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defaultThemeVersion="153222"/>
  <bookViews>
    <workbookView xWindow="8040" yWindow="1410" windowWidth="5640" windowHeight="6390" tabRatio="948"/>
  </bookViews>
  <sheets>
    <sheet name="Output tables" sheetId="136" r:id="rId1"/>
    <sheet name="Inputs - OBR and CPI" sheetId="4" r:id="rId2"/>
    <sheet name="Inputs - Elec wholesale index" sheetId="10" r:id="rId3"/>
    <sheet name="Inputs - Gas wholesale index" sheetId="22" r:id="rId4"/>
    <sheet name="Inputs -Wholesale index summary" sheetId="16" r:id="rId5"/>
    <sheet name="Inputs - Network costs" sheetId="49" r:id="rId6"/>
    <sheet name="CMA Calculations===&gt;" sheetId="135" r:id="rId7"/>
    <sheet name="Contents" sheetId="6" r:id="rId8"/>
    <sheet name="Overview" sheetId="131" r:id="rId9"/>
    <sheet name="Glossary" sheetId="7" r:id="rId10"/>
    <sheet name="SR-SFE-EAN" sheetId="5" r:id="rId11"/>
    <sheet name="SR-SFE-EMI" sheetId="50" r:id="rId12"/>
    <sheet name="SR-SFE-LON" sheetId="91" r:id="rId13"/>
    <sheet name="SR-SFE-MNW" sheetId="92" r:id="rId14"/>
    <sheet name="SR-SFE-WMI" sheetId="93" r:id="rId15"/>
    <sheet name="SR-SFE-NEA" sheetId="94" r:id="rId16"/>
    <sheet name="SR-SFE-NSC" sheetId="95" r:id="rId17"/>
    <sheet name="SR-SFE-NOW" sheetId="96" r:id="rId18"/>
    <sheet name="SR-SFE-SEA" sheetId="97" r:id="rId19"/>
    <sheet name="SR-SFE-SSC" sheetId="98" r:id="rId20"/>
    <sheet name="SR-SFE-SWA" sheetId="99" r:id="rId21"/>
    <sheet name="SR-SFE-SWE" sheetId="100" r:id="rId22"/>
    <sheet name="SR-SFE-SOU" sheetId="101" r:id="rId23"/>
    <sheet name="SR-SFE-YOR" sheetId="102" r:id="rId24"/>
    <sheet name="SR-SFG-EAN" sheetId="103" r:id="rId25"/>
    <sheet name="SR-SFG-EMI" sheetId="104" r:id="rId26"/>
    <sheet name="SR-SFG-LON" sheetId="105" r:id="rId27"/>
    <sheet name="SR-SFG-MNW" sheetId="106" r:id="rId28"/>
    <sheet name="SR-SFG-WMI" sheetId="107" r:id="rId29"/>
    <sheet name="SR-SFG-NEA" sheetId="108" r:id="rId30"/>
    <sheet name="SR-SFG-NSC" sheetId="109" r:id="rId31"/>
    <sheet name="SR-SFG-NOW" sheetId="110" r:id="rId32"/>
    <sheet name="SR-SFG-SEA" sheetId="111" r:id="rId33"/>
    <sheet name="SR-SFG-SSC" sheetId="112" r:id="rId34"/>
    <sheet name="SR-SFG-SWA" sheetId="113" r:id="rId35"/>
    <sheet name="SR-SFG-SWE" sheetId="114" r:id="rId36"/>
    <sheet name="SR-SFG-SOU" sheetId="115" r:id="rId37"/>
    <sheet name="SR-SFG-YOR" sheetId="116" r:id="rId38"/>
    <sheet name="E7-SFE-EAN" sheetId="117" r:id="rId39"/>
    <sheet name="E7-SFE-EMI" sheetId="118" r:id="rId40"/>
    <sheet name="E7-SFE-LON" sheetId="119" r:id="rId41"/>
    <sheet name="E7-SFE-MNW" sheetId="120" r:id="rId42"/>
    <sheet name="E7-SFE-WMI" sheetId="121" r:id="rId43"/>
    <sheet name="E7-SFE-NEA" sheetId="122" r:id="rId44"/>
    <sheet name="E7-SFE-NSC" sheetId="123" r:id="rId45"/>
    <sheet name="E7-SFE-NOW" sheetId="124" r:id="rId46"/>
    <sheet name="E7-SFE-SEA" sheetId="125" r:id="rId47"/>
    <sheet name="E7-SFE-SSC" sheetId="126" r:id="rId48"/>
    <sheet name="E7-SFE-SWA" sheetId="127" r:id="rId49"/>
    <sheet name="E7-SFE-SWE" sheetId="128" r:id="rId50"/>
    <sheet name="E7-SFE-SOU" sheetId="129" r:id="rId51"/>
    <sheet name="E7-SFE-YOR" sheetId="130" r:id="rId52"/>
    <sheet name="Wholesale -&gt;" sheetId="37" r:id="rId53"/>
    <sheet name="Elec wholesale lookups" sheetId="19" r:id="rId54"/>
    <sheet name="Gas wholesale lookups" sheetId="21" r:id="rId55"/>
    <sheet name="Network-&gt;" sheetId="35" r:id="rId56"/>
  </sheets>
  <definedNames>
    <definedName name="_xlnm._FilterDatabase" localSheetId="7" hidden="1">Contents!$A$3:$B$48</definedName>
    <definedName name="_xlnm._FilterDatabase" localSheetId="2" hidden="1">'Inputs - Elec wholesale index'!$J$5:$K$5</definedName>
    <definedName name="_xlnm._FilterDatabase" localSheetId="3" hidden="1">'Inputs - Gas wholesale index'!#REF!</definedName>
  </definedNames>
  <calcPr calcId="162913"/>
</workbook>
</file>

<file path=xl/calcChain.xml><?xml version="1.0" encoding="utf-8"?>
<calcChain xmlns="http://schemas.openxmlformats.org/spreadsheetml/2006/main">
  <c r="AE1142" i="10" l="1"/>
  <c r="AE1143" i="10" s="1"/>
  <c r="AE1144" i="10" s="1"/>
  <c r="AD1142" i="10"/>
  <c r="AD1143" i="10"/>
  <c r="AD1144" i="10"/>
  <c r="AK1142" i="22"/>
  <c r="AK1143" i="22"/>
  <c r="AK1144" i="22"/>
  <c r="AJ1142" i="22"/>
  <c r="AJ1143" i="22"/>
  <c r="AJ1144" i="22"/>
  <c r="E27" i="136"/>
  <c r="AK1017" i="22" l="1"/>
  <c r="AK1018" i="22" s="1"/>
  <c r="AK1019" i="22" s="1"/>
  <c r="AK1020" i="22" s="1"/>
  <c r="AK1021" i="22" s="1"/>
  <c r="AK1022" i="22" s="1"/>
  <c r="AK1023" i="22" s="1"/>
  <c r="AK1024" i="22" s="1"/>
  <c r="AK1025" i="22" s="1"/>
  <c r="AK1026" i="22" s="1"/>
  <c r="AK1027" i="22" s="1"/>
  <c r="AK1028" i="22" s="1"/>
  <c r="AK1029" i="22" s="1"/>
  <c r="AK1030" i="22" s="1"/>
  <c r="AK1031" i="22" s="1"/>
  <c r="AK1032" i="22" s="1"/>
  <c r="AK1033" i="22" s="1"/>
  <c r="AK1034" i="22" s="1"/>
  <c r="AK1035" i="22" s="1"/>
  <c r="AK1036" i="22" s="1"/>
  <c r="AK1037" i="22" s="1"/>
  <c r="AK1038" i="22" s="1"/>
  <c r="AK1039" i="22" s="1"/>
  <c r="AK1040" i="22" s="1"/>
  <c r="AK1041" i="22" s="1"/>
  <c r="AK1042" i="22" s="1"/>
  <c r="AK1043" i="22" s="1"/>
  <c r="AK1044" i="22" s="1"/>
  <c r="AK1045" i="22" s="1"/>
  <c r="AK1046" i="22" s="1"/>
  <c r="AK1047" i="22" s="1"/>
  <c r="AK1048" i="22" s="1"/>
  <c r="AK1049" i="22" s="1"/>
  <c r="AK1050" i="22" s="1"/>
  <c r="AK1051" i="22" s="1"/>
  <c r="AK1052" i="22" s="1"/>
  <c r="AK1053" i="22" s="1"/>
  <c r="AK1054" i="22" s="1"/>
  <c r="AK1055" i="22" s="1"/>
  <c r="AK1056" i="22" s="1"/>
  <c r="AK1057" i="22" s="1"/>
  <c r="AK1058" i="22" s="1"/>
  <c r="AK1059" i="22"/>
  <c r="AK1060" i="22" s="1"/>
  <c r="AK1061" i="22" s="1"/>
  <c r="AK1062" i="22" s="1"/>
  <c r="AK1063" i="22" s="1"/>
  <c r="AK1064" i="22" s="1"/>
  <c r="AK1065" i="22" s="1"/>
  <c r="AK1066" i="22" s="1"/>
  <c r="AK1067" i="22" s="1"/>
  <c r="AK1068" i="22" s="1"/>
  <c r="AK1069" i="22" s="1"/>
  <c r="AK1070" i="22" s="1"/>
  <c r="AK1071" i="22" s="1"/>
  <c r="AK1072" i="22" s="1"/>
  <c r="AK1073" i="22" s="1"/>
  <c r="AK1074" i="22" s="1"/>
  <c r="AK1075" i="22" s="1"/>
  <c r="AK1076" i="22" s="1"/>
  <c r="AK1077" i="22" s="1"/>
  <c r="AK1078" i="22" s="1"/>
  <c r="AK1079" i="22" s="1"/>
  <c r="AK1080" i="22" s="1"/>
  <c r="AK1081" i="22" s="1"/>
  <c r="AK1082" i="22" s="1"/>
  <c r="AK1083" i="22" s="1"/>
  <c r="AK1084" i="22" s="1"/>
  <c r="AK1085" i="22" s="1"/>
  <c r="AK1086" i="22" s="1"/>
  <c r="AK1087" i="22" s="1"/>
  <c r="AK1088" i="22" s="1"/>
  <c r="AK1089" i="22" s="1"/>
  <c r="AK1090" i="22" s="1"/>
  <c r="AK1091" i="22" s="1"/>
  <c r="AK1092" i="22" s="1"/>
  <c r="AK1093" i="22" s="1"/>
  <c r="AK1094" i="22" s="1"/>
  <c r="AK1095" i="22" s="1"/>
  <c r="AK1096" i="22" s="1"/>
  <c r="AK1097" i="22" s="1"/>
  <c r="AK1098" i="22" s="1"/>
  <c r="AK1099" i="22" s="1"/>
  <c r="AK1100" i="22" s="1"/>
  <c r="AK1101" i="22" s="1"/>
  <c r="AK1102" i="22" s="1"/>
  <c r="AK1103" i="22" s="1"/>
  <c r="AK1104" i="22" s="1"/>
  <c r="AK1105" i="22" s="1"/>
  <c r="AK1106" i="22" s="1"/>
  <c r="AK1107" i="22" s="1"/>
  <c r="AK1108" i="22" s="1"/>
  <c r="AK1109" i="22" s="1"/>
  <c r="AK1110" i="22" s="1"/>
  <c r="AK1111" i="22" s="1"/>
  <c r="AK1112" i="22" s="1"/>
  <c r="AK1113" i="22" s="1"/>
  <c r="AK1114" i="22" s="1"/>
  <c r="AK1115" i="22" s="1"/>
  <c r="AK1116" i="22" s="1"/>
  <c r="AK1117" i="22" s="1"/>
  <c r="AK1118" i="22" s="1"/>
  <c r="AK1119" i="22" s="1"/>
  <c r="AK1120" i="22" s="1"/>
  <c r="AK1121" i="22" s="1"/>
  <c r="AK1122" i="22" s="1"/>
  <c r="AK1123" i="22" s="1"/>
  <c r="AK1124" i="22" s="1"/>
  <c r="AK1125" i="22" s="1"/>
  <c r="AK1126" i="22" s="1"/>
  <c r="AK1127" i="22" s="1"/>
  <c r="AK1128" i="22" s="1"/>
  <c r="AK1129" i="22" s="1"/>
  <c r="AK1130" i="22" s="1"/>
  <c r="AK1131" i="22" s="1"/>
  <c r="AK1132" i="22" s="1"/>
  <c r="AK1133" i="22" s="1"/>
  <c r="AK1134" i="22" s="1"/>
  <c r="AK1135" i="22" s="1"/>
  <c r="AK1136" i="22" s="1"/>
  <c r="AK1137" i="22" s="1"/>
  <c r="AK1138" i="22" s="1"/>
  <c r="AK1139" i="22" s="1"/>
  <c r="AK1140" i="22" s="1"/>
  <c r="AK1141" i="22" s="1"/>
  <c r="AJ1017" i="22"/>
  <c r="AJ1018" i="22" s="1"/>
  <c r="AJ1019" i="22" s="1"/>
  <c r="AJ1020" i="22" s="1"/>
  <c r="AJ1021" i="22" s="1"/>
  <c r="AJ1022" i="22" s="1"/>
  <c r="AJ1023" i="22" s="1"/>
  <c r="AJ1024" i="22" s="1"/>
  <c r="AJ1025" i="22" s="1"/>
  <c r="AJ1026" i="22" s="1"/>
  <c r="AJ1027" i="22" s="1"/>
  <c r="AJ1028" i="22" s="1"/>
  <c r="AJ1029" i="22" s="1"/>
  <c r="AJ1030" i="22" s="1"/>
  <c r="AJ1031" i="22" s="1"/>
  <c r="AJ1032" i="22" s="1"/>
  <c r="AJ1033" i="22" s="1"/>
  <c r="AJ1034" i="22" s="1"/>
  <c r="AJ1035" i="22" s="1"/>
  <c r="AJ1036" i="22" s="1"/>
  <c r="AJ1037" i="22" s="1"/>
  <c r="AJ1038" i="22" s="1"/>
  <c r="AJ1039" i="22" s="1"/>
  <c r="AJ1040" i="22" s="1"/>
  <c r="AJ1041" i="22" s="1"/>
  <c r="AJ1042" i="22" s="1"/>
  <c r="AJ1043" i="22" s="1"/>
  <c r="AJ1044" i="22" s="1"/>
  <c r="AJ1045" i="22" s="1"/>
  <c r="AJ1046" i="22" s="1"/>
  <c r="AJ1047" i="22" s="1"/>
  <c r="AJ1048" i="22" s="1"/>
  <c r="AJ1049" i="22" s="1"/>
  <c r="AJ1050" i="22" s="1"/>
  <c r="AJ1051" i="22" s="1"/>
  <c r="AJ1052" i="22" s="1"/>
  <c r="AJ1053" i="22" s="1"/>
  <c r="AJ1054" i="22" s="1"/>
  <c r="AJ1055" i="22" s="1"/>
  <c r="AJ1056" i="22" s="1"/>
  <c r="AJ1057" i="22" s="1"/>
  <c r="AJ1058" i="22" s="1"/>
  <c r="AJ1059" i="22" s="1"/>
  <c r="AJ1060" i="22" s="1"/>
  <c r="AJ1061" i="22" s="1"/>
  <c r="AJ1062" i="22" s="1"/>
  <c r="AJ1063" i="22" s="1"/>
  <c r="AJ1064" i="22" s="1"/>
  <c r="AJ1065" i="22" s="1"/>
  <c r="AJ1066" i="22" s="1"/>
  <c r="AJ1067" i="22" s="1"/>
  <c r="AJ1068" i="22" s="1"/>
  <c r="AJ1069" i="22" s="1"/>
  <c r="AJ1070" i="22" s="1"/>
  <c r="AJ1071" i="22" s="1"/>
  <c r="AJ1072" i="22" s="1"/>
  <c r="AJ1073" i="22" s="1"/>
  <c r="AJ1074" i="22" s="1"/>
  <c r="AJ1075" i="22" s="1"/>
  <c r="AJ1076" i="22" s="1"/>
  <c r="AJ1077" i="22" s="1"/>
  <c r="AJ1078" i="22" s="1"/>
  <c r="AJ1079" i="22" s="1"/>
  <c r="AJ1080" i="22" s="1"/>
  <c r="AJ1081" i="22" s="1"/>
  <c r="AJ1082" i="22" s="1"/>
  <c r="AJ1083" i="22" s="1"/>
  <c r="AJ1084" i="22" s="1"/>
  <c r="AJ1085" i="22" s="1"/>
  <c r="AJ1086" i="22" s="1"/>
  <c r="AJ1087" i="22" s="1"/>
  <c r="AJ1088" i="22" s="1"/>
  <c r="AJ1089" i="22" s="1"/>
  <c r="AJ1090" i="22" s="1"/>
  <c r="AJ1091" i="22" s="1"/>
  <c r="AJ1092" i="22" s="1"/>
  <c r="AJ1093" i="22" s="1"/>
  <c r="AJ1094" i="22" s="1"/>
  <c r="AJ1095" i="22" s="1"/>
  <c r="AJ1096" i="22" s="1"/>
  <c r="AJ1097" i="22" s="1"/>
  <c r="AJ1098" i="22" s="1"/>
  <c r="AJ1099" i="22" s="1"/>
  <c r="AJ1100" i="22" s="1"/>
  <c r="AJ1101" i="22" s="1"/>
  <c r="AJ1102" i="22" s="1"/>
  <c r="AJ1103" i="22" s="1"/>
  <c r="AJ1104" i="22" s="1"/>
  <c r="AJ1105" i="22" s="1"/>
  <c r="AJ1106" i="22" s="1"/>
  <c r="AJ1107" i="22" s="1"/>
  <c r="AJ1108" i="22" s="1"/>
  <c r="AJ1109" i="22" s="1"/>
  <c r="AJ1110" i="22" s="1"/>
  <c r="AJ1111" i="22" s="1"/>
  <c r="AJ1112" i="22" s="1"/>
  <c r="AJ1113" i="22" s="1"/>
  <c r="AJ1114" i="22" s="1"/>
  <c r="AJ1115" i="22" s="1"/>
  <c r="AJ1116" i="22" s="1"/>
  <c r="AJ1117" i="22" s="1"/>
  <c r="AJ1118" i="22" s="1"/>
  <c r="AJ1119" i="22" s="1"/>
  <c r="AJ1120" i="22" s="1"/>
  <c r="AJ1121" i="22" s="1"/>
  <c r="AJ1122" i="22" s="1"/>
  <c r="AJ1123" i="22" s="1"/>
  <c r="AJ1124" i="22" s="1"/>
  <c r="AJ1125" i="22" s="1"/>
  <c r="AJ1126" i="22" s="1"/>
  <c r="AJ1127" i="22" s="1"/>
  <c r="AJ1128" i="22" s="1"/>
  <c r="AJ1129" i="22" s="1"/>
  <c r="AJ1130" i="22" s="1"/>
  <c r="AJ1131" i="22" s="1"/>
  <c r="AJ1132" i="22" s="1"/>
  <c r="AJ1133" i="22" s="1"/>
  <c r="AJ1134" i="22" s="1"/>
  <c r="AJ1135" i="22" s="1"/>
  <c r="AJ1136" i="22" s="1"/>
  <c r="AJ1137" i="22" s="1"/>
  <c r="AJ1138" i="22" s="1"/>
  <c r="AJ1139" i="22" s="1"/>
  <c r="AJ1140" i="22" s="1"/>
  <c r="AJ1141" i="22" s="1"/>
  <c r="AE1059" i="10"/>
  <c r="AE1060" i="10" s="1"/>
  <c r="AE1061" i="10" s="1"/>
  <c r="AE1062" i="10" s="1"/>
  <c r="AE1063" i="10" s="1"/>
  <c r="AE1064" i="10" s="1"/>
  <c r="AE1065" i="10" s="1"/>
  <c r="AE1066" i="10" s="1"/>
  <c r="AE1067" i="10" s="1"/>
  <c r="AE1068" i="10" s="1"/>
  <c r="AE1069" i="10" s="1"/>
  <c r="AE1070" i="10" s="1"/>
  <c r="AE1071" i="10" s="1"/>
  <c r="AE1072" i="10" s="1"/>
  <c r="AE1073" i="10" s="1"/>
  <c r="AE1074" i="10" s="1"/>
  <c r="AE1075" i="10" s="1"/>
  <c r="AE1076" i="10" s="1"/>
  <c r="AE1077" i="10" s="1"/>
  <c r="AE1078" i="10" s="1"/>
  <c r="AE1079" i="10" s="1"/>
  <c r="AE1080" i="10" s="1"/>
  <c r="AE1081" i="10" s="1"/>
  <c r="AE1082" i="10" s="1"/>
  <c r="AE1083" i="10" s="1"/>
  <c r="AE1084" i="10" s="1"/>
  <c r="AE1085" i="10" s="1"/>
  <c r="AE1086" i="10" s="1"/>
  <c r="AE1087" i="10" s="1"/>
  <c r="AE1088" i="10" s="1"/>
  <c r="AE1089" i="10" s="1"/>
  <c r="AE1090" i="10" s="1"/>
  <c r="AE1091" i="10" s="1"/>
  <c r="AE1092" i="10" s="1"/>
  <c r="AE1093" i="10" s="1"/>
  <c r="AE1094" i="10" s="1"/>
  <c r="AE1095" i="10" s="1"/>
  <c r="AE1096" i="10" s="1"/>
  <c r="AE1097" i="10" s="1"/>
  <c r="AE1098" i="10" s="1"/>
  <c r="AE1099" i="10" s="1"/>
  <c r="AE1100" i="10" s="1"/>
  <c r="AE1101" i="10" s="1"/>
  <c r="AE1102" i="10" s="1"/>
  <c r="AE1103" i="10" s="1"/>
  <c r="AE1104" i="10" s="1"/>
  <c r="AE1105" i="10" s="1"/>
  <c r="AE1106" i="10" s="1"/>
  <c r="AE1107" i="10" s="1"/>
  <c r="AE1108" i="10" s="1"/>
  <c r="AE1109" i="10" s="1"/>
  <c r="AE1110" i="10" s="1"/>
  <c r="AE1111" i="10" s="1"/>
  <c r="AE1112" i="10" s="1"/>
  <c r="AE1113" i="10" s="1"/>
  <c r="AE1114" i="10" s="1"/>
  <c r="AE1115" i="10" s="1"/>
  <c r="AE1116" i="10" s="1"/>
  <c r="AE1117" i="10" s="1"/>
  <c r="AE1118" i="10" s="1"/>
  <c r="AE1119" i="10" s="1"/>
  <c r="AE1120" i="10" s="1"/>
  <c r="AE1121" i="10" s="1"/>
  <c r="AE1122" i="10" s="1"/>
  <c r="AE1123" i="10" s="1"/>
  <c r="AE1124" i="10" s="1"/>
  <c r="AE1125" i="10" s="1"/>
  <c r="AE1126" i="10" s="1"/>
  <c r="AE1127" i="10" s="1"/>
  <c r="AE1128" i="10" s="1"/>
  <c r="AE1129" i="10" s="1"/>
  <c r="AE1130" i="10" s="1"/>
  <c r="AE1131" i="10" s="1"/>
  <c r="AE1132" i="10" s="1"/>
  <c r="AE1133" i="10" s="1"/>
  <c r="AE1134" i="10" s="1"/>
  <c r="AE1135" i="10" s="1"/>
  <c r="AE1136" i="10" s="1"/>
  <c r="AE1137" i="10" s="1"/>
  <c r="AE1138" i="10" s="1"/>
  <c r="AE1139" i="10" s="1"/>
  <c r="AE1140" i="10" s="1"/>
  <c r="AE1141" i="10" s="1"/>
  <c r="AD1017" i="10"/>
  <c r="AD1018" i="10" s="1"/>
  <c r="AD1019" i="10" l="1"/>
  <c r="AD1020" i="10" s="1"/>
  <c r="AD1021" i="10" s="1"/>
  <c r="AD1022" i="10" s="1"/>
  <c r="AD1023" i="10" s="1"/>
  <c r="AD1024" i="10" s="1"/>
  <c r="AD1025" i="10" s="1"/>
  <c r="AD1026" i="10" s="1"/>
  <c r="AD1027" i="10" s="1"/>
  <c r="AD1028" i="10" s="1"/>
  <c r="AD1029" i="10" s="1"/>
  <c r="AD1030" i="10" s="1"/>
  <c r="AD1031" i="10" s="1"/>
  <c r="AD1032" i="10" s="1"/>
  <c r="AD1033" i="10" s="1"/>
  <c r="AD1034" i="10" s="1"/>
  <c r="AD1035" i="10" s="1"/>
  <c r="AD1036" i="10" s="1"/>
  <c r="AD1037" i="10" s="1"/>
  <c r="AD1038" i="10" s="1"/>
  <c r="AD1039" i="10" s="1"/>
  <c r="AD1040" i="10" s="1"/>
  <c r="AD1041" i="10" s="1"/>
  <c r="AD1042" i="10" s="1"/>
  <c r="AD1043" i="10" s="1"/>
  <c r="AD1044" i="10" s="1"/>
  <c r="AD1045" i="10" s="1"/>
  <c r="AD1046" i="10" s="1"/>
  <c r="AD1047" i="10" s="1"/>
  <c r="AD1048" i="10" s="1"/>
  <c r="AD1049" i="10" s="1"/>
  <c r="AD1050" i="10" s="1"/>
  <c r="AD1051" i="10" s="1"/>
  <c r="AD1052" i="10" s="1"/>
  <c r="AD1053" i="10" s="1"/>
  <c r="AD1054" i="10" s="1"/>
  <c r="AD1055" i="10" s="1"/>
  <c r="AD1056" i="10" s="1"/>
  <c r="AD1057" i="10" s="1"/>
  <c r="AD1058" i="10" s="1"/>
  <c r="AD1059" i="10" s="1"/>
  <c r="AD1060" i="10" s="1"/>
  <c r="AD1061" i="10" s="1"/>
  <c r="AD1062" i="10" s="1"/>
  <c r="AD1063" i="10" s="1"/>
  <c r="AD1064" i="10" s="1"/>
  <c r="AD1065" i="10" s="1"/>
  <c r="AD1066" i="10" s="1"/>
  <c r="AD1067" i="10" s="1"/>
  <c r="AD1068" i="10" s="1"/>
  <c r="AD1069" i="10" s="1"/>
  <c r="AD1070" i="10" s="1"/>
  <c r="AD1071" i="10" s="1"/>
  <c r="AD1072" i="10" s="1"/>
  <c r="AD1073" i="10" s="1"/>
  <c r="AD1074" i="10" s="1"/>
  <c r="AD1075" i="10" s="1"/>
  <c r="AD1076" i="10" s="1"/>
  <c r="AD1077" i="10" s="1"/>
  <c r="AD1078" i="10" s="1"/>
  <c r="AD1079" i="10" s="1"/>
  <c r="AD1080" i="10" s="1"/>
  <c r="AD1081" i="10" s="1"/>
  <c r="AD1082" i="10" s="1"/>
  <c r="AD1083" i="10" s="1"/>
  <c r="AD1084" i="10" s="1"/>
  <c r="AD1085" i="10" s="1"/>
  <c r="AD1086" i="10" s="1"/>
  <c r="AD1087" i="10" s="1"/>
  <c r="AD1088" i="10" s="1"/>
  <c r="AD1089" i="10" s="1"/>
  <c r="AD1090" i="10" s="1"/>
  <c r="AD1091" i="10" s="1"/>
  <c r="AD1092" i="10" s="1"/>
  <c r="AD1093" i="10" s="1"/>
  <c r="AD1094" i="10" s="1"/>
  <c r="AD1095" i="10" s="1"/>
  <c r="AD1096" i="10" s="1"/>
  <c r="AD1097" i="10" s="1"/>
  <c r="AD1098" i="10" s="1"/>
  <c r="AD1099" i="10" s="1"/>
  <c r="AD1100" i="10" s="1"/>
  <c r="AD1101" i="10" s="1"/>
  <c r="AD1102" i="10" s="1"/>
  <c r="AD1103" i="10" s="1"/>
  <c r="AD1104" i="10" s="1"/>
  <c r="AD1105" i="10" s="1"/>
  <c r="AD1106" i="10" s="1"/>
  <c r="AD1107" i="10" s="1"/>
  <c r="AD1108" i="10" s="1"/>
  <c r="AD1109" i="10" s="1"/>
  <c r="AD1110" i="10" s="1"/>
  <c r="AD1111" i="10" s="1"/>
  <c r="AD1112" i="10" s="1"/>
  <c r="AD1113" i="10" s="1"/>
  <c r="AD1114" i="10" s="1"/>
  <c r="AD1115" i="10" s="1"/>
  <c r="AD1116" i="10" s="1"/>
  <c r="AD1117" i="10" s="1"/>
  <c r="AD1118" i="10" s="1"/>
  <c r="AD1119" i="10" s="1"/>
  <c r="AD1120" i="10" s="1"/>
  <c r="AD1121" i="10" s="1"/>
  <c r="AD1122" i="10" s="1"/>
  <c r="AD1123" i="10" s="1"/>
  <c r="AD1124" i="10" s="1"/>
  <c r="AD1125" i="10" s="1"/>
  <c r="AD1126" i="10" s="1"/>
  <c r="AD1127" i="10" s="1"/>
  <c r="AD1128" i="10" s="1"/>
  <c r="AD1129" i="10" s="1"/>
  <c r="AD1130" i="10" s="1"/>
  <c r="AD1131" i="10" s="1"/>
  <c r="AD1132" i="10" s="1"/>
  <c r="AD1133" i="10" s="1"/>
  <c r="AD1134" i="10" s="1"/>
  <c r="AD1135" i="10" s="1"/>
  <c r="AD1136" i="10" s="1"/>
  <c r="AD1137" i="10" s="1"/>
  <c r="AD1138" i="10" s="1"/>
  <c r="AD1139" i="10" s="1"/>
  <c r="AD1140" i="10" s="1"/>
  <c r="AD1141" i="10" s="1"/>
  <c r="B893" i="10"/>
  <c r="B894" i="10"/>
  <c r="B895" i="10"/>
  <c r="B896" i="10"/>
  <c r="B897" i="10"/>
  <c r="B898" i="10"/>
  <c r="B899" i="10"/>
  <c r="B900" i="10"/>
  <c r="B901" i="10"/>
  <c r="B902" i="10"/>
  <c r="B903" i="10"/>
  <c r="B904" i="10"/>
  <c r="B905" i="10"/>
  <c r="B906" i="10"/>
  <c r="B907" i="10"/>
  <c r="B908" i="10"/>
  <c r="B909" i="10"/>
  <c r="B910" i="10"/>
  <c r="B911" i="10"/>
  <c r="B912" i="10"/>
  <c r="B913" i="10"/>
  <c r="B914" i="10"/>
  <c r="B915" i="10"/>
  <c r="B916" i="10"/>
  <c r="B917" i="10"/>
  <c r="B918" i="10"/>
  <c r="B919" i="10"/>
  <c r="B920" i="10"/>
  <c r="B921" i="10"/>
  <c r="B922" i="10"/>
  <c r="B923" i="10"/>
  <c r="B924" i="10"/>
  <c r="B925" i="10"/>
  <c r="B926" i="10"/>
  <c r="B927" i="10"/>
  <c r="B928" i="10"/>
  <c r="B929" i="10"/>
  <c r="B930" i="10"/>
  <c r="B931" i="10"/>
  <c r="B932" i="10"/>
  <c r="B933" i="10"/>
  <c r="B934" i="10"/>
  <c r="B935" i="10"/>
  <c r="B936" i="10"/>
  <c r="B937" i="10"/>
  <c r="B938" i="10"/>
  <c r="B939" i="10"/>
  <c r="B940" i="10"/>
  <c r="B941" i="10"/>
  <c r="B942" i="10"/>
  <c r="B943" i="10"/>
  <c r="B944" i="10"/>
  <c r="B945" i="10"/>
  <c r="B946" i="10"/>
  <c r="B947" i="10"/>
  <c r="B948" i="10"/>
  <c r="B949" i="10"/>
  <c r="B950" i="10"/>
  <c r="B951" i="10"/>
  <c r="B952" i="10"/>
  <c r="B953" i="10"/>
  <c r="B954" i="10"/>
  <c r="B955" i="10"/>
  <c r="B956" i="10"/>
  <c r="B957" i="10"/>
  <c r="B958" i="10"/>
  <c r="B959" i="10"/>
  <c r="B960" i="10"/>
  <c r="B961" i="10"/>
  <c r="B962" i="10"/>
  <c r="B963" i="10"/>
  <c r="B964" i="10"/>
  <c r="B965" i="10"/>
  <c r="B966" i="10"/>
  <c r="B967" i="10"/>
  <c r="B968" i="10"/>
  <c r="B969" i="10"/>
  <c r="B970" i="10"/>
  <c r="B971" i="10"/>
  <c r="B972" i="10"/>
  <c r="B973" i="10"/>
  <c r="B974" i="10"/>
  <c r="B975" i="10"/>
  <c r="B976" i="10"/>
  <c r="B977" i="10"/>
  <c r="B978" i="10"/>
  <c r="B979" i="10"/>
  <c r="B980" i="10"/>
  <c r="B981" i="10"/>
  <c r="B982" i="10"/>
  <c r="B983" i="10"/>
  <c r="B984" i="10"/>
  <c r="B985" i="10"/>
  <c r="B986" i="10"/>
  <c r="B987" i="10"/>
  <c r="B988" i="10"/>
  <c r="B989" i="10"/>
  <c r="B990" i="10"/>
  <c r="B991" i="10"/>
  <c r="B992" i="10"/>
  <c r="B993" i="10"/>
  <c r="B994" i="10"/>
  <c r="B995" i="10"/>
  <c r="B996" i="10"/>
  <c r="B997" i="10"/>
  <c r="B998" i="10"/>
  <c r="B999" i="10"/>
  <c r="B1000" i="10"/>
  <c r="B1001" i="10"/>
  <c r="B1002" i="10"/>
  <c r="B1003" i="10"/>
  <c r="B1004" i="10"/>
  <c r="B1005" i="10"/>
  <c r="B1006" i="10"/>
  <c r="B1007" i="10"/>
  <c r="B1008" i="10"/>
  <c r="B1009" i="10"/>
  <c r="B1010" i="10"/>
  <c r="B1011" i="10"/>
  <c r="B1012" i="10"/>
  <c r="B1013" i="10"/>
  <c r="B1014" i="10"/>
  <c r="B1015" i="10"/>
  <c r="B1016" i="10"/>
  <c r="O129" i="49" l="1"/>
  <c r="P129" i="49"/>
  <c r="O130" i="49"/>
  <c r="P130" i="49"/>
  <c r="O131" i="49"/>
  <c r="P131" i="49"/>
  <c r="O132" i="49"/>
  <c r="P132" i="49"/>
  <c r="O133" i="49"/>
  <c r="P133" i="49"/>
  <c r="O134" i="49"/>
  <c r="P134" i="49"/>
  <c r="O135" i="49"/>
  <c r="P135" i="49"/>
  <c r="O136" i="49"/>
  <c r="P136" i="49"/>
  <c r="O137" i="49"/>
  <c r="P137" i="49"/>
  <c r="O138" i="49"/>
  <c r="P138" i="49"/>
  <c r="O139" i="49"/>
  <c r="P139" i="49"/>
  <c r="O140" i="49"/>
  <c r="P140" i="49"/>
  <c r="O141" i="49"/>
  <c r="P141" i="49"/>
  <c r="O142" i="49"/>
  <c r="P142" i="49"/>
  <c r="O143" i="49"/>
  <c r="P143" i="49"/>
  <c r="O144" i="49"/>
  <c r="P144" i="49"/>
  <c r="O145" i="49"/>
  <c r="P145" i="49"/>
  <c r="O146" i="49"/>
  <c r="P146" i="49"/>
  <c r="O147" i="49"/>
  <c r="P147" i="49"/>
  <c r="O148" i="49"/>
  <c r="P148" i="49"/>
  <c r="O149" i="49"/>
  <c r="P149" i="49"/>
  <c r="O150" i="49"/>
  <c r="P150" i="49"/>
  <c r="O151" i="49"/>
  <c r="P151" i="49"/>
  <c r="O152" i="49"/>
  <c r="P152" i="49"/>
  <c r="O153" i="49"/>
  <c r="P153" i="49"/>
  <c r="O154" i="49"/>
  <c r="P154" i="49"/>
  <c r="O155" i="49"/>
  <c r="P155" i="49"/>
  <c r="O156" i="49"/>
  <c r="P156" i="49"/>
  <c r="AK893" i="22" l="1"/>
  <c r="AK894" i="22" s="1"/>
  <c r="AK895" i="22" s="1"/>
  <c r="AK896" i="22" s="1"/>
  <c r="AK897" i="22" s="1"/>
  <c r="AK898" i="22" s="1"/>
  <c r="AK899" i="22" s="1"/>
  <c r="AK900" i="22" s="1"/>
  <c r="AK901" i="22" s="1"/>
  <c r="AK902" i="22" s="1"/>
  <c r="AK903" i="22" s="1"/>
  <c r="AK904" i="22" s="1"/>
  <c r="AK905" i="22" s="1"/>
  <c r="AK906" i="22" s="1"/>
  <c r="AK907" i="22" s="1"/>
  <c r="AK908" i="22" s="1"/>
  <c r="AK909" i="22" s="1"/>
  <c r="AK910" i="22" s="1"/>
  <c r="AK911" i="22" s="1"/>
  <c r="AK912" i="22" s="1"/>
  <c r="AK913" i="22" s="1"/>
  <c r="AK914" i="22" s="1"/>
  <c r="AK915" i="22" s="1"/>
  <c r="AK916" i="22" s="1"/>
  <c r="AK917" i="22" s="1"/>
  <c r="AK918" i="22" s="1"/>
  <c r="AK919" i="22" s="1"/>
  <c r="AK920" i="22" s="1"/>
  <c r="AK921" i="22" s="1"/>
  <c r="AK922" i="22" s="1"/>
  <c r="AK923" i="22" s="1"/>
  <c r="AK924" i="22" s="1"/>
  <c r="AK925" i="22" s="1"/>
  <c r="AK926" i="22" s="1"/>
  <c r="AK927" i="22" s="1"/>
  <c r="AK928" i="22" s="1"/>
  <c r="AK929" i="22" s="1"/>
  <c r="AK930" i="22" s="1"/>
  <c r="AK931" i="22" s="1"/>
  <c r="AK932" i="22" s="1"/>
  <c r="AK933" i="22" s="1"/>
  <c r="AK934" i="22"/>
  <c r="AK935" i="22"/>
  <c r="AK936" i="22"/>
  <c r="AK937" i="22" s="1"/>
  <c r="AK938" i="22" s="1"/>
  <c r="AK939" i="22" s="1"/>
  <c r="AK940" i="22" s="1"/>
  <c r="AK941" i="22" s="1"/>
  <c r="AK942" i="22" s="1"/>
  <c r="AK943" i="22" s="1"/>
  <c r="AK944" i="22" s="1"/>
  <c r="AK945" i="22" s="1"/>
  <c r="AK946" i="22" s="1"/>
  <c r="AK947" i="22" s="1"/>
  <c r="AK948" i="22" s="1"/>
  <c r="AK949" i="22" s="1"/>
  <c r="AK950" i="22" s="1"/>
  <c r="AK951" i="22" s="1"/>
  <c r="AK952" i="22" s="1"/>
  <c r="AK953" i="22" s="1"/>
  <c r="AK954" i="22" s="1"/>
  <c r="AK955" i="22" s="1"/>
  <c r="AK956" i="22" s="1"/>
  <c r="AK957" i="22" s="1"/>
  <c r="AK958" i="22" s="1"/>
  <c r="AK959" i="22" s="1"/>
  <c r="AK960" i="22" s="1"/>
  <c r="AK961" i="22" s="1"/>
  <c r="AK962" i="22" s="1"/>
  <c r="AK963" i="22" s="1"/>
  <c r="AK964" i="22" s="1"/>
  <c r="AK965" i="22" s="1"/>
  <c r="AK966" i="22" s="1"/>
  <c r="AK967" i="22" s="1"/>
  <c r="AK968" i="22" s="1"/>
  <c r="AK969" i="22" s="1"/>
  <c r="AK970" i="22" s="1"/>
  <c r="AK971" i="22" s="1"/>
  <c r="AK972" i="22" s="1"/>
  <c r="AK973" i="22" s="1"/>
  <c r="AK974" i="22" s="1"/>
  <c r="AK975" i="22" s="1"/>
  <c r="AK976" i="22" s="1"/>
  <c r="AK977" i="22" s="1"/>
  <c r="AK978" i="22" s="1"/>
  <c r="AK979" i="22" s="1"/>
  <c r="AK980" i="22" s="1"/>
  <c r="AK981" i="22" s="1"/>
  <c r="AK982" i="22" s="1"/>
  <c r="AK983" i="22" s="1"/>
  <c r="AK984" i="22" s="1"/>
  <c r="AK985" i="22" s="1"/>
  <c r="AK986" i="22" s="1"/>
  <c r="AK987" i="22" s="1"/>
  <c r="AK988" i="22" s="1"/>
  <c r="AK989" i="22" s="1"/>
  <c r="AK990" i="22" s="1"/>
  <c r="AK991" i="22" s="1"/>
  <c r="AK992" i="22" s="1"/>
  <c r="AK993" i="22" s="1"/>
  <c r="AK994" i="22" s="1"/>
  <c r="AK995" i="22" s="1"/>
  <c r="AK996" i="22" s="1"/>
  <c r="AK997" i="22" s="1"/>
  <c r="AK998" i="22" s="1"/>
  <c r="AK999" i="22" s="1"/>
  <c r="AK1000" i="22" s="1"/>
  <c r="AK1001" i="22" s="1"/>
  <c r="AK1002" i="22" s="1"/>
  <c r="AK1003" i="22" s="1"/>
  <c r="AK1004" i="22" s="1"/>
  <c r="AK1005" i="22" s="1"/>
  <c r="AK1006" i="22" s="1"/>
  <c r="AK1007" i="22" s="1"/>
  <c r="AK1008" i="22" s="1"/>
  <c r="AK1009" i="22" s="1"/>
  <c r="AK1010" i="22" s="1"/>
  <c r="AK1011" i="22" s="1"/>
  <c r="AK1012" i="22" s="1"/>
  <c r="AK1013" i="22" s="1"/>
  <c r="AK1014" i="22" s="1"/>
  <c r="AK1015" i="22" s="1"/>
  <c r="AK1016" i="22" s="1"/>
  <c r="AJ893" i="22"/>
  <c r="AJ894" i="22" s="1"/>
  <c r="AJ895" i="22" s="1"/>
  <c r="AJ896" i="22" s="1"/>
  <c r="AJ897" i="22" s="1"/>
  <c r="AJ898" i="22" s="1"/>
  <c r="AJ899" i="22" s="1"/>
  <c r="AJ900" i="22" s="1"/>
  <c r="AJ901" i="22" s="1"/>
  <c r="AJ902" i="22" s="1"/>
  <c r="AJ903" i="22" s="1"/>
  <c r="AJ904" i="22" s="1"/>
  <c r="AJ905" i="22" s="1"/>
  <c r="AJ906" i="22" s="1"/>
  <c r="AJ907" i="22" s="1"/>
  <c r="AJ908" i="22" s="1"/>
  <c r="AJ909" i="22" s="1"/>
  <c r="AJ910" i="22" s="1"/>
  <c r="AJ911" i="22" s="1"/>
  <c r="AJ912" i="22" s="1"/>
  <c r="AJ913" i="22" s="1"/>
  <c r="AJ914" i="22" s="1"/>
  <c r="AJ915" i="22" s="1"/>
  <c r="AJ916" i="22" s="1"/>
  <c r="AJ917" i="22" s="1"/>
  <c r="AJ918" i="22" s="1"/>
  <c r="AJ919" i="22" s="1"/>
  <c r="AJ920" i="22" s="1"/>
  <c r="AJ921" i="22" s="1"/>
  <c r="AJ922" i="22" s="1"/>
  <c r="AJ923" i="22" s="1"/>
  <c r="AJ924" i="22" s="1"/>
  <c r="AJ925" i="22" s="1"/>
  <c r="AJ926" i="22" s="1"/>
  <c r="AJ927" i="22" s="1"/>
  <c r="AJ928" i="22" s="1"/>
  <c r="AJ929" i="22" s="1"/>
  <c r="AJ930" i="22" s="1"/>
  <c r="AJ931" i="22" s="1"/>
  <c r="AJ932" i="22" s="1"/>
  <c r="AJ933" i="22" s="1"/>
  <c r="AJ934" i="22" s="1"/>
  <c r="AJ935" i="22" s="1"/>
  <c r="AJ936" i="22" s="1"/>
  <c r="AJ937" i="22" s="1"/>
  <c r="AJ938" i="22" s="1"/>
  <c r="AJ939" i="22" s="1"/>
  <c r="AJ940" i="22" s="1"/>
  <c r="AJ941" i="22" s="1"/>
  <c r="AJ942" i="22" s="1"/>
  <c r="AJ943" i="22" s="1"/>
  <c r="AJ944" i="22" s="1"/>
  <c r="AJ945" i="22" s="1"/>
  <c r="AJ946" i="22" s="1"/>
  <c r="AJ947" i="22" s="1"/>
  <c r="AJ948" i="22" s="1"/>
  <c r="AJ949" i="22" s="1"/>
  <c r="AJ950" i="22" s="1"/>
  <c r="AJ951" i="22" s="1"/>
  <c r="AJ952" i="22" s="1"/>
  <c r="AJ953" i="22" s="1"/>
  <c r="AJ954" i="22" s="1"/>
  <c r="AJ955" i="22" s="1"/>
  <c r="AJ956" i="22" s="1"/>
  <c r="AJ957" i="22" s="1"/>
  <c r="AJ958" i="22" s="1"/>
  <c r="AJ959" i="22" s="1"/>
  <c r="AJ960" i="22" s="1"/>
  <c r="AJ961" i="22" s="1"/>
  <c r="AJ962" i="22" s="1"/>
  <c r="AJ963" i="22" s="1"/>
  <c r="AJ964" i="22" s="1"/>
  <c r="AJ965" i="22" s="1"/>
  <c r="AJ966" i="22" s="1"/>
  <c r="AJ967" i="22" s="1"/>
  <c r="AJ968" i="22" s="1"/>
  <c r="AJ969" i="22" s="1"/>
  <c r="AJ970" i="22" s="1"/>
  <c r="AJ971" i="22" s="1"/>
  <c r="AJ972" i="22" s="1"/>
  <c r="AJ973" i="22" s="1"/>
  <c r="AJ974" i="22" s="1"/>
  <c r="AJ975" i="22" s="1"/>
  <c r="AJ976" i="22" s="1"/>
  <c r="AJ977" i="22" s="1"/>
  <c r="AJ978" i="22" s="1"/>
  <c r="AJ979" i="22" s="1"/>
  <c r="AJ980" i="22" s="1"/>
  <c r="AJ981" i="22" s="1"/>
  <c r="AJ982" i="22" s="1"/>
  <c r="AJ983" i="22" s="1"/>
  <c r="AJ984" i="22" s="1"/>
  <c r="AJ985" i="22" s="1"/>
  <c r="AJ986" i="22" s="1"/>
  <c r="AJ987" i="22" s="1"/>
  <c r="AJ988" i="22" s="1"/>
  <c r="AJ989" i="22" s="1"/>
  <c r="AJ990" i="22" s="1"/>
  <c r="AJ991" i="22" s="1"/>
  <c r="AJ992" i="22" s="1"/>
  <c r="AJ993" i="22" s="1"/>
  <c r="AJ994" i="22" s="1"/>
  <c r="AJ995" i="22" s="1"/>
  <c r="AJ996" i="22" s="1"/>
  <c r="AJ997" i="22" s="1"/>
  <c r="AJ998" i="22" s="1"/>
  <c r="AJ999" i="22" s="1"/>
  <c r="AJ1000" i="22" s="1"/>
  <c r="AJ1001" i="22" s="1"/>
  <c r="AJ1002" i="22" s="1"/>
  <c r="AJ1003" i="22" s="1"/>
  <c r="AJ1004" i="22" s="1"/>
  <c r="AJ1005" i="22" s="1"/>
  <c r="AJ1006" i="22" s="1"/>
  <c r="AJ1007" i="22" s="1"/>
  <c r="AJ1008" i="22" s="1"/>
  <c r="AJ1009" i="22" s="1"/>
  <c r="AJ1010" i="22" s="1"/>
  <c r="AJ1011" i="22" s="1"/>
  <c r="AJ1012" i="22" s="1"/>
  <c r="AJ1013" i="22" s="1"/>
  <c r="AJ1014" i="22" s="1"/>
  <c r="AJ1015" i="22" s="1"/>
  <c r="AJ1016" i="22" s="1"/>
  <c r="AE893" i="10"/>
  <c r="AE894" i="10" s="1"/>
  <c r="AE895" i="10" s="1"/>
  <c r="AE896" i="10" s="1"/>
  <c r="AE897" i="10" s="1"/>
  <c r="AE898" i="10" s="1"/>
  <c r="AE899" i="10" s="1"/>
  <c r="AE900" i="10" s="1"/>
  <c r="AE901" i="10" s="1"/>
  <c r="AE902" i="10" s="1"/>
  <c r="AE903" i="10" s="1"/>
  <c r="AE904" i="10" s="1"/>
  <c r="AE905" i="10" s="1"/>
  <c r="AE906" i="10" s="1"/>
  <c r="AE907" i="10" s="1"/>
  <c r="AE908" i="10" s="1"/>
  <c r="AE909" i="10" s="1"/>
  <c r="AE910" i="10" s="1"/>
  <c r="AE911" i="10" s="1"/>
  <c r="AE912" i="10" s="1"/>
  <c r="AE913" i="10" s="1"/>
  <c r="AE914" i="10" s="1"/>
  <c r="AE915" i="10" s="1"/>
  <c r="AE916" i="10" s="1"/>
  <c r="AE917" i="10" s="1"/>
  <c r="AE918" i="10" s="1"/>
  <c r="AE919" i="10" s="1"/>
  <c r="AE920" i="10" s="1"/>
  <c r="AE921" i="10" s="1"/>
  <c r="AE922" i="10" s="1"/>
  <c r="AE923" i="10" s="1"/>
  <c r="AE924" i="10" s="1"/>
  <c r="AE925" i="10" s="1"/>
  <c r="AE926" i="10" s="1"/>
  <c r="AE927" i="10" s="1"/>
  <c r="AE928" i="10" s="1"/>
  <c r="AE929" i="10" s="1"/>
  <c r="AE930" i="10" s="1"/>
  <c r="AE931" i="10" s="1"/>
  <c r="AE932" i="10" s="1"/>
  <c r="AE933" i="10" s="1"/>
  <c r="AE934" i="10"/>
  <c r="AE935" i="10" s="1"/>
  <c r="AE936" i="10" s="1"/>
  <c r="AE937" i="10" s="1"/>
  <c r="AE938" i="10" s="1"/>
  <c r="AE939" i="10" s="1"/>
  <c r="AE940" i="10" s="1"/>
  <c r="AE941" i="10" s="1"/>
  <c r="AE942" i="10" s="1"/>
  <c r="AE943" i="10" s="1"/>
  <c r="AE944" i="10" s="1"/>
  <c r="AE945" i="10" s="1"/>
  <c r="AE946" i="10" s="1"/>
  <c r="AE947" i="10" s="1"/>
  <c r="AE948" i="10" s="1"/>
  <c r="AE949" i="10" s="1"/>
  <c r="AE950" i="10" s="1"/>
  <c r="AE951" i="10" s="1"/>
  <c r="AE952" i="10" s="1"/>
  <c r="AE953" i="10" s="1"/>
  <c r="AE954" i="10" s="1"/>
  <c r="AE955" i="10" s="1"/>
  <c r="AE956" i="10" s="1"/>
  <c r="AE957" i="10" s="1"/>
  <c r="AE958" i="10" s="1"/>
  <c r="AE959" i="10" s="1"/>
  <c r="AE960" i="10" s="1"/>
  <c r="AE961" i="10" s="1"/>
  <c r="AE962" i="10" s="1"/>
  <c r="AE963" i="10" s="1"/>
  <c r="AE964" i="10" s="1"/>
  <c r="AE965" i="10" s="1"/>
  <c r="AE966" i="10" s="1"/>
  <c r="AE967" i="10" s="1"/>
  <c r="AE968" i="10" s="1"/>
  <c r="AE969" i="10" s="1"/>
  <c r="AE970" i="10" s="1"/>
  <c r="AE971" i="10" s="1"/>
  <c r="AE972" i="10" s="1"/>
  <c r="AE973" i="10" s="1"/>
  <c r="AE974" i="10" s="1"/>
  <c r="AE975" i="10" s="1"/>
  <c r="AE976" i="10" s="1"/>
  <c r="AE977" i="10" s="1"/>
  <c r="AE978" i="10" s="1"/>
  <c r="AE979" i="10" s="1"/>
  <c r="AE980" i="10" s="1"/>
  <c r="AE981" i="10" s="1"/>
  <c r="AE982" i="10" s="1"/>
  <c r="AE983" i="10" s="1"/>
  <c r="AE984" i="10" s="1"/>
  <c r="AE985" i="10" s="1"/>
  <c r="AE986" i="10" s="1"/>
  <c r="AE987" i="10" s="1"/>
  <c r="AE988" i="10" s="1"/>
  <c r="AE989" i="10" s="1"/>
  <c r="AE990" i="10" s="1"/>
  <c r="AE991" i="10" s="1"/>
  <c r="AE992" i="10" s="1"/>
  <c r="AE993" i="10" s="1"/>
  <c r="AE994" i="10" s="1"/>
  <c r="AE995" i="10" s="1"/>
  <c r="AE996" i="10" s="1"/>
  <c r="AE997" i="10" s="1"/>
  <c r="AE998" i="10" s="1"/>
  <c r="AE999" i="10" s="1"/>
  <c r="AE1000" i="10" s="1"/>
  <c r="AE1001" i="10" s="1"/>
  <c r="AE1002" i="10" s="1"/>
  <c r="AE1003" i="10" s="1"/>
  <c r="AE1004" i="10" s="1"/>
  <c r="AE1005" i="10" s="1"/>
  <c r="AE1006" i="10" s="1"/>
  <c r="AE1007" i="10" s="1"/>
  <c r="AE1008" i="10" s="1"/>
  <c r="AE1009" i="10" s="1"/>
  <c r="AE1010" i="10" s="1"/>
  <c r="AE1011" i="10" s="1"/>
  <c r="AE1012" i="10" s="1"/>
  <c r="AE1013" i="10" s="1"/>
  <c r="AE1014" i="10" s="1"/>
  <c r="AE1015" i="10" s="1"/>
  <c r="AE1016" i="10" s="1"/>
  <c r="AE1017" i="10" s="1"/>
  <c r="AE1018" i="10" s="1"/>
  <c r="AE1019" i="10" s="1"/>
  <c r="AE1020" i="10" s="1"/>
  <c r="AE1021" i="10" s="1"/>
  <c r="AE1022" i="10" s="1"/>
  <c r="AE1023" i="10" s="1"/>
  <c r="AE1024" i="10" s="1"/>
  <c r="AE1025" i="10" s="1"/>
  <c r="AE1026" i="10" s="1"/>
  <c r="AE1027" i="10" s="1"/>
  <c r="AE1028" i="10" s="1"/>
  <c r="AE1029" i="10" s="1"/>
  <c r="AE1030" i="10" s="1"/>
  <c r="AE1031" i="10" s="1"/>
  <c r="AE1032" i="10" s="1"/>
  <c r="AE1033" i="10" s="1"/>
  <c r="AE1034" i="10" s="1"/>
  <c r="AE1035" i="10" s="1"/>
  <c r="AE1036" i="10" s="1"/>
  <c r="AE1037" i="10" s="1"/>
  <c r="AE1038" i="10" s="1"/>
  <c r="AE1039" i="10" s="1"/>
  <c r="AE1040" i="10" s="1"/>
  <c r="AE1041" i="10" s="1"/>
  <c r="AE1042" i="10" s="1"/>
  <c r="AE1043" i="10" s="1"/>
  <c r="AE1044" i="10" s="1"/>
  <c r="AE1045" i="10" s="1"/>
  <c r="AE1046" i="10" s="1"/>
  <c r="AE1047" i="10" s="1"/>
  <c r="AE1048" i="10" s="1"/>
  <c r="AE1049" i="10" s="1"/>
  <c r="AE1050" i="10" s="1"/>
  <c r="AE1051" i="10" s="1"/>
  <c r="AE1052" i="10" s="1"/>
  <c r="AE1053" i="10" s="1"/>
  <c r="AE1054" i="10" s="1"/>
  <c r="AE1055" i="10" s="1"/>
  <c r="AE1056" i="10" s="1"/>
  <c r="AE1057" i="10" s="1"/>
  <c r="AE1058" i="10" s="1"/>
  <c r="AD893" i="10"/>
  <c r="AD894" i="10" l="1"/>
  <c r="AD895" i="10" s="1"/>
  <c r="AD896" i="10" s="1"/>
  <c r="AD897" i="10" s="1"/>
  <c r="AD898" i="10" s="1"/>
  <c r="AD899" i="10" s="1"/>
  <c r="AD900" i="10" s="1"/>
  <c r="AD901" i="10" s="1"/>
  <c r="AD902" i="10" s="1"/>
  <c r="AD903" i="10" s="1"/>
  <c r="AD904" i="10" s="1"/>
  <c r="AD905" i="10" s="1"/>
  <c r="AD906" i="10" s="1"/>
  <c r="AD907" i="10" s="1"/>
  <c r="AD908" i="10" s="1"/>
  <c r="AD909" i="10" s="1"/>
  <c r="AD910" i="10" s="1"/>
  <c r="AD911" i="10" s="1"/>
  <c r="AD912" i="10" s="1"/>
  <c r="AD913" i="10" s="1"/>
  <c r="AD914" i="10" s="1"/>
  <c r="AD915" i="10" s="1"/>
  <c r="AD916" i="10" s="1"/>
  <c r="AD917" i="10" s="1"/>
  <c r="AD918" i="10" s="1"/>
  <c r="AD919" i="10" s="1"/>
  <c r="AD920" i="10" s="1"/>
  <c r="AD921" i="10" s="1"/>
  <c r="AD922" i="10" s="1"/>
  <c r="AD923" i="10" s="1"/>
  <c r="AD924" i="10" s="1"/>
  <c r="AD925" i="10" s="1"/>
  <c r="AD926" i="10" s="1"/>
  <c r="AD927" i="10" s="1"/>
  <c r="AD928" i="10" s="1"/>
  <c r="AD929" i="10" s="1"/>
  <c r="AD930" i="10" s="1"/>
  <c r="AD931" i="10" s="1"/>
  <c r="AD932" i="10" s="1"/>
  <c r="AD933" i="10" s="1"/>
  <c r="AD934" i="10" s="1"/>
  <c r="AD935" i="10" s="1"/>
  <c r="AD936" i="10" s="1"/>
  <c r="AD937" i="10" s="1"/>
  <c r="AD938" i="10" s="1"/>
  <c r="AD939" i="10" s="1"/>
  <c r="AD940" i="10" s="1"/>
  <c r="AD941" i="10" s="1"/>
  <c r="AD942" i="10" s="1"/>
  <c r="AD943" i="10" s="1"/>
  <c r="AD944" i="10" s="1"/>
  <c r="AD945" i="10" s="1"/>
  <c r="AD946" i="10" s="1"/>
  <c r="AD947" i="10" s="1"/>
  <c r="AD948" i="10" s="1"/>
  <c r="AD949" i="10" s="1"/>
  <c r="AD950" i="10" s="1"/>
  <c r="AD951" i="10" s="1"/>
  <c r="AD952" i="10" s="1"/>
  <c r="AD953" i="10" s="1"/>
  <c r="AD954" i="10" s="1"/>
  <c r="AD955" i="10" s="1"/>
  <c r="AD956" i="10" s="1"/>
  <c r="AD957" i="10" s="1"/>
  <c r="AD958" i="10" s="1"/>
  <c r="AD959" i="10" s="1"/>
  <c r="AD960" i="10" s="1"/>
  <c r="AD961" i="10" s="1"/>
  <c r="AD962" i="10" s="1"/>
  <c r="AD963" i="10" s="1"/>
  <c r="AD964" i="10" s="1"/>
  <c r="AD965" i="10" s="1"/>
  <c r="AD966" i="10" s="1"/>
  <c r="AD967" i="10" s="1"/>
  <c r="AD968" i="10" s="1"/>
  <c r="AD969" i="10" s="1"/>
  <c r="AD970" i="10" s="1"/>
  <c r="AD971" i="10" s="1"/>
  <c r="AD972" i="10" s="1"/>
  <c r="AD973" i="10" s="1"/>
  <c r="AD974" i="10" s="1"/>
  <c r="AD975" i="10" s="1"/>
  <c r="AD976" i="10" s="1"/>
  <c r="AD977" i="10" s="1"/>
  <c r="AD978" i="10" s="1"/>
  <c r="AD979" i="10" s="1"/>
  <c r="AD980" i="10" s="1"/>
  <c r="AD981" i="10" s="1"/>
  <c r="AD982" i="10" s="1"/>
  <c r="AD983" i="10" s="1"/>
  <c r="AD984" i="10" s="1"/>
  <c r="AD985" i="10" s="1"/>
  <c r="AD986" i="10" s="1"/>
  <c r="AD987" i="10" s="1"/>
  <c r="AD988" i="10" s="1"/>
  <c r="AD989" i="10" s="1"/>
  <c r="AD990" i="10" s="1"/>
  <c r="AD991" i="10" s="1"/>
  <c r="AD992" i="10" s="1"/>
  <c r="AD993" i="10" s="1"/>
  <c r="AD994" i="10" s="1"/>
  <c r="AD995" i="10" s="1"/>
  <c r="AD996" i="10" s="1"/>
  <c r="AD997" i="10" s="1"/>
  <c r="AD998" i="10" s="1"/>
  <c r="AD999" i="10" s="1"/>
  <c r="AD1000" i="10" s="1"/>
  <c r="AD1001" i="10" s="1"/>
  <c r="AD1002" i="10" s="1"/>
  <c r="AD1003" i="10" s="1"/>
  <c r="AD1004" i="10" s="1"/>
  <c r="AD1005" i="10" s="1"/>
  <c r="AD1006" i="10" s="1"/>
  <c r="AD1007" i="10" s="1"/>
  <c r="AD1008" i="10" s="1"/>
  <c r="AD1009" i="10" s="1"/>
  <c r="AD1010" i="10" s="1"/>
  <c r="AD1011" i="10" s="1"/>
  <c r="AD1012" i="10" s="1"/>
  <c r="AD1013" i="10" s="1"/>
  <c r="AD1014" i="10" s="1"/>
  <c r="AD1015" i="10" s="1"/>
  <c r="AD1016" i="10" s="1"/>
  <c r="L894" i="10"/>
  <c r="I893" i="10"/>
  <c r="I894" i="10"/>
  <c r="J894" i="10"/>
  <c r="K894" i="10"/>
  <c r="M894" i="10"/>
  <c r="N894" i="10"/>
  <c r="P894" i="10" l="1"/>
  <c r="O894" i="10"/>
  <c r="X894" i="10" s="1"/>
  <c r="Y894" i="10"/>
  <c r="T894" i="10"/>
  <c r="L893" i="10"/>
  <c r="O893" i="10" s="1"/>
  <c r="K893" i="10"/>
  <c r="N893" i="10"/>
  <c r="J893" i="10"/>
  <c r="Q894" i="10"/>
  <c r="Z894" i="10" s="1"/>
  <c r="M893" i="10"/>
  <c r="R894" i="10" l="1"/>
  <c r="S894" i="10"/>
  <c r="AA894" i="10"/>
  <c r="AB894" i="10" s="1"/>
  <c r="U894" i="10"/>
  <c r="Q893" i="10"/>
  <c r="P893" i="10"/>
  <c r="S893" i="10"/>
  <c r="X893" i="10"/>
  <c r="V894" i="10" l="1"/>
  <c r="W894" i="10" s="1"/>
  <c r="AC894" i="10" s="1"/>
  <c r="Y893" i="10"/>
  <c r="T893" i="10"/>
  <c r="R893" i="10"/>
  <c r="U893" i="10"/>
  <c r="Z893" i="10"/>
  <c r="S15" i="21"/>
  <c r="F15" i="21"/>
  <c r="S14" i="21"/>
  <c r="F14" i="21"/>
  <c r="S13" i="21"/>
  <c r="F13" i="21"/>
  <c r="I6" i="21" s="1"/>
  <c r="S12" i="21"/>
  <c r="F12" i="21"/>
  <c r="S11" i="21"/>
  <c r="F11" i="21"/>
  <c r="S10" i="21"/>
  <c r="F10" i="21"/>
  <c r="I15" i="21" s="1"/>
  <c r="S9" i="21"/>
  <c r="F9" i="21"/>
  <c r="S8" i="21"/>
  <c r="F8" i="21"/>
  <c r="S7" i="21"/>
  <c r="F7" i="21"/>
  <c r="I12" i="21" s="1"/>
  <c r="S6" i="21"/>
  <c r="F6" i="21"/>
  <c r="S5" i="21"/>
  <c r="F5" i="21"/>
  <c r="S4" i="21"/>
  <c r="F4" i="21"/>
  <c r="I9" i="21" s="1"/>
  <c r="P15" i="19"/>
  <c r="I15" i="19"/>
  <c r="H15" i="19"/>
  <c r="P14" i="19"/>
  <c r="I14" i="19"/>
  <c r="H14" i="19"/>
  <c r="P13" i="19"/>
  <c r="I13" i="19"/>
  <c r="H13" i="19"/>
  <c r="P12" i="19"/>
  <c r="I12" i="19"/>
  <c r="H12" i="19"/>
  <c r="P11" i="19"/>
  <c r="I11" i="19"/>
  <c r="H11" i="19"/>
  <c r="P10" i="19"/>
  <c r="I10" i="19"/>
  <c r="H10" i="19"/>
  <c r="P9" i="19"/>
  <c r="I9" i="19"/>
  <c r="H9" i="19"/>
  <c r="P8" i="19"/>
  <c r="I8" i="19"/>
  <c r="H8" i="19"/>
  <c r="P7" i="19"/>
  <c r="I7" i="19"/>
  <c r="K12" i="19" s="1"/>
  <c r="H7" i="19"/>
  <c r="P6" i="19"/>
  <c r="I6" i="19"/>
  <c r="H6" i="19"/>
  <c r="P5" i="19"/>
  <c r="I5" i="19"/>
  <c r="H5" i="19"/>
  <c r="P4" i="19"/>
  <c r="J4" i="19"/>
  <c r="I4" i="19"/>
  <c r="K14" i="19" s="1"/>
  <c r="H4" i="19"/>
  <c r="E33" i="130"/>
  <c r="E53" i="130" s="1"/>
  <c r="E32" i="130"/>
  <c r="A1" i="130"/>
  <c r="E33" i="129"/>
  <c r="E53" i="129" s="1"/>
  <c r="E32" i="129"/>
  <c r="A1" i="129"/>
  <c r="H42" i="129" s="1"/>
  <c r="E53" i="128"/>
  <c r="E33" i="128"/>
  <c r="E32" i="128"/>
  <c r="E52" i="128" s="1"/>
  <c r="A1" i="128"/>
  <c r="E52" i="127"/>
  <c r="E33" i="127"/>
  <c r="E32" i="127"/>
  <c r="A1" i="127"/>
  <c r="E52" i="126"/>
  <c r="E33" i="126"/>
  <c r="E53" i="126" s="1"/>
  <c r="E32" i="126"/>
  <c r="A1" i="126"/>
  <c r="E52" i="125"/>
  <c r="E33" i="125"/>
  <c r="E53" i="125" s="1"/>
  <c r="E32" i="125"/>
  <c r="A1" i="125"/>
  <c r="E53" i="124"/>
  <c r="E33" i="124"/>
  <c r="E32" i="124"/>
  <c r="E52" i="124" s="1"/>
  <c r="A1" i="124"/>
  <c r="E33" i="123"/>
  <c r="E53" i="123" s="1"/>
  <c r="E32" i="123"/>
  <c r="E52" i="123" s="1"/>
  <c r="A1" i="123"/>
  <c r="E33" i="122"/>
  <c r="E53" i="122" s="1"/>
  <c r="E32" i="122"/>
  <c r="A1" i="122"/>
  <c r="E33" i="121"/>
  <c r="E53" i="121" s="1"/>
  <c r="E32" i="121"/>
  <c r="E52" i="121" s="1"/>
  <c r="A1" i="121"/>
  <c r="E53" i="120"/>
  <c r="E33" i="120"/>
  <c r="E32" i="120"/>
  <c r="A1" i="120"/>
  <c r="E53" i="119"/>
  <c r="E33" i="119"/>
  <c r="E32" i="119"/>
  <c r="E52" i="119" s="1"/>
  <c r="A1" i="119"/>
  <c r="E52" i="118"/>
  <c r="E33" i="118"/>
  <c r="E53" i="118" s="1"/>
  <c r="E32" i="118"/>
  <c r="A1" i="118"/>
  <c r="E33" i="117"/>
  <c r="E53" i="117" s="1"/>
  <c r="E32" i="117"/>
  <c r="A1" i="117"/>
  <c r="E52" i="116"/>
  <c r="E33" i="116"/>
  <c r="E53" i="116" s="1"/>
  <c r="E32" i="116"/>
  <c r="E31" i="116"/>
  <c r="E51" i="116" s="1"/>
  <c r="A1" i="116"/>
  <c r="E53" i="115"/>
  <c r="E33" i="115"/>
  <c r="E32" i="115"/>
  <c r="A1" i="115"/>
  <c r="E33" i="114"/>
  <c r="E53" i="114" s="1"/>
  <c r="E32" i="114"/>
  <c r="A1" i="114"/>
  <c r="E33" i="113"/>
  <c r="E53" i="113" s="1"/>
  <c r="E32" i="113"/>
  <c r="E31" i="113"/>
  <c r="E51" i="113" s="1"/>
  <c r="A1" i="113"/>
  <c r="E33" i="112"/>
  <c r="E32" i="112"/>
  <c r="E31" i="112"/>
  <c r="E51" i="112" s="1"/>
  <c r="A1" i="112"/>
  <c r="E52" i="111"/>
  <c r="E33" i="111"/>
  <c r="E53" i="111" s="1"/>
  <c r="E32" i="111"/>
  <c r="E31" i="111" s="1"/>
  <c r="E51" i="111" s="1"/>
  <c r="A1" i="111"/>
  <c r="E52" i="110"/>
  <c r="E33" i="110"/>
  <c r="E32" i="110"/>
  <c r="E31" i="110"/>
  <c r="E51" i="110" s="1"/>
  <c r="A1" i="110"/>
  <c r="J42" i="110" s="1"/>
  <c r="E33" i="109"/>
  <c r="E53" i="109" s="1"/>
  <c r="E32" i="109"/>
  <c r="E52" i="109" s="1"/>
  <c r="A1" i="109"/>
  <c r="E33" i="108"/>
  <c r="E32" i="108"/>
  <c r="E52" i="108" s="1"/>
  <c r="E31" i="108"/>
  <c r="E51" i="108" s="1"/>
  <c r="A1" i="108"/>
  <c r="E33" i="107"/>
  <c r="E53" i="107" s="1"/>
  <c r="E32" i="107"/>
  <c r="A1" i="107"/>
  <c r="E33" i="106"/>
  <c r="E53" i="106" s="1"/>
  <c r="E32" i="106"/>
  <c r="A1" i="106"/>
  <c r="E33" i="105"/>
  <c r="E53" i="105" s="1"/>
  <c r="E32" i="105"/>
  <c r="A1" i="105"/>
  <c r="E52" i="104"/>
  <c r="E33" i="104"/>
  <c r="E32" i="104"/>
  <c r="E31" i="104"/>
  <c r="E51" i="104" s="1"/>
  <c r="A1" i="104"/>
  <c r="E53" i="103"/>
  <c r="E33" i="103"/>
  <c r="E32" i="103"/>
  <c r="E31" i="103" s="1"/>
  <c r="E51" i="103" s="1"/>
  <c r="A1" i="103"/>
  <c r="E33" i="102"/>
  <c r="E53" i="102" s="1"/>
  <c r="E32" i="102"/>
  <c r="E52" i="102" s="1"/>
  <c r="A1" i="102"/>
  <c r="E33" i="101"/>
  <c r="E53" i="101" s="1"/>
  <c r="E32" i="101"/>
  <c r="E52" i="101" s="1"/>
  <c r="A1" i="101"/>
  <c r="E33" i="100"/>
  <c r="E53" i="100" s="1"/>
  <c r="E32" i="100"/>
  <c r="E52" i="100" s="1"/>
  <c r="A1" i="100"/>
  <c r="E53" i="99"/>
  <c r="E33" i="99"/>
  <c r="E32" i="99"/>
  <c r="E52" i="99" s="1"/>
  <c r="A1" i="99"/>
  <c r="E53" i="98"/>
  <c r="E33" i="98"/>
  <c r="E32" i="98"/>
  <c r="E52" i="98" s="1"/>
  <c r="A1" i="98"/>
  <c r="E33" i="97"/>
  <c r="E53" i="97" s="1"/>
  <c r="E32" i="97"/>
  <c r="E52" i="97" s="1"/>
  <c r="A1" i="97"/>
  <c r="D4" i="97" s="1"/>
  <c r="E52" i="96"/>
  <c r="E33" i="96"/>
  <c r="E53" i="96" s="1"/>
  <c r="E32" i="96"/>
  <c r="A1" i="96"/>
  <c r="E33" i="95"/>
  <c r="E53" i="95" s="1"/>
  <c r="E32" i="95"/>
  <c r="A1" i="95"/>
  <c r="E33" i="94"/>
  <c r="E53" i="94" s="1"/>
  <c r="E32" i="94"/>
  <c r="A1" i="94"/>
  <c r="N42" i="94" s="1"/>
  <c r="E33" i="93"/>
  <c r="E53" i="93" s="1"/>
  <c r="E32" i="93"/>
  <c r="E52" i="93" s="1"/>
  <c r="A1" i="93"/>
  <c r="E33" i="92"/>
  <c r="E53" i="92" s="1"/>
  <c r="E32" i="92"/>
  <c r="A1" i="92"/>
  <c r="E53" i="91"/>
  <c r="E33" i="91"/>
  <c r="E32" i="91"/>
  <c r="E52" i="91" s="1"/>
  <c r="A1" i="91"/>
  <c r="E33" i="50"/>
  <c r="E32" i="50"/>
  <c r="E52" i="50" s="1"/>
  <c r="A1" i="50"/>
  <c r="E52" i="5"/>
  <c r="E33" i="5"/>
  <c r="E53" i="5" s="1"/>
  <c r="E32" i="5"/>
  <c r="A1" i="5"/>
  <c r="E156" i="49"/>
  <c r="E155" i="49"/>
  <c r="E154" i="49"/>
  <c r="E153" i="49"/>
  <c r="E152" i="49"/>
  <c r="E151" i="49"/>
  <c r="E150" i="49"/>
  <c r="E149" i="49"/>
  <c r="E148" i="49"/>
  <c r="E147" i="49"/>
  <c r="E146" i="49"/>
  <c r="E145" i="49"/>
  <c r="E144" i="49"/>
  <c r="E143" i="49"/>
  <c r="E142" i="49"/>
  <c r="E141" i="49"/>
  <c r="E140" i="49"/>
  <c r="E139" i="49"/>
  <c r="E138" i="49"/>
  <c r="E137" i="49"/>
  <c r="E136" i="49"/>
  <c r="E135" i="49"/>
  <c r="E134" i="49"/>
  <c r="E133" i="49"/>
  <c r="E132" i="49"/>
  <c r="E131" i="49"/>
  <c r="E130" i="49"/>
  <c r="E129" i="49"/>
  <c r="E44" i="49"/>
  <c r="E43" i="49"/>
  <c r="E42" i="49"/>
  <c r="E41" i="49"/>
  <c r="E40" i="49"/>
  <c r="E39" i="49"/>
  <c r="E38" i="49"/>
  <c r="E37" i="49"/>
  <c r="E36" i="49"/>
  <c r="E35" i="49"/>
  <c r="E34" i="49"/>
  <c r="E33" i="49"/>
  <c r="E32" i="49"/>
  <c r="E31" i="49"/>
  <c r="E12" i="16"/>
  <c r="D8" i="16"/>
  <c r="E7" i="16"/>
  <c r="D7" i="16"/>
  <c r="D6" i="16"/>
  <c r="AI1511" i="22"/>
  <c r="B1511" i="22"/>
  <c r="Q1511" i="22" s="1"/>
  <c r="AI1510" i="22"/>
  <c r="B1510" i="22"/>
  <c r="Q1510" i="22" s="1"/>
  <c r="AI1509" i="22"/>
  <c r="B1509" i="22"/>
  <c r="Q1509" i="22" s="1"/>
  <c r="AI1508" i="22"/>
  <c r="B1508" i="22"/>
  <c r="AI1507" i="22"/>
  <c r="B1507" i="22"/>
  <c r="AI1506" i="22"/>
  <c r="B1506" i="22"/>
  <c r="AI1505" i="22"/>
  <c r="B1505" i="22"/>
  <c r="T1505" i="22" s="1"/>
  <c r="AI1504" i="22"/>
  <c r="B1504" i="22"/>
  <c r="Q1504" i="22" s="1"/>
  <c r="AI1503" i="22"/>
  <c r="B1503" i="22"/>
  <c r="AI1502" i="22"/>
  <c r="B1502" i="22"/>
  <c r="AI1501" i="22"/>
  <c r="B1501" i="22"/>
  <c r="T1501" i="22" s="1"/>
  <c r="AI1500" i="22"/>
  <c r="B1500" i="22"/>
  <c r="Q1500" i="22" s="1"/>
  <c r="AI1499" i="22"/>
  <c r="B1499" i="22"/>
  <c r="P1499" i="22" s="1"/>
  <c r="AI1498" i="22"/>
  <c r="B1498" i="22"/>
  <c r="AI1497" i="22"/>
  <c r="B1497" i="22"/>
  <c r="T1497" i="22" s="1"/>
  <c r="AI1496" i="22"/>
  <c r="B1496" i="22"/>
  <c r="O1496" i="22" s="1"/>
  <c r="AI1495" i="22"/>
  <c r="B1495" i="22"/>
  <c r="AI1494" i="22"/>
  <c r="B1494" i="22"/>
  <c r="AI1493" i="22"/>
  <c r="B1493" i="22"/>
  <c r="AI1492" i="22"/>
  <c r="B1492" i="22"/>
  <c r="P1492" i="22" s="1"/>
  <c r="AI1491" i="22"/>
  <c r="B1491" i="22"/>
  <c r="AI1490" i="22"/>
  <c r="B1490" i="22"/>
  <c r="Q1490" i="22" s="1"/>
  <c r="AI1489" i="22"/>
  <c r="B1489" i="22"/>
  <c r="AI1488" i="22"/>
  <c r="B1488" i="22"/>
  <c r="T1488" i="22" s="1"/>
  <c r="AI1487" i="22"/>
  <c r="B1487" i="22"/>
  <c r="T1487" i="22" s="1"/>
  <c r="AI1486" i="22"/>
  <c r="B1486" i="22"/>
  <c r="T1486" i="22" s="1"/>
  <c r="AI1485" i="22"/>
  <c r="B1485" i="22"/>
  <c r="T1485" i="22" s="1"/>
  <c r="AI1484" i="22"/>
  <c r="B1484" i="22"/>
  <c r="T1484" i="22" s="1"/>
  <c r="AI1483" i="22"/>
  <c r="B1483" i="22"/>
  <c r="P1483" i="22" s="1"/>
  <c r="AI1482" i="22"/>
  <c r="B1482" i="22"/>
  <c r="AI1481" i="22"/>
  <c r="B1481" i="22"/>
  <c r="AI1480" i="22"/>
  <c r="B1480" i="22"/>
  <c r="Q1480" i="22" s="1"/>
  <c r="AI1479" i="22"/>
  <c r="B1479" i="22"/>
  <c r="AI1478" i="22"/>
  <c r="Q1478" i="22"/>
  <c r="B1478" i="22"/>
  <c r="AI1477" i="22"/>
  <c r="B1477" i="22"/>
  <c r="T1477" i="22" s="1"/>
  <c r="AI1476" i="22"/>
  <c r="B1476" i="22"/>
  <c r="T1476" i="22" s="1"/>
  <c r="AI1475" i="22"/>
  <c r="B1475" i="22"/>
  <c r="AI1474" i="22"/>
  <c r="B1474" i="22"/>
  <c r="P1474" i="22" s="1"/>
  <c r="AI1473" i="22"/>
  <c r="B1473" i="22"/>
  <c r="T1473" i="22" s="1"/>
  <c r="AI1472" i="22"/>
  <c r="B1472" i="22"/>
  <c r="AI1471" i="22"/>
  <c r="B1471" i="22"/>
  <c r="P1471" i="22" s="1"/>
  <c r="AI1470" i="22"/>
  <c r="B1470" i="22"/>
  <c r="AI1469" i="22"/>
  <c r="B1469" i="22"/>
  <c r="R1469" i="22" s="1"/>
  <c r="AI1468" i="22"/>
  <c r="B1468" i="22"/>
  <c r="AI1467" i="22"/>
  <c r="B1467" i="22"/>
  <c r="P1467" i="22" s="1"/>
  <c r="AI1466" i="22"/>
  <c r="B1466" i="22"/>
  <c r="T1466" i="22" s="1"/>
  <c r="AI1465" i="22"/>
  <c r="B1465" i="22"/>
  <c r="AI1464" i="22"/>
  <c r="B1464" i="22"/>
  <c r="AI1463" i="22"/>
  <c r="B1463" i="22"/>
  <c r="R1463" i="22" s="1"/>
  <c r="AI1462" i="22"/>
  <c r="B1462" i="22"/>
  <c r="AI1461" i="22"/>
  <c r="B1461" i="22"/>
  <c r="AI1460" i="22"/>
  <c r="B1460" i="22"/>
  <c r="S1460" i="22" s="1"/>
  <c r="AI1459" i="22"/>
  <c r="B1459" i="22"/>
  <c r="R1459" i="22" s="1"/>
  <c r="AI1458" i="22"/>
  <c r="B1458" i="22"/>
  <c r="P1458" i="22" s="1"/>
  <c r="AI1457" i="22"/>
  <c r="B1457" i="22"/>
  <c r="T1457" i="22" s="1"/>
  <c r="AI1456" i="22"/>
  <c r="B1456" i="22"/>
  <c r="T1456" i="22" s="1"/>
  <c r="AI1455" i="22"/>
  <c r="B1455" i="22"/>
  <c r="T1455" i="22" s="1"/>
  <c r="AI1454" i="22"/>
  <c r="B1454" i="22"/>
  <c r="T1454" i="22" s="1"/>
  <c r="AI1453" i="22"/>
  <c r="B1453" i="22"/>
  <c r="T1453" i="22" s="1"/>
  <c r="AI1452" i="22"/>
  <c r="B1452" i="22"/>
  <c r="T1452" i="22" s="1"/>
  <c r="AI1451" i="22"/>
  <c r="B1451" i="22"/>
  <c r="T1451" i="22" s="1"/>
  <c r="AI1450" i="22"/>
  <c r="B1450" i="22"/>
  <c r="T1450" i="22" s="1"/>
  <c r="AI1449" i="22"/>
  <c r="B1449" i="22"/>
  <c r="T1449" i="22" s="1"/>
  <c r="AI1448" i="22"/>
  <c r="O1448" i="22"/>
  <c r="B1448" i="22"/>
  <c r="T1448" i="22" s="1"/>
  <c r="AI1447" i="22"/>
  <c r="O1447" i="22"/>
  <c r="B1447" i="22"/>
  <c r="T1447" i="22" s="1"/>
  <c r="AI1446" i="22"/>
  <c r="B1446" i="22"/>
  <c r="AI1445" i="22"/>
  <c r="S1445" i="22"/>
  <c r="B1445" i="22"/>
  <c r="T1445" i="22" s="1"/>
  <c r="AI1444" i="22"/>
  <c r="B1444" i="22"/>
  <c r="T1444" i="22" s="1"/>
  <c r="AI1443" i="22"/>
  <c r="B1443" i="22"/>
  <c r="AI1442" i="22"/>
  <c r="B1442" i="22"/>
  <c r="AI1441" i="22"/>
  <c r="B1441" i="22"/>
  <c r="Q1441" i="22" s="1"/>
  <c r="AI1440" i="22"/>
  <c r="B1440" i="22"/>
  <c r="AI1439" i="22"/>
  <c r="B1439" i="22"/>
  <c r="AI1438" i="22"/>
  <c r="B1438" i="22"/>
  <c r="T1438" i="22" s="1"/>
  <c r="AI1437" i="22"/>
  <c r="B1437" i="22"/>
  <c r="T1437" i="22" s="1"/>
  <c r="AI1436" i="22"/>
  <c r="B1436" i="22"/>
  <c r="AI1435" i="22"/>
  <c r="B1435" i="22"/>
  <c r="AI1434" i="22"/>
  <c r="B1434" i="22"/>
  <c r="AI1433" i="22"/>
  <c r="B1433" i="22"/>
  <c r="T1433" i="22" s="1"/>
  <c r="AI1432" i="22"/>
  <c r="B1432" i="22"/>
  <c r="AI1431" i="22"/>
  <c r="B1431" i="22"/>
  <c r="P1431" i="22" s="1"/>
  <c r="AI1430" i="22"/>
  <c r="B1430" i="22"/>
  <c r="AI1429" i="22"/>
  <c r="B1429" i="22"/>
  <c r="R1429" i="22" s="1"/>
  <c r="AI1428" i="22"/>
  <c r="B1428" i="22"/>
  <c r="R1428" i="22" s="1"/>
  <c r="AI1427" i="22"/>
  <c r="B1427" i="22"/>
  <c r="AI1426" i="22"/>
  <c r="B1426" i="22"/>
  <c r="T1426" i="22" s="1"/>
  <c r="AI1425" i="22"/>
  <c r="B1425" i="22"/>
  <c r="AI1424" i="22"/>
  <c r="B1424" i="22"/>
  <c r="AI1423" i="22"/>
  <c r="B1423" i="22"/>
  <c r="P1423" i="22" s="1"/>
  <c r="AI1422" i="22"/>
  <c r="B1422" i="22"/>
  <c r="AI1421" i="22"/>
  <c r="B1421" i="22"/>
  <c r="R1421" i="22" s="1"/>
  <c r="AI1420" i="22"/>
  <c r="B1420" i="22"/>
  <c r="R1420" i="22" s="1"/>
  <c r="AI1419" i="22"/>
  <c r="B1419" i="22"/>
  <c r="P1419" i="22" s="1"/>
  <c r="AI1418" i="22"/>
  <c r="B1418" i="22"/>
  <c r="T1418" i="22" s="1"/>
  <c r="AI1417" i="22"/>
  <c r="B1417" i="22"/>
  <c r="Q1417" i="22" s="1"/>
  <c r="AI1416" i="22"/>
  <c r="B1416" i="22"/>
  <c r="P1416" i="22" s="1"/>
  <c r="AI1415" i="22"/>
  <c r="B1415" i="22"/>
  <c r="T1415" i="22" s="1"/>
  <c r="AI1414" i="22"/>
  <c r="B1414" i="22"/>
  <c r="AI1413" i="22"/>
  <c r="B1413" i="22"/>
  <c r="AI1412" i="22"/>
  <c r="B1412" i="22"/>
  <c r="AI1411" i="22"/>
  <c r="B1411" i="22"/>
  <c r="AI1410" i="22"/>
  <c r="B1410" i="22"/>
  <c r="AI1409" i="22"/>
  <c r="B1409" i="22"/>
  <c r="AI1408" i="22"/>
  <c r="B1408" i="22"/>
  <c r="P1408" i="22" s="1"/>
  <c r="AI1407" i="22"/>
  <c r="B1407" i="22"/>
  <c r="Q1407" i="22" s="1"/>
  <c r="AI1406" i="22"/>
  <c r="B1406" i="22"/>
  <c r="T1406" i="22" s="1"/>
  <c r="AI1405" i="22"/>
  <c r="B1405" i="22"/>
  <c r="T1405" i="22" s="1"/>
  <c r="AI1404" i="22"/>
  <c r="B1404" i="22"/>
  <c r="P1404" i="22" s="1"/>
  <c r="AI1403" i="22"/>
  <c r="B1403" i="22"/>
  <c r="T1403" i="22" s="1"/>
  <c r="AI1402" i="22"/>
  <c r="B1402" i="22"/>
  <c r="T1402" i="22" s="1"/>
  <c r="AI1401" i="22"/>
  <c r="B1401" i="22"/>
  <c r="T1401" i="22" s="1"/>
  <c r="AI1400" i="22"/>
  <c r="B1400" i="22"/>
  <c r="P1400" i="22" s="1"/>
  <c r="AI1399" i="22"/>
  <c r="B1399" i="22"/>
  <c r="AI1398" i="22"/>
  <c r="B1398" i="22"/>
  <c r="AI1397" i="22"/>
  <c r="B1397" i="22"/>
  <c r="T1397" i="22" s="1"/>
  <c r="AI1396" i="22"/>
  <c r="B1396" i="22"/>
  <c r="P1396" i="22" s="1"/>
  <c r="AI1395" i="22"/>
  <c r="B1395" i="22"/>
  <c r="T1395" i="22" s="1"/>
  <c r="AI1394" i="22"/>
  <c r="B1394" i="22"/>
  <c r="AI1393" i="22"/>
  <c r="B1393" i="22"/>
  <c r="T1393" i="22" s="1"/>
  <c r="AI1392" i="22"/>
  <c r="B1392" i="22"/>
  <c r="P1392" i="22" s="1"/>
  <c r="AI1391" i="22"/>
  <c r="B1391" i="22"/>
  <c r="Q1391" i="22" s="1"/>
  <c r="AI1390" i="22"/>
  <c r="B1390" i="22"/>
  <c r="AI1389" i="22"/>
  <c r="B1389" i="22"/>
  <c r="S1389" i="22" s="1"/>
  <c r="AI1388" i="22"/>
  <c r="O1388" i="22"/>
  <c r="B1388" i="22"/>
  <c r="AI1387" i="22"/>
  <c r="B1387" i="22"/>
  <c r="AI1386" i="22"/>
  <c r="B1386" i="22"/>
  <c r="Q1386" i="22" s="1"/>
  <c r="AI1385" i="22"/>
  <c r="B1385" i="22"/>
  <c r="S1385" i="22" s="1"/>
  <c r="AI1384" i="22"/>
  <c r="B1384" i="22"/>
  <c r="Q1384" i="22" s="1"/>
  <c r="AI1383" i="22"/>
  <c r="B1383" i="22"/>
  <c r="Q1383" i="22" s="1"/>
  <c r="AI1382" i="22"/>
  <c r="B1382" i="22"/>
  <c r="AI1381" i="22"/>
  <c r="B1381" i="22"/>
  <c r="T1381" i="22" s="1"/>
  <c r="AI1380" i="22"/>
  <c r="B1380" i="22"/>
  <c r="T1380" i="22" s="1"/>
  <c r="AI1379" i="22"/>
  <c r="B1379" i="22"/>
  <c r="T1379" i="22" s="1"/>
  <c r="AI1378" i="22"/>
  <c r="B1378" i="22"/>
  <c r="AI1377" i="22"/>
  <c r="B1377" i="22"/>
  <c r="AI1376" i="22"/>
  <c r="B1376" i="22"/>
  <c r="AI1375" i="22"/>
  <c r="B1375" i="22"/>
  <c r="T1375" i="22" s="1"/>
  <c r="AI1374" i="22"/>
  <c r="B1374" i="22"/>
  <c r="T1374" i="22" s="1"/>
  <c r="AI1373" i="22"/>
  <c r="B1373" i="22"/>
  <c r="AI1372" i="22"/>
  <c r="B1372" i="22"/>
  <c r="T1372" i="22" s="1"/>
  <c r="AI1371" i="22"/>
  <c r="B1371" i="22"/>
  <c r="T1371" i="22" s="1"/>
  <c r="AI1370" i="22"/>
  <c r="B1370" i="22"/>
  <c r="Q1370" i="22" s="1"/>
  <c r="AI1369" i="22"/>
  <c r="B1369" i="22"/>
  <c r="AI1368" i="22"/>
  <c r="B1368" i="22"/>
  <c r="AI1367" i="22"/>
  <c r="B1367" i="22"/>
  <c r="T1367" i="22" s="1"/>
  <c r="AI1366" i="22"/>
  <c r="B1366" i="22"/>
  <c r="Q1366" i="22" s="1"/>
  <c r="AI1365" i="22"/>
  <c r="B1365" i="22"/>
  <c r="Q1365" i="22" s="1"/>
  <c r="AI1364" i="22"/>
  <c r="B1364" i="22"/>
  <c r="P1364" i="22" s="1"/>
  <c r="AI1363" i="22"/>
  <c r="B1363" i="22"/>
  <c r="T1363" i="22" s="1"/>
  <c r="AI1362" i="22"/>
  <c r="B1362" i="22"/>
  <c r="AI1361" i="22"/>
  <c r="B1361" i="22"/>
  <c r="AI1360" i="22"/>
  <c r="B1360" i="22"/>
  <c r="AI1359" i="22"/>
  <c r="B1359" i="22"/>
  <c r="Q1359" i="22" s="1"/>
  <c r="AI1358" i="22"/>
  <c r="B1358" i="22"/>
  <c r="AI1357" i="22"/>
  <c r="P1357" i="22"/>
  <c r="B1357" i="22"/>
  <c r="T1357" i="22" s="1"/>
  <c r="AI1356" i="22"/>
  <c r="B1356" i="22"/>
  <c r="O1356" i="22" s="1"/>
  <c r="AI1355" i="22"/>
  <c r="B1355" i="22"/>
  <c r="S1355" i="22" s="1"/>
  <c r="AI1354" i="22"/>
  <c r="B1354" i="22"/>
  <c r="Q1354" i="22" s="1"/>
  <c r="AI1353" i="22"/>
  <c r="B1353" i="22"/>
  <c r="Q1353" i="22" s="1"/>
  <c r="AI1352" i="22"/>
  <c r="B1352" i="22"/>
  <c r="AI1351" i="22"/>
  <c r="B1351" i="22"/>
  <c r="S1351" i="22" s="1"/>
  <c r="AI1350" i="22"/>
  <c r="B1350" i="22"/>
  <c r="Q1350" i="22" s="1"/>
  <c r="AI1349" i="22"/>
  <c r="B1349" i="22"/>
  <c r="Q1349" i="22" s="1"/>
  <c r="AI1348" i="22"/>
  <c r="B1348" i="22"/>
  <c r="O1348" i="22" s="1"/>
  <c r="AI1347" i="22"/>
  <c r="B1347" i="22"/>
  <c r="S1347" i="22" s="1"/>
  <c r="AI1346" i="22"/>
  <c r="B1346" i="22"/>
  <c r="AI1345" i="22"/>
  <c r="B1345" i="22"/>
  <c r="Q1345" i="22" s="1"/>
  <c r="AI1344" i="22"/>
  <c r="B1344" i="22"/>
  <c r="O1344" i="22" s="1"/>
  <c r="AI1343" i="22"/>
  <c r="B1343" i="22"/>
  <c r="S1343" i="22" s="1"/>
  <c r="AI1342" i="22"/>
  <c r="O1342" i="22"/>
  <c r="B1342" i="22"/>
  <c r="Q1342" i="22" s="1"/>
  <c r="AI1341" i="22"/>
  <c r="B1341" i="22"/>
  <c r="Q1341" i="22" s="1"/>
  <c r="AI1340" i="22"/>
  <c r="B1340" i="22"/>
  <c r="AI1339" i="22"/>
  <c r="B1339" i="22"/>
  <c r="AI1338" i="22"/>
  <c r="B1338" i="22"/>
  <c r="Q1338" i="22" s="1"/>
  <c r="AI1337" i="22"/>
  <c r="B1337" i="22"/>
  <c r="Q1337" i="22" s="1"/>
  <c r="AI1336" i="22"/>
  <c r="B1336" i="22"/>
  <c r="O1336" i="22" s="1"/>
  <c r="AI1335" i="22"/>
  <c r="B1335" i="22"/>
  <c r="S1335" i="22" s="1"/>
  <c r="AI1334" i="22"/>
  <c r="B1334" i="22"/>
  <c r="Q1334" i="22" s="1"/>
  <c r="AI1333" i="22"/>
  <c r="B1333" i="22"/>
  <c r="Q1333" i="22" s="1"/>
  <c r="AI1332" i="22"/>
  <c r="B1332" i="22"/>
  <c r="Q1332" i="22" s="1"/>
  <c r="AI1331" i="22"/>
  <c r="B1331" i="22"/>
  <c r="S1331" i="22" s="1"/>
  <c r="AI1330" i="22"/>
  <c r="B1330" i="22"/>
  <c r="AI1329" i="22"/>
  <c r="B1329" i="22"/>
  <c r="Q1329" i="22" s="1"/>
  <c r="AI1328" i="22"/>
  <c r="B1328" i="22"/>
  <c r="P1328" i="22" s="1"/>
  <c r="AI1327" i="22"/>
  <c r="B1327" i="22"/>
  <c r="S1327" i="22" s="1"/>
  <c r="AI1326" i="22"/>
  <c r="B1326" i="22"/>
  <c r="AI1325" i="22"/>
  <c r="B1325" i="22"/>
  <c r="Q1325" i="22" s="1"/>
  <c r="AI1324" i="22"/>
  <c r="B1324" i="22"/>
  <c r="O1324" i="22" s="1"/>
  <c r="AI1323" i="22"/>
  <c r="B1323" i="22"/>
  <c r="AI1322" i="22"/>
  <c r="B1322" i="22"/>
  <c r="AI1321" i="22"/>
  <c r="B1321" i="22"/>
  <c r="T1321" i="22" s="1"/>
  <c r="AI1320" i="22"/>
  <c r="B1320" i="22"/>
  <c r="AI1319" i="22"/>
  <c r="B1319" i="22"/>
  <c r="S1319" i="22" s="1"/>
  <c r="AI1318" i="22"/>
  <c r="B1318" i="22"/>
  <c r="AI1317" i="22"/>
  <c r="B1317" i="22"/>
  <c r="AI1316" i="22"/>
  <c r="B1316" i="22"/>
  <c r="T1316" i="22" s="1"/>
  <c r="AI1315" i="22"/>
  <c r="B1315" i="22"/>
  <c r="AI1314" i="22"/>
  <c r="B1314" i="22"/>
  <c r="Q1314" i="22" s="1"/>
  <c r="AI1313" i="22"/>
  <c r="B1313" i="22"/>
  <c r="P1313" i="22" s="1"/>
  <c r="AI1312" i="22"/>
  <c r="T1312" i="22"/>
  <c r="B1312" i="22"/>
  <c r="O1312" i="22" s="1"/>
  <c r="AI1311" i="22"/>
  <c r="B1311" i="22"/>
  <c r="Q1311" i="22" s="1"/>
  <c r="AI1310" i="22"/>
  <c r="B1310" i="22"/>
  <c r="O1310" i="22" s="1"/>
  <c r="AI1309" i="22"/>
  <c r="B1309" i="22"/>
  <c r="P1309" i="22" s="1"/>
  <c r="AI1308" i="22"/>
  <c r="B1308" i="22"/>
  <c r="T1308" i="22" s="1"/>
  <c r="AI1307" i="22"/>
  <c r="B1307" i="22"/>
  <c r="AI1306" i="22"/>
  <c r="B1306" i="22"/>
  <c r="AI1305" i="22"/>
  <c r="B1305" i="22"/>
  <c r="AI1304" i="22"/>
  <c r="B1304" i="22"/>
  <c r="T1304" i="22" s="1"/>
  <c r="AI1303" i="22"/>
  <c r="B1303" i="22"/>
  <c r="T1303" i="22" s="1"/>
  <c r="AI1302" i="22"/>
  <c r="B1302" i="22"/>
  <c r="T1302" i="22" s="1"/>
  <c r="AI1301" i="22"/>
  <c r="B1301" i="22"/>
  <c r="AI1300" i="22"/>
  <c r="B1300" i="22"/>
  <c r="AI1299" i="22"/>
  <c r="B1299" i="22"/>
  <c r="R1299" i="22" s="1"/>
  <c r="AI1298" i="22"/>
  <c r="B1298" i="22"/>
  <c r="Q1298" i="22" s="1"/>
  <c r="AI1297" i="22"/>
  <c r="B1297" i="22"/>
  <c r="R1297" i="22" s="1"/>
  <c r="AI1296" i="22"/>
  <c r="B1296" i="22"/>
  <c r="Q1296" i="22" s="1"/>
  <c r="AI1295" i="22"/>
  <c r="B1295" i="22"/>
  <c r="AI1294" i="22"/>
  <c r="B1294" i="22"/>
  <c r="AI1293" i="22"/>
  <c r="B1293" i="22"/>
  <c r="AI1292" i="22"/>
  <c r="T1292" i="22"/>
  <c r="B1292" i="22"/>
  <c r="Q1292" i="22" s="1"/>
  <c r="AI1291" i="22"/>
  <c r="B1291" i="22"/>
  <c r="R1291" i="22" s="1"/>
  <c r="AI1290" i="22"/>
  <c r="B1290" i="22"/>
  <c r="Q1290" i="22" s="1"/>
  <c r="AI1289" i="22"/>
  <c r="B1289" i="22"/>
  <c r="R1289" i="22" s="1"/>
  <c r="AI1288" i="22"/>
  <c r="B1288" i="22"/>
  <c r="AI1287" i="22"/>
  <c r="B1287" i="22"/>
  <c r="AI1286" i="22"/>
  <c r="B1286" i="22"/>
  <c r="Q1286" i="22" s="1"/>
  <c r="AI1285" i="22"/>
  <c r="B1285" i="22"/>
  <c r="AI1284" i="22"/>
  <c r="B1284" i="22"/>
  <c r="Q1284" i="22" s="1"/>
  <c r="AI1283" i="22"/>
  <c r="B1283" i="22"/>
  <c r="AI1282" i="22"/>
  <c r="B1282" i="22"/>
  <c r="Q1282" i="22" s="1"/>
  <c r="AI1281" i="22"/>
  <c r="B1281" i="22"/>
  <c r="R1281" i="22" s="1"/>
  <c r="AI1280" i="22"/>
  <c r="B1280" i="22"/>
  <c r="AI1279" i="22"/>
  <c r="B1279" i="22"/>
  <c r="AI1278" i="22"/>
  <c r="B1278" i="22"/>
  <c r="AI1277" i="22"/>
  <c r="B1277" i="22"/>
  <c r="AI1276" i="22"/>
  <c r="B1276" i="22"/>
  <c r="AI1275" i="22"/>
  <c r="B1275" i="22"/>
  <c r="AI1274" i="22"/>
  <c r="B1274" i="22"/>
  <c r="AI1273" i="22"/>
  <c r="B1273" i="22"/>
  <c r="R1273" i="22" s="1"/>
  <c r="AI1272" i="22"/>
  <c r="B1272" i="22"/>
  <c r="Q1272" i="22" s="1"/>
  <c r="AI1271" i="22"/>
  <c r="B1271" i="22"/>
  <c r="AI1270" i="22"/>
  <c r="T1270" i="22"/>
  <c r="B1270" i="22"/>
  <c r="AI1269" i="22"/>
  <c r="B1269" i="22"/>
  <c r="AI1268" i="22"/>
  <c r="B1268" i="22"/>
  <c r="AI1267" i="22"/>
  <c r="B1267" i="22"/>
  <c r="T1267" i="22" s="1"/>
  <c r="AI1266" i="22"/>
  <c r="B1266" i="22"/>
  <c r="Q1266" i="22" s="1"/>
  <c r="AI1265" i="22"/>
  <c r="B1265" i="22"/>
  <c r="AI1264" i="22"/>
  <c r="B1264" i="22"/>
  <c r="AI1263" i="22"/>
  <c r="B1263" i="22"/>
  <c r="AI1262" i="22"/>
  <c r="B1262" i="22"/>
  <c r="AI1261" i="22"/>
  <c r="B1261" i="22"/>
  <c r="AI1260" i="22"/>
  <c r="B1260" i="22"/>
  <c r="Q1260" i="22" s="1"/>
  <c r="AI1259" i="22"/>
  <c r="B1259" i="22"/>
  <c r="AI1258" i="22"/>
  <c r="B1258" i="22"/>
  <c r="AI1257" i="22"/>
  <c r="B1257" i="22"/>
  <c r="AI1256" i="22"/>
  <c r="B1256" i="22"/>
  <c r="Q1256" i="22" s="1"/>
  <c r="AI1255" i="22"/>
  <c r="B1255" i="22"/>
  <c r="AI1254" i="22"/>
  <c r="B1254" i="22"/>
  <c r="AI1253" i="22"/>
  <c r="B1253" i="22"/>
  <c r="AI1252" i="22"/>
  <c r="B1252" i="22"/>
  <c r="Q1252" i="22" s="1"/>
  <c r="AI1251" i="22"/>
  <c r="B1251" i="22"/>
  <c r="AI1250" i="22"/>
  <c r="B1250" i="22"/>
  <c r="AI1249" i="22"/>
  <c r="B1249" i="22"/>
  <c r="AI1248" i="22"/>
  <c r="Q1248" i="22"/>
  <c r="B1248" i="22"/>
  <c r="AI1247" i="22"/>
  <c r="B1247" i="22"/>
  <c r="AI1246" i="22"/>
  <c r="B1246" i="22"/>
  <c r="Q1246" i="22" s="1"/>
  <c r="AI1245" i="22"/>
  <c r="B1245" i="22"/>
  <c r="AI1244" i="22"/>
  <c r="B1244" i="22"/>
  <c r="AI1243" i="22"/>
  <c r="B1243" i="22"/>
  <c r="R1243" i="22" s="1"/>
  <c r="AI1242" i="22"/>
  <c r="B1242" i="22"/>
  <c r="R1242" i="22" s="1"/>
  <c r="AI1241" i="22"/>
  <c r="B1241" i="22"/>
  <c r="AI1240" i="22"/>
  <c r="B1240" i="22"/>
  <c r="O1240" i="22" s="1"/>
  <c r="AI1239" i="22"/>
  <c r="B1239" i="22"/>
  <c r="Q1239" i="22" s="1"/>
  <c r="AI1238" i="22"/>
  <c r="B1238" i="22"/>
  <c r="AI1237" i="22"/>
  <c r="B1237" i="22"/>
  <c r="AI1236" i="22"/>
  <c r="B1236" i="22"/>
  <c r="Q1236" i="22" s="1"/>
  <c r="AI1235" i="22"/>
  <c r="B1235" i="22"/>
  <c r="Q1235" i="22" s="1"/>
  <c r="AI1234" i="22"/>
  <c r="B1234" i="22"/>
  <c r="AI1233" i="22"/>
  <c r="B1233" i="22"/>
  <c r="AI1232" i="22"/>
  <c r="B1232" i="22"/>
  <c r="S1232" i="22" s="1"/>
  <c r="AI1231" i="22"/>
  <c r="B1231" i="22"/>
  <c r="S1231" i="22" s="1"/>
  <c r="AI1230" i="22"/>
  <c r="B1230" i="22"/>
  <c r="S1230" i="22" s="1"/>
  <c r="AI1229" i="22"/>
  <c r="B1229" i="22"/>
  <c r="AI1228" i="22"/>
  <c r="B1228" i="22"/>
  <c r="AI1227" i="22"/>
  <c r="B1227" i="22"/>
  <c r="T1227" i="22" s="1"/>
  <c r="AI1226" i="22"/>
  <c r="B1226" i="22"/>
  <c r="AI1225" i="22"/>
  <c r="B1225" i="22"/>
  <c r="AI1224" i="22"/>
  <c r="B1224" i="22"/>
  <c r="R1224" i="22" s="1"/>
  <c r="AI1223" i="22"/>
  <c r="B1223" i="22"/>
  <c r="Q1223" i="22" s="1"/>
  <c r="AI1222" i="22"/>
  <c r="B1222" i="22"/>
  <c r="AI1221" i="22"/>
  <c r="B1221" i="22"/>
  <c r="T1221" i="22" s="1"/>
  <c r="AI1220" i="22"/>
  <c r="O1220" i="22"/>
  <c r="B1220" i="22"/>
  <c r="S1220" i="22" s="1"/>
  <c r="AI1219" i="22"/>
  <c r="B1219" i="22"/>
  <c r="S1219" i="22" s="1"/>
  <c r="AI1218" i="22"/>
  <c r="B1218" i="22"/>
  <c r="R1218" i="22" s="1"/>
  <c r="AI1217" i="22"/>
  <c r="B1217" i="22"/>
  <c r="AI1216" i="22"/>
  <c r="B1216" i="22"/>
  <c r="T1216" i="22" s="1"/>
  <c r="AI1215" i="22"/>
  <c r="B1215" i="22"/>
  <c r="T1215" i="22" s="1"/>
  <c r="AI1214" i="22"/>
  <c r="B1214" i="22"/>
  <c r="T1214" i="22" s="1"/>
  <c r="AI1213" i="22"/>
  <c r="O1213" i="22"/>
  <c r="B1213" i="22"/>
  <c r="T1213" i="22" s="1"/>
  <c r="AI1212" i="22"/>
  <c r="B1212" i="22"/>
  <c r="T1212" i="22" s="1"/>
  <c r="AI1211" i="22"/>
  <c r="B1211" i="22"/>
  <c r="T1211" i="22" s="1"/>
  <c r="AI1210" i="22"/>
  <c r="B1210" i="22"/>
  <c r="O1210" i="22" s="1"/>
  <c r="AI1209" i="22"/>
  <c r="B1209" i="22"/>
  <c r="T1209" i="22" s="1"/>
  <c r="AI1208" i="22"/>
  <c r="O1208" i="22"/>
  <c r="B1208" i="22"/>
  <c r="T1208" i="22" s="1"/>
  <c r="AI1207" i="22"/>
  <c r="Q1207" i="22"/>
  <c r="B1207" i="22"/>
  <c r="S1207" i="22" s="1"/>
  <c r="AI1206" i="22"/>
  <c r="B1206" i="22"/>
  <c r="T1206" i="22" s="1"/>
  <c r="AI1205" i="22"/>
  <c r="B1205" i="22"/>
  <c r="R1205" i="22" s="1"/>
  <c r="AI1204" i="22"/>
  <c r="B1204" i="22"/>
  <c r="R1204" i="22" s="1"/>
  <c r="AI1203" i="22"/>
  <c r="B1203" i="22"/>
  <c r="R1203" i="22" s="1"/>
  <c r="AI1202" i="22"/>
  <c r="B1202" i="22"/>
  <c r="AI1201" i="22"/>
  <c r="B1201" i="22"/>
  <c r="R1201" i="22" s="1"/>
  <c r="AI1200" i="22"/>
  <c r="B1200" i="22"/>
  <c r="R1200" i="22" s="1"/>
  <c r="AI1199" i="22"/>
  <c r="B1199" i="22"/>
  <c r="AI1198" i="22"/>
  <c r="B1198" i="22"/>
  <c r="R1198" i="22" s="1"/>
  <c r="AI1197" i="22"/>
  <c r="B1197" i="22"/>
  <c r="R1197" i="22" s="1"/>
  <c r="AI1196" i="22"/>
  <c r="B1196" i="22"/>
  <c r="R1196" i="22" s="1"/>
  <c r="AI1195" i="22"/>
  <c r="B1195" i="22"/>
  <c r="R1195" i="22" s="1"/>
  <c r="AI1194" i="22"/>
  <c r="B1194" i="22"/>
  <c r="AI1193" i="22"/>
  <c r="B1193" i="22"/>
  <c r="S1193" i="22" s="1"/>
  <c r="AI1192" i="22"/>
  <c r="B1192" i="22"/>
  <c r="R1192" i="22" s="1"/>
  <c r="AI1191" i="22"/>
  <c r="B1191" i="22"/>
  <c r="Q1191" i="22" s="1"/>
  <c r="AI1190" i="22"/>
  <c r="B1190" i="22"/>
  <c r="AI1189" i="22"/>
  <c r="B1189" i="22"/>
  <c r="AI1188" i="22"/>
  <c r="B1188" i="22"/>
  <c r="R1188" i="22" s="1"/>
  <c r="AI1187" i="22"/>
  <c r="B1187" i="22"/>
  <c r="R1187" i="22" s="1"/>
  <c r="AI1186" i="22"/>
  <c r="Q1186" i="22"/>
  <c r="B1186" i="22"/>
  <c r="R1186" i="22" s="1"/>
  <c r="AI1185" i="22"/>
  <c r="B1185" i="22"/>
  <c r="R1185" i="22" s="1"/>
  <c r="AI1184" i="22"/>
  <c r="S1184" i="22"/>
  <c r="B1184" i="22"/>
  <c r="R1184" i="22" s="1"/>
  <c r="AI1183" i="22"/>
  <c r="B1183" i="22"/>
  <c r="R1183" i="22" s="1"/>
  <c r="AI1182" i="22"/>
  <c r="B1182" i="22"/>
  <c r="R1182" i="22" s="1"/>
  <c r="AI1181" i="22"/>
  <c r="B1181" i="22"/>
  <c r="AI1180" i="22"/>
  <c r="B1180" i="22"/>
  <c r="P1180" i="22" s="1"/>
  <c r="AI1179" i="22"/>
  <c r="P1179" i="22"/>
  <c r="B1179" i="22"/>
  <c r="Q1179" i="22" s="1"/>
  <c r="AI1178" i="22"/>
  <c r="B1178" i="22"/>
  <c r="AI1177" i="22"/>
  <c r="B1177" i="22"/>
  <c r="S1177" i="22" s="1"/>
  <c r="AI1176" i="22"/>
  <c r="B1176" i="22"/>
  <c r="P1176" i="22" s="1"/>
  <c r="AI1175" i="22"/>
  <c r="B1175" i="22"/>
  <c r="Q1175" i="22" s="1"/>
  <c r="AI1174" i="22"/>
  <c r="B1174" i="22"/>
  <c r="P1174" i="22" s="1"/>
  <c r="AI1173" i="22"/>
  <c r="B1173" i="22"/>
  <c r="S1173" i="22" s="1"/>
  <c r="AI1172" i="22"/>
  <c r="B1172" i="22"/>
  <c r="P1172" i="22" s="1"/>
  <c r="AI1171" i="22"/>
  <c r="B1171" i="22"/>
  <c r="Q1171" i="22" s="1"/>
  <c r="AI1170" i="22"/>
  <c r="Q1170" i="22"/>
  <c r="B1170" i="22"/>
  <c r="O1170" i="22" s="1"/>
  <c r="AI1169" i="22"/>
  <c r="B1169" i="22"/>
  <c r="S1169" i="22" s="1"/>
  <c r="AI1168" i="22"/>
  <c r="B1168" i="22"/>
  <c r="P1168" i="22" s="1"/>
  <c r="AI1167" i="22"/>
  <c r="B1167" i="22"/>
  <c r="AI1166" i="22"/>
  <c r="B1166" i="22"/>
  <c r="T1166" i="22" s="1"/>
  <c r="AI1165" i="22"/>
  <c r="B1165" i="22"/>
  <c r="S1165" i="22" s="1"/>
  <c r="AI1164" i="22"/>
  <c r="B1164" i="22"/>
  <c r="AI1163" i="22"/>
  <c r="B1163" i="22"/>
  <c r="Q1163" i="22" s="1"/>
  <c r="AI1162" i="22"/>
  <c r="T1162" i="22"/>
  <c r="B1162" i="22"/>
  <c r="AI1161" i="22"/>
  <c r="B1161" i="22"/>
  <c r="AI1160" i="22"/>
  <c r="B1160" i="22"/>
  <c r="P1160" i="22" s="1"/>
  <c r="AI1159" i="22"/>
  <c r="B1159" i="22"/>
  <c r="Q1159" i="22" s="1"/>
  <c r="AI1158" i="22"/>
  <c r="B1158" i="22"/>
  <c r="AI1157" i="22"/>
  <c r="B1157" i="22"/>
  <c r="S1157" i="22" s="1"/>
  <c r="AI1156" i="22"/>
  <c r="B1156" i="22"/>
  <c r="P1156" i="22" s="1"/>
  <c r="AI1155" i="22"/>
  <c r="B1155" i="22"/>
  <c r="Q1155" i="22" s="1"/>
  <c r="AI1154" i="22"/>
  <c r="B1154" i="22"/>
  <c r="O1154" i="22" s="1"/>
  <c r="AI1153" i="22"/>
  <c r="B1153" i="22"/>
  <c r="S1153" i="22" s="1"/>
  <c r="AI1152" i="22"/>
  <c r="B1152" i="22"/>
  <c r="P1152" i="22" s="1"/>
  <c r="AI1151" i="22"/>
  <c r="B1151" i="22"/>
  <c r="Q1151" i="22" s="1"/>
  <c r="AI1150" i="22"/>
  <c r="B1150" i="22"/>
  <c r="O1150" i="22" s="1"/>
  <c r="AI1149" i="22"/>
  <c r="B1149" i="22"/>
  <c r="S1149" i="22" s="1"/>
  <c r="AI1148" i="22"/>
  <c r="B1148" i="22"/>
  <c r="P1148" i="22" s="1"/>
  <c r="AI1147" i="22"/>
  <c r="B1147" i="22"/>
  <c r="AI1146" i="22"/>
  <c r="B1146" i="22"/>
  <c r="O1146" i="22" s="1"/>
  <c r="AI1145" i="22"/>
  <c r="B1145" i="22"/>
  <c r="B1144" i="22"/>
  <c r="B1143" i="22"/>
  <c r="B1142" i="22"/>
  <c r="B1141" i="22"/>
  <c r="B1140" i="22"/>
  <c r="B1139" i="22"/>
  <c r="B1138" i="22"/>
  <c r="P1138" i="22" s="1"/>
  <c r="B1137" i="22"/>
  <c r="B1136" i="22"/>
  <c r="P1136" i="22" s="1"/>
  <c r="B1135" i="22"/>
  <c r="B1134" i="22"/>
  <c r="Q1134" i="22" s="1"/>
  <c r="B1133" i="22"/>
  <c r="S1133" i="22" s="1"/>
  <c r="B1132" i="22"/>
  <c r="B1131" i="22"/>
  <c r="B1130" i="22"/>
  <c r="B1129" i="22"/>
  <c r="R1129" i="22" s="1"/>
  <c r="B1128" i="22"/>
  <c r="B1127" i="22"/>
  <c r="Q1127" i="22" s="1"/>
  <c r="B1126" i="22"/>
  <c r="B1125" i="22"/>
  <c r="Q1125" i="22" s="1"/>
  <c r="B1124" i="22"/>
  <c r="B1123" i="22"/>
  <c r="B1122" i="22"/>
  <c r="B1121" i="22"/>
  <c r="R1121" i="22" s="1"/>
  <c r="B1120" i="22"/>
  <c r="B1119" i="22"/>
  <c r="Q1119" i="22" s="1"/>
  <c r="B1118" i="22"/>
  <c r="B1117" i="22"/>
  <c r="Q1117" i="22" s="1"/>
  <c r="B1116" i="22"/>
  <c r="B1115" i="22"/>
  <c r="B1114" i="22"/>
  <c r="B1113" i="22"/>
  <c r="Q1113" i="22" s="1"/>
  <c r="B1112" i="22"/>
  <c r="R1112" i="22" s="1"/>
  <c r="B1111" i="22"/>
  <c r="B1110" i="22"/>
  <c r="B1109" i="22"/>
  <c r="B1108" i="22"/>
  <c r="B1107" i="22"/>
  <c r="B1106" i="22"/>
  <c r="R1106" i="22" s="1"/>
  <c r="B1105" i="22"/>
  <c r="B1104" i="22"/>
  <c r="B1103" i="22"/>
  <c r="B1102" i="22"/>
  <c r="B1101" i="22"/>
  <c r="P1101" i="22" s="1"/>
  <c r="B1100" i="22"/>
  <c r="B1099" i="22"/>
  <c r="B1098" i="22"/>
  <c r="R1098" i="22" s="1"/>
  <c r="B1097" i="22"/>
  <c r="B1096" i="22"/>
  <c r="T1096" i="22" s="1"/>
  <c r="B1095" i="22"/>
  <c r="B1094" i="22"/>
  <c r="B1093" i="22"/>
  <c r="P1093" i="22" s="1"/>
  <c r="B1092" i="22"/>
  <c r="B1091" i="22"/>
  <c r="B1090" i="22"/>
  <c r="B1089" i="22"/>
  <c r="B1088" i="22"/>
  <c r="R1088" i="22" s="1"/>
  <c r="B1087" i="22"/>
  <c r="T1087" i="22" s="1"/>
  <c r="B1086" i="22"/>
  <c r="B1085" i="22"/>
  <c r="P1085" i="22" s="1"/>
  <c r="B1084" i="22"/>
  <c r="R1084" i="22" s="1"/>
  <c r="B1083" i="22"/>
  <c r="B1082" i="22"/>
  <c r="T1082" i="22" s="1"/>
  <c r="B1081" i="22"/>
  <c r="B1080" i="22"/>
  <c r="R1080" i="22" s="1"/>
  <c r="B1079" i="22"/>
  <c r="T1079" i="22" s="1"/>
  <c r="B1078" i="22"/>
  <c r="R1078" i="22" s="1"/>
  <c r="B1077" i="22"/>
  <c r="P1077" i="22" s="1"/>
  <c r="B1076" i="22"/>
  <c r="B1075" i="22"/>
  <c r="T1075" i="22" s="1"/>
  <c r="B1074" i="22"/>
  <c r="T1074" i="22" s="1"/>
  <c r="B1073" i="22"/>
  <c r="B1072" i="22"/>
  <c r="R1072" i="22" s="1"/>
  <c r="B1071" i="22"/>
  <c r="B1070" i="22"/>
  <c r="B1069" i="22"/>
  <c r="P1069" i="22" s="1"/>
  <c r="B1068" i="22"/>
  <c r="B1067" i="22"/>
  <c r="B1066" i="22"/>
  <c r="B1065" i="22"/>
  <c r="B1064" i="22"/>
  <c r="T1064" i="22" s="1"/>
  <c r="B1063" i="22"/>
  <c r="B1062" i="22"/>
  <c r="B1061" i="22"/>
  <c r="P1061" i="22" s="1"/>
  <c r="B1060" i="22"/>
  <c r="B1059" i="22"/>
  <c r="B1058" i="22"/>
  <c r="B1057" i="22"/>
  <c r="B1056" i="22"/>
  <c r="T1056" i="22" s="1"/>
  <c r="B1055" i="22"/>
  <c r="B1054" i="22"/>
  <c r="B1053" i="22"/>
  <c r="P1053" i="22" s="1"/>
  <c r="B1052" i="22"/>
  <c r="B1051" i="22"/>
  <c r="B1050" i="22"/>
  <c r="B1049" i="22"/>
  <c r="B1048" i="22"/>
  <c r="T1048" i="22" s="1"/>
  <c r="B1047" i="22"/>
  <c r="B1046" i="22"/>
  <c r="R1046" i="22" s="1"/>
  <c r="B1045" i="22"/>
  <c r="P1045" i="22" s="1"/>
  <c r="B1044" i="22"/>
  <c r="R1044" i="22" s="1"/>
  <c r="B1043" i="22"/>
  <c r="T1043" i="22" s="1"/>
  <c r="B1042" i="22"/>
  <c r="R1042" i="22" s="1"/>
  <c r="B1041" i="22"/>
  <c r="B1040" i="22"/>
  <c r="B1039" i="22"/>
  <c r="B1038" i="22"/>
  <c r="B1037" i="22"/>
  <c r="P1037" i="22" s="1"/>
  <c r="B1036" i="22"/>
  <c r="T1036" i="22" s="1"/>
  <c r="B1035" i="22"/>
  <c r="T1035" i="22" s="1"/>
  <c r="B1034" i="22"/>
  <c r="R1034" i="22" s="1"/>
  <c r="B1033" i="22"/>
  <c r="B1032" i="22"/>
  <c r="B1031" i="22"/>
  <c r="B1030" i="22"/>
  <c r="T1030" i="22" s="1"/>
  <c r="B1029" i="22"/>
  <c r="P1029" i="22" s="1"/>
  <c r="B1028" i="22"/>
  <c r="R1028" i="22" s="1"/>
  <c r="B1027" i="22"/>
  <c r="B1026" i="22"/>
  <c r="B1025" i="22"/>
  <c r="B1024" i="22"/>
  <c r="T1024" i="22" s="1"/>
  <c r="B1023" i="22"/>
  <c r="T1023" i="22" s="1"/>
  <c r="B1022" i="22"/>
  <c r="R1022" i="22" s="1"/>
  <c r="B1021" i="22"/>
  <c r="P1021" i="22" s="1"/>
  <c r="B1020" i="22"/>
  <c r="T1020" i="22" s="1"/>
  <c r="B1019" i="22"/>
  <c r="B1018" i="22"/>
  <c r="B1017" i="22"/>
  <c r="T1016" i="22"/>
  <c r="R1014" i="22"/>
  <c r="P1013" i="22"/>
  <c r="R1012" i="22"/>
  <c r="T1011" i="22"/>
  <c r="T1010" i="22"/>
  <c r="R1008" i="22"/>
  <c r="P1005" i="22"/>
  <c r="T1003" i="22"/>
  <c r="T1000" i="22"/>
  <c r="R998" i="22"/>
  <c r="O996" i="22"/>
  <c r="P995" i="22"/>
  <c r="O994" i="22"/>
  <c r="R992" i="22"/>
  <c r="P991" i="22"/>
  <c r="T988" i="22"/>
  <c r="R987" i="22"/>
  <c r="S985" i="22"/>
  <c r="P983" i="22"/>
  <c r="T982" i="22"/>
  <c r="P981" i="22"/>
  <c r="P980" i="22"/>
  <c r="P979" i="22"/>
  <c r="T978" i="22"/>
  <c r="T977" i="22"/>
  <c r="T976" i="22"/>
  <c r="P976" i="22"/>
  <c r="P975" i="22"/>
  <c r="T974" i="22"/>
  <c r="T973" i="22"/>
  <c r="P973" i="22"/>
  <c r="P972" i="22"/>
  <c r="P971" i="22"/>
  <c r="T970" i="22"/>
  <c r="P969" i="22"/>
  <c r="T969" i="22"/>
  <c r="P968" i="22"/>
  <c r="T968" i="22"/>
  <c r="P967" i="22"/>
  <c r="T966" i="22"/>
  <c r="P965" i="22"/>
  <c r="P964" i="22"/>
  <c r="P963" i="22"/>
  <c r="T962" i="22"/>
  <c r="T961" i="22"/>
  <c r="T960" i="22"/>
  <c r="P959" i="22"/>
  <c r="T958" i="22"/>
  <c r="T957" i="22"/>
  <c r="T955" i="22"/>
  <c r="P955" i="22"/>
  <c r="T954" i="22"/>
  <c r="T953" i="22"/>
  <c r="P952" i="22"/>
  <c r="P951" i="22"/>
  <c r="T950" i="22"/>
  <c r="T947" i="22"/>
  <c r="T946" i="22"/>
  <c r="R944" i="22"/>
  <c r="T943" i="22"/>
  <c r="R941" i="22"/>
  <c r="T939" i="22"/>
  <c r="T938" i="22"/>
  <c r="R936" i="22"/>
  <c r="R933" i="22"/>
  <c r="R932" i="22"/>
  <c r="T930" i="22"/>
  <c r="R928" i="22"/>
  <c r="T927" i="22"/>
  <c r="R925" i="22"/>
  <c r="R924" i="22"/>
  <c r="T923" i="22"/>
  <c r="T922" i="22"/>
  <c r="R920" i="22"/>
  <c r="T919" i="22"/>
  <c r="R917" i="22"/>
  <c r="R916" i="22"/>
  <c r="T914" i="22"/>
  <c r="R913" i="22"/>
  <c r="T910" i="22"/>
  <c r="R909" i="22"/>
  <c r="P908" i="22"/>
  <c r="P907" i="22"/>
  <c r="T906" i="22"/>
  <c r="R905" i="22"/>
  <c r="P900" i="22"/>
  <c r="P899" i="22"/>
  <c r="B892" i="22"/>
  <c r="B891" i="22"/>
  <c r="B890" i="22"/>
  <c r="R890" i="22" s="1"/>
  <c r="B889" i="22"/>
  <c r="B888" i="22"/>
  <c r="B887" i="22"/>
  <c r="T887" i="22" s="1"/>
  <c r="B886" i="22"/>
  <c r="R886" i="22" s="1"/>
  <c r="B885" i="22"/>
  <c r="O885" i="22" s="1"/>
  <c r="B884" i="22"/>
  <c r="P884" i="22" s="1"/>
  <c r="B883" i="22"/>
  <c r="B882" i="22"/>
  <c r="R882" i="22" s="1"/>
  <c r="B881" i="22"/>
  <c r="B880" i="22"/>
  <c r="R880" i="22" s="1"/>
  <c r="B879" i="22"/>
  <c r="T879" i="22" s="1"/>
  <c r="B878" i="22"/>
  <c r="R878" i="22" s="1"/>
  <c r="B877" i="22"/>
  <c r="P877" i="22" s="1"/>
  <c r="B876" i="22"/>
  <c r="B875" i="22"/>
  <c r="T875" i="22" s="1"/>
  <c r="B874" i="22"/>
  <c r="S874" i="22" s="1"/>
  <c r="B873" i="22"/>
  <c r="S873" i="22" s="1"/>
  <c r="B872" i="22"/>
  <c r="S872" i="22" s="1"/>
  <c r="B871" i="22"/>
  <c r="S871" i="22" s="1"/>
  <c r="B870" i="22"/>
  <c r="S870" i="22" s="1"/>
  <c r="B869" i="22"/>
  <c r="S869" i="22" s="1"/>
  <c r="B868" i="22"/>
  <c r="S868" i="22" s="1"/>
  <c r="B867" i="22"/>
  <c r="S867" i="22" s="1"/>
  <c r="B866" i="22"/>
  <c r="S866" i="22" s="1"/>
  <c r="B865" i="22"/>
  <c r="S865" i="22" s="1"/>
  <c r="B864" i="22"/>
  <c r="T864" i="22" s="1"/>
  <c r="B863" i="22"/>
  <c r="T863" i="22" s="1"/>
  <c r="B862" i="22"/>
  <c r="T862" i="22" s="1"/>
  <c r="B861" i="22"/>
  <c r="T861" i="22" s="1"/>
  <c r="B860" i="22"/>
  <c r="T860" i="22" s="1"/>
  <c r="B859" i="22"/>
  <c r="T859" i="22" s="1"/>
  <c r="B858" i="22"/>
  <c r="T858" i="22" s="1"/>
  <c r="B857" i="22"/>
  <c r="T857" i="22" s="1"/>
  <c r="B856" i="22"/>
  <c r="T856" i="22" s="1"/>
  <c r="B855" i="22"/>
  <c r="T855" i="22" s="1"/>
  <c r="B854" i="22"/>
  <c r="T854" i="22" s="1"/>
  <c r="B853" i="22"/>
  <c r="T853" i="22" s="1"/>
  <c r="B852" i="22"/>
  <c r="T852" i="22" s="1"/>
  <c r="B851" i="22"/>
  <c r="T851" i="22" s="1"/>
  <c r="B850" i="22"/>
  <c r="T850" i="22" s="1"/>
  <c r="B849" i="22"/>
  <c r="T849" i="22" s="1"/>
  <c r="B848" i="22"/>
  <c r="T848" i="22" s="1"/>
  <c r="B847" i="22"/>
  <c r="T847" i="22" s="1"/>
  <c r="B846" i="22"/>
  <c r="T846" i="22" s="1"/>
  <c r="B845" i="22"/>
  <c r="T845" i="22" s="1"/>
  <c r="B844" i="22"/>
  <c r="T844" i="22" s="1"/>
  <c r="B843" i="22"/>
  <c r="T843" i="22" s="1"/>
  <c r="B842" i="22"/>
  <c r="T842" i="22" s="1"/>
  <c r="B841" i="22"/>
  <c r="T841" i="22" s="1"/>
  <c r="B840" i="22"/>
  <c r="T840" i="22" s="1"/>
  <c r="B839" i="22"/>
  <c r="T839" i="22" s="1"/>
  <c r="B838" i="22"/>
  <c r="T838" i="22" s="1"/>
  <c r="B837" i="22"/>
  <c r="T837" i="22" s="1"/>
  <c r="B836" i="22"/>
  <c r="T836" i="22" s="1"/>
  <c r="B835" i="22"/>
  <c r="T835" i="22" s="1"/>
  <c r="B834" i="22"/>
  <c r="T834" i="22" s="1"/>
  <c r="B833" i="22"/>
  <c r="T833" i="22" s="1"/>
  <c r="B832" i="22"/>
  <c r="T832" i="22" s="1"/>
  <c r="B831" i="22"/>
  <c r="T831" i="22" s="1"/>
  <c r="B830" i="22"/>
  <c r="T830" i="22" s="1"/>
  <c r="B829" i="22"/>
  <c r="T829" i="22" s="1"/>
  <c r="B828" i="22"/>
  <c r="T828" i="22" s="1"/>
  <c r="B827" i="22"/>
  <c r="T827" i="22" s="1"/>
  <c r="B826" i="22"/>
  <c r="T826" i="22" s="1"/>
  <c r="B825" i="22"/>
  <c r="T825" i="22" s="1"/>
  <c r="B824" i="22"/>
  <c r="T824" i="22" s="1"/>
  <c r="B823" i="22"/>
  <c r="T823" i="22" s="1"/>
  <c r="B822" i="22"/>
  <c r="T822" i="22" s="1"/>
  <c r="B821" i="22"/>
  <c r="T821" i="22" s="1"/>
  <c r="B820" i="22"/>
  <c r="T820" i="22" s="1"/>
  <c r="B819" i="22"/>
  <c r="T819" i="22" s="1"/>
  <c r="B818" i="22"/>
  <c r="T818" i="22" s="1"/>
  <c r="B817" i="22"/>
  <c r="T817" i="22" s="1"/>
  <c r="B816" i="22"/>
  <c r="T816" i="22" s="1"/>
  <c r="B815" i="22"/>
  <c r="T815" i="22" s="1"/>
  <c r="B814" i="22"/>
  <c r="T814" i="22" s="1"/>
  <c r="B813" i="22"/>
  <c r="T813" i="22" s="1"/>
  <c r="B812" i="22"/>
  <c r="T812" i="22" s="1"/>
  <c r="B811" i="22"/>
  <c r="T811" i="22" s="1"/>
  <c r="B810" i="22"/>
  <c r="T810" i="22" s="1"/>
  <c r="B809" i="22"/>
  <c r="T809" i="22" s="1"/>
  <c r="B808" i="22"/>
  <c r="T808" i="22" s="1"/>
  <c r="B807" i="22"/>
  <c r="T807" i="22" s="1"/>
  <c r="B806" i="22"/>
  <c r="T806" i="22" s="1"/>
  <c r="B805" i="22"/>
  <c r="T805" i="22" s="1"/>
  <c r="B804" i="22"/>
  <c r="T804" i="22" s="1"/>
  <c r="B803" i="22"/>
  <c r="T803" i="22" s="1"/>
  <c r="B802" i="22"/>
  <c r="T802" i="22" s="1"/>
  <c r="B801" i="22"/>
  <c r="T801" i="22" s="1"/>
  <c r="B800" i="22"/>
  <c r="T800" i="22" s="1"/>
  <c r="B799" i="22"/>
  <c r="T799" i="22" s="1"/>
  <c r="B798" i="22"/>
  <c r="T798" i="22" s="1"/>
  <c r="B797" i="22"/>
  <c r="T797" i="22" s="1"/>
  <c r="B796" i="22"/>
  <c r="T796" i="22" s="1"/>
  <c r="B795" i="22"/>
  <c r="T795" i="22" s="1"/>
  <c r="B794" i="22"/>
  <c r="T794" i="22" s="1"/>
  <c r="B793" i="22"/>
  <c r="T793" i="22" s="1"/>
  <c r="B792" i="22"/>
  <c r="T792" i="22" s="1"/>
  <c r="B791" i="22"/>
  <c r="T791" i="22" s="1"/>
  <c r="B790" i="22"/>
  <c r="T790" i="22" s="1"/>
  <c r="B789" i="22"/>
  <c r="T789" i="22" s="1"/>
  <c r="B788" i="22"/>
  <c r="T788" i="22" s="1"/>
  <c r="B787" i="22"/>
  <c r="T787" i="22" s="1"/>
  <c r="B786" i="22"/>
  <c r="T786" i="22" s="1"/>
  <c r="B785" i="22"/>
  <c r="T785" i="22" s="1"/>
  <c r="B784" i="22"/>
  <c r="T784" i="22" s="1"/>
  <c r="B783" i="22"/>
  <c r="T783" i="22" s="1"/>
  <c r="B782" i="22"/>
  <c r="T782" i="22" s="1"/>
  <c r="B781" i="22"/>
  <c r="T781" i="22" s="1"/>
  <c r="B780" i="22"/>
  <c r="T780" i="22" s="1"/>
  <c r="B779" i="22"/>
  <c r="T779" i="22" s="1"/>
  <c r="B778" i="22"/>
  <c r="T778" i="22" s="1"/>
  <c r="B777" i="22"/>
  <c r="T777" i="22" s="1"/>
  <c r="B776" i="22"/>
  <c r="T776" i="22" s="1"/>
  <c r="B775" i="22"/>
  <c r="Q775" i="22" s="1"/>
  <c r="B774" i="22"/>
  <c r="B773" i="22"/>
  <c r="Q773" i="22" s="1"/>
  <c r="B772" i="22"/>
  <c r="S772" i="22" s="1"/>
  <c r="B771" i="22"/>
  <c r="Q771" i="22" s="1"/>
  <c r="B770" i="22"/>
  <c r="B769" i="22"/>
  <c r="Q769" i="22" s="1"/>
  <c r="B768" i="22"/>
  <c r="S768" i="22" s="1"/>
  <c r="B767" i="22"/>
  <c r="Q767" i="22" s="1"/>
  <c r="B766" i="22"/>
  <c r="S766" i="22" s="1"/>
  <c r="AJ765" i="22"/>
  <c r="AJ766" i="22" s="1"/>
  <c r="AJ767" i="22" s="1"/>
  <c r="AJ768" i="22" s="1"/>
  <c r="AJ769" i="22" s="1"/>
  <c r="AJ770" i="22" s="1"/>
  <c r="AJ771" i="22" s="1"/>
  <c r="AJ772" i="22" s="1"/>
  <c r="AJ773" i="22" s="1"/>
  <c r="AJ774" i="22" s="1"/>
  <c r="AJ775" i="22" s="1"/>
  <c r="AJ776" i="22" s="1"/>
  <c r="AJ777" i="22" s="1"/>
  <c r="AJ778" i="22" s="1"/>
  <c r="AJ779" i="22" s="1"/>
  <c r="AJ780" i="22" s="1"/>
  <c r="AJ781" i="22" s="1"/>
  <c r="AJ782" i="22" s="1"/>
  <c r="AJ783" i="22" s="1"/>
  <c r="AJ784" i="22" s="1"/>
  <c r="AJ785" i="22" s="1"/>
  <c r="AJ786" i="22" s="1"/>
  <c r="AJ787" i="22" s="1"/>
  <c r="AJ788" i="22" s="1"/>
  <c r="AJ789" i="22" s="1"/>
  <c r="AJ790" i="22" s="1"/>
  <c r="AJ791" i="22" s="1"/>
  <c r="AJ792" i="22" s="1"/>
  <c r="AJ793" i="22" s="1"/>
  <c r="AJ794" i="22" s="1"/>
  <c r="AJ795" i="22" s="1"/>
  <c r="AJ796" i="22" s="1"/>
  <c r="AJ797" i="22" s="1"/>
  <c r="AJ798" i="22" s="1"/>
  <c r="AJ799" i="22" s="1"/>
  <c r="AJ800" i="22" s="1"/>
  <c r="AJ801" i="22" s="1"/>
  <c r="AJ802" i="22" s="1"/>
  <c r="AJ803" i="22" s="1"/>
  <c r="AJ804" i="22" s="1"/>
  <c r="AJ805" i="22" s="1"/>
  <c r="AJ806" i="22" s="1"/>
  <c r="AJ807" i="22" s="1"/>
  <c r="AJ808" i="22" s="1"/>
  <c r="AJ809" i="22" s="1"/>
  <c r="AJ810" i="22" s="1"/>
  <c r="AJ811" i="22" s="1"/>
  <c r="AJ812" i="22" s="1"/>
  <c r="AJ813" i="22" s="1"/>
  <c r="AJ814" i="22" s="1"/>
  <c r="AJ815" i="22" s="1"/>
  <c r="AJ816" i="22" s="1"/>
  <c r="AJ817" i="22" s="1"/>
  <c r="AJ818" i="22" s="1"/>
  <c r="AJ819" i="22" s="1"/>
  <c r="AJ820" i="22" s="1"/>
  <c r="AJ821" i="22" s="1"/>
  <c r="AJ822" i="22" s="1"/>
  <c r="AJ823" i="22" s="1"/>
  <c r="AJ824" i="22" s="1"/>
  <c r="AJ825" i="22" s="1"/>
  <c r="AJ826" i="22" s="1"/>
  <c r="AJ827" i="22" s="1"/>
  <c r="AJ828" i="22" s="1"/>
  <c r="AJ829" i="22" s="1"/>
  <c r="AJ830" i="22" s="1"/>
  <c r="AJ831" i="22" s="1"/>
  <c r="AJ832" i="22" s="1"/>
  <c r="AJ833" i="22" s="1"/>
  <c r="AJ834" i="22" s="1"/>
  <c r="AJ835" i="22" s="1"/>
  <c r="AJ836" i="22" s="1"/>
  <c r="AJ837" i="22" s="1"/>
  <c r="AJ838" i="22" s="1"/>
  <c r="AJ839" i="22" s="1"/>
  <c r="AJ840" i="22" s="1"/>
  <c r="AJ841" i="22" s="1"/>
  <c r="AJ842" i="22" s="1"/>
  <c r="AJ843" i="22" s="1"/>
  <c r="AJ844" i="22" s="1"/>
  <c r="AJ845" i="22" s="1"/>
  <c r="AJ846" i="22" s="1"/>
  <c r="AJ847" i="22" s="1"/>
  <c r="AJ848" i="22" s="1"/>
  <c r="AJ849" i="22" s="1"/>
  <c r="AJ850" i="22" s="1"/>
  <c r="AJ851" i="22" s="1"/>
  <c r="AJ852" i="22" s="1"/>
  <c r="AJ853" i="22" s="1"/>
  <c r="AJ854" i="22" s="1"/>
  <c r="AJ855" i="22" s="1"/>
  <c r="AJ856" i="22" s="1"/>
  <c r="AJ857" i="22" s="1"/>
  <c r="AJ858" i="22" s="1"/>
  <c r="AJ859" i="22" s="1"/>
  <c r="AJ860" i="22" s="1"/>
  <c r="AJ861" i="22" s="1"/>
  <c r="AJ862" i="22" s="1"/>
  <c r="AJ863" i="22" s="1"/>
  <c r="AJ864" i="22" s="1"/>
  <c r="AJ865" i="22" s="1"/>
  <c r="AJ866" i="22" s="1"/>
  <c r="AJ867" i="22" s="1"/>
  <c r="AJ868" i="22" s="1"/>
  <c r="AJ869" i="22" s="1"/>
  <c r="AJ870" i="22" s="1"/>
  <c r="AJ871" i="22" s="1"/>
  <c r="AJ872" i="22" s="1"/>
  <c r="AJ873" i="22" s="1"/>
  <c r="AJ874" i="22" s="1"/>
  <c r="AJ875" i="22" s="1"/>
  <c r="AJ876" i="22" s="1"/>
  <c r="AJ877" i="22" s="1"/>
  <c r="AJ878" i="22" s="1"/>
  <c r="AJ879" i="22" s="1"/>
  <c r="AJ880" i="22" s="1"/>
  <c r="AJ881" i="22" s="1"/>
  <c r="AJ882" i="22" s="1"/>
  <c r="AJ883" i="22" s="1"/>
  <c r="AJ884" i="22" s="1"/>
  <c r="AJ885" i="22" s="1"/>
  <c r="AJ886" i="22" s="1"/>
  <c r="AJ887" i="22" s="1"/>
  <c r="AJ888" i="22" s="1"/>
  <c r="AJ889" i="22" s="1"/>
  <c r="AJ890" i="22" s="1"/>
  <c r="AJ891" i="22" s="1"/>
  <c r="AJ892" i="22" s="1"/>
  <c r="B765" i="22"/>
  <c r="S765" i="22" s="1"/>
  <c r="B764" i="22"/>
  <c r="O764" i="22" s="1"/>
  <c r="B763" i="22"/>
  <c r="T763" i="22" s="1"/>
  <c r="O762" i="22"/>
  <c r="B762" i="22"/>
  <c r="S762" i="22" s="1"/>
  <c r="T761" i="22"/>
  <c r="B761" i="22"/>
  <c r="O761" i="22" s="1"/>
  <c r="T760" i="22"/>
  <c r="B760" i="22"/>
  <c r="O760" i="22" s="1"/>
  <c r="R759" i="22"/>
  <c r="B759" i="22"/>
  <c r="P758" i="22"/>
  <c r="B758" i="22"/>
  <c r="O758" i="22" s="1"/>
  <c r="B757" i="22"/>
  <c r="T757" i="22" s="1"/>
  <c r="R756" i="22"/>
  <c r="O756" i="22"/>
  <c r="B756" i="22"/>
  <c r="T756" i="22" s="1"/>
  <c r="B755" i="22"/>
  <c r="T755" i="22" s="1"/>
  <c r="B754" i="22"/>
  <c r="P753" i="22"/>
  <c r="B753" i="22"/>
  <c r="Q753" i="22" s="1"/>
  <c r="R752" i="22"/>
  <c r="B752" i="22"/>
  <c r="B751" i="22"/>
  <c r="R751" i="22" s="1"/>
  <c r="B750" i="22"/>
  <c r="T750" i="22" s="1"/>
  <c r="B749" i="22"/>
  <c r="T749" i="22" s="1"/>
  <c r="O748" i="22"/>
  <c r="B748" i="22"/>
  <c r="P748" i="22" s="1"/>
  <c r="T747" i="22"/>
  <c r="B747" i="22"/>
  <c r="R747" i="22" s="1"/>
  <c r="B746" i="22"/>
  <c r="S746" i="22" s="1"/>
  <c r="B745" i="22"/>
  <c r="Q745" i="22" s="1"/>
  <c r="P744" i="22"/>
  <c r="B744" i="22"/>
  <c r="R744" i="22" s="1"/>
  <c r="B743" i="22"/>
  <c r="T743" i="22" s="1"/>
  <c r="B742" i="22"/>
  <c r="P741" i="22"/>
  <c r="B741" i="22"/>
  <c r="Q741" i="22" s="1"/>
  <c r="B740" i="22"/>
  <c r="B739" i="22"/>
  <c r="B738" i="22"/>
  <c r="B737" i="22"/>
  <c r="R737" i="22" s="1"/>
  <c r="B736" i="22"/>
  <c r="R736" i="22" s="1"/>
  <c r="B735" i="22"/>
  <c r="R735" i="22" s="1"/>
  <c r="P734" i="22"/>
  <c r="O734" i="22"/>
  <c r="K734" i="22"/>
  <c r="B734" i="22"/>
  <c r="R734" i="22" s="1"/>
  <c r="T733" i="22"/>
  <c r="B733" i="22"/>
  <c r="Q733" i="22" s="1"/>
  <c r="B732" i="22"/>
  <c r="R732" i="22" s="1"/>
  <c r="B731" i="22"/>
  <c r="T731" i="22" s="1"/>
  <c r="B730" i="22"/>
  <c r="S730" i="22" s="1"/>
  <c r="B729" i="22"/>
  <c r="Q729" i="22" s="1"/>
  <c r="B728" i="22"/>
  <c r="B727" i="22"/>
  <c r="R727" i="22" s="1"/>
  <c r="P726" i="22"/>
  <c r="B726" i="22"/>
  <c r="B725" i="22"/>
  <c r="T725" i="22" s="1"/>
  <c r="B724" i="22"/>
  <c r="P723" i="22"/>
  <c r="B723" i="22"/>
  <c r="Q723" i="22" s="1"/>
  <c r="B722" i="22"/>
  <c r="B721" i="22"/>
  <c r="Q721" i="22" s="1"/>
  <c r="P720" i="22"/>
  <c r="B720" i="22"/>
  <c r="O720" i="22" s="1"/>
  <c r="B719" i="22"/>
  <c r="R719" i="22" s="1"/>
  <c r="B718" i="22"/>
  <c r="P718" i="22" s="1"/>
  <c r="Q717" i="22"/>
  <c r="B717" i="22"/>
  <c r="P717" i="22" s="1"/>
  <c r="R716" i="22"/>
  <c r="B716" i="22"/>
  <c r="O716" i="22" s="1"/>
  <c r="B715" i="22"/>
  <c r="R715" i="22" s="1"/>
  <c r="B714" i="22"/>
  <c r="P714" i="22" s="1"/>
  <c r="Q713" i="22"/>
  <c r="B713" i="22"/>
  <c r="T713" i="22" s="1"/>
  <c r="P712" i="22"/>
  <c r="B712" i="22"/>
  <c r="O712" i="22" s="1"/>
  <c r="B711" i="22"/>
  <c r="R711" i="22" s="1"/>
  <c r="B710" i="22"/>
  <c r="P710" i="22" s="1"/>
  <c r="Q709" i="22"/>
  <c r="B709" i="22"/>
  <c r="P709" i="22" s="1"/>
  <c r="B708" i="22"/>
  <c r="B707" i="22"/>
  <c r="B706" i="22"/>
  <c r="T705" i="22"/>
  <c r="B705" i="22"/>
  <c r="R705" i="22" s="1"/>
  <c r="R704" i="22"/>
  <c r="B704" i="22"/>
  <c r="B703" i="22"/>
  <c r="P702" i="22"/>
  <c r="B702" i="22"/>
  <c r="R702" i="22" s="1"/>
  <c r="S701" i="22"/>
  <c r="B701" i="22"/>
  <c r="Q700" i="22"/>
  <c r="P700" i="22"/>
  <c r="O700" i="22"/>
  <c r="B700" i="22"/>
  <c r="T700" i="22" s="1"/>
  <c r="Q699" i="22"/>
  <c r="B699" i="22"/>
  <c r="T699" i="22" s="1"/>
  <c r="B698" i="22"/>
  <c r="R698" i="22" s="1"/>
  <c r="B697" i="22"/>
  <c r="B696" i="22"/>
  <c r="B695" i="22"/>
  <c r="P695" i="22" s="1"/>
  <c r="B694" i="22"/>
  <c r="B693" i="22"/>
  <c r="B692" i="22"/>
  <c r="P692" i="22" s="1"/>
  <c r="B691" i="22"/>
  <c r="P691" i="22" s="1"/>
  <c r="B690" i="22"/>
  <c r="P689" i="22"/>
  <c r="B689" i="22"/>
  <c r="T689" i="22" s="1"/>
  <c r="R688" i="22"/>
  <c r="B688" i="22"/>
  <c r="T687" i="22"/>
  <c r="B687" i="22"/>
  <c r="T686" i="22"/>
  <c r="B686" i="22"/>
  <c r="R686" i="22" s="1"/>
  <c r="B685" i="22"/>
  <c r="B684" i="22"/>
  <c r="P684" i="22" s="1"/>
  <c r="AK683" i="22"/>
  <c r="AK684" i="22" s="1"/>
  <c r="AK685" i="22" s="1"/>
  <c r="AK686" i="22" s="1"/>
  <c r="AK687" i="22" s="1"/>
  <c r="AK688" i="22" s="1"/>
  <c r="AK689" i="22" s="1"/>
  <c r="AK690" i="22" s="1"/>
  <c r="AK691" i="22" s="1"/>
  <c r="AK692" i="22" s="1"/>
  <c r="AK693" i="22" s="1"/>
  <c r="AK694" i="22" s="1"/>
  <c r="AK695" i="22" s="1"/>
  <c r="AK696" i="22" s="1"/>
  <c r="AK697" i="22" s="1"/>
  <c r="AK698" i="22" s="1"/>
  <c r="AK699" i="22" s="1"/>
  <c r="AK700" i="22" s="1"/>
  <c r="AK701" i="22" s="1"/>
  <c r="AK702" i="22" s="1"/>
  <c r="AK703" i="22" s="1"/>
  <c r="AK704" i="22" s="1"/>
  <c r="AK705" i="22" s="1"/>
  <c r="AK706" i="22" s="1"/>
  <c r="AK707" i="22" s="1"/>
  <c r="AK708" i="22" s="1"/>
  <c r="AK709" i="22" s="1"/>
  <c r="AK710" i="22" s="1"/>
  <c r="AK711" i="22" s="1"/>
  <c r="AK712" i="22" s="1"/>
  <c r="AK713" i="22" s="1"/>
  <c r="AK714" i="22" s="1"/>
  <c r="AK715" i="22" s="1"/>
  <c r="AK716" i="22" s="1"/>
  <c r="AK717" i="22" s="1"/>
  <c r="AK718" i="22" s="1"/>
  <c r="AK719" i="22" s="1"/>
  <c r="AK720" i="22" s="1"/>
  <c r="AK721" i="22" s="1"/>
  <c r="AK722" i="22" s="1"/>
  <c r="AK723" i="22" s="1"/>
  <c r="AK724" i="22" s="1"/>
  <c r="AK725" i="22" s="1"/>
  <c r="AK726" i="22" s="1"/>
  <c r="AK727" i="22" s="1"/>
  <c r="AK728" i="22" s="1"/>
  <c r="AK729" i="22" s="1"/>
  <c r="AK730" i="22" s="1"/>
  <c r="AK731" i="22" s="1"/>
  <c r="AK732" i="22" s="1"/>
  <c r="AK733" i="22" s="1"/>
  <c r="AK734" i="22" s="1"/>
  <c r="AK735" i="22" s="1"/>
  <c r="AK736" i="22" s="1"/>
  <c r="AK737" i="22" s="1"/>
  <c r="AK738" i="22" s="1"/>
  <c r="AK739" i="22" s="1"/>
  <c r="AK740" i="22" s="1"/>
  <c r="AK741" i="22" s="1"/>
  <c r="AK742" i="22" s="1"/>
  <c r="AK743" i="22" s="1"/>
  <c r="AK744" i="22" s="1"/>
  <c r="AK745" i="22" s="1"/>
  <c r="AK746" i="22" s="1"/>
  <c r="AK747" i="22" s="1"/>
  <c r="AK748" i="22" s="1"/>
  <c r="AK749" i="22" s="1"/>
  <c r="AK750" i="22" s="1"/>
  <c r="AK751" i="22" s="1"/>
  <c r="AK752" i="22" s="1"/>
  <c r="AK753" i="22" s="1"/>
  <c r="AK754" i="22" s="1"/>
  <c r="AK755" i="22" s="1"/>
  <c r="AK756" i="22" s="1"/>
  <c r="AK757" i="22" s="1"/>
  <c r="AK758" i="22" s="1"/>
  <c r="AK759" i="22" s="1"/>
  <c r="AK760" i="22" s="1"/>
  <c r="AK761" i="22" s="1"/>
  <c r="AK762" i="22" s="1"/>
  <c r="AK763" i="22" s="1"/>
  <c r="AK764" i="22" s="1"/>
  <c r="AK765" i="22" s="1"/>
  <c r="AK766" i="22" s="1"/>
  <c r="AK767" i="22" s="1"/>
  <c r="AK768" i="22" s="1"/>
  <c r="AK769" i="22" s="1"/>
  <c r="AK770" i="22" s="1"/>
  <c r="AK771" i="22" s="1"/>
  <c r="AK772" i="22" s="1"/>
  <c r="AK773" i="22" s="1"/>
  <c r="AK774" i="22" s="1"/>
  <c r="AK775" i="22" s="1"/>
  <c r="AK776" i="22" s="1"/>
  <c r="AK777" i="22" s="1"/>
  <c r="AK778" i="22" s="1"/>
  <c r="AK779" i="22" s="1"/>
  <c r="AK780" i="22" s="1"/>
  <c r="AK781" i="22" s="1"/>
  <c r="AK782" i="22" s="1"/>
  <c r="AK783" i="22" s="1"/>
  <c r="AK784" i="22" s="1"/>
  <c r="AK785" i="22" s="1"/>
  <c r="AK786" i="22" s="1"/>
  <c r="AK787" i="22" s="1"/>
  <c r="AK788" i="22" s="1"/>
  <c r="AK789" i="22" s="1"/>
  <c r="AK790" i="22" s="1"/>
  <c r="AK791" i="22" s="1"/>
  <c r="AK792" i="22" s="1"/>
  <c r="AK793" i="22" s="1"/>
  <c r="AK794" i="22" s="1"/>
  <c r="AK795" i="22" s="1"/>
  <c r="AK796" i="22" s="1"/>
  <c r="AK797" i="22" s="1"/>
  <c r="AK798" i="22" s="1"/>
  <c r="AK799" i="22" s="1"/>
  <c r="AK800" i="22" s="1"/>
  <c r="AK801" i="22" s="1"/>
  <c r="AK802" i="22" s="1"/>
  <c r="AK803" i="22" s="1"/>
  <c r="AK804" i="22" s="1"/>
  <c r="AK805" i="22" s="1"/>
  <c r="AK806" i="22" s="1"/>
  <c r="AK807" i="22" s="1"/>
  <c r="AK808" i="22" s="1"/>
  <c r="AK809" i="22" s="1"/>
  <c r="AK810" i="22" s="1"/>
  <c r="AK811" i="22" s="1"/>
  <c r="AK812" i="22" s="1"/>
  <c r="AK813" i="22" s="1"/>
  <c r="AK814" i="22" s="1"/>
  <c r="AK815" i="22" s="1"/>
  <c r="AK816" i="22" s="1"/>
  <c r="AK817" i="22" s="1"/>
  <c r="AK818" i="22" s="1"/>
  <c r="AK819" i="22" s="1"/>
  <c r="AK820" i="22" s="1"/>
  <c r="AK821" i="22" s="1"/>
  <c r="AK822" i="22" s="1"/>
  <c r="AK823" i="22" s="1"/>
  <c r="AK824" i="22" s="1"/>
  <c r="AK825" i="22" s="1"/>
  <c r="AK826" i="22" s="1"/>
  <c r="AK827" i="22" s="1"/>
  <c r="AK828" i="22" s="1"/>
  <c r="AK829" i="22" s="1"/>
  <c r="AK830" i="22" s="1"/>
  <c r="AK831" i="22" s="1"/>
  <c r="AK832" i="22" s="1"/>
  <c r="AK833" i="22" s="1"/>
  <c r="AK834" i="22" s="1"/>
  <c r="AK835" i="22" s="1"/>
  <c r="AK836" i="22" s="1"/>
  <c r="AK837" i="22" s="1"/>
  <c r="AK838" i="22" s="1"/>
  <c r="AK839" i="22" s="1"/>
  <c r="AK840" i="22" s="1"/>
  <c r="AK841" i="22" s="1"/>
  <c r="AK842" i="22" s="1"/>
  <c r="AK843" i="22" s="1"/>
  <c r="AK844" i="22" s="1"/>
  <c r="AK845" i="22" s="1"/>
  <c r="AK846" i="22" s="1"/>
  <c r="AK847" i="22" s="1"/>
  <c r="AK848" i="22" s="1"/>
  <c r="AK849" i="22" s="1"/>
  <c r="AK850" i="22" s="1"/>
  <c r="AK851" i="22" s="1"/>
  <c r="AK852" i="22" s="1"/>
  <c r="AK853" i="22" s="1"/>
  <c r="AK854" i="22" s="1"/>
  <c r="AK855" i="22" s="1"/>
  <c r="AK856" i="22" s="1"/>
  <c r="AK857" i="22" s="1"/>
  <c r="AK858" i="22" s="1"/>
  <c r="AK859" i="22" s="1"/>
  <c r="AK860" i="22" s="1"/>
  <c r="AK861" i="22" s="1"/>
  <c r="AK862" i="22" s="1"/>
  <c r="AK863" i="22" s="1"/>
  <c r="AK864" i="22" s="1"/>
  <c r="AK865" i="22" s="1"/>
  <c r="AK866" i="22" s="1"/>
  <c r="AK867" i="22" s="1"/>
  <c r="AK868" i="22" s="1"/>
  <c r="AK869" i="22" s="1"/>
  <c r="AK870" i="22" s="1"/>
  <c r="AK871" i="22" s="1"/>
  <c r="AK872" i="22" s="1"/>
  <c r="AK873" i="22" s="1"/>
  <c r="AK874" i="22" s="1"/>
  <c r="AK875" i="22" s="1"/>
  <c r="AK876" i="22" s="1"/>
  <c r="AK877" i="22" s="1"/>
  <c r="AK878" i="22" s="1"/>
  <c r="AK879" i="22" s="1"/>
  <c r="AK880" i="22" s="1"/>
  <c r="AK881" i="22" s="1"/>
  <c r="AK882" i="22" s="1"/>
  <c r="AK883" i="22" s="1"/>
  <c r="AK884" i="22" s="1"/>
  <c r="AK885" i="22" s="1"/>
  <c r="AK886" i="22" s="1"/>
  <c r="AK887" i="22" s="1"/>
  <c r="AK888" i="22" s="1"/>
  <c r="AK889" i="22" s="1"/>
  <c r="AK890" i="22" s="1"/>
  <c r="AK891" i="22" s="1"/>
  <c r="AK892" i="22" s="1"/>
  <c r="B683" i="22"/>
  <c r="P683" i="22" s="1"/>
  <c r="B682" i="22"/>
  <c r="P682" i="22" s="1"/>
  <c r="T681" i="22"/>
  <c r="R681" i="22"/>
  <c r="B681" i="22"/>
  <c r="B680" i="22"/>
  <c r="B679" i="22"/>
  <c r="R679" i="22" s="1"/>
  <c r="B678" i="22"/>
  <c r="T678" i="22" s="1"/>
  <c r="B677" i="22"/>
  <c r="T677" i="22" s="1"/>
  <c r="R676" i="22"/>
  <c r="B676" i="22"/>
  <c r="P676" i="22" s="1"/>
  <c r="B675" i="22"/>
  <c r="P675" i="22" s="1"/>
  <c r="B674" i="22"/>
  <c r="R673" i="22"/>
  <c r="B673" i="22"/>
  <c r="B672" i="22"/>
  <c r="B671" i="22"/>
  <c r="T670" i="22"/>
  <c r="B670" i="22"/>
  <c r="B669" i="22"/>
  <c r="R669" i="22" s="1"/>
  <c r="B668" i="22"/>
  <c r="T668" i="22" s="1"/>
  <c r="B667" i="22"/>
  <c r="B666" i="22"/>
  <c r="B665" i="22"/>
  <c r="P664" i="22"/>
  <c r="B664" i="22"/>
  <c r="T663" i="22"/>
  <c r="Q663" i="22"/>
  <c r="P663" i="22"/>
  <c r="B663" i="22"/>
  <c r="T662" i="22"/>
  <c r="B662" i="22"/>
  <c r="S662" i="22" s="1"/>
  <c r="B661" i="22"/>
  <c r="P661" i="22" s="1"/>
  <c r="B660" i="22"/>
  <c r="R659" i="22"/>
  <c r="B659" i="22"/>
  <c r="O658" i="22"/>
  <c r="B658" i="22"/>
  <c r="R658" i="22" s="1"/>
  <c r="B657" i="22"/>
  <c r="B656" i="22"/>
  <c r="T655" i="22"/>
  <c r="P655" i="22"/>
  <c r="B655" i="22"/>
  <c r="Q655" i="22" s="1"/>
  <c r="B654" i="22"/>
  <c r="O654" i="22" s="1"/>
  <c r="B653" i="22"/>
  <c r="B652" i="22"/>
  <c r="B651" i="22"/>
  <c r="B650" i="22"/>
  <c r="B649" i="22"/>
  <c r="B648" i="22"/>
  <c r="B647" i="22"/>
  <c r="O646" i="22"/>
  <c r="B646" i="22"/>
  <c r="B645" i="22"/>
  <c r="B644" i="22"/>
  <c r="B643" i="22"/>
  <c r="B642" i="22"/>
  <c r="B641" i="22"/>
  <c r="AJ640" i="22"/>
  <c r="AJ641" i="22" s="1"/>
  <c r="AJ642" i="22" s="1"/>
  <c r="AJ643" i="22" s="1"/>
  <c r="AJ644" i="22" s="1"/>
  <c r="AJ645" i="22" s="1"/>
  <c r="AJ646" i="22" s="1"/>
  <c r="AJ647" i="22" s="1"/>
  <c r="AJ648" i="22" s="1"/>
  <c r="AJ649" i="22" s="1"/>
  <c r="AJ650" i="22" s="1"/>
  <c r="AJ651" i="22" s="1"/>
  <c r="AJ652" i="22" s="1"/>
  <c r="AJ653" i="22" s="1"/>
  <c r="AJ654" i="22" s="1"/>
  <c r="AJ655" i="22" s="1"/>
  <c r="AJ656" i="22" s="1"/>
  <c r="AJ657" i="22" s="1"/>
  <c r="AJ658" i="22" s="1"/>
  <c r="AJ659" i="22" s="1"/>
  <c r="AJ660" i="22" s="1"/>
  <c r="AJ661" i="22" s="1"/>
  <c r="AJ662" i="22" s="1"/>
  <c r="AJ663" i="22" s="1"/>
  <c r="AJ664" i="22" s="1"/>
  <c r="AJ665" i="22" s="1"/>
  <c r="AJ666" i="22" s="1"/>
  <c r="AJ667" i="22" s="1"/>
  <c r="AJ668" i="22" s="1"/>
  <c r="AJ669" i="22" s="1"/>
  <c r="AJ670" i="22" s="1"/>
  <c r="AJ671" i="22" s="1"/>
  <c r="AJ672" i="22" s="1"/>
  <c r="AJ673" i="22" s="1"/>
  <c r="AJ674" i="22" s="1"/>
  <c r="AJ675" i="22" s="1"/>
  <c r="AJ676" i="22" s="1"/>
  <c r="AJ677" i="22" s="1"/>
  <c r="AJ678" i="22" s="1"/>
  <c r="AJ679" i="22" s="1"/>
  <c r="AJ680" i="22" s="1"/>
  <c r="AJ681" i="22" s="1"/>
  <c r="AJ682" i="22" s="1"/>
  <c r="AJ683" i="22" s="1"/>
  <c r="AJ684" i="22" s="1"/>
  <c r="AJ685" i="22" s="1"/>
  <c r="AJ686" i="22" s="1"/>
  <c r="AJ687" i="22" s="1"/>
  <c r="AJ688" i="22" s="1"/>
  <c r="AJ689" i="22" s="1"/>
  <c r="AJ690" i="22" s="1"/>
  <c r="AJ691" i="22" s="1"/>
  <c r="AJ692" i="22" s="1"/>
  <c r="AJ693" i="22" s="1"/>
  <c r="AJ694" i="22" s="1"/>
  <c r="AJ695" i="22" s="1"/>
  <c r="AJ696" i="22" s="1"/>
  <c r="AJ697" i="22" s="1"/>
  <c r="AJ698" i="22" s="1"/>
  <c r="AJ699" i="22" s="1"/>
  <c r="AJ700" i="22" s="1"/>
  <c r="AJ701" i="22" s="1"/>
  <c r="AJ702" i="22" s="1"/>
  <c r="AJ703" i="22" s="1"/>
  <c r="AJ704" i="22" s="1"/>
  <c r="AJ705" i="22" s="1"/>
  <c r="AJ706" i="22" s="1"/>
  <c r="AJ707" i="22" s="1"/>
  <c r="AJ708" i="22" s="1"/>
  <c r="AJ709" i="22" s="1"/>
  <c r="AJ710" i="22" s="1"/>
  <c r="AJ711" i="22" s="1"/>
  <c r="AJ712" i="22" s="1"/>
  <c r="AJ713" i="22" s="1"/>
  <c r="AJ714" i="22" s="1"/>
  <c r="AJ715" i="22" s="1"/>
  <c r="AJ716" i="22" s="1"/>
  <c r="AJ717" i="22" s="1"/>
  <c r="AJ718" i="22" s="1"/>
  <c r="AJ719" i="22" s="1"/>
  <c r="AJ720" i="22" s="1"/>
  <c r="AJ721" i="22" s="1"/>
  <c r="AJ722" i="22" s="1"/>
  <c r="AJ723" i="22" s="1"/>
  <c r="AJ724" i="22" s="1"/>
  <c r="AJ725" i="22" s="1"/>
  <c r="AJ726" i="22" s="1"/>
  <c r="AJ727" i="22" s="1"/>
  <c r="AJ728" i="22" s="1"/>
  <c r="AJ729" i="22" s="1"/>
  <c r="AJ730" i="22" s="1"/>
  <c r="AJ731" i="22" s="1"/>
  <c r="AJ732" i="22" s="1"/>
  <c r="AJ733" i="22" s="1"/>
  <c r="AJ734" i="22" s="1"/>
  <c r="AJ735" i="22" s="1"/>
  <c r="AJ736" i="22" s="1"/>
  <c r="AJ737" i="22" s="1"/>
  <c r="AJ738" i="22" s="1"/>
  <c r="AJ739" i="22" s="1"/>
  <c r="AJ740" i="22" s="1"/>
  <c r="AJ741" i="22" s="1"/>
  <c r="AJ742" i="22" s="1"/>
  <c r="AJ743" i="22" s="1"/>
  <c r="AJ744" i="22" s="1"/>
  <c r="AJ745" i="22" s="1"/>
  <c r="AJ746" i="22" s="1"/>
  <c r="AJ747" i="22" s="1"/>
  <c r="AJ748" i="22" s="1"/>
  <c r="AJ749" i="22" s="1"/>
  <c r="AJ750" i="22" s="1"/>
  <c r="AJ751" i="22" s="1"/>
  <c r="AJ752" i="22" s="1"/>
  <c r="AJ753" i="22" s="1"/>
  <c r="AJ754" i="22" s="1"/>
  <c r="AJ755" i="22" s="1"/>
  <c r="AJ756" i="22" s="1"/>
  <c r="AJ757" i="22" s="1"/>
  <c r="AJ758" i="22" s="1"/>
  <c r="AJ759" i="22" s="1"/>
  <c r="AJ760" i="22" s="1"/>
  <c r="AJ761" i="22" s="1"/>
  <c r="AJ762" i="22" s="1"/>
  <c r="AJ763" i="22" s="1"/>
  <c r="AJ764" i="22" s="1"/>
  <c r="R640" i="22"/>
  <c r="O640" i="22"/>
  <c r="B640" i="22"/>
  <c r="B639" i="22"/>
  <c r="B638" i="22"/>
  <c r="O638" i="22" s="1"/>
  <c r="O637" i="22"/>
  <c r="B637" i="22"/>
  <c r="Q636" i="22"/>
  <c r="O636" i="22"/>
  <c r="B636" i="22"/>
  <c r="B635" i="22"/>
  <c r="S635" i="22" s="1"/>
  <c r="S634" i="22"/>
  <c r="Q634" i="22"/>
  <c r="B634" i="22"/>
  <c r="O633" i="22"/>
  <c r="B633" i="22"/>
  <c r="R632" i="22"/>
  <c r="B632" i="22"/>
  <c r="S632" i="22" s="1"/>
  <c r="B631" i="22"/>
  <c r="S631" i="22" s="1"/>
  <c r="Q630" i="22"/>
  <c r="O630" i="22"/>
  <c r="B630" i="22"/>
  <c r="B629" i="22"/>
  <c r="B628" i="22"/>
  <c r="B627" i="22"/>
  <c r="S627" i="22" s="1"/>
  <c r="B626" i="22"/>
  <c r="B625" i="22"/>
  <c r="S624" i="22"/>
  <c r="O624" i="22"/>
  <c r="B624" i="22"/>
  <c r="R624" i="22" s="1"/>
  <c r="B623" i="22"/>
  <c r="Q622" i="22"/>
  <c r="O622" i="22"/>
  <c r="B622" i="22"/>
  <c r="Q621" i="22"/>
  <c r="B621" i="22"/>
  <c r="S620" i="22"/>
  <c r="B620" i="22"/>
  <c r="R620" i="22" s="1"/>
  <c r="S619" i="22"/>
  <c r="B619" i="22"/>
  <c r="B618" i="22"/>
  <c r="P617" i="22"/>
  <c r="O617" i="22"/>
  <c r="K617" i="22"/>
  <c r="B617" i="22"/>
  <c r="Q617" i="22" s="1"/>
  <c r="S616" i="22"/>
  <c r="B616" i="22"/>
  <c r="B615" i="22"/>
  <c r="B614" i="22"/>
  <c r="B613" i="22"/>
  <c r="R612" i="22"/>
  <c r="Q612" i="22"/>
  <c r="O612" i="22"/>
  <c r="B612" i="22"/>
  <c r="B611" i="22"/>
  <c r="S611" i="22" s="1"/>
  <c r="S610" i="22"/>
  <c r="B610" i="22"/>
  <c r="B609" i="22"/>
  <c r="Q608" i="22"/>
  <c r="B608" i="22"/>
  <c r="R608" i="22" s="1"/>
  <c r="S607" i="22"/>
  <c r="B607" i="22"/>
  <c r="R606" i="22"/>
  <c r="Q606" i="22"/>
  <c r="K606" i="22"/>
  <c r="B606" i="22"/>
  <c r="O605" i="22"/>
  <c r="B605" i="22"/>
  <c r="B604" i="22"/>
  <c r="B603" i="22"/>
  <c r="S603" i="22" s="1"/>
  <c r="Q602" i="22"/>
  <c r="O602" i="22"/>
  <c r="K602" i="22"/>
  <c r="B602" i="22"/>
  <c r="T602" i="22" s="1"/>
  <c r="Q601" i="22"/>
  <c r="P601" i="22"/>
  <c r="K601" i="22"/>
  <c r="B601" i="22"/>
  <c r="O601" i="22" s="1"/>
  <c r="B600" i="22"/>
  <c r="S600" i="22" s="1"/>
  <c r="B599" i="22"/>
  <c r="B598" i="22"/>
  <c r="B597" i="22"/>
  <c r="P597" i="22" s="1"/>
  <c r="O596" i="22"/>
  <c r="B596" i="22"/>
  <c r="B595" i="22"/>
  <c r="R594" i="22"/>
  <c r="Q594" i="22"/>
  <c r="O594" i="22"/>
  <c r="B594" i="22"/>
  <c r="T594" i="22" s="1"/>
  <c r="T593" i="22"/>
  <c r="Q593" i="22"/>
  <c r="P593" i="22"/>
  <c r="B593" i="22"/>
  <c r="O593" i="22" s="1"/>
  <c r="S592" i="22"/>
  <c r="R592" i="22"/>
  <c r="O592" i="22"/>
  <c r="B592" i="22"/>
  <c r="S591" i="22"/>
  <c r="B591" i="22"/>
  <c r="B590" i="22"/>
  <c r="B589" i="22"/>
  <c r="B588" i="22"/>
  <c r="B587" i="22"/>
  <c r="S587" i="22" s="1"/>
  <c r="Q586" i="22"/>
  <c r="B586" i="22"/>
  <c r="O585" i="22"/>
  <c r="B585" i="22"/>
  <c r="B584" i="22"/>
  <c r="B583" i="22"/>
  <c r="T583" i="22" s="1"/>
  <c r="R582" i="22"/>
  <c r="Q582" i="22"/>
  <c r="O582" i="22"/>
  <c r="B582" i="22"/>
  <c r="T582" i="22" s="1"/>
  <c r="B581" i="22"/>
  <c r="T581" i="22" s="1"/>
  <c r="S580" i="22"/>
  <c r="Q580" i="22"/>
  <c r="B580" i="22"/>
  <c r="B579" i="22"/>
  <c r="B578" i="22"/>
  <c r="T577" i="22"/>
  <c r="B577" i="22"/>
  <c r="P577" i="22" s="1"/>
  <c r="S576" i="22"/>
  <c r="R576" i="22"/>
  <c r="O576" i="22"/>
  <c r="B576" i="22"/>
  <c r="B575" i="22"/>
  <c r="T575" i="22" s="1"/>
  <c r="R574" i="22"/>
  <c r="B574" i="22"/>
  <c r="T573" i="22"/>
  <c r="B573" i="22"/>
  <c r="B572" i="22"/>
  <c r="O572" i="22" s="1"/>
  <c r="B571" i="22"/>
  <c r="S570" i="22"/>
  <c r="O570" i="22"/>
  <c r="B570" i="22"/>
  <c r="R570" i="22" s="1"/>
  <c r="B569" i="22"/>
  <c r="B568" i="22"/>
  <c r="S568" i="22" s="1"/>
  <c r="B567" i="22"/>
  <c r="T567" i="22" s="1"/>
  <c r="O566" i="22"/>
  <c r="B566" i="22"/>
  <c r="B565" i="22"/>
  <c r="T565" i="22" s="1"/>
  <c r="B564" i="22"/>
  <c r="B563" i="22"/>
  <c r="B562" i="22"/>
  <c r="S562" i="22" s="1"/>
  <c r="B561" i="22"/>
  <c r="R560" i="22"/>
  <c r="O560" i="22"/>
  <c r="B560" i="22"/>
  <c r="S560" i="22" s="1"/>
  <c r="B559" i="22"/>
  <c r="T559" i="22" s="1"/>
  <c r="R558" i="22"/>
  <c r="Q558" i="22"/>
  <c r="O558" i="22"/>
  <c r="B558" i="22"/>
  <c r="T558" i="22" s="1"/>
  <c r="AK557" i="22"/>
  <c r="AK558" i="22" s="1"/>
  <c r="AK559" i="22" s="1"/>
  <c r="AK560" i="22" s="1"/>
  <c r="AK561" i="22" s="1"/>
  <c r="AK562" i="22" s="1"/>
  <c r="AK563" i="22" s="1"/>
  <c r="AK564" i="22" s="1"/>
  <c r="AK565" i="22" s="1"/>
  <c r="AK566" i="22" s="1"/>
  <c r="AK567" i="22" s="1"/>
  <c r="AK568" i="22" s="1"/>
  <c r="AK569" i="22" s="1"/>
  <c r="AK570" i="22" s="1"/>
  <c r="AK571" i="22" s="1"/>
  <c r="AK572" i="22" s="1"/>
  <c r="AK573" i="22" s="1"/>
  <c r="AK574" i="22" s="1"/>
  <c r="AK575" i="22" s="1"/>
  <c r="AK576" i="22" s="1"/>
  <c r="AK577" i="22" s="1"/>
  <c r="AK578" i="22" s="1"/>
  <c r="AK579" i="22" s="1"/>
  <c r="AK580" i="22" s="1"/>
  <c r="AK581" i="22" s="1"/>
  <c r="AK582" i="22" s="1"/>
  <c r="AK583" i="22" s="1"/>
  <c r="AK584" i="22" s="1"/>
  <c r="AK585" i="22" s="1"/>
  <c r="AK586" i="22" s="1"/>
  <c r="AK587" i="22" s="1"/>
  <c r="AK588" i="22" s="1"/>
  <c r="AK589" i="22" s="1"/>
  <c r="AK590" i="22" s="1"/>
  <c r="AK591" i="22" s="1"/>
  <c r="AK592" i="22" s="1"/>
  <c r="AK593" i="22" s="1"/>
  <c r="AK594" i="22" s="1"/>
  <c r="AK595" i="22" s="1"/>
  <c r="AK596" i="22" s="1"/>
  <c r="AK597" i="22" s="1"/>
  <c r="AK598" i="22" s="1"/>
  <c r="AK599" i="22" s="1"/>
  <c r="AK600" i="22" s="1"/>
  <c r="AK601" i="22" s="1"/>
  <c r="AK602" i="22" s="1"/>
  <c r="AK603" i="22" s="1"/>
  <c r="AK604" i="22" s="1"/>
  <c r="AK605" i="22" s="1"/>
  <c r="AK606" i="22" s="1"/>
  <c r="AK607" i="22" s="1"/>
  <c r="AK608" i="22" s="1"/>
  <c r="AK609" i="22" s="1"/>
  <c r="AK610" i="22" s="1"/>
  <c r="AK611" i="22" s="1"/>
  <c r="AK612" i="22" s="1"/>
  <c r="AK613" i="22" s="1"/>
  <c r="AK614" i="22" s="1"/>
  <c r="AK615" i="22" s="1"/>
  <c r="AK616" i="22" s="1"/>
  <c r="AK617" i="22" s="1"/>
  <c r="AK618" i="22" s="1"/>
  <c r="AK619" i="22" s="1"/>
  <c r="AK620" i="22" s="1"/>
  <c r="AK621" i="22" s="1"/>
  <c r="AK622" i="22" s="1"/>
  <c r="AK623" i="22" s="1"/>
  <c r="AK624" i="22" s="1"/>
  <c r="AK625" i="22" s="1"/>
  <c r="AK626" i="22" s="1"/>
  <c r="AK627" i="22" s="1"/>
  <c r="AK628" i="22" s="1"/>
  <c r="AK629" i="22" s="1"/>
  <c r="AK630" i="22" s="1"/>
  <c r="AK631" i="22" s="1"/>
  <c r="AK632" i="22" s="1"/>
  <c r="AK633" i="22" s="1"/>
  <c r="AK634" i="22" s="1"/>
  <c r="AK635" i="22" s="1"/>
  <c r="AK636" i="22" s="1"/>
  <c r="AK637" i="22" s="1"/>
  <c r="AK638" i="22" s="1"/>
  <c r="AK639" i="22" s="1"/>
  <c r="AK640" i="22" s="1"/>
  <c r="AK641" i="22" s="1"/>
  <c r="AK642" i="22" s="1"/>
  <c r="AK643" i="22" s="1"/>
  <c r="AK644" i="22" s="1"/>
  <c r="AK645" i="22" s="1"/>
  <c r="AK646" i="22" s="1"/>
  <c r="AK647" i="22" s="1"/>
  <c r="AK648" i="22" s="1"/>
  <c r="AK649" i="22" s="1"/>
  <c r="AK650" i="22" s="1"/>
  <c r="AK651" i="22" s="1"/>
  <c r="AK652" i="22" s="1"/>
  <c r="AK653" i="22" s="1"/>
  <c r="AK654" i="22" s="1"/>
  <c r="AK655" i="22" s="1"/>
  <c r="AK656" i="22" s="1"/>
  <c r="AK657" i="22" s="1"/>
  <c r="AK658" i="22" s="1"/>
  <c r="AK659" i="22" s="1"/>
  <c r="AK660" i="22" s="1"/>
  <c r="AK661" i="22" s="1"/>
  <c r="AK662" i="22" s="1"/>
  <c r="AK663" i="22" s="1"/>
  <c r="AK664" i="22" s="1"/>
  <c r="AK665" i="22" s="1"/>
  <c r="AK666" i="22" s="1"/>
  <c r="AK667" i="22" s="1"/>
  <c r="AK668" i="22" s="1"/>
  <c r="AK669" i="22" s="1"/>
  <c r="AK670" i="22" s="1"/>
  <c r="AK671" i="22" s="1"/>
  <c r="AK672" i="22" s="1"/>
  <c r="AK673" i="22" s="1"/>
  <c r="AK674" i="22" s="1"/>
  <c r="AK675" i="22" s="1"/>
  <c r="AK676" i="22" s="1"/>
  <c r="AK677" i="22" s="1"/>
  <c r="AK678" i="22" s="1"/>
  <c r="AK679" i="22" s="1"/>
  <c r="AK680" i="22" s="1"/>
  <c r="AK681" i="22" s="1"/>
  <c r="AK682" i="22" s="1"/>
  <c r="B557" i="22"/>
  <c r="T557" i="22" s="1"/>
  <c r="AK556" i="22"/>
  <c r="Q556" i="22"/>
  <c r="O556" i="22"/>
  <c r="B556" i="22"/>
  <c r="B555" i="22"/>
  <c r="Q555" i="22" s="1"/>
  <c r="S554" i="22"/>
  <c r="Q554" i="22"/>
  <c r="O554" i="22"/>
  <c r="B554" i="22"/>
  <c r="B553" i="22"/>
  <c r="B552" i="22"/>
  <c r="B551" i="22"/>
  <c r="Q551" i="22" s="1"/>
  <c r="O550" i="22"/>
  <c r="B550" i="22"/>
  <c r="Q550" i="22" s="1"/>
  <c r="B549" i="22"/>
  <c r="K548" i="22"/>
  <c r="B548" i="22"/>
  <c r="O548" i="22" s="1"/>
  <c r="B547" i="22"/>
  <c r="Q547" i="22" s="1"/>
  <c r="B546" i="22"/>
  <c r="B545" i="22"/>
  <c r="S544" i="22"/>
  <c r="K544" i="22"/>
  <c r="B544" i="22"/>
  <c r="B543" i="22"/>
  <c r="Q543" i="22" s="1"/>
  <c r="B542" i="22"/>
  <c r="B541" i="22"/>
  <c r="O540" i="22"/>
  <c r="B540" i="22"/>
  <c r="S540" i="22" s="1"/>
  <c r="B539" i="22"/>
  <c r="Q539" i="22" s="1"/>
  <c r="S538" i="22"/>
  <c r="R538" i="22"/>
  <c r="K538" i="22"/>
  <c r="B538" i="22"/>
  <c r="B537" i="22"/>
  <c r="Q536" i="22"/>
  <c r="K536" i="22"/>
  <c r="B536" i="22"/>
  <c r="B535" i="22"/>
  <c r="Q535" i="22" s="1"/>
  <c r="K534" i="22"/>
  <c r="B534" i="22"/>
  <c r="B533" i="22"/>
  <c r="Q533" i="22" s="1"/>
  <c r="B532" i="22"/>
  <c r="B531" i="22"/>
  <c r="Q531" i="22" s="1"/>
  <c r="Q530" i="22"/>
  <c r="B530" i="22"/>
  <c r="B529" i="22"/>
  <c r="S528" i="22"/>
  <c r="B528" i="22"/>
  <c r="O528" i="22" s="1"/>
  <c r="B527" i="22"/>
  <c r="Q527" i="22" s="1"/>
  <c r="B526" i="22"/>
  <c r="B525" i="22"/>
  <c r="R524" i="22"/>
  <c r="B524" i="22"/>
  <c r="B523" i="22"/>
  <c r="Q523" i="22" s="1"/>
  <c r="R522" i="22"/>
  <c r="B522" i="22"/>
  <c r="S522" i="22" s="1"/>
  <c r="B521" i="22"/>
  <c r="R520" i="22"/>
  <c r="B520" i="22"/>
  <c r="B519" i="22"/>
  <c r="Q519" i="22" s="1"/>
  <c r="S518" i="22"/>
  <c r="B518" i="22"/>
  <c r="O518" i="22" s="1"/>
  <c r="B517" i="22"/>
  <c r="Q517" i="22" s="1"/>
  <c r="B516" i="22"/>
  <c r="B515" i="22"/>
  <c r="Q515" i="22" s="1"/>
  <c r="R514" i="22"/>
  <c r="B514" i="22"/>
  <c r="AJ513" i="22"/>
  <c r="AJ514" i="22" s="1"/>
  <c r="AJ515" i="22" s="1"/>
  <c r="AJ516" i="22" s="1"/>
  <c r="AJ517" i="22" s="1"/>
  <c r="AJ518" i="22" s="1"/>
  <c r="AJ519" i="22" s="1"/>
  <c r="AJ520" i="22" s="1"/>
  <c r="AJ521" i="22" s="1"/>
  <c r="AJ522" i="22" s="1"/>
  <c r="AJ523" i="22" s="1"/>
  <c r="AJ524" i="22" s="1"/>
  <c r="AJ525" i="22" s="1"/>
  <c r="AJ526" i="22" s="1"/>
  <c r="AJ527" i="22" s="1"/>
  <c r="AJ528" i="22" s="1"/>
  <c r="AJ529" i="22" s="1"/>
  <c r="AJ530" i="22" s="1"/>
  <c r="AJ531" i="22" s="1"/>
  <c r="AJ532" i="22" s="1"/>
  <c r="AJ533" i="22" s="1"/>
  <c r="AJ534" i="22" s="1"/>
  <c r="AJ535" i="22" s="1"/>
  <c r="AJ536" i="22" s="1"/>
  <c r="AJ537" i="22" s="1"/>
  <c r="AJ538" i="22" s="1"/>
  <c r="AJ539" i="22" s="1"/>
  <c r="AJ540" i="22" s="1"/>
  <c r="AJ541" i="22" s="1"/>
  <c r="AJ542" i="22" s="1"/>
  <c r="AJ543" i="22" s="1"/>
  <c r="AJ544" i="22" s="1"/>
  <c r="AJ545" i="22" s="1"/>
  <c r="AJ546" i="22" s="1"/>
  <c r="AJ547" i="22" s="1"/>
  <c r="AJ548" i="22" s="1"/>
  <c r="AJ549" i="22" s="1"/>
  <c r="AJ550" i="22" s="1"/>
  <c r="AJ551" i="22" s="1"/>
  <c r="AJ552" i="22" s="1"/>
  <c r="AJ553" i="22" s="1"/>
  <c r="AJ554" i="22" s="1"/>
  <c r="AJ555" i="22" s="1"/>
  <c r="AJ556" i="22" s="1"/>
  <c r="AJ557" i="22" s="1"/>
  <c r="AJ558" i="22" s="1"/>
  <c r="AJ559" i="22" s="1"/>
  <c r="AJ560" i="22" s="1"/>
  <c r="AJ561" i="22" s="1"/>
  <c r="AJ562" i="22" s="1"/>
  <c r="AJ563" i="22" s="1"/>
  <c r="AJ564" i="22" s="1"/>
  <c r="AJ565" i="22" s="1"/>
  <c r="AJ566" i="22" s="1"/>
  <c r="AJ567" i="22" s="1"/>
  <c r="AJ568" i="22" s="1"/>
  <c r="AJ569" i="22" s="1"/>
  <c r="AJ570" i="22" s="1"/>
  <c r="AJ571" i="22" s="1"/>
  <c r="AJ572" i="22" s="1"/>
  <c r="AJ573" i="22" s="1"/>
  <c r="AJ574" i="22" s="1"/>
  <c r="AJ575" i="22" s="1"/>
  <c r="AJ576" i="22" s="1"/>
  <c r="AJ577" i="22" s="1"/>
  <c r="AJ578" i="22" s="1"/>
  <c r="AJ579" i="22" s="1"/>
  <c r="AJ580" i="22" s="1"/>
  <c r="AJ581" i="22" s="1"/>
  <c r="AJ582" i="22" s="1"/>
  <c r="AJ583" i="22" s="1"/>
  <c r="AJ584" i="22" s="1"/>
  <c r="AJ585" i="22" s="1"/>
  <c r="AJ586" i="22" s="1"/>
  <c r="AJ587" i="22" s="1"/>
  <c r="AJ588" i="22" s="1"/>
  <c r="AJ589" i="22" s="1"/>
  <c r="AJ590" i="22" s="1"/>
  <c r="AJ591" i="22" s="1"/>
  <c r="AJ592" i="22" s="1"/>
  <c r="AJ593" i="22" s="1"/>
  <c r="AJ594" i="22" s="1"/>
  <c r="AJ595" i="22" s="1"/>
  <c r="AJ596" i="22" s="1"/>
  <c r="AJ597" i="22" s="1"/>
  <c r="AJ598" i="22" s="1"/>
  <c r="AJ599" i="22" s="1"/>
  <c r="AJ600" i="22" s="1"/>
  <c r="AJ601" i="22" s="1"/>
  <c r="AJ602" i="22" s="1"/>
  <c r="AJ603" i="22" s="1"/>
  <c r="AJ604" i="22" s="1"/>
  <c r="AJ605" i="22" s="1"/>
  <c r="AJ606" i="22" s="1"/>
  <c r="AJ607" i="22" s="1"/>
  <c r="AJ608" i="22" s="1"/>
  <c r="AJ609" i="22" s="1"/>
  <c r="AJ610" i="22" s="1"/>
  <c r="AJ611" i="22" s="1"/>
  <c r="AJ612" i="22" s="1"/>
  <c r="AJ613" i="22" s="1"/>
  <c r="AJ614" i="22" s="1"/>
  <c r="AJ615" i="22" s="1"/>
  <c r="AJ616" i="22" s="1"/>
  <c r="AJ617" i="22" s="1"/>
  <c r="AJ618" i="22" s="1"/>
  <c r="AJ619" i="22" s="1"/>
  <c r="AJ620" i="22" s="1"/>
  <c r="AJ621" i="22" s="1"/>
  <c r="AJ622" i="22" s="1"/>
  <c r="AJ623" i="22" s="1"/>
  <c r="AJ624" i="22" s="1"/>
  <c r="AJ625" i="22" s="1"/>
  <c r="AJ626" i="22" s="1"/>
  <c r="AJ627" i="22" s="1"/>
  <c r="AJ628" i="22" s="1"/>
  <c r="AJ629" i="22" s="1"/>
  <c r="AJ630" i="22" s="1"/>
  <c r="AJ631" i="22" s="1"/>
  <c r="AJ632" i="22" s="1"/>
  <c r="AJ633" i="22" s="1"/>
  <c r="AJ634" i="22" s="1"/>
  <c r="AJ635" i="22" s="1"/>
  <c r="AJ636" i="22" s="1"/>
  <c r="AJ637" i="22" s="1"/>
  <c r="AJ638" i="22" s="1"/>
  <c r="AJ639" i="22" s="1"/>
  <c r="P513" i="22"/>
  <c r="B513" i="22"/>
  <c r="Q513" i="22" s="1"/>
  <c r="AJ512" i="22"/>
  <c r="S512" i="22"/>
  <c r="R512" i="22"/>
  <c r="B512" i="22"/>
  <c r="AI511" i="22"/>
  <c r="Q511" i="22"/>
  <c r="P511" i="22"/>
  <c r="B511" i="22"/>
  <c r="AI510" i="22"/>
  <c r="S510" i="22"/>
  <c r="B510" i="22"/>
  <c r="R510" i="22" s="1"/>
  <c r="AI509" i="22"/>
  <c r="O509" i="22"/>
  <c r="B509" i="22"/>
  <c r="AI508" i="22"/>
  <c r="R508" i="22"/>
  <c r="Q508" i="22"/>
  <c r="B508" i="22"/>
  <c r="T508" i="22" s="1"/>
  <c r="AI507" i="22"/>
  <c r="T507" i="22"/>
  <c r="O507" i="22"/>
  <c r="B507" i="22"/>
  <c r="AI506" i="22"/>
  <c r="R506" i="22"/>
  <c r="Q506" i="22"/>
  <c r="B506" i="22"/>
  <c r="T506" i="22" s="1"/>
  <c r="AI505" i="22"/>
  <c r="T505" i="22"/>
  <c r="B505" i="22"/>
  <c r="AI504" i="22"/>
  <c r="R504" i="22"/>
  <c r="Q504" i="22"/>
  <c r="O504" i="22"/>
  <c r="B504" i="22"/>
  <c r="T504" i="22" s="1"/>
  <c r="AI503" i="22"/>
  <c r="T503" i="22"/>
  <c r="Q503" i="22"/>
  <c r="B503" i="22"/>
  <c r="AI502" i="22"/>
  <c r="B502" i="22"/>
  <c r="AI501" i="22"/>
  <c r="T501" i="22"/>
  <c r="B501" i="22"/>
  <c r="AI500" i="22"/>
  <c r="B500" i="22"/>
  <c r="AI499" i="22"/>
  <c r="B499" i="22"/>
  <c r="AI498" i="22"/>
  <c r="O498" i="22"/>
  <c r="B498" i="22"/>
  <c r="AI497" i="22"/>
  <c r="Q497" i="22"/>
  <c r="O497" i="22"/>
  <c r="B497" i="22"/>
  <c r="T497" i="22" s="1"/>
  <c r="AI496" i="22"/>
  <c r="B496" i="22"/>
  <c r="AI495" i="22"/>
  <c r="O495" i="22"/>
  <c r="B495" i="22"/>
  <c r="T495" i="22" s="1"/>
  <c r="AI494" i="22"/>
  <c r="B494" i="22"/>
  <c r="AI493" i="22"/>
  <c r="B493" i="22"/>
  <c r="AI492" i="22"/>
  <c r="Q492" i="22"/>
  <c r="O492" i="22"/>
  <c r="B492" i="22"/>
  <c r="T492" i="22" s="1"/>
  <c r="AI491" i="22"/>
  <c r="B491" i="22"/>
  <c r="AI490" i="22"/>
  <c r="B490" i="22"/>
  <c r="AI489" i="22"/>
  <c r="O489" i="22"/>
  <c r="B489" i="22"/>
  <c r="T489" i="22" s="1"/>
  <c r="AI488" i="22"/>
  <c r="B488" i="22"/>
  <c r="AI487" i="22"/>
  <c r="B487" i="22"/>
  <c r="Q487" i="22" s="1"/>
  <c r="AI486" i="22"/>
  <c r="B486" i="22"/>
  <c r="AI485" i="22"/>
  <c r="O485" i="22"/>
  <c r="B485" i="22"/>
  <c r="T485" i="22" s="1"/>
  <c r="AI484" i="22"/>
  <c r="K484" i="22"/>
  <c r="B484" i="22"/>
  <c r="AI483" i="22"/>
  <c r="B483" i="22"/>
  <c r="Q483" i="22" s="1"/>
  <c r="AI482" i="22"/>
  <c r="R482" i="22"/>
  <c r="B482" i="22"/>
  <c r="AI481" i="22"/>
  <c r="O481" i="22"/>
  <c r="B481" i="22"/>
  <c r="T481" i="22" s="1"/>
  <c r="AI480" i="22"/>
  <c r="S480" i="22"/>
  <c r="K480" i="22"/>
  <c r="B480" i="22"/>
  <c r="T480" i="22" s="1"/>
  <c r="AI479" i="22"/>
  <c r="B479" i="22"/>
  <c r="AI478" i="22"/>
  <c r="R478" i="22"/>
  <c r="B478" i="22"/>
  <c r="AI477" i="22"/>
  <c r="O477" i="22"/>
  <c r="B477" i="22"/>
  <c r="T477" i="22" s="1"/>
  <c r="AI476" i="22"/>
  <c r="B476" i="22"/>
  <c r="R476" i="22" s="1"/>
  <c r="AI475" i="22"/>
  <c r="R475" i="22"/>
  <c r="B475" i="22"/>
  <c r="AI474" i="22"/>
  <c r="R474" i="22"/>
  <c r="B474" i="22"/>
  <c r="AI473" i="22"/>
  <c r="R473" i="22"/>
  <c r="B473" i="22"/>
  <c r="AI472" i="22"/>
  <c r="B472" i="22"/>
  <c r="R472" i="22" s="1"/>
  <c r="AI471" i="22"/>
  <c r="R471" i="22"/>
  <c r="B471" i="22"/>
  <c r="AI470" i="22"/>
  <c r="R470" i="22"/>
  <c r="B470" i="22"/>
  <c r="AI469" i="22"/>
  <c r="B469" i="22"/>
  <c r="AI468" i="22"/>
  <c r="P468" i="22"/>
  <c r="B468" i="22"/>
  <c r="AI467" i="22"/>
  <c r="R467" i="22"/>
  <c r="O467" i="22"/>
  <c r="B467" i="22"/>
  <c r="T467" i="22" s="1"/>
  <c r="AI466" i="22"/>
  <c r="T466" i="22"/>
  <c r="Q466" i="22"/>
  <c r="B466" i="22"/>
  <c r="AI465" i="22"/>
  <c r="T465" i="22"/>
  <c r="O465" i="22"/>
  <c r="B465" i="22"/>
  <c r="AI464" i="22"/>
  <c r="Q464" i="22"/>
  <c r="P464" i="22"/>
  <c r="B464" i="22"/>
  <c r="T464" i="22" s="1"/>
  <c r="AI463" i="22"/>
  <c r="T463" i="22"/>
  <c r="R463" i="22"/>
  <c r="O463" i="22"/>
  <c r="B463" i="22"/>
  <c r="AI462" i="22"/>
  <c r="T462" i="22"/>
  <c r="Q462" i="22"/>
  <c r="B462" i="22"/>
  <c r="AI461" i="22"/>
  <c r="B461" i="22"/>
  <c r="AI460" i="22"/>
  <c r="O460" i="22"/>
  <c r="B460" i="22"/>
  <c r="AI459" i="22"/>
  <c r="B459" i="22"/>
  <c r="AI458" i="22"/>
  <c r="O458" i="22"/>
  <c r="B458" i="22"/>
  <c r="AI457" i="22"/>
  <c r="R457" i="22"/>
  <c r="Q457" i="22"/>
  <c r="O457" i="22"/>
  <c r="B457" i="22"/>
  <c r="T457" i="22" s="1"/>
  <c r="AI456" i="22"/>
  <c r="S456" i="22"/>
  <c r="B456" i="22"/>
  <c r="AI455" i="22"/>
  <c r="Q455" i="22"/>
  <c r="O455" i="22"/>
  <c r="B455" i="22"/>
  <c r="T455" i="22" s="1"/>
  <c r="AI454" i="22"/>
  <c r="S454" i="22"/>
  <c r="Q454" i="22"/>
  <c r="O454" i="22"/>
  <c r="B454" i="22"/>
  <c r="R454" i="22" s="1"/>
  <c r="AI453" i="22"/>
  <c r="B453" i="22"/>
  <c r="AI452" i="22"/>
  <c r="B452" i="22"/>
  <c r="AI451" i="22"/>
  <c r="B451" i="22"/>
  <c r="AI450" i="22"/>
  <c r="O450" i="22"/>
  <c r="B450" i="22"/>
  <c r="AI449" i="22"/>
  <c r="R449" i="22"/>
  <c r="Q449" i="22"/>
  <c r="O449" i="22"/>
  <c r="B449" i="22"/>
  <c r="T449" i="22" s="1"/>
  <c r="AI448" i="22"/>
  <c r="S448" i="22"/>
  <c r="B448" i="22"/>
  <c r="AI447" i="22"/>
  <c r="B447" i="22"/>
  <c r="AI446" i="22"/>
  <c r="S446" i="22"/>
  <c r="Q446" i="22"/>
  <c r="O446" i="22"/>
  <c r="B446" i="22"/>
  <c r="R446" i="22" s="1"/>
  <c r="AI445" i="22"/>
  <c r="B445" i="22"/>
  <c r="AI444" i="22"/>
  <c r="O444" i="22"/>
  <c r="B444" i="22"/>
  <c r="AI443" i="22"/>
  <c r="B443" i="22"/>
  <c r="AI442" i="22"/>
  <c r="B442" i="22"/>
  <c r="O442" i="22" s="1"/>
  <c r="AI441" i="22"/>
  <c r="R441" i="22"/>
  <c r="Q441" i="22"/>
  <c r="O441" i="22"/>
  <c r="B441" i="22"/>
  <c r="T441" i="22" s="1"/>
  <c r="AI440" i="22"/>
  <c r="B440" i="22"/>
  <c r="S440" i="22" s="1"/>
  <c r="AI439" i="22"/>
  <c r="B439" i="22"/>
  <c r="AI438" i="22"/>
  <c r="S438" i="22"/>
  <c r="Q438" i="22"/>
  <c r="O438" i="22"/>
  <c r="B438" i="22"/>
  <c r="R438" i="22" s="1"/>
  <c r="AI437" i="22"/>
  <c r="B437" i="22"/>
  <c r="AI436" i="22"/>
  <c r="O436" i="22"/>
  <c r="B436" i="22"/>
  <c r="AI435" i="22"/>
  <c r="B435" i="22"/>
  <c r="AI434" i="22"/>
  <c r="O434" i="22"/>
  <c r="B434" i="22"/>
  <c r="AI433" i="22"/>
  <c r="R433" i="22"/>
  <c r="Q433" i="22"/>
  <c r="O433" i="22"/>
  <c r="B433" i="22"/>
  <c r="T433" i="22" s="1"/>
  <c r="AI432" i="22"/>
  <c r="S432" i="22"/>
  <c r="B432" i="22"/>
  <c r="AI431" i="22"/>
  <c r="Q431" i="22"/>
  <c r="O431" i="22"/>
  <c r="B431" i="22"/>
  <c r="T431" i="22" s="1"/>
  <c r="AI430" i="22"/>
  <c r="S430" i="22"/>
  <c r="Q430" i="22"/>
  <c r="O430" i="22"/>
  <c r="B430" i="22"/>
  <c r="R430" i="22" s="1"/>
  <c r="AK429" i="22"/>
  <c r="AK430" i="22" s="1"/>
  <c r="AK431" i="22" s="1"/>
  <c r="AK432" i="22" s="1"/>
  <c r="AK433" i="22" s="1"/>
  <c r="AK434" i="22" s="1"/>
  <c r="AK435" i="22" s="1"/>
  <c r="AK436" i="22" s="1"/>
  <c r="AK437" i="22" s="1"/>
  <c r="AK438" i="22" s="1"/>
  <c r="AK439" i="22" s="1"/>
  <c r="AK440" i="22" s="1"/>
  <c r="AK441" i="22" s="1"/>
  <c r="AK442" i="22" s="1"/>
  <c r="AK443" i="22" s="1"/>
  <c r="AK444" i="22" s="1"/>
  <c r="AK445" i="22" s="1"/>
  <c r="AK446" i="22" s="1"/>
  <c r="AK447" i="22" s="1"/>
  <c r="AK448" i="22" s="1"/>
  <c r="AK449" i="22" s="1"/>
  <c r="AK450" i="22" s="1"/>
  <c r="AK451" i="22" s="1"/>
  <c r="AK452" i="22" s="1"/>
  <c r="AK453" i="22" s="1"/>
  <c r="AK454" i="22" s="1"/>
  <c r="AK455" i="22" s="1"/>
  <c r="AK456" i="22" s="1"/>
  <c r="AK457" i="22" s="1"/>
  <c r="AK458" i="22" s="1"/>
  <c r="AK459" i="22" s="1"/>
  <c r="AK460" i="22" s="1"/>
  <c r="AK461" i="22" s="1"/>
  <c r="AK462" i="22" s="1"/>
  <c r="AK463" i="22" s="1"/>
  <c r="AK464" i="22" s="1"/>
  <c r="AK465" i="22" s="1"/>
  <c r="AK466" i="22" s="1"/>
  <c r="AK467" i="22" s="1"/>
  <c r="AK468" i="22" s="1"/>
  <c r="AK469" i="22" s="1"/>
  <c r="AK470" i="22" s="1"/>
  <c r="AK471" i="22" s="1"/>
  <c r="AK472" i="22" s="1"/>
  <c r="AK473" i="22" s="1"/>
  <c r="AK474" i="22" s="1"/>
  <c r="AK475" i="22" s="1"/>
  <c r="AK476" i="22" s="1"/>
  <c r="AK477" i="22" s="1"/>
  <c r="AK478" i="22" s="1"/>
  <c r="AK479" i="22" s="1"/>
  <c r="AK480" i="22" s="1"/>
  <c r="AK481" i="22" s="1"/>
  <c r="AK482" i="22" s="1"/>
  <c r="AK483" i="22" s="1"/>
  <c r="AK484" i="22" s="1"/>
  <c r="AK485" i="22" s="1"/>
  <c r="AK486" i="22" s="1"/>
  <c r="AK487" i="22" s="1"/>
  <c r="AK488" i="22" s="1"/>
  <c r="AK489" i="22" s="1"/>
  <c r="AK490" i="22" s="1"/>
  <c r="AK491" i="22" s="1"/>
  <c r="AK492" i="22" s="1"/>
  <c r="AK493" i="22" s="1"/>
  <c r="AK494" i="22" s="1"/>
  <c r="AK495" i="22" s="1"/>
  <c r="AK496" i="22" s="1"/>
  <c r="AK497" i="22" s="1"/>
  <c r="AK498" i="22" s="1"/>
  <c r="AK499" i="22" s="1"/>
  <c r="AK500" i="22" s="1"/>
  <c r="AK501" i="22" s="1"/>
  <c r="AK502" i="22" s="1"/>
  <c r="AK503" i="22" s="1"/>
  <c r="AK504" i="22" s="1"/>
  <c r="AK505" i="22" s="1"/>
  <c r="AK506" i="22" s="1"/>
  <c r="AK507" i="22" s="1"/>
  <c r="AK508" i="22" s="1"/>
  <c r="AK509" i="22" s="1"/>
  <c r="AK510" i="22" s="1"/>
  <c r="AK511" i="22" s="1"/>
  <c r="AK512" i="22" s="1"/>
  <c r="AK513" i="22" s="1"/>
  <c r="AK514" i="22" s="1"/>
  <c r="AK515" i="22" s="1"/>
  <c r="AK516" i="22" s="1"/>
  <c r="AK517" i="22" s="1"/>
  <c r="AK518" i="22" s="1"/>
  <c r="AK519" i="22" s="1"/>
  <c r="AK520" i="22" s="1"/>
  <c r="AK521" i="22" s="1"/>
  <c r="AK522" i="22" s="1"/>
  <c r="AK523" i="22" s="1"/>
  <c r="AK524" i="22" s="1"/>
  <c r="AK525" i="22" s="1"/>
  <c r="AK526" i="22" s="1"/>
  <c r="AK527" i="22" s="1"/>
  <c r="AK528" i="22" s="1"/>
  <c r="AK529" i="22" s="1"/>
  <c r="AK530" i="22" s="1"/>
  <c r="AK531" i="22" s="1"/>
  <c r="AK532" i="22" s="1"/>
  <c r="AK533" i="22" s="1"/>
  <c r="AK534" i="22" s="1"/>
  <c r="AK535" i="22" s="1"/>
  <c r="AK536" i="22" s="1"/>
  <c r="AK537" i="22" s="1"/>
  <c r="AK538" i="22" s="1"/>
  <c r="AK539" i="22" s="1"/>
  <c r="AK540" i="22" s="1"/>
  <c r="AK541" i="22" s="1"/>
  <c r="AK542" i="22" s="1"/>
  <c r="AK543" i="22" s="1"/>
  <c r="AK544" i="22" s="1"/>
  <c r="AK545" i="22" s="1"/>
  <c r="AK546" i="22" s="1"/>
  <c r="AK547" i="22" s="1"/>
  <c r="AK548" i="22" s="1"/>
  <c r="AK549" i="22" s="1"/>
  <c r="AK550" i="22" s="1"/>
  <c r="AK551" i="22" s="1"/>
  <c r="AK552" i="22" s="1"/>
  <c r="AK553" i="22" s="1"/>
  <c r="AK554" i="22" s="1"/>
  <c r="AK555" i="22" s="1"/>
  <c r="AI429" i="22"/>
  <c r="B429" i="22"/>
  <c r="AK428" i="22"/>
  <c r="AI428" i="22"/>
  <c r="B428" i="22"/>
  <c r="AI427" i="22"/>
  <c r="B427" i="22"/>
  <c r="AI426" i="22"/>
  <c r="K426" i="22"/>
  <c r="B426" i="22"/>
  <c r="S426" i="22" s="1"/>
  <c r="AI425" i="22"/>
  <c r="Q425" i="22"/>
  <c r="B425" i="22"/>
  <c r="R425" i="22" s="1"/>
  <c r="AI424" i="22"/>
  <c r="K424" i="22"/>
  <c r="B424" i="22"/>
  <c r="AI423" i="22"/>
  <c r="B423" i="22"/>
  <c r="S423" i="22" s="1"/>
  <c r="AI422" i="22"/>
  <c r="Q422" i="22"/>
  <c r="K422" i="22"/>
  <c r="B422" i="22"/>
  <c r="AI421" i="22"/>
  <c r="O421" i="22"/>
  <c r="K421" i="22"/>
  <c r="B421" i="22"/>
  <c r="AI420" i="22"/>
  <c r="S420" i="22"/>
  <c r="Q420" i="22"/>
  <c r="B420" i="22"/>
  <c r="AI419" i="22"/>
  <c r="B419" i="22"/>
  <c r="AI418" i="22"/>
  <c r="B418" i="22"/>
  <c r="AI417" i="22"/>
  <c r="B417" i="22"/>
  <c r="AI416" i="22"/>
  <c r="O416" i="22"/>
  <c r="B416" i="22"/>
  <c r="AI415" i="22"/>
  <c r="B415" i="22"/>
  <c r="AI414" i="22"/>
  <c r="Q414" i="22"/>
  <c r="O414" i="22"/>
  <c r="K414" i="22"/>
  <c r="B414" i="22"/>
  <c r="R414" i="22" s="1"/>
  <c r="AI413" i="22"/>
  <c r="S413" i="22"/>
  <c r="O413" i="22"/>
  <c r="B413" i="22"/>
  <c r="AI412" i="22"/>
  <c r="S412" i="22"/>
  <c r="B412" i="22"/>
  <c r="Q412" i="22" s="1"/>
  <c r="AI411" i="22"/>
  <c r="O411" i="22"/>
  <c r="K411" i="22"/>
  <c r="B411" i="22"/>
  <c r="S411" i="22" s="1"/>
  <c r="AI410" i="22"/>
  <c r="B410" i="22"/>
  <c r="AI409" i="22"/>
  <c r="B409" i="22"/>
  <c r="AI408" i="22"/>
  <c r="O408" i="22"/>
  <c r="K408" i="22"/>
  <c r="B408" i="22"/>
  <c r="R408" i="22" s="1"/>
  <c r="AI407" i="22"/>
  <c r="R407" i="22"/>
  <c r="K407" i="22"/>
  <c r="B407" i="22"/>
  <c r="S407" i="22" s="1"/>
  <c r="AI406" i="22"/>
  <c r="Q406" i="22"/>
  <c r="O406" i="22"/>
  <c r="B406" i="22"/>
  <c r="R406" i="22" s="1"/>
  <c r="AI405" i="22"/>
  <c r="S405" i="22"/>
  <c r="R405" i="22"/>
  <c r="B405" i="22"/>
  <c r="AI404" i="22"/>
  <c r="B404" i="22"/>
  <c r="AI403" i="22"/>
  <c r="B403" i="22"/>
  <c r="AI402" i="22"/>
  <c r="Q402" i="22"/>
  <c r="B402" i="22"/>
  <c r="S402" i="22" s="1"/>
  <c r="AI401" i="22"/>
  <c r="Q401" i="22"/>
  <c r="O401" i="22"/>
  <c r="B401" i="22"/>
  <c r="S401" i="22" s="1"/>
  <c r="AI400" i="22"/>
  <c r="S400" i="22"/>
  <c r="Q400" i="22"/>
  <c r="O400" i="22"/>
  <c r="B400" i="22"/>
  <c r="R400" i="22" s="1"/>
  <c r="AI399" i="22"/>
  <c r="B399" i="22"/>
  <c r="AI398" i="22"/>
  <c r="B398" i="22"/>
  <c r="AI397" i="22"/>
  <c r="R397" i="22"/>
  <c r="Q397" i="22"/>
  <c r="B397" i="22"/>
  <c r="S397" i="22" s="1"/>
  <c r="AI396" i="22"/>
  <c r="O396" i="22"/>
  <c r="B396" i="22"/>
  <c r="S396" i="22" s="1"/>
  <c r="AI395" i="22"/>
  <c r="R395" i="22"/>
  <c r="Q395" i="22"/>
  <c r="O395" i="22"/>
  <c r="B395" i="22"/>
  <c r="T395" i="22" s="1"/>
  <c r="AI394" i="22"/>
  <c r="S394" i="22"/>
  <c r="Q394" i="22"/>
  <c r="B394" i="22"/>
  <c r="AI393" i="22"/>
  <c r="S393" i="22"/>
  <c r="B393" i="22"/>
  <c r="AI392" i="22"/>
  <c r="S392" i="22"/>
  <c r="Q392" i="22"/>
  <c r="O392" i="22"/>
  <c r="B392" i="22"/>
  <c r="R392" i="22" s="1"/>
  <c r="AI391" i="22"/>
  <c r="O391" i="22"/>
  <c r="B391" i="22"/>
  <c r="S391" i="22" s="1"/>
  <c r="AI390" i="22"/>
  <c r="O390" i="22"/>
  <c r="B390" i="22"/>
  <c r="Q390" i="22" s="1"/>
  <c r="AI389" i="22"/>
  <c r="R389" i="22"/>
  <c r="Q389" i="22"/>
  <c r="B389" i="22"/>
  <c r="S389" i="22" s="1"/>
  <c r="AI388" i="22"/>
  <c r="S388" i="22"/>
  <c r="O388" i="22"/>
  <c r="B388" i="22"/>
  <c r="AI387" i="22"/>
  <c r="R387" i="22"/>
  <c r="Q387" i="22"/>
  <c r="O387" i="22"/>
  <c r="B387" i="22"/>
  <c r="T387" i="22" s="1"/>
  <c r="AJ386" i="22"/>
  <c r="AJ387" i="22" s="1"/>
  <c r="AJ388" i="22" s="1"/>
  <c r="AJ389" i="22" s="1"/>
  <c r="AJ390" i="22" s="1"/>
  <c r="AJ391" i="22" s="1"/>
  <c r="AJ392" i="22" s="1"/>
  <c r="AJ393" i="22" s="1"/>
  <c r="AJ394" i="22" s="1"/>
  <c r="AJ395" i="22" s="1"/>
  <c r="AJ396" i="22" s="1"/>
  <c r="AJ397" i="22" s="1"/>
  <c r="AJ398" i="22" s="1"/>
  <c r="AJ399" i="22" s="1"/>
  <c r="AJ400" i="22" s="1"/>
  <c r="AJ401" i="22" s="1"/>
  <c r="AJ402" i="22" s="1"/>
  <c r="AJ403" i="22" s="1"/>
  <c r="AJ404" i="22" s="1"/>
  <c r="AJ405" i="22" s="1"/>
  <c r="AJ406" i="22" s="1"/>
  <c r="AJ407" i="22" s="1"/>
  <c r="AJ408" i="22" s="1"/>
  <c r="AJ409" i="22" s="1"/>
  <c r="AJ410" i="22" s="1"/>
  <c r="AJ411" i="22" s="1"/>
  <c r="AJ412" i="22" s="1"/>
  <c r="AJ413" i="22" s="1"/>
  <c r="AJ414" i="22" s="1"/>
  <c r="AJ415" i="22" s="1"/>
  <c r="AJ416" i="22" s="1"/>
  <c r="AJ417" i="22" s="1"/>
  <c r="AJ418" i="22" s="1"/>
  <c r="AJ419" i="22" s="1"/>
  <c r="AJ420" i="22" s="1"/>
  <c r="AJ421" i="22" s="1"/>
  <c r="AJ422" i="22" s="1"/>
  <c r="AJ423" i="22" s="1"/>
  <c r="AJ424" i="22" s="1"/>
  <c r="AJ425" i="22" s="1"/>
  <c r="AJ426" i="22" s="1"/>
  <c r="AJ427" i="22" s="1"/>
  <c r="AJ428" i="22" s="1"/>
  <c r="AJ429" i="22" s="1"/>
  <c r="AJ430" i="22" s="1"/>
  <c r="AJ431" i="22" s="1"/>
  <c r="AJ432" i="22" s="1"/>
  <c r="AJ433" i="22" s="1"/>
  <c r="AJ434" i="22" s="1"/>
  <c r="AJ435" i="22" s="1"/>
  <c r="AJ436" i="22" s="1"/>
  <c r="AJ437" i="22" s="1"/>
  <c r="AJ438" i="22" s="1"/>
  <c r="AJ439" i="22" s="1"/>
  <c r="AJ440" i="22" s="1"/>
  <c r="AJ441" i="22" s="1"/>
  <c r="AJ442" i="22" s="1"/>
  <c r="AJ443" i="22" s="1"/>
  <c r="AJ444" i="22" s="1"/>
  <c r="AJ445" i="22" s="1"/>
  <c r="AJ446" i="22" s="1"/>
  <c r="AJ447" i="22" s="1"/>
  <c r="AJ448" i="22" s="1"/>
  <c r="AJ449" i="22" s="1"/>
  <c r="AJ450" i="22" s="1"/>
  <c r="AJ451" i="22" s="1"/>
  <c r="AJ452" i="22" s="1"/>
  <c r="AJ453" i="22" s="1"/>
  <c r="AJ454" i="22" s="1"/>
  <c r="AJ455" i="22" s="1"/>
  <c r="AJ456" i="22" s="1"/>
  <c r="AJ457" i="22" s="1"/>
  <c r="AJ458" i="22" s="1"/>
  <c r="AJ459" i="22" s="1"/>
  <c r="AJ460" i="22" s="1"/>
  <c r="AJ461" i="22" s="1"/>
  <c r="AJ462" i="22" s="1"/>
  <c r="AJ463" i="22" s="1"/>
  <c r="AJ464" i="22" s="1"/>
  <c r="AJ465" i="22" s="1"/>
  <c r="AJ466" i="22" s="1"/>
  <c r="AJ467" i="22" s="1"/>
  <c r="AJ468" i="22" s="1"/>
  <c r="AJ469" i="22" s="1"/>
  <c r="AJ470" i="22" s="1"/>
  <c r="AJ471" i="22" s="1"/>
  <c r="AJ472" i="22" s="1"/>
  <c r="AJ473" i="22" s="1"/>
  <c r="AJ474" i="22" s="1"/>
  <c r="AJ475" i="22" s="1"/>
  <c r="AJ476" i="22" s="1"/>
  <c r="AJ477" i="22" s="1"/>
  <c r="AJ478" i="22" s="1"/>
  <c r="AJ479" i="22" s="1"/>
  <c r="AJ480" i="22" s="1"/>
  <c r="AJ481" i="22" s="1"/>
  <c r="AJ482" i="22" s="1"/>
  <c r="AJ483" i="22" s="1"/>
  <c r="AJ484" i="22" s="1"/>
  <c r="AJ485" i="22" s="1"/>
  <c r="AJ486" i="22" s="1"/>
  <c r="AJ487" i="22" s="1"/>
  <c r="AJ488" i="22" s="1"/>
  <c r="AJ489" i="22" s="1"/>
  <c r="AJ490" i="22" s="1"/>
  <c r="AJ491" i="22" s="1"/>
  <c r="AJ492" i="22" s="1"/>
  <c r="AJ493" i="22" s="1"/>
  <c r="AJ494" i="22" s="1"/>
  <c r="AJ495" i="22" s="1"/>
  <c r="AJ496" i="22" s="1"/>
  <c r="AJ497" i="22" s="1"/>
  <c r="AJ498" i="22" s="1"/>
  <c r="AJ499" i="22" s="1"/>
  <c r="AJ500" i="22" s="1"/>
  <c r="AJ501" i="22" s="1"/>
  <c r="AJ502" i="22" s="1"/>
  <c r="AJ503" i="22" s="1"/>
  <c r="AJ504" i="22" s="1"/>
  <c r="AJ505" i="22" s="1"/>
  <c r="AJ506" i="22" s="1"/>
  <c r="AJ507" i="22" s="1"/>
  <c r="AJ508" i="22" s="1"/>
  <c r="AJ509" i="22" s="1"/>
  <c r="AJ510" i="22" s="1"/>
  <c r="AJ511" i="22" s="1"/>
  <c r="AI386" i="22"/>
  <c r="B386" i="22"/>
  <c r="AI385" i="22"/>
  <c r="R385" i="22"/>
  <c r="Q385" i="22"/>
  <c r="O385" i="22"/>
  <c r="B385" i="22"/>
  <c r="T385" i="22" s="1"/>
  <c r="AI384" i="22"/>
  <c r="Q384" i="22"/>
  <c r="B384" i="22"/>
  <c r="S384" i="22" s="1"/>
  <c r="AI383" i="22"/>
  <c r="S383" i="22"/>
  <c r="Q383" i="22"/>
  <c r="O383" i="22"/>
  <c r="B383" i="22"/>
  <c r="AI382" i="22"/>
  <c r="S382" i="22"/>
  <c r="Q382" i="22"/>
  <c r="B382" i="22"/>
  <c r="AI381" i="22"/>
  <c r="B381" i="22"/>
  <c r="AI380" i="22"/>
  <c r="B380" i="22"/>
  <c r="AI379" i="22"/>
  <c r="Q379" i="22"/>
  <c r="B379" i="22"/>
  <c r="S379" i="22" s="1"/>
  <c r="AI378" i="22"/>
  <c r="B378" i="22"/>
  <c r="S378" i="22" s="1"/>
  <c r="AI377" i="22"/>
  <c r="R377" i="22"/>
  <c r="Q377" i="22"/>
  <c r="O377" i="22"/>
  <c r="B377" i="22"/>
  <c r="T377" i="22" s="1"/>
  <c r="AI376" i="22"/>
  <c r="S376" i="22"/>
  <c r="Q376" i="22"/>
  <c r="B376" i="22"/>
  <c r="AI375" i="22"/>
  <c r="S375" i="22"/>
  <c r="Q375" i="22"/>
  <c r="B375" i="22"/>
  <c r="AI374" i="22"/>
  <c r="S374" i="22"/>
  <c r="Q374" i="22"/>
  <c r="B374" i="22"/>
  <c r="AI373" i="22"/>
  <c r="O373" i="22"/>
  <c r="B373" i="22"/>
  <c r="S373" i="22" s="1"/>
  <c r="AI372" i="22"/>
  <c r="B372" i="22"/>
  <c r="AI371" i="22"/>
  <c r="S371" i="22"/>
  <c r="R371" i="22"/>
  <c r="Q371" i="22"/>
  <c r="B371" i="22"/>
  <c r="AI370" i="22"/>
  <c r="T370" i="22"/>
  <c r="O370" i="22"/>
  <c r="B370" i="22"/>
  <c r="Q370" i="22" s="1"/>
  <c r="AI369" i="22"/>
  <c r="B369" i="22"/>
  <c r="AI368" i="22"/>
  <c r="T368" i="22"/>
  <c r="B368" i="22"/>
  <c r="AI367" i="22"/>
  <c r="B367" i="22"/>
  <c r="AI366" i="22"/>
  <c r="Q366" i="22"/>
  <c r="O366" i="22"/>
  <c r="B366" i="22"/>
  <c r="T366" i="22" s="1"/>
  <c r="AI365" i="22"/>
  <c r="S365" i="22"/>
  <c r="Q365" i="22"/>
  <c r="O365" i="22"/>
  <c r="B365" i="22"/>
  <c r="AI364" i="22"/>
  <c r="K364" i="22"/>
  <c r="B364" i="22"/>
  <c r="T364" i="22" s="1"/>
  <c r="AI363" i="22"/>
  <c r="R363" i="22"/>
  <c r="Q363" i="22"/>
  <c r="B363" i="22"/>
  <c r="AI362" i="22"/>
  <c r="B362" i="22"/>
  <c r="T362" i="22" s="1"/>
  <c r="AI361" i="22"/>
  <c r="R361" i="22"/>
  <c r="O361" i="22"/>
  <c r="K361" i="22"/>
  <c r="B361" i="22"/>
  <c r="AI360" i="22"/>
  <c r="B360" i="22"/>
  <c r="P360" i="22" s="1"/>
  <c r="AI359" i="22"/>
  <c r="B359" i="22"/>
  <c r="S359" i="22" s="1"/>
  <c r="AI358" i="22"/>
  <c r="B358" i="22"/>
  <c r="AI357" i="22"/>
  <c r="O357" i="22"/>
  <c r="B357" i="22"/>
  <c r="AI356" i="22"/>
  <c r="O356" i="22"/>
  <c r="K356" i="22"/>
  <c r="B356" i="22"/>
  <c r="T356" i="22" s="1"/>
  <c r="AI355" i="22"/>
  <c r="S355" i="22"/>
  <c r="Q355" i="22"/>
  <c r="O355" i="22"/>
  <c r="B355" i="22"/>
  <c r="AI354" i="22"/>
  <c r="T354" i="22"/>
  <c r="B354" i="22"/>
  <c r="AI353" i="22"/>
  <c r="B353" i="22"/>
  <c r="AI352" i="22"/>
  <c r="Q352" i="22"/>
  <c r="P352" i="22"/>
  <c r="O352" i="22"/>
  <c r="B352" i="22"/>
  <c r="AI351" i="22"/>
  <c r="B351" i="22"/>
  <c r="AI350" i="22"/>
  <c r="B350" i="22"/>
  <c r="AI349" i="22"/>
  <c r="B349" i="22"/>
  <c r="AI348" i="22"/>
  <c r="B348" i="22"/>
  <c r="AI347" i="22"/>
  <c r="S347" i="22"/>
  <c r="B347" i="22"/>
  <c r="AI346" i="22"/>
  <c r="T346" i="22"/>
  <c r="O346" i="22"/>
  <c r="B346" i="22"/>
  <c r="Q346" i="22" s="1"/>
  <c r="AI345" i="22"/>
  <c r="O345" i="22"/>
  <c r="K345" i="22"/>
  <c r="B345" i="22"/>
  <c r="AI344" i="22"/>
  <c r="T344" i="22"/>
  <c r="B344" i="22"/>
  <c r="AI343" i="22"/>
  <c r="B343" i="22"/>
  <c r="AI342" i="22"/>
  <c r="O342" i="22"/>
  <c r="B342" i="22"/>
  <c r="AI341" i="22"/>
  <c r="B341" i="22"/>
  <c r="AI340" i="22"/>
  <c r="P340" i="22"/>
  <c r="B340" i="22"/>
  <c r="AI339" i="22"/>
  <c r="B339" i="22"/>
  <c r="AI338" i="22"/>
  <c r="B338" i="22"/>
  <c r="AI337" i="22"/>
  <c r="B337" i="22"/>
  <c r="S337" i="22" s="1"/>
  <c r="AI336" i="22"/>
  <c r="P336" i="22"/>
  <c r="O336" i="22"/>
  <c r="B336" i="22"/>
  <c r="T336" i="22" s="1"/>
  <c r="AI335" i="22"/>
  <c r="S335" i="22"/>
  <c r="B335" i="22"/>
  <c r="AI334" i="22"/>
  <c r="B334" i="22"/>
  <c r="T334" i="22" s="1"/>
  <c r="AI333" i="22"/>
  <c r="B333" i="22"/>
  <c r="AI332" i="22"/>
  <c r="B332" i="22"/>
  <c r="AI331" i="22"/>
  <c r="B331" i="22"/>
  <c r="AI330" i="22"/>
  <c r="B330" i="22"/>
  <c r="AI329" i="22"/>
  <c r="R329" i="22"/>
  <c r="Q329" i="22"/>
  <c r="O329" i="22"/>
  <c r="B329" i="22"/>
  <c r="T329" i="22" s="1"/>
  <c r="AI328" i="22"/>
  <c r="T328" i="22"/>
  <c r="B328" i="22"/>
  <c r="AI327" i="22"/>
  <c r="Q327" i="22"/>
  <c r="O327" i="22"/>
  <c r="B327" i="22"/>
  <c r="T327" i="22" s="1"/>
  <c r="AI326" i="22"/>
  <c r="T326" i="22"/>
  <c r="Q326" i="22"/>
  <c r="B326" i="22"/>
  <c r="O326" i="22" s="1"/>
  <c r="AI325" i="22"/>
  <c r="B325" i="22"/>
  <c r="T325" i="22" s="1"/>
  <c r="AI324" i="22"/>
  <c r="B324" i="22"/>
  <c r="AI323" i="22"/>
  <c r="B323" i="22"/>
  <c r="AI322" i="22"/>
  <c r="B322" i="22"/>
  <c r="AI321" i="22"/>
  <c r="B321" i="22"/>
  <c r="S321" i="22" s="1"/>
  <c r="AI320" i="22"/>
  <c r="P320" i="22"/>
  <c r="O320" i="22"/>
  <c r="B320" i="22"/>
  <c r="T320" i="22" s="1"/>
  <c r="AI319" i="22"/>
  <c r="B319" i="22"/>
  <c r="S319" i="22" s="1"/>
  <c r="AI318" i="22"/>
  <c r="B318" i="22"/>
  <c r="AI317" i="22"/>
  <c r="B317" i="22"/>
  <c r="AI316" i="22"/>
  <c r="O316" i="22"/>
  <c r="B316" i="22"/>
  <c r="T316" i="22" s="1"/>
  <c r="AI315" i="22"/>
  <c r="R315" i="22"/>
  <c r="Q315" i="22"/>
  <c r="B315" i="22"/>
  <c r="T315" i="22" s="1"/>
  <c r="AI314" i="22"/>
  <c r="B314" i="22"/>
  <c r="AI313" i="22"/>
  <c r="Q313" i="22"/>
  <c r="O313" i="22"/>
  <c r="B313" i="22"/>
  <c r="T313" i="22" s="1"/>
  <c r="AI312" i="22"/>
  <c r="B312" i="22"/>
  <c r="AI311" i="22"/>
  <c r="B311" i="22"/>
  <c r="AI310" i="22"/>
  <c r="B310" i="22"/>
  <c r="AI309" i="22"/>
  <c r="O309" i="22"/>
  <c r="B309" i="22"/>
  <c r="T309" i="22" s="1"/>
  <c r="AI308" i="22"/>
  <c r="Q308" i="22"/>
  <c r="P308" i="22"/>
  <c r="B308" i="22"/>
  <c r="O308" i="22" s="1"/>
  <c r="AI307" i="22"/>
  <c r="O307" i="22"/>
  <c r="B307" i="22"/>
  <c r="T307" i="22" s="1"/>
  <c r="AI306" i="22"/>
  <c r="Q306" i="22"/>
  <c r="O306" i="22"/>
  <c r="B306" i="22"/>
  <c r="T306" i="22" s="1"/>
  <c r="AI305" i="22"/>
  <c r="B305" i="22"/>
  <c r="S305" i="22" s="1"/>
  <c r="AI304" i="22"/>
  <c r="B304" i="22"/>
  <c r="AI303" i="22"/>
  <c r="O303" i="22"/>
  <c r="B303" i="22"/>
  <c r="T303" i="22" s="1"/>
  <c r="AK302" i="22"/>
  <c r="AK303" i="22" s="1"/>
  <c r="AK304" i="22" s="1"/>
  <c r="AK305" i="22" s="1"/>
  <c r="AK306" i="22" s="1"/>
  <c r="AK307" i="22" s="1"/>
  <c r="AK308" i="22" s="1"/>
  <c r="AK309" i="22" s="1"/>
  <c r="AK310" i="22" s="1"/>
  <c r="AK311" i="22" s="1"/>
  <c r="AK312" i="22" s="1"/>
  <c r="AK313" i="22" s="1"/>
  <c r="AK314" i="22" s="1"/>
  <c r="AK315" i="22" s="1"/>
  <c r="AK316" i="22" s="1"/>
  <c r="AK317" i="22" s="1"/>
  <c r="AK318" i="22" s="1"/>
  <c r="AK319" i="22" s="1"/>
  <c r="AK320" i="22" s="1"/>
  <c r="AK321" i="22" s="1"/>
  <c r="AK322" i="22" s="1"/>
  <c r="AK323" i="22" s="1"/>
  <c r="AK324" i="22" s="1"/>
  <c r="AK325" i="22" s="1"/>
  <c r="AK326" i="22" s="1"/>
  <c r="AK327" i="22" s="1"/>
  <c r="AK328" i="22" s="1"/>
  <c r="AK329" i="22" s="1"/>
  <c r="AK330" i="22" s="1"/>
  <c r="AK331" i="22" s="1"/>
  <c r="AK332" i="22" s="1"/>
  <c r="AK333" i="22" s="1"/>
  <c r="AK334" i="22" s="1"/>
  <c r="AK335" i="22" s="1"/>
  <c r="AK336" i="22" s="1"/>
  <c r="AK337" i="22" s="1"/>
  <c r="AK338" i="22" s="1"/>
  <c r="AK339" i="22" s="1"/>
  <c r="AK340" i="22" s="1"/>
  <c r="AK341" i="22" s="1"/>
  <c r="AK342" i="22" s="1"/>
  <c r="AK343" i="22" s="1"/>
  <c r="AK344" i="22" s="1"/>
  <c r="AK345" i="22" s="1"/>
  <c r="AK346" i="22" s="1"/>
  <c r="AK347" i="22" s="1"/>
  <c r="AK348" i="22" s="1"/>
  <c r="AK349" i="22" s="1"/>
  <c r="AK350" i="22" s="1"/>
  <c r="AK351" i="22" s="1"/>
  <c r="AK352" i="22" s="1"/>
  <c r="AK353" i="22" s="1"/>
  <c r="AK354" i="22" s="1"/>
  <c r="AK355" i="22" s="1"/>
  <c r="AK356" i="22" s="1"/>
  <c r="AK357" i="22" s="1"/>
  <c r="AK358" i="22" s="1"/>
  <c r="AK359" i="22" s="1"/>
  <c r="AK360" i="22" s="1"/>
  <c r="AK361" i="22" s="1"/>
  <c r="AK362" i="22" s="1"/>
  <c r="AK363" i="22" s="1"/>
  <c r="AK364" i="22" s="1"/>
  <c r="AK365" i="22" s="1"/>
  <c r="AK366" i="22" s="1"/>
  <c r="AK367" i="22" s="1"/>
  <c r="AK368" i="22" s="1"/>
  <c r="AK369" i="22" s="1"/>
  <c r="AK370" i="22" s="1"/>
  <c r="AK371" i="22" s="1"/>
  <c r="AK372" i="22" s="1"/>
  <c r="AK373" i="22" s="1"/>
  <c r="AK374" i="22" s="1"/>
  <c r="AK375" i="22" s="1"/>
  <c r="AK376" i="22" s="1"/>
  <c r="AK377" i="22" s="1"/>
  <c r="AK378" i="22" s="1"/>
  <c r="AK379" i="22" s="1"/>
  <c r="AK380" i="22" s="1"/>
  <c r="AK381" i="22" s="1"/>
  <c r="AK382" i="22" s="1"/>
  <c r="AK383" i="22" s="1"/>
  <c r="AK384" i="22" s="1"/>
  <c r="AK385" i="22" s="1"/>
  <c r="AK386" i="22" s="1"/>
  <c r="AK387" i="22" s="1"/>
  <c r="AK388" i="22" s="1"/>
  <c r="AK389" i="22" s="1"/>
  <c r="AK390" i="22" s="1"/>
  <c r="AK391" i="22" s="1"/>
  <c r="AK392" i="22" s="1"/>
  <c r="AK393" i="22" s="1"/>
  <c r="AK394" i="22" s="1"/>
  <c r="AK395" i="22" s="1"/>
  <c r="AK396" i="22" s="1"/>
  <c r="AK397" i="22" s="1"/>
  <c r="AK398" i="22" s="1"/>
  <c r="AK399" i="22" s="1"/>
  <c r="AK400" i="22" s="1"/>
  <c r="AK401" i="22" s="1"/>
  <c r="AK402" i="22" s="1"/>
  <c r="AK403" i="22" s="1"/>
  <c r="AK404" i="22" s="1"/>
  <c r="AK405" i="22" s="1"/>
  <c r="AK406" i="22" s="1"/>
  <c r="AK407" i="22" s="1"/>
  <c r="AK408" i="22" s="1"/>
  <c r="AK409" i="22" s="1"/>
  <c r="AK410" i="22" s="1"/>
  <c r="AK411" i="22" s="1"/>
  <c r="AK412" i="22" s="1"/>
  <c r="AK413" i="22" s="1"/>
  <c r="AK414" i="22" s="1"/>
  <c r="AK415" i="22" s="1"/>
  <c r="AK416" i="22" s="1"/>
  <c r="AK417" i="22" s="1"/>
  <c r="AK418" i="22" s="1"/>
  <c r="AK419" i="22" s="1"/>
  <c r="AK420" i="22" s="1"/>
  <c r="AK421" i="22" s="1"/>
  <c r="AK422" i="22" s="1"/>
  <c r="AK423" i="22" s="1"/>
  <c r="AK424" i="22" s="1"/>
  <c r="AK425" i="22" s="1"/>
  <c r="AK426" i="22" s="1"/>
  <c r="AK427" i="22" s="1"/>
  <c r="AI302" i="22"/>
  <c r="B302" i="22"/>
  <c r="AI301" i="22"/>
  <c r="B301" i="22"/>
  <c r="AI300" i="22"/>
  <c r="O300" i="22"/>
  <c r="K300" i="22"/>
  <c r="B300" i="22"/>
  <c r="Q300" i="22" s="1"/>
  <c r="AI299" i="22"/>
  <c r="S299" i="22"/>
  <c r="O299" i="22"/>
  <c r="K299" i="22"/>
  <c r="B299" i="22"/>
  <c r="T299" i="22" s="1"/>
  <c r="AI298" i="22"/>
  <c r="B298" i="22"/>
  <c r="AI297" i="22"/>
  <c r="B297" i="22"/>
  <c r="AI296" i="22"/>
  <c r="B296" i="22"/>
  <c r="AI295" i="22"/>
  <c r="O295" i="22"/>
  <c r="K295" i="22"/>
  <c r="B295" i="22"/>
  <c r="T295" i="22" s="1"/>
  <c r="AI294" i="22"/>
  <c r="T294" i="22"/>
  <c r="Q294" i="22"/>
  <c r="O294" i="22"/>
  <c r="B294" i="22"/>
  <c r="AI293" i="22"/>
  <c r="Q293" i="22"/>
  <c r="O293" i="22"/>
  <c r="B293" i="22"/>
  <c r="T293" i="22" s="1"/>
  <c r="AI292" i="22"/>
  <c r="B292" i="22"/>
  <c r="AI291" i="22"/>
  <c r="B291" i="22"/>
  <c r="AI290" i="22"/>
  <c r="Q290" i="22"/>
  <c r="O290" i="22"/>
  <c r="B290" i="22"/>
  <c r="T290" i="22" s="1"/>
  <c r="AI289" i="22"/>
  <c r="Q289" i="22"/>
  <c r="O289" i="22"/>
  <c r="B289" i="22"/>
  <c r="T289" i="22" s="1"/>
  <c r="AI288" i="22"/>
  <c r="O288" i="22"/>
  <c r="B288" i="22"/>
  <c r="T288" i="22" s="1"/>
  <c r="AI287" i="22"/>
  <c r="B287" i="22"/>
  <c r="P287" i="22" s="1"/>
  <c r="AI286" i="22"/>
  <c r="B286" i="22"/>
  <c r="AI285" i="22"/>
  <c r="B285" i="22"/>
  <c r="T285" i="22" s="1"/>
  <c r="AI284" i="22"/>
  <c r="R284" i="22"/>
  <c r="B284" i="22"/>
  <c r="T284" i="22" s="1"/>
  <c r="AI283" i="22"/>
  <c r="P283" i="22"/>
  <c r="B283" i="22"/>
  <c r="T283" i="22" s="1"/>
  <c r="AI282" i="22"/>
  <c r="B282" i="22"/>
  <c r="AI281" i="22"/>
  <c r="B281" i="22"/>
  <c r="T281" i="22" s="1"/>
  <c r="AI280" i="22"/>
  <c r="B280" i="22"/>
  <c r="AI279" i="22"/>
  <c r="B279" i="22"/>
  <c r="AI278" i="22"/>
  <c r="R278" i="22"/>
  <c r="B278" i="22"/>
  <c r="T278" i="22" s="1"/>
  <c r="AI277" i="22"/>
  <c r="B277" i="22"/>
  <c r="T277" i="22" s="1"/>
  <c r="AI276" i="22"/>
  <c r="B276" i="22"/>
  <c r="AI275" i="22"/>
  <c r="B275" i="22"/>
  <c r="AI274" i="22"/>
  <c r="B274" i="22"/>
  <c r="AI273" i="22"/>
  <c r="B273" i="22"/>
  <c r="T273" i="22" s="1"/>
  <c r="AI272" i="22"/>
  <c r="B272" i="22"/>
  <c r="T272" i="22" s="1"/>
  <c r="AI271" i="22"/>
  <c r="B271" i="22"/>
  <c r="T271" i="22" s="1"/>
  <c r="AI270" i="22"/>
  <c r="R270" i="22"/>
  <c r="B270" i="22"/>
  <c r="T270" i="22" s="1"/>
  <c r="AI269" i="22"/>
  <c r="B269" i="22"/>
  <c r="T269" i="22" s="1"/>
  <c r="AI268" i="22"/>
  <c r="B268" i="22"/>
  <c r="T268" i="22" s="1"/>
  <c r="AI267" i="22"/>
  <c r="B267" i="22"/>
  <c r="T267" i="22" s="1"/>
  <c r="AI266" i="22"/>
  <c r="B266" i="22"/>
  <c r="AI265" i="22"/>
  <c r="B265" i="22"/>
  <c r="T265" i="22" s="1"/>
  <c r="AI264" i="22"/>
  <c r="B264" i="22"/>
  <c r="AI263" i="22"/>
  <c r="B263" i="22"/>
  <c r="AI262" i="22"/>
  <c r="B262" i="22"/>
  <c r="T262" i="22" s="1"/>
  <c r="AI261" i="22"/>
  <c r="B261" i="22"/>
  <c r="T261" i="22" s="1"/>
  <c r="AJ260" i="22"/>
  <c r="AJ261" i="22" s="1"/>
  <c r="AJ262" i="22" s="1"/>
  <c r="AJ263" i="22" s="1"/>
  <c r="AJ264" i="22" s="1"/>
  <c r="AJ265" i="22" s="1"/>
  <c r="AJ266" i="22" s="1"/>
  <c r="AJ267" i="22" s="1"/>
  <c r="AJ268" i="22" s="1"/>
  <c r="AJ269" i="22" s="1"/>
  <c r="AJ270" i="22" s="1"/>
  <c r="AJ271" i="22" s="1"/>
  <c r="AJ272" i="22" s="1"/>
  <c r="AJ273" i="22" s="1"/>
  <c r="AJ274" i="22" s="1"/>
  <c r="AJ275" i="22" s="1"/>
  <c r="AJ276" i="22" s="1"/>
  <c r="AJ277" i="22" s="1"/>
  <c r="AJ278" i="22" s="1"/>
  <c r="AJ279" i="22" s="1"/>
  <c r="AJ280" i="22" s="1"/>
  <c r="AJ281" i="22" s="1"/>
  <c r="AJ282" i="22" s="1"/>
  <c r="AJ283" i="22" s="1"/>
  <c r="AJ284" i="22" s="1"/>
  <c r="AJ285" i="22" s="1"/>
  <c r="AJ286" i="22" s="1"/>
  <c r="AJ287" i="22" s="1"/>
  <c r="AJ288" i="22" s="1"/>
  <c r="AJ289" i="22" s="1"/>
  <c r="AJ290" i="22" s="1"/>
  <c r="AJ291" i="22" s="1"/>
  <c r="AJ292" i="22" s="1"/>
  <c r="AJ293" i="22" s="1"/>
  <c r="AJ294" i="22" s="1"/>
  <c r="AJ295" i="22" s="1"/>
  <c r="AJ296" i="22" s="1"/>
  <c r="AJ297" i="22" s="1"/>
  <c r="AJ298" i="22" s="1"/>
  <c r="AJ299" i="22" s="1"/>
  <c r="AJ300" i="22" s="1"/>
  <c r="AJ301" i="22" s="1"/>
  <c r="AJ302" i="22" s="1"/>
  <c r="AJ303" i="22" s="1"/>
  <c r="AJ304" i="22" s="1"/>
  <c r="AJ305" i="22" s="1"/>
  <c r="AJ306" i="22" s="1"/>
  <c r="AJ307" i="22" s="1"/>
  <c r="AJ308" i="22" s="1"/>
  <c r="AJ309" i="22" s="1"/>
  <c r="AJ310" i="22" s="1"/>
  <c r="AJ311" i="22" s="1"/>
  <c r="AJ312" i="22" s="1"/>
  <c r="AJ313" i="22" s="1"/>
  <c r="AJ314" i="22" s="1"/>
  <c r="AJ315" i="22" s="1"/>
  <c r="AJ316" i="22" s="1"/>
  <c r="AJ317" i="22" s="1"/>
  <c r="AJ318" i="22" s="1"/>
  <c r="AJ319" i="22" s="1"/>
  <c r="AJ320" i="22" s="1"/>
  <c r="AJ321" i="22" s="1"/>
  <c r="AJ322" i="22" s="1"/>
  <c r="AJ323" i="22" s="1"/>
  <c r="AJ324" i="22" s="1"/>
  <c r="AJ325" i="22" s="1"/>
  <c r="AJ326" i="22" s="1"/>
  <c r="AJ327" i="22" s="1"/>
  <c r="AJ328" i="22" s="1"/>
  <c r="AJ329" i="22" s="1"/>
  <c r="AJ330" i="22" s="1"/>
  <c r="AJ331" i="22" s="1"/>
  <c r="AJ332" i="22" s="1"/>
  <c r="AJ333" i="22" s="1"/>
  <c r="AJ334" i="22" s="1"/>
  <c r="AJ335" i="22" s="1"/>
  <c r="AJ336" i="22" s="1"/>
  <c r="AJ337" i="22" s="1"/>
  <c r="AJ338" i="22" s="1"/>
  <c r="AJ339" i="22" s="1"/>
  <c r="AJ340" i="22" s="1"/>
  <c r="AJ341" i="22" s="1"/>
  <c r="AJ342" i="22" s="1"/>
  <c r="AJ343" i="22" s="1"/>
  <c r="AJ344" i="22" s="1"/>
  <c r="AJ345" i="22" s="1"/>
  <c r="AJ346" i="22" s="1"/>
  <c r="AJ347" i="22" s="1"/>
  <c r="AJ348" i="22" s="1"/>
  <c r="AJ349" i="22" s="1"/>
  <c r="AJ350" i="22" s="1"/>
  <c r="AJ351" i="22" s="1"/>
  <c r="AJ352" i="22" s="1"/>
  <c r="AJ353" i="22" s="1"/>
  <c r="AJ354" i="22" s="1"/>
  <c r="AJ355" i="22" s="1"/>
  <c r="AJ356" i="22" s="1"/>
  <c r="AJ357" i="22" s="1"/>
  <c r="AJ358" i="22" s="1"/>
  <c r="AJ359" i="22" s="1"/>
  <c r="AJ360" i="22" s="1"/>
  <c r="AJ361" i="22" s="1"/>
  <c r="AJ362" i="22" s="1"/>
  <c r="AJ363" i="22" s="1"/>
  <c r="AJ364" i="22" s="1"/>
  <c r="AJ365" i="22" s="1"/>
  <c r="AJ366" i="22" s="1"/>
  <c r="AJ367" i="22" s="1"/>
  <c r="AJ368" i="22" s="1"/>
  <c r="AJ369" i="22" s="1"/>
  <c r="AJ370" i="22" s="1"/>
  <c r="AJ371" i="22" s="1"/>
  <c r="AJ372" i="22" s="1"/>
  <c r="AJ373" i="22" s="1"/>
  <c r="AJ374" i="22" s="1"/>
  <c r="AJ375" i="22" s="1"/>
  <c r="AJ376" i="22" s="1"/>
  <c r="AJ377" i="22" s="1"/>
  <c r="AJ378" i="22" s="1"/>
  <c r="AJ379" i="22" s="1"/>
  <c r="AJ380" i="22" s="1"/>
  <c r="AJ381" i="22" s="1"/>
  <c r="AJ382" i="22" s="1"/>
  <c r="AJ383" i="22" s="1"/>
  <c r="AJ384" i="22" s="1"/>
  <c r="AJ385" i="22" s="1"/>
  <c r="AI260" i="22"/>
  <c r="B260" i="22"/>
  <c r="T260" i="22" s="1"/>
  <c r="AI259" i="22"/>
  <c r="T259" i="22"/>
  <c r="B259" i="22"/>
  <c r="P259" i="22" s="1"/>
  <c r="AI258" i="22"/>
  <c r="R258" i="22"/>
  <c r="B258" i="22"/>
  <c r="T258" i="22" s="1"/>
  <c r="AI257" i="22"/>
  <c r="B257" i="22"/>
  <c r="AI256" i="22"/>
  <c r="B256" i="22"/>
  <c r="T256" i="22" s="1"/>
  <c r="AI255" i="22"/>
  <c r="B255" i="22"/>
  <c r="AI254" i="22"/>
  <c r="R254" i="22"/>
  <c r="B254" i="22"/>
  <c r="T254" i="22" s="1"/>
  <c r="AI253" i="22"/>
  <c r="B253" i="22"/>
  <c r="AI252" i="22"/>
  <c r="B252" i="22"/>
  <c r="T252" i="22" s="1"/>
  <c r="AI251" i="22"/>
  <c r="T251" i="22"/>
  <c r="B251" i="22"/>
  <c r="P251" i="22" s="1"/>
  <c r="AI250" i="22"/>
  <c r="B250" i="22"/>
  <c r="AI249" i="22"/>
  <c r="B249" i="22"/>
  <c r="AI248" i="22"/>
  <c r="B248" i="22"/>
  <c r="T248" i="22" s="1"/>
  <c r="AI247" i="22"/>
  <c r="B247" i="22"/>
  <c r="AI246" i="22"/>
  <c r="R246" i="22"/>
  <c r="B246" i="22"/>
  <c r="T246" i="22" s="1"/>
  <c r="AI245" i="22"/>
  <c r="B245" i="22"/>
  <c r="AI244" i="22"/>
  <c r="B244" i="22"/>
  <c r="T244" i="22" s="1"/>
  <c r="AI243" i="22"/>
  <c r="T243" i="22"/>
  <c r="B243" i="22"/>
  <c r="P243" i="22" s="1"/>
  <c r="AI242" i="22"/>
  <c r="B242" i="22"/>
  <c r="T242" i="22" s="1"/>
  <c r="AI241" i="22"/>
  <c r="B241" i="22"/>
  <c r="AI240" i="22"/>
  <c r="B240" i="22"/>
  <c r="T240" i="22" s="1"/>
  <c r="AI239" i="22"/>
  <c r="B239" i="22"/>
  <c r="AI238" i="22"/>
  <c r="R238" i="22"/>
  <c r="B238" i="22"/>
  <c r="T238" i="22" s="1"/>
  <c r="AI237" i="22"/>
  <c r="B237" i="22"/>
  <c r="AI236" i="22"/>
  <c r="B236" i="22"/>
  <c r="T236" i="22" s="1"/>
  <c r="AI235" i="22"/>
  <c r="T235" i="22"/>
  <c r="B235" i="22"/>
  <c r="P235" i="22" s="1"/>
  <c r="AI234" i="22"/>
  <c r="R234" i="22"/>
  <c r="B234" i="22"/>
  <c r="T234" i="22" s="1"/>
  <c r="AI233" i="22"/>
  <c r="B233" i="22"/>
  <c r="AI232" i="22"/>
  <c r="R232" i="22"/>
  <c r="B232" i="22"/>
  <c r="T232" i="22" s="1"/>
  <c r="AI231" i="22"/>
  <c r="R231" i="22"/>
  <c r="B231" i="22"/>
  <c r="T231" i="22" s="1"/>
  <c r="AI230" i="22"/>
  <c r="R230" i="22"/>
  <c r="B230" i="22"/>
  <c r="T230" i="22" s="1"/>
  <c r="AI229" i="22"/>
  <c r="B229" i="22"/>
  <c r="AI228" i="22"/>
  <c r="R228" i="22"/>
  <c r="B228" i="22"/>
  <c r="T228" i="22" s="1"/>
  <c r="AI227" i="22"/>
  <c r="R227" i="22"/>
  <c r="B227" i="22"/>
  <c r="T227" i="22" s="1"/>
  <c r="AI226" i="22"/>
  <c r="B226" i="22"/>
  <c r="AI225" i="22"/>
  <c r="B225" i="22"/>
  <c r="AI224" i="22"/>
  <c r="R224" i="22"/>
  <c r="B224" i="22"/>
  <c r="T224" i="22" s="1"/>
  <c r="AI223" i="22"/>
  <c r="R223" i="22"/>
  <c r="B223" i="22"/>
  <c r="T223" i="22" s="1"/>
  <c r="AI222" i="22"/>
  <c r="B222" i="22"/>
  <c r="T222" i="22" s="1"/>
  <c r="AI221" i="22"/>
  <c r="B221" i="22"/>
  <c r="AI220" i="22"/>
  <c r="R220" i="22"/>
  <c r="B220" i="22"/>
  <c r="T220" i="22" s="1"/>
  <c r="AI219" i="22"/>
  <c r="R219" i="22"/>
  <c r="B219" i="22"/>
  <c r="T219" i="22" s="1"/>
  <c r="AI218" i="22"/>
  <c r="R218" i="22"/>
  <c r="B218" i="22"/>
  <c r="T218" i="22" s="1"/>
  <c r="AI217" i="22"/>
  <c r="B217" i="22"/>
  <c r="AI216" i="22"/>
  <c r="R216" i="22"/>
  <c r="B216" i="22"/>
  <c r="T216" i="22" s="1"/>
  <c r="AI215" i="22"/>
  <c r="R215" i="22"/>
  <c r="B215" i="22"/>
  <c r="T215" i="22" s="1"/>
  <c r="AI214" i="22"/>
  <c r="R214" i="22"/>
  <c r="B214" i="22"/>
  <c r="T214" i="22" s="1"/>
  <c r="AI213" i="22"/>
  <c r="B213" i="22"/>
  <c r="AI212" i="22"/>
  <c r="R212" i="22"/>
  <c r="B212" i="22"/>
  <c r="T212" i="22" s="1"/>
  <c r="AI211" i="22"/>
  <c r="R211" i="22"/>
  <c r="B211" i="22"/>
  <c r="T211" i="22" s="1"/>
  <c r="AI210" i="22"/>
  <c r="B210" i="22"/>
  <c r="AI209" i="22"/>
  <c r="B209" i="22"/>
  <c r="AI208" i="22"/>
  <c r="R208" i="22"/>
  <c r="B208" i="22"/>
  <c r="T208" i="22" s="1"/>
  <c r="AI207" i="22"/>
  <c r="B207" i="22"/>
  <c r="AI206" i="22"/>
  <c r="B206" i="22"/>
  <c r="T206" i="22" s="1"/>
  <c r="AI205" i="22"/>
  <c r="B205" i="22"/>
  <c r="AI204" i="22"/>
  <c r="R204" i="22"/>
  <c r="B204" i="22"/>
  <c r="T204" i="22" s="1"/>
  <c r="AI203" i="22"/>
  <c r="B203" i="22"/>
  <c r="T203" i="22" s="1"/>
  <c r="AI202" i="22"/>
  <c r="B202" i="22"/>
  <c r="AI201" i="22"/>
  <c r="T201" i="22"/>
  <c r="B201" i="22"/>
  <c r="R201" i="22" s="1"/>
  <c r="AI200" i="22"/>
  <c r="B200" i="22"/>
  <c r="R200" i="22" s="1"/>
  <c r="AI199" i="22"/>
  <c r="T199" i="22"/>
  <c r="B199" i="22"/>
  <c r="R199" i="22" s="1"/>
  <c r="AI198" i="22"/>
  <c r="B198" i="22"/>
  <c r="AI197" i="22"/>
  <c r="B197" i="22"/>
  <c r="R197" i="22" s="1"/>
  <c r="AI196" i="22"/>
  <c r="T196" i="22"/>
  <c r="B196" i="22"/>
  <c r="R196" i="22" s="1"/>
  <c r="AI195" i="22"/>
  <c r="B195" i="22"/>
  <c r="AI194" i="22"/>
  <c r="B194" i="22"/>
  <c r="AI193" i="22"/>
  <c r="T193" i="22"/>
  <c r="B193" i="22"/>
  <c r="R193" i="22" s="1"/>
  <c r="AI192" i="22"/>
  <c r="B192" i="22"/>
  <c r="AI191" i="22"/>
  <c r="T191" i="22"/>
  <c r="B191" i="22"/>
  <c r="R191" i="22" s="1"/>
  <c r="AI190" i="22"/>
  <c r="B190" i="22"/>
  <c r="AI189" i="22"/>
  <c r="B189" i="22"/>
  <c r="AI188" i="22"/>
  <c r="T188" i="22"/>
  <c r="B188" i="22"/>
  <c r="R188" i="22" s="1"/>
  <c r="AI187" i="22"/>
  <c r="B187" i="22"/>
  <c r="AI186" i="22"/>
  <c r="B186" i="22"/>
  <c r="AI185" i="22"/>
  <c r="T185" i="22"/>
  <c r="B185" i="22"/>
  <c r="R185" i="22" s="1"/>
  <c r="AI184" i="22"/>
  <c r="B184" i="22"/>
  <c r="T184" i="22" s="1"/>
  <c r="AI183" i="22"/>
  <c r="B183" i="22"/>
  <c r="T183" i="22" s="1"/>
  <c r="AI182" i="22"/>
  <c r="B182" i="22"/>
  <c r="T182" i="22" s="1"/>
  <c r="AI181" i="22"/>
  <c r="B181" i="22"/>
  <c r="T181" i="22" s="1"/>
  <c r="AI180" i="22"/>
  <c r="B180" i="22"/>
  <c r="T180" i="22" s="1"/>
  <c r="AI179" i="22"/>
  <c r="B179" i="22"/>
  <c r="T179" i="22" s="1"/>
  <c r="AI178" i="22"/>
  <c r="B178" i="22"/>
  <c r="T178" i="22" s="1"/>
  <c r="AI177" i="22"/>
  <c r="B177" i="22"/>
  <c r="T177" i="22" s="1"/>
  <c r="AK176" i="22"/>
  <c r="AK177" i="22" s="1"/>
  <c r="AK178" i="22" s="1"/>
  <c r="AK179" i="22" s="1"/>
  <c r="AK180" i="22" s="1"/>
  <c r="AK181" i="22" s="1"/>
  <c r="AK182" i="22" s="1"/>
  <c r="AK183" i="22" s="1"/>
  <c r="AK184" i="22" s="1"/>
  <c r="AK185" i="22" s="1"/>
  <c r="AK186" i="22" s="1"/>
  <c r="AK187" i="22" s="1"/>
  <c r="AK188" i="22" s="1"/>
  <c r="AK189" i="22" s="1"/>
  <c r="AK190" i="22" s="1"/>
  <c r="AK191" i="22" s="1"/>
  <c r="AK192" i="22" s="1"/>
  <c r="AK193" i="22" s="1"/>
  <c r="AK194" i="22" s="1"/>
  <c r="AK195" i="22" s="1"/>
  <c r="AK196" i="22" s="1"/>
  <c r="AK197" i="22" s="1"/>
  <c r="AK198" i="22" s="1"/>
  <c r="AK199" i="22" s="1"/>
  <c r="AK200" i="22" s="1"/>
  <c r="AK201" i="22" s="1"/>
  <c r="AK202" i="22" s="1"/>
  <c r="AK203" i="22" s="1"/>
  <c r="AK204" i="22" s="1"/>
  <c r="AK205" i="22" s="1"/>
  <c r="AK206" i="22" s="1"/>
  <c r="AK207" i="22" s="1"/>
  <c r="AK208" i="22" s="1"/>
  <c r="AK209" i="22" s="1"/>
  <c r="AK210" i="22" s="1"/>
  <c r="AK211" i="22" s="1"/>
  <c r="AK212" i="22" s="1"/>
  <c r="AK213" i="22" s="1"/>
  <c r="AK214" i="22" s="1"/>
  <c r="AK215" i="22" s="1"/>
  <c r="AK216" i="22" s="1"/>
  <c r="AK217" i="22" s="1"/>
  <c r="AK218" i="22" s="1"/>
  <c r="AK219" i="22" s="1"/>
  <c r="AK220" i="22" s="1"/>
  <c r="AK221" i="22" s="1"/>
  <c r="AK222" i="22" s="1"/>
  <c r="AK223" i="22" s="1"/>
  <c r="AK224" i="22" s="1"/>
  <c r="AK225" i="22" s="1"/>
  <c r="AK226" i="22" s="1"/>
  <c r="AK227" i="22" s="1"/>
  <c r="AK228" i="22" s="1"/>
  <c r="AK229" i="22" s="1"/>
  <c r="AK230" i="22" s="1"/>
  <c r="AK231" i="22" s="1"/>
  <c r="AK232" i="22" s="1"/>
  <c r="AK233" i="22" s="1"/>
  <c r="AK234" i="22" s="1"/>
  <c r="AK235" i="22" s="1"/>
  <c r="AK236" i="22" s="1"/>
  <c r="AK237" i="22" s="1"/>
  <c r="AK238" i="22" s="1"/>
  <c r="AK239" i="22" s="1"/>
  <c r="AK240" i="22" s="1"/>
  <c r="AK241" i="22" s="1"/>
  <c r="AK242" i="22" s="1"/>
  <c r="AK243" i="22" s="1"/>
  <c r="AK244" i="22" s="1"/>
  <c r="AK245" i="22" s="1"/>
  <c r="AK246" i="22" s="1"/>
  <c r="AK247" i="22" s="1"/>
  <c r="AK248" i="22" s="1"/>
  <c r="AK249" i="22" s="1"/>
  <c r="AK250" i="22" s="1"/>
  <c r="AK251" i="22" s="1"/>
  <c r="AK252" i="22" s="1"/>
  <c r="AK253" i="22" s="1"/>
  <c r="AK254" i="22" s="1"/>
  <c r="AK255" i="22" s="1"/>
  <c r="AK256" i="22" s="1"/>
  <c r="AK257" i="22" s="1"/>
  <c r="AK258" i="22" s="1"/>
  <c r="AK259" i="22" s="1"/>
  <c r="AK260" i="22" s="1"/>
  <c r="AK261" i="22" s="1"/>
  <c r="AK262" i="22" s="1"/>
  <c r="AK263" i="22" s="1"/>
  <c r="AK264" i="22" s="1"/>
  <c r="AK265" i="22" s="1"/>
  <c r="AK266" i="22" s="1"/>
  <c r="AK267" i="22" s="1"/>
  <c r="AK268" i="22" s="1"/>
  <c r="AK269" i="22" s="1"/>
  <c r="AK270" i="22" s="1"/>
  <c r="AK271" i="22" s="1"/>
  <c r="AK272" i="22" s="1"/>
  <c r="AK273" i="22" s="1"/>
  <c r="AK274" i="22" s="1"/>
  <c r="AK275" i="22" s="1"/>
  <c r="AK276" i="22" s="1"/>
  <c r="AK277" i="22" s="1"/>
  <c r="AK278" i="22" s="1"/>
  <c r="AK279" i="22" s="1"/>
  <c r="AK280" i="22" s="1"/>
  <c r="AK281" i="22" s="1"/>
  <c r="AK282" i="22" s="1"/>
  <c r="AK283" i="22" s="1"/>
  <c r="AK284" i="22" s="1"/>
  <c r="AK285" i="22" s="1"/>
  <c r="AK286" i="22" s="1"/>
  <c r="AK287" i="22" s="1"/>
  <c r="AK288" i="22" s="1"/>
  <c r="AK289" i="22" s="1"/>
  <c r="AK290" i="22" s="1"/>
  <c r="AK291" i="22" s="1"/>
  <c r="AK292" i="22" s="1"/>
  <c r="AK293" i="22" s="1"/>
  <c r="AK294" i="22" s="1"/>
  <c r="AK295" i="22" s="1"/>
  <c r="AK296" i="22" s="1"/>
  <c r="AK297" i="22" s="1"/>
  <c r="AK298" i="22" s="1"/>
  <c r="AK299" i="22" s="1"/>
  <c r="AK300" i="22" s="1"/>
  <c r="AK301" i="22" s="1"/>
  <c r="AI176" i="22"/>
  <c r="B176" i="22"/>
  <c r="P176" i="22" s="1"/>
  <c r="AI175" i="22"/>
  <c r="B175" i="22"/>
  <c r="P175" i="22" s="1"/>
  <c r="AI174" i="22"/>
  <c r="B174" i="22"/>
  <c r="AI173" i="22"/>
  <c r="B173" i="22"/>
  <c r="AI172" i="22"/>
  <c r="B172" i="22"/>
  <c r="P172" i="22" s="1"/>
  <c r="AI171" i="22"/>
  <c r="B171" i="22"/>
  <c r="P171" i="22" s="1"/>
  <c r="AI170" i="22"/>
  <c r="B170" i="22"/>
  <c r="AI169" i="22"/>
  <c r="B169" i="22"/>
  <c r="AI168" i="22"/>
  <c r="P168" i="22"/>
  <c r="B168" i="22"/>
  <c r="AI167" i="22"/>
  <c r="B167" i="22"/>
  <c r="P167" i="22" s="1"/>
  <c r="AI166" i="22"/>
  <c r="B166" i="22"/>
  <c r="AI165" i="22"/>
  <c r="B165" i="22"/>
  <c r="AI164" i="22"/>
  <c r="B164" i="22"/>
  <c r="R164" i="22" s="1"/>
  <c r="AI163" i="22"/>
  <c r="Q163" i="22"/>
  <c r="B163" i="22"/>
  <c r="R163" i="22" s="1"/>
  <c r="AI162" i="22"/>
  <c r="R162" i="22"/>
  <c r="O162" i="22"/>
  <c r="B162" i="22"/>
  <c r="T162" i="22" s="1"/>
  <c r="AI161" i="22"/>
  <c r="Q161" i="22"/>
  <c r="B161" i="22"/>
  <c r="R161" i="22" s="1"/>
  <c r="AI160" i="22"/>
  <c r="B160" i="22"/>
  <c r="S160" i="22" s="1"/>
  <c r="AI159" i="22"/>
  <c r="B159" i="22"/>
  <c r="R159" i="22" s="1"/>
  <c r="AI158" i="22"/>
  <c r="K158" i="22"/>
  <c r="B158" i="22"/>
  <c r="T158" i="22" s="1"/>
  <c r="AI157" i="22"/>
  <c r="B157" i="22"/>
  <c r="AI156" i="22"/>
  <c r="B156" i="22"/>
  <c r="AI155" i="22"/>
  <c r="Q155" i="22"/>
  <c r="B155" i="22"/>
  <c r="R155" i="22" s="1"/>
  <c r="AI154" i="22"/>
  <c r="R154" i="22"/>
  <c r="O154" i="22"/>
  <c r="B154" i="22"/>
  <c r="T154" i="22" s="1"/>
  <c r="AI153" i="22"/>
  <c r="B153" i="22"/>
  <c r="R153" i="22" s="1"/>
  <c r="AI152" i="22"/>
  <c r="S152" i="22"/>
  <c r="B152" i="22"/>
  <c r="T152" i="22" s="1"/>
  <c r="AI151" i="22"/>
  <c r="Q151" i="22"/>
  <c r="B151" i="22"/>
  <c r="R151" i="22" s="1"/>
  <c r="AI150" i="22"/>
  <c r="B150" i="22"/>
  <c r="AI149" i="22"/>
  <c r="B149" i="22"/>
  <c r="AI148" i="22"/>
  <c r="S148" i="22"/>
  <c r="B148" i="22"/>
  <c r="AI147" i="22"/>
  <c r="B147" i="22"/>
  <c r="AI146" i="22"/>
  <c r="B146" i="22"/>
  <c r="AI145" i="22"/>
  <c r="Q145" i="22"/>
  <c r="B145" i="22"/>
  <c r="R145" i="22" s="1"/>
  <c r="AI144" i="22"/>
  <c r="R144" i="22"/>
  <c r="B144" i="22"/>
  <c r="T144" i="22" s="1"/>
  <c r="AI143" i="22"/>
  <c r="B143" i="22"/>
  <c r="R143" i="22" s="1"/>
  <c r="AI142" i="22"/>
  <c r="S142" i="22"/>
  <c r="B142" i="22"/>
  <c r="T142" i="22" s="1"/>
  <c r="AI141" i="22"/>
  <c r="Q141" i="22"/>
  <c r="B141" i="22"/>
  <c r="R141" i="22" s="1"/>
  <c r="AI140" i="22"/>
  <c r="S140" i="22"/>
  <c r="R140" i="22"/>
  <c r="B140" i="22"/>
  <c r="T140" i="22" s="1"/>
  <c r="AI139" i="22"/>
  <c r="B139" i="22"/>
  <c r="AI138" i="22"/>
  <c r="B138" i="22"/>
  <c r="AI137" i="22"/>
  <c r="Q137" i="22"/>
  <c r="B137" i="22"/>
  <c r="R137" i="22" s="1"/>
  <c r="AI136" i="22"/>
  <c r="R136" i="22"/>
  <c r="B136" i="22"/>
  <c r="T136" i="22" s="1"/>
  <c r="AI135" i="22"/>
  <c r="B135" i="22"/>
  <c r="R135" i="22" s="1"/>
  <c r="AJ134" i="22"/>
  <c r="AJ135" i="22" s="1"/>
  <c r="AJ136" i="22" s="1"/>
  <c r="AJ137" i="22" s="1"/>
  <c r="AJ138" i="22" s="1"/>
  <c r="AJ139" i="22" s="1"/>
  <c r="AJ140" i="22" s="1"/>
  <c r="AJ141" i="22" s="1"/>
  <c r="AJ142" i="22" s="1"/>
  <c r="AJ143" i="22" s="1"/>
  <c r="AJ144" i="22" s="1"/>
  <c r="AJ145" i="22" s="1"/>
  <c r="AJ146" i="22" s="1"/>
  <c r="AJ147" i="22" s="1"/>
  <c r="AJ148" i="22" s="1"/>
  <c r="AJ149" i="22" s="1"/>
  <c r="AJ150" i="22" s="1"/>
  <c r="AJ151" i="22" s="1"/>
  <c r="AJ152" i="22" s="1"/>
  <c r="AJ153" i="22" s="1"/>
  <c r="AJ154" i="22" s="1"/>
  <c r="AJ155" i="22" s="1"/>
  <c r="AJ156" i="22" s="1"/>
  <c r="AJ157" i="22" s="1"/>
  <c r="AJ158" i="22" s="1"/>
  <c r="AJ159" i="22" s="1"/>
  <c r="AJ160" i="22" s="1"/>
  <c r="AJ161" i="22" s="1"/>
  <c r="AJ162" i="22" s="1"/>
  <c r="AJ163" i="22" s="1"/>
  <c r="AJ164" i="22" s="1"/>
  <c r="AJ165" i="22" s="1"/>
  <c r="AJ166" i="22" s="1"/>
  <c r="AJ167" i="22" s="1"/>
  <c r="AJ168" i="22" s="1"/>
  <c r="AJ169" i="22" s="1"/>
  <c r="AJ170" i="22" s="1"/>
  <c r="AJ171" i="22" s="1"/>
  <c r="AJ172" i="22" s="1"/>
  <c r="AJ173" i="22" s="1"/>
  <c r="AJ174" i="22" s="1"/>
  <c r="AJ175" i="22" s="1"/>
  <c r="AJ176" i="22" s="1"/>
  <c r="AJ177" i="22" s="1"/>
  <c r="AJ178" i="22" s="1"/>
  <c r="AJ179" i="22" s="1"/>
  <c r="AJ180" i="22" s="1"/>
  <c r="AJ181" i="22" s="1"/>
  <c r="AJ182" i="22" s="1"/>
  <c r="AJ183" i="22" s="1"/>
  <c r="AJ184" i="22" s="1"/>
  <c r="AJ185" i="22" s="1"/>
  <c r="AJ186" i="22" s="1"/>
  <c r="AJ187" i="22" s="1"/>
  <c r="AJ188" i="22" s="1"/>
  <c r="AJ189" i="22" s="1"/>
  <c r="AJ190" i="22" s="1"/>
  <c r="AJ191" i="22" s="1"/>
  <c r="AJ192" i="22" s="1"/>
  <c r="AJ193" i="22" s="1"/>
  <c r="AJ194" i="22" s="1"/>
  <c r="AJ195" i="22" s="1"/>
  <c r="AJ196" i="22" s="1"/>
  <c r="AJ197" i="22" s="1"/>
  <c r="AJ198" i="22" s="1"/>
  <c r="AJ199" i="22" s="1"/>
  <c r="AJ200" i="22" s="1"/>
  <c r="AJ201" i="22" s="1"/>
  <c r="AJ202" i="22" s="1"/>
  <c r="AJ203" i="22" s="1"/>
  <c r="AJ204" i="22" s="1"/>
  <c r="AJ205" i="22" s="1"/>
  <c r="AJ206" i="22" s="1"/>
  <c r="AJ207" i="22" s="1"/>
  <c r="AJ208" i="22" s="1"/>
  <c r="AJ209" i="22" s="1"/>
  <c r="AJ210" i="22" s="1"/>
  <c r="AJ211" i="22" s="1"/>
  <c r="AJ212" i="22" s="1"/>
  <c r="AJ213" i="22" s="1"/>
  <c r="AJ214" i="22" s="1"/>
  <c r="AJ215" i="22" s="1"/>
  <c r="AJ216" i="22" s="1"/>
  <c r="AJ217" i="22" s="1"/>
  <c r="AJ218" i="22" s="1"/>
  <c r="AJ219" i="22" s="1"/>
  <c r="AJ220" i="22" s="1"/>
  <c r="AJ221" i="22" s="1"/>
  <c r="AJ222" i="22" s="1"/>
  <c r="AJ223" i="22" s="1"/>
  <c r="AJ224" i="22" s="1"/>
  <c r="AJ225" i="22" s="1"/>
  <c r="AJ226" i="22" s="1"/>
  <c r="AJ227" i="22" s="1"/>
  <c r="AJ228" i="22" s="1"/>
  <c r="AJ229" i="22" s="1"/>
  <c r="AJ230" i="22" s="1"/>
  <c r="AJ231" i="22" s="1"/>
  <c r="AJ232" i="22" s="1"/>
  <c r="AJ233" i="22" s="1"/>
  <c r="AJ234" i="22" s="1"/>
  <c r="AJ235" i="22" s="1"/>
  <c r="AJ236" i="22" s="1"/>
  <c r="AJ237" i="22" s="1"/>
  <c r="AJ238" i="22" s="1"/>
  <c r="AJ239" i="22" s="1"/>
  <c r="AJ240" i="22" s="1"/>
  <c r="AJ241" i="22" s="1"/>
  <c r="AJ242" i="22" s="1"/>
  <c r="AJ243" i="22" s="1"/>
  <c r="AJ244" i="22" s="1"/>
  <c r="AJ245" i="22" s="1"/>
  <c r="AJ246" i="22" s="1"/>
  <c r="AJ247" i="22" s="1"/>
  <c r="AJ248" i="22" s="1"/>
  <c r="AJ249" i="22" s="1"/>
  <c r="AJ250" i="22" s="1"/>
  <c r="AJ251" i="22" s="1"/>
  <c r="AJ252" i="22" s="1"/>
  <c r="AJ253" i="22" s="1"/>
  <c r="AJ254" i="22" s="1"/>
  <c r="AJ255" i="22" s="1"/>
  <c r="AJ256" i="22" s="1"/>
  <c r="AJ257" i="22" s="1"/>
  <c r="AJ258" i="22" s="1"/>
  <c r="AJ259" i="22" s="1"/>
  <c r="AI134" i="22"/>
  <c r="O134" i="22"/>
  <c r="B134" i="22"/>
  <c r="T134" i="22" s="1"/>
  <c r="AI133" i="22"/>
  <c r="B133" i="22"/>
  <c r="AI132" i="22"/>
  <c r="B132" i="22"/>
  <c r="T132" i="22" s="1"/>
  <c r="AI131" i="22"/>
  <c r="B131" i="22"/>
  <c r="AI130" i="22"/>
  <c r="O130" i="22"/>
  <c r="B130" i="22"/>
  <c r="T130" i="22" s="1"/>
  <c r="AI129" i="22"/>
  <c r="B129" i="22"/>
  <c r="AI128" i="22"/>
  <c r="B128" i="22"/>
  <c r="AI127" i="22"/>
  <c r="B127" i="22"/>
  <c r="AI126" i="22"/>
  <c r="O126" i="22"/>
  <c r="B126" i="22"/>
  <c r="T126" i="22" s="1"/>
  <c r="AI125" i="22"/>
  <c r="B125" i="22"/>
  <c r="AI124" i="22"/>
  <c r="B124" i="22"/>
  <c r="T124" i="22" s="1"/>
  <c r="AI123" i="22"/>
  <c r="B123" i="22"/>
  <c r="AI122" i="22"/>
  <c r="O122" i="22"/>
  <c r="B122" i="22"/>
  <c r="T122" i="22" s="1"/>
  <c r="AI121" i="22"/>
  <c r="B121" i="22"/>
  <c r="AI120" i="22"/>
  <c r="B120" i="22"/>
  <c r="AI119" i="22"/>
  <c r="B119" i="22"/>
  <c r="T119" i="22" s="1"/>
  <c r="AI118" i="22"/>
  <c r="B118" i="22"/>
  <c r="AI117" i="22"/>
  <c r="B117" i="22"/>
  <c r="T117" i="22" s="1"/>
  <c r="AI116" i="22"/>
  <c r="S116" i="22"/>
  <c r="B116" i="22"/>
  <c r="T116" i="22" s="1"/>
  <c r="AI115" i="22"/>
  <c r="B115" i="22"/>
  <c r="T115" i="22" s="1"/>
  <c r="AI114" i="22"/>
  <c r="S114" i="22"/>
  <c r="R114" i="22"/>
  <c r="O114" i="22"/>
  <c r="B114" i="22"/>
  <c r="T114" i="22" s="1"/>
  <c r="AI113" i="22"/>
  <c r="B113" i="22"/>
  <c r="T113" i="22" s="1"/>
  <c r="AI112" i="22"/>
  <c r="K112" i="22"/>
  <c r="B112" i="22"/>
  <c r="T112" i="22" s="1"/>
  <c r="AI111" i="22"/>
  <c r="B111" i="22"/>
  <c r="T111" i="22" s="1"/>
  <c r="AI110" i="22"/>
  <c r="O110" i="22"/>
  <c r="K110" i="22"/>
  <c r="B110" i="22"/>
  <c r="T110" i="22" s="1"/>
  <c r="AI109" i="22"/>
  <c r="B109" i="22"/>
  <c r="T109" i="22" s="1"/>
  <c r="AI108" i="22"/>
  <c r="K108" i="22"/>
  <c r="B108" i="22"/>
  <c r="T108" i="22" s="1"/>
  <c r="AI107" i="22"/>
  <c r="B107" i="22"/>
  <c r="T107" i="22" s="1"/>
  <c r="AI106" i="22"/>
  <c r="B106" i="22"/>
  <c r="R106" i="22" s="1"/>
  <c r="AI105" i="22"/>
  <c r="B105" i="22"/>
  <c r="Q105" i="22" s="1"/>
  <c r="AI104" i="22"/>
  <c r="P104" i="22"/>
  <c r="K104" i="22"/>
  <c r="B104" i="22"/>
  <c r="R104" i="22" s="1"/>
  <c r="AI103" i="22"/>
  <c r="B103" i="22"/>
  <c r="AI102" i="22"/>
  <c r="B102" i="22"/>
  <c r="R102" i="22" s="1"/>
  <c r="AI101" i="22"/>
  <c r="B101" i="22"/>
  <c r="Q101" i="22" s="1"/>
  <c r="AI100" i="22"/>
  <c r="P100" i="22"/>
  <c r="K100" i="22"/>
  <c r="B100" i="22"/>
  <c r="R100" i="22" s="1"/>
  <c r="AI99" i="22"/>
  <c r="B99" i="22"/>
  <c r="AI98" i="22"/>
  <c r="B98" i="22"/>
  <c r="R98" i="22" s="1"/>
  <c r="AI97" i="22"/>
  <c r="B97" i="22"/>
  <c r="Q97" i="22" s="1"/>
  <c r="AI96" i="22"/>
  <c r="P96" i="22"/>
  <c r="K96" i="22"/>
  <c r="B96" i="22"/>
  <c r="R96" i="22" s="1"/>
  <c r="AI95" i="22"/>
  <c r="B95" i="22"/>
  <c r="AI94" i="22"/>
  <c r="B94" i="22"/>
  <c r="R94" i="22" s="1"/>
  <c r="AI93" i="22"/>
  <c r="B93" i="22"/>
  <c r="Q93" i="22" s="1"/>
  <c r="AI92" i="22"/>
  <c r="P92" i="22"/>
  <c r="K92" i="22"/>
  <c r="B92" i="22"/>
  <c r="R92" i="22" s="1"/>
  <c r="AI91" i="22"/>
  <c r="B91" i="22"/>
  <c r="AI90" i="22"/>
  <c r="B90" i="22"/>
  <c r="R90" i="22" s="1"/>
  <c r="AI89" i="22"/>
  <c r="B89" i="22"/>
  <c r="Q89" i="22" s="1"/>
  <c r="AI88" i="22"/>
  <c r="P88" i="22"/>
  <c r="O88" i="22"/>
  <c r="B88" i="22"/>
  <c r="T88" i="22" s="1"/>
  <c r="AI87" i="22"/>
  <c r="Q87" i="22"/>
  <c r="B87" i="22"/>
  <c r="P87" i="22" s="1"/>
  <c r="AI86" i="22"/>
  <c r="B86" i="22"/>
  <c r="R86" i="22" s="1"/>
  <c r="AI85" i="22"/>
  <c r="B85" i="22"/>
  <c r="Q85" i="22" s="1"/>
  <c r="AI84" i="22"/>
  <c r="O84" i="22"/>
  <c r="B84" i="22"/>
  <c r="T84" i="22" s="1"/>
  <c r="AI83" i="22"/>
  <c r="Q83" i="22"/>
  <c r="P83" i="22"/>
  <c r="B83" i="22"/>
  <c r="T83" i="22" s="1"/>
  <c r="AI82" i="22"/>
  <c r="B82" i="22"/>
  <c r="R82" i="22" s="1"/>
  <c r="AI81" i="22"/>
  <c r="B81" i="22"/>
  <c r="Q81" i="22" s="1"/>
  <c r="AI80" i="22"/>
  <c r="B80" i="22"/>
  <c r="AI79" i="22"/>
  <c r="B79" i="22"/>
  <c r="T79" i="22" s="1"/>
  <c r="AI78" i="22"/>
  <c r="B78" i="22"/>
  <c r="R78" i="22" s="1"/>
  <c r="AI77" i="22"/>
  <c r="B77" i="22"/>
  <c r="Q77" i="22" s="1"/>
  <c r="AI76" i="22"/>
  <c r="R76" i="22"/>
  <c r="O76" i="22"/>
  <c r="B76" i="22"/>
  <c r="T76" i="22" s="1"/>
  <c r="AI75" i="22"/>
  <c r="B75" i="22"/>
  <c r="AI74" i="22"/>
  <c r="B74" i="22"/>
  <c r="R74" i="22" s="1"/>
  <c r="AI73" i="22"/>
  <c r="B73" i="22"/>
  <c r="Q73" i="22" s="1"/>
  <c r="AI72" i="22"/>
  <c r="P72" i="22"/>
  <c r="O72" i="22"/>
  <c r="B72" i="22"/>
  <c r="T72" i="22" s="1"/>
  <c r="AI71" i="22"/>
  <c r="Q71" i="22"/>
  <c r="B71" i="22"/>
  <c r="P71" i="22" s="1"/>
  <c r="AI70" i="22"/>
  <c r="B70" i="22"/>
  <c r="R70" i="22" s="1"/>
  <c r="AI69" i="22"/>
  <c r="B69" i="22"/>
  <c r="Q69" i="22" s="1"/>
  <c r="AI68" i="22"/>
  <c r="O68" i="22"/>
  <c r="B68" i="22"/>
  <c r="T68" i="22" s="1"/>
  <c r="AI67" i="22"/>
  <c r="Q67" i="22"/>
  <c r="P67" i="22"/>
  <c r="B67" i="22"/>
  <c r="T67" i="22" s="1"/>
  <c r="AI66" i="22"/>
  <c r="B66" i="22"/>
  <c r="R66" i="22" s="1"/>
  <c r="AI65" i="22"/>
  <c r="O65" i="22"/>
  <c r="B65" i="22"/>
  <c r="T65" i="22" s="1"/>
  <c r="AI64" i="22"/>
  <c r="B64" i="22"/>
  <c r="R64" i="22" s="1"/>
  <c r="AI63" i="22"/>
  <c r="Q63" i="22"/>
  <c r="O63" i="22"/>
  <c r="B63" i="22"/>
  <c r="T63" i="22" s="1"/>
  <c r="AI62" i="22"/>
  <c r="B62" i="22"/>
  <c r="R62" i="22" s="1"/>
  <c r="AI61" i="22"/>
  <c r="O61" i="22"/>
  <c r="B61" i="22"/>
  <c r="T61" i="22" s="1"/>
  <c r="AI60" i="22"/>
  <c r="B60" i="22"/>
  <c r="R60" i="22" s="1"/>
  <c r="AI59" i="22"/>
  <c r="B59" i="22"/>
  <c r="AI58" i="22"/>
  <c r="B58" i="22"/>
  <c r="R58" i="22" s="1"/>
  <c r="AI57" i="22"/>
  <c r="Q57" i="22"/>
  <c r="B57" i="22"/>
  <c r="T57" i="22" s="1"/>
  <c r="AI56" i="22"/>
  <c r="B56" i="22"/>
  <c r="R56" i="22" s="1"/>
  <c r="AI55" i="22"/>
  <c r="B55" i="22"/>
  <c r="T55" i="22" s="1"/>
  <c r="AI54" i="22"/>
  <c r="B54" i="22"/>
  <c r="R54" i="22" s="1"/>
  <c r="AI53" i="22"/>
  <c r="Q53" i="22"/>
  <c r="B53" i="22"/>
  <c r="T53" i="22" s="1"/>
  <c r="AI52" i="22"/>
  <c r="B52" i="22"/>
  <c r="R52" i="22" s="1"/>
  <c r="AI51" i="22"/>
  <c r="B51" i="22"/>
  <c r="AI50" i="22"/>
  <c r="B50" i="22"/>
  <c r="R50" i="22" s="1"/>
  <c r="AK49" i="22"/>
  <c r="AK50" i="22" s="1"/>
  <c r="AK51" i="22" s="1"/>
  <c r="AK52" i="22" s="1"/>
  <c r="AK53" i="22" s="1"/>
  <c r="AK54" i="22" s="1"/>
  <c r="AK55" i="22" s="1"/>
  <c r="AK56" i="22" s="1"/>
  <c r="AK57" i="22" s="1"/>
  <c r="AK58" i="22" s="1"/>
  <c r="AK59" i="22" s="1"/>
  <c r="AK60" i="22" s="1"/>
  <c r="AK61" i="22" s="1"/>
  <c r="AK62" i="22" s="1"/>
  <c r="AK63" i="22" s="1"/>
  <c r="AK64" i="22" s="1"/>
  <c r="AK65" i="22" s="1"/>
  <c r="AK66" i="22" s="1"/>
  <c r="AK67" i="22" s="1"/>
  <c r="AK68" i="22" s="1"/>
  <c r="AK69" i="22" s="1"/>
  <c r="AK70" i="22" s="1"/>
  <c r="AK71" i="22" s="1"/>
  <c r="AK72" i="22" s="1"/>
  <c r="AK73" i="22" s="1"/>
  <c r="AK74" i="22" s="1"/>
  <c r="AK75" i="22" s="1"/>
  <c r="AK76" i="22" s="1"/>
  <c r="AK77" i="22" s="1"/>
  <c r="AK78" i="22" s="1"/>
  <c r="AK79" i="22" s="1"/>
  <c r="AK80" i="22" s="1"/>
  <c r="AK81" i="22" s="1"/>
  <c r="AK82" i="22" s="1"/>
  <c r="AK83" i="22" s="1"/>
  <c r="AK84" i="22" s="1"/>
  <c r="AK85" i="22" s="1"/>
  <c r="AK86" i="22" s="1"/>
  <c r="AK87" i="22" s="1"/>
  <c r="AK88" i="22" s="1"/>
  <c r="AK89" i="22" s="1"/>
  <c r="AK90" i="22" s="1"/>
  <c r="AK91" i="22" s="1"/>
  <c r="AK92" i="22" s="1"/>
  <c r="AK93" i="22" s="1"/>
  <c r="AK94" i="22" s="1"/>
  <c r="AK95" i="22" s="1"/>
  <c r="AK96" i="22" s="1"/>
  <c r="AK97" i="22" s="1"/>
  <c r="AK98" i="22" s="1"/>
  <c r="AK99" i="22" s="1"/>
  <c r="AK100" i="22" s="1"/>
  <c r="AK101" i="22" s="1"/>
  <c r="AK102" i="22" s="1"/>
  <c r="AK103" i="22" s="1"/>
  <c r="AK104" i="22" s="1"/>
  <c r="AK105" i="22" s="1"/>
  <c r="AK106" i="22" s="1"/>
  <c r="AK107" i="22" s="1"/>
  <c r="AK108" i="22" s="1"/>
  <c r="AK109" i="22" s="1"/>
  <c r="AK110" i="22" s="1"/>
  <c r="AK111" i="22" s="1"/>
  <c r="AK112" i="22" s="1"/>
  <c r="AK113" i="22" s="1"/>
  <c r="AK114" i="22" s="1"/>
  <c r="AK115" i="22" s="1"/>
  <c r="AK116" i="22" s="1"/>
  <c r="AK117" i="22" s="1"/>
  <c r="AK118" i="22" s="1"/>
  <c r="AK119" i="22" s="1"/>
  <c r="AK120" i="22" s="1"/>
  <c r="AK121" i="22" s="1"/>
  <c r="AK122" i="22" s="1"/>
  <c r="AK123" i="22" s="1"/>
  <c r="AK124" i="22" s="1"/>
  <c r="AK125" i="22" s="1"/>
  <c r="AK126" i="22" s="1"/>
  <c r="AK127" i="22" s="1"/>
  <c r="AK128" i="22" s="1"/>
  <c r="AK129" i="22" s="1"/>
  <c r="AK130" i="22" s="1"/>
  <c r="AK131" i="22" s="1"/>
  <c r="AK132" i="22" s="1"/>
  <c r="AK133" i="22" s="1"/>
  <c r="AK134" i="22" s="1"/>
  <c r="AK135" i="22" s="1"/>
  <c r="AK136" i="22" s="1"/>
  <c r="AK137" i="22" s="1"/>
  <c r="AK138" i="22" s="1"/>
  <c r="AK139" i="22" s="1"/>
  <c r="AK140" i="22" s="1"/>
  <c r="AK141" i="22" s="1"/>
  <c r="AK142" i="22" s="1"/>
  <c r="AK143" i="22" s="1"/>
  <c r="AK144" i="22" s="1"/>
  <c r="AK145" i="22" s="1"/>
  <c r="AK146" i="22" s="1"/>
  <c r="AK147" i="22" s="1"/>
  <c r="AK148" i="22" s="1"/>
  <c r="AK149" i="22" s="1"/>
  <c r="AK150" i="22" s="1"/>
  <c r="AK151" i="22" s="1"/>
  <c r="AK152" i="22" s="1"/>
  <c r="AK153" i="22" s="1"/>
  <c r="AK154" i="22" s="1"/>
  <c r="AK155" i="22" s="1"/>
  <c r="AK156" i="22" s="1"/>
  <c r="AK157" i="22" s="1"/>
  <c r="AK158" i="22" s="1"/>
  <c r="AK159" i="22" s="1"/>
  <c r="AK160" i="22" s="1"/>
  <c r="AK161" i="22" s="1"/>
  <c r="AK162" i="22" s="1"/>
  <c r="AK163" i="22" s="1"/>
  <c r="AK164" i="22" s="1"/>
  <c r="AK165" i="22" s="1"/>
  <c r="AK166" i="22" s="1"/>
  <c r="AK167" i="22" s="1"/>
  <c r="AK168" i="22" s="1"/>
  <c r="AK169" i="22" s="1"/>
  <c r="AK170" i="22" s="1"/>
  <c r="AK171" i="22" s="1"/>
  <c r="AK172" i="22" s="1"/>
  <c r="AK173" i="22" s="1"/>
  <c r="AK174" i="22" s="1"/>
  <c r="AK175" i="22" s="1"/>
  <c r="AI49" i="22"/>
  <c r="B49" i="22"/>
  <c r="AI48" i="22"/>
  <c r="B48" i="22"/>
  <c r="R48" i="22" s="1"/>
  <c r="AI47" i="22"/>
  <c r="R47" i="22"/>
  <c r="B47" i="22"/>
  <c r="Q47" i="22" s="1"/>
  <c r="AI46" i="22"/>
  <c r="B46" i="22"/>
  <c r="R46" i="22" s="1"/>
  <c r="AI45" i="22"/>
  <c r="B45" i="22"/>
  <c r="S45" i="22" s="1"/>
  <c r="AI44" i="22"/>
  <c r="B44" i="22"/>
  <c r="R44" i="22" s="1"/>
  <c r="AI43" i="22"/>
  <c r="S43" i="22"/>
  <c r="O43" i="22"/>
  <c r="K43" i="22"/>
  <c r="B43" i="22"/>
  <c r="T43" i="22" s="1"/>
  <c r="AI42" i="22"/>
  <c r="T42" i="22"/>
  <c r="P42" i="22"/>
  <c r="B42" i="22"/>
  <c r="AI41" i="22"/>
  <c r="O41" i="22"/>
  <c r="B41" i="22"/>
  <c r="T41" i="22" s="1"/>
  <c r="AI40" i="22"/>
  <c r="B40" i="22"/>
  <c r="AI39" i="22"/>
  <c r="O39" i="22"/>
  <c r="B39" i="22"/>
  <c r="T39" i="22" s="1"/>
  <c r="AI38" i="22"/>
  <c r="T38" i="22"/>
  <c r="B38" i="22"/>
  <c r="P38" i="22" s="1"/>
  <c r="AI37" i="22"/>
  <c r="Q37" i="22"/>
  <c r="O37" i="22"/>
  <c r="K37" i="22"/>
  <c r="B37" i="22"/>
  <c r="T37" i="22" s="1"/>
  <c r="AI36" i="22"/>
  <c r="B36" i="22"/>
  <c r="AI35" i="22"/>
  <c r="B35" i="22"/>
  <c r="R35" i="22" s="1"/>
  <c r="AI34" i="22"/>
  <c r="B34" i="22"/>
  <c r="AI33" i="22"/>
  <c r="B33" i="22"/>
  <c r="R33" i="22" s="1"/>
  <c r="AI32" i="22"/>
  <c r="B32" i="22"/>
  <c r="AI31" i="22"/>
  <c r="B31" i="22"/>
  <c r="AI30" i="22"/>
  <c r="B30" i="22"/>
  <c r="T30" i="22" s="1"/>
  <c r="AI29" i="22"/>
  <c r="S29" i="22"/>
  <c r="B29" i="22"/>
  <c r="R29" i="22" s="1"/>
  <c r="AI28" i="22"/>
  <c r="B28" i="22"/>
  <c r="AI27" i="22"/>
  <c r="S27" i="22"/>
  <c r="O27" i="22"/>
  <c r="K27" i="22"/>
  <c r="B27" i="22"/>
  <c r="T27" i="22" s="1"/>
  <c r="AI26" i="22"/>
  <c r="T26" i="22"/>
  <c r="P26" i="22"/>
  <c r="B26" i="22"/>
  <c r="AI25" i="22"/>
  <c r="B25" i="22"/>
  <c r="S25" i="22" s="1"/>
  <c r="AI24" i="22"/>
  <c r="T24" i="22"/>
  <c r="B24" i="22"/>
  <c r="AI23" i="22"/>
  <c r="O23" i="22"/>
  <c r="B23" i="22"/>
  <c r="S23" i="22" s="1"/>
  <c r="AI22" i="22"/>
  <c r="B22" i="22"/>
  <c r="AI21" i="22"/>
  <c r="B21" i="22"/>
  <c r="S21" i="22" s="1"/>
  <c r="AI20" i="22"/>
  <c r="B20" i="22"/>
  <c r="AI19" i="22"/>
  <c r="S19" i="22"/>
  <c r="O19" i="22"/>
  <c r="B19" i="22"/>
  <c r="Q19" i="22" s="1"/>
  <c r="AI18" i="22"/>
  <c r="B18" i="22"/>
  <c r="AI17" i="22"/>
  <c r="B17" i="22"/>
  <c r="S17" i="22" s="1"/>
  <c r="AI16" i="22"/>
  <c r="T16" i="22"/>
  <c r="B16" i="22"/>
  <c r="AI15" i="22"/>
  <c r="B15" i="22"/>
  <c r="S15" i="22" s="1"/>
  <c r="AI14" i="22"/>
  <c r="B14" i="22"/>
  <c r="AI13" i="22"/>
  <c r="S13" i="22"/>
  <c r="O13" i="22"/>
  <c r="B13" i="22"/>
  <c r="R13" i="22" s="1"/>
  <c r="AI12" i="22"/>
  <c r="B12" i="22"/>
  <c r="AI11" i="22"/>
  <c r="B11" i="22"/>
  <c r="Q11" i="22" s="1"/>
  <c r="AI10" i="22"/>
  <c r="T10" i="22"/>
  <c r="B10" i="22"/>
  <c r="P10" i="22" s="1"/>
  <c r="AI9" i="22"/>
  <c r="S9" i="22"/>
  <c r="Q9" i="22"/>
  <c r="B9" i="22"/>
  <c r="R9" i="22" s="1"/>
  <c r="AI8" i="22"/>
  <c r="B8" i="22"/>
  <c r="T8" i="22" s="1"/>
  <c r="AK7" i="22"/>
  <c r="AK8" i="22" s="1"/>
  <c r="AK9" i="22" s="1"/>
  <c r="AK10" i="22" s="1"/>
  <c r="AK11" i="22" s="1"/>
  <c r="AK12" i="22" s="1"/>
  <c r="AK13" i="22" s="1"/>
  <c r="AK14" i="22" s="1"/>
  <c r="AK15" i="22" s="1"/>
  <c r="AK16" i="22" s="1"/>
  <c r="AK17" i="22" s="1"/>
  <c r="AK18" i="22" s="1"/>
  <c r="AK19" i="22" s="1"/>
  <c r="AK20" i="22" s="1"/>
  <c r="AK21" i="22" s="1"/>
  <c r="AK22" i="22" s="1"/>
  <c r="AK23" i="22" s="1"/>
  <c r="AK24" i="22" s="1"/>
  <c r="AK25" i="22" s="1"/>
  <c r="AK26" i="22" s="1"/>
  <c r="AK27" i="22" s="1"/>
  <c r="AK28" i="22" s="1"/>
  <c r="AK29" i="22" s="1"/>
  <c r="AK30" i="22" s="1"/>
  <c r="AK31" i="22" s="1"/>
  <c r="AK32" i="22" s="1"/>
  <c r="AK33" i="22" s="1"/>
  <c r="AK34" i="22" s="1"/>
  <c r="AK35" i="22" s="1"/>
  <c r="AK36" i="22" s="1"/>
  <c r="AK37" i="22" s="1"/>
  <c r="AK38" i="22" s="1"/>
  <c r="AK39" i="22" s="1"/>
  <c r="AK40" i="22" s="1"/>
  <c r="AK41" i="22" s="1"/>
  <c r="AK42" i="22" s="1"/>
  <c r="AK43" i="22" s="1"/>
  <c r="AK44" i="22" s="1"/>
  <c r="AK45" i="22" s="1"/>
  <c r="AK46" i="22" s="1"/>
  <c r="AK47" i="22" s="1"/>
  <c r="AK48" i="22" s="1"/>
  <c r="AJ7" i="22"/>
  <c r="AI7" i="22"/>
  <c r="R7" i="22"/>
  <c r="B7" i="22"/>
  <c r="Q7" i="22" s="1"/>
  <c r="AB1515" i="10"/>
  <c r="W1515" i="10"/>
  <c r="AC1515" i="10" s="1"/>
  <c r="B1515" i="10"/>
  <c r="AB1514" i="10"/>
  <c r="W1514" i="10"/>
  <c r="B1514" i="10"/>
  <c r="L1514" i="10" s="1"/>
  <c r="AB1513" i="10"/>
  <c r="W1513" i="10"/>
  <c r="B1513" i="10"/>
  <c r="L1513" i="10" s="1"/>
  <c r="AB1512" i="10"/>
  <c r="W1512" i="10"/>
  <c r="I1512" i="10"/>
  <c r="B1512" i="10"/>
  <c r="L1512" i="10" s="1"/>
  <c r="AB1511" i="10"/>
  <c r="W1511" i="10"/>
  <c r="L1511" i="10"/>
  <c r="B1511" i="10"/>
  <c r="AB1510" i="10"/>
  <c r="W1510" i="10"/>
  <c r="I1510" i="10"/>
  <c r="B1510" i="10"/>
  <c r="L1510" i="10" s="1"/>
  <c r="AB1509" i="10"/>
  <c r="W1509" i="10"/>
  <c r="B1509" i="10"/>
  <c r="AB1508" i="10"/>
  <c r="W1508" i="10"/>
  <c r="AC1508" i="10" s="1"/>
  <c r="B1508" i="10"/>
  <c r="L1508" i="10" s="1"/>
  <c r="AB1507" i="10"/>
  <c r="W1507" i="10"/>
  <c r="AC1507" i="10" s="1"/>
  <c r="B1507" i="10"/>
  <c r="AB1506" i="10"/>
  <c r="W1506" i="10"/>
  <c r="I1506" i="10"/>
  <c r="B1506" i="10"/>
  <c r="L1506" i="10" s="1"/>
  <c r="AB1505" i="10"/>
  <c r="W1505" i="10"/>
  <c r="B1505" i="10"/>
  <c r="L1505" i="10" s="1"/>
  <c r="AB1504" i="10"/>
  <c r="W1504" i="10"/>
  <c r="AC1504" i="10" s="1"/>
  <c r="B1504" i="10"/>
  <c r="AB1503" i="10"/>
  <c r="W1503" i="10"/>
  <c r="B1503" i="10"/>
  <c r="L1503" i="10" s="1"/>
  <c r="AC1502" i="10"/>
  <c r="AB1502" i="10"/>
  <c r="W1502" i="10"/>
  <c r="B1502" i="10"/>
  <c r="L1502" i="10" s="1"/>
  <c r="AB1501" i="10"/>
  <c r="W1501" i="10"/>
  <c r="B1501" i="10"/>
  <c r="AB1500" i="10"/>
  <c r="AC1500" i="10" s="1"/>
  <c r="W1500" i="10"/>
  <c r="B1500" i="10"/>
  <c r="L1500" i="10" s="1"/>
  <c r="AB1499" i="10"/>
  <c r="W1499" i="10"/>
  <c r="AC1499" i="10" s="1"/>
  <c r="B1499" i="10"/>
  <c r="AB1498" i="10"/>
  <c r="W1498" i="10"/>
  <c r="AC1498" i="10" s="1"/>
  <c r="B1498" i="10"/>
  <c r="L1498" i="10" s="1"/>
  <c r="AB1497" i="10"/>
  <c r="W1497" i="10"/>
  <c r="B1497" i="10"/>
  <c r="L1497" i="10" s="1"/>
  <c r="AB1496" i="10"/>
  <c r="W1496" i="10"/>
  <c r="AC1496" i="10" s="1"/>
  <c r="B1496" i="10"/>
  <c r="AB1495" i="10"/>
  <c r="W1495" i="10"/>
  <c r="B1495" i="10"/>
  <c r="L1495" i="10" s="1"/>
  <c r="AB1494" i="10"/>
  <c r="W1494" i="10"/>
  <c r="AC1494" i="10" s="1"/>
  <c r="B1494" i="10"/>
  <c r="L1494" i="10" s="1"/>
  <c r="AB1493" i="10"/>
  <c r="W1493" i="10"/>
  <c r="B1493" i="10"/>
  <c r="AB1492" i="10"/>
  <c r="W1492" i="10"/>
  <c r="AC1492" i="10" s="1"/>
  <c r="B1492" i="10"/>
  <c r="L1492" i="10" s="1"/>
  <c r="AB1491" i="10"/>
  <c r="W1491" i="10"/>
  <c r="B1491" i="10"/>
  <c r="AB1490" i="10"/>
  <c r="W1490" i="10"/>
  <c r="AC1490" i="10" s="1"/>
  <c r="B1490" i="10"/>
  <c r="L1490" i="10" s="1"/>
  <c r="AB1489" i="10"/>
  <c r="W1489" i="10"/>
  <c r="B1489" i="10"/>
  <c r="L1489" i="10" s="1"/>
  <c r="AB1488" i="10"/>
  <c r="W1488" i="10"/>
  <c r="AC1488" i="10" s="1"/>
  <c r="B1488" i="10"/>
  <c r="L1488" i="10" s="1"/>
  <c r="AB1487" i="10"/>
  <c r="W1487" i="10"/>
  <c r="B1487" i="10"/>
  <c r="L1487" i="10" s="1"/>
  <c r="AB1486" i="10"/>
  <c r="AC1486" i="10" s="1"/>
  <c r="W1486" i="10"/>
  <c r="B1486" i="10"/>
  <c r="L1486" i="10" s="1"/>
  <c r="AB1485" i="10"/>
  <c r="W1485" i="10"/>
  <c r="AC1485" i="10" s="1"/>
  <c r="B1485" i="10"/>
  <c r="AB1484" i="10"/>
  <c r="W1484" i="10"/>
  <c r="AC1484" i="10" s="1"/>
  <c r="B1484" i="10"/>
  <c r="L1484" i="10" s="1"/>
  <c r="AB1483" i="10"/>
  <c r="W1483" i="10"/>
  <c r="B1483" i="10"/>
  <c r="AB1482" i="10"/>
  <c r="W1482" i="10"/>
  <c r="AC1482" i="10" s="1"/>
  <c r="B1482" i="10"/>
  <c r="L1482" i="10" s="1"/>
  <c r="AB1481" i="10"/>
  <c r="W1481" i="10"/>
  <c r="B1481" i="10"/>
  <c r="L1481" i="10" s="1"/>
  <c r="AB1480" i="10"/>
  <c r="W1480" i="10"/>
  <c r="I1480" i="10"/>
  <c r="B1480" i="10"/>
  <c r="L1480" i="10" s="1"/>
  <c r="AB1479" i="10"/>
  <c r="W1479" i="10"/>
  <c r="L1479" i="10"/>
  <c r="B1479" i="10"/>
  <c r="AB1478" i="10"/>
  <c r="W1478" i="10"/>
  <c r="B1478" i="10"/>
  <c r="L1478" i="10" s="1"/>
  <c r="AB1477" i="10"/>
  <c r="W1477" i="10"/>
  <c r="AC1477" i="10" s="1"/>
  <c r="B1477" i="10"/>
  <c r="AB1476" i="10"/>
  <c r="W1476" i="10"/>
  <c r="B1476" i="10"/>
  <c r="L1476" i="10" s="1"/>
  <c r="AB1475" i="10"/>
  <c r="W1475" i="10"/>
  <c r="AC1475" i="10" s="1"/>
  <c r="B1475" i="10"/>
  <c r="AB1474" i="10"/>
  <c r="W1474" i="10"/>
  <c r="B1474" i="10"/>
  <c r="L1474" i="10" s="1"/>
  <c r="AB1473" i="10"/>
  <c r="W1473" i="10"/>
  <c r="B1473" i="10"/>
  <c r="L1473" i="10" s="1"/>
  <c r="AB1472" i="10"/>
  <c r="W1472" i="10"/>
  <c r="B1472" i="10"/>
  <c r="L1472" i="10" s="1"/>
  <c r="AB1471" i="10"/>
  <c r="W1471" i="10"/>
  <c r="AC1471" i="10" s="1"/>
  <c r="B1471" i="10"/>
  <c r="AB1470" i="10"/>
  <c r="W1470" i="10"/>
  <c r="I1470" i="10"/>
  <c r="O1470" i="10" s="1"/>
  <c r="X1470" i="10" s="1"/>
  <c r="B1470" i="10"/>
  <c r="L1470" i="10" s="1"/>
  <c r="AB1469" i="10"/>
  <c r="W1469" i="10"/>
  <c r="B1469" i="10"/>
  <c r="L1469" i="10" s="1"/>
  <c r="AB1468" i="10"/>
  <c r="W1468" i="10"/>
  <c r="B1468" i="10"/>
  <c r="L1468" i="10" s="1"/>
  <c r="AB1467" i="10"/>
  <c r="W1467" i="10"/>
  <c r="AC1467" i="10" s="1"/>
  <c r="B1467" i="10"/>
  <c r="L1467" i="10" s="1"/>
  <c r="AB1466" i="10"/>
  <c r="W1466" i="10"/>
  <c r="I1466" i="10"/>
  <c r="B1466" i="10"/>
  <c r="L1466" i="10" s="1"/>
  <c r="AB1465" i="10"/>
  <c r="W1465" i="10"/>
  <c r="L1465" i="10"/>
  <c r="B1465" i="10"/>
  <c r="I1465" i="10" s="1"/>
  <c r="AB1464" i="10"/>
  <c r="W1464" i="10"/>
  <c r="I1464" i="10"/>
  <c r="O1464" i="10" s="1"/>
  <c r="B1464" i="10"/>
  <c r="L1464" i="10" s="1"/>
  <c r="AB1463" i="10"/>
  <c r="W1463" i="10"/>
  <c r="AC1463" i="10" s="1"/>
  <c r="B1463" i="10"/>
  <c r="AB1462" i="10"/>
  <c r="W1462" i="10"/>
  <c r="B1462" i="10"/>
  <c r="L1462" i="10" s="1"/>
  <c r="AB1461" i="10"/>
  <c r="W1461" i="10"/>
  <c r="AC1461" i="10" s="1"/>
  <c r="B1461" i="10"/>
  <c r="AB1460" i="10"/>
  <c r="W1460" i="10"/>
  <c r="AC1460" i="10" s="1"/>
  <c r="B1460" i="10"/>
  <c r="L1460" i="10" s="1"/>
  <c r="AB1459" i="10"/>
  <c r="W1459" i="10"/>
  <c r="B1459" i="10"/>
  <c r="L1459" i="10" s="1"/>
  <c r="AB1458" i="10"/>
  <c r="W1458" i="10"/>
  <c r="AC1458" i="10" s="1"/>
  <c r="B1458" i="10"/>
  <c r="L1458" i="10" s="1"/>
  <c r="AB1457" i="10"/>
  <c r="W1457" i="10"/>
  <c r="L1457" i="10"/>
  <c r="B1457" i="10"/>
  <c r="I1457" i="10" s="1"/>
  <c r="AB1456" i="10"/>
  <c r="AC1456" i="10" s="1"/>
  <c r="W1456" i="10"/>
  <c r="B1456" i="10"/>
  <c r="L1456" i="10" s="1"/>
  <c r="AB1455" i="10"/>
  <c r="W1455" i="10"/>
  <c r="B1455" i="10"/>
  <c r="AB1454" i="10"/>
  <c r="W1454" i="10"/>
  <c r="I1454" i="10"/>
  <c r="B1454" i="10"/>
  <c r="L1454" i="10" s="1"/>
  <c r="AB1453" i="10"/>
  <c r="W1453" i="10"/>
  <c r="L1453" i="10"/>
  <c r="B1453" i="10"/>
  <c r="I1453" i="10" s="1"/>
  <c r="AB1452" i="10"/>
  <c r="W1452" i="10"/>
  <c r="I1452" i="10"/>
  <c r="B1452" i="10"/>
  <c r="L1452" i="10" s="1"/>
  <c r="AB1451" i="10"/>
  <c r="W1451" i="10"/>
  <c r="AC1451" i="10" s="1"/>
  <c r="B1451" i="10"/>
  <c r="L1451" i="10" s="1"/>
  <c r="AB1450" i="10"/>
  <c r="W1450" i="10"/>
  <c r="I1450" i="10"/>
  <c r="B1450" i="10"/>
  <c r="L1450" i="10" s="1"/>
  <c r="AB1449" i="10"/>
  <c r="W1449" i="10"/>
  <c r="B1449" i="10"/>
  <c r="L1449" i="10" s="1"/>
  <c r="AB1448" i="10"/>
  <c r="W1448" i="10"/>
  <c r="AC1448" i="10" s="1"/>
  <c r="B1448" i="10"/>
  <c r="AB1447" i="10"/>
  <c r="W1447" i="10"/>
  <c r="AC1447" i="10" s="1"/>
  <c r="B1447" i="10"/>
  <c r="AB1446" i="10"/>
  <c r="W1446" i="10"/>
  <c r="B1446" i="10"/>
  <c r="L1446" i="10" s="1"/>
  <c r="AB1445" i="10"/>
  <c r="W1445" i="10"/>
  <c r="AC1445" i="10" s="1"/>
  <c r="I1445" i="10"/>
  <c r="B1445" i="10"/>
  <c r="L1445" i="10" s="1"/>
  <c r="AC1444" i="10"/>
  <c r="AB1444" i="10"/>
  <c r="W1444" i="10"/>
  <c r="B1444" i="10"/>
  <c r="L1444" i="10" s="1"/>
  <c r="AB1443" i="10"/>
  <c r="AC1443" i="10" s="1"/>
  <c r="W1443" i="10"/>
  <c r="B1443" i="10"/>
  <c r="L1443" i="10" s="1"/>
  <c r="AB1442" i="10"/>
  <c r="W1442" i="10"/>
  <c r="AC1442" i="10" s="1"/>
  <c r="B1442" i="10"/>
  <c r="L1442" i="10" s="1"/>
  <c r="AB1441" i="10"/>
  <c r="W1441" i="10"/>
  <c r="I1441" i="10"/>
  <c r="B1441" i="10"/>
  <c r="L1441" i="10" s="1"/>
  <c r="AB1440" i="10"/>
  <c r="W1440" i="10"/>
  <c r="B1440" i="10"/>
  <c r="L1440" i="10" s="1"/>
  <c r="AB1439" i="10"/>
  <c r="W1439" i="10"/>
  <c r="AC1439" i="10" s="1"/>
  <c r="B1439" i="10"/>
  <c r="AB1438" i="10"/>
  <c r="W1438" i="10"/>
  <c r="I1438" i="10"/>
  <c r="B1438" i="10"/>
  <c r="L1438" i="10" s="1"/>
  <c r="AB1437" i="10"/>
  <c r="W1437" i="10"/>
  <c r="B1437" i="10"/>
  <c r="L1437" i="10" s="1"/>
  <c r="AB1436" i="10"/>
  <c r="W1436" i="10"/>
  <c r="AC1436" i="10" s="1"/>
  <c r="B1436" i="10"/>
  <c r="L1436" i="10" s="1"/>
  <c r="AB1435" i="10"/>
  <c r="W1435" i="10"/>
  <c r="AC1435" i="10" s="1"/>
  <c r="B1435" i="10"/>
  <c r="L1435" i="10" s="1"/>
  <c r="AB1434" i="10"/>
  <c r="W1434" i="10"/>
  <c r="I1434" i="10"/>
  <c r="B1434" i="10"/>
  <c r="L1434" i="10" s="1"/>
  <c r="AB1433" i="10"/>
  <c r="W1433" i="10"/>
  <c r="L1433" i="10"/>
  <c r="B1433" i="10"/>
  <c r="I1433" i="10" s="1"/>
  <c r="AB1432" i="10"/>
  <c r="W1432" i="10"/>
  <c r="I1432" i="10"/>
  <c r="O1432" i="10" s="1"/>
  <c r="B1432" i="10"/>
  <c r="L1432" i="10" s="1"/>
  <c r="AB1431" i="10"/>
  <c r="W1431" i="10"/>
  <c r="AC1431" i="10" s="1"/>
  <c r="B1431" i="10"/>
  <c r="AB1430" i="10"/>
  <c r="W1430" i="10"/>
  <c r="B1430" i="10"/>
  <c r="L1430" i="10" s="1"/>
  <c r="AB1429" i="10"/>
  <c r="W1429" i="10"/>
  <c r="AC1429" i="10" s="1"/>
  <c r="B1429" i="10"/>
  <c r="AB1428" i="10"/>
  <c r="W1428" i="10"/>
  <c r="AC1428" i="10" s="1"/>
  <c r="B1428" i="10"/>
  <c r="L1428" i="10" s="1"/>
  <c r="AB1427" i="10"/>
  <c r="W1427" i="10"/>
  <c r="B1427" i="10"/>
  <c r="L1427" i="10" s="1"/>
  <c r="AB1426" i="10"/>
  <c r="W1426" i="10"/>
  <c r="AC1426" i="10" s="1"/>
  <c r="B1426" i="10"/>
  <c r="L1426" i="10" s="1"/>
  <c r="AB1425" i="10"/>
  <c r="W1425" i="10"/>
  <c r="L1425" i="10"/>
  <c r="B1425" i="10"/>
  <c r="I1425" i="10" s="1"/>
  <c r="AB1424" i="10"/>
  <c r="AC1424" i="10" s="1"/>
  <c r="W1424" i="10"/>
  <c r="B1424" i="10"/>
  <c r="L1424" i="10" s="1"/>
  <c r="AB1423" i="10"/>
  <c r="W1423" i="10"/>
  <c r="B1423" i="10"/>
  <c r="AB1422" i="10"/>
  <c r="W1422" i="10"/>
  <c r="I1422" i="10"/>
  <c r="B1422" i="10"/>
  <c r="L1422" i="10" s="1"/>
  <c r="AB1421" i="10"/>
  <c r="W1421" i="10"/>
  <c r="L1421" i="10"/>
  <c r="B1421" i="10"/>
  <c r="I1421" i="10" s="1"/>
  <c r="AB1420" i="10"/>
  <c r="W1420" i="10"/>
  <c r="I1420" i="10"/>
  <c r="B1420" i="10"/>
  <c r="L1420" i="10" s="1"/>
  <c r="AB1419" i="10"/>
  <c r="W1419" i="10"/>
  <c r="AC1419" i="10" s="1"/>
  <c r="B1419" i="10"/>
  <c r="L1419" i="10" s="1"/>
  <c r="AB1418" i="10"/>
  <c r="W1418" i="10"/>
  <c r="I1418" i="10"/>
  <c r="B1418" i="10"/>
  <c r="L1418" i="10" s="1"/>
  <c r="AB1417" i="10"/>
  <c r="W1417" i="10"/>
  <c r="B1417" i="10"/>
  <c r="L1417" i="10" s="1"/>
  <c r="AB1416" i="10"/>
  <c r="W1416" i="10"/>
  <c r="AC1416" i="10" s="1"/>
  <c r="B1416" i="10"/>
  <c r="AB1415" i="10"/>
  <c r="W1415" i="10"/>
  <c r="AC1415" i="10" s="1"/>
  <c r="B1415" i="10"/>
  <c r="AB1414" i="10"/>
  <c r="W1414" i="10"/>
  <c r="B1414" i="10"/>
  <c r="L1414" i="10" s="1"/>
  <c r="AB1413" i="10"/>
  <c r="W1413" i="10"/>
  <c r="AC1413" i="10" s="1"/>
  <c r="B1413" i="10"/>
  <c r="L1413" i="10" s="1"/>
  <c r="AB1412" i="10"/>
  <c r="AC1412" i="10" s="1"/>
  <c r="W1412" i="10"/>
  <c r="B1412" i="10"/>
  <c r="L1412" i="10" s="1"/>
  <c r="AB1411" i="10"/>
  <c r="W1411" i="10"/>
  <c r="AC1411" i="10" s="1"/>
  <c r="B1411" i="10"/>
  <c r="L1411" i="10" s="1"/>
  <c r="AB1410" i="10"/>
  <c r="W1410" i="10"/>
  <c r="B1410" i="10"/>
  <c r="L1410" i="10" s="1"/>
  <c r="AB1409" i="10"/>
  <c r="W1409" i="10"/>
  <c r="AC1409" i="10" s="1"/>
  <c r="B1409" i="10"/>
  <c r="AB1408" i="10"/>
  <c r="W1408" i="10"/>
  <c r="AC1408" i="10" s="1"/>
  <c r="B1408" i="10"/>
  <c r="L1408" i="10" s="1"/>
  <c r="AB1407" i="10"/>
  <c r="W1407" i="10"/>
  <c r="B1407" i="10"/>
  <c r="AB1406" i="10"/>
  <c r="W1406" i="10"/>
  <c r="AC1406" i="10" s="1"/>
  <c r="B1406" i="10"/>
  <c r="L1406" i="10" s="1"/>
  <c r="AB1405" i="10"/>
  <c r="W1405" i="10"/>
  <c r="B1405" i="10"/>
  <c r="L1405" i="10" s="1"/>
  <c r="AB1404" i="10"/>
  <c r="W1404" i="10"/>
  <c r="I1404" i="10"/>
  <c r="B1404" i="10"/>
  <c r="L1404" i="10" s="1"/>
  <c r="AB1403" i="10"/>
  <c r="W1403" i="10"/>
  <c r="B1403" i="10"/>
  <c r="L1403" i="10" s="1"/>
  <c r="AB1402" i="10"/>
  <c r="W1402" i="10"/>
  <c r="B1402" i="10"/>
  <c r="AB1401" i="10"/>
  <c r="W1401" i="10"/>
  <c r="B1401" i="10"/>
  <c r="AB1400" i="10"/>
  <c r="W1400" i="10"/>
  <c r="AC1400" i="10" s="1"/>
  <c r="B1400" i="10"/>
  <c r="AB1399" i="10"/>
  <c r="W1399" i="10"/>
  <c r="AC1399" i="10" s="1"/>
  <c r="B1399" i="10"/>
  <c r="AB1398" i="10"/>
  <c r="W1398" i="10"/>
  <c r="B1398" i="10"/>
  <c r="L1398" i="10" s="1"/>
  <c r="AB1397" i="10"/>
  <c r="W1397" i="10"/>
  <c r="I1397" i="10"/>
  <c r="B1397" i="10"/>
  <c r="L1397" i="10" s="1"/>
  <c r="AB1396" i="10"/>
  <c r="W1396" i="10"/>
  <c r="B1396" i="10"/>
  <c r="L1396" i="10" s="1"/>
  <c r="AB1395" i="10"/>
  <c r="W1395" i="10"/>
  <c r="AC1395" i="10" s="1"/>
  <c r="B1395" i="10"/>
  <c r="L1395" i="10" s="1"/>
  <c r="AB1394" i="10"/>
  <c r="W1394" i="10"/>
  <c r="B1394" i="10"/>
  <c r="L1394" i="10" s="1"/>
  <c r="AB1393" i="10"/>
  <c r="W1393" i="10"/>
  <c r="AC1393" i="10" s="1"/>
  <c r="B1393" i="10"/>
  <c r="AB1392" i="10"/>
  <c r="W1392" i="10"/>
  <c r="AC1392" i="10" s="1"/>
  <c r="B1392" i="10"/>
  <c r="AB1391" i="10"/>
  <c r="W1391" i="10"/>
  <c r="AC1391" i="10" s="1"/>
  <c r="B1391" i="10"/>
  <c r="AB1390" i="10"/>
  <c r="W1390" i="10"/>
  <c r="I1390" i="10"/>
  <c r="B1390" i="10"/>
  <c r="L1390" i="10" s="1"/>
  <c r="AB1389" i="10"/>
  <c r="W1389" i="10"/>
  <c r="L1389" i="10"/>
  <c r="O1389" i="10" s="1"/>
  <c r="B1389" i="10"/>
  <c r="I1389" i="10" s="1"/>
  <c r="AB1388" i="10"/>
  <c r="W1388" i="10"/>
  <c r="I1388" i="10"/>
  <c r="B1388" i="10"/>
  <c r="L1388" i="10" s="1"/>
  <c r="AB1387" i="10"/>
  <c r="W1387" i="10"/>
  <c r="I1387" i="10"/>
  <c r="B1387" i="10"/>
  <c r="L1387" i="10" s="1"/>
  <c r="AC1386" i="10"/>
  <c r="AB1386" i="10"/>
  <c r="W1386" i="10"/>
  <c r="B1386" i="10"/>
  <c r="AB1385" i="10"/>
  <c r="W1385" i="10"/>
  <c r="B1385" i="10"/>
  <c r="AB1384" i="10"/>
  <c r="W1384" i="10"/>
  <c r="AC1384" i="10" s="1"/>
  <c r="B1384" i="10"/>
  <c r="L1384" i="10" s="1"/>
  <c r="AB1383" i="10"/>
  <c r="W1383" i="10"/>
  <c r="B1383" i="10"/>
  <c r="L1383" i="10" s="1"/>
  <c r="AB1382" i="10"/>
  <c r="W1382" i="10"/>
  <c r="AC1382" i="10" s="1"/>
  <c r="B1382" i="10"/>
  <c r="L1382" i="10" s="1"/>
  <c r="AB1381" i="10"/>
  <c r="W1381" i="10"/>
  <c r="B1381" i="10"/>
  <c r="L1381" i="10" s="1"/>
  <c r="AB1380" i="10"/>
  <c r="W1380" i="10"/>
  <c r="AC1380" i="10" s="1"/>
  <c r="B1380" i="10"/>
  <c r="AB1379" i="10"/>
  <c r="W1379" i="10"/>
  <c r="B1379" i="10"/>
  <c r="AB1378" i="10"/>
  <c r="W1378" i="10"/>
  <c r="AC1378" i="10" s="1"/>
  <c r="B1378" i="10"/>
  <c r="AB1377" i="10"/>
  <c r="W1377" i="10"/>
  <c r="B1377" i="10"/>
  <c r="AB1376" i="10"/>
  <c r="W1376" i="10"/>
  <c r="B1376" i="10"/>
  <c r="L1376" i="10" s="1"/>
  <c r="AB1375" i="10"/>
  <c r="W1375" i="10"/>
  <c r="B1375" i="10"/>
  <c r="L1375" i="10" s="1"/>
  <c r="AB1374" i="10"/>
  <c r="W1374" i="10"/>
  <c r="AC1374" i="10" s="1"/>
  <c r="B1374" i="10"/>
  <c r="AB1373" i="10"/>
  <c r="W1373" i="10"/>
  <c r="B1373" i="10"/>
  <c r="AB1372" i="10"/>
  <c r="W1372" i="10"/>
  <c r="B1372" i="10"/>
  <c r="AB1371" i="10"/>
  <c r="W1371" i="10"/>
  <c r="B1371" i="10"/>
  <c r="AB1370" i="10"/>
  <c r="W1370" i="10"/>
  <c r="AC1370" i="10" s="1"/>
  <c r="B1370" i="10"/>
  <c r="AB1369" i="10"/>
  <c r="W1369" i="10"/>
  <c r="AC1369" i="10" s="1"/>
  <c r="B1369" i="10"/>
  <c r="AB1368" i="10"/>
  <c r="W1368" i="10"/>
  <c r="I1368" i="10"/>
  <c r="B1368" i="10"/>
  <c r="L1368" i="10" s="1"/>
  <c r="AB1367" i="10"/>
  <c r="W1367" i="10"/>
  <c r="I1367" i="10"/>
  <c r="B1367" i="10"/>
  <c r="L1367" i="10" s="1"/>
  <c r="AB1366" i="10"/>
  <c r="W1366" i="10"/>
  <c r="AC1366" i="10" s="1"/>
  <c r="B1366" i="10"/>
  <c r="AB1365" i="10"/>
  <c r="W1365" i="10"/>
  <c r="B1365" i="10"/>
  <c r="AB1364" i="10"/>
  <c r="W1364" i="10"/>
  <c r="AC1364" i="10" s="1"/>
  <c r="B1364" i="10"/>
  <c r="AB1363" i="10"/>
  <c r="W1363" i="10"/>
  <c r="B1363" i="10"/>
  <c r="AB1362" i="10"/>
  <c r="W1362" i="10"/>
  <c r="AC1362" i="10" s="1"/>
  <c r="B1362" i="10"/>
  <c r="AB1361" i="10"/>
  <c r="W1361" i="10"/>
  <c r="B1361" i="10"/>
  <c r="AB1360" i="10"/>
  <c r="AC1360" i="10" s="1"/>
  <c r="W1360" i="10"/>
  <c r="B1360" i="10"/>
  <c r="L1360" i="10" s="1"/>
  <c r="AB1359" i="10"/>
  <c r="W1359" i="10"/>
  <c r="B1359" i="10"/>
  <c r="AB1358" i="10"/>
  <c r="W1358" i="10"/>
  <c r="AC1358" i="10" s="1"/>
  <c r="B1358" i="10"/>
  <c r="AB1357" i="10"/>
  <c r="W1357" i="10"/>
  <c r="AC1357" i="10" s="1"/>
  <c r="B1357" i="10"/>
  <c r="L1357" i="10" s="1"/>
  <c r="AB1356" i="10"/>
  <c r="W1356" i="10"/>
  <c r="I1356" i="10"/>
  <c r="B1356" i="10"/>
  <c r="L1356" i="10" s="1"/>
  <c r="AB1355" i="10"/>
  <c r="W1355" i="10"/>
  <c r="I1355" i="10"/>
  <c r="B1355" i="10"/>
  <c r="L1355" i="10" s="1"/>
  <c r="AB1354" i="10"/>
  <c r="W1354" i="10"/>
  <c r="AC1354" i="10" s="1"/>
  <c r="B1354" i="10"/>
  <c r="L1354" i="10" s="1"/>
  <c r="AB1353" i="10"/>
  <c r="W1353" i="10"/>
  <c r="I1353" i="10"/>
  <c r="B1353" i="10"/>
  <c r="L1353" i="10" s="1"/>
  <c r="AB1352" i="10"/>
  <c r="W1352" i="10"/>
  <c r="B1352" i="10"/>
  <c r="L1352" i="10" s="1"/>
  <c r="AB1351" i="10"/>
  <c r="W1351" i="10"/>
  <c r="AC1351" i="10" s="1"/>
  <c r="B1351" i="10"/>
  <c r="AB1350" i="10"/>
  <c r="W1350" i="10"/>
  <c r="AC1350" i="10" s="1"/>
  <c r="B1350" i="10"/>
  <c r="L1350" i="10" s="1"/>
  <c r="AB1349" i="10"/>
  <c r="W1349" i="10"/>
  <c r="AC1349" i="10" s="1"/>
  <c r="B1349" i="10"/>
  <c r="L1349" i="10" s="1"/>
  <c r="AB1348" i="10"/>
  <c r="AC1348" i="10" s="1"/>
  <c r="W1348" i="10"/>
  <c r="I1348" i="10"/>
  <c r="B1348" i="10"/>
  <c r="L1348" i="10" s="1"/>
  <c r="AB1347" i="10"/>
  <c r="W1347" i="10"/>
  <c r="I1347" i="10"/>
  <c r="B1347" i="10"/>
  <c r="L1347" i="10" s="1"/>
  <c r="AB1346" i="10"/>
  <c r="W1346" i="10"/>
  <c r="B1346" i="10"/>
  <c r="L1346" i="10" s="1"/>
  <c r="AB1345" i="10"/>
  <c r="W1345" i="10"/>
  <c r="AC1345" i="10" s="1"/>
  <c r="B1345" i="10"/>
  <c r="AB1344" i="10"/>
  <c r="AC1344" i="10" s="1"/>
  <c r="W1344" i="10"/>
  <c r="B1344" i="10"/>
  <c r="L1344" i="10" s="1"/>
  <c r="AB1343" i="10"/>
  <c r="W1343" i="10"/>
  <c r="AC1343" i="10" s="1"/>
  <c r="B1343" i="10"/>
  <c r="AB1342" i="10"/>
  <c r="W1342" i="10"/>
  <c r="AC1342" i="10" s="1"/>
  <c r="B1342" i="10"/>
  <c r="L1342" i="10" s="1"/>
  <c r="AB1341" i="10"/>
  <c r="W1341" i="10"/>
  <c r="B1341" i="10"/>
  <c r="L1341" i="10" s="1"/>
  <c r="AB1340" i="10"/>
  <c r="W1340" i="10"/>
  <c r="AC1340" i="10" s="1"/>
  <c r="B1340" i="10"/>
  <c r="AB1339" i="10"/>
  <c r="W1339" i="10"/>
  <c r="B1339" i="10"/>
  <c r="AB1338" i="10"/>
  <c r="W1338" i="10"/>
  <c r="AC1338" i="10" s="1"/>
  <c r="B1338" i="10"/>
  <c r="L1338" i="10" s="1"/>
  <c r="AB1337" i="10"/>
  <c r="W1337" i="10"/>
  <c r="AC1337" i="10" s="1"/>
  <c r="B1337" i="10"/>
  <c r="AB1336" i="10"/>
  <c r="W1336" i="10"/>
  <c r="AC1336" i="10" s="1"/>
  <c r="B1336" i="10"/>
  <c r="L1336" i="10" s="1"/>
  <c r="AB1335" i="10"/>
  <c r="W1335" i="10"/>
  <c r="I1335" i="10"/>
  <c r="B1335" i="10"/>
  <c r="L1335" i="10" s="1"/>
  <c r="AC1334" i="10"/>
  <c r="AB1334" i="10"/>
  <c r="W1334" i="10"/>
  <c r="B1334" i="10"/>
  <c r="L1334" i="10" s="1"/>
  <c r="AB1333" i="10"/>
  <c r="W1333" i="10"/>
  <c r="B1333" i="10"/>
  <c r="L1333" i="10" s="1"/>
  <c r="AB1332" i="10"/>
  <c r="W1332" i="10"/>
  <c r="AC1332" i="10" s="1"/>
  <c r="B1332" i="10"/>
  <c r="AB1331" i="10"/>
  <c r="W1331" i="10"/>
  <c r="B1331" i="10"/>
  <c r="AB1330" i="10"/>
  <c r="W1330" i="10"/>
  <c r="AC1330" i="10" s="1"/>
  <c r="B1330" i="10"/>
  <c r="L1330" i="10" s="1"/>
  <c r="AB1329" i="10"/>
  <c r="W1329" i="10"/>
  <c r="I1329" i="10"/>
  <c r="O1329" i="10" s="1"/>
  <c r="B1329" i="10"/>
  <c r="L1329" i="10" s="1"/>
  <c r="AC1328" i="10"/>
  <c r="AB1328" i="10"/>
  <c r="W1328" i="10"/>
  <c r="B1328" i="10"/>
  <c r="L1328" i="10" s="1"/>
  <c r="AB1327" i="10"/>
  <c r="W1327" i="10"/>
  <c r="I1327" i="10"/>
  <c r="B1327" i="10"/>
  <c r="L1327" i="10" s="1"/>
  <c r="AB1326" i="10"/>
  <c r="W1326" i="10"/>
  <c r="B1326" i="10"/>
  <c r="L1326" i="10" s="1"/>
  <c r="AB1325" i="10"/>
  <c r="W1325" i="10"/>
  <c r="AC1325" i="10" s="1"/>
  <c r="B1325" i="10"/>
  <c r="L1325" i="10" s="1"/>
  <c r="AB1324" i="10"/>
  <c r="W1324" i="10"/>
  <c r="I1324" i="10"/>
  <c r="B1324" i="10"/>
  <c r="L1324" i="10" s="1"/>
  <c r="AB1323" i="10"/>
  <c r="W1323" i="10"/>
  <c r="I1323" i="10"/>
  <c r="B1323" i="10"/>
  <c r="L1323" i="10" s="1"/>
  <c r="AB1322" i="10"/>
  <c r="W1322" i="10"/>
  <c r="AC1322" i="10" s="1"/>
  <c r="B1322" i="10"/>
  <c r="L1322" i="10" s="1"/>
  <c r="AB1321" i="10"/>
  <c r="W1321" i="10"/>
  <c r="I1321" i="10"/>
  <c r="B1321" i="10"/>
  <c r="L1321" i="10" s="1"/>
  <c r="AB1320" i="10"/>
  <c r="W1320" i="10"/>
  <c r="B1320" i="10"/>
  <c r="L1320" i="10" s="1"/>
  <c r="AB1319" i="10"/>
  <c r="W1319" i="10"/>
  <c r="AC1319" i="10" s="1"/>
  <c r="B1319" i="10"/>
  <c r="AB1318" i="10"/>
  <c r="AC1318" i="10" s="1"/>
  <c r="W1318" i="10"/>
  <c r="B1318" i="10"/>
  <c r="L1318" i="10" s="1"/>
  <c r="AB1317" i="10"/>
  <c r="W1317" i="10"/>
  <c r="AC1317" i="10" s="1"/>
  <c r="B1317" i="10"/>
  <c r="L1317" i="10" s="1"/>
  <c r="AB1316" i="10"/>
  <c r="W1316" i="10"/>
  <c r="I1316" i="10"/>
  <c r="B1316" i="10"/>
  <c r="L1316" i="10" s="1"/>
  <c r="AB1315" i="10"/>
  <c r="W1315" i="10"/>
  <c r="I1315" i="10"/>
  <c r="B1315" i="10"/>
  <c r="L1315" i="10" s="1"/>
  <c r="AB1314" i="10"/>
  <c r="W1314" i="10"/>
  <c r="B1314" i="10"/>
  <c r="L1314" i="10" s="1"/>
  <c r="AB1313" i="10"/>
  <c r="W1313" i="10"/>
  <c r="AC1313" i="10" s="1"/>
  <c r="B1313" i="10"/>
  <c r="AB1312" i="10"/>
  <c r="W1312" i="10"/>
  <c r="B1312" i="10"/>
  <c r="L1312" i="10" s="1"/>
  <c r="AB1311" i="10"/>
  <c r="W1311" i="10"/>
  <c r="AC1311" i="10" s="1"/>
  <c r="B1311" i="10"/>
  <c r="AB1310" i="10"/>
  <c r="W1310" i="10"/>
  <c r="AC1310" i="10" s="1"/>
  <c r="B1310" i="10"/>
  <c r="L1310" i="10" s="1"/>
  <c r="AB1309" i="10"/>
  <c r="W1309" i="10"/>
  <c r="B1309" i="10"/>
  <c r="L1309" i="10" s="1"/>
  <c r="AB1308" i="10"/>
  <c r="W1308" i="10"/>
  <c r="AC1308" i="10" s="1"/>
  <c r="B1308" i="10"/>
  <c r="AB1307" i="10"/>
  <c r="W1307" i="10"/>
  <c r="B1307" i="10"/>
  <c r="AB1306" i="10"/>
  <c r="AC1306" i="10" s="1"/>
  <c r="W1306" i="10"/>
  <c r="B1306" i="10"/>
  <c r="L1306" i="10" s="1"/>
  <c r="AB1305" i="10"/>
  <c r="W1305" i="10"/>
  <c r="AC1305" i="10" s="1"/>
  <c r="B1305" i="10"/>
  <c r="AB1304" i="10"/>
  <c r="W1304" i="10"/>
  <c r="AC1304" i="10" s="1"/>
  <c r="B1304" i="10"/>
  <c r="L1304" i="10" s="1"/>
  <c r="AB1303" i="10"/>
  <c r="W1303" i="10"/>
  <c r="I1303" i="10"/>
  <c r="B1303" i="10"/>
  <c r="L1303" i="10" s="1"/>
  <c r="AB1302" i="10"/>
  <c r="W1302" i="10"/>
  <c r="AC1302" i="10" s="1"/>
  <c r="B1302" i="10"/>
  <c r="L1302" i="10" s="1"/>
  <c r="AB1301" i="10"/>
  <c r="W1301" i="10"/>
  <c r="B1301" i="10"/>
  <c r="L1301" i="10" s="1"/>
  <c r="AB1300" i="10"/>
  <c r="W1300" i="10"/>
  <c r="AC1300" i="10" s="1"/>
  <c r="B1300" i="10"/>
  <c r="AB1299" i="10"/>
  <c r="W1299" i="10"/>
  <c r="B1299" i="10"/>
  <c r="AB1298" i="10"/>
  <c r="W1298" i="10"/>
  <c r="AC1298" i="10" s="1"/>
  <c r="B1298" i="10"/>
  <c r="L1298" i="10" s="1"/>
  <c r="AB1297" i="10"/>
  <c r="W1297" i="10"/>
  <c r="I1297" i="10"/>
  <c r="B1297" i="10"/>
  <c r="L1297" i="10" s="1"/>
  <c r="AB1296" i="10"/>
  <c r="W1296" i="10"/>
  <c r="AC1296" i="10" s="1"/>
  <c r="B1296" i="10"/>
  <c r="L1296" i="10" s="1"/>
  <c r="AB1295" i="10"/>
  <c r="W1295" i="10"/>
  <c r="I1295" i="10"/>
  <c r="B1295" i="10"/>
  <c r="L1295" i="10" s="1"/>
  <c r="AB1294" i="10"/>
  <c r="W1294" i="10"/>
  <c r="B1294" i="10"/>
  <c r="L1294" i="10" s="1"/>
  <c r="AB1293" i="10"/>
  <c r="W1293" i="10"/>
  <c r="AC1293" i="10" s="1"/>
  <c r="B1293" i="10"/>
  <c r="L1293" i="10" s="1"/>
  <c r="AB1292" i="10"/>
  <c r="W1292" i="10"/>
  <c r="I1292" i="10"/>
  <c r="B1292" i="10"/>
  <c r="L1292" i="10" s="1"/>
  <c r="AB1291" i="10"/>
  <c r="W1291" i="10"/>
  <c r="I1291" i="10"/>
  <c r="B1291" i="10"/>
  <c r="L1291" i="10" s="1"/>
  <c r="AC1290" i="10"/>
  <c r="AB1290" i="10"/>
  <c r="W1290" i="10"/>
  <c r="B1290" i="10"/>
  <c r="L1290" i="10" s="1"/>
  <c r="AB1289" i="10"/>
  <c r="W1289" i="10"/>
  <c r="I1289" i="10"/>
  <c r="B1289" i="10"/>
  <c r="L1289" i="10" s="1"/>
  <c r="AB1288" i="10"/>
  <c r="W1288" i="10"/>
  <c r="B1288" i="10"/>
  <c r="L1288" i="10" s="1"/>
  <c r="AB1287" i="10"/>
  <c r="W1287" i="10"/>
  <c r="AC1287" i="10" s="1"/>
  <c r="B1287" i="10"/>
  <c r="AB1286" i="10"/>
  <c r="W1286" i="10"/>
  <c r="AC1286" i="10" s="1"/>
  <c r="B1286" i="10"/>
  <c r="L1286" i="10" s="1"/>
  <c r="AB1285" i="10"/>
  <c r="W1285" i="10"/>
  <c r="AC1285" i="10" s="1"/>
  <c r="B1285" i="10"/>
  <c r="L1285" i="10" s="1"/>
  <c r="AB1284" i="10"/>
  <c r="W1284" i="10"/>
  <c r="I1284" i="10"/>
  <c r="B1284" i="10"/>
  <c r="L1284" i="10" s="1"/>
  <c r="AB1283" i="10"/>
  <c r="W1283" i="10"/>
  <c r="I1283" i="10"/>
  <c r="B1283" i="10"/>
  <c r="L1283" i="10" s="1"/>
  <c r="AB1282" i="10"/>
  <c r="W1282" i="10"/>
  <c r="B1282" i="10"/>
  <c r="L1282" i="10" s="1"/>
  <c r="AB1281" i="10"/>
  <c r="W1281" i="10"/>
  <c r="AC1281" i="10" s="1"/>
  <c r="B1281" i="10"/>
  <c r="AB1280" i="10"/>
  <c r="AC1280" i="10" s="1"/>
  <c r="W1280" i="10"/>
  <c r="B1280" i="10"/>
  <c r="L1280" i="10" s="1"/>
  <c r="AB1279" i="10"/>
  <c r="W1279" i="10"/>
  <c r="AC1279" i="10" s="1"/>
  <c r="B1279" i="10"/>
  <c r="AB1278" i="10"/>
  <c r="W1278" i="10"/>
  <c r="AC1278" i="10" s="1"/>
  <c r="B1278" i="10"/>
  <c r="L1278" i="10" s="1"/>
  <c r="AB1277" i="10"/>
  <c r="W1277" i="10"/>
  <c r="B1277" i="10"/>
  <c r="L1277" i="10" s="1"/>
  <c r="AB1276" i="10"/>
  <c r="W1276" i="10"/>
  <c r="AC1276" i="10" s="1"/>
  <c r="B1276" i="10"/>
  <c r="AB1275" i="10"/>
  <c r="W1275" i="10"/>
  <c r="B1275" i="10"/>
  <c r="AB1274" i="10"/>
  <c r="W1274" i="10"/>
  <c r="AC1274" i="10" s="1"/>
  <c r="B1274" i="10"/>
  <c r="L1274" i="10" s="1"/>
  <c r="AB1273" i="10"/>
  <c r="W1273" i="10"/>
  <c r="AC1273" i="10" s="1"/>
  <c r="B1273" i="10"/>
  <c r="AB1272" i="10"/>
  <c r="W1272" i="10"/>
  <c r="AC1272" i="10" s="1"/>
  <c r="B1272" i="10"/>
  <c r="L1272" i="10" s="1"/>
  <c r="AB1271" i="10"/>
  <c r="W1271" i="10"/>
  <c r="I1271" i="10"/>
  <c r="B1271" i="10"/>
  <c r="L1271" i="10" s="1"/>
  <c r="AB1270" i="10"/>
  <c r="W1270" i="10"/>
  <c r="AC1270" i="10" s="1"/>
  <c r="B1270" i="10"/>
  <c r="L1270" i="10" s="1"/>
  <c r="AB1269" i="10"/>
  <c r="W1269" i="10"/>
  <c r="B1269" i="10"/>
  <c r="L1269" i="10" s="1"/>
  <c r="AB1268" i="10"/>
  <c r="W1268" i="10"/>
  <c r="AC1268" i="10" s="1"/>
  <c r="B1268" i="10"/>
  <c r="AB1267" i="10"/>
  <c r="W1267" i="10"/>
  <c r="B1267" i="10"/>
  <c r="AB1266" i="10"/>
  <c r="W1266" i="10"/>
  <c r="AC1266" i="10" s="1"/>
  <c r="B1266" i="10"/>
  <c r="L1266" i="10" s="1"/>
  <c r="AB1265" i="10"/>
  <c r="W1265" i="10"/>
  <c r="I1265" i="10"/>
  <c r="O1265" i="10" s="1"/>
  <c r="B1265" i="10"/>
  <c r="L1265" i="10" s="1"/>
  <c r="AB1264" i="10"/>
  <c r="W1264" i="10"/>
  <c r="AC1264" i="10" s="1"/>
  <c r="B1264" i="10"/>
  <c r="AB1263" i="10"/>
  <c r="W1263" i="10"/>
  <c r="I1263" i="10"/>
  <c r="B1263" i="10"/>
  <c r="L1263" i="10" s="1"/>
  <c r="AB1262" i="10"/>
  <c r="W1262" i="10"/>
  <c r="B1262" i="10"/>
  <c r="L1262" i="10" s="1"/>
  <c r="AB1261" i="10"/>
  <c r="W1261" i="10"/>
  <c r="AC1261" i="10" s="1"/>
  <c r="B1261" i="10"/>
  <c r="L1261" i="10" s="1"/>
  <c r="AB1260" i="10"/>
  <c r="W1260" i="10"/>
  <c r="I1260" i="10"/>
  <c r="B1260" i="10"/>
  <c r="L1260" i="10" s="1"/>
  <c r="AB1259" i="10"/>
  <c r="W1259" i="10"/>
  <c r="I1259" i="10"/>
  <c r="B1259" i="10"/>
  <c r="L1259" i="10" s="1"/>
  <c r="AC1258" i="10"/>
  <c r="AB1258" i="10"/>
  <c r="W1258" i="10"/>
  <c r="B1258" i="10"/>
  <c r="AB1257" i="10"/>
  <c r="W1257" i="10"/>
  <c r="I1257" i="10"/>
  <c r="B1257" i="10"/>
  <c r="L1257" i="10" s="1"/>
  <c r="AB1256" i="10"/>
  <c r="W1256" i="10"/>
  <c r="B1256" i="10"/>
  <c r="L1256" i="10" s="1"/>
  <c r="AB1255" i="10"/>
  <c r="W1255" i="10"/>
  <c r="AC1255" i="10" s="1"/>
  <c r="B1255" i="10"/>
  <c r="AC1254" i="10"/>
  <c r="AB1254" i="10"/>
  <c r="W1254" i="10"/>
  <c r="B1254" i="10"/>
  <c r="AB1253" i="10"/>
  <c r="W1253" i="10"/>
  <c r="B1253" i="10"/>
  <c r="AB1252" i="10"/>
  <c r="W1252" i="10"/>
  <c r="AC1252" i="10" s="1"/>
  <c r="I1252" i="10"/>
  <c r="B1252" i="10"/>
  <c r="L1252" i="10" s="1"/>
  <c r="AB1251" i="10"/>
  <c r="W1251" i="10"/>
  <c r="I1251" i="10"/>
  <c r="B1251" i="10"/>
  <c r="L1251" i="10" s="1"/>
  <c r="AB1250" i="10"/>
  <c r="W1250" i="10"/>
  <c r="AC1250" i="10" s="1"/>
  <c r="B1250" i="10"/>
  <c r="L1250" i="10" s="1"/>
  <c r="AB1249" i="10"/>
  <c r="W1249" i="10"/>
  <c r="AC1249" i="10" s="1"/>
  <c r="I1249" i="10"/>
  <c r="B1249" i="10"/>
  <c r="L1249" i="10" s="1"/>
  <c r="AB1248" i="10"/>
  <c r="W1248" i="10"/>
  <c r="B1248" i="10"/>
  <c r="AB1247" i="10"/>
  <c r="W1247" i="10"/>
  <c r="AC1247" i="10" s="1"/>
  <c r="B1247" i="10"/>
  <c r="L1247" i="10" s="1"/>
  <c r="AB1246" i="10"/>
  <c r="W1246" i="10"/>
  <c r="AC1246" i="10" s="1"/>
  <c r="B1246" i="10"/>
  <c r="AB1245" i="10"/>
  <c r="W1245" i="10"/>
  <c r="B1245" i="10"/>
  <c r="AB1244" i="10"/>
  <c r="W1244" i="10"/>
  <c r="B1244" i="10"/>
  <c r="AB1243" i="10"/>
  <c r="W1243" i="10"/>
  <c r="B1243" i="10"/>
  <c r="AB1242" i="10"/>
  <c r="W1242" i="10"/>
  <c r="AC1242" i="10" s="1"/>
  <c r="B1242" i="10"/>
  <c r="AB1241" i="10"/>
  <c r="W1241" i="10"/>
  <c r="I1241" i="10"/>
  <c r="B1241" i="10"/>
  <c r="L1241" i="10" s="1"/>
  <c r="AB1240" i="10"/>
  <c r="W1240" i="10"/>
  <c r="B1240" i="10"/>
  <c r="AB1239" i="10"/>
  <c r="W1239" i="10"/>
  <c r="AC1239" i="10" s="1"/>
  <c r="B1239" i="10"/>
  <c r="L1239" i="10" s="1"/>
  <c r="AB1238" i="10"/>
  <c r="W1238" i="10"/>
  <c r="AC1238" i="10" s="1"/>
  <c r="B1238" i="10"/>
  <c r="AB1237" i="10"/>
  <c r="W1237" i="10"/>
  <c r="B1237" i="10"/>
  <c r="AB1236" i="10"/>
  <c r="W1236" i="10"/>
  <c r="B1236" i="10"/>
  <c r="AB1235" i="10"/>
  <c r="W1235" i="10"/>
  <c r="B1235" i="10"/>
  <c r="AB1234" i="10"/>
  <c r="AC1234" i="10" s="1"/>
  <c r="W1234" i="10"/>
  <c r="B1234" i="10"/>
  <c r="AB1233" i="10"/>
  <c r="W1233" i="10"/>
  <c r="AC1233" i="10" s="1"/>
  <c r="B1233" i="10"/>
  <c r="AB1232" i="10"/>
  <c r="W1232" i="10"/>
  <c r="AC1232" i="10" s="1"/>
  <c r="B1232" i="10"/>
  <c r="AB1231" i="10"/>
  <c r="W1231" i="10"/>
  <c r="B1231" i="10"/>
  <c r="AB1230" i="10"/>
  <c r="W1230" i="10"/>
  <c r="B1230" i="10"/>
  <c r="AB1229" i="10"/>
  <c r="W1229" i="10"/>
  <c r="B1229" i="10"/>
  <c r="AB1228" i="10"/>
  <c r="W1228" i="10"/>
  <c r="I1228" i="10"/>
  <c r="B1228" i="10"/>
  <c r="L1228" i="10" s="1"/>
  <c r="AB1227" i="10"/>
  <c r="W1227" i="10"/>
  <c r="I1227" i="10"/>
  <c r="B1227" i="10"/>
  <c r="L1227" i="10" s="1"/>
  <c r="AB1226" i="10"/>
  <c r="W1226" i="10"/>
  <c r="AC1226" i="10" s="1"/>
  <c r="B1226" i="10"/>
  <c r="AB1225" i="10"/>
  <c r="W1225" i="10"/>
  <c r="I1225" i="10"/>
  <c r="B1225" i="10"/>
  <c r="L1225" i="10" s="1"/>
  <c r="AB1224" i="10"/>
  <c r="W1224" i="10"/>
  <c r="AC1224" i="10" s="1"/>
  <c r="B1224" i="10"/>
  <c r="AB1223" i="10"/>
  <c r="W1223" i="10"/>
  <c r="I1223" i="10"/>
  <c r="B1223" i="10"/>
  <c r="L1223" i="10" s="1"/>
  <c r="AB1222" i="10"/>
  <c r="W1222" i="10"/>
  <c r="AC1222" i="10" s="1"/>
  <c r="B1222" i="10"/>
  <c r="AB1221" i="10"/>
  <c r="W1221" i="10"/>
  <c r="I1221" i="10"/>
  <c r="B1221" i="10"/>
  <c r="L1221" i="10" s="1"/>
  <c r="AB1220" i="10"/>
  <c r="AC1220" i="10" s="1"/>
  <c r="W1220" i="10"/>
  <c r="I1220" i="10"/>
  <c r="B1220" i="10"/>
  <c r="L1220" i="10" s="1"/>
  <c r="AB1219" i="10"/>
  <c r="W1219" i="10"/>
  <c r="B1219" i="10"/>
  <c r="AB1218" i="10"/>
  <c r="W1218" i="10"/>
  <c r="B1218" i="10"/>
  <c r="AB1217" i="10"/>
  <c r="W1217" i="10"/>
  <c r="B1217" i="10"/>
  <c r="AB1216" i="10"/>
  <c r="W1216" i="10"/>
  <c r="AC1216" i="10" s="1"/>
  <c r="B1216" i="10"/>
  <c r="L1216" i="10" s="1"/>
  <c r="AB1215" i="10"/>
  <c r="AC1215" i="10" s="1"/>
  <c r="W1215" i="10"/>
  <c r="I1215" i="10"/>
  <c r="B1215" i="10"/>
  <c r="L1215" i="10" s="1"/>
  <c r="AB1214" i="10"/>
  <c r="W1214" i="10"/>
  <c r="L1214" i="10"/>
  <c r="B1214" i="10"/>
  <c r="I1214" i="10" s="1"/>
  <c r="AB1213" i="10"/>
  <c r="W1213" i="10"/>
  <c r="I1213" i="10"/>
  <c r="B1213" i="10"/>
  <c r="L1213" i="10" s="1"/>
  <c r="AB1212" i="10"/>
  <c r="W1212" i="10"/>
  <c r="I1212" i="10"/>
  <c r="B1212" i="10"/>
  <c r="L1212" i="10" s="1"/>
  <c r="AB1211" i="10"/>
  <c r="W1211" i="10"/>
  <c r="B1211" i="10"/>
  <c r="AB1210" i="10"/>
  <c r="W1210" i="10"/>
  <c r="AC1210" i="10" s="1"/>
  <c r="B1210" i="10"/>
  <c r="AB1209" i="10"/>
  <c r="W1209" i="10"/>
  <c r="B1209" i="10"/>
  <c r="L1209" i="10" s="1"/>
  <c r="AB1208" i="10"/>
  <c r="W1208" i="10"/>
  <c r="B1208" i="10"/>
  <c r="L1208" i="10" s="1"/>
  <c r="AC1207" i="10"/>
  <c r="AB1207" i="10"/>
  <c r="W1207" i="10"/>
  <c r="B1207" i="10"/>
  <c r="L1207" i="10" s="1"/>
  <c r="AB1206" i="10"/>
  <c r="W1206" i="10"/>
  <c r="I1206" i="10"/>
  <c r="B1206" i="10"/>
  <c r="L1206" i="10" s="1"/>
  <c r="AB1205" i="10"/>
  <c r="W1205" i="10"/>
  <c r="I1205" i="10"/>
  <c r="B1205" i="10"/>
  <c r="L1205" i="10" s="1"/>
  <c r="AB1204" i="10"/>
  <c r="W1204" i="10"/>
  <c r="I1204" i="10"/>
  <c r="B1204" i="10"/>
  <c r="L1204" i="10" s="1"/>
  <c r="AB1203" i="10"/>
  <c r="W1203" i="10"/>
  <c r="B1203" i="10"/>
  <c r="L1203" i="10" s="1"/>
  <c r="AB1202" i="10"/>
  <c r="W1202" i="10"/>
  <c r="B1202" i="10"/>
  <c r="AB1201" i="10"/>
  <c r="AC1201" i="10" s="1"/>
  <c r="W1201" i="10"/>
  <c r="I1201" i="10"/>
  <c r="B1201" i="10"/>
  <c r="L1201" i="10" s="1"/>
  <c r="AB1200" i="10"/>
  <c r="W1200" i="10"/>
  <c r="L1200" i="10"/>
  <c r="B1200" i="10"/>
  <c r="AB1199" i="10"/>
  <c r="W1199" i="10"/>
  <c r="I1199" i="10"/>
  <c r="B1199" i="10"/>
  <c r="L1199" i="10" s="1"/>
  <c r="AB1198" i="10"/>
  <c r="W1198" i="10"/>
  <c r="L1198" i="10"/>
  <c r="B1198" i="10"/>
  <c r="I1198" i="10" s="1"/>
  <c r="AB1197" i="10"/>
  <c r="W1197" i="10"/>
  <c r="B1197" i="10"/>
  <c r="L1197" i="10" s="1"/>
  <c r="AB1196" i="10"/>
  <c r="W1196" i="10"/>
  <c r="B1196" i="10"/>
  <c r="L1196" i="10" s="1"/>
  <c r="AB1195" i="10"/>
  <c r="W1195" i="10"/>
  <c r="B1195" i="10"/>
  <c r="AB1194" i="10"/>
  <c r="W1194" i="10"/>
  <c r="B1194" i="10"/>
  <c r="AB1193" i="10"/>
  <c r="W1193" i="10"/>
  <c r="B1193" i="10"/>
  <c r="L1193" i="10" s="1"/>
  <c r="AB1192" i="10"/>
  <c r="W1192" i="10"/>
  <c r="B1192" i="10"/>
  <c r="L1192" i="10" s="1"/>
  <c r="AC1191" i="10"/>
  <c r="AB1191" i="10"/>
  <c r="W1191" i="10"/>
  <c r="B1191" i="10"/>
  <c r="AC1190" i="10"/>
  <c r="AB1190" i="10"/>
  <c r="W1190" i="10"/>
  <c r="B1190" i="10"/>
  <c r="L1190" i="10" s="1"/>
  <c r="AB1189" i="10"/>
  <c r="W1189" i="10"/>
  <c r="B1189" i="10"/>
  <c r="AB1188" i="10"/>
  <c r="W1188" i="10"/>
  <c r="AC1188" i="10" s="1"/>
  <c r="B1188" i="10"/>
  <c r="L1188" i="10" s="1"/>
  <c r="AB1187" i="10"/>
  <c r="W1187" i="10"/>
  <c r="B1187" i="10"/>
  <c r="AB1186" i="10"/>
  <c r="W1186" i="10"/>
  <c r="B1186" i="10"/>
  <c r="L1186" i="10" s="1"/>
  <c r="AB1185" i="10"/>
  <c r="W1185" i="10"/>
  <c r="B1185" i="10"/>
  <c r="AB1184" i="10"/>
  <c r="W1184" i="10"/>
  <c r="B1184" i="10"/>
  <c r="L1184" i="10" s="1"/>
  <c r="AB1183" i="10"/>
  <c r="W1183" i="10"/>
  <c r="B1183" i="10"/>
  <c r="AB1182" i="10"/>
  <c r="W1182" i="10"/>
  <c r="B1182" i="10"/>
  <c r="L1182" i="10" s="1"/>
  <c r="AB1181" i="10"/>
  <c r="W1181" i="10"/>
  <c r="B1181" i="10"/>
  <c r="AB1180" i="10"/>
  <c r="AC1180" i="10" s="1"/>
  <c r="W1180" i="10"/>
  <c r="B1180" i="10"/>
  <c r="L1180" i="10" s="1"/>
  <c r="AB1179" i="10"/>
  <c r="W1179" i="10"/>
  <c r="B1179" i="10"/>
  <c r="AB1178" i="10"/>
  <c r="W1178" i="10"/>
  <c r="AC1178" i="10" s="1"/>
  <c r="B1178" i="10"/>
  <c r="L1178" i="10" s="1"/>
  <c r="AB1177" i="10"/>
  <c r="W1177" i="10"/>
  <c r="B1177" i="10"/>
  <c r="AB1176" i="10"/>
  <c r="W1176" i="10"/>
  <c r="AC1176" i="10" s="1"/>
  <c r="B1176" i="10"/>
  <c r="L1176" i="10" s="1"/>
  <c r="AB1175" i="10"/>
  <c r="W1175" i="10"/>
  <c r="B1175" i="10"/>
  <c r="AB1174" i="10"/>
  <c r="W1174" i="10"/>
  <c r="AC1174" i="10" s="1"/>
  <c r="B1174" i="10"/>
  <c r="L1174" i="10" s="1"/>
  <c r="AB1173" i="10"/>
  <c r="W1173" i="10"/>
  <c r="B1173" i="10"/>
  <c r="AB1172" i="10"/>
  <c r="W1172" i="10"/>
  <c r="AC1172" i="10" s="1"/>
  <c r="B1172" i="10"/>
  <c r="L1172" i="10" s="1"/>
  <c r="AB1171" i="10"/>
  <c r="W1171" i="10"/>
  <c r="B1171" i="10"/>
  <c r="AB1170" i="10"/>
  <c r="AC1170" i="10" s="1"/>
  <c r="W1170" i="10"/>
  <c r="B1170" i="10"/>
  <c r="L1170" i="10" s="1"/>
  <c r="AB1169" i="10"/>
  <c r="W1169" i="10"/>
  <c r="B1169" i="10"/>
  <c r="AB1168" i="10"/>
  <c r="W1168" i="10"/>
  <c r="B1168" i="10"/>
  <c r="L1168" i="10" s="1"/>
  <c r="AB1167" i="10"/>
  <c r="W1167" i="10"/>
  <c r="B1167" i="10"/>
  <c r="AC1166" i="10"/>
  <c r="AB1166" i="10"/>
  <c r="W1166" i="10"/>
  <c r="B1166" i="10"/>
  <c r="L1166" i="10" s="1"/>
  <c r="AB1165" i="10"/>
  <c r="W1165" i="10"/>
  <c r="B1165" i="10"/>
  <c r="AB1164" i="10"/>
  <c r="W1164" i="10"/>
  <c r="B1164" i="10"/>
  <c r="L1164" i="10" s="1"/>
  <c r="AB1163" i="10"/>
  <c r="W1163" i="10"/>
  <c r="B1163" i="10"/>
  <c r="AB1162" i="10"/>
  <c r="W1162" i="10"/>
  <c r="B1162" i="10"/>
  <c r="L1162" i="10" s="1"/>
  <c r="AB1161" i="10"/>
  <c r="W1161" i="10"/>
  <c r="B1161" i="10"/>
  <c r="AB1160" i="10"/>
  <c r="W1160" i="10"/>
  <c r="AC1160" i="10" s="1"/>
  <c r="B1160" i="10"/>
  <c r="L1160" i="10" s="1"/>
  <c r="AB1159" i="10"/>
  <c r="W1159" i="10"/>
  <c r="B1159" i="10"/>
  <c r="AB1158" i="10"/>
  <c r="W1158" i="10"/>
  <c r="B1158" i="10"/>
  <c r="L1158" i="10" s="1"/>
  <c r="AB1157" i="10"/>
  <c r="W1157" i="10"/>
  <c r="B1157" i="10"/>
  <c r="AB1156" i="10"/>
  <c r="W1156" i="10"/>
  <c r="B1156" i="10"/>
  <c r="L1156" i="10" s="1"/>
  <c r="AB1155" i="10"/>
  <c r="W1155" i="10"/>
  <c r="B1155" i="10"/>
  <c r="AB1154" i="10"/>
  <c r="W1154" i="10"/>
  <c r="AC1154" i="10" s="1"/>
  <c r="B1154" i="10"/>
  <c r="L1154" i="10" s="1"/>
  <c r="AB1153" i="10"/>
  <c r="W1153" i="10"/>
  <c r="B1153" i="10"/>
  <c r="AB1152" i="10"/>
  <c r="W1152" i="10"/>
  <c r="B1152" i="10"/>
  <c r="L1152" i="10" s="1"/>
  <c r="AB1151" i="10"/>
  <c r="W1151" i="10"/>
  <c r="B1151" i="10"/>
  <c r="AB1150" i="10"/>
  <c r="W1150" i="10"/>
  <c r="AC1150" i="10" s="1"/>
  <c r="B1150" i="10"/>
  <c r="L1150" i="10" s="1"/>
  <c r="AB1149" i="10"/>
  <c r="W1149" i="10"/>
  <c r="B1149" i="10"/>
  <c r="AB1148" i="10"/>
  <c r="W1148" i="10"/>
  <c r="B1148" i="10"/>
  <c r="L1148" i="10" s="1"/>
  <c r="AB1147" i="10"/>
  <c r="W1147" i="10"/>
  <c r="B1147" i="10"/>
  <c r="AB1146" i="10"/>
  <c r="W1146" i="10"/>
  <c r="AC1146" i="10" s="1"/>
  <c r="B1146" i="10"/>
  <c r="L1146" i="10" s="1"/>
  <c r="AB1145" i="10"/>
  <c r="W1145" i="10"/>
  <c r="B1145" i="10"/>
  <c r="B1144" i="10"/>
  <c r="L1144" i="10" s="1"/>
  <c r="B1143" i="10"/>
  <c r="B1142" i="10"/>
  <c r="L1142" i="10" s="1"/>
  <c r="B1141" i="10"/>
  <c r="B1140" i="10"/>
  <c r="L1140" i="10" s="1"/>
  <c r="B1139" i="10"/>
  <c r="B1138" i="10"/>
  <c r="L1138" i="10" s="1"/>
  <c r="B1137" i="10"/>
  <c r="B1136" i="10"/>
  <c r="L1136" i="10" s="1"/>
  <c r="B1135" i="10"/>
  <c r="B1134" i="10"/>
  <c r="L1134" i="10" s="1"/>
  <c r="B1133" i="10"/>
  <c r="B1132" i="10"/>
  <c r="L1132" i="10" s="1"/>
  <c r="B1131" i="10"/>
  <c r="B1130" i="10"/>
  <c r="L1130" i="10" s="1"/>
  <c r="B1129" i="10"/>
  <c r="B1128" i="10"/>
  <c r="L1128" i="10" s="1"/>
  <c r="B1127" i="10"/>
  <c r="B1126" i="10"/>
  <c r="L1126" i="10" s="1"/>
  <c r="B1125" i="10"/>
  <c r="B1124" i="10"/>
  <c r="L1124" i="10" s="1"/>
  <c r="B1123" i="10"/>
  <c r="B1122" i="10"/>
  <c r="L1122" i="10" s="1"/>
  <c r="B1121" i="10"/>
  <c r="B1120" i="10"/>
  <c r="L1120" i="10" s="1"/>
  <c r="B1119" i="10"/>
  <c r="B1118" i="10"/>
  <c r="L1118" i="10" s="1"/>
  <c r="B1117" i="10"/>
  <c r="B1116" i="10"/>
  <c r="L1116" i="10" s="1"/>
  <c r="B1115" i="10"/>
  <c r="B1114" i="10"/>
  <c r="L1114" i="10" s="1"/>
  <c r="B1113" i="10"/>
  <c r="B1112" i="10"/>
  <c r="L1112" i="10" s="1"/>
  <c r="B1111" i="10"/>
  <c r="B1110" i="10"/>
  <c r="L1110" i="10" s="1"/>
  <c r="B1109" i="10"/>
  <c r="B1108" i="10"/>
  <c r="L1108" i="10" s="1"/>
  <c r="B1107" i="10"/>
  <c r="B1106" i="10"/>
  <c r="L1106" i="10" s="1"/>
  <c r="B1105" i="10"/>
  <c r="B1104" i="10"/>
  <c r="L1104" i="10" s="1"/>
  <c r="B1103" i="10"/>
  <c r="B1102" i="10"/>
  <c r="L1102" i="10" s="1"/>
  <c r="B1101" i="10"/>
  <c r="B1100" i="10"/>
  <c r="L1100" i="10" s="1"/>
  <c r="B1099" i="10"/>
  <c r="B1098" i="10"/>
  <c r="L1098" i="10" s="1"/>
  <c r="B1097" i="10"/>
  <c r="B1096" i="10"/>
  <c r="L1096" i="10" s="1"/>
  <c r="B1095" i="10"/>
  <c r="B1094" i="10"/>
  <c r="L1094" i="10" s="1"/>
  <c r="B1093" i="10"/>
  <c r="B1092" i="10"/>
  <c r="L1092" i="10" s="1"/>
  <c r="B1091" i="10"/>
  <c r="B1090" i="10"/>
  <c r="L1090" i="10" s="1"/>
  <c r="B1089" i="10"/>
  <c r="B1088" i="10"/>
  <c r="L1088" i="10" s="1"/>
  <c r="B1087" i="10"/>
  <c r="B1086" i="10"/>
  <c r="L1086" i="10" s="1"/>
  <c r="B1085" i="10"/>
  <c r="B1084" i="10"/>
  <c r="L1084" i="10" s="1"/>
  <c r="B1083" i="10"/>
  <c r="B1082" i="10"/>
  <c r="L1082" i="10" s="1"/>
  <c r="B1081" i="10"/>
  <c r="B1080" i="10"/>
  <c r="L1080" i="10" s="1"/>
  <c r="B1079" i="10"/>
  <c r="B1078" i="10"/>
  <c r="L1078" i="10" s="1"/>
  <c r="B1077" i="10"/>
  <c r="B1076" i="10"/>
  <c r="L1076" i="10" s="1"/>
  <c r="B1075" i="10"/>
  <c r="B1074" i="10"/>
  <c r="L1074" i="10" s="1"/>
  <c r="B1073" i="10"/>
  <c r="B1072" i="10"/>
  <c r="L1072" i="10" s="1"/>
  <c r="B1071" i="10"/>
  <c r="B1070" i="10"/>
  <c r="L1070" i="10" s="1"/>
  <c r="B1069" i="10"/>
  <c r="B1068" i="10"/>
  <c r="L1068" i="10" s="1"/>
  <c r="B1067" i="10"/>
  <c r="B1066" i="10"/>
  <c r="L1066" i="10" s="1"/>
  <c r="B1065" i="10"/>
  <c r="B1064" i="10"/>
  <c r="L1064" i="10" s="1"/>
  <c r="B1063" i="10"/>
  <c r="B1062" i="10"/>
  <c r="L1062" i="10" s="1"/>
  <c r="B1061" i="10"/>
  <c r="B1060" i="10"/>
  <c r="L1060" i="10" s="1"/>
  <c r="B1059" i="10"/>
  <c r="B1058" i="10"/>
  <c r="L1058" i="10" s="1"/>
  <c r="B1057" i="10"/>
  <c r="B1056" i="10"/>
  <c r="L1056" i="10" s="1"/>
  <c r="B1055" i="10"/>
  <c r="B1054" i="10"/>
  <c r="L1054" i="10" s="1"/>
  <c r="B1053" i="10"/>
  <c r="B1052" i="10"/>
  <c r="L1052" i="10" s="1"/>
  <c r="B1051" i="10"/>
  <c r="B1050" i="10"/>
  <c r="L1050" i="10" s="1"/>
  <c r="B1049" i="10"/>
  <c r="B1048" i="10"/>
  <c r="L1048" i="10" s="1"/>
  <c r="B1047" i="10"/>
  <c r="B1046" i="10"/>
  <c r="L1046" i="10" s="1"/>
  <c r="B1045" i="10"/>
  <c r="B1044" i="10"/>
  <c r="L1044" i="10" s="1"/>
  <c r="B1043" i="10"/>
  <c r="B1042" i="10"/>
  <c r="L1042" i="10" s="1"/>
  <c r="B1041" i="10"/>
  <c r="B1040" i="10"/>
  <c r="L1040" i="10" s="1"/>
  <c r="B1039" i="10"/>
  <c r="B1038" i="10"/>
  <c r="L1038" i="10" s="1"/>
  <c r="B1037" i="10"/>
  <c r="B1036" i="10"/>
  <c r="L1036" i="10" s="1"/>
  <c r="B1035" i="10"/>
  <c r="B1034" i="10"/>
  <c r="L1034" i="10" s="1"/>
  <c r="B1033" i="10"/>
  <c r="B1032" i="10"/>
  <c r="B1031" i="10"/>
  <c r="B1030" i="10"/>
  <c r="B1029" i="10"/>
  <c r="B1028" i="10"/>
  <c r="B1027" i="10"/>
  <c r="B1026" i="10"/>
  <c r="B1025" i="10"/>
  <c r="B1024" i="10"/>
  <c r="B1023" i="10"/>
  <c r="B1022" i="10"/>
  <c r="B1021" i="10"/>
  <c r="B1020" i="10"/>
  <c r="B1019" i="10"/>
  <c r="B1018" i="10"/>
  <c r="B1017" i="10"/>
  <c r="L918" i="10"/>
  <c r="L917" i="10"/>
  <c r="L910" i="10"/>
  <c r="L909" i="10"/>
  <c r="L908" i="10"/>
  <c r="L907" i="10"/>
  <c r="L906" i="10"/>
  <c r="I905" i="10"/>
  <c r="L905" i="10"/>
  <c r="I902" i="10"/>
  <c r="L902" i="10"/>
  <c r="L899" i="10"/>
  <c r="L898" i="10"/>
  <c r="L895" i="10"/>
  <c r="L892" i="10"/>
  <c r="L891" i="10"/>
  <c r="L888" i="10"/>
  <c r="L887" i="10"/>
  <c r="L886" i="10"/>
  <c r="I884" i="10"/>
  <c r="L884" i="10"/>
  <c r="L883" i="10"/>
  <c r="L882" i="10"/>
  <c r="I877" i="10"/>
  <c r="L877" i="10"/>
  <c r="I875" i="10"/>
  <c r="L875" i="10"/>
  <c r="I873" i="10"/>
  <c r="L873" i="10"/>
  <c r="L871" i="10"/>
  <c r="L870" i="10"/>
  <c r="L869" i="10"/>
  <c r="L868" i="10"/>
  <c r="L867" i="10"/>
  <c r="L865" i="10"/>
  <c r="L864" i="10"/>
  <c r="L863" i="10"/>
  <c r="L862" i="10"/>
  <c r="L855" i="10"/>
  <c r="L846" i="10"/>
  <c r="L845" i="10"/>
  <c r="L844" i="10"/>
  <c r="L843" i="10"/>
  <c r="L839" i="10"/>
  <c r="L836" i="10"/>
  <c r="L835" i="10"/>
  <c r="L833" i="10"/>
  <c r="L831" i="10"/>
  <c r="L830" i="10"/>
  <c r="L828" i="10"/>
  <c r="L827" i="10"/>
  <c r="L823" i="10"/>
  <c r="L821" i="10"/>
  <c r="L819" i="10"/>
  <c r="L815" i="10"/>
  <c r="L814" i="10"/>
  <c r="L810" i="10"/>
  <c r="AE808" i="10"/>
  <c r="AE809" i="10" s="1"/>
  <c r="AE810" i="10" s="1"/>
  <c r="AE811" i="10" s="1"/>
  <c r="AE812" i="10" s="1"/>
  <c r="AE813" i="10" s="1"/>
  <c r="AE814" i="10" s="1"/>
  <c r="AE815" i="10" s="1"/>
  <c r="AE816" i="10" s="1"/>
  <c r="AE817" i="10" s="1"/>
  <c r="AE818" i="10" s="1"/>
  <c r="AE819" i="10" s="1"/>
  <c r="AE820" i="10" s="1"/>
  <c r="AE821" i="10" s="1"/>
  <c r="AE822" i="10" s="1"/>
  <c r="AE823" i="10" s="1"/>
  <c r="AE824" i="10" s="1"/>
  <c r="AE825" i="10" s="1"/>
  <c r="AE826" i="10" s="1"/>
  <c r="AE827" i="10" s="1"/>
  <c r="AE828" i="10" s="1"/>
  <c r="AE829" i="10" s="1"/>
  <c r="AE830" i="10" s="1"/>
  <c r="AE831" i="10" s="1"/>
  <c r="AE832" i="10" s="1"/>
  <c r="AE833" i="10" s="1"/>
  <c r="AE834" i="10" s="1"/>
  <c r="AE835" i="10" s="1"/>
  <c r="AE836" i="10" s="1"/>
  <c r="AE837" i="10" s="1"/>
  <c r="AE838" i="10" s="1"/>
  <c r="AE839" i="10" s="1"/>
  <c r="AE840" i="10" s="1"/>
  <c r="AE841" i="10" s="1"/>
  <c r="AE842" i="10" s="1"/>
  <c r="AE843" i="10" s="1"/>
  <c r="AE844" i="10" s="1"/>
  <c r="AE845" i="10" s="1"/>
  <c r="AE846" i="10" s="1"/>
  <c r="AE847" i="10" s="1"/>
  <c r="AE848" i="10" s="1"/>
  <c r="AE849" i="10" s="1"/>
  <c r="AE850" i="10" s="1"/>
  <c r="AE851" i="10" s="1"/>
  <c r="AE852" i="10" s="1"/>
  <c r="AE853" i="10" s="1"/>
  <c r="AE854" i="10" s="1"/>
  <c r="AE855" i="10" s="1"/>
  <c r="AE856" i="10" s="1"/>
  <c r="AE857" i="10" s="1"/>
  <c r="AE858" i="10" s="1"/>
  <c r="AE859" i="10" s="1"/>
  <c r="AE860" i="10" s="1"/>
  <c r="AE861" i="10" s="1"/>
  <c r="AE862" i="10" s="1"/>
  <c r="AE863" i="10" s="1"/>
  <c r="AE864" i="10" s="1"/>
  <c r="AE865" i="10" s="1"/>
  <c r="AE866" i="10" s="1"/>
  <c r="AE867" i="10" s="1"/>
  <c r="AE868" i="10" s="1"/>
  <c r="AE869" i="10" s="1"/>
  <c r="AE870" i="10" s="1"/>
  <c r="AE871" i="10" s="1"/>
  <c r="AE872" i="10" s="1"/>
  <c r="AE873" i="10" s="1"/>
  <c r="AE874" i="10" s="1"/>
  <c r="AE875" i="10" s="1"/>
  <c r="AE876" i="10" s="1"/>
  <c r="AE877" i="10" s="1"/>
  <c r="AE878" i="10" s="1"/>
  <c r="AE879" i="10" s="1"/>
  <c r="AE880" i="10" s="1"/>
  <c r="AE881" i="10" s="1"/>
  <c r="AE882" i="10" s="1"/>
  <c r="AE883" i="10" s="1"/>
  <c r="AE884" i="10" s="1"/>
  <c r="AE885" i="10" s="1"/>
  <c r="AE886" i="10" s="1"/>
  <c r="AE887" i="10" s="1"/>
  <c r="AE888" i="10" s="1"/>
  <c r="AE889" i="10" s="1"/>
  <c r="AE890" i="10" s="1"/>
  <c r="AE891" i="10" s="1"/>
  <c r="AE892" i="10" s="1"/>
  <c r="L803" i="10"/>
  <c r="L802" i="10"/>
  <c r="L800" i="10"/>
  <c r="L796" i="10"/>
  <c r="L794" i="10"/>
  <c r="L792" i="10"/>
  <c r="L787" i="10"/>
  <c r="L786" i="10"/>
  <c r="L785" i="10"/>
  <c r="L779" i="10"/>
  <c r="L778" i="10"/>
  <c r="L777" i="10"/>
  <c r="L774" i="10"/>
  <c r="L772" i="10"/>
  <c r="L770" i="10"/>
  <c r="L767" i="10"/>
  <c r="L766" i="10"/>
  <c r="AD765" i="10"/>
  <c r="AD766" i="10" s="1"/>
  <c r="AD767" i="10" s="1"/>
  <c r="AD768" i="10" s="1"/>
  <c r="AD769" i="10" s="1"/>
  <c r="AD770" i="10" s="1"/>
  <c r="AD771" i="10" s="1"/>
  <c r="AD772" i="10" s="1"/>
  <c r="AD773" i="10" s="1"/>
  <c r="AD774" i="10" s="1"/>
  <c r="AD775" i="10" s="1"/>
  <c r="AD776" i="10" s="1"/>
  <c r="AD777" i="10" s="1"/>
  <c r="AD778" i="10" s="1"/>
  <c r="AD779" i="10" s="1"/>
  <c r="AD780" i="10" s="1"/>
  <c r="AD781" i="10" s="1"/>
  <c r="AD782" i="10" s="1"/>
  <c r="AD783" i="10" s="1"/>
  <c r="AD784" i="10" s="1"/>
  <c r="AD785" i="10" s="1"/>
  <c r="AD786" i="10" s="1"/>
  <c r="AD787" i="10" s="1"/>
  <c r="AD788" i="10" s="1"/>
  <c r="AD789" i="10" s="1"/>
  <c r="AD790" i="10" s="1"/>
  <c r="AD791" i="10" s="1"/>
  <c r="AD792" i="10" s="1"/>
  <c r="AD793" i="10" s="1"/>
  <c r="AD794" i="10" s="1"/>
  <c r="AD795" i="10" s="1"/>
  <c r="AD796" i="10" s="1"/>
  <c r="AD797" i="10" s="1"/>
  <c r="AD798" i="10" s="1"/>
  <c r="AD799" i="10" s="1"/>
  <c r="AD800" i="10" s="1"/>
  <c r="AD801" i="10" s="1"/>
  <c r="AD802" i="10" s="1"/>
  <c r="AD803" i="10" s="1"/>
  <c r="AD804" i="10" s="1"/>
  <c r="AD805" i="10" s="1"/>
  <c r="AD806" i="10" s="1"/>
  <c r="AD807" i="10" s="1"/>
  <c r="AD808" i="10" s="1"/>
  <c r="AD809" i="10" s="1"/>
  <c r="AD810" i="10" s="1"/>
  <c r="AD811" i="10" s="1"/>
  <c r="AD812" i="10" s="1"/>
  <c r="AD813" i="10" s="1"/>
  <c r="AD814" i="10" s="1"/>
  <c r="AD815" i="10" s="1"/>
  <c r="AD816" i="10" s="1"/>
  <c r="AD817" i="10" s="1"/>
  <c r="AD818" i="10" s="1"/>
  <c r="AD819" i="10" s="1"/>
  <c r="AD820" i="10" s="1"/>
  <c r="AD821" i="10" s="1"/>
  <c r="AD822" i="10" s="1"/>
  <c r="AD823" i="10" s="1"/>
  <c r="AD824" i="10" s="1"/>
  <c r="AD825" i="10" s="1"/>
  <c r="AD826" i="10" s="1"/>
  <c r="AD827" i="10" s="1"/>
  <c r="AD828" i="10" s="1"/>
  <c r="AD829" i="10" s="1"/>
  <c r="AD830" i="10" s="1"/>
  <c r="AD831" i="10" s="1"/>
  <c r="AD832" i="10" s="1"/>
  <c r="AD833" i="10" s="1"/>
  <c r="AD834" i="10" s="1"/>
  <c r="AD835" i="10" s="1"/>
  <c r="AD836" i="10" s="1"/>
  <c r="AD837" i="10" s="1"/>
  <c r="AD838" i="10" s="1"/>
  <c r="AD839" i="10" s="1"/>
  <c r="AD840" i="10" s="1"/>
  <c r="AD841" i="10" s="1"/>
  <c r="AD842" i="10" s="1"/>
  <c r="AD843" i="10" s="1"/>
  <c r="AD844" i="10" s="1"/>
  <c r="AD845" i="10" s="1"/>
  <c r="AD846" i="10" s="1"/>
  <c r="AD847" i="10" s="1"/>
  <c r="AD848" i="10" s="1"/>
  <c r="AD849" i="10" s="1"/>
  <c r="AD850" i="10" s="1"/>
  <c r="AD851" i="10" s="1"/>
  <c r="AD852" i="10" s="1"/>
  <c r="AD853" i="10" s="1"/>
  <c r="AD854" i="10" s="1"/>
  <c r="AD855" i="10" s="1"/>
  <c r="AD856" i="10" s="1"/>
  <c r="AD857" i="10" s="1"/>
  <c r="AD858" i="10" s="1"/>
  <c r="AD859" i="10" s="1"/>
  <c r="AD860" i="10" s="1"/>
  <c r="AD861" i="10" s="1"/>
  <c r="AD862" i="10" s="1"/>
  <c r="AD863" i="10" s="1"/>
  <c r="AD864" i="10" s="1"/>
  <c r="AD865" i="10" s="1"/>
  <c r="AD866" i="10" s="1"/>
  <c r="AD867" i="10" s="1"/>
  <c r="AD868" i="10" s="1"/>
  <c r="AD869" i="10" s="1"/>
  <c r="AD870" i="10" s="1"/>
  <c r="AD871" i="10" s="1"/>
  <c r="AD872" i="10" s="1"/>
  <c r="AD873" i="10" s="1"/>
  <c r="AD874" i="10" s="1"/>
  <c r="AD875" i="10" s="1"/>
  <c r="AD876" i="10" s="1"/>
  <c r="AD877" i="10" s="1"/>
  <c r="AD878" i="10" s="1"/>
  <c r="AD879" i="10" s="1"/>
  <c r="AD880" i="10" s="1"/>
  <c r="AD881" i="10" s="1"/>
  <c r="AD882" i="10" s="1"/>
  <c r="AD883" i="10" s="1"/>
  <c r="AD884" i="10" s="1"/>
  <c r="AD885" i="10" s="1"/>
  <c r="AD886" i="10" s="1"/>
  <c r="AD887" i="10" s="1"/>
  <c r="AD888" i="10" s="1"/>
  <c r="AD889" i="10" s="1"/>
  <c r="AD890" i="10" s="1"/>
  <c r="AD891" i="10" s="1"/>
  <c r="AD892" i="10" s="1"/>
  <c r="B764" i="10"/>
  <c r="L764" i="10" s="1"/>
  <c r="B763" i="10"/>
  <c r="B762" i="10"/>
  <c r="L762" i="10" s="1"/>
  <c r="L761" i="10"/>
  <c r="B761" i="10"/>
  <c r="B760" i="10"/>
  <c r="L760" i="10" s="1"/>
  <c r="B759" i="10"/>
  <c r="L759" i="10" s="1"/>
  <c r="B758" i="10"/>
  <c r="L758" i="10" s="1"/>
  <c r="B757" i="10"/>
  <c r="L757" i="10" s="1"/>
  <c r="B756" i="10"/>
  <c r="L756" i="10" s="1"/>
  <c r="B755" i="10"/>
  <c r="L755" i="10" s="1"/>
  <c r="B754" i="10"/>
  <c r="L754" i="10" s="1"/>
  <c r="B753" i="10"/>
  <c r="L753" i="10" s="1"/>
  <c r="B752" i="10"/>
  <c r="L752" i="10" s="1"/>
  <c r="B751" i="10"/>
  <c r="L751" i="10" s="1"/>
  <c r="B750" i="10"/>
  <c r="L750" i="10" s="1"/>
  <c r="B749" i="10"/>
  <c r="L749" i="10" s="1"/>
  <c r="B748" i="10"/>
  <c r="L748" i="10" s="1"/>
  <c r="B747" i="10"/>
  <c r="L747" i="10" s="1"/>
  <c r="B746" i="10"/>
  <c r="L746" i="10" s="1"/>
  <c r="B745" i="10"/>
  <c r="L745" i="10" s="1"/>
  <c r="B744" i="10"/>
  <c r="L744" i="10" s="1"/>
  <c r="B743" i="10"/>
  <c r="L743" i="10" s="1"/>
  <c r="B742" i="10"/>
  <c r="L742" i="10" s="1"/>
  <c r="B741" i="10"/>
  <c r="L741" i="10" s="1"/>
  <c r="B740" i="10"/>
  <c r="L740" i="10" s="1"/>
  <c r="B739" i="10"/>
  <c r="L739" i="10" s="1"/>
  <c r="B738" i="10"/>
  <c r="L738" i="10" s="1"/>
  <c r="B737" i="10"/>
  <c r="L737" i="10" s="1"/>
  <c r="B736" i="10"/>
  <c r="L736" i="10" s="1"/>
  <c r="B735" i="10"/>
  <c r="L735" i="10" s="1"/>
  <c r="B734" i="10"/>
  <c r="L734" i="10" s="1"/>
  <c r="B733" i="10"/>
  <c r="L733" i="10" s="1"/>
  <c r="B732" i="10"/>
  <c r="L732" i="10" s="1"/>
  <c r="B731" i="10"/>
  <c r="L731" i="10" s="1"/>
  <c r="B730" i="10"/>
  <c r="L730" i="10" s="1"/>
  <c r="B729" i="10"/>
  <c r="L729" i="10" s="1"/>
  <c r="B728" i="10"/>
  <c r="L728" i="10" s="1"/>
  <c r="B727" i="10"/>
  <c r="L727" i="10" s="1"/>
  <c r="B726" i="10"/>
  <c r="L726" i="10" s="1"/>
  <c r="B725" i="10"/>
  <c r="L725" i="10" s="1"/>
  <c r="B724" i="10"/>
  <c r="L724" i="10" s="1"/>
  <c r="B723" i="10"/>
  <c r="L723" i="10" s="1"/>
  <c r="B722" i="10"/>
  <c r="L722" i="10" s="1"/>
  <c r="B721" i="10"/>
  <c r="L721" i="10" s="1"/>
  <c r="B720" i="10"/>
  <c r="L720" i="10" s="1"/>
  <c r="B719" i="10"/>
  <c r="L719" i="10" s="1"/>
  <c r="B718" i="10"/>
  <c r="L718" i="10" s="1"/>
  <c r="B717" i="10"/>
  <c r="L717" i="10" s="1"/>
  <c r="B716" i="10"/>
  <c r="L716" i="10" s="1"/>
  <c r="B715" i="10"/>
  <c r="L715" i="10" s="1"/>
  <c r="B714" i="10"/>
  <c r="L714" i="10" s="1"/>
  <c r="B713" i="10"/>
  <c r="L713" i="10" s="1"/>
  <c r="B712" i="10"/>
  <c r="L712" i="10" s="1"/>
  <c r="B711" i="10"/>
  <c r="L711" i="10" s="1"/>
  <c r="B710" i="10"/>
  <c r="L710" i="10" s="1"/>
  <c r="B709" i="10"/>
  <c r="L709" i="10" s="1"/>
  <c r="B708" i="10"/>
  <c r="L708" i="10" s="1"/>
  <c r="B707" i="10"/>
  <c r="L707" i="10" s="1"/>
  <c r="B706" i="10"/>
  <c r="L706" i="10" s="1"/>
  <c r="B705" i="10"/>
  <c r="L705" i="10" s="1"/>
  <c r="B704" i="10"/>
  <c r="L704" i="10" s="1"/>
  <c r="B703" i="10"/>
  <c r="L703" i="10" s="1"/>
  <c r="B702" i="10"/>
  <c r="L702" i="10" s="1"/>
  <c r="B701" i="10"/>
  <c r="L701" i="10" s="1"/>
  <c r="B700" i="10"/>
  <c r="L700" i="10" s="1"/>
  <c r="B699" i="10"/>
  <c r="L699" i="10" s="1"/>
  <c r="B698" i="10"/>
  <c r="L698" i="10" s="1"/>
  <c r="B697" i="10"/>
  <c r="L697" i="10" s="1"/>
  <c r="B696" i="10"/>
  <c r="L696" i="10" s="1"/>
  <c r="B695" i="10"/>
  <c r="L695" i="10" s="1"/>
  <c r="B694" i="10"/>
  <c r="L694" i="10" s="1"/>
  <c r="B693" i="10"/>
  <c r="L693" i="10" s="1"/>
  <c r="B692" i="10"/>
  <c r="L692" i="10" s="1"/>
  <c r="B691" i="10"/>
  <c r="L691" i="10" s="1"/>
  <c r="B690" i="10"/>
  <c r="L690" i="10" s="1"/>
  <c r="B689" i="10"/>
  <c r="L689" i="10" s="1"/>
  <c r="B688" i="10"/>
  <c r="L688" i="10" s="1"/>
  <c r="B687" i="10"/>
  <c r="L687" i="10" s="1"/>
  <c r="B686" i="10"/>
  <c r="L686" i="10" s="1"/>
  <c r="B685" i="10"/>
  <c r="L685" i="10" s="1"/>
  <c r="B684" i="10"/>
  <c r="L684" i="10" s="1"/>
  <c r="AE683" i="10"/>
  <c r="AE684" i="10" s="1"/>
  <c r="AE685" i="10" s="1"/>
  <c r="AE686" i="10" s="1"/>
  <c r="AE687" i="10" s="1"/>
  <c r="AE688" i="10" s="1"/>
  <c r="AE689" i="10" s="1"/>
  <c r="AE690" i="10" s="1"/>
  <c r="AE691" i="10" s="1"/>
  <c r="AE692" i="10" s="1"/>
  <c r="AE693" i="10" s="1"/>
  <c r="AE694" i="10" s="1"/>
  <c r="AE695" i="10" s="1"/>
  <c r="AE696" i="10" s="1"/>
  <c r="AE697" i="10" s="1"/>
  <c r="AE698" i="10" s="1"/>
  <c r="AE699" i="10" s="1"/>
  <c r="AE700" i="10" s="1"/>
  <c r="AE701" i="10" s="1"/>
  <c r="AE702" i="10" s="1"/>
  <c r="AE703" i="10" s="1"/>
  <c r="AE704" i="10" s="1"/>
  <c r="AE705" i="10" s="1"/>
  <c r="AE706" i="10" s="1"/>
  <c r="AE707" i="10" s="1"/>
  <c r="AE708" i="10" s="1"/>
  <c r="AE709" i="10" s="1"/>
  <c r="AE710" i="10" s="1"/>
  <c r="AE711" i="10" s="1"/>
  <c r="AE712" i="10" s="1"/>
  <c r="AE713" i="10" s="1"/>
  <c r="AE714" i="10" s="1"/>
  <c r="AE715" i="10" s="1"/>
  <c r="AE716" i="10" s="1"/>
  <c r="AE717" i="10" s="1"/>
  <c r="AE718" i="10" s="1"/>
  <c r="AE719" i="10" s="1"/>
  <c r="AE720" i="10" s="1"/>
  <c r="AE721" i="10" s="1"/>
  <c r="AE722" i="10" s="1"/>
  <c r="AE723" i="10" s="1"/>
  <c r="AE724" i="10" s="1"/>
  <c r="AE725" i="10" s="1"/>
  <c r="AE726" i="10" s="1"/>
  <c r="AE727" i="10" s="1"/>
  <c r="AE728" i="10" s="1"/>
  <c r="AE729" i="10" s="1"/>
  <c r="AE730" i="10" s="1"/>
  <c r="AE731" i="10" s="1"/>
  <c r="AE732" i="10" s="1"/>
  <c r="AE733" i="10" s="1"/>
  <c r="AE734" i="10" s="1"/>
  <c r="AE735" i="10" s="1"/>
  <c r="AE736" i="10" s="1"/>
  <c r="AE737" i="10" s="1"/>
  <c r="AE738" i="10" s="1"/>
  <c r="AE739" i="10" s="1"/>
  <c r="AE740" i="10" s="1"/>
  <c r="AE741" i="10" s="1"/>
  <c r="AE742" i="10" s="1"/>
  <c r="AE743" i="10" s="1"/>
  <c r="AE744" i="10" s="1"/>
  <c r="AE745" i="10" s="1"/>
  <c r="AE746" i="10" s="1"/>
  <c r="AE747" i="10" s="1"/>
  <c r="AE748" i="10" s="1"/>
  <c r="AE749" i="10" s="1"/>
  <c r="AE750" i="10" s="1"/>
  <c r="AE751" i="10" s="1"/>
  <c r="AE752" i="10" s="1"/>
  <c r="AE753" i="10" s="1"/>
  <c r="AE754" i="10" s="1"/>
  <c r="AE755" i="10" s="1"/>
  <c r="AE756" i="10" s="1"/>
  <c r="AE757" i="10" s="1"/>
  <c r="AE758" i="10" s="1"/>
  <c r="AE759" i="10" s="1"/>
  <c r="AE760" i="10" s="1"/>
  <c r="AE761" i="10" s="1"/>
  <c r="AE762" i="10" s="1"/>
  <c r="AE763" i="10" s="1"/>
  <c r="AE764" i="10" s="1"/>
  <c r="AE765" i="10" s="1"/>
  <c r="AE766" i="10" s="1"/>
  <c r="AE767" i="10" s="1"/>
  <c r="AE768" i="10" s="1"/>
  <c r="AE769" i="10" s="1"/>
  <c r="AE770" i="10" s="1"/>
  <c r="AE771" i="10" s="1"/>
  <c r="AE772" i="10" s="1"/>
  <c r="AE773" i="10" s="1"/>
  <c r="AE774" i="10" s="1"/>
  <c r="AE775" i="10" s="1"/>
  <c r="AE776" i="10" s="1"/>
  <c r="AE777" i="10" s="1"/>
  <c r="AE778" i="10" s="1"/>
  <c r="AE779" i="10" s="1"/>
  <c r="AE780" i="10" s="1"/>
  <c r="AE781" i="10" s="1"/>
  <c r="AE782" i="10" s="1"/>
  <c r="AE783" i="10" s="1"/>
  <c r="AE784" i="10" s="1"/>
  <c r="AE785" i="10" s="1"/>
  <c r="AE786" i="10" s="1"/>
  <c r="AE787" i="10" s="1"/>
  <c r="AE788" i="10" s="1"/>
  <c r="AE789" i="10" s="1"/>
  <c r="AE790" i="10" s="1"/>
  <c r="AE791" i="10" s="1"/>
  <c r="AE792" i="10" s="1"/>
  <c r="AE793" i="10" s="1"/>
  <c r="AE794" i="10" s="1"/>
  <c r="AE795" i="10" s="1"/>
  <c r="AE796" i="10" s="1"/>
  <c r="AE797" i="10" s="1"/>
  <c r="AE798" i="10" s="1"/>
  <c r="AE799" i="10" s="1"/>
  <c r="AE800" i="10" s="1"/>
  <c r="AE801" i="10" s="1"/>
  <c r="AE802" i="10" s="1"/>
  <c r="AE803" i="10" s="1"/>
  <c r="AE804" i="10" s="1"/>
  <c r="AE805" i="10" s="1"/>
  <c r="AE806" i="10" s="1"/>
  <c r="AE807" i="10" s="1"/>
  <c r="B683" i="10"/>
  <c r="L683" i="10" s="1"/>
  <c r="B682" i="10"/>
  <c r="L682" i="10" s="1"/>
  <c r="B681" i="10"/>
  <c r="L681" i="10" s="1"/>
  <c r="B680" i="10"/>
  <c r="L680" i="10" s="1"/>
  <c r="B679" i="10"/>
  <c r="L679" i="10" s="1"/>
  <c r="B678" i="10"/>
  <c r="L678" i="10" s="1"/>
  <c r="B677" i="10"/>
  <c r="L677" i="10" s="1"/>
  <c r="B676" i="10"/>
  <c r="L676" i="10" s="1"/>
  <c r="B675" i="10"/>
  <c r="L675" i="10" s="1"/>
  <c r="B674" i="10"/>
  <c r="L674" i="10" s="1"/>
  <c r="B673" i="10"/>
  <c r="L673" i="10" s="1"/>
  <c r="B672" i="10"/>
  <c r="L672" i="10" s="1"/>
  <c r="B671" i="10"/>
  <c r="L671" i="10" s="1"/>
  <c r="B670" i="10"/>
  <c r="L670" i="10" s="1"/>
  <c r="B669" i="10"/>
  <c r="L669" i="10" s="1"/>
  <c r="B668" i="10"/>
  <c r="L668" i="10" s="1"/>
  <c r="B667" i="10"/>
  <c r="L667" i="10" s="1"/>
  <c r="B666" i="10"/>
  <c r="L666" i="10" s="1"/>
  <c r="B665" i="10"/>
  <c r="L665" i="10" s="1"/>
  <c r="B664" i="10"/>
  <c r="L664" i="10" s="1"/>
  <c r="B663" i="10"/>
  <c r="L663" i="10" s="1"/>
  <c r="B662" i="10"/>
  <c r="L662" i="10" s="1"/>
  <c r="B661" i="10"/>
  <c r="L661" i="10" s="1"/>
  <c r="B660" i="10"/>
  <c r="L660" i="10" s="1"/>
  <c r="B659" i="10"/>
  <c r="L659" i="10" s="1"/>
  <c r="B658" i="10"/>
  <c r="L658" i="10" s="1"/>
  <c r="B657" i="10"/>
  <c r="L657" i="10" s="1"/>
  <c r="B656" i="10"/>
  <c r="L656" i="10" s="1"/>
  <c r="B655" i="10"/>
  <c r="L655" i="10" s="1"/>
  <c r="B654" i="10"/>
  <c r="L654" i="10" s="1"/>
  <c r="B653" i="10"/>
  <c r="L653" i="10" s="1"/>
  <c r="B652" i="10"/>
  <c r="L652" i="10" s="1"/>
  <c r="B651" i="10"/>
  <c r="L651" i="10" s="1"/>
  <c r="B650" i="10"/>
  <c r="L650" i="10" s="1"/>
  <c r="B649" i="10"/>
  <c r="L649" i="10" s="1"/>
  <c r="B648" i="10"/>
  <c r="L648" i="10" s="1"/>
  <c r="B647" i="10"/>
  <c r="L647" i="10" s="1"/>
  <c r="B646" i="10"/>
  <c r="L646" i="10" s="1"/>
  <c r="B645" i="10"/>
  <c r="L645" i="10" s="1"/>
  <c r="B644" i="10"/>
  <c r="L644" i="10" s="1"/>
  <c r="B643" i="10"/>
  <c r="L643" i="10" s="1"/>
  <c r="B642" i="10"/>
  <c r="L642" i="10" s="1"/>
  <c r="B641" i="10"/>
  <c r="L641" i="10" s="1"/>
  <c r="AD640" i="10"/>
  <c r="AD641" i="10" s="1"/>
  <c r="AD642" i="10" s="1"/>
  <c r="AD643" i="10" s="1"/>
  <c r="AD644" i="10" s="1"/>
  <c r="AD645" i="10" s="1"/>
  <c r="AD646" i="10" s="1"/>
  <c r="AD647" i="10" s="1"/>
  <c r="AD648" i="10" s="1"/>
  <c r="AD649" i="10" s="1"/>
  <c r="AD650" i="10" s="1"/>
  <c r="AD651" i="10" s="1"/>
  <c r="AD652" i="10" s="1"/>
  <c r="AD653" i="10" s="1"/>
  <c r="AD654" i="10" s="1"/>
  <c r="AD655" i="10" s="1"/>
  <c r="AD656" i="10" s="1"/>
  <c r="AD657" i="10" s="1"/>
  <c r="AD658" i="10" s="1"/>
  <c r="AD659" i="10" s="1"/>
  <c r="AD660" i="10" s="1"/>
  <c r="AD661" i="10" s="1"/>
  <c r="AD662" i="10" s="1"/>
  <c r="AD663" i="10" s="1"/>
  <c r="AD664" i="10" s="1"/>
  <c r="AD665" i="10" s="1"/>
  <c r="AD666" i="10" s="1"/>
  <c r="AD667" i="10" s="1"/>
  <c r="AD668" i="10" s="1"/>
  <c r="AD669" i="10" s="1"/>
  <c r="AD670" i="10" s="1"/>
  <c r="AD671" i="10" s="1"/>
  <c r="AD672" i="10" s="1"/>
  <c r="AD673" i="10" s="1"/>
  <c r="AD674" i="10" s="1"/>
  <c r="AD675" i="10" s="1"/>
  <c r="AD676" i="10" s="1"/>
  <c r="AD677" i="10" s="1"/>
  <c r="AD678" i="10" s="1"/>
  <c r="AD679" i="10" s="1"/>
  <c r="AD680" i="10" s="1"/>
  <c r="AD681" i="10" s="1"/>
  <c r="AD682" i="10" s="1"/>
  <c r="AD683" i="10" s="1"/>
  <c r="AD684" i="10" s="1"/>
  <c r="AD685" i="10" s="1"/>
  <c r="AD686" i="10" s="1"/>
  <c r="AD687" i="10" s="1"/>
  <c r="AD688" i="10" s="1"/>
  <c r="AD689" i="10" s="1"/>
  <c r="AD690" i="10" s="1"/>
  <c r="AD691" i="10" s="1"/>
  <c r="AD692" i="10" s="1"/>
  <c r="AD693" i="10" s="1"/>
  <c r="AD694" i="10" s="1"/>
  <c r="AD695" i="10" s="1"/>
  <c r="AD696" i="10" s="1"/>
  <c r="AD697" i="10" s="1"/>
  <c r="AD698" i="10" s="1"/>
  <c r="AD699" i="10" s="1"/>
  <c r="AD700" i="10" s="1"/>
  <c r="AD701" i="10" s="1"/>
  <c r="AD702" i="10" s="1"/>
  <c r="AD703" i="10" s="1"/>
  <c r="AD704" i="10" s="1"/>
  <c r="AD705" i="10" s="1"/>
  <c r="AD706" i="10" s="1"/>
  <c r="AD707" i="10" s="1"/>
  <c r="AD708" i="10" s="1"/>
  <c r="AD709" i="10" s="1"/>
  <c r="AD710" i="10" s="1"/>
  <c r="AD711" i="10" s="1"/>
  <c r="AD712" i="10" s="1"/>
  <c r="AD713" i="10" s="1"/>
  <c r="AD714" i="10" s="1"/>
  <c r="AD715" i="10" s="1"/>
  <c r="AD716" i="10" s="1"/>
  <c r="AD717" i="10" s="1"/>
  <c r="AD718" i="10" s="1"/>
  <c r="AD719" i="10" s="1"/>
  <c r="AD720" i="10" s="1"/>
  <c r="AD721" i="10" s="1"/>
  <c r="AD722" i="10" s="1"/>
  <c r="AD723" i="10" s="1"/>
  <c r="AD724" i="10" s="1"/>
  <c r="AD725" i="10" s="1"/>
  <c r="AD726" i="10" s="1"/>
  <c r="AD727" i="10" s="1"/>
  <c r="AD728" i="10" s="1"/>
  <c r="AD729" i="10" s="1"/>
  <c r="AD730" i="10" s="1"/>
  <c r="AD731" i="10" s="1"/>
  <c r="AD732" i="10" s="1"/>
  <c r="AD733" i="10" s="1"/>
  <c r="AD734" i="10" s="1"/>
  <c r="AD735" i="10" s="1"/>
  <c r="AD736" i="10" s="1"/>
  <c r="AD737" i="10" s="1"/>
  <c r="AD738" i="10" s="1"/>
  <c r="AD739" i="10" s="1"/>
  <c r="AD740" i="10" s="1"/>
  <c r="AD741" i="10" s="1"/>
  <c r="AD742" i="10" s="1"/>
  <c r="AD743" i="10" s="1"/>
  <c r="AD744" i="10" s="1"/>
  <c r="AD745" i="10" s="1"/>
  <c r="AD746" i="10" s="1"/>
  <c r="AD747" i="10" s="1"/>
  <c r="AD748" i="10" s="1"/>
  <c r="AD749" i="10" s="1"/>
  <c r="AD750" i="10" s="1"/>
  <c r="AD751" i="10" s="1"/>
  <c r="AD752" i="10" s="1"/>
  <c r="AD753" i="10" s="1"/>
  <c r="AD754" i="10" s="1"/>
  <c r="AD755" i="10" s="1"/>
  <c r="AD756" i="10" s="1"/>
  <c r="AD757" i="10" s="1"/>
  <c r="AD758" i="10" s="1"/>
  <c r="AD759" i="10" s="1"/>
  <c r="AD760" i="10" s="1"/>
  <c r="AD761" i="10" s="1"/>
  <c r="AD762" i="10" s="1"/>
  <c r="AD763" i="10" s="1"/>
  <c r="AD764" i="10" s="1"/>
  <c r="B640" i="10"/>
  <c r="B639" i="10"/>
  <c r="B638" i="10"/>
  <c r="B637" i="10"/>
  <c r="B636" i="10"/>
  <c r="B635" i="10"/>
  <c r="B634" i="10"/>
  <c r="B633" i="10"/>
  <c r="B632" i="10"/>
  <c r="B631" i="10"/>
  <c r="B630" i="10"/>
  <c r="B629" i="10"/>
  <c r="B628" i="10"/>
  <c r="B627" i="10"/>
  <c r="B626" i="10"/>
  <c r="B625" i="10"/>
  <c r="B624" i="10"/>
  <c r="B623" i="10"/>
  <c r="B622" i="10"/>
  <c r="B621" i="10"/>
  <c r="B620" i="10"/>
  <c r="B619" i="10"/>
  <c r="B618" i="10"/>
  <c r="B617" i="10"/>
  <c r="B616" i="10"/>
  <c r="B615" i="10"/>
  <c r="L615" i="10" s="1"/>
  <c r="B614" i="10"/>
  <c r="L614" i="10" s="1"/>
  <c r="B613" i="10"/>
  <c r="L613" i="10" s="1"/>
  <c r="B612" i="10"/>
  <c r="B611" i="10"/>
  <c r="B610" i="10"/>
  <c r="B609" i="10"/>
  <c r="B608" i="10"/>
  <c r="B607" i="10"/>
  <c r="B606" i="10"/>
  <c r="B605" i="10"/>
  <c r="B604" i="10"/>
  <c r="B603" i="10"/>
  <c r="B602" i="10"/>
  <c r="B601" i="10"/>
  <c r="B600" i="10"/>
  <c r="B599" i="10"/>
  <c r="B598" i="10"/>
  <c r="B597" i="10"/>
  <c r="B596" i="10"/>
  <c r="B595" i="10"/>
  <c r="B594" i="10"/>
  <c r="B593" i="10"/>
  <c r="B592" i="10"/>
  <c r="B591" i="10"/>
  <c r="B590" i="10"/>
  <c r="B589" i="10"/>
  <c r="B588" i="10"/>
  <c r="B587" i="10"/>
  <c r="B586" i="10"/>
  <c r="B585" i="10"/>
  <c r="B584" i="10"/>
  <c r="B583" i="10"/>
  <c r="B582" i="10"/>
  <c r="B581" i="10"/>
  <c r="B580" i="10"/>
  <c r="B579" i="10"/>
  <c r="B578" i="10"/>
  <c r="B577" i="10"/>
  <c r="B576" i="10"/>
  <c r="B575" i="10"/>
  <c r="B574" i="10"/>
  <c r="B573" i="10"/>
  <c r="B572" i="10"/>
  <c r="B571" i="10"/>
  <c r="B570" i="10"/>
  <c r="B569" i="10"/>
  <c r="B568" i="10"/>
  <c r="B567" i="10"/>
  <c r="B566" i="10"/>
  <c r="B565" i="10"/>
  <c r="B564" i="10"/>
  <c r="B563" i="10"/>
  <c r="B562" i="10"/>
  <c r="B561" i="10"/>
  <c r="B560" i="10"/>
  <c r="B559" i="10"/>
  <c r="B558" i="10"/>
  <c r="B557" i="10"/>
  <c r="AE556" i="10"/>
  <c r="AE557" i="10" s="1"/>
  <c r="AE558" i="10" s="1"/>
  <c r="AE559" i="10" s="1"/>
  <c r="AE560" i="10" s="1"/>
  <c r="AE561" i="10" s="1"/>
  <c r="AE562" i="10" s="1"/>
  <c r="AE563" i="10" s="1"/>
  <c r="AE564" i="10" s="1"/>
  <c r="AE565" i="10" s="1"/>
  <c r="AE566" i="10" s="1"/>
  <c r="AE567" i="10" s="1"/>
  <c r="AE568" i="10" s="1"/>
  <c r="AE569" i="10" s="1"/>
  <c r="AE570" i="10" s="1"/>
  <c r="AE571" i="10" s="1"/>
  <c r="AE572" i="10" s="1"/>
  <c r="AE573" i="10" s="1"/>
  <c r="AE574" i="10" s="1"/>
  <c r="AE575" i="10" s="1"/>
  <c r="AE576" i="10" s="1"/>
  <c r="AE577" i="10" s="1"/>
  <c r="AE578" i="10" s="1"/>
  <c r="AE579" i="10" s="1"/>
  <c r="AE580" i="10" s="1"/>
  <c r="AE581" i="10" s="1"/>
  <c r="AE582" i="10" s="1"/>
  <c r="AE583" i="10" s="1"/>
  <c r="AE584" i="10" s="1"/>
  <c r="AE585" i="10" s="1"/>
  <c r="AE586" i="10" s="1"/>
  <c r="AE587" i="10" s="1"/>
  <c r="AE588" i="10" s="1"/>
  <c r="AE589" i="10" s="1"/>
  <c r="AE590" i="10" s="1"/>
  <c r="AE591" i="10" s="1"/>
  <c r="AE592" i="10" s="1"/>
  <c r="AE593" i="10" s="1"/>
  <c r="AE594" i="10" s="1"/>
  <c r="AE595" i="10" s="1"/>
  <c r="AE596" i="10" s="1"/>
  <c r="AE597" i="10" s="1"/>
  <c r="AE598" i="10" s="1"/>
  <c r="AE599" i="10" s="1"/>
  <c r="AE600" i="10" s="1"/>
  <c r="AE601" i="10" s="1"/>
  <c r="AE602" i="10" s="1"/>
  <c r="AE603" i="10" s="1"/>
  <c r="AE604" i="10" s="1"/>
  <c r="AE605" i="10" s="1"/>
  <c r="AE606" i="10" s="1"/>
  <c r="AE607" i="10" s="1"/>
  <c r="AE608" i="10" s="1"/>
  <c r="AE609" i="10" s="1"/>
  <c r="AE610" i="10" s="1"/>
  <c r="AE611" i="10" s="1"/>
  <c r="AE612" i="10" s="1"/>
  <c r="AE613" i="10" s="1"/>
  <c r="AE614" i="10" s="1"/>
  <c r="AE615" i="10" s="1"/>
  <c r="AE616" i="10" s="1"/>
  <c r="AE617" i="10" s="1"/>
  <c r="AE618" i="10" s="1"/>
  <c r="AE619" i="10" s="1"/>
  <c r="AE620" i="10" s="1"/>
  <c r="AE621" i="10" s="1"/>
  <c r="AE622" i="10" s="1"/>
  <c r="AE623" i="10" s="1"/>
  <c r="AE624" i="10" s="1"/>
  <c r="AE625" i="10" s="1"/>
  <c r="AE626" i="10" s="1"/>
  <c r="AE627" i="10" s="1"/>
  <c r="AE628" i="10" s="1"/>
  <c r="AE629" i="10" s="1"/>
  <c r="AE630" i="10" s="1"/>
  <c r="AE631" i="10" s="1"/>
  <c r="AE632" i="10" s="1"/>
  <c r="AE633" i="10" s="1"/>
  <c r="AE634" i="10" s="1"/>
  <c r="AE635" i="10" s="1"/>
  <c r="AE636" i="10" s="1"/>
  <c r="AE637" i="10" s="1"/>
  <c r="AE638" i="10" s="1"/>
  <c r="AE639" i="10" s="1"/>
  <c r="AE640" i="10" s="1"/>
  <c r="AE641" i="10" s="1"/>
  <c r="AE642" i="10" s="1"/>
  <c r="AE643" i="10" s="1"/>
  <c r="AE644" i="10" s="1"/>
  <c r="AE645" i="10" s="1"/>
  <c r="AE646" i="10" s="1"/>
  <c r="AE647" i="10" s="1"/>
  <c r="AE648" i="10" s="1"/>
  <c r="AE649" i="10" s="1"/>
  <c r="AE650" i="10" s="1"/>
  <c r="AE651" i="10" s="1"/>
  <c r="AE652" i="10" s="1"/>
  <c r="AE653" i="10" s="1"/>
  <c r="AE654" i="10" s="1"/>
  <c r="AE655" i="10" s="1"/>
  <c r="AE656" i="10" s="1"/>
  <c r="AE657" i="10" s="1"/>
  <c r="AE658" i="10" s="1"/>
  <c r="AE659" i="10" s="1"/>
  <c r="AE660" i="10" s="1"/>
  <c r="AE661" i="10" s="1"/>
  <c r="AE662" i="10" s="1"/>
  <c r="AE663" i="10" s="1"/>
  <c r="AE664" i="10" s="1"/>
  <c r="AE665" i="10" s="1"/>
  <c r="AE666" i="10" s="1"/>
  <c r="AE667" i="10" s="1"/>
  <c r="AE668" i="10" s="1"/>
  <c r="AE669" i="10" s="1"/>
  <c r="AE670" i="10" s="1"/>
  <c r="AE671" i="10" s="1"/>
  <c r="AE672" i="10" s="1"/>
  <c r="AE673" i="10" s="1"/>
  <c r="AE674" i="10" s="1"/>
  <c r="AE675" i="10" s="1"/>
  <c r="AE676" i="10" s="1"/>
  <c r="AE677" i="10" s="1"/>
  <c r="AE678" i="10" s="1"/>
  <c r="AE679" i="10" s="1"/>
  <c r="AE680" i="10" s="1"/>
  <c r="AE681" i="10" s="1"/>
  <c r="AE682" i="10" s="1"/>
  <c r="B556" i="10"/>
  <c r="B555" i="10"/>
  <c r="B554" i="10"/>
  <c r="B553" i="10"/>
  <c r="B552" i="10"/>
  <c r="B551" i="10"/>
  <c r="B550" i="10"/>
  <c r="B549" i="10"/>
  <c r="B548" i="10"/>
  <c r="B547" i="10"/>
  <c r="B546" i="10"/>
  <c r="B545" i="10"/>
  <c r="B544" i="10"/>
  <c r="B543" i="10"/>
  <c r="B542" i="10"/>
  <c r="B541" i="10"/>
  <c r="B540" i="10"/>
  <c r="B539" i="10"/>
  <c r="B538" i="10"/>
  <c r="B537" i="10"/>
  <c r="B536" i="10"/>
  <c r="B535" i="10"/>
  <c r="B534" i="10"/>
  <c r="B533" i="10"/>
  <c r="B532" i="10"/>
  <c r="B531" i="10"/>
  <c r="B530" i="10"/>
  <c r="B529" i="10"/>
  <c r="B528" i="10"/>
  <c r="B527" i="10"/>
  <c r="B526" i="10"/>
  <c r="B525" i="10"/>
  <c r="B524" i="10"/>
  <c r="B523" i="10"/>
  <c r="B522" i="10"/>
  <c r="B521" i="10"/>
  <c r="B520" i="10"/>
  <c r="B519" i="10"/>
  <c r="B518" i="10"/>
  <c r="B517" i="10"/>
  <c r="B516" i="10"/>
  <c r="B515" i="10"/>
  <c r="B514" i="10"/>
  <c r="B513" i="10"/>
  <c r="AD512" i="10"/>
  <c r="AD513" i="10" s="1"/>
  <c r="AD514" i="10" s="1"/>
  <c r="AD515" i="10" s="1"/>
  <c r="AD516" i="10" s="1"/>
  <c r="AD517" i="10" s="1"/>
  <c r="AD518" i="10" s="1"/>
  <c r="AD519" i="10" s="1"/>
  <c r="AD520" i="10" s="1"/>
  <c r="AD521" i="10" s="1"/>
  <c r="AD522" i="10" s="1"/>
  <c r="AD523" i="10" s="1"/>
  <c r="AD524" i="10" s="1"/>
  <c r="AD525" i="10" s="1"/>
  <c r="AD526" i="10" s="1"/>
  <c r="AD527" i="10" s="1"/>
  <c r="AD528" i="10" s="1"/>
  <c r="AD529" i="10" s="1"/>
  <c r="AD530" i="10" s="1"/>
  <c r="AD531" i="10" s="1"/>
  <c r="AD532" i="10" s="1"/>
  <c r="AD533" i="10" s="1"/>
  <c r="AD534" i="10" s="1"/>
  <c r="AD535" i="10" s="1"/>
  <c r="AD536" i="10" s="1"/>
  <c r="AD537" i="10" s="1"/>
  <c r="AD538" i="10" s="1"/>
  <c r="AD539" i="10" s="1"/>
  <c r="AD540" i="10" s="1"/>
  <c r="AD541" i="10" s="1"/>
  <c r="AD542" i="10" s="1"/>
  <c r="AD543" i="10" s="1"/>
  <c r="AD544" i="10" s="1"/>
  <c r="AD545" i="10" s="1"/>
  <c r="AD546" i="10" s="1"/>
  <c r="AD547" i="10" s="1"/>
  <c r="AD548" i="10" s="1"/>
  <c r="AD549" i="10" s="1"/>
  <c r="AD550" i="10" s="1"/>
  <c r="AD551" i="10" s="1"/>
  <c r="AD552" i="10" s="1"/>
  <c r="AD553" i="10" s="1"/>
  <c r="AD554" i="10" s="1"/>
  <c r="AD555" i="10" s="1"/>
  <c r="AD556" i="10" s="1"/>
  <c r="AD557" i="10" s="1"/>
  <c r="AD558" i="10" s="1"/>
  <c r="AD559" i="10" s="1"/>
  <c r="AD560" i="10" s="1"/>
  <c r="AD561" i="10" s="1"/>
  <c r="AD562" i="10" s="1"/>
  <c r="AD563" i="10" s="1"/>
  <c r="AD564" i="10" s="1"/>
  <c r="AD565" i="10" s="1"/>
  <c r="AD566" i="10" s="1"/>
  <c r="AD567" i="10" s="1"/>
  <c r="AD568" i="10" s="1"/>
  <c r="AD569" i="10" s="1"/>
  <c r="AD570" i="10" s="1"/>
  <c r="AD571" i="10" s="1"/>
  <c r="AD572" i="10" s="1"/>
  <c r="AD573" i="10" s="1"/>
  <c r="AD574" i="10" s="1"/>
  <c r="AD575" i="10" s="1"/>
  <c r="AD576" i="10" s="1"/>
  <c r="AD577" i="10" s="1"/>
  <c r="AD578" i="10" s="1"/>
  <c r="AD579" i="10" s="1"/>
  <c r="AD580" i="10" s="1"/>
  <c r="AD581" i="10" s="1"/>
  <c r="AD582" i="10" s="1"/>
  <c r="AD583" i="10" s="1"/>
  <c r="AD584" i="10" s="1"/>
  <c r="AD585" i="10" s="1"/>
  <c r="AD586" i="10" s="1"/>
  <c r="AD587" i="10" s="1"/>
  <c r="AD588" i="10" s="1"/>
  <c r="AD589" i="10" s="1"/>
  <c r="AD590" i="10" s="1"/>
  <c r="AD591" i="10" s="1"/>
  <c r="AD592" i="10" s="1"/>
  <c r="AD593" i="10" s="1"/>
  <c r="AD594" i="10" s="1"/>
  <c r="AD595" i="10" s="1"/>
  <c r="AD596" i="10" s="1"/>
  <c r="AD597" i="10" s="1"/>
  <c r="AD598" i="10" s="1"/>
  <c r="AD599" i="10" s="1"/>
  <c r="AD600" i="10" s="1"/>
  <c r="AD601" i="10" s="1"/>
  <c r="AD602" i="10" s="1"/>
  <c r="AD603" i="10" s="1"/>
  <c r="AD604" i="10" s="1"/>
  <c r="AD605" i="10" s="1"/>
  <c r="AD606" i="10" s="1"/>
  <c r="AD607" i="10" s="1"/>
  <c r="AD608" i="10" s="1"/>
  <c r="AD609" i="10" s="1"/>
  <c r="AD610" i="10" s="1"/>
  <c r="AD611" i="10" s="1"/>
  <c r="AD612" i="10" s="1"/>
  <c r="AD613" i="10" s="1"/>
  <c r="AD614" i="10" s="1"/>
  <c r="AD615" i="10" s="1"/>
  <c r="AD616" i="10" s="1"/>
  <c r="AD617" i="10" s="1"/>
  <c r="AD618" i="10" s="1"/>
  <c r="AD619" i="10" s="1"/>
  <c r="AD620" i="10" s="1"/>
  <c r="AD621" i="10" s="1"/>
  <c r="AD622" i="10" s="1"/>
  <c r="AD623" i="10" s="1"/>
  <c r="AD624" i="10" s="1"/>
  <c r="AD625" i="10" s="1"/>
  <c r="AD626" i="10" s="1"/>
  <c r="AD627" i="10" s="1"/>
  <c r="AD628" i="10" s="1"/>
  <c r="AD629" i="10" s="1"/>
  <c r="AD630" i="10" s="1"/>
  <c r="AD631" i="10" s="1"/>
  <c r="AD632" i="10" s="1"/>
  <c r="AD633" i="10" s="1"/>
  <c r="AD634" i="10" s="1"/>
  <c r="AD635" i="10" s="1"/>
  <c r="AD636" i="10" s="1"/>
  <c r="AD637" i="10" s="1"/>
  <c r="AD638" i="10" s="1"/>
  <c r="AD639" i="10" s="1"/>
  <c r="B512" i="10"/>
  <c r="AB511" i="10"/>
  <c r="W511" i="10"/>
  <c r="B511" i="10"/>
  <c r="AB510" i="10"/>
  <c r="W510" i="10"/>
  <c r="B510" i="10"/>
  <c r="AB509" i="10"/>
  <c r="W509" i="10"/>
  <c r="AC509" i="10" s="1"/>
  <c r="B509" i="10"/>
  <c r="AB508" i="10"/>
  <c r="W508" i="10"/>
  <c r="B508" i="10"/>
  <c r="AB507" i="10"/>
  <c r="W507" i="10"/>
  <c r="B507" i="10"/>
  <c r="AB506" i="10"/>
  <c r="W506" i="10"/>
  <c r="B506" i="10"/>
  <c r="AB505" i="10"/>
  <c r="W505" i="10"/>
  <c r="AC505" i="10" s="1"/>
  <c r="B505" i="10"/>
  <c r="AB504" i="10"/>
  <c r="W504" i="10"/>
  <c r="B504" i="10"/>
  <c r="AB503" i="10"/>
  <c r="W503" i="10"/>
  <c r="B503" i="10"/>
  <c r="AB502" i="10"/>
  <c r="W502" i="10"/>
  <c r="B502" i="10"/>
  <c r="AB501" i="10"/>
  <c r="W501" i="10"/>
  <c r="AC501" i="10" s="1"/>
  <c r="B501" i="10"/>
  <c r="AB500" i="10"/>
  <c r="W500" i="10"/>
  <c r="B500" i="10"/>
  <c r="AB499" i="10"/>
  <c r="W499" i="10"/>
  <c r="B499" i="10"/>
  <c r="AB498" i="10"/>
  <c r="W498" i="10"/>
  <c r="B498" i="10"/>
  <c r="AB497" i="10"/>
  <c r="W497" i="10"/>
  <c r="AC497" i="10" s="1"/>
  <c r="B497" i="10"/>
  <c r="AB496" i="10"/>
  <c r="W496" i="10"/>
  <c r="B496" i="10"/>
  <c r="AB495" i="10"/>
  <c r="W495" i="10"/>
  <c r="B495" i="10"/>
  <c r="AB494" i="10"/>
  <c r="W494" i="10"/>
  <c r="B494" i="10"/>
  <c r="AB493" i="10"/>
  <c r="W493" i="10"/>
  <c r="AC493" i="10" s="1"/>
  <c r="B493" i="10"/>
  <c r="AB492" i="10"/>
  <c r="W492" i="10"/>
  <c r="B492" i="10"/>
  <c r="AB491" i="10"/>
  <c r="W491" i="10"/>
  <c r="B491" i="10"/>
  <c r="AB490" i="10"/>
  <c r="W490" i="10"/>
  <c r="B490" i="10"/>
  <c r="AB489" i="10"/>
  <c r="W489" i="10"/>
  <c r="B489" i="10"/>
  <c r="AB488" i="10"/>
  <c r="W488" i="10"/>
  <c r="B488" i="10"/>
  <c r="AB487" i="10"/>
  <c r="W487" i="10"/>
  <c r="B487" i="10"/>
  <c r="AB486" i="10"/>
  <c r="W486" i="10"/>
  <c r="B486" i="10"/>
  <c r="AB485" i="10"/>
  <c r="W485" i="10"/>
  <c r="B485" i="10"/>
  <c r="AB484" i="10"/>
  <c r="W484" i="10"/>
  <c r="B484" i="10"/>
  <c r="AB483" i="10"/>
  <c r="W483" i="10"/>
  <c r="AC483" i="10" s="1"/>
  <c r="B483" i="10"/>
  <c r="AB482" i="10"/>
  <c r="W482" i="10"/>
  <c r="B482" i="10"/>
  <c r="AB481" i="10"/>
  <c r="W481" i="10"/>
  <c r="B481" i="10"/>
  <c r="AB480" i="10"/>
  <c r="W480" i="10"/>
  <c r="B480" i="10"/>
  <c r="AB479" i="10"/>
  <c r="W479" i="10"/>
  <c r="AC479" i="10" s="1"/>
  <c r="B479" i="10"/>
  <c r="AB478" i="10"/>
  <c r="W478" i="10"/>
  <c r="B478" i="10"/>
  <c r="AB477" i="10"/>
  <c r="W477" i="10"/>
  <c r="B477" i="10"/>
  <c r="AB476" i="10"/>
  <c r="W476" i="10"/>
  <c r="B476" i="10"/>
  <c r="AB475" i="10"/>
  <c r="W475" i="10"/>
  <c r="AC475" i="10" s="1"/>
  <c r="B475" i="10"/>
  <c r="AB474" i="10"/>
  <c r="W474" i="10"/>
  <c r="B474" i="10"/>
  <c r="AB473" i="10"/>
  <c r="W473" i="10"/>
  <c r="B473" i="10"/>
  <c r="AB472" i="10"/>
  <c r="W472" i="10"/>
  <c r="B472" i="10"/>
  <c r="AB471" i="10"/>
  <c r="W471" i="10"/>
  <c r="AC471" i="10" s="1"/>
  <c r="B471" i="10"/>
  <c r="AB470" i="10"/>
  <c r="W470" i="10"/>
  <c r="B470" i="10"/>
  <c r="AB469" i="10"/>
  <c r="W469" i="10"/>
  <c r="B469" i="10"/>
  <c r="AB468" i="10"/>
  <c r="W468" i="10"/>
  <c r="B468" i="10"/>
  <c r="AB467" i="10"/>
  <c r="W467" i="10"/>
  <c r="AC467" i="10" s="1"/>
  <c r="B467" i="10"/>
  <c r="AB466" i="10"/>
  <c r="W466" i="10"/>
  <c r="B466" i="10"/>
  <c r="AB465" i="10"/>
  <c r="W465" i="10"/>
  <c r="B465" i="10"/>
  <c r="AB464" i="10"/>
  <c r="W464" i="10"/>
  <c r="B464" i="10"/>
  <c r="AB463" i="10"/>
  <c r="W463" i="10"/>
  <c r="AC463" i="10" s="1"/>
  <c r="B463" i="10"/>
  <c r="AB462" i="10"/>
  <c r="W462" i="10"/>
  <c r="B462" i="10"/>
  <c r="AB461" i="10"/>
  <c r="W461" i="10"/>
  <c r="B461" i="10"/>
  <c r="AB460" i="10"/>
  <c r="W460" i="10"/>
  <c r="B460" i="10"/>
  <c r="AB459" i="10"/>
  <c r="W459" i="10"/>
  <c r="AC459" i="10" s="1"/>
  <c r="B459" i="10"/>
  <c r="AB458" i="10"/>
  <c r="W458" i="10"/>
  <c r="B458" i="10"/>
  <c r="AB457" i="10"/>
  <c r="W457" i="10"/>
  <c r="B457" i="10"/>
  <c r="AB456" i="10"/>
  <c r="W456" i="10"/>
  <c r="B456" i="10"/>
  <c r="AB455" i="10"/>
  <c r="W455" i="10"/>
  <c r="AC455" i="10" s="1"/>
  <c r="B455" i="10"/>
  <c r="AB454" i="10"/>
  <c r="W454" i="10"/>
  <c r="B454" i="10"/>
  <c r="AB453" i="10"/>
  <c r="W453" i="10"/>
  <c r="B453" i="10"/>
  <c r="AB452" i="10"/>
  <c r="W452" i="10"/>
  <c r="B452" i="10"/>
  <c r="AB451" i="10"/>
  <c r="W451" i="10"/>
  <c r="AC451" i="10" s="1"/>
  <c r="B451" i="10"/>
  <c r="AB450" i="10"/>
  <c r="W450" i="10"/>
  <c r="B450" i="10"/>
  <c r="AB449" i="10"/>
  <c r="W449" i="10"/>
  <c r="B449" i="10"/>
  <c r="AB448" i="10"/>
  <c r="W448" i="10"/>
  <c r="B448" i="10"/>
  <c r="AB447" i="10"/>
  <c r="W447" i="10"/>
  <c r="AC447" i="10" s="1"/>
  <c r="B447" i="10"/>
  <c r="AB446" i="10"/>
  <c r="W446" i="10"/>
  <c r="B446" i="10"/>
  <c r="AB445" i="10"/>
  <c r="W445" i="10"/>
  <c r="B445" i="10"/>
  <c r="AB444" i="10"/>
  <c r="W444" i="10"/>
  <c r="B444" i="10"/>
  <c r="AB443" i="10"/>
  <c r="W443" i="10"/>
  <c r="AC443" i="10" s="1"/>
  <c r="B443" i="10"/>
  <c r="AB442" i="10"/>
  <c r="W442" i="10"/>
  <c r="B442" i="10"/>
  <c r="AB441" i="10"/>
  <c r="W441" i="10"/>
  <c r="B441" i="10"/>
  <c r="AB440" i="10"/>
  <c r="W440" i="10"/>
  <c r="B440" i="10"/>
  <c r="AB439" i="10"/>
  <c r="W439" i="10"/>
  <c r="AC439" i="10" s="1"/>
  <c r="B439" i="10"/>
  <c r="AB438" i="10"/>
  <c r="W438" i="10"/>
  <c r="B438" i="10"/>
  <c r="AB437" i="10"/>
  <c r="W437" i="10"/>
  <c r="B437" i="10"/>
  <c r="AB436" i="10"/>
  <c r="W436" i="10"/>
  <c r="B436" i="10"/>
  <c r="AB435" i="10"/>
  <c r="W435" i="10"/>
  <c r="AC435" i="10" s="1"/>
  <c r="B435" i="10"/>
  <c r="AB434" i="10"/>
  <c r="W434" i="10"/>
  <c r="B434" i="10"/>
  <c r="AB433" i="10"/>
  <c r="W433" i="10"/>
  <c r="B433" i="10"/>
  <c r="AB432" i="10"/>
  <c r="W432" i="10"/>
  <c r="B432" i="10"/>
  <c r="AB431" i="10"/>
  <c r="W431" i="10"/>
  <c r="AC431" i="10" s="1"/>
  <c r="B431" i="10"/>
  <c r="AB430" i="10"/>
  <c r="W430" i="10"/>
  <c r="B430" i="10"/>
  <c r="AB429" i="10"/>
  <c r="W429" i="10"/>
  <c r="B429" i="10"/>
  <c r="AE428" i="10"/>
  <c r="AE429" i="10" s="1"/>
  <c r="AE430" i="10" s="1"/>
  <c r="AE431" i="10" s="1"/>
  <c r="AE432" i="10" s="1"/>
  <c r="AE433" i="10" s="1"/>
  <c r="AE434" i="10" s="1"/>
  <c r="AE435" i="10" s="1"/>
  <c r="AE436" i="10" s="1"/>
  <c r="AE437" i="10" s="1"/>
  <c r="AE438" i="10" s="1"/>
  <c r="AE439" i="10" s="1"/>
  <c r="AE440" i="10" s="1"/>
  <c r="AE441" i="10" s="1"/>
  <c r="AE442" i="10" s="1"/>
  <c r="AE443" i="10" s="1"/>
  <c r="AE444" i="10" s="1"/>
  <c r="AE445" i="10" s="1"/>
  <c r="AE446" i="10" s="1"/>
  <c r="AE447" i="10" s="1"/>
  <c r="AE448" i="10" s="1"/>
  <c r="AE449" i="10" s="1"/>
  <c r="AE450" i="10" s="1"/>
  <c r="AE451" i="10" s="1"/>
  <c r="AE452" i="10" s="1"/>
  <c r="AE453" i="10" s="1"/>
  <c r="AE454" i="10" s="1"/>
  <c r="AE455" i="10" s="1"/>
  <c r="AE456" i="10" s="1"/>
  <c r="AE457" i="10" s="1"/>
  <c r="AE458" i="10" s="1"/>
  <c r="AE459" i="10" s="1"/>
  <c r="AE460" i="10" s="1"/>
  <c r="AE461" i="10" s="1"/>
  <c r="AE462" i="10" s="1"/>
  <c r="AE463" i="10" s="1"/>
  <c r="AE464" i="10" s="1"/>
  <c r="AE465" i="10" s="1"/>
  <c r="AE466" i="10" s="1"/>
  <c r="AE467" i="10" s="1"/>
  <c r="AE468" i="10" s="1"/>
  <c r="AE469" i="10" s="1"/>
  <c r="AE470" i="10" s="1"/>
  <c r="AE471" i="10" s="1"/>
  <c r="AE472" i="10" s="1"/>
  <c r="AE473" i="10" s="1"/>
  <c r="AE474" i="10" s="1"/>
  <c r="AE475" i="10" s="1"/>
  <c r="AE476" i="10" s="1"/>
  <c r="AE477" i="10" s="1"/>
  <c r="AE478" i="10" s="1"/>
  <c r="AE479" i="10" s="1"/>
  <c r="AE480" i="10" s="1"/>
  <c r="AE481" i="10" s="1"/>
  <c r="AE482" i="10" s="1"/>
  <c r="AE483" i="10" s="1"/>
  <c r="AE484" i="10" s="1"/>
  <c r="AE485" i="10" s="1"/>
  <c r="AE486" i="10" s="1"/>
  <c r="AE487" i="10" s="1"/>
  <c r="AE488" i="10" s="1"/>
  <c r="AE489" i="10" s="1"/>
  <c r="AE490" i="10" s="1"/>
  <c r="AE491" i="10" s="1"/>
  <c r="AE492" i="10" s="1"/>
  <c r="AE493" i="10" s="1"/>
  <c r="AE494" i="10" s="1"/>
  <c r="AE495" i="10" s="1"/>
  <c r="AE496" i="10" s="1"/>
  <c r="AE497" i="10" s="1"/>
  <c r="AE498" i="10" s="1"/>
  <c r="AE499" i="10" s="1"/>
  <c r="AE500" i="10" s="1"/>
  <c r="AE501" i="10" s="1"/>
  <c r="AE502" i="10" s="1"/>
  <c r="AE503" i="10" s="1"/>
  <c r="AE504" i="10" s="1"/>
  <c r="AE505" i="10" s="1"/>
  <c r="AE506" i="10" s="1"/>
  <c r="AE507" i="10" s="1"/>
  <c r="AE508" i="10" s="1"/>
  <c r="AE509" i="10" s="1"/>
  <c r="AE510" i="10" s="1"/>
  <c r="AE511" i="10" s="1"/>
  <c r="AE512" i="10" s="1"/>
  <c r="AE513" i="10" s="1"/>
  <c r="AE514" i="10" s="1"/>
  <c r="AE515" i="10" s="1"/>
  <c r="AE516" i="10" s="1"/>
  <c r="AE517" i="10" s="1"/>
  <c r="AE518" i="10" s="1"/>
  <c r="AE519" i="10" s="1"/>
  <c r="AE520" i="10" s="1"/>
  <c r="AE521" i="10" s="1"/>
  <c r="AE522" i="10" s="1"/>
  <c r="AE523" i="10" s="1"/>
  <c r="AE524" i="10" s="1"/>
  <c r="AE525" i="10" s="1"/>
  <c r="AE526" i="10" s="1"/>
  <c r="AE527" i="10" s="1"/>
  <c r="AE528" i="10" s="1"/>
  <c r="AE529" i="10" s="1"/>
  <c r="AE530" i="10" s="1"/>
  <c r="AE531" i="10" s="1"/>
  <c r="AE532" i="10" s="1"/>
  <c r="AE533" i="10" s="1"/>
  <c r="AE534" i="10" s="1"/>
  <c r="AE535" i="10" s="1"/>
  <c r="AE536" i="10" s="1"/>
  <c r="AE537" i="10" s="1"/>
  <c r="AE538" i="10" s="1"/>
  <c r="AE539" i="10" s="1"/>
  <c r="AE540" i="10" s="1"/>
  <c r="AE541" i="10" s="1"/>
  <c r="AE542" i="10" s="1"/>
  <c r="AE543" i="10" s="1"/>
  <c r="AE544" i="10" s="1"/>
  <c r="AE545" i="10" s="1"/>
  <c r="AE546" i="10" s="1"/>
  <c r="AE547" i="10" s="1"/>
  <c r="AE548" i="10" s="1"/>
  <c r="AE549" i="10" s="1"/>
  <c r="AE550" i="10" s="1"/>
  <c r="AE551" i="10" s="1"/>
  <c r="AE552" i="10" s="1"/>
  <c r="AE553" i="10" s="1"/>
  <c r="AE554" i="10" s="1"/>
  <c r="AE555" i="10" s="1"/>
  <c r="AB428" i="10"/>
  <c r="W428" i="10"/>
  <c r="B428" i="10"/>
  <c r="AB427" i="10"/>
  <c r="W427" i="10"/>
  <c r="B427" i="10"/>
  <c r="AB426" i="10"/>
  <c r="W426" i="10"/>
  <c r="AC426" i="10" s="1"/>
  <c r="B426" i="10"/>
  <c r="AB425" i="10"/>
  <c r="W425" i="10"/>
  <c r="B425" i="10"/>
  <c r="AB424" i="10"/>
  <c r="W424" i="10"/>
  <c r="B424" i="10"/>
  <c r="AB423" i="10"/>
  <c r="W423" i="10"/>
  <c r="B423" i="10"/>
  <c r="AB422" i="10"/>
  <c r="W422" i="10"/>
  <c r="AC422" i="10" s="1"/>
  <c r="B422" i="10"/>
  <c r="AB421" i="10"/>
  <c r="W421" i="10"/>
  <c r="B421" i="10"/>
  <c r="AB420" i="10"/>
  <c r="W420" i="10"/>
  <c r="B420" i="10"/>
  <c r="AB419" i="10"/>
  <c r="W419" i="10"/>
  <c r="B419" i="10"/>
  <c r="AB418" i="10"/>
  <c r="W418" i="10"/>
  <c r="AC418" i="10" s="1"/>
  <c r="B418" i="10"/>
  <c r="AB417" i="10"/>
  <c r="W417" i="10"/>
  <c r="B417" i="10"/>
  <c r="AB416" i="10"/>
  <c r="W416" i="10"/>
  <c r="B416" i="10"/>
  <c r="AB415" i="10"/>
  <c r="W415" i="10"/>
  <c r="B415" i="10"/>
  <c r="AB414" i="10"/>
  <c r="W414" i="10"/>
  <c r="AC414" i="10" s="1"/>
  <c r="B414" i="10"/>
  <c r="AB413" i="10"/>
  <c r="W413" i="10"/>
  <c r="B413" i="10"/>
  <c r="AB412" i="10"/>
  <c r="W412" i="10"/>
  <c r="B412" i="10"/>
  <c r="AB411" i="10"/>
  <c r="W411" i="10"/>
  <c r="B411" i="10"/>
  <c r="AB410" i="10"/>
  <c r="W410" i="10"/>
  <c r="AC410" i="10" s="1"/>
  <c r="B410" i="10"/>
  <c r="AB409" i="10"/>
  <c r="W409" i="10"/>
  <c r="B409" i="10"/>
  <c r="AB408" i="10"/>
  <c r="W408" i="10"/>
  <c r="B408" i="10"/>
  <c r="AB407" i="10"/>
  <c r="W407" i="10"/>
  <c r="B407" i="10"/>
  <c r="AB406" i="10"/>
  <c r="W406" i="10"/>
  <c r="AC406" i="10" s="1"/>
  <c r="B406" i="10"/>
  <c r="AB405" i="10"/>
  <c r="W405" i="10"/>
  <c r="B405" i="10"/>
  <c r="AB404" i="10"/>
  <c r="W404" i="10"/>
  <c r="B404" i="10"/>
  <c r="AB403" i="10"/>
  <c r="W403" i="10"/>
  <c r="B403" i="10"/>
  <c r="AB402" i="10"/>
  <c r="W402" i="10"/>
  <c r="AC402" i="10" s="1"/>
  <c r="B402" i="10"/>
  <c r="AB401" i="10"/>
  <c r="W401" i="10"/>
  <c r="B401" i="10"/>
  <c r="AB400" i="10"/>
  <c r="W400" i="10"/>
  <c r="B400" i="10"/>
  <c r="AB399" i="10"/>
  <c r="W399" i="10"/>
  <c r="B399" i="10"/>
  <c r="AB398" i="10"/>
  <c r="W398" i="10"/>
  <c r="AC398" i="10" s="1"/>
  <c r="B398" i="10"/>
  <c r="AB397" i="10"/>
  <c r="W397" i="10"/>
  <c r="AC397" i="10" s="1"/>
  <c r="B397" i="10"/>
  <c r="AB396" i="10"/>
  <c r="W396" i="10"/>
  <c r="B396" i="10"/>
  <c r="AB395" i="10"/>
  <c r="W395" i="10"/>
  <c r="B395" i="10"/>
  <c r="AB394" i="10"/>
  <c r="W394" i="10"/>
  <c r="AC394" i="10" s="1"/>
  <c r="B394" i="10"/>
  <c r="AB393" i="10"/>
  <c r="W393" i="10"/>
  <c r="AC393" i="10" s="1"/>
  <c r="B393" i="10"/>
  <c r="AB392" i="10"/>
  <c r="W392" i="10"/>
  <c r="B392" i="10"/>
  <c r="AB391" i="10"/>
  <c r="W391" i="10"/>
  <c r="B391" i="10"/>
  <c r="AB390" i="10"/>
  <c r="W390" i="10"/>
  <c r="AC390" i="10" s="1"/>
  <c r="B390" i="10"/>
  <c r="AB389" i="10"/>
  <c r="W389" i="10"/>
  <c r="AC389" i="10" s="1"/>
  <c r="B389" i="10"/>
  <c r="AB388" i="10"/>
  <c r="W388" i="10"/>
  <c r="B388" i="10"/>
  <c r="AB387" i="10"/>
  <c r="W387" i="10"/>
  <c r="B387" i="10"/>
  <c r="AD386" i="10"/>
  <c r="AD387" i="10" s="1"/>
  <c r="AD388" i="10" s="1"/>
  <c r="AD389" i="10" s="1"/>
  <c r="AD390" i="10" s="1"/>
  <c r="AD391" i="10" s="1"/>
  <c r="AD392" i="10" s="1"/>
  <c r="AD393" i="10" s="1"/>
  <c r="AD394" i="10" s="1"/>
  <c r="AD395" i="10" s="1"/>
  <c r="AD396" i="10" s="1"/>
  <c r="AD397" i="10" s="1"/>
  <c r="AD398" i="10" s="1"/>
  <c r="AD399" i="10" s="1"/>
  <c r="AD400" i="10" s="1"/>
  <c r="AD401" i="10" s="1"/>
  <c r="AD402" i="10" s="1"/>
  <c r="AD403" i="10" s="1"/>
  <c r="AD404" i="10" s="1"/>
  <c r="AD405" i="10" s="1"/>
  <c r="AD406" i="10" s="1"/>
  <c r="AD407" i="10" s="1"/>
  <c r="AD408" i="10" s="1"/>
  <c r="AD409" i="10" s="1"/>
  <c r="AD410" i="10" s="1"/>
  <c r="AD411" i="10" s="1"/>
  <c r="AD412" i="10" s="1"/>
  <c r="AD413" i="10" s="1"/>
  <c r="AD414" i="10" s="1"/>
  <c r="AD415" i="10" s="1"/>
  <c r="AD416" i="10" s="1"/>
  <c r="AD417" i="10" s="1"/>
  <c r="AD418" i="10" s="1"/>
  <c r="AD419" i="10" s="1"/>
  <c r="AD420" i="10" s="1"/>
  <c r="AD421" i="10" s="1"/>
  <c r="AD422" i="10" s="1"/>
  <c r="AD423" i="10" s="1"/>
  <c r="AD424" i="10" s="1"/>
  <c r="AD425" i="10" s="1"/>
  <c r="AD426" i="10" s="1"/>
  <c r="AD427" i="10" s="1"/>
  <c r="AD428" i="10" s="1"/>
  <c r="AD429" i="10" s="1"/>
  <c r="AD430" i="10" s="1"/>
  <c r="AD431" i="10" s="1"/>
  <c r="AD432" i="10" s="1"/>
  <c r="AD433" i="10" s="1"/>
  <c r="AD434" i="10" s="1"/>
  <c r="AD435" i="10" s="1"/>
  <c r="AD436" i="10" s="1"/>
  <c r="AD437" i="10" s="1"/>
  <c r="AD438" i="10" s="1"/>
  <c r="AD439" i="10" s="1"/>
  <c r="AD440" i="10" s="1"/>
  <c r="AD441" i="10" s="1"/>
  <c r="AD442" i="10" s="1"/>
  <c r="AD443" i="10" s="1"/>
  <c r="AD444" i="10" s="1"/>
  <c r="AD445" i="10" s="1"/>
  <c r="AD446" i="10" s="1"/>
  <c r="AD447" i="10" s="1"/>
  <c r="AD448" i="10" s="1"/>
  <c r="AD449" i="10" s="1"/>
  <c r="AD450" i="10" s="1"/>
  <c r="AD451" i="10" s="1"/>
  <c r="AD452" i="10" s="1"/>
  <c r="AD453" i="10" s="1"/>
  <c r="AD454" i="10" s="1"/>
  <c r="AD455" i="10" s="1"/>
  <c r="AD456" i="10" s="1"/>
  <c r="AD457" i="10" s="1"/>
  <c r="AD458" i="10" s="1"/>
  <c r="AD459" i="10" s="1"/>
  <c r="AD460" i="10" s="1"/>
  <c r="AD461" i="10" s="1"/>
  <c r="AD462" i="10" s="1"/>
  <c r="AD463" i="10" s="1"/>
  <c r="AD464" i="10" s="1"/>
  <c r="AD465" i="10" s="1"/>
  <c r="AD466" i="10" s="1"/>
  <c r="AD467" i="10" s="1"/>
  <c r="AD468" i="10" s="1"/>
  <c r="AD469" i="10" s="1"/>
  <c r="AD470" i="10" s="1"/>
  <c r="AD471" i="10" s="1"/>
  <c r="AD472" i="10" s="1"/>
  <c r="AD473" i="10" s="1"/>
  <c r="AD474" i="10" s="1"/>
  <c r="AD475" i="10" s="1"/>
  <c r="AD476" i="10" s="1"/>
  <c r="AD477" i="10" s="1"/>
  <c r="AD478" i="10" s="1"/>
  <c r="AD479" i="10" s="1"/>
  <c r="AD480" i="10" s="1"/>
  <c r="AD481" i="10" s="1"/>
  <c r="AD482" i="10" s="1"/>
  <c r="AD483" i="10" s="1"/>
  <c r="AD484" i="10" s="1"/>
  <c r="AD485" i="10" s="1"/>
  <c r="AD486" i="10" s="1"/>
  <c r="AD487" i="10" s="1"/>
  <c r="AD488" i="10" s="1"/>
  <c r="AD489" i="10" s="1"/>
  <c r="AD490" i="10" s="1"/>
  <c r="AD491" i="10" s="1"/>
  <c r="AD492" i="10" s="1"/>
  <c r="AD493" i="10" s="1"/>
  <c r="AD494" i="10" s="1"/>
  <c r="AD495" i="10" s="1"/>
  <c r="AD496" i="10" s="1"/>
  <c r="AD497" i="10" s="1"/>
  <c r="AD498" i="10" s="1"/>
  <c r="AD499" i="10" s="1"/>
  <c r="AD500" i="10" s="1"/>
  <c r="AD501" i="10" s="1"/>
  <c r="AD502" i="10" s="1"/>
  <c r="AD503" i="10" s="1"/>
  <c r="AD504" i="10" s="1"/>
  <c r="AD505" i="10" s="1"/>
  <c r="AD506" i="10" s="1"/>
  <c r="AD507" i="10" s="1"/>
  <c r="AD508" i="10" s="1"/>
  <c r="AD509" i="10" s="1"/>
  <c r="AD510" i="10" s="1"/>
  <c r="AD511" i="10" s="1"/>
  <c r="AB386" i="10"/>
  <c r="W386" i="10"/>
  <c r="B386" i="10"/>
  <c r="L386" i="10" s="1"/>
  <c r="AB385" i="10"/>
  <c r="W385" i="10"/>
  <c r="B385" i="10"/>
  <c r="L385" i="10" s="1"/>
  <c r="AB384" i="10"/>
  <c r="W384" i="10"/>
  <c r="B384" i="10"/>
  <c r="L384" i="10" s="1"/>
  <c r="AB383" i="10"/>
  <c r="W383" i="10"/>
  <c r="B383" i="10"/>
  <c r="L383" i="10" s="1"/>
  <c r="AB382" i="10"/>
  <c r="W382" i="10"/>
  <c r="B382" i="10"/>
  <c r="L382" i="10" s="1"/>
  <c r="AB381" i="10"/>
  <c r="W381" i="10"/>
  <c r="B381" i="10"/>
  <c r="L381" i="10" s="1"/>
  <c r="AB380" i="10"/>
  <c r="W380" i="10"/>
  <c r="B380" i="10"/>
  <c r="L380" i="10" s="1"/>
  <c r="AB379" i="10"/>
  <c r="W379" i="10"/>
  <c r="B379" i="10"/>
  <c r="L379" i="10" s="1"/>
  <c r="AB378" i="10"/>
  <c r="W378" i="10"/>
  <c r="B378" i="10"/>
  <c r="L378" i="10" s="1"/>
  <c r="AB377" i="10"/>
  <c r="W377" i="10"/>
  <c r="B377" i="10"/>
  <c r="L377" i="10" s="1"/>
  <c r="AB376" i="10"/>
  <c r="W376" i="10"/>
  <c r="B376" i="10"/>
  <c r="L376" i="10" s="1"/>
  <c r="AB375" i="10"/>
  <c r="W375" i="10"/>
  <c r="B375" i="10"/>
  <c r="L375" i="10" s="1"/>
  <c r="AB374" i="10"/>
  <c r="W374" i="10"/>
  <c r="B374" i="10"/>
  <c r="L374" i="10" s="1"/>
  <c r="AB373" i="10"/>
  <c r="W373" i="10"/>
  <c r="B373" i="10"/>
  <c r="L373" i="10" s="1"/>
  <c r="AB372" i="10"/>
  <c r="W372" i="10"/>
  <c r="B372" i="10"/>
  <c r="L372" i="10" s="1"/>
  <c r="AB371" i="10"/>
  <c r="W371" i="10"/>
  <c r="B371" i="10"/>
  <c r="L371" i="10" s="1"/>
  <c r="AB370" i="10"/>
  <c r="W370" i="10"/>
  <c r="B370" i="10"/>
  <c r="L370" i="10" s="1"/>
  <c r="AB369" i="10"/>
  <c r="W369" i="10"/>
  <c r="B369" i="10"/>
  <c r="L369" i="10" s="1"/>
  <c r="AB368" i="10"/>
  <c r="W368" i="10"/>
  <c r="B368" i="10"/>
  <c r="L368" i="10" s="1"/>
  <c r="AB367" i="10"/>
  <c r="W367" i="10"/>
  <c r="B367" i="10"/>
  <c r="L367" i="10" s="1"/>
  <c r="AB366" i="10"/>
  <c r="W366" i="10"/>
  <c r="B366" i="10"/>
  <c r="L366" i="10" s="1"/>
  <c r="AB365" i="10"/>
  <c r="W365" i="10"/>
  <c r="B365" i="10"/>
  <c r="L365" i="10" s="1"/>
  <c r="AB364" i="10"/>
  <c r="W364" i="10"/>
  <c r="B364" i="10"/>
  <c r="L364" i="10" s="1"/>
  <c r="AB363" i="10"/>
  <c r="W363" i="10"/>
  <c r="B363" i="10"/>
  <c r="L363" i="10" s="1"/>
  <c r="AB362" i="10"/>
  <c r="W362" i="10"/>
  <c r="B362" i="10"/>
  <c r="L362" i="10" s="1"/>
  <c r="AB361" i="10"/>
  <c r="W361" i="10"/>
  <c r="B361" i="10"/>
  <c r="L361" i="10" s="1"/>
  <c r="AB360" i="10"/>
  <c r="W360" i="10"/>
  <c r="B360" i="10"/>
  <c r="L360" i="10" s="1"/>
  <c r="AB359" i="10"/>
  <c r="W359" i="10"/>
  <c r="B359" i="10"/>
  <c r="L359" i="10" s="1"/>
  <c r="AB358" i="10"/>
  <c r="W358" i="10"/>
  <c r="B358" i="10"/>
  <c r="L358" i="10" s="1"/>
  <c r="AB357" i="10"/>
  <c r="W357" i="10"/>
  <c r="B357" i="10"/>
  <c r="L357" i="10" s="1"/>
  <c r="AB356" i="10"/>
  <c r="W356" i="10"/>
  <c r="B356" i="10"/>
  <c r="L356" i="10" s="1"/>
  <c r="AB355" i="10"/>
  <c r="W355" i="10"/>
  <c r="B355" i="10"/>
  <c r="L355" i="10" s="1"/>
  <c r="AB354" i="10"/>
  <c r="W354" i="10"/>
  <c r="B354" i="10"/>
  <c r="L354" i="10" s="1"/>
  <c r="AB353" i="10"/>
  <c r="W353" i="10"/>
  <c r="B353" i="10"/>
  <c r="L353" i="10" s="1"/>
  <c r="AB352" i="10"/>
  <c r="W352" i="10"/>
  <c r="B352" i="10"/>
  <c r="L352" i="10" s="1"/>
  <c r="AB351" i="10"/>
  <c r="W351" i="10"/>
  <c r="B351" i="10"/>
  <c r="L351" i="10" s="1"/>
  <c r="AB350" i="10"/>
  <c r="W350" i="10"/>
  <c r="B350" i="10"/>
  <c r="L350" i="10" s="1"/>
  <c r="AB349" i="10"/>
  <c r="W349" i="10"/>
  <c r="B349" i="10"/>
  <c r="L349" i="10" s="1"/>
  <c r="AB348" i="10"/>
  <c r="W348" i="10"/>
  <c r="B348" i="10"/>
  <c r="L348" i="10" s="1"/>
  <c r="AB347" i="10"/>
  <c r="W347" i="10"/>
  <c r="B347" i="10"/>
  <c r="L347" i="10" s="1"/>
  <c r="AB346" i="10"/>
  <c r="W346" i="10"/>
  <c r="B346" i="10"/>
  <c r="L346" i="10" s="1"/>
  <c r="AB345" i="10"/>
  <c r="W345" i="10"/>
  <c r="B345" i="10"/>
  <c r="L345" i="10" s="1"/>
  <c r="AB344" i="10"/>
  <c r="W344" i="10"/>
  <c r="B344" i="10"/>
  <c r="L344" i="10" s="1"/>
  <c r="AB343" i="10"/>
  <c r="W343" i="10"/>
  <c r="B343" i="10"/>
  <c r="L343" i="10" s="1"/>
  <c r="AB342" i="10"/>
  <c r="W342" i="10"/>
  <c r="B342" i="10"/>
  <c r="L342" i="10" s="1"/>
  <c r="AB341" i="10"/>
  <c r="W341" i="10"/>
  <c r="B341" i="10"/>
  <c r="L341" i="10" s="1"/>
  <c r="AB340" i="10"/>
  <c r="W340" i="10"/>
  <c r="B340" i="10"/>
  <c r="L340" i="10" s="1"/>
  <c r="AB339" i="10"/>
  <c r="W339" i="10"/>
  <c r="B339" i="10"/>
  <c r="L339" i="10" s="1"/>
  <c r="AB338" i="10"/>
  <c r="W338" i="10"/>
  <c r="B338" i="10"/>
  <c r="L338" i="10" s="1"/>
  <c r="AB337" i="10"/>
  <c r="W337" i="10"/>
  <c r="B337" i="10"/>
  <c r="L337" i="10" s="1"/>
  <c r="AB336" i="10"/>
  <c r="W336" i="10"/>
  <c r="B336" i="10"/>
  <c r="L336" i="10" s="1"/>
  <c r="AB335" i="10"/>
  <c r="W335" i="10"/>
  <c r="B335" i="10"/>
  <c r="L335" i="10" s="1"/>
  <c r="AB334" i="10"/>
  <c r="W334" i="10"/>
  <c r="B334" i="10"/>
  <c r="L334" i="10" s="1"/>
  <c r="AB333" i="10"/>
  <c r="W333" i="10"/>
  <c r="B333" i="10"/>
  <c r="L333" i="10" s="1"/>
  <c r="AB332" i="10"/>
  <c r="W332" i="10"/>
  <c r="B332" i="10"/>
  <c r="L332" i="10" s="1"/>
  <c r="AB331" i="10"/>
  <c r="W331" i="10"/>
  <c r="B331" i="10"/>
  <c r="L331" i="10" s="1"/>
  <c r="AB330" i="10"/>
  <c r="W330" i="10"/>
  <c r="B330" i="10"/>
  <c r="L330" i="10" s="1"/>
  <c r="AB329" i="10"/>
  <c r="W329" i="10"/>
  <c r="B329" i="10"/>
  <c r="L329" i="10" s="1"/>
  <c r="AB328" i="10"/>
  <c r="W328" i="10"/>
  <c r="B328" i="10"/>
  <c r="L328" i="10" s="1"/>
  <c r="AB327" i="10"/>
  <c r="W327" i="10"/>
  <c r="B327" i="10"/>
  <c r="L327" i="10" s="1"/>
  <c r="AB326" i="10"/>
  <c r="W326" i="10"/>
  <c r="B326" i="10"/>
  <c r="L326" i="10" s="1"/>
  <c r="AB325" i="10"/>
  <c r="W325" i="10"/>
  <c r="B325" i="10"/>
  <c r="L325" i="10" s="1"/>
  <c r="AB324" i="10"/>
  <c r="W324" i="10"/>
  <c r="B324" i="10"/>
  <c r="L324" i="10" s="1"/>
  <c r="AB323" i="10"/>
  <c r="W323" i="10"/>
  <c r="B323" i="10"/>
  <c r="L323" i="10" s="1"/>
  <c r="AB322" i="10"/>
  <c r="W322" i="10"/>
  <c r="B322" i="10"/>
  <c r="L322" i="10" s="1"/>
  <c r="AB321" i="10"/>
  <c r="W321" i="10"/>
  <c r="B321" i="10"/>
  <c r="L321" i="10" s="1"/>
  <c r="AB320" i="10"/>
  <c r="W320" i="10"/>
  <c r="B320" i="10"/>
  <c r="L320" i="10" s="1"/>
  <c r="AB319" i="10"/>
  <c r="W319" i="10"/>
  <c r="B319" i="10"/>
  <c r="L319" i="10" s="1"/>
  <c r="AB318" i="10"/>
  <c r="W318" i="10"/>
  <c r="B318" i="10"/>
  <c r="L318" i="10" s="1"/>
  <c r="AB317" i="10"/>
  <c r="W317" i="10"/>
  <c r="B317" i="10"/>
  <c r="L317" i="10" s="1"/>
  <c r="AB316" i="10"/>
  <c r="W316" i="10"/>
  <c r="B316" i="10"/>
  <c r="L316" i="10" s="1"/>
  <c r="AB315" i="10"/>
  <c r="W315" i="10"/>
  <c r="B315" i="10"/>
  <c r="L315" i="10" s="1"/>
  <c r="AB314" i="10"/>
  <c r="W314" i="10"/>
  <c r="B314" i="10"/>
  <c r="L314" i="10" s="1"/>
  <c r="AB313" i="10"/>
  <c r="W313" i="10"/>
  <c r="B313" i="10"/>
  <c r="L313" i="10" s="1"/>
  <c r="AB312" i="10"/>
  <c r="W312" i="10"/>
  <c r="B312" i="10"/>
  <c r="L312" i="10" s="1"/>
  <c r="AB311" i="10"/>
  <c r="W311" i="10"/>
  <c r="B311" i="10"/>
  <c r="L311" i="10" s="1"/>
  <c r="AB310" i="10"/>
  <c r="W310" i="10"/>
  <c r="B310" i="10"/>
  <c r="L310" i="10" s="1"/>
  <c r="AB309" i="10"/>
  <c r="W309" i="10"/>
  <c r="B309" i="10"/>
  <c r="L309" i="10" s="1"/>
  <c r="AB308" i="10"/>
  <c r="W308" i="10"/>
  <c r="B308" i="10"/>
  <c r="L308" i="10" s="1"/>
  <c r="AB307" i="10"/>
  <c r="W307" i="10"/>
  <c r="B307" i="10"/>
  <c r="L307" i="10" s="1"/>
  <c r="AB306" i="10"/>
  <c r="W306" i="10"/>
  <c r="B306" i="10"/>
  <c r="L306" i="10" s="1"/>
  <c r="AB305" i="10"/>
  <c r="W305" i="10"/>
  <c r="B305" i="10"/>
  <c r="L305" i="10" s="1"/>
  <c r="AB304" i="10"/>
  <c r="W304" i="10"/>
  <c r="B304" i="10"/>
  <c r="L304" i="10" s="1"/>
  <c r="AB303" i="10"/>
  <c r="W303" i="10"/>
  <c r="B303" i="10"/>
  <c r="L303" i="10" s="1"/>
  <c r="AE302" i="10"/>
  <c r="AE303" i="10" s="1"/>
  <c r="AE304" i="10" s="1"/>
  <c r="AE305" i="10" s="1"/>
  <c r="AE306" i="10" s="1"/>
  <c r="AE307" i="10" s="1"/>
  <c r="AE308" i="10" s="1"/>
  <c r="AE309" i="10" s="1"/>
  <c r="AE310" i="10" s="1"/>
  <c r="AE311" i="10" s="1"/>
  <c r="AE312" i="10" s="1"/>
  <c r="AE313" i="10" s="1"/>
  <c r="AE314" i="10" s="1"/>
  <c r="AE315" i="10" s="1"/>
  <c r="AE316" i="10" s="1"/>
  <c r="AE317" i="10" s="1"/>
  <c r="AE318" i="10" s="1"/>
  <c r="AE319" i="10" s="1"/>
  <c r="AE320" i="10" s="1"/>
  <c r="AE321" i="10" s="1"/>
  <c r="AE322" i="10" s="1"/>
  <c r="AE323" i="10" s="1"/>
  <c r="AE324" i="10" s="1"/>
  <c r="AE325" i="10" s="1"/>
  <c r="AE326" i="10" s="1"/>
  <c r="AE327" i="10" s="1"/>
  <c r="AE328" i="10" s="1"/>
  <c r="AE329" i="10" s="1"/>
  <c r="AE330" i="10" s="1"/>
  <c r="AE331" i="10" s="1"/>
  <c r="AE332" i="10" s="1"/>
  <c r="AE333" i="10" s="1"/>
  <c r="AE334" i="10" s="1"/>
  <c r="AE335" i="10" s="1"/>
  <c r="AE336" i="10" s="1"/>
  <c r="AE337" i="10" s="1"/>
  <c r="AE338" i="10" s="1"/>
  <c r="AE339" i="10" s="1"/>
  <c r="AE340" i="10" s="1"/>
  <c r="AE341" i="10" s="1"/>
  <c r="AE342" i="10" s="1"/>
  <c r="AE343" i="10" s="1"/>
  <c r="AE344" i="10" s="1"/>
  <c r="AE345" i="10" s="1"/>
  <c r="AE346" i="10" s="1"/>
  <c r="AE347" i="10" s="1"/>
  <c r="AE348" i="10" s="1"/>
  <c r="AE349" i="10" s="1"/>
  <c r="AE350" i="10" s="1"/>
  <c r="AE351" i="10" s="1"/>
  <c r="AE352" i="10" s="1"/>
  <c r="AE353" i="10" s="1"/>
  <c r="AE354" i="10" s="1"/>
  <c r="AE355" i="10" s="1"/>
  <c r="AE356" i="10" s="1"/>
  <c r="AE357" i="10" s="1"/>
  <c r="AE358" i="10" s="1"/>
  <c r="AE359" i="10" s="1"/>
  <c r="AE360" i="10" s="1"/>
  <c r="AE361" i="10" s="1"/>
  <c r="AE362" i="10" s="1"/>
  <c r="AE363" i="10" s="1"/>
  <c r="AE364" i="10" s="1"/>
  <c r="AE365" i="10" s="1"/>
  <c r="AE366" i="10" s="1"/>
  <c r="AE367" i="10" s="1"/>
  <c r="AE368" i="10" s="1"/>
  <c r="AE369" i="10" s="1"/>
  <c r="AE370" i="10" s="1"/>
  <c r="AE371" i="10" s="1"/>
  <c r="AE372" i="10" s="1"/>
  <c r="AE373" i="10" s="1"/>
  <c r="AE374" i="10" s="1"/>
  <c r="AE375" i="10" s="1"/>
  <c r="AE376" i="10" s="1"/>
  <c r="AE377" i="10" s="1"/>
  <c r="AE378" i="10" s="1"/>
  <c r="AE379" i="10" s="1"/>
  <c r="AE380" i="10" s="1"/>
  <c r="AE381" i="10" s="1"/>
  <c r="AE382" i="10" s="1"/>
  <c r="AE383" i="10" s="1"/>
  <c r="AE384" i="10" s="1"/>
  <c r="AE385" i="10" s="1"/>
  <c r="AE386" i="10" s="1"/>
  <c r="AE387" i="10" s="1"/>
  <c r="AE388" i="10" s="1"/>
  <c r="AE389" i="10" s="1"/>
  <c r="AE390" i="10" s="1"/>
  <c r="AE391" i="10" s="1"/>
  <c r="AE392" i="10" s="1"/>
  <c r="AE393" i="10" s="1"/>
  <c r="AE394" i="10" s="1"/>
  <c r="AE395" i="10" s="1"/>
  <c r="AE396" i="10" s="1"/>
  <c r="AE397" i="10" s="1"/>
  <c r="AE398" i="10" s="1"/>
  <c r="AE399" i="10" s="1"/>
  <c r="AE400" i="10" s="1"/>
  <c r="AE401" i="10" s="1"/>
  <c r="AE402" i="10" s="1"/>
  <c r="AE403" i="10" s="1"/>
  <c r="AE404" i="10" s="1"/>
  <c r="AE405" i="10" s="1"/>
  <c r="AE406" i="10" s="1"/>
  <c r="AE407" i="10" s="1"/>
  <c r="AE408" i="10" s="1"/>
  <c r="AE409" i="10" s="1"/>
  <c r="AE410" i="10" s="1"/>
  <c r="AE411" i="10" s="1"/>
  <c r="AE412" i="10" s="1"/>
  <c r="AE413" i="10" s="1"/>
  <c r="AE414" i="10" s="1"/>
  <c r="AE415" i="10" s="1"/>
  <c r="AE416" i="10" s="1"/>
  <c r="AE417" i="10" s="1"/>
  <c r="AE418" i="10" s="1"/>
  <c r="AE419" i="10" s="1"/>
  <c r="AE420" i="10" s="1"/>
  <c r="AE421" i="10" s="1"/>
  <c r="AE422" i="10" s="1"/>
  <c r="AE423" i="10" s="1"/>
  <c r="AE424" i="10" s="1"/>
  <c r="AE425" i="10" s="1"/>
  <c r="AE426" i="10" s="1"/>
  <c r="AE427" i="10" s="1"/>
  <c r="AB302" i="10"/>
  <c r="W302" i="10"/>
  <c r="B302" i="10"/>
  <c r="L302" i="10" s="1"/>
  <c r="AB301" i="10"/>
  <c r="W301" i="10"/>
  <c r="B301" i="10"/>
  <c r="L301" i="10" s="1"/>
  <c r="AB300" i="10"/>
  <c r="W300" i="10"/>
  <c r="B300" i="10"/>
  <c r="L300" i="10" s="1"/>
  <c r="AB299" i="10"/>
  <c r="W299" i="10"/>
  <c r="B299" i="10"/>
  <c r="L299" i="10" s="1"/>
  <c r="AB298" i="10"/>
  <c r="W298" i="10"/>
  <c r="B298" i="10"/>
  <c r="L298" i="10" s="1"/>
  <c r="AB297" i="10"/>
  <c r="W297" i="10"/>
  <c r="B297" i="10"/>
  <c r="L297" i="10" s="1"/>
  <c r="AB296" i="10"/>
  <c r="W296" i="10"/>
  <c r="B296" i="10"/>
  <c r="L296" i="10" s="1"/>
  <c r="AB295" i="10"/>
  <c r="W295" i="10"/>
  <c r="B295" i="10"/>
  <c r="L295" i="10" s="1"/>
  <c r="AB294" i="10"/>
  <c r="W294" i="10"/>
  <c r="B294" i="10"/>
  <c r="L294" i="10" s="1"/>
  <c r="AB293" i="10"/>
  <c r="W293" i="10"/>
  <c r="B293" i="10"/>
  <c r="L293" i="10" s="1"/>
  <c r="AB292" i="10"/>
  <c r="W292" i="10"/>
  <c r="B292" i="10"/>
  <c r="L292" i="10" s="1"/>
  <c r="AB291" i="10"/>
  <c r="W291" i="10"/>
  <c r="B291" i="10"/>
  <c r="L291" i="10" s="1"/>
  <c r="AB290" i="10"/>
  <c r="W290" i="10"/>
  <c r="B290" i="10"/>
  <c r="L290" i="10" s="1"/>
  <c r="AB289" i="10"/>
  <c r="W289" i="10"/>
  <c r="B289" i="10"/>
  <c r="L289" i="10" s="1"/>
  <c r="AB288" i="10"/>
  <c r="W288" i="10"/>
  <c r="B288" i="10"/>
  <c r="L288" i="10" s="1"/>
  <c r="AB287" i="10"/>
  <c r="W287" i="10"/>
  <c r="B287" i="10"/>
  <c r="L287" i="10" s="1"/>
  <c r="AB286" i="10"/>
  <c r="W286" i="10"/>
  <c r="B286" i="10"/>
  <c r="L286" i="10" s="1"/>
  <c r="AB285" i="10"/>
  <c r="W285" i="10"/>
  <c r="B285" i="10"/>
  <c r="L285" i="10" s="1"/>
  <c r="AB284" i="10"/>
  <c r="W284" i="10"/>
  <c r="B284" i="10"/>
  <c r="L284" i="10" s="1"/>
  <c r="AB283" i="10"/>
  <c r="W283" i="10"/>
  <c r="B283" i="10"/>
  <c r="L283" i="10" s="1"/>
  <c r="AB282" i="10"/>
  <c r="W282" i="10"/>
  <c r="B282" i="10"/>
  <c r="L282" i="10" s="1"/>
  <c r="AB281" i="10"/>
  <c r="W281" i="10"/>
  <c r="B281" i="10"/>
  <c r="L281" i="10" s="1"/>
  <c r="AB280" i="10"/>
  <c r="W280" i="10"/>
  <c r="B280" i="10"/>
  <c r="L280" i="10" s="1"/>
  <c r="AB279" i="10"/>
  <c r="W279" i="10"/>
  <c r="B279" i="10"/>
  <c r="L279" i="10" s="1"/>
  <c r="AB278" i="10"/>
  <c r="W278" i="10"/>
  <c r="B278" i="10"/>
  <c r="L278" i="10" s="1"/>
  <c r="AB277" i="10"/>
  <c r="W277" i="10"/>
  <c r="B277" i="10"/>
  <c r="L277" i="10" s="1"/>
  <c r="AB276" i="10"/>
  <c r="W276" i="10"/>
  <c r="B276" i="10"/>
  <c r="L276" i="10" s="1"/>
  <c r="AB275" i="10"/>
  <c r="W275" i="10"/>
  <c r="B275" i="10"/>
  <c r="L275" i="10" s="1"/>
  <c r="AB274" i="10"/>
  <c r="W274" i="10"/>
  <c r="B274" i="10"/>
  <c r="L274" i="10" s="1"/>
  <c r="AB273" i="10"/>
  <c r="W273" i="10"/>
  <c r="B273" i="10"/>
  <c r="L273" i="10" s="1"/>
  <c r="AB272" i="10"/>
  <c r="W272" i="10"/>
  <c r="B272" i="10"/>
  <c r="L272" i="10" s="1"/>
  <c r="AB271" i="10"/>
  <c r="W271" i="10"/>
  <c r="B271" i="10"/>
  <c r="L271" i="10" s="1"/>
  <c r="AB270" i="10"/>
  <c r="W270" i="10"/>
  <c r="B270" i="10"/>
  <c r="L270" i="10" s="1"/>
  <c r="AB269" i="10"/>
  <c r="W269" i="10"/>
  <c r="B269" i="10"/>
  <c r="L269" i="10" s="1"/>
  <c r="AB268" i="10"/>
  <c r="W268" i="10"/>
  <c r="B268" i="10"/>
  <c r="L268" i="10" s="1"/>
  <c r="AB267" i="10"/>
  <c r="W267" i="10"/>
  <c r="B267" i="10"/>
  <c r="L267" i="10" s="1"/>
  <c r="AB266" i="10"/>
  <c r="W266" i="10"/>
  <c r="B266" i="10"/>
  <c r="L266" i="10" s="1"/>
  <c r="AB265" i="10"/>
  <c r="W265" i="10"/>
  <c r="B265" i="10"/>
  <c r="L265" i="10" s="1"/>
  <c r="AB264" i="10"/>
  <c r="W264" i="10"/>
  <c r="B264" i="10"/>
  <c r="L264" i="10" s="1"/>
  <c r="AB263" i="10"/>
  <c r="W263" i="10"/>
  <c r="B263" i="10"/>
  <c r="L263" i="10" s="1"/>
  <c r="AB262" i="10"/>
  <c r="W262" i="10"/>
  <c r="B262" i="10"/>
  <c r="L262" i="10" s="1"/>
  <c r="AB261" i="10"/>
  <c r="W261" i="10"/>
  <c r="B261" i="10"/>
  <c r="L261" i="10" s="1"/>
  <c r="AD260" i="10"/>
  <c r="AD261" i="10" s="1"/>
  <c r="AD262" i="10" s="1"/>
  <c r="AD263" i="10" s="1"/>
  <c r="AD264" i="10" s="1"/>
  <c r="AD265" i="10" s="1"/>
  <c r="AD266" i="10" s="1"/>
  <c r="AD267" i="10" s="1"/>
  <c r="AD268" i="10" s="1"/>
  <c r="AD269" i="10" s="1"/>
  <c r="AD270" i="10" s="1"/>
  <c r="AD271" i="10" s="1"/>
  <c r="AD272" i="10" s="1"/>
  <c r="AD273" i="10" s="1"/>
  <c r="AD274" i="10" s="1"/>
  <c r="AD275" i="10" s="1"/>
  <c r="AD276" i="10" s="1"/>
  <c r="AD277" i="10" s="1"/>
  <c r="AD278" i="10" s="1"/>
  <c r="AD279" i="10" s="1"/>
  <c r="AD280" i="10" s="1"/>
  <c r="AD281" i="10" s="1"/>
  <c r="AD282" i="10" s="1"/>
  <c r="AD283" i="10" s="1"/>
  <c r="AD284" i="10" s="1"/>
  <c r="AD285" i="10" s="1"/>
  <c r="AD286" i="10" s="1"/>
  <c r="AD287" i="10" s="1"/>
  <c r="AD288" i="10" s="1"/>
  <c r="AD289" i="10" s="1"/>
  <c r="AD290" i="10" s="1"/>
  <c r="AD291" i="10" s="1"/>
  <c r="AD292" i="10" s="1"/>
  <c r="AD293" i="10" s="1"/>
  <c r="AD294" i="10" s="1"/>
  <c r="AD295" i="10" s="1"/>
  <c r="AD296" i="10" s="1"/>
  <c r="AD297" i="10" s="1"/>
  <c r="AD298" i="10" s="1"/>
  <c r="AD299" i="10" s="1"/>
  <c r="AD300" i="10" s="1"/>
  <c r="AD301" i="10" s="1"/>
  <c r="AD302" i="10" s="1"/>
  <c r="AD303" i="10" s="1"/>
  <c r="AD304" i="10" s="1"/>
  <c r="AD305" i="10" s="1"/>
  <c r="AD306" i="10" s="1"/>
  <c r="AD307" i="10" s="1"/>
  <c r="AD308" i="10" s="1"/>
  <c r="AD309" i="10" s="1"/>
  <c r="AD310" i="10" s="1"/>
  <c r="AD311" i="10" s="1"/>
  <c r="AD312" i="10" s="1"/>
  <c r="AD313" i="10" s="1"/>
  <c r="AD314" i="10" s="1"/>
  <c r="AD315" i="10" s="1"/>
  <c r="AD316" i="10" s="1"/>
  <c r="AD317" i="10" s="1"/>
  <c r="AD318" i="10" s="1"/>
  <c r="AD319" i="10" s="1"/>
  <c r="AD320" i="10" s="1"/>
  <c r="AD321" i="10" s="1"/>
  <c r="AD322" i="10" s="1"/>
  <c r="AD323" i="10" s="1"/>
  <c r="AD324" i="10" s="1"/>
  <c r="AD325" i="10" s="1"/>
  <c r="AD326" i="10" s="1"/>
  <c r="AD327" i="10" s="1"/>
  <c r="AD328" i="10" s="1"/>
  <c r="AD329" i="10" s="1"/>
  <c r="AD330" i="10" s="1"/>
  <c r="AD331" i="10" s="1"/>
  <c r="AD332" i="10" s="1"/>
  <c r="AD333" i="10" s="1"/>
  <c r="AD334" i="10" s="1"/>
  <c r="AD335" i="10" s="1"/>
  <c r="AD336" i="10" s="1"/>
  <c r="AD337" i="10" s="1"/>
  <c r="AD338" i="10" s="1"/>
  <c r="AD339" i="10" s="1"/>
  <c r="AD340" i="10" s="1"/>
  <c r="AD341" i="10" s="1"/>
  <c r="AD342" i="10" s="1"/>
  <c r="AD343" i="10" s="1"/>
  <c r="AD344" i="10" s="1"/>
  <c r="AD345" i="10" s="1"/>
  <c r="AD346" i="10" s="1"/>
  <c r="AD347" i="10" s="1"/>
  <c r="AD348" i="10" s="1"/>
  <c r="AD349" i="10" s="1"/>
  <c r="AD350" i="10" s="1"/>
  <c r="AD351" i="10" s="1"/>
  <c r="AD352" i="10" s="1"/>
  <c r="AD353" i="10" s="1"/>
  <c r="AD354" i="10" s="1"/>
  <c r="AD355" i="10" s="1"/>
  <c r="AD356" i="10" s="1"/>
  <c r="AD357" i="10" s="1"/>
  <c r="AD358" i="10" s="1"/>
  <c r="AD359" i="10" s="1"/>
  <c r="AD360" i="10" s="1"/>
  <c r="AD361" i="10" s="1"/>
  <c r="AD362" i="10" s="1"/>
  <c r="AD363" i="10" s="1"/>
  <c r="AD364" i="10" s="1"/>
  <c r="AD365" i="10" s="1"/>
  <c r="AD366" i="10" s="1"/>
  <c r="AD367" i="10" s="1"/>
  <c r="AD368" i="10" s="1"/>
  <c r="AD369" i="10" s="1"/>
  <c r="AD370" i="10" s="1"/>
  <c r="AD371" i="10" s="1"/>
  <c r="AD372" i="10" s="1"/>
  <c r="AD373" i="10" s="1"/>
  <c r="AD374" i="10" s="1"/>
  <c r="AD375" i="10" s="1"/>
  <c r="AD376" i="10" s="1"/>
  <c r="AD377" i="10" s="1"/>
  <c r="AD378" i="10" s="1"/>
  <c r="AD379" i="10" s="1"/>
  <c r="AD380" i="10" s="1"/>
  <c r="AD381" i="10" s="1"/>
  <c r="AD382" i="10" s="1"/>
  <c r="AD383" i="10" s="1"/>
  <c r="AD384" i="10" s="1"/>
  <c r="AD385" i="10" s="1"/>
  <c r="AB260" i="10"/>
  <c r="W260" i="10"/>
  <c r="B260" i="10"/>
  <c r="L260" i="10" s="1"/>
  <c r="AB259" i="10"/>
  <c r="W259" i="10"/>
  <c r="B259" i="10"/>
  <c r="L259" i="10" s="1"/>
  <c r="AB258" i="10"/>
  <c r="W258" i="10"/>
  <c r="B258" i="10"/>
  <c r="L258" i="10" s="1"/>
  <c r="AB257" i="10"/>
  <c r="W257" i="10"/>
  <c r="B257" i="10"/>
  <c r="L257" i="10" s="1"/>
  <c r="AB256" i="10"/>
  <c r="W256" i="10"/>
  <c r="B256" i="10"/>
  <c r="L256" i="10" s="1"/>
  <c r="AB255" i="10"/>
  <c r="W255" i="10"/>
  <c r="B255" i="10"/>
  <c r="L255" i="10" s="1"/>
  <c r="AB254" i="10"/>
  <c r="W254" i="10"/>
  <c r="B254" i="10"/>
  <c r="L254" i="10" s="1"/>
  <c r="AB253" i="10"/>
  <c r="W253" i="10"/>
  <c r="B253" i="10"/>
  <c r="AB252" i="10"/>
  <c r="W252" i="10"/>
  <c r="B252" i="10"/>
  <c r="L252" i="10" s="1"/>
  <c r="AB251" i="10"/>
  <c r="W251" i="10"/>
  <c r="B251" i="10"/>
  <c r="AB250" i="10"/>
  <c r="W250" i="10"/>
  <c r="B250" i="10"/>
  <c r="L250" i="10" s="1"/>
  <c r="AB249" i="10"/>
  <c r="W249" i="10"/>
  <c r="B249" i="10"/>
  <c r="AB248" i="10"/>
  <c r="W248" i="10"/>
  <c r="AC248" i="10" s="1"/>
  <c r="B248" i="10"/>
  <c r="L248" i="10" s="1"/>
  <c r="AB247" i="10"/>
  <c r="W247" i="10"/>
  <c r="AC247" i="10" s="1"/>
  <c r="B247" i="10"/>
  <c r="AB246" i="10"/>
  <c r="W246" i="10"/>
  <c r="AC246" i="10" s="1"/>
  <c r="B246" i="10"/>
  <c r="L246" i="10" s="1"/>
  <c r="AB245" i="10"/>
  <c r="W245" i="10"/>
  <c r="AC245" i="10" s="1"/>
  <c r="B245" i="10"/>
  <c r="AB244" i="10"/>
  <c r="W244" i="10"/>
  <c r="B244" i="10"/>
  <c r="L244" i="10" s="1"/>
  <c r="AB243" i="10"/>
  <c r="W243" i="10"/>
  <c r="B243" i="10"/>
  <c r="AB242" i="10"/>
  <c r="W242" i="10"/>
  <c r="AC242" i="10" s="1"/>
  <c r="B242" i="10"/>
  <c r="L242" i="10" s="1"/>
  <c r="AB241" i="10"/>
  <c r="W241" i="10"/>
  <c r="AC241" i="10" s="1"/>
  <c r="B241" i="10"/>
  <c r="AB240" i="10"/>
  <c r="W240" i="10"/>
  <c r="B240" i="10"/>
  <c r="L240" i="10" s="1"/>
  <c r="AB239" i="10"/>
  <c r="W239" i="10"/>
  <c r="B239" i="10"/>
  <c r="AB238" i="10"/>
  <c r="W238" i="10"/>
  <c r="AC238" i="10" s="1"/>
  <c r="B238" i="10"/>
  <c r="L238" i="10" s="1"/>
  <c r="AB237" i="10"/>
  <c r="W237" i="10"/>
  <c r="AC237" i="10" s="1"/>
  <c r="B237" i="10"/>
  <c r="AB236" i="10"/>
  <c r="W236" i="10"/>
  <c r="B236" i="10"/>
  <c r="L236" i="10" s="1"/>
  <c r="AB235" i="10"/>
  <c r="W235" i="10"/>
  <c r="B235" i="10"/>
  <c r="AB234" i="10"/>
  <c r="W234" i="10"/>
  <c r="B234" i="10"/>
  <c r="L234" i="10" s="1"/>
  <c r="AB233" i="10"/>
  <c r="W233" i="10"/>
  <c r="B233" i="10"/>
  <c r="AB232" i="10"/>
  <c r="W232" i="10"/>
  <c r="L232" i="10"/>
  <c r="B232" i="10"/>
  <c r="AB231" i="10"/>
  <c r="W231" i="10"/>
  <c r="B231" i="10"/>
  <c r="AB230" i="10"/>
  <c r="W230" i="10"/>
  <c r="AC230" i="10" s="1"/>
  <c r="B230" i="10"/>
  <c r="L230" i="10" s="1"/>
  <c r="AB229" i="10"/>
  <c r="W229" i="10"/>
  <c r="AC229" i="10" s="1"/>
  <c r="B229" i="10"/>
  <c r="AB228" i="10"/>
  <c r="W228" i="10"/>
  <c r="B228" i="10"/>
  <c r="L228" i="10" s="1"/>
  <c r="AB227" i="10"/>
  <c r="W227" i="10"/>
  <c r="B227" i="10"/>
  <c r="AB226" i="10"/>
  <c r="W226" i="10"/>
  <c r="B226" i="10"/>
  <c r="L226" i="10" s="1"/>
  <c r="AB225" i="10"/>
  <c r="W225" i="10"/>
  <c r="B225" i="10"/>
  <c r="AB224" i="10"/>
  <c r="W224" i="10"/>
  <c r="AC224" i="10" s="1"/>
  <c r="B224" i="10"/>
  <c r="L224" i="10" s="1"/>
  <c r="AB223" i="10"/>
  <c r="W223" i="10"/>
  <c r="AC223" i="10" s="1"/>
  <c r="B223" i="10"/>
  <c r="AB222" i="10"/>
  <c r="W222" i="10"/>
  <c r="B222" i="10"/>
  <c r="L222" i="10" s="1"/>
  <c r="AB221" i="10"/>
  <c r="W221" i="10"/>
  <c r="B221" i="10"/>
  <c r="AB220" i="10"/>
  <c r="W220" i="10"/>
  <c r="B220" i="10"/>
  <c r="L220" i="10" s="1"/>
  <c r="AB219" i="10"/>
  <c r="W219" i="10"/>
  <c r="B219" i="10"/>
  <c r="AB218" i="10"/>
  <c r="W218" i="10"/>
  <c r="B218" i="10"/>
  <c r="L218" i="10" s="1"/>
  <c r="AB217" i="10"/>
  <c r="W217" i="10"/>
  <c r="B217" i="10"/>
  <c r="AB216" i="10"/>
  <c r="W216" i="10"/>
  <c r="AC216" i="10" s="1"/>
  <c r="B216" i="10"/>
  <c r="L216" i="10" s="1"/>
  <c r="AB215" i="10"/>
  <c r="W215" i="10"/>
  <c r="AC215" i="10" s="1"/>
  <c r="B215" i="10"/>
  <c r="AB214" i="10"/>
  <c r="W214" i="10"/>
  <c r="AC214" i="10" s="1"/>
  <c r="B214" i="10"/>
  <c r="L214" i="10" s="1"/>
  <c r="AB213" i="10"/>
  <c r="W213" i="10"/>
  <c r="AC213" i="10" s="1"/>
  <c r="B213" i="10"/>
  <c r="AB212" i="10"/>
  <c r="W212" i="10"/>
  <c r="B212" i="10"/>
  <c r="L212" i="10" s="1"/>
  <c r="AB211" i="10"/>
  <c r="W211" i="10"/>
  <c r="B211" i="10"/>
  <c r="AB210" i="10"/>
  <c r="W210" i="10"/>
  <c r="AC210" i="10" s="1"/>
  <c r="B210" i="10"/>
  <c r="L210" i="10" s="1"/>
  <c r="AB209" i="10"/>
  <c r="W209" i="10"/>
  <c r="AC209" i="10" s="1"/>
  <c r="B209" i="10"/>
  <c r="AB208" i="10"/>
  <c r="W208" i="10"/>
  <c r="B208" i="10"/>
  <c r="L208" i="10" s="1"/>
  <c r="AB207" i="10"/>
  <c r="W207" i="10"/>
  <c r="B207" i="10"/>
  <c r="AB206" i="10"/>
  <c r="W206" i="10"/>
  <c r="AC206" i="10" s="1"/>
  <c r="B206" i="10"/>
  <c r="L206" i="10" s="1"/>
  <c r="AB205" i="10"/>
  <c r="W205" i="10"/>
  <c r="AC205" i="10" s="1"/>
  <c r="B205" i="10"/>
  <c r="AB204" i="10"/>
  <c r="W204" i="10"/>
  <c r="B204" i="10"/>
  <c r="L204" i="10" s="1"/>
  <c r="AB203" i="10"/>
  <c r="W203" i="10"/>
  <c r="B203" i="10"/>
  <c r="AB202" i="10"/>
  <c r="W202" i="10"/>
  <c r="B202" i="10"/>
  <c r="L202" i="10" s="1"/>
  <c r="AB201" i="10"/>
  <c r="W201" i="10"/>
  <c r="B201" i="10"/>
  <c r="AB200" i="10"/>
  <c r="W200" i="10"/>
  <c r="L200" i="10"/>
  <c r="B200" i="10"/>
  <c r="AB199" i="10"/>
  <c r="W199" i="10"/>
  <c r="B199" i="10"/>
  <c r="AB198" i="10"/>
  <c r="W198" i="10"/>
  <c r="AC198" i="10" s="1"/>
  <c r="B198" i="10"/>
  <c r="L198" i="10" s="1"/>
  <c r="AB197" i="10"/>
  <c r="W197" i="10"/>
  <c r="AC197" i="10" s="1"/>
  <c r="B197" i="10"/>
  <c r="AB196" i="10"/>
  <c r="W196" i="10"/>
  <c r="B196" i="10"/>
  <c r="L196" i="10" s="1"/>
  <c r="AB195" i="10"/>
  <c r="W195" i="10"/>
  <c r="B195" i="10"/>
  <c r="AB194" i="10"/>
  <c r="W194" i="10"/>
  <c r="B194" i="10"/>
  <c r="L194" i="10" s="1"/>
  <c r="AB193" i="10"/>
  <c r="W193" i="10"/>
  <c r="B193" i="10"/>
  <c r="AB192" i="10"/>
  <c r="W192" i="10"/>
  <c r="AC192" i="10" s="1"/>
  <c r="B192" i="10"/>
  <c r="L192" i="10" s="1"/>
  <c r="AB191" i="10"/>
  <c r="W191" i="10"/>
  <c r="AC191" i="10" s="1"/>
  <c r="B191" i="10"/>
  <c r="AB190" i="10"/>
  <c r="W190" i="10"/>
  <c r="B190" i="10"/>
  <c r="L190" i="10" s="1"/>
  <c r="AB189" i="10"/>
  <c r="W189" i="10"/>
  <c r="B189" i="10"/>
  <c r="AB188" i="10"/>
  <c r="W188" i="10"/>
  <c r="B188" i="10"/>
  <c r="L188" i="10" s="1"/>
  <c r="AB187" i="10"/>
  <c r="W187" i="10"/>
  <c r="B187" i="10"/>
  <c r="AB186" i="10"/>
  <c r="W186" i="10"/>
  <c r="B186" i="10"/>
  <c r="L186" i="10" s="1"/>
  <c r="AB185" i="10"/>
  <c r="W185" i="10"/>
  <c r="B185" i="10"/>
  <c r="AB184" i="10"/>
  <c r="W184" i="10"/>
  <c r="AC184" i="10" s="1"/>
  <c r="B184" i="10"/>
  <c r="L184" i="10" s="1"/>
  <c r="AB183" i="10"/>
  <c r="W183" i="10"/>
  <c r="AC183" i="10" s="1"/>
  <c r="B183" i="10"/>
  <c r="AB182" i="10"/>
  <c r="W182" i="10"/>
  <c r="AC182" i="10" s="1"/>
  <c r="B182" i="10"/>
  <c r="L182" i="10" s="1"/>
  <c r="AB181" i="10"/>
  <c r="W181" i="10"/>
  <c r="AC181" i="10" s="1"/>
  <c r="B181" i="10"/>
  <c r="AB180" i="10"/>
  <c r="W180" i="10"/>
  <c r="B180" i="10"/>
  <c r="L180" i="10" s="1"/>
  <c r="AB179" i="10"/>
  <c r="W179" i="10"/>
  <c r="B179" i="10"/>
  <c r="AB178" i="10"/>
  <c r="W178" i="10"/>
  <c r="AC178" i="10" s="1"/>
  <c r="B178" i="10"/>
  <c r="L178" i="10" s="1"/>
  <c r="AB177" i="10"/>
  <c r="W177" i="10"/>
  <c r="B177" i="10"/>
  <c r="AE176" i="10"/>
  <c r="AE177" i="10" s="1"/>
  <c r="AE178" i="10" s="1"/>
  <c r="AE179" i="10" s="1"/>
  <c r="AE180" i="10" s="1"/>
  <c r="AE181" i="10" s="1"/>
  <c r="AE182" i="10" s="1"/>
  <c r="AE183" i="10" s="1"/>
  <c r="AE184" i="10" s="1"/>
  <c r="AE185" i="10" s="1"/>
  <c r="AE186" i="10" s="1"/>
  <c r="AE187" i="10" s="1"/>
  <c r="AE188" i="10" s="1"/>
  <c r="AE189" i="10" s="1"/>
  <c r="AE190" i="10" s="1"/>
  <c r="AE191" i="10" s="1"/>
  <c r="AE192" i="10" s="1"/>
  <c r="AE193" i="10" s="1"/>
  <c r="AE194" i="10" s="1"/>
  <c r="AE195" i="10" s="1"/>
  <c r="AE196" i="10" s="1"/>
  <c r="AE197" i="10" s="1"/>
  <c r="AE198" i="10" s="1"/>
  <c r="AE199" i="10" s="1"/>
  <c r="AE200" i="10" s="1"/>
  <c r="AE201" i="10" s="1"/>
  <c r="AE202" i="10" s="1"/>
  <c r="AE203" i="10" s="1"/>
  <c r="AE204" i="10" s="1"/>
  <c r="AE205" i="10" s="1"/>
  <c r="AE206" i="10" s="1"/>
  <c r="AE207" i="10" s="1"/>
  <c r="AE208" i="10" s="1"/>
  <c r="AE209" i="10" s="1"/>
  <c r="AE210" i="10" s="1"/>
  <c r="AE211" i="10" s="1"/>
  <c r="AE212" i="10" s="1"/>
  <c r="AE213" i="10" s="1"/>
  <c r="AE214" i="10" s="1"/>
  <c r="AE215" i="10" s="1"/>
  <c r="AE216" i="10" s="1"/>
  <c r="AE217" i="10" s="1"/>
  <c r="AE218" i="10" s="1"/>
  <c r="AE219" i="10" s="1"/>
  <c r="AE220" i="10" s="1"/>
  <c r="AE221" i="10" s="1"/>
  <c r="AE222" i="10" s="1"/>
  <c r="AE223" i="10" s="1"/>
  <c r="AE224" i="10" s="1"/>
  <c r="AE225" i="10" s="1"/>
  <c r="AE226" i="10" s="1"/>
  <c r="AE227" i="10" s="1"/>
  <c r="AE228" i="10" s="1"/>
  <c r="AE229" i="10" s="1"/>
  <c r="AE230" i="10" s="1"/>
  <c r="AE231" i="10" s="1"/>
  <c r="AE232" i="10" s="1"/>
  <c r="AE233" i="10" s="1"/>
  <c r="AE234" i="10" s="1"/>
  <c r="AE235" i="10" s="1"/>
  <c r="AE236" i="10" s="1"/>
  <c r="AE237" i="10" s="1"/>
  <c r="AE238" i="10" s="1"/>
  <c r="AE239" i="10" s="1"/>
  <c r="AE240" i="10" s="1"/>
  <c r="AE241" i="10" s="1"/>
  <c r="AE242" i="10" s="1"/>
  <c r="AE243" i="10" s="1"/>
  <c r="AE244" i="10" s="1"/>
  <c r="AE245" i="10" s="1"/>
  <c r="AE246" i="10" s="1"/>
  <c r="AE247" i="10" s="1"/>
  <c r="AE248" i="10" s="1"/>
  <c r="AE249" i="10" s="1"/>
  <c r="AE250" i="10" s="1"/>
  <c r="AE251" i="10" s="1"/>
  <c r="AE252" i="10" s="1"/>
  <c r="AE253" i="10" s="1"/>
  <c r="AE254" i="10" s="1"/>
  <c r="AE255" i="10" s="1"/>
  <c r="AE256" i="10" s="1"/>
  <c r="AE257" i="10" s="1"/>
  <c r="AE258" i="10" s="1"/>
  <c r="AE259" i="10" s="1"/>
  <c r="AE260" i="10" s="1"/>
  <c r="AE261" i="10" s="1"/>
  <c r="AE262" i="10" s="1"/>
  <c r="AE263" i="10" s="1"/>
  <c r="AE264" i="10" s="1"/>
  <c r="AE265" i="10" s="1"/>
  <c r="AE266" i="10" s="1"/>
  <c r="AE267" i="10" s="1"/>
  <c r="AE268" i="10" s="1"/>
  <c r="AE269" i="10" s="1"/>
  <c r="AE270" i="10" s="1"/>
  <c r="AE271" i="10" s="1"/>
  <c r="AE272" i="10" s="1"/>
  <c r="AE273" i="10" s="1"/>
  <c r="AE274" i="10" s="1"/>
  <c r="AE275" i="10" s="1"/>
  <c r="AE276" i="10" s="1"/>
  <c r="AE277" i="10" s="1"/>
  <c r="AE278" i="10" s="1"/>
  <c r="AE279" i="10" s="1"/>
  <c r="AE280" i="10" s="1"/>
  <c r="AE281" i="10" s="1"/>
  <c r="AE282" i="10" s="1"/>
  <c r="AE283" i="10" s="1"/>
  <c r="AE284" i="10" s="1"/>
  <c r="AE285" i="10" s="1"/>
  <c r="AE286" i="10" s="1"/>
  <c r="AE287" i="10" s="1"/>
  <c r="AE288" i="10" s="1"/>
  <c r="AE289" i="10" s="1"/>
  <c r="AE290" i="10" s="1"/>
  <c r="AE291" i="10" s="1"/>
  <c r="AE292" i="10" s="1"/>
  <c r="AE293" i="10" s="1"/>
  <c r="AE294" i="10" s="1"/>
  <c r="AE295" i="10" s="1"/>
  <c r="AE296" i="10" s="1"/>
  <c r="AE297" i="10" s="1"/>
  <c r="AE298" i="10" s="1"/>
  <c r="AE299" i="10" s="1"/>
  <c r="AE300" i="10" s="1"/>
  <c r="AE301" i="10" s="1"/>
  <c r="AB176" i="10"/>
  <c r="W176" i="10"/>
  <c r="B176" i="10"/>
  <c r="L176" i="10" s="1"/>
  <c r="AB175" i="10"/>
  <c r="W175" i="10"/>
  <c r="B175" i="10"/>
  <c r="AB174" i="10"/>
  <c r="W174" i="10"/>
  <c r="B174" i="10"/>
  <c r="L174" i="10" s="1"/>
  <c r="AB173" i="10"/>
  <c r="W173" i="10"/>
  <c r="B173" i="10"/>
  <c r="AB172" i="10"/>
  <c r="W172" i="10"/>
  <c r="L172" i="10"/>
  <c r="B172" i="10"/>
  <c r="AB171" i="10"/>
  <c r="W171" i="10"/>
  <c r="B171" i="10"/>
  <c r="AB170" i="10"/>
  <c r="W170" i="10"/>
  <c r="AC170" i="10" s="1"/>
  <c r="B170" i="10"/>
  <c r="L170" i="10" s="1"/>
  <c r="AB169" i="10"/>
  <c r="W169" i="10"/>
  <c r="AC169" i="10" s="1"/>
  <c r="B169" i="10"/>
  <c r="AB168" i="10"/>
  <c r="W168" i="10"/>
  <c r="B168" i="10"/>
  <c r="L168" i="10" s="1"/>
  <c r="AB167" i="10"/>
  <c r="W167" i="10"/>
  <c r="B167" i="10"/>
  <c r="AB166" i="10"/>
  <c r="W166" i="10"/>
  <c r="B166" i="10"/>
  <c r="L166" i="10" s="1"/>
  <c r="AB165" i="10"/>
  <c r="W165" i="10"/>
  <c r="B165" i="10"/>
  <c r="AB164" i="10"/>
  <c r="W164" i="10"/>
  <c r="B164" i="10"/>
  <c r="AB163" i="10"/>
  <c r="W163" i="10"/>
  <c r="B163" i="10"/>
  <c r="AB162" i="10"/>
  <c r="W162" i="10"/>
  <c r="AC162" i="10" s="1"/>
  <c r="B162" i="10"/>
  <c r="AB161" i="10"/>
  <c r="W161" i="10"/>
  <c r="B161" i="10"/>
  <c r="AB160" i="10"/>
  <c r="W160" i="10"/>
  <c r="B160" i="10"/>
  <c r="AB159" i="10"/>
  <c r="W159" i="10"/>
  <c r="B159" i="10"/>
  <c r="AB158" i="10"/>
  <c r="W158" i="10"/>
  <c r="AC158" i="10" s="1"/>
  <c r="B158" i="10"/>
  <c r="AB157" i="10"/>
  <c r="W157" i="10"/>
  <c r="B157" i="10"/>
  <c r="AB156" i="10"/>
  <c r="W156" i="10"/>
  <c r="B156" i="10"/>
  <c r="AB155" i="10"/>
  <c r="W155" i="10"/>
  <c r="B155" i="10"/>
  <c r="AB154" i="10"/>
  <c r="W154" i="10"/>
  <c r="AC154" i="10" s="1"/>
  <c r="B154" i="10"/>
  <c r="AB153" i="10"/>
  <c r="W153" i="10"/>
  <c r="B153" i="10"/>
  <c r="AB152" i="10"/>
  <c r="W152" i="10"/>
  <c r="B152" i="10"/>
  <c r="AB151" i="10"/>
  <c r="W151" i="10"/>
  <c r="B151" i="10"/>
  <c r="AB150" i="10"/>
  <c r="W150" i="10"/>
  <c r="AC150" i="10" s="1"/>
  <c r="B150" i="10"/>
  <c r="AB149" i="10"/>
  <c r="W149" i="10"/>
  <c r="B149" i="10"/>
  <c r="AB148" i="10"/>
  <c r="W148" i="10"/>
  <c r="B148" i="10"/>
  <c r="AB147" i="10"/>
  <c r="W147" i="10"/>
  <c r="B147" i="10"/>
  <c r="AB146" i="10"/>
  <c r="W146" i="10"/>
  <c r="AC146" i="10" s="1"/>
  <c r="B146" i="10"/>
  <c r="AB145" i="10"/>
  <c r="W145" i="10"/>
  <c r="B145" i="10"/>
  <c r="AB144" i="10"/>
  <c r="W144" i="10"/>
  <c r="B144" i="10"/>
  <c r="AB143" i="10"/>
  <c r="W143" i="10"/>
  <c r="B143" i="10"/>
  <c r="AB142" i="10"/>
  <c r="W142" i="10"/>
  <c r="AC142" i="10" s="1"/>
  <c r="B142" i="10"/>
  <c r="AB141" i="10"/>
  <c r="W141" i="10"/>
  <c r="B141" i="10"/>
  <c r="AB140" i="10"/>
  <c r="W140" i="10"/>
  <c r="B140" i="10"/>
  <c r="AB139" i="10"/>
  <c r="W139" i="10"/>
  <c r="B139" i="10"/>
  <c r="AB138" i="10"/>
  <c r="W138" i="10"/>
  <c r="AC138" i="10" s="1"/>
  <c r="B138" i="10"/>
  <c r="AB137" i="10"/>
  <c r="W137" i="10"/>
  <c r="B137" i="10"/>
  <c r="AB136" i="10"/>
  <c r="W136" i="10"/>
  <c r="B136" i="10"/>
  <c r="AB135" i="10"/>
  <c r="W135" i="10"/>
  <c r="B135" i="10"/>
  <c r="AD134" i="10"/>
  <c r="AD135" i="10" s="1"/>
  <c r="AD136" i="10" s="1"/>
  <c r="AD137" i="10" s="1"/>
  <c r="AD138" i="10" s="1"/>
  <c r="AD139" i="10" s="1"/>
  <c r="AD140" i="10" s="1"/>
  <c r="AD141" i="10" s="1"/>
  <c r="AD142" i="10" s="1"/>
  <c r="AD143" i="10" s="1"/>
  <c r="AD144" i="10" s="1"/>
  <c r="AD145" i="10" s="1"/>
  <c r="AD146" i="10" s="1"/>
  <c r="AD147" i="10" s="1"/>
  <c r="AD148" i="10" s="1"/>
  <c r="AD149" i="10" s="1"/>
  <c r="AD150" i="10" s="1"/>
  <c r="AD151" i="10" s="1"/>
  <c r="AD152" i="10" s="1"/>
  <c r="AD153" i="10" s="1"/>
  <c r="AD154" i="10" s="1"/>
  <c r="AD155" i="10" s="1"/>
  <c r="AD156" i="10" s="1"/>
  <c r="AD157" i="10" s="1"/>
  <c r="AD158" i="10" s="1"/>
  <c r="AD159" i="10" s="1"/>
  <c r="AD160" i="10" s="1"/>
  <c r="AD161" i="10" s="1"/>
  <c r="AD162" i="10" s="1"/>
  <c r="AD163" i="10" s="1"/>
  <c r="AD164" i="10" s="1"/>
  <c r="AD165" i="10" s="1"/>
  <c r="AD166" i="10" s="1"/>
  <c r="AD167" i="10" s="1"/>
  <c r="AD168" i="10" s="1"/>
  <c r="AD169" i="10" s="1"/>
  <c r="AD170" i="10" s="1"/>
  <c r="AD171" i="10" s="1"/>
  <c r="AD172" i="10" s="1"/>
  <c r="AD173" i="10" s="1"/>
  <c r="AD174" i="10" s="1"/>
  <c r="AD175" i="10" s="1"/>
  <c r="AD176" i="10" s="1"/>
  <c r="AD177" i="10" s="1"/>
  <c r="AD178" i="10" s="1"/>
  <c r="AD179" i="10" s="1"/>
  <c r="AD180" i="10" s="1"/>
  <c r="AD181" i="10" s="1"/>
  <c r="AD182" i="10" s="1"/>
  <c r="AD183" i="10" s="1"/>
  <c r="AD184" i="10" s="1"/>
  <c r="AD185" i="10" s="1"/>
  <c r="AD186" i="10" s="1"/>
  <c r="AD187" i="10" s="1"/>
  <c r="AD188" i="10" s="1"/>
  <c r="AD189" i="10" s="1"/>
  <c r="AD190" i="10" s="1"/>
  <c r="AD191" i="10" s="1"/>
  <c r="AD192" i="10" s="1"/>
  <c r="AD193" i="10" s="1"/>
  <c r="AD194" i="10" s="1"/>
  <c r="AD195" i="10" s="1"/>
  <c r="AD196" i="10" s="1"/>
  <c r="AD197" i="10" s="1"/>
  <c r="AD198" i="10" s="1"/>
  <c r="AD199" i="10" s="1"/>
  <c r="AD200" i="10" s="1"/>
  <c r="AD201" i="10" s="1"/>
  <c r="AD202" i="10" s="1"/>
  <c r="AD203" i="10" s="1"/>
  <c r="AD204" i="10" s="1"/>
  <c r="AD205" i="10" s="1"/>
  <c r="AD206" i="10" s="1"/>
  <c r="AD207" i="10" s="1"/>
  <c r="AD208" i="10" s="1"/>
  <c r="AD209" i="10" s="1"/>
  <c r="AD210" i="10" s="1"/>
  <c r="AD211" i="10" s="1"/>
  <c r="AD212" i="10" s="1"/>
  <c r="AD213" i="10" s="1"/>
  <c r="AD214" i="10" s="1"/>
  <c r="AD215" i="10" s="1"/>
  <c r="AD216" i="10" s="1"/>
  <c r="AD217" i="10" s="1"/>
  <c r="AD218" i="10" s="1"/>
  <c r="AD219" i="10" s="1"/>
  <c r="AD220" i="10" s="1"/>
  <c r="AD221" i="10" s="1"/>
  <c r="AD222" i="10" s="1"/>
  <c r="AD223" i="10" s="1"/>
  <c r="AD224" i="10" s="1"/>
  <c r="AD225" i="10" s="1"/>
  <c r="AD226" i="10" s="1"/>
  <c r="AD227" i="10" s="1"/>
  <c r="AD228" i="10" s="1"/>
  <c r="AD229" i="10" s="1"/>
  <c r="AD230" i="10" s="1"/>
  <c r="AD231" i="10" s="1"/>
  <c r="AD232" i="10" s="1"/>
  <c r="AD233" i="10" s="1"/>
  <c r="AD234" i="10" s="1"/>
  <c r="AD235" i="10" s="1"/>
  <c r="AD236" i="10" s="1"/>
  <c r="AD237" i="10" s="1"/>
  <c r="AD238" i="10" s="1"/>
  <c r="AD239" i="10" s="1"/>
  <c r="AD240" i="10" s="1"/>
  <c r="AD241" i="10" s="1"/>
  <c r="AD242" i="10" s="1"/>
  <c r="AD243" i="10" s="1"/>
  <c r="AD244" i="10" s="1"/>
  <c r="AD245" i="10" s="1"/>
  <c r="AD246" i="10" s="1"/>
  <c r="AD247" i="10" s="1"/>
  <c r="AD248" i="10" s="1"/>
  <c r="AD249" i="10" s="1"/>
  <c r="AD250" i="10" s="1"/>
  <c r="AD251" i="10" s="1"/>
  <c r="AD252" i="10" s="1"/>
  <c r="AD253" i="10" s="1"/>
  <c r="AD254" i="10" s="1"/>
  <c r="AD255" i="10" s="1"/>
  <c r="AD256" i="10" s="1"/>
  <c r="AD257" i="10" s="1"/>
  <c r="AD258" i="10" s="1"/>
  <c r="AD259" i="10" s="1"/>
  <c r="AB134" i="10"/>
  <c r="W134" i="10"/>
  <c r="B134" i="10"/>
  <c r="AB133" i="10"/>
  <c r="W133" i="10"/>
  <c r="B133" i="10"/>
  <c r="AB132" i="10"/>
  <c r="W132" i="10"/>
  <c r="AC132" i="10" s="1"/>
  <c r="B132" i="10"/>
  <c r="AB131" i="10"/>
  <c r="W131" i="10"/>
  <c r="B131" i="10"/>
  <c r="AB130" i="10"/>
  <c r="W130" i="10"/>
  <c r="B130" i="10"/>
  <c r="AB129" i="10"/>
  <c r="W129" i="10"/>
  <c r="B129" i="10"/>
  <c r="AB128" i="10"/>
  <c r="W128" i="10"/>
  <c r="AC128" i="10" s="1"/>
  <c r="B128" i="10"/>
  <c r="AB127" i="10"/>
  <c r="W127" i="10"/>
  <c r="B127" i="10"/>
  <c r="AB126" i="10"/>
  <c r="W126" i="10"/>
  <c r="B126" i="10"/>
  <c r="AB125" i="10"/>
  <c r="W125" i="10"/>
  <c r="B125" i="10"/>
  <c r="AB124" i="10"/>
  <c r="W124" i="10"/>
  <c r="AC124" i="10" s="1"/>
  <c r="B124" i="10"/>
  <c r="AB123" i="10"/>
  <c r="W123" i="10"/>
  <c r="B123" i="10"/>
  <c r="AB122" i="10"/>
  <c r="W122" i="10"/>
  <c r="B122" i="10"/>
  <c r="AB121" i="10"/>
  <c r="W121" i="10"/>
  <c r="B121" i="10"/>
  <c r="AB120" i="10"/>
  <c r="W120" i="10"/>
  <c r="AC120" i="10" s="1"/>
  <c r="B120" i="10"/>
  <c r="AB119" i="10"/>
  <c r="W119" i="10"/>
  <c r="B119" i="10"/>
  <c r="AB118" i="10"/>
  <c r="W118" i="10"/>
  <c r="B118" i="10"/>
  <c r="AB117" i="10"/>
  <c r="W117" i="10"/>
  <c r="B117" i="10"/>
  <c r="AB116" i="10"/>
  <c r="W116" i="10"/>
  <c r="AC116" i="10" s="1"/>
  <c r="B116" i="10"/>
  <c r="AB115" i="10"/>
  <c r="W115" i="10"/>
  <c r="B115" i="10"/>
  <c r="AB114" i="10"/>
  <c r="W114" i="10"/>
  <c r="B114" i="10"/>
  <c r="AB113" i="10"/>
  <c r="W113" i="10"/>
  <c r="B113" i="10"/>
  <c r="AB112" i="10"/>
  <c r="W112" i="10"/>
  <c r="AC112" i="10" s="1"/>
  <c r="B112" i="10"/>
  <c r="AB111" i="10"/>
  <c r="W111" i="10"/>
  <c r="B111" i="10"/>
  <c r="AB110" i="10"/>
  <c r="W110" i="10"/>
  <c r="B110" i="10"/>
  <c r="AB109" i="10"/>
  <c r="W109" i="10"/>
  <c r="B109" i="10"/>
  <c r="AB108" i="10"/>
  <c r="W108" i="10"/>
  <c r="AC108" i="10" s="1"/>
  <c r="B108" i="10"/>
  <c r="AB107" i="10"/>
  <c r="W107" i="10"/>
  <c r="B107" i="10"/>
  <c r="AB106" i="10"/>
  <c r="W106" i="10"/>
  <c r="B106" i="10"/>
  <c r="AB105" i="10"/>
  <c r="W105" i="10"/>
  <c r="B105" i="10"/>
  <c r="AB104" i="10"/>
  <c r="W104" i="10"/>
  <c r="AC104" i="10" s="1"/>
  <c r="B104" i="10"/>
  <c r="AB103" i="10"/>
  <c r="W103" i="10"/>
  <c r="B103" i="10"/>
  <c r="AB102" i="10"/>
  <c r="W102" i="10"/>
  <c r="B102" i="10"/>
  <c r="AB101" i="10"/>
  <c r="W101" i="10"/>
  <c r="B101" i="10"/>
  <c r="AB100" i="10"/>
  <c r="W100" i="10"/>
  <c r="AC100" i="10" s="1"/>
  <c r="B100" i="10"/>
  <c r="AB99" i="10"/>
  <c r="W99" i="10"/>
  <c r="B99" i="10"/>
  <c r="AB98" i="10"/>
  <c r="W98" i="10"/>
  <c r="B98" i="10"/>
  <c r="AB97" i="10"/>
  <c r="W97" i="10"/>
  <c r="B97" i="10"/>
  <c r="AB96" i="10"/>
  <c r="W96" i="10"/>
  <c r="AC96" i="10" s="1"/>
  <c r="B96" i="10"/>
  <c r="AB95" i="10"/>
  <c r="W95" i="10"/>
  <c r="B95" i="10"/>
  <c r="AB94" i="10"/>
  <c r="W94" i="10"/>
  <c r="B94" i="10"/>
  <c r="AB93" i="10"/>
  <c r="W93" i="10"/>
  <c r="B93" i="10"/>
  <c r="AB92" i="10"/>
  <c r="W92" i="10"/>
  <c r="AC92" i="10" s="1"/>
  <c r="B92" i="10"/>
  <c r="AB91" i="10"/>
  <c r="W91" i="10"/>
  <c r="B91" i="10"/>
  <c r="AB90" i="10"/>
  <c r="W90" i="10"/>
  <c r="B90" i="10"/>
  <c r="AB89" i="10"/>
  <c r="W89" i="10"/>
  <c r="B89" i="10"/>
  <c r="AB88" i="10"/>
  <c r="W88" i="10"/>
  <c r="AC88" i="10" s="1"/>
  <c r="B88" i="10"/>
  <c r="AB87" i="10"/>
  <c r="W87" i="10"/>
  <c r="B87" i="10"/>
  <c r="AB86" i="10"/>
  <c r="W86" i="10"/>
  <c r="B86" i="10"/>
  <c r="AB85" i="10"/>
  <c r="W85" i="10"/>
  <c r="B85" i="10"/>
  <c r="AB84" i="10"/>
  <c r="W84" i="10"/>
  <c r="AC84" i="10" s="1"/>
  <c r="B84" i="10"/>
  <c r="AB83" i="10"/>
  <c r="W83" i="10"/>
  <c r="B83" i="10"/>
  <c r="AB82" i="10"/>
  <c r="W82" i="10"/>
  <c r="B82" i="10"/>
  <c r="AB81" i="10"/>
  <c r="W81" i="10"/>
  <c r="B81" i="10"/>
  <c r="AB80" i="10"/>
  <c r="W80" i="10"/>
  <c r="AC80" i="10" s="1"/>
  <c r="B80" i="10"/>
  <c r="AB79" i="10"/>
  <c r="W79" i="10"/>
  <c r="B79" i="10"/>
  <c r="AB78" i="10"/>
  <c r="W78" i="10"/>
  <c r="B78" i="10"/>
  <c r="AB77" i="10"/>
  <c r="W77" i="10"/>
  <c r="B77" i="10"/>
  <c r="AB76" i="10"/>
  <c r="W76" i="10"/>
  <c r="AC76" i="10" s="1"/>
  <c r="B76" i="10"/>
  <c r="AB75" i="10"/>
  <c r="W75" i="10"/>
  <c r="B75" i="10"/>
  <c r="AB74" i="10"/>
  <c r="W74" i="10"/>
  <c r="B74" i="10"/>
  <c r="AB73" i="10"/>
  <c r="W73" i="10"/>
  <c r="B73" i="10"/>
  <c r="AB72" i="10"/>
  <c r="W72" i="10"/>
  <c r="AC72" i="10" s="1"/>
  <c r="B72" i="10"/>
  <c r="AB71" i="10"/>
  <c r="W71" i="10"/>
  <c r="B71" i="10"/>
  <c r="AB70" i="10"/>
  <c r="W70" i="10"/>
  <c r="B70" i="10"/>
  <c r="AB69" i="10"/>
  <c r="W69" i="10"/>
  <c r="B69" i="10"/>
  <c r="AB68" i="10"/>
  <c r="W68" i="10"/>
  <c r="AC68" i="10" s="1"/>
  <c r="B68" i="10"/>
  <c r="AB67" i="10"/>
  <c r="W67" i="10"/>
  <c r="B67" i="10"/>
  <c r="AB66" i="10"/>
  <c r="W66" i="10"/>
  <c r="B66" i="10"/>
  <c r="AB65" i="10"/>
  <c r="W65" i="10"/>
  <c r="B65" i="10"/>
  <c r="AB64" i="10"/>
  <c r="W64" i="10"/>
  <c r="AC64" i="10" s="1"/>
  <c r="B64" i="10"/>
  <c r="AB63" i="10"/>
  <c r="W63" i="10"/>
  <c r="B63" i="10"/>
  <c r="AB62" i="10"/>
  <c r="W62" i="10"/>
  <c r="B62" i="10"/>
  <c r="AB61" i="10"/>
  <c r="W61" i="10"/>
  <c r="B61" i="10"/>
  <c r="AB60" i="10"/>
  <c r="W60" i="10"/>
  <c r="AC60" i="10" s="1"/>
  <c r="B60" i="10"/>
  <c r="AB59" i="10"/>
  <c r="W59" i="10"/>
  <c r="B59" i="10"/>
  <c r="AB58" i="10"/>
  <c r="W58" i="10"/>
  <c r="B58" i="10"/>
  <c r="AB57" i="10"/>
  <c r="W57" i="10"/>
  <c r="B57" i="10"/>
  <c r="AB56" i="10"/>
  <c r="W56" i="10"/>
  <c r="AC56" i="10" s="1"/>
  <c r="B56" i="10"/>
  <c r="AB55" i="10"/>
  <c r="W55" i="10"/>
  <c r="B55" i="10"/>
  <c r="AB54" i="10"/>
  <c r="W54" i="10"/>
  <c r="B54" i="10"/>
  <c r="AB53" i="10"/>
  <c r="W53" i="10"/>
  <c r="B53" i="10"/>
  <c r="AB52" i="10"/>
  <c r="W52" i="10"/>
  <c r="AC52" i="10" s="1"/>
  <c r="B52" i="10"/>
  <c r="AB51" i="10"/>
  <c r="W51" i="10"/>
  <c r="B51" i="10"/>
  <c r="AB50" i="10"/>
  <c r="W50" i="10"/>
  <c r="B50" i="10"/>
  <c r="AE49" i="10"/>
  <c r="AE50" i="10" s="1"/>
  <c r="AE51" i="10" s="1"/>
  <c r="AE52" i="10" s="1"/>
  <c r="AE53" i="10" s="1"/>
  <c r="AE54" i="10" s="1"/>
  <c r="AE55" i="10" s="1"/>
  <c r="AE56" i="10" s="1"/>
  <c r="AE57" i="10" s="1"/>
  <c r="AE58" i="10" s="1"/>
  <c r="AE59" i="10" s="1"/>
  <c r="AE60" i="10" s="1"/>
  <c r="AE61" i="10" s="1"/>
  <c r="AE62" i="10" s="1"/>
  <c r="AE63" i="10" s="1"/>
  <c r="AE64" i="10" s="1"/>
  <c r="AE65" i="10" s="1"/>
  <c r="AE66" i="10" s="1"/>
  <c r="AE67" i="10" s="1"/>
  <c r="AE68" i="10" s="1"/>
  <c r="AE69" i="10" s="1"/>
  <c r="AE70" i="10" s="1"/>
  <c r="AE71" i="10" s="1"/>
  <c r="AE72" i="10" s="1"/>
  <c r="AE73" i="10" s="1"/>
  <c r="AE74" i="10" s="1"/>
  <c r="AE75" i="10" s="1"/>
  <c r="AE76" i="10" s="1"/>
  <c r="AE77" i="10" s="1"/>
  <c r="AE78" i="10" s="1"/>
  <c r="AE79" i="10" s="1"/>
  <c r="AE80" i="10" s="1"/>
  <c r="AE81" i="10" s="1"/>
  <c r="AE82" i="10" s="1"/>
  <c r="AE83" i="10" s="1"/>
  <c r="AE84" i="10" s="1"/>
  <c r="AE85" i="10" s="1"/>
  <c r="AE86" i="10" s="1"/>
  <c r="AE87" i="10" s="1"/>
  <c r="AE88" i="10" s="1"/>
  <c r="AE89" i="10" s="1"/>
  <c r="AE90" i="10" s="1"/>
  <c r="AE91" i="10" s="1"/>
  <c r="AE92" i="10" s="1"/>
  <c r="AE93" i="10" s="1"/>
  <c r="AE94" i="10" s="1"/>
  <c r="AE95" i="10" s="1"/>
  <c r="AE96" i="10" s="1"/>
  <c r="AE97" i="10" s="1"/>
  <c r="AE98" i="10" s="1"/>
  <c r="AE99" i="10" s="1"/>
  <c r="AE100" i="10" s="1"/>
  <c r="AE101" i="10" s="1"/>
  <c r="AE102" i="10" s="1"/>
  <c r="AE103" i="10" s="1"/>
  <c r="AE104" i="10" s="1"/>
  <c r="AE105" i="10" s="1"/>
  <c r="AE106" i="10" s="1"/>
  <c r="AE107" i="10" s="1"/>
  <c r="AE108" i="10" s="1"/>
  <c r="AE109" i="10" s="1"/>
  <c r="AE110" i="10" s="1"/>
  <c r="AE111" i="10" s="1"/>
  <c r="AE112" i="10" s="1"/>
  <c r="AE113" i="10" s="1"/>
  <c r="AE114" i="10" s="1"/>
  <c r="AE115" i="10" s="1"/>
  <c r="AE116" i="10" s="1"/>
  <c r="AE117" i="10" s="1"/>
  <c r="AE118" i="10" s="1"/>
  <c r="AE119" i="10" s="1"/>
  <c r="AE120" i="10" s="1"/>
  <c r="AE121" i="10" s="1"/>
  <c r="AE122" i="10" s="1"/>
  <c r="AE123" i="10" s="1"/>
  <c r="AE124" i="10" s="1"/>
  <c r="AE125" i="10" s="1"/>
  <c r="AE126" i="10" s="1"/>
  <c r="AE127" i="10" s="1"/>
  <c r="AE128" i="10" s="1"/>
  <c r="AE129" i="10" s="1"/>
  <c r="AE130" i="10" s="1"/>
  <c r="AE131" i="10" s="1"/>
  <c r="AE132" i="10" s="1"/>
  <c r="AE133" i="10" s="1"/>
  <c r="AE134" i="10" s="1"/>
  <c r="AE135" i="10" s="1"/>
  <c r="AE136" i="10" s="1"/>
  <c r="AE137" i="10" s="1"/>
  <c r="AE138" i="10" s="1"/>
  <c r="AE139" i="10" s="1"/>
  <c r="AE140" i="10" s="1"/>
  <c r="AE141" i="10" s="1"/>
  <c r="AE142" i="10" s="1"/>
  <c r="AE143" i="10" s="1"/>
  <c r="AE144" i="10" s="1"/>
  <c r="AE145" i="10" s="1"/>
  <c r="AE146" i="10" s="1"/>
  <c r="AE147" i="10" s="1"/>
  <c r="AE148" i="10" s="1"/>
  <c r="AE149" i="10" s="1"/>
  <c r="AE150" i="10" s="1"/>
  <c r="AE151" i="10" s="1"/>
  <c r="AE152" i="10" s="1"/>
  <c r="AE153" i="10" s="1"/>
  <c r="AE154" i="10" s="1"/>
  <c r="AE155" i="10" s="1"/>
  <c r="AE156" i="10" s="1"/>
  <c r="AE157" i="10" s="1"/>
  <c r="AE158" i="10" s="1"/>
  <c r="AE159" i="10" s="1"/>
  <c r="AE160" i="10" s="1"/>
  <c r="AE161" i="10" s="1"/>
  <c r="AE162" i="10" s="1"/>
  <c r="AE163" i="10" s="1"/>
  <c r="AE164" i="10" s="1"/>
  <c r="AE165" i="10" s="1"/>
  <c r="AE166" i="10" s="1"/>
  <c r="AE167" i="10" s="1"/>
  <c r="AE168" i="10" s="1"/>
  <c r="AE169" i="10" s="1"/>
  <c r="AE170" i="10" s="1"/>
  <c r="AE171" i="10" s="1"/>
  <c r="AE172" i="10" s="1"/>
  <c r="AE173" i="10" s="1"/>
  <c r="AE174" i="10" s="1"/>
  <c r="AE175" i="10" s="1"/>
  <c r="AB49" i="10"/>
  <c r="W49" i="10"/>
  <c r="B49" i="10"/>
  <c r="AB48" i="10"/>
  <c r="W48" i="10"/>
  <c r="B48" i="10"/>
  <c r="AB47" i="10"/>
  <c r="W47" i="10"/>
  <c r="AC47" i="10" s="1"/>
  <c r="B47" i="10"/>
  <c r="AB46" i="10"/>
  <c r="W46" i="10"/>
  <c r="B46" i="10"/>
  <c r="AB45" i="10"/>
  <c r="W45" i="10"/>
  <c r="B45" i="10"/>
  <c r="AB44" i="10"/>
  <c r="W44" i="10"/>
  <c r="B44" i="10"/>
  <c r="AB43" i="10"/>
  <c r="W43" i="10"/>
  <c r="AC43" i="10" s="1"/>
  <c r="B43" i="10"/>
  <c r="AB42" i="10"/>
  <c r="W42" i="10"/>
  <c r="B42" i="10"/>
  <c r="AB41" i="10"/>
  <c r="W41" i="10"/>
  <c r="B41" i="10"/>
  <c r="AB40" i="10"/>
  <c r="W40" i="10"/>
  <c r="B40" i="10"/>
  <c r="AB39" i="10"/>
  <c r="W39" i="10"/>
  <c r="AC39" i="10" s="1"/>
  <c r="B39" i="10"/>
  <c r="AB38" i="10"/>
  <c r="W38" i="10"/>
  <c r="B38" i="10"/>
  <c r="AB37" i="10"/>
  <c r="W37" i="10"/>
  <c r="B37" i="10"/>
  <c r="AB36" i="10"/>
  <c r="W36" i="10"/>
  <c r="B36" i="10"/>
  <c r="AB35" i="10"/>
  <c r="W35" i="10"/>
  <c r="AC35" i="10" s="1"/>
  <c r="B35" i="10"/>
  <c r="AB34" i="10"/>
  <c r="W34" i="10"/>
  <c r="B34" i="10"/>
  <c r="AB33" i="10"/>
  <c r="W33" i="10"/>
  <c r="B33" i="10"/>
  <c r="AB32" i="10"/>
  <c r="W32" i="10"/>
  <c r="B32" i="10"/>
  <c r="AB31" i="10"/>
  <c r="W31" i="10"/>
  <c r="AC31" i="10" s="1"/>
  <c r="B31" i="10"/>
  <c r="AB30" i="10"/>
  <c r="W30" i="10"/>
  <c r="B30" i="10"/>
  <c r="AB29" i="10"/>
  <c r="W29" i="10"/>
  <c r="B29" i="10"/>
  <c r="AB28" i="10"/>
  <c r="W28" i="10"/>
  <c r="B28" i="10"/>
  <c r="AB27" i="10"/>
  <c r="W27" i="10"/>
  <c r="AC27" i="10" s="1"/>
  <c r="B27" i="10"/>
  <c r="AB26" i="10"/>
  <c r="W26" i="10"/>
  <c r="B26" i="10"/>
  <c r="AB25" i="10"/>
  <c r="W25" i="10"/>
  <c r="B25" i="10"/>
  <c r="AB24" i="10"/>
  <c r="W24" i="10"/>
  <c r="B24" i="10"/>
  <c r="AB23" i="10"/>
  <c r="W23" i="10"/>
  <c r="AC23" i="10" s="1"/>
  <c r="B23" i="10"/>
  <c r="AB22" i="10"/>
  <c r="W22" i="10"/>
  <c r="B22" i="10"/>
  <c r="AB21" i="10"/>
  <c r="W21" i="10"/>
  <c r="B21" i="10"/>
  <c r="AB20" i="10"/>
  <c r="W20" i="10"/>
  <c r="B20" i="10"/>
  <c r="AB19" i="10"/>
  <c r="W19" i="10"/>
  <c r="AC19" i="10" s="1"/>
  <c r="B19" i="10"/>
  <c r="AB18" i="10"/>
  <c r="W18" i="10"/>
  <c r="B18" i="10"/>
  <c r="AB17" i="10"/>
  <c r="W17" i="10"/>
  <c r="B17" i="10"/>
  <c r="AB16" i="10"/>
  <c r="W16" i="10"/>
  <c r="B16" i="10"/>
  <c r="AB15" i="10"/>
  <c r="W15" i="10"/>
  <c r="AC15" i="10" s="1"/>
  <c r="B15" i="10"/>
  <c r="AB14" i="10"/>
  <c r="W14" i="10"/>
  <c r="B14" i="10"/>
  <c r="AB13" i="10"/>
  <c r="W13" i="10"/>
  <c r="B13" i="10"/>
  <c r="AB12" i="10"/>
  <c r="W12" i="10"/>
  <c r="B12" i="10"/>
  <c r="AB11" i="10"/>
  <c r="W11" i="10"/>
  <c r="AC11" i="10" s="1"/>
  <c r="B11" i="10"/>
  <c r="AB10" i="10"/>
  <c r="W10" i="10"/>
  <c r="B10" i="10"/>
  <c r="AB9" i="10"/>
  <c r="W9" i="10"/>
  <c r="B9" i="10"/>
  <c r="AB8" i="10"/>
  <c r="W8" i="10"/>
  <c r="B8" i="10"/>
  <c r="AE7" i="10"/>
  <c r="AE8" i="10" s="1"/>
  <c r="AE9" i="10" s="1"/>
  <c r="AE10" i="10" s="1"/>
  <c r="AE11" i="10" s="1"/>
  <c r="AE12" i="10" s="1"/>
  <c r="AE13" i="10" s="1"/>
  <c r="AE14" i="10" s="1"/>
  <c r="AE15" i="10" s="1"/>
  <c r="AE16" i="10" s="1"/>
  <c r="AE17" i="10" s="1"/>
  <c r="AE18" i="10" s="1"/>
  <c r="AE19" i="10" s="1"/>
  <c r="AE20" i="10" s="1"/>
  <c r="AE21" i="10" s="1"/>
  <c r="AE22" i="10" s="1"/>
  <c r="AE23" i="10" s="1"/>
  <c r="AE24" i="10" s="1"/>
  <c r="AE25" i="10" s="1"/>
  <c r="AE26" i="10" s="1"/>
  <c r="AE27" i="10" s="1"/>
  <c r="AE28" i="10" s="1"/>
  <c r="AE29" i="10" s="1"/>
  <c r="AE30" i="10" s="1"/>
  <c r="AE31" i="10" s="1"/>
  <c r="AE32" i="10" s="1"/>
  <c r="AE33" i="10" s="1"/>
  <c r="AE34" i="10" s="1"/>
  <c r="AE35" i="10" s="1"/>
  <c r="AE36" i="10" s="1"/>
  <c r="AE37" i="10" s="1"/>
  <c r="AE38" i="10" s="1"/>
  <c r="AE39" i="10" s="1"/>
  <c r="AE40" i="10" s="1"/>
  <c r="AE41" i="10" s="1"/>
  <c r="AE42" i="10" s="1"/>
  <c r="AE43" i="10" s="1"/>
  <c r="AE44" i="10" s="1"/>
  <c r="AE45" i="10" s="1"/>
  <c r="AE46" i="10" s="1"/>
  <c r="AE47" i="10" s="1"/>
  <c r="AE48" i="10" s="1"/>
  <c r="AD7" i="10"/>
  <c r="AB7" i="10"/>
  <c r="W7" i="10"/>
  <c r="B7" i="10"/>
  <c r="M2" i="10"/>
  <c r="N2" i="10" s="1"/>
  <c r="J2" i="10"/>
  <c r="G69" i="4"/>
  <c r="F69" i="4"/>
  <c r="E69" i="4"/>
  <c r="P48" i="4"/>
  <c r="O48" i="4"/>
  <c r="N48" i="4"/>
  <c r="M48" i="4"/>
  <c r="L48" i="4"/>
  <c r="K48" i="4"/>
  <c r="K32" i="102" s="1"/>
  <c r="J48" i="4"/>
  <c r="I48" i="4"/>
  <c r="H48" i="4"/>
  <c r="G48" i="4"/>
  <c r="D11" i="4"/>
  <c r="D10" i="4"/>
  <c r="D9" i="4"/>
  <c r="G54" i="136"/>
  <c r="F34" i="136"/>
  <c r="AC1148" i="10" l="1"/>
  <c r="AC1156" i="10"/>
  <c r="AC1182" i="10"/>
  <c r="AC1186" i="10"/>
  <c r="AC1193" i="10"/>
  <c r="AC1202" i="10"/>
  <c r="AC1196" i="10"/>
  <c r="AC1229" i="10"/>
  <c r="AC1230" i="10"/>
  <c r="V893" i="10"/>
  <c r="R1074" i="22"/>
  <c r="W893" i="10"/>
  <c r="T1088" i="22"/>
  <c r="R1119" i="22"/>
  <c r="AC1158" i="10"/>
  <c r="AC1164" i="10"/>
  <c r="AC1162" i="10"/>
  <c r="AA893" i="10"/>
  <c r="AB893" i="10" s="1"/>
  <c r="I556" i="10"/>
  <c r="I571" i="10"/>
  <c r="I490" i="10"/>
  <c r="I485" i="10"/>
  <c r="I489" i="10"/>
  <c r="M51" i="10"/>
  <c r="M55" i="10"/>
  <c r="M59" i="10"/>
  <c r="M63" i="10"/>
  <c r="M67" i="10"/>
  <c r="M71" i="10"/>
  <c r="M75" i="10"/>
  <c r="M79" i="10"/>
  <c r="M83" i="10"/>
  <c r="M87" i="10"/>
  <c r="M91" i="10"/>
  <c r="M95" i="10"/>
  <c r="M99" i="10"/>
  <c r="M103" i="10"/>
  <c r="M107" i="10"/>
  <c r="M111" i="10"/>
  <c r="M9" i="10"/>
  <c r="M13" i="10"/>
  <c r="M17" i="10"/>
  <c r="M21" i="10"/>
  <c r="M25" i="10"/>
  <c r="M29" i="10"/>
  <c r="M33" i="10"/>
  <c r="M37" i="10"/>
  <c r="M41" i="10"/>
  <c r="M45" i="10"/>
  <c r="M49" i="10"/>
  <c r="M50" i="10"/>
  <c r="M54" i="10"/>
  <c r="M58" i="10"/>
  <c r="M62" i="10"/>
  <c r="M66" i="10"/>
  <c r="M70" i="10"/>
  <c r="M74" i="10"/>
  <c r="M78" i="10"/>
  <c r="M82" i="10"/>
  <c r="M86" i="10"/>
  <c r="M90" i="10"/>
  <c r="M94" i="10"/>
  <c r="M98" i="10"/>
  <c r="I559" i="10"/>
  <c r="I575" i="10"/>
  <c r="I909" i="10"/>
  <c r="O909" i="10" s="1"/>
  <c r="S909" i="10" s="1"/>
  <c r="L913" i="10"/>
  <c r="I913" i="10"/>
  <c r="M10" i="10"/>
  <c r="M14" i="10"/>
  <c r="M18" i="10"/>
  <c r="M22" i="10"/>
  <c r="M26" i="10"/>
  <c r="M30" i="10"/>
  <c r="M34" i="10"/>
  <c r="M38" i="10"/>
  <c r="M42" i="10"/>
  <c r="M46" i="10"/>
  <c r="M7" i="10"/>
  <c r="AC7" i="10"/>
  <c r="M8" i="10"/>
  <c r="AC9" i="10"/>
  <c r="M12" i="10"/>
  <c r="AC13" i="10"/>
  <c r="M16" i="10"/>
  <c r="AC17" i="10"/>
  <c r="M20" i="10"/>
  <c r="AC21" i="10"/>
  <c r="M24" i="10"/>
  <c r="AC25" i="10"/>
  <c r="M28" i="10"/>
  <c r="AC29" i="10"/>
  <c r="M32" i="10"/>
  <c r="AC33" i="10"/>
  <c r="M36" i="10"/>
  <c r="AC37" i="10"/>
  <c r="M40" i="10"/>
  <c r="AC41" i="10"/>
  <c r="M44" i="10"/>
  <c r="AC45" i="10"/>
  <c r="M48" i="10"/>
  <c r="AC49" i="10"/>
  <c r="AC50" i="10"/>
  <c r="M53" i="10"/>
  <c r="AC54" i="10"/>
  <c r="M57" i="10"/>
  <c r="AC58" i="10"/>
  <c r="M61" i="10"/>
  <c r="AC62" i="10"/>
  <c r="M65" i="10"/>
  <c r="AC66" i="10"/>
  <c r="M69" i="10"/>
  <c r="AC70" i="10"/>
  <c r="M73" i="10"/>
  <c r="AC74" i="10"/>
  <c r="M77" i="10"/>
  <c r="AC78" i="10"/>
  <c r="M81" i="10"/>
  <c r="AC82" i="10"/>
  <c r="M85" i="10"/>
  <c r="AC86" i="10"/>
  <c r="M89" i="10"/>
  <c r="AC90" i="10"/>
  <c r="M93" i="10"/>
  <c r="AC94" i="10"/>
  <c r="M97" i="10"/>
  <c r="AC98" i="10"/>
  <c r="M101" i="10"/>
  <c r="AC102" i="10"/>
  <c r="M105" i="10"/>
  <c r="AC106" i="10"/>
  <c r="M109" i="10"/>
  <c r="AC110" i="10"/>
  <c r="M113" i="10"/>
  <c r="AC114" i="10"/>
  <c r="M117" i="10"/>
  <c r="AC118" i="10"/>
  <c r="M121" i="10"/>
  <c r="AC122" i="10"/>
  <c r="M125" i="10"/>
  <c r="AC126" i="10"/>
  <c r="M129" i="10"/>
  <c r="AC130" i="10"/>
  <c r="M133" i="10"/>
  <c r="AC134" i="10"/>
  <c r="AC135" i="10"/>
  <c r="M138" i="10"/>
  <c r="AC139" i="10"/>
  <c r="M142" i="10"/>
  <c r="AC143" i="10"/>
  <c r="M146" i="10"/>
  <c r="AC147" i="10"/>
  <c r="M150" i="10"/>
  <c r="AC151" i="10"/>
  <c r="M154" i="10"/>
  <c r="AC155" i="10"/>
  <c r="M158" i="10"/>
  <c r="AC159" i="10"/>
  <c r="M162" i="10"/>
  <c r="AC163" i="10"/>
  <c r="AC167" i="10"/>
  <c r="AC174" i="10"/>
  <c r="AC185" i="10"/>
  <c r="AC189" i="10"/>
  <c r="AC190" i="10"/>
  <c r="AC202" i="10"/>
  <c r="AC217" i="10"/>
  <c r="AC221" i="10"/>
  <c r="AC222" i="10"/>
  <c r="AC234" i="10"/>
  <c r="AC249" i="10"/>
  <c r="AC253" i="10"/>
  <c r="I570" i="10"/>
  <c r="I576" i="10"/>
  <c r="I567" i="10"/>
  <c r="I895" i="10"/>
  <c r="O895" i="10" s="1"/>
  <c r="I898" i="10"/>
  <c r="I558" i="10"/>
  <c r="I562" i="10"/>
  <c r="L916" i="10"/>
  <c r="I916" i="10"/>
  <c r="AC1168" i="10"/>
  <c r="AC1194" i="10"/>
  <c r="O1198" i="10"/>
  <c r="O1201" i="10"/>
  <c r="X1201" i="10" s="1"/>
  <c r="I1209" i="10"/>
  <c r="O1209" i="10" s="1"/>
  <c r="X1209" i="10" s="1"/>
  <c r="AC1213" i="10"/>
  <c r="AC1221" i="10"/>
  <c r="AC1223" i="10"/>
  <c r="AC1225" i="10"/>
  <c r="L1233" i="10"/>
  <c r="O1233" i="10" s="1"/>
  <c r="I1233" i="10"/>
  <c r="I1239" i="10"/>
  <c r="AC1240" i="10"/>
  <c r="AC1241" i="10"/>
  <c r="L1244" i="10"/>
  <c r="I1244" i="10"/>
  <c r="O1249" i="10"/>
  <c r="AC1253" i="10"/>
  <c r="O1257" i="10"/>
  <c r="AC1262" i="10"/>
  <c r="AC1263" i="10"/>
  <c r="AC1265" i="10"/>
  <c r="L1268" i="10"/>
  <c r="I1268" i="10"/>
  <c r="L1299" i="10"/>
  <c r="O1299" i="10" s="1"/>
  <c r="I1299" i="10"/>
  <c r="L1305" i="10"/>
  <c r="I1305" i="10"/>
  <c r="L1313" i="10"/>
  <c r="I1313" i="10"/>
  <c r="L1319" i="10"/>
  <c r="I1319" i="10"/>
  <c r="L1340" i="10"/>
  <c r="I1340" i="10"/>
  <c r="L1358" i="10"/>
  <c r="I1358" i="10"/>
  <c r="L1363" i="10"/>
  <c r="O1363" i="10" s="1"/>
  <c r="I1363" i="10"/>
  <c r="L1400" i="10"/>
  <c r="I1400" i="10"/>
  <c r="O1400" i="10" s="1"/>
  <c r="L1409" i="10"/>
  <c r="O1409" i="10" s="1"/>
  <c r="I1409" i="10"/>
  <c r="O1425" i="10"/>
  <c r="O1457" i="10"/>
  <c r="L1496" i="10"/>
  <c r="O1496" i="10" s="1"/>
  <c r="I1496" i="10"/>
  <c r="T18" i="22"/>
  <c r="P18" i="22"/>
  <c r="R31" i="22"/>
  <c r="S31" i="22"/>
  <c r="K31" i="22"/>
  <c r="T59" i="22"/>
  <c r="Q59" i="22"/>
  <c r="T120" i="22"/>
  <c r="O120" i="22"/>
  <c r="R195" i="22"/>
  <c r="T195" i="22"/>
  <c r="T207" i="22"/>
  <c r="R207" i="22"/>
  <c r="T233" i="22"/>
  <c r="R233" i="22"/>
  <c r="L1231" i="10"/>
  <c r="O1231" i="10" s="1"/>
  <c r="I1231" i="10"/>
  <c r="L1243" i="10"/>
  <c r="I1243" i="10"/>
  <c r="O1243" i="10" s="1"/>
  <c r="L1267" i="10"/>
  <c r="I1267" i="10"/>
  <c r="L1273" i="10"/>
  <c r="O1273" i="10" s="1"/>
  <c r="I1273" i="10"/>
  <c r="L1281" i="10"/>
  <c r="I1281" i="10"/>
  <c r="L1287" i="10"/>
  <c r="O1287" i="10" s="1"/>
  <c r="I1287" i="10"/>
  <c r="L1308" i="10"/>
  <c r="I1308" i="10"/>
  <c r="L1339" i="10"/>
  <c r="I1339" i="10"/>
  <c r="L1343" i="10"/>
  <c r="I1343" i="10"/>
  <c r="L1361" i="10"/>
  <c r="O1361" i="10" s="1"/>
  <c r="I1361" i="10"/>
  <c r="L1416" i="10"/>
  <c r="I1416" i="10"/>
  <c r="O1416" i="10" s="1"/>
  <c r="L1429" i="10"/>
  <c r="O1429" i="10" s="1"/>
  <c r="I1429" i="10"/>
  <c r="L1448" i="10"/>
  <c r="I1448" i="10"/>
  <c r="O1448" i="10" s="1"/>
  <c r="L1461" i="10"/>
  <c r="O1461" i="10" s="1"/>
  <c r="I1461" i="10"/>
  <c r="L1504" i="10"/>
  <c r="I1504" i="10"/>
  <c r="T49" i="22"/>
  <c r="R49" i="22"/>
  <c r="Q49" i="22"/>
  <c r="O49" i="22"/>
  <c r="R139" i="22"/>
  <c r="Q139" i="22"/>
  <c r="T146" i="22"/>
  <c r="S146" i="22"/>
  <c r="R146" i="22"/>
  <c r="R187" i="22"/>
  <c r="T187" i="22"/>
  <c r="T226" i="22"/>
  <c r="R226" i="22"/>
  <c r="AC1152" i="10"/>
  <c r="AC1184" i="10"/>
  <c r="L1195" i="10"/>
  <c r="O1195" i="10" s="1"/>
  <c r="X1195" i="10" s="1"/>
  <c r="I1195" i="10"/>
  <c r="AC1231" i="10"/>
  <c r="L1236" i="10"/>
  <c r="I1236" i="10"/>
  <c r="I1247" i="10"/>
  <c r="O1247" i="10" s="1"/>
  <c r="AC1248" i="10"/>
  <c r="L1255" i="10"/>
  <c r="I1255" i="10"/>
  <c r="L1276" i="10"/>
  <c r="I1276" i="10"/>
  <c r="L1307" i="10"/>
  <c r="I1307" i="10"/>
  <c r="L1311" i="10"/>
  <c r="I1311" i="10"/>
  <c r="AC1312" i="10"/>
  <c r="L1332" i="10"/>
  <c r="I1332" i="10"/>
  <c r="L1372" i="10"/>
  <c r="I1372" i="10"/>
  <c r="L1380" i="10"/>
  <c r="O1380" i="10" s="1"/>
  <c r="I1380" i="10"/>
  <c r="L1393" i="10"/>
  <c r="I1393" i="10"/>
  <c r="L1402" i="10"/>
  <c r="O1402" i="10" s="1"/>
  <c r="I1402" i="10"/>
  <c r="T51" i="22"/>
  <c r="Q51" i="22"/>
  <c r="T128" i="22"/>
  <c r="O128" i="22"/>
  <c r="T150" i="22"/>
  <c r="S150" i="22"/>
  <c r="R150" i="22"/>
  <c r="T217" i="22"/>
  <c r="R217" i="22"/>
  <c r="T280" i="22"/>
  <c r="R280" i="22"/>
  <c r="T297" i="22"/>
  <c r="Q297" i="22"/>
  <c r="O297" i="22"/>
  <c r="L1235" i="10"/>
  <c r="O1235" i="10" s="1"/>
  <c r="I1235" i="10"/>
  <c r="L1275" i="10"/>
  <c r="I1275" i="10"/>
  <c r="L1279" i="10"/>
  <c r="O1279" i="10" s="1"/>
  <c r="I1279" i="10"/>
  <c r="L1300" i="10"/>
  <c r="I1300" i="10"/>
  <c r="L1331" i="10"/>
  <c r="O1331" i="10" s="1"/>
  <c r="I1331" i="10"/>
  <c r="L1337" i="10"/>
  <c r="I1337" i="10"/>
  <c r="L1345" i="10"/>
  <c r="I1345" i="10"/>
  <c r="L1351" i="10"/>
  <c r="I1351" i="10"/>
  <c r="O1351" i="10" s="1"/>
  <c r="L1359" i="10"/>
  <c r="O1359" i="10" s="1"/>
  <c r="I1359" i="10"/>
  <c r="L1364" i="10"/>
  <c r="I1364" i="10"/>
  <c r="L1371" i="10"/>
  <c r="O1371" i="10" s="1"/>
  <c r="I1371" i="10"/>
  <c r="L1379" i="10"/>
  <c r="I1379" i="10"/>
  <c r="I1401" i="10"/>
  <c r="O1401" i="10" s="1"/>
  <c r="L1401" i="10"/>
  <c r="T138" i="22"/>
  <c r="S138" i="22"/>
  <c r="R138" i="22"/>
  <c r="R147" i="22"/>
  <c r="Q147" i="22"/>
  <c r="T156" i="22"/>
  <c r="K156" i="22"/>
  <c r="O156" i="22"/>
  <c r="T210" i="22"/>
  <c r="R210" i="22"/>
  <c r="T250" i="22"/>
  <c r="R250" i="22"/>
  <c r="T275" i="22"/>
  <c r="P275" i="22"/>
  <c r="T304" i="22"/>
  <c r="P304" i="22"/>
  <c r="O304" i="22"/>
  <c r="T311" i="22"/>
  <c r="Q311" i="22"/>
  <c r="O311" i="22"/>
  <c r="T323" i="22"/>
  <c r="O323" i="22"/>
  <c r="T332" i="22"/>
  <c r="O332" i="22"/>
  <c r="T339" i="22"/>
  <c r="O339" i="22"/>
  <c r="T427" i="22"/>
  <c r="O427" i="22"/>
  <c r="Q427" i="22"/>
  <c r="K427" i="22"/>
  <c r="T447" i="22"/>
  <c r="Q447" i="22"/>
  <c r="R452" i="22"/>
  <c r="Q452" i="22"/>
  <c r="O452" i="22"/>
  <c r="R516" i="22"/>
  <c r="S516" i="22"/>
  <c r="T912" i="22"/>
  <c r="R912" i="22"/>
  <c r="R1076" i="22"/>
  <c r="T1076" i="22"/>
  <c r="R1194" i="22"/>
  <c r="S1194" i="22"/>
  <c r="R1202" i="22"/>
  <c r="S1202" i="22"/>
  <c r="S1226" i="22"/>
  <c r="R1226" i="22"/>
  <c r="Q1322" i="22"/>
  <c r="T1322" i="22"/>
  <c r="T1373" i="22"/>
  <c r="Q1373" i="22"/>
  <c r="O1271" i="10"/>
  <c r="AC1277" i="10"/>
  <c r="AC1288" i="10"/>
  <c r="AC1289" i="10"/>
  <c r="AC1292" i="10"/>
  <c r="O1295" i="10"/>
  <c r="O1297" i="10"/>
  <c r="AC1301" i="10"/>
  <c r="AC1303" i="10"/>
  <c r="AC1314" i="10"/>
  <c r="AC1316" i="10"/>
  <c r="O1321" i="10"/>
  <c r="AC1326" i="10"/>
  <c r="AC1327" i="10"/>
  <c r="AC1329" i="10"/>
  <c r="O1335" i="10"/>
  <c r="AC1341" i="10"/>
  <c r="AC1352" i="10"/>
  <c r="AC1353" i="10"/>
  <c r="AC1356" i="10"/>
  <c r="AC1361" i="10"/>
  <c r="AC1373" i="10"/>
  <c r="AC1381" i="10"/>
  <c r="AC1394" i="10"/>
  <c r="O1397" i="10"/>
  <c r="AC1403" i="10"/>
  <c r="AC1404" i="10"/>
  <c r="AC1410" i="10"/>
  <c r="AC1420" i="10"/>
  <c r="AC1422" i="10"/>
  <c r="AC1423" i="10"/>
  <c r="AC1425" i="10"/>
  <c r="AC1432" i="10"/>
  <c r="O1438" i="10"/>
  <c r="X1438" i="10" s="1"/>
  <c r="AC1440" i="10"/>
  <c r="AC1441" i="10"/>
  <c r="AC1452" i="10"/>
  <c r="AC1454" i="10"/>
  <c r="AC1455" i="10"/>
  <c r="AC1457" i="10"/>
  <c r="AC1464" i="10"/>
  <c r="AC1468" i="10"/>
  <c r="AC1472" i="10"/>
  <c r="AC1476" i="10"/>
  <c r="AC1483" i="10"/>
  <c r="AC1491" i="10"/>
  <c r="AC1506" i="10"/>
  <c r="AC1514" i="10"/>
  <c r="S7" i="22"/>
  <c r="Q39" i="22"/>
  <c r="S41" i="22"/>
  <c r="T71" i="22"/>
  <c r="T87" i="22"/>
  <c r="T92" i="22"/>
  <c r="T96" i="22"/>
  <c r="T100" i="22"/>
  <c r="T104" i="22"/>
  <c r="R192" i="22"/>
  <c r="T192" i="22"/>
  <c r="T213" i="22"/>
  <c r="R213" i="22"/>
  <c r="T229" i="22"/>
  <c r="R229" i="22"/>
  <c r="P255" i="22"/>
  <c r="T255" i="22"/>
  <c r="Q292" i="22"/>
  <c r="O292" i="22"/>
  <c r="K292" i="22"/>
  <c r="Q296" i="22"/>
  <c r="T296" i="22"/>
  <c r="O296" i="22"/>
  <c r="T302" i="22"/>
  <c r="Q302" i="22"/>
  <c r="T317" i="22"/>
  <c r="R317" i="22"/>
  <c r="Q317" i="22"/>
  <c r="T338" i="22"/>
  <c r="Q338" i="22"/>
  <c r="T341" i="22"/>
  <c r="O341" i="22"/>
  <c r="K349" i="22"/>
  <c r="R349" i="22"/>
  <c r="O378" i="22"/>
  <c r="T403" i="22"/>
  <c r="Q403" i="22"/>
  <c r="R403" i="22"/>
  <c r="O403" i="22"/>
  <c r="S427" i="22"/>
  <c r="T439" i="22"/>
  <c r="Q439" i="22"/>
  <c r="O439" i="22"/>
  <c r="O447" i="22"/>
  <c r="T494" i="22"/>
  <c r="O494" i="22"/>
  <c r="R494" i="22"/>
  <c r="Q494" i="22"/>
  <c r="T626" i="22"/>
  <c r="Q626" i="22"/>
  <c r="R626" i="22"/>
  <c r="O626" i="22"/>
  <c r="W37" i="22"/>
  <c r="AD37" i="22" s="1"/>
  <c r="S39" i="22"/>
  <c r="R149" i="22"/>
  <c r="Q149" i="22"/>
  <c r="R189" i="22"/>
  <c r="T189" i="22"/>
  <c r="T197" i="22"/>
  <c r="T200" i="22"/>
  <c r="R203" i="22"/>
  <c r="R206" i="22"/>
  <c r="T209" i="22"/>
  <c r="R209" i="22"/>
  <c r="R222" i="22"/>
  <c r="T225" i="22"/>
  <c r="R225" i="22"/>
  <c r="R242" i="22"/>
  <c r="P247" i="22"/>
  <c r="T247" i="22"/>
  <c r="P267" i="22"/>
  <c r="R272" i="22"/>
  <c r="T274" i="22"/>
  <c r="R274" i="22"/>
  <c r="T291" i="22"/>
  <c r="S291" i="22"/>
  <c r="O291" i="22"/>
  <c r="T292" i="22"/>
  <c r="K296" i="22"/>
  <c r="Q298" i="22"/>
  <c r="O298" i="22"/>
  <c r="T301" i="22"/>
  <c r="Q301" i="22"/>
  <c r="O302" i="22"/>
  <c r="O310" i="22"/>
  <c r="T310" i="22"/>
  <c r="Q310" i="22"/>
  <c r="T322" i="22"/>
  <c r="Q322" i="22"/>
  <c r="O322" i="22"/>
  <c r="O324" i="22"/>
  <c r="Q324" i="22"/>
  <c r="O325" i="22"/>
  <c r="T331" i="22"/>
  <c r="R331" i="22"/>
  <c r="Q331" i="22"/>
  <c r="T333" i="22"/>
  <c r="R333" i="22"/>
  <c r="O334" i="22"/>
  <c r="O338" i="22"/>
  <c r="T343" i="22"/>
  <c r="Q343" i="22"/>
  <c r="Q349" i="22"/>
  <c r="W349" i="22" s="1"/>
  <c r="AD349" i="22" s="1"/>
  <c r="T358" i="22"/>
  <c r="Q358" i="22"/>
  <c r="O358" i="22"/>
  <c r="T369" i="22"/>
  <c r="O369" i="22"/>
  <c r="R369" i="22"/>
  <c r="Q372" i="22"/>
  <c r="O372" i="22"/>
  <c r="T419" i="22"/>
  <c r="K419" i="22"/>
  <c r="Q419" i="22"/>
  <c r="O419" i="22"/>
  <c r="T429" i="22"/>
  <c r="O429" i="22"/>
  <c r="Q429" i="22"/>
  <c r="T488" i="22"/>
  <c r="S488" i="22"/>
  <c r="K488" i="22"/>
  <c r="T502" i="22"/>
  <c r="O502" i="22"/>
  <c r="R502" i="22"/>
  <c r="Q502" i="22"/>
  <c r="T526" i="22"/>
  <c r="Q526" i="22"/>
  <c r="R526" i="22"/>
  <c r="P561" i="22"/>
  <c r="T561" i="22"/>
  <c r="T598" i="22"/>
  <c r="R598" i="22"/>
  <c r="Q598" i="22"/>
  <c r="O598" i="22"/>
  <c r="T604" i="22"/>
  <c r="O604" i="22"/>
  <c r="S604" i="22"/>
  <c r="Q604" i="22"/>
  <c r="K604" i="22"/>
  <c r="W604" i="22" s="1"/>
  <c r="AD604" i="22" s="1"/>
  <c r="AC1198" i="10"/>
  <c r="AC1199" i="10"/>
  <c r="AC1200" i="10"/>
  <c r="AC1203" i="10"/>
  <c r="AC1204" i="10"/>
  <c r="AC1205" i="10"/>
  <c r="AC1209" i="10"/>
  <c r="AC1217" i="10"/>
  <c r="AC1237" i="10"/>
  <c r="AC1245" i="10"/>
  <c r="AC1256" i="10"/>
  <c r="AC1257" i="10"/>
  <c r="AC1269" i="10"/>
  <c r="AC1271" i="10"/>
  <c r="AC1282" i="10"/>
  <c r="AC1284" i="10"/>
  <c r="O1289" i="10"/>
  <c r="AC1294" i="10"/>
  <c r="AC1295" i="10"/>
  <c r="AC1297" i="10"/>
  <c r="O1303" i="10"/>
  <c r="AC1309" i="10"/>
  <c r="AC1320" i="10"/>
  <c r="AC1321" i="10"/>
  <c r="AC1324" i="10"/>
  <c r="O1327" i="10"/>
  <c r="AC1333" i="10"/>
  <c r="AC1335" i="10"/>
  <c r="AC1346" i="10"/>
  <c r="O1353" i="10"/>
  <c r="AC1365" i="10"/>
  <c r="I1375" i="10"/>
  <c r="I1376" i="10"/>
  <c r="AC1377" i="10"/>
  <c r="I1383" i="10"/>
  <c r="I1384" i="10"/>
  <c r="O1384" i="10" s="1"/>
  <c r="AC1385" i="10"/>
  <c r="AC1390" i="10"/>
  <c r="AC1396" i="10"/>
  <c r="AC1397" i="10"/>
  <c r="I1406" i="10"/>
  <c r="O1406" i="10" s="1"/>
  <c r="X1406" i="10" s="1"/>
  <c r="AC1407" i="10"/>
  <c r="I1413" i="10"/>
  <c r="O1413" i="10" s="1"/>
  <c r="O1422" i="10"/>
  <c r="X1422" i="10" s="1"/>
  <c r="AC1427" i="10"/>
  <c r="O1433" i="10"/>
  <c r="I1436" i="10"/>
  <c r="AC1438" i="10"/>
  <c r="O1454" i="10"/>
  <c r="X1454" i="10" s="1"/>
  <c r="AC1459" i="10"/>
  <c r="O1465" i="10"/>
  <c r="I1468" i="10"/>
  <c r="O1468" i="10" s="1"/>
  <c r="AC1470" i="10"/>
  <c r="AC1474" i="10"/>
  <c r="AC1478" i="10"/>
  <c r="AC1480" i="10"/>
  <c r="I1488" i="10"/>
  <c r="AC1493" i="10"/>
  <c r="AC1501" i="10"/>
  <c r="I1508" i="10"/>
  <c r="O1508" i="10" s="1"/>
  <c r="AC1509" i="10"/>
  <c r="AC1510" i="10"/>
  <c r="AC1512" i="10"/>
  <c r="K29" i="22"/>
  <c r="S37" i="22"/>
  <c r="K39" i="22"/>
  <c r="K41" i="22"/>
  <c r="Q55" i="22"/>
  <c r="Q61" i="22"/>
  <c r="Q65" i="22"/>
  <c r="P76" i="22"/>
  <c r="P79" i="22"/>
  <c r="O92" i="22"/>
  <c r="O96" i="22"/>
  <c r="O100" i="22"/>
  <c r="O104" i="22"/>
  <c r="O108" i="22"/>
  <c r="O112" i="22"/>
  <c r="R116" i="22"/>
  <c r="O124" i="22"/>
  <c r="O132" i="22"/>
  <c r="S136" i="22"/>
  <c r="R142" i="22"/>
  <c r="Q143" i="22"/>
  <c r="S144" i="22"/>
  <c r="T148" i="22"/>
  <c r="R148" i="22"/>
  <c r="R152" i="22"/>
  <c r="Q153" i="22"/>
  <c r="T205" i="22"/>
  <c r="R205" i="22"/>
  <c r="T221" i="22"/>
  <c r="R221" i="22"/>
  <c r="P239" i="22"/>
  <c r="T239" i="22"/>
  <c r="R262" i="22"/>
  <c r="T264" i="22"/>
  <c r="R264" i="22"/>
  <c r="K291" i="22"/>
  <c r="T298" i="22"/>
  <c r="O301" i="22"/>
  <c r="T318" i="22"/>
  <c r="O318" i="22"/>
  <c r="P324" i="22"/>
  <c r="Q333" i="22"/>
  <c r="T342" i="22"/>
  <c r="Q342" i="22"/>
  <c r="O343" i="22"/>
  <c r="Q348" i="22"/>
  <c r="K348" i="22"/>
  <c r="T348" i="22"/>
  <c r="T357" i="22"/>
  <c r="K357" i="22"/>
  <c r="S357" i="22"/>
  <c r="Q357" i="22"/>
  <c r="W357" i="22" s="1"/>
  <c r="AD357" i="22" s="1"/>
  <c r="K360" i="22"/>
  <c r="Q362" i="22"/>
  <c r="Q369" i="22"/>
  <c r="S419" i="22"/>
  <c r="R424" i="22"/>
  <c r="O424" i="22"/>
  <c r="T469" i="22"/>
  <c r="R469" i="22"/>
  <c r="K469" i="22"/>
  <c r="O499" i="22"/>
  <c r="P499" i="22"/>
  <c r="Q521" i="22"/>
  <c r="P521" i="22"/>
  <c r="S295" i="22"/>
  <c r="T300" i="22"/>
  <c r="R313" i="22"/>
  <c r="O340" i="22"/>
  <c r="Q340" i="22"/>
  <c r="T345" i="22"/>
  <c r="S345" i="22"/>
  <c r="T347" i="22"/>
  <c r="K347" i="22"/>
  <c r="T355" i="22"/>
  <c r="K355" i="22"/>
  <c r="W355" i="22" s="1"/>
  <c r="AD355" i="22" s="1"/>
  <c r="T365" i="22"/>
  <c r="K365" i="22"/>
  <c r="W365" i="22" s="1"/>
  <c r="AD365" i="22" s="1"/>
  <c r="R382" i="22"/>
  <c r="O382" i="22"/>
  <c r="R416" i="22"/>
  <c r="K416" i="22"/>
  <c r="T421" i="22"/>
  <c r="S421" i="22"/>
  <c r="R422" i="22"/>
  <c r="O422" i="22"/>
  <c r="R444" i="22"/>
  <c r="Q444" i="22"/>
  <c r="T468" i="22"/>
  <c r="Q468" i="22"/>
  <c r="S498" i="22"/>
  <c r="Q498" i="22"/>
  <c r="O501" i="22"/>
  <c r="Q501" i="22"/>
  <c r="T514" i="22"/>
  <c r="Q514" i="22"/>
  <c r="T524" i="22"/>
  <c r="O524" i="22"/>
  <c r="Q524" i="22"/>
  <c r="S532" i="22"/>
  <c r="R532" i="22"/>
  <c r="T544" i="22"/>
  <c r="Q544" i="22"/>
  <c r="O544" i="22"/>
  <c r="S546" i="22"/>
  <c r="K546" i="22"/>
  <c r="Q548" i="22"/>
  <c r="T566" i="22"/>
  <c r="Q566" i="22"/>
  <c r="R566" i="22"/>
  <c r="T574" i="22"/>
  <c r="O574" i="22"/>
  <c r="Q574" i="22"/>
  <c r="T610" i="22"/>
  <c r="O610" i="22"/>
  <c r="Q610" i="22"/>
  <c r="K610" i="22"/>
  <c r="R618" i="22"/>
  <c r="Q618" i="22"/>
  <c r="K618" i="22"/>
  <c r="W300" i="22"/>
  <c r="AD300" i="22" s="1"/>
  <c r="O354" i="22"/>
  <c r="Q354" i="22"/>
  <c r="Q356" i="22"/>
  <c r="W356" i="22" s="1"/>
  <c r="AD356" i="22" s="1"/>
  <c r="P356" i="22"/>
  <c r="R374" i="22"/>
  <c r="O374" i="22"/>
  <c r="T411" i="22"/>
  <c r="Q411" i="22"/>
  <c r="W411" i="22" s="1"/>
  <c r="AD411" i="22" s="1"/>
  <c r="T413" i="22"/>
  <c r="K413" i="22"/>
  <c r="R436" i="22"/>
  <c r="Q436" i="22"/>
  <c r="T484" i="22"/>
  <c r="S484" i="22"/>
  <c r="T511" i="22"/>
  <c r="O511" i="22"/>
  <c r="T520" i="22"/>
  <c r="Q520" i="22"/>
  <c r="T530" i="22"/>
  <c r="R530" i="22"/>
  <c r="O530" i="22"/>
  <c r="T536" i="22"/>
  <c r="O536" i="22"/>
  <c r="S536" i="22"/>
  <c r="T556" i="22"/>
  <c r="R556" i="22"/>
  <c r="Q605" i="22"/>
  <c r="K605" i="22"/>
  <c r="T605" i="22"/>
  <c r="P605" i="22"/>
  <c r="O621" i="22"/>
  <c r="T621" i="22"/>
  <c r="Q707" i="22"/>
  <c r="R707" i="22"/>
  <c r="K724" i="22"/>
  <c r="R724" i="22"/>
  <c r="R460" i="22"/>
  <c r="Q460" i="22"/>
  <c r="Q525" i="22"/>
  <c r="P525" i="22"/>
  <c r="S534" i="22"/>
  <c r="R534" i="22"/>
  <c r="T540" i="22"/>
  <c r="Q540" i="22"/>
  <c r="W540" i="22" s="1"/>
  <c r="AD540" i="22" s="1"/>
  <c r="K540" i="22"/>
  <c r="T550" i="22"/>
  <c r="K550" i="22"/>
  <c r="W550" i="22" s="1"/>
  <c r="AD550" i="22" s="1"/>
  <c r="S550" i="22"/>
  <c r="S564" i="22"/>
  <c r="Q564" i="22"/>
  <c r="T616" i="22"/>
  <c r="K616" i="22"/>
  <c r="W616" i="22" s="1"/>
  <c r="AD616" i="22" s="1"/>
  <c r="Q616" i="22"/>
  <c r="O616" i="22"/>
  <c r="O625" i="22"/>
  <c r="Q625" i="22"/>
  <c r="T625" i="22"/>
  <c r="P625" i="22"/>
  <c r="T633" i="22"/>
  <c r="Q633" i="22"/>
  <c r="P633" i="22"/>
  <c r="S656" i="22"/>
  <c r="R656" i="22"/>
  <c r="P680" i="22"/>
  <c r="T680" i="22"/>
  <c r="R693" i="22"/>
  <c r="P693" i="22"/>
  <c r="T738" i="22"/>
  <c r="O738" i="22"/>
  <c r="P984" i="22"/>
  <c r="O984" i="22"/>
  <c r="P1178" i="22"/>
  <c r="T1178" i="22"/>
  <c r="Q1491" i="22"/>
  <c r="P1491" i="22"/>
  <c r="E52" i="105"/>
  <c r="E31" i="105"/>
  <c r="E51" i="105" s="1"/>
  <c r="O42" i="109"/>
  <c r="T554" i="22"/>
  <c r="K554" i="22"/>
  <c r="T622" i="22"/>
  <c r="R622" i="22"/>
  <c r="T630" i="22"/>
  <c r="R630" i="22"/>
  <c r="T640" i="22"/>
  <c r="Q640" i="22"/>
  <c r="R677" i="22"/>
  <c r="R694" i="22"/>
  <c r="T694" i="22"/>
  <c r="R728" i="22"/>
  <c r="K728" i="22"/>
  <c r="P739" i="22"/>
  <c r="Q739" i="22"/>
  <c r="T742" i="22"/>
  <c r="O742" i="22"/>
  <c r="R1199" i="22"/>
  <c r="S1199" i="22"/>
  <c r="T636" i="22"/>
  <c r="R636" i="22"/>
  <c r="T658" i="22"/>
  <c r="P658" i="22"/>
  <c r="S670" i="22"/>
  <c r="R670" i="22"/>
  <c r="T698" i="22"/>
  <c r="P704" i="22"/>
  <c r="O704" i="22"/>
  <c r="R726" i="22"/>
  <c r="T726" i="22"/>
  <c r="K726" i="22"/>
  <c r="P728" i="22"/>
  <c r="S754" i="22"/>
  <c r="R754" i="22"/>
  <c r="Q1300" i="22"/>
  <c r="T1300" i="22"/>
  <c r="Q1508" i="22"/>
  <c r="R1508" i="22"/>
  <c r="E52" i="107"/>
  <c r="E31" i="107"/>
  <c r="E51" i="107" s="1"/>
  <c r="T1084" i="22"/>
  <c r="Q1196" i="22"/>
  <c r="S1201" i="22"/>
  <c r="Q1209" i="22"/>
  <c r="Q1221" i="22"/>
  <c r="O1321" i="22"/>
  <c r="Q1328" i="22"/>
  <c r="O1353" i="22"/>
  <c r="O1459" i="22"/>
  <c r="K4" i="19"/>
  <c r="J113" i="10" s="1"/>
  <c r="P113" i="10" s="1"/>
  <c r="L4" i="19"/>
  <c r="J5" i="19"/>
  <c r="L6" i="19"/>
  <c r="J7" i="19"/>
  <c r="I179" i="10" s="1"/>
  <c r="L8" i="19"/>
  <c r="J9" i="19"/>
  <c r="I488" i="10" s="1"/>
  <c r="L10" i="19"/>
  <c r="J11" i="19"/>
  <c r="L12" i="19"/>
  <c r="J13" i="19"/>
  <c r="L14" i="19"/>
  <c r="J15" i="19"/>
  <c r="S602" i="22"/>
  <c r="T617" i="22"/>
  <c r="T723" i="22"/>
  <c r="T734" i="22"/>
  <c r="T741" i="22"/>
  <c r="R748" i="22"/>
  <c r="T753" i="22"/>
  <c r="R15" i="22"/>
  <c r="R17" i="22"/>
  <c r="T20" i="22"/>
  <c r="P20" i="22"/>
  <c r="R21" i="22"/>
  <c r="T35" i="22"/>
  <c r="O35" i="22"/>
  <c r="S35" i="22"/>
  <c r="K35" i="22"/>
  <c r="R80" i="22"/>
  <c r="P80" i="22"/>
  <c r="O80" i="22"/>
  <c r="T118" i="22"/>
  <c r="S118" i="22"/>
  <c r="R118" i="22"/>
  <c r="O118" i="22"/>
  <c r="R123" i="22"/>
  <c r="Q123" i="22"/>
  <c r="R131" i="22"/>
  <c r="Q131" i="22"/>
  <c r="R157" i="22"/>
  <c r="Q157" i="22"/>
  <c r="R186" i="22"/>
  <c r="T186" i="22"/>
  <c r="R202" i="22"/>
  <c r="T202" i="22"/>
  <c r="T282" i="22"/>
  <c r="R282" i="22"/>
  <c r="Q312" i="22"/>
  <c r="P312" i="22"/>
  <c r="O312" i="22"/>
  <c r="T314" i="22"/>
  <c r="Q314" i="22"/>
  <c r="O314" i="22"/>
  <c r="T319" i="22"/>
  <c r="R319" i="22"/>
  <c r="Q319" i="22"/>
  <c r="O319" i="22"/>
  <c r="Q328" i="22"/>
  <c r="P328" i="22"/>
  <c r="O328" i="22"/>
  <c r="T330" i="22"/>
  <c r="Q330" i="22"/>
  <c r="O330" i="22"/>
  <c r="T335" i="22"/>
  <c r="R335" i="22"/>
  <c r="Q335" i="22"/>
  <c r="O335" i="22"/>
  <c r="Q350" i="22"/>
  <c r="T350" i="22"/>
  <c r="O350" i="22"/>
  <c r="T359" i="22"/>
  <c r="Q359" i="22"/>
  <c r="W359" i="22" s="1"/>
  <c r="AD359" i="22" s="1"/>
  <c r="R359" i="22"/>
  <c r="O359" i="22"/>
  <c r="K359" i="22"/>
  <c r="T381" i="22"/>
  <c r="Q381" i="22"/>
  <c r="S381" i="22"/>
  <c r="R381" i="22"/>
  <c r="O381" i="22"/>
  <c r="R386" i="22"/>
  <c r="Q386" i="22"/>
  <c r="S386" i="22"/>
  <c r="O386" i="22"/>
  <c r="T409" i="22"/>
  <c r="O409" i="22"/>
  <c r="S409" i="22"/>
  <c r="K409" i="22"/>
  <c r="R409" i="22"/>
  <c r="Q409" i="22"/>
  <c r="T415" i="22"/>
  <c r="Q415" i="22"/>
  <c r="O415" i="22"/>
  <c r="S415" i="22"/>
  <c r="R415" i="22"/>
  <c r="K415" i="22"/>
  <c r="T11" i="22"/>
  <c r="R11" i="22"/>
  <c r="T25" i="22"/>
  <c r="Q25" i="22"/>
  <c r="O25" i="22"/>
  <c r="R45" i="22"/>
  <c r="T7" i="22"/>
  <c r="O7" i="22"/>
  <c r="O11" i="22"/>
  <c r="T12" i="22"/>
  <c r="P12" i="22"/>
  <c r="T23" i="22"/>
  <c r="R23" i="22"/>
  <c r="Q23" i="22"/>
  <c r="R25" i="22"/>
  <c r="P30" i="22"/>
  <c r="Q35" i="22"/>
  <c r="T47" i="22"/>
  <c r="O47" i="22"/>
  <c r="S47" i="22"/>
  <c r="K47" i="22"/>
  <c r="W47" i="22" s="1"/>
  <c r="AD47" i="22" s="1"/>
  <c r="T80" i="22"/>
  <c r="R125" i="22"/>
  <c r="Q125" i="22"/>
  <c r="R133" i="22"/>
  <c r="Q133" i="22"/>
  <c r="R198" i="22"/>
  <c r="T198" i="22"/>
  <c r="T266" i="22"/>
  <c r="R266" i="22"/>
  <c r="T279" i="22"/>
  <c r="P279" i="22"/>
  <c r="T312" i="22"/>
  <c r="Q344" i="22"/>
  <c r="P344" i="22"/>
  <c r="O344" i="22"/>
  <c r="T367" i="22"/>
  <c r="R367" i="22"/>
  <c r="S367" i="22"/>
  <c r="Q367" i="22"/>
  <c r="O367" i="22"/>
  <c r="T399" i="22"/>
  <c r="Q399" i="22"/>
  <c r="S399" i="22"/>
  <c r="R399" i="22"/>
  <c r="O399" i="22"/>
  <c r="T17" i="22"/>
  <c r="O17" i="22"/>
  <c r="T33" i="22"/>
  <c r="O33" i="22"/>
  <c r="S33" i="22"/>
  <c r="K33" i="22"/>
  <c r="R127" i="22"/>
  <c r="Q127" i="22"/>
  <c r="R194" i="22"/>
  <c r="T194" i="22"/>
  <c r="T263" i="22"/>
  <c r="P263" i="22"/>
  <c r="T276" i="22"/>
  <c r="R276" i="22"/>
  <c r="T286" i="22"/>
  <c r="R286" i="22"/>
  <c r="T351" i="22"/>
  <c r="S351" i="22"/>
  <c r="K351" i="22"/>
  <c r="R351" i="22"/>
  <c r="Q351" i="22"/>
  <c r="O351" i="22"/>
  <c r="T353" i="22"/>
  <c r="S353" i="22"/>
  <c r="K353" i="22"/>
  <c r="R353" i="22"/>
  <c r="Q353" i="22"/>
  <c r="O353" i="22"/>
  <c r="R380" i="22"/>
  <c r="S380" i="22"/>
  <c r="Q380" i="22"/>
  <c r="O380" i="22"/>
  <c r="R404" i="22"/>
  <c r="S404" i="22"/>
  <c r="Q404" i="22"/>
  <c r="O404" i="22"/>
  <c r="R410" i="22"/>
  <c r="Q410" i="22"/>
  <c r="O410" i="22"/>
  <c r="S410" i="22"/>
  <c r="K410" i="22"/>
  <c r="AJ8" i="22"/>
  <c r="AJ9" i="22" s="1"/>
  <c r="AJ10" i="22" s="1"/>
  <c r="AJ11" i="22" s="1"/>
  <c r="AJ12" i="22" s="1"/>
  <c r="AJ13" i="22" s="1"/>
  <c r="AJ14" i="22" s="1"/>
  <c r="AJ15" i="22" s="1"/>
  <c r="AJ16" i="22" s="1"/>
  <c r="AJ17" i="22" s="1"/>
  <c r="AJ18" i="22" s="1"/>
  <c r="AJ19" i="22" s="1"/>
  <c r="AJ20" i="22" s="1"/>
  <c r="AJ21" i="22" s="1"/>
  <c r="AJ22" i="22" s="1"/>
  <c r="AJ23" i="22" s="1"/>
  <c r="AJ24" i="22" s="1"/>
  <c r="AJ25" i="22" s="1"/>
  <c r="AJ26" i="22" s="1"/>
  <c r="AJ27" i="22" s="1"/>
  <c r="AJ28" i="22" s="1"/>
  <c r="AJ29" i="22" s="1"/>
  <c r="AJ30" i="22" s="1"/>
  <c r="AJ31" i="22" s="1"/>
  <c r="AJ32" i="22" s="1"/>
  <c r="AJ33" i="22" s="1"/>
  <c r="AJ34" i="22" s="1"/>
  <c r="AJ35" i="22" s="1"/>
  <c r="AJ36" i="22" s="1"/>
  <c r="AJ37" i="22" s="1"/>
  <c r="AJ38" i="22" s="1"/>
  <c r="AJ39" i="22" s="1"/>
  <c r="AJ40" i="22" s="1"/>
  <c r="AJ41" i="22" s="1"/>
  <c r="AJ42" i="22" s="1"/>
  <c r="AJ43" i="22" s="1"/>
  <c r="AJ44" i="22" s="1"/>
  <c r="AJ45" i="22" s="1"/>
  <c r="AJ46" i="22" s="1"/>
  <c r="AJ47" i="22" s="1"/>
  <c r="AJ48" i="22" s="1"/>
  <c r="AJ49" i="22" s="1"/>
  <c r="AJ50" i="22" s="1"/>
  <c r="AJ51" i="22" s="1"/>
  <c r="AJ52" i="22" s="1"/>
  <c r="AJ53" i="22" s="1"/>
  <c r="AJ54" i="22" s="1"/>
  <c r="AJ55" i="22" s="1"/>
  <c r="AJ56" i="22" s="1"/>
  <c r="AJ57" i="22" s="1"/>
  <c r="AJ58" i="22" s="1"/>
  <c r="AJ59" i="22" s="1"/>
  <c r="AJ60" i="22" s="1"/>
  <c r="AJ61" i="22" s="1"/>
  <c r="AJ62" i="22" s="1"/>
  <c r="AJ63" i="22" s="1"/>
  <c r="AJ64" i="22" s="1"/>
  <c r="AJ65" i="22" s="1"/>
  <c r="AJ66" i="22" s="1"/>
  <c r="AJ67" i="22" s="1"/>
  <c r="AJ68" i="22" s="1"/>
  <c r="AJ69" i="22" s="1"/>
  <c r="AJ70" i="22" s="1"/>
  <c r="AJ71" i="22" s="1"/>
  <c r="AJ72" i="22" s="1"/>
  <c r="AJ73" i="22" s="1"/>
  <c r="AJ74" i="22" s="1"/>
  <c r="AJ75" i="22" s="1"/>
  <c r="AJ76" i="22" s="1"/>
  <c r="AJ77" i="22" s="1"/>
  <c r="AJ78" i="22" s="1"/>
  <c r="AJ79" i="22" s="1"/>
  <c r="AJ80" i="22" s="1"/>
  <c r="AJ81" i="22" s="1"/>
  <c r="AJ82" i="22" s="1"/>
  <c r="AJ83" i="22" s="1"/>
  <c r="AJ84" i="22" s="1"/>
  <c r="AJ85" i="22" s="1"/>
  <c r="AJ86" i="22" s="1"/>
  <c r="AJ87" i="22" s="1"/>
  <c r="AJ88" i="22" s="1"/>
  <c r="AJ89" i="22" s="1"/>
  <c r="AJ90" i="22" s="1"/>
  <c r="AJ91" i="22" s="1"/>
  <c r="AJ92" i="22" s="1"/>
  <c r="AJ93" i="22" s="1"/>
  <c r="AJ94" i="22" s="1"/>
  <c r="AJ95" i="22" s="1"/>
  <c r="AJ96" i="22" s="1"/>
  <c r="AJ97" i="22" s="1"/>
  <c r="AJ98" i="22" s="1"/>
  <c r="AJ99" i="22" s="1"/>
  <c r="AJ100" i="22" s="1"/>
  <c r="AJ101" i="22" s="1"/>
  <c r="AJ102" i="22" s="1"/>
  <c r="AJ103" i="22" s="1"/>
  <c r="AJ104" i="22" s="1"/>
  <c r="AJ105" i="22" s="1"/>
  <c r="AJ106" i="22" s="1"/>
  <c r="AJ107" i="22" s="1"/>
  <c r="AJ108" i="22" s="1"/>
  <c r="AJ109" i="22" s="1"/>
  <c r="AJ110" i="22" s="1"/>
  <c r="AJ111" i="22" s="1"/>
  <c r="AJ112" i="22" s="1"/>
  <c r="AJ113" i="22" s="1"/>
  <c r="AJ114" i="22" s="1"/>
  <c r="AJ115" i="22" s="1"/>
  <c r="AJ116" i="22" s="1"/>
  <c r="AJ117" i="22" s="1"/>
  <c r="AJ118" i="22" s="1"/>
  <c r="AJ119" i="22" s="1"/>
  <c r="AJ120" i="22" s="1"/>
  <c r="AJ121" i="22" s="1"/>
  <c r="AJ122" i="22" s="1"/>
  <c r="AJ123" i="22" s="1"/>
  <c r="AJ124" i="22" s="1"/>
  <c r="AJ125" i="22" s="1"/>
  <c r="AJ126" i="22" s="1"/>
  <c r="AJ127" i="22" s="1"/>
  <c r="AJ128" i="22" s="1"/>
  <c r="AJ129" i="22" s="1"/>
  <c r="AJ130" i="22" s="1"/>
  <c r="AJ131" i="22" s="1"/>
  <c r="AJ132" i="22" s="1"/>
  <c r="AJ133" i="22" s="1"/>
  <c r="T15" i="22"/>
  <c r="Q15" i="22"/>
  <c r="T21" i="22"/>
  <c r="Q21" i="22"/>
  <c r="T34" i="22"/>
  <c r="P34" i="22"/>
  <c r="T45" i="22"/>
  <c r="Q45" i="22"/>
  <c r="W45" i="22" s="1"/>
  <c r="AD45" i="22" s="1"/>
  <c r="O45" i="22"/>
  <c r="T75" i="22"/>
  <c r="Q75" i="22"/>
  <c r="P75" i="22"/>
  <c r="T9" i="22"/>
  <c r="O9" i="22"/>
  <c r="S11" i="22"/>
  <c r="T13" i="22"/>
  <c r="Q13" i="22"/>
  <c r="O15" i="22"/>
  <c r="Q17" i="22"/>
  <c r="T19" i="22"/>
  <c r="R19" i="22"/>
  <c r="O21" i="22"/>
  <c r="T29" i="22"/>
  <c r="Q29" i="22"/>
  <c r="W29" i="22" s="1"/>
  <c r="AD29" i="22" s="1"/>
  <c r="O29" i="22"/>
  <c r="T31" i="22"/>
  <c r="Q31" i="22"/>
  <c r="W31" i="22" s="1"/>
  <c r="AD31" i="22" s="1"/>
  <c r="O31" i="22"/>
  <c r="Q33" i="22"/>
  <c r="K45" i="22"/>
  <c r="T91" i="22"/>
  <c r="Q91" i="22"/>
  <c r="P91" i="22"/>
  <c r="T95" i="22"/>
  <c r="Q95" i="22"/>
  <c r="P95" i="22"/>
  <c r="T99" i="22"/>
  <c r="Q99" i="22"/>
  <c r="P99" i="22"/>
  <c r="T103" i="22"/>
  <c r="Q103" i="22"/>
  <c r="P103" i="22"/>
  <c r="R121" i="22"/>
  <c r="Q121" i="22"/>
  <c r="R129" i="22"/>
  <c r="Q129" i="22"/>
  <c r="T160" i="22"/>
  <c r="R160" i="22"/>
  <c r="O160" i="22"/>
  <c r="K160" i="22"/>
  <c r="R190" i="22"/>
  <c r="T190" i="22"/>
  <c r="T305" i="22"/>
  <c r="R305" i="22"/>
  <c r="Q305" i="22"/>
  <c r="O305" i="22"/>
  <c r="T321" i="22"/>
  <c r="R321" i="22"/>
  <c r="Q321" i="22"/>
  <c r="O321" i="22"/>
  <c r="T337" i="22"/>
  <c r="R337" i="22"/>
  <c r="Q337" i="22"/>
  <c r="O337" i="22"/>
  <c r="W348" i="22"/>
  <c r="AD348" i="22" s="1"/>
  <c r="R398" i="22"/>
  <c r="S398" i="22"/>
  <c r="Q398" i="22"/>
  <c r="O398" i="22"/>
  <c r="R428" i="22"/>
  <c r="Q428" i="22"/>
  <c r="O428" i="22"/>
  <c r="S428" i="22"/>
  <c r="T486" i="22"/>
  <c r="Q486" i="22"/>
  <c r="W486" i="22" s="1"/>
  <c r="AD486" i="22" s="1"/>
  <c r="O486" i="22"/>
  <c r="S486" i="22"/>
  <c r="K486" i="22"/>
  <c r="Q491" i="22"/>
  <c r="P491" i="22"/>
  <c r="O491" i="22"/>
  <c r="Q549" i="22"/>
  <c r="P549" i="22"/>
  <c r="K549" i="22"/>
  <c r="O609" i="22"/>
  <c r="Q609" i="22"/>
  <c r="P609" i="22"/>
  <c r="T609" i="22"/>
  <c r="K609" i="22"/>
  <c r="T614" i="22"/>
  <c r="Q614" i="22"/>
  <c r="O614" i="22"/>
  <c r="K614" i="22"/>
  <c r="S614" i="22"/>
  <c r="R614" i="22"/>
  <c r="R649" i="22"/>
  <c r="T649" i="22"/>
  <c r="P649" i="22"/>
  <c r="Q653" i="22"/>
  <c r="R653" i="22"/>
  <c r="Q27" i="22"/>
  <c r="W27" i="22" s="1"/>
  <c r="AD27" i="22" s="1"/>
  <c r="R37" i="22"/>
  <c r="R39" i="22"/>
  <c r="Q41" i="22"/>
  <c r="W41" i="22" s="1"/>
  <c r="AD41" i="22" s="1"/>
  <c r="Q43" i="22"/>
  <c r="W43" i="22" s="1"/>
  <c r="AD43" i="22" s="1"/>
  <c r="S49" i="22"/>
  <c r="R51" i="22"/>
  <c r="R53" i="22"/>
  <c r="R55" i="22"/>
  <c r="R57" i="22"/>
  <c r="R59" i="22"/>
  <c r="R61" i="22"/>
  <c r="R63" i="22"/>
  <c r="R65" i="22"/>
  <c r="P68" i="22"/>
  <c r="R72" i="22"/>
  <c r="Q79" i="22"/>
  <c r="P84" i="22"/>
  <c r="R88" i="22"/>
  <c r="R108" i="22"/>
  <c r="R110" i="22"/>
  <c r="R112" i="22"/>
  <c r="R120" i="22"/>
  <c r="R122" i="22"/>
  <c r="R124" i="22"/>
  <c r="R126" i="22"/>
  <c r="R128" i="22"/>
  <c r="R130" i="22"/>
  <c r="R132" i="22"/>
  <c r="R134" i="22"/>
  <c r="S154" i="22"/>
  <c r="R156" i="22"/>
  <c r="O158" i="22"/>
  <c r="S162" i="22"/>
  <c r="P288" i="22"/>
  <c r="R289" i="22"/>
  <c r="Q291" i="22"/>
  <c r="P292" i="22"/>
  <c r="R293" i="22"/>
  <c r="Q295" i="22"/>
  <c r="W295" i="22" s="1"/>
  <c r="AD295" i="22" s="1"/>
  <c r="P296" i="22"/>
  <c r="R297" i="22"/>
  <c r="Q299" i="22"/>
  <c r="W299" i="22" s="1"/>
  <c r="AD299" i="22" s="1"/>
  <c r="P300" i="22"/>
  <c r="R301" i="22"/>
  <c r="Q303" i="22"/>
  <c r="Q304" i="22"/>
  <c r="Q307" i="22"/>
  <c r="T308" i="22"/>
  <c r="Q309" i="22"/>
  <c r="R311" i="22"/>
  <c r="S315" i="22"/>
  <c r="P316" i="22"/>
  <c r="S317" i="22"/>
  <c r="Q318" i="22"/>
  <c r="Q320" i="22"/>
  <c r="Q323" i="22"/>
  <c r="T324" i="22"/>
  <c r="Q325" i="22"/>
  <c r="R327" i="22"/>
  <c r="S331" i="22"/>
  <c r="P332" i="22"/>
  <c r="S333" i="22"/>
  <c r="Q334" i="22"/>
  <c r="Q336" i="22"/>
  <c r="Q339" i="22"/>
  <c r="T340" i="22"/>
  <c r="Q341" i="22"/>
  <c r="R343" i="22"/>
  <c r="Q345" i="22"/>
  <c r="W345" i="22" s="1"/>
  <c r="AD345" i="22" s="1"/>
  <c r="O347" i="22"/>
  <c r="O348" i="22"/>
  <c r="O360" i="22"/>
  <c r="T363" i="22"/>
  <c r="O363" i="22"/>
  <c r="S363" i="22"/>
  <c r="Q364" i="22"/>
  <c r="W364" i="22" s="1"/>
  <c r="AD364" i="22" s="1"/>
  <c r="P368" i="22"/>
  <c r="O368" i="22"/>
  <c r="R373" i="22"/>
  <c r="T375" i="22"/>
  <c r="R375" i="22"/>
  <c r="R379" i="22"/>
  <c r="R391" i="22"/>
  <c r="T393" i="22"/>
  <c r="R393" i="22"/>
  <c r="T417" i="22"/>
  <c r="O417" i="22"/>
  <c r="S417" i="22"/>
  <c r="K417" i="22"/>
  <c r="R418" i="22"/>
  <c r="Q418" i="22"/>
  <c r="O418" i="22"/>
  <c r="T423" i="22"/>
  <c r="Q423" i="22"/>
  <c r="O423" i="22"/>
  <c r="T435" i="22"/>
  <c r="Q435" i="22"/>
  <c r="O435" i="22"/>
  <c r="T437" i="22"/>
  <c r="R437" i="22"/>
  <c r="Q437" i="22"/>
  <c r="T443" i="22"/>
  <c r="Q443" i="22"/>
  <c r="O443" i="22"/>
  <c r="T445" i="22"/>
  <c r="R445" i="22"/>
  <c r="Q445" i="22"/>
  <c r="T451" i="22"/>
  <c r="Q451" i="22"/>
  <c r="O451" i="22"/>
  <c r="T453" i="22"/>
  <c r="R453" i="22"/>
  <c r="Q453" i="22"/>
  <c r="T459" i="22"/>
  <c r="Q459" i="22"/>
  <c r="O459" i="22"/>
  <c r="T461" i="22"/>
  <c r="R461" i="22"/>
  <c r="Q461" i="22"/>
  <c r="P479" i="22"/>
  <c r="O479" i="22"/>
  <c r="T479" i="22"/>
  <c r="K479" i="22"/>
  <c r="R486" i="22"/>
  <c r="T490" i="22"/>
  <c r="Q490" i="22"/>
  <c r="O490" i="22"/>
  <c r="S490" i="22"/>
  <c r="K490" i="22"/>
  <c r="T491" i="22"/>
  <c r="T496" i="22"/>
  <c r="Q496" i="22"/>
  <c r="S496" i="22"/>
  <c r="R496" i="22"/>
  <c r="O496" i="22"/>
  <c r="Q537" i="22"/>
  <c r="P537" i="22"/>
  <c r="K537" i="22"/>
  <c r="T542" i="22"/>
  <c r="Q542" i="22"/>
  <c r="O542" i="22"/>
  <c r="S542" i="22"/>
  <c r="R542" i="22"/>
  <c r="K542" i="22"/>
  <c r="T579" i="22"/>
  <c r="P579" i="22"/>
  <c r="T588" i="22"/>
  <c r="R588" i="22"/>
  <c r="Q588" i="22"/>
  <c r="O588" i="22"/>
  <c r="S588" i="22"/>
  <c r="R27" i="22"/>
  <c r="R41" i="22"/>
  <c r="R43" i="22"/>
  <c r="S51" i="22"/>
  <c r="S53" i="22"/>
  <c r="S55" i="22"/>
  <c r="S57" i="22"/>
  <c r="S59" i="22"/>
  <c r="S61" i="22"/>
  <c r="S63" i="22"/>
  <c r="S65" i="22"/>
  <c r="R68" i="22"/>
  <c r="R84" i="22"/>
  <c r="S108" i="22"/>
  <c r="S110" i="22"/>
  <c r="S112" i="22"/>
  <c r="O116" i="22"/>
  <c r="S120" i="22"/>
  <c r="S122" i="22"/>
  <c r="S124" i="22"/>
  <c r="S126" i="22"/>
  <c r="S128" i="22"/>
  <c r="S130" i="22"/>
  <c r="S132" i="22"/>
  <c r="S134" i="22"/>
  <c r="Q135" i="22"/>
  <c r="O136" i="22"/>
  <c r="O138" i="22"/>
  <c r="O140" i="22"/>
  <c r="O142" i="22"/>
  <c r="O144" i="22"/>
  <c r="O146" i="22"/>
  <c r="O148" i="22"/>
  <c r="O150" i="22"/>
  <c r="O152" i="22"/>
  <c r="K154" i="22"/>
  <c r="S156" i="22"/>
  <c r="R158" i="22"/>
  <c r="Q159" i="22"/>
  <c r="K162" i="22"/>
  <c r="Q288" i="22"/>
  <c r="K289" i="22"/>
  <c r="W289" i="22" s="1"/>
  <c r="AD289" i="22" s="1"/>
  <c r="S289" i="22"/>
  <c r="R291" i="22"/>
  <c r="K293" i="22"/>
  <c r="W293" i="22" s="1"/>
  <c r="AD293" i="22" s="1"/>
  <c r="S293" i="22"/>
  <c r="R295" i="22"/>
  <c r="K297" i="22"/>
  <c r="W297" i="22" s="1"/>
  <c r="AD297" i="22" s="1"/>
  <c r="S297" i="22"/>
  <c r="R299" i="22"/>
  <c r="K301" i="22"/>
  <c r="W301" i="22" s="1"/>
  <c r="AD301" i="22" s="1"/>
  <c r="S301" i="22"/>
  <c r="R303" i="22"/>
  <c r="R307" i="22"/>
  <c r="R309" i="22"/>
  <c r="S311" i="22"/>
  <c r="S313" i="22"/>
  <c r="O315" i="22"/>
  <c r="Q316" i="22"/>
  <c r="O317" i="22"/>
  <c r="R323" i="22"/>
  <c r="R325" i="22"/>
  <c r="S327" i="22"/>
  <c r="S329" i="22"/>
  <c r="O331" i="22"/>
  <c r="Q332" i="22"/>
  <c r="O333" i="22"/>
  <c r="R339" i="22"/>
  <c r="R341" i="22"/>
  <c r="S343" i="22"/>
  <c r="R345" i="22"/>
  <c r="Q347" i="22"/>
  <c r="W347" i="22" s="1"/>
  <c r="AD347" i="22" s="1"/>
  <c r="P348" i="22"/>
  <c r="T349" i="22"/>
  <c r="O349" i="22"/>
  <c r="S349" i="22"/>
  <c r="T352" i="22"/>
  <c r="K352" i="22"/>
  <c r="W352" i="22" s="1"/>
  <c r="AD352" i="22" s="1"/>
  <c r="Q360" i="22"/>
  <c r="W360" i="22" s="1"/>
  <c r="AD360" i="22" s="1"/>
  <c r="T361" i="22"/>
  <c r="Q361" i="22"/>
  <c r="W361" i="22" s="1"/>
  <c r="AD361" i="22" s="1"/>
  <c r="S361" i="22"/>
  <c r="O362" i="22"/>
  <c r="K363" i="22"/>
  <c r="Q368" i="22"/>
  <c r="T371" i="22"/>
  <c r="O371" i="22"/>
  <c r="O375" i="22"/>
  <c r="R376" i="22"/>
  <c r="O376" i="22"/>
  <c r="T383" i="22"/>
  <c r="R383" i="22"/>
  <c r="R388" i="22"/>
  <c r="Q388" i="22"/>
  <c r="T389" i="22"/>
  <c r="O389" i="22"/>
  <c r="O393" i="22"/>
  <c r="R394" i="22"/>
  <c r="O394" i="22"/>
  <c r="T401" i="22"/>
  <c r="R401" i="22"/>
  <c r="R412" i="22"/>
  <c r="O412" i="22"/>
  <c r="K412" i="22"/>
  <c r="W412" i="22" s="1"/>
  <c r="AD412" i="22" s="1"/>
  <c r="Q417" i="22"/>
  <c r="K418" i="22"/>
  <c r="W418" i="22" s="1"/>
  <c r="AD418" i="22" s="1"/>
  <c r="K423" i="22"/>
  <c r="T425" i="22"/>
  <c r="O425" i="22"/>
  <c r="S425" i="22"/>
  <c r="K425" i="22"/>
  <c r="R426" i="22"/>
  <c r="Q426" i="22"/>
  <c r="O426" i="22"/>
  <c r="R432" i="22"/>
  <c r="Q432" i="22"/>
  <c r="O432" i="22"/>
  <c r="R434" i="22"/>
  <c r="S434" i="22"/>
  <c r="Q434" i="22"/>
  <c r="R435" i="22"/>
  <c r="O437" i="22"/>
  <c r="R440" i="22"/>
  <c r="Q440" i="22"/>
  <c r="O440" i="22"/>
  <c r="R442" i="22"/>
  <c r="S442" i="22"/>
  <c r="Q442" i="22"/>
  <c r="R443" i="22"/>
  <c r="O445" i="22"/>
  <c r="R448" i="22"/>
  <c r="Q448" i="22"/>
  <c r="O448" i="22"/>
  <c r="R450" i="22"/>
  <c r="S450" i="22"/>
  <c r="Q450" i="22"/>
  <c r="R451" i="22"/>
  <c r="O453" i="22"/>
  <c r="R456" i="22"/>
  <c r="Q456" i="22"/>
  <c r="O456" i="22"/>
  <c r="R458" i="22"/>
  <c r="S458" i="22"/>
  <c r="Q458" i="22"/>
  <c r="R459" i="22"/>
  <c r="O461" i="22"/>
  <c r="R465" i="22"/>
  <c r="P465" i="22"/>
  <c r="T478" i="22"/>
  <c r="Q478" i="22"/>
  <c r="O478" i="22"/>
  <c r="S478" i="22"/>
  <c r="K478" i="22"/>
  <c r="Q479" i="22"/>
  <c r="W479" i="22" s="1"/>
  <c r="AD479" i="22" s="1"/>
  <c r="P483" i="22"/>
  <c r="O483" i="22"/>
  <c r="T483" i="22"/>
  <c r="K483" i="22"/>
  <c r="W483" i="22" s="1"/>
  <c r="AD483" i="22" s="1"/>
  <c r="R490" i="22"/>
  <c r="Q529" i="22"/>
  <c r="P529" i="22"/>
  <c r="O51" i="22"/>
  <c r="O53" i="22"/>
  <c r="O55" i="22"/>
  <c r="O57" i="22"/>
  <c r="O59" i="22"/>
  <c r="S158" i="22"/>
  <c r="R236" i="22"/>
  <c r="R240" i="22"/>
  <c r="R244" i="22"/>
  <c r="R248" i="22"/>
  <c r="R252" i="22"/>
  <c r="R256" i="22"/>
  <c r="R260" i="22"/>
  <c r="R268" i="22"/>
  <c r="P271" i="22"/>
  <c r="K288" i="22"/>
  <c r="S303" i="22"/>
  <c r="S307" i="22"/>
  <c r="S309" i="22"/>
  <c r="S323" i="22"/>
  <c r="S325" i="22"/>
  <c r="S339" i="22"/>
  <c r="S341" i="22"/>
  <c r="R347" i="22"/>
  <c r="T360" i="22"/>
  <c r="W363" i="22"/>
  <c r="AD363" i="22" s="1"/>
  <c r="P364" i="22"/>
  <c r="O364" i="22"/>
  <c r="R372" i="22"/>
  <c r="S372" i="22"/>
  <c r="T373" i="22"/>
  <c r="Q373" i="22"/>
  <c r="R378" i="22"/>
  <c r="Q378" i="22"/>
  <c r="T379" i="22"/>
  <c r="O379" i="22"/>
  <c r="R384" i="22"/>
  <c r="O384" i="22"/>
  <c r="R390" i="22"/>
  <c r="S390" i="22"/>
  <c r="T391" i="22"/>
  <c r="Q391" i="22"/>
  <c r="Q393" i="22"/>
  <c r="R396" i="22"/>
  <c r="Q396" i="22"/>
  <c r="T397" i="22"/>
  <c r="O397" i="22"/>
  <c r="R402" i="22"/>
  <c r="O402" i="22"/>
  <c r="T405" i="22"/>
  <c r="Q405" i="22"/>
  <c r="O405" i="22"/>
  <c r="T407" i="22"/>
  <c r="Q407" i="22"/>
  <c r="W407" i="22" s="1"/>
  <c r="AD407" i="22" s="1"/>
  <c r="O407" i="22"/>
  <c r="R417" i="22"/>
  <c r="S418" i="22"/>
  <c r="R420" i="22"/>
  <c r="O420" i="22"/>
  <c r="K420" i="22"/>
  <c r="W420" i="22" s="1"/>
  <c r="AD420" i="22" s="1"/>
  <c r="R423" i="22"/>
  <c r="W425" i="22"/>
  <c r="AD425" i="22" s="1"/>
  <c r="W426" i="22"/>
  <c r="AD426" i="22" s="1"/>
  <c r="S435" i="22"/>
  <c r="S437" i="22"/>
  <c r="S443" i="22"/>
  <c r="S445" i="22"/>
  <c r="S451" i="22"/>
  <c r="S453" i="22"/>
  <c r="S459" i="22"/>
  <c r="S461" i="22"/>
  <c r="P469" i="22"/>
  <c r="O469" i="22"/>
  <c r="T482" i="22"/>
  <c r="Q482" i="22"/>
  <c r="O482" i="22"/>
  <c r="S482" i="22"/>
  <c r="K482" i="22"/>
  <c r="P487" i="22"/>
  <c r="O487" i="22"/>
  <c r="T487" i="22"/>
  <c r="K487" i="22"/>
  <c r="W487" i="22" s="1"/>
  <c r="AD487" i="22" s="1"/>
  <c r="T493" i="22"/>
  <c r="Q493" i="22"/>
  <c r="O493" i="22"/>
  <c r="T500" i="22"/>
  <c r="R500" i="22"/>
  <c r="S500" i="22"/>
  <c r="Q500" i="22"/>
  <c r="O500" i="22"/>
  <c r="T552" i="22"/>
  <c r="S552" i="22"/>
  <c r="K552" i="22"/>
  <c r="Q552" i="22"/>
  <c r="O552" i="22"/>
  <c r="R552" i="22"/>
  <c r="T590" i="22"/>
  <c r="O590" i="22"/>
  <c r="R590" i="22"/>
  <c r="Q590" i="22"/>
  <c r="S590" i="22"/>
  <c r="O629" i="22"/>
  <c r="T629" i="22"/>
  <c r="Q629" i="22"/>
  <c r="P629" i="22"/>
  <c r="R355" i="22"/>
  <c r="R357" i="22"/>
  <c r="R365" i="22"/>
  <c r="S369" i="22"/>
  <c r="S377" i="22"/>
  <c r="S385" i="22"/>
  <c r="S387" i="22"/>
  <c r="S395" i="22"/>
  <c r="S403" i="22"/>
  <c r="S406" i="22"/>
  <c r="Q408" i="22"/>
  <c r="W408" i="22" s="1"/>
  <c r="AD408" i="22" s="1"/>
  <c r="R411" i="22"/>
  <c r="Q413" i="22"/>
  <c r="W413" i="22" s="1"/>
  <c r="AD413" i="22" s="1"/>
  <c r="S414" i="22"/>
  <c r="Q416" i="22"/>
  <c r="W416" i="22" s="1"/>
  <c r="AD416" i="22" s="1"/>
  <c r="R419" i="22"/>
  <c r="Q421" i="22"/>
  <c r="W421" i="22" s="1"/>
  <c r="AD421" i="22" s="1"/>
  <c r="S422" i="22"/>
  <c r="Q424" i="22"/>
  <c r="W424" i="22" s="1"/>
  <c r="AD424" i="22" s="1"/>
  <c r="R427" i="22"/>
  <c r="R429" i="22"/>
  <c r="R431" i="22"/>
  <c r="S433" i="22"/>
  <c r="S436" i="22"/>
  <c r="R439" i="22"/>
  <c r="S441" i="22"/>
  <c r="S444" i="22"/>
  <c r="R447" i="22"/>
  <c r="S449" i="22"/>
  <c r="S452" i="22"/>
  <c r="R455" i="22"/>
  <c r="S457" i="22"/>
  <c r="S460" i="22"/>
  <c r="Q477" i="22"/>
  <c r="O480" i="22"/>
  <c r="Q481" i="22"/>
  <c r="O484" i="22"/>
  <c r="Q485" i="22"/>
  <c r="O488" i="22"/>
  <c r="Q489" i="22"/>
  <c r="R492" i="22"/>
  <c r="S494" i="22"/>
  <c r="P495" i="22"/>
  <c r="Q499" i="22"/>
  <c r="T510" i="22"/>
  <c r="Q510" i="22"/>
  <c r="O510" i="22"/>
  <c r="T528" i="22"/>
  <c r="R528" i="22"/>
  <c r="Q528" i="22"/>
  <c r="T538" i="22"/>
  <c r="Q538" i="22"/>
  <c r="W538" i="22" s="1"/>
  <c r="AD538" i="22" s="1"/>
  <c r="O538" i="22"/>
  <c r="R546" i="22"/>
  <c r="T563" i="22"/>
  <c r="P563" i="22"/>
  <c r="P569" i="22"/>
  <c r="T569" i="22"/>
  <c r="T586" i="22"/>
  <c r="O586" i="22"/>
  <c r="S586" i="22"/>
  <c r="R586" i="22"/>
  <c r="T596" i="22"/>
  <c r="Q596" i="22"/>
  <c r="S596" i="22"/>
  <c r="R596" i="22"/>
  <c r="W606" i="22"/>
  <c r="AD606" i="22" s="1"/>
  <c r="T638" i="22"/>
  <c r="Q638" i="22"/>
  <c r="S638" i="22"/>
  <c r="R638" i="22"/>
  <c r="T644" i="22"/>
  <c r="R644" i="22"/>
  <c r="Q644" i="22"/>
  <c r="O644" i="22"/>
  <c r="P650" i="22"/>
  <c r="T650" i="22"/>
  <c r="R650" i="22"/>
  <c r="O650" i="22"/>
  <c r="K674" i="22"/>
  <c r="O674" i="22"/>
  <c r="S408" i="22"/>
  <c r="R413" i="22"/>
  <c r="W414" i="22"/>
  <c r="AD414" i="22" s="1"/>
  <c r="S416" i="22"/>
  <c r="R421" i="22"/>
  <c r="W422" i="22"/>
  <c r="AD422" i="22" s="1"/>
  <c r="S424" i="22"/>
  <c r="S429" i="22"/>
  <c r="S431" i="22"/>
  <c r="S439" i="22"/>
  <c r="S447" i="22"/>
  <c r="S455" i="22"/>
  <c r="Q480" i="22"/>
  <c r="W480" i="22" s="1"/>
  <c r="AD480" i="22" s="1"/>
  <c r="Q484" i="22"/>
  <c r="W484" i="22" s="1"/>
  <c r="AD484" i="22" s="1"/>
  <c r="Q488" i="22"/>
  <c r="W488" i="22" s="1"/>
  <c r="AD488" i="22" s="1"/>
  <c r="S492" i="22"/>
  <c r="Q495" i="22"/>
  <c r="T498" i="22"/>
  <c r="R498" i="22"/>
  <c r="T499" i="22"/>
  <c r="P503" i="22"/>
  <c r="O503" i="22"/>
  <c r="Q507" i="22"/>
  <c r="P507" i="22"/>
  <c r="T509" i="22"/>
  <c r="Q509" i="22"/>
  <c r="T512" i="22"/>
  <c r="Q512" i="22"/>
  <c r="O512" i="22"/>
  <c r="T516" i="22"/>
  <c r="Q516" i="22"/>
  <c r="O516" i="22"/>
  <c r="T518" i="22"/>
  <c r="R518" i="22"/>
  <c r="Q518" i="22"/>
  <c r="T532" i="22"/>
  <c r="Q532" i="22"/>
  <c r="O532" i="22"/>
  <c r="T534" i="22"/>
  <c r="Q534" i="22"/>
  <c r="W534" i="22" s="1"/>
  <c r="AD534" i="22" s="1"/>
  <c r="O534" i="22"/>
  <c r="Q545" i="22"/>
  <c r="P545" i="22"/>
  <c r="K545" i="22"/>
  <c r="Q553" i="22"/>
  <c r="P553" i="22"/>
  <c r="K553" i="22"/>
  <c r="T578" i="22"/>
  <c r="Q578" i="22"/>
  <c r="R578" i="22"/>
  <c r="O578" i="22"/>
  <c r="R584" i="22"/>
  <c r="S584" i="22"/>
  <c r="O584" i="22"/>
  <c r="P589" i="22"/>
  <c r="Q589" i="22"/>
  <c r="O589" i="22"/>
  <c r="T600" i="22"/>
  <c r="O600" i="22"/>
  <c r="Q600" i="22"/>
  <c r="W600" i="22" s="1"/>
  <c r="AD600" i="22" s="1"/>
  <c r="K600" i="22"/>
  <c r="T613" i="22"/>
  <c r="K613" i="22"/>
  <c r="P613" i="22"/>
  <c r="O613" i="22"/>
  <c r="T628" i="22"/>
  <c r="Q628" i="22"/>
  <c r="S628" i="22"/>
  <c r="R628" i="22"/>
  <c r="S644" i="22"/>
  <c r="P647" i="22"/>
  <c r="Q647" i="22"/>
  <c r="T666" i="22"/>
  <c r="K666" i="22"/>
  <c r="P666" i="22"/>
  <c r="R666" i="22"/>
  <c r="O666" i="22"/>
  <c r="T672" i="22"/>
  <c r="K672" i="22"/>
  <c r="P672" i="22"/>
  <c r="R672" i="22"/>
  <c r="O672" i="22"/>
  <c r="R480" i="22"/>
  <c r="R484" i="22"/>
  <c r="R488" i="22"/>
  <c r="Q505" i="22"/>
  <c r="O505" i="22"/>
  <c r="T522" i="22"/>
  <c r="Q522" i="22"/>
  <c r="O522" i="22"/>
  <c r="Q541" i="22"/>
  <c r="W541" i="22" s="1"/>
  <c r="AD541" i="22" s="1"/>
  <c r="P541" i="22"/>
  <c r="K541" i="22"/>
  <c r="T546" i="22"/>
  <c r="Q546" i="22"/>
  <c r="W546" i="22" s="1"/>
  <c r="AD546" i="22" s="1"/>
  <c r="O546" i="22"/>
  <c r="T562" i="22"/>
  <c r="Q562" i="22"/>
  <c r="R562" i="22"/>
  <c r="O562" i="22"/>
  <c r="T568" i="22"/>
  <c r="Q568" i="22"/>
  <c r="R568" i="22"/>
  <c r="O568" i="22"/>
  <c r="T572" i="22"/>
  <c r="R572" i="22"/>
  <c r="S572" i="22"/>
  <c r="Q572" i="22"/>
  <c r="S578" i="22"/>
  <c r="P585" i="22"/>
  <c r="T585" i="22"/>
  <c r="Q585" i="22"/>
  <c r="T589" i="22"/>
  <c r="O597" i="22"/>
  <c r="T597" i="22"/>
  <c r="Q597" i="22"/>
  <c r="R600" i="22"/>
  <c r="Q613" i="22"/>
  <c r="O628" i="22"/>
  <c r="Q637" i="22"/>
  <c r="T637" i="22"/>
  <c r="P637" i="22"/>
  <c r="T642" i="22"/>
  <c r="Q642" i="22"/>
  <c r="S642" i="22"/>
  <c r="R642" i="22"/>
  <c r="O642" i="22"/>
  <c r="T652" i="22"/>
  <c r="S652" i="22"/>
  <c r="P652" i="22"/>
  <c r="S660" i="22"/>
  <c r="K660" i="22"/>
  <c r="P660" i="22"/>
  <c r="Q667" i="22"/>
  <c r="R667" i="22"/>
  <c r="S506" i="22"/>
  <c r="S508" i="22"/>
  <c r="S514" i="22"/>
  <c r="S520" i="22"/>
  <c r="S526" i="22"/>
  <c r="W536" i="22"/>
  <c r="AD536" i="22" s="1"/>
  <c r="W544" i="22"/>
  <c r="AD544" i="22" s="1"/>
  <c r="W548" i="22"/>
  <c r="AD548" i="22" s="1"/>
  <c r="T564" i="22"/>
  <c r="R564" i="22"/>
  <c r="T580" i="22"/>
  <c r="R580" i="22"/>
  <c r="T608" i="22"/>
  <c r="O608" i="22"/>
  <c r="S608" i="22"/>
  <c r="T620" i="22"/>
  <c r="Q620" i="22"/>
  <c r="T632" i="22"/>
  <c r="O632" i="22"/>
  <c r="T634" i="22"/>
  <c r="R634" i="22"/>
  <c r="T641" i="22"/>
  <c r="P641" i="22"/>
  <c r="P645" i="22"/>
  <c r="T645" i="22"/>
  <c r="O645" i="22"/>
  <c r="T648" i="22"/>
  <c r="R648" i="22"/>
  <c r="Q648" i="22"/>
  <c r="O648" i="22"/>
  <c r="P657" i="22"/>
  <c r="R657" i="22"/>
  <c r="S502" i="22"/>
  <c r="S504" i="22"/>
  <c r="O506" i="22"/>
  <c r="O508" i="22"/>
  <c r="O514" i="22"/>
  <c r="P517" i="22"/>
  <c r="O520" i="22"/>
  <c r="S524" i="22"/>
  <c r="O526" i="22"/>
  <c r="S530" i="22"/>
  <c r="P533" i="22"/>
  <c r="R536" i="22"/>
  <c r="R540" i="22"/>
  <c r="R544" i="22"/>
  <c r="T548" i="22"/>
  <c r="S548" i="22"/>
  <c r="R548" i="22"/>
  <c r="W554" i="22"/>
  <c r="AD554" i="22" s="1"/>
  <c r="T560" i="22"/>
  <c r="Q560" i="22"/>
  <c r="O564" i="22"/>
  <c r="T570" i="22"/>
  <c r="Q570" i="22"/>
  <c r="T571" i="22"/>
  <c r="P571" i="22"/>
  <c r="T576" i="22"/>
  <c r="Q576" i="22"/>
  <c r="O580" i="22"/>
  <c r="T592" i="22"/>
  <c r="Q592" i="22"/>
  <c r="T601" i="22"/>
  <c r="W602" i="22"/>
  <c r="AD602" i="22" s="1"/>
  <c r="T606" i="22"/>
  <c r="O606" i="22"/>
  <c r="S606" i="22"/>
  <c r="K608" i="22"/>
  <c r="W608" i="22" s="1"/>
  <c r="AD608" i="22" s="1"/>
  <c r="T612" i="22"/>
  <c r="S612" i="22"/>
  <c r="K612" i="22"/>
  <c r="W612" i="22" s="1"/>
  <c r="AD612" i="22" s="1"/>
  <c r="T618" i="22"/>
  <c r="O618" i="22"/>
  <c r="S618" i="22"/>
  <c r="O620" i="22"/>
  <c r="P621" i="22"/>
  <c r="T624" i="22"/>
  <c r="Q624" i="22"/>
  <c r="Q632" i="22"/>
  <c r="O634" i="22"/>
  <c r="O641" i="22"/>
  <c r="P643" i="22"/>
  <c r="Q643" i="22"/>
  <c r="T646" i="22"/>
  <c r="Q646" i="22"/>
  <c r="S646" i="22"/>
  <c r="R646" i="22"/>
  <c r="S648" i="22"/>
  <c r="R651" i="22"/>
  <c r="T651" i="22"/>
  <c r="T690" i="22"/>
  <c r="R690" i="22"/>
  <c r="T697" i="22"/>
  <c r="P697" i="22"/>
  <c r="R550" i="22"/>
  <c r="R554" i="22"/>
  <c r="S556" i="22"/>
  <c r="S558" i="22"/>
  <c r="S566" i="22"/>
  <c r="S574" i="22"/>
  <c r="S582" i="22"/>
  <c r="S594" i="22"/>
  <c r="S598" i="22"/>
  <c r="R602" i="22"/>
  <c r="R604" i="22"/>
  <c r="R610" i="22"/>
  <c r="R616" i="22"/>
  <c r="S622" i="22"/>
  <c r="S626" i="22"/>
  <c r="S630" i="22"/>
  <c r="S636" i="22"/>
  <c r="S640" i="22"/>
  <c r="T659" i="22"/>
  <c r="Q659" i="22"/>
  <c r="T673" i="22"/>
  <c r="Q673" i="22"/>
  <c r="T701" i="22"/>
  <c r="R701" i="22"/>
  <c r="Q701" i="22"/>
  <c r="O701" i="22"/>
  <c r="T736" i="22"/>
  <c r="R1113" i="22"/>
  <c r="R1125" i="22"/>
  <c r="P1151" i="22"/>
  <c r="T1154" i="22"/>
  <c r="T1170" i="22"/>
  <c r="Q1185" i="22"/>
  <c r="S1195" i="22"/>
  <c r="Q1204" i="22"/>
  <c r="S1209" i="22"/>
  <c r="S1212" i="22"/>
  <c r="R1219" i="22"/>
  <c r="S1221" i="22"/>
  <c r="Q1224" i="22"/>
  <c r="Q1227" i="22"/>
  <c r="Q1230" i="22"/>
  <c r="O1267" i="22"/>
  <c r="T1314" i="22"/>
  <c r="T1324" i="22"/>
  <c r="O1329" i="22"/>
  <c r="P1332" i="22"/>
  <c r="O1354" i="22"/>
  <c r="Q1401" i="22"/>
  <c r="O1455" i="22"/>
  <c r="P1486" i="22"/>
  <c r="R699" i="22"/>
  <c r="T704" i="22"/>
  <c r="T709" i="22"/>
  <c r="R712" i="22"/>
  <c r="T716" i="22"/>
  <c r="T717" i="22"/>
  <c r="S720" i="22"/>
  <c r="P725" i="22"/>
  <c r="O726" i="22"/>
  <c r="O728" i="22"/>
  <c r="P731" i="22"/>
  <c r="K736" i="22"/>
  <c r="T739" i="22"/>
  <c r="P742" i="22"/>
  <c r="T744" i="22"/>
  <c r="T748" i="22"/>
  <c r="P750" i="22"/>
  <c r="Q751" i="22"/>
  <c r="P755" i="22"/>
  <c r="P756" i="22"/>
  <c r="R758" i="22"/>
  <c r="O763" i="22"/>
  <c r="T913" i="22"/>
  <c r="P960" i="22"/>
  <c r="P961" i="22"/>
  <c r="T981" i="22"/>
  <c r="R1000" i="22"/>
  <c r="T1012" i="22"/>
  <c r="T1044" i="22"/>
  <c r="R1064" i="22"/>
  <c r="R1117" i="22"/>
  <c r="R1127" i="22"/>
  <c r="P1146" i="22"/>
  <c r="Q1174" i="22"/>
  <c r="Q1203" i="22"/>
  <c r="Q1215" i="22"/>
  <c r="S1227" i="22"/>
  <c r="T1298" i="22"/>
  <c r="T1310" i="22"/>
  <c r="T1329" i="22"/>
  <c r="T1354" i="22"/>
  <c r="S1447" i="22"/>
  <c r="Q1448" i="22"/>
  <c r="O1449" i="22"/>
  <c r="O1450" i="22"/>
  <c r="O1454" i="22"/>
  <c r="R1511" i="22"/>
  <c r="S699" i="22"/>
  <c r="T712" i="22"/>
  <c r="Q731" i="22"/>
  <c r="O736" i="22"/>
  <c r="R742" i="22"/>
  <c r="P747" i="22"/>
  <c r="S750" i="22"/>
  <c r="R755" i="22"/>
  <c r="T758" i="22"/>
  <c r="S763" i="22"/>
  <c r="O1209" i="22"/>
  <c r="O1214" i="22"/>
  <c r="S1215" i="22"/>
  <c r="O1221" i="22"/>
  <c r="O1236" i="22"/>
  <c r="O1322" i="22"/>
  <c r="Q1348" i="22"/>
  <c r="T1356" i="22"/>
  <c r="Q1381" i="22"/>
  <c r="R1441" i="22"/>
  <c r="S1448" i="22"/>
  <c r="S1449" i="22"/>
  <c r="Q1450" i="22"/>
  <c r="Q1451" i="22"/>
  <c r="T1459" i="22"/>
  <c r="P1500" i="22"/>
  <c r="R1510" i="22"/>
  <c r="O699" i="22"/>
  <c r="S702" i="22"/>
  <c r="Q705" i="22"/>
  <c r="T728" i="22"/>
  <c r="P733" i="22"/>
  <c r="P736" i="22"/>
  <c r="K742" i="22"/>
  <c r="O744" i="22"/>
  <c r="O882" i="22"/>
  <c r="T909" i="22"/>
  <c r="T965" i="22"/>
  <c r="P977" i="22"/>
  <c r="P987" i="22"/>
  <c r="R1010" i="22"/>
  <c r="S1450" i="22"/>
  <c r="R1509" i="22"/>
  <c r="AC8" i="10"/>
  <c r="M11" i="10"/>
  <c r="AC12" i="10"/>
  <c r="M15" i="10"/>
  <c r="AC16" i="10"/>
  <c r="M19" i="10"/>
  <c r="AC20" i="10"/>
  <c r="M23" i="10"/>
  <c r="AC24" i="10"/>
  <c r="M27" i="10"/>
  <c r="AC28" i="10"/>
  <c r="M31" i="10"/>
  <c r="AC32" i="10"/>
  <c r="M35" i="10"/>
  <c r="AC36" i="10"/>
  <c r="M39" i="10"/>
  <c r="AC40" i="10"/>
  <c r="M43" i="10"/>
  <c r="AC44" i="10"/>
  <c r="M47" i="10"/>
  <c r="AC48" i="10"/>
  <c r="M52" i="10"/>
  <c r="AC53" i="10"/>
  <c r="M56" i="10"/>
  <c r="AC57" i="10"/>
  <c r="M60" i="10"/>
  <c r="AC61" i="10"/>
  <c r="M64" i="10"/>
  <c r="AC65" i="10"/>
  <c r="M68" i="10"/>
  <c r="AC69" i="10"/>
  <c r="M72" i="10"/>
  <c r="AC73" i="10"/>
  <c r="M76" i="10"/>
  <c r="AC77" i="10"/>
  <c r="M80" i="10"/>
  <c r="AC81" i="10"/>
  <c r="M84" i="10"/>
  <c r="AC85" i="10"/>
  <c r="M88" i="10"/>
  <c r="AC89" i="10"/>
  <c r="M92" i="10"/>
  <c r="AC93" i="10"/>
  <c r="M96" i="10"/>
  <c r="AC97" i="10"/>
  <c r="M100" i="10"/>
  <c r="AC101" i="10"/>
  <c r="M104" i="10"/>
  <c r="AC105" i="10"/>
  <c r="M108" i="10"/>
  <c r="AC109" i="10"/>
  <c r="M112" i="10"/>
  <c r="AC113" i="10"/>
  <c r="M116" i="10"/>
  <c r="AC117" i="10"/>
  <c r="M120" i="10"/>
  <c r="AC121" i="10"/>
  <c r="M124" i="10"/>
  <c r="AC125" i="10"/>
  <c r="M128" i="10"/>
  <c r="AC129" i="10"/>
  <c r="M132" i="10"/>
  <c r="AC133" i="10"/>
  <c r="M137" i="10"/>
  <c r="M141" i="10"/>
  <c r="M145" i="10"/>
  <c r="M149" i="10"/>
  <c r="M153" i="10"/>
  <c r="M157" i="10"/>
  <c r="M161" i="10"/>
  <c r="M165" i="10"/>
  <c r="M115" i="10"/>
  <c r="M119" i="10"/>
  <c r="M123" i="10"/>
  <c r="M127" i="10"/>
  <c r="M131" i="10"/>
  <c r="M136" i="10"/>
  <c r="AC137" i="10"/>
  <c r="M140" i="10"/>
  <c r="AC141" i="10"/>
  <c r="M144" i="10"/>
  <c r="AC145" i="10"/>
  <c r="M148" i="10"/>
  <c r="AC149" i="10"/>
  <c r="M152" i="10"/>
  <c r="AC153" i="10"/>
  <c r="M156" i="10"/>
  <c r="AC157" i="10"/>
  <c r="M160" i="10"/>
  <c r="AC161" i="10"/>
  <c r="M164" i="10"/>
  <c r="AC165" i="10"/>
  <c r="AC166" i="10"/>
  <c r="AC173" i="10"/>
  <c r="AC194" i="10"/>
  <c r="AC201" i="10"/>
  <c r="AC207" i="10"/>
  <c r="AC208" i="10"/>
  <c r="AC226" i="10"/>
  <c r="AC233" i="10"/>
  <c r="AC239" i="10"/>
  <c r="AC240" i="10"/>
  <c r="AD8" i="10"/>
  <c r="AD9" i="10" s="1"/>
  <c r="AD10" i="10" s="1"/>
  <c r="AD11" i="10" s="1"/>
  <c r="AD12" i="10" s="1"/>
  <c r="AD13" i="10" s="1"/>
  <c r="AD14" i="10" s="1"/>
  <c r="AD15" i="10" s="1"/>
  <c r="AD16" i="10" s="1"/>
  <c r="AD17" i="10" s="1"/>
  <c r="AD18" i="10" s="1"/>
  <c r="AD19" i="10" s="1"/>
  <c r="AD20" i="10" s="1"/>
  <c r="AD21" i="10" s="1"/>
  <c r="AD22" i="10" s="1"/>
  <c r="AD23" i="10" s="1"/>
  <c r="AD24" i="10" s="1"/>
  <c r="AD25" i="10" s="1"/>
  <c r="AD26" i="10" s="1"/>
  <c r="AD27" i="10" s="1"/>
  <c r="AD28" i="10" s="1"/>
  <c r="AD29" i="10" s="1"/>
  <c r="AD30" i="10" s="1"/>
  <c r="AD31" i="10" s="1"/>
  <c r="AD32" i="10" s="1"/>
  <c r="AD33" i="10" s="1"/>
  <c r="AD34" i="10" s="1"/>
  <c r="AD35" i="10" s="1"/>
  <c r="AD36" i="10" s="1"/>
  <c r="AD37" i="10" s="1"/>
  <c r="AD38" i="10" s="1"/>
  <c r="AD39" i="10" s="1"/>
  <c r="AD40" i="10" s="1"/>
  <c r="AD41" i="10" s="1"/>
  <c r="AD42" i="10" s="1"/>
  <c r="AD43" i="10" s="1"/>
  <c r="AD44" i="10" s="1"/>
  <c r="AD45" i="10" s="1"/>
  <c r="AD46" i="10" s="1"/>
  <c r="AD47" i="10" s="1"/>
  <c r="AD48" i="10" s="1"/>
  <c r="AD49" i="10" s="1"/>
  <c r="AD50" i="10" s="1"/>
  <c r="AD51" i="10" s="1"/>
  <c r="AD52" i="10" s="1"/>
  <c r="AD53" i="10" s="1"/>
  <c r="AD54" i="10" s="1"/>
  <c r="AD55" i="10" s="1"/>
  <c r="AD56" i="10" s="1"/>
  <c r="AD57" i="10" s="1"/>
  <c r="AD58" i="10" s="1"/>
  <c r="AD59" i="10" s="1"/>
  <c r="AD60" i="10" s="1"/>
  <c r="AD61" i="10" s="1"/>
  <c r="AD62" i="10" s="1"/>
  <c r="AD63" i="10" s="1"/>
  <c r="AD64" i="10" s="1"/>
  <c r="AD65" i="10" s="1"/>
  <c r="AD66" i="10" s="1"/>
  <c r="AD67" i="10" s="1"/>
  <c r="AD68" i="10" s="1"/>
  <c r="AD69" i="10" s="1"/>
  <c r="AD70" i="10" s="1"/>
  <c r="AD71" i="10" s="1"/>
  <c r="AD72" i="10" s="1"/>
  <c r="AD73" i="10" s="1"/>
  <c r="AD74" i="10" s="1"/>
  <c r="AD75" i="10" s="1"/>
  <c r="AD76" i="10" s="1"/>
  <c r="AD77" i="10" s="1"/>
  <c r="AD78" i="10" s="1"/>
  <c r="AD79" i="10" s="1"/>
  <c r="AD80" i="10" s="1"/>
  <c r="AD81" i="10" s="1"/>
  <c r="AD82" i="10" s="1"/>
  <c r="AD83" i="10" s="1"/>
  <c r="AD84" i="10" s="1"/>
  <c r="AD85" i="10" s="1"/>
  <c r="AD86" i="10" s="1"/>
  <c r="AD87" i="10" s="1"/>
  <c r="AD88" i="10" s="1"/>
  <c r="AD89" i="10" s="1"/>
  <c r="AD90" i="10" s="1"/>
  <c r="AD91" i="10" s="1"/>
  <c r="AD92" i="10" s="1"/>
  <c r="AD93" i="10" s="1"/>
  <c r="AD94" i="10" s="1"/>
  <c r="AD95" i="10" s="1"/>
  <c r="AD96" i="10" s="1"/>
  <c r="AD97" i="10" s="1"/>
  <c r="AD98" i="10" s="1"/>
  <c r="AD99" i="10" s="1"/>
  <c r="AD100" i="10" s="1"/>
  <c r="AD101" i="10" s="1"/>
  <c r="AD102" i="10" s="1"/>
  <c r="AD103" i="10" s="1"/>
  <c r="AD104" i="10" s="1"/>
  <c r="AD105" i="10" s="1"/>
  <c r="AD106" i="10" s="1"/>
  <c r="AD107" i="10" s="1"/>
  <c r="AD108" i="10" s="1"/>
  <c r="AD109" i="10" s="1"/>
  <c r="AD110" i="10" s="1"/>
  <c r="AD111" i="10" s="1"/>
  <c r="AD112" i="10" s="1"/>
  <c r="AD113" i="10" s="1"/>
  <c r="AD114" i="10" s="1"/>
  <c r="AD115" i="10" s="1"/>
  <c r="AD116" i="10" s="1"/>
  <c r="AD117" i="10" s="1"/>
  <c r="AD118" i="10" s="1"/>
  <c r="AD119" i="10" s="1"/>
  <c r="AD120" i="10" s="1"/>
  <c r="AD121" i="10" s="1"/>
  <c r="AD122" i="10" s="1"/>
  <c r="AD123" i="10" s="1"/>
  <c r="AD124" i="10" s="1"/>
  <c r="AD125" i="10" s="1"/>
  <c r="AD126" i="10" s="1"/>
  <c r="AD127" i="10" s="1"/>
  <c r="AD128" i="10" s="1"/>
  <c r="AD129" i="10" s="1"/>
  <c r="AD130" i="10" s="1"/>
  <c r="AD131" i="10" s="1"/>
  <c r="AD132" i="10" s="1"/>
  <c r="AD133" i="10" s="1"/>
  <c r="AC10" i="10"/>
  <c r="AC14" i="10"/>
  <c r="AC18" i="10"/>
  <c r="AC22" i="10"/>
  <c r="AC26" i="10"/>
  <c r="AC30" i="10"/>
  <c r="AC34" i="10"/>
  <c r="AC38" i="10"/>
  <c r="AC42" i="10"/>
  <c r="AC46" i="10"/>
  <c r="AC51" i="10"/>
  <c r="AC55" i="10"/>
  <c r="AC59" i="10"/>
  <c r="AC63" i="10"/>
  <c r="AC67" i="10"/>
  <c r="AC71" i="10"/>
  <c r="AC75" i="10"/>
  <c r="AC79" i="10"/>
  <c r="AC83" i="10"/>
  <c r="AC87" i="10"/>
  <c r="AC91" i="10"/>
  <c r="AC95" i="10"/>
  <c r="AC99" i="10"/>
  <c r="M102" i="10"/>
  <c r="AC103" i="10"/>
  <c r="M106" i="10"/>
  <c r="AC107" i="10"/>
  <c r="M110" i="10"/>
  <c r="AC111" i="10"/>
  <c r="M114" i="10"/>
  <c r="AC115" i="10"/>
  <c r="M118" i="10"/>
  <c r="AC119" i="10"/>
  <c r="M122" i="10"/>
  <c r="AC123" i="10"/>
  <c r="M126" i="10"/>
  <c r="AC127" i="10"/>
  <c r="M130" i="10"/>
  <c r="AC131" i="10"/>
  <c r="M134" i="10"/>
  <c r="M135" i="10"/>
  <c r="AC136" i="10"/>
  <c r="M139" i="10"/>
  <c r="AC140" i="10"/>
  <c r="M143" i="10"/>
  <c r="AC144" i="10"/>
  <c r="M147" i="10"/>
  <c r="AC148" i="10"/>
  <c r="M151" i="10"/>
  <c r="AC152" i="10"/>
  <c r="M155" i="10"/>
  <c r="AC156" i="10"/>
  <c r="M159" i="10"/>
  <c r="AC160" i="10"/>
  <c r="M163" i="10"/>
  <c r="AC164" i="10"/>
  <c r="AC171" i="10"/>
  <c r="AC172" i="10"/>
  <c r="AC186" i="10"/>
  <c r="AC193" i="10"/>
  <c r="AC199" i="10"/>
  <c r="AC200" i="10"/>
  <c r="AC218" i="10"/>
  <c r="AC225" i="10"/>
  <c r="AC231" i="10"/>
  <c r="AC232" i="10"/>
  <c r="AC250" i="10"/>
  <c r="AC401" i="10"/>
  <c r="AC405" i="10"/>
  <c r="AC409" i="10"/>
  <c r="AC413" i="10"/>
  <c r="AC417" i="10"/>
  <c r="AC421" i="10"/>
  <c r="AC425" i="10"/>
  <c r="AC430" i="10"/>
  <c r="AC434" i="10"/>
  <c r="AC438" i="10"/>
  <c r="AC442" i="10"/>
  <c r="AC446" i="10"/>
  <c r="AC450" i="10"/>
  <c r="AC454" i="10"/>
  <c r="AC458" i="10"/>
  <c r="AC462" i="10"/>
  <c r="AC466" i="10"/>
  <c r="AC470" i="10"/>
  <c r="AC474" i="10"/>
  <c r="AC478" i="10"/>
  <c r="AC482" i="10"/>
  <c r="AC492" i="10"/>
  <c r="AC496" i="10"/>
  <c r="AC500" i="10"/>
  <c r="AC504" i="10"/>
  <c r="AC508" i="10"/>
  <c r="L924" i="10"/>
  <c r="I924" i="10"/>
  <c r="L932" i="10"/>
  <c r="I932" i="10"/>
  <c r="L940" i="10"/>
  <c r="I940" i="10"/>
  <c r="O940" i="10" s="1"/>
  <c r="L948" i="10"/>
  <c r="I948" i="10"/>
  <c r="L956" i="10"/>
  <c r="I956" i="10"/>
  <c r="L964" i="10"/>
  <c r="I964" i="10"/>
  <c r="L972" i="10"/>
  <c r="I972" i="10"/>
  <c r="L980" i="10"/>
  <c r="I980" i="10"/>
  <c r="L988" i="10"/>
  <c r="I988" i="10"/>
  <c r="L996" i="10"/>
  <c r="I996" i="10"/>
  <c r="L1004" i="10"/>
  <c r="I1004" i="10"/>
  <c r="L1012" i="10"/>
  <c r="I1012" i="10"/>
  <c r="L1020" i="10"/>
  <c r="I1020" i="10"/>
  <c r="L1028" i="10"/>
  <c r="I1028" i="10"/>
  <c r="AC168" i="10"/>
  <c r="AC175" i="10"/>
  <c r="AC176" i="10"/>
  <c r="AC177" i="10"/>
  <c r="AC179" i="10"/>
  <c r="AC180" i="10"/>
  <c r="AC187" i="10"/>
  <c r="AC188" i="10"/>
  <c r="AC195" i="10"/>
  <c r="AC196" i="10"/>
  <c r="AC203" i="10"/>
  <c r="AC204" i="10"/>
  <c r="AC211" i="10"/>
  <c r="AC212" i="10"/>
  <c r="AC219" i="10"/>
  <c r="AC220" i="10"/>
  <c r="AC227" i="10"/>
  <c r="AC228" i="10"/>
  <c r="AC235" i="10"/>
  <c r="AC236" i="10"/>
  <c r="AC243" i="10"/>
  <c r="AC244" i="10"/>
  <c r="AC251" i="10"/>
  <c r="AC252" i="10"/>
  <c r="AC388" i="10"/>
  <c r="AC392" i="10"/>
  <c r="AC396" i="10"/>
  <c r="AC400" i="10"/>
  <c r="AC404" i="10"/>
  <c r="AC408" i="10"/>
  <c r="AC412" i="10"/>
  <c r="AC416" i="10"/>
  <c r="AC420" i="10"/>
  <c r="AC424" i="10"/>
  <c r="AC428" i="10"/>
  <c r="AC429" i="10"/>
  <c r="AC433" i="10"/>
  <c r="AC437" i="10"/>
  <c r="AC441" i="10"/>
  <c r="AC445" i="10"/>
  <c r="AC449" i="10"/>
  <c r="AC453" i="10"/>
  <c r="AC457" i="10"/>
  <c r="AC461" i="10"/>
  <c r="AC465" i="10"/>
  <c r="AC469" i="10"/>
  <c r="AC473" i="10"/>
  <c r="AC477" i="10"/>
  <c r="AC481" i="10"/>
  <c r="AC491" i="10"/>
  <c r="AC495" i="10"/>
  <c r="AC499" i="10"/>
  <c r="AC503" i="10"/>
  <c r="AC507" i="10"/>
  <c r="AC511" i="10"/>
  <c r="L912" i="10"/>
  <c r="I912" i="10"/>
  <c r="L922" i="10"/>
  <c r="I922" i="10"/>
  <c r="L930" i="10"/>
  <c r="I930" i="10"/>
  <c r="L938" i="10"/>
  <c r="I938" i="10"/>
  <c r="L946" i="10"/>
  <c r="I946" i="10"/>
  <c r="L954" i="10"/>
  <c r="I954" i="10"/>
  <c r="L962" i="10"/>
  <c r="I962" i="10"/>
  <c r="L970" i="10"/>
  <c r="I970" i="10"/>
  <c r="L978" i="10"/>
  <c r="I978" i="10"/>
  <c r="L986" i="10"/>
  <c r="I986" i="10"/>
  <c r="L994" i="10"/>
  <c r="I994" i="10"/>
  <c r="L1002" i="10"/>
  <c r="I1002" i="10"/>
  <c r="L1010" i="10"/>
  <c r="I1010" i="10"/>
  <c r="L1018" i="10"/>
  <c r="I1018" i="10"/>
  <c r="L1026" i="10"/>
  <c r="I1026" i="10"/>
  <c r="AC387" i="10"/>
  <c r="AC391" i="10"/>
  <c r="AC395" i="10"/>
  <c r="AC399" i="10"/>
  <c r="AC403" i="10"/>
  <c r="AC407" i="10"/>
  <c r="AC411" i="10"/>
  <c r="AC415" i="10"/>
  <c r="AC419" i="10"/>
  <c r="AC423" i="10"/>
  <c r="AC427" i="10"/>
  <c r="AC432" i="10"/>
  <c r="AC436" i="10"/>
  <c r="AC440" i="10"/>
  <c r="AC444" i="10"/>
  <c r="AC448" i="10"/>
  <c r="AC452" i="10"/>
  <c r="AC456" i="10"/>
  <c r="AC460" i="10"/>
  <c r="AC464" i="10"/>
  <c r="AC468" i="10"/>
  <c r="AC472" i="10"/>
  <c r="AC476" i="10"/>
  <c r="AC480" i="10"/>
  <c r="AC484" i="10"/>
  <c r="AC485" i="10"/>
  <c r="AC486" i="10"/>
  <c r="AC487" i="10"/>
  <c r="AC488" i="10"/>
  <c r="AC489" i="10"/>
  <c r="AC490" i="10"/>
  <c r="AC494" i="10"/>
  <c r="AC498" i="10"/>
  <c r="AC502" i="10"/>
  <c r="AC506" i="10"/>
  <c r="AC510" i="10"/>
  <c r="L901" i="10"/>
  <c r="I901" i="10"/>
  <c r="L920" i="10"/>
  <c r="I920" i="10"/>
  <c r="L928" i="10"/>
  <c r="I928" i="10"/>
  <c r="L936" i="10"/>
  <c r="I936" i="10"/>
  <c r="L944" i="10"/>
  <c r="I944" i="10"/>
  <c r="L952" i="10"/>
  <c r="I952" i="10"/>
  <c r="L960" i="10"/>
  <c r="I960" i="10"/>
  <c r="L968" i="10"/>
  <c r="I968" i="10"/>
  <c r="L976" i="10"/>
  <c r="I976" i="10"/>
  <c r="L984" i="10"/>
  <c r="I984" i="10"/>
  <c r="L992" i="10"/>
  <c r="I992" i="10"/>
  <c r="L1000" i="10"/>
  <c r="I1000" i="10"/>
  <c r="L1008" i="10"/>
  <c r="I1008" i="10"/>
  <c r="L1016" i="10"/>
  <c r="I1016" i="10"/>
  <c r="L1024" i="10"/>
  <c r="I1024" i="10"/>
  <c r="L1032" i="10"/>
  <c r="I1032" i="10"/>
  <c r="L926" i="10"/>
  <c r="I926" i="10"/>
  <c r="L934" i="10"/>
  <c r="I934" i="10"/>
  <c r="L942" i="10"/>
  <c r="I942" i="10"/>
  <c r="L950" i="10"/>
  <c r="I950" i="10"/>
  <c r="L958" i="10"/>
  <c r="I958" i="10"/>
  <c r="L966" i="10"/>
  <c r="I966" i="10"/>
  <c r="L974" i="10"/>
  <c r="I974" i="10"/>
  <c r="L982" i="10"/>
  <c r="I982" i="10"/>
  <c r="L990" i="10"/>
  <c r="I990" i="10"/>
  <c r="L998" i="10"/>
  <c r="I998" i="10"/>
  <c r="L1006" i="10"/>
  <c r="I1006" i="10"/>
  <c r="L1014" i="10"/>
  <c r="I1014" i="10"/>
  <c r="L1022" i="10"/>
  <c r="I1022" i="10"/>
  <c r="L1030" i="10"/>
  <c r="I1030" i="10"/>
  <c r="O1206" i="10"/>
  <c r="L1230" i="10"/>
  <c r="I1230" i="10"/>
  <c r="L1232" i="10"/>
  <c r="O1232" i="10" s="1"/>
  <c r="I1232" i="10"/>
  <c r="L1234" i="10"/>
  <c r="I1234" i="10"/>
  <c r="L1237" i="10"/>
  <c r="O1237" i="10" s="1"/>
  <c r="S1237" i="10" s="1"/>
  <c r="I1237" i="10"/>
  <c r="L1254" i="10"/>
  <c r="I1254" i="10"/>
  <c r="I1034" i="10"/>
  <c r="O1034" i="10" s="1"/>
  <c r="S1034" i="10" s="1"/>
  <c r="I1036" i="10"/>
  <c r="O1036" i="10" s="1"/>
  <c r="X1036" i="10" s="1"/>
  <c r="I1038" i="10"/>
  <c r="O1038" i="10" s="1"/>
  <c r="S1038" i="10" s="1"/>
  <c r="I1040" i="10"/>
  <c r="O1040" i="10" s="1"/>
  <c r="X1040" i="10" s="1"/>
  <c r="I1042" i="10"/>
  <c r="O1042" i="10" s="1"/>
  <c r="S1042" i="10" s="1"/>
  <c r="I1044" i="10"/>
  <c r="O1044" i="10" s="1"/>
  <c r="X1044" i="10" s="1"/>
  <c r="I1046" i="10"/>
  <c r="O1046" i="10" s="1"/>
  <c r="S1046" i="10" s="1"/>
  <c r="I1048" i="10"/>
  <c r="O1048" i="10" s="1"/>
  <c r="X1048" i="10" s="1"/>
  <c r="I1050" i="10"/>
  <c r="O1050" i="10" s="1"/>
  <c r="S1050" i="10" s="1"/>
  <c r="I1052" i="10"/>
  <c r="O1052" i="10" s="1"/>
  <c r="X1052" i="10" s="1"/>
  <c r="I1054" i="10"/>
  <c r="O1054" i="10" s="1"/>
  <c r="S1054" i="10" s="1"/>
  <c r="I1056" i="10"/>
  <c r="O1056" i="10" s="1"/>
  <c r="X1056" i="10" s="1"/>
  <c r="I1058" i="10"/>
  <c r="O1058" i="10" s="1"/>
  <c r="S1058" i="10" s="1"/>
  <c r="I1060" i="10"/>
  <c r="O1060" i="10" s="1"/>
  <c r="X1060" i="10" s="1"/>
  <c r="I1062" i="10"/>
  <c r="O1062" i="10" s="1"/>
  <c r="S1062" i="10" s="1"/>
  <c r="I1064" i="10"/>
  <c r="O1064" i="10" s="1"/>
  <c r="X1064" i="10" s="1"/>
  <c r="I1066" i="10"/>
  <c r="O1066" i="10" s="1"/>
  <c r="S1066" i="10" s="1"/>
  <c r="I1068" i="10"/>
  <c r="O1068" i="10" s="1"/>
  <c r="X1068" i="10" s="1"/>
  <c r="I1070" i="10"/>
  <c r="O1070" i="10" s="1"/>
  <c r="S1070" i="10" s="1"/>
  <c r="I1072" i="10"/>
  <c r="O1072" i="10" s="1"/>
  <c r="X1072" i="10" s="1"/>
  <c r="I1074" i="10"/>
  <c r="O1074" i="10" s="1"/>
  <c r="S1074" i="10" s="1"/>
  <c r="I1076" i="10"/>
  <c r="O1076" i="10" s="1"/>
  <c r="X1076" i="10" s="1"/>
  <c r="I1078" i="10"/>
  <c r="O1078" i="10" s="1"/>
  <c r="S1078" i="10" s="1"/>
  <c r="I1080" i="10"/>
  <c r="O1080" i="10" s="1"/>
  <c r="X1080" i="10" s="1"/>
  <c r="I1082" i="10"/>
  <c r="O1082" i="10" s="1"/>
  <c r="S1082" i="10" s="1"/>
  <c r="I1084" i="10"/>
  <c r="O1084" i="10" s="1"/>
  <c r="X1084" i="10" s="1"/>
  <c r="I1086" i="10"/>
  <c r="O1086" i="10" s="1"/>
  <c r="S1086" i="10" s="1"/>
  <c r="I1088" i="10"/>
  <c r="O1088" i="10" s="1"/>
  <c r="X1088" i="10" s="1"/>
  <c r="I1090" i="10"/>
  <c r="O1090" i="10" s="1"/>
  <c r="S1090" i="10" s="1"/>
  <c r="I1092" i="10"/>
  <c r="O1092" i="10" s="1"/>
  <c r="X1092" i="10" s="1"/>
  <c r="I1094" i="10"/>
  <c r="O1094" i="10" s="1"/>
  <c r="S1094" i="10" s="1"/>
  <c r="I1096" i="10"/>
  <c r="O1096" i="10" s="1"/>
  <c r="X1096" i="10" s="1"/>
  <c r="I1098" i="10"/>
  <c r="O1098" i="10" s="1"/>
  <c r="S1098" i="10" s="1"/>
  <c r="I1100" i="10"/>
  <c r="O1100" i="10" s="1"/>
  <c r="X1100" i="10" s="1"/>
  <c r="I1102" i="10"/>
  <c r="O1102" i="10" s="1"/>
  <c r="S1102" i="10" s="1"/>
  <c r="I1104" i="10"/>
  <c r="O1104" i="10" s="1"/>
  <c r="X1104" i="10" s="1"/>
  <c r="I1106" i="10"/>
  <c r="O1106" i="10" s="1"/>
  <c r="S1106" i="10" s="1"/>
  <c r="I1108" i="10"/>
  <c r="O1108" i="10" s="1"/>
  <c r="X1108" i="10" s="1"/>
  <c r="I1110" i="10"/>
  <c r="O1110" i="10" s="1"/>
  <c r="S1110" i="10" s="1"/>
  <c r="I1112" i="10"/>
  <c r="O1112" i="10" s="1"/>
  <c r="X1112" i="10" s="1"/>
  <c r="I1114" i="10"/>
  <c r="O1114" i="10" s="1"/>
  <c r="S1114" i="10" s="1"/>
  <c r="I1116" i="10"/>
  <c r="O1116" i="10" s="1"/>
  <c r="X1116" i="10" s="1"/>
  <c r="I1118" i="10"/>
  <c r="O1118" i="10" s="1"/>
  <c r="S1118" i="10" s="1"/>
  <c r="I1120" i="10"/>
  <c r="O1120" i="10" s="1"/>
  <c r="X1120" i="10" s="1"/>
  <c r="I1122" i="10"/>
  <c r="O1122" i="10" s="1"/>
  <c r="S1122" i="10" s="1"/>
  <c r="I1124" i="10"/>
  <c r="O1124" i="10" s="1"/>
  <c r="X1124" i="10" s="1"/>
  <c r="I1126" i="10"/>
  <c r="O1126" i="10" s="1"/>
  <c r="S1126" i="10" s="1"/>
  <c r="I1128" i="10"/>
  <c r="O1128" i="10" s="1"/>
  <c r="X1128" i="10" s="1"/>
  <c r="I1130" i="10"/>
  <c r="O1130" i="10" s="1"/>
  <c r="S1130" i="10" s="1"/>
  <c r="I1132" i="10"/>
  <c r="O1132" i="10" s="1"/>
  <c r="X1132" i="10" s="1"/>
  <c r="I1134" i="10"/>
  <c r="O1134" i="10" s="1"/>
  <c r="S1134" i="10" s="1"/>
  <c r="I1136" i="10"/>
  <c r="O1136" i="10" s="1"/>
  <c r="X1136" i="10" s="1"/>
  <c r="I1138" i="10"/>
  <c r="O1138" i="10" s="1"/>
  <c r="S1138" i="10" s="1"/>
  <c r="I1140" i="10"/>
  <c r="O1140" i="10" s="1"/>
  <c r="X1140" i="10" s="1"/>
  <c r="I1142" i="10"/>
  <c r="O1142" i="10" s="1"/>
  <c r="S1142" i="10" s="1"/>
  <c r="I1144" i="10"/>
  <c r="O1144" i="10" s="1"/>
  <c r="X1144" i="10" s="1"/>
  <c r="I1146" i="10"/>
  <c r="O1146" i="10" s="1"/>
  <c r="S1146" i="10" s="1"/>
  <c r="I1148" i="10"/>
  <c r="O1148" i="10" s="1"/>
  <c r="X1148" i="10" s="1"/>
  <c r="I1150" i="10"/>
  <c r="O1150" i="10" s="1"/>
  <c r="S1150" i="10" s="1"/>
  <c r="I1152" i="10"/>
  <c r="O1152" i="10" s="1"/>
  <c r="I1154" i="10"/>
  <c r="O1154" i="10" s="1"/>
  <c r="S1154" i="10" s="1"/>
  <c r="I1156" i="10"/>
  <c r="O1156" i="10" s="1"/>
  <c r="I1158" i="10"/>
  <c r="O1158" i="10" s="1"/>
  <c r="I1160" i="10"/>
  <c r="O1160" i="10" s="1"/>
  <c r="I1162" i="10"/>
  <c r="O1162" i="10" s="1"/>
  <c r="S1162" i="10" s="1"/>
  <c r="I1164" i="10"/>
  <c r="O1164" i="10" s="1"/>
  <c r="I1166" i="10"/>
  <c r="O1166" i="10" s="1"/>
  <c r="I1168" i="10"/>
  <c r="O1168" i="10" s="1"/>
  <c r="I1170" i="10"/>
  <c r="O1170" i="10" s="1"/>
  <c r="S1170" i="10" s="1"/>
  <c r="I1172" i="10"/>
  <c r="O1172" i="10" s="1"/>
  <c r="I1174" i="10"/>
  <c r="O1174" i="10" s="1"/>
  <c r="I1176" i="10"/>
  <c r="O1176" i="10" s="1"/>
  <c r="I1178" i="10"/>
  <c r="O1178" i="10" s="1"/>
  <c r="S1178" i="10" s="1"/>
  <c r="I1180" i="10"/>
  <c r="O1180" i="10" s="1"/>
  <c r="I1182" i="10"/>
  <c r="O1182" i="10" s="1"/>
  <c r="I1184" i="10"/>
  <c r="O1184" i="10" s="1"/>
  <c r="I1186" i="10"/>
  <c r="O1186" i="10" s="1"/>
  <c r="S1186" i="10" s="1"/>
  <c r="I1188" i="10"/>
  <c r="O1188" i="10" s="1"/>
  <c r="I1190" i="10"/>
  <c r="O1190" i="10" s="1"/>
  <c r="I1196" i="10"/>
  <c r="O1196" i="10" s="1"/>
  <c r="I1207" i="10"/>
  <c r="O1207" i="10" s="1"/>
  <c r="S1207" i="10" s="1"/>
  <c r="AC1211" i="10"/>
  <c r="AC1212" i="10"/>
  <c r="L1219" i="10"/>
  <c r="I1219" i="10"/>
  <c r="O1221" i="10"/>
  <c r="X1221" i="10" s="1"/>
  <c r="L1222" i="10"/>
  <c r="I1222" i="10"/>
  <c r="O1223" i="10"/>
  <c r="L1224" i="10"/>
  <c r="I1224" i="10"/>
  <c r="O1225" i="10"/>
  <c r="L1226" i="10"/>
  <c r="I1226" i="10"/>
  <c r="L1229" i="10"/>
  <c r="I1229" i="10"/>
  <c r="AC1244" i="10"/>
  <c r="L1253" i="10"/>
  <c r="O1253" i="10" s="1"/>
  <c r="I1253" i="10"/>
  <c r="AC1260" i="10"/>
  <c r="O1263" i="10"/>
  <c r="X1263" i="10" s="1"/>
  <c r="L1264" i="10"/>
  <c r="O1264" i="10" s="1"/>
  <c r="I1264" i="10"/>
  <c r="I899" i="10"/>
  <c r="O899" i="10" s="1"/>
  <c r="S899" i="10" s="1"/>
  <c r="I906" i="10"/>
  <c r="O906" i="10" s="1"/>
  <c r="S906" i="10" s="1"/>
  <c r="I908" i="10"/>
  <c r="O908" i="10" s="1"/>
  <c r="S908" i="10" s="1"/>
  <c r="I917" i="10"/>
  <c r="O917" i="10" s="1"/>
  <c r="S917" i="10" s="1"/>
  <c r="AC1145" i="10"/>
  <c r="AC1147" i="10"/>
  <c r="AC1149" i="10"/>
  <c r="AC1151" i="10"/>
  <c r="AC1153" i="10"/>
  <c r="AC1155" i="10"/>
  <c r="AC1157" i="10"/>
  <c r="AC1159" i="10"/>
  <c r="AC1161" i="10"/>
  <c r="AC1163" i="10"/>
  <c r="AC1165" i="10"/>
  <c r="AC1167" i="10"/>
  <c r="AC1169" i="10"/>
  <c r="AC1171" i="10"/>
  <c r="AC1173" i="10"/>
  <c r="AC1175" i="10"/>
  <c r="AC1177" i="10"/>
  <c r="AC1179" i="10"/>
  <c r="AC1181" i="10"/>
  <c r="AC1183" i="10"/>
  <c r="AC1185" i="10"/>
  <c r="AC1187" i="10"/>
  <c r="AC1189" i="10"/>
  <c r="I1193" i="10"/>
  <c r="O1193" i="10" s="1"/>
  <c r="X1193" i="10" s="1"/>
  <c r="AC1195" i="10"/>
  <c r="I1197" i="10"/>
  <c r="O1197" i="10" s="1"/>
  <c r="O1199" i="10"/>
  <c r="S1199" i="10" s="1"/>
  <c r="I1203" i="10"/>
  <c r="O1203" i="10" s="1"/>
  <c r="X1203" i="10" s="1"/>
  <c r="O1204" i="10"/>
  <c r="AC1206" i="10"/>
  <c r="L1217" i="10"/>
  <c r="I1217" i="10"/>
  <c r="AC1236" i="10"/>
  <c r="L1246" i="10"/>
  <c r="I1246" i="10"/>
  <c r="L1248" i="10"/>
  <c r="I1248" i="10"/>
  <c r="O898" i="10"/>
  <c r="S898" i="10" s="1"/>
  <c r="O905" i="10"/>
  <c r="S905" i="10" s="1"/>
  <c r="AC1192" i="10"/>
  <c r="AC1197" i="10"/>
  <c r="O1205" i="10"/>
  <c r="AC1208" i="10"/>
  <c r="L1211" i="10"/>
  <c r="I1211" i="10"/>
  <c r="O1213" i="10"/>
  <c r="O1214" i="10"/>
  <c r="AC1218" i="10"/>
  <c r="AC1228" i="10"/>
  <c r="L1238" i="10"/>
  <c r="I1238" i="10"/>
  <c r="O1239" i="10"/>
  <c r="L1240" i="10"/>
  <c r="I1240" i="10"/>
  <c r="O1241" i="10"/>
  <c r="L1242" i="10"/>
  <c r="I1242" i="10"/>
  <c r="L1245" i="10"/>
  <c r="I1245" i="10"/>
  <c r="L1258" i="10"/>
  <c r="I1258" i="10"/>
  <c r="O1301" i="10"/>
  <c r="O1344" i="10"/>
  <c r="O1350" i="10"/>
  <c r="L1370" i="10"/>
  <c r="O1370" i="10" s="1"/>
  <c r="I1370" i="10"/>
  <c r="L1373" i="10"/>
  <c r="I1373" i="10"/>
  <c r="L1385" i="10"/>
  <c r="O1385" i="10" s="1"/>
  <c r="I1385" i="10"/>
  <c r="O1437" i="10"/>
  <c r="O1212" i="10"/>
  <c r="AC1214" i="10"/>
  <c r="AC1219" i="10"/>
  <c r="O1227" i="10"/>
  <c r="AC1235" i="10"/>
  <c r="AC1251" i="10"/>
  <c r="O1259" i="10"/>
  <c r="AC1267" i="10"/>
  <c r="I1269" i="10"/>
  <c r="O1269" i="10" s="1"/>
  <c r="I1270" i="10"/>
  <c r="O1270" i="10" s="1"/>
  <c r="I1274" i="10"/>
  <c r="O1275" i="10"/>
  <c r="I1280" i="10"/>
  <c r="O1280" i="10" s="1"/>
  <c r="AC1283" i="10"/>
  <c r="I1285" i="10"/>
  <c r="O1285" i="10" s="1"/>
  <c r="I1286" i="10"/>
  <c r="O1286" i="10" s="1"/>
  <c r="I1290" i="10"/>
  <c r="O1291" i="10"/>
  <c r="I1296" i="10"/>
  <c r="O1296" i="10" s="1"/>
  <c r="AC1299" i="10"/>
  <c r="I1301" i="10"/>
  <c r="I1302" i="10"/>
  <c r="O1302" i="10" s="1"/>
  <c r="I1306" i="10"/>
  <c r="O1307" i="10"/>
  <c r="I1312" i="10"/>
  <c r="O1312" i="10" s="1"/>
  <c r="AC1315" i="10"/>
  <c r="I1317" i="10"/>
  <c r="O1317" i="10" s="1"/>
  <c r="I1318" i="10"/>
  <c r="O1318" i="10" s="1"/>
  <c r="I1322" i="10"/>
  <c r="O1323" i="10"/>
  <c r="I1328" i="10"/>
  <c r="O1328" i="10" s="1"/>
  <c r="AC1331" i="10"/>
  <c r="I1333" i="10"/>
  <c r="O1333" i="10" s="1"/>
  <c r="I1334" i="10"/>
  <c r="O1334" i="10" s="1"/>
  <c r="I1338" i="10"/>
  <c r="O1339" i="10"/>
  <c r="I1344" i="10"/>
  <c r="AC1347" i="10"/>
  <c r="I1349" i="10"/>
  <c r="O1349" i="10" s="1"/>
  <c r="I1350" i="10"/>
  <c r="I1354" i="10"/>
  <c r="O1355" i="10"/>
  <c r="I1360" i="10"/>
  <c r="O1360" i="10" s="1"/>
  <c r="L1366" i="10"/>
  <c r="O1366" i="10" s="1"/>
  <c r="I1366" i="10"/>
  <c r="L1369" i="10"/>
  <c r="I1369" i="10"/>
  <c r="AC1376" i="10"/>
  <c r="AC1388" i="10"/>
  <c r="O1256" i="10"/>
  <c r="O1277" i="10"/>
  <c r="O1320" i="10"/>
  <c r="O1341" i="10"/>
  <c r="O1358" i="10"/>
  <c r="AC1359" i="10"/>
  <c r="L1362" i="10"/>
  <c r="I1362" i="10"/>
  <c r="L1365" i="10"/>
  <c r="I1365" i="10"/>
  <c r="AC1372" i="10"/>
  <c r="L1378" i="10"/>
  <c r="I1378" i="10"/>
  <c r="L1392" i="10"/>
  <c r="I1392" i="10"/>
  <c r="O1392" i="10" s="1"/>
  <c r="O1215" i="10"/>
  <c r="O1220" i="10"/>
  <c r="S1220" i="10" s="1"/>
  <c r="AC1227" i="10"/>
  <c r="AC1243" i="10"/>
  <c r="I1250" i="10"/>
  <c r="O1251" i="10"/>
  <c r="I1256" i="10"/>
  <c r="AC1259" i="10"/>
  <c r="I1261" i="10"/>
  <c r="O1261" i="10" s="1"/>
  <c r="I1262" i="10"/>
  <c r="O1262" i="10" s="1"/>
  <c r="I1266" i="10"/>
  <c r="O1267" i="10"/>
  <c r="I1272" i="10"/>
  <c r="O1272" i="10" s="1"/>
  <c r="AC1275" i="10"/>
  <c r="I1277" i="10"/>
  <c r="I1278" i="10"/>
  <c r="O1278" i="10" s="1"/>
  <c r="I1282" i="10"/>
  <c r="O1283" i="10"/>
  <c r="I1288" i="10"/>
  <c r="O1288" i="10" s="1"/>
  <c r="AC1291" i="10"/>
  <c r="I1293" i="10"/>
  <c r="O1293" i="10" s="1"/>
  <c r="I1294" i="10"/>
  <c r="O1294" i="10" s="1"/>
  <c r="I1298" i="10"/>
  <c r="I1304" i="10"/>
  <c r="O1304" i="10" s="1"/>
  <c r="AC1307" i="10"/>
  <c r="I1309" i="10"/>
  <c r="O1309" i="10" s="1"/>
  <c r="I1310" i="10"/>
  <c r="O1310" i="10" s="1"/>
  <c r="I1314" i="10"/>
  <c r="O1315" i="10"/>
  <c r="I1320" i="10"/>
  <c r="AC1323" i="10"/>
  <c r="I1325" i="10"/>
  <c r="O1325" i="10" s="1"/>
  <c r="I1326" i="10"/>
  <c r="O1326" i="10" s="1"/>
  <c r="I1330" i="10"/>
  <c r="I1336" i="10"/>
  <c r="O1336" i="10" s="1"/>
  <c r="AC1339" i="10"/>
  <c r="I1341" i="10"/>
  <c r="I1342" i="10"/>
  <c r="O1342" i="10" s="1"/>
  <c r="X1342" i="10" s="1"/>
  <c r="I1346" i="10"/>
  <c r="O1347" i="10"/>
  <c r="I1352" i="10"/>
  <c r="O1352" i="10" s="1"/>
  <c r="AC1355" i="10"/>
  <c r="I1357" i="10"/>
  <c r="O1357" i="10" s="1"/>
  <c r="AC1368" i="10"/>
  <c r="L1374" i="10"/>
  <c r="I1374" i="10"/>
  <c r="L1377" i="10"/>
  <c r="O1377" i="10" s="1"/>
  <c r="I1377" i="10"/>
  <c r="L1386" i="10"/>
  <c r="I1386" i="10"/>
  <c r="O1390" i="10"/>
  <c r="X1390" i="10" s="1"/>
  <c r="O1421" i="10"/>
  <c r="O1441" i="10"/>
  <c r="O1453" i="10"/>
  <c r="O1364" i="10"/>
  <c r="AC1367" i="10"/>
  <c r="O1372" i="10"/>
  <c r="AC1375" i="10"/>
  <c r="O1379" i="10"/>
  <c r="AC1383" i="10"/>
  <c r="O1387" i="10"/>
  <c r="O1388" i="10"/>
  <c r="AC1389" i="10"/>
  <c r="I1398" i="10"/>
  <c r="O1398" i="10" s="1"/>
  <c r="X1398" i="10" s="1"/>
  <c r="AC1401" i="10"/>
  <c r="AC1402" i="10"/>
  <c r="I1405" i="10"/>
  <c r="O1405" i="10" s="1"/>
  <c r="I1410" i="10"/>
  <c r="O1410" i="10" s="1"/>
  <c r="I1412" i="10"/>
  <c r="O1412" i="10" s="1"/>
  <c r="AC1414" i="10"/>
  <c r="I1417" i="10"/>
  <c r="O1417" i="10" s="1"/>
  <c r="O1418" i="10"/>
  <c r="O1420" i="10"/>
  <c r="AC1421" i="10"/>
  <c r="I1424" i="10"/>
  <c r="O1424" i="10" s="1"/>
  <c r="I1430" i="10"/>
  <c r="O1430" i="10" s="1"/>
  <c r="X1430" i="10" s="1"/>
  <c r="AC1433" i="10"/>
  <c r="AC1434" i="10"/>
  <c r="I1437" i="10"/>
  <c r="I1442" i="10"/>
  <c r="O1442" i="10" s="1"/>
  <c r="I1444" i="10"/>
  <c r="O1444" i="10" s="1"/>
  <c r="AC1446" i="10"/>
  <c r="I1449" i="10"/>
  <c r="O1449" i="10" s="1"/>
  <c r="O1450" i="10"/>
  <c r="O1452" i="10"/>
  <c r="AC1453" i="10"/>
  <c r="I1456" i="10"/>
  <c r="O1456" i="10" s="1"/>
  <c r="I1462" i="10"/>
  <c r="O1462" i="10" s="1"/>
  <c r="X1462" i="10" s="1"/>
  <c r="AC1465" i="10"/>
  <c r="AC1466" i="10"/>
  <c r="I1469" i="10"/>
  <c r="O1469" i="10" s="1"/>
  <c r="I1482" i="10"/>
  <c r="I1484" i="10"/>
  <c r="I1486" i="10"/>
  <c r="O1486" i="10" s="1"/>
  <c r="O1488" i="10"/>
  <c r="I1498" i="10"/>
  <c r="O1498" i="10" s="1"/>
  <c r="I1500" i="10"/>
  <c r="O1500" i="10" s="1"/>
  <c r="I1502" i="10"/>
  <c r="O1502" i="10" s="1"/>
  <c r="O1504" i="10"/>
  <c r="I1514" i="10"/>
  <c r="O1514" i="10" s="1"/>
  <c r="O1382" i="10"/>
  <c r="O1393" i="10"/>
  <c r="O1478" i="10"/>
  <c r="O1494" i="10"/>
  <c r="O1506" i="10"/>
  <c r="O1510" i="10"/>
  <c r="AC1363" i="10"/>
  <c r="O1367" i="10"/>
  <c r="O1368" i="10"/>
  <c r="AC1371" i="10"/>
  <c r="O1375" i="10"/>
  <c r="O1376" i="10"/>
  <c r="AC1379" i="10"/>
  <c r="I1381" i="10"/>
  <c r="O1381" i="10" s="1"/>
  <c r="I1382" i="10"/>
  <c r="O1383" i="10"/>
  <c r="AC1387" i="10"/>
  <c r="I1394" i="10"/>
  <c r="O1394" i="10" s="1"/>
  <c r="I1396" i="10"/>
  <c r="O1396" i="10" s="1"/>
  <c r="AC1398" i="10"/>
  <c r="O1404" i="10"/>
  <c r="AC1405" i="10"/>
  <c r="I1408" i="10"/>
  <c r="O1408" i="10" s="1"/>
  <c r="I1414" i="10"/>
  <c r="O1414" i="10" s="1"/>
  <c r="X1414" i="10" s="1"/>
  <c r="AC1417" i="10"/>
  <c r="AC1418" i="10"/>
  <c r="I1426" i="10"/>
  <c r="O1426" i="10" s="1"/>
  <c r="I1428" i="10"/>
  <c r="O1428" i="10" s="1"/>
  <c r="AC1430" i="10"/>
  <c r="O1434" i="10"/>
  <c r="O1436" i="10"/>
  <c r="AC1437" i="10"/>
  <c r="I1440" i="10"/>
  <c r="O1440" i="10" s="1"/>
  <c r="O1445" i="10"/>
  <c r="I1446" i="10"/>
  <c r="O1446" i="10" s="1"/>
  <c r="X1446" i="10" s="1"/>
  <c r="AC1449" i="10"/>
  <c r="AC1450" i="10"/>
  <c r="I1458" i="10"/>
  <c r="O1458" i="10" s="1"/>
  <c r="I1460" i="10"/>
  <c r="O1460" i="10" s="1"/>
  <c r="AC1462" i="10"/>
  <c r="O1466" i="10"/>
  <c r="AC1469" i="10"/>
  <c r="I1472" i="10"/>
  <c r="I1474" i="10"/>
  <c r="I1476" i="10"/>
  <c r="I1478" i="10"/>
  <c r="O1480" i="10"/>
  <c r="I1490" i="10"/>
  <c r="I1492" i="10"/>
  <c r="I1494" i="10"/>
  <c r="O1512" i="10"/>
  <c r="O890" i="22"/>
  <c r="P885" i="22"/>
  <c r="P45" i="10"/>
  <c r="O32" i="130"/>
  <c r="O24" i="130" s="1"/>
  <c r="O32" i="129"/>
  <c r="O24" i="129" s="1"/>
  <c r="O33" i="127"/>
  <c r="O53" i="127" s="1"/>
  <c r="O33" i="126"/>
  <c r="O53" i="126" s="1"/>
  <c r="O45" i="126" s="1"/>
  <c r="O32" i="127"/>
  <c r="O52" i="127" s="1"/>
  <c r="O44" i="127" s="1"/>
  <c r="O32" i="126"/>
  <c r="O52" i="126" s="1"/>
  <c r="O44" i="126" s="1"/>
  <c r="O33" i="125"/>
  <c r="O53" i="125" s="1"/>
  <c r="O45" i="125" s="1"/>
  <c r="O32" i="123"/>
  <c r="O52" i="123" s="1"/>
  <c r="O44" i="123" s="1"/>
  <c r="O32" i="128"/>
  <c r="O24" i="128" s="1"/>
  <c r="O32" i="124"/>
  <c r="O52" i="124" s="1"/>
  <c r="O44" i="124" s="1"/>
  <c r="O33" i="123"/>
  <c r="O53" i="123" s="1"/>
  <c r="O45" i="123" s="1"/>
  <c r="O33" i="121"/>
  <c r="O53" i="121" s="1"/>
  <c r="O45" i="121" s="1"/>
  <c r="O32" i="120"/>
  <c r="O52" i="120" s="1"/>
  <c r="O32" i="117"/>
  <c r="O24" i="117" s="1"/>
  <c r="O32" i="115"/>
  <c r="O24" i="115" s="1"/>
  <c r="O32" i="114"/>
  <c r="O31" i="114" s="1"/>
  <c r="O51" i="114" s="1"/>
  <c r="O32" i="113"/>
  <c r="O24" i="113" s="1"/>
  <c r="O33" i="124"/>
  <c r="O53" i="124" s="1"/>
  <c r="O45" i="124" s="1"/>
  <c r="O32" i="122"/>
  <c r="O33" i="118"/>
  <c r="O53" i="118" s="1"/>
  <c r="O45" i="118" s="1"/>
  <c r="O33" i="130"/>
  <c r="O53" i="130" s="1"/>
  <c r="O45" i="130" s="1"/>
  <c r="O33" i="128"/>
  <c r="O32" i="125"/>
  <c r="O24" i="125" s="1"/>
  <c r="O33" i="122"/>
  <c r="O33" i="119"/>
  <c r="O53" i="119" s="1"/>
  <c r="O45" i="119" s="1"/>
  <c r="O32" i="118"/>
  <c r="O52" i="118" s="1"/>
  <c r="O44" i="118" s="1"/>
  <c r="O33" i="116"/>
  <c r="O33" i="112"/>
  <c r="O53" i="112" s="1"/>
  <c r="O33" i="114"/>
  <c r="O32" i="112"/>
  <c r="O24" i="112" s="1"/>
  <c r="O33" i="110"/>
  <c r="O33" i="108"/>
  <c r="O53" i="108" s="1"/>
  <c r="O45" i="108" s="1"/>
  <c r="O32" i="106"/>
  <c r="O31" i="106" s="1"/>
  <c r="O33" i="104"/>
  <c r="O53" i="104" s="1"/>
  <c r="O32" i="101"/>
  <c r="O24" i="101" s="1"/>
  <c r="O33" i="113"/>
  <c r="O53" i="113" s="1"/>
  <c r="O45" i="113" s="1"/>
  <c r="O32" i="110"/>
  <c r="O24" i="110" s="1"/>
  <c r="O33" i="109"/>
  <c r="O32" i="108"/>
  <c r="O32" i="107"/>
  <c r="O24" i="107" s="1"/>
  <c r="O33" i="105"/>
  <c r="O53" i="105" s="1"/>
  <c r="O45" i="105" s="1"/>
  <c r="O32" i="104"/>
  <c r="O31" i="104" s="1"/>
  <c r="O51" i="104" s="1"/>
  <c r="O43" i="104" s="1"/>
  <c r="O33" i="103"/>
  <c r="O53" i="103" s="1"/>
  <c r="O45" i="103" s="1"/>
  <c r="O33" i="129"/>
  <c r="O53" i="129" s="1"/>
  <c r="O45" i="129" s="1"/>
  <c r="O32" i="121"/>
  <c r="O24" i="121" s="1"/>
  <c r="O32" i="119"/>
  <c r="O52" i="119" s="1"/>
  <c r="O44" i="119" s="1"/>
  <c r="O33" i="111"/>
  <c r="O53" i="111" s="1"/>
  <c r="O45" i="111" s="1"/>
  <c r="O32" i="109"/>
  <c r="O24" i="109" s="1"/>
  <c r="O32" i="105"/>
  <c r="O32" i="103"/>
  <c r="O31" i="103" s="1"/>
  <c r="O23" i="103" s="1"/>
  <c r="O33" i="102"/>
  <c r="O32" i="111"/>
  <c r="O32" i="102"/>
  <c r="O52" i="102" s="1"/>
  <c r="O44" i="102" s="1"/>
  <c r="O32" i="98"/>
  <c r="O52" i="98" s="1"/>
  <c r="O44" i="98" s="1"/>
  <c r="O32" i="95"/>
  <c r="O52" i="95" s="1"/>
  <c r="O32" i="94"/>
  <c r="O24" i="94" s="1"/>
  <c r="O32" i="93"/>
  <c r="O24" i="93" s="1"/>
  <c r="O33" i="92"/>
  <c r="O53" i="92" s="1"/>
  <c r="O45" i="92" s="1"/>
  <c r="O33" i="50"/>
  <c r="O53" i="50" s="1"/>
  <c r="O32" i="5"/>
  <c r="O33" i="106"/>
  <c r="O25" i="106" s="1"/>
  <c r="O33" i="97"/>
  <c r="O53" i="97" s="1"/>
  <c r="O45" i="97" s="1"/>
  <c r="O33" i="96"/>
  <c r="O53" i="96" s="1"/>
  <c r="O45" i="96" s="1"/>
  <c r="O32" i="50"/>
  <c r="O24" i="50" s="1"/>
  <c r="O32" i="116"/>
  <c r="O24" i="116" s="1"/>
  <c r="O33" i="107"/>
  <c r="O33" i="100"/>
  <c r="O53" i="100" s="1"/>
  <c r="O45" i="100" s="1"/>
  <c r="O33" i="99"/>
  <c r="O32" i="97"/>
  <c r="O24" i="97" s="1"/>
  <c r="O32" i="96"/>
  <c r="O32" i="92"/>
  <c r="O33" i="91"/>
  <c r="O53" i="91" s="1"/>
  <c r="O45" i="91" s="1"/>
  <c r="O33" i="117"/>
  <c r="O53" i="117" s="1"/>
  <c r="O45" i="117" s="1"/>
  <c r="O32" i="100"/>
  <c r="O33" i="98"/>
  <c r="O33" i="5"/>
  <c r="O53" i="5" s="1"/>
  <c r="O45" i="5" s="1"/>
  <c r="O32" i="99"/>
  <c r="O24" i="99" s="1"/>
  <c r="O33" i="95"/>
  <c r="O53" i="95" s="1"/>
  <c r="O45" i="95" s="1"/>
  <c r="O33" i="94"/>
  <c r="O53" i="94" s="1"/>
  <c r="O45" i="94" s="1"/>
  <c r="O33" i="93"/>
  <c r="O53" i="93" s="1"/>
  <c r="O45" i="93" s="1"/>
  <c r="O33" i="115"/>
  <c r="O53" i="115" s="1"/>
  <c r="O45" i="115" s="1"/>
  <c r="O32" i="91"/>
  <c r="O33" i="101"/>
  <c r="O53" i="101" s="1"/>
  <c r="O45" i="101" s="1"/>
  <c r="O33" i="120"/>
  <c r="O25" i="120" s="1"/>
  <c r="N1510" i="10"/>
  <c r="N1502" i="10"/>
  <c r="N1494" i="10"/>
  <c r="N1492" i="10"/>
  <c r="N1484" i="10"/>
  <c r="N1476" i="10"/>
  <c r="N1470" i="10"/>
  <c r="N1462" i="10"/>
  <c r="N1454" i="10"/>
  <c r="N1446" i="10"/>
  <c r="N1438" i="10"/>
  <c r="N1430" i="10"/>
  <c r="N1422" i="10"/>
  <c r="N1414" i="10"/>
  <c r="N1406" i="10"/>
  <c r="N1398" i="10"/>
  <c r="N1390" i="10"/>
  <c r="N1387" i="10"/>
  <c r="N1385" i="10"/>
  <c r="N1383" i="10"/>
  <c r="N1381" i="10"/>
  <c r="N1379" i="10"/>
  <c r="N1377" i="10"/>
  <c r="N1375" i="10"/>
  <c r="N1373" i="10"/>
  <c r="N1371" i="10"/>
  <c r="N1369" i="10"/>
  <c r="N1367" i="10"/>
  <c r="N1365" i="10"/>
  <c r="N1363" i="10"/>
  <c r="N1361" i="10"/>
  <c r="N1359" i="10"/>
  <c r="N1357" i="10"/>
  <c r="N1355" i="10"/>
  <c r="N1353" i="10"/>
  <c r="N1351" i="10"/>
  <c r="N1349" i="10"/>
  <c r="N1347" i="10"/>
  <c r="N1345" i="10"/>
  <c r="N1343" i="10"/>
  <c r="N1341" i="10"/>
  <c r="N1339" i="10"/>
  <c r="N1337" i="10"/>
  <c r="N1335" i="10"/>
  <c r="N1333" i="10"/>
  <c r="N1331" i="10"/>
  <c r="N1329" i="10"/>
  <c r="N1327" i="10"/>
  <c r="N1325" i="10"/>
  <c r="N1323" i="10"/>
  <c r="N1321" i="10"/>
  <c r="N1319" i="10"/>
  <c r="N1317" i="10"/>
  <c r="N1315" i="10"/>
  <c r="N1313" i="10"/>
  <c r="N1311" i="10"/>
  <c r="N1309" i="10"/>
  <c r="N1307" i="10"/>
  <c r="N1305" i="10"/>
  <c r="N1303" i="10"/>
  <c r="N1301" i="10"/>
  <c r="N1299" i="10"/>
  <c r="N1297" i="10"/>
  <c r="N1295" i="10"/>
  <c r="N1293" i="10"/>
  <c r="N1291" i="10"/>
  <c r="N1289" i="10"/>
  <c r="N1287" i="10"/>
  <c r="N1285" i="10"/>
  <c r="N1283" i="10"/>
  <c r="N1281" i="10"/>
  <c r="N1279" i="10"/>
  <c r="N1277" i="10"/>
  <c r="N1275" i="10"/>
  <c r="N1273" i="10"/>
  <c r="N1271" i="10"/>
  <c r="N1269" i="10"/>
  <c r="N1267" i="10"/>
  <c r="N1265" i="10"/>
  <c r="N1263" i="10"/>
  <c r="N1261" i="10"/>
  <c r="N1259" i="10"/>
  <c r="N1257" i="10"/>
  <c r="N1255" i="10"/>
  <c r="N1253" i="10"/>
  <c r="N1251" i="10"/>
  <c r="N1249" i="10"/>
  <c r="N1247" i="10"/>
  <c r="N1245" i="10"/>
  <c r="N1243" i="10"/>
  <c r="N1241" i="10"/>
  <c r="N1239" i="10"/>
  <c r="N1237" i="10"/>
  <c r="N1235" i="10"/>
  <c r="N1233" i="10"/>
  <c r="N1231" i="10"/>
  <c r="N1229" i="10"/>
  <c r="N1227" i="10"/>
  <c r="N1225" i="10"/>
  <c r="N1223" i="10"/>
  <c r="N1508" i="10"/>
  <c r="N1500" i="10"/>
  <c r="N1490" i="10"/>
  <c r="N1482" i="10"/>
  <c r="N1474" i="10"/>
  <c r="N1464" i="10"/>
  <c r="N1456" i="10"/>
  <c r="N1448" i="10"/>
  <c r="N1440" i="10"/>
  <c r="N1432" i="10"/>
  <c r="N1424" i="10"/>
  <c r="N1416" i="10"/>
  <c r="N1408" i="10"/>
  <c r="N1400" i="10"/>
  <c r="N1392" i="10"/>
  <c r="N1514" i="10"/>
  <c r="N1506" i="10"/>
  <c r="N1498" i="10"/>
  <c r="N1488" i="10"/>
  <c r="N1480" i="10"/>
  <c r="N1472" i="10"/>
  <c r="N1466" i="10"/>
  <c r="N1458" i="10"/>
  <c r="N1450" i="10"/>
  <c r="N1442" i="10"/>
  <c r="N1434" i="10"/>
  <c r="N1426" i="10"/>
  <c r="N1418" i="10"/>
  <c r="N1410" i="10"/>
  <c r="N1402" i="10"/>
  <c r="N1394" i="10"/>
  <c r="N1512" i="10"/>
  <c r="N1504" i="10"/>
  <c r="N1496" i="10"/>
  <c r="N1486" i="10"/>
  <c r="N1478" i="10"/>
  <c r="N1468" i="10"/>
  <c r="N1460" i="10"/>
  <c r="N1452" i="10"/>
  <c r="N1444" i="10"/>
  <c r="N1436" i="10"/>
  <c r="N1428" i="10"/>
  <c r="N1420" i="10"/>
  <c r="N1412" i="10"/>
  <c r="N1404" i="10"/>
  <c r="N1396" i="10"/>
  <c r="N1221" i="10"/>
  <c r="N1217" i="10"/>
  <c r="N1209" i="10"/>
  <c r="N1201" i="10"/>
  <c r="N1193" i="10"/>
  <c r="N1191" i="10"/>
  <c r="N1189" i="10"/>
  <c r="N1187" i="10"/>
  <c r="N1185" i="10"/>
  <c r="N1183" i="10"/>
  <c r="N1181" i="10"/>
  <c r="N1179" i="10"/>
  <c r="N1177" i="10"/>
  <c r="N1175" i="10"/>
  <c r="N1173" i="10"/>
  <c r="N1171" i="10"/>
  <c r="N1169" i="10"/>
  <c r="N1167" i="10"/>
  <c r="N1165" i="10"/>
  <c r="N1163" i="10"/>
  <c r="N1161" i="10"/>
  <c r="N1159" i="10"/>
  <c r="N1157" i="10"/>
  <c r="N1155" i="10"/>
  <c r="N1153" i="10"/>
  <c r="N1151" i="10"/>
  <c r="N1149" i="10"/>
  <c r="N1147" i="10"/>
  <c r="N1145" i="10"/>
  <c r="N1143" i="10"/>
  <c r="N1141" i="10"/>
  <c r="N1139" i="10"/>
  <c r="N1137" i="10"/>
  <c r="N1135" i="10"/>
  <c r="N1133" i="10"/>
  <c r="N1131" i="10"/>
  <c r="N1129" i="10"/>
  <c r="N1127" i="10"/>
  <c r="N1125" i="10"/>
  <c r="N1123" i="10"/>
  <c r="N1121" i="10"/>
  <c r="N1119" i="10"/>
  <c r="N1117" i="10"/>
  <c r="N1115" i="10"/>
  <c r="N1113" i="10"/>
  <c r="N1111" i="10"/>
  <c r="N1109" i="10"/>
  <c r="N1107" i="10"/>
  <c r="N1105" i="10"/>
  <c r="N1103" i="10"/>
  <c r="N1101" i="10"/>
  <c r="N1099" i="10"/>
  <c r="N1097" i="10"/>
  <c r="N1095" i="10"/>
  <c r="N1093" i="10"/>
  <c r="N1091" i="10"/>
  <c r="N1089" i="10"/>
  <c r="N1087" i="10"/>
  <c r="N1085" i="10"/>
  <c r="N1083" i="10"/>
  <c r="N1081" i="10"/>
  <c r="N1079" i="10"/>
  <c r="N1077" i="10"/>
  <c r="N1075" i="10"/>
  <c r="N1073" i="10"/>
  <c r="N1071" i="10"/>
  <c r="N1069" i="10"/>
  <c r="N1067" i="10"/>
  <c r="N1065" i="10"/>
  <c r="N1063" i="10"/>
  <c r="N1061" i="10"/>
  <c r="N1059" i="10"/>
  <c r="N1057" i="10"/>
  <c r="N1055" i="10"/>
  <c r="N1053" i="10"/>
  <c r="N1051" i="10"/>
  <c r="N1049" i="10"/>
  <c r="N1047" i="10"/>
  <c r="N1045" i="10"/>
  <c r="N1043" i="10"/>
  <c r="N1041" i="10"/>
  <c r="N1039" i="10"/>
  <c r="N1037" i="10"/>
  <c r="N1035" i="10"/>
  <c r="N1033" i="10"/>
  <c r="N1031" i="10"/>
  <c r="N1029" i="10"/>
  <c r="N1027" i="10"/>
  <c r="N1025" i="10"/>
  <c r="N1023" i="10"/>
  <c r="N1021" i="10"/>
  <c r="N1019" i="10"/>
  <c r="N1017" i="10"/>
  <c r="N1015" i="10"/>
  <c r="N1013" i="10"/>
  <c r="N1011" i="10"/>
  <c r="N1009" i="10"/>
  <c r="N1007" i="10"/>
  <c r="N1005" i="10"/>
  <c r="N1003" i="10"/>
  <c r="N1001" i="10"/>
  <c r="N999" i="10"/>
  <c r="N997" i="10"/>
  <c r="N995" i="10"/>
  <c r="N993" i="10"/>
  <c r="N991" i="10"/>
  <c r="N989" i="10"/>
  <c r="N987" i="10"/>
  <c r="N985" i="10"/>
  <c r="N983" i="10"/>
  <c r="N981" i="10"/>
  <c r="N979" i="10"/>
  <c r="N977" i="10"/>
  <c r="N975" i="10"/>
  <c r="N973" i="10"/>
  <c r="N971" i="10"/>
  <c r="N969" i="10"/>
  <c r="N967" i="10"/>
  <c r="N965" i="10"/>
  <c r="N963" i="10"/>
  <c r="N961" i="10"/>
  <c r="N959" i="10"/>
  <c r="N957" i="10"/>
  <c r="N955" i="10"/>
  <c r="N953" i="10"/>
  <c r="N951" i="10"/>
  <c r="N949" i="10"/>
  <c r="N947" i="10"/>
  <c r="N945" i="10"/>
  <c r="N943" i="10"/>
  <c r="N941" i="10"/>
  <c r="N939" i="10"/>
  <c r="N937" i="10"/>
  <c r="N935" i="10"/>
  <c r="N933" i="10"/>
  <c r="N931" i="10"/>
  <c r="N929" i="10"/>
  <c r="N927" i="10"/>
  <c r="N925" i="10"/>
  <c r="N923" i="10"/>
  <c r="N921" i="10"/>
  <c r="N919" i="10"/>
  <c r="N915" i="10"/>
  <c r="N911" i="10"/>
  <c r="N904" i="10"/>
  <c r="N900" i="10"/>
  <c r="N897" i="10"/>
  <c r="N877" i="10"/>
  <c r="N875" i="10"/>
  <c r="N869" i="10"/>
  <c r="N867" i="10"/>
  <c r="N845" i="10"/>
  <c r="N844" i="10"/>
  <c r="N835" i="10"/>
  <c r="N831" i="10"/>
  <c r="N828" i="10"/>
  <c r="N1219" i="10"/>
  <c r="N1211" i="10"/>
  <c r="N1203" i="10"/>
  <c r="N1195" i="10"/>
  <c r="N1213" i="10"/>
  <c r="N1205" i="10"/>
  <c r="N1197" i="10"/>
  <c r="N876" i="10"/>
  <c r="N874" i="10"/>
  <c r="N834" i="10"/>
  <c r="N1215" i="10"/>
  <c r="N1207" i="10"/>
  <c r="N1199" i="10"/>
  <c r="N916" i="10"/>
  <c r="N898" i="10"/>
  <c r="N873" i="10"/>
  <c r="N855" i="10"/>
  <c r="N823" i="10"/>
  <c r="N763" i="10"/>
  <c r="N912" i="10"/>
  <c r="N863" i="10"/>
  <c r="N803" i="10"/>
  <c r="N787" i="10"/>
  <c r="N908" i="10"/>
  <c r="N905" i="10"/>
  <c r="N819" i="10"/>
  <c r="N773" i="10"/>
  <c r="N762" i="10"/>
  <c r="N901" i="10"/>
  <c r="N836" i="10"/>
  <c r="N821" i="10"/>
  <c r="N804" i="10"/>
  <c r="L32" i="127"/>
  <c r="L24" i="127" s="1"/>
  <c r="L32" i="126"/>
  <c r="L52" i="126" s="1"/>
  <c r="L44" i="126" s="1"/>
  <c r="L33" i="130"/>
  <c r="L25" i="130" s="1"/>
  <c r="L33" i="128"/>
  <c r="L53" i="128" s="1"/>
  <c r="L45" i="128" s="1"/>
  <c r="L32" i="125"/>
  <c r="L52" i="125" s="1"/>
  <c r="L44" i="125" s="1"/>
  <c r="L33" i="129"/>
  <c r="L25" i="129" s="1"/>
  <c r="L33" i="122"/>
  <c r="L53" i="122" s="1"/>
  <c r="L45" i="122" s="1"/>
  <c r="L33" i="118"/>
  <c r="L53" i="118" s="1"/>
  <c r="L45" i="118" s="1"/>
  <c r="L32" i="129"/>
  <c r="L52" i="129" s="1"/>
  <c r="L44" i="129" s="1"/>
  <c r="L32" i="128"/>
  <c r="L24" i="128" s="1"/>
  <c r="L33" i="127"/>
  <c r="L53" i="127" s="1"/>
  <c r="L32" i="123"/>
  <c r="L24" i="123" s="1"/>
  <c r="L32" i="121"/>
  <c r="L33" i="119"/>
  <c r="L53" i="119" s="1"/>
  <c r="L45" i="119" s="1"/>
  <c r="L32" i="118"/>
  <c r="L52" i="118" s="1"/>
  <c r="L44" i="118" s="1"/>
  <c r="L33" i="116"/>
  <c r="L53" i="116" s="1"/>
  <c r="L45" i="116" s="1"/>
  <c r="L32" i="130"/>
  <c r="L52" i="130" s="1"/>
  <c r="L33" i="125"/>
  <c r="L25" i="125" s="1"/>
  <c r="L32" i="124"/>
  <c r="L52" i="124" s="1"/>
  <c r="L44" i="124" s="1"/>
  <c r="L33" i="123"/>
  <c r="L25" i="123" s="1"/>
  <c r="L33" i="121"/>
  <c r="L53" i="121" s="1"/>
  <c r="L45" i="121" s="1"/>
  <c r="L33" i="120"/>
  <c r="L25" i="120" s="1"/>
  <c r="L32" i="119"/>
  <c r="L24" i="119" s="1"/>
  <c r="L33" i="117"/>
  <c r="L53" i="117" s="1"/>
  <c r="L45" i="117" s="1"/>
  <c r="L32" i="116"/>
  <c r="L33" i="115"/>
  <c r="L53" i="115" s="1"/>
  <c r="L45" i="115" s="1"/>
  <c r="L33" i="114"/>
  <c r="L33" i="113"/>
  <c r="L33" i="126"/>
  <c r="L32" i="114"/>
  <c r="L31" i="114" s="1"/>
  <c r="L51" i="114" s="1"/>
  <c r="L32" i="113"/>
  <c r="L24" i="113" s="1"/>
  <c r="L32" i="110"/>
  <c r="L31" i="110" s="1"/>
  <c r="L33" i="109"/>
  <c r="L32" i="108"/>
  <c r="L31" i="108" s="1"/>
  <c r="L32" i="107"/>
  <c r="L31" i="107" s="1"/>
  <c r="L51" i="107" s="1"/>
  <c r="L43" i="107" s="1"/>
  <c r="L33" i="105"/>
  <c r="L53" i="105" s="1"/>
  <c r="L45" i="105" s="1"/>
  <c r="L32" i="104"/>
  <c r="L52" i="104" s="1"/>
  <c r="L44" i="104" s="1"/>
  <c r="L33" i="103"/>
  <c r="L53" i="103" s="1"/>
  <c r="L45" i="103" s="1"/>
  <c r="L33" i="112"/>
  <c r="L53" i="112" s="1"/>
  <c r="L33" i="111"/>
  <c r="L53" i="111" s="1"/>
  <c r="L45" i="111" s="1"/>
  <c r="L32" i="109"/>
  <c r="L52" i="109" s="1"/>
  <c r="L44" i="109" s="1"/>
  <c r="L32" i="105"/>
  <c r="L31" i="105" s="1"/>
  <c r="L32" i="103"/>
  <c r="L31" i="103" s="1"/>
  <c r="L51" i="103" s="1"/>
  <c r="L43" i="103" s="1"/>
  <c r="L33" i="102"/>
  <c r="L53" i="102" s="1"/>
  <c r="L45" i="102" s="1"/>
  <c r="L33" i="124"/>
  <c r="L32" i="112"/>
  <c r="L52" i="112" s="1"/>
  <c r="L44" i="112" s="1"/>
  <c r="L32" i="111"/>
  <c r="L31" i="111" s="1"/>
  <c r="L23" i="111" s="1"/>
  <c r="L33" i="107"/>
  <c r="L25" i="107" s="1"/>
  <c r="L33" i="106"/>
  <c r="L32" i="102"/>
  <c r="L24" i="102" s="1"/>
  <c r="L33" i="101"/>
  <c r="L33" i="97"/>
  <c r="L33" i="96"/>
  <c r="L32" i="50"/>
  <c r="L52" i="50" s="1"/>
  <c r="L44" i="50" s="1"/>
  <c r="L32" i="120"/>
  <c r="L32" i="117"/>
  <c r="L32" i="115"/>
  <c r="L31" i="115" s="1"/>
  <c r="L33" i="110"/>
  <c r="L53" i="110" s="1"/>
  <c r="L32" i="106"/>
  <c r="L24" i="106" s="1"/>
  <c r="L33" i="104"/>
  <c r="L53" i="104" s="1"/>
  <c r="L32" i="101"/>
  <c r="L33" i="100"/>
  <c r="L53" i="100" s="1"/>
  <c r="L45" i="100" s="1"/>
  <c r="L33" i="99"/>
  <c r="L53" i="99" s="1"/>
  <c r="L45" i="99" s="1"/>
  <c r="L32" i="97"/>
  <c r="L52" i="97" s="1"/>
  <c r="L44" i="97" s="1"/>
  <c r="L32" i="96"/>
  <c r="L52" i="96" s="1"/>
  <c r="L44" i="96" s="1"/>
  <c r="L32" i="92"/>
  <c r="L52" i="92" s="1"/>
  <c r="L33" i="91"/>
  <c r="L32" i="122"/>
  <c r="L52" i="122" s="1"/>
  <c r="L44" i="122" s="1"/>
  <c r="L33" i="108"/>
  <c r="L53" i="108" s="1"/>
  <c r="L32" i="100"/>
  <c r="L52" i="100" s="1"/>
  <c r="L44" i="100" s="1"/>
  <c r="L32" i="99"/>
  <c r="L52" i="99" s="1"/>
  <c r="L44" i="99" s="1"/>
  <c r="L33" i="98"/>
  <c r="L53" i="98" s="1"/>
  <c r="L45" i="98" s="1"/>
  <c r="L33" i="95"/>
  <c r="L33" i="94"/>
  <c r="L53" i="94" s="1"/>
  <c r="L45" i="94" s="1"/>
  <c r="L33" i="93"/>
  <c r="L53" i="93" s="1"/>
  <c r="L45" i="93" s="1"/>
  <c r="L32" i="91"/>
  <c r="L24" i="91" s="1"/>
  <c r="L33" i="5"/>
  <c r="L53" i="5" s="1"/>
  <c r="L45" i="5" s="1"/>
  <c r="L32" i="98"/>
  <c r="L32" i="5"/>
  <c r="L24" i="5" s="1"/>
  <c r="L32" i="95"/>
  <c r="L24" i="95" s="1"/>
  <c r="L32" i="94"/>
  <c r="L52" i="94" s="1"/>
  <c r="L32" i="93"/>
  <c r="L24" i="93" s="1"/>
  <c r="L33" i="50"/>
  <c r="L53" i="50" s="1"/>
  <c r="L33" i="92"/>
  <c r="L9" i="10"/>
  <c r="L14" i="10"/>
  <c r="L18" i="10"/>
  <c r="L22" i="10"/>
  <c r="L25" i="10"/>
  <c r="L36" i="10"/>
  <c r="L37" i="10"/>
  <c r="L44" i="10"/>
  <c r="L45" i="10"/>
  <c r="L49" i="10"/>
  <c r="L62" i="10"/>
  <c r="L65" i="10"/>
  <c r="L69" i="10"/>
  <c r="L72" i="10"/>
  <c r="L79" i="10"/>
  <c r="L80" i="10"/>
  <c r="L82" i="10"/>
  <c r="L83" i="10"/>
  <c r="L86" i="10"/>
  <c r="L87" i="10"/>
  <c r="L88" i="10"/>
  <c r="J33" i="97"/>
  <c r="J25" i="97" s="1"/>
  <c r="J32" i="98"/>
  <c r="J24" i="98" s="1"/>
  <c r="J32" i="93"/>
  <c r="J24" i="93" s="1"/>
  <c r="J33" i="92"/>
  <c r="J32" i="5"/>
  <c r="J24" i="5" s="1"/>
  <c r="J32" i="96"/>
  <c r="J52" i="96" s="1"/>
  <c r="J44" i="96" s="1"/>
  <c r="J33" i="107"/>
  <c r="J53" i="107" s="1"/>
  <c r="J45" i="107" s="1"/>
  <c r="N33" i="130"/>
  <c r="N32" i="130"/>
  <c r="N24" i="130" s="1"/>
  <c r="N33" i="129"/>
  <c r="N53" i="129" s="1"/>
  <c r="N45" i="129" s="1"/>
  <c r="N32" i="128"/>
  <c r="N24" i="128" s="1"/>
  <c r="N32" i="129"/>
  <c r="N52" i="129" s="1"/>
  <c r="N33" i="127"/>
  <c r="N53" i="127" s="1"/>
  <c r="N45" i="127" s="1"/>
  <c r="N33" i="126"/>
  <c r="N25" i="126" s="1"/>
  <c r="N32" i="124"/>
  <c r="N24" i="124" s="1"/>
  <c r="N33" i="123"/>
  <c r="N32" i="122"/>
  <c r="N52" i="122" s="1"/>
  <c r="N44" i="122" s="1"/>
  <c r="N32" i="121"/>
  <c r="N24" i="121" s="1"/>
  <c r="N32" i="127"/>
  <c r="N52" i="127" s="1"/>
  <c r="N44" i="127" s="1"/>
  <c r="N33" i="125"/>
  <c r="N53" i="125" s="1"/>
  <c r="N45" i="125" s="1"/>
  <c r="N33" i="120"/>
  <c r="N53" i="120" s="1"/>
  <c r="N45" i="120" s="1"/>
  <c r="N32" i="119"/>
  <c r="N52" i="119" s="1"/>
  <c r="N44" i="119" s="1"/>
  <c r="N33" i="117"/>
  <c r="N32" i="116"/>
  <c r="N24" i="116" s="1"/>
  <c r="N33" i="115"/>
  <c r="N33" i="114"/>
  <c r="N53" i="114" s="1"/>
  <c r="N45" i="114" s="1"/>
  <c r="N33" i="113"/>
  <c r="N53" i="113" s="1"/>
  <c r="N45" i="113" s="1"/>
  <c r="N32" i="112"/>
  <c r="N33" i="121"/>
  <c r="N32" i="120"/>
  <c r="N52" i="120" s="1"/>
  <c r="N32" i="117"/>
  <c r="N52" i="117" s="1"/>
  <c r="N44" i="117" s="1"/>
  <c r="N32" i="115"/>
  <c r="N32" i="114"/>
  <c r="N24" i="114" s="1"/>
  <c r="N32" i="126"/>
  <c r="N24" i="126" s="1"/>
  <c r="N10" i="126" s="1"/>
  <c r="N33" i="124"/>
  <c r="N33" i="118"/>
  <c r="N33" i="128"/>
  <c r="N53" i="128" s="1"/>
  <c r="N45" i="128" s="1"/>
  <c r="N32" i="123"/>
  <c r="N52" i="123" s="1"/>
  <c r="N44" i="123" s="1"/>
  <c r="N33" i="116"/>
  <c r="N53" i="116" s="1"/>
  <c r="N45" i="116" s="1"/>
  <c r="N33" i="112"/>
  <c r="N25" i="112" s="1"/>
  <c r="N32" i="111"/>
  <c r="N52" i="111" s="1"/>
  <c r="N44" i="111" s="1"/>
  <c r="N33" i="107"/>
  <c r="N25" i="107" s="1"/>
  <c r="N33" i="106"/>
  <c r="N25" i="106" s="1"/>
  <c r="N32" i="102"/>
  <c r="N24" i="102" s="1"/>
  <c r="N33" i="101"/>
  <c r="N53" i="101" s="1"/>
  <c r="N45" i="101" s="1"/>
  <c r="N32" i="125"/>
  <c r="N33" i="122"/>
  <c r="N33" i="110"/>
  <c r="N53" i="110" s="1"/>
  <c r="N33" i="108"/>
  <c r="N53" i="108" s="1"/>
  <c r="N32" i="106"/>
  <c r="N33" i="104"/>
  <c r="N53" i="104" s="1"/>
  <c r="N45" i="104" s="1"/>
  <c r="N32" i="101"/>
  <c r="N52" i="101" s="1"/>
  <c r="N44" i="101" s="1"/>
  <c r="N32" i="110"/>
  <c r="N24" i="110" s="1"/>
  <c r="N33" i="109"/>
  <c r="N53" i="109" s="1"/>
  <c r="N45" i="109" s="1"/>
  <c r="N32" i="108"/>
  <c r="N24" i="108" s="1"/>
  <c r="N32" i="107"/>
  <c r="N24" i="107" s="1"/>
  <c r="N33" i="105"/>
  <c r="N25" i="105" s="1"/>
  <c r="N32" i="104"/>
  <c r="N52" i="104" s="1"/>
  <c r="N44" i="104" s="1"/>
  <c r="N33" i="103"/>
  <c r="N25" i="103" s="1"/>
  <c r="N32" i="118"/>
  <c r="N24" i="118" s="1"/>
  <c r="N32" i="100"/>
  <c r="N24" i="100" s="1"/>
  <c r="N32" i="99"/>
  <c r="N33" i="98"/>
  <c r="N53" i="98" s="1"/>
  <c r="N45" i="98" s="1"/>
  <c r="N33" i="95"/>
  <c r="N33" i="94"/>
  <c r="N53" i="94" s="1"/>
  <c r="N45" i="94" s="1"/>
  <c r="N33" i="93"/>
  <c r="N53" i="93" s="1"/>
  <c r="N45" i="93" s="1"/>
  <c r="N32" i="91"/>
  <c r="N24" i="91" s="1"/>
  <c r="N33" i="5"/>
  <c r="N33" i="119"/>
  <c r="N53" i="119" s="1"/>
  <c r="N45" i="119" s="1"/>
  <c r="N32" i="113"/>
  <c r="N33" i="111"/>
  <c r="N53" i="111" s="1"/>
  <c r="N45" i="111" s="1"/>
  <c r="N33" i="102"/>
  <c r="N32" i="98"/>
  <c r="N24" i="98" s="1"/>
  <c r="N32" i="95"/>
  <c r="N24" i="95" s="1"/>
  <c r="N32" i="94"/>
  <c r="N52" i="94" s="1"/>
  <c r="N32" i="93"/>
  <c r="N24" i="93" s="1"/>
  <c r="N33" i="92"/>
  <c r="N53" i="92" s="1"/>
  <c r="N45" i="92" s="1"/>
  <c r="N33" i="50"/>
  <c r="N53" i="50" s="1"/>
  <c r="N32" i="5"/>
  <c r="N24" i="5" s="1"/>
  <c r="N32" i="105"/>
  <c r="N33" i="97"/>
  <c r="N53" i="97" s="1"/>
  <c r="N45" i="97" s="1"/>
  <c r="N33" i="96"/>
  <c r="N53" i="96" s="1"/>
  <c r="N45" i="96" s="1"/>
  <c r="N32" i="50"/>
  <c r="N52" i="50" s="1"/>
  <c r="N44" i="50" s="1"/>
  <c r="N32" i="96"/>
  <c r="N33" i="100"/>
  <c r="N32" i="92"/>
  <c r="N52" i="92" s="1"/>
  <c r="N32" i="103"/>
  <c r="N24" i="103" s="1"/>
  <c r="N33" i="99"/>
  <c r="N32" i="97"/>
  <c r="N52" i="97" s="1"/>
  <c r="N44" i="97" s="1"/>
  <c r="N32" i="109"/>
  <c r="N52" i="109" s="1"/>
  <c r="N44" i="109" s="1"/>
  <c r="N33" i="91"/>
  <c r="N53" i="91" s="1"/>
  <c r="N45" i="91" s="1"/>
  <c r="M1514" i="10"/>
  <c r="M1512" i="10"/>
  <c r="M1510" i="10"/>
  <c r="M1508" i="10"/>
  <c r="M1506" i="10"/>
  <c r="M1504" i="10"/>
  <c r="M1502" i="10"/>
  <c r="M1500" i="10"/>
  <c r="M1498" i="10"/>
  <c r="M1496" i="10"/>
  <c r="M1494" i="10"/>
  <c r="M1486" i="10"/>
  <c r="M1478" i="10"/>
  <c r="M1468" i="10"/>
  <c r="M1460" i="10"/>
  <c r="M1452" i="10"/>
  <c r="M1444" i="10"/>
  <c r="M1436" i="10"/>
  <c r="M1428" i="10"/>
  <c r="M1420" i="10"/>
  <c r="M1412" i="10"/>
  <c r="M1404" i="10"/>
  <c r="M1396" i="10"/>
  <c r="M1492" i="10"/>
  <c r="M1484" i="10"/>
  <c r="M1476" i="10"/>
  <c r="M1470" i="10"/>
  <c r="M1462" i="10"/>
  <c r="M1454" i="10"/>
  <c r="M1446" i="10"/>
  <c r="M1438" i="10"/>
  <c r="M1430" i="10"/>
  <c r="M1422" i="10"/>
  <c r="M1414" i="10"/>
  <c r="M1406" i="10"/>
  <c r="M1398" i="10"/>
  <c r="M1390" i="10"/>
  <c r="M1387" i="10"/>
  <c r="M1385" i="10"/>
  <c r="M1383" i="10"/>
  <c r="M1381" i="10"/>
  <c r="M1379" i="10"/>
  <c r="M1377" i="10"/>
  <c r="M1375" i="10"/>
  <c r="M1373" i="10"/>
  <c r="M1371" i="10"/>
  <c r="M1369" i="10"/>
  <c r="M1367" i="10"/>
  <c r="M1365" i="10"/>
  <c r="M1363" i="10"/>
  <c r="M1361" i="10"/>
  <c r="M1359" i="10"/>
  <c r="M1357" i="10"/>
  <c r="M1355" i="10"/>
  <c r="M1353" i="10"/>
  <c r="M1351" i="10"/>
  <c r="M1349" i="10"/>
  <c r="M1347" i="10"/>
  <c r="M1345" i="10"/>
  <c r="M1343" i="10"/>
  <c r="M1341" i="10"/>
  <c r="M1339" i="10"/>
  <c r="M1337" i="10"/>
  <c r="M1335" i="10"/>
  <c r="M1333" i="10"/>
  <c r="M1331" i="10"/>
  <c r="M1329" i="10"/>
  <c r="M1327" i="10"/>
  <c r="M1325" i="10"/>
  <c r="M1323" i="10"/>
  <c r="M1321" i="10"/>
  <c r="M1319" i="10"/>
  <c r="M1317" i="10"/>
  <c r="M1315" i="10"/>
  <c r="M1313" i="10"/>
  <c r="M1311" i="10"/>
  <c r="M1309" i="10"/>
  <c r="M1307" i="10"/>
  <c r="M1305" i="10"/>
  <c r="M1303" i="10"/>
  <c r="M1301" i="10"/>
  <c r="M1299" i="10"/>
  <c r="M1297" i="10"/>
  <c r="M1295" i="10"/>
  <c r="M1293" i="10"/>
  <c r="M1291" i="10"/>
  <c r="M1289" i="10"/>
  <c r="M1287" i="10"/>
  <c r="M1285" i="10"/>
  <c r="M1283" i="10"/>
  <c r="M1281" i="10"/>
  <c r="M1279" i="10"/>
  <c r="M1277" i="10"/>
  <c r="M1275" i="10"/>
  <c r="M1273" i="10"/>
  <c r="M1271" i="10"/>
  <c r="M1269" i="10"/>
  <c r="M1267" i="10"/>
  <c r="M1265" i="10"/>
  <c r="M1263" i="10"/>
  <c r="M1261" i="10"/>
  <c r="M1259" i="10"/>
  <c r="M1257" i="10"/>
  <c r="M1255" i="10"/>
  <c r="M1253" i="10"/>
  <c r="M1251" i="10"/>
  <c r="M1249" i="10"/>
  <c r="M1247" i="10"/>
  <c r="M1245" i="10"/>
  <c r="M1243" i="10"/>
  <c r="M1241" i="10"/>
  <c r="M1239" i="10"/>
  <c r="M1237" i="10"/>
  <c r="M1235" i="10"/>
  <c r="M1233" i="10"/>
  <c r="M1231" i="10"/>
  <c r="M1229" i="10"/>
  <c r="M1227" i="10"/>
  <c r="M1225" i="10"/>
  <c r="M1223" i="10"/>
  <c r="M1221" i="10"/>
  <c r="M1490" i="10"/>
  <c r="M1482" i="10"/>
  <c r="M1474" i="10"/>
  <c r="M1464" i="10"/>
  <c r="M1456" i="10"/>
  <c r="M1448" i="10"/>
  <c r="M1440" i="10"/>
  <c r="M1432" i="10"/>
  <c r="M1424" i="10"/>
  <c r="M1416" i="10"/>
  <c r="M1408" i="10"/>
  <c r="M1400" i="10"/>
  <c r="M1392" i="10"/>
  <c r="M1488" i="10"/>
  <c r="M1480" i="10"/>
  <c r="M1472" i="10"/>
  <c r="M1466" i="10"/>
  <c r="M1458" i="10"/>
  <c r="M1450" i="10"/>
  <c r="M1442" i="10"/>
  <c r="M1434" i="10"/>
  <c r="M1426" i="10"/>
  <c r="M1418" i="10"/>
  <c r="M1410" i="10"/>
  <c r="M1402" i="10"/>
  <c r="M1394" i="10"/>
  <c r="M1388" i="10"/>
  <c r="M1386" i="10"/>
  <c r="M1384" i="10"/>
  <c r="M1382" i="10"/>
  <c r="M1380" i="10"/>
  <c r="M1378" i="10"/>
  <c r="M1376" i="10"/>
  <c r="M1374" i="10"/>
  <c r="M1372" i="10"/>
  <c r="M1370" i="10"/>
  <c r="M1368" i="10"/>
  <c r="M1366" i="10"/>
  <c r="M1364" i="10"/>
  <c r="M1360" i="10"/>
  <c r="M1352" i="10"/>
  <c r="M1344" i="10"/>
  <c r="M1336" i="10"/>
  <c r="M1328" i="10"/>
  <c r="M1320" i="10"/>
  <c r="M1312" i="10"/>
  <c r="M1304" i="10"/>
  <c r="M1296" i="10"/>
  <c r="M1288" i="10"/>
  <c r="M1280" i="10"/>
  <c r="M1272" i="10"/>
  <c r="M1264" i="10"/>
  <c r="M1256" i="10"/>
  <c r="M1248" i="10"/>
  <c r="M1240" i="10"/>
  <c r="M1232" i="10"/>
  <c r="M1224" i="10"/>
  <c r="M1215" i="10"/>
  <c r="M1207" i="10"/>
  <c r="M1199" i="10"/>
  <c r="M916" i="10"/>
  <c r="M912" i="10"/>
  <c r="M908" i="10"/>
  <c r="M905" i="10"/>
  <c r="M901" i="10"/>
  <c r="M898" i="10"/>
  <c r="M1358" i="10"/>
  <c r="M1350" i="10"/>
  <c r="M1342" i="10"/>
  <c r="M1334" i="10"/>
  <c r="M1326" i="10"/>
  <c r="M1318" i="10"/>
  <c r="M1310" i="10"/>
  <c r="M1302" i="10"/>
  <c r="M1294" i="10"/>
  <c r="M1286" i="10"/>
  <c r="M1278" i="10"/>
  <c r="M1270" i="10"/>
  <c r="M1262" i="10"/>
  <c r="M1254" i="10"/>
  <c r="M1246" i="10"/>
  <c r="M1238" i="10"/>
  <c r="M1230" i="10"/>
  <c r="M1222" i="10"/>
  <c r="M1217" i="10"/>
  <c r="M1209" i="10"/>
  <c r="M1201" i="10"/>
  <c r="M1193" i="10"/>
  <c r="M1356" i="10"/>
  <c r="M1348" i="10"/>
  <c r="M1340" i="10"/>
  <c r="M1332" i="10"/>
  <c r="M1324" i="10"/>
  <c r="M1316" i="10"/>
  <c r="M1308" i="10"/>
  <c r="M1300" i="10"/>
  <c r="M1292" i="10"/>
  <c r="M1284" i="10"/>
  <c r="M1276" i="10"/>
  <c r="M1268" i="10"/>
  <c r="M1260" i="10"/>
  <c r="M1252" i="10"/>
  <c r="M1244" i="10"/>
  <c r="M1236" i="10"/>
  <c r="M1228" i="10"/>
  <c r="M1219" i="10"/>
  <c r="M1211" i="10"/>
  <c r="M1203" i="10"/>
  <c r="M1195" i="10"/>
  <c r="M1362" i="10"/>
  <c r="M1354" i="10"/>
  <c r="M1346" i="10"/>
  <c r="M1338" i="10"/>
  <c r="M1330" i="10"/>
  <c r="M1322" i="10"/>
  <c r="M1314" i="10"/>
  <c r="M1306" i="10"/>
  <c r="M1298" i="10"/>
  <c r="M1290" i="10"/>
  <c r="M1282" i="10"/>
  <c r="M1274" i="10"/>
  <c r="M1266" i="10"/>
  <c r="M1258" i="10"/>
  <c r="M1250" i="10"/>
  <c r="M1242" i="10"/>
  <c r="M1234" i="10"/>
  <c r="M1226" i="10"/>
  <c r="M1213" i="10"/>
  <c r="M1205" i="10"/>
  <c r="M1197" i="10"/>
  <c r="M1190" i="10"/>
  <c r="M1188" i="10"/>
  <c r="M1186" i="10"/>
  <c r="M1184" i="10"/>
  <c r="M1182" i="10"/>
  <c r="M1180" i="10"/>
  <c r="M1178" i="10"/>
  <c r="M1176" i="10"/>
  <c r="M1174" i="10"/>
  <c r="M1172" i="10"/>
  <c r="M1170" i="10"/>
  <c r="M1168" i="10"/>
  <c r="M1166" i="10"/>
  <c r="M1164" i="10"/>
  <c r="M1162" i="10"/>
  <c r="M1160" i="10"/>
  <c r="M1158" i="10"/>
  <c r="M1156" i="10"/>
  <c r="M1154" i="10"/>
  <c r="M1152" i="10"/>
  <c r="M1150" i="10"/>
  <c r="M1148" i="10"/>
  <c r="M1146" i="10"/>
  <c r="M1144" i="10"/>
  <c r="M1142" i="10"/>
  <c r="M1140" i="10"/>
  <c r="M1138" i="10"/>
  <c r="M1136" i="10"/>
  <c r="M1134" i="10"/>
  <c r="M1132" i="10"/>
  <c r="M1130" i="10"/>
  <c r="M1128" i="10"/>
  <c r="M1126" i="10"/>
  <c r="M1124" i="10"/>
  <c r="M1122" i="10"/>
  <c r="M1120" i="10"/>
  <c r="M1118" i="10"/>
  <c r="M1116" i="10"/>
  <c r="M1114" i="10"/>
  <c r="M1112" i="10"/>
  <c r="M1110" i="10"/>
  <c r="M1108" i="10"/>
  <c r="M1106" i="10"/>
  <c r="M1104" i="10"/>
  <c r="M1102" i="10"/>
  <c r="M1100" i="10"/>
  <c r="M1098" i="10"/>
  <c r="M1096" i="10"/>
  <c r="M1094" i="10"/>
  <c r="M1092" i="10"/>
  <c r="M1090" i="10"/>
  <c r="M1088" i="10"/>
  <c r="M1086" i="10"/>
  <c r="M1084" i="10"/>
  <c r="M1082" i="10"/>
  <c r="M1080" i="10"/>
  <c r="M1078" i="10"/>
  <c r="M1076" i="10"/>
  <c r="M1074" i="10"/>
  <c r="M1072" i="10"/>
  <c r="M1070" i="10"/>
  <c r="M1068" i="10"/>
  <c r="M1066" i="10"/>
  <c r="M1064" i="10"/>
  <c r="M1062" i="10"/>
  <c r="M1060" i="10"/>
  <c r="M1058" i="10"/>
  <c r="M1056" i="10"/>
  <c r="M1054" i="10"/>
  <c r="M1052" i="10"/>
  <c r="M1050" i="10"/>
  <c r="M1048" i="10"/>
  <c r="M1046" i="10"/>
  <c r="M1044" i="10"/>
  <c r="M1042" i="10"/>
  <c r="M1040" i="10"/>
  <c r="M1038" i="10"/>
  <c r="M1036" i="10"/>
  <c r="M1034" i="10"/>
  <c r="M1032" i="10"/>
  <c r="M1030" i="10"/>
  <c r="M1028" i="10"/>
  <c r="M1026" i="10"/>
  <c r="M1024" i="10"/>
  <c r="M1022" i="10"/>
  <c r="M1020" i="10"/>
  <c r="M1018" i="10"/>
  <c r="M1016" i="10"/>
  <c r="M1014" i="10"/>
  <c r="M1012" i="10"/>
  <c r="M1010" i="10"/>
  <c r="M1008" i="10"/>
  <c r="M1006" i="10"/>
  <c r="M1004" i="10"/>
  <c r="M1002" i="10"/>
  <c r="M1000" i="10"/>
  <c r="M998" i="10"/>
  <c r="M996" i="10"/>
  <c r="M994" i="10"/>
  <c r="M992" i="10"/>
  <c r="M990" i="10"/>
  <c r="M988" i="10"/>
  <c r="M986" i="10"/>
  <c r="M984" i="10"/>
  <c r="M982" i="10"/>
  <c r="M980" i="10"/>
  <c r="M978" i="10"/>
  <c r="M976" i="10"/>
  <c r="M974" i="10"/>
  <c r="M972" i="10"/>
  <c r="M970" i="10"/>
  <c r="M968" i="10"/>
  <c r="M966" i="10"/>
  <c r="M964" i="10"/>
  <c r="M962" i="10"/>
  <c r="M960" i="10"/>
  <c r="M958" i="10"/>
  <c r="M956" i="10"/>
  <c r="M954" i="10"/>
  <c r="M913" i="10"/>
  <c r="M895" i="10"/>
  <c r="M862" i="10"/>
  <c r="M909" i="10"/>
  <c r="M906" i="10"/>
  <c r="M817" i="10"/>
  <c r="M761" i="10"/>
  <c r="M612" i="10"/>
  <c r="M611" i="10"/>
  <c r="M610" i="10"/>
  <c r="M609" i="10"/>
  <c r="M608" i="10"/>
  <c r="M607" i="10"/>
  <c r="M606" i="10"/>
  <c r="M605" i="10"/>
  <c r="M604" i="10"/>
  <c r="M603" i="10"/>
  <c r="M602" i="10"/>
  <c r="M601" i="10"/>
  <c r="M600" i="10"/>
  <c r="M599" i="10"/>
  <c r="M598" i="10"/>
  <c r="M597" i="10"/>
  <c r="M596" i="10"/>
  <c r="M595" i="10"/>
  <c r="M594" i="10"/>
  <c r="M593" i="10"/>
  <c r="M592" i="10"/>
  <c r="M591" i="10"/>
  <c r="M590" i="10"/>
  <c r="M589" i="10"/>
  <c r="M588" i="10"/>
  <c r="M587" i="10"/>
  <c r="M586" i="10"/>
  <c r="M585" i="10"/>
  <c r="M584" i="10"/>
  <c r="M583" i="10"/>
  <c r="M582" i="10"/>
  <c r="M581" i="10"/>
  <c r="M580" i="10"/>
  <c r="M579" i="10"/>
  <c r="M578" i="10"/>
  <c r="M577" i="10"/>
  <c r="M576" i="10"/>
  <c r="M575" i="10"/>
  <c r="M574" i="10"/>
  <c r="M573" i="10"/>
  <c r="M572" i="10"/>
  <c r="M571" i="10"/>
  <c r="M570" i="10"/>
  <c r="M569" i="10"/>
  <c r="M568" i="10"/>
  <c r="M567" i="10"/>
  <c r="M566" i="10"/>
  <c r="M565" i="10"/>
  <c r="M564" i="10"/>
  <c r="M563" i="10"/>
  <c r="M562" i="10"/>
  <c r="M561" i="10"/>
  <c r="M560" i="10"/>
  <c r="M559" i="10"/>
  <c r="M558" i="10"/>
  <c r="M557" i="10"/>
  <c r="M556" i="10"/>
  <c r="M555" i="10"/>
  <c r="M554" i="10"/>
  <c r="M553" i="10"/>
  <c r="M552" i="10"/>
  <c r="M551" i="10"/>
  <c r="M550" i="10"/>
  <c r="M549" i="10"/>
  <c r="M548" i="10"/>
  <c r="M547" i="10"/>
  <c r="M546" i="10"/>
  <c r="M545" i="10"/>
  <c r="M544" i="10"/>
  <c r="M543" i="10"/>
  <c r="M542" i="10"/>
  <c r="M541" i="10"/>
  <c r="M540" i="10"/>
  <c r="M539" i="10"/>
  <c r="M538" i="10"/>
  <c r="M537" i="10"/>
  <c r="M536" i="10"/>
  <c r="M535" i="10"/>
  <c r="M534" i="10"/>
  <c r="M533" i="10"/>
  <c r="M532" i="10"/>
  <c r="M531" i="10"/>
  <c r="M530" i="10"/>
  <c r="M529" i="10"/>
  <c r="M528" i="10"/>
  <c r="M527" i="10"/>
  <c r="M526" i="10"/>
  <c r="M525" i="10"/>
  <c r="M524" i="10"/>
  <c r="M523" i="10"/>
  <c r="M522" i="10"/>
  <c r="M521" i="10"/>
  <c r="M520" i="10"/>
  <c r="M519" i="10"/>
  <c r="M518" i="10"/>
  <c r="M517" i="10"/>
  <c r="M516" i="10"/>
  <c r="M515" i="10"/>
  <c r="M514" i="10"/>
  <c r="M513" i="10"/>
  <c r="M512" i="10"/>
  <c r="M511" i="10"/>
  <c r="M510" i="10"/>
  <c r="M509" i="10"/>
  <c r="M508" i="10"/>
  <c r="M507" i="10"/>
  <c r="M506" i="10"/>
  <c r="M505" i="10"/>
  <c r="M504" i="10"/>
  <c r="M503" i="10"/>
  <c r="M502" i="10"/>
  <c r="M501" i="10"/>
  <c r="M500" i="10"/>
  <c r="M499" i="10"/>
  <c r="M498" i="10"/>
  <c r="M497" i="10"/>
  <c r="M496" i="10"/>
  <c r="M495" i="10"/>
  <c r="M494" i="10"/>
  <c r="M493" i="10"/>
  <c r="M492" i="10"/>
  <c r="M491" i="10"/>
  <c r="M490" i="10"/>
  <c r="M489" i="10"/>
  <c r="M488" i="10"/>
  <c r="M487" i="10"/>
  <c r="M486" i="10"/>
  <c r="M485" i="10"/>
  <c r="M952" i="10"/>
  <c r="M950" i="10"/>
  <c r="M948" i="10"/>
  <c r="M946" i="10"/>
  <c r="M944" i="10"/>
  <c r="M942" i="10"/>
  <c r="M940" i="10"/>
  <c r="M938" i="10"/>
  <c r="M936" i="10"/>
  <c r="M934" i="10"/>
  <c r="M932" i="10"/>
  <c r="M930" i="10"/>
  <c r="M928" i="10"/>
  <c r="M926" i="10"/>
  <c r="M924" i="10"/>
  <c r="M922" i="10"/>
  <c r="M920" i="10"/>
  <c r="M902" i="10"/>
  <c r="M818" i="10"/>
  <c r="M917" i="10"/>
  <c r="M899" i="10"/>
  <c r="M762" i="10"/>
  <c r="N7" i="10"/>
  <c r="N8" i="10"/>
  <c r="N9" i="10"/>
  <c r="N10" i="10"/>
  <c r="N11" i="10"/>
  <c r="N12" i="10"/>
  <c r="N13" i="10"/>
  <c r="N14" i="10"/>
  <c r="N15" i="10"/>
  <c r="N16" i="10"/>
  <c r="N17" i="10"/>
  <c r="N18" i="10"/>
  <c r="N19" i="10"/>
  <c r="N20" i="10"/>
  <c r="N21" i="10"/>
  <c r="N22" i="10"/>
  <c r="N23" i="10"/>
  <c r="N24" i="10"/>
  <c r="N25" i="10"/>
  <c r="N26" i="10"/>
  <c r="J27" i="10"/>
  <c r="N27" i="10"/>
  <c r="J28" i="10"/>
  <c r="P28" i="10" s="1"/>
  <c r="N28" i="10"/>
  <c r="J29" i="10"/>
  <c r="P29" i="10" s="1"/>
  <c r="N29" i="10"/>
  <c r="J30" i="10"/>
  <c r="P30" i="10" s="1"/>
  <c r="N30" i="10"/>
  <c r="J31" i="10"/>
  <c r="P31" i="10" s="1"/>
  <c r="N31" i="10"/>
  <c r="J32" i="10"/>
  <c r="P32" i="10" s="1"/>
  <c r="N32" i="10"/>
  <c r="J33" i="10"/>
  <c r="N33" i="10"/>
  <c r="J34" i="10"/>
  <c r="P34" i="10" s="1"/>
  <c r="N34" i="10"/>
  <c r="J35" i="10"/>
  <c r="N35" i="10"/>
  <c r="J36" i="10"/>
  <c r="P36" i="10" s="1"/>
  <c r="N36" i="10"/>
  <c r="J37" i="10"/>
  <c r="P37" i="10" s="1"/>
  <c r="N37" i="10"/>
  <c r="J38" i="10"/>
  <c r="P38" i="10" s="1"/>
  <c r="N38" i="10"/>
  <c r="J39" i="10"/>
  <c r="P39" i="10" s="1"/>
  <c r="N39" i="10"/>
  <c r="J40" i="10"/>
  <c r="P40" i="10" s="1"/>
  <c r="N40" i="10"/>
  <c r="J41" i="10"/>
  <c r="P41" i="10" s="1"/>
  <c r="N41" i="10"/>
  <c r="J42" i="10"/>
  <c r="P42" i="10" s="1"/>
  <c r="N42" i="10"/>
  <c r="J43" i="10"/>
  <c r="N43" i="10"/>
  <c r="J44" i="10"/>
  <c r="P44" i="10" s="1"/>
  <c r="N44" i="10"/>
  <c r="J45" i="10"/>
  <c r="N45" i="10"/>
  <c r="J46" i="10"/>
  <c r="P46" i="10" s="1"/>
  <c r="N46" i="10"/>
  <c r="J47" i="10"/>
  <c r="P47" i="10" s="1"/>
  <c r="N47" i="10"/>
  <c r="J48" i="10"/>
  <c r="P48" i="10" s="1"/>
  <c r="N48" i="10"/>
  <c r="N49" i="10"/>
  <c r="N50" i="10"/>
  <c r="N51" i="10"/>
  <c r="N52" i="10"/>
  <c r="N53" i="10"/>
  <c r="N54" i="10"/>
  <c r="N55" i="10"/>
  <c r="N56" i="10"/>
  <c r="N57" i="10"/>
  <c r="N58" i="10"/>
  <c r="N59" i="10"/>
  <c r="N60" i="10"/>
  <c r="N61" i="10"/>
  <c r="N62" i="10"/>
  <c r="N63" i="10"/>
  <c r="N64" i="10"/>
  <c r="N65" i="10"/>
  <c r="N66" i="10"/>
  <c r="N67" i="10"/>
  <c r="N68" i="10"/>
  <c r="N69" i="10"/>
  <c r="N70" i="10"/>
  <c r="N71" i="10"/>
  <c r="J72" i="10"/>
  <c r="P72" i="10" s="1"/>
  <c r="N72" i="10"/>
  <c r="J73" i="10"/>
  <c r="P73" i="10" s="1"/>
  <c r="N73" i="10"/>
  <c r="J74" i="10"/>
  <c r="P74" i="10" s="1"/>
  <c r="N74" i="10"/>
  <c r="J75" i="10"/>
  <c r="N75" i="10"/>
  <c r="J76" i="10"/>
  <c r="P76" i="10" s="1"/>
  <c r="N76" i="10"/>
  <c r="J77" i="10"/>
  <c r="P77" i="10" s="1"/>
  <c r="N77" i="10"/>
  <c r="J78" i="10"/>
  <c r="P78" i="10" s="1"/>
  <c r="N78" i="10"/>
  <c r="J79" i="10"/>
  <c r="P79" i="10" s="1"/>
  <c r="N79" i="10"/>
  <c r="J80" i="10"/>
  <c r="P80" i="10" s="1"/>
  <c r="N80" i="10"/>
  <c r="J81" i="10"/>
  <c r="P81" i="10" s="1"/>
  <c r="N81" i="10"/>
  <c r="J82" i="10"/>
  <c r="P82" i="10" s="1"/>
  <c r="N82" i="10"/>
  <c r="J83" i="10"/>
  <c r="P83" i="10" s="1"/>
  <c r="N83" i="10"/>
  <c r="J84" i="10"/>
  <c r="P84" i="10" s="1"/>
  <c r="N84" i="10"/>
  <c r="J85" i="10"/>
  <c r="P85" i="10" s="1"/>
  <c r="N85" i="10"/>
  <c r="J86" i="10"/>
  <c r="P86" i="10" s="1"/>
  <c r="N86" i="10"/>
  <c r="J87" i="10"/>
  <c r="P87" i="10" s="1"/>
  <c r="N87" i="10"/>
  <c r="J88" i="10"/>
  <c r="P88" i="10" s="1"/>
  <c r="N88" i="10"/>
  <c r="J89" i="10"/>
  <c r="P89" i="10" s="1"/>
  <c r="N89" i="10"/>
  <c r="J90" i="10"/>
  <c r="P90" i="10" s="1"/>
  <c r="N90" i="10"/>
  <c r="J91" i="10"/>
  <c r="N91" i="10"/>
  <c r="N92" i="10"/>
  <c r="N93" i="10"/>
  <c r="N94" i="10"/>
  <c r="N95" i="10"/>
  <c r="N96" i="10"/>
  <c r="N97" i="10"/>
  <c r="N98" i="10"/>
  <c r="N99" i="10"/>
  <c r="N100" i="10"/>
  <c r="N101" i="10"/>
  <c r="N102" i="10"/>
  <c r="N103" i="10"/>
  <c r="N104" i="10"/>
  <c r="N105" i="10"/>
  <c r="N106" i="10"/>
  <c r="N107" i="10"/>
  <c r="N108" i="10"/>
  <c r="N109" i="10"/>
  <c r="N110" i="10"/>
  <c r="N111" i="10"/>
  <c r="N112" i="10"/>
  <c r="N113" i="10"/>
  <c r="J114" i="10"/>
  <c r="P114" i="10" s="1"/>
  <c r="N114" i="10"/>
  <c r="N115" i="10"/>
  <c r="J116" i="10"/>
  <c r="P116" i="10" s="1"/>
  <c r="N116" i="10"/>
  <c r="N117" i="10"/>
  <c r="J118" i="10"/>
  <c r="P118" i="10" s="1"/>
  <c r="N118" i="10"/>
  <c r="N119" i="10"/>
  <c r="J120" i="10"/>
  <c r="P120" i="10" s="1"/>
  <c r="N120" i="10"/>
  <c r="N121" i="10"/>
  <c r="J122" i="10"/>
  <c r="P122" i="10" s="1"/>
  <c r="N122" i="10"/>
  <c r="N123" i="10"/>
  <c r="J124" i="10"/>
  <c r="P124" i="10" s="1"/>
  <c r="N124" i="10"/>
  <c r="N125" i="10"/>
  <c r="J126" i="10"/>
  <c r="P126" i="10" s="1"/>
  <c r="N126" i="10"/>
  <c r="N127" i="10"/>
  <c r="J128" i="10"/>
  <c r="P128" i="10" s="1"/>
  <c r="N128" i="10"/>
  <c r="N129" i="10"/>
  <c r="J130" i="10"/>
  <c r="P130" i="10" s="1"/>
  <c r="N130" i="10"/>
  <c r="N131" i="10"/>
  <c r="J132" i="10"/>
  <c r="P132" i="10" s="1"/>
  <c r="N132" i="10"/>
  <c r="N133" i="10"/>
  <c r="N134" i="10"/>
  <c r="N135" i="10"/>
  <c r="N136" i="10"/>
  <c r="N137" i="10"/>
  <c r="N138" i="10"/>
  <c r="N139" i="10"/>
  <c r="N140" i="10"/>
  <c r="N141" i="10"/>
  <c r="N142" i="10"/>
  <c r="N143" i="10"/>
  <c r="N144" i="10"/>
  <c r="N145" i="10"/>
  <c r="N146" i="10"/>
  <c r="N147" i="10"/>
  <c r="N148" i="10"/>
  <c r="N149" i="10"/>
  <c r="N150" i="10"/>
  <c r="N151" i="10"/>
  <c r="N152" i="10"/>
  <c r="N153" i="10"/>
  <c r="N154" i="10"/>
  <c r="N155" i="10"/>
  <c r="N156" i="10"/>
  <c r="N157" i="10"/>
  <c r="N158" i="10"/>
  <c r="N159" i="10"/>
  <c r="N160" i="10"/>
  <c r="N161" i="10"/>
  <c r="N162" i="10"/>
  <c r="N163" i="10"/>
  <c r="N164" i="10"/>
  <c r="N165" i="10"/>
  <c r="M167" i="10"/>
  <c r="N167" i="10"/>
  <c r="M169" i="10"/>
  <c r="N169" i="10"/>
  <c r="M171" i="10"/>
  <c r="N171" i="10"/>
  <c r="M173" i="10"/>
  <c r="N173" i="10"/>
  <c r="M175" i="10"/>
  <c r="N175" i="10"/>
  <c r="M177" i="10"/>
  <c r="N177" i="10"/>
  <c r="M179" i="10"/>
  <c r="N179" i="10"/>
  <c r="M181" i="10"/>
  <c r="I181" i="10"/>
  <c r="N181" i="10"/>
  <c r="M183" i="10"/>
  <c r="I183" i="10"/>
  <c r="N183" i="10"/>
  <c r="M185" i="10"/>
  <c r="N185" i="10"/>
  <c r="M187" i="10"/>
  <c r="N187" i="10"/>
  <c r="M189" i="10"/>
  <c r="I189" i="10"/>
  <c r="N189" i="10"/>
  <c r="M191" i="10"/>
  <c r="I191" i="10"/>
  <c r="N191" i="10"/>
  <c r="M193" i="10"/>
  <c r="N193" i="10"/>
  <c r="M195" i="10"/>
  <c r="N195" i="10"/>
  <c r="M197" i="10"/>
  <c r="N197" i="10"/>
  <c r="M199" i="10"/>
  <c r="N199" i="10"/>
  <c r="M201" i="10"/>
  <c r="N201" i="10"/>
  <c r="M203" i="10"/>
  <c r="N203" i="10"/>
  <c r="M205" i="10"/>
  <c r="N205" i="10"/>
  <c r="M207" i="10"/>
  <c r="N207" i="10"/>
  <c r="M209" i="10"/>
  <c r="N209" i="10"/>
  <c r="M211" i="10"/>
  <c r="N211" i="10"/>
  <c r="M213" i="10"/>
  <c r="N213" i="10"/>
  <c r="M215" i="10"/>
  <c r="I215" i="10"/>
  <c r="N215" i="10"/>
  <c r="M217" i="10"/>
  <c r="I217" i="10"/>
  <c r="N217" i="10"/>
  <c r="M219" i="10"/>
  <c r="I219" i="10"/>
  <c r="N219" i="10"/>
  <c r="M221" i="10"/>
  <c r="I221" i="10"/>
  <c r="N221" i="10"/>
  <c r="M223" i="10"/>
  <c r="I223" i="10"/>
  <c r="N223" i="10"/>
  <c r="M225" i="10"/>
  <c r="I225" i="10"/>
  <c r="N225" i="10"/>
  <c r="M227" i="10"/>
  <c r="I227" i="10"/>
  <c r="N227" i="10"/>
  <c r="M229" i="10"/>
  <c r="I229" i="10"/>
  <c r="N229" i="10"/>
  <c r="M231" i="10"/>
  <c r="I231" i="10"/>
  <c r="N231" i="10"/>
  <c r="M233" i="10"/>
  <c r="I233" i="10"/>
  <c r="N233" i="10"/>
  <c r="M235" i="10"/>
  <c r="I235" i="10"/>
  <c r="N235" i="10"/>
  <c r="M237" i="10"/>
  <c r="N237" i="10"/>
  <c r="M239" i="10"/>
  <c r="N239" i="10"/>
  <c r="M241" i="10"/>
  <c r="N241" i="10"/>
  <c r="M243" i="10"/>
  <c r="N243" i="10"/>
  <c r="M245" i="10"/>
  <c r="N245" i="10"/>
  <c r="M247" i="10"/>
  <c r="N247" i="10"/>
  <c r="M249" i="10"/>
  <c r="N249" i="10"/>
  <c r="M251" i="10"/>
  <c r="N251" i="10"/>
  <c r="M253" i="10"/>
  <c r="N253" i="10"/>
  <c r="N261" i="10"/>
  <c r="M261" i="10"/>
  <c r="N262" i="10"/>
  <c r="M262" i="10"/>
  <c r="N263" i="10"/>
  <c r="M263" i="10"/>
  <c r="I263" i="10"/>
  <c r="O263" i="10" s="1"/>
  <c r="N264" i="10"/>
  <c r="M264" i="10"/>
  <c r="I264" i="10"/>
  <c r="O264" i="10" s="1"/>
  <c r="N265" i="10"/>
  <c r="M265" i="10"/>
  <c r="N266" i="10"/>
  <c r="M266" i="10"/>
  <c r="N267" i="10"/>
  <c r="M267" i="10"/>
  <c r="I267" i="10"/>
  <c r="O267" i="10" s="1"/>
  <c r="N268" i="10"/>
  <c r="M268" i="10"/>
  <c r="I268" i="10"/>
  <c r="O268" i="10" s="1"/>
  <c r="N269" i="10"/>
  <c r="M269" i="10"/>
  <c r="N270" i="10"/>
  <c r="M270" i="10"/>
  <c r="N271" i="10"/>
  <c r="M271" i="10"/>
  <c r="I271" i="10"/>
  <c r="O271" i="10" s="1"/>
  <c r="N272" i="10"/>
  <c r="M272" i="10"/>
  <c r="I272" i="10"/>
  <c r="O272" i="10" s="1"/>
  <c r="N273" i="10"/>
  <c r="M273" i="10"/>
  <c r="N274" i="10"/>
  <c r="M274" i="10"/>
  <c r="N275" i="10"/>
  <c r="M275" i="10"/>
  <c r="I275" i="10"/>
  <c r="O275" i="10" s="1"/>
  <c r="N276" i="10"/>
  <c r="M276" i="10"/>
  <c r="I276" i="10"/>
  <c r="O276" i="10" s="1"/>
  <c r="N277" i="10"/>
  <c r="M277" i="10"/>
  <c r="N278" i="10"/>
  <c r="M278" i="10"/>
  <c r="N279" i="10"/>
  <c r="M279" i="10"/>
  <c r="I279" i="10"/>
  <c r="O279" i="10" s="1"/>
  <c r="N280" i="10"/>
  <c r="J280" i="10"/>
  <c r="M280" i="10"/>
  <c r="N281" i="10"/>
  <c r="J281" i="10"/>
  <c r="M281" i="10"/>
  <c r="P281" i="10" s="1"/>
  <c r="N282" i="10"/>
  <c r="J282" i="10"/>
  <c r="M282" i="10"/>
  <c r="N283" i="10"/>
  <c r="J283" i="10"/>
  <c r="M283" i="10"/>
  <c r="N284" i="10"/>
  <c r="J284" i="10"/>
  <c r="M284" i="10"/>
  <c r="N285" i="10"/>
  <c r="J285" i="10"/>
  <c r="M285" i="10"/>
  <c r="P285" i="10" s="1"/>
  <c r="N286" i="10"/>
  <c r="J286" i="10"/>
  <c r="M286" i="10"/>
  <c r="N287" i="10"/>
  <c r="J287" i="10"/>
  <c r="M287" i="10"/>
  <c r="N288" i="10"/>
  <c r="J288" i="10"/>
  <c r="M288" i="10"/>
  <c r="N289" i="10"/>
  <c r="J289" i="10"/>
  <c r="M289" i="10"/>
  <c r="P289" i="10" s="1"/>
  <c r="N290" i="10"/>
  <c r="J290" i="10"/>
  <c r="M290" i="10"/>
  <c r="N291" i="10"/>
  <c r="J291" i="10"/>
  <c r="M291" i="10"/>
  <c r="N292" i="10"/>
  <c r="J292" i="10"/>
  <c r="M292" i="10"/>
  <c r="N293" i="10"/>
  <c r="J293" i="10"/>
  <c r="M293" i="10"/>
  <c r="P293" i="10" s="1"/>
  <c r="N294" i="10"/>
  <c r="J294" i="10"/>
  <c r="M294" i="10"/>
  <c r="N295" i="10"/>
  <c r="J295" i="10"/>
  <c r="M295" i="10"/>
  <c r="N296" i="10"/>
  <c r="J296" i="10"/>
  <c r="M296" i="10"/>
  <c r="N297" i="10"/>
  <c r="J297" i="10"/>
  <c r="M297" i="10"/>
  <c r="P297" i="10" s="1"/>
  <c r="N298" i="10"/>
  <c r="J298" i="10"/>
  <c r="M298" i="10"/>
  <c r="N299" i="10"/>
  <c r="J299" i="10"/>
  <c r="M299" i="10"/>
  <c r="N300" i="10"/>
  <c r="J300" i="10"/>
  <c r="M300" i="10"/>
  <c r="N301" i="10"/>
  <c r="J301" i="10"/>
  <c r="M301" i="10"/>
  <c r="P301" i="10" s="1"/>
  <c r="N302" i="10"/>
  <c r="M302" i="10"/>
  <c r="I302" i="10"/>
  <c r="O302" i="10" s="1"/>
  <c r="N303" i="10"/>
  <c r="M303" i="10"/>
  <c r="I303" i="10"/>
  <c r="O303" i="10" s="1"/>
  <c r="N304" i="10"/>
  <c r="M304" i="10"/>
  <c r="I304" i="10"/>
  <c r="O304" i="10" s="1"/>
  <c r="N305" i="10"/>
  <c r="M305" i="10"/>
  <c r="I305" i="10"/>
  <c r="O305" i="10" s="1"/>
  <c r="N306" i="10"/>
  <c r="M306" i="10"/>
  <c r="I306" i="10"/>
  <c r="O306" i="10" s="1"/>
  <c r="N307" i="10"/>
  <c r="M307" i="10"/>
  <c r="I307" i="10"/>
  <c r="O307" i="10" s="1"/>
  <c r="N308" i="10"/>
  <c r="M308" i="10"/>
  <c r="I308" i="10"/>
  <c r="O308" i="10" s="1"/>
  <c r="N309" i="10"/>
  <c r="M309" i="10"/>
  <c r="I309" i="10"/>
  <c r="O309" i="10" s="1"/>
  <c r="N310" i="10"/>
  <c r="M310" i="10"/>
  <c r="I310" i="10"/>
  <c r="O310" i="10" s="1"/>
  <c r="N311" i="10"/>
  <c r="M311" i="10"/>
  <c r="I311" i="10"/>
  <c r="O311" i="10" s="1"/>
  <c r="N312" i="10"/>
  <c r="M312" i="10"/>
  <c r="I312" i="10"/>
  <c r="O312" i="10" s="1"/>
  <c r="N313" i="10"/>
  <c r="M313" i="10"/>
  <c r="I313" i="10"/>
  <c r="O313" i="10" s="1"/>
  <c r="N314" i="10"/>
  <c r="M314" i="10"/>
  <c r="I314" i="10"/>
  <c r="O314" i="10" s="1"/>
  <c r="N315" i="10"/>
  <c r="M315" i="10"/>
  <c r="I315" i="10"/>
  <c r="O315" i="10" s="1"/>
  <c r="N316" i="10"/>
  <c r="M316" i="10"/>
  <c r="I316" i="10"/>
  <c r="O316" i="10" s="1"/>
  <c r="N317" i="10"/>
  <c r="M317" i="10"/>
  <c r="I317" i="10"/>
  <c r="O317" i="10" s="1"/>
  <c r="N318" i="10"/>
  <c r="M318" i="10"/>
  <c r="I318" i="10"/>
  <c r="O318" i="10" s="1"/>
  <c r="N319" i="10"/>
  <c r="M319" i="10"/>
  <c r="I319" i="10"/>
  <c r="O319" i="10" s="1"/>
  <c r="N320" i="10"/>
  <c r="M320" i="10"/>
  <c r="I320" i="10"/>
  <c r="O320" i="10" s="1"/>
  <c r="N321" i="10"/>
  <c r="M321" i="10"/>
  <c r="I321" i="10"/>
  <c r="O321" i="10" s="1"/>
  <c r="N322" i="10"/>
  <c r="M322" i="10"/>
  <c r="I322" i="10"/>
  <c r="O322" i="10" s="1"/>
  <c r="N323" i="10"/>
  <c r="M323" i="10"/>
  <c r="I323" i="10"/>
  <c r="O323" i="10" s="1"/>
  <c r="N324" i="10"/>
  <c r="J324" i="10"/>
  <c r="M324" i="10"/>
  <c r="N325" i="10"/>
  <c r="J325" i="10"/>
  <c r="M325" i="10"/>
  <c r="P325" i="10" s="1"/>
  <c r="N326" i="10"/>
  <c r="J326" i="10"/>
  <c r="M326" i="10"/>
  <c r="N327" i="10"/>
  <c r="J327" i="10"/>
  <c r="M327" i="10"/>
  <c r="N328" i="10"/>
  <c r="J328" i="10"/>
  <c r="M328" i="10"/>
  <c r="N329" i="10"/>
  <c r="J329" i="10"/>
  <c r="M329" i="10"/>
  <c r="P329" i="10" s="1"/>
  <c r="N330" i="10"/>
  <c r="J330" i="10"/>
  <c r="M330" i="10"/>
  <c r="N331" i="10"/>
  <c r="J331" i="10"/>
  <c r="M331" i="10"/>
  <c r="N332" i="10"/>
  <c r="J332" i="10"/>
  <c r="M332" i="10"/>
  <c r="N333" i="10"/>
  <c r="J333" i="10"/>
  <c r="M333" i="10"/>
  <c r="P333" i="10" s="1"/>
  <c r="N334" i="10"/>
  <c r="J334" i="10"/>
  <c r="M334" i="10"/>
  <c r="N335" i="10"/>
  <c r="J335" i="10"/>
  <c r="M335" i="10"/>
  <c r="N336" i="10"/>
  <c r="J336" i="10"/>
  <c r="M336" i="10"/>
  <c r="N337" i="10"/>
  <c r="J337" i="10"/>
  <c r="M337" i="10"/>
  <c r="P337" i="10" s="1"/>
  <c r="N338" i="10"/>
  <c r="J338" i="10"/>
  <c r="M338" i="10"/>
  <c r="N339" i="10"/>
  <c r="J339" i="10"/>
  <c r="M339" i="10"/>
  <c r="N340" i="10"/>
  <c r="J340" i="10"/>
  <c r="M340" i="10"/>
  <c r="N341" i="10"/>
  <c r="J341" i="10"/>
  <c r="M341" i="10"/>
  <c r="P341" i="10" s="1"/>
  <c r="N342" i="10"/>
  <c r="J342" i="10"/>
  <c r="M342" i="10"/>
  <c r="N343" i="10"/>
  <c r="J343" i="10"/>
  <c r="M343" i="10"/>
  <c r="N344" i="10"/>
  <c r="J344" i="10"/>
  <c r="M344" i="10"/>
  <c r="N345" i="10"/>
  <c r="M345" i="10"/>
  <c r="N346" i="10"/>
  <c r="M346" i="10"/>
  <c r="N347" i="10"/>
  <c r="M347" i="10"/>
  <c r="I347" i="10"/>
  <c r="O347" i="10" s="1"/>
  <c r="N348" i="10"/>
  <c r="M348" i="10"/>
  <c r="I348" i="10"/>
  <c r="O348" i="10" s="1"/>
  <c r="N349" i="10"/>
  <c r="M349" i="10"/>
  <c r="N350" i="10"/>
  <c r="M350" i="10"/>
  <c r="N351" i="10"/>
  <c r="M351" i="10"/>
  <c r="I351" i="10"/>
  <c r="O351" i="10" s="1"/>
  <c r="N352" i="10"/>
  <c r="M352" i="10"/>
  <c r="I352" i="10"/>
  <c r="O352" i="10" s="1"/>
  <c r="N353" i="10"/>
  <c r="M353" i="10"/>
  <c r="N354" i="10"/>
  <c r="M354" i="10"/>
  <c r="N355" i="10"/>
  <c r="M355" i="10"/>
  <c r="I355" i="10"/>
  <c r="O355" i="10" s="1"/>
  <c r="N356" i="10"/>
  <c r="M356" i="10"/>
  <c r="I356" i="10"/>
  <c r="O356" i="10" s="1"/>
  <c r="N357" i="10"/>
  <c r="M357" i="10"/>
  <c r="N358" i="10"/>
  <c r="M358" i="10"/>
  <c r="N359" i="10"/>
  <c r="M359" i="10"/>
  <c r="I359" i="10"/>
  <c r="O359" i="10" s="1"/>
  <c r="N360" i="10"/>
  <c r="M360" i="10"/>
  <c r="I360" i="10"/>
  <c r="O360" i="10" s="1"/>
  <c r="N361" i="10"/>
  <c r="M361" i="10"/>
  <c r="N362" i="10"/>
  <c r="M362" i="10"/>
  <c r="N363" i="10"/>
  <c r="M363" i="10"/>
  <c r="I363" i="10"/>
  <c r="O363" i="10" s="1"/>
  <c r="N364" i="10"/>
  <c r="M364" i="10"/>
  <c r="I364" i="10"/>
  <c r="O364" i="10" s="1"/>
  <c r="N365" i="10"/>
  <c r="M365" i="10"/>
  <c r="N366" i="10"/>
  <c r="J366" i="10"/>
  <c r="M366" i="10"/>
  <c r="I366" i="10"/>
  <c r="O366" i="10" s="1"/>
  <c r="N367" i="10"/>
  <c r="J367" i="10"/>
  <c r="M367" i="10"/>
  <c r="I367" i="10"/>
  <c r="O367" i="10" s="1"/>
  <c r="N368" i="10"/>
  <c r="J368" i="10"/>
  <c r="M368" i="10"/>
  <c r="I368" i="10"/>
  <c r="O368" i="10" s="1"/>
  <c r="N369" i="10"/>
  <c r="J369" i="10"/>
  <c r="M369" i="10"/>
  <c r="I369" i="10"/>
  <c r="O369" i="10" s="1"/>
  <c r="N370" i="10"/>
  <c r="J370" i="10"/>
  <c r="M370" i="10"/>
  <c r="I370" i="10"/>
  <c r="O370" i="10" s="1"/>
  <c r="N371" i="10"/>
  <c r="J371" i="10"/>
  <c r="M371" i="10"/>
  <c r="I371" i="10"/>
  <c r="O371" i="10" s="1"/>
  <c r="N372" i="10"/>
  <c r="J372" i="10"/>
  <c r="M372" i="10"/>
  <c r="I372" i="10"/>
  <c r="O372" i="10" s="1"/>
  <c r="N373" i="10"/>
  <c r="J373" i="10"/>
  <c r="M373" i="10"/>
  <c r="I373" i="10"/>
  <c r="O373" i="10" s="1"/>
  <c r="N374" i="10"/>
  <c r="J374" i="10"/>
  <c r="M374" i="10"/>
  <c r="I374" i="10"/>
  <c r="O374" i="10" s="1"/>
  <c r="N375" i="10"/>
  <c r="J375" i="10"/>
  <c r="M375" i="10"/>
  <c r="I375" i="10"/>
  <c r="O375" i="10" s="1"/>
  <c r="N376" i="10"/>
  <c r="J376" i="10"/>
  <c r="M376" i="10"/>
  <c r="I376" i="10"/>
  <c r="O376" i="10" s="1"/>
  <c r="N377" i="10"/>
  <c r="J377" i="10"/>
  <c r="M377" i="10"/>
  <c r="I377" i="10"/>
  <c r="O377" i="10" s="1"/>
  <c r="N378" i="10"/>
  <c r="J378" i="10"/>
  <c r="M378" i="10"/>
  <c r="I378" i="10"/>
  <c r="O378" i="10" s="1"/>
  <c r="N379" i="10"/>
  <c r="J379" i="10"/>
  <c r="M379" i="10"/>
  <c r="I379" i="10"/>
  <c r="O379" i="10" s="1"/>
  <c r="N380" i="10"/>
  <c r="J380" i="10"/>
  <c r="M380" i="10"/>
  <c r="I380" i="10"/>
  <c r="O380" i="10" s="1"/>
  <c r="N381" i="10"/>
  <c r="J381" i="10"/>
  <c r="M381" i="10"/>
  <c r="I381" i="10"/>
  <c r="O381" i="10" s="1"/>
  <c r="N382" i="10"/>
  <c r="J382" i="10"/>
  <c r="M382" i="10"/>
  <c r="I382" i="10"/>
  <c r="O382" i="10" s="1"/>
  <c r="N383" i="10"/>
  <c r="J383" i="10"/>
  <c r="M383" i="10"/>
  <c r="I383" i="10"/>
  <c r="O383" i="10" s="1"/>
  <c r="N384" i="10"/>
  <c r="J384" i="10"/>
  <c r="M384" i="10"/>
  <c r="I384" i="10"/>
  <c r="O384" i="10" s="1"/>
  <c r="N385" i="10"/>
  <c r="J385" i="10"/>
  <c r="M385" i="10"/>
  <c r="I385" i="10"/>
  <c r="O385" i="10" s="1"/>
  <c r="N386" i="10"/>
  <c r="M386" i="10"/>
  <c r="I386" i="10"/>
  <c r="O386" i="10" s="1"/>
  <c r="N457" i="10"/>
  <c r="N461" i="10"/>
  <c r="N465" i="10"/>
  <c r="N469" i="10"/>
  <c r="N473" i="10"/>
  <c r="N477" i="10"/>
  <c r="N481" i="10"/>
  <c r="N485" i="10"/>
  <c r="N486" i="10"/>
  <c r="N487" i="10"/>
  <c r="N488" i="10"/>
  <c r="N489" i="10"/>
  <c r="N490" i="10"/>
  <c r="N491" i="10"/>
  <c r="N495" i="10"/>
  <c r="N499" i="10"/>
  <c r="N503" i="10"/>
  <c r="N507" i="10"/>
  <c r="N511" i="10"/>
  <c r="N514" i="10"/>
  <c r="N516" i="10"/>
  <c r="N518" i="10"/>
  <c r="N520" i="10"/>
  <c r="N522" i="10"/>
  <c r="N524" i="10"/>
  <c r="N526" i="10"/>
  <c r="N528" i="10"/>
  <c r="N530" i="10"/>
  <c r="N532" i="10"/>
  <c r="N534" i="10"/>
  <c r="N538" i="10"/>
  <c r="N542" i="10"/>
  <c r="N546" i="10"/>
  <c r="N550" i="10"/>
  <c r="N554" i="10"/>
  <c r="N580" i="10"/>
  <c r="N584" i="10"/>
  <c r="N588" i="10"/>
  <c r="N592" i="10"/>
  <c r="N596" i="10"/>
  <c r="N387" i="10"/>
  <c r="M387" i="10"/>
  <c r="I387" i="10"/>
  <c r="N388" i="10"/>
  <c r="M388" i="10"/>
  <c r="I388" i="10"/>
  <c r="N389" i="10"/>
  <c r="M389" i="10"/>
  <c r="I389" i="10"/>
  <c r="N390" i="10"/>
  <c r="M390" i="10"/>
  <c r="I390" i="10"/>
  <c r="N391" i="10"/>
  <c r="M391" i="10"/>
  <c r="I391" i="10"/>
  <c r="N392" i="10"/>
  <c r="M392" i="10"/>
  <c r="I392" i="10"/>
  <c r="N393" i="10"/>
  <c r="M393" i="10"/>
  <c r="I393" i="10"/>
  <c r="N394" i="10"/>
  <c r="M394" i="10"/>
  <c r="I394" i="10"/>
  <c r="N395" i="10"/>
  <c r="M395" i="10"/>
  <c r="I395" i="10"/>
  <c r="N396" i="10"/>
  <c r="M396" i="10"/>
  <c r="I396" i="10"/>
  <c r="N397" i="10"/>
  <c r="M397" i="10"/>
  <c r="I397" i="10"/>
  <c r="N398" i="10"/>
  <c r="M398" i="10"/>
  <c r="I398" i="10"/>
  <c r="N399" i="10"/>
  <c r="M399" i="10"/>
  <c r="I399" i="10"/>
  <c r="N400" i="10"/>
  <c r="M400" i="10"/>
  <c r="I400" i="10"/>
  <c r="N401" i="10"/>
  <c r="M401" i="10"/>
  <c r="I401" i="10"/>
  <c r="N402" i="10"/>
  <c r="M402" i="10"/>
  <c r="I402" i="10"/>
  <c r="N403" i="10"/>
  <c r="M403" i="10"/>
  <c r="I403" i="10"/>
  <c r="N404" i="10"/>
  <c r="M404" i="10"/>
  <c r="I404" i="10"/>
  <c r="N405" i="10"/>
  <c r="M405" i="10"/>
  <c r="I405" i="10"/>
  <c r="N406" i="10"/>
  <c r="M406" i="10"/>
  <c r="I406" i="10"/>
  <c r="N407" i="10"/>
  <c r="M407" i="10"/>
  <c r="N408" i="10"/>
  <c r="M408" i="10"/>
  <c r="N409" i="10"/>
  <c r="M409" i="10"/>
  <c r="N410" i="10"/>
  <c r="M410" i="10"/>
  <c r="N411" i="10"/>
  <c r="M411" i="10"/>
  <c r="N412" i="10"/>
  <c r="M412" i="10"/>
  <c r="N413" i="10"/>
  <c r="M413" i="10"/>
  <c r="N414" i="10"/>
  <c r="M414" i="10"/>
  <c r="N415" i="10"/>
  <c r="N416" i="10"/>
  <c r="N417" i="10"/>
  <c r="N418" i="10"/>
  <c r="N419" i="10"/>
  <c r="N420" i="10"/>
  <c r="N421" i="10"/>
  <c r="N422" i="10"/>
  <c r="N423" i="10"/>
  <c r="N424" i="10"/>
  <c r="N425" i="10"/>
  <c r="N426" i="10"/>
  <c r="N427" i="10"/>
  <c r="N428" i="10"/>
  <c r="N429" i="10"/>
  <c r="N430" i="10"/>
  <c r="N431" i="10"/>
  <c r="N432" i="10"/>
  <c r="N433" i="10"/>
  <c r="N434" i="10"/>
  <c r="N435" i="10"/>
  <c r="N436" i="10"/>
  <c r="N437" i="10"/>
  <c r="N438" i="10"/>
  <c r="N439" i="10"/>
  <c r="N440" i="10"/>
  <c r="N441" i="10"/>
  <c r="N442" i="10"/>
  <c r="N443" i="10"/>
  <c r="N444" i="10"/>
  <c r="N445" i="10"/>
  <c r="N446" i="10"/>
  <c r="N447" i="10"/>
  <c r="N448" i="10"/>
  <c r="N449" i="10"/>
  <c r="N450" i="10"/>
  <c r="N451" i="10"/>
  <c r="N452" i="10"/>
  <c r="N453" i="10"/>
  <c r="N454" i="10"/>
  <c r="N455" i="10"/>
  <c r="N456" i="10"/>
  <c r="N460" i="10"/>
  <c r="N464" i="10"/>
  <c r="N468" i="10"/>
  <c r="N472" i="10"/>
  <c r="N476" i="10"/>
  <c r="N480" i="10"/>
  <c r="N484" i="10"/>
  <c r="N494" i="10"/>
  <c r="N498" i="10"/>
  <c r="N502" i="10"/>
  <c r="N506" i="10"/>
  <c r="N510" i="10"/>
  <c r="N535" i="10"/>
  <c r="N539" i="10"/>
  <c r="N543" i="10"/>
  <c r="N547" i="10"/>
  <c r="N551" i="10"/>
  <c r="N555" i="10"/>
  <c r="N557" i="10"/>
  <c r="N559" i="10"/>
  <c r="N561" i="10"/>
  <c r="N563" i="10"/>
  <c r="N565" i="10"/>
  <c r="N567" i="10"/>
  <c r="N569" i="10"/>
  <c r="N571" i="10"/>
  <c r="N573" i="10"/>
  <c r="N575" i="10"/>
  <c r="N577" i="10"/>
  <c r="N581" i="10"/>
  <c r="N585" i="10"/>
  <c r="N589" i="10"/>
  <c r="N593" i="10"/>
  <c r="N597" i="10"/>
  <c r="N600" i="10"/>
  <c r="N602" i="10"/>
  <c r="N604" i="10"/>
  <c r="N606" i="10"/>
  <c r="N608" i="10"/>
  <c r="N610" i="10"/>
  <c r="N612" i="10"/>
  <c r="L7" i="10"/>
  <c r="L8" i="10"/>
  <c r="L10" i="10"/>
  <c r="L11" i="10"/>
  <c r="L12" i="10"/>
  <c r="L13" i="10"/>
  <c r="L15" i="10"/>
  <c r="L16" i="10"/>
  <c r="L17" i="10"/>
  <c r="L23" i="10"/>
  <c r="L24" i="10"/>
  <c r="L29" i="10"/>
  <c r="L30" i="10"/>
  <c r="L33" i="10"/>
  <c r="L34" i="10"/>
  <c r="L39" i="10"/>
  <c r="L40" i="10"/>
  <c r="L47" i="10"/>
  <c r="L48" i="10"/>
  <c r="L50" i="10"/>
  <c r="L51" i="10"/>
  <c r="L53" i="10"/>
  <c r="L54" i="10"/>
  <c r="L58" i="10"/>
  <c r="L59" i="10"/>
  <c r="L64" i="10"/>
  <c r="L67" i="10"/>
  <c r="L68" i="10"/>
  <c r="L70" i="10"/>
  <c r="L71" i="10"/>
  <c r="L73" i="10"/>
  <c r="L74" i="10"/>
  <c r="L78" i="10"/>
  <c r="L89" i="10"/>
  <c r="L91" i="10"/>
  <c r="L93" i="10"/>
  <c r="L95" i="10"/>
  <c r="L97" i="10"/>
  <c r="L99" i="10"/>
  <c r="L102" i="10"/>
  <c r="L104" i="10"/>
  <c r="L106" i="10"/>
  <c r="L108" i="10"/>
  <c r="L110" i="10"/>
  <c r="L112" i="10"/>
  <c r="L114" i="10"/>
  <c r="L116" i="10"/>
  <c r="L118" i="10"/>
  <c r="L120" i="10"/>
  <c r="L122" i="10"/>
  <c r="L124" i="10"/>
  <c r="L126" i="10"/>
  <c r="L128" i="10"/>
  <c r="L131" i="10"/>
  <c r="L132" i="10"/>
  <c r="L135" i="10"/>
  <c r="L137" i="10"/>
  <c r="L139" i="10"/>
  <c r="L141" i="10"/>
  <c r="L143" i="10"/>
  <c r="L145" i="10"/>
  <c r="L147" i="10"/>
  <c r="L149" i="10"/>
  <c r="L151" i="10"/>
  <c r="L154" i="10"/>
  <c r="L156" i="10"/>
  <c r="L158" i="10"/>
  <c r="L160" i="10"/>
  <c r="L161" i="10"/>
  <c r="M168" i="10"/>
  <c r="N168" i="10"/>
  <c r="M172" i="10"/>
  <c r="N172" i="10"/>
  <c r="M180" i="10"/>
  <c r="I180" i="10"/>
  <c r="O180" i="10" s="1"/>
  <c r="N180" i="10"/>
  <c r="M184" i="10"/>
  <c r="N184" i="10"/>
  <c r="M186" i="10"/>
  <c r="N186" i="10"/>
  <c r="M188" i="10"/>
  <c r="I188" i="10"/>
  <c r="O188" i="10" s="1"/>
  <c r="N188" i="10"/>
  <c r="M192" i="10"/>
  <c r="I192" i="10"/>
  <c r="O192" i="10" s="1"/>
  <c r="N192" i="10"/>
  <c r="M194" i="10"/>
  <c r="M196" i="10"/>
  <c r="N196" i="10"/>
  <c r="M198" i="10"/>
  <c r="N198" i="10"/>
  <c r="M200" i="10"/>
  <c r="N200" i="10"/>
  <c r="M202" i="10"/>
  <c r="N202" i="10"/>
  <c r="M204" i="10"/>
  <c r="N204" i="10"/>
  <c r="M206" i="10"/>
  <c r="N206" i="10"/>
  <c r="M208" i="10"/>
  <c r="N208" i="10"/>
  <c r="M210" i="10"/>
  <c r="N210" i="10"/>
  <c r="M212" i="10"/>
  <c r="N212" i="10"/>
  <c r="M214" i="10"/>
  <c r="N214" i="10"/>
  <c r="M216" i="10"/>
  <c r="I216" i="10"/>
  <c r="O216" i="10" s="1"/>
  <c r="N216" i="10"/>
  <c r="M218" i="10"/>
  <c r="I218" i="10"/>
  <c r="O218" i="10" s="1"/>
  <c r="N218" i="10"/>
  <c r="M220" i="10"/>
  <c r="I220" i="10"/>
  <c r="O220" i="10" s="1"/>
  <c r="N220" i="10"/>
  <c r="M222" i="10"/>
  <c r="I222" i="10"/>
  <c r="O222" i="10" s="1"/>
  <c r="N222" i="10"/>
  <c r="M224" i="10"/>
  <c r="I224" i="10"/>
  <c r="O224" i="10" s="1"/>
  <c r="N224" i="10"/>
  <c r="M226" i="10"/>
  <c r="I226" i="10"/>
  <c r="O226" i="10" s="1"/>
  <c r="N226" i="10"/>
  <c r="M228" i="10"/>
  <c r="I228" i="10"/>
  <c r="O228" i="10" s="1"/>
  <c r="N228" i="10"/>
  <c r="M230" i="10"/>
  <c r="I230" i="10"/>
  <c r="O230" i="10" s="1"/>
  <c r="N230" i="10"/>
  <c r="M232" i="10"/>
  <c r="I232" i="10"/>
  <c r="O232" i="10" s="1"/>
  <c r="N232" i="10"/>
  <c r="M234" i="10"/>
  <c r="I234" i="10"/>
  <c r="O234" i="10" s="1"/>
  <c r="N234" i="10"/>
  <c r="M236" i="10"/>
  <c r="I236" i="10"/>
  <c r="O236" i="10" s="1"/>
  <c r="N236" i="10"/>
  <c r="M238" i="10"/>
  <c r="N238" i="10"/>
  <c r="M240" i="10"/>
  <c r="N240" i="10"/>
  <c r="M242" i="10"/>
  <c r="N242" i="10"/>
  <c r="M244" i="10"/>
  <c r="N244" i="10"/>
  <c r="M246" i="10"/>
  <c r="N246" i="10"/>
  <c r="M248" i="10"/>
  <c r="N248" i="10"/>
  <c r="M250" i="10"/>
  <c r="N250" i="10"/>
  <c r="M252" i="10"/>
  <c r="N252" i="10"/>
  <c r="N254" i="10"/>
  <c r="M254" i="10"/>
  <c r="AC254" i="10"/>
  <c r="AC255" i="10"/>
  <c r="AC256" i="10"/>
  <c r="AC257" i="10"/>
  <c r="AC258" i="10"/>
  <c r="AC259" i="10"/>
  <c r="AC260" i="10"/>
  <c r="N459" i="10"/>
  <c r="N463" i="10"/>
  <c r="N467" i="10"/>
  <c r="N471" i="10"/>
  <c r="N475" i="10"/>
  <c r="N479" i="10"/>
  <c r="N483" i="10"/>
  <c r="N493" i="10"/>
  <c r="N497" i="10"/>
  <c r="N501" i="10"/>
  <c r="N505" i="10"/>
  <c r="N509" i="10"/>
  <c r="N513" i="10"/>
  <c r="N515" i="10"/>
  <c r="N517" i="10"/>
  <c r="N519" i="10"/>
  <c r="N521" i="10"/>
  <c r="N523" i="10"/>
  <c r="N525" i="10"/>
  <c r="N527" i="10"/>
  <c r="N529" i="10"/>
  <c r="N531" i="10"/>
  <c r="N533" i="10"/>
  <c r="N536" i="10"/>
  <c r="N540" i="10"/>
  <c r="N544" i="10"/>
  <c r="N548" i="10"/>
  <c r="N552" i="10"/>
  <c r="N556" i="10"/>
  <c r="N578" i="10"/>
  <c r="N582" i="10"/>
  <c r="N586" i="10"/>
  <c r="N590" i="10"/>
  <c r="N594" i="10"/>
  <c r="N598" i="10"/>
  <c r="M820" i="10"/>
  <c r="G33" i="130"/>
  <c r="G25" i="130" s="1"/>
  <c r="G33" i="128"/>
  <c r="G25" i="128" s="1"/>
  <c r="G32" i="130"/>
  <c r="G52" i="130" s="1"/>
  <c r="G33" i="129"/>
  <c r="G25" i="129" s="1"/>
  <c r="G32" i="128"/>
  <c r="G24" i="128" s="1"/>
  <c r="G33" i="124"/>
  <c r="G53" i="124" s="1"/>
  <c r="G45" i="124" s="1"/>
  <c r="G33" i="122"/>
  <c r="G53" i="122" s="1"/>
  <c r="G45" i="122" s="1"/>
  <c r="G33" i="121"/>
  <c r="G53" i="121" s="1"/>
  <c r="G45" i="121" s="1"/>
  <c r="G33" i="126"/>
  <c r="G53" i="126" s="1"/>
  <c r="G45" i="126" s="1"/>
  <c r="G33" i="125"/>
  <c r="G53" i="125" s="1"/>
  <c r="G45" i="125" s="1"/>
  <c r="G32" i="124"/>
  <c r="G52" i="124" s="1"/>
  <c r="G44" i="124" s="1"/>
  <c r="G33" i="123"/>
  <c r="G53" i="123" s="1"/>
  <c r="G45" i="123" s="1"/>
  <c r="G33" i="119"/>
  <c r="G53" i="119" s="1"/>
  <c r="G45" i="119" s="1"/>
  <c r="G32" i="118"/>
  <c r="G52" i="118" s="1"/>
  <c r="G44" i="118" s="1"/>
  <c r="G33" i="116"/>
  <c r="G53" i="116" s="1"/>
  <c r="G45" i="116" s="1"/>
  <c r="G33" i="112"/>
  <c r="G25" i="112" s="1"/>
  <c r="G32" i="126"/>
  <c r="G52" i="126" s="1"/>
  <c r="G44" i="126" s="1"/>
  <c r="G32" i="122"/>
  <c r="G52" i="122" s="1"/>
  <c r="G33" i="120"/>
  <c r="G25" i="120" s="1"/>
  <c r="G32" i="119"/>
  <c r="G52" i="119" s="1"/>
  <c r="G44" i="119" s="1"/>
  <c r="G33" i="117"/>
  <c r="G53" i="117" s="1"/>
  <c r="G45" i="117" s="1"/>
  <c r="G32" i="116"/>
  <c r="G52" i="116" s="1"/>
  <c r="G44" i="116" s="1"/>
  <c r="G33" i="115"/>
  <c r="G53" i="115" s="1"/>
  <c r="G45" i="115" s="1"/>
  <c r="G33" i="114"/>
  <c r="G53" i="114" s="1"/>
  <c r="G45" i="114" s="1"/>
  <c r="G32" i="129"/>
  <c r="G33" i="127"/>
  <c r="G53" i="127" s="1"/>
  <c r="G32" i="120"/>
  <c r="G32" i="117"/>
  <c r="G24" i="117" s="1"/>
  <c r="G32" i="115"/>
  <c r="G31" i="115" s="1"/>
  <c r="G23" i="115" s="1"/>
  <c r="G32" i="114"/>
  <c r="G24" i="114" s="1"/>
  <c r="G32" i="113"/>
  <c r="G52" i="113" s="1"/>
  <c r="G32" i="127"/>
  <c r="G24" i="127" s="1"/>
  <c r="G33" i="113"/>
  <c r="G53" i="113" s="1"/>
  <c r="G45" i="113" s="1"/>
  <c r="G32" i="112"/>
  <c r="G24" i="112" s="1"/>
  <c r="G33" i="111"/>
  <c r="G53" i="111" s="1"/>
  <c r="G45" i="111" s="1"/>
  <c r="G32" i="109"/>
  <c r="G24" i="109" s="1"/>
  <c r="G32" i="105"/>
  <c r="G52" i="105" s="1"/>
  <c r="G44" i="105" s="1"/>
  <c r="G32" i="103"/>
  <c r="G24" i="103" s="1"/>
  <c r="G33" i="102"/>
  <c r="G53" i="102" s="1"/>
  <c r="G45" i="102" s="1"/>
  <c r="G32" i="123"/>
  <c r="G52" i="123" s="1"/>
  <c r="G44" i="123" s="1"/>
  <c r="G33" i="118"/>
  <c r="G53" i="118" s="1"/>
  <c r="G45" i="118" s="1"/>
  <c r="G32" i="111"/>
  <c r="G31" i="111" s="1"/>
  <c r="G33" i="106"/>
  <c r="G25" i="106" s="1"/>
  <c r="G32" i="102"/>
  <c r="G33" i="101"/>
  <c r="G53" i="101" s="1"/>
  <c r="G45" i="101" s="1"/>
  <c r="G32" i="125"/>
  <c r="G24" i="125" s="1"/>
  <c r="G33" i="110"/>
  <c r="G53" i="110" s="1"/>
  <c r="G45" i="110" s="1"/>
  <c r="G33" i="108"/>
  <c r="G25" i="108" s="1"/>
  <c r="G33" i="107"/>
  <c r="G32" i="106"/>
  <c r="G24" i="106" s="1"/>
  <c r="G33" i="104"/>
  <c r="G32" i="110"/>
  <c r="G31" i="110" s="1"/>
  <c r="G23" i="110" s="1"/>
  <c r="G33" i="105"/>
  <c r="G32" i="104"/>
  <c r="G52" i="104" s="1"/>
  <c r="G44" i="104" s="1"/>
  <c r="G33" i="100"/>
  <c r="G25" i="100" s="1"/>
  <c r="G33" i="99"/>
  <c r="G53" i="99" s="1"/>
  <c r="G45" i="99" s="1"/>
  <c r="G32" i="97"/>
  <c r="G24" i="97" s="1"/>
  <c r="G32" i="92"/>
  <c r="G24" i="92" s="1"/>
  <c r="G33" i="91"/>
  <c r="G53" i="91" s="1"/>
  <c r="G45" i="91" s="1"/>
  <c r="G33" i="109"/>
  <c r="G32" i="108"/>
  <c r="G33" i="103"/>
  <c r="G53" i="103" s="1"/>
  <c r="G45" i="103" s="1"/>
  <c r="G32" i="100"/>
  <c r="G52" i="100" s="1"/>
  <c r="G44" i="100" s="1"/>
  <c r="G32" i="99"/>
  <c r="G24" i="99" s="1"/>
  <c r="G33" i="98"/>
  <c r="G53" i="98" s="1"/>
  <c r="G45" i="98" s="1"/>
  <c r="G32" i="96"/>
  <c r="G52" i="96" s="1"/>
  <c r="G44" i="96" s="1"/>
  <c r="G33" i="95"/>
  <c r="G53" i="95" s="1"/>
  <c r="G45" i="95" s="1"/>
  <c r="G33" i="94"/>
  <c r="G33" i="93"/>
  <c r="G53" i="93" s="1"/>
  <c r="G45" i="93" s="1"/>
  <c r="G32" i="91"/>
  <c r="G52" i="91" s="1"/>
  <c r="G44" i="91" s="1"/>
  <c r="G33" i="5"/>
  <c r="G53" i="5" s="1"/>
  <c r="G45" i="5" s="1"/>
  <c r="G32" i="107"/>
  <c r="G24" i="107" s="1"/>
  <c r="G32" i="95"/>
  <c r="G24" i="95" s="1"/>
  <c r="G32" i="94"/>
  <c r="G24" i="94" s="1"/>
  <c r="G33" i="50"/>
  <c r="G53" i="50" s="1"/>
  <c r="G33" i="97"/>
  <c r="G53" i="97" s="1"/>
  <c r="G45" i="97" s="1"/>
  <c r="G32" i="50"/>
  <c r="G32" i="98"/>
  <c r="G32" i="5"/>
  <c r="G52" i="5" s="1"/>
  <c r="G44" i="5" s="1"/>
  <c r="G32" i="101"/>
  <c r="G33" i="96"/>
  <c r="G25" i="96" s="1"/>
  <c r="G32" i="93"/>
  <c r="G52" i="93" s="1"/>
  <c r="G44" i="93" s="1"/>
  <c r="G33" i="92"/>
  <c r="G53" i="92" s="1"/>
  <c r="G45" i="92" s="1"/>
  <c r="G32" i="121"/>
  <c r="G24" i="121" s="1"/>
  <c r="H33" i="130"/>
  <c r="H53" i="130" s="1"/>
  <c r="H45" i="130" s="1"/>
  <c r="H32" i="130"/>
  <c r="H52" i="130" s="1"/>
  <c r="H33" i="129"/>
  <c r="H25" i="129" s="1"/>
  <c r="H32" i="128"/>
  <c r="H24" i="128" s="1"/>
  <c r="H32" i="129"/>
  <c r="H33" i="127"/>
  <c r="H25" i="127" s="1"/>
  <c r="H33" i="126"/>
  <c r="H25" i="126" s="1"/>
  <c r="H32" i="124"/>
  <c r="H24" i="124" s="1"/>
  <c r="H33" i="123"/>
  <c r="H25" i="123" s="1"/>
  <c r="H32" i="122"/>
  <c r="H52" i="122" s="1"/>
  <c r="H32" i="121"/>
  <c r="H52" i="121" s="1"/>
  <c r="H44" i="121" s="1"/>
  <c r="H32" i="126"/>
  <c r="H33" i="121"/>
  <c r="H25" i="121" s="1"/>
  <c r="H33" i="120"/>
  <c r="H32" i="119"/>
  <c r="H24" i="119" s="1"/>
  <c r="H33" i="117"/>
  <c r="H53" i="117" s="1"/>
  <c r="H45" i="117" s="1"/>
  <c r="H32" i="116"/>
  <c r="H52" i="116" s="1"/>
  <c r="H44" i="116" s="1"/>
  <c r="H33" i="115"/>
  <c r="H53" i="115" s="1"/>
  <c r="H45" i="115" s="1"/>
  <c r="H33" i="114"/>
  <c r="H53" i="114" s="1"/>
  <c r="H45" i="114" s="1"/>
  <c r="H33" i="113"/>
  <c r="H53" i="113" s="1"/>
  <c r="H45" i="113" s="1"/>
  <c r="H32" i="112"/>
  <c r="H52" i="112" s="1"/>
  <c r="H33" i="128"/>
  <c r="H53" i="128" s="1"/>
  <c r="H45" i="128" s="1"/>
  <c r="H33" i="124"/>
  <c r="H25" i="124" s="1"/>
  <c r="H32" i="120"/>
  <c r="H52" i="120" s="1"/>
  <c r="H32" i="117"/>
  <c r="H52" i="117" s="1"/>
  <c r="H32" i="115"/>
  <c r="H24" i="115" s="1"/>
  <c r="H32" i="127"/>
  <c r="H32" i="125"/>
  <c r="H32" i="123"/>
  <c r="H24" i="123" s="1"/>
  <c r="H33" i="122"/>
  <c r="H53" i="122" s="1"/>
  <c r="H45" i="122" s="1"/>
  <c r="H33" i="118"/>
  <c r="H33" i="119"/>
  <c r="H53" i="119" s="1"/>
  <c r="H45" i="119" s="1"/>
  <c r="H32" i="118"/>
  <c r="H52" i="118" s="1"/>
  <c r="H44" i="118" s="1"/>
  <c r="H32" i="111"/>
  <c r="H33" i="106"/>
  <c r="H25" i="106" s="1"/>
  <c r="H32" i="102"/>
  <c r="H24" i="102" s="1"/>
  <c r="H33" i="101"/>
  <c r="H33" i="116"/>
  <c r="H25" i="116" s="1"/>
  <c r="H32" i="114"/>
  <c r="H31" i="114" s="1"/>
  <c r="H51" i="114" s="1"/>
  <c r="H32" i="113"/>
  <c r="H31" i="113" s="1"/>
  <c r="H51" i="113" s="1"/>
  <c r="H43" i="113" s="1"/>
  <c r="H33" i="110"/>
  <c r="H25" i="110" s="1"/>
  <c r="H33" i="108"/>
  <c r="H53" i="108" s="1"/>
  <c r="H33" i="107"/>
  <c r="H25" i="107" s="1"/>
  <c r="H32" i="106"/>
  <c r="H24" i="106" s="1"/>
  <c r="H33" i="104"/>
  <c r="H53" i="104" s="1"/>
  <c r="H33" i="112"/>
  <c r="H25" i="112" s="1"/>
  <c r="H32" i="110"/>
  <c r="H52" i="110" s="1"/>
  <c r="H44" i="110" s="1"/>
  <c r="H33" i="109"/>
  <c r="H53" i="109" s="1"/>
  <c r="H45" i="109" s="1"/>
  <c r="H32" i="108"/>
  <c r="H52" i="108" s="1"/>
  <c r="H44" i="108" s="1"/>
  <c r="H32" i="107"/>
  <c r="H31" i="107" s="1"/>
  <c r="H33" i="105"/>
  <c r="H32" i="104"/>
  <c r="H31" i="104" s="1"/>
  <c r="H23" i="104" s="1"/>
  <c r="H33" i="103"/>
  <c r="H53" i="103" s="1"/>
  <c r="H45" i="103" s="1"/>
  <c r="H32" i="109"/>
  <c r="H52" i="109" s="1"/>
  <c r="H44" i="109" s="1"/>
  <c r="H32" i="103"/>
  <c r="H31" i="103" s="1"/>
  <c r="H51" i="103" s="1"/>
  <c r="H43" i="103" s="1"/>
  <c r="H32" i="100"/>
  <c r="H24" i="100" s="1"/>
  <c r="H32" i="99"/>
  <c r="H33" i="98"/>
  <c r="H53" i="98" s="1"/>
  <c r="H45" i="98" s="1"/>
  <c r="H32" i="96"/>
  <c r="H33" i="95"/>
  <c r="H25" i="95" s="1"/>
  <c r="H33" i="94"/>
  <c r="H53" i="94" s="1"/>
  <c r="H45" i="94" s="1"/>
  <c r="H33" i="93"/>
  <c r="H53" i="93" s="1"/>
  <c r="H45" i="93" s="1"/>
  <c r="H32" i="91"/>
  <c r="H24" i="91" s="1"/>
  <c r="H33" i="5"/>
  <c r="H33" i="125"/>
  <c r="H25" i="125" s="1"/>
  <c r="H32" i="95"/>
  <c r="H24" i="95" s="1"/>
  <c r="H32" i="94"/>
  <c r="H52" i="94" s="1"/>
  <c r="H33" i="50"/>
  <c r="H53" i="50" s="1"/>
  <c r="H33" i="111"/>
  <c r="H53" i="111" s="1"/>
  <c r="H45" i="111" s="1"/>
  <c r="H33" i="102"/>
  <c r="H53" i="102" s="1"/>
  <c r="H45" i="102" s="1"/>
  <c r="H32" i="101"/>
  <c r="H52" i="101" s="1"/>
  <c r="H44" i="101" s="1"/>
  <c r="H32" i="98"/>
  <c r="H24" i="98" s="1"/>
  <c r="H33" i="97"/>
  <c r="H53" i="97" s="1"/>
  <c r="H45" i="97" s="1"/>
  <c r="H33" i="96"/>
  <c r="H32" i="93"/>
  <c r="H24" i="93" s="1"/>
  <c r="H33" i="92"/>
  <c r="H53" i="92" s="1"/>
  <c r="H45" i="92" s="1"/>
  <c r="H32" i="50"/>
  <c r="H52" i="50" s="1"/>
  <c r="H44" i="50" s="1"/>
  <c r="H32" i="5"/>
  <c r="H24" i="5" s="1"/>
  <c r="H32" i="105"/>
  <c r="H24" i="105" s="1"/>
  <c r="H33" i="91"/>
  <c r="H53" i="91" s="1"/>
  <c r="H45" i="91" s="1"/>
  <c r="H33" i="100"/>
  <c r="H53" i="100" s="1"/>
  <c r="H45" i="100" s="1"/>
  <c r="H32" i="92"/>
  <c r="H24" i="92" s="1"/>
  <c r="H32" i="97"/>
  <c r="H52" i="97" s="1"/>
  <c r="H44" i="97" s="1"/>
  <c r="H33" i="99"/>
  <c r="H53" i="99" s="1"/>
  <c r="H45" i="99" s="1"/>
  <c r="P32" i="127"/>
  <c r="P52" i="127" s="1"/>
  <c r="P44" i="127" s="1"/>
  <c r="P32" i="126"/>
  <c r="P24" i="126" s="1"/>
  <c r="P33" i="125"/>
  <c r="P53" i="125" s="1"/>
  <c r="P45" i="125" s="1"/>
  <c r="P33" i="130"/>
  <c r="P53" i="130" s="1"/>
  <c r="P45" i="130" s="1"/>
  <c r="P33" i="128"/>
  <c r="P25" i="128" s="1"/>
  <c r="P32" i="125"/>
  <c r="P52" i="125" s="1"/>
  <c r="P44" i="125" s="1"/>
  <c r="P33" i="124"/>
  <c r="P53" i="124" s="1"/>
  <c r="P45" i="124" s="1"/>
  <c r="P32" i="122"/>
  <c r="P52" i="122" s="1"/>
  <c r="P44" i="122" s="1"/>
  <c r="P33" i="118"/>
  <c r="P53" i="118" s="1"/>
  <c r="P45" i="118" s="1"/>
  <c r="P32" i="130"/>
  <c r="P52" i="130" s="1"/>
  <c r="P33" i="126"/>
  <c r="P25" i="126" s="1"/>
  <c r="P33" i="122"/>
  <c r="P53" i="122" s="1"/>
  <c r="P45" i="122" s="1"/>
  <c r="P33" i="119"/>
  <c r="P25" i="119" s="1"/>
  <c r="P10" i="119" s="1"/>
  <c r="P32" i="118"/>
  <c r="P24" i="118" s="1"/>
  <c r="P33" i="116"/>
  <c r="P33" i="129"/>
  <c r="P53" i="129" s="1"/>
  <c r="P45" i="129" s="1"/>
  <c r="P32" i="123"/>
  <c r="P24" i="123" s="1"/>
  <c r="P32" i="121"/>
  <c r="P24" i="121" s="1"/>
  <c r="P33" i="120"/>
  <c r="P53" i="120" s="1"/>
  <c r="P45" i="120" s="1"/>
  <c r="P32" i="119"/>
  <c r="P24" i="119" s="1"/>
  <c r="P33" i="117"/>
  <c r="P25" i="117" s="1"/>
  <c r="P32" i="116"/>
  <c r="P33" i="115"/>
  <c r="P33" i="114"/>
  <c r="P53" i="114" s="1"/>
  <c r="P45" i="114" s="1"/>
  <c r="P33" i="113"/>
  <c r="P32" i="112"/>
  <c r="P24" i="112" s="1"/>
  <c r="P32" i="129"/>
  <c r="P24" i="129" s="1"/>
  <c r="P32" i="124"/>
  <c r="P32" i="110"/>
  <c r="P31" i="110" s="1"/>
  <c r="P51" i="110" s="1"/>
  <c r="P43" i="110" s="1"/>
  <c r="P33" i="109"/>
  <c r="P53" i="109" s="1"/>
  <c r="P45" i="109" s="1"/>
  <c r="P32" i="108"/>
  <c r="P24" i="108" s="1"/>
  <c r="P32" i="107"/>
  <c r="P52" i="107" s="1"/>
  <c r="P44" i="107" s="1"/>
  <c r="P33" i="105"/>
  <c r="P53" i="105" s="1"/>
  <c r="P45" i="105" s="1"/>
  <c r="P32" i="104"/>
  <c r="P52" i="104" s="1"/>
  <c r="P44" i="104" s="1"/>
  <c r="P33" i="103"/>
  <c r="P53" i="103" s="1"/>
  <c r="P45" i="103" s="1"/>
  <c r="P33" i="123"/>
  <c r="P53" i="123" s="1"/>
  <c r="P45" i="123" s="1"/>
  <c r="P33" i="111"/>
  <c r="P53" i="111" s="1"/>
  <c r="P45" i="111" s="1"/>
  <c r="P32" i="109"/>
  <c r="P24" i="109" s="1"/>
  <c r="P32" i="105"/>
  <c r="P52" i="105" s="1"/>
  <c r="P44" i="105" s="1"/>
  <c r="P32" i="103"/>
  <c r="P31" i="103" s="1"/>
  <c r="P51" i="103" s="1"/>
  <c r="P43" i="103" s="1"/>
  <c r="P33" i="102"/>
  <c r="P32" i="128"/>
  <c r="P24" i="128" s="1"/>
  <c r="P33" i="127"/>
  <c r="P53" i="127" s="1"/>
  <c r="P45" i="127" s="1"/>
  <c r="P32" i="120"/>
  <c r="P24" i="120" s="1"/>
  <c r="P32" i="117"/>
  <c r="P52" i="117" s="1"/>
  <c r="P32" i="115"/>
  <c r="P24" i="115" s="1"/>
  <c r="P32" i="113"/>
  <c r="P31" i="113" s="1"/>
  <c r="P32" i="111"/>
  <c r="P52" i="111" s="1"/>
  <c r="P44" i="111" s="1"/>
  <c r="P33" i="107"/>
  <c r="P25" i="107" s="1"/>
  <c r="P33" i="106"/>
  <c r="P53" i="106" s="1"/>
  <c r="P45" i="106" s="1"/>
  <c r="P32" i="102"/>
  <c r="P24" i="102" s="1"/>
  <c r="P33" i="110"/>
  <c r="P32" i="106"/>
  <c r="P24" i="106" s="1"/>
  <c r="P33" i="104"/>
  <c r="P53" i="104" s="1"/>
  <c r="P33" i="97"/>
  <c r="P25" i="97" s="1"/>
  <c r="P33" i="96"/>
  <c r="P53" i="96" s="1"/>
  <c r="P45" i="96" s="1"/>
  <c r="P32" i="50"/>
  <c r="P52" i="50" s="1"/>
  <c r="P44" i="50" s="1"/>
  <c r="P33" i="121"/>
  <c r="P53" i="121" s="1"/>
  <c r="P45" i="121" s="1"/>
  <c r="P33" i="112"/>
  <c r="P53" i="112" s="1"/>
  <c r="P45" i="112" s="1"/>
  <c r="P33" i="108"/>
  <c r="P25" i="108" s="1"/>
  <c r="P33" i="100"/>
  <c r="P25" i="100" s="1"/>
  <c r="P33" i="99"/>
  <c r="P53" i="99" s="1"/>
  <c r="P45" i="99" s="1"/>
  <c r="P32" i="97"/>
  <c r="P24" i="97" s="1"/>
  <c r="P32" i="96"/>
  <c r="P52" i="96" s="1"/>
  <c r="P44" i="96" s="1"/>
  <c r="P32" i="92"/>
  <c r="P24" i="92" s="1"/>
  <c r="P33" i="91"/>
  <c r="P32" i="114"/>
  <c r="P24" i="114" s="1"/>
  <c r="P33" i="101"/>
  <c r="P53" i="101" s="1"/>
  <c r="P45" i="101" s="1"/>
  <c r="P32" i="100"/>
  <c r="P24" i="100" s="1"/>
  <c r="P10" i="100" s="1"/>
  <c r="P32" i="99"/>
  <c r="P52" i="99" s="1"/>
  <c r="P44" i="99" s="1"/>
  <c r="P33" i="98"/>
  <c r="P53" i="98" s="1"/>
  <c r="P45" i="98" s="1"/>
  <c r="P33" i="95"/>
  <c r="P53" i="95" s="1"/>
  <c r="P45" i="95" s="1"/>
  <c r="P33" i="94"/>
  <c r="P53" i="94" s="1"/>
  <c r="P45" i="94" s="1"/>
  <c r="P33" i="93"/>
  <c r="P53" i="93" s="1"/>
  <c r="P45" i="93" s="1"/>
  <c r="P32" i="91"/>
  <c r="P24" i="91" s="1"/>
  <c r="P33" i="5"/>
  <c r="P53" i="5" s="1"/>
  <c r="P45" i="5" s="1"/>
  <c r="P32" i="95"/>
  <c r="P24" i="95" s="1"/>
  <c r="P32" i="94"/>
  <c r="P52" i="94" s="1"/>
  <c r="P32" i="93"/>
  <c r="P24" i="93" s="1"/>
  <c r="P33" i="50"/>
  <c r="P53" i="50" s="1"/>
  <c r="P32" i="101"/>
  <c r="P33" i="92"/>
  <c r="P53" i="92" s="1"/>
  <c r="P45" i="92" s="1"/>
  <c r="P32" i="5"/>
  <c r="P24" i="5" s="1"/>
  <c r="P32" i="98"/>
  <c r="P24" i="98" s="1"/>
  <c r="J1496" i="10"/>
  <c r="J1488" i="10"/>
  <c r="J1464" i="10"/>
  <c r="J1456" i="10"/>
  <c r="J1432" i="10"/>
  <c r="J1424" i="10"/>
  <c r="J1400" i="10"/>
  <c r="J1392" i="10"/>
  <c r="J1383" i="10"/>
  <c r="J1381" i="10"/>
  <c r="J1375" i="10"/>
  <c r="J1373" i="10"/>
  <c r="J1367" i="10"/>
  <c r="J1365" i="10"/>
  <c r="J1359" i="10"/>
  <c r="J1357" i="10"/>
  <c r="J1351" i="10"/>
  <c r="J1349" i="10"/>
  <c r="J1343" i="10"/>
  <c r="J1341" i="10"/>
  <c r="J1335" i="10"/>
  <c r="J1333" i="10"/>
  <c r="J1327" i="10"/>
  <c r="J1325" i="10"/>
  <c r="J1319" i="10"/>
  <c r="J1317" i="10"/>
  <c r="J1311" i="10"/>
  <c r="J1309" i="10"/>
  <c r="J1303" i="10"/>
  <c r="J1301" i="10"/>
  <c r="J1295" i="10"/>
  <c r="J1293" i="10"/>
  <c r="J1287" i="10"/>
  <c r="J1285" i="10"/>
  <c r="J1279" i="10"/>
  <c r="J1277" i="10"/>
  <c r="J1271" i="10"/>
  <c r="J1269" i="10"/>
  <c r="J1263" i="10"/>
  <c r="J1261" i="10"/>
  <c r="J1255" i="10"/>
  <c r="J1253" i="10"/>
  <c r="J1247" i="10"/>
  <c r="J1245" i="10"/>
  <c r="J1239" i="10"/>
  <c r="J1237" i="10"/>
  <c r="J1231" i="10"/>
  <c r="J1229" i="10"/>
  <c r="J1223" i="10"/>
  <c r="J1510" i="10"/>
  <c r="J1486" i="10"/>
  <c r="J1478" i="10"/>
  <c r="J1450" i="10"/>
  <c r="J1442" i="10"/>
  <c r="J1418" i="10"/>
  <c r="J1410" i="10"/>
  <c r="J1508" i="10"/>
  <c r="J1500" i="10"/>
  <c r="J1476" i="10"/>
  <c r="J1468" i="10"/>
  <c r="J1444" i="10"/>
  <c r="J1436" i="10"/>
  <c r="J1412" i="10"/>
  <c r="J1404" i="10"/>
  <c r="J1506" i="10"/>
  <c r="J1498" i="10"/>
  <c r="J1474" i="10"/>
  <c r="J1470" i="10"/>
  <c r="J1446" i="10"/>
  <c r="J1438" i="10"/>
  <c r="J1414" i="10"/>
  <c r="J1406" i="10"/>
  <c r="J1219" i="10"/>
  <c r="J1211" i="10"/>
  <c r="J1191" i="10"/>
  <c r="J1189" i="10"/>
  <c r="J1183" i="10"/>
  <c r="J1181" i="10"/>
  <c r="J1175" i="10"/>
  <c r="J1173" i="10"/>
  <c r="J1167" i="10"/>
  <c r="J1165" i="10"/>
  <c r="J1159" i="10"/>
  <c r="J1157" i="10"/>
  <c r="J1151" i="10"/>
  <c r="J1149" i="10"/>
  <c r="J1143" i="10"/>
  <c r="J1141" i="10"/>
  <c r="J1135" i="10"/>
  <c r="J1133" i="10"/>
  <c r="J1127" i="10"/>
  <c r="J1125" i="10"/>
  <c r="J1119" i="10"/>
  <c r="J1117" i="10"/>
  <c r="J1111" i="10"/>
  <c r="J1109" i="10"/>
  <c r="J1103" i="10"/>
  <c r="J1101" i="10"/>
  <c r="J1095" i="10"/>
  <c r="J1093" i="10"/>
  <c r="J1087" i="10"/>
  <c r="J1085" i="10"/>
  <c r="J1079" i="10"/>
  <c r="J1077" i="10"/>
  <c r="J1071" i="10"/>
  <c r="J1069" i="10"/>
  <c r="J1063" i="10"/>
  <c r="J1061" i="10"/>
  <c r="J1055" i="10"/>
  <c r="J1053" i="10"/>
  <c r="J1047" i="10"/>
  <c r="J1045" i="10"/>
  <c r="J1039" i="10"/>
  <c r="J1037" i="10"/>
  <c r="J1031" i="10"/>
  <c r="J1029" i="10"/>
  <c r="J1023" i="10"/>
  <c r="J1021" i="10"/>
  <c r="J1015" i="10"/>
  <c r="J1013" i="10"/>
  <c r="J1007" i="10"/>
  <c r="J1005" i="10"/>
  <c r="J999" i="10"/>
  <c r="J997" i="10"/>
  <c r="J991" i="10"/>
  <c r="J989" i="10"/>
  <c r="J983" i="10"/>
  <c r="J981" i="10"/>
  <c r="J975" i="10"/>
  <c r="J973" i="10"/>
  <c r="J967" i="10"/>
  <c r="J965" i="10"/>
  <c r="J959" i="10"/>
  <c r="J957" i="10"/>
  <c r="J951" i="10"/>
  <c r="J949" i="10"/>
  <c r="J943" i="10"/>
  <c r="J941" i="10"/>
  <c r="J935" i="10"/>
  <c r="J933" i="10"/>
  <c r="J927" i="10"/>
  <c r="J925" i="10"/>
  <c r="J919" i="10"/>
  <c r="J915" i="10"/>
  <c r="J900" i="10"/>
  <c r="J897" i="10"/>
  <c r="J874" i="10"/>
  <c r="J871" i="10"/>
  <c r="J846" i="10"/>
  <c r="J839" i="10"/>
  <c r="J1213" i="10"/>
  <c r="J1221" i="10"/>
  <c r="J1215" i="10"/>
  <c r="J1217" i="10"/>
  <c r="J1209" i="10"/>
  <c r="J901" i="10"/>
  <c r="J880" i="10"/>
  <c r="J844" i="10"/>
  <c r="J898" i="10"/>
  <c r="J877" i="10"/>
  <c r="J845" i="10"/>
  <c r="J834" i="10"/>
  <c r="J912" i="10"/>
  <c r="J831" i="10"/>
  <c r="J802" i="10"/>
  <c r="J908" i="10"/>
  <c r="J872" i="10"/>
  <c r="J835" i="10"/>
  <c r="L19" i="10"/>
  <c r="L20" i="10"/>
  <c r="L21" i="10"/>
  <c r="L26" i="10"/>
  <c r="L27" i="10"/>
  <c r="L28" i="10"/>
  <c r="L31" i="10"/>
  <c r="L32" i="10"/>
  <c r="L35" i="10"/>
  <c r="L38" i="10"/>
  <c r="L41" i="10"/>
  <c r="L42" i="10"/>
  <c r="L43" i="10"/>
  <c r="L46" i="10"/>
  <c r="L52" i="10"/>
  <c r="L55" i="10"/>
  <c r="L56" i="10"/>
  <c r="L57" i="10"/>
  <c r="L60" i="10"/>
  <c r="L61" i="10"/>
  <c r="L63" i="10"/>
  <c r="L66" i="10"/>
  <c r="L75" i="10"/>
  <c r="L76" i="10"/>
  <c r="L77" i="10"/>
  <c r="L81" i="10"/>
  <c r="L84" i="10"/>
  <c r="L85" i="10"/>
  <c r="L90" i="10"/>
  <c r="L92" i="10"/>
  <c r="L94" i="10"/>
  <c r="L96" i="10"/>
  <c r="L98" i="10"/>
  <c r="L100" i="10"/>
  <c r="L101" i="10"/>
  <c r="L103" i="10"/>
  <c r="L105" i="10"/>
  <c r="L107" i="10"/>
  <c r="L109" i="10"/>
  <c r="L111" i="10"/>
  <c r="L113" i="10"/>
  <c r="L115" i="10"/>
  <c r="L117" i="10"/>
  <c r="L119" i="10"/>
  <c r="L121" i="10"/>
  <c r="L123" i="10"/>
  <c r="L125" i="10"/>
  <c r="L127" i="10"/>
  <c r="L129" i="10"/>
  <c r="L130" i="10"/>
  <c r="L133" i="10"/>
  <c r="L134" i="10"/>
  <c r="L136" i="10"/>
  <c r="L138" i="10"/>
  <c r="L140" i="10"/>
  <c r="L142" i="10"/>
  <c r="L144" i="10"/>
  <c r="L146" i="10"/>
  <c r="L148" i="10"/>
  <c r="L150" i="10"/>
  <c r="L152" i="10"/>
  <c r="L153" i="10"/>
  <c r="L155" i="10"/>
  <c r="L157" i="10"/>
  <c r="L159" i="10"/>
  <c r="L162" i="10"/>
  <c r="L163" i="10"/>
  <c r="L164" i="10"/>
  <c r="L165" i="10"/>
  <c r="M166" i="10"/>
  <c r="N166" i="10"/>
  <c r="M170" i="10"/>
  <c r="N170" i="10"/>
  <c r="M174" i="10"/>
  <c r="N174" i="10"/>
  <c r="M176" i="10"/>
  <c r="N176" i="10"/>
  <c r="M178" i="10"/>
  <c r="I178" i="10"/>
  <c r="O178" i="10" s="1"/>
  <c r="N178" i="10"/>
  <c r="M182" i="10"/>
  <c r="I182" i="10"/>
  <c r="O182" i="10" s="1"/>
  <c r="N182" i="10"/>
  <c r="M190" i="10"/>
  <c r="N190" i="10"/>
  <c r="N194" i="10"/>
  <c r="I32" i="130"/>
  <c r="I32" i="129"/>
  <c r="I24" i="129" s="1"/>
  <c r="I33" i="127"/>
  <c r="I53" i="127" s="1"/>
  <c r="I45" i="127" s="1"/>
  <c r="I33" i="126"/>
  <c r="I25" i="126" s="1"/>
  <c r="I32" i="127"/>
  <c r="I24" i="127" s="1"/>
  <c r="I32" i="126"/>
  <c r="I52" i="126" s="1"/>
  <c r="I44" i="126" s="1"/>
  <c r="I33" i="125"/>
  <c r="I53" i="125" s="1"/>
  <c r="I45" i="125" s="1"/>
  <c r="I32" i="123"/>
  <c r="I24" i="123" s="1"/>
  <c r="I33" i="128"/>
  <c r="I33" i="124"/>
  <c r="I53" i="124" s="1"/>
  <c r="I45" i="124" s="1"/>
  <c r="I32" i="122"/>
  <c r="I32" i="120"/>
  <c r="I24" i="120" s="1"/>
  <c r="I32" i="117"/>
  <c r="I32" i="115"/>
  <c r="I52" i="115" s="1"/>
  <c r="I32" i="114"/>
  <c r="I32" i="113"/>
  <c r="I31" i="113" s="1"/>
  <c r="I51" i="113" s="1"/>
  <c r="I43" i="113" s="1"/>
  <c r="I33" i="129"/>
  <c r="I25" i="129" s="1"/>
  <c r="I32" i="125"/>
  <c r="I52" i="125" s="1"/>
  <c r="I44" i="125" s="1"/>
  <c r="I33" i="122"/>
  <c r="I53" i="122" s="1"/>
  <c r="I45" i="122" s="1"/>
  <c r="I33" i="118"/>
  <c r="I53" i="118" s="1"/>
  <c r="I45" i="118" s="1"/>
  <c r="I32" i="128"/>
  <c r="I32" i="121"/>
  <c r="I52" i="121" s="1"/>
  <c r="I44" i="121" s="1"/>
  <c r="I33" i="119"/>
  <c r="I32" i="118"/>
  <c r="I52" i="118" s="1"/>
  <c r="I44" i="118" s="1"/>
  <c r="I33" i="116"/>
  <c r="I53" i="116" s="1"/>
  <c r="I45" i="116" s="1"/>
  <c r="I33" i="112"/>
  <c r="I53" i="112" s="1"/>
  <c r="I33" i="121"/>
  <c r="I53" i="121" s="1"/>
  <c r="I45" i="121" s="1"/>
  <c r="I33" i="120"/>
  <c r="I53" i="120" s="1"/>
  <c r="I45" i="120" s="1"/>
  <c r="I33" i="117"/>
  <c r="I32" i="116"/>
  <c r="I31" i="116" s="1"/>
  <c r="I51" i="116" s="1"/>
  <c r="I43" i="116" s="1"/>
  <c r="I33" i="115"/>
  <c r="I53" i="115" s="1"/>
  <c r="I45" i="115" s="1"/>
  <c r="I33" i="110"/>
  <c r="I53" i="110" s="1"/>
  <c r="I33" i="108"/>
  <c r="I53" i="108" s="1"/>
  <c r="I45" i="108" s="1"/>
  <c r="I33" i="107"/>
  <c r="I25" i="107" s="1"/>
  <c r="I32" i="106"/>
  <c r="I33" i="104"/>
  <c r="I53" i="104" s="1"/>
  <c r="I32" i="101"/>
  <c r="I32" i="124"/>
  <c r="I24" i="124" s="1"/>
  <c r="I33" i="114"/>
  <c r="I25" i="114" s="1"/>
  <c r="I32" i="110"/>
  <c r="I52" i="110" s="1"/>
  <c r="I44" i="110" s="1"/>
  <c r="I33" i="109"/>
  <c r="I25" i="109" s="1"/>
  <c r="I32" i="108"/>
  <c r="I52" i="108" s="1"/>
  <c r="I44" i="108" s="1"/>
  <c r="I32" i="107"/>
  <c r="I33" i="105"/>
  <c r="I25" i="105" s="1"/>
  <c r="I32" i="104"/>
  <c r="I33" i="103"/>
  <c r="I53" i="103" s="1"/>
  <c r="I45" i="103" s="1"/>
  <c r="I33" i="130"/>
  <c r="I53" i="130" s="1"/>
  <c r="I45" i="130" s="1"/>
  <c r="I33" i="123"/>
  <c r="I25" i="123" s="1"/>
  <c r="I33" i="111"/>
  <c r="I53" i="111" s="1"/>
  <c r="I45" i="111" s="1"/>
  <c r="I32" i="109"/>
  <c r="I31" i="109" s="1"/>
  <c r="I32" i="105"/>
  <c r="I52" i="105" s="1"/>
  <c r="I44" i="105" s="1"/>
  <c r="I32" i="103"/>
  <c r="I24" i="103" s="1"/>
  <c r="I33" i="102"/>
  <c r="I53" i="102" s="1"/>
  <c r="I45" i="102" s="1"/>
  <c r="I32" i="95"/>
  <c r="I52" i="95" s="1"/>
  <c r="I32" i="94"/>
  <c r="I24" i="94" s="1"/>
  <c r="I33" i="50"/>
  <c r="I53" i="50" s="1"/>
  <c r="I32" i="111"/>
  <c r="I24" i="111" s="1"/>
  <c r="I32" i="102"/>
  <c r="I52" i="102" s="1"/>
  <c r="I44" i="102" s="1"/>
  <c r="I33" i="101"/>
  <c r="I25" i="101" s="1"/>
  <c r="I32" i="98"/>
  <c r="I52" i="98" s="1"/>
  <c r="I44" i="98" s="1"/>
  <c r="I33" i="97"/>
  <c r="I53" i="97" s="1"/>
  <c r="I45" i="97" s="1"/>
  <c r="I33" i="96"/>
  <c r="I53" i="96" s="1"/>
  <c r="I45" i="96" s="1"/>
  <c r="I32" i="93"/>
  <c r="I33" i="92"/>
  <c r="I53" i="92" s="1"/>
  <c r="I45" i="92" s="1"/>
  <c r="I32" i="50"/>
  <c r="I24" i="50" s="1"/>
  <c r="I32" i="5"/>
  <c r="I52" i="5" s="1"/>
  <c r="I44" i="5" s="1"/>
  <c r="I33" i="106"/>
  <c r="I33" i="100"/>
  <c r="I25" i="100" s="1"/>
  <c r="I33" i="99"/>
  <c r="I53" i="99" s="1"/>
  <c r="I45" i="99" s="1"/>
  <c r="I32" i="97"/>
  <c r="I24" i="97" s="1"/>
  <c r="I32" i="92"/>
  <c r="I24" i="92" s="1"/>
  <c r="I33" i="91"/>
  <c r="I53" i="91" s="1"/>
  <c r="I45" i="91" s="1"/>
  <c r="I32" i="112"/>
  <c r="I31" i="112" s="1"/>
  <c r="I32" i="119"/>
  <c r="I24" i="119" s="1"/>
  <c r="I32" i="100"/>
  <c r="I52" i="100" s="1"/>
  <c r="I44" i="100" s="1"/>
  <c r="I33" i="98"/>
  <c r="I32" i="96"/>
  <c r="I33" i="5"/>
  <c r="I53" i="5" s="1"/>
  <c r="I45" i="5" s="1"/>
  <c r="I33" i="113"/>
  <c r="I53" i="113" s="1"/>
  <c r="I45" i="113" s="1"/>
  <c r="I32" i="99"/>
  <c r="I24" i="99" s="1"/>
  <c r="I33" i="95"/>
  <c r="I53" i="95" s="1"/>
  <c r="I45" i="95" s="1"/>
  <c r="I33" i="94"/>
  <c r="I53" i="94" s="1"/>
  <c r="I45" i="94" s="1"/>
  <c r="I33" i="93"/>
  <c r="I53" i="93" s="1"/>
  <c r="I45" i="93" s="1"/>
  <c r="I32" i="91"/>
  <c r="I52" i="91" s="1"/>
  <c r="I44" i="91" s="1"/>
  <c r="M33" i="130"/>
  <c r="M25" i="130" s="1"/>
  <c r="M33" i="128"/>
  <c r="M53" i="128" s="1"/>
  <c r="M45" i="128" s="1"/>
  <c r="M32" i="130"/>
  <c r="M52" i="130" s="1"/>
  <c r="M33" i="129"/>
  <c r="M25" i="129" s="1"/>
  <c r="M32" i="128"/>
  <c r="M33" i="124"/>
  <c r="M53" i="124" s="1"/>
  <c r="M45" i="124" s="1"/>
  <c r="M33" i="122"/>
  <c r="M53" i="122" s="1"/>
  <c r="M45" i="122" s="1"/>
  <c r="M33" i="121"/>
  <c r="M32" i="129"/>
  <c r="M33" i="127"/>
  <c r="M53" i="127" s="1"/>
  <c r="M32" i="125"/>
  <c r="M32" i="123"/>
  <c r="M52" i="123" s="1"/>
  <c r="M44" i="123" s="1"/>
  <c r="M32" i="121"/>
  <c r="M52" i="121" s="1"/>
  <c r="M44" i="121" s="1"/>
  <c r="M33" i="119"/>
  <c r="M53" i="119" s="1"/>
  <c r="M45" i="119" s="1"/>
  <c r="M32" i="118"/>
  <c r="M52" i="118" s="1"/>
  <c r="M44" i="118" s="1"/>
  <c r="M33" i="116"/>
  <c r="M53" i="116" s="1"/>
  <c r="M45" i="116" s="1"/>
  <c r="M33" i="112"/>
  <c r="M32" i="127"/>
  <c r="M33" i="125"/>
  <c r="M53" i="125" s="1"/>
  <c r="M45" i="125" s="1"/>
  <c r="M32" i="124"/>
  <c r="M24" i="124" s="1"/>
  <c r="M33" i="123"/>
  <c r="M33" i="120"/>
  <c r="M25" i="120" s="1"/>
  <c r="M32" i="119"/>
  <c r="M24" i="119" s="1"/>
  <c r="M33" i="117"/>
  <c r="M25" i="117" s="1"/>
  <c r="M32" i="116"/>
  <c r="M33" i="115"/>
  <c r="M25" i="115" s="1"/>
  <c r="M33" i="114"/>
  <c r="M33" i="126"/>
  <c r="M53" i="126" s="1"/>
  <c r="M45" i="126" s="1"/>
  <c r="M32" i="122"/>
  <c r="M52" i="122" s="1"/>
  <c r="M32" i="120"/>
  <c r="M24" i="120" s="1"/>
  <c r="M32" i="117"/>
  <c r="M32" i="115"/>
  <c r="M52" i="115" s="1"/>
  <c r="M44" i="115" s="1"/>
  <c r="M32" i="114"/>
  <c r="M24" i="114" s="1"/>
  <c r="M32" i="113"/>
  <c r="M52" i="113" s="1"/>
  <c r="M33" i="118"/>
  <c r="M53" i="118" s="1"/>
  <c r="M45" i="118" s="1"/>
  <c r="M33" i="111"/>
  <c r="M25" i="111" s="1"/>
  <c r="M32" i="109"/>
  <c r="M31" i="109" s="1"/>
  <c r="M32" i="105"/>
  <c r="M52" i="105" s="1"/>
  <c r="M32" i="103"/>
  <c r="M31" i="103" s="1"/>
  <c r="M51" i="103" s="1"/>
  <c r="M43" i="103" s="1"/>
  <c r="M33" i="102"/>
  <c r="M53" i="102" s="1"/>
  <c r="M45" i="102" s="1"/>
  <c r="M32" i="112"/>
  <c r="M31" i="112" s="1"/>
  <c r="M32" i="111"/>
  <c r="M24" i="111" s="1"/>
  <c r="M33" i="107"/>
  <c r="M53" i="107" s="1"/>
  <c r="M45" i="107" s="1"/>
  <c r="M33" i="106"/>
  <c r="M53" i="106" s="1"/>
  <c r="M45" i="106" s="1"/>
  <c r="M32" i="102"/>
  <c r="M52" i="102" s="1"/>
  <c r="M44" i="102" s="1"/>
  <c r="M33" i="101"/>
  <c r="M53" i="101" s="1"/>
  <c r="M45" i="101" s="1"/>
  <c r="M32" i="126"/>
  <c r="M33" i="113"/>
  <c r="M53" i="113" s="1"/>
  <c r="M45" i="113" s="1"/>
  <c r="M33" i="110"/>
  <c r="M53" i="110" s="1"/>
  <c r="M33" i="108"/>
  <c r="M53" i="108" s="1"/>
  <c r="M32" i="106"/>
  <c r="M24" i="106" s="1"/>
  <c r="M33" i="104"/>
  <c r="M33" i="109"/>
  <c r="M53" i="109" s="1"/>
  <c r="M45" i="109" s="1"/>
  <c r="M32" i="108"/>
  <c r="M52" i="108" s="1"/>
  <c r="M44" i="108" s="1"/>
  <c r="M33" i="103"/>
  <c r="M53" i="103" s="1"/>
  <c r="M45" i="103" s="1"/>
  <c r="M32" i="101"/>
  <c r="M52" i="101" s="1"/>
  <c r="M44" i="101" s="1"/>
  <c r="M33" i="100"/>
  <c r="M33" i="99"/>
  <c r="M53" i="99" s="1"/>
  <c r="M45" i="99" s="1"/>
  <c r="M32" i="97"/>
  <c r="M52" i="97" s="1"/>
  <c r="M44" i="97" s="1"/>
  <c r="M32" i="96"/>
  <c r="M52" i="96" s="1"/>
  <c r="M44" i="96" s="1"/>
  <c r="M32" i="92"/>
  <c r="M24" i="92" s="1"/>
  <c r="M33" i="91"/>
  <c r="M53" i="91" s="1"/>
  <c r="M45" i="91" s="1"/>
  <c r="M32" i="107"/>
  <c r="M52" i="107" s="1"/>
  <c r="M44" i="107" s="1"/>
  <c r="M32" i="100"/>
  <c r="M52" i="100" s="1"/>
  <c r="M44" i="100" s="1"/>
  <c r="M32" i="99"/>
  <c r="M33" i="98"/>
  <c r="M53" i="98" s="1"/>
  <c r="M45" i="98" s="1"/>
  <c r="M33" i="95"/>
  <c r="M53" i="95" s="1"/>
  <c r="M45" i="95" s="1"/>
  <c r="M33" i="94"/>
  <c r="M53" i="94" s="1"/>
  <c r="M45" i="94" s="1"/>
  <c r="M33" i="93"/>
  <c r="M53" i="93" s="1"/>
  <c r="M45" i="93" s="1"/>
  <c r="M32" i="91"/>
  <c r="M33" i="5"/>
  <c r="M53" i="5" s="1"/>
  <c r="M45" i="5" s="1"/>
  <c r="M32" i="98"/>
  <c r="M32" i="95"/>
  <c r="M52" i="95" s="1"/>
  <c r="M32" i="94"/>
  <c r="M24" i="94" s="1"/>
  <c r="M32" i="93"/>
  <c r="M33" i="92"/>
  <c r="M33" i="50"/>
  <c r="M25" i="50" s="1"/>
  <c r="M32" i="5"/>
  <c r="M52" i="5" s="1"/>
  <c r="M44" i="5" s="1"/>
  <c r="M33" i="96"/>
  <c r="M33" i="105"/>
  <c r="M25" i="105" s="1"/>
  <c r="M32" i="104"/>
  <c r="M24" i="104" s="1"/>
  <c r="M32" i="110"/>
  <c r="M33" i="97"/>
  <c r="M32" i="50"/>
  <c r="M24" i="50" s="1"/>
  <c r="K2" i="10"/>
  <c r="I8" i="10"/>
  <c r="I9" i="10"/>
  <c r="I12" i="10"/>
  <c r="I13" i="10"/>
  <c r="I16" i="10"/>
  <c r="I17" i="10"/>
  <c r="I20" i="10"/>
  <c r="I21" i="10"/>
  <c r="I24" i="10"/>
  <c r="I25" i="10"/>
  <c r="I49" i="10"/>
  <c r="I50" i="10"/>
  <c r="I51" i="10"/>
  <c r="I52" i="10"/>
  <c r="I53" i="10"/>
  <c r="I54" i="10"/>
  <c r="I55" i="10"/>
  <c r="I56" i="10"/>
  <c r="I57" i="10"/>
  <c r="I58" i="10"/>
  <c r="I59" i="10"/>
  <c r="I60" i="10"/>
  <c r="I61" i="10"/>
  <c r="I62" i="10"/>
  <c r="I63" i="10"/>
  <c r="I64" i="10"/>
  <c r="I65" i="10"/>
  <c r="I66" i="10"/>
  <c r="I67" i="10"/>
  <c r="I68" i="10"/>
  <c r="I69" i="10"/>
  <c r="I70" i="10"/>
  <c r="I71" i="10"/>
  <c r="I94" i="10"/>
  <c r="I95" i="10"/>
  <c r="I98" i="10"/>
  <c r="I99" i="10"/>
  <c r="I102" i="10"/>
  <c r="I103" i="10"/>
  <c r="I106" i="10"/>
  <c r="I107" i="10"/>
  <c r="I110" i="10"/>
  <c r="I111" i="10"/>
  <c r="I113" i="10"/>
  <c r="I114" i="10"/>
  <c r="I115" i="10"/>
  <c r="I116" i="10"/>
  <c r="I117" i="10"/>
  <c r="I118" i="10"/>
  <c r="I119" i="10"/>
  <c r="I120" i="10"/>
  <c r="I121" i="10"/>
  <c r="I122" i="10"/>
  <c r="I123" i="10"/>
  <c r="I124" i="10"/>
  <c r="I125" i="10"/>
  <c r="I126" i="10"/>
  <c r="I127" i="10"/>
  <c r="I128" i="10"/>
  <c r="I129" i="10"/>
  <c r="I130" i="10"/>
  <c r="I131" i="10"/>
  <c r="I132" i="10"/>
  <c r="I133" i="10"/>
  <c r="I134" i="10"/>
  <c r="I135" i="10"/>
  <c r="I136" i="10"/>
  <c r="I137" i="10"/>
  <c r="I138" i="10"/>
  <c r="I139" i="10"/>
  <c r="I140" i="10"/>
  <c r="I141" i="10"/>
  <c r="I142" i="10"/>
  <c r="I143" i="10"/>
  <c r="I144" i="10"/>
  <c r="I145" i="10"/>
  <c r="I146" i="10"/>
  <c r="I147" i="10"/>
  <c r="I148" i="10"/>
  <c r="I149" i="10"/>
  <c r="I150" i="10"/>
  <c r="I151" i="10"/>
  <c r="I152" i="10"/>
  <c r="I153" i="10"/>
  <c r="L167" i="10"/>
  <c r="L169" i="10"/>
  <c r="L171" i="10"/>
  <c r="L173" i="10"/>
  <c r="L175" i="10"/>
  <c r="L177" i="10"/>
  <c r="L179" i="10"/>
  <c r="L181" i="10"/>
  <c r="L183" i="10"/>
  <c r="O183" i="10" s="1"/>
  <c r="L185" i="10"/>
  <c r="L187" i="10"/>
  <c r="L189" i="10"/>
  <c r="L191" i="10"/>
  <c r="O191" i="10" s="1"/>
  <c r="L193" i="10"/>
  <c r="L195" i="10"/>
  <c r="L197" i="10"/>
  <c r="L199" i="10"/>
  <c r="L201" i="10"/>
  <c r="L203" i="10"/>
  <c r="L205" i="10"/>
  <c r="L207" i="10"/>
  <c r="L209" i="10"/>
  <c r="L211" i="10"/>
  <c r="L213" i="10"/>
  <c r="L215" i="10"/>
  <c r="O215" i="10" s="1"/>
  <c r="L217" i="10"/>
  <c r="O217" i="10" s="1"/>
  <c r="L219" i="10"/>
  <c r="L221" i="10"/>
  <c r="L223" i="10"/>
  <c r="O223" i="10" s="1"/>
  <c r="L225" i="10"/>
  <c r="O225" i="10" s="1"/>
  <c r="L227" i="10"/>
  <c r="L229" i="10"/>
  <c r="L231" i="10"/>
  <c r="O231" i="10" s="1"/>
  <c r="L233" i="10"/>
  <c r="O233" i="10" s="1"/>
  <c r="L235" i="10"/>
  <c r="L237" i="10"/>
  <c r="L239" i="10"/>
  <c r="L241" i="10"/>
  <c r="L243" i="10"/>
  <c r="L245" i="10"/>
  <c r="L247" i="10"/>
  <c r="L249" i="10"/>
  <c r="L251" i="10"/>
  <c r="L253" i="10"/>
  <c r="N255" i="10"/>
  <c r="M255" i="10"/>
  <c r="N256" i="10"/>
  <c r="M256" i="10"/>
  <c r="N257" i="10"/>
  <c r="M257" i="10"/>
  <c r="N258" i="10"/>
  <c r="M258" i="10"/>
  <c r="N259" i="10"/>
  <c r="M259" i="10"/>
  <c r="N260" i="10"/>
  <c r="M260" i="10"/>
  <c r="I260" i="10"/>
  <c r="O260" i="10" s="1"/>
  <c r="AC261" i="10"/>
  <c r="AC262" i="10"/>
  <c r="AC263" i="10"/>
  <c r="AC264" i="10"/>
  <c r="AC265" i="10"/>
  <c r="AC266" i="10"/>
  <c r="AC267" i="10"/>
  <c r="AC268" i="10"/>
  <c r="AC269" i="10"/>
  <c r="AC270" i="10"/>
  <c r="AC271" i="10"/>
  <c r="AC272" i="10"/>
  <c r="AC273" i="10"/>
  <c r="AC274" i="10"/>
  <c r="AC275" i="10"/>
  <c r="AC276" i="10"/>
  <c r="AC277" i="10"/>
  <c r="AC278" i="10"/>
  <c r="AC279" i="10"/>
  <c r="AC280" i="10"/>
  <c r="AC281" i="10"/>
  <c r="AC282" i="10"/>
  <c r="AC283" i="10"/>
  <c r="AC284" i="10"/>
  <c r="AC285" i="10"/>
  <c r="AC286" i="10"/>
  <c r="AC287" i="10"/>
  <c r="AC288" i="10"/>
  <c r="AC289" i="10"/>
  <c r="AC290" i="10"/>
  <c r="AC291" i="10"/>
  <c r="AC292" i="10"/>
  <c r="AC293" i="10"/>
  <c r="AC294" i="10"/>
  <c r="AC295" i="10"/>
  <c r="AC296" i="10"/>
  <c r="AC297" i="10"/>
  <c r="AC298" i="10"/>
  <c r="AC299" i="10"/>
  <c r="AC300" i="10"/>
  <c r="AC301" i="10"/>
  <c r="AC302" i="10"/>
  <c r="AC303" i="10"/>
  <c r="AC304" i="10"/>
  <c r="AC305" i="10"/>
  <c r="AC306" i="10"/>
  <c r="AC307" i="10"/>
  <c r="AC308" i="10"/>
  <c r="AC309" i="10"/>
  <c r="AC310" i="10"/>
  <c r="AC311" i="10"/>
  <c r="AC312" i="10"/>
  <c r="AC313" i="10"/>
  <c r="AC314" i="10"/>
  <c r="AC315" i="10"/>
  <c r="AC316" i="10"/>
  <c r="AC317" i="10"/>
  <c r="AC318" i="10"/>
  <c r="AC319" i="10"/>
  <c r="AC320" i="10"/>
  <c r="AC321" i="10"/>
  <c r="AC322" i="10"/>
  <c r="AC323" i="10"/>
  <c r="AC324" i="10"/>
  <c r="AC325" i="10"/>
  <c r="AC326" i="10"/>
  <c r="AC327" i="10"/>
  <c r="AC328" i="10"/>
  <c r="AC329" i="10"/>
  <c r="AC330" i="10"/>
  <c r="AC331" i="10"/>
  <c r="AC332" i="10"/>
  <c r="AC333" i="10"/>
  <c r="AC334" i="10"/>
  <c r="AC335" i="10"/>
  <c r="AC336" i="10"/>
  <c r="AC337" i="10"/>
  <c r="AC338" i="10"/>
  <c r="AC339" i="10"/>
  <c r="AC340" i="10"/>
  <c r="AC341" i="10"/>
  <c r="AC342" i="10"/>
  <c r="AC343" i="10"/>
  <c r="AC344" i="10"/>
  <c r="AC345" i="10"/>
  <c r="AC346" i="10"/>
  <c r="AC347" i="10"/>
  <c r="AC348" i="10"/>
  <c r="AC349" i="10"/>
  <c r="AC350" i="10"/>
  <c r="AC351" i="10"/>
  <c r="AC352" i="10"/>
  <c r="AC353" i="10"/>
  <c r="AC354" i="10"/>
  <c r="AC355" i="10"/>
  <c r="AC356" i="10"/>
  <c r="AC357" i="10"/>
  <c r="AC358" i="10"/>
  <c r="AC359" i="10"/>
  <c r="AC360" i="10"/>
  <c r="AC361" i="10"/>
  <c r="AC362" i="10"/>
  <c r="AC363" i="10"/>
  <c r="AC364" i="10"/>
  <c r="AC365" i="10"/>
  <c r="AC366" i="10"/>
  <c r="AC367" i="10"/>
  <c r="AC368" i="10"/>
  <c r="AC369" i="10"/>
  <c r="AC370" i="10"/>
  <c r="AC371" i="10"/>
  <c r="AC372" i="10"/>
  <c r="AC373" i="10"/>
  <c r="AC374" i="10"/>
  <c r="AC375" i="10"/>
  <c r="AC376" i="10"/>
  <c r="AC377" i="10"/>
  <c r="AC378" i="10"/>
  <c r="AC379" i="10"/>
  <c r="AC380" i="10"/>
  <c r="AC381" i="10"/>
  <c r="AC382" i="10"/>
  <c r="AC383" i="10"/>
  <c r="AC384" i="10"/>
  <c r="AC385" i="10"/>
  <c r="AC386" i="10"/>
  <c r="L387" i="10"/>
  <c r="L388" i="10"/>
  <c r="O388" i="10" s="1"/>
  <c r="L389" i="10"/>
  <c r="O389" i="10" s="1"/>
  <c r="L390" i="10"/>
  <c r="O390" i="10" s="1"/>
  <c r="L391" i="10"/>
  <c r="L392" i="10"/>
  <c r="O392" i="10" s="1"/>
  <c r="L393" i="10"/>
  <c r="O393" i="10" s="1"/>
  <c r="L394" i="10"/>
  <c r="O394" i="10" s="1"/>
  <c r="L395" i="10"/>
  <c r="O395" i="10" s="1"/>
  <c r="L396" i="10"/>
  <c r="O396" i="10" s="1"/>
  <c r="L397" i="10"/>
  <c r="O397" i="10" s="1"/>
  <c r="L398" i="10"/>
  <c r="O398" i="10" s="1"/>
  <c r="L399" i="10"/>
  <c r="O399" i="10" s="1"/>
  <c r="L400" i="10"/>
  <c r="O400" i="10" s="1"/>
  <c r="L401" i="10"/>
  <c r="O401" i="10" s="1"/>
  <c r="L402" i="10"/>
  <c r="O402" i="10" s="1"/>
  <c r="L403" i="10"/>
  <c r="O403" i="10" s="1"/>
  <c r="L404" i="10"/>
  <c r="O404" i="10" s="1"/>
  <c r="L405" i="10"/>
  <c r="O405" i="10" s="1"/>
  <c r="L406" i="10"/>
  <c r="O406" i="10" s="1"/>
  <c r="L407" i="10"/>
  <c r="L408" i="10"/>
  <c r="L409" i="10"/>
  <c r="L410" i="10"/>
  <c r="L411" i="10"/>
  <c r="L412" i="10"/>
  <c r="L413" i="10"/>
  <c r="L414" i="10"/>
  <c r="N458" i="10"/>
  <c r="N462" i="10"/>
  <c r="N466" i="10"/>
  <c r="N470" i="10"/>
  <c r="N474" i="10"/>
  <c r="N478" i="10"/>
  <c r="N482" i="10"/>
  <c r="N492" i="10"/>
  <c r="N496" i="10"/>
  <c r="N500" i="10"/>
  <c r="N504" i="10"/>
  <c r="N508" i="10"/>
  <c r="N512" i="10"/>
  <c r="N537" i="10"/>
  <c r="N541" i="10"/>
  <c r="N545" i="10"/>
  <c r="N549" i="10"/>
  <c r="N553" i="10"/>
  <c r="N558" i="10"/>
  <c r="N560" i="10"/>
  <c r="N562" i="10"/>
  <c r="N564" i="10"/>
  <c r="N566" i="10"/>
  <c r="N568" i="10"/>
  <c r="N570" i="10"/>
  <c r="N572" i="10"/>
  <c r="N574" i="10"/>
  <c r="N576" i="10"/>
  <c r="N579" i="10"/>
  <c r="N583" i="10"/>
  <c r="N587" i="10"/>
  <c r="N591" i="10"/>
  <c r="N595" i="10"/>
  <c r="N599" i="10"/>
  <c r="N601" i="10"/>
  <c r="N603" i="10"/>
  <c r="N605" i="10"/>
  <c r="N607" i="10"/>
  <c r="N609" i="10"/>
  <c r="N611" i="10"/>
  <c r="N783" i="10"/>
  <c r="M763" i="10"/>
  <c r="L798" i="10"/>
  <c r="M848" i="10"/>
  <c r="L852" i="10"/>
  <c r="N852" i="10"/>
  <c r="I852" i="10"/>
  <c r="O852" i="10" s="1"/>
  <c r="S852" i="10" s="1"/>
  <c r="M854" i="10"/>
  <c r="N856" i="10"/>
  <c r="L858" i="10"/>
  <c r="L879" i="10"/>
  <c r="J879" i="10"/>
  <c r="N879" i="10"/>
  <c r="I879" i="10"/>
  <c r="M900" i="10"/>
  <c r="N903" i="10"/>
  <c r="J903" i="10"/>
  <c r="M903" i="10"/>
  <c r="I903" i="10"/>
  <c r="M919" i="10"/>
  <c r="M921" i="10"/>
  <c r="M923" i="10"/>
  <c r="M925" i="10"/>
  <c r="P925" i="10" s="1"/>
  <c r="M927" i="10"/>
  <c r="M929" i="10"/>
  <c r="M931" i="10"/>
  <c r="M933" i="10"/>
  <c r="M935" i="10"/>
  <c r="M937" i="10"/>
  <c r="M939" i="10"/>
  <c r="M941" i="10"/>
  <c r="P941" i="10" s="1"/>
  <c r="M943" i="10"/>
  <c r="M945" i="10"/>
  <c r="M947" i="10"/>
  <c r="M949" i="10"/>
  <c r="M951" i="10"/>
  <c r="M953" i="10"/>
  <c r="S1036" i="10"/>
  <c r="S1052" i="10"/>
  <c r="S1076" i="10"/>
  <c r="X1078" i="10"/>
  <c r="X1094" i="10"/>
  <c r="S1120" i="10"/>
  <c r="S1124" i="10"/>
  <c r="X1126" i="10"/>
  <c r="S1132" i="10"/>
  <c r="X1134" i="10"/>
  <c r="S1140" i="10"/>
  <c r="X1142" i="10"/>
  <c r="S1148" i="10"/>
  <c r="X1150" i="10"/>
  <c r="X1152" i="10"/>
  <c r="S1152" i="10"/>
  <c r="X1156" i="10"/>
  <c r="S1156" i="10"/>
  <c r="X1158" i="10"/>
  <c r="S1158" i="10"/>
  <c r="X1160" i="10"/>
  <c r="S1160" i="10"/>
  <c r="X1164" i="10"/>
  <c r="S1164" i="10"/>
  <c r="X1166" i="10"/>
  <c r="S1166" i="10"/>
  <c r="X1168" i="10"/>
  <c r="S1168" i="10"/>
  <c r="X1172" i="10"/>
  <c r="S1172" i="10"/>
  <c r="X1174" i="10"/>
  <c r="S1174" i="10"/>
  <c r="X1176" i="10"/>
  <c r="S1176" i="10"/>
  <c r="X1180" i="10"/>
  <c r="S1180" i="10"/>
  <c r="X1182" i="10"/>
  <c r="S1182" i="10"/>
  <c r="X1184" i="10"/>
  <c r="S1184" i="10"/>
  <c r="X1188" i="10"/>
  <c r="S1188" i="10"/>
  <c r="X1190" i="10"/>
  <c r="S1190" i="10"/>
  <c r="X1196" i="10"/>
  <c r="S1196" i="10"/>
  <c r="X1206" i="10"/>
  <c r="S1206" i="10"/>
  <c r="X1207" i="10"/>
  <c r="X1212" i="10"/>
  <c r="S1212" i="10"/>
  <c r="X1227" i="10"/>
  <c r="S1227" i="10"/>
  <c r="X1243" i="10"/>
  <c r="S1243" i="10"/>
  <c r="X1259" i="10"/>
  <c r="S1259" i="10"/>
  <c r="X1275" i="10"/>
  <c r="S1275" i="10"/>
  <c r="X1291" i="10"/>
  <c r="S1291" i="10"/>
  <c r="X1307" i="10"/>
  <c r="S1307" i="10"/>
  <c r="X1323" i="10"/>
  <c r="S1323" i="10"/>
  <c r="X1339" i="10"/>
  <c r="S1339" i="10"/>
  <c r="X1355" i="10"/>
  <c r="S1355" i="10"/>
  <c r="L415" i="10"/>
  <c r="L416" i="10"/>
  <c r="L417" i="10"/>
  <c r="L418" i="10"/>
  <c r="L419" i="10"/>
  <c r="L420" i="10"/>
  <c r="L421" i="10"/>
  <c r="L422" i="10"/>
  <c r="L423" i="10"/>
  <c r="L424" i="10"/>
  <c r="L425" i="10"/>
  <c r="L426" i="10"/>
  <c r="L427" i="10"/>
  <c r="L428" i="10"/>
  <c r="L429" i="10"/>
  <c r="L430" i="10"/>
  <c r="L431" i="10"/>
  <c r="L432" i="10"/>
  <c r="L433" i="10"/>
  <c r="L434" i="10"/>
  <c r="L435" i="10"/>
  <c r="L436" i="10"/>
  <c r="L437" i="10"/>
  <c r="L438" i="10"/>
  <c r="L439" i="10"/>
  <c r="L440" i="10"/>
  <c r="L441" i="10"/>
  <c r="L442" i="10"/>
  <c r="L443" i="10"/>
  <c r="L444" i="10"/>
  <c r="L445" i="10"/>
  <c r="L446" i="10"/>
  <c r="L447" i="10"/>
  <c r="L448" i="10"/>
  <c r="L449" i="10"/>
  <c r="L450" i="10"/>
  <c r="L451" i="10"/>
  <c r="L452" i="10"/>
  <c r="L453" i="10"/>
  <c r="L454" i="10"/>
  <c r="L455" i="10"/>
  <c r="L456" i="10"/>
  <c r="L457" i="10"/>
  <c r="L458" i="10"/>
  <c r="L459" i="10"/>
  <c r="L460" i="10"/>
  <c r="L461" i="10"/>
  <c r="L462" i="10"/>
  <c r="L463" i="10"/>
  <c r="L464" i="10"/>
  <c r="L465" i="10"/>
  <c r="L466" i="10"/>
  <c r="L467" i="10"/>
  <c r="L468" i="10"/>
  <c r="L469" i="10"/>
  <c r="L470" i="10"/>
  <c r="L471" i="10"/>
  <c r="L472" i="10"/>
  <c r="L473" i="10"/>
  <c r="L474" i="10"/>
  <c r="L475" i="10"/>
  <c r="L476" i="10"/>
  <c r="L477" i="10"/>
  <c r="L478" i="10"/>
  <c r="L479" i="10"/>
  <c r="L480" i="10"/>
  <c r="L481" i="10"/>
  <c r="L482" i="10"/>
  <c r="L483" i="10"/>
  <c r="L484" i="10"/>
  <c r="L485" i="10"/>
  <c r="O485" i="10" s="1"/>
  <c r="L486" i="10"/>
  <c r="L487" i="10"/>
  <c r="L488" i="10"/>
  <c r="O488" i="10" s="1"/>
  <c r="L489" i="10"/>
  <c r="O489" i="10" s="1"/>
  <c r="L490" i="10"/>
  <c r="O490" i="10" s="1"/>
  <c r="L491" i="10"/>
  <c r="L492" i="10"/>
  <c r="L493" i="10"/>
  <c r="L494" i="10"/>
  <c r="L495" i="10"/>
  <c r="L496" i="10"/>
  <c r="L497" i="10"/>
  <c r="L498" i="10"/>
  <c r="L499" i="10"/>
  <c r="L500" i="10"/>
  <c r="L501" i="10"/>
  <c r="L502" i="10"/>
  <c r="L503" i="10"/>
  <c r="L504" i="10"/>
  <c r="L505" i="10"/>
  <c r="L506" i="10"/>
  <c r="L507" i="10"/>
  <c r="L508" i="10"/>
  <c r="L509" i="10"/>
  <c r="L510" i="10"/>
  <c r="L511" i="10"/>
  <c r="L512" i="10"/>
  <c r="L513" i="10"/>
  <c r="L514" i="10"/>
  <c r="L515" i="10"/>
  <c r="L516" i="10"/>
  <c r="L517" i="10"/>
  <c r="L518" i="10"/>
  <c r="L519" i="10"/>
  <c r="L520" i="10"/>
  <c r="L521" i="10"/>
  <c r="L522" i="10"/>
  <c r="L523" i="10"/>
  <c r="L524" i="10"/>
  <c r="L525" i="10"/>
  <c r="L526" i="10"/>
  <c r="L527" i="10"/>
  <c r="L528" i="10"/>
  <c r="L529" i="10"/>
  <c r="L530" i="10"/>
  <c r="L531" i="10"/>
  <c r="L532" i="10"/>
  <c r="L533" i="10"/>
  <c r="L534" i="10"/>
  <c r="L535" i="10"/>
  <c r="L536" i="10"/>
  <c r="L537" i="10"/>
  <c r="L538" i="10"/>
  <c r="L539" i="10"/>
  <c r="L540" i="10"/>
  <c r="L541" i="10"/>
  <c r="L542" i="10"/>
  <c r="L543" i="10"/>
  <c r="L544" i="10"/>
  <c r="L545" i="10"/>
  <c r="L546" i="10"/>
  <c r="L547" i="10"/>
  <c r="L548" i="10"/>
  <c r="L549" i="10"/>
  <c r="L550" i="10"/>
  <c r="L551" i="10"/>
  <c r="L552" i="10"/>
  <c r="L553" i="10"/>
  <c r="L554" i="10"/>
  <c r="L555" i="10"/>
  <c r="L556" i="10"/>
  <c r="O556" i="10" s="1"/>
  <c r="L557" i="10"/>
  <c r="L558" i="10"/>
  <c r="O558" i="10" s="1"/>
  <c r="L559" i="10"/>
  <c r="O559" i="10" s="1"/>
  <c r="L560" i="10"/>
  <c r="L561" i="10"/>
  <c r="L562" i="10"/>
  <c r="O562" i="10" s="1"/>
  <c r="L563" i="10"/>
  <c r="L564" i="10"/>
  <c r="L565" i="10"/>
  <c r="L566" i="10"/>
  <c r="L567" i="10"/>
  <c r="O567" i="10" s="1"/>
  <c r="L568" i="10"/>
  <c r="L569" i="10"/>
  <c r="L570" i="10"/>
  <c r="O570" i="10" s="1"/>
  <c r="L571" i="10"/>
  <c r="O571" i="10" s="1"/>
  <c r="L572" i="10"/>
  <c r="L573" i="10"/>
  <c r="L574" i="10"/>
  <c r="L575" i="10"/>
  <c r="O575" i="10" s="1"/>
  <c r="L576" i="10"/>
  <c r="O576" i="10" s="1"/>
  <c r="L577" i="10"/>
  <c r="L578" i="10"/>
  <c r="L579" i="10"/>
  <c r="L580" i="10"/>
  <c r="L581" i="10"/>
  <c r="L582" i="10"/>
  <c r="L583" i="10"/>
  <c r="L584" i="10"/>
  <c r="L585" i="10"/>
  <c r="L586" i="10"/>
  <c r="L587" i="10"/>
  <c r="L588" i="10"/>
  <c r="L589" i="10"/>
  <c r="L590" i="10"/>
  <c r="L591" i="10"/>
  <c r="L592" i="10"/>
  <c r="L593" i="10"/>
  <c r="L594" i="10"/>
  <c r="L595" i="10"/>
  <c r="L596" i="10"/>
  <c r="L597" i="10"/>
  <c r="L598" i="10"/>
  <c r="L599" i="10"/>
  <c r="L600" i="10"/>
  <c r="L601" i="10"/>
  <c r="L602" i="10"/>
  <c r="L603" i="10"/>
  <c r="L604" i="10"/>
  <c r="L605" i="10"/>
  <c r="L606" i="10"/>
  <c r="L607" i="10"/>
  <c r="L608" i="10"/>
  <c r="L609" i="10"/>
  <c r="L610" i="10"/>
  <c r="L611" i="10"/>
  <c r="L612" i="10"/>
  <c r="M614" i="10"/>
  <c r="I614" i="10"/>
  <c r="O614" i="10" s="1"/>
  <c r="N614" i="10"/>
  <c r="N616" i="10"/>
  <c r="M616" i="10"/>
  <c r="I616" i="10"/>
  <c r="N617" i="10"/>
  <c r="M617" i="10"/>
  <c r="I617" i="10"/>
  <c r="N618" i="10"/>
  <c r="M618" i="10"/>
  <c r="I618" i="10"/>
  <c r="N619" i="10"/>
  <c r="J619" i="10"/>
  <c r="M619" i="10"/>
  <c r="I619" i="10"/>
  <c r="N620" i="10"/>
  <c r="J620" i="10"/>
  <c r="M620" i="10"/>
  <c r="I620" i="10"/>
  <c r="N621" i="10"/>
  <c r="J621" i="10"/>
  <c r="M621" i="10"/>
  <c r="I621" i="10"/>
  <c r="N622" i="10"/>
  <c r="J622" i="10"/>
  <c r="M622" i="10"/>
  <c r="I622" i="10"/>
  <c r="N623" i="10"/>
  <c r="J623" i="10"/>
  <c r="M623" i="10"/>
  <c r="I623" i="10"/>
  <c r="N624" i="10"/>
  <c r="J624" i="10"/>
  <c r="M624" i="10"/>
  <c r="I624" i="10"/>
  <c r="N625" i="10"/>
  <c r="J625" i="10"/>
  <c r="M625" i="10"/>
  <c r="I625" i="10"/>
  <c r="N626" i="10"/>
  <c r="J626" i="10"/>
  <c r="M626" i="10"/>
  <c r="I626" i="10"/>
  <c r="N627" i="10"/>
  <c r="J627" i="10"/>
  <c r="M627" i="10"/>
  <c r="I627" i="10"/>
  <c r="N628" i="10"/>
  <c r="J628" i="10"/>
  <c r="M628" i="10"/>
  <c r="I628" i="10"/>
  <c r="N629" i="10"/>
  <c r="J629" i="10"/>
  <c r="M629" i="10"/>
  <c r="I629" i="10"/>
  <c r="N630" i="10"/>
  <c r="J630" i="10"/>
  <c r="M630" i="10"/>
  <c r="I630" i="10"/>
  <c r="N631" i="10"/>
  <c r="J631" i="10"/>
  <c r="M631" i="10"/>
  <c r="I631" i="10"/>
  <c r="N632" i="10"/>
  <c r="J632" i="10"/>
  <c r="M632" i="10"/>
  <c r="I632" i="10"/>
  <c r="N633" i="10"/>
  <c r="J633" i="10"/>
  <c r="M633" i="10"/>
  <c r="I633" i="10"/>
  <c r="N634" i="10"/>
  <c r="J634" i="10"/>
  <c r="M634" i="10"/>
  <c r="I634" i="10"/>
  <c r="N635" i="10"/>
  <c r="J635" i="10"/>
  <c r="M635" i="10"/>
  <c r="I635" i="10"/>
  <c r="N636" i="10"/>
  <c r="J636" i="10"/>
  <c r="M636" i="10"/>
  <c r="I636" i="10"/>
  <c r="N637" i="10"/>
  <c r="J637" i="10"/>
  <c r="M637" i="10"/>
  <c r="I637" i="10"/>
  <c r="N638" i="10"/>
  <c r="J638" i="10"/>
  <c r="M638" i="10"/>
  <c r="I638" i="10"/>
  <c r="N639" i="10"/>
  <c r="J639" i="10"/>
  <c r="M639" i="10"/>
  <c r="I639" i="10"/>
  <c r="N640" i="10"/>
  <c r="M640" i="10"/>
  <c r="I640" i="10"/>
  <c r="L781" i="10"/>
  <c r="K792" i="10"/>
  <c r="K796" i="10"/>
  <c r="L801" i="10"/>
  <c r="J801" i="10"/>
  <c r="N801" i="10"/>
  <c r="L805" i="10"/>
  <c r="K805" i="10"/>
  <c r="J805" i="10"/>
  <c r="N808" i="10"/>
  <c r="L817" i="10"/>
  <c r="I817" i="10"/>
  <c r="L822" i="10"/>
  <c r="N822" i="10"/>
  <c r="I822" i="10"/>
  <c r="I829" i="10"/>
  <c r="M840" i="10"/>
  <c r="L840" i="10"/>
  <c r="L849" i="10"/>
  <c r="K849" i="10"/>
  <c r="M852" i="10"/>
  <c r="M879" i="10"/>
  <c r="P879" i="10" s="1"/>
  <c r="K885" i="10"/>
  <c r="L903" i="10"/>
  <c r="M904" i="10"/>
  <c r="K907" i="10"/>
  <c r="N907" i="10"/>
  <c r="J907" i="10"/>
  <c r="M907" i="10"/>
  <c r="I907" i="10"/>
  <c r="K910" i="10"/>
  <c r="N910" i="10"/>
  <c r="J910" i="10"/>
  <c r="M910" i="10"/>
  <c r="I910" i="10"/>
  <c r="O910" i="10" s="1"/>
  <c r="M955" i="10"/>
  <c r="M957" i="10"/>
  <c r="P957" i="10" s="1"/>
  <c r="M959" i="10"/>
  <c r="M961" i="10"/>
  <c r="M963" i="10"/>
  <c r="M965" i="10"/>
  <c r="M967" i="10"/>
  <c r="M969" i="10"/>
  <c r="M971" i="10"/>
  <c r="M973" i="10"/>
  <c r="P973" i="10" s="1"/>
  <c r="M975" i="10"/>
  <c r="M977" i="10"/>
  <c r="M979" i="10"/>
  <c r="M981" i="10"/>
  <c r="M983" i="10"/>
  <c r="M985" i="10"/>
  <c r="M987" i="10"/>
  <c r="M989" i="10"/>
  <c r="P989" i="10" s="1"/>
  <c r="M991" i="10"/>
  <c r="M993" i="10"/>
  <c r="M995" i="10"/>
  <c r="M997" i="10"/>
  <c r="M999" i="10"/>
  <c r="M1001" i="10"/>
  <c r="M1003" i="10"/>
  <c r="M1005" i="10"/>
  <c r="P1005" i="10" s="1"/>
  <c r="M1007" i="10"/>
  <c r="M1009" i="10"/>
  <c r="M1011" i="10"/>
  <c r="M1013" i="10"/>
  <c r="M1015" i="10"/>
  <c r="M1017" i="10"/>
  <c r="M1019" i="10"/>
  <c r="M1021" i="10"/>
  <c r="P1021" i="10" s="1"/>
  <c r="M1023" i="10"/>
  <c r="M1025" i="10"/>
  <c r="M1027" i="10"/>
  <c r="M1029" i="10"/>
  <c r="M1031" i="10"/>
  <c r="M1033" i="10"/>
  <c r="M1035" i="10"/>
  <c r="M1037" i="10"/>
  <c r="P1037" i="10" s="1"/>
  <c r="M1039" i="10"/>
  <c r="M1041" i="10"/>
  <c r="M1043" i="10"/>
  <c r="M1045" i="10"/>
  <c r="M1047" i="10"/>
  <c r="M1049" i="10"/>
  <c r="M1051" i="10"/>
  <c r="M1053" i="10"/>
  <c r="P1053" i="10" s="1"/>
  <c r="M1055" i="10"/>
  <c r="M1057" i="10"/>
  <c r="M1059" i="10"/>
  <c r="M1061" i="10"/>
  <c r="M1063" i="10"/>
  <c r="M1065" i="10"/>
  <c r="M1067" i="10"/>
  <c r="M1069" i="10"/>
  <c r="P1069" i="10" s="1"/>
  <c r="M1071" i="10"/>
  <c r="M1073" i="10"/>
  <c r="M1075" i="10"/>
  <c r="M1077" i="10"/>
  <c r="M1079" i="10"/>
  <c r="M1081" i="10"/>
  <c r="M1083" i="10"/>
  <c r="M1085" i="10"/>
  <c r="P1085" i="10" s="1"/>
  <c r="M1087" i="10"/>
  <c r="M1089" i="10"/>
  <c r="M1091" i="10"/>
  <c r="M1093" i="10"/>
  <c r="M1095" i="10"/>
  <c r="M1097" i="10"/>
  <c r="M1099" i="10"/>
  <c r="M1101" i="10"/>
  <c r="P1101" i="10" s="1"/>
  <c r="M1103" i="10"/>
  <c r="P1103" i="10" s="1"/>
  <c r="M1105" i="10"/>
  <c r="M1107" i="10"/>
  <c r="M1109" i="10"/>
  <c r="M1111" i="10"/>
  <c r="M1113" i="10"/>
  <c r="M1115" i="10"/>
  <c r="M1117" i="10"/>
  <c r="P1117" i="10" s="1"/>
  <c r="M1119" i="10"/>
  <c r="P1119" i="10" s="1"/>
  <c r="M1121" i="10"/>
  <c r="M1123" i="10"/>
  <c r="M1125" i="10"/>
  <c r="P1125" i="10" s="1"/>
  <c r="M1127" i="10"/>
  <c r="M1129" i="10"/>
  <c r="M1131" i="10"/>
  <c r="M1133" i="10"/>
  <c r="P1133" i="10" s="1"/>
  <c r="M1135" i="10"/>
  <c r="P1135" i="10" s="1"/>
  <c r="M1137" i="10"/>
  <c r="M1139" i="10"/>
  <c r="M1141" i="10"/>
  <c r="P1141" i="10" s="1"/>
  <c r="M1143" i="10"/>
  <c r="M1145" i="10"/>
  <c r="M1147" i="10"/>
  <c r="M1149" i="10"/>
  <c r="P1149" i="10" s="1"/>
  <c r="M1151" i="10"/>
  <c r="P1151" i="10" s="1"/>
  <c r="M1153" i="10"/>
  <c r="M1155" i="10"/>
  <c r="M1157" i="10"/>
  <c r="P1157" i="10" s="1"/>
  <c r="M1159" i="10"/>
  <c r="P1159" i="10" s="1"/>
  <c r="M1161" i="10"/>
  <c r="M1163" i="10"/>
  <c r="M1165" i="10"/>
  <c r="P1165" i="10" s="1"/>
  <c r="M1167" i="10"/>
  <c r="P1167" i="10" s="1"/>
  <c r="M1169" i="10"/>
  <c r="M1171" i="10"/>
  <c r="M1173" i="10"/>
  <c r="P1173" i="10" s="1"/>
  <c r="M1175" i="10"/>
  <c r="P1175" i="10" s="1"/>
  <c r="M1177" i="10"/>
  <c r="M1179" i="10"/>
  <c r="M1181" i="10"/>
  <c r="P1181" i="10" s="1"/>
  <c r="M1183" i="10"/>
  <c r="P1183" i="10" s="1"/>
  <c r="M1185" i="10"/>
  <c r="M1187" i="10"/>
  <c r="M1189" i="10"/>
  <c r="P1189" i="10" s="1"/>
  <c r="M1191" i="10"/>
  <c r="P1191" i="10" s="1"/>
  <c r="X1197" i="10"/>
  <c r="S1197" i="10"/>
  <c r="X1213" i="10"/>
  <c r="S1213" i="10"/>
  <c r="X1261" i="10"/>
  <c r="S1261" i="10"/>
  <c r="X1277" i="10"/>
  <c r="S1277" i="10"/>
  <c r="X1293" i="10"/>
  <c r="S1293" i="10"/>
  <c r="X1309" i="10"/>
  <c r="S1309" i="10"/>
  <c r="X1325" i="10"/>
  <c r="S1325" i="10"/>
  <c r="X1341" i="10"/>
  <c r="S1341" i="10"/>
  <c r="X1357" i="10"/>
  <c r="S1357" i="10"/>
  <c r="M415" i="10"/>
  <c r="M416" i="10"/>
  <c r="M417" i="10"/>
  <c r="M418" i="10"/>
  <c r="M419" i="10"/>
  <c r="M420" i="10"/>
  <c r="M421" i="10"/>
  <c r="M422" i="10"/>
  <c r="M423" i="10"/>
  <c r="M424" i="10"/>
  <c r="M425" i="10"/>
  <c r="M426" i="10"/>
  <c r="M427" i="10"/>
  <c r="I428" i="10"/>
  <c r="M428" i="10"/>
  <c r="I429" i="10"/>
  <c r="M429" i="10"/>
  <c r="I430" i="10"/>
  <c r="M430" i="10"/>
  <c r="I431" i="10"/>
  <c r="M431" i="10"/>
  <c r="I432" i="10"/>
  <c r="M432" i="10"/>
  <c r="I433" i="10"/>
  <c r="M433" i="10"/>
  <c r="I434" i="10"/>
  <c r="M434" i="10"/>
  <c r="I435" i="10"/>
  <c r="M435" i="10"/>
  <c r="I436" i="10"/>
  <c r="M436" i="10"/>
  <c r="I437" i="10"/>
  <c r="M437" i="10"/>
  <c r="I438" i="10"/>
  <c r="M438" i="10"/>
  <c r="I439" i="10"/>
  <c r="M439" i="10"/>
  <c r="I440" i="10"/>
  <c r="M440" i="10"/>
  <c r="I441" i="10"/>
  <c r="M441" i="10"/>
  <c r="I442" i="10"/>
  <c r="M442" i="10"/>
  <c r="I443" i="10"/>
  <c r="M443" i="10"/>
  <c r="I444" i="10"/>
  <c r="M444" i="10"/>
  <c r="I445" i="10"/>
  <c r="M445" i="10"/>
  <c r="I446" i="10"/>
  <c r="M446" i="10"/>
  <c r="I447" i="10"/>
  <c r="M447" i="10"/>
  <c r="I448" i="10"/>
  <c r="M448" i="10"/>
  <c r="M449" i="10"/>
  <c r="M450" i="10"/>
  <c r="M451" i="10"/>
  <c r="M452" i="10"/>
  <c r="M453" i="10"/>
  <c r="M454" i="10"/>
  <c r="M455" i="10"/>
  <c r="M456" i="10"/>
  <c r="M457" i="10"/>
  <c r="M458" i="10"/>
  <c r="M459" i="10"/>
  <c r="M460" i="10"/>
  <c r="M461" i="10"/>
  <c r="M462" i="10"/>
  <c r="M463" i="10"/>
  <c r="M464" i="10"/>
  <c r="M465" i="10"/>
  <c r="M466" i="10"/>
  <c r="M467" i="10"/>
  <c r="M468" i="10"/>
  <c r="I469" i="10"/>
  <c r="M469" i="10"/>
  <c r="I470" i="10"/>
  <c r="M470" i="10"/>
  <c r="I471" i="10"/>
  <c r="M471" i="10"/>
  <c r="I472" i="10"/>
  <c r="M472" i="10"/>
  <c r="I473" i="10"/>
  <c r="M473" i="10"/>
  <c r="I474" i="10"/>
  <c r="M474" i="10"/>
  <c r="I475" i="10"/>
  <c r="M475" i="10"/>
  <c r="I476" i="10"/>
  <c r="M476" i="10"/>
  <c r="I477" i="10"/>
  <c r="M477" i="10"/>
  <c r="I478" i="10"/>
  <c r="M478" i="10"/>
  <c r="I479" i="10"/>
  <c r="M479" i="10"/>
  <c r="I480" i="10"/>
  <c r="M480" i="10"/>
  <c r="I481" i="10"/>
  <c r="M481" i="10"/>
  <c r="I482" i="10"/>
  <c r="M482" i="10"/>
  <c r="I483" i="10"/>
  <c r="M483" i="10"/>
  <c r="I484" i="10"/>
  <c r="M484" i="10"/>
  <c r="N641" i="10"/>
  <c r="M641" i="10"/>
  <c r="I641" i="10"/>
  <c r="O641" i="10" s="1"/>
  <c r="N642" i="10"/>
  <c r="M642" i="10"/>
  <c r="I642" i="10"/>
  <c r="O642" i="10" s="1"/>
  <c r="N643" i="10"/>
  <c r="M643" i="10"/>
  <c r="I643" i="10"/>
  <c r="O643" i="10" s="1"/>
  <c r="N644" i="10"/>
  <c r="M644" i="10"/>
  <c r="I644" i="10"/>
  <c r="O644" i="10" s="1"/>
  <c r="N645" i="10"/>
  <c r="M645" i="10"/>
  <c r="I645" i="10"/>
  <c r="O645" i="10" s="1"/>
  <c r="N646" i="10"/>
  <c r="M646" i="10"/>
  <c r="I646" i="10"/>
  <c r="O646" i="10" s="1"/>
  <c r="N647" i="10"/>
  <c r="M647" i="10"/>
  <c r="I647" i="10"/>
  <c r="O647" i="10" s="1"/>
  <c r="N648" i="10"/>
  <c r="M648" i="10"/>
  <c r="I648" i="10"/>
  <c r="O648" i="10" s="1"/>
  <c r="N649" i="10"/>
  <c r="M649" i="10"/>
  <c r="I649" i="10"/>
  <c r="O649" i="10" s="1"/>
  <c r="N650" i="10"/>
  <c r="M650" i="10"/>
  <c r="I650" i="10"/>
  <c r="O650" i="10" s="1"/>
  <c r="N651" i="10"/>
  <c r="M651" i="10"/>
  <c r="I651" i="10"/>
  <c r="O651" i="10" s="1"/>
  <c r="N652" i="10"/>
  <c r="M652" i="10"/>
  <c r="I652" i="10"/>
  <c r="O652" i="10" s="1"/>
  <c r="N653" i="10"/>
  <c r="M653" i="10"/>
  <c r="I653" i="10"/>
  <c r="O653" i="10" s="1"/>
  <c r="N654" i="10"/>
  <c r="M654" i="10"/>
  <c r="I654" i="10"/>
  <c r="O654" i="10" s="1"/>
  <c r="N655" i="10"/>
  <c r="M655" i="10"/>
  <c r="I655" i="10"/>
  <c r="O655" i="10" s="1"/>
  <c r="N656" i="10"/>
  <c r="M656" i="10"/>
  <c r="I656" i="10"/>
  <c r="O656" i="10" s="1"/>
  <c r="N657" i="10"/>
  <c r="M657" i="10"/>
  <c r="I657" i="10"/>
  <c r="O657" i="10" s="1"/>
  <c r="N658" i="10"/>
  <c r="M658" i="10"/>
  <c r="I658" i="10"/>
  <c r="O658" i="10" s="1"/>
  <c r="N659" i="10"/>
  <c r="M659" i="10"/>
  <c r="I659" i="10"/>
  <c r="O659" i="10" s="1"/>
  <c r="N660" i="10"/>
  <c r="M660" i="10"/>
  <c r="N661" i="10"/>
  <c r="M661" i="10"/>
  <c r="N662" i="10"/>
  <c r="M662" i="10"/>
  <c r="N663" i="10"/>
  <c r="M663" i="10"/>
  <c r="N664" i="10"/>
  <c r="M664" i="10"/>
  <c r="N665" i="10"/>
  <c r="M665" i="10"/>
  <c r="N666" i="10"/>
  <c r="M666" i="10"/>
  <c r="N667" i="10"/>
  <c r="M667" i="10"/>
  <c r="N668" i="10"/>
  <c r="M668" i="10"/>
  <c r="N669" i="10"/>
  <c r="M669" i="10"/>
  <c r="N670" i="10"/>
  <c r="M670" i="10"/>
  <c r="N671" i="10"/>
  <c r="M671" i="10"/>
  <c r="N672" i="10"/>
  <c r="M672" i="10"/>
  <c r="N673" i="10"/>
  <c r="M673" i="10"/>
  <c r="N674" i="10"/>
  <c r="M674" i="10"/>
  <c r="N675" i="10"/>
  <c r="M675" i="10"/>
  <c r="N676" i="10"/>
  <c r="M676" i="10"/>
  <c r="N677" i="10"/>
  <c r="M677" i="10"/>
  <c r="N678" i="10"/>
  <c r="M678" i="10"/>
  <c r="N679" i="10"/>
  <c r="M679" i="10"/>
  <c r="N680" i="10"/>
  <c r="M680" i="10"/>
  <c r="N681" i="10"/>
  <c r="M681" i="10"/>
  <c r="N682" i="10"/>
  <c r="M682" i="10"/>
  <c r="N683" i="10"/>
  <c r="M683" i="10"/>
  <c r="I683" i="10"/>
  <c r="O683" i="10" s="1"/>
  <c r="N684" i="10"/>
  <c r="M684" i="10"/>
  <c r="I684" i="10"/>
  <c r="O684" i="10" s="1"/>
  <c r="N685" i="10"/>
  <c r="M685" i="10"/>
  <c r="I685" i="10"/>
  <c r="O685" i="10" s="1"/>
  <c r="N686" i="10"/>
  <c r="M686" i="10"/>
  <c r="I686" i="10"/>
  <c r="O686" i="10" s="1"/>
  <c r="N687" i="10"/>
  <c r="M687" i="10"/>
  <c r="I687" i="10"/>
  <c r="O687" i="10" s="1"/>
  <c r="N688" i="10"/>
  <c r="M688" i="10"/>
  <c r="I688" i="10"/>
  <c r="O688" i="10" s="1"/>
  <c r="N689" i="10"/>
  <c r="M689" i="10"/>
  <c r="I689" i="10"/>
  <c r="O689" i="10" s="1"/>
  <c r="N690" i="10"/>
  <c r="M690" i="10"/>
  <c r="I690" i="10"/>
  <c r="O690" i="10" s="1"/>
  <c r="N691" i="10"/>
  <c r="M691" i="10"/>
  <c r="I691" i="10"/>
  <c r="O691" i="10" s="1"/>
  <c r="N692" i="10"/>
  <c r="M692" i="10"/>
  <c r="I692" i="10"/>
  <c r="O692" i="10" s="1"/>
  <c r="N693" i="10"/>
  <c r="M693" i="10"/>
  <c r="I693" i="10"/>
  <c r="O693" i="10" s="1"/>
  <c r="N694" i="10"/>
  <c r="M694" i="10"/>
  <c r="I694" i="10"/>
  <c r="O694" i="10" s="1"/>
  <c r="N695" i="10"/>
  <c r="M695" i="10"/>
  <c r="I695" i="10"/>
  <c r="O695" i="10" s="1"/>
  <c r="N696" i="10"/>
  <c r="M696" i="10"/>
  <c r="I696" i="10"/>
  <c r="O696" i="10" s="1"/>
  <c r="N697" i="10"/>
  <c r="M697" i="10"/>
  <c r="I697" i="10"/>
  <c r="O697" i="10" s="1"/>
  <c r="N698" i="10"/>
  <c r="M698" i="10"/>
  <c r="I698" i="10"/>
  <c r="O698" i="10" s="1"/>
  <c r="N699" i="10"/>
  <c r="M699" i="10"/>
  <c r="I699" i="10"/>
  <c r="O699" i="10" s="1"/>
  <c r="N700" i="10"/>
  <c r="M700" i="10"/>
  <c r="I700" i="10"/>
  <c r="O700" i="10" s="1"/>
  <c r="N701" i="10"/>
  <c r="M701" i="10"/>
  <c r="N702" i="10"/>
  <c r="M702" i="10"/>
  <c r="N703" i="10"/>
  <c r="M703" i="10"/>
  <c r="N704" i="10"/>
  <c r="M704" i="10"/>
  <c r="N705" i="10"/>
  <c r="M705" i="10"/>
  <c r="N706" i="10"/>
  <c r="M706" i="10"/>
  <c r="N707" i="10"/>
  <c r="M707" i="10"/>
  <c r="N708" i="10"/>
  <c r="M708" i="10"/>
  <c r="N709" i="10"/>
  <c r="M709" i="10"/>
  <c r="N710" i="10"/>
  <c r="M710" i="10"/>
  <c r="N711" i="10"/>
  <c r="M711" i="10"/>
  <c r="N712" i="10"/>
  <c r="M712" i="10"/>
  <c r="N713" i="10"/>
  <c r="M713" i="10"/>
  <c r="N714" i="10"/>
  <c r="M714" i="10"/>
  <c r="N715" i="10"/>
  <c r="M715" i="10"/>
  <c r="N716" i="10"/>
  <c r="M716" i="10"/>
  <c r="N717" i="10"/>
  <c r="M717" i="10"/>
  <c r="N718" i="10"/>
  <c r="M718" i="10"/>
  <c r="N719" i="10"/>
  <c r="M719" i="10"/>
  <c r="N720" i="10"/>
  <c r="M720" i="10"/>
  <c r="N721" i="10"/>
  <c r="M721" i="10"/>
  <c r="N722" i="10"/>
  <c r="M722" i="10"/>
  <c r="I722" i="10"/>
  <c r="O722" i="10" s="1"/>
  <c r="N723" i="10"/>
  <c r="M723" i="10"/>
  <c r="I723" i="10"/>
  <c r="O723" i="10" s="1"/>
  <c r="N724" i="10"/>
  <c r="M724" i="10"/>
  <c r="I724" i="10"/>
  <c r="O724" i="10" s="1"/>
  <c r="N725" i="10"/>
  <c r="M725" i="10"/>
  <c r="I725" i="10"/>
  <c r="O725" i="10" s="1"/>
  <c r="N726" i="10"/>
  <c r="M726" i="10"/>
  <c r="I726" i="10"/>
  <c r="O726" i="10" s="1"/>
  <c r="N727" i="10"/>
  <c r="M727" i="10"/>
  <c r="I727" i="10"/>
  <c r="O727" i="10" s="1"/>
  <c r="N728" i="10"/>
  <c r="M728" i="10"/>
  <c r="I728" i="10"/>
  <c r="O728" i="10" s="1"/>
  <c r="N729" i="10"/>
  <c r="M729" i="10"/>
  <c r="I729" i="10"/>
  <c r="O729" i="10" s="1"/>
  <c r="N730" i="10"/>
  <c r="M730" i="10"/>
  <c r="I730" i="10"/>
  <c r="O730" i="10" s="1"/>
  <c r="N731" i="10"/>
  <c r="M731" i="10"/>
  <c r="I731" i="10"/>
  <c r="O731" i="10" s="1"/>
  <c r="N732" i="10"/>
  <c r="M732" i="10"/>
  <c r="I732" i="10"/>
  <c r="O732" i="10" s="1"/>
  <c r="N733" i="10"/>
  <c r="M733" i="10"/>
  <c r="I733" i="10"/>
  <c r="O733" i="10" s="1"/>
  <c r="N734" i="10"/>
  <c r="M734" i="10"/>
  <c r="I734" i="10"/>
  <c r="O734" i="10" s="1"/>
  <c r="N735" i="10"/>
  <c r="M735" i="10"/>
  <c r="I735" i="10"/>
  <c r="O735" i="10" s="1"/>
  <c r="N736" i="10"/>
  <c r="M736" i="10"/>
  <c r="I736" i="10"/>
  <c r="O736" i="10" s="1"/>
  <c r="N737" i="10"/>
  <c r="M737" i="10"/>
  <c r="I737" i="10"/>
  <c r="O737" i="10" s="1"/>
  <c r="N738" i="10"/>
  <c r="M738" i="10"/>
  <c r="I738" i="10"/>
  <c r="O738" i="10" s="1"/>
  <c r="N739" i="10"/>
  <c r="M739" i="10"/>
  <c r="I739" i="10"/>
  <c r="O739" i="10" s="1"/>
  <c r="N740" i="10"/>
  <c r="M740" i="10"/>
  <c r="I740" i="10"/>
  <c r="O740" i="10" s="1"/>
  <c r="N741" i="10"/>
  <c r="M741" i="10"/>
  <c r="I741" i="10"/>
  <c r="O741" i="10" s="1"/>
  <c r="N742" i="10"/>
  <c r="M742" i="10"/>
  <c r="I742" i="10"/>
  <c r="O742" i="10" s="1"/>
  <c r="N743" i="10"/>
  <c r="M743" i="10"/>
  <c r="I743" i="10"/>
  <c r="O743" i="10" s="1"/>
  <c r="N744" i="10"/>
  <c r="M744" i="10"/>
  <c r="N745" i="10"/>
  <c r="M745" i="10"/>
  <c r="N746" i="10"/>
  <c r="M746" i="10"/>
  <c r="N747" i="10"/>
  <c r="M747" i="10"/>
  <c r="N748" i="10"/>
  <c r="M748" i="10"/>
  <c r="N749" i="10"/>
  <c r="M749" i="10"/>
  <c r="N750" i="10"/>
  <c r="M750" i="10"/>
  <c r="N751" i="10"/>
  <c r="M751" i="10"/>
  <c r="N752" i="10"/>
  <c r="M752" i="10"/>
  <c r="N753" i="10"/>
  <c r="M753" i="10"/>
  <c r="N754" i="10"/>
  <c r="M754" i="10"/>
  <c r="N755" i="10"/>
  <c r="M755" i="10"/>
  <c r="N756" i="10"/>
  <c r="M756" i="10"/>
  <c r="N757" i="10"/>
  <c r="M757" i="10"/>
  <c r="N758" i="10"/>
  <c r="M758" i="10"/>
  <c r="N759" i="10"/>
  <c r="M759" i="10"/>
  <c r="N760" i="10"/>
  <c r="M760" i="10"/>
  <c r="N764" i="10"/>
  <c r="M764" i="10"/>
  <c r="L771" i="10"/>
  <c r="N776" i="10"/>
  <c r="L782" i="10"/>
  <c r="L790" i="10"/>
  <c r="K790" i="10"/>
  <c r="L806" i="10"/>
  <c r="K806" i="10"/>
  <c r="L820" i="10"/>
  <c r="N820" i="10"/>
  <c r="I820" i="10"/>
  <c r="I826" i="10"/>
  <c r="M830" i="10"/>
  <c r="K832" i="10"/>
  <c r="J832" i="10"/>
  <c r="N850" i="10"/>
  <c r="M850" i="10"/>
  <c r="L853" i="10"/>
  <c r="N853" i="10"/>
  <c r="I853" i="10"/>
  <c r="N857" i="10"/>
  <c r="N880" i="10"/>
  <c r="L890" i="10"/>
  <c r="K890" i="10"/>
  <c r="K896" i="10"/>
  <c r="N896" i="10"/>
  <c r="J896" i="10"/>
  <c r="M896" i="10"/>
  <c r="I896" i="10"/>
  <c r="O907" i="10"/>
  <c r="M911" i="10"/>
  <c r="K914" i="10"/>
  <c r="N914" i="10"/>
  <c r="J914" i="10"/>
  <c r="M914" i="10"/>
  <c r="I914" i="10"/>
  <c r="X917" i="10"/>
  <c r="X1198" i="10"/>
  <c r="S1198" i="10"/>
  <c r="X1204" i="10"/>
  <c r="S1204" i="10"/>
  <c r="X1214" i="10"/>
  <c r="S1214" i="10"/>
  <c r="X1215" i="10"/>
  <c r="S1215" i="10"/>
  <c r="X1235" i="10"/>
  <c r="S1235" i="10"/>
  <c r="X1251" i="10"/>
  <c r="S1251" i="10"/>
  <c r="X1267" i="10"/>
  <c r="S1267" i="10"/>
  <c r="X1283" i="10"/>
  <c r="S1283" i="10"/>
  <c r="X1299" i="10"/>
  <c r="S1299" i="10"/>
  <c r="X1315" i="10"/>
  <c r="S1315" i="10"/>
  <c r="X1331" i="10"/>
  <c r="S1331" i="10"/>
  <c r="X1347" i="10"/>
  <c r="S1347" i="10"/>
  <c r="X1363" i="10"/>
  <c r="S1363" i="10"/>
  <c r="J534" i="10"/>
  <c r="J535" i="10"/>
  <c r="J536" i="10"/>
  <c r="J537" i="10"/>
  <c r="J538" i="10"/>
  <c r="J539" i="10"/>
  <c r="J540" i="10"/>
  <c r="J541" i="10"/>
  <c r="J542" i="10"/>
  <c r="J543" i="10"/>
  <c r="J544" i="10"/>
  <c r="J545" i="10"/>
  <c r="J546" i="10"/>
  <c r="J547" i="10"/>
  <c r="J548" i="10"/>
  <c r="J549" i="10"/>
  <c r="J550" i="10"/>
  <c r="J551" i="10"/>
  <c r="J552" i="10"/>
  <c r="J553" i="10"/>
  <c r="J554" i="10"/>
  <c r="J555" i="10"/>
  <c r="J577" i="10"/>
  <c r="J578" i="10"/>
  <c r="J579" i="10"/>
  <c r="J580" i="10"/>
  <c r="J581" i="10"/>
  <c r="J582" i="10"/>
  <c r="J583" i="10"/>
  <c r="J584" i="10"/>
  <c r="J585" i="10"/>
  <c r="J586" i="10"/>
  <c r="J587" i="10"/>
  <c r="J588" i="10"/>
  <c r="J589" i="10"/>
  <c r="J590" i="10"/>
  <c r="J591" i="10"/>
  <c r="J592" i="10"/>
  <c r="J593" i="10"/>
  <c r="J594" i="10"/>
  <c r="J595" i="10"/>
  <c r="J596" i="10"/>
  <c r="J597" i="10"/>
  <c r="J598" i="10"/>
  <c r="M613" i="10"/>
  <c r="I613" i="10"/>
  <c r="O613" i="10" s="1"/>
  <c r="N613" i="10"/>
  <c r="M615" i="10"/>
  <c r="I615" i="10"/>
  <c r="O615" i="10" s="1"/>
  <c r="N615" i="10"/>
  <c r="L616" i="10"/>
  <c r="O616" i="10" s="1"/>
  <c r="L617" i="10"/>
  <c r="L618" i="10"/>
  <c r="O618" i="10" s="1"/>
  <c r="L619" i="10"/>
  <c r="O619" i="10" s="1"/>
  <c r="L620" i="10"/>
  <c r="O620" i="10" s="1"/>
  <c r="L621" i="10"/>
  <c r="O621" i="10" s="1"/>
  <c r="L622" i="10"/>
  <c r="O622" i="10" s="1"/>
  <c r="L623" i="10"/>
  <c r="O623" i="10" s="1"/>
  <c r="L624" i="10"/>
  <c r="O624" i="10" s="1"/>
  <c r="L625" i="10"/>
  <c r="O625" i="10" s="1"/>
  <c r="L626" i="10"/>
  <c r="O626" i="10" s="1"/>
  <c r="L627" i="10"/>
  <c r="O627" i="10" s="1"/>
  <c r="L628" i="10"/>
  <c r="O628" i="10" s="1"/>
  <c r="L629" i="10"/>
  <c r="O629" i="10" s="1"/>
  <c r="L630" i="10"/>
  <c r="O630" i="10" s="1"/>
  <c r="L631" i="10"/>
  <c r="O631" i="10" s="1"/>
  <c r="L632" i="10"/>
  <c r="O632" i="10" s="1"/>
  <c r="L633" i="10"/>
  <c r="O633" i="10" s="1"/>
  <c r="L634" i="10"/>
  <c r="O634" i="10" s="1"/>
  <c r="L635" i="10"/>
  <c r="O635" i="10" s="1"/>
  <c r="L636" i="10"/>
  <c r="O636" i="10" s="1"/>
  <c r="L637" i="10"/>
  <c r="O637" i="10" s="1"/>
  <c r="L638" i="10"/>
  <c r="O638" i="10" s="1"/>
  <c r="L639" i="10"/>
  <c r="O639" i="10" s="1"/>
  <c r="L640" i="10"/>
  <c r="O640" i="10" s="1"/>
  <c r="K660" i="10"/>
  <c r="K661" i="10"/>
  <c r="K662" i="10"/>
  <c r="K663" i="10"/>
  <c r="K664" i="10"/>
  <c r="K665" i="10"/>
  <c r="K666" i="10"/>
  <c r="K667" i="10"/>
  <c r="K668" i="10"/>
  <c r="K669" i="10"/>
  <c r="K670" i="10"/>
  <c r="K671" i="10"/>
  <c r="K672" i="10"/>
  <c r="K673" i="10"/>
  <c r="K674" i="10"/>
  <c r="K675" i="10"/>
  <c r="K676" i="10"/>
  <c r="K677" i="10"/>
  <c r="K678" i="10"/>
  <c r="K679" i="10"/>
  <c r="K680" i="10"/>
  <c r="K681" i="10"/>
  <c r="K682" i="10"/>
  <c r="K701" i="10"/>
  <c r="K702" i="10"/>
  <c r="K703" i="10"/>
  <c r="K704" i="10"/>
  <c r="K705" i="10"/>
  <c r="K706" i="10"/>
  <c r="K707" i="10"/>
  <c r="K708" i="10"/>
  <c r="K709" i="10"/>
  <c r="K710" i="10"/>
  <c r="K711" i="10"/>
  <c r="K712" i="10"/>
  <c r="K713" i="10"/>
  <c r="K714" i="10"/>
  <c r="K715" i="10"/>
  <c r="K716" i="10"/>
  <c r="K717" i="10"/>
  <c r="K718" i="10"/>
  <c r="K719" i="10"/>
  <c r="K720" i="10"/>
  <c r="K721" i="10"/>
  <c r="K744" i="10"/>
  <c r="K745" i="10"/>
  <c r="K746" i="10"/>
  <c r="K747" i="10"/>
  <c r="K748" i="10"/>
  <c r="K749" i="10"/>
  <c r="K750" i="10"/>
  <c r="K751" i="10"/>
  <c r="K752" i="10"/>
  <c r="K753" i="10"/>
  <c r="K754" i="10"/>
  <c r="K755" i="10"/>
  <c r="K756" i="10"/>
  <c r="K757" i="10"/>
  <c r="K758" i="10"/>
  <c r="K759" i="10"/>
  <c r="K760" i="10"/>
  <c r="K761" i="10"/>
  <c r="N761" i="10"/>
  <c r="K764" i="10"/>
  <c r="L768" i="10"/>
  <c r="N788" i="10"/>
  <c r="K793" i="10"/>
  <c r="K795" i="10"/>
  <c r="K800" i="10"/>
  <c r="M801" i="10"/>
  <c r="J804" i="10"/>
  <c r="J806" i="10"/>
  <c r="L809" i="10"/>
  <c r="N811" i="10"/>
  <c r="L811" i="10"/>
  <c r="L818" i="10"/>
  <c r="N818" i="10"/>
  <c r="I818" i="10"/>
  <c r="M822" i="10"/>
  <c r="N826" i="10"/>
  <c r="M833" i="10"/>
  <c r="J842" i="10"/>
  <c r="M853" i="10"/>
  <c r="M860" i="10"/>
  <c r="N866" i="10"/>
  <c r="N872" i="10"/>
  <c r="M878" i="10"/>
  <c r="N878" i="10"/>
  <c r="K878" i="10"/>
  <c r="J878" i="10"/>
  <c r="L896" i="10"/>
  <c r="M897" i="10"/>
  <c r="P897" i="10" s="1"/>
  <c r="O902" i="10"/>
  <c r="L914" i="10"/>
  <c r="M915" i="10"/>
  <c r="K918" i="10"/>
  <c r="N918" i="10"/>
  <c r="J918" i="10"/>
  <c r="M918" i="10"/>
  <c r="I918" i="10"/>
  <c r="O918" i="10" s="1"/>
  <c r="X1205" i="10"/>
  <c r="S1205" i="10"/>
  <c r="X1237" i="10"/>
  <c r="X1253" i="10"/>
  <c r="S1253" i="10"/>
  <c r="X1269" i="10"/>
  <c r="S1269" i="10"/>
  <c r="X1285" i="10"/>
  <c r="S1285" i="10"/>
  <c r="X1301" i="10"/>
  <c r="S1301" i="10"/>
  <c r="X1317" i="10"/>
  <c r="S1317" i="10"/>
  <c r="X1333" i="10"/>
  <c r="S1333" i="10"/>
  <c r="X1349" i="10"/>
  <c r="S1349" i="10"/>
  <c r="N1194" i="10"/>
  <c r="J1194" i="10"/>
  <c r="M1194" i="10"/>
  <c r="P1194" i="10" s="1"/>
  <c r="N1202" i="10"/>
  <c r="J1202" i="10"/>
  <c r="M1202" i="10"/>
  <c r="N1210" i="10"/>
  <c r="J1210" i="10"/>
  <c r="M1210" i="10"/>
  <c r="N1218" i="10"/>
  <c r="J1218" i="10"/>
  <c r="M1218" i="10"/>
  <c r="X1223" i="10"/>
  <c r="X1231" i="10"/>
  <c r="X1239" i="10"/>
  <c r="X1247" i="10"/>
  <c r="X1262" i="10"/>
  <c r="S1262" i="10"/>
  <c r="X1270" i="10"/>
  <c r="S1270" i="10"/>
  <c r="X1271" i="10"/>
  <c r="X1278" i="10"/>
  <c r="S1278" i="10"/>
  <c r="X1279" i="10"/>
  <c r="X1286" i="10"/>
  <c r="S1286" i="10"/>
  <c r="X1287" i="10"/>
  <c r="X1294" i="10"/>
  <c r="S1294" i="10"/>
  <c r="X1295" i="10"/>
  <c r="X1302" i="10"/>
  <c r="S1302" i="10"/>
  <c r="X1303" i="10"/>
  <c r="X1310" i="10"/>
  <c r="S1310" i="10"/>
  <c r="X1318" i="10"/>
  <c r="S1318" i="10"/>
  <c r="X1326" i="10"/>
  <c r="S1326" i="10"/>
  <c r="X1327" i="10"/>
  <c r="X1334" i="10"/>
  <c r="S1334" i="10"/>
  <c r="X1335" i="10"/>
  <c r="S1342" i="10"/>
  <c r="X1350" i="10"/>
  <c r="S1350" i="10"/>
  <c r="X1351" i="10"/>
  <c r="X1358" i="10"/>
  <c r="S1358" i="10"/>
  <c r="X1359" i="10"/>
  <c r="X1367" i="10"/>
  <c r="S1367" i="10"/>
  <c r="X1368" i="10"/>
  <c r="S1368" i="10"/>
  <c r="X1375" i="10"/>
  <c r="S1375" i="10"/>
  <c r="X1376" i="10"/>
  <c r="S1376" i="10"/>
  <c r="X1383" i="10"/>
  <c r="S1383" i="10"/>
  <c r="X1384" i="10"/>
  <c r="S1384" i="10"/>
  <c r="X1401" i="10"/>
  <c r="S1401" i="10"/>
  <c r="X1402" i="10"/>
  <c r="S1402" i="10"/>
  <c r="X1404" i="10"/>
  <c r="S1404" i="10"/>
  <c r="X1408" i="10"/>
  <c r="S1408" i="10"/>
  <c r="K1409" i="10"/>
  <c r="X1413" i="10"/>
  <c r="S1413" i="10"/>
  <c r="X1433" i="10"/>
  <c r="S1433" i="10"/>
  <c r="X1434" i="10"/>
  <c r="S1434" i="10"/>
  <c r="X1436" i="10"/>
  <c r="S1436" i="10"/>
  <c r="X1440" i="10"/>
  <c r="S1440" i="10"/>
  <c r="K1441" i="10"/>
  <c r="X1445" i="10"/>
  <c r="S1445" i="10"/>
  <c r="X1465" i="10"/>
  <c r="S1465" i="10"/>
  <c r="X1466" i="10"/>
  <c r="S1466" i="10"/>
  <c r="X1468" i="10"/>
  <c r="S1468" i="10"/>
  <c r="L763" i="10"/>
  <c r="N775" i="10"/>
  <c r="M815" i="10"/>
  <c r="M827" i="10"/>
  <c r="M839" i="10"/>
  <c r="P839" i="10" s="1"/>
  <c r="N862" i="10"/>
  <c r="M865" i="10"/>
  <c r="M871" i="10"/>
  <c r="K872" i="10"/>
  <c r="Q872" i="10" s="1"/>
  <c r="J873" i="10"/>
  <c r="K880" i="10"/>
  <c r="J895" i="10"/>
  <c r="N895" i="10"/>
  <c r="L897" i="10"/>
  <c r="J899" i="10"/>
  <c r="N899" i="10"/>
  <c r="L900" i="10"/>
  <c r="J902" i="10"/>
  <c r="N902" i="10"/>
  <c r="L904" i="10"/>
  <c r="J906" i="10"/>
  <c r="N906" i="10"/>
  <c r="J909" i="10"/>
  <c r="N909" i="10"/>
  <c r="L911" i="10"/>
  <c r="J913" i="10"/>
  <c r="N913" i="10"/>
  <c r="L915" i="10"/>
  <c r="J917" i="10"/>
  <c r="N917" i="10"/>
  <c r="L919" i="10"/>
  <c r="J920" i="10"/>
  <c r="N920" i="10"/>
  <c r="L921" i="10"/>
  <c r="J922" i="10"/>
  <c r="N922" i="10"/>
  <c r="L923" i="10"/>
  <c r="J924" i="10"/>
  <c r="N924" i="10"/>
  <c r="L925" i="10"/>
  <c r="J926" i="10"/>
  <c r="N926" i="10"/>
  <c r="L927" i="10"/>
  <c r="J928" i="10"/>
  <c r="N928" i="10"/>
  <c r="L929" i="10"/>
  <c r="J930" i="10"/>
  <c r="N930" i="10"/>
  <c r="L931" i="10"/>
  <c r="J932" i="10"/>
  <c r="N932" i="10"/>
  <c r="L933" i="10"/>
  <c r="J934" i="10"/>
  <c r="N934" i="10"/>
  <c r="L935" i="10"/>
  <c r="J936" i="10"/>
  <c r="N936" i="10"/>
  <c r="L937" i="10"/>
  <c r="J938" i="10"/>
  <c r="N938" i="10"/>
  <c r="L939" i="10"/>
  <c r="J940" i="10"/>
  <c r="N940" i="10"/>
  <c r="L941" i="10"/>
  <c r="J942" i="10"/>
  <c r="N942" i="10"/>
  <c r="L943" i="10"/>
  <c r="J944" i="10"/>
  <c r="N944" i="10"/>
  <c r="L945" i="10"/>
  <c r="J946" i="10"/>
  <c r="N946" i="10"/>
  <c r="L947" i="10"/>
  <c r="J948" i="10"/>
  <c r="N948" i="10"/>
  <c r="L949" i="10"/>
  <c r="J950" i="10"/>
  <c r="N950" i="10"/>
  <c r="L951" i="10"/>
  <c r="J952" i="10"/>
  <c r="N952" i="10"/>
  <c r="L953" i="10"/>
  <c r="J954" i="10"/>
  <c r="N954" i="10"/>
  <c r="L955" i="10"/>
  <c r="J956" i="10"/>
  <c r="N956" i="10"/>
  <c r="L957" i="10"/>
  <c r="J958" i="10"/>
  <c r="N958" i="10"/>
  <c r="L959" i="10"/>
  <c r="J960" i="10"/>
  <c r="N960" i="10"/>
  <c r="L961" i="10"/>
  <c r="J962" i="10"/>
  <c r="N962" i="10"/>
  <c r="L963" i="10"/>
  <c r="J964" i="10"/>
  <c r="N964" i="10"/>
  <c r="L965" i="10"/>
  <c r="J966" i="10"/>
  <c r="N966" i="10"/>
  <c r="L967" i="10"/>
  <c r="J968" i="10"/>
  <c r="N968" i="10"/>
  <c r="L969" i="10"/>
  <c r="J970" i="10"/>
  <c r="N970" i="10"/>
  <c r="L971" i="10"/>
  <c r="J972" i="10"/>
  <c r="N972" i="10"/>
  <c r="L973" i="10"/>
  <c r="J974" i="10"/>
  <c r="N974" i="10"/>
  <c r="L975" i="10"/>
  <c r="J976" i="10"/>
  <c r="N976" i="10"/>
  <c r="L977" i="10"/>
  <c r="J978" i="10"/>
  <c r="N978" i="10"/>
  <c r="L979" i="10"/>
  <c r="J980" i="10"/>
  <c r="N980" i="10"/>
  <c r="L981" i="10"/>
  <c r="J982" i="10"/>
  <c r="N982" i="10"/>
  <c r="L983" i="10"/>
  <c r="J984" i="10"/>
  <c r="N984" i="10"/>
  <c r="L985" i="10"/>
  <c r="J986" i="10"/>
  <c r="N986" i="10"/>
  <c r="L987" i="10"/>
  <c r="J988" i="10"/>
  <c r="N988" i="10"/>
  <c r="L989" i="10"/>
  <c r="J990" i="10"/>
  <c r="N990" i="10"/>
  <c r="L991" i="10"/>
  <c r="J992" i="10"/>
  <c r="N992" i="10"/>
  <c r="L993" i="10"/>
  <c r="J994" i="10"/>
  <c r="N994" i="10"/>
  <c r="L995" i="10"/>
  <c r="J996" i="10"/>
  <c r="N996" i="10"/>
  <c r="L997" i="10"/>
  <c r="J998" i="10"/>
  <c r="N998" i="10"/>
  <c r="L999" i="10"/>
  <c r="J1000" i="10"/>
  <c r="N1000" i="10"/>
  <c r="L1001" i="10"/>
  <c r="J1002" i="10"/>
  <c r="N1002" i="10"/>
  <c r="L1003" i="10"/>
  <c r="J1004" i="10"/>
  <c r="N1004" i="10"/>
  <c r="L1005" i="10"/>
  <c r="J1006" i="10"/>
  <c r="N1006" i="10"/>
  <c r="L1007" i="10"/>
  <c r="J1008" i="10"/>
  <c r="N1008" i="10"/>
  <c r="L1009" i="10"/>
  <c r="J1010" i="10"/>
  <c r="N1010" i="10"/>
  <c r="L1011" i="10"/>
  <c r="J1012" i="10"/>
  <c r="N1012" i="10"/>
  <c r="L1013" i="10"/>
  <c r="J1014" i="10"/>
  <c r="N1014" i="10"/>
  <c r="L1015" i="10"/>
  <c r="J1016" i="10"/>
  <c r="N1016" i="10"/>
  <c r="L1017" i="10"/>
  <c r="J1018" i="10"/>
  <c r="N1018" i="10"/>
  <c r="L1019" i="10"/>
  <c r="J1020" i="10"/>
  <c r="N1020" i="10"/>
  <c r="L1021" i="10"/>
  <c r="J1022" i="10"/>
  <c r="N1022" i="10"/>
  <c r="L1023" i="10"/>
  <c r="J1024" i="10"/>
  <c r="N1024" i="10"/>
  <c r="L1025" i="10"/>
  <c r="J1026" i="10"/>
  <c r="N1026" i="10"/>
  <c r="L1027" i="10"/>
  <c r="J1028" i="10"/>
  <c r="N1028" i="10"/>
  <c r="L1029" i="10"/>
  <c r="J1030" i="10"/>
  <c r="N1030" i="10"/>
  <c r="L1031" i="10"/>
  <c r="J1032" i="10"/>
  <c r="N1032" i="10"/>
  <c r="L1033" i="10"/>
  <c r="J1034" i="10"/>
  <c r="N1034" i="10"/>
  <c r="L1035" i="10"/>
  <c r="J1036" i="10"/>
  <c r="N1036" i="10"/>
  <c r="L1037" i="10"/>
  <c r="J1038" i="10"/>
  <c r="N1038" i="10"/>
  <c r="L1039" i="10"/>
  <c r="J1040" i="10"/>
  <c r="N1040" i="10"/>
  <c r="L1041" i="10"/>
  <c r="J1042" i="10"/>
  <c r="N1042" i="10"/>
  <c r="L1043" i="10"/>
  <c r="J1044" i="10"/>
  <c r="N1044" i="10"/>
  <c r="L1045" i="10"/>
  <c r="J1046" i="10"/>
  <c r="N1046" i="10"/>
  <c r="L1047" i="10"/>
  <c r="J1048" i="10"/>
  <c r="N1048" i="10"/>
  <c r="L1049" i="10"/>
  <c r="J1050" i="10"/>
  <c r="N1050" i="10"/>
  <c r="L1051" i="10"/>
  <c r="J1052" i="10"/>
  <c r="N1052" i="10"/>
  <c r="L1053" i="10"/>
  <c r="J1054" i="10"/>
  <c r="N1054" i="10"/>
  <c r="L1055" i="10"/>
  <c r="J1056" i="10"/>
  <c r="N1056" i="10"/>
  <c r="L1057" i="10"/>
  <c r="J1058" i="10"/>
  <c r="N1058" i="10"/>
  <c r="L1059" i="10"/>
  <c r="J1060" i="10"/>
  <c r="N1060" i="10"/>
  <c r="L1061" i="10"/>
  <c r="J1062" i="10"/>
  <c r="N1062" i="10"/>
  <c r="L1063" i="10"/>
  <c r="J1064" i="10"/>
  <c r="N1064" i="10"/>
  <c r="L1065" i="10"/>
  <c r="J1066" i="10"/>
  <c r="N1066" i="10"/>
  <c r="L1067" i="10"/>
  <c r="J1068" i="10"/>
  <c r="N1068" i="10"/>
  <c r="L1069" i="10"/>
  <c r="J1070" i="10"/>
  <c r="N1070" i="10"/>
  <c r="L1071" i="10"/>
  <c r="J1072" i="10"/>
  <c r="N1072" i="10"/>
  <c r="L1073" i="10"/>
  <c r="J1074" i="10"/>
  <c r="N1074" i="10"/>
  <c r="L1075" i="10"/>
  <c r="J1076" i="10"/>
  <c r="N1076" i="10"/>
  <c r="L1077" i="10"/>
  <c r="J1078" i="10"/>
  <c r="N1078" i="10"/>
  <c r="L1079" i="10"/>
  <c r="J1080" i="10"/>
  <c r="N1080" i="10"/>
  <c r="L1081" i="10"/>
  <c r="J1082" i="10"/>
  <c r="N1082" i="10"/>
  <c r="L1083" i="10"/>
  <c r="J1084" i="10"/>
  <c r="N1084" i="10"/>
  <c r="L1085" i="10"/>
  <c r="J1086" i="10"/>
  <c r="N1086" i="10"/>
  <c r="L1087" i="10"/>
  <c r="J1088" i="10"/>
  <c r="N1088" i="10"/>
  <c r="L1089" i="10"/>
  <c r="J1090" i="10"/>
  <c r="N1090" i="10"/>
  <c r="L1091" i="10"/>
  <c r="J1092" i="10"/>
  <c r="N1092" i="10"/>
  <c r="L1093" i="10"/>
  <c r="J1094" i="10"/>
  <c r="N1094" i="10"/>
  <c r="L1095" i="10"/>
  <c r="J1096" i="10"/>
  <c r="N1096" i="10"/>
  <c r="L1097" i="10"/>
  <c r="J1098" i="10"/>
  <c r="N1098" i="10"/>
  <c r="L1099" i="10"/>
  <c r="J1100" i="10"/>
  <c r="N1100" i="10"/>
  <c r="L1101" i="10"/>
  <c r="J1102" i="10"/>
  <c r="N1102" i="10"/>
  <c r="L1103" i="10"/>
  <c r="J1104" i="10"/>
  <c r="N1104" i="10"/>
  <c r="L1105" i="10"/>
  <c r="J1106" i="10"/>
  <c r="N1106" i="10"/>
  <c r="L1107" i="10"/>
  <c r="J1108" i="10"/>
  <c r="N1108" i="10"/>
  <c r="L1109" i="10"/>
  <c r="J1110" i="10"/>
  <c r="N1110" i="10"/>
  <c r="L1111" i="10"/>
  <c r="J1112" i="10"/>
  <c r="N1112" i="10"/>
  <c r="L1113" i="10"/>
  <c r="J1114" i="10"/>
  <c r="N1114" i="10"/>
  <c r="L1115" i="10"/>
  <c r="J1116" i="10"/>
  <c r="N1116" i="10"/>
  <c r="L1117" i="10"/>
  <c r="J1118" i="10"/>
  <c r="N1118" i="10"/>
  <c r="L1119" i="10"/>
  <c r="J1120" i="10"/>
  <c r="N1120" i="10"/>
  <c r="L1121" i="10"/>
  <c r="J1122" i="10"/>
  <c r="N1122" i="10"/>
  <c r="L1123" i="10"/>
  <c r="J1124" i="10"/>
  <c r="N1124" i="10"/>
  <c r="L1125" i="10"/>
  <c r="J1126" i="10"/>
  <c r="N1126" i="10"/>
  <c r="L1127" i="10"/>
  <c r="J1128" i="10"/>
  <c r="N1128" i="10"/>
  <c r="L1129" i="10"/>
  <c r="J1130" i="10"/>
  <c r="N1130" i="10"/>
  <c r="L1131" i="10"/>
  <c r="J1132" i="10"/>
  <c r="N1132" i="10"/>
  <c r="L1133" i="10"/>
  <c r="J1134" i="10"/>
  <c r="N1134" i="10"/>
  <c r="L1135" i="10"/>
  <c r="J1136" i="10"/>
  <c r="N1136" i="10"/>
  <c r="L1137" i="10"/>
  <c r="J1138" i="10"/>
  <c r="N1138" i="10"/>
  <c r="L1139" i="10"/>
  <c r="J1140" i="10"/>
  <c r="N1140" i="10"/>
  <c r="L1141" i="10"/>
  <c r="J1142" i="10"/>
  <c r="N1142" i="10"/>
  <c r="L1143" i="10"/>
  <c r="J1144" i="10"/>
  <c r="N1144" i="10"/>
  <c r="L1145" i="10"/>
  <c r="J1146" i="10"/>
  <c r="N1146" i="10"/>
  <c r="L1147" i="10"/>
  <c r="J1148" i="10"/>
  <c r="N1148" i="10"/>
  <c r="L1149" i="10"/>
  <c r="J1150" i="10"/>
  <c r="N1150" i="10"/>
  <c r="L1151" i="10"/>
  <c r="J1152" i="10"/>
  <c r="N1152" i="10"/>
  <c r="L1153" i="10"/>
  <c r="J1154" i="10"/>
  <c r="N1154" i="10"/>
  <c r="L1155" i="10"/>
  <c r="J1156" i="10"/>
  <c r="N1156" i="10"/>
  <c r="L1157" i="10"/>
  <c r="J1158" i="10"/>
  <c r="N1158" i="10"/>
  <c r="L1159" i="10"/>
  <c r="J1160" i="10"/>
  <c r="N1160" i="10"/>
  <c r="L1161" i="10"/>
  <c r="J1162" i="10"/>
  <c r="N1162" i="10"/>
  <c r="L1163" i="10"/>
  <c r="J1164" i="10"/>
  <c r="N1164" i="10"/>
  <c r="L1165" i="10"/>
  <c r="J1166" i="10"/>
  <c r="N1166" i="10"/>
  <c r="L1167" i="10"/>
  <c r="J1168" i="10"/>
  <c r="N1168" i="10"/>
  <c r="L1169" i="10"/>
  <c r="J1170" i="10"/>
  <c r="N1170" i="10"/>
  <c r="L1171" i="10"/>
  <c r="J1172" i="10"/>
  <c r="N1172" i="10"/>
  <c r="L1173" i="10"/>
  <c r="J1174" i="10"/>
  <c r="N1174" i="10"/>
  <c r="L1175" i="10"/>
  <c r="J1176" i="10"/>
  <c r="N1176" i="10"/>
  <c r="L1177" i="10"/>
  <c r="J1178" i="10"/>
  <c r="N1178" i="10"/>
  <c r="L1179" i="10"/>
  <c r="J1180" i="10"/>
  <c r="N1180" i="10"/>
  <c r="L1181" i="10"/>
  <c r="J1182" i="10"/>
  <c r="N1182" i="10"/>
  <c r="L1183" i="10"/>
  <c r="J1184" i="10"/>
  <c r="N1184" i="10"/>
  <c r="L1185" i="10"/>
  <c r="J1186" i="10"/>
  <c r="N1186" i="10"/>
  <c r="L1187" i="10"/>
  <c r="J1188" i="10"/>
  <c r="N1188" i="10"/>
  <c r="L1189" i="10"/>
  <c r="J1190" i="10"/>
  <c r="N1190" i="10"/>
  <c r="L1191" i="10"/>
  <c r="N1192" i="10"/>
  <c r="J1192" i="10"/>
  <c r="M1192" i="10"/>
  <c r="I1194" i="10"/>
  <c r="K1196" i="10"/>
  <c r="N1200" i="10"/>
  <c r="J1200" i="10"/>
  <c r="M1200" i="10"/>
  <c r="I1202" i="10"/>
  <c r="K1204" i="10"/>
  <c r="N1208" i="10"/>
  <c r="J1208" i="10"/>
  <c r="M1208" i="10"/>
  <c r="I1210" i="10"/>
  <c r="K1212" i="10"/>
  <c r="N1216" i="10"/>
  <c r="J1216" i="10"/>
  <c r="M1216" i="10"/>
  <c r="I1218" i="10"/>
  <c r="K1220" i="10"/>
  <c r="S1223" i="10"/>
  <c r="X1225" i="10"/>
  <c r="S1231" i="10"/>
  <c r="X1232" i="10"/>
  <c r="S1232" i="10"/>
  <c r="X1233" i="10"/>
  <c r="S1239" i="10"/>
  <c r="X1241" i="10"/>
  <c r="S1247" i="10"/>
  <c r="X1249" i="10"/>
  <c r="X1256" i="10"/>
  <c r="S1256" i="10"/>
  <c r="X1257" i="10"/>
  <c r="S1263" i="10"/>
  <c r="X1264" i="10"/>
  <c r="S1264" i="10"/>
  <c r="X1265" i="10"/>
  <c r="S1271" i="10"/>
  <c r="X1272" i="10"/>
  <c r="S1272" i="10"/>
  <c r="X1273" i="10"/>
  <c r="S1279" i="10"/>
  <c r="X1280" i="10"/>
  <c r="S1280" i="10"/>
  <c r="S1287" i="10"/>
  <c r="X1288" i="10"/>
  <c r="S1288" i="10"/>
  <c r="X1289" i="10"/>
  <c r="S1295" i="10"/>
  <c r="X1296" i="10"/>
  <c r="S1296" i="10"/>
  <c r="X1297" i="10"/>
  <c r="S1303" i="10"/>
  <c r="X1304" i="10"/>
  <c r="S1304" i="10"/>
  <c r="X1312" i="10"/>
  <c r="S1312" i="10"/>
  <c r="X1320" i="10"/>
  <c r="S1320" i="10"/>
  <c r="X1321" i="10"/>
  <c r="S1327" i="10"/>
  <c r="X1328" i="10"/>
  <c r="S1328" i="10"/>
  <c r="X1329" i="10"/>
  <c r="S1335" i="10"/>
  <c r="X1336" i="10"/>
  <c r="S1336" i="10"/>
  <c r="X1344" i="10"/>
  <c r="S1344" i="10"/>
  <c r="S1351" i="10"/>
  <c r="X1352" i="10"/>
  <c r="S1352" i="10"/>
  <c r="X1353" i="10"/>
  <c r="S1359" i="10"/>
  <c r="X1360" i="10"/>
  <c r="S1360" i="10"/>
  <c r="X1361" i="10"/>
  <c r="X1370" i="10"/>
  <c r="S1370" i="10"/>
  <c r="X1377" i="10"/>
  <c r="S1377" i="10"/>
  <c r="X1385" i="10"/>
  <c r="S1385" i="10"/>
  <c r="X1389" i="10"/>
  <c r="S1389" i="10"/>
  <c r="X1409" i="10"/>
  <c r="S1409" i="10"/>
  <c r="X1410" i="10"/>
  <c r="S1410" i="10"/>
  <c r="X1412" i="10"/>
  <c r="S1412" i="10"/>
  <c r="X1416" i="10"/>
  <c r="S1416" i="10"/>
  <c r="K1417" i="10"/>
  <c r="X1421" i="10"/>
  <c r="S1421" i="10"/>
  <c r="X1441" i="10"/>
  <c r="S1441" i="10"/>
  <c r="X1442" i="10"/>
  <c r="S1442" i="10"/>
  <c r="X1444" i="10"/>
  <c r="S1444" i="10"/>
  <c r="X1448" i="10"/>
  <c r="S1448" i="10"/>
  <c r="K1449" i="10"/>
  <c r="X1453" i="10"/>
  <c r="S1453" i="10"/>
  <c r="N772" i="10"/>
  <c r="L775" i="10"/>
  <c r="N780" i="10"/>
  <c r="I815" i="10"/>
  <c r="O815" i="10" s="1"/>
  <c r="X815" i="10" s="1"/>
  <c r="N815" i="10"/>
  <c r="M819" i="10"/>
  <c r="M821" i="10"/>
  <c r="M823" i="10"/>
  <c r="I827" i="10"/>
  <c r="O827" i="10" s="1"/>
  <c r="X827" i="10" s="1"/>
  <c r="N827" i="10"/>
  <c r="M831" i="10"/>
  <c r="P831" i="10" s="1"/>
  <c r="T831" i="10" s="1"/>
  <c r="K834" i="10"/>
  <c r="M835" i="10"/>
  <c r="N839" i="10"/>
  <c r="M844" i="10"/>
  <c r="P844" i="10" s="1"/>
  <c r="M845" i="10"/>
  <c r="I862" i="10"/>
  <c r="O862" i="10" s="1"/>
  <c r="I865" i="10"/>
  <c r="O865" i="10" s="1"/>
  <c r="N865" i="10"/>
  <c r="M867" i="10"/>
  <c r="M869" i="10"/>
  <c r="I871" i="10"/>
  <c r="O871" i="10" s="1"/>
  <c r="N871" i="10"/>
  <c r="K873" i="10"/>
  <c r="M874" i="10"/>
  <c r="O875" i="10"/>
  <c r="X875" i="10" s="1"/>
  <c r="M875" i="10"/>
  <c r="M876" i="10"/>
  <c r="M877" i="10"/>
  <c r="I886" i="10"/>
  <c r="O886" i="10" s="1"/>
  <c r="M888" i="10"/>
  <c r="K895" i="10"/>
  <c r="I897" i="10"/>
  <c r="K899" i="10"/>
  <c r="I900" i="10"/>
  <c r="K902" i="10"/>
  <c r="I904" i="10"/>
  <c r="K906" i="10"/>
  <c r="K909" i="10"/>
  <c r="I911" i="10"/>
  <c r="K913" i="10"/>
  <c r="I915" i="10"/>
  <c r="K917" i="10"/>
  <c r="I919" i="10"/>
  <c r="K920" i="10"/>
  <c r="I921" i="10"/>
  <c r="K922" i="10"/>
  <c r="I923" i="10"/>
  <c r="K924" i="10"/>
  <c r="I925" i="10"/>
  <c r="K926" i="10"/>
  <c r="I927" i="10"/>
  <c r="K928" i="10"/>
  <c r="I929" i="10"/>
  <c r="K930" i="10"/>
  <c r="I931" i="10"/>
  <c r="K932" i="10"/>
  <c r="I933" i="10"/>
  <c r="K934" i="10"/>
  <c r="I935" i="10"/>
  <c r="K936" i="10"/>
  <c r="I937" i="10"/>
  <c r="K938" i="10"/>
  <c r="I939" i="10"/>
  <c r="K940" i="10"/>
  <c r="I941" i="10"/>
  <c r="K942" i="10"/>
  <c r="I943" i="10"/>
  <c r="K944" i="10"/>
  <c r="I945" i="10"/>
  <c r="K946" i="10"/>
  <c r="I947" i="10"/>
  <c r="K948" i="10"/>
  <c r="I949" i="10"/>
  <c r="K950" i="10"/>
  <c r="I951" i="10"/>
  <c r="K952" i="10"/>
  <c r="I953" i="10"/>
  <c r="K954" i="10"/>
  <c r="I955" i="10"/>
  <c r="K956" i="10"/>
  <c r="I957" i="10"/>
  <c r="K958" i="10"/>
  <c r="I959" i="10"/>
  <c r="K960" i="10"/>
  <c r="I961" i="10"/>
  <c r="K962" i="10"/>
  <c r="I963" i="10"/>
  <c r="K964" i="10"/>
  <c r="I965" i="10"/>
  <c r="K966" i="10"/>
  <c r="I967" i="10"/>
  <c r="K968" i="10"/>
  <c r="I969" i="10"/>
  <c r="K970" i="10"/>
  <c r="I971" i="10"/>
  <c r="K972" i="10"/>
  <c r="I973" i="10"/>
  <c r="K974" i="10"/>
  <c r="I975" i="10"/>
  <c r="K976" i="10"/>
  <c r="I977" i="10"/>
  <c r="K978" i="10"/>
  <c r="I979" i="10"/>
  <c r="K980" i="10"/>
  <c r="I981" i="10"/>
  <c r="K982" i="10"/>
  <c r="I983" i="10"/>
  <c r="K984" i="10"/>
  <c r="I985" i="10"/>
  <c r="K986" i="10"/>
  <c r="I987" i="10"/>
  <c r="K988" i="10"/>
  <c r="I989" i="10"/>
  <c r="K990" i="10"/>
  <c r="I991" i="10"/>
  <c r="K992" i="10"/>
  <c r="I993" i="10"/>
  <c r="K994" i="10"/>
  <c r="I995" i="10"/>
  <c r="K996" i="10"/>
  <c r="I997" i="10"/>
  <c r="K998" i="10"/>
  <c r="I999" i="10"/>
  <c r="K1000" i="10"/>
  <c r="I1001" i="10"/>
  <c r="K1002" i="10"/>
  <c r="I1003" i="10"/>
  <c r="K1004" i="10"/>
  <c r="I1005" i="10"/>
  <c r="K1006" i="10"/>
  <c r="I1007" i="10"/>
  <c r="K1008" i="10"/>
  <c r="I1009" i="10"/>
  <c r="K1010" i="10"/>
  <c r="I1011" i="10"/>
  <c r="K1012" i="10"/>
  <c r="I1013" i="10"/>
  <c r="K1014" i="10"/>
  <c r="I1015" i="10"/>
  <c r="K1016" i="10"/>
  <c r="I1017" i="10"/>
  <c r="K1018" i="10"/>
  <c r="I1019" i="10"/>
  <c r="K1020" i="10"/>
  <c r="I1021" i="10"/>
  <c r="K1022" i="10"/>
  <c r="I1023" i="10"/>
  <c r="K1024" i="10"/>
  <c r="I1025" i="10"/>
  <c r="K1026" i="10"/>
  <c r="I1027" i="10"/>
  <c r="K1028" i="10"/>
  <c r="I1029" i="10"/>
  <c r="K1030" i="10"/>
  <c r="I1031" i="10"/>
  <c r="K1032" i="10"/>
  <c r="I1033" i="10"/>
  <c r="K1034" i="10"/>
  <c r="I1035" i="10"/>
  <c r="K1036" i="10"/>
  <c r="I1037" i="10"/>
  <c r="K1038" i="10"/>
  <c r="I1039" i="10"/>
  <c r="K1040" i="10"/>
  <c r="I1041" i="10"/>
  <c r="K1042" i="10"/>
  <c r="I1043" i="10"/>
  <c r="K1044" i="10"/>
  <c r="I1045" i="10"/>
  <c r="K1046" i="10"/>
  <c r="I1047" i="10"/>
  <c r="K1048" i="10"/>
  <c r="I1049" i="10"/>
  <c r="K1050" i="10"/>
  <c r="I1051" i="10"/>
  <c r="K1052" i="10"/>
  <c r="I1053" i="10"/>
  <c r="K1054" i="10"/>
  <c r="I1055" i="10"/>
  <c r="K1056" i="10"/>
  <c r="I1057" i="10"/>
  <c r="K1058" i="10"/>
  <c r="I1059" i="10"/>
  <c r="K1060" i="10"/>
  <c r="I1061" i="10"/>
  <c r="K1062" i="10"/>
  <c r="I1063" i="10"/>
  <c r="K1064" i="10"/>
  <c r="I1065" i="10"/>
  <c r="K1066" i="10"/>
  <c r="I1067" i="10"/>
  <c r="K1068" i="10"/>
  <c r="I1069" i="10"/>
  <c r="K1070" i="10"/>
  <c r="I1071" i="10"/>
  <c r="K1072" i="10"/>
  <c r="I1073" i="10"/>
  <c r="K1074" i="10"/>
  <c r="I1075" i="10"/>
  <c r="K1076" i="10"/>
  <c r="I1077" i="10"/>
  <c r="K1078" i="10"/>
  <c r="I1079" i="10"/>
  <c r="K1080" i="10"/>
  <c r="I1081" i="10"/>
  <c r="K1082" i="10"/>
  <c r="I1083" i="10"/>
  <c r="K1084" i="10"/>
  <c r="I1085" i="10"/>
  <c r="K1086" i="10"/>
  <c r="I1087" i="10"/>
  <c r="K1088" i="10"/>
  <c r="I1089" i="10"/>
  <c r="K1090" i="10"/>
  <c r="I1091" i="10"/>
  <c r="K1092" i="10"/>
  <c r="I1093" i="10"/>
  <c r="K1094" i="10"/>
  <c r="I1095" i="10"/>
  <c r="K1096" i="10"/>
  <c r="I1097" i="10"/>
  <c r="K1098" i="10"/>
  <c r="I1099" i="10"/>
  <c r="K1100" i="10"/>
  <c r="I1101" i="10"/>
  <c r="K1102" i="10"/>
  <c r="I1103" i="10"/>
  <c r="K1104" i="10"/>
  <c r="I1105" i="10"/>
  <c r="K1106" i="10"/>
  <c r="I1107" i="10"/>
  <c r="K1108" i="10"/>
  <c r="I1109" i="10"/>
  <c r="K1110" i="10"/>
  <c r="I1111" i="10"/>
  <c r="K1112" i="10"/>
  <c r="I1113" i="10"/>
  <c r="K1114" i="10"/>
  <c r="I1115" i="10"/>
  <c r="K1116" i="10"/>
  <c r="I1117" i="10"/>
  <c r="K1118" i="10"/>
  <c r="I1119" i="10"/>
  <c r="K1120" i="10"/>
  <c r="I1121" i="10"/>
  <c r="K1122" i="10"/>
  <c r="I1123" i="10"/>
  <c r="K1124" i="10"/>
  <c r="I1125" i="10"/>
  <c r="K1126" i="10"/>
  <c r="I1127" i="10"/>
  <c r="K1128" i="10"/>
  <c r="I1129" i="10"/>
  <c r="K1130" i="10"/>
  <c r="I1131" i="10"/>
  <c r="K1132" i="10"/>
  <c r="I1133" i="10"/>
  <c r="K1134" i="10"/>
  <c r="I1135" i="10"/>
  <c r="K1136" i="10"/>
  <c r="I1137" i="10"/>
  <c r="K1138" i="10"/>
  <c r="I1139" i="10"/>
  <c r="K1140" i="10"/>
  <c r="I1141" i="10"/>
  <c r="K1142" i="10"/>
  <c r="I1143" i="10"/>
  <c r="K1144" i="10"/>
  <c r="I1145" i="10"/>
  <c r="K1146" i="10"/>
  <c r="I1147" i="10"/>
  <c r="K1148" i="10"/>
  <c r="I1149" i="10"/>
  <c r="K1150" i="10"/>
  <c r="I1151" i="10"/>
  <c r="K1152" i="10"/>
  <c r="I1153" i="10"/>
  <c r="K1154" i="10"/>
  <c r="I1155" i="10"/>
  <c r="K1156" i="10"/>
  <c r="I1157" i="10"/>
  <c r="K1158" i="10"/>
  <c r="I1159" i="10"/>
  <c r="K1160" i="10"/>
  <c r="I1161" i="10"/>
  <c r="K1162" i="10"/>
  <c r="I1163" i="10"/>
  <c r="K1164" i="10"/>
  <c r="I1165" i="10"/>
  <c r="K1166" i="10"/>
  <c r="I1167" i="10"/>
  <c r="K1168" i="10"/>
  <c r="I1169" i="10"/>
  <c r="K1170" i="10"/>
  <c r="I1171" i="10"/>
  <c r="K1172" i="10"/>
  <c r="I1173" i="10"/>
  <c r="K1174" i="10"/>
  <c r="I1175" i="10"/>
  <c r="K1176" i="10"/>
  <c r="I1177" i="10"/>
  <c r="K1178" i="10"/>
  <c r="I1179" i="10"/>
  <c r="K1180" i="10"/>
  <c r="I1181" i="10"/>
  <c r="K1182" i="10"/>
  <c r="I1183" i="10"/>
  <c r="K1184" i="10"/>
  <c r="I1185" i="10"/>
  <c r="K1186" i="10"/>
  <c r="I1187" i="10"/>
  <c r="K1188" i="10"/>
  <c r="I1189" i="10"/>
  <c r="K1190" i="10"/>
  <c r="I1191" i="10"/>
  <c r="I1192" i="10"/>
  <c r="O1192" i="10" s="1"/>
  <c r="K1194" i="10"/>
  <c r="S1195" i="10"/>
  <c r="N1198" i="10"/>
  <c r="J1198" i="10"/>
  <c r="M1198" i="10"/>
  <c r="I1200" i="10"/>
  <c r="O1200" i="10" s="1"/>
  <c r="K1202" i="10"/>
  <c r="S1203" i="10"/>
  <c r="N1206" i="10"/>
  <c r="J1206" i="10"/>
  <c r="M1206" i="10"/>
  <c r="I1208" i="10"/>
  <c r="O1208" i="10" s="1"/>
  <c r="K1210" i="10"/>
  <c r="N1214" i="10"/>
  <c r="J1214" i="10"/>
  <c r="M1214" i="10"/>
  <c r="I1216" i="10"/>
  <c r="O1216" i="10" s="1"/>
  <c r="K1218" i="10"/>
  <c r="S1221" i="10"/>
  <c r="S1225" i="10"/>
  <c r="O1226" i="10"/>
  <c r="S1233" i="10"/>
  <c r="O1234" i="10"/>
  <c r="S1241" i="10"/>
  <c r="O1242" i="10"/>
  <c r="S1249" i="10"/>
  <c r="O1250" i="10"/>
  <c r="S1257" i="10"/>
  <c r="O1258" i="10"/>
  <c r="S1265" i="10"/>
  <c r="O1266" i="10"/>
  <c r="S1273" i="10"/>
  <c r="O1274" i="10"/>
  <c r="O1282" i="10"/>
  <c r="S1289" i="10"/>
  <c r="O1290" i="10"/>
  <c r="S1297" i="10"/>
  <c r="O1298" i="10"/>
  <c r="O1306" i="10"/>
  <c r="O1314" i="10"/>
  <c r="S1321" i="10"/>
  <c r="O1322" i="10"/>
  <c r="S1329" i="10"/>
  <c r="O1330" i="10"/>
  <c r="O1338" i="10"/>
  <c r="O1346" i="10"/>
  <c r="S1353" i="10"/>
  <c r="O1354" i="10"/>
  <c r="S1361" i="10"/>
  <c r="O1362" i="10"/>
  <c r="X1364" i="10"/>
  <c r="S1364" i="10"/>
  <c r="X1371" i="10"/>
  <c r="S1371" i="10"/>
  <c r="X1372" i="10"/>
  <c r="S1372" i="10"/>
  <c r="X1379" i="10"/>
  <c r="S1379" i="10"/>
  <c r="X1380" i="10"/>
  <c r="S1380" i="10"/>
  <c r="X1387" i="10"/>
  <c r="S1387" i="10"/>
  <c r="X1388" i="10"/>
  <c r="S1388" i="10"/>
  <c r="X1392" i="10"/>
  <c r="S1392" i="10"/>
  <c r="K1393" i="10"/>
  <c r="X1397" i="10"/>
  <c r="S1397" i="10"/>
  <c r="X1417" i="10"/>
  <c r="S1417" i="10"/>
  <c r="X1418" i="10"/>
  <c r="S1418" i="10"/>
  <c r="X1420" i="10"/>
  <c r="S1420" i="10"/>
  <c r="X1424" i="10"/>
  <c r="S1424" i="10"/>
  <c r="K1425" i="10"/>
  <c r="X1429" i="10"/>
  <c r="S1429" i="10"/>
  <c r="X1449" i="10"/>
  <c r="S1449" i="10"/>
  <c r="X1450" i="10"/>
  <c r="S1450" i="10"/>
  <c r="X1452" i="10"/>
  <c r="S1452" i="10"/>
  <c r="X1456" i="10"/>
  <c r="S1456" i="10"/>
  <c r="K1457" i="10"/>
  <c r="X1461" i="10"/>
  <c r="S1461" i="10"/>
  <c r="M855" i="10"/>
  <c r="M856" i="10"/>
  <c r="M857" i="10"/>
  <c r="M863" i="10"/>
  <c r="M872" i="10"/>
  <c r="M873" i="10"/>
  <c r="M880" i="10"/>
  <c r="K881" i="10"/>
  <c r="K889" i="10"/>
  <c r="S1193" i="10"/>
  <c r="L1194" i="10"/>
  <c r="O1194" i="10" s="1"/>
  <c r="N1196" i="10"/>
  <c r="J1196" i="10"/>
  <c r="M1196" i="10"/>
  <c r="S1201" i="10"/>
  <c r="L1202" i="10"/>
  <c r="N1204" i="10"/>
  <c r="Q1204" i="10" s="1"/>
  <c r="J1204" i="10"/>
  <c r="M1204" i="10"/>
  <c r="S1209" i="10"/>
  <c r="L1210" i="10"/>
  <c r="O1210" i="10" s="1"/>
  <c r="N1212" i="10"/>
  <c r="J1212" i="10"/>
  <c r="M1212" i="10"/>
  <c r="L1218" i="10"/>
  <c r="N1220" i="10"/>
  <c r="Q1220" i="10" s="1"/>
  <c r="J1220" i="10"/>
  <c r="M1220" i="10"/>
  <c r="O1228" i="10"/>
  <c r="O1236" i="10"/>
  <c r="O1244" i="10"/>
  <c r="O1252" i="10"/>
  <c r="O1260" i="10"/>
  <c r="O1268" i="10"/>
  <c r="O1276" i="10"/>
  <c r="O1284" i="10"/>
  <c r="O1292" i="10"/>
  <c r="O1300" i="10"/>
  <c r="O1308" i="10"/>
  <c r="O1316" i="10"/>
  <c r="O1324" i="10"/>
  <c r="O1332" i="10"/>
  <c r="O1340" i="10"/>
  <c r="O1348" i="10"/>
  <c r="O1356" i="10"/>
  <c r="X1366" i="10"/>
  <c r="S1366" i="10"/>
  <c r="X1381" i="10"/>
  <c r="S1381" i="10"/>
  <c r="X1382" i="10"/>
  <c r="S1382" i="10"/>
  <c r="X1393" i="10"/>
  <c r="S1393" i="10"/>
  <c r="X1394" i="10"/>
  <c r="S1394" i="10"/>
  <c r="X1396" i="10"/>
  <c r="S1396" i="10"/>
  <c r="X1400" i="10"/>
  <c r="S1400" i="10"/>
  <c r="K1401" i="10"/>
  <c r="X1405" i="10"/>
  <c r="S1405" i="10"/>
  <c r="X1425" i="10"/>
  <c r="S1425" i="10"/>
  <c r="X1426" i="10"/>
  <c r="S1426" i="10"/>
  <c r="X1428" i="10"/>
  <c r="S1428" i="10"/>
  <c r="X1432" i="10"/>
  <c r="S1432" i="10"/>
  <c r="K1433" i="10"/>
  <c r="X1437" i="10"/>
  <c r="S1437" i="10"/>
  <c r="X1457" i="10"/>
  <c r="S1457" i="10"/>
  <c r="X1458" i="10"/>
  <c r="S1458" i="10"/>
  <c r="X1460" i="10"/>
  <c r="S1460" i="10"/>
  <c r="X1464" i="10"/>
  <c r="S1464" i="10"/>
  <c r="K1465" i="10"/>
  <c r="X1469" i="10"/>
  <c r="S1469" i="10"/>
  <c r="N1391" i="10"/>
  <c r="J1391" i="10"/>
  <c r="M1391" i="10"/>
  <c r="N1399" i="10"/>
  <c r="J1399" i="10"/>
  <c r="M1399" i="10"/>
  <c r="N1407" i="10"/>
  <c r="J1407" i="10"/>
  <c r="M1407" i="10"/>
  <c r="P1407" i="10" s="1"/>
  <c r="N1415" i="10"/>
  <c r="J1415" i="10"/>
  <c r="M1415" i="10"/>
  <c r="N1423" i="10"/>
  <c r="J1423" i="10"/>
  <c r="M1423" i="10"/>
  <c r="N1431" i="10"/>
  <c r="J1431" i="10"/>
  <c r="M1431" i="10"/>
  <c r="N1439" i="10"/>
  <c r="J1439" i="10"/>
  <c r="M1439" i="10"/>
  <c r="P1439" i="10" s="1"/>
  <c r="N1447" i="10"/>
  <c r="J1447" i="10"/>
  <c r="M1447" i="10"/>
  <c r="N1455" i="10"/>
  <c r="J1455" i="10"/>
  <c r="M1455" i="10"/>
  <c r="N1463" i="10"/>
  <c r="J1463" i="10"/>
  <c r="M1463" i="10"/>
  <c r="N1471" i="10"/>
  <c r="J1471" i="10"/>
  <c r="M1471" i="10"/>
  <c r="P1471" i="10" s="1"/>
  <c r="N1475" i="10"/>
  <c r="J1475" i="10"/>
  <c r="M1475" i="10"/>
  <c r="I1475" i="10"/>
  <c r="X1478" i="10"/>
  <c r="S1478" i="10"/>
  <c r="N1483" i="10"/>
  <c r="J1483" i="10"/>
  <c r="M1483" i="10"/>
  <c r="I1483" i="10"/>
  <c r="X1486" i="10"/>
  <c r="S1486" i="10"/>
  <c r="N1491" i="10"/>
  <c r="J1491" i="10"/>
  <c r="M1491" i="10"/>
  <c r="I1491" i="10"/>
  <c r="X1494" i="10"/>
  <c r="S1494" i="10"/>
  <c r="N1499" i="10"/>
  <c r="J1499" i="10"/>
  <c r="M1499" i="10"/>
  <c r="I1499" i="10"/>
  <c r="K1499" i="10"/>
  <c r="X1502" i="10"/>
  <c r="S1502" i="10"/>
  <c r="N1507" i="10"/>
  <c r="J1507" i="10"/>
  <c r="M1507" i="10"/>
  <c r="P1507" i="10" s="1"/>
  <c r="I1507" i="10"/>
  <c r="K1507" i="10"/>
  <c r="X1510" i="10"/>
  <c r="S1510" i="10"/>
  <c r="N1515" i="10"/>
  <c r="J1515" i="10"/>
  <c r="M1515" i="10"/>
  <c r="I1515" i="10"/>
  <c r="K1515" i="10"/>
  <c r="R14" i="22"/>
  <c r="Q14" i="22"/>
  <c r="S14" i="22"/>
  <c r="O14" i="22"/>
  <c r="R22" i="22"/>
  <c r="Q22" i="22"/>
  <c r="S22" i="22"/>
  <c r="O22" i="22"/>
  <c r="R28" i="22"/>
  <c r="Q28" i="22"/>
  <c r="S28" i="22"/>
  <c r="O28" i="22"/>
  <c r="K28" i="22"/>
  <c r="R32" i="22"/>
  <c r="Q32" i="22"/>
  <c r="S32" i="22"/>
  <c r="O32" i="22"/>
  <c r="K32" i="22"/>
  <c r="R36" i="22"/>
  <c r="Q36" i="22"/>
  <c r="S36" i="22"/>
  <c r="O36" i="22"/>
  <c r="K36" i="22"/>
  <c r="R40" i="22"/>
  <c r="Q40" i="22"/>
  <c r="S40" i="22"/>
  <c r="O40" i="22"/>
  <c r="K40" i="22"/>
  <c r="J1222" i="10"/>
  <c r="N1222" i="10"/>
  <c r="J1224" i="10"/>
  <c r="N1224" i="10"/>
  <c r="J1226" i="10"/>
  <c r="N1226" i="10"/>
  <c r="J1228" i="10"/>
  <c r="N1228" i="10"/>
  <c r="J1230" i="10"/>
  <c r="N1230" i="10"/>
  <c r="J1232" i="10"/>
  <c r="N1232" i="10"/>
  <c r="J1234" i="10"/>
  <c r="N1234" i="10"/>
  <c r="J1236" i="10"/>
  <c r="N1236" i="10"/>
  <c r="J1238" i="10"/>
  <c r="N1238" i="10"/>
  <c r="J1240" i="10"/>
  <c r="N1240" i="10"/>
  <c r="J1242" i="10"/>
  <c r="N1242" i="10"/>
  <c r="J1244" i="10"/>
  <c r="N1244" i="10"/>
  <c r="J1246" i="10"/>
  <c r="N1246" i="10"/>
  <c r="J1248" i="10"/>
  <c r="N1248" i="10"/>
  <c r="J1250" i="10"/>
  <c r="N1250" i="10"/>
  <c r="J1252" i="10"/>
  <c r="N1252" i="10"/>
  <c r="J1254" i="10"/>
  <c r="N1254" i="10"/>
  <c r="J1256" i="10"/>
  <c r="N1256" i="10"/>
  <c r="J1258" i="10"/>
  <c r="N1258" i="10"/>
  <c r="J1260" i="10"/>
  <c r="N1260" i="10"/>
  <c r="J1262" i="10"/>
  <c r="N1262" i="10"/>
  <c r="J1264" i="10"/>
  <c r="N1264" i="10"/>
  <c r="J1266" i="10"/>
  <c r="N1266" i="10"/>
  <c r="J1268" i="10"/>
  <c r="N1268" i="10"/>
  <c r="J1270" i="10"/>
  <c r="N1270" i="10"/>
  <c r="J1272" i="10"/>
  <c r="N1272" i="10"/>
  <c r="J1274" i="10"/>
  <c r="N1274" i="10"/>
  <c r="J1276" i="10"/>
  <c r="N1276" i="10"/>
  <c r="J1278" i="10"/>
  <c r="N1278" i="10"/>
  <c r="J1280" i="10"/>
  <c r="N1280" i="10"/>
  <c r="J1282" i="10"/>
  <c r="N1282" i="10"/>
  <c r="J1284" i="10"/>
  <c r="N1284" i="10"/>
  <c r="J1286" i="10"/>
  <c r="N1286" i="10"/>
  <c r="J1288" i="10"/>
  <c r="N1288" i="10"/>
  <c r="J1290" i="10"/>
  <c r="N1290" i="10"/>
  <c r="J1292" i="10"/>
  <c r="N1292" i="10"/>
  <c r="J1294" i="10"/>
  <c r="N1294" i="10"/>
  <c r="J1296" i="10"/>
  <c r="N1296" i="10"/>
  <c r="J1298" i="10"/>
  <c r="N1298" i="10"/>
  <c r="J1300" i="10"/>
  <c r="N1300" i="10"/>
  <c r="J1302" i="10"/>
  <c r="N1302" i="10"/>
  <c r="J1304" i="10"/>
  <c r="N1304" i="10"/>
  <c r="J1306" i="10"/>
  <c r="N1306" i="10"/>
  <c r="J1308" i="10"/>
  <c r="N1308" i="10"/>
  <c r="J1310" i="10"/>
  <c r="N1310" i="10"/>
  <c r="J1312" i="10"/>
  <c r="N1312" i="10"/>
  <c r="J1314" i="10"/>
  <c r="N1314" i="10"/>
  <c r="J1316" i="10"/>
  <c r="N1316" i="10"/>
  <c r="J1318" i="10"/>
  <c r="N1318" i="10"/>
  <c r="J1320" i="10"/>
  <c r="N1320" i="10"/>
  <c r="J1322" i="10"/>
  <c r="N1322" i="10"/>
  <c r="J1324" i="10"/>
  <c r="N1324" i="10"/>
  <c r="J1326" i="10"/>
  <c r="N1326" i="10"/>
  <c r="J1328" i="10"/>
  <c r="N1328" i="10"/>
  <c r="J1330" i="10"/>
  <c r="N1330" i="10"/>
  <c r="J1332" i="10"/>
  <c r="N1332" i="10"/>
  <c r="J1334" i="10"/>
  <c r="N1334" i="10"/>
  <c r="J1336" i="10"/>
  <c r="N1336" i="10"/>
  <c r="J1338" i="10"/>
  <c r="N1338" i="10"/>
  <c r="J1340" i="10"/>
  <c r="N1340" i="10"/>
  <c r="J1342" i="10"/>
  <c r="N1342" i="10"/>
  <c r="J1344" i="10"/>
  <c r="N1344" i="10"/>
  <c r="J1346" i="10"/>
  <c r="N1346" i="10"/>
  <c r="J1348" i="10"/>
  <c r="N1348" i="10"/>
  <c r="J1350" i="10"/>
  <c r="N1350" i="10"/>
  <c r="J1352" i="10"/>
  <c r="N1352" i="10"/>
  <c r="J1354" i="10"/>
  <c r="N1354" i="10"/>
  <c r="J1356" i="10"/>
  <c r="N1356" i="10"/>
  <c r="J1358" i="10"/>
  <c r="N1358" i="10"/>
  <c r="J1360" i="10"/>
  <c r="N1360" i="10"/>
  <c r="J1362" i="10"/>
  <c r="N1362" i="10"/>
  <c r="J1364" i="10"/>
  <c r="N1364" i="10"/>
  <c r="J1366" i="10"/>
  <c r="N1366" i="10"/>
  <c r="J1368" i="10"/>
  <c r="N1368" i="10"/>
  <c r="J1370" i="10"/>
  <c r="N1370" i="10"/>
  <c r="J1372" i="10"/>
  <c r="N1372" i="10"/>
  <c r="J1374" i="10"/>
  <c r="N1374" i="10"/>
  <c r="J1376" i="10"/>
  <c r="N1376" i="10"/>
  <c r="J1378" i="10"/>
  <c r="N1378" i="10"/>
  <c r="J1380" i="10"/>
  <c r="N1380" i="10"/>
  <c r="J1382" i="10"/>
  <c r="N1382" i="10"/>
  <c r="J1384" i="10"/>
  <c r="N1384" i="10"/>
  <c r="J1386" i="10"/>
  <c r="N1386" i="10"/>
  <c r="J1388" i="10"/>
  <c r="N1388" i="10"/>
  <c r="N1389" i="10"/>
  <c r="J1389" i="10"/>
  <c r="M1389" i="10"/>
  <c r="I1391" i="10"/>
  <c r="N1397" i="10"/>
  <c r="J1397" i="10"/>
  <c r="M1397" i="10"/>
  <c r="I1399" i="10"/>
  <c r="N1405" i="10"/>
  <c r="J1405" i="10"/>
  <c r="M1405" i="10"/>
  <c r="I1407" i="10"/>
  <c r="N1413" i="10"/>
  <c r="J1413" i="10"/>
  <c r="M1413" i="10"/>
  <c r="I1415" i="10"/>
  <c r="N1421" i="10"/>
  <c r="J1421" i="10"/>
  <c r="M1421" i="10"/>
  <c r="I1423" i="10"/>
  <c r="N1429" i="10"/>
  <c r="J1429" i="10"/>
  <c r="M1429" i="10"/>
  <c r="I1431" i="10"/>
  <c r="N1437" i="10"/>
  <c r="J1437" i="10"/>
  <c r="M1437" i="10"/>
  <c r="I1439" i="10"/>
  <c r="N1445" i="10"/>
  <c r="J1445" i="10"/>
  <c r="M1445" i="10"/>
  <c r="I1447" i="10"/>
  <c r="N1453" i="10"/>
  <c r="J1453" i="10"/>
  <c r="M1453" i="10"/>
  <c r="I1455" i="10"/>
  <c r="N1461" i="10"/>
  <c r="J1461" i="10"/>
  <c r="M1461" i="10"/>
  <c r="I1463" i="10"/>
  <c r="N1469" i="10"/>
  <c r="J1469" i="10"/>
  <c r="M1469" i="10"/>
  <c r="I1471" i="10"/>
  <c r="O1472" i="10"/>
  <c r="K1475" i="10"/>
  <c r="N1477" i="10"/>
  <c r="J1477" i="10"/>
  <c r="M1477" i="10"/>
  <c r="P1477" i="10" s="1"/>
  <c r="I1477" i="10"/>
  <c r="AC1479" i="10"/>
  <c r="X1480" i="10"/>
  <c r="S1480" i="10"/>
  <c r="K1483" i="10"/>
  <c r="N1485" i="10"/>
  <c r="J1485" i="10"/>
  <c r="M1485" i="10"/>
  <c r="P1485" i="10" s="1"/>
  <c r="I1485" i="10"/>
  <c r="AC1487" i="10"/>
  <c r="X1488" i="10"/>
  <c r="S1488" i="10"/>
  <c r="K1491" i="10"/>
  <c r="N1493" i="10"/>
  <c r="J1493" i="10"/>
  <c r="M1493" i="10"/>
  <c r="P1493" i="10" s="1"/>
  <c r="I1493" i="10"/>
  <c r="X1496" i="10"/>
  <c r="S1496" i="10"/>
  <c r="L1499" i="10"/>
  <c r="O1499" i="10" s="1"/>
  <c r="N1501" i="10"/>
  <c r="J1501" i="10"/>
  <c r="M1501" i="10"/>
  <c r="I1501" i="10"/>
  <c r="K1501" i="10"/>
  <c r="X1504" i="10"/>
  <c r="S1504" i="10"/>
  <c r="L1507" i="10"/>
  <c r="N1509" i="10"/>
  <c r="J1509" i="10"/>
  <c r="M1509" i="10"/>
  <c r="I1509" i="10"/>
  <c r="K1509" i="10"/>
  <c r="X1512" i="10"/>
  <c r="S1512" i="10"/>
  <c r="L1515" i="10"/>
  <c r="R8" i="22"/>
  <c r="Q8" i="22"/>
  <c r="S8" i="22"/>
  <c r="O8" i="22"/>
  <c r="R16" i="22"/>
  <c r="Q16" i="22"/>
  <c r="S16" i="22"/>
  <c r="O16" i="22"/>
  <c r="R24" i="22"/>
  <c r="Q24" i="22"/>
  <c r="S24" i="22"/>
  <c r="O24" i="22"/>
  <c r="K1222" i="10"/>
  <c r="K1224" i="10"/>
  <c r="K1391" i="10"/>
  <c r="N1395" i="10"/>
  <c r="J1395" i="10"/>
  <c r="M1395" i="10"/>
  <c r="K1399" i="10"/>
  <c r="N1403" i="10"/>
  <c r="J1403" i="10"/>
  <c r="M1403" i="10"/>
  <c r="P1403" i="10" s="1"/>
  <c r="K1407" i="10"/>
  <c r="N1411" i="10"/>
  <c r="J1411" i="10"/>
  <c r="M1411" i="10"/>
  <c r="K1415" i="10"/>
  <c r="N1419" i="10"/>
  <c r="J1419" i="10"/>
  <c r="M1419" i="10"/>
  <c r="P1419" i="10" s="1"/>
  <c r="K1423" i="10"/>
  <c r="N1427" i="10"/>
  <c r="J1427" i="10"/>
  <c r="M1427" i="10"/>
  <c r="K1431" i="10"/>
  <c r="N1435" i="10"/>
  <c r="J1435" i="10"/>
  <c r="M1435" i="10"/>
  <c r="P1435" i="10" s="1"/>
  <c r="K1439" i="10"/>
  <c r="N1443" i="10"/>
  <c r="J1443" i="10"/>
  <c r="M1443" i="10"/>
  <c r="K1447" i="10"/>
  <c r="N1451" i="10"/>
  <c r="J1451" i="10"/>
  <c r="M1451" i="10"/>
  <c r="P1451" i="10" s="1"/>
  <c r="K1455" i="10"/>
  <c r="N1459" i="10"/>
  <c r="J1459" i="10"/>
  <c r="M1459" i="10"/>
  <c r="K1463" i="10"/>
  <c r="N1467" i="10"/>
  <c r="J1467" i="10"/>
  <c r="M1467" i="10"/>
  <c r="P1467" i="10" s="1"/>
  <c r="K1471" i="10"/>
  <c r="AC1473" i="10"/>
  <c r="O1474" i="10"/>
  <c r="L1475" i="10"/>
  <c r="K1477" i="10"/>
  <c r="N1479" i="10"/>
  <c r="J1479" i="10"/>
  <c r="M1479" i="10"/>
  <c r="P1479" i="10" s="1"/>
  <c r="I1479" i="10"/>
  <c r="O1479" i="10" s="1"/>
  <c r="AC1481" i="10"/>
  <c r="O1482" i="10"/>
  <c r="L1483" i="10"/>
  <c r="K1485" i="10"/>
  <c r="N1487" i="10"/>
  <c r="J1487" i="10"/>
  <c r="M1487" i="10"/>
  <c r="P1487" i="10" s="1"/>
  <c r="I1487" i="10"/>
  <c r="O1487" i="10" s="1"/>
  <c r="AC1489" i="10"/>
  <c r="O1490" i="10"/>
  <c r="L1491" i="10"/>
  <c r="K1493" i="10"/>
  <c r="N1495" i="10"/>
  <c r="J1495" i="10"/>
  <c r="M1495" i="10"/>
  <c r="P1495" i="10" s="1"/>
  <c r="I1495" i="10"/>
  <c r="O1495" i="10" s="1"/>
  <c r="K1495" i="10"/>
  <c r="AC1495" i="10"/>
  <c r="X1498" i="10"/>
  <c r="S1498" i="10"/>
  <c r="L1501" i="10"/>
  <c r="O1501" i="10" s="1"/>
  <c r="N1503" i="10"/>
  <c r="J1503" i="10"/>
  <c r="M1503" i="10"/>
  <c r="I1503" i="10"/>
  <c r="K1503" i="10"/>
  <c r="AC1503" i="10"/>
  <c r="X1506" i="10"/>
  <c r="S1506" i="10"/>
  <c r="L1509" i="10"/>
  <c r="N1511" i="10"/>
  <c r="J1511" i="10"/>
  <c r="M1511" i="10"/>
  <c r="I1511" i="10"/>
  <c r="O1511" i="10" s="1"/>
  <c r="K1511" i="10"/>
  <c r="AC1511" i="10"/>
  <c r="X1514" i="10"/>
  <c r="S1514" i="10"/>
  <c r="R10" i="22"/>
  <c r="Q10" i="22"/>
  <c r="S10" i="22"/>
  <c r="O10" i="22"/>
  <c r="P14" i="22"/>
  <c r="R18" i="22"/>
  <c r="Q18" i="22"/>
  <c r="S18" i="22"/>
  <c r="O18" i="22"/>
  <c r="P22" i="22"/>
  <c r="R26" i="22"/>
  <c r="Q26" i="22"/>
  <c r="S26" i="22"/>
  <c r="O26" i="22"/>
  <c r="P28" i="22"/>
  <c r="R30" i="22"/>
  <c r="Q30" i="22"/>
  <c r="S30" i="22"/>
  <c r="O30" i="22"/>
  <c r="K30" i="22"/>
  <c r="P32" i="22"/>
  <c r="R34" i="22"/>
  <c r="Q34" i="22"/>
  <c r="S34" i="22"/>
  <c r="O34" i="22"/>
  <c r="K34" i="22"/>
  <c r="P36" i="22"/>
  <c r="R38" i="22"/>
  <c r="Q38" i="22"/>
  <c r="S38" i="22"/>
  <c r="O38" i="22"/>
  <c r="K38" i="22"/>
  <c r="P40" i="22"/>
  <c r="R42" i="22"/>
  <c r="Q42" i="22"/>
  <c r="S42" i="22"/>
  <c r="O42" i="22"/>
  <c r="K42" i="22"/>
  <c r="S1390" i="10"/>
  <c r="L1391" i="10"/>
  <c r="O1391" i="10" s="1"/>
  <c r="N1393" i="10"/>
  <c r="Q1393" i="10" s="1"/>
  <c r="J1393" i="10"/>
  <c r="M1393" i="10"/>
  <c r="I1395" i="10"/>
  <c r="O1395" i="10" s="1"/>
  <c r="S1398" i="10"/>
  <c r="L1399" i="10"/>
  <c r="O1399" i="10" s="1"/>
  <c r="N1401" i="10"/>
  <c r="Q1401" i="10" s="1"/>
  <c r="J1401" i="10"/>
  <c r="M1401" i="10"/>
  <c r="P1401" i="10" s="1"/>
  <c r="I1403" i="10"/>
  <c r="O1403" i="10" s="1"/>
  <c r="S1406" i="10"/>
  <c r="L1407" i="10"/>
  <c r="O1407" i="10" s="1"/>
  <c r="N1409" i="10"/>
  <c r="J1409" i="10"/>
  <c r="M1409" i="10"/>
  <c r="I1411" i="10"/>
  <c r="O1411" i="10" s="1"/>
  <c r="S1414" i="10"/>
  <c r="L1415" i="10"/>
  <c r="O1415" i="10" s="1"/>
  <c r="N1417" i="10"/>
  <c r="J1417" i="10"/>
  <c r="M1417" i="10"/>
  <c r="P1417" i="10" s="1"/>
  <c r="I1419" i="10"/>
  <c r="O1419" i="10" s="1"/>
  <c r="S1422" i="10"/>
  <c r="L1423" i="10"/>
  <c r="O1423" i="10" s="1"/>
  <c r="N1425" i="10"/>
  <c r="Q1425" i="10" s="1"/>
  <c r="J1425" i="10"/>
  <c r="M1425" i="10"/>
  <c r="I1427" i="10"/>
  <c r="O1427" i="10" s="1"/>
  <c r="S1430" i="10"/>
  <c r="L1431" i="10"/>
  <c r="O1431" i="10" s="1"/>
  <c r="N1433" i="10"/>
  <c r="Q1433" i="10" s="1"/>
  <c r="J1433" i="10"/>
  <c r="M1433" i="10"/>
  <c r="P1433" i="10" s="1"/>
  <c r="I1435" i="10"/>
  <c r="O1435" i="10" s="1"/>
  <c r="S1438" i="10"/>
  <c r="L1439" i="10"/>
  <c r="O1439" i="10" s="1"/>
  <c r="N1441" i="10"/>
  <c r="Q1441" i="10" s="1"/>
  <c r="J1441" i="10"/>
  <c r="M1441" i="10"/>
  <c r="I1443" i="10"/>
  <c r="O1443" i="10" s="1"/>
  <c r="S1446" i="10"/>
  <c r="L1447" i="10"/>
  <c r="O1447" i="10" s="1"/>
  <c r="N1449" i="10"/>
  <c r="Q1449" i="10" s="1"/>
  <c r="J1449" i="10"/>
  <c r="M1449" i="10"/>
  <c r="P1449" i="10" s="1"/>
  <c r="I1451" i="10"/>
  <c r="O1451" i="10" s="1"/>
  <c r="S1454" i="10"/>
  <c r="L1455" i="10"/>
  <c r="O1455" i="10" s="1"/>
  <c r="N1457" i="10"/>
  <c r="J1457" i="10"/>
  <c r="M1457" i="10"/>
  <c r="I1459" i="10"/>
  <c r="O1459" i="10" s="1"/>
  <c r="S1462" i="10"/>
  <c r="L1463" i="10"/>
  <c r="O1463" i="10" s="1"/>
  <c r="N1465" i="10"/>
  <c r="Q1465" i="10" s="1"/>
  <c r="J1465" i="10"/>
  <c r="M1465" i="10"/>
  <c r="P1465" i="10" s="1"/>
  <c r="I1467" i="10"/>
  <c r="O1467" i="10" s="1"/>
  <c r="S1470" i="10"/>
  <c r="L1471" i="10"/>
  <c r="O1471" i="10" s="1"/>
  <c r="N1473" i="10"/>
  <c r="J1473" i="10"/>
  <c r="M1473" i="10"/>
  <c r="I1473" i="10"/>
  <c r="O1473" i="10" s="1"/>
  <c r="O1476" i="10"/>
  <c r="L1477" i="10"/>
  <c r="O1477" i="10" s="1"/>
  <c r="N1481" i="10"/>
  <c r="J1481" i="10"/>
  <c r="M1481" i="10"/>
  <c r="P1481" i="10" s="1"/>
  <c r="I1481" i="10"/>
  <c r="O1481" i="10" s="1"/>
  <c r="O1484" i="10"/>
  <c r="L1485" i="10"/>
  <c r="N1489" i="10"/>
  <c r="J1489" i="10"/>
  <c r="M1489" i="10"/>
  <c r="I1489" i="10"/>
  <c r="O1489" i="10" s="1"/>
  <c r="O1492" i="10"/>
  <c r="L1493" i="10"/>
  <c r="O1493" i="10" s="1"/>
  <c r="N1497" i="10"/>
  <c r="J1497" i="10"/>
  <c r="M1497" i="10"/>
  <c r="I1497" i="10"/>
  <c r="O1497" i="10" s="1"/>
  <c r="K1497" i="10"/>
  <c r="AC1497" i="10"/>
  <c r="X1500" i="10"/>
  <c r="S1500" i="10"/>
  <c r="O1503" i="10"/>
  <c r="N1505" i="10"/>
  <c r="J1505" i="10"/>
  <c r="M1505" i="10"/>
  <c r="I1505" i="10"/>
  <c r="O1505" i="10" s="1"/>
  <c r="K1505" i="10"/>
  <c r="AC1505" i="10"/>
  <c r="X1508" i="10"/>
  <c r="S1508" i="10"/>
  <c r="N1513" i="10"/>
  <c r="J1513" i="10"/>
  <c r="M1513" i="10"/>
  <c r="I1513" i="10"/>
  <c r="O1513" i="10" s="1"/>
  <c r="K1513" i="10"/>
  <c r="AC1513" i="10"/>
  <c r="P8" i="22"/>
  <c r="R12" i="22"/>
  <c r="Q12" i="22"/>
  <c r="S12" i="22"/>
  <c r="O12" i="22"/>
  <c r="T14" i="22"/>
  <c r="P16" i="22"/>
  <c r="R20" i="22"/>
  <c r="Q20" i="22"/>
  <c r="S20" i="22"/>
  <c r="O20" i="22"/>
  <c r="T22" i="22"/>
  <c r="P24" i="22"/>
  <c r="T28" i="22"/>
  <c r="T32" i="22"/>
  <c r="T36" i="22"/>
  <c r="T40" i="22"/>
  <c r="K44" i="22"/>
  <c r="O44" i="22"/>
  <c r="S44" i="22"/>
  <c r="K46" i="22"/>
  <c r="O46" i="22"/>
  <c r="S46" i="22"/>
  <c r="K48" i="22"/>
  <c r="O48" i="22"/>
  <c r="S48" i="22"/>
  <c r="O50" i="22"/>
  <c r="S50" i="22"/>
  <c r="O52" i="22"/>
  <c r="S52" i="22"/>
  <c r="O54" i="22"/>
  <c r="S54" i="22"/>
  <c r="O56" i="22"/>
  <c r="S56" i="22"/>
  <c r="O58" i="22"/>
  <c r="S58" i="22"/>
  <c r="O60" i="22"/>
  <c r="S60" i="22"/>
  <c r="O62" i="22"/>
  <c r="S62" i="22"/>
  <c r="O64" i="22"/>
  <c r="S64" i="22"/>
  <c r="O66" i="22"/>
  <c r="S66" i="22"/>
  <c r="S168" i="22"/>
  <c r="O168" i="22"/>
  <c r="K168" i="22"/>
  <c r="Q168" i="22"/>
  <c r="W168" i="22" s="1"/>
  <c r="AD168" i="22" s="1"/>
  <c r="R168" i="22"/>
  <c r="T168" i="22"/>
  <c r="S172" i="22"/>
  <c r="O172" i="22"/>
  <c r="K172" i="22"/>
  <c r="Q172" i="22"/>
  <c r="R172" i="22"/>
  <c r="T172" i="22"/>
  <c r="S176" i="22"/>
  <c r="O176" i="22"/>
  <c r="Q176" i="22"/>
  <c r="R176" i="22"/>
  <c r="T176" i="22"/>
  <c r="P44" i="22"/>
  <c r="T44" i="22"/>
  <c r="P46" i="22"/>
  <c r="T46" i="22"/>
  <c r="P48" i="22"/>
  <c r="T48" i="22"/>
  <c r="P50" i="22"/>
  <c r="T50" i="22"/>
  <c r="P52" i="22"/>
  <c r="T52" i="22"/>
  <c r="P54" i="22"/>
  <c r="T54" i="22"/>
  <c r="P56" i="22"/>
  <c r="T56" i="22"/>
  <c r="P58" i="22"/>
  <c r="T58" i="22"/>
  <c r="P60" i="22"/>
  <c r="T60" i="22"/>
  <c r="P62" i="22"/>
  <c r="T62" i="22"/>
  <c r="P64" i="22"/>
  <c r="T64" i="22"/>
  <c r="P66" i="22"/>
  <c r="T66" i="22"/>
  <c r="S69" i="22"/>
  <c r="O69" i="22"/>
  <c r="R69" i="22"/>
  <c r="Q70" i="22"/>
  <c r="S70" i="22"/>
  <c r="S73" i="22"/>
  <c r="O73" i="22"/>
  <c r="R73" i="22"/>
  <c r="Q74" i="22"/>
  <c r="S74" i="22"/>
  <c r="S77" i="22"/>
  <c r="O77" i="22"/>
  <c r="R77" i="22"/>
  <c r="Q78" i="22"/>
  <c r="S78" i="22"/>
  <c r="S81" i="22"/>
  <c r="O81" i="22"/>
  <c r="R81" i="22"/>
  <c r="Q82" i="22"/>
  <c r="S82" i="22"/>
  <c r="S85" i="22"/>
  <c r="O85" i="22"/>
  <c r="R85" i="22"/>
  <c r="Q86" i="22"/>
  <c r="S86" i="22"/>
  <c r="S89" i="22"/>
  <c r="O89" i="22"/>
  <c r="R89" i="22"/>
  <c r="Q90" i="22"/>
  <c r="S90" i="22"/>
  <c r="S93" i="22"/>
  <c r="O93" i="22"/>
  <c r="K93" i="22"/>
  <c r="W93" i="22" s="1"/>
  <c r="AD93" i="22" s="1"/>
  <c r="R93" i="22"/>
  <c r="Q94" i="22"/>
  <c r="S94" i="22"/>
  <c r="S97" i="22"/>
  <c r="O97" i="22"/>
  <c r="K97" i="22"/>
  <c r="W97" i="22" s="1"/>
  <c r="AD97" i="22" s="1"/>
  <c r="R97" i="22"/>
  <c r="Q98" i="22"/>
  <c r="S98" i="22"/>
  <c r="S101" i="22"/>
  <c r="O101" i="22"/>
  <c r="K101" i="22"/>
  <c r="W101" i="22" s="1"/>
  <c r="AD101" i="22" s="1"/>
  <c r="R101" i="22"/>
  <c r="Q102" i="22"/>
  <c r="S102" i="22"/>
  <c r="S105" i="22"/>
  <c r="O105" i="22"/>
  <c r="K105" i="22"/>
  <c r="W105" i="22" s="1"/>
  <c r="AD105" i="22" s="1"/>
  <c r="R105" i="22"/>
  <c r="Q106" i="22"/>
  <c r="S106" i="22"/>
  <c r="Q165" i="22"/>
  <c r="S165" i="22"/>
  <c r="O165" i="22"/>
  <c r="K165" i="22"/>
  <c r="R165" i="22"/>
  <c r="T165" i="22"/>
  <c r="Q169" i="22"/>
  <c r="S169" i="22"/>
  <c r="O169" i="22"/>
  <c r="K169" i="22"/>
  <c r="R169" i="22"/>
  <c r="T169" i="22"/>
  <c r="Q173" i="22"/>
  <c r="S173" i="22"/>
  <c r="O173" i="22"/>
  <c r="K173" i="22"/>
  <c r="R173" i="22"/>
  <c r="T173" i="22"/>
  <c r="Q44" i="22"/>
  <c r="W44" i="22" s="1"/>
  <c r="AD44" i="22" s="1"/>
  <c r="Q46" i="22"/>
  <c r="W46" i="22" s="1"/>
  <c r="AD46" i="22" s="1"/>
  <c r="Q48" i="22"/>
  <c r="Q50" i="22"/>
  <c r="Q52" i="22"/>
  <c r="Q54" i="22"/>
  <c r="Q56" i="22"/>
  <c r="Q58" i="22"/>
  <c r="Q60" i="22"/>
  <c r="Q62" i="22"/>
  <c r="Q64" i="22"/>
  <c r="Q66" i="22"/>
  <c r="T69" i="22"/>
  <c r="O70" i="22"/>
  <c r="T70" i="22"/>
  <c r="T73" i="22"/>
  <c r="O74" i="22"/>
  <c r="T74" i="22"/>
  <c r="T77" i="22"/>
  <c r="O78" i="22"/>
  <c r="T78" i="22"/>
  <c r="T81" i="22"/>
  <c r="O82" i="22"/>
  <c r="T82" i="22"/>
  <c r="T85" i="22"/>
  <c r="O86" i="22"/>
  <c r="T86" i="22"/>
  <c r="T89" i="22"/>
  <c r="O90" i="22"/>
  <c r="T90" i="22"/>
  <c r="T93" i="22"/>
  <c r="O94" i="22"/>
  <c r="T94" i="22"/>
  <c r="T97" i="22"/>
  <c r="O98" i="22"/>
  <c r="T98" i="22"/>
  <c r="T101" i="22"/>
  <c r="O102" i="22"/>
  <c r="T102" i="22"/>
  <c r="T105" i="22"/>
  <c r="O106" i="22"/>
  <c r="T106" i="22"/>
  <c r="R107" i="22"/>
  <c r="S107" i="22"/>
  <c r="O107" i="22"/>
  <c r="K107" i="22"/>
  <c r="P107" i="22"/>
  <c r="R109" i="22"/>
  <c r="S109" i="22"/>
  <c r="O109" i="22"/>
  <c r="K109" i="22"/>
  <c r="P109" i="22"/>
  <c r="R111" i="22"/>
  <c r="S111" i="22"/>
  <c r="O111" i="22"/>
  <c r="K111" i="22"/>
  <c r="P111" i="22"/>
  <c r="R113" i="22"/>
  <c r="S113" i="22"/>
  <c r="O113" i="22"/>
  <c r="P113" i="22"/>
  <c r="R115" i="22"/>
  <c r="S115" i="22"/>
  <c r="O115" i="22"/>
  <c r="P115" i="22"/>
  <c r="R117" i="22"/>
  <c r="S117" i="22"/>
  <c r="O117" i="22"/>
  <c r="P117" i="22"/>
  <c r="R119" i="22"/>
  <c r="S119" i="22"/>
  <c r="O119" i="22"/>
  <c r="P119" i="22"/>
  <c r="P165" i="22"/>
  <c r="S166" i="22"/>
  <c r="O166" i="22"/>
  <c r="K166" i="22"/>
  <c r="Q166" i="22"/>
  <c r="R166" i="22"/>
  <c r="T166" i="22"/>
  <c r="P169" i="22"/>
  <c r="S170" i="22"/>
  <c r="O170" i="22"/>
  <c r="K170" i="22"/>
  <c r="Q170" i="22"/>
  <c r="W170" i="22" s="1"/>
  <c r="AD170" i="22" s="1"/>
  <c r="R170" i="22"/>
  <c r="T170" i="22"/>
  <c r="P173" i="22"/>
  <c r="S174" i="22"/>
  <c r="O174" i="22"/>
  <c r="K174" i="22"/>
  <c r="Q174" i="22"/>
  <c r="R174" i="22"/>
  <c r="T174" i="22"/>
  <c r="P7" i="22"/>
  <c r="P9" i="22"/>
  <c r="P11" i="22"/>
  <c r="P13" i="22"/>
  <c r="P15" i="22"/>
  <c r="P17" i="22"/>
  <c r="P19" i="22"/>
  <c r="P21" i="22"/>
  <c r="P23" i="22"/>
  <c r="P25" i="22"/>
  <c r="P27" i="22"/>
  <c r="P29" i="22"/>
  <c r="P31" i="22"/>
  <c r="P33" i="22"/>
  <c r="P35" i="22"/>
  <c r="P37" i="22"/>
  <c r="P39" i="22"/>
  <c r="P41" i="22"/>
  <c r="P43" i="22"/>
  <c r="P45" i="22"/>
  <c r="P47" i="22"/>
  <c r="P49" i="22"/>
  <c r="P51" i="22"/>
  <c r="P53" i="22"/>
  <c r="P55" i="22"/>
  <c r="P57" i="22"/>
  <c r="P59" i="22"/>
  <c r="P61" i="22"/>
  <c r="P63" i="22"/>
  <c r="P65" i="22"/>
  <c r="S67" i="22"/>
  <c r="O67" i="22"/>
  <c r="R67" i="22"/>
  <c r="Q68" i="22"/>
  <c r="S68" i="22"/>
  <c r="P69" i="22"/>
  <c r="P70" i="22"/>
  <c r="S71" i="22"/>
  <c r="O71" i="22"/>
  <c r="R71" i="22"/>
  <c r="Q72" i="22"/>
  <c r="S72" i="22"/>
  <c r="P73" i="22"/>
  <c r="P74" i="22"/>
  <c r="S75" i="22"/>
  <c r="O75" i="22"/>
  <c r="R75" i="22"/>
  <c r="Q76" i="22"/>
  <c r="S76" i="22"/>
  <c r="P77" i="22"/>
  <c r="P78" i="22"/>
  <c r="S79" i="22"/>
  <c r="O79" i="22"/>
  <c r="R79" i="22"/>
  <c r="Q80" i="22"/>
  <c r="S80" i="22"/>
  <c r="P81" i="22"/>
  <c r="P82" i="22"/>
  <c r="S83" i="22"/>
  <c r="O83" i="22"/>
  <c r="R83" i="22"/>
  <c r="Q84" i="22"/>
  <c r="S84" i="22"/>
  <c r="P85" i="22"/>
  <c r="P86" i="22"/>
  <c r="S87" i="22"/>
  <c r="O87" i="22"/>
  <c r="R87" i="22"/>
  <c r="Q88" i="22"/>
  <c r="S88" i="22"/>
  <c r="P89" i="22"/>
  <c r="P90" i="22"/>
  <c r="S91" i="22"/>
  <c r="O91" i="22"/>
  <c r="R91" i="22"/>
  <c r="Q92" i="22"/>
  <c r="W92" i="22" s="1"/>
  <c r="AD92" i="22" s="1"/>
  <c r="S92" i="22"/>
  <c r="P93" i="22"/>
  <c r="K94" i="22"/>
  <c r="P94" i="22"/>
  <c r="S95" i="22"/>
  <c r="O95" i="22"/>
  <c r="K95" i="22"/>
  <c r="W95" i="22" s="1"/>
  <c r="AD95" i="22" s="1"/>
  <c r="R95" i="22"/>
  <c r="Q96" i="22"/>
  <c r="W96" i="22" s="1"/>
  <c r="AD96" i="22" s="1"/>
  <c r="S96" i="22"/>
  <c r="P97" i="22"/>
  <c r="K98" i="22"/>
  <c r="P98" i="22"/>
  <c r="S99" i="22"/>
  <c r="O99" i="22"/>
  <c r="K99" i="22"/>
  <c r="W99" i="22" s="1"/>
  <c r="AD99" i="22" s="1"/>
  <c r="R99" i="22"/>
  <c r="Q100" i="22"/>
  <c r="W100" i="22" s="1"/>
  <c r="AD100" i="22" s="1"/>
  <c r="S100" i="22"/>
  <c r="P101" i="22"/>
  <c r="K102" i="22"/>
  <c r="P102" i="22"/>
  <c r="S103" i="22"/>
  <c r="O103" i="22"/>
  <c r="K103" i="22"/>
  <c r="W103" i="22" s="1"/>
  <c r="AD103" i="22" s="1"/>
  <c r="R103" i="22"/>
  <c r="Q104" i="22"/>
  <c r="W104" i="22" s="1"/>
  <c r="AD104" i="22" s="1"/>
  <c r="S104" i="22"/>
  <c r="P105" i="22"/>
  <c r="K106" i="22"/>
  <c r="P106" i="22"/>
  <c r="Q107" i="22"/>
  <c r="W107" i="22" s="1"/>
  <c r="AD107" i="22" s="1"/>
  <c r="Q109" i="22"/>
  <c r="W109" i="22" s="1"/>
  <c r="AD109" i="22" s="1"/>
  <c r="Q111" i="22"/>
  <c r="Q113" i="22"/>
  <c r="Q115" i="22"/>
  <c r="Q117" i="22"/>
  <c r="Q119" i="22"/>
  <c r="S164" i="22"/>
  <c r="O164" i="22"/>
  <c r="K164" i="22"/>
  <c r="T164" i="22"/>
  <c r="Q164" i="22"/>
  <c r="W164" i="22" s="1"/>
  <c r="AD164" i="22" s="1"/>
  <c r="P164" i="22"/>
  <c r="P166" i="22"/>
  <c r="Q167" i="22"/>
  <c r="S167" i="22"/>
  <c r="O167" i="22"/>
  <c r="K167" i="22"/>
  <c r="R167" i="22"/>
  <c r="T167" i="22"/>
  <c r="P170" i="22"/>
  <c r="Q171" i="22"/>
  <c r="S171" i="22"/>
  <c r="O171" i="22"/>
  <c r="K171" i="22"/>
  <c r="R171" i="22"/>
  <c r="T171" i="22"/>
  <c r="P174" i="22"/>
  <c r="Q175" i="22"/>
  <c r="S175" i="22"/>
  <c r="O175" i="22"/>
  <c r="K175" i="22"/>
  <c r="R175" i="22"/>
  <c r="T175" i="22"/>
  <c r="Q108" i="22"/>
  <c r="W108" i="22" s="1"/>
  <c r="AD108" i="22" s="1"/>
  <c r="Q110" i="22"/>
  <c r="W110" i="22" s="1"/>
  <c r="AD110" i="22" s="1"/>
  <c r="Q112" i="22"/>
  <c r="W112" i="22" s="1"/>
  <c r="AD112" i="22" s="1"/>
  <c r="Q114" i="22"/>
  <c r="Q116" i="22"/>
  <c r="Q118" i="22"/>
  <c r="Q120" i="22"/>
  <c r="O121" i="22"/>
  <c r="S121" i="22"/>
  <c r="Q122" i="22"/>
  <c r="O123" i="22"/>
  <c r="S123" i="22"/>
  <c r="Q124" i="22"/>
  <c r="O125" i="22"/>
  <c r="S125" i="22"/>
  <c r="Q126" i="22"/>
  <c r="O127" i="22"/>
  <c r="S127" i="22"/>
  <c r="Q128" i="22"/>
  <c r="O129" i="22"/>
  <c r="S129" i="22"/>
  <c r="Q130" i="22"/>
  <c r="O131" i="22"/>
  <c r="S131" i="22"/>
  <c r="Q132" i="22"/>
  <c r="O133" i="22"/>
  <c r="S133" i="22"/>
  <c r="Q134" i="22"/>
  <c r="O135" i="22"/>
  <c r="S135" i="22"/>
  <c r="Q136" i="22"/>
  <c r="O137" i="22"/>
  <c r="S137" i="22"/>
  <c r="Q138" i="22"/>
  <c r="O139" i="22"/>
  <c r="S139" i="22"/>
  <c r="Q140" i="22"/>
  <c r="O141" i="22"/>
  <c r="S141" i="22"/>
  <c r="Q142" i="22"/>
  <c r="O143" i="22"/>
  <c r="S143" i="22"/>
  <c r="Q144" i="22"/>
  <c r="O145" i="22"/>
  <c r="S145" i="22"/>
  <c r="Q146" i="22"/>
  <c r="O147" i="22"/>
  <c r="S147" i="22"/>
  <c r="Q148" i="22"/>
  <c r="O149" i="22"/>
  <c r="S149" i="22"/>
  <c r="Q150" i="22"/>
  <c r="O151" i="22"/>
  <c r="S151" i="22"/>
  <c r="Q152" i="22"/>
  <c r="O153" i="22"/>
  <c r="S153" i="22"/>
  <c r="Q154" i="22"/>
  <c r="W154" i="22" s="1"/>
  <c r="AD154" i="22" s="1"/>
  <c r="K155" i="22"/>
  <c r="W155" i="22" s="1"/>
  <c r="AD155" i="22" s="1"/>
  <c r="O155" i="22"/>
  <c r="S155" i="22"/>
  <c r="Q156" i="22"/>
  <c r="W156" i="22" s="1"/>
  <c r="AD156" i="22" s="1"/>
  <c r="K157" i="22"/>
  <c r="W157" i="22" s="1"/>
  <c r="AD157" i="22" s="1"/>
  <c r="O157" i="22"/>
  <c r="S157" i="22"/>
  <c r="Q158" i="22"/>
  <c r="W158" i="22" s="1"/>
  <c r="AD158" i="22" s="1"/>
  <c r="K159" i="22"/>
  <c r="W159" i="22" s="1"/>
  <c r="AD159" i="22" s="1"/>
  <c r="O159" i="22"/>
  <c r="S159" i="22"/>
  <c r="Q160" i="22"/>
  <c r="W160" i="22" s="1"/>
  <c r="AD160" i="22" s="1"/>
  <c r="K161" i="22"/>
  <c r="W161" i="22" s="1"/>
  <c r="AD161" i="22" s="1"/>
  <c r="O161" i="22"/>
  <c r="S161" i="22"/>
  <c r="Q162" i="22"/>
  <c r="W162" i="22" s="1"/>
  <c r="AD162" i="22" s="1"/>
  <c r="K163" i="22"/>
  <c r="W163" i="22" s="1"/>
  <c r="AD163" i="22" s="1"/>
  <c r="O163" i="22"/>
  <c r="S163" i="22"/>
  <c r="R177" i="22"/>
  <c r="R178" i="22"/>
  <c r="R179" i="22"/>
  <c r="R180" i="22"/>
  <c r="R181" i="22"/>
  <c r="R182" i="22"/>
  <c r="R183" i="22"/>
  <c r="R184" i="22"/>
  <c r="R237" i="22"/>
  <c r="Q237" i="22"/>
  <c r="S237" i="22"/>
  <c r="O237" i="22"/>
  <c r="R241" i="22"/>
  <c r="Q241" i="22"/>
  <c r="S241" i="22"/>
  <c r="O241" i="22"/>
  <c r="R245" i="22"/>
  <c r="Q245" i="22"/>
  <c r="S245" i="22"/>
  <c r="O245" i="22"/>
  <c r="R249" i="22"/>
  <c r="Q249" i="22"/>
  <c r="S249" i="22"/>
  <c r="O249" i="22"/>
  <c r="R253" i="22"/>
  <c r="Q253" i="22"/>
  <c r="S253" i="22"/>
  <c r="O253" i="22"/>
  <c r="R257" i="22"/>
  <c r="Q257" i="22"/>
  <c r="S257" i="22"/>
  <c r="O257" i="22"/>
  <c r="P121" i="22"/>
  <c r="T121" i="22"/>
  <c r="P123" i="22"/>
  <c r="T123" i="22"/>
  <c r="P125" i="22"/>
  <c r="T125" i="22"/>
  <c r="P127" i="22"/>
  <c r="T127" i="22"/>
  <c r="P129" i="22"/>
  <c r="T129" i="22"/>
  <c r="P131" i="22"/>
  <c r="T131" i="22"/>
  <c r="P133" i="22"/>
  <c r="T133" i="22"/>
  <c r="P135" i="22"/>
  <c r="T135" i="22"/>
  <c r="P137" i="22"/>
  <c r="T137" i="22"/>
  <c r="P139" i="22"/>
  <c r="T139" i="22"/>
  <c r="P141" i="22"/>
  <c r="T141" i="22"/>
  <c r="P143" i="22"/>
  <c r="T143" i="22"/>
  <c r="P145" i="22"/>
  <c r="T145" i="22"/>
  <c r="P147" i="22"/>
  <c r="T147" i="22"/>
  <c r="P149" i="22"/>
  <c r="T149" i="22"/>
  <c r="P151" i="22"/>
  <c r="T151" i="22"/>
  <c r="P153" i="22"/>
  <c r="T153" i="22"/>
  <c r="P155" i="22"/>
  <c r="T155" i="22"/>
  <c r="P157" i="22"/>
  <c r="T157" i="22"/>
  <c r="P159" i="22"/>
  <c r="T159" i="22"/>
  <c r="P161" i="22"/>
  <c r="T161" i="22"/>
  <c r="P163" i="22"/>
  <c r="T163" i="22"/>
  <c r="R261" i="22"/>
  <c r="Q261" i="22"/>
  <c r="S261" i="22"/>
  <c r="O261" i="22"/>
  <c r="R265" i="22"/>
  <c r="Q265" i="22"/>
  <c r="S265" i="22"/>
  <c r="O265" i="22"/>
  <c r="R269" i="22"/>
  <c r="Q269" i="22"/>
  <c r="S269" i="22"/>
  <c r="O269" i="22"/>
  <c r="R273" i="22"/>
  <c r="Q273" i="22"/>
  <c r="S273" i="22"/>
  <c r="O273" i="22"/>
  <c r="R277" i="22"/>
  <c r="Q277" i="22"/>
  <c r="S277" i="22"/>
  <c r="O277" i="22"/>
  <c r="R281" i="22"/>
  <c r="Q281" i="22"/>
  <c r="S281" i="22"/>
  <c r="O281" i="22"/>
  <c r="K281" i="22"/>
  <c r="R285" i="22"/>
  <c r="Q285" i="22"/>
  <c r="S285" i="22"/>
  <c r="O285" i="22"/>
  <c r="K285" i="22"/>
  <c r="R235" i="22"/>
  <c r="Q235" i="22"/>
  <c r="S235" i="22"/>
  <c r="O235" i="22"/>
  <c r="K235" i="22"/>
  <c r="P237" i="22"/>
  <c r="R239" i="22"/>
  <c r="Q239" i="22"/>
  <c r="S239" i="22"/>
  <c r="O239" i="22"/>
  <c r="P241" i="22"/>
  <c r="R243" i="22"/>
  <c r="Q243" i="22"/>
  <c r="S243" i="22"/>
  <c r="O243" i="22"/>
  <c r="P245" i="22"/>
  <c r="R247" i="22"/>
  <c r="Q247" i="22"/>
  <c r="S247" i="22"/>
  <c r="O247" i="22"/>
  <c r="P249" i="22"/>
  <c r="R251" i="22"/>
  <c r="Q251" i="22"/>
  <c r="S251" i="22"/>
  <c r="O251" i="22"/>
  <c r="P253" i="22"/>
  <c r="R255" i="22"/>
  <c r="Q255" i="22"/>
  <c r="S255" i="22"/>
  <c r="O255" i="22"/>
  <c r="P257" i="22"/>
  <c r="R259" i="22"/>
  <c r="Q259" i="22"/>
  <c r="S259" i="22"/>
  <c r="O259" i="22"/>
  <c r="P108" i="22"/>
  <c r="P110" i="22"/>
  <c r="P112" i="22"/>
  <c r="P114" i="22"/>
  <c r="P116" i="22"/>
  <c r="P118" i="22"/>
  <c r="P120" i="22"/>
  <c r="P122" i="22"/>
  <c r="P124" i="22"/>
  <c r="P126" i="22"/>
  <c r="P128" i="22"/>
  <c r="P130" i="22"/>
  <c r="P132" i="22"/>
  <c r="P134" i="22"/>
  <c r="P136" i="22"/>
  <c r="P138" i="22"/>
  <c r="P140" i="22"/>
  <c r="P142" i="22"/>
  <c r="P144" i="22"/>
  <c r="P146" i="22"/>
  <c r="P148" i="22"/>
  <c r="P150" i="22"/>
  <c r="P152" i="22"/>
  <c r="P154" i="22"/>
  <c r="P156" i="22"/>
  <c r="P158" i="22"/>
  <c r="P160" i="22"/>
  <c r="P162" i="22"/>
  <c r="Q177" i="22"/>
  <c r="S177" i="22"/>
  <c r="O177" i="22"/>
  <c r="P177" i="22"/>
  <c r="S178" i="22"/>
  <c r="O178" i="22"/>
  <c r="Q178" i="22"/>
  <c r="P178" i="22"/>
  <c r="Q179" i="22"/>
  <c r="S179" i="22"/>
  <c r="O179" i="22"/>
  <c r="P179" i="22"/>
  <c r="S180" i="22"/>
  <c r="O180" i="22"/>
  <c r="Q180" i="22"/>
  <c r="P180" i="22"/>
  <c r="Q181" i="22"/>
  <c r="S181" i="22"/>
  <c r="O181" i="22"/>
  <c r="P181" i="22"/>
  <c r="S182" i="22"/>
  <c r="O182" i="22"/>
  <c r="Q182" i="22"/>
  <c r="P182" i="22"/>
  <c r="Q183" i="22"/>
  <c r="S183" i="22"/>
  <c r="O183" i="22"/>
  <c r="P183" i="22"/>
  <c r="S184" i="22"/>
  <c r="O184" i="22"/>
  <c r="Q184" i="22"/>
  <c r="P184" i="22"/>
  <c r="Q185" i="22"/>
  <c r="S185" i="22"/>
  <c r="O185" i="22"/>
  <c r="P185" i="22"/>
  <c r="S186" i="22"/>
  <c r="O186" i="22"/>
  <c r="Q186" i="22"/>
  <c r="P186" i="22"/>
  <c r="Q187" i="22"/>
  <c r="S187" i="22"/>
  <c r="O187" i="22"/>
  <c r="P187" i="22"/>
  <c r="S188" i="22"/>
  <c r="O188" i="22"/>
  <c r="Q188" i="22"/>
  <c r="P188" i="22"/>
  <c r="Q189" i="22"/>
  <c r="S189" i="22"/>
  <c r="O189" i="22"/>
  <c r="P189" i="22"/>
  <c r="S190" i="22"/>
  <c r="O190" i="22"/>
  <c r="Q190" i="22"/>
  <c r="P190" i="22"/>
  <c r="Q191" i="22"/>
  <c r="S191" i="22"/>
  <c r="O191" i="22"/>
  <c r="P191" i="22"/>
  <c r="S192" i="22"/>
  <c r="O192" i="22"/>
  <c r="Q192" i="22"/>
  <c r="P192" i="22"/>
  <c r="Q193" i="22"/>
  <c r="S193" i="22"/>
  <c r="O193" i="22"/>
  <c r="P193" i="22"/>
  <c r="S194" i="22"/>
  <c r="O194" i="22"/>
  <c r="Q194" i="22"/>
  <c r="P194" i="22"/>
  <c r="Q195" i="22"/>
  <c r="S195" i="22"/>
  <c r="O195" i="22"/>
  <c r="P195" i="22"/>
  <c r="S196" i="22"/>
  <c r="O196" i="22"/>
  <c r="Q196" i="22"/>
  <c r="P196" i="22"/>
  <c r="Q197" i="22"/>
  <c r="S197" i="22"/>
  <c r="O197" i="22"/>
  <c r="P197" i="22"/>
  <c r="S198" i="22"/>
  <c r="O198" i="22"/>
  <c r="Q198" i="22"/>
  <c r="P198" i="22"/>
  <c r="Q199" i="22"/>
  <c r="S199" i="22"/>
  <c r="O199" i="22"/>
  <c r="P199" i="22"/>
  <c r="S200" i="22"/>
  <c r="O200" i="22"/>
  <c r="Q200" i="22"/>
  <c r="P200" i="22"/>
  <c r="Q201" i="22"/>
  <c r="S201" i="22"/>
  <c r="O201" i="22"/>
  <c r="P201" i="22"/>
  <c r="S202" i="22"/>
  <c r="O202" i="22"/>
  <c r="Q202" i="22"/>
  <c r="P202" i="22"/>
  <c r="Q203" i="22"/>
  <c r="S203" i="22"/>
  <c r="O203" i="22"/>
  <c r="P203" i="22"/>
  <c r="S204" i="22"/>
  <c r="O204" i="22"/>
  <c r="Q204" i="22"/>
  <c r="P204" i="22"/>
  <c r="Q205" i="22"/>
  <c r="S205" i="22"/>
  <c r="O205" i="22"/>
  <c r="P205" i="22"/>
  <c r="S206" i="22"/>
  <c r="O206" i="22"/>
  <c r="Q206" i="22"/>
  <c r="P206" i="22"/>
  <c r="Q207" i="22"/>
  <c r="S207" i="22"/>
  <c r="O207" i="22"/>
  <c r="P207" i="22"/>
  <c r="S208" i="22"/>
  <c r="O208" i="22"/>
  <c r="Q208" i="22"/>
  <c r="P208" i="22"/>
  <c r="Q209" i="22"/>
  <c r="S209" i="22"/>
  <c r="O209" i="22"/>
  <c r="P209" i="22"/>
  <c r="S210" i="22"/>
  <c r="O210" i="22"/>
  <c r="Q210" i="22"/>
  <c r="P210" i="22"/>
  <c r="Q211" i="22"/>
  <c r="S211" i="22"/>
  <c r="O211" i="22"/>
  <c r="P211" i="22"/>
  <c r="S212" i="22"/>
  <c r="O212" i="22"/>
  <c r="Q212" i="22"/>
  <c r="P212" i="22"/>
  <c r="Q213" i="22"/>
  <c r="S213" i="22"/>
  <c r="O213" i="22"/>
  <c r="P213" i="22"/>
  <c r="S214" i="22"/>
  <c r="O214" i="22"/>
  <c r="Q214" i="22"/>
  <c r="P214" i="22"/>
  <c r="Q215" i="22"/>
  <c r="S215" i="22"/>
  <c r="O215" i="22"/>
  <c r="K215" i="22"/>
  <c r="P215" i="22"/>
  <c r="S216" i="22"/>
  <c r="O216" i="22"/>
  <c r="K216" i="22"/>
  <c r="Q216" i="22"/>
  <c r="P216" i="22"/>
  <c r="Q217" i="22"/>
  <c r="S217" i="22"/>
  <c r="O217" i="22"/>
  <c r="K217" i="22"/>
  <c r="P217" i="22"/>
  <c r="S218" i="22"/>
  <c r="O218" i="22"/>
  <c r="K218" i="22"/>
  <c r="Q218" i="22"/>
  <c r="P218" i="22"/>
  <c r="Q219" i="22"/>
  <c r="S219" i="22"/>
  <c r="O219" i="22"/>
  <c r="K219" i="22"/>
  <c r="P219" i="22"/>
  <c r="S220" i="22"/>
  <c r="O220" i="22"/>
  <c r="K220" i="22"/>
  <c r="Q220" i="22"/>
  <c r="P220" i="22"/>
  <c r="Q221" i="22"/>
  <c r="S221" i="22"/>
  <c r="O221" i="22"/>
  <c r="K221" i="22"/>
  <c r="P221" i="22"/>
  <c r="S222" i="22"/>
  <c r="O222" i="22"/>
  <c r="K222" i="22"/>
  <c r="Q222" i="22"/>
  <c r="P222" i="22"/>
  <c r="Q223" i="22"/>
  <c r="S223" i="22"/>
  <c r="O223" i="22"/>
  <c r="K223" i="22"/>
  <c r="P223" i="22"/>
  <c r="S224" i="22"/>
  <c r="O224" i="22"/>
  <c r="K224" i="22"/>
  <c r="Q224" i="22"/>
  <c r="P224" i="22"/>
  <c r="Q225" i="22"/>
  <c r="S225" i="22"/>
  <c r="O225" i="22"/>
  <c r="K225" i="22"/>
  <c r="P225" i="22"/>
  <c r="S226" i="22"/>
  <c r="O226" i="22"/>
  <c r="K226" i="22"/>
  <c r="Q226" i="22"/>
  <c r="P226" i="22"/>
  <c r="Q227" i="22"/>
  <c r="S227" i="22"/>
  <c r="O227" i="22"/>
  <c r="K227" i="22"/>
  <c r="P227" i="22"/>
  <c r="S228" i="22"/>
  <c r="O228" i="22"/>
  <c r="K228" i="22"/>
  <c r="Q228" i="22"/>
  <c r="P228" i="22"/>
  <c r="Q229" i="22"/>
  <c r="S229" i="22"/>
  <c r="O229" i="22"/>
  <c r="K229" i="22"/>
  <c r="P229" i="22"/>
  <c r="S230" i="22"/>
  <c r="O230" i="22"/>
  <c r="K230" i="22"/>
  <c r="Q230" i="22"/>
  <c r="P230" i="22"/>
  <c r="Q231" i="22"/>
  <c r="S231" i="22"/>
  <c r="O231" i="22"/>
  <c r="K231" i="22"/>
  <c r="P231" i="22"/>
  <c r="S232" i="22"/>
  <c r="O232" i="22"/>
  <c r="K232" i="22"/>
  <c r="Q232" i="22"/>
  <c r="P232" i="22"/>
  <c r="Q233" i="22"/>
  <c r="S233" i="22"/>
  <c r="O233" i="22"/>
  <c r="K233" i="22"/>
  <c r="P233" i="22"/>
  <c r="T237" i="22"/>
  <c r="T241" i="22"/>
  <c r="T245" i="22"/>
  <c r="T249" i="22"/>
  <c r="T253" i="22"/>
  <c r="T257" i="22"/>
  <c r="P261" i="22"/>
  <c r="R263" i="22"/>
  <c r="Q263" i="22"/>
  <c r="S263" i="22"/>
  <c r="O263" i="22"/>
  <c r="P265" i="22"/>
  <c r="R267" i="22"/>
  <c r="Q267" i="22"/>
  <c r="S267" i="22"/>
  <c r="O267" i="22"/>
  <c r="P269" i="22"/>
  <c r="R271" i="22"/>
  <c r="Q271" i="22"/>
  <c r="S271" i="22"/>
  <c r="O271" i="22"/>
  <c r="P273" i="22"/>
  <c r="R275" i="22"/>
  <c r="Q275" i="22"/>
  <c r="S275" i="22"/>
  <c r="O275" i="22"/>
  <c r="P277" i="22"/>
  <c r="R279" i="22"/>
  <c r="Q279" i="22"/>
  <c r="S279" i="22"/>
  <c r="O279" i="22"/>
  <c r="P281" i="22"/>
  <c r="R283" i="22"/>
  <c r="Q283" i="22"/>
  <c r="S283" i="22"/>
  <c r="O283" i="22"/>
  <c r="K283" i="22"/>
  <c r="P285" i="22"/>
  <c r="T287" i="22"/>
  <c r="R287" i="22"/>
  <c r="Q287" i="22"/>
  <c r="S287" i="22"/>
  <c r="O287" i="22"/>
  <c r="K287" i="22"/>
  <c r="Q234" i="22"/>
  <c r="Q236" i="22"/>
  <c r="Q238" i="22"/>
  <c r="Q240" i="22"/>
  <c r="Q242" i="22"/>
  <c r="Q244" i="22"/>
  <c r="Q246" i="22"/>
  <c r="Q248" i="22"/>
  <c r="Q250" i="22"/>
  <c r="Q252" i="22"/>
  <c r="Q254" i="22"/>
  <c r="Q256" i="22"/>
  <c r="Q258" i="22"/>
  <c r="Q260" i="22"/>
  <c r="Q262" i="22"/>
  <c r="Q264" i="22"/>
  <c r="Q266" i="22"/>
  <c r="Q268" i="22"/>
  <c r="Q270" i="22"/>
  <c r="Q272" i="22"/>
  <c r="Q274" i="22"/>
  <c r="Q276" i="22"/>
  <c r="Q278" i="22"/>
  <c r="Q280" i="22"/>
  <c r="Q282" i="22"/>
  <c r="Q284" i="22"/>
  <c r="Q286" i="22"/>
  <c r="R290" i="22"/>
  <c r="S290" i="22"/>
  <c r="R294" i="22"/>
  <c r="S294" i="22"/>
  <c r="R298" i="22"/>
  <c r="S298" i="22"/>
  <c r="R302" i="22"/>
  <c r="S302" i="22"/>
  <c r="R306" i="22"/>
  <c r="S306" i="22"/>
  <c r="R310" i="22"/>
  <c r="S310" i="22"/>
  <c r="R314" i="22"/>
  <c r="S314" i="22"/>
  <c r="R318" i="22"/>
  <c r="S318" i="22"/>
  <c r="R322" i="22"/>
  <c r="S322" i="22"/>
  <c r="R326" i="22"/>
  <c r="S326" i="22"/>
  <c r="R330" i="22"/>
  <c r="S330" i="22"/>
  <c r="R334" i="22"/>
  <c r="S334" i="22"/>
  <c r="R338" i="22"/>
  <c r="S338" i="22"/>
  <c r="R342" i="22"/>
  <c r="S342" i="22"/>
  <c r="R346" i="22"/>
  <c r="S346" i="22"/>
  <c r="R350" i="22"/>
  <c r="S350" i="22"/>
  <c r="R354" i="22"/>
  <c r="S354" i="22"/>
  <c r="R358" i="22"/>
  <c r="S358" i="22"/>
  <c r="R362" i="22"/>
  <c r="S362" i="22"/>
  <c r="R366" i="22"/>
  <c r="S366" i="22"/>
  <c r="R370" i="22"/>
  <c r="S370" i="22"/>
  <c r="K234" i="22"/>
  <c r="O234" i="22"/>
  <c r="S234" i="22"/>
  <c r="K236" i="22"/>
  <c r="O236" i="22"/>
  <c r="S236" i="22"/>
  <c r="O238" i="22"/>
  <c r="S238" i="22"/>
  <c r="O240" i="22"/>
  <c r="S240" i="22"/>
  <c r="O242" i="22"/>
  <c r="S242" i="22"/>
  <c r="O244" i="22"/>
  <c r="S244" i="22"/>
  <c r="O246" i="22"/>
  <c r="S246" i="22"/>
  <c r="O248" i="22"/>
  <c r="S248" i="22"/>
  <c r="O250" i="22"/>
  <c r="S250" i="22"/>
  <c r="O252" i="22"/>
  <c r="S252" i="22"/>
  <c r="O254" i="22"/>
  <c r="S254" i="22"/>
  <c r="O256" i="22"/>
  <c r="S256" i="22"/>
  <c r="O258" i="22"/>
  <c r="S258" i="22"/>
  <c r="O260" i="22"/>
  <c r="S260" i="22"/>
  <c r="O262" i="22"/>
  <c r="S262" i="22"/>
  <c r="O264" i="22"/>
  <c r="S264" i="22"/>
  <c r="O266" i="22"/>
  <c r="S266" i="22"/>
  <c r="O268" i="22"/>
  <c r="S268" i="22"/>
  <c r="O270" i="22"/>
  <c r="S270" i="22"/>
  <c r="O272" i="22"/>
  <c r="S272" i="22"/>
  <c r="O274" i="22"/>
  <c r="S274" i="22"/>
  <c r="O276" i="22"/>
  <c r="S276" i="22"/>
  <c r="O278" i="22"/>
  <c r="S278" i="22"/>
  <c r="K280" i="22"/>
  <c r="O280" i="22"/>
  <c r="S280" i="22"/>
  <c r="K282" i="22"/>
  <c r="O282" i="22"/>
  <c r="S282" i="22"/>
  <c r="K284" i="22"/>
  <c r="O284" i="22"/>
  <c r="S284" i="22"/>
  <c r="K286" i="22"/>
  <c r="O286" i="22"/>
  <c r="S286" i="22"/>
  <c r="R288" i="22"/>
  <c r="S288" i="22"/>
  <c r="K290" i="22"/>
  <c r="W290" i="22" s="1"/>
  <c r="AD290" i="22" s="1"/>
  <c r="P290" i="22"/>
  <c r="R292" i="22"/>
  <c r="S292" i="22"/>
  <c r="K294" i="22"/>
  <c r="W294" i="22" s="1"/>
  <c r="AD294" i="22" s="1"/>
  <c r="P294" i="22"/>
  <c r="R296" i="22"/>
  <c r="S296" i="22"/>
  <c r="K298" i="22"/>
  <c r="W298" i="22" s="1"/>
  <c r="AD298" i="22" s="1"/>
  <c r="P298" i="22"/>
  <c r="R300" i="22"/>
  <c r="S300" i="22"/>
  <c r="P302" i="22"/>
  <c r="R304" i="22"/>
  <c r="S304" i="22"/>
  <c r="P306" i="22"/>
  <c r="R308" i="22"/>
  <c r="S308" i="22"/>
  <c r="P310" i="22"/>
  <c r="R312" i="22"/>
  <c r="S312" i="22"/>
  <c r="P314" i="22"/>
  <c r="R316" i="22"/>
  <c r="S316" i="22"/>
  <c r="P318" i="22"/>
  <c r="R320" i="22"/>
  <c r="S320" i="22"/>
  <c r="P322" i="22"/>
  <c r="R324" i="22"/>
  <c r="S324" i="22"/>
  <c r="P326" i="22"/>
  <c r="R328" i="22"/>
  <c r="S328" i="22"/>
  <c r="P330" i="22"/>
  <c r="R332" i="22"/>
  <c r="S332" i="22"/>
  <c r="P334" i="22"/>
  <c r="R336" i="22"/>
  <c r="S336" i="22"/>
  <c r="P338" i="22"/>
  <c r="R340" i="22"/>
  <c r="S340" i="22"/>
  <c r="P342" i="22"/>
  <c r="R344" i="22"/>
  <c r="S344" i="22"/>
  <c r="K346" i="22"/>
  <c r="W346" i="22" s="1"/>
  <c r="AD346" i="22" s="1"/>
  <c r="P346" i="22"/>
  <c r="R348" i="22"/>
  <c r="S348" i="22"/>
  <c r="K350" i="22"/>
  <c r="W350" i="22" s="1"/>
  <c r="AD350" i="22" s="1"/>
  <c r="P350" i="22"/>
  <c r="R352" i="22"/>
  <c r="S352" i="22"/>
  <c r="K354" i="22"/>
  <c r="W354" i="22" s="1"/>
  <c r="AD354" i="22" s="1"/>
  <c r="P354" i="22"/>
  <c r="R356" i="22"/>
  <c r="S356" i="22"/>
  <c r="K358" i="22"/>
  <c r="W358" i="22" s="1"/>
  <c r="AD358" i="22" s="1"/>
  <c r="P358" i="22"/>
  <c r="R360" i="22"/>
  <c r="S360" i="22"/>
  <c r="K362" i="22"/>
  <c r="W362" i="22" s="1"/>
  <c r="AD362" i="22" s="1"/>
  <c r="P362" i="22"/>
  <c r="R364" i="22"/>
  <c r="S364" i="22"/>
  <c r="P366" i="22"/>
  <c r="R368" i="22"/>
  <c r="S368" i="22"/>
  <c r="P370" i="22"/>
  <c r="P234" i="22"/>
  <c r="P236" i="22"/>
  <c r="P238" i="22"/>
  <c r="P240" i="22"/>
  <c r="P242" i="22"/>
  <c r="P244" i="22"/>
  <c r="P246" i="22"/>
  <c r="P248" i="22"/>
  <c r="P250" i="22"/>
  <c r="P252" i="22"/>
  <c r="P254" i="22"/>
  <c r="P256" i="22"/>
  <c r="P258" i="22"/>
  <c r="P260" i="22"/>
  <c r="P262" i="22"/>
  <c r="P264" i="22"/>
  <c r="P266" i="22"/>
  <c r="P268" i="22"/>
  <c r="P270" i="22"/>
  <c r="P272" i="22"/>
  <c r="P274" i="22"/>
  <c r="P276" i="22"/>
  <c r="P278" i="22"/>
  <c r="P280" i="22"/>
  <c r="P282" i="22"/>
  <c r="P284" i="22"/>
  <c r="P286" i="22"/>
  <c r="P372" i="22"/>
  <c r="T372" i="22"/>
  <c r="P374" i="22"/>
  <c r="T374" i="22"/>
  <c r="P376" i="22"/>
  <c r="T376" i="22"/>
  <c r="P378" i="22"/>
  <c r="T378" i="22"/>
  <c r="P380" i="22"/>
  <c r="T380" i="22"/>
  <c r="P382" i="22"/>
  <c r="T382" i="22"/>
  <c r="P384" i="22"/>
  <c r="T384" i="22"/>
  <c r="P386" i="22"/>
  <c r="T386" i="22"/>
  <c r="P388" i="22"/>
  <c r="T388" i="22"/>
  <c r="P390" i="22"/>
  <c r="T390" i="22"/>
  <c r="P392" i="22"/>
  <c r="T392" i="22"/>
  <c r="P394" i="22"/>
  <c r="T394" i="22"/>
  <c r="P396" i="22"/>
  <c r="T396" i="22"/>
  <c r="P398" i="22"/>
  <c r="T398" i="22"/>
  <c r="P400" i="22"/>
  <c r="T400" i="22"/>
  <c r="P402" i="22"/>
  <c r="T402" i="22"/>
  <c r="P404" i="22"/>
  <c r="T404" i="22"/>
  <c r="P406" i="22"/>
  <c r="T406" i="22"/>
  <c r="P408" i="22"/>
  <c r="T408" i="22"/>
  <c r="P410" i="22"/>
  <c r="T410" i="22"/>
  <c r="P412" i="22"/>
  <c r="T412" i="22"/>
  <c r="P414" i="22"/>
  <c r="T414" i="22"/>
  <c r="P416" i="22"/>
  <c r="T416" i="22"/>
  <c r="P418" i="22"/>
  <c r="T418" i="22"/>
  <c r="P420" i="22"/>
  <c r="T420" i="22"/>
  <c r="P422" i="22"/>
  <c r="T422" i="22"/>
  <c r="P424" i="22"/>
  <c r="T424" i="22"/>
  <c r="P426" i="22"/>
  <c r="T426" i="22"/>
  <c r="P428" i="22"/>
  <c r="T428" i="22"/>
  <c r="P430" i="22"/>
  <c r="T430" i="22"/>
  <c r="P432" i="22"/>
  <c r="T432" i="22"/>
  <c r="P434" i="22"/>
  <c r="T434" i="22"/>
  <c r="P436" i="22"/>
  <c r="T436" i="22"/>
  <c r="P438" i="22"/>
  <c r="T438" i="22"/>
  <c r="P440" i="22"/>
  <c r="T440" i="22"/>
  <c r="P442" i="22"/>
  <c r="T442" i="22"/>
  <c r="P444" i="22"/>
  <c r="T444" i="22"/>
  <c r="P446" i="22"/>
  <c r="T446" i="22"/>
  <c r="P448" i="22"/>
  <c r="T448" i="22"/>
  <c r="P450" i="22"/>
  <c r="T450" i="22"/>
  <c r="P452" i="22"/>
  <c r="T452" i="22"/>
  <c r="P454" i="22"/>
  <c r="T454" i="22"/>
  <c r="P456" i="22"/>
  <c r="T456" i="22"/>
  <c r="P458" i="22"/>
  <c r="T458" i="22"/>
  <c r="P460" i="22"/>
  <c r="T460" i="22"/>
  <c r="S462" i="22"/>
  <c r="O462" i="22"/>
  <c r="R462" i="22"/>
  <c r="Q463" i="22"/>
  <c r="S463" i="22"/>
  <c r="S466" i="22"/>
  <c r="O466" i="22"/>
  <c r="R466" i="22"/>
  <c r="Q467" i="22"/>
  <c r="S467" i="22"/>
  <c r="S470" i="22"/>
  <c r="O470" i="22"/>
  <c r="K470" i="22"/>
  <c r="Q470" i="22"/>
  <c r="P470" i="22"/>
  <c r="Q471" i="22"/>
  <c r="S471" i="22"/>
  <c r="O471" i="22"/>
  <c r="K471" i="22"/>
  <c r="P471" i="22"/>
  <c r="S472" i="22"/>
  <c r="O472" i="22"/>
  <c r="K472" i="22"/>
  <c r="Q472" i="22"/>
  <c r="W472" i="22" s="1"/>
  <c r="AD472" i="22" s="1"/>
  <c r="P472" i="22"/>
  <c r="Q473" i="22"/>
  <c r="S473" i="22"/>
  <c r="O473" i="22"/>
  <c r="K473" i="22"/>
  <c r="P473" i="22"/>
  <c r="S474" i="22"/>
  <c r="O474" i="22"/>
  <c r="K474" i="22"/>
  <c r="Q474" i="22"/>
  <c r="P474" i="22"/>
  <c r="Q475" i="22"/>
  <c r="S475" i="22"/>
  <c r="O475" i="22"/>
  <c r="K475" i="22"/>
  <c r="P475" i="22"/>
  <c r="S476" i="22"/>
  <c r="O476" i="22"/>
  <c r="K476" i="22"/>
  <c r="Q476" i="22"/>
  <c r="W476" i="22" s="1"/>
  <c r="AD476" i="22" s="1"/>
  <c r="P476" i="22"/>
  <c r="P289" i="22"/>
  <c r="P291" i="22"/>
  <c r="P293" i="22"/>
  <c r="P295" i="22"/>
  <c r="P297" i="22"/>
  <c r="P299" i="22"/>
  <c r="P301" i="22"/>
  <c r="P303" i="22"/>
  <c r="P305" i="22"/>
  <c r="P307" i="22"/>
  <c r="P309" i="22"/>
  <c r="P311" i="22"/>
  <c r="P313" i="22"/>
  <c r="P315" i="22"/>
  <c r="P317" i="22"/>
  <c r="P319" i="22"/>
  <c r="P321" i="22"/>
  <c r="P323" i="22"/>
  <c r="P325" i="22"/>
  <c r="P327" i="22"/>
  <c r="P329" i="22"/>
  <c r="P331" i="22"/>
  <c r="P333" i="22"/>
  <c r="P335" i="22"/>
  <c r="P337" i="22"/>
  <c r="P339" i="22"/>
  <c r="P341" i="22"/>
  <c r="P343" i="22"/>
  <c r="P345" i="22"/>
  <c r="P347" i="22"/>
  <c r="P349" i="22"/>
  <c r="P351" i="22"/>
  <c r="P353" i="22"/>
  <c r="P355" i="22"/>
  <c r="P357" i="22"/>
  <c r="P359" i="22"/>
  <c r="P361" i="22"/>
  <c r="P363" i="22"/>
  <c r="P365" i="22"/>
  <c r="P367" i="22"/>
  <c r="P369" i="22"/>
  <c r="P371" i="22"/>
  <c r="P373" i="22"/>
  <c r="P375" i="22"/>
  <c r="P377" i="22"/>
  <c r="P379" i="22"/>
  <c r="P381" i="22"/>
  <c r="P383" i="22"/>
  <c r="P385" i="22"/>
  <c r="P387" i="22"/>
  <c r="P389" i="22"/>
  <c r="P391" i="22"/>
  <c r="P393" i="22"/>
  <c r="P395" i="22"/>
  <c r="P397" i="22"/>
  <c r="P399" i="22"/>
  <c r="P401" i="22"/>
  <c r="P403" i="22"/>
  <c r="P405" i="22"/>
  <c r="P407" i="22"/>
  <c r="P409" i="22"/>
  <c r="P411" i="22"/>
  <c r="P413" i="22"/>
  <c r="P415" i="22"/>
  <c r="P417" i="22"/>
  <c r="P419" i="22"/>
  <c r="P421" i="22"/>
  <c r="P423" i="22"/>
  <c r="P425" i="22"/>
  <c r="P427" i="22"/>
  <c r="P429" i="22"/>
  <c r="P431" i="22"/>
  <c r="P433" i="22"/>
  <c r="P435" i="22"/>
  <c r="P437" i="22"/>
  <c r="P439" i="22"/>
  <c r="P441" i="22"/>
  <c r="P443" i="22"/>
  <c r="P445" i="22"/>
  <c r="P447" i="22"/>
  <c r="P449" i="22"/>
  <c r="P451" i="22"/>
  <c r="P453" i="22"/>
  <c r="P455" i="22"/>
  <c r="P457" i="22"/>
  <c r="P459" i="22"/>
  <c r="P461" i="22"/>
  <c r="P462" i="22"/>
  <c r="P463" i="22"/>
  <c r="S464" i="22"/>
  <c r="O464" i="22"/>
  <c r="R464" i="22"/>
  <c r="Q465" i="22"/>
  <c r="S465" i="22"/>
  <c r="P466" i="22"/>
  <c r="P467" i="22"/>
  <c r="S468" i="22"/>
  <c r="O468" i="22"/>
  <c r="R468" i="22"/>
  <c r="Q469" i="22"/>
  <c r="W469" i="22" s="1"/>
  <c r="AD469" i="22" s="1"/>
  <c r="S469" i="22"/>
  <c r="T470" i="22"/>
  <c r="T471" i="22"/>
  <c r="T472" i="22"/>
  <c r="T473" i="22"/>
  <c r="T474" i="22"/>
  <c r="T475" i="22"/>
  <c r="T476" i="22"/>
  <c r="R477" i="22"/>
  <c r="S477" i="22"/>
  <c r="R481" i="22"/>
  <c r="S481" i="22"/>
  <c r="R485" i="22"/>
  <c r="S485" i="22"/>
  <c r="R489" i="22"/>
  <c r="S489" i="22"/>
  <c r="R493" i="22"/>
  <c r="S493" i="22"/>
  <c r="R497" i="22"/>
  <c r="S497" i="22"/>
  <c r="R501" i="22"/>
  <c r="S501" i="22"/>
  <c r="R505" i="22"/>
  <c r="S505" i="22"/>
  <c r="R509" i="22"/>
  <c r="S509" i="22"/>
  <c r="O515" i="22"/>
  <c r="T515" i="22"/>
  <c r="O519" i="22"/>
  <c r="T519" i="22"/>
  <c r="O523" i="22"/>
  <c r="T523" i="22"/>
  <c r="O527" i="22"/>
  <c r="T527" i="22"/>
  <c r="O531" i="22"/>
  <c r="T531" i="22"/>
  <c r="O535" i="22"/>
  <c r="T535" i="22"/>
  <c r="O539" i="22"/>
  <c r="T539" i="22"/>
  <c r="O543" i="22"/>
  <c r="T543" i="22"/>
  <c r="O547" i="22"/>
  <c r="T547" i="22"/>
  <c r="O551" i="22"/>
  <c r="T551" i="22"/>
  <c r="R555" i="22"/>
  <c r="S555" i="22"/>
  <c r="O555" i="22"/>
  <c r="K555" i="22"/>
  <c r="P555" i="22"/>
  <c r="R565" i="22"/>
  <c r="Q565" i="22"/>
  <c r="S565" i="22"/>
  <c r="O565" i="22"/>
  <c r="R573" i="22"/>
  <c r="Q573" i="22"/>
  <c r="S573" i="22"/>
  <c r="O573" i="22"/>
  <c r="R581" i="22"/>
  <c r="Q581" i="22"/>
  <c r="S581" i="22"/>
  <c r="O581" i="22"/>
  <c r="R599" i="22"/>
  <c r="P599" i="22"/>
  <c r="K599" i="22"/>
  <c r="T599" i="22"/>
  <c r="O599" i="22"/>
  <c r="Q599" i="22"/>
  <c r="W599" i="22" s="1"/>
  <c r="AD599" i="22" s="1"/>
  <c r="W609" i="22"/>
  <c r="AD609" i="22" s="1"/>
  <c r="R615" i="22"/>
  <c r="P615" i="22"/>
  <c r="K615" i="22"/>
  <c r="T615" i="22"/>
  <c r="O615" i="22"/>
  <c r="Q615" i="22"/>
  <c r="R623" i="22"/>
  <c r="P623" i="22"/>
  <c r="T623" i="22"/>
  <c r="O623" i="22"/>
  <c r="Q623" i="22"/>
  <c r="R639" i="22"/>
  <c r="P639" i="22"/>
  <c r="T639" i="22"/>
  <c r="O639" i="22"/>
  <c r="Q639" i="22"/>
  <c r="Q654" i="22"/>
  <c r="P654" i="22"/>
  <c r="S654" i="22"/>
  <c r="R654" i="22"/>
  <c r="T654" i="22"/>
  <c r="Q664" i="22"/>
  <c r="T664" i="22"/>
  <c r="O664" i="22"/>
  <c r="S664" i="22"/>
  <c r="R664" i="22"/>
  <c r="K664" i="22"/>
  <c r="S665" i="22"/>
  <c r="O665" i="22"/>
  <c r="K665" i="22"/>
  <c r="Q665" i="22"/>
  <c r="R665" i="22"/>
  <c r="P665" i="22"/>
  <c r="T665" i="22"/>
  <c r="R513" i="22"/>
  <c r="S513" i="22"/>
  <c r="P515" i="22"/>
  <c r="R517" i="22"/>
  <c r="S517" i="22"/>
  <c r="P519" i="22"/>
  <c r="R521" i="22"/>
  <c r="S521" i="22"/>
  <c r="P523" i="22"/>
  <c r="R525" i="22"/>
  <c r="S525" i="22"/>
  <c r="P527" i="22"/>
  <c r="R529" i="22"/>
  <c r="S529" i="22"/>
  <c r="P531" i="22"/>
  <c r="R533" i="22"/>
  <c r="S533" i="22"/>
  <c r="K535" i="22"/>
  <c r="W535" i="22" s="1"/>
  <c r="AD535" i="22" s="1"/>
  <c r="P535" i="22"/>
  <c r="R537" i="22"/>
  <c r="S537" i="22"/>
  <c r="K539" i="22"/>
  <c r="W539" i="22" s="1"/>
  <c r="AD539" i="22" s="1"/>
  <c r="P539" i="22"/>
  <c r="R541" i="22"/>
  <c r="S541" i="22"/>
  <c r="K543" i="22"/>
  <c r="W543" i="22" s="1"/>
  <c r="AD543" i="22" s="1"/>
  <c r="P543" i="22"/>
  <c r="R545" i="22"/>
  <c r="S545" i="22"/>
  <c r="K547" i="22"/>
  <c r="W547" i="22" s="1"/>
  <c r="AD547" i="22" s="1"/>
  <c r="P547" i="22"/>
  <c r="R549" i="22"/>
  <c r="S549" i="22"/>
  <c r="K551" i="22"/>
  <c r="W551" i="22" s="1"/>
  <c r="AD551" i="22" s="1"/>
  <c r="P551" i="22"/>
  <c r="R553" i="22"/>
  <c r="S553" i="22"/>
  <c r="W555" i="22"/>
  <c r="AD555" i="22" s="1"/>
  <c r="P557" i="22"/>
  <c r="P559" i="22"/>
  <c r="R563" i="22"/>
  <c r="Q563" i="22"/>
  <c r="S563" i="22"/>
  <c r="O563" i="22"/>
  <c r="P567" i="22"/>
  <c r="R571" i="22"/>
  <c r="Q571" i="22"/>
  <c r="S571" i="22"/>
  <c r="O571" i="22"/>
  <c r="P575" i="22"/>
  <c r="R579" i="22"/>
  <c r="Q579" i="22"/>
  <c r="S579" i="22"/>
  <c r="O579" i="22"/>
  <c r="P583" i="22"/>
  <c r="R595" i="22"/>
  <c r="P595" i="22"/>
  <c r="T595" i="22"/>
  <c r="O595" i="22"/>
  <c r="Q595" i="22"/>
  <c r="R603" i="22"/>
  <c r="P603" i="22"/>
  <c r="K603" i="22"/>
  <c r="T603" i="22"/>
  <c r="O603" i="22"/>
  <c r="Q603" i="22"/>
  <c r="W610" i="22"/>
  <c r="AD610" i="22" s="1"/>
  <c r="R619" i="22"/>
  <c r="P619" i="22"/>
  <c r="T619" i="22"/>
  <c r="O619" i="22"/>
  <c r="Q619" i="22"/>
  <c r="R635" i="22"/>
  <c r="P635" i="22"/>
  <c r="T635" i="22"/>
  <c r="O635" i="22"/>
  <c r="Q635" i="22"/>
  <c r="K477" i="22"/>
  <c r="W477" i="22" s="1"/>
  <c r="AD477" i="22" s="1"/>
  <c r="P477" i="22"/>
  <c r="R479" i="22"/>
  <c r="S479" i="22"/>
  <c r="K481" i="22"/>
  <c r="W481" i="22" s="1"/>
  <c r="AD481" i="22" s="1"/>
  <c r="P481" i="22"/>
  <c r="R483" i="22"/>
  <c r="S483" i="22"/>
  <c r="K485" i="22"/>
  <c r="W485" i="22" s="1"/>
  <c r="AD485" i="22" s="1"/>
  <c r="P485" i="22"/>
  <c r="R487" i="22"/>
  <c r="S487" i="22"/>
  <c r="K489" i="22"/>
  <c r="W489" i="22" s="1"/>
  <c r="AD489" i="22" s="1"/>
  <c r="P489" i="22"/>
  <c r="R491" i="22"/>
  <c r="S491" i="22"/>
  <c r="P493" i="22"/>
  <c r="R495" i="22"/>
  <c r="S495" i="22"/>
  <c r="P497" i="22"/>
  <c r="R499" i="22"/>
  <c r="S499" i="22"/>
  <c r="P501" i="22"/>
  <c r="R503" i="22"/>
  <c r="S503" i="22"/>
  <c r="P505" i="22"/>
  <c r="R507" i="22"/>
  <c r="S507" i="22"/>
  <c r="P509" i="22"/>
  <c r="R511" i="22"/>
  <c r="S511" i="22"/>
  <c r="O513" i="22"/>
  <c r="T513" i="22"/>
  <c r="O517" i="22"/>
  <c r="T517" i="22"/>
  <c r="O521" i="22"/>
  <c r="T521" i="22"/>
  <c r="O525" i="22"/>
  <c r="T525" i="22"/>
  <c r="O529" i="22"/>
  <c r="T529" i="22"/>
  <c r="O533" i="22"/>
  <c r="T533" i="22"/>
  <c r="O537" i="22"/>
  <c r="T537" i="22"/>
  <c r="O541" i="22"/>
  <c r="T541" i="22"/>
  <c r="O545" i="22"/>
  <c r="T545" i="22"/>
  <c r="O549" i="22"/>
  <c r="T549" i="22"/>
  <c r="O553" i="22"/>
  <c r="T553" i="22"/>
  <c r="T555" i="22"/>
  <c r="R561" i="22"/>
  <c r="Q561" i="22"/>
  <c r="S561" i="22"/>
  <c r="O561" i="22"/>
  <c r="P565" i="22"/>
  <c r="R569" i="22"/>
  <c r="Q569" i="22"/>
  <c r="S569" i="22"/>
  <c r="O569" i="22"/>
  <c r="P573" i="22"/>
  <c r="R577" i="22"/>
  <c r="Q577" i="22"/>
  <c r="S577" i="22"/>
  <c r="O577" i="22"/>
  <c r="P581" i="22"/>
  <c r="R591" i="22"/>
  <c r="P591" i="22"/>
  <c r="T591" i="22"/>
  <c r="O591" i="22"/>
  <c r="Q591" i="22"/>
  <c r="S599" i="22"/>
  <c r="W601" i="22"/>
  <c r="AD601" i="22" s="1"/>
  <c r="R607" i="22"/>
  <c r="P607" i="22"/>
  <c r="K607" i="22"/>
  <c r="T607" i="22"/>
  <c r="O607" i="22"/>
  <c r="Q607" i="22"/>
  <c r="W614" i="22"/>
  <c r="AD614" i="22" s="1"/>
  <c r="S615" i="22"/>
  <c r="W617" i="22"/>
  <c r="AD617" i="22" s="1"/>
  <c r="S623" i="22"/>
  <c r="R631" i="22"/>
  <c r="P631" i="22"/>
  <c r="T631" i="22"/>
  <c r="O631" i="22"/>
  <c r="Q631" i="22"/>
  <c r="S639" i="22"/>
  <c r="R515" i="22"/>
  <c r="S515" i="22"/>
  <c r="R519" i="22"/>
  <c r="S519" i="22"/>
  <c r="R523" i="22"/>
  <c r="S523" i="22"/>
  <c r="R527" i="22"/>
  <c r="S527" i="22"/>
  <c r="R531" i="22"/>
  <c r="S531" i="22"/>
  <c r="R535" i="22"/>
  <c r="S535" i="22"/>
  <c r="R539" i="22"/>
  <c r="S539" i="22"/>
  <c r="R543" i="22"/>
  <c r="S543" i="22"/>
  <c r="R547" i="22"/>
  <c r="S547" i="22"/>
  <c r="R551" i="22"/>
  <c r="S551" i="22"/>
  <c r="R557" i="22"/>
  <c r="Q557" i="22"/>
  <c r="S557" i="22"/>
  <c r="O557" i="22"/>
  <c r="R559" i="22"/>
  <c r="Q559" i="22"/>
  <c r="S559" i="22"/>
  <c r="O559" i="22"/>
  <c r="R567" i="22"/>
  <c r="Q567" i="22"/>
  <c r="S567" i="22"/>
  <c r="O567" i="22"/>
  <c r="R575" i="22"/>
  <c r="Q575" i="22"/>
  <c r="S575" i="22"/>
  <c r="O575" i="22"/>
  <c r="R583" i="22"/>
  <c r="Q583" i="22"/>
  <c r="S583" i="22"/>
  <c r="O583" i="22"/>
  <c r="R587" i="22"/>
  <c r="P587" i="22"/>
  <c r="T587" i="22"/>
  <c r="O587" i="22"/>
  <c r="Q587" i="22"/>
  <c r="S595" i="22"/>
  <c r="R611" i="22"/>
  <c r="P611" i="22"/>
  <c r="K611" i="22"/>
  <c r="T611" i="22"/>
  <c r="O611" i="22"/>
  <c r="Q611" i="22"/>
  <c r="R627" i="22"/>
  <c r="P627" i="22"/>
  <c r="T627" i="22"/>
  <c r="O627" i="22"/>
  <c r="Q627" i="22"/>
  <c r="S661" i="22"/>
  <c r="O661" i="22"/>
  <c r="K661" i="22"/>
  <c r="T661" i="22"/>
  <c r="R661" i="22"/>
  <c r="Q661" i="22"/>
  <c r="R641" i="22"/>
  <c r="S641" i="22"/>
  <c r="R645" i="22"/>
  <c r="S645" i="22"/>
  <c r="S653" i="22"/>
  <c r="O653" i="22"/>
  <c r="T653" i="22"/>
  <c r="P653" i="22"/>
  <c r="Q656" i="22"/>
  <c r="T656" i="22"/>
  <c r="O656" i="22"/>
  <c r="P656" i="22"/>
  <c r="S657" i="22"/>
  <c r="O657" i="22"/>
  <c r="Q657" i="22"/>
  <c r="Q660" i="22"/>
  <c r="W660" i="22" s="1"/>
  <c r="AD660" i="22" s="1"/>
  <c r="R660" i="22"/>
  <c r="O660" i="22"/>
  <c r="S667" i="22"/>
  <c r="O667" i="22"/>
  <c r="K667" i="22"/>
  <c r="W667" i="22" s="1"/>
  <c r="AD667" i="22" s="1"/>
  <c r="P667" i="22"/>
  <c r="Q683" i="22"/>
  <c r="S683" i="22"/>
  <c r="O683" i="22"/>
  <c r="T683" i="22"/>
  <c r="R683" i="22"/>
  <c r="Q695" i="22"/>
  <c r="S695" i="22"/>
  <c r="O695" i="22"/>
  <c r="R695" i="22"/>
  <c r="Q668" i="22"/>
  <c r="R668" i="22"/>
  <c r="O668" i="22"/>
  <c r="S671" i="22"/>
  <c r="O671" i="22"/>
  <c r="K671" i="22"/>
  <c r="Q671" i="22"/>
  <c r="T671" i="22"/>
  <c r="P671" i="22"/>
  <c r="S678" i="22"/>
  <c r="O678" i="22"/>
  <c r="K678" i="22"/>
  <c r="Q678" i="22"/>
  <c r="R678" i="22"/>
  <c r="Q679" i="22"/>
  <c r="S679" i="22"/>
  <c r="O679" i="22"/>
  <c r="K679" i="22"/>
  <c r="T679" i="22"/>
  <c r="P679" i="22"/>
  <c r="Q685" i="22"/>
  <c r="S685" i="22"/>
  <c r="O685" i="22"/>
  <c r="T685" i="22"/>
  <c r="S696" i="22"/>
  <c r="O696" i="22"/>
  <c r="Q696" i="22"/>
  <c r="T696" i="22"/>
  <c r="P696" i="22"/>
  <c r="Q706" i="22"/>
  <c r="R706" i="22"/>
  <c r="T706" i="22"/>
  <c r="P706" i="22"/>
  <c r="O706" i="22"/>
  <c r="R643" i="22"/>
  <c r="S643" i="22"/>
  <c r="R647" i="22"/>
  <c r="S647" i="22"/>
  <c r="S651" i="22"/>
  <c r="O651" i="22"/>
  <c r="P651" i="22"/>
  <c r="Q662" i="22"/>
  <c r="P662" i="22"/>
  <c r="K662" i="22"/>
  <c r="O662" i="22"/>
  <c r="P668" i="22"/>
  <c r="S669" i="22"/>
  <c r="O669" i="22"/>
  <c r="K669" i="22"/>
  <c r="T669" i="22"/>
  <c r="P669" i="22"/>
  <c r="R671" i="22"/>
  <c r="Q674" i="22"/>
  <c r="W674" i="22" s="1"/>
  <c r="AD674" i="22" s="1"/>
  <c r="R674" i="22"/>
  <c r="T674" i="22"/>
  <c r="P674" i="22"/>
  <c r="P685" i="22"/>
  <c r="Q687" i="22"/>
  <c r="S687" i="22"/>
  <c r="O687" i="22"/>
  <c r="R687" i="22"/>
  <c r="T695" i="22"/>
  <c r="S706" i="22"/>
  <c r="P478" i="22"/>
  <c r="P480" i="22"/>
  <c r="P482" i="22"/>
  <c r="P484" i="22"/>
  <c r="P486" i="22"/>
  <c r="P488" i="22"/>
  <c r="P490" i="22"/>
  <c r="P492" i="22"/>
  <c r="P494" i="22"/>
  <c r="P496" i="22"/>
  <c r="P498" i="22"/>
  <c r="P500" i="22"/>
  <c r="P502" i="22"/>
  <c r="P504" i="22"/>
  <c r="P506" i="22"/>
  <c r="P508" i="22"/>
  <c r="P510" i="22"/>
  <c r="P512" i="22"/>
  <c r="P514" i="22"/>
  <c r="P516" i="22"/>
  <c r="P518" i="22"/>
  <c r="P520" i="22"/>
  <c r="P522" i="22"/>
  <c r="P524" i="22"/>
  <c r="P526" i="22"/>
  <c r="P528" i="22"/>
  <c r="P530" i="22"/>
  <c r="P532" i="22"/>
  <c r="P534" i="22"/>
  <c r="P536" i="22"/>
  <c r="P538" i="22"/>
  <c r="P540" i="22"/>
  <c r="P542" i="22"/>
  <c r="P544" i="22"/>
  <c r="P546" i="22"/>
  <c r="P548" i="22"/>
  <c r="P550" i="22"/>
  <c r="P552" i="22"/>
  <c r="P554" i="22"/>
  <c r="P556" i="22"/>
  <c r="P558" i="22"/>
  <c r="P560" i="22"/>
  <c r="P562" i="22"/>
  <c r="P564" i="22"/>
  <c r="P566" i="22"/>
  <c r="P568" i="22"/>
  <c r="P570" i="22"/>
  <c r="P572" i="22"/>
  <c r="P574" i="22"/>
  <c r="P576" i="22"/>
  <c r="P578" i="22"/>
  <c r="P580" i="22"/>
  <c r="P582" i="22"/>
  <c r="T584" i="22"/>
  <c r="P584" i="22"/>
  <c r="Q584" i="22"/>
  <c r="R585" i="22"/>
  <c r="S585" i="22"/>
  <c r="R589" i="22"/>
  <c r="S589" i="22"/>
  <c r="R593" i="22"/>
  <c r="S593" i="22"/>
  <c r="R597" i="22"/>
  <c r="S597" i="22"/>
  <c r="R601" i="22"/>
  <c r="S601" i="22"/>
  <c r="R605" i="22"/>
  <c r="S605" i="22"/>
  <c r="R609" i="22"/>
  <c r="S609" i="22"/>
  <c r="R613" i="22"/>
  <c r="S613" i="22"/>
  <c r="R617" i="22"/>
  <c r="S617" i="22"/>
  <c r="R621" i="22"/>
  <c r="S621" i="22"/>
  <c r="R625" i="22"/>
  <c r="S625" i="22"/>
  <c r="R629" i="22"/>
  <c r="S629" i="22"/>
  <c r="R633" i="22"/>
  <c r="S633" i="22"/>
  <c r="R637" i="22"/>
  <c r="S637" i="22"/>
  <c r="Q641" i="22"/>
  <c r="O643" i="22"/>
  <c r="T643" i="22"/>
  <c r="Q645" i="22"/>
  <c r="O647" i="22"/>
  <c r="T647" i="22"/>
  <c r="S649" i="22"/>
  <c r="O649" i="22"/>
  <c r="Q649" i="22"/>
  <c r="Q651" i="22"/>
  <c r="Q652" i="22"/>
  <c r="R652" i="22"/>
  <c r="O652" i="22"/>
  <c r="T657" i="22"/>
  <c r="S659" i="22"/>
  <c r="O659" i="22"/>
  <c r="P659" i="22"/>
  <c r="T660" i="22"/>
  <c r="R662" i="22"/>
  <c r="T667" i="22"/>
  <c r="K668" i="22"/>
  <c r="S668" i="22"/>
  <c r="Q669" i="22"/>
  <c r="W669" i="22" s="1"/>
  <c r="AD669" i="22" s="1"/>
  <c r="Q670" i="22"/>
  <c r="P670" i="22"/>
  <c r="K670" i="22"/>
  <c r="O670" i="22"/>
  <c r="S674" i="22"/>
  <c r="S675" i="22"/>
  <c r="O675" i="22"/>
  <c r="K675" i="22"/>
  <c r="T675" i="22"/>
  <c r="R675" i="22"/>
  <c r="Q675" i="22"/>
  <c r="S676" i="22"/>
  <c r="O676" i="22"/>
  <c r="K676" i="22"/>
  <c r="Q676" i="22"/>
  <c r="T676" i="22"/>
  <c r="P678" i="22"/>
  <c r="R685" i="22"/>
  <c r="P687" i="22"/>
  <c r="S688" i="22"/>
  <c r="O688" i="22"/>
  <c r="Q688" i="22"/>
  <c r="T688" i="22"/>
  <c r="P688" i="22"/>
  <c r="Q693" i="22"/>
  <c r="S693" i="22"/>
  <c r="O693" i="22"/>
  <c r="T693" i="22"/>
  <c r="R696" i="22"/>
  <c r="Q740" i="22"/>
  <c r="P740" i="22"/>
  <c r="K740" i="22"/>
  <c r="T740" i="22"/>
  <c r="O740" i="22"/>
  <c r="R740" i="22"/>
  <c r="S740" i="22"/>
  <c r="S684" i="22"/>
  <c r="O684" i="22"/>
  <c r="Q684" i="22"/>
  <c r="T684" i="22"/>
  <c r="R684" i="22"/>
  <c r="S692" i="22"/>
  <c r="O692" i="22"/>
  <c r="Q692" i="22"/>
  <c r="T692" i="22"/>
  <c r="R692" i="22"/>
  <c r="S703" i="22"/>
  <c r="O703" i="22"/>
  <c r="Q703" i="22"/>
  <c r="T703" i="22"/>
  <c r="P703" i="22"/>
  <c r="R703" i="22"/>
  <c r="P586" i="22"/>
  <c r="P588" i="22"/>
  <c r="P590" i="22"/>
  <c r="P592" i="22"/>
  <c r="P594" i="22"/>
  <c r="P596" i="22"/>
  <c r="P598" i="22"/>
  <c r="P600" i="22"/>
  <c r="P602" i="22"/>
  <c r="P604" i="22"/>
  <c r="P606" i="22"/>
  <c r="P608" i="22"/>
  <c r="P610" i="22"/>
  <c r="P612" i="22"/>
  <c r="P614" i="22"/>
  <c r="P616" i="22"/>
  <c r="P618" i="22"/>
  <c r="P620" i="22"/>
  <c r="P622" i="22"/>
  <c r="P624" i="22"/>
  <c r="P626" i="22"/>
  <c r="P628" i="22"/>
  <c r="P630" i="22"/>
  <c r="P632" i="22"/>
  <c r="P634" i="22"/>
  <c r="P636" i="22"/>
  <c r="P638" i="22"/>
  <c r="P640" i="22"/>
  <c r="P642" i="22"/>
  <c r="P644" i="22"/>
  <c r="P646" i="22"/>
  <c r="P648" i="22"/>
  <c r="Q650" i="22"/>
  <c r="S650" i="22"/>
  <c r="S655" i="22"/>
  <c r="O655" i="22"/>
  <c r="R655" i="22"/>
  <c r="Q658" i="22"/>
  <c r="S658" i="22"/>
  <c r="S663" i="22"/>
  <c r="O663" i="22"/>
  <c r="K663" i="22"/>
  <c r="W663" i="22" s="1"/>
  <c r="AD663" i="22" s="1"/>
  <c r="R663" i="22"/>
  <c r="Q666" i="22"/>
  <c r="W666" i="22" s="1"/>
  <c r="AD666" i="22" s="1"/>
  <c r="S666" i="22"/>
  <c r="S673" i="22"/>
  <c r="O673" i="22"/>
  <c r="K673" i="22"/>
  <c r="W673" i="22" s="1"/>
  <c r="AD673" i="22" s="1"/>
  <c r="P673" i="22"/>
  <c r="S680" i="22"/>
  <c r="O680" i="22"/>
  <c r="K680" i="22"/>
  <c r="Q680" i="22"/>
  <c r="R680" i="22"/>
  <c r="S682" i="22"/>
  <c r="O682" i="22"/>
  <c r="K682" i="22"/>
  <c r="Q682" i="22"/>
  <c r="R682" i="22"/>
  <c r="T682" i="22"/>
  <c r="Q689" i="22"/>
  <c r="S689" i="22"/>
  <c r="O689" i="22"/>
  <c r="R689" i="22"/>
  <c r="Q691" i="22"/>
  <c r="S691" i="22"/>
  <c r="O691" i="22"/>
  <c r="R691" i="22"/>
  <c r="T691" i="22"/>
  <c r="Q697" i="22"/>
  <c r="S697" i="22"/>
  <c r="O697" i="22"/>
  <c r="R697" i="22"/>
  <c r="Q708" i="22"/>
  <c r="P708" i="22"/>
  <c r="R708" i="22"/>
  <c r="T708" i="22"/>
  <c r="S708" i="22"/>
  <c r="O708" i="22"/>
  <c r="S711" i="22"/>
  <c r="O711" i="22"/>
  <c r="Q711" i="22"/>
  <c r="T711" i="22"/>
  <c r="P711" i="22"/>
  <c r="Q722" i="22"/>
  <c r="P722" i="22"/>
  <c r="K722" i="22"/>
  <c r="R722" i="22"/>
  <c r="T722" i="22"/>
  <c r="S722" i="22"/>
  <c r="Q672" i="22"/>
  <c r="W672" i="22" s="1"/>
  <c r="AD672" i="22" s="1"/>
  <c r="S672" i="22"/>
  <c r="Q677" i="22"/>
  <c r="S677" i="22"/>
  <c r="O677" i="22"/>
  <c r="K677" i="22"/>
  <c r="P677" i="22"/>
  <c r="Q681" i="22"/>
  <c r="S681" i="22"/>
  <c r="O681" i="22"/>
  <c r="K681" i="22"/>
  <c r="P681" i="22"/>
  <c r="S686" i="22"/>
  <c r="O686" i="22"/>
  <c r="Q686" i="22"/>
  <c r="P686" i="22"/>
  <c r="S690" i="22"/>
  <c r="O690" i="22"/>
  <c r="Q690" i="22"/>
  <c r="P690" i="22"/>
  <c r="S694" i="22"/>
  <c r="O694" i="22"/>
  <c r="Q694" i="22"/>
  <c r="P694" i="22"/>
  <c r="S698" i="22"/>
  <c r="O698" i="22"/>
  <c r="Q698" i="22"/>
  <c r="P698" i="22"/>
  <c r="S715" i="22"/>
  <c r="O715" i="22"/>
  <c r="T715" i="22"/>
  <c r="Q715" i="22"/>
  <c r="P715" i="22"/>
  <c r="S719" i="22"/>
  <c r="O719" i="22"/>
  <c r="Q719" i="22"/>
  <c r="T719" i="22"/>
  <c r="P719" i="22"/>
  <c r="O722" i="22"/>
  <c r="R700" i="22"/>
  <c r="S700" i="22"/>
  <c r="S707" i="22"/>
  <c r="O707" i="22"/>
  <c r="T707" i="22"/>
  <c r="P707" i="22"/>
  <c r="S727" i="22"/>
  <c r="O727" i="22"/>
  <c r="K727" i="22"/>
  <c r="P727" i="22"/>
  <c r="T727" i="22"/>
  <c r="Q727" i="22"/>
  <c r="Q730" i="22"/>
  <c r="R730" i="22"/>
  <c r="P730" i="22"/>
  <c r="K730" i="22"/>
  <c r="O730" i="22"/>
  <c r="T730" i="22"/>
  <c r="S737" i="22"/>
  <c r="O737" i="22"/>
  <c r="K737" i="22"/>
  <c r="P737" i="22"/>
  <c r="T737" i="22"/>
  <c r="Q737" i="22"/>
  <c r="Q702" i="22"/>
  <c r="T702" i="22"/>
  <c r="O702" i="22"/>
  <c r="S705" i="22"/>
  <c r="O705" i="22"/>
  <c r="P705" i="22"/>
  <c r="Q710" i="22"/>
  <c r="T710" i="22"/>
  <c r="O710" i="22"/>
  <c r="R710" i="22"/>
  <c r="S710" i="22"/>
  <c r="Q714" i="22"/>
  <c r="R714" i="22"/>
  <c r="T714" i="22"/>
  <c r="O714" i="22"/>
  <c r="S714" i="22"/>
  <c r="Q718" i="22"/>
  <c r="T718" i="22"/>
  <c r="O718" i="22"/>
  <c r="R718" i="22"/>
  <c r="S718" i="22"/>
  <c r="S735" i="22"/>
  <c r="O735" i="22"/>
  <c r="K735" i="22"/>
  <c r="Q735" i="22"/>
  <c r="P735" i="22"/>
  <c r="T735" i="22"/>
  <c r="Q746" i="22"/>
  <c r="T746" i="22"/>
  <c r="R746" i="22"/>
  <c r="P746" i="22"/>
  <c r="O746" i="22"/>
  <c r="S713" i="22"/>
  <c r="O713" i="22"/>
  <c r="R713" i="22"/>
  <c r="Q716" i="22"/>
  <c r="S716" i="22"/>
  <c r="S721" i="22"/>
  <c r="O721" i="22"/>
  <c r="T721" i="22"/>
  <c r="P721" i="22"/>
  <c r="Q724" i="22"/>
  <c r="W724" i="22" s="1"/>
  <c r="AD724" i="22" s="1"/>
  <c r="T724" i="22"/>
  <c r="O724" i="22"/>
  <c r="P724" i="22"/>
  <c r="S725" i="22"/>
  <c r="O725" i="22"/>
  <c r="K725" i="22"/>
  <c r="Q725" i="22"/>
  <c r="S729" i="22"/>
  <c r="O729" i="22"/>
  <c r="K729" i="22"/>
  <c r="W729" i="22" s="1"/>
  <c r="AD729" i="22" s="1"/>
  <c r="P729" i="22"/>
  <c r="T729" i="22"/>
  <c r="R729" i="22"/>
  <c r="Q732" i="22"/>
  <c r="P732" i="22"/>
  <c r="K732" i="22"/>
  <c r="T732" i="22"/>
  <c r="O732" i="22"/>
  <c r="S732" i="22"/>
  <c r="Q738" i="22"/>
  <c r="R738" i="22"/>
  <c r="P738" i="22"/>
  <c r="K738" i="22"/>
  <c r="S738" i="22"/>
  <c r="S749" i="22"/>
  <c r="O749" i="22"/>
  <c r="P749" i="22"/>
  <c r="R749" i="22"/>
  <c r="Q749" i="22"/>
  <c r="Q752" i="22"/>
  <c r="P752" i="22"/>
  <c r="T752" i="22"/>
  <c r="S752" i="22"/>
  <c r="P699" i="22"/>
  <c r="P701" i="22"/>
  <c r="Q704" i="22"/>
  <c r="S704" i="22"/>
  <c r="S709" i="22"/>
  <c r="O709" i="22"/>
  <c r="R709" i="22"/>
  <c r="Q712" i="22"/>
  <c r="S712" i="22"/>
  <c r="P713" i="22"/>
  <c r="P716" i="22"/>
  <c r="S717" i="22"/>
  <c r="O717" i="22"/>
  <c r="R717" i="22"/>
  <c r="Q720" i="22"/>
  <c r="R720" i="22"/>
  <c r="T720" i="22"/>
  <c r="R721" i="22"/>
  <c r="S724" i="22"/>
  <c r="R725" i="22"/>
  <c r="S743" i="22"/>
  <c r="O743" i="22"/>
  <c r="K743" i="22"/>
  <c r="Q743" i="22"/>
  <c r="P743" i="22"/>
  <c r="R743" i="22"/>
  <c r="S745" i="22"/>
  <c r="O745" i="22"/>
  <c r="P745" i="22"/>
  <c r="T745" i="22"/>
  <c r="R745" i="22"/>
  <c r="O752" i="22"/>
  <c r="R764" i="22"/>
  <c r="Q764" i="22"/>
  <c r="T764" i="22"/>
  <c r="P764" i="22"/>
  <c r="S764" i="22"/>
  <c r="S723" i="22"/>
  <c r="O723" i="22"/>
  <c r="K723" i="22"/>
  <c r="W723" i="22" s="1"/>
  <c r="AD723" i="22" s="1"/>
  <c r="R723" i="22"/>
  <c r="Q726" i="22"/>
  <c r="W726" i="22" s="1"/>
  <c r="AD726" i="22" s="1"/>
  <c r="S726" i="22"/>
  <c r="S731" i="22"/>
  <c r="O731" i="22"/>
  <c r="K731" i="22"/>
  <c r="W731" i="22" s="1"/>
  <c r="AD731" i="22" s="1"/>
  <c r="R731" i="22"/>
  <c r="Q734" i="22"/>
  <c r="W734" i="22" s="1"/>
  <c r="AD734" i="22" s="1"/>
  <c r="S734" i="22"/>
  <c r="S739" i="22"/>
  <c r="O739" i="22"/>
  <c r="K739" i="22"/>
  <c r="W739" i="22" s="1"/>
  <c r="AD739" i="22" s="1"/>
  <c r="R739" i="22"/>
  <c r="Q742" i="22"/>
  <c r="W742" i="22" s="1"/>
  <c r="AD742" i="22" s="1"/>
  <c r="S742" i="22"/>
  <c r="S747" i="22"/>
  <c r="O747" i="22"/>
  <c r="Q747" i="22"/>
  <c r="Q750" i="22"/>
  <c r="R750" i="22"/>
  <c r="O750" i="22"/>
  <c r="S757" i="22"/>
  <c r="O757" i="22"/>
  <c r="Q757" i="22"/>
  <c r="R757" i="22"/>
  <c r="P757" i="22"/>
  <c r="S759" i="22"/>
  <c r="O759" i="22"/>
  <c r="P759" i="22"/>
  <c r="T759" i="22"/>
  <c r="Q759" i="22"/>
  <c r="R762" i="22"/>
  <c r="Q762" i="22"/>
  <c r="T762" i="22"/>
  <c r="P762" i="22"/>
  <c r="Q728" i="22"/>
  <c r="W728" i="22" s="1"/>
  <c r="AD728" i="22" s="1"/>
  <c r="S728" i="22"/>
  <c r="S733" i="22"/>
  <c r="O733" i="22"/>
  <c r="K733" i="22"/>
  <c r="W733" i="22" s="1"/>
  <c r="AD733" i="22" s="1"/>
  <c r="R733" i="22"/>
  <c r="Q736" i="22"/>
  <c r="W736" i="22" s="1"/>
  <c r="AD736" i="22" s="1"/>
  <c r="S736" i="22"/>
  <c r="S741" i="22"/>
  <c r="O741" i="22"/>
  <c r="K741" i="22"/>
  <c r="W741" i="22" s="1"/>
  <c r="AD741" i="22" s="1"/>
  <c r="R741" i="22"/>
  <c r="Q744" i="22"/>
  <c r="S744" i="22"/>
  <c r="S751" i="22"/>
  <c r="O751" i="22"/>
  <c r="T751" i="22"/>
  <c r="P751" i="22"/>
  <c r="Q754" i="22"/>
  <c r="T754" i="22"/>
  <c r="O754" i="22"/>
  <c r="P754" i="22"/>
  <c r="S755" i="22"/>
  <c r="O755" i="22"/>
  <c r="Q755" i="22"/>
  <c r="Q760" i="22"/>
  <c r="R760" i="22"/>
  <c r="S760" i="22"/>
  <c r="P760" i="22"/>
  <c r="Q761" i="22"/>
  <c r="P761" i="22"/>
  <c r="S761" i="22"/>
  <c r="R761" i="22"/>
  <c r="Q748" i="22"/>
  <c r="S748" i="22"/>
  <c r="S753" i="22"/>
  <c r="O753" i="22"/>
  <c r="R753" i="22"/>
  <c r="Q756" i="22"/>
  <c r="S756" i="22"/>
  <c r="S770" i="22"/>
  <c r="R881" i="22"/>
  <c r="T881" i="22"/>
  <c r="R893" i="22"/>
  <c r="T893" i="22"/>
  <c r="R897" i="22"/>
  <c r="T897" i="22"/>
  <c r="T904" i="22"/>
  <c r="R904" i="22"/>
  <c r="T931" i="22"/>
  <c r="Q1131" i="22"/>
  <c r="R1131" i="22"/>
  <c r="R1190" i="22"/>
  <c r="S1190" i="22"/>
  <c r="Q1258" i="22"/>
  <c r="Q758" i="22"/>
  <c r="S758" i="22"/>
  <c r="R763" i="22"/>
  <c r="Q763" i="22"/>
  <c r="P763" i="22"/>
  <c r="R770" i="22"/>
  <c r="S774" i="22"/>
  <c r="R774" i="22"/>
  <c r="R888" i="22"/>
  <c r="P892" i="22"/>
  <c r="R901" i="22"/>
  <c r="T901" i="22"/>
  <c r="T935" i="22"/>
  <c r="T949" i="22"/>
  <c r="P949" i="22"/>
  <c r="R986" i="22"/>
  <c r="T986" i="22"/>
  <c r="T1004" i="22"/>
  <c r="T1062" i="22"/>
  <c r="T1086" i="22"/>
  <c r="R1086" i="22"/>
  <c r="Q1107" i="22"/>
  <c r="R1107" i="22"/>
  <c r="S1145" i="22"/>
  <c r="R889" i="22"/>
  <c r="T889" i="22"/>
  <c r="T896" i="22"/>
  <c r="R896" i="22"/>
  <c r="P1164" i="22"/>
  <c r="Q1250" i="22"/>
  <c r="R876" i="22"/>
  <c r="P915" i="22"/>
  <c r="T1050" i="22"/>
  <c r="R1092" i="22"/>
  <c r="T1094" i="22"/>
  <c r="Q1147" i="22"/>
  <c r="P1147" i="22"/>
  <c r="S1161" i="22"/>
  <c r="T1222" i="22"/>
  <c r="S1222" i="22"/>
  <c r="Q1222" i="22"/>
  <c r="O1222" i="22"/>
  <c r="R1234" i="22"/>
  <c r="T1263" i="22"/>
  <c r="Q1263" i="22"/>
  <c r="Q1294" i="22"/>
  <c r="O1352" i="22"/>
  <c r="Q1352" i="22"/>
  <c r="Q1369" i="22"/>
  <c r="Q1387" i="22"/>
  <c r="P1387" i="22"/>
  <c r="T882" i="22"/>
  <c r="R885" i="22"/>
  <c r="T890" i="22"/>
  <c r="T905" i="22"/>
  <c r="O990" i="22"/>
  <c r="T990" i="22"/>
  <c r="T1018" i="22"/>
  <c r="T1042" i="22"/>
  <c r="R1048" i="22"/>
  <c r="T1055" i="22"/>
  <c r="T1100" i="22"/>
  <c r="Q1109" i="22"/>
  <c r="S1137" i="22"/>
  <c r="P1142" i="22"/>
  <c r="Q1142" i="22"/>
  <c r="Q1193" i="22"/>
  <c r="T1207" i="22"/>
  <c r="T1210" i="22"/>
  <c r="S1210" i="22"/>
  <c r="Q1210" i="22"/>
  <c r="R1223" i="22"/>
  <c r="T1232" i="22"/>
  <c r="Q1232" i="22"/>
  <c r="O1232" i="22"/>
  <c r="T1266" i="22"/>
  <c r="O1266" i="22"/>
  <c r="Q1270" i="22"/>
  <c r="O1308" i="22"/>
  <c r="O1320" i="22"/>
  <c r="Q1326" i="22"/>
  <c r="O1326" i="22"/>
  <c r="S1339" i="22"/>
  <c r="T1352" i="22"/>
  <c r="P988" i="22"/>
  <c r="O988" i="22"/>
  <c r="P996" i="22"/>
  <c r="R1016" i="22"/>
  <c r="R1024" i="22"/>
  <c r="T1047" i="22"/>
  <c r="T1054" i="22"/>
  <c r="R1054" i="22"/>
  <c r="T1068" i="22"/>
  <c r="Q1115" i="22"/>
  <c r="R1115" i="22"/>
  <c r="Q1121" i="22"/>
  <c r="P1158" i="22"/>
  <c r="Q1158" i="22"/>
  <c r="O1162" i="22"/>
  <c r="P1162" i="22"/>
  <c r="O1178" i="22"/>
  <c r="R1189" i="22"/>
  <c r="S1189" i="22"/>
  <c r="R1191" i="22"/>
  <c r="R1239" i="22"/>
  <c r="Q1254" i="22"/>
  <c r="Q1262" i="22"/>
  <c r="T1265" i="22"/>
  <c r="Z1265" i="22" s="1"/>
  <c r="AG1265" i="22" s="1"/>
  <c r="Q1265" i="22"/>
  <c r="Q1278" i="22"/>
  <c r="T1278" i="22"/>
  <c r="Q1288" i="22"/>
  <c r="Q1307" i="22"/>
  <c r="Q1346" i="22"/>
  <c r="O1346" i="22"/>
  <c r="O998" i="22"/>
  <c r="P998" i="22"/>
  <c r="T1015" i="22"/>
  <c r="T1022" i="22"/>
  <c r="R1056" i="22"/>
  <c r="T1099" i="22"/>
  <c r="Q1108" i="22"/>
  <c r="Q1123" i="22"/>
  <c r="R1123" i="22"/>
  <c r="Q1129" i="22"/>
  <c r="O1138" i="22"/>
  <c r="T1138" i="22"/>
  <c r="Q1138" i="22"/>
  <c r="S1141" i="22"/>
  <c r="Q1167" i="22"/>
  <c r="P1167" i="22"/>
  <c r="S1181" i="22"/>
  <c r="R1193" i="22"/>
  <c r="T1235" i="22"/>
  <c r="O1235" i="22"/>
  <c r="R1238" i="22"/>
  <c r="T1264" i="22"/>
  <c r="Q1264" i="22"/>
  <c r="Q1280" i="22"/>
  <c r="Q1316" i="22"/>
  <c r="P1316" i="22"/>
  <c r="Q1321" i="22"/>
  <c r="Q1330" i="22"/>
  <c r="T1330" i="22"/>
  <c r="O1340" i="22"/>
  <c r="Q1340" i="22"/>
  <c r="T1425" i="22"/>
  <c r="Q1440" i="22"/>
  <c r="R1440" i="22"/>
  <c r="E53" i="108"/>
  <c r="T1359" i="22"/>
  <c r="T1377" i="22"/>
  <c r="T1378" i="22"/>
  <c r="T1382" i="22"/>
  <c r="P1390" i="22"/>
  <c r="T1390" i="22"/>
  <c r="R1461" i="22"/>
  <c r="P1461" i="22"/>
  <c r="T1489" i="22"/>
  <c r="P1489" i="22"/>
  <c r="N42" i="50"/>
  <c r="E53" i="50"/>
  <c r="E52" i="94"/>
  <c r="L24" i="94"/>
  <c r="E52" i="95"/>
  <c r="M24" i="95"/>
  <c r="P1154" i="22"/>
  <c r="Q1183" i="22"/>
  <c r="Q1188" i="22"/>
  <c r="Q1200" i="22"/>
  <c r="S1224" i="22"/>
  <c r="Q1243" i="22"/>
  <c r="Q1267" i="22"/>
  <c r="T1286" i="22"/>
  <c r="P1312" i="22"/>
  <c r="P1324" i="22"/>
  <c r="T1332" i="22"/>
  <c r="O1350" i="22"/>
  <c r="P1356" i="22"/>
  <c r="Q1372" i="22"/>
  <c r="R1422" i="22"/>
  <c r="Q1442" i="22"/>
  <c r="T1446" i="22"/>
  <c r="S1446" i="22"/>
  <c r="Q1494" i="22"/>
  <c r="O25" i="91"/>
  <c r="T1067" i="22"/>
  <c r="T1080" i="22"/>
  <c r="T1146" i="22"/>
  <c r="Q1154" i="22"/>
  <c r="P1163" i="22"/>
  <c r="P1170" i="22"/>
  <c r="S1183" i="22"/>
  <c r="S1188" i="22"/>
  <c r="Q1194" i="22"/>
  <c r="Q1199" i="22"/>
  <c r="S1200" i="22"/>
  <c r="Q1212" i="22"/>
  <c r="O1215" i="22"/>
  <c r="O1227" i="22"/>
  <c r="Q1312" i="22"/>
  <c r="Q1324" i="22"/>
  <c r="Q1344" i="22"/>
  <c r="T1350" i="22"/>
  <c r="Q1356" i="22"/>
  <c r="Q1361" i="22"/>
  <c r="T1376" i="22"/>
  <c r="Q1376" i="22"/>
  <c r="Q1377" i="22"/>
  <c r="Q1380" i="22"/>
  <c r="Q1388" i="22"/>
  <c r="T1388" i="22"/>
  <c r="Q1390" i="22"/>
  <c r="O1446" i="22"/>
  <c r="R1462" i="22"/>
  <c r="P1462" i="22"/>
  <c r="P1475" i="22"/>
  <c r="N42" i="93"/>
  <c r="N42" i="96"/>
  <c r="N42" i="101"/>
  <c r="T1391" i="22"/>
  <c r="T1407" i="22"/>
  <c r="T1434" i="22"/>
  <c r="O1445" i="22"/>
  <c r="Q1447" i="22"/>
  <c r="Q1449" i="22"/>
  <c r="S1451" i="22"/>
  <c r="Q1452" i="22"/>
  <c r="Q1453" i="22"/>
  <c r="Q1455" i="22"/>
  <c r="P1477" i="22"/>
  <c r="T1502" i="22"/>
  <c r="O1508" i="22"/>
  <c r="S1508" i="22"/>
  <c r="O1509" i="22"/>
  <c r="S1509" i="22"/>
  <c r="O1510" i="22"/>
  <c r="S1510" i="22"/>
  <c r="O1511" i="22"/>
  <c r="S1511" i="22"/>
  <c r="E52" i="92"/>
  <c r="O42" i="99"/>
  <c r="O42" i="100"/>
  <c r="H24" i="101"/>
  <c r="P25" i="101"/>
  <c r="E53" i="104"/>
  <c r="N42" i="105"/>
  <c r="E31" i="106"/>
  <c r="E51" i="106" s="1"/>
  <c r="L25" i="110"/>
  <c r="E53" i="110"/>
  <c r="E53" i="112"/>
  <c r="O1444" i="22"/>
  <c r="P1508" i="22"/>
  <c r="T1508" i="22"/>
  <c r="P1509" i="22"/>
  <c r="T1509" i="22"/>
  <c r="P1510" i="22"/>
  <c r="T1510" i="22"/>
  <c r="P1511" i="22"/>
  <c r="T1511" i="22"/>
  <c r="N42" i="92"/>
  <c r="N42" i="98"/>
  <c r="E53" i="127"/>
  <c r="Q1405" i="22"/>
  <c r="S1444" i="22"/>
  <c r="O1451" i="22"/>
  <c r="Q1454" i="22"/>
  <c r="R1468" i="22"/>
  <c r="P1485" i="22"/>
  <c r="O42" i="5"/>
  <c r="O42" i="91"/>
  <c r="O42" i="106"/>
  <c r="E52" i="106"/>
  <c r="I24" i="112"/>
  <c r="O42" i="102"/>
  <c r="N42" i="103"/>
  <c r="E52" i="103"/>
  <c r="N42" i="108"/>
  <c r="M24" i="109"/>
  <c r="E31" i="109"/>
  <c r="E51" i="109" s="1"/>
  <c r="O42" i="111"/>
  <c r="E52" i="112"/>
  <c r="E52" i="113"/>
  <c r="E52" i="114"/>
  <c r="E31" i="114"/>
  <c r="N42" i="118"/>
  <c r="P42" i="107"/>
  <c r="E42" i="112"/>
  <c r="E47" i="112" s="1"/>
  <c r="E11" i="112" s="1"/>
  <c r="O42" i="113"/>
  <c r="H25" i="119"/>
  <c r="N42" i="121"/>
  <c r="E52" i="129"/>
  <c r="O42" i="104"/>
  <c r="H24" i="113"/>
  <c r="E52" i="115"/>
  <c r="E31" i="115"/>
  <c r="E51" i="115" s="1"/>
  <c r="L24" i="115"/>
  <c r="E52" i="117"/>
  <c r="E52" i="120"/>
  <c r="E52" i="130"/>
  <c r="N42" i="114"/>
  <c r="N42" i="116"/>
  <c r="I25" i="116"/>
  <c r="O42" i="120"/>
  <c r="H24" i="121"/>
  <c r="O42" i="115"/>
  <c r="O42" i="119"/>
  <c r="P42" i="124"/>
  <c r="O42" i="130"/>
  <c r="O42" i="117"/>
  <c r="N42" i="122"/>
  <c r="E52" i="122"/>
  <c r="J4" i="21"/>
  <c r="L1027" i="22" s="1"/>
  <c r="J5" i="21"/>
  <c r="L147" i="22" s="1"/>
  <c r="X147" i="22" s="1"/>
  <c r="AE147" i="22" s="1"/>
  <c r="J6" i="21"/>
  <c r="L155" i="22" s="1"/>
  <c r="X155" i="22" s="1"/>
  <c r="AE155" i="22" s="1"/>
  <c r="J7" i="21"/>
  <c r="L182" i="22" s="1"/>
  <c r="J8" i="21"/>
  <c r="J9" i="21"/>
  <c r="L473" i="22" s="1"/>
  <c r="X473" i="22" s="1"/>
  <c r="AE473" i="22" s="1"/>
  <c r="J10" i="21"/>
  <c r="L494" i="22" s="1"/>
  <c r="X494" i="22" s="1"/>
  <c r="AE494" i="22" s="1"/>
  <c r="J11" i="21"/>
  <c r="J12" i="21"/>
  <c r="J13" i="21"/>
  <c r="L311" i="22" s="1"/>
  <c r="X311" i="22" s="1"/>
  <c r="AE311" i="22" s="1"/>
  <c r="J14" i="21"/>
  <c r="L339" i="22" s="1"/>
  <c r="X339" i="22" s="1"/>
  <c r="AE339" i="22" s="1"/>
  <c r="J15" i="21"/>
  <c r="L351" i="22" s="1"/>
  <c r="X351" i="22" s="1"/>
  <c r="AE351" i="22" s="1"/>
  <c r="P42" i="123"/>
  <c r="K5" i="19"/>
  <c r="K7" i="19"/>
  <c r="K9" i="19"/>
  <c r="K11" i="19"/>
  <c r="K13" i="19"/>
  <c r="K15" i="19"/>
  <c r="G4" i="21"/>
  <c r="I1191" i="22" s="1"/>
  <c r="K4" i="21"/>
  <c r="M1220" i="22" s="1"/>
  <c r="Y1220" i="22" s="1"/>
  <c r="AF1220" i="22" s="1"/>
  <c r="G5" i="21"/>
  <c r="I146" i="22" s="1"/>
  <c r="U146" i="22" s="1"/>
  <c r="K5" i="21"/>
  <c r="M647" i="22" s="1"/>
  <c r="G6" i="21"/>
  <c r="I154" i="22" s="1"/>
  <c r="U154" i="22" s="1"/>
  <c r="K6" i="21"/>
  <c r="G7" i="21"/>
  <c r="I691" i="22" s="1"/>
  <c r="K7" i="21"/>
  <c r="M697" i="22" s="1"/>
  <c r="G8" i="21"/>
  <c r="I708" i="22" s="1"/>
  <c r="K8" i="21"/>
  <c r="G9" i="21"/>
  <c r="I740" i="22" s="1"/>
  <c r="K9" i="21"/>
  <c r="M218" i="22" s="1"/>
  <c r="G10" i="21"/>
  <c r="I243" i="22" s="1"/>
  <c r="K10" i="21"/>
  <c r="G11" i="21"/>
  <c r="I273" i="22" s="1"/>
  <c r="K11" i="21"/>
  <c r="M269" i="22" s="1"/>
  <c r="G12" i="21"/>
  <c r="K12" i="21"/>
  <c r="M788" i="22" s="1"/>
  <c r="G13" i="21"/>
  <c r="I569" i="22" s="1"/>
  <c r="K13" i="21"/>
  <c r="G14" i="21"/>
  <c r="I581" i="22" s="1"/>
  <c r="K14" i="21"/>
  <c r="M832" i="22" s="1"/>
  <c r="G15" i="21"/>
  <c r="I603" i="22" s="1"/>
  <c r="K15" i="21"/>
  <c r="M348" i="22" s="1"/>
  <c r="O42" i="126"/>
  <c r="O42" i="127"/>
  <c r="N42" i="128"/>
  <c r="L5" i="19"/>
  <c r="J6" i="19"/>
  <c r="L7" i="19"/>
  <c r="J8" i="19"/>
  <c r="L9" i="19"/>
  <c r="J10" i="19"/>
  <c r="L11" i="19"/>
  <c r="J12" i="19"/>
  <c r="L13" i="19"/>
  <c r="J14" i="19"/>
  <c r="L15" i="19"/>
  <c r="K862" i="10" s="1"/>
  <c r="H4" i="21"/>
  <c r="J629" i="22" s="1"/>
  <c r="V629" i="22" s="1"/>
  <c r="AC629" i="22" s="1"/>
  <c r="L4" i="21"/>
  <c r="N121" i="22" s="1"/>
  <c r="H5" i="21"/>
  <c r="J643" i="22" s="1"/>
  <c r="V643" i="22" s="1"/>
  <c r="AC643" i="22" s="1"/>
  <c r="L5" i="21"/>
  <c r="H6" i="21"/>
  <c r="J664" i="22" s="1"/>
  <c r="V664" i="22" s="1"/>
  <c r="AC664" i="22" s="1"/>
  <c r="L6" i="21"/>
  <c r="N157" i="22" s="1"/>
  <c r="H7" i="21"/>
  <c r="J178" i="22" s="1"/>
  <c r="L7" i="21"/>
  <c r="H8" i="21"/>
  <c r="J199" i="22" s="1"/>
  <c r="L8" i="21"/>
  <c r="N467" i="22" s="1"/>
  <c r="Z467" i="22" s="1"/>
  <c r="AG467" i="22" s="1"/>
  <c r="H9" i="21"/>
  <c r="J479" i="22" s="1"/>
  <c r="V479" i="22" s="1"/>
  <c r="AC479" i="22" s="1"/>
  <c r="L9" i="21"/>
  <c r="H10" i="21"/>
  <c r="J247" i="22" s="1"/>
  <c r="V247" i="22" s="1"/>
  <c r="AC247" i="22" s="1"/>
  <c r="L10" i="21"/>
  <c r="N501" i="22" s="1"/>
  <c r="Z501" i="22" s="1"/>
  <c r="AG501" i="22" s="1"/>
  <c r="H11" i="21"/>
  <c r="J261" i="22" s="1"/>
  <c r="L11" i="21"/>
  <c r="N765" i="22" s="1"/>
  <c r="H12" i="21"/>
  <c r="J551" i="22" s="1"/>
  <c r="L12" i="21"/>
  <c r="N553" i="22" s="1"/>
  <c r="H13" i="21"/>
  <c r="J302" i="22" s="1"/>
  <c r="L13" i="21"/>
  <c r="N811" i="22" s="1"/>
  <c r="Z811" i="22" s="1"/>
  <c r="AG811" i="22" s="1"/>
  <c r="H14" i="21"/>
  <c r="J328" i="22" s="1"/>
  <c r="V328" i="22" s="1"/>
  <c r="AC328" i="22" s="1"/>
  <c r="L14" i="21"/>
  <c r="N595" i="22" s="1"/>
  <c r="H15" i="21"/>
  <c r="J605" i="22" s="1"/>
  <c r="V605" i="22" s="1"/>
  <c r="AC605" i="22" s="1"/>
  <c r="L15" i="21"/>
  <c r="K6" i="19"/>
  <c r="K8" i="19"/>
  <c r="K10" i="19"/>
  <c r="I4" i="21"/>
  <c r="K877" i="22" s="1"/>
  <c r="I5" i="21"/>
  <c r="K651" i="22" s="1"/>
  <c r="I7" i="21"/>
  <c r="K179" i="22" s="1"/>
  <c r="I8" i="21"/>
  <c r="K463" i="22" s="1"/>
  <c r="I10" i="21"/>
  <c r="I11" i="21"/>
  <c r="K269" i="22" s="1"/>
  <c r="I13" i="21"/>
  <c r="K310" i="22" s="1"/>
  <c r="W310" i="22" s="1"/>
  <c r="AD310" i="22" s="1"/>
  <c r="I14" i="21"/>
  <c r="L895" i="22"/>
  <c r="O896" i="22"/>
  <c r="R899" i="22"/>
  <c r="R900" i="22"/>
  <c r="O904" i="22"/>
  <c r="R907" i="22"/>
  <c r="R908" i="22"/>
  <c r="O912" i="22"/>
  <c r="U912" i="22" s="1"/>
  <c r="R915" i="22"/>
  <c r="R918" i="22"/>
  <c r="R921" i="22"/>
  <c r="R926" i="22"/>
  <c r="R929" i="22"/>
  <c r="R934" i="22"/>
  <c r="R937" i="22"/>
  <c r="R942" i="22"/>
  <c r="R945" i="22"/>
  <c r="T956" i="22"/>
  <c r="P957" i="22"/>
  <c r="O893" i="22"/>
  <c r="P895" i="22"/>
  <c r="J896" i="22"/>
  <c r="P896" i="22"/>
  <c r="T900" i="22"/>
  <c r="O901" i="22"/>
  <c r="P903" i="22"/>
  <c r="J904" i="22"/>
  <c r="P904" i="22"/>
  <c r="T908" i="22"/>
  <c r="O909" i="22"/>
  <c r="P911" i="22"/>
  <c r="J912" i="22"/>
  <c r="P912" i="22"/>
  <c r="J917" i="22"/>
  <c r="J918" i="22"/>
  <c r="T918" i="22"/>
  <c r="N922" i="22"/>
  <c r="Z922" i="22" s="1"/>
  <c r="AG922" i="22" s="1"/>
  <c r="J925" i="22"/>
  <c r="J926" i="22"/>
  <c r="T926" i="22"/>
  <c r="N930" i="22"/>
  <c r="Z930" i="22" s="1"/>
  <c r="AG930" i="22" s="1"/>
  <c r="J933" i="22"/>
  <c r="J934" i="22"/>
  <c r="T934" i="22"/>
  <c r="N938" i="22"/>
  <c r="Z938" i="22" s="1"/>
  <c r="AG938" i="22" s="1"/>
  <c r="J941" i="22"/>
  <c r="J942" i="22"/>
  <c r="T942" i="22"/>
  <c r="N946" i="22"/>
  <c r="Z946" i="22" s="1"/>
  <c r="AG946" i="22" s="1"/>
  <c r="T959" i="22"/>
  <c r="T967" i="22"/>
  <c r="T975" i="22"/>
  <c r="T983" i="22"/>
  <c r="R895" i="22"/>
  <c r="O900" i="22"/>
  <c r="R903" i="22"/>
  <c r="O908" i="22"/>
  <c r="R911" i="22"/>
  <c r="R922" i="22"/>
  <c r="R930" i="22"/>
  <c r="R938" i="22"/>
  <c r="R946" i="22"/>
  <c r="O897" i="22"/>
  <c r="J900" i="22"/>
  <c r="V900" i="22" s="1"/>
  <c r="AC900" i="22" s="1"/>
  <c r="O905" i="22"/>
  <c r="J908" i="22"/>
  <c r="V908" i="22" s="1"/>
  <c r="AC908" i="22" s="1"/>
  <c r="O913" i="22"/>
  <c r="J921" i="22"/>
  <c r="J922" i="22"/>
  <c r="J929" i="22"/>
  <c r="J930" i="22"/>
  <c r="J937" i="22"/>
  <c r="J938" i="22"/>
  <c r="J945" i="22"/>
  <c r="J946" i="22"/>
  <c r="T951" i="22"/>
  <c r="T952" i="22"/>
  <c r="P953" i="22"/>
  <c r="P956" i="22"/>
  <c r="T963" i="22"/>
  <c r="T964" i="22"/>
  <c r="T971" i="22"/>
  <c r="T972" i="22"/>
  <c r="T979" i="22"/>
  <c r="T980" i="22"/>
  <c r="O881" i="22"/>
  <c r="R884" i="22"/>
  <c r="J886" i="22"/>
  <c r="O889" i="22"/>
  <c r="R892" i="22"/>
  <c r="J881" i="22"/>
  <c r="P881" i="22"/>
  <c r="T885" i="22"/>
  <c r="O886" i="22"/>
  <c r="P888" i="22"/>
  <c r="J889" i="22"/>
  <c r="P889" i="22"/>
  <c r="T886" i="22"/>
  <c r="L765" i="22"/>
  <c r="P765" i="22"/>
  <c r="T765" i="22"/>
  <c r="P876" i="22"/>
  <c r="R877" i="22"/>
  <c r="O878" i="22"/>
  <c r="I765" i="22"/>
  <c r="M765" i="22"/>
  <c r="Y765" i="22" s="1"/>
  <c r="AF765" i="22" s="1"/>
  <c r="Q765" i="22"/>
  <c r="J766" i="22"/>
  <c r="J768" i="22"/>
  <c r="R772" i="22"/>
  <c r="T877" i="22"/>
  <c r="T878" i="22"/>
  <c r="J765" i="22"/>
  <c r="R765" i="22"/>
  <c r="O877" i="22"/>
  <c r="P880" i="22"/>
  <c r="K765" i="22"/>
  <c r="O765" i="22"/>
  <c r="R766" i="22"/>
  <c r="R768" i="22"/>
  <c r="J772" i="22"/>
  <c r="J877" i="22"/>
  <c r="V877" i="22" s="1"/>
  <c r="AC877" i="22" s="1"/>
  <c r="J878" i="22"/>
  <c r="N886" i="10"/>
  <c r="J882" i="10"/>
  <c r="M884" i="10"/>
  <c r="J886" i="10"/>
  <c r="J890" i="10"/>
  <c r="M882" i="10"/>
  <c r="P882" i="10" s="1"/>
  <c r="Y882" i="10" s="1"/>
  <c r="J883" i="10"/>
  <c r="M887" i="10"/>
  <c r="N891" i="10"/>
  <c r="I882" i="10"/>
  <c r="O882" i="10" s="1"/>
  <c r="N882" i="10"/>
  <c r="M883" i="10"/>
  <c r="N887" i="10"/>
  <c r="I891" i="10"/>
  <c r="O891" i="10" s="1"/>
  <c r="N883" i="10"/>
  <c r="I887" i="10"/>
  <c r="O887" i="10" s="1"/>
  <c r="M890" i="10"/>
  <c r="P890" i="10" s="1"/>
  <c r="Y890" i="10" s="1"/>
  <c r="J891" i="10"/>
  <c r="I892" i="10"/>
  <c r="O892" i="10" s="1"/>
  <c r="K882" i="10"/>
  <c r="I883" i="10"/>
  <c r="O883" i="10" s="1"/>
  <c r="O884" i="10"/>
  <c r="S884" i="10" s="1"/>
  <c r="M886" i="10"/>
  <c r="J887" i="10"/>
  <c r="I888" i="10"/>
  <c r="O888" i="10" s="1"/>
  <c r="I890" i="10"/>
  <c r="O890" i="10" s="1"/>
  <c r="N890" i="10"/>
  <c r="Q890" i="10" s="1"/>
  <c r="Z890" i="10" s="1"/>
  <c r="M891" i="10"/>
  <c r="P891" i="10" s="1"/>
  <c r="T891" i="10" s="1"/>
  <c r="M892" i="10"/>
  <c r="T882" i="10"/>
  <c r="T890" i="10"/>
  <c r="X884" i="10"/>
  <c r="L881" i="10"/>
  <c r="L885" i="10"/>
  <c r="L889" i="10"/>
  <c r="I881" i="10"/>
  <c r="M881" i="10"/>
  <c r="K883" i="10"/>
  <c r="Q883" i="10" s="1"/>
  <c r="J884" i="10"/>
  <c r="P884" i="10" s="1"/>
  <c r="N884" i="10"/>
  <c r="I885" i="10"/>
  <c r="M885" i="10"/>
  <c r="K887" i="10"/>
  <c r="J888" i="10"/>
  <c r="P888" i="10" s="1"/>
  <c r="N888" i="10"/>
  <c r="I889" i="10"/>
  <c r="M889" i="10"/>
  <c r="K891" i="10"/>
  <c r="J892" i="10"/>
  <c r="P892" i="10" s="1"/>
  <c r="N892" i="10"/>
  <c r="J881" i="10"/>
  <c r="N881" i="10"/>
  <c r="Q881" i="10" s="1"/>
  <c r="K884" i="10"/>
  <c r="J885" i="10"/>
  <c r="N885" i="10"/>
  <c r="Q885" i="10" s="1"/>
  <c r="K888" i="10"/>
  <c r="J889" i="10"/>
  <c r="N889" i="10"/>
  <c r="K892" i="10"/>
  <c r="M769" i="10"/>
  <c r="I769" i="10"/>
  <c r="N769" i="10"/>
  <c r="M784" i="10"/>
  <c r="I784" i="10"/>
  <c r="L784" i="10"/>
  <c r="N6" i="16"/>
  <c r="N7" i="16" s="1"/>
  <c r="H6" i="16"/>
  <c r="H7" i="16" s="1"/>
  <c r="P6" i="16"/>
  <c r="P7" i="16" s="1"/>
  <c r="O6" i="16"/>
  <c r="O7" i="16" s="1"/>
  <c r="M768" i="10"/>
  <c r="I768" i="10"/>
  <c r="O768" i="10" s="1"/>
  <c r="N768" i="10"/>
  <c r="M773" i="10"/>
  <c r="I773" i="10"/>
  <c r="L773" i="10"/>
  <c r="M783" i="10"/>
  <c r="I783" i="10"/>
  <c r="M788" i="10"/>
  <c r="I788" i="10"/>
  <c r="L788" i="10"/>
  <c r="K788" i="10"/>
  <c r="Q788" i="10" s="1"/>
  <c r="M807" i="10"/>
  <c r="I807" i="10"/>
  <c r="K807" i="10"/>
  <c r="J807" i="10"/>
  <c r="N807" i="10"/>
  <c r="Q807" i="10" s="1"/>
  <c r="L807" i="10"/>
  <c r="O807" i="10" s="1"/>
  <c r="M779" i="10"/>
  <c r="I779" i="10"/>
  <c r="O779" i="10" s="1"/>
  <c r="K779" i="10"/>
  <c r="M767" i="10"/>
  <c r="I767" i="10"/>
  <c r="O767" i="10" s="1"/>
  <c r="N767" i="10"/>
  <c r="M771" i="10"/>
  <c r="I771" i="10"/>
  <c r="O771" i="10" s="1"/>
  <c r="N771" i="10"/>
  <c r="M772" i="10"/>
  <c r="I772" i="10"/>
  <c r="O772" i="10" s="1"/>
  <c r="M776" i="10"/>
  <c r="I776" i="10"/>
  <c r="L776" i="10"/>
  <c r="N779" i="10"/>
  <c r="L783" i="10"/>
  <c r="N784" i="10"/>
  <c r="M787" i="10"/>
  <c r="I787" i="10"/>
  <c r="O787" i="10" s="1"/>
  <c r="K787" i="10"/>
  <c r="Q787" i="10" s="1"/>
  <c r="J787" i="10"/>
  <c r="J788" i="10"/>
  <c r="M765" i="10"/>
  <c r="I765" i="10"/>
  <c r="N765" i="10"/>
  <c r="L765" i="10"/>
  <c r="M766" i="10"/>
  <c r="I766" i="10"/>
  <c r="O766" i="10" s="1"/>
  <c r="N766" i="10"/>
  <c r="L769" i="10"/>
  <c r="M770" i="10"/>
  <c r="I770" i="10"/>
  <c r="O770" i="10" s="1"/>
  <c r="N770" i="10"/>
  <c r="M775" i="10"/>
  <c r="I775" i="10"/>
  <c r="O775" i="10" s="1"/>
  <c r="M780" i="10"/>
  <c r="I780" i="10"/>
  <c r="L780" i="10"/>
  <c r="N789" i="10"/>
  <c r="J789" i="10"/>
  <c r="M789" i="10"/>
  <c r="I789" i="10"/>
  <c r="L789" i="10"/>
  <c r="N791" i="10"/>
  <c r="J791" i="10"/>
  <c r="M791" i="10"/>
  <c r="P791" i="10" s="1"/>
  <c r="I791" i="10"/>
  <c r="L791" i="10"/>
  <c r="N793" i="10"/>
  <c r="J793" i="10"/>
  <c r="M793" i="10"/>
  <c r="I793" i="10"/>
  <c r="L793" i="10"/>
  <c r="N795" i="10"/>
  <c r="Q795" i="10" s="1"/>
  <c r="J795" i="10"/>
  <c r="M795" i="10"/>
  <c r="I795" i="10"/>
  <c r="L795" i="10"/>
  <c r="O795" i="10" s="1"/>
  <c r="N797" i="10"/>
  <c r="J797" i="10"/>
  <c r="M797" i="10"/>
  <c r="I797" i="10"/>
  <c r="L797" i="10"/>
  <c r="N799" i="10"/>
  <c r="J799" i="10"/>
  <c r="M799" i="10"/>
  <c r="P799" i="10" s="1"/>
  <c r="I799" i="10"/>
  <c r="L799" i="10"/>
  <c r="K838" i="10"/>
  <c r="N838" i="10"/>
  <c r="I838" i="10"/>
  <c r="J838" i="10"/>
  <c r="M838" i="10"/>
  <c r="L838" i="10"/>
  <c r="N841" i="10"/>
  <c r="J841" i="10"/>
  <c r="L841" i="10"/>
  <c r="I841" i="10"/>
  <c r="K841" i="10"/>
  <c r="M841" i="10"/>
  <c r="P841" i="10" s="1"/>
  <c r="M812" i="10"/>
  <c r="I812" i="10"/>
  <c r="L812" i="10"/>
  <c r="K812" i="10"/>
  <c r="M816" i="10"/>
  <c r="I816" i="10"/>
  <c r="N816" i="10"/>
  <c r="J816" i="10"/>
  <c r="L816" i="10"/>
  <c r="K816" i="10"/>
  <c r="N825" i="10"/>
  <c r="J825" i="10"/>
  <c r="I825" i="10"/>
  <c r="K825" i="10"/>
  <c r="M825" i="10"/>
  <c r="M774" i="10"/>
  <c r="I774" i="10"/>
  <c r="O774" i="10" s="1"/>
  <c r="N774" i="10"/>
  <c r="M778" i="10"/>
  <c r="I778" i="10"/>
  <c r="O778" i="10" s="1"/>
  <c r="N778" i="10"/>
  <c r="M782" i="10"/>
  <c r="I782" i="10"/>
  <c r="O782" i="10" s="1"/>
  <c r="N782" i="10"/>
  <c r="M786" i="10"/>
  <c r="I786" i="10"/>
  <c r="O786" i="10" s="1"/>
  <c r="N786" i="10"/>
  <c r="N790" i="10"/>
  <c r="J790" i="10"/>
  <c r="M790" i="10"/>
  <c r="I790" i="10"/>
  <c r="O790" i="10" s="1"/>
  <c r="N792" i="10"/>
  <c r="J792" i="10"/>
  <c r="M792" i="10"/>
  <c r="I792" i="10"/>
  <c r="O792" i="10" s="1"/>
  <c r="N794" i="10"/>
  <c r="J794" i="10"/>
  <c r="M794" i="10"/>
  <c r="I794" i="10"/>
  <c r="O794" i="10" s="1"/>
  <c r="N796" i="10"/>
  <c r="Q796" i="10" s="1"/>
  <c r="J796" i="10"/>
  <c r="M796" i="10"/>
  <c r="I796" i="10"/>
  <c r="O796" i="10" s="1"/>
  <c r="N798" i="10"/>
  <c r="J798" i="10"/>
  <c r="M798" i="10"/>
  <c r="I798" i="10"/>
  <c r="O798" i="10" s="1"/>
  <c r="N800" i="10"/>
  <c r="Q800" i="10" s="1"/>
  <c r="J800" i="10"/>
  <c r="M800" i="10"/>
  <c r="I800" i="10"/>
  <c r="O800" i="10" s="1"/>
  <c r="M804" i="10"/>
  <c r="I804" i="10"/>
  <c r="L804" i="10"/>
  <c r="K804" i="10"/>
  <c r="Q804" i="10" s="1"/>
  <c r="M811" i="10"/>
  <c r="I811" i="10"/>
  <c r="K811" i="10"/>
  <c r="Q811" i="10" s="1"/>
  <c r="J811" i="10"/>
  <c r="J812" i="10"/>
  <c r="L825" i="10"/>
  <c r="O825" i="10" s="1"/>
  <c r="K851" i="10"/>
  <c r="L851" i="10"/>
  <c r="J851" i="10"/>
  <c r="M851" i="10"/>
  <c r="N851" i="10"/>
  <c r="Q851" i="10" s="1"/>
  <c r="M777" i="10"/>
  <c r="I777" i="10"/>
  <c r="O777" i="10" s="1"/>
  <c r="N777" i="10"/>
  <c r="M781" i="10"/>
  <c r="I781" i="10"/>
  <c r="O781" i="10" s="1"/>
  <c r="N781" i="10"/>
  <c r="M785" i="10"/>
  <c r="I785" i="10"/>
  <c r="O785" i="10" s="1"/>
  <c r="N785" i="10"/>
  <c r="M803" i="10"/>
  <c r="I803" i="10"/>
  <c r="O803" i="10" s="1"/>
  <c r="K803" i="10"/>
  <c r="Q803" i="10" s="1"/>
  <c r="J803" i="10"/>
  <c r="M808" i="10"/>
  <c r="I808" i="10"/>
  <c r="L808" i="10"/>
  <c r="K808" i="10"/>
  <c r="N812" i="10"/>
  <c r="Q812" i="10" s="1"/>
  <c r="M813" i="10"/>
  <c r="I813" i="10"/>
  <c r="N813" i="10"/>
  <c r="J813" i="10"/>
  <c r="L813" i="10"/>
  <c r="S815" i="10"/>
  <c r="I851" i="10"/>
  <c r="N861" i="10"/>
  <c r="J861" i="10"/>
  <c r="M861" i="10"/>
  <c r="L861" i="10"/>
  <c r="M864" i="10"/>
  <c r="I864" i="10"/>
  <c r="O864" i="10" s="1"/>
  <c r="J864" i="10"/>
  <c r="N864" i="10"/>
  <c r="M802" i="10"/>
  <c r="P802" i="10" s="1"/>
  <c r="I802" i="10"/>
  <c r="O802" i="10" s="1"/>
  <c r="N802" i="10"/>
  <c r="M806" i="10"/>
  <c r="P806" i="10" s="1"/>
  <c r="I806" i="10"/>
  <c r="O806" i="10" s="1"/>
  <c r="N806" i="10"/>
  <c r="Q806" i="10" s="1"/>
  <c r="M810" i="10"/>
  <c r="I810" i="10"/>
  <c r="O810" i="10" s="1"/>
  <c r="N810" i="10"/>
  <c r="M814" i="10"/>
  <c r="I814" i="10"/>
  <c r="O814" i="10" s="1"/>
  <c r="N814" i="10"/>
  <c r="J814" i="10"/>
  <c r="N817" i="10"/>
  <c r="J817" i="10"/>
  <c r="K817" i="10"/>
  <c r="K830" i="10"/>
  <c r="N830" i="10"/>
  <c r="I830" i="10"/>
  <c r="O830" i="10" s="1"/>
  <c r="J830" i="10"/>
  <c r="P830" i="10" s="1"/>
  <c r="M836" i="10"/>
  <c r="I836" i="10"/>
  <c r="O836" i="10" s="1"/>
  <c r="J836" i="10"/>
  <c r="K836" i="10"/>
  <c r="Q836" i="10" s="1"/>
  <c r="K842" i="10"/>
  <c r="N842" i="10"/>
  <c r="Q842" i="10" s="1"/>
  <c r="I842" i="10"/>
  <c r="L842" i="10"/>
  <c r="M842" i="10"/>
  <c r="P842" i="10" s="1"/>
  <c r="M847" i="10"/>
  <c r="I847" i="10"/>
  <c r="J847" i="10"/>
  <c r="L847" i="10"/>
  <c r="N847" i="10"/>
  <c r="P801" i="10"/>
  <c r="M805" i="10"/>
  <c r="P805" i="10" s="1"/>
  <c r="I805" i="10"/>
  <c r="O805" i="10" s="1"/>
  <c r="N805" i="10"/>
  <c r="Q805" i="10" s="1"/>
  <c r="M809" i="10"/>
  <c r="I809" i="10"/>
  <c r="O809" i="10" s="1"/>
  <c r="N809" i="10"/>
  <c r="M828" i="10"/>
  <c r="I828" i="10"/>
  <c r="O828" i="10" s="1"/>
  <c r="J828" i="10"/>
  <c r="K828" i="10"/>
  <c r="Q828" i="10" s="1"/>
  <c r="N833" i="10"/>
  <c r="J833" i="10"/>
  <c r="P833" i="10" s="1"/>
  <c r="I833" i="10"/>
  <c r="O833" i="10" s="1"/>
  <c r="K833" i="10"/>
  <c r="K850" i="10"/>
  <c r="Q850" i="10" s="1"/>
  <c r="J850" i="10"/>
  <c r="P850" i="10" s="1"/>
  <c r="I850" i="10"/>
  <c r="L850" i="10"/>
  <c r="X852" i="10"/>
  <c r="M824" i="10"/>
  <c r="I824" i="10"/>
  <c r="N824" i="10"/>
  <c r="M826" i="10"/>
  <c r="N829" i="10"/>
  <c r="J829" i="10"/>
  <c r="M829" i="10"/>
  <c r="M832" i="10"/>
  <c r="P832" i="10" s="1"/>
  <c r="I832" i="10"/>
  <c r="N832" i="10"/>
  <c r="M834" i="10"/>
  <c r="P834" i="10" s="1"/>
  <c r="N837" i="10"/>
  <c r="J837" i="10"/>
  <c r="M837" i="10"/>
  <c r="K843" i="10"/>
  <c r="J843" i="10"/>
  <c r="N843" i="10"/>
  <c r="P845" i="10"/>
  <c r="L854" i="10"/>
  <c r="N854" i="10"/>
  <c r="I854" i="10"/>
  <c r="J854" i="10"/>
  <c r="P854" i="10" s="1"/>
  <c r="K860" i="10"/>
  <c r="N860" i="10"/>
  <c r="J860" i="10"/>
  <c r="P860" i="10" s="1"/>
  <c r="I860" i="10"/>
  <c r="L860" i="10"/>
  <c r="L824" i="10"/>
  <c r="L826" i="10"/>
  <c r="O826" i="10" s="1"/>
  <c r="L829" i="10"/>
  <c r="O829" i="10" s="1"/>
  <c r="L832" i="10"/>
  <c r="L834" i="10"/>
  <c r="P835" i="10"/>
  <c r="L837" i="10"/>
  <c r="N840" i="10"/>
  <c r="J840" i="10"/>
  <c r="P840" i="10" s="1"/>
  <c r="K840" i="10"/>
  <c r="M843" i="10"/>
  <c r="N848" i="10"/>
  <c r="J848" i="10"/>
  <c r="P848" i="10" s="1"/>
  <c r="L848" i="10"/>
  <c r="M846" i="10"/>
  <c r="P846" i="10" s="1"/>
  <c r="I846" i="10"/>
  <c r="O846" i="10" s="1"/>
  <c r="N846" i="10"/>
  <c r="N849" i="10"/>
  <c r="Q849" i="10" s="1"/>
  <c r="J849" i="10"/>
  <c r="M849" i="10"/>
  <c r="N859" i="10"/>
  <c r="J859" i="10"/>
  <c r="M859" i="10"/>
  <c r="I859" i="10"/>
  <c r="L859" i="10"/>
  <c r="M866" i="10"/>
  <c r="I866" i="10"/>
  <c r="L866" i="10"/>
  <c r="J866" i="10"/>
  <c r="N858" i="10"/>
  <c r="J858" i="10"/>
  <c r="M858" i="10"/>
  <c r="P858" i="10" s="1"/>
  <c r="I858" i="10"/>
  <c r="L856" i="10"/>
  <c r="L857" i="10"/>
  <c r="M870" i="10"/>
  <c r="I870" i="10"/>
  <c r="O870" i="10" s="1"/>
  <c r="N870" i="10"/>
  <c r="O873" i="10"/>
  <c r="P873" i="10"/>
  <c r="P874" i="10"/>
  <c r="I856" i="10"/>
  <c r="I857" i="10"/>
  <c r="M868" i="10"/>
  <c r="I868" i="10"/>
  <c r="O868" i="10" s="1"/>
  <c r="N868" i="10"/>
  <c r="J870" i="10"/>
  <c r="P872" i="10"/>
  <c r="O877" i="10"/>
  <c r="L872" i="10"/>
  <c r="O872" i="10" s="1"/>
  <c r="L874" i="10"/>
  <c r="L876" i="10"/>
  <c r="L878" i="10"/>
  <c r="L880" i="10"/>
  <c r="O880" i="10" s="1"/>
  <c r="I872" i="10"/>
  <c r="I874" i="10"/>
  <c r="I876" i="10"/>
  <c r="I878" i="10"/>
  <c r="I880" i="10"/>
  <c r="N1027" i="22"/>
  <c r="T1027" i="22"/>
  <c r="N1052" i="22"/>
  <c r="T1102" i="22"/>
  <c r="R1102" i="22"/>
  <c r="N1102" i="22"/>
  <c r="O986" i="22"/>
  <c r="P992" i="22"/>
  <c r="T992" i="22"/>
  <c r="J992" i="22"/>
  <c r="R994" i="22"/>
  <c r="P994" i="22"/>
  <c r="T1002" i="22"/>
  <c r="N1002" i="22"/>
  <c r="J1002" i="22"/>
  <c r="T1006" i="22"/>
  <c r="R1006" i="22"/>
  <c r="N1006" i="22"/>
  <c r="N1020" i="22"/>
  <c r="Z1020" i="22" s="1"/>
  <c r="AG1020" i="22" s="1"/>
  <c r="T1026" i="22"/>
  <c r="R1026" i="22"/>
  <c r="N1026" i="22"/>
  <c r="N1031" i="22"/>
  <c r="T1031" i="22"/>
  <c r="N1051" i="22"/>
  <c r="T1051" i="22"/>
  <c r="J1052" i="22"/>
  <c r="T1060" i="22"/>
  <c r="J1060" i="22"/>
  <c r="N1071" i="22"/>
  <c r="T1071" i="22"/>
  <c r="N1091" i="22"/>
  <c r="T1091" i="22"/>
  <c r="N1096" i="22"/>
  <c r="Z1096" i="22" s="1"/>
  <c r="AG1096" i="22" s="1"/>
  <c r="J1102" i="22"/>
  <c r="T1104" i="22"/>
  <c r="J1104" i="22"/>
  <c r="Q1105" i="22"/>
  <c r="R1105" i="22"/>
  <c r="N1105" i="22"/>
  <c r="R995" i="22"/>
  <c r="N1007" i="22"/>
  <c r="T1007" i="22"/>
  <c r="N1032" i="22"/>
  <c r="T1040" i="22"/>
  <c r="J1040" i="22"/>
  <c r="N1063" i="22"/>
  <c r="T1063" i="22"/>
  <c r="T1078" i="22"/>
  <c r="N1078" i="22"/>
  <c r="J1078" i="22"/>
  <c r="Q1106" i="22"/>
  <c r="N1106" i="22"/>
  <c r="J1106" i="22"/>
  <c r="P950" i="22"/>
  <c r="P954" i="22"/>
  <c r="P958" i="22"/>
  <c r="P962" i="22"/>
  <c r="P966" i="22"/>
  <c r="P970" i="22"/>
  <c r="P974" i="22"/>
  <c r="P978" i="22"/>
  <c r="P982" i="22"/>
  <c r="R984" i="22"/>
  <c r="J986" i="22"/>
  <c r="P986" i="22"/>
  <c r="R988" i="22"/>
  <c r="R991" i="22"/>
  <c r="J994" i="22"/>
  <c r="T994" i="22"/>
  <c r="N1000" i="22"/>
  <c r="Z1000" i="22" s="1"/>
  <c r="AG1000" i="22" s="1"/>
  <c r="R1002" i="22"/>
  <c r="J1006" i="22"/>
  <c r="T1008" i="22"/>
  <c r="J1008" i="22"/>
  <c r="N1019" i="22"/>
  <c r="T1019" i="22"/>
  <c r="J1020" i="22"/>
  <c r="J1026" i="22"/>
  <c r="L1028" i="22"/>
  <c r="X1028" i="22" s="1"/>
  <c r="AE1028" i="22" s="1"/>
  <c r="T1028" i="22"/>
  <c r="J1028" i="22"/>
  <c r="R1032" i="22"/>
  <c r="N1039" i="22"/>
  <c r="T1039" i="22"/>
  <c r="R1040" i="22"/>
  <c r="T1046" i="22"/>
  <c r="N1046" i="22"/>
  <c r="J1046" i="22"/>
  <c r="R1052" i="22"/>
  <c r="N1060" i="22"/>
  <c r="T1066" i="22"/>
  <c r="N1066" i="22"/>
  <c r="J1066" i="22"/>
  <c r="T1070" i="22"/>
  <c r="R1070" i="22"/>
  <c r="N1070" i="22"/>
  <c r="N1084" i="22"/>
  <c r="T1090" i="22"/>
  <c r="R1090" i="22"/>
  <c r="N1090" i="22"/>
  <c r="N1095" i="22"/>
  <c r="T1095" i="22"/>
  <c r="Z1095" i="22" s="1"/>
  <c r="AG1095" i="22" s="1"/>
  <c r="J1096" i="22"/>
  <c r="N1104" i="22"/>
  <c r="J1105" i="22"/>
  <c r="T1058" i="22"/>
  <c r="R1058" i="22"/>
  <c r="N1058" i="22"/>
  <c r="T1098" i="22"/>
  <c r="N1098" i="22"/>
  <c r="J1098" i="22"/>
  <c r="J984" i="22"/>
  <c r="T984" i="22"/>
  <c r="N985" i="22"/>
  <c r="R990" i="22"/>
  <c r="P990" i="22"/>
  <c r="O992" i="22"/>
  <c r="S993" i="22"/>
  <c r="N993" i="22"/>
  <c r="N999" i="22"/>
  <c r="T999" i="22"/>
  <c r="J1000" i="22"/>
  <c r="N1008" i="22"/>
  <c r="Z1008" i="22" s="1"/>
  <c r="AG1008" i="22" s="1"/>
  <c r="T1014" i="22"/>
  <c r="N1014" i="22"/>
  <c r="J1014" i="22"/>
  <c r="R1020" i="22"/>
  <c r="N1028" i="22"/>
  <c r="Z1028" i="22" s="1"/>
  <c r="AG1028" i="22" s="1"/>
  <c r="T1032" i="22"/>
  <c r="T1034" i="22"/>
  <c r="N1034" i="22"/>
  <c r="J1034" i="22"/>
  <c r="T1038" i="22"/>
  <c r="R1038" i="22"/>
  <c r="N1038" i="22"/>
  <c r="T1052" i="22"/>
  <c r="N1059" i="22"/>
  <c r="T1059" i="22"/>
  <c r="R1060" i="22"/>
  <c r="N1064" i="22"/>
  <c r="Z1064" i="22" s="1"/>
  <c r="AG1064" i="22" s="1"/>
  <c r="R1066" i="22"/>
  <c r="T1072" i="22"/>
  <c r="J1072" i="22"/>
  <c r="N1083" i="22"/>
  <c r="T1083" i="22"/>
  <c r="J1084" i="22"/>
  <c r="J1090" i="22"/>
  <c r="T1092" i="22"/>
  <c r="J1092" i="22"/>
  <c r="R1096" i="22"/>
  <c r="N1103" i="22"/>
  <c r="T1103" i="22"/>
  <c r="R1104" i="22"/>
  <c r="R996" i="22"/>
  <c r="T998" i="22"/>
  <c r="R1004" i="22"/>
  <c r="N1012" i="22"/>
  <c r="Z1012" i="22" s="1"/>
  <c r="AG1012" i="22" s="1"/>
  <c r="R1018" i="22"/>
  <c r="N1024" i="22"/>
  <c r="Z1024" i="22" s="1"/>
  <c r="AG1024" i="22" s="1"/>
  <c r="R1030" i="22"/>
  <c r="R1036" i="22"/>
  <c r="N1044" i="22"/>
  <c r="Z1044" i="22" s="1"/>
  <c r="AG1044" i="22" s="1"/>
  <c r="R1050" i="22"/>
  <c r="N1056" i="22"/>
  <c r="Z1056" i="22" s="1"/>
  <c r="AG1056" i="22" s="1"/>
  <c r="R1062" i="22"/>
  <c r="R1068" i="22"/>
  <c r="N1076" i="22"/>
  <c r="R1082" i="22"/>
  <c r="N1088" i="22"/>
  <c r="Z1088" i="22" s="1"/>
  <c r="AG1088" i="22" s="1"/>
  <c r="R1094" i="22"/>
  <c r="R1100" i="22"/>
  <c r="R1108" i="22"/>
  <c r="J996" i="22"/>
  <c r="V996" i="22" s="1"/>
  <c r="AC996" i="22" s="1"/>
  <c r="T996" i="22"/>
  <c r="J1004" i="22"/>
  <c r="J1010" i="22"/>
  <c r="J1036" i="22"/>
  <c r="J1068" i="22"/>
  <c r="J1074" i="22"/>
  <c r="J1100" i="22"/>
  <c r="J1109" i="22"/>
  <c r="Q1110" i="22"/>
  <c r="R1110" i="22"/>
  <c r="Q1111" i="22"/>
  <c r="N1111" i="22"/>
  <c r="Q1112" i="22"/>
  <c r="J1112" i="22"/>
  <c r="Q1120" i="22"/>
  <c r="R1120" i="22"/>
  <c r="J1120" i="22"/>
  <c r="Q1122" i="22"/>
  <c r="J1122" i="22"/>
  <c r="R1122" i="22"/>
  <c r="Q1114" i="22"/>
  <c r="R1114" i="22"/>
  <c r="Q1116" i="22"/>
  <c r="R1116" i="22"/>
  <c r="J1116" i="22"/>
  <c r="Q1118" i="22"/>
  <c r="J1118" i="22"/>
  <c r="R1118" i="22"/>
  <c r="Q1132" i="22"/>
  <c r="R1132" i="22"/>
  <c r="J1132" i="22"/>
  <c r="O1134" i="22"/>
  <c r="Q1135" i="22"/>
  <c r="P1140" i="22"/>
  <c r="O1140" i="22"/>
  <c r="T1140" i="22"/>
  <c r="I1140" i="22"/>
  <c r="U1140" i="22" s="1"/>
  <c r="P1144" i="22"/>
  <c r="O1144" i="22"/>
  <c r="T1144" i="22"/>
  <c r="I1144" i="22"/>
  <c r="R1109" i="22"/>
  <c r="N1110" i="22"/>
  <c r="R1111" i="22"/>
  <c r="J1114" i="22"/>
  <c r="N1116" i="22"/>
  <c r="N1118" i="22"/>
  <c r="Q1128" i="22"/>
  <c r="R1128" i="22"/>
  <c r="J1128" i="22"/>
  <c r="Q1130" i="22"/>
  <c r="J1130" i="22"/>
  <c r="R1130" i="22"/>
  <c r="N1132" i="22"/>
  <c r="P1135" i="22"/>
  <c r="Q1140" i="22"/>
  <c r="Q1144" i="22"/>
  <c r="N1114" i="22"/>
  <c r="Q1124" i="22"/>
  <c r="R1124" i="22"/>
  <c r="J1124" i="22"/>
  <c r="Q1126" i="22"/>
  <c r="J1126" i="22"/>
  <c r="R1126" i="22"/>
  <c r="T1134" i="22"/>
  <c r="P1134" i="22"/>
  <c r="I1134" i="22"/>
  <c r="Q1139" i="22"/>
  <c r="P1139" i="22"/>
  <c r="Q1143" i="22"/>
  <c r="P1143" i="22"/>
  <c r="T1150" i="22"/>
  <c r="Q1150" i="22"/>
  <c r="P1150" i="22"/>
  <c r="I1150" i="22"/>
  <c r="U1150" i="22" s="1"/>
  <c r="AB1150" i="22" s="1"/>
  <c r="Q1156" i="22"/>
  <c r="Q1160" i="22"/>
  <c r="O1166" i="22"/>
  <c r="Q1172" i="22"/>
  <c r="Q1176" i="22"/>
  <c r="O1182" i="22"/>
  <c r="O1187" i="22"/>
  <c r="O1192" i="22"/>
  <c r="O1197" i="22"/>
  <c r="O1198" i="22"/>
  <c r="O1205" i="22"/>
  <c r="R1206" i="22"/>
  <c r="R1211" i="22"/>
  <c r="R1216" i="22"/>
  <c r="T1217" i="22"/>
  <c r="S1217" i="22"/>
  <c r="N1217" i="22"/>
  <c r="M1217" i="22"/>
  <c r="T1225" i="22"/>
  <c r="Q1225" i="22"/>
  <c r="N1225" i="22"/>
  <c r="T1228" i="22"/>
  <c r="S1228" i="22"/>
  <c r="N1228" i="22"/>
  <c r="I1228" i="22"/>
  <c r="O1228" i="22"/>
  <c r="T1229" i="22"/>
  <c r="O1229" i="22"/>
  <c r="J1229" i="22"/>
  <c r="N1229" i="22"/>
  <c r="J1231" i="22"/>
  <c r="R1231" i="22"/>
  <c r="T1233" i="22"/>
  <c r="S1233" i="22"/>
  <c r="N1233" i="22"/>
  <c r="I1233" i="22"/>
  <c r="O1233" i="22"/>
  <c r="N1115" i="22"/>
  <c r="N1119" i="22"/>
  <c r="N1123" i="22"/>
  <c r="N1127" i="22"/>
  <c r="N1131" i="22"/>
  <c r="O1136" i="22"/>
  <c r="T1142" i="22"/>
  <c r="Q1146" i="22"/>
  <c r="O1148" i="22"/>
  <c r="O1152" i="22"/>
  <c r="I1156" i="22"/>
  <c r="T1156" i="22"/>
  <c r="T1158" i="22"/>
  <c r="I1160" i="22"/>
  <c r="T1160" i="22"/>
  <c r="Q1162" i="22"/>
  <c r="O1164" i="22"/>
  <c r="I1166" i="22"/>
  <c r="P1166" i="22"/>
  <c r="O1168" i="22"/>
  <c r="I1172" i="22"/>
  <c r="T1172" i="22"/>
  <c r="T1174" i="22"/>
  <c r="I1176" i="22"/>
  <c r="T1176" i="22"/>
  <c r="Q1178" i="22"/>
  <c r="O1180" i="22"/>
  <c r="I1182" i="22"/>
  <c r="Q1182" i="22"/>
  <c r="O1183" i="22"/>
  <c r="S1185" i="22"/>
  <c r="S1186" i="22"/>
  <c r="I1187" i="22"/>
  <c r="Q1187" i="22"/>
  <c r="O1188" i="22"/>
  <c r="S1191" i="22"/>
  <c r="I1192" i="22"/>
  <c r="Q1192" i="22"/>
  <c r="O1193" i="22"/>
  <c r="O1194" i="22"/>
  <c r="S1196" i="22"/>
  <c r="I1197" i="22"/>
  <c r="Q1197" i="22"/>
  <c r="I1198" i="22"/>
  <c r="Q1198" i="22"/>
  <c r="O1199" i="22"/>
  <c r="O1200" i="22"/>
  <c r="S1203" i="22"/>
  <c r="S1204" i="22"/>
  <c r="I1205" i="22"/>
  <c r="Q1205" i="22"/>
  <c r="I1206" i="22"/>
  <c r="N1206" i="22"/>
  <c r="Z1206" i="22" s="1"/>
  <c r="AG1206" i="22" s="1"/>
  <c r="S1206" i="22"/>
  <c r="J1207" i="22"/>
  <c r="O1207" i="22"/>
  <c r="Q1208" i="22"/>
  <c r="R1209" i="22"/>
  <c r="M1210" i="22"/>
  <c r="Y1210" i="22" s="1"/>
  <c r="AF1210" i="22" s="1"/>
  <c r="R1210" i="22"/>
  <c r="I1211" i="22"/>
  <c r="N1211" i="22"/>
  <c r="Z1211" i="22" s="1"/>
  <c r="AG1211" i="22" s="1"/>
  <c r="S1211" i="22"/>
  <c r="J1212" i="22"/>
  <c r="O1212" i="22"/>
  <c r="Q1213" i="22"/>
  <c r="Q1214" i="22"/>
  <c r="R1215" i="22"/>
  <c r="I1216" i="22"/>
  <c r="N1216" i="22"/>
  <c r="Z1216" i="22" s="1"/>
  <c r="AG1216" i="22" s="1"/>
  <c r="S1216" i="22"/>
  <c r="I1217" i="22"/>
  <c r="O1217" i="22"/>
  <c r="J1220" i="22"/>
  <c r="R1220" i="22"/>
  <c r="I1225" i="22"/>
  <c r="O1225" i="22"/>
  <c r="J1228" i="22"/>
  <c r="Q1228" i="22"/>
  <c r="I1229" i="22"/>
  <c r="Q1229" i="22"/>
  <c r="T1230" i="22"/>
  <c r="O1230" i="22"/>
  <c r="J1230" i="22"/>
  <c r="N1230" i="22"/>
  <c r="J1233" i="22"/>
  <c r="Q1233" i="22"/>
  <c r="T1234" i="22"/>
  <c r="S1234" i="22"/>
  <c r="N1234" i="22"/>
  <c r="I1234" i="22"/>
  <c r="O1234" i="22"/>
  <c r="Q1136" i="22"/>
  <c r="O1142" i="22"/>
  <c r="Q1148" i="22"/>
  <c r="Q1152" i="22"/>
  <c r="P1155" i="22"/>
  <c r="O1158" i="22"/>
  <c r="P1159" i="22"/>
  <c r="Q1164" i="22"/>
  <c r="Q1166" i="22"/>
  <c r="Q1168" i="22"/>
  <c r="P1171" i="22"/>
  <c r="O1174" i="22"/>
  <c r="P1175" i="22"/>
  <c r="Q1180" i="22"/>
  <c r="K1182" i="22"/>
  <c r="S1182" i="22"/>
  <c r="O1184" i="22"/>
  <c r="S1187" i="22"/>
  <c r="O1189" i="22"/>
  <c r="O1190" i="22"/>
  <c r="S1192" i="22"/>
  <c r="O1195" i="22"/>
  <c r="S1197" i="22"/>
  <c r="K1198" i="22"/>
  <c r="S1198" i="22"/>
  <c r="O1201" i="22"/>
  <c r="O1202" i="22"/>
  <c r="K1205" i="22"/>
  <c r="W1205" i="22" s="1"/>
  <c r="AD1205" i="22" s="1"/>
  <c r="S1205" i="22"/>
  <c r="J1206" i="22"/>
  <c r="O1206" i="22"/>
  <c r="U1206" i="22" s="1"/>
  <c r="AB1206" i="22" s="1"/>
  <c r="M1208" i="22"/>
  <c r="R1208" i="22"/>
  <c r="J1211" i="22"/>
  <c r="O1211" i="22"/>
  <c r="R1213" i="22"/>
  <c r="R1214" i="22"/>
  <c r="J1216" i="22"/>
  <c r="O1216" i="22"/>
  <c r="U1216" i="22" s="1"/>
  <c r="AB1216" i="22" s="1"/>
  <c r="J1217" i="22"/>
  <c r="Q1217" i="22"/>
  <c r="T1218" i="22"/>
  <c r="S1218" i="22"/>
  <c r="N1218" i="22"/>
  <c r="I1218" i="22"/>
  <c r="O1218" i="22"/>
  <c r="T1219" i="22"/>
  <c r="O1219" i="22"/>
  <c r="J1219" i="22"/>
  <c r="N1219" i="22"/>
  <c r="J1225" i="22"/>
  <c r="R1225" i="22"/>
  <c r="T1226" i="22"/>
  <c r="Q1226" i="22"/>
  <c r="N1226" i="22"/>
  <c r="R1228" i="22"/>
  <c r="R1229" i="22"/>
  <c r="T1231" i="22"/>
  <c r="Q1231" i="22"/>
  <c r="N1231" i="22"/>
  <c r="R1233" i="22"/>
  <c r="J1234" i="22"/>
  <c r="Q1234" i="22"/>
  <c r="T1244" i="22"/>
  <c r="S1244" i="22"/>
  <c r="N1244" i="22"/>
  <c r="I1244" i="22"/>
  <c r="R1244" i="22"/>
  <c r="Q1244" i="22"/>
  <c r="J1244" i="22"/>
  <c r="I1136" i="22"/>
  <c r="T1136" i="22"/>
  <c r="I1142" i="22"/>
  <c r="I1148" i="22"/>
  <c r="T1148" i="22"/>
  <c r="I1152" i="22"/>
  <c r="T1152" i="22"/>
  <c r="O1156" i="22"/>
  <c r="I1158" i="22"/>
  <c r="O1160" i="22"/>
  <c r="I1164" i="22"/>
  <c r="T1164" i="22"/>
  <c r="K1167" i="22"/>
  <c r="I1168" i="22"/>
  <c r="T1168" i="22"/>
  <c r="O1172" i="22"/>
  <c r="I1174" i="22"/>
  <c r="O1176" i="22"/>
  <c r="I1180" i="22"/>
  <c r="T1180" i="22"/>
  <c r="I1184" i="22"/>
  <c r="U1184" i="22" s="1"/>
  <c r="Q1184" i="22"/>
  <c r="O1185" i="22"/>
  <c r="O1186" i="22"/>
  <c r="M1187" i="22"/>
  <c r="I1189" i="22"/>
  <c r="Q1189" i="22"/>
  <c r="I1190" i="22"/>
  <c r="Q1190" i="22"/>
  <c r="O1191" i="22"/>
  <c r="M1192" i="22"/>
  <c r="I1195" i="22"/>
  <c r="Q1195" i="22"/>
  <c r="O1196" i="22"/>
  <c r="M1197" i="22"/>
  <c r="I1201" i="22"/>
  <c r="Q1201" i="22"/>
  <c r="I1202" i="22"/>
  <c r="Q1202" i="22"/>
  <c r="O1203" i="22"/>
  <c r="O1204" i="22"/>
  <c r="M1205" i="22"/>
  <c r="Q1206" i="22"/>
  <c r="R1207" i="22"/>
  <c r="I1208" i="22"/>
  <c r="U1208" i="22" s="1"/>
  <c r="AB1208" i="22" s="1"/>
  <c r="N1208" i="22"/>
  <c r="Z1208" i="22" s="1"/>
  <c r="AG1208" i="22" s="1"/>
  <c r="S1208" i="22"/>
  <c r="Q1211" i="22"/>
  <c r="R1212" i="22"/>
  <c r="I1213" i="22"/>
  <c r="U1213" i="22" s="1"/>
  <c r="AB1213" i="22" s="1"/>
  <c r="N1213" i="22"/>
  <c r="Z1213" i="22" s="1"/>
  <c r="AG1213" i="22" s="1"/>
  <c r="S1213" i="22"/>
  <c r="I1214" i="22"/>
  <c r="U1214" i="22" s="1"/>
  <c r="AB1214" i="22" s="1"/>
  <c r="N1214" i="22"/>
  <c r="Z1214" i="22" s="1"/>
  <c r="AG1214" i="22" s="1"/>
  <c r="S1214" i="22"/>
  <c r="Q1216" i="22"/>
  <c r="R1217" i="22"/>
  <c r="J1218" i="22"/>
  <c r="Q1218" i="22"/>
  <c r="I1219" i="22"/>
  <c r="Q1219" i="22"/>
  <c r="T1220" i="22"/>
  <c r="Q1220" i="22"/>
  <c r="N1220" i="22"/>
  <c r="T1223" i="22"/>
  <c r="S1223" i="22"/>
  <c r="N1223" i="22"/>
  <c r="I1223" i="22"/>
  <c r="O1223" i="22"/>
  <c r="T1224" i="22"/>
  <c r="O1224" i="22"/>
  <c r="J1224" i="22"/>
  <c r="N1224" i="22"/>
  <c r="S1225" i="22"/>
  <c r="I1226" i="22"/>
  <c r="O1226" i="22"/>
  <c r="S1229" i="22"/>
  <c r="R1230" i="22"/>
  <c r="I1231" i="22"/>
  <c r="O1231" i="22"/>
  <c r="T1240" i="22"/>
  <c r="S1240" i="22"/>
  <c r="N1240" i="22"/>
  <c r="I1240" i="22"/>
  <c r="U1240" i="22" s="1"/>
  <c r="AB1240" i="22" s="1"/>
  <c r="R1240" i="22"/>
  <c r="Q1240" i="22"/>
  <c r="J1240" i="22"/>
  <c r="O1244" i="22"/>
  <c r="U1244" i="22" s="1"/>
  <c r="T1247" i="22"/>
  <c r="O1247" i="22"/>
  <c r="J1247" i="22"/>
  <c r="S1247" i="22"/>
  <c r="N1247" i="22"/>
  <c r="I1247" i="22"/>
  <c r="R1247" i="22"/>
  <c r="T1249" i="22"/>
  <c r="O1249" i="22"/>
  <c r="J1249" i="22"/>
  <c r="S1249" i="22"/>
  <c r="N1249" i="22"/>
  <c r="I1249" i="22"/>
  <c r="R1249" i="22"/>
  <c r="T1251" i="22"/>
  <c r="O1251" i="22"/>
  <c r="J1251" i="22"/>
  <c r="S1251" i="22"/>
  <c r="N1251" i="22"/>
  <c r="I1251" i="22"/>
  <c r="R1251" i="22"/>
  <c r="T1253" i="22"/>
  <c r="O1253" i="22"/>
  <c r="J1253" i="22"/>
  <c r="S1253" i="22"/>
  <c r="N1253" i="22"/>
  <c r="I1253" i="22"/>
  <c r="R1253" i="22"/>
  <c r="T1255" i="22"/>
  <c r="O1255" i="22"/>
  <c r="J1255" i="22"/>
  <c r="S1255" i="22"/>
  <c r="N1255" i="22"/>
  <c r="I1255" i="22"/>
  <c r="R1255" i="22"/>
  <c r="T1257" i="22"/>
  <c r="O1257" i="22"/>
  <c r="J1257" i="22"/>
  <c r="S1257" i="22"/>
  <c r="N1257" i="22"/>
  <c r="I1257" i="22"/>
  <c r="R1257" i="22"/>
  <c r="T1259" i="22"/>
  <c r="O1259" i="22"/>
  <c r="J1259" i="22"/>
  <c r="S1259" i="22"/>
  <c r="N1259" i="22"/>
  <c r="I1259" i="22"/>
  <c r="R1259" i="22"/>
  <c r="T1261" i="22"/>
  <c r="O1261" i="22"/>
  <c r="J1261" i="22"/>
  <c r="S1261" i="22"/>
  <c r="N1261" i="22"/>
  <c r="I1261" i="22"/>
  <c r="R1261" i="22"/>
  <c r="Q1268" i="22"/>
  <c r="T1268" i="22"/>
  <c r="I1268" i="22"/>
  <c r="N1268" i="22"/>
  <c r="J1268" i="22"/>
  <c r="M1275" i="22"/>
  <c r="R1275" i="22"/>
  <c r="T1237" i="22"/>
  <c r="S1237" i="22"/>
  <c r="N1237" i="22"/>
  <c r="I1237" i="22"/>
  <c r="O1237" i="22"/>
  <c r="U1237" i="22" s="1"/>
  <c r="AB1237" i="22" s="1"/>
  <c r="T1241" i="22"/>
  <c r="S1241" i="22"/>
  <c r="N1241" i="22"/>
  <c r="I1241" i="22"/>
  <c r="O1241" i="22"/>
  <c r="T1245" i="22"/>
  <c r="S1245" i="22"/>
  <c r="N1245" i="22"/>
  <c r="I1245" i="22"/>
  <c r="O1245" i="22"/>
  <c r="K1251" i="22"/>
  <c r="K1257" i="22"/>
  <c r="K1261" i="22"/>
  <c r="P1268" i="22"/>
  <c r="Q1274" i="22"/>
  <c r="T1274" i="22"/>
  <c r="Z1274" i="22" s="1"/>
  <c r="AG1274" i="22" s="1"/>
  <c r="I1274" i="22"/>
  <c r="N1274" i="22"/>
  <c r="J1274" i="22"/>
  <c r="R1235" i="22"/>
  <c r="T1236" i="22"/>
  <c r="S1236" i="22"/>
  <c r="R1236" i="22"/>
  <c r="J1237" i="22"/>
  <c r="Q1237" i="22"/>
  <c r="T1238" i="22"/>
  <c r="Z1238" i="22" s="1"/>
  <c r="AG1238" i="22" s="1"/>
  <c r="S1238" i="22"/>
  <c r="N1238" i="22"/>
  <c r="I1238" i="22"/>
  <c r="O1238" i="22"/>
  <c r="J1241" i="22"/>
  <c r="Q1241" i="22"/>
  <c r="T1242" i="22"/>
  <c r="S1242" i="22"/>
  <c r="N1242" i="22"/>
  <c r="I1242" i="22"/>
  <c r="O1242" i="22"/>
  <c r="U1242" i="22" s="1"/>
  <c r="J1245" i="22"/>
  <c r="Q1245" i="22"/>
  <c r="T1246" i="22"/>
  <c r="O1246" i="22"/>
  <c r="J1246" i="22"/>
  <c r="S1246" i="22"/>
  <c r="N1246" i="22"/>
  <c r="I1246" i="22"/>
  <c r="R1246" i="22"/>
  <c r="M1247" i="22"/>
  <c r="T1248" i="22"/>
  <c r="O1248" i="22"/>
  <c r="J1248" i="22"/>
  <c r="S1248" i="22"/>
  <c r="N1248" i="22"/>
  <c r="I1248" i="22"/>
  <c r="R1248" i="22"/>
  <c r="M1249" i="22"/>
  <c r="T1250" i="22"/>
  <c r="O1250" i="22"/>
  <c r="J1250" i="22"/>
  <c r="S1250" i="22"/>
  <c r="N1250" i="22"/>
  <c r="I1250" i="22"/>
  <c r="R1250" i="22"/>
  <c r="M1251" i="22"/>
  <c r="T1252" i="22"/>
  <c r="O1252" i="22"/>
  <c r="J1252" i="22"/>
  <c r="S1252" i="22"/>
  <c r="N1252" i="22"/>
  <c r="I1252" i="22"/>
  <c r="R1252" i="22"/>
  <c r="M1253" i="22"/>
  <c r="T1254" i="22"/>
  <c r="O1254" i="22"/>
  <c r="J1254" i="22"/>
  <c r="S1254" i="22"/>
  <c r="N1254" i="22"/>
  <c r="I1254" i="22"/>
  <c r="R1254" i="22"/>
  <c r="M1255" i="22"/>
  <c r="T1256" i="22"/>
  <c r="O1256" i="22"/>
  <c r="J1256" i="22"/>
  <c r="S1256" i="22"/>
  <c r="N1256" i="22"/>
  <c r="I1256" i="22"/>
  <c r="R1256" i="22"/>
  <c r="M1257" i="22"/>
  <c r="T1258" i="22"/>
  <c r="O1258" i="22"/>
  <c r="J1258" i="22"/>
  <c r="S1258" i="22"/>
  <c r="N1258" i="22"/>
  <c r="I1258" i="22"/>
  <c r="R1258" i="22"/>
  <c r="M1259" i="22"/>
  <c r="T1260" i="22"/>
  <c r="O1260" i="22"/>
  <c r="J1260" i="22"/>
  <c r="S1260" i="22"/>
  <c r="N1260" i="22"/>
  <c r="I1260" i="22"/>
  <c r="R1260" i="22"/>
  <c r="M1261" i="22"/>
  <c r="T1262" i="22"/>
  <c r="O1262" i="22"/>
  <c r="J1262" i="22"/>
  <c r="S1262" i="22"/>
  <c r="N1262" i="22"/>
  <c r="I1262" i="22"/>
  <c r="R1262" i="22"/>
  <c r="P1274" i="22"/>
  <c r="V1274" i="22" s="1"/>
  <c r="AC1274" i="22" s="1"/>
  <c r="Q1276" i="22"/>
  <c r="T1276" i="22"/>
  <c r="I1276" i="22"/>
  <c r="N1276" i="22"/>
  <c r="J1276" i="22"/>
  <c r="M1221" i="22"/>
  <c r="Y1221" i="22" s="1"/>
  <c r="AF1221" i="22" s="1"/>
  <c r="R1221" i="22"/>
  <c r="M1222" i="22"/>
  <c r="Y1222" i="22" s="1"/>
  <c r="AF1222" i="22" s="1"/>
  <c r="R1222" i="22"/>
  <c r="M1227" i="22"/>
  <c r="Y1227" i="22" s="1"/>
  <c r="AF1227" i="22" s="1"/>
  <c r="R1227" i="22"/>
  <c r="M1232" i="22"/>
  <c r="Y1232" i="22" s="1"/>
  <c r="AF1232" i="22" s="1"/>
  <c r="R1232" i="22"/>
  <c r="I1235" i="22"/>
  <c r="U1235" i="22" s="1"/>
  <c r="AB1235" i="22" s="1"/>
  <c r="N1235" i="22"/>
  <c r="Z1235" i="22" s="1"/>
  <c r="AG1235" i="22" s="1"/>
  <c r="S1235" i="22"/>
  <c r="I1236" i="22"/>
  <c r="U1236" i="22" s="1"/>
  <c r="AB1236" i="22" s="1"/>
  <c r="N1236" i="22"/>
  <c r="R1237" i="22"/>
  <c r="J1238" i="22"/>
  <c r="Q1238" i="22"/>
  <c r="T1239" i="22"/>
  <c r="S1239" i="22"/>
  <c r="N1239" i="22"/>
  <c r="I1239" i="22"/>
  <c r="O1239" i="22"/>
  <c r="K1241" i="22"/>
  <c r="R1241" i="22"/>
  <c r="J1242" i="22"/>
  <c r="Q1242" i="22"/>
  <c r="T1243" i="22"/>
  <c r="S1243" i="22"/>
  <c r="N1243" i="22"/>
  <c r="I1243" i="22"/>
  <c r="O1243" i="22"/>
  <c r="R1245" i="22"/>
  <c r="K1246" i="22"/>
  <c r="W1246" i="22" s="1"/>
  <c r="AD1246" i="22" s="1"/>
  <c r="Q1247" i="22"/>
  <c r="Q1249" i="22"/>
  <c r="Q1251" i="22"/>
  <c r="Q1253" i="22"/>
  <c r="K1254" i="22"/>
  <c r="W1254" i="22" s="1"/>
  <c r="AD1254" i="22" s="1"/>
  <c r="Q1255" i="22"/>
  <c r="Q1257" i="22"/>
  <c r="W1257" i="22" s="1"/>
  <c r="AD1257" i="22" s="1"/>
  <c r="Q1259" i="22"/>
  <c r="Q1261" i="22"/>
  <c r="K1262" i="22"/>
  <c r="W1262" i="22" s="1"/>
  <c r="AD1262" i="22" s="1"/>
  <c r="P1276" i="22"/>
  <c r="I1263" i="22"/>
  <c r="N1263" i="22"/>
  <c r="S1263" i="22"/>
  <c r="I1264" i="22"/>
  <c r="N1264" i="22"/>
  <c r="S1264" i="22"/>
  <c r="I1265" i="22"/>
  <c r="N1265" i="22"/>
  <c r="S1265" i="22"/>
  <c r="I1266" i="22"/>
  <c r="N1266" i="22"/>
  <c r="S1266" i="22"/>
  <c r="I1267" i="22"/>
  <c r="U1267" i="22" s="1"/>
  <c r="AB1267" i="22" s="1"/>
  <c r="N1267" i="22"/>
  <c r="S1267" i="22"/>
  <c r="P1270" i="22"/>
  <c r="I1272" i="22"/>
  <c r="T1272" i="22"/>
  <c r="P1278" i="22"/>
  <c r="I1280" i="22"/>
  <c r="T1280" i="22"/>
  <c r="J1282" i="22"/>
  <c r="R1283" i="22"/>
  <c r="J1284" i="22"/>
  <c r="P1286" i="22"/>
  <c r="I1288" i="22"/>
  <c r="T1288" i="22"/>
  <c r="J1290" i="22"/>
  <c r="N1292" i="22"/>
  <c r="Z1292" i="22" s="1"/>
  <c r="AG1292" i="22" s="1"/>
  <c r="I1294" i="22"/>
  <c r="T1294" i="22"/>
  <c r="J1296" i="22"/>
  <c r="N1298" i="22"/>
  <c r="Z1298" i="22" s="1"/>
  <c r="AG1298" i="22" s="1"/>
  <c r="P1300" i="22"/>
  <c r="J1302" i="22"/>
  <c r="R1302" i="22"/>
  <c r="J1303" i="22"/>
  <c r="R1303" i="22"/>
  <c r="J1304" i="22"/>
  <c r="R1304" i="22"/>
  <c r="Q1313" i="22"/>
  <c r="T1313" i="22"/>
  <c r="I1313" i="22"/>
  <c r="O1313" i="22"/>
  <c r="S1315" i="22"/>
  <c r="T1320" i="22"/>
  <c r="P1320" i="22"/>
  <c r="I1320" i="22"/>
  <c r="J1263" i="22"/>
  <c r="O1263" i="22"/>
  <c r="U1263" i="22" s="1"/>
  <c r="AB1263" i="22" s="1"/>
  <c r="J1264" i="22"/>
  <c r="O1264" i="22"/>
  <c r="U1264" i="22" s="1"/>
  <c r="J1265" i="22"/>
  <c r="O1265" i="22"/>
  <c r="U1266" i="22"/>
  <c r="N1282" i="22"/>
  <c r="N1284" i="22"/>
  <c r="N1290" i="22"/>
  <c r="P1292" i="22"/>
  <c r="N1296" i="22"/>
  <c r="P1298" i="22"/>
  <c r="M1302" i="22"/>
  <c r="M1304" i="22"/>
  <c r="T1306" i="22"/>
  <c r="R1306" i="22"/>
  <c r="J1306" i="22"/>
  <c r="Q1306" i="22"/>
  <c r="Q1317" i="22"/>
  <c r="O1317" i="22"/>
  <c r="T1317" i="22"/>
  <c r="I1317" i="22"/>
  <c r="S1323" i="22"/>
  <c r="M1323" i="22"/>
  <c r="P1282" i="22"/>
  <c r="P1284" i="22"/>
  <c r="P1290" i="22"/>
  <c r="V1290" i="22" s="1"/>
  <c r="AC1290" i="22" s="1"/>
  <c r="P1296" i="22"/>
  <c r="V1296" i="22" s="1"/>
  <c r="AC1296" i="22" s="1"/>
  <c r="N1302" i="22"/>
  <c r="Z1302" i="22" s="1"/>
  <c r="AG1302" i="22" s="1"/>
  <c r="N1303" i="22"/>
  <c r="Z1303" i="22" s="1"/>
  <c r="AG1303" i="22" s="1"/>
  <c r="N1304" i="22"/>
  <c r="Z1304" i="22" s="1"/>
  <c r="AG1304" i="22" s="1"/>
  <c r="T1305" i="22"/>
  <c r="Q1305" i="22"/>
  <c r="I1306" i="22"/>
  <c r="K1317" i="22"/>
  <c r="Q1318" i="22"/>
  <c r="T1318" i="22"/>
  <c r="I1318" i="22"/>
  <c r="M1263" i="22"/>
  <c r="R1263" i="22"/>
  <c r="Z1264" i="22"/>
  <c r="AG1264" i="22" s="1"/>
  <c r="R1264" i="22"/>
  <c r="M1265" i="22"/>
  <c r="R1265" i="22"/>
  <c r="Z1266" i="22"/>
  <c r="AG1266" i="22" s="1"/>
  <c r="R1266" i="22"/>
  <c r="Z1267" i="22"/>
  <c r="AG1267" i="22" s="1"/>
  <c r="M1267" i="22"/>
  <c r="R1267" i="22"/>
  <c r="P1272" i="22"/>
  <c r="N1278" i="22"/>
  <c r="Z1278" i="22" s="1"/>
  <c r="AG1278" i="22" s="1"/>
  <c r="P1280" i="22"/>
  <c r="I1282" i="22"/>
  <c r="T1282" i="22"/>
  <c r="Z1282" i="22" s="1"/>
  <c r="AG1282" i="22" s="1"/>
  <c r="I1284" i="22"/>
  <c r="T1284" i="22"/>
  <c r="Z1284" i="22" s="1"/>
  <c r="AG1284" i="22" s="1"/>
  <c r="P1288" i="22"/>
  <c r="I1290" i="22"/>
  <c r="T1290" i="22"/>
  <c r="M1291" i="22"/>
  <c r="J1292" i="22"/>
  <c r="P1294" i="22"/>
  <c r="I1296" i="22"/>
  <c r="T1296" i="22"/>
  <c r="Z1296" i="22" s="1"/>
  <c r="AG1296" i="22" s="1"/>
  <c r="J1298" i="22"/>
  <c r="N1300" i="22"/>
  <c r="Z1300" i="22" s="1"/>
  <c r="AG1300" i="22" s="1"/>
  <c r="I1302" i="22"/>
  <c r="Q1302" i="22"/>
  <c r="I1303" i="22"/>
  <c r="Q1303" i="22"/>
  <c r="I1304" i="22"/>
  <c r="Q1304" i="22"/>
  <c r="I1305" i="22"/>
  <c r="R1305" i="22"/>
  <c r="P1308" i="22"/>
  <c r="I1308" i="22"/>
  <c r="U1308" i="22" s="1"/>
  <c r="Q1308" i="22"/>
  <c r="Q1309" i="22"/>
  <c r="O1309" i="22"/>
  <c r="T1309" i="22"/>
  <c r="I1309" i="22"/>
  <c r="P1317" i="22"/>
  <c r="O1318" i="22"/>
  <c r="Q1320" i="22"/>
  <c r="O1316" i="22"/>
  <c r="O1325" i="22"/>
  <c r="T1326" i="22"/>
  <c r="T1328" i="22"/>
  <c r="P1329" i="22"/>
  <c r="O1332" i="22"/>
  <c r="I1333" i="22"/>
  <c r="T1333" i="22"/>
  <c r="I1334" i="22"/>
  <c r="I1336" i="22"/>
  <c r="U1336" i="22" s="1"/>
  <c r="AB1336" i="22" s="1"/>
  <c r="P1336" i="22"/>
  <c r="I1337" i="22"/>
  <c r="T1337" i="22"/>
  <c r="I1338" i="22"/>
  <c r="I1340" i="22"/>
  <c r="U1340" i="22" s="1"/>
  <c r="AB1340" i="22" s="1"/>
  <c r="P1340" i="22"/>
  <c r="I1341" i="22"/>
  <c r="T1341" i="22"/>
  <c r="I1342" i="22"/>
  <c r="U1342" i="22" s="1"/>
  <c r="AB1342" i="22" s="1"/>
  <c r="I1344" i="22"/>
  <c r="U1344" i="22" s="1"/>
  <c r="AB1344" i="22" s="1"/>
  <c r="P1344" i="22"/>
  <c r="I1345" i="22"/>
  <c r="T1345" i="22"/>
  <c r="I1346" i="22"/>
  <c r="U1346" i="22" s="1"/>
  <c r="AB1346" i="22" s="1"/>
  <c r="I1348" i="22"/>
  <c r="U1348" i="22" s="1"/>
  <c r="AB1348" i="22" s="1"/>
  <c r="P1348" i="22"/>
  <c r="I1349" i="22"/>
  <c r="T1349" i="22"/>
  <c r="I1350" i="22"/>
  <c r="I1352" i="22"/>
  <c r="U1352" i="22" s="1"/>
  <c r="AB1352" i="22" s="1"/>
  <c r="P1352" i="22"/>
  <c r="I1353" i="22"/>
  <c r="U1353" i="22" s="1"/>
  <c r="T1353" i="22"/>
  <c r="Q1358" i="22"/>
  <c r="T1362" i="22"/>
  <c r="L1363" i="22"/>
  <c r="T1366" i="22"/>
  <c r="L1367" i="22"/>
  <c r="I1369" i="22"/>
  <c r="I1370" i="22"/>
  <c r="Q1371" i="22"/>
  <c r="M1372" i="22"/>
  <c r="Q1375" i="22"/>
  <c r="M1376" i="22"/>
  <c r="Q1379" i="22"/>
  <c r="M1380" i="22"/>
  <c r="T1384" i="22"/>
  <c r="L1386" i="22"/>
  <c r="T1386" i="22"/>
  <c r="Q1393" i="22"/>
  <c r="T1394" i="22"/>
  <c r="L1395" i="22"/>
  <c r="Q1403" i="22"/>
  <c r="M1411" i="22"/>
  <c r="Q1413" i="22"/>
  <c r="T1414" i="22"/>
  <c r="S1419" i="22"/>
  <c r="O1421" i="22"/>
  <c r="T1422" i="22"/>
  <c r="N1426" i="22"/>
  <c r="Z1426" i="22" s="1"/>
  <c r="AG1426" i="22" s="1"/>
  <c r="R1433" i="22"/>
  <c r="T1443" i="22"/>
  <c r="S1443" i="22"/>
  <c r="N1443" i="22"/>
  <c r="I1443" i="22"/>
  <c r="Q1443" i="22"/>
  <c r="O1443" i="22"/>
  <c r="J1443" i="22"/>
  <c r="P1325" i="22"/>
  <c r="O1328" i="22"/>
  <c r="K1333" i="22"/>
  <c r="O1334" i="22"/>
  <c r="U1334" i="22" s="1"/>
  <c r="K1336" i="22"/>
  <c r="Q1336" i="22"/>
  <c r="K1337" i="22"/>
  <c r="O1338" i="22"/>
  <c r="U1350" i="22"/>
  <c r="T1358" i="22"/>
  <c r="O1386" i="22"/>
  <c r="Q1399" i="22"/>
  <c r="Q1411" i="22"/>
  <c r="P1421" i="22"/>
  <c r="N1425" i="22"/>
  <c r="J1425" i="22"/>
  <c r="N1437" i="22"/>
  <c r="J1437" i="22"/>
  <c r="O1314" i="22"/>
  <c r="K1316" i="22"/>
  <c r="W1316" i="22" s="1"/>
  <c r="AD1316" i="22" s="1"/>
  <c r="P1321" i="22"/>
  <c r="I1325" i="22"/>
  <c r="T1325" i="22"/>
  <c r="I1326" i="22"/>
  <c r="U1326" i="22" s="1"/>
  <c r="AB1326" i="22" s="1"/>
  <c r="I1328" i="22"/>
  <c r="K1329" i="22"/>
  <c r="O1330" i="22"/>
  <c r="M1331" i="22"/>
  <c r="O1333" i="22"/>
  <c r="T1334" i="22"/>
  <c r="L1336" i="22"/>
  <c r="T1336" i="22"/>
  <c r="O1337" i="22"/>
  <c r="U1337" i="22" s="1"/>
  <c r="T1338" i="22"/>
  <c r="L1340" i="22"/>
  <c r="T1340" i="22"/>
  <c r="O1341" i="22"/>
  <c r="U1341" i="22" s="1"/>
  <c r="T1342" i="22"/>
  <c r="L1344" i="22"/>
  <c r="T1344" i="22"/>
  <c r="O1345" i="22"/>
  <c r="T1346" i="22"/>
  <c r="L1348" i="22"/>
  <c r="T1348" i="22"/>
  <c r="O1349" i="22"/>
  <c r="I1358" i="22"/>
  <c r="Q1363" i="22"/>
  <c r="Q1367" i="22"/>
  <c r="I1371" i="22"/>
  <c r="I1375" i="22"/>
  <c r="I1379" i="22"/>
  <c r="I1384" i="22"/>
  <c r="I1386" i="22"/>
  <c r="P1386" i="22"/>
  <c r="I1393" i="22"/>
  <c r="Q1395" i="22"/>
  <c r="I1399" i="22"/>
  <c r="T1399" i="22"/>
  <c r="I1409" i="22"/>
  <c r="I1411" i="22"/>
  <c r="T1411" i="22"/>
  <c r="Q1415" i="22"/>
  <c r="I1419" i="22"/>
  <c r="P1420" i="22"/>
  <c r="J1421" i="22"/>
  <c r="T1421" i="22"/>
  <c r="N1433" i="22"/>
  <c r="N1436" i="22"/>
  <c r="J1436" i="22"/>
  <c r="Q1439" i="22"/>
  <c r="R1439" i="22"/>
  <c r="N1439" i="22"/>
  <c r="R1443" i="22"/>
  <c r="P1333" i="22"/>
  <c r="P1337" i="22"/>
  <c r="P1341" i="22"/>
  <c r="P1345" i="22"/>
  <c r="P1349" i="22"/>
  <c r="P1353" i="22"/>
  <c r="Q1357" i="22"/>
  <c r="Q1362" i="22"/>
  <c r="I1363" i="22"/>
  <c r="I1367" i="22"/>
  <c r="T1370" i="22"/>
  <c r="M1371" i="22"/>
  <c r="I1372" i="22"/>
  <c r="Q1374" i="22"/>
  <c r="I1376" i="22"/>
  <c r="Q1378" i="22"/>
  <c r="M1379" i="22"/>
  <c r="I1380" i="22"/>
  <c r="Q1382" i="22"/>
  <c r="P1383" i="22"/>
  <c r="O1384" i="22"/>
  <c r="U1384" i="22" s="1"/>
  <c r="K1386" i="22"/>
  <c r="W1386" i="22" s="1"/>
  <c r="AD1386" i="22" s="1"/>
  <c r="L1394" i="22"/>
  <c r="I1395" i="22"/>
  <c r="Q1397" i="22"/>
  <c r="T1398" i="22"/>
  <c r="I1405" i="22"/>
  <c r="Q1409" i="22"/>
  <c r="T1410" i="22"/>
  <c r="I1413" i="22"/>
  <c r="L1414" i="22"/>
  <c r="I1415" i="22"/>
  <c r="Q1418" i="22"/>
  <c r="N1419" i="22"/>
  <c r="J1420" i="22"/>
  <c r="O1422" i="22"/>
  <c r="R1424" i="22"/>
  <c r="R1425" i="22"/>
  <c r="T1430" i="22"/>
  <c r="N1432" i="22"/>
  <c r="R1432" i="22"/>
  <c r="J1433" i="22"/>
  <c r="R1436" i="22"/>
  <c r="R1437" i="22"/>
  <c r="J1439" i="22"/>
  <c r="T1429" i="22"/>
  <c r="J1440" i="22"/>
  <c r="R1442" i="22"/>
  <c r="K1444" i="22"/>
  <c r="Q1444" i="22"/>
  <c r="K1445" i="22"/>
  <c r="Q1445" i="22"/>
  <c r="K1446" i="22"/>
  <c r="Q1446" i="22"/>
  <c r="M1447" i="22"/>
  <c r="Y1447" i="22" s="1"/>
  <c r="AF1447" i="22" s="1"/>
  <c r="R1447" i="22"/>
  <c r="M1448" i="22"/>
  <c r="Y1448" i="22" s="1"/>
  <c r="AF1448" i="22" s="1"/>
  <c r="R1448" i="22"/>
  <c r="M1449" i="22"/>
  <c r="Y1449" i="22" s="1"/>
  <c r="AF1449" i="22" s="1"/>
  <c r="R1449" i="22"/>
  <c r="M1450" i="22"/>
  <c r="Y1450" i="22" s="1"/>
  <c r="AF1450" i="22" s="1"/>
  <c r="R1450" i="22"/>
  <c r="M1451" i="22"/>
  <c r="Y1451" i="22" s="1"/>
  <c r="AF1451" i="22" s="1"/>
  <c r="R1451" i="22"/>
  <c r="I1452" i="22"/>
  <c r="N1452" i="22"/>
  <c r="S1452" i="22"/>
  <c r="I1453" i="22"/>
  <c r="N1453" i="22"/>
  <c r="Z1453" i="22" s="1"/>
  <c r="AG1453" i="22" s="1"/>
  <c r="S1453" i="22"/>
  <c r="I1454" i="22"/>
  <c r="U1454" i="22" s="1"/>
  <c r="N1454" i="22"/>
  <c r="Z1454" i="22" s="1"/>
  <c r="AG1454" i="22" s="1"/>
  <c r="S1454" i="22"/>
  <c r="I1455" i="22"/>
  <c r="U1455" i="22" s="1"/>
  <c r="N1455" i="22"/>
  <c r="Z1455" i="22" s="1"/>
  <c r="AG1455" i="22" s="1"/>
  <c r="S1455" i="22"/>
  <c r="J1456" i="22"/>
  <c r="O1456" i="22"/>
  <c r="J1457" i="22"/>
  <c r="O1457" i="22"/>
  <c r="K1458" i="22"/>
  <c r="R1458" i="22"/>
  <c r="J1459" i="22"/>
  <c r="L1462" i="22"/>
  <c r="X1462" i="22" s="1"/>
  <c r="AE1462" i="22" s="1"/>
  <c r="T1462" i="22"/>
  <c r="O1463" i="22"/>
  <c r="P1465" i="22"/>
  <c r="J1468" i="22"/>
  <c r="J1469" i="22"/>
  <c r="T1469" i="22"/>
  <c r="N1470" i="22"/>
  <c r="R1472" i="22"/>
  <c r="M1476" i="22"/>
  <c r="I1480" i="22"/>
  <c r="T1480" i="22"/>
  <c r="T1481" i="22"/>
  <c r="M1482" i="22"/>
  <c r="P1487" i="22"/>
  <c r="K1492" i="22"/>
  <c r="Q1492" i="22"/>
  <c r="P1495" i="22"/>
  <c r="T1498" i="22"/>
  <c r="L1505" i="22"/>
  <c r="T1506" i="22"/>
  <c r="N1440" i="22"/>
  <c r="R1444" i="22"/>
  <c r="R1445" i="22"/>
  <c r="R1446" i="22"/>
  <c r="J1452" i="22"/>
  <c r="O1452" i="22"/>
  <c r="J1453" i="22"/>
  <c r="O1453" i="22"/>
  <c r="Q1456" i="22"/>
  <c r="Q1457" i="22"/>
  <c r="T1458" i="22"/>
  <c r="O1462" i="22"/>
  <c r="T1463" i="22"/>
  <c r="R1465" i="22"/>
  <c r="T1470" i="22"/>
  <c r="Z1470" i="22" s="1"/>
  <c r="AG1470" i="22" s="1"/>
  <c r="N1473" i="22"/>
  <c r="Z1473" i="22" s="1"/>
  <c r="AG1473" i="22" s="1"/>
  <c r="Q1476" i="22"/>
  <c r="Q1482" i="22"/>
  <c r="L1492" i="22"/>
  <c r="T1492" i="22"/>
  <c r="Q1495" i="22"/>
  <c r="Q1501" i="22"/>
  <c r="M1456" i="22"/>
  <c r="R1456" i="22"/>
  <c r="M1457" i="22"/>
  <c r="R1457" i="22"/>
  <c r="O1458" i="22"/>
  <c r="R1473" i="22"/>
  <c r="O1492" i="22"/>
  <c r="Q1497" i="22"/>
  <c r="Q1505" i="22"/>
  <c r="N1442" i="22"/>
  <c r="Z1452" i="22"/>
  <c r="AG1452" i="22" s="1"/>
  <c r="R1452" i="22"/>
  <c r="R1453" i="22"/>
  <c r="R1454" i="22"/>
  <c r="R1455" i="22"/>
  <c r="I1456" i="22"/>
  <c r="U1456" i="22" s="1"/>
  <c r="N1456" i="22"/>
  <c r="Z1456" i="22" s="1"/>
  <c r="AG1456" i="22" s="1"/>
  <c r="S1456" i="22"/>
  <c r="I1457" i="22"/>
  <c r="N1457" i="22"/>
  <c r="S1457" i="22"/>
  <c r="J1458" i="22"/>
  <c r="V1458" i="22" s="1"/>
  <c r="AC1458" i="22" s="1"/>
  <c r="K1462" i="22"/>
  <c r="J1463" i="22"/>
  <c r="J1472" i="22"/>
  <c r="J1473" i="22"/>
  <c r="L1481" i="22"/>
  <c r="P1484" i="22"/>
  <c r="P1488" i="22"/>
  <c r="I1492" i="22"/>
  <c r="I1497" i="22"/>
  <c r="I1505" i="22"/>
  <c r="S776" i="22"/>
  <c r="O776" i="22"/>
  <c r="K776" i="22"/>
  <c r="R776" i="22"/>
  <c r="N776" i="22"/>
  <c r="Z776" i="22" s="1"/>
  <c r="AG776" i="22" s="1"/>
  <c r="J776" i="22"/>
  <c r="Q776" i="22"/>
  <c r="W776" i="22" s="1"/>
  <c r="AD776" i="22" s="1"/>
  <c r="M776" i="22"/>
  <c r="I776" i="22"/>
  <c r="S777" i="22"/>
  <c r="O777" i="22"/>
  <c r="K777" i="22"/>
  <c r="R777" i="22"/>
  <c r="J777" i="22"/>
  <c r="Q777" i="22"/>
  <c r="W777" i="22" s="1"/>
  <c r="AD777" i="22" s="1"/>
  <c r="M777" i="22"/>
  <c r="I777" i="22"/>
  <c r="S778" i="22"/>
  <c r="O778" i="22"/>
  <c r="K778" i="22"/>
  <c r="R778" i="22"/>
  <c r="N778" i="22"/>
  <c r="J778" i="22"/>
  <c r="Q778" i="22"/>
  <c r="W778" i="22" s="1"/>
  <c r="AD778" i="22" s="1"/>
  <c r="M778" i="22"/>
  <c r="I778" i="22"/>
  <c r="S779" i="22"/>
  <c r="O779" i="22"/>
  <c r="K779" i="22"/>
  <c r="R779" i="22"/>
  <c r="J779" i="22"/>
  <c r="Q779" i="22"/>
  <c r="W779" i="22" s="1"/>
  <c r="AD779" i="22" s="1"/>
  <c r="M779" i="22"/>
  <c r="I779" i="22"/>
  <c r="S780" i="22"/>
  <c r="O780" i="22"/>
  <c r="K780" i="22"/>
  <c r="R780" i="22"/>
  <c r="N780" i="22"/>
  <c r="Z780" i="22" s="1"/>
  <c r="AG780" i="22" s="1"/>
  <c r="J780" i="22"/>
  <c r="Q780" i="22"/>
  <c r="W780" i="22" s="1"/>
  <c r="AD780" i="22" s="1"/>
  <c r="M780" i="22"/>
  <c r="I780" i="22"/>
  <c r="S781" i="22"/>
  <c r="O781" i="22"/>
  <c r="K781" i="22"/>
  <c r="R781" i="22"/>
  <c r="J781" i="22"/>
  <c r="Q781" i="22"/>
  <c r="W781" i="22" s="1"/>
  <c r="AD781" i="22" s="1"/>
  <c r="M781" i="22"/>
  <c r="I781" i="22"/>
  <c r="S782" i="22"/>
  <c r="O782" i="22"/>
  <c r="K782" i="22"/>
  <c r="R782" i="22"/>
  <c r="N782" i="22"/>
  <c r="J782" i="22"/>
  <c r="Q782" i="22"/>
  <c r="W782" i="22" s="1"/>
  <c r="AD782" i="22" s="1"/>
  <c r="M782" i="22"/>
  <c r="I782" i="22"/>
  <c r="S783" i="22"/>
  <c r="O783" i="22"/>
  <c r="K783" i="22"/>
  <c r="R783" i="22"/>
  <c r="J783" i="22"/>
  <c r="Q783" i="22"/>
  <c r="W783" i="22" s="1"/>
  <c r="AD783" i="22" s="1"/>
  <c r="M783" i="22"/>
  <c r="I783" i="22"/>
  <c r="S784" i="22"/>
  <c r="O784" i="22"/>
  <c r="K784" i="22"/>
  <c r="R784" i="22"/>
  <c r="N784" i="22"/>
  <c r="Z784" i="22" s="1"/>
  <c r="AG784" i="22" s="1"/>
  <c r="J784" i="22"/>
  <c r="Q784" i="22"/>
  <c r="W784" i="22" s="1"/>
  <c r="AD784" i="22" s="1"/>
  <c r="M784" i="22"/>
  <c r="I784" i="22"/>
  <c r="S785" i="22"/>
  <c r="O785" i="22"/>
  <c r="K785" i="22"/>
  <c r="R785" i="22"/>
  <c r="J785" i="22"/>
  <c r="Q785" i="22"/>
  <c r="W785" i="22" s="1"/>
  <c r="AD785" i="22" s="1"/>
  <c r="M785" i="22"/>
  <c r="I785" i="22"/>
  <c r="S786" i="22"/>
  <c r="O786" i="22"/>
  <c r="K786" i="22"/>
  <c r="R786" i="22"/>
  <c r="N786" i="22"/>
  <c r="Z786" i="22" s="1"/>
  <c r="AG786" i="22" s="1"/>
  <c r="J786" i="22"/>
  <c r="Q786" i="22"/>
  <c r="W786" i="22" s="1"/>
  <c r="AD786" i="22" s="1"/>
  <c r="M786" i="22"/>
  <c r="I786" i="22"/>
  <c r="S787" i="22"/>
  <c r="O787" i="22"/>
  <c r="K787" i="22"/>
  <c r="R787" i="22"/>
  <c r="N787" i="22"/>
  <c r="Z787" i="22" s="1"/>
  <c r="AG787" i="22" s="1"/>
  <c r="J787" i="22"/>
  <c r="Q787" i="22"/>
  <c r="W787" i="22" s="1"/>
  <c r="AD787" i="22" s="1"/>
  <c r="M787" i="22"/>
  <c r="I787" i="22"/>
  <c r="S788" i="22"/>
  <c r="O788" i="22"/>
  <c r="K788" i="22"/>
  <c r="R788" i="22"/>
  <c r="N788" i="22"/>
  <c r="J788" i="22"/>
  <c r="Q788" i="22"/>
  <c r="W788" i="22" s="1"/>
  <c r="AD788" i="22" s="1"/>
  <c r="I788" i="22"/>
  <c r="S789" i="22"/>
  <c r="O789" i="22"/>
  <c r="K789" i="22"/>
  <c r="R789" i="22"/>
  <c r="N789" i="22"/>
  <c r="J789" i="22"/>
  <c r="Q789" i="22"/>
  <c r="W789" i="22" s="1"/>
  <c r="AD789" i="22" s="1"/>
  <c r="M789" i="22"/>
  <c r="I789" i="22"/>
  <c r="S790" i="22"/>
  <c r="O790" i="22"/>
  <c r="K790" i="22"/>
  <c r="R790" i="22"/>
  <c r="N790" i="22"/>
  <c r="Z790" i="22" s="1"/>
  <c r="AG790" i="22" s="1"/>
  <c r="J790" i="22"/>
  <c r="Q790" i="22"/>
  <c r="W790" i="22" s="1"/>
  <c r="AD790" i="22" s="1"/>
  <c r="I790" i="22"/>
  <c r="S791" i="22"/>
  <c r="O791" i="22"/>
  <c r="K791" i="22"/>
  <c r="R791" i="22"/>
  <c r="N791" i="22"/>
  <c r="Z791" i="22" s="1"/>
  <c r="AG791" i="22" s="1"/>
  <c r="J791" i="22"/>
  <c r="Q791" i="22"/>
  <c r="W791" i="22" s="1"/>
  <c r="AD791" i="22" s="1"/>
  <c r="M791" i="22"/>
  <c r="I791" i="22"/>
  <c r="S792" i="22"/>
  <c r="O792" i="22"/>
  <c r="K792" i="22"/>
  <c r="R792" i="22"/>
  <c r="N792" i="22"/>
  <c r="Z792" i="22" s="1"/>
  <c r="AG792" i="22" s="1"/>
  <c r="J792" i="22"/>
  <c r="Q792" i="22"/>
  <c r="W792" i="22" s="1"/>
  <c r="AD792" i="22" s="1"/>
  <c r="I792" i="22"/>
  <c r="S793" i="22"/>
  <c r="O793" i="22"/>
  <c r="K793" i="22"/>
  <c r="R793" i="22"/>
  <c r="N793" i="22"/>
  <c r="J793" i="22"/>
  <c r="Q793" i="22"/>
  <c r="W793" i="22" s="1"/>
  <c r="AD793" i="22" s="1"/>
  <c r="M793" i="22"/>
  <c r="I793" i="22"/>
  <c r="S794" i="22"/>
  <c r="O794" i="22"/>
  <c r="K794" i="22"/>
  <c r="R794" i="22"/>
  <c r="N794" i="22"/>
  <c r="J794" i="22"/>
  <c r="Q794" i="22"/>
  <c r="W794" i="22" s="1"/>
  <c r="AD794" i="22" s="1"/>
  <c r="I794" i="22"/>
  <c r="S795" i="22"/>
  <c r="O795" i="22"/>
  <c r="K795" i="22"/>
  <c r="R795" i="22"/>
  <c r="N795" i="22"/>
  <c r="Z795" i="22" s="1"/>
  <c r="AG795" i="22" s="1"/>
  <c r="J795" i="22"/>
  <c r="Q795" i="22"/>
  <c r="W795" i="22" s="1"/>
  <c r="AD795" i="22" s="1"/>
  <c r="M795" i="22"/>
  <c r="I795" i="22"/>
  <c r="S796" i="22"/>
  <c r="O796" i="22"/>
  <c r="K796" i="22"/>
  <c r="R796" i="22"/>
  <c r="N796" i="22"/>
  <c r="Z796" i="22" s="1"/>
  <c r="AG796" i="22" s="1"/>
  <c r="J796" i="22"/>
  <c r="Q796" i="22"/>
  <c r="W796" i="22" s="1"/>
  <c r="AD796" i="22" s="1"/>
  <c r="I796" i="22"/>
  <c r="S797" i="22"/>
  <c r="O797" i="22"/>
  <c r="K797" i="22"/>
  <c r="R797" i="22"/>
  <c r="N797" i="22"/>
  <c r="J797" i="22"/>
  <c r="Q797" i="22"/>
  <c r="W797" i="22" s="1"/>
  <c r="AD797" i="22" s="1"/>
  <c r="M797" i="22"/>
  <c r="I797" i="22"/>
  <c r="S798" i="22"/>
  <c r="O798" i="22"/>
  <c r="K798" i="22"/>
  <c r="R798" i="22"/>
  <c r="N798" i="22"/>
  <c r="J798" i="22"/>
  <c r="Q798" i="22"/>
  <c r="W798" i="22" s="1"/>
  <c r="AD798" i="22" s="1"/>
  <c r="I798" i="22"/>
  <c r="S799" i="22"/>
  <c r="O799" i="22"/>
  <c r="K799" i="22"/>
  <c r="R799" i="22"/>
  <c r="N799" i="22"/>
  <c r="Z799" i="22" s="1"/>
  <c r="AG799" i="22" s="1"/>
  <c r="J799" i="22"/>
  <c r="Q799" i="22"/>
  <c r="W799" i="22" s="1"/>
  <c r="AD799" i="22" s="1"/>
  <c r="M799" i="22"/>
  <c r="I799" i="22"/>
  <c r="S800" i="22"/>
  <c r="O800" i="22"/>
  <c r="K800" i="22"/>
  <c r="R800" i="22"/>
  <c r="N800" i="22"/>
  <c r="Z800" i="22" s="1"/>
  <c r="AG800" i="22" s="1"/>
  <c r="J800" i="22"/>
  <c r="Q800" i="22"/>
  <c r="W800" i="22" s="1"/>
  <c r="AD800" i="22" s="1"/>
  <c r="I800" i="22"/>
  <c r="S801" i="22"/>
  <c r="O801" i="22"/>
  <c r="K801" i="22"/>
  <c r="R801" i="22"/>
  <c r="N801" i="22"/>
  <c r="J801" i="22"/>
  <c r="Q801" i="22"/>
  <c r="W801" i="22" s="1"/>
  <c r="AD801" i="22" s="1"/>
  <c r="M801" i="22"/>
  <c r="I801" i="22"/>
  <c r="S802" i="22"/>
  <c r="O802" i="22"/>
  <c r="K802" i="22"/>
  <c r="R802" i="22"/>
  <c r="N802" i="22"/>
  <c r="Z802" i="22" s="1"/>
  <c r="AG802" i="22" s="1"/>
  <c r="J802" i="22"/>
  <c r="Q802" i="22"/>
  <c r="W802" i="22" s="1"/>
  <c r="AD802" i="22" s="1"/>
  <c r="I802" i="22"/>
  <c r="S803" i="22"/>
  <c r="O803" i="22"/>
  <c r="K803" i="22"/>
  <c r="R803" i="22"/>
  <c r="N803" i="22"/>
  <c r="Z803" i="22" s="1"/>
  <c r="AG803" i="22" s="1"/>
  <c r="J803" i="22"/>
  <c r="Q803" i="22"/>
  <c r="W803" i="22" s="1"/>
  <c r="AD803" i="22" s="1"/>
  <c r="M803" i="22"/>
  <c r="I803" i="22"/>
  <c r="S804" i="22"/>
  <c r="O804" i="22"/>
  <c r="K804" i="22"/>
  <c r="R804" i="22"/>
  <c r="N804" i="22"/>
  <c r="Z804" i="22" s="1"/>
  <c r="AG804" i="22" s="1"/>
  <c r="J804" i="22"/>
  <c r="Q804" i="22"/>
  <c r="W804" i="22" s="1"/>
  <c r="AD804" i="22" s="1"/>
  <c r="I804" i="22"/>
  <c r="S805" i="22"/>
  <c r="O805" i="22"/>
  <c r="K805" i="22"/>
  <c r="R805" i="22"/>
  <c r="N805" i="22"/>
  <c r="J805" i="22"/>
  <c r="Q805" i="22"/>
  <c r="W805" i="22" s="1"/>
  <c r="AD805" i="22" s="1"/>
  <c r="M805" i="22"/>
  <c r="I805" i="22"/>
  <c r="S806" i="22"/>
  <c r="O806" i="22"/>
  <c r="K806" i="22"/>
  <c r="R806" i="22"/>
  <c r="N806" i="22"/>
  <c r="J806" i="22"/>
  <c r="Q806" i="22"/>
  <c r="W806" i="22" s="1"/>
  <c r="AD806" i="22" s="1"/>
  <c r="I806" i="22"/>
  <c r="S807" i="22"/>
  <c r="O807" i="22"/>
  <c r="K807" i="22"/>
  <c r="R807" i="22"/>
  <c r="N807" i="22"/>
  <c r="Z807" i="22" s="1"/>
  <c r="AG807" i="22" s="1"/>
  <c r="J807" i="22"/>
  <c r="Q807" i="22"/>
  <c r="W807" i="22" s="1"/>
  <c r="AD807" i="22" s="1"/>
  <c r="M807" i="22"/>
  <c r="I807" i="22"/>
  <c r="S808" i="22"/>
  <c r="O808" i="22"/>
  <c r="K808" i="22"/>
  <c r="R808" i="22"/>
  <c r="N808" i="22"/>
  <c r="Z808" i="22" s="1"/>
  <c r="AG808" i="22" s="1"/>
  <c r="J808" i="22"/>
  <c r="Q808" i="22"/>
  <c r="W808" i="22" s="1"/>
  <c r="AD808" i="22" s="1"/>
  <c r="M808" i="22"/>
  <c r="I808" i="22"/>
  <c r="S809" i="22"/>
  <c r="O809" i="22"/>
  <c r="K809" i="22"/>
  <c r="R809" i="22"/>
  <c r="J809" i="22"/>
  <c r="Q809" i="22"/>
  <c r="W809" i="22" s="1"/>
  <c r="AD809" i="22" s="1"/>
  <c r="M809" i="22"/>
  <c r="I809" i="22"/>
  <c r="S810" i="22"/>
  <c r="O810" i="22"/>
  <c r="K810" i="22"/>
  <c r="R810" i="22"/>
  <c r="N810" i="22"/>
  <c r="Z810" i="22" s="1"/>
  <c r="AG810" i="22" s="1"/>
  <c r="J810" i="22"/>
  <c r="Q810" i="22"/>
  <c r="W810" i="22" s="1"/>
  <c r="AD810" i="22" s="1"/>
  <c r="M810" i="22"/>
  <c r="I810" i="22"/>
  <c r="S811" i="22"/>
  <c r="O811" i="22"/>
  <c r="K811" i="22"/>
  <c r="R811" i="22"/>
  <c r="J811" i="22"/>
  <c r="Q811" i="22"/>
  <c r="W811" i="22" s="1"/>
  <c r="AD811" i="22" s="1"/>
  <c r="M811" i="22"/>
  <c r="I811" i="22"/>
  <c r="S812" i="22"/>
  <c r="O812" i="22"/>
  <c r="K812" i="22"/>
  <c r="R812" i="22"/>
  <c r="N812" i="22"/>
  <c r="Z812" i="22" s="1"/>
  <c r="AG812" i="22" s="1"/>
  <c r="J812" i="22"/>
  <c r="Q812" i="22"/>
  <c r="W812" i="22" s="1"/>
  <c r="AD812" i="22" s="1"/>
  <c r="M812" i="22"/>
  <c r="I812" i="22"/>
  <c r="S813" i="22"/>
  <c r="O813" i="22"/>
  <c r="K813" i="22"/>
  <c r="R813" i="22"/>
  <c r="J813" i="22"/>
  <c r="Q813" i="22"/>
  <c r="W813" i="22" s="1"/>
  <c r="AD813" i="22" s="1"/>
  <c r="M813" i="22"/>
  <c r="I813" i="22"/>
  <c r="S814" i="22"/>
  <c r="O814" i="22"/>
  <c r="K814" i="22"/>
  <c r="R814" i="22"/>
  <c r="N814" i="22"/>
  <c r="J814" i="22"/>
  <c r="Q814" i="22"/>
  <c r="M814" i="22"/>
  <c r="I814" i="22"/>
  <c r="S815" i="22"/>
  <c r="O815" i="22"/>
  <c r="K815" i="22"/>
  <c r="R815" i="22"/>
  <c r="J815" i="22"/>
  <c r="Q815" i="22"/>
  <c r="W815" i="22" s="1"/>
  <c r="AD815" i="22" s="1"/>
  <c r="M815" i="22"/>
  <c r="I815" i="22"/>
  <c r="S816" i="22"/>
  <c r="O816" i="22"/>
  <c r="K816" i="22"/>
  <c r="R816" i="22"/>
  <c r="N816" i="22"/>
  <c r="Z816" i="22" s="1"/>
  <c r="AG816" i="22" s="1"/>
  <c r="J816" i="22"/>
  <c r="Q816" i="22"/>
  <c r="W816" i="22" s="1"/>
  <c r="AD816" i="22" s="1"/>
  <c r="M816" i="22"/>
  <c r="I816" i="22"/>
  <c r="S817" i="22"/>
  <c r="O817" i="22"/>
  <c r="K817" i="22"/>
  <c r="R817" i="22"/>
  <c r="J817" i="22"/>
  <c r="Q817" i="22"/>
  <c r="W817" i="22" s="1"/>
  <c r="AD817" i="22" s="1"/>
  <c r="M817" i="22"/>
  <c r="I817" i="22"/>
  <c r="S818" i="22"/>
  <c r="O818" i="22"/>
  <c r="K818" i="22"/>
  <c r="R818" i="22"/>
  <c r="N818" i="22"/>
  <c r="J818" i="22"/>
  <c r="Q818" i="22"/>
  <c r="W818" i="22" s="1"/>
  <c r="AD818" i="22" s="1"/>
  <c r="M818" i="22"/>
  <c r="I818" i="22"/>
  <c r="S819" i="22"/>
  <c r="O819" i="22"/>
  <c r="K819" i="22"/>
  <c r="R819" i="22"/>
  <c r="J819" i="22"/>
  <c r="Q819" i="22"/>
  <c r="W819" i="22" s="1"/>
  <c r="AD819" i="22" s="1"/>
  <c r="M819" i="22"/>
  <c r="I819" i="22"/>
  <c r="S820" i="22"/>
  <c r="O820" i="22"/>
  <c r="K820" i="22"/>
  <c r="R820" i="22"/>
  <c r="N820" i="22"/>
  <c r="Z820" i="22" s="1"/>
  <c r="AG820" i="22" s="1"/>
  <c r="J820" i="22"/>
  <c r="Q820" i="22"/>
  <c r="W820" i="22" s="1"/>
  <c r="AD820" i="22" s="1"/>
  <c r="M820" i="22"/>
  <c r="I820" i="22"/>
  <c r="S821" i="22"/>
  <c r="O821" i="22"/>
  <c r="K821" i="22"/>
  <c r="R821" i="22"/>
  <c r="J821" i="22"/>
  <c r="Q821" i="22"/>
  <c r="W821" i="22" s="1"/>
  <c r="AD821" i="22" s="1"/>
  <c r="M821" i="22"/>
  <c r="I821" i="22"/>
  <c r="S822" i="22"/>
  <c r="O822" i="22"/>
  <c r="K822" i="22"/>
  <c r="R822" i="22"/>
  <c r="N822" i="22"/>
  <c r="Z822" i="22" s="1"/>
  <c r="AG822" i="22" s="1"/>
  <c r="J822" i="22"/>
  <c r="Q822" i="22"/>
  <c r="W822" i="22" s="1"/>
  <c r="AD822" i="22" s="1"/>
  <c r="M822" i="22"/>
  <c r="I822" i="22"/>
  <c r="S823" i="22"/>
  <c r="O823" i="22"/>
  <c r="K823" i="22"/>
  <c r="R823" i="22"/>
  <c r="J823" i="22"/>
  <c r="Q823" i="22"/>
  <c r="W823" i="22" s="1"/>
  <c r="AD823" i="22" s="1"/>
  <c r="M823" i="22"/>
  <c r="I823" i="22"/>
  <c r="S824" i="22"/>
  <c r="O824" i="22"/>
  <c r="K824" i="22"/>
  <c r="R824" i="22"/>
  <c r="N824" i="22"/>
  <c r="J824" i="22"/>
  <c r="Q824" i="22"/>
  <c r="W824" i="22" s="1"/>
  <c r="AD824" i="22" s="1"/>
  <c r="M824" i="22"/>
  <c r="I824" i="22"/>
  <c r="S825" i="22"/>
  <c r="O825" i="22"/>
  <c r="K825" i="22"/>
  <c r="R825" i="22"/>
  <c r="J825" i="22"/>
  <c r="Q825" i="22"/>
  <c r="W825" i="22" s="1"/>
  <c r="AD825" i="22" s="1"/>
  <c r="M825" i="22"/>
  <c r="I825" i="22"/>
  <c r="S826" i="22"/>
  <c r="O826" i="22"/>
  <c r="K826" i="22"/>
  <c r="R826" i="22"/>
  <c r="N826" i="22"/>
  <c r="Z826" i="22" s="1"/>
  <c r="AG826" i="22" s="1"/>
  <c r="J826" i="22"/>
  <c r="Q826" i="22"/>
  <c r="W826" i="22" s="1"/>
  <c r="AD826" i="22" s="1"/>
  <c r="M826" i="22"/>
  <c r="I826" i="22"/>
  <c r="S827" i="22"/>
  <c r="O827" i="22"/>
  <c r="K827" i="22"/>
  <c r="R827" i="22"/>
  <c r="J827" i="22"/>
  <c r="Q827" i="22"/>
  <c r="W827" i="22" s="1"/>
  <c r="AD827" i="22" s="1"/>
  <c r="M827" i="22"/>
  <c r="I827" i="22"/>
  <c r="S828" i="22"/>
  <c r="O828" i="22"/>
  <c r="K828" i="22"/>
  <c r="R828" i="22"/>
  <c r="N828" i="22"/>
  <c r="Z828" i="22" s="1"/>
  <c r="AG828" i="22" s="1"/>
  <c r="J828" i="22"/>
  <c r="Q828" i="22"/>
  <c r="W828" i="22" s="1"/>
  <c r="AD828" i="22" s="1"/>
  <c r="M828" i="22"/>
  <c r="I828" i="22"/>
  <c r="S829" i="22"/>
  <c r="O829" i="22"/>
  <c r="K829" i="22"/>
  <c r="R829" i="22"/>
  <c r="J829" i="22"/>
  <c r="Q829" i="22"/>
  <c r="W829" i="22" s="1"/>
  <c r="AD829" i="22" s="1"/>
  <c r="M829" i="22"/>
  <c r="I829" i="22"/>
  <c r="S830" i="22"/>
  <c r="O830" i="22"/>
  <c r="K830" i="22"/>
  <c r="R830" i="22"/>
  <c r="N830" i="22"/>
  <c r="J830" i="22"/>
  <c r="Q830" i="22"/>
  <c r="W830" i="22" s="1"/>
  <c r="AD830" i="22" s="1"/>
  <c r="I830" i="22"/>
  <c r="S831" i="22"/>
  <c r="O831" i="22"/>
  <c r="K831" i="22"/>
  <c r="R831" i="22"/>
  <c r="N831" i="22"/>
  <c r="Z831" i="22" s="1"/>
  <c r="AG831" i="22" s="1"/>
  <c r="J831" i="22"/>
  <c r="Q831" i="22"/>
  <c r="W831" i="22" s="1"/>
  <c r="AD831" i="22" s="1"/>
  <c r="M831" i="22"/>
  <c r="I831" i="22"/>
  <c r="S832" i="22"/>
  <c r="O832" i="22"/>
  <c r="K832" i="22"/>
  <c r="R832" i="22"/>
  <c r="N832" i="22"/>
  <c r="Z832" i="22" s="1"/>
  <c r="AG832" i="22" s="1"/>
  <c r="J832" i="22"/>
  <c r="Q832" i="22"/>
  <c r="W832" i="22" s="1"/>
  <c r="AD832" i="22" s="1"/>
  <c r="I832" i="22"/>
  <c r="S833" i="22"/>
  <c r="O833" i="22"/>
  <c r="K833" i="22"/>
  <c r="R833" i="22"/>
  <c r="N833" i="22"/>
  <c r="J833" i="22"/>
  <c r="Q833" i="22"/>
  <c r="W833" i="22" s="1"/>
  <c r="AD833" i="22" s="1"/>
  <c r="M833" i="22"/>
  <c r="I833" i="22"/>
  <c r="S834" i="22"/>
  <c r="O834" i="22"/>
  <c r="K834" i="22"/>
  <c r="R834" i="22"/>
  <c r="N834" i="22"/>
  <c r="J834" i="22"/>
  <c r="Q834" i="22"/>
  <c r="W834" i="22" s="1"/>
  <c r="AD834" i="22" s="1"/>
  <c r="I834" i="22"/>
  <c r="S835" i="22"/>
  <c r="O835" i="22"/>
  <c r="K835" i="22"/>
  <c r="R835" i="22"/>
  <c r="N835" i="22"/>
  <c r="Z835" i="22" s="1"/>
  <c r="AG835" i="22" s="1"/>
  <c r="J835" i="22"/>
  <c r="Q835" i="22"/>
  <c r="W835" i="22" s="1"/>
  <c r="AD835" i="22" s="1"/>
  <c r="M835" i="22"/>
  <c r="I835" i="22"/>
  <c r="S836" i="22"/>
  <c r="O836" i="22"/>
  <c r="K836" i="22"/>
  <c r="R836" i="22"/>
  <c r="N836" i="22"/>
  <c r="Z836" i="22" s="1"/>
  <c r="AG836" i="22" s="1"/>
  <c r="J836" i="22"/>
  <c r="Q836" i="22"/>
  <c r="W836" i="22" s="1"/>
  <c r="AD836" i="22" s="1"/>
  <c r="I836" i="22"/>
  <c r="S837" i="22"/>
  <c r="O837" i="22"/>
  <c r="K837" i="22"/>
  <c r="R837" i="22"/>
  <c r="N837" i="22"/>
  <c r="J837" i="22"/>
  <c r="Q837" i="22"/>
  <c r="W837" i="22" s="1"/>
  <c r="AD837" i="22" s="1"/>
  <c r="M837" i="22"/>
  <c r="I837" i="22"/>
  <c r="S838" i="22"/>
  <c r="O838" i="22"/>
  <c r="K838" i="22"/>
  <c r="R838" i="22"/>
  <c r="N838" i="22"/>
  <c r="Z838" i="22" s="1"/>
  <c r="AG838" i="22" s="1"/>
  <c r="J838" i="22"/>
  <c r="Q838" i="22"/>
  <c r="W838" i="22" s="1"/>
  <c r="AD838" i="22" s="1"/>
  <c r="I838" i="22"/>
  <c r="S839" i="22"/>
  <c r="O839" i="22"/>
  <c r="K839" i="22"/>
  <c r="R839" i="22"/>
  <c r="N839" i="22"/>
  <c r="Z839" i="22" s="1"/>
  <c r="AG839" i="22" s="1"/>
  <c r="J839" i="22"/>
  <c r="Q839" i="22"/>
  <c r="W839" i="22" s="1"/>
  <c r="AD839" i="22" s="1"/>
  <c r="M839" i="22"/>
  <c r="I839" i="22"/>
  <c r="S840" i="22"/>
  <c r="O840" i="22"/>
  <c r="K840" i="22"/>
  <c r="R840" i="22"/>
  <c r="N840" i="22"/>
  <c r="J840" i="22"/>
  <c r="Q840" i="22"/>
  <c r="W840" i="22" s="1"/>
  <c r="AD840" i="22" s="1"/>
  <c r="M840" i="22"/>
  <c r="I840" i="22"/>
  <c r="S841" i="22"/>
  <c r="O841" i="22"/>
  <c r="K841" i="22"/>
  <c r="R841" i="22"/>
  <c r="N841" i="22"/>
  <c r="J841" i="22"/>
  <c r="Q841" i="22"/>
  <c r="W841" i="22" s="1"/>
  <c r="AD841" i="22" s="1"/>
  <c r="M841" i="22"/>
  <c r="I841" i="22"/>
  <c r="S842" i="22"/>
  <c r="O842" i="22"/>
  <c r="K842" i="22"/>
  <c r="R842" i="22"/>
  <c r="N842" i="22"/>
  <c r="Z842" i="22" s="1"/>
  <c r="AG842" i="22" s="1"/>
  <c r="J842" i="22"/>
  <c r="Q842" i="22"/>
  <c r="W842" i="22" s="1"/>
  <c r="AD842" i="22" s="1"/>
  <c r="M842" i="22"/>
  <c r="I842" i="22"/>
  <c r="S843" i="22"/>
  <c r="O843" i="22"/>
  <c r="K843" i="22"/>
  <c r="R843" i="22"/>
  <c r="N843" i="22"/>
  <c r="Z843" i="22" s="1"/>
  <c r="AG843" i="22" s="1"/>
  <c r="J843" i="22"/>
  <c r="Q843" i="22"/>
  <c r="W843" i="22" s="1"/>
  <c r="AD843" i="22" s="1"/>
  <c r="M843" i="22"/>
  <c r="I843" i="22"/>
  <c r="S844" i="22"/>
  <c r="O844" i="22"/>
  <c r="K844" i="22"/>
  <c r="R844" i="22"/>
  <c r="N844" i="22"/>
  <c r="Z844" i="22" s="1"/>
  <c r="AG844" i="22" s="1"/>
  <c r="J844" i="22"/>
  <c r="Q844" i="22"/>
  <c r="W844" i="22" s="1"/>
  <c r="AD844" i="22" s="1"/>
  <c r="M844" i="22"/>
  <c r="I844" i="22"/>
  <c r="S845" i="22"/>
  <c r="O845" i="22"/>
  <c r="K845" i="22"/>
  <c r="R845" i="22"/>
  <c r="N845" i="22"/>
  <c r="J845" i="22"/>
  <c r="Q845" i="22"/>
  <c r="W845" i="22" s="1"/>
  <c r="AD845" i="22" s="1"/>
  <c r="M845" i="22"/>
  <c r="I845" i="22"/>
  <c r="S846" i="22"/>
  <c r="O846" i="22"/>
  <c r="K846" i="22"/>
  <c r="R846" i="22"/>
  <c r="N846" i="22"/>
  <c r="J846" i="22"/>
  <c r="Q846" i="22"/>
  <c r="M846" i="22"/>
  <c r="I846" i="22"/>
  <c r="S847" i="22"/>
  <c r="O847" i="22"/>
  <c r="K847" i="22"/>
  <c r="R847" i="22"/>
  <c r="N847" i="22"/>
  <c r="Z847" i="22" s="1"/>
  <c r="AG847" i="22" s="1"/>
  <c r="J847" i="22"/>
  <c r="Q847" i="22"/>
  <c r="W847" i="22" s="1"/>
  <c r="AD847" i="22" s="1"/>
  <c r="M847" i="22"/>
  <c r="I847" i="22"/>
  <c r="S848" i="22"/>
  <c r="O848" i="22"/>
  <c r="K848" i="22"/>
  <c r="R848" i="22"/>
  <c r="N848" i="22"/>
  <c r="Z848" i="22" s="1"/>
  <c r="AG848" i="22" s="1"/>
  <c r="J848" i="22"/>
  <c r="Q848" i="22"/>
  <c r="W848" i="22" s="1"/>
  <c r="AD848" i="22" s="1"/>
  <c r="M848" i="22"/>
  <c r="I848" i="22"/>
  <c r="S849" i="22"/>
  <c r="O849" i="22"/>
  <c r="K849" i="22"/>
  <c r="R849" i="22"/>
  <c r="N849" i="22"/>
  <c r="J849" i="22"/>
  <c r="Q849" i="22"/>
  <c r="W849" i="22" s="1"/>
  <c r="AD849" i="22" s="1"/>
  <c r="M849" i="22"/>
  <c r="I849" i="22"/>
  <c r="S850" i="22"/>
  <c r="O850" i="22"/>
  <c r="K850" i="22"/>
  <c r="R850" i="22"/>
  <c r="N850" i="22"/>
  <c r="J850" i="22"/>
  <c r="Q850" i="22"/>
  <c r="M850" i="22"/>
  <c r="I850" i="22"/>
  <c r="S851" i="22"/>
  <c r="O851" i="22"/>
  <c r="K851" i="22"/>
  <c r="R851" i="22"/>
  <c r="N851" i="22"/>
  <c r="Z851" i="22" s="1"/>
  <c r="AG851" i="22" s="1"/>
  <c r="J851" i="22"/>
  <c r="Q851" i="22"/>
  <c r="W851" i="22" s="1"/>
  <c r="AD851" i="22" s="1"/>
  <c r="M851" i="22"/>
  <c r="I851" i="22"/>
  <c r="S852" i="22"/>
  <c r="O852" i="22"/>
  <c r="K852" i="22"/>
  <c r="R852" i="22"/>
  <c r="N852" i="22"/>
  <c r="Z852" i="22" s="1"/>
  <c r="AG852" i="22" s="1"/>
  <c r="J852" i="22"/>
  <c r="Q852" i="22"/>
  <c r="W852" i="22" s="1"/>
  <c r="AD852" i="22" s="1"/>
  <c r="M852" i="22"/>
  <c r="I852" i="22"/>
  <c r="S853" i="22"/>
  <c r="O853" i="22"/>
  <c r="K853" i="22"/>
  <c r="R853" i="22"/>
  <c r="N853" i="22"/>
  <c r="Z853" i="22" s="1"/>
  <c r="AG853" i="22" s="1"/>
  <c r="J853" i="22"/>
  <c r="Q853" i="22"/>
  <c r="W853" i="22" s="1"/>
  <c r="AD853" i="22" s="1"/>
  <c r="M853" i="22"/>
  <c r="I853" i="22"/>
  <c r="S854" i="22"/>
  <c r="O854" i="22"/>
  <c r="K854" i="22"/>
  <c r="R854" i="22"/>
  <c r="N854" i="22"/>
  <c r="Z854" i="22" s="1"/>
  <c r="AG854" i="22" s="1"/>
  <c r="J854" i="22"/>
  <c r="Q854" i="22"/>
  <c r="M854" i="22"/>
  <c r="I854" i="22"/>
  <c r="S855" i="22"/>
  <c r="O855" i="22"/>
  <c r="K855" i="22"/>
  <c r="R855" i="22"/>
  <c r="N855" i="22"/>
  <c r="Z855" i="22" s="1"/>
  <c r="AG855" i="22" s="1"/>
  <c r="J855" i="22"/>
  <c r="Q855" i="22"/>
  <c r="W855" i="22" s="1"/>
  <c r="AD855" i="22" s="1"/>
  <c r="M855" i="22"/>
  <c r="I855" i="22"/>
  <c r="S856" i="22"/>
  <c r="O856" i="22"/>
  <c r="K856" i="22"/>
  <c r="R856" i="22"/>
  <c r="N856" i="22"/>
  <c r="Z856" i="22" s="1"/>
  <c r="AG856" i="22" s="1"/>
  <c r="J856" i="22"/>
  <c r="Q856" i="22"/>
  <c r="W856" i="22" s="1"/>
  <c r="AD856" i="22" s="1"/>
  <c r="M856" i="22"/>
  <c r="I856" i="22"/>
  <c r="S857" i="22"/>
  <c r="O857" i="22"/>
  <c r="K857" i="22"/>
  <c r="R857" i="22"/>
  <c r="N857" i="22"/>
  <c r="Z857" i="22" s="1"/>
  <c r="AG857" i="22" s="1"/>
  <c r="J857" i="22"/>
  <c r="Q857" i="22"/>
  <c r="W857" i="22" s="1"/>
  <c r="AD857" i="22" s="1"/>
  <c r="M857" i="22"/>
  <c r="I857" i="22"/>
  <c r="S858" i="22"/>
  <c r="O858" i="22"/>
  <c r="K858" i="22"/>
  <c r="R858" i="22"/>
  <c r="N858" i="22"/>
  <c r="Z858" i="22" s="1"/>
  <c r="AG858" i="22" s="1"/>
  <c r="J858" i="22"/>
  <c r="Q858" i="22"/>
  <c r="W858" i="22" s="1"/>
  <c r="AD858" i="22" s="1"/>
  <c r="M858" i="22"/>
  <c r="I858" i="22"/>
  <c r="S859" i="22"/>
  <c r="O859" i="22"/>
  <c r="K859" i="22"/>
  <c r="R859" i="22"/>
  <c r="N859" i="22"/>
  <c r="Z859" i="22" s="1"/>
  <c r="AG859" i="22" s="1"/>
  <c r="J859" i="22"/>
  <c r="Q859" i="22"/>
  <c r="W859" i="22" s="1"/>
  <c r="AD859" i="22" s="1"/>
  <c r="M859" i="22"/>
  <c r="I859" i="22"/>
  <c r="S860" i="22"/>
  <c r="O860" i="22"/>
  <c r="K860" i="22"/>
  <c r="R860" i="22"/>
  <c r="N860" i="22"/>
  <c r="Z860" i="22" s="1"/>
  <c r="AG860" i="22" s="1"/>
  <c r="J860" i="22"/>
  <c r="Q860" i="22"/>
  <c r="W860" i="22" s="1"/>
  <c r="AD860" i="22" s="1"/>
  <c r="M860" i="22"/>
  <c r="I860" i="22"/>
  <c r="S861" i="22"/>
  <c r="O861" i="22"/>
  <c r="K861" i="22"/>
  <c r="R861" i="22"/>
  <c r="N861" i="22"/>
  <c r="J861" i="22"/>
  <c r="Q861" i="22"/>
  <c r="W861" i="22" s="1"/>
  <c r="AD861" i="22" s="1"/>
  <c r="M861" i="22"/>
  <c r="I861" i="22"/>
  <c r="S862" i="22"/>
  <c r="O862" i="22"/>
  <c r="K862" i="22"/>
  <c r="R862" i="22"/>
  <c r="N862" i="22"/>
  <c r="J862" i="22"/>
  <c r="Q862" i="22"/>
  <c r="W862" i="22" s="1"/>
  <c r="AD862" i="22" s="1"/>
  <c r="M862" i="22"/>
  <c r="I862" i="22"/>
  <c r="S863" i="22"/>
  <c r="O863" i="22"/>
  <c r="K863" i="22"/>
  <c r="R863" i="22"/>
  <c r="N863" i="22"/>
  <c r="Z863" i="22" s="1"/>
  <c r="AG863" i="22" s="1"/>
  <c r="J863" i="22"/>
  <c r="Q863" i="22"/>
  <c r="W863" i="22" s="1"/>
  <c r="AD863" i="22" s="1"/>
  <c r="M863" i="22"/>
  <c r="I863" i="22"/>
  <c r="S864" i="22"/>
  <c r="O864" i="22"/>
  <c r="K864" i="22"/>
  <c r="R864" i="22"/>
  <c r="N864" i="22"/>
  <c r="Z864" i="22" s="1"/>
  <c r="AG864" i="22" s="1"/>
  <c r="J864" i="22"/>
  <c r="Q864" i="22"/>
  <c r="W864" i="22" s="1"/>
  <c r="AD864" i="22" s="1"/>
  <c r="M864" i="22"/>
  <c r="I864" i="22"/>
  <c r="Z788" i="22"/>
  <c r="AG788" i="22" s="1"/>
  <c r="Z794" i="22"/>
  <c r="AG794" i="22" s="1"/>
  <c r="Z797" i="22"/>
  <c r="AG797" i="22" s="1"/>
  <c r="Z806" i="22"/>
  <c r="AG806" i="22" s="1"/>
  <c r="Z833" i="22"/>
  <c r="AG833" i="22" s="1"/>
  <c r="Z837" i="22"/>
  <c r="AG837" i="22" s="1"/>
  <c r="Z841" i="22"/>
  <c r="AG841" i="22" s="1"/>
  <c r="Z845" i="22"/>
  <c r="AG845" i="22" s="1"/>
  <c r="Z849" i="22"/>
  <c r="AG849" i="22" s="1"/>
  <c r="Z861" i="22"/>
  <c r="AG861" i="22" s="1"/>
  <c r="L776" i="22"/>
  <c r="L777" i="22"/>
  <c r="L778" i="22"/>
  <c r="L779" i="22"/>
  <c r="L780" i="22"/>
  <c r="L781" i="22"/>
  <c r="L782" i="22"/>
  <c r="L783" i="22"/>
  <c r="L784" i="22"/>
  <c r="L785" i="22"/>
  <c r="L786" i="22"/>
  <c r="L787" i="22"/>
  <c r="L788" i="22"/>
  <c r="L789" i="22"/>
  <c r="L790" i="22"/>
  <c r="L791" i="22"/>
  <c r="L792" i="22"/>
  <c r="L793" i="22"/>
  <c r="L794" i="22"/>
  <c r="L795" i="22"/>
  <c r="L796" i="22"/>
  <c r="L797" i="22"/>
  <c r="L798" i="22"/>
  <c r="L799" i="22"/>
  <c r="L800" i="22"/>
  <c r="L801" i="22"/>
  <c r="L802" i="22"/>
  <c r="L803" i="22"/>
  <c r="L804" i="22"/>
  <c r="L805" i="22"/>
  <c r="L806" i="22"/>
  <c r="L807" i="22"/>
  <c r="L808" i="22"/>
  <c r="L809" i="22"/>
  <c r="L810" i="22"/>
  <c r="L811" i="22"/>
  <c r="L812" i="22"/>
  <c r="L813" i="22"/>
  <c r="L814" i="22"/>
  <c r="L815" i="22"/>
  <c r="L816" i="22"/>
  <c r="L817" i="22"/>
  <c r="L818" i="22"/>
  <c r="L819" i="22"/>
  <c r="L820" i="22"/>
  <c r="L821" i="22"/>
  <c r="L822" i="22"/>
  <c r="L823" i="22"/>
  <c r="L824" i="22"/>
  <c r="L825" i="22"/>
  <c r="L826" i="22"/>
  <c r="L827" i="22"/>
  <c r="L828" i="22"/>
  <c r="L829" i="22"/>
  <c r="L830" i="22"/>
  <c r="L831" i="22"/>
  <c r="L832" i="22"/>
  <c r="L833" i="22"/>
  <c r="L834" i="22"/>
  <c r="L835" i="22"/>
  <c r="L836" i="22"/>
  <c r="L837" i="22"/>
  <c r="L838" i="22"/>
  <c r="L839" i="22"/>
  <c r="L840" i="22"/>
  <c r="L841" i="22"/>
  <c r="L842" i="22"/>
  <c r="L843" i="22"/>
  <c r="L844" i="22"/>
  <c r="L845" i="22"/>
  <c r="L846" i="22"/>
  <c r="L847" i="22"/>
  <c r="L848" i="22"/>
  <c r="L849" i="22"/>
  <c r="L850" i="22"/>
  <c r="L851" i="22"/>
  <c r="L852" i="22"/>
  <c r="L853" i="22"/>
  <c r="L854" i="22"/>
  <c r="L855" i="22"/>
  <c r="L856" i="22"/>
  <c r="L857" i="22"/>
  <c r="L858" i="22"/>
  <c r="L859" i="22"/>
  <c r="L860" i="22"/>
  <c r="L861" i="22"/>
  <c r="L862" i="22"/>
  <c r="L863" i="22"/>
  <c r="L864" i="22"/>
  <c r="Z778" i="22"/>
  <c r="AG778" i="22" s="1"/>
  <c r="Z782" i="22"/>
  <c r="AG782" i="22" s="1"/>
  <c r="Z789" i="22"/>
  <c r="AG789" i="22" s="1"/>
  <c r="Z793" i="22"/>
  <c r="AG793" i="22" s="1"/>
  <c r="Z798" i="22"/>
  <c r="AG798" i="22" s="1"/>
  <c r="Z801" i="22"/>
  <c r="AG801" i="22" s="1"/>
  <c r="Z805" i="22"/>
  <c r="AG805" i="22" s="1"/>
  <c r="Z814" i="22"/>
  <c r="AG814" i="22" s="1"/>
  <c r="Z818" i="22"/>
  <c r="AG818" i="22" s="1"/>
  <c r="Z824" i="22"/>
  <c r="AG824" i="22" s="1"/>
  <c r="Z830" i="22"/>
  <c r="AG830" i="22" s="1"/>
  <c r="Z834" i="22"/>
  <c r="AG834" i="22" s="1"/>
  <c r="Z840" i="22"/>
  <c r="AG840" i="22" s="1"/>
  <c r="Z846" i="22"/>
  <c r="AG846" i="22" s="1"/>
  <c r="Z850" i="22"/>
  <c r="AG850" i="22" s="1"/>
  <c r="Z862" i="22"/>
  <c r="AG862" i="22" s="1"/>
  <c r="P776" i="22"/>
  <c r="V776" i="22" s="1"/>
  <c r="AC776" i="22" s="1"/>
  <c r="P777" i="22"/>
  <c r="P778" i="22"/>
  <c r="P779" i="22"/>
  <c r="P780" i="22"/>
  <c r="V780" i="22" s="1"/>
  <c r="AC780" i="22" s="1"/>
  <c r="P781" i="22"/>
  <c r="P782" i="22"/>
  <c r="P783" i="22"/>
  <c r="P784" i="22"/>
  <c r="V784" i="22" s="1"/>
  <c r="AC784" i="22" s="1"/>
  <c r="P785" i="22"/>
  <c r="P786" i="22"/>
  <c r="P787" i="22"/>
  <c r="P788" i="22"/>
  <c r="V788" i="22" s="1"/>
  <c r="AC788" i="22" s="1"/>
  <c r="P789" i="22"/>
  <c r="P790" i="22"/>
  <c r="P791" i="22"/>
  <c r="P792" i="22"/>
  <c r="V792" i="22" s="1"/>
  <c r="AC792" i="22" s="1"/>
  <c r="P793" i="22"/>
  <c r="P794" i="22"/>
  <c r="P795" i="22"/>
  <c r="P796" i="22"/>
  <c r="V796" i="22" s="1"/>
  <c r="AC796" i="22" s="1"/>
  <c r="P797" i="22"/>
  <c r="P798" i="22"/>
  <c r="P799" i="22"/>
  <c r="P800" i="22"/>
  <c r="V800" i="22" s="1"/>
  <c r="AC800" i="22" s="1"/>
  <c r="P801" i="22"/>
  <c r="P802" i="22"/>
  <c r="P803" i="22"/>
  <c r="P804" i="22"/>
  <c r="V804" i="22" s="1"/>
  <c r="AC804" i="22" s="1"/>
  <c r="P805" i="22"/>
  <c r="P806" i="22"/>
  <c r="P807" i="22"/>
  <c r="P808" i="22"/>
  <c r="V808" i="22" s="1"/>
  <c r="AC808" i="22" s="1"/>
  <c r="P809" i="22"/>
  <c r="P810" i="22"/>
  <c r="P811" i="22"/>
  <c r="P812" i="22"/>
  <c r="V812" i="22" s="1"/>
  <c r="AC812" i="22" s="1"/>
  <c r="P813" i="22"/>
  <c r="P814" i="22"/>
  <c r="P815" i="22"/>
  <c r="P816" i="22"/>
  <c r="V816" i="22" s="1"/>
  <c r="AC816" i="22" s="1"/>
  <c r="P817" i="22"/>
  <c r="P818" i="22"/>
  <c r="P819" i="22"/>
  <c r="P820" i="22"/>
  <c r="V820" i="22" s="1"/>
  <c r="AC820" i="22" s="1"/>
  <c r="P821" i="22"/>
  <c r="P822" i="22"/>
  <c r="P823" i="22"/>
  <c r="P824" i="22"/>
  <c r="V824" i="22" s="1"/>
  <c r="AC824" i="22" s="1"/>
  <c r="P825" i="22"/>
  <c r="P826" i="22"/>
  <c r="P827" i="22"/>
  <c r="P828" i="22"/>
  <c r="V828" i="22" s="1"/>
  <c r="AC828" i="22" s="1"/>
  <c r="P829" i="22"/>
  <c r="P830" i="22"/>
  <c r="P831" i="22"/>
  <c r="P832" i="22"/>
  <c r="V832" i="22" s="1"/>
  <c r="AC832" i="22" s="1"/>
  <c r="P833" i="22"/>
  <c r="P834" i="22"/>
  <c r="P835" i="22"/>
  <c r="P836" i="22"/>
  <c r="V836" i="22" s="1"/>
  <c r="AC836" i="22" s="1"/>
  <c r="P837" i="22"/>
  <c r="P838" i="22"/>
  <c r="P839" i="22"/>
  <c r="P840" i="22"/>
  <c r="V840" i="22" s="1"/>
  <c r="AC840" i="22" s="1"/>
  <c r="P841" i="22"/>
  <c r="P842" i="22"/>
  <c r="P843" i="22"/>
  <c r="P844" i="22"/>
  <c r="V844" i="22" s="1"/>
  <c r="AC844" i="22" s="1"/>
  <c r="P845" i="22"/>
  <c r="P846" i="22"/>
  <c r="P847" i="22"/>
  <c r="P848" i="22"/>
  <c r="V848" i="22" s="1"/>
  <c r="AC848" i="22" s="1"/>
  <c r="P849" i="22"/>
  <c r="P850" i="22"/>
  <c r="P851" i="22"/>
  <c r="P852" i="22"/>
  <c r="V852" i="22" s="1"/>
  <c r="AC852" i="22" s="1"/>
  <c r="P853" i="22"/>
  <c r="P854" i="22"/>
  <c r="P855" i="22"/>
  <c r="P856" i="22"/>
  <c r="V856" i="22" s="1"/>
  <c r="AC856" i="22" s="1"/>
  <c r="P857" i="22"/>
  <c r="P858" i="22"/>
  <c r="P859" i="22"/>
  <c r="P860" i="22"/>
  <c r="V860" i="22" s="1"/>
  <c r="AC860" i="22" s="1"/>
  <c r="P861" i="22"/>
  <c r="P862" i="22"/>
  <c r="P863" i="22"/>
  <c r="P864" i="22"/>
  <c r="V864" i="22" s="1"/>
  <c r="AC864" i="22" s="1"/>
  <c r="L865" i="22"/>
  <c r="P865" i="22"/>
  <c r="T865" i="22"/>
  <c r="L867" i="22"/>
  <c r="P867" i="22"/>
  <c r="T867" i="22"/>
  <c r="L870" i="22"/>
  <c r="P870" i="22"/>
  <c r="T870" i="22"/>
  <c r="L872" i="22"/>
  <c r="P872" i="22"/>
  <c r="T872" i="22"/>
  <c r="L874" i="22"/>
  <c r="P874" i="22"/>
  <c r="T874" i="22"/>
  <c r="N879" i="22"/>
  <c r="Z879" i="22" s="1"/>
  <c r="AG879" i="22" s="1"/>
  <c r="S879" i="22"/>
  <c r="Q883" i="22"/>
  <c r="M883" i="22"/>
  <c r="I883" i="22"/>
  <c r="Q891" i="22"/>
  <c r="M891" i="22"/>
  <c r="I891" i="22"/>
  <c r="N891" i="22"/>
  <c r="S891" i="22"/>
  <c r="Q894" i="22"/>
  <c r="M894" i="22"/>
  <c r="I894" i="22"/>
  <c r="N894" i="22"/>
  <c r="S894" i="22"/>
  <c r="Q898" i="22"/>
  <c r="M898" i="22"/>
  <c r="I898" i="22"/>
  <c r="N898" i="22"/>
  <c r="S898" i="22"/>
  <c r="Q902" i="22"/>
  <c r="M902" i="22"/>
  <c r="I902" i="22"/>
  <c r="N902" i="22"/>
  <c r="S902" i="22"/>
  <c r="N914" i="22"/>
  <c r="Z914" i="22" s="1"/>
  <c r="AG914" i="22" s="1"/>
  <c r="S914" i="22"/>
  <c r="P916" i="22"/>
  <c r="P920" i="22"/>
  <c r="P924" i="22"/>
  <c r="P928" i="22"/>
  <c r="P932" i="22"/>
  <c r="P936" i="22"/>
  <c r="S940" i="22"/>
  <c r="O940" i="22"/>
  <c r="K940" i="22"/>
  <c r="Q940" i="22"/>
  <c r="M940" i="22"/>
  <c r="I940" i="22"/>
  <c r="S948" i="22"/>
  <c r="O948" i="22"/>
  <c r="K948" i="22"/>
  <c r="Q948" i="22"/>
  <c r="M948" i="22"/>
  <c r="I948" i="22"/>
  <c r="I865" i="22"/>
  <c r="M865" i="22"/>
  <c r="Y865" i="22" s="1"/>
  <c r="AF865" i="22" s="1"/>
  <c r="Q865" i="22"/>
  <c r="I866" i="22"/>
  <c r="M866" i="22"/>
  <c r="Y866" i="22" s="1"/>
  <c r="AF866" i="22" s="1"/>
  <c r="Q866" i="22"/>
  <c r="I867" i="22"/>
  <c r="M867" i="22"/>
  <c r="Y867" i="22" s="1"/>
  <c r="AF867" i="22" s="1"/>
  <c r="Q867" i="22"/>
  <c r="I868" i="22"/>
  <c r="M868" i="22"/>
  <c r="Y868" i="22" s="1"/>
  <c r="AF868" i="22" s="1"/>
  <c r="Q868" i="22"/>
  <c r="I869" i="22"/>
  <c r="M869" i="22"/>
  <c r="Y869" i="22" s="1"/>
  <c r="AF869" i="22" s="1"/>
  <c r="Q869" i="22"/>
  <c r="I870" i="22"/>
  <c r="M870" i="22"/>
  <c r="Y870" i="22" s="1"/>
  <c r="AF870" i="22" s="1"/>
  <c r="Q870" i="22"/>
  <c r="I871" i="22"/>
  <c r="M871" i="22"/>
  <c r="Y871" i="22" s="1"/>
  <c r="AF871" i="22" s="1"/>
  <c r="Q871" i="22"/>
  <c r="I872" i="22"/>
  <c r="M872" i="22"/>
  <c r="Y872" i="22" s="1"/>
  <c r="AF872" i="22" s="1"/>
  <c r="Q872" i="22"/>
  <c r="I873" i="22"/>
  <c r="M873" i="22"/>
  <c r="Y873" i="22" s="1"/>
  <c r="AF873" i="22" s="1"/>
  <c r="Q873" i="22"/>
  <c r="I874" i="22"/>
  <c r="M874" i="22"/>
  <c r="Y874" i="22" s="1"/>
  <c r="AF874" i="22" s="1"/>
  <c r="Q874" i="22"/>
  <c r="J875" i="22"/>
  <c r="O875" i="22"/>
  <c r="Q876" i="22"/>
  <c r="M876" i="22"/>
  <c r="I876" i="22"/>
  <c r="N876" i="22"/>
  <c r="S876" i="22"/>
  <c r="K878" i="22"/>
  <c r="P878" i="22"/>
  <c r="V878" i="22" s="1"/>
  <c r="AC878" i="22" s="1"/>
  <c r="J879" i="22"/>
  <c r="O879" i="22"/>
  <c r="Q880" i="22"/>
  <c r="M880" i="22"/>
  <c r="I880" i="22"/>
  <c r="N880" i="22"/>
  <c r="S880" i="22"/>
  <c r="K882" i="22"/>
  <c r="P882" i="22"/>
  <c r="J883" i="22"/>
  <c r="O883" i="22"/>
  <c r="T883" i="22"/>
  <c r="Q884" i="22"/>
  <c r="M884" i="22"/>
  <c r="I884" i="22"/>
  <c r="N884" i="22"/>
  <c r="S884" i="22"/>
  <c r="K886" i="22"/>
  <c r="P886" i="22"/>
  <c r="V886" i="22" s="1"/>
  <c r="AC886" i="22" s="1"/>
  <c r="J887" i="22"/>
  <c r="O887" i="22"/>
  <c r="Q888" i="22"/>
  <c r="M888" i="22"/>
  <c r="I888" i="22"/>
  <c r="N888" i="22"/>
  <c r="S888" i="22"/>
  <c r="K890" i="22"/>
  <c r="P890" i="22"/>
  <c r="J891" i="22"/>
  <c r="O891" i="22"/>
  <c r="T891" i="22"/>
  <c r="Q892" i="22"/>
  <c r="M892" i="22"/>
  <c r="I892" i="22"/>
  <c r="N892" i="22"/>
  <c r="S892" i="22"/>
  <c r="K893" i="22"/>
  <c r="P893" i="22"/>
  <c r="J894" i="22"/>
  <c r="O894" i="22"/>
  <c r="T894" i="22"/>
  <c r="Q895" i="22"/>
  <c r="M895" i="22"/>
  <c r="I895" i="22"/>
  <c r="N895" i="22"/>
  <c r="S895" i="22"/>
  <c r="K897" i="22"/>
  <c r="P897" i="22"/>
  <c r="J898" i="22"/>
  <c r="O898" i="22"/>
  <c r="T898" i="22"/>
  <c r="Z898" i="22" s="1"/>
  <c r="AG898" i="22" s="1"/>
  <c r="Q899" i="22"/>
  <c r="M899" i="22"/>
  <c r="I899" i="22"/>
  <c r="N899" i="22"/>
  <c r="S899" i="22"/>
  <c r="K901" i="22"/>
  <c r="P901" i="22"/>
  <c r="J902" i="22"/>
  <c r="O902" i="22"/>
  <c r="T902" i="22"/>
  <c r="Q903" i="22"/>
  <c r="M903" i="22"/>
  <c r="I903" i="22"/>
  <c r="N903" i="22"/>
  <c r="S903" i="22"/>
  <c r="K905" i="22"/>
  <c r="P905" i="22"/>
  <c r="J906" i="22"/>
  <c r="O906" i="22"/>
  <c r="Q907" i="22"/>
  <c r="M907" i="22"/>
  <c r="I907" i="22"/>
  <c r="N907" i="22"/>
  <c r="S907" i="22"/>
  <c r="K909" i="22"/>
  <c r="P909" i="22"/>
  <c r="J910" i="22"/>
  <c r="O910" i="22"/>
  <c r="Q911" i="22"/>
  <c r="M911" i="22"/>
  <c r="I911" i="22"/>
  <c r="N911" i="22"/>
  <c r="S911" i="22"/>
  <c r="K913" i="22"/>
  <c r="P913" i="22"/>
  <c r="J914" i="22"/>
  <c r="O914" i="22"/>
  <c r="Q915" i="22"/>
  <c r="M915" i="22"/>
  <c r="I915" i="22"/>
  <c r="N915" i="22"/>
  <c r="S915" i="22"/>
  <c r="J916" i="22"/>
  <c r="L917" i="22"/>
  <c r="X917" i="22" s="1"/>
  <c r="AE917" i="22" s="1"/>
  <c r="T917" i="22"/>
  <c r="S919" i="22"/>
  <c r="O919" i="22"/>
  <c r="K919" i="22"/>
  <c r="Q919" i="22"/>
  <c r="M919" i="22"/>
  <c r="I919" i="22"/>
  <c r="P919" i="22"/>
  <c r="J920" i="22"/>
  <c r="L921" i="22"/>
  <c r="X921" i="22" s="1"/>
  <c r="AE921" i="22" s="1"/>
  <c r="T921" i="22"/>
  <c r="S923" i="22"/>
  <c r="O923" i="22"/>
  <c r="K923" i="22"/>
  <c r="Q923" i="22"/>
  <c r="M923" i="22"/>
  <c r="I923" i="22"/>
  <c r="P923" i="22"/>
  <c r="J924" i="22"/>
  <c r="L925" i="22"/>
  <c r="X925" i="22" s="1"/>
  <c r="AE925" i="22" s="1"/>
  <c r="T925" i="22"/>
  <c r="S927" i="22"/>
  <c r="O927" i="22"/>
  <c r="K927" i="22"/>
  <c r="Q927" i="22"/>
  <c r="M927" i="22"/>
  <c r="I927" i="22"/>
  <c r="P927" i="22"/>
  <c r="J928" i="22"/>
  <c r="L929" i="22"/>
  <c r="X929" i="22" s="1"/>
  <c r="AE929" i="22" s="1"/>
  <c r="T929" i="22"/>
  <c r="S931" i="22"/>
  <c r="O931" i="22"/>
  <c r="K931" i="22"/>
  <c r="Q931" i="22"/>
  <c r="M931" i="22"/>
  <c r="I931" i="22"/>
  <c r="P931" i="22"/>
  <c r="J932" i="22"/>
  <c r="L933" i="22"/>
  <c r="X933" i="22" s="1"/>
  <c r="AE933" i="22" s="1"/>
  <c r="T933" i="22"/>
  <c r="S935" i="22"/>
  <c r="O935" i="22"/>
  <c r="K935" i="22"/>
  <c r="Q935" i="22"/>
  <c r="M935" i="22"/>
  <c r="I935" i="22"/>
  <c r="P935" i="22"/>
  <c r="J936" i="22"/>
  <c r="L937" i="22"/>
  <c r="X937" i="22" s="1"/>
  <c r="AE937" i="22" s="1"/>
  <c r="T937" i="22"/>
  <c r="S939" i="22"/>
  <c r="O939" i="22"/>
  <c r="K939" i="22"/>
  <c r="Q939" i="22"/>
  <c r="M939" i="22"/>
  <c r="I939" i="22"/>
  <c r="P939" i="22"/>
  <c r="J940" i="22"/>
  <c r="R940" i="22"/>
  <c r="L941" i="22"/>
  <c r="X941" i="22" s="1"/>
  <c r="AE941" i="22" s="1"/>
  <c r="T941" i="22"/>
  <c r="S943" i="22"/>
  <c r="O943" i="22"/>
  <c r="K943" i="22"/>
  <c r="Q943" i="22"/>
  <c r="M943" i="22"/>
  <c r="I943" i="22"/>
  <c r="P943" i="22"/>
  <c r="J944" i="22"/>
  <c r="L945" i="22"/>
  <c r="X945" i="22" s="1"/>
  <c r="AE945" i="22" s="1"/>
  <c r="T945" i="22"/>
  <c r="S947" i="22"/>
  <c r="O947" i="22"/>
  <c r="K947" i="22"/>
  <c r="Q947" i="22"/>
  <c r="M947" i="22"/>
  <c r="I947" i="22"/>
  <c r="P947" i="22"/>
  <c r="J948" i="22"/>
  <c r="R948" i="22"/>
  <c r="Q989" i="22"/>
  <c r="M989" i="22"/>
  <c r="I989" i="22"/>
  <c r="R989" i="22"/>
  <c r="L989" i="22"/>
  <c r="P989" i="22"/>
  <c r="K989" i="22"/>
  <c r="T989" i="22"/>
  <c r="O989" i="22"/>
  <c r="J989" i="22"/>
  <c r="Q997" i="22"/>
  <c r="M997" i="22"/>
  <c r="I997" i="22"/>
  <c r="R997" i="22"/>
  <c r="L997" i="22"/>
  <c r="P997" i="22"/>
  <c r="K997" i="22"/>
  <c r="T997" i="22"/>
  <c r="O997" i="22"/>
  <c r="J997" i="22"/>
  <c r="Q1001" i="22"/>
  <c r="M1001" i="22"/>
  <c r="I1001" i="22"/>
  <c r="S1001" i="22"/>
  <c r="O1001" i="22"/>
  <c r="K1001" i="22"/>
  <c r="N1001" i="22"/>
  <c r="T1001" i="22"/>
  <c r="L1001" i="22"/>
  <c r="R1001" i="22"/>
  <c r="J1001" i="22"/>
  <c r="Q1009" i="22"/>
  <c r="M1009" i="22"/>
  <c r="I1009" i="22"/>
  <c r="S1009" i="22"/>
  <c r="O1009" i="22"/>
  <c r="K1009" i="22"/>
  <c r="N1009" i="22"/>
  <c r="T1009" i="22"/>
  <c r="L1009" i="22"/>
  <c r="R1009" i="22"/>
  <c r="J1009" i="22"/>
  <c r="Q1017" i="22"/>
  <c r="M1017" i="22"/>
  <c r="I1017" i="22"/>
  <c r="S1017" i="22"/>
  <c r="O1017" i="22"/>
  <c r="K1017" i="22"/>
  <c r="N1017" i="22"/>
  <c r="T1017" i="22"/>
  <c r="L1017" i="22"/>
  <c r="R1017" i="22"/>
  <c r="J1017" i="22"/>
  <c r="Q1025" i="22"/>
  <c r="M1025" i="22"/>
  <c r="I1025" i="22"/>
  <c r="S1025" i="22"/>
  <c r="O1025" i="22"/>
  <c r="K1025" i="22"/>
  <c r="N1025" i="22"/>
  <c r="T1025" i="22"/>
  <c r="L1025" i="22"/>
  <c r="R1025" i="22"/>
  <c r="J1025" i="22"/>
  <c r="Q1033" i="22"/>
  <c r="M1033" i="22"/>
  <c r="I1033" i="22"/>
  <c r="S1033" i="22"/>
  <c r="O1033" i="22"/>
  <c r="K1033" i="22"/>
  <c r="N1033" i="22"/>
  <c r="T1033" i="22"/>
  <c r="L1033" i="22"/>
  <c r="R1033" i="22"/>
  <c r="J1033" i="22"/>
  <c r="Q1041" i="22"/>
  <c r="M1041" i="22"/>
  <c r="I1041" i="22"/>
  <c r="S1041" i="22"/>
  <c r="O1041" i="22"/>
  <c r="K1041" i="22"/>
  <c r="N1041" i="22"/>
  <c r="T1041" i="22"/>
  <c r="L1041" i="22"/>
  <c r="R1041" i="22"/>
  <c r="J1041" i="22"/>
  <c r="Q1049" i="22"/>
  <c r="M1049" i="22"/>
  <c r="I1049" i="22"/>
  <c r="S1049" i="22"/>
  <c r="O1049" i="22"/>
  <c r="K1049" i="22"/>
  <c r="N1049" i="22"/>
  <c r="T1049" i="22"/>
  <c r="L1049" i="22"/>
  <c r="R1049" i="22"/>
  <c r="J1049" i="22"/>
  <c r="Q1057" i="22"/>
  <c r="M1057" i="22"/>
  <c r="I1057" i="22"/>
  <c r="S1057" i="22"/>
  <c r="O1057" i="22"/>
  <c r="K1057" i="22"/>
  <c r="N1057" i="22"/>
  <c r="T1057" i="22"/>
  <c r="L1057" i="22"/>
  <c r="R1057" i="22"/>
  <c r="J1057" i="22"/>
  <c r="Q1065" i="22"/>
  <c r="M1065" i="22"/>
  <c r="I1065" i="22"/>
  <c r="S1065" i="22"/>
  <c r="O1065" i="22"/>
  <c r="K1065" i="22"/>
  <c r="N1065" i="22"/>
  <c r="T1065" i="22"/>
  <c r="L1065" i="22"/>
  <c r="R1065" i="22"/>
  <c r="J1065" i="22"/>
  <c r="Q1073" i="22"/>
  <c r="M1073" i="22"/>
  <c r="I1073" i="22"/>
  <c r="S1073" i="22"/>
  <c r="O1073" i="22"/>
  <c r="K1073" i="22"/>
  <c r="N1073" i="22"/>
  <c r="T1073" i="22"/>
  <c r="L1073" i="22"/>
  <c r="R1073" i="22"/>
  <c r="J1073" i="22"/>
  <c r="Q1081" i="22"/>
  <c r="M1081" i="22"/>
  <c r="I1081" i="22"/>
  <c r="S1081" i="22"/>
  <c r="O1081" i="22"/>
  <c r="K1081" i="22"/>
  <c r="N1081" i="22"/>
  <c r="T1081" i="22"/>
  <c r="L1081" i="22"/>
  <c r="R1081" i="22"/>
  <c r="J1081" i="22"/>
  <c r="Q1089" i="22"/>
  <c r="M1089" i="22"/>
  <c r="I1089" i="22"/>
  <c r="S1089" i="22"/>
  <c r="O1089" i="22"/>
  <c r="K1089" i="22"/>
  <c r="N1089" i="22"/>
  <c r="T1089" i="22"/>
  <c r="L1089" i="22"/>
  <c r="R1089" i="22"/>
  <c r="J1089" i="22"/>
  <c r="Q1097" i="22"/>
  <c r="M1097" i="22"/>
  <c r="I1097" i="22"/>
  <c r="S1097" i="22"/>
  <c r="O1097" i="22"/>
  <c r="K1097" i="22"/>
  <c r="N1097" i="22"/>
  <c r="T1097" i="22"/>
  <c r="L1097" i="22"/>
  <c r="R1097" i="22"/>
  <c r="J1097" i="22"/>
  <c r="Z1103" i="22"/>
  <c r="AG1103" i="22" s="1"/>
  <c r="L866" i="22"/>
  <c r="P866" i="22"/>
  <c r="T866" i="22"/>
  <c r="L868" i="22"/>
  <c r="P868" i="22"/>
  <c r="T868" i="22"/>
  <c r="L869" i="22"/>
  <c r="P869" i="22"/>
  <c r="T869" i="22"/>
  <c r="L871" i="22"/>
  <c r="P871" i="22"/>
  <c r="T871" i="22"/>
  <c r="L873" i="22"/>
  <c r="P873" i="22"/>
  <c r="T873" i="22"/>
  <c r="Q875" i="22"/>
  <c r="M875" i="22"/>
  <c r="I875" i="22"/>
  <c r="N875" i="22"/>
  <c r="Z875" i="22" s="1"/>
  <c r="AG875" i="22" s="1"/>
  <c r="S875" i="22"/>
  <c r="Q879" i="22"/>
  <c r="M879" i="22"/>
  <c r="I879" i="22"/>
  <c r="N883" i="22"/>
  <c r="S883" i="22"/>
  <c r="Q887" i="22"/>
  <c r="M887" i="22"/>
  <c r="I887" i="22"/>
  <c r="N887" i="22"/>
  <c r="Z887" i="22" s="1"/>
  <c r="AG887" i="22" s="1"/>
  <c r="S887" i="22"/>
  <c r="Q906" i="22"/>
  <c r="M906" i="22"/>
  <c r="I906" i="22"/>
  <c r="N906" i="22"/>
  <c r="Z906" i="22" s="1"/>
  <c r="AG906" i="22" s="1"/>
  <c r="S906" i="22"/>
  <c r="Q910" i="22"/>
  <c r="M910" i="22"/>
  <c r="I910" i="22"/>
  <c r="N910" i="22"/>
  <c r="Z910" i="22" s="1"/>
  <c r="AG910" i="22" s="1"/>
  <c r="S910" i="22"/>
  <c r="Q914" i="22"/>
  <c r="M914" i="22"/>
  <c r="I914" i="22"/>
  <c r="S916" i="22"/>
  <c r="O916" i="22"/>
  <c r="K916" i="22"/>
  <c r="Q916" i="22"/>
  <c r="M916" i="22"/>
  <c r="I916" i="22"/>
  <c r="S920" i="22"/>
  <c r="O920" i="22"/>
  <c r="K920" i="22"/>
  <c r="Q920" i="22"/>
  <c r="M920" i="22"/>
  <c r="I920" i="22"/>
  <c r="S924" i="22"/>
  <c r="O924" i="22"/>
  <c r="K924" i="22"/>
  <c r="Q924" i="22"/>
  <c r="M924" i="22"/>
  <c r="I924" i="22"/>
  <c r="S928" i="22"/>
  <c r="O928" i="22"/>
  <c r="K928" i="22"/>
  <c r="Q928" i="22"/>
  <c r="M928" i="22"/>
  <c r="I928" i="22"/>
  <c r="S932" i="22"/>
  <c r="O932" i="22"/>
  <c r="K932" i="22"/>
  <c r="Q932" i="22"/>
  <c r="M932" i="22"/>
  <c r="I932" i="22"/>
  <c r="S936" i="22"/>
  <c r="O936" i="22"/>
  <c r="K936" i="22"/>
  <c r="Q936" i="22"/>
  <c r="M936" i="22"/>
  <c r="I936" i="22"/>
  <c r="P940" i="22"/>
  <c r="V940" i="22" s="1"/>
  <c r="AC940" i="22" s="1"/>
  <c r="S944" i="22"/>
  <c r="O944" i="22"/>
  <c r="K944" i="22"/>
  <c r="Q944" i="22"/>
  <c r="M944" i="22"/>
  <c r="I944" i="22"/>
  <c r="P944" i="22"/>
  <c r="V944" i="22" s="1"/>
  <c r="AC944" i="22" s="1"/>
  <c r="P948" i="22"/>
  <c r="J865" i="22"/>
  <c r="N865" i="22"/>
  <c r="R865" i="22"/>
  <c r="X865" i="22" s="1"/>
  <c r="AE865" i="22" s="1"/>
  <c r="J866" i="22"/>
  <c r="N866" i="22"/>
  <c r="R866" i="22"/>
  <c r="J867" i="22"/>
  <c r="N867" i="22"/>
  <c r="R867" i="22"/>
  <c r="J868" i="22"/>
  <c r="N868" i="22"/>
  <c r="R868" i="22"/>
  <c r="J869" i="22"/>
  <c r="N869" i="22"/>
  <c r="R869" i="22"/>
  <c r="X869" i="22" s="1"/>
  <c r="AE869" i="22" s="1"/>
  <c r="J870" i="22"/>
  <c r="N870" i="22"/>
  <c r="R870" i="22"/>
  <c r="X870" i="22" s="1"/>
  <c r="AE870" i="22" s="1"/>
  <c r="J871" i="22"/>
  <c r="N871" i="22"/>
  <c r="R871" i="22"/>
  <c r="J872" i="22"/>
  <c r="N872" i="22"/>
  <c r="R872" i="22"/>
  <c r="J873" i="22"/>
  <c r="N873" i="22"/>
  <c r="R873" i="22"/>
  <c r="J874" i="22"/>
  <c r="N874" i="22"/>
  <c r="R874" i="22"/>
  <c r="X874" i="22" s="1"/>
  <c r="AE874" i="22" s="1"/>
  <c r="K875" i="22"/>
  <c r="P875" i="22"/>
  <c r="J876" i="22"/>
  <c r="O876" i="22"/>
  <c r="U876" i="22" s="1"/>
  <c r="T876" i="22"/>
  <c r="Z876" i="22" s="1"/>
  <c r="AG876" i="22" s="1"/>
  <c r="Q877" i="22"/>
  <c r="M877" i="22"/>
  <c r="I877" i="22"/>
  <c r="U877" i="22" s="1"/>
  <c r="N877" i="22"/>
  <c r="Z877" i="22" s="1"/>
  <c r="AG877" i="22" s="1"/>
  <c r="S877" i="22"/>
  <c r="L878" i="22"/>
  <c r="X878" i="22" s="1"/>
  <c r="AE878" i="22" s="1"/>
  <c r="K879" i="22"/>
  <c r="P879" i="22"/>
  <c r="V879" i="22" s="1"/>
  <c r="AC879" i="22" s="1"/>
  <c r="J880" i="22"/>
  <c r="V880" i="22" s="1"/>
  <c r="AC880" i="22" s="1"/>
  <c r="O880" i="22"/>
  <c r="T880" i="22"/>
  <c r="Z880" i="22" s="1"/>
  <c r="AG880" i="22" s="1"/>
  <c r="Q881" i="22"/>
  <c r="M881" i="22"/>
  <c r="I881" i="22"/>
  <c r="N881" i="22"/>
  <c r="Z881" i="22" s="1"/>
  <c r="AG881" i="22" s="1"/>
  <c r="S881" i="22"/>
  <c r="L882" i="22"/>
  <c r="X882" i="22" s="1"/>
  <c r="AE882" i="22" s="1"/>
  <c r="K883" i="22"/>
  <c r="P883" i="22"/>
  <c r="V883" i="22" s="1"/>
  <c r="AC883" i="22" s="1"/>
  <c r="J884" i="22"/>
  <c r="V884" i="22" s="1"/>
  <c r="AC884" i="22" s="1"/>
  <c r="O884" i="22"/>
  <c r="T884" i="22"/>
  <c r="Q885" i="22"/>
  <c r="M885" i="22"/>
  <c r="I885" i="22"/>
  <c r="N885" i="22"/>
  <c r="Z885" i="22" s="1"/>
  <c r="AG885" i="22" s="1"/>
  <c r="S885" i="22"/>
  <c r="L886" i="22"/>
  <c r="X886" i="22" s="1"/>
  <c r="AE886" i="22" s="1"/>
  <c r="K887" i="22"/>
  <c r="P887" i="22"/>
  <c r="J888" i="22"/>
  <c r="V888" i="22" s="1"/>
  <c r="AC888" i="22" s="1"/>
  <c r="O888" i="22"/>
  <c r="T888" i="22"/>
  <c r="Q889" i="22"/>
  <c r="M889" i="22"/>
  <c r="I889" i="22"/>
  <c r="U889" i="22" s="1"/>
  <c r="N889" i="22"/>
  <c r="S889" i="22"/>
  <c r="L890" i="22"/>
  <c r="X890" i="22" s="1"/>
  <c r="AE890" i="22" s="1"/>
  <c r="K891" i="22"/>
  <c r="P891" i="22"/>
  <c r="J892" i="22"/>
  <c r="O892" i="22"/>
  <c r="U892" i="22" s="1"/>
  <c r="T892" i="22"/>
  <c r="L893" i="22"/>
  <c r="X893" i="22" s="1"/>
  <c r="AE893" i="22" s="1"/>
  <c r="K894" i="22"/>
  <c r="P894" i="22"/>
  <c r="J895" i="22"/>
  <c r="V895" i="22" s="1"/>
  <c r="AC895" i="22" s="1"/>
  <c r="O895" i="22"/>
  <c r="T895" i="22"/>
  <c r="Z895" i="22" s="1"/>
  <c r="AG895" i="22" s="1"/>
  <c r="Q896" i="22"/>
  <c r="M896" i="22"/>
  <c r="I896" i="22"/>
  <c r="N896" i="22"/>
  <c r="Z896" i="22" s="1"/>
  <c r="AG896" i="22" s="1"/>
  <c r="S896" i="22"/>
  <c r="L897" i="22"/>
  <c r="X897" i="22" s="1"/>
  <c r="AE897" i="22" s="1"/>
  <c r="K898" i="22"/>
  <c r="P898" i="22"/>
  <c r="V898" i="22" s="1"/>
  <c r="AC898" i="22" s="1"/>
  <c r="J899" i="22"/>
  <c r="V899" i="22" s="1"/>
  <c r="AC899" i="22" s="1"/>
  <c r="O899" i="22"/>
  <c r="U899" i="22" s="1"/>
  <c r="T899" i="22"/>
  <c r="Q900" i="22"/>
  <c r="M900" i="22"/>
  <c r="I900" i="22"/>
  <c r="N900" i="22"/>
  <c r="S900" i="22"/>
  <c r="L901" i="22"/>
  <c r="X901" i="22" s="1"/>
  <c r="AE901" i="22" s="1"/>
  <c r="K902" i="22"/>
  <c r="P902" i="22"/>
  <c r="J903" i="22"/>
  <c r="V903" i="22" s="1"/>
  <c r="AC903" i="22" s="1"/>
  <c r="O903" i="22"/>
  <c r="T903" i="22"/>
  <c r="Z903" i="22" s="1"/>
  <c r="AG903" i="22" s="1"/>
  <c r="Q904" i="22"/>
  <c r="M904" i="22"/>
  <c r="I904" i="22"/>
  <c r="U904" i="22" s="1"/>
  <c r="N904" i="22"/>
  <c r="Z904" i="22" s="1"/>
  <c r="AG904" i="22" s="1"/>
  <c r="S904" i="22"/>
  <c r="L905" i="22"/>
  <c r="X905" i="22" s="1"/>
  <c r="AE905" i="22" s="1"/>
  <c r="K906" i="22"/>
  <c r="P906" i="22"/>
  <c r="V906" i="22" s="1"/>
  <c r="AC906" i="22" s="1"/>
  <c r="J907" i="22"/>
  <c r="V907" i="22" s="1"/>
  <c r="AC907" i="22" s="1"/>
  <c r="O907" i="22"/>
  <c r="U907" i="22" s="1"/>
  <c r="T907" i="22"/>
  <c r="Z907" i="22" s="1"/>
  <c r="AG907" i="22" s="1"/>
  <c r="Q908" i="22"/>
  <c r="M908" i="22"/>
  <c r="I908" i="22"/>
  <c r="U908" i="22" s="1"/>
  <c r="N908" i="22"/>
  <c r="Z908" i="22" s="1"/>
  <c r="AG908" i="22" s="1"/>
  <c r="S908" i="22"/>
  <c r="L909" i="22"/>
  <c r="X909" i="22" s="1"/>
  <c r="AE909" i="22" s="1"/>
  <c r="K910" i="22"/>
  <c r="P910" i="22"/>
  <c r="V910" i="22" s="1"/>
  <c r="AC910" i="22" s="1"/>
  <c r="J911" i="22"/>
  <c r="V911" i="22" s="1"/>
  <c r="AC911" i="22" s="1"/>
  <c r="O911" i="22"/>
  <c r="U911" i="22" s="1"/>
  <c r="T911" i="22"/>
  <c r="Z911" i="22" s="1"/>
  <c r="AG911" i="22" s="1"/>
  <c r="Q912" i="22"/>
  <c r="M912" i="22"/>
  <c r="I912" i="22"/>
  <c r="N912" i="22"/>
  <c r="Z912" i="22" s="1"/>
  <c r="AG912" i="22" s="1"/>
  <c r="S912" i="22"/>
  <c r="L913" i="22"/>
  <c r="X913" i="22" s="1"/>
  <c r="AE913" i="22" s="1"/>
  <c r="K914" i="22"/>
  <c r="P914" i="22"/>
  <c r="V914" i="22" s="1"/>
  <c r="AC914" i="22" s="1"/>
  <c r="J915" i="22"/>
  <c r="V915" i="22" s="1"/>
  <c r="AC915" i="22" s="1"/>
  <c r="O915" i="22"/>
  <c r="T915" i="22"/>
  <c r="L916" i="22"/>
  <c r="X916" i="22" s="1"/>
  <c r="AE916" i="22" s="1"/>
  <c r="T916" i="22"/>
  <c r="S918" i="22"/>
  <c r="O918" i="22"/>
  <c r="K918" i="22"/>
  <c r="Q918" i="22"/>
  <c r="M918" i="22"/>
  <c r="I918" i="22"/>
  <c r="P918" i="22"/>
  <c r="V918" i="22" s="1"/>
  <c r="AC918" i="22" s="1"/>
  <c r="J919" i="22"/>
  <c r="R919" i="22"/>
  <c r="L920" i="22"/>
  <c r="X920" i="22" s="1"/>
  <c r="AE920" i="22" s="1"/>
  <c r="T920" i="22"/>
  <c r="S922" i="22"/>
  <c r="O922" i="22"/>
  <c r="K922" i="22"/>
  <c r="Q922" i="22"/>
  <c r="M922" i="22"/>
  <c r="I922" i="22"/>
  <c r="P922" i="22"/>
  <c r="V922" i="22" s="1"/>
  <c r="AC922" i="22" s="1"/>
  <c r="J923" i="22"/>
  <c r="R923" i="22"/>
  <c r="L924" i="22"/>
  <c r="X924" i="22" s="1"/>
  <c r="AE924" i="22" s="1"/>
  <c r="T924" i="22"/>
  <c r="S926" i="22"/>
  <c r="O926" i="22"/>
  <c r="K926" i="22"/>
  <c r="Q926" i="22"/>
  <c r="M926" i="22"/>
  <c r="I926" i="22"/>
  <c r="P926" i="22"/>
  <c r="V926" i="22" s="1"/>
  <c r="AC926" i="22" s="1"/>
  <c r="J927" i="22"/>
  <c r="R927" i="22"/>
  <c r="L928" i="22"/>
  <c r="X928" i="22" s="1"/>
  <c r="AE928" i="22" s="1"/>
  <c r="T928" i="22"/>
  <c r="S930" i="22"/>
  <c r="O930" i="22"/>
  <c r="K930" i="22"/>
  <c r="Q930" i="22"/>
  <c r="M930" i="22"/>
  <c r="I930" i="22"/>
  <c r="P930" i="22"/>
  <c r="V930" i="22" s="1"/>
  <c r="AC930" i="22" s="1"/>
  <c r="J931" i="22"/>
  <c r="R931" i="22"/>
  <c r="L932" i="22"/>
  <c r="X932" i="22" s="1"/>
  <c r="AE932" i="22" s="1"/>
  <c r="T932" i="22"/>
  <c r="S934" i="22"/>
  <c r="O934" i="22"/>
  <c r="K934" i="22"/>
  <c r="Q934" i="22"/>
  <c r="M934" i="22"/>
  <c r="I934" i="22"/>
  <c r="P934" i="22"/>
  <c r="V934" i="22" s="1"/>
  <c r="AC934" i="22" s="1"/>
  <c r="J935" i="22"/>
  <c r="R935" i="22"/>
  <c r="L936" i="22"/>
  <c r="X936" i="22" s="1"/>
  <c r="AE936" i="22" s="1"/>
  <c r="T936" i="22"/>
  <c r="S938" i="22"/>
  <c r="O938" i="22"/>
  <c r="K938" i="22"/>
  <c r="Q938" i="22"/>
  <c r="M938" i="22"/>
  <c r="I938" i="22"/>
  <c r="P938" i="22"/>
  <c r="V938" i="22" s="1"/>
  <c r="AC938" i="22" s="1"/>
  <c r="J939" i="22"/>
  <c r="R939" i="22"/>
  <c r="L940" i="22"/>
  <c r="T940" i="22"/>
  <c r="S942" i="22"/>
  <c r="O942" i="22"/>
  <c r="K942" i="22"/>
  <c r="Q942" i="22"/>
  <c r="M942" i="22"/>
  <c r="I942" i="22"/>
  <c r="P942" i="22"/>
  <c r="V942" i="22" s="1"/>
  <c r="AC942" i="22" s="1"/>
  <c r="J943" i="22"/>
  <c r="R943" i="22"/>
  <c r="L944" i="22"/>
  <c r="X944" i="22" s="1"/>
  <c r="AE944" i="22" s="1"/>
  <c r="T944" i="22"/>
  <c r="S946" i="22"/>
  <c r="O946" i="22"/>
  <c r="K946" i="22"/>
  <c r="Q946" i="22"/>
  <c r="M946" i="22"/>
  <c r="I946" i="22"/>
  <c r="P946" i="22"/>
  <c r="V946" i="22" s="1"/>
  <c r="AC946" i="22" s="1"/>
  <c r="J947" i="22"/>
  <c r="R947" i="22"/>
  <c r="L948" i="22"/>
  <c r="T948" i="22"/>
  <c r="S949" i="22"/>
  <c r="O949" i="22"/>
  <c r="K949" i="22"/>
  <c r="R949" i="22"/>
  <c r="N949" i="22"/>
  <c r="J949" i="22"/>
  <c r="V949" i="22" s="1"/>
  <c r="AC949" i="22" s="1"/>
  <c r="Q949" i="22"/>
  <c r="W949" i="22" s="1"/>
  <c r="AD949" i="22" s="1"/>
  <c r="M949" i="22"/>
  <c r="I949" i="22"/>
  <c r="S950" i="22"/>
  <c r="O950" i="22"/>
  <c r="K950" i="22"/>
  <c r="R950" i="22"/>
  <c r="N950" i="22"/>
  <c r="Z950" i="22" s="1"/>
  <c r="AG950" i="22" s="1"/>
  <c r="J950" i="22"/>
  <c r="V950" i="22" s="1"/>
  <c r="AC950" i="22" s="1"/>
  <c r="Q950" i="22"/>
  <c r="W950" i="22" s="1"/>
  <c r="AD950" i="22" s="1"/>
  <c r="M950" i="22"/>
  <c r="I950" i="22"/>
  <c r="S951" i="22"/>
  <c r="O951" i="22"/>
  <c r="K951" i="22"/>
  <c r="R951" i="22"/>
  <c r="N951" i="22"/>
  <c r="J951" i="22"/>
  <c r="V951" i="22" s="1"/>
  <c r="AC951" i="22" s="1"/>
  <c r="Q951" i="22"/>
  <c r="W951" i="22" s="1"/>
  <c r="AD951" i="22" s="1"/>
  <c r="M951" i="22"/>
  <c r="I951" i="22"/>
  <c r="S952" i="22"/>
  <c r="O952" i="22"/>
  <c r="K952" i="22"/>
  <c r="R952" i="22"/>
  <c r="N952" i="22"/>
  <c r="Z952" i="22" s="1"/>
  <c r="AG952" i="22" s="1"/>
  <c r="J952" i="22"/>
  <c r="V952" i="22" s="1"/>
  <c r="AC952" i="22" s="1"/>
  <c r="Q952" i="22"/>
  <c r="W952" i="22" s="1"/>
  <c r="AD952" i="22" s="1"/>
  <c r="M952" i="22"/>
  <c r="I952" i="22"/>
  <c r="S953" i="22"/>
  <c r="O953" i="22"/>
  <c r="K953" i="22"/>
  <c r="R953" i="22"/>
  <c r="N953" i="22"/>
  <c r="Z953" i="22" s="1"/>
  <c r="AG953" i="22" s="1"/>
  <c r="J953" i="22"/>
  <c r="V953" i="22" s="1"/>
  <c r="AC953" i="22" s="1"/>
  <c r="Q953" i="22"/>
  <c r="W953" i="22" s="1"/>
  <c r="AD953" i="22" s="1"/>
  <c r="M953" i="22"/>
  <c r="I953" i="22"/>
  <c r="S954" i="22"/>
  <c r="O954" i="22"/>
  <c r="K954" i="22"/>
  <c r="R954" i="22"/>
  <c r="N954" i="22"/>
  <c r="Z954" i="22" s="1"/>
  <c r="AG954" i="22" s="1"/>
  <c r="J954" i="22"/>
  <c r="Q954" i="22"/>
  <c r="M954" i="22"/>
  <c r="I954" i="22"/>
  <c r="S955" i="22"/>
  <c r="O955" i="22"/>
  <c r="K955" i="22"/>
  <c r="R955" i="22"/>
  <c r="N955" i="22"/>
  <c r="Z955" i="22" s="1"/>
  <c r="AG955" i="22" s="1"/>
  <c r="J955" i="22"/>
  <c r="V955" i="22" s="1"/>
  <c r="AC955" i="22" s="1"/>
  <c r="Q955" i="22"/>
  <c r="W955" i="22" s="1"/>
  <c r="AD955" i="22" s="1"/>
  <c r="M955" i="22"/>
  <c r="I955" i="22"/>
  <c r="S956" i="22"/>
  <c r="O956" i="22"/>
  <c r="K956" i="22"/>
  <c r="R956" i="22"/>
  <c r="N956" i="22"/>
  <c r="Z956" i="22" s="1"/>
  <c r="AG956" i="22" s="1"/>
  <c r="J956" i="22"/>
  <c r="V956" i="22" s="1"/>
  <c r="AC956" i="22" s="1"/>
  <c r="Q956" i="22"/>
  <c r="W956" i="22" s="1"/>
  <c r="AD956" i="22" s="1"/>
  <c r="M956" i="22"/>
  <c r="I956" i="22"/>
  <c r="S957" i="22"/>
  <c r="O957" i="22"/>
  <c r="K957" i="22"/>
  <c r="R957" i="22"/>
  <c r="N957" i="22"/>
  <c r="Z957" i="22" s="1"/>
  <c r="AG957" i="22" s="1"/>
  <c r="J957" i="22"/>
  <c r="V957" i="22" s="1"/>
  <c r="AC957" i="22" s="1"/>
  <c r="Q957" i="22"/>
  <c r="W957" i="22" s="1"/>
  <c r="AD957" i="22" s="1"/>
  <c r="M957" i="22"/>
  <c r="I957" i="22"/>
  <c r="S958" i="22"/>
  <c r="O958" i="22"/>
  <c r="K958" i="22"/>
  <c r="R958" i="22"/>
  <c r="N958" i="22"/>
  <c r="Z958" i="22" s="1"/>
  <c r="AG958" i="22" s="1"/>
  <c r="J958" i="22"/>
  <c r="V958" i="22" s="1"/>
  <c r="AC958" i="22" s="1"/>
  <c r="Q958" i="22"/>
  <c r="W958" i="22" s="1"/>
  <c r="AD958" i="22" s="1"/>
  <c r="M958" i="22"/>
  <c r="I958" i="22"/>
  <c r="S959" i="22"/>
  <c r="O959" i="22"/>
  <c r="K959" i="22"/>
  <c r="R959" i="22"/>
  <c r="N959" i="22"/>
  <c r="Z959" i="22" s="1"/>
  <c r="AG959" i="22" s="1"/>
  <c r="J959" i="22"/>
  <c r="V959" i="22" s="1"/>
  <c r="AC959" i="22" s="1"/>
  <c r="Q959" i="22"/>
  <c r="W959" i="22" s="1"/>
  <c r="AD959" i="22" s="1"/>
  <c r="M959" i="22"/>
  <c r="I959" i="22"/>
  <c r="S960" i="22"/>
  <c r="O960" i="22"/>
  <c r="K960" i="22"/>
  <c r="R960" i="22"/>
  <c r="N960" i="22"/>
  <c r="Z960" i="22" s="1"/>
  <c r="AG960" i="22" s="1"/>
  <c r="J960" i="22"/>
  <c r="V960" i="22" s="1"/>
  <c r="AC960" i="22" s="1"/>
  <c r="Q960" i="22"/>
  <c r="W960" i="22" s="1"/>
  <c r="AD960" i="22" s="1"/>
  <c r="M960" i="22"/>
  <c r="I960" i="22"/>
  <c r="S961" i="22"/>
  <c r="O961" i="22"/>
  <c r="K961" i="22"/>
  <c r="R961" i="22"/>
  <c r="N961" i="22"/>
  <c r="Z961" i="22" s="1"/>
  <c r="AG961" i="22" s="1"/>
  <c r="J961" i="22"/>
  <c r="Q961" i="22"/>
  <c r="W961" i="22" s="1"/>
  <c r="AD961" i="22" s="1"/>
  <c r="M961" i="22"/>
  <c r="I961" i="22"/>
  <c r="S962" i="22"/>
  <c r="O962" i="22"/>
  <c r="K962" i="22"/>
  <c r="R962" i="22"/>
  <c r="N962" i="22"/>
  <c r="Z962" i="22" s="1"/>
  <c r="AG962" i="22" s="1"/>
  <c r="J962" i="22"/>
  <c r="V962" i="22" s="1"/>
  <c r="AC962" i="22" s="1"/>
  <c r="Q962" i="22"/>
  <c r="W962" i="22" s="1"/>
  <c r="AD962" i="22" s="1"/>
  <c r="M962" i="22"/>
  <c r="I962" i="22"/>
  <c r="S963" i="22"/>
  <c r="O963" i="22"/>
  <c r="K963" i="22"/>
  <c r="R963" i="22"/>
  <c r="N963" i="22"/>
  <c r="J963" i="22"/>
  <c r="V963" i="22" s="1"/>
  <c r="AC963" i="22" s="1"/>
  <c r="Q963" i="22"/>
  <c r="W963" i="22" s="1"/>
  <c r="AD963" i="22" s="1"/>
  <c r="M963" i="22"/>
  <c r="I963" i="22"/>
  <c r="S964" i="22"/>
  <c r="O964" i="22"/>
  <c r="K964" i="22"/>
  <c r="R964" i="22"/>
  <c r="N964" i="22"/>
  <c r="Z964" i="22" s="1"/>
  <c r="AG964" i="22" s="1"/>
  <c r="J964" i="22"/>
  <c r="V964" i="22" s="1"/>
  <c r="AC964" i="22" s="1"/>
  <c r="Q964" i="22"/>
  <c r="W964" i="22" s="1"/>
  <c r="AD964" i="22" s="1"/>
  <c r="M964" i="22"/>
  <c r="I964" i="22"/>
  <c r="S965" i="22"/>
  <c r="O965" i="22"/>
  <c r="K965" i="22"/>
  <c r="R965" i="22"/>
  <c r="N965" i="22"/>
  <c r="J965" i="22"/>
  <c r="V965" i="22" s="1"/>
  <c r="AC965" i="22" s="1"/>
  <c r="Q965" i="22"/>
  <c r="W965" i="22" s="1"/>
  <c r="AD965" i="22" s="1"/>
  <c r="M965" i="22"/>
  <c r="I965" i="22"/>
  <c r="S966" i="22"/>
  <c r="O966" i="22"/>
  <c r="K966" i="22"/>
  <c r="R966" i="22"/>
  <c r="N966" i="22"/>
  <c r="Z966" i="22" s="1"/>
  <c r="AG966" i="22" s="1"/>
  <c r="J966" i="22"/>
  <c r="V966" i="22" s="1"/>
  <c r="AC966" i="22" s="1"/>
  <c r="Q966" i="22"/>
  <c r="W966" i="22" s="1"/>
  <c r="AD966" i="22" s="1"/>
  <c r="M966" i="22"/>
  <c r="I966" i="22"/>
  <c r="S967" i="22"/>
  <c r="O967" i="22"/>
  <c r="K967" i="22"/>
  <c r="R967" i="22"/>
  <c r="N967" i="22"/>
  <c r="Z967" i="22" s="1"/>
  <c r="AG967" i="22" s="1"/>
  <c r="J967" i="22"/>
  <c r="V967" i="22" s="1"/>
  <c r="AC967" i="22" s="1"/>
  <c r="Q967" i="22"/>
  <c r="W967" i="22" s="1"/>
  <c r="AD967" i="22" s="1"/>
  <c r="M967" i="22"/>
  <c r="I967" i="22"/>
  <c r="S968" i="22"/>
  <c r="O968" i="22"/>
  <c r="K968" i="22"/>
  <c r="R968" i="22"/>
  <c r="N968" i="22"/>
  <c r="Z968" i="22" s="1"/>
  <c r="AG968" i="22" s="1"/>
  <c r="J968" i="22"/>
  <c r="V968" i="22" s="1"/>
  <c r="AC968" i="22" s="1"/>
  <c r="Q968" i="22"/>
  <c r="W968" i="22" s="1"/>
  <c r="AD968" i="22" s="1"/>
  <c r="M968" i="22"/>
  <c r="I968" i="22"/>
  <c r="S969" i="22"/>
  <c r="O969" i="22"/>
  <c r="K969" i="22"/>
  <c r="R969" i="22"/>
  <c r="N969" i="22"/>
  <c r="Z969" i="22" s="1"/>
  <c r="AG969" i="22" s="1"/>
  <c r="J969" i="22"/>
  <c r="V969" i="22" s="1"/>
  <c r="AC969" i="22" s="1"/>
  <c r="Q969" i="22"/>
  <c r="W969" i="22" s="1"/>
  <c r="AD969" i="22" s="1"/>
  <c r="M969" i="22"/>
  <c r="I969" i="22"/>
  <c r="S970" i="22"/>
  <c r="O970" i="22"/>
  <c r="K970" i="22"/>
  <c r="R970" i="22"/>
  <c r="N970" i="22"/>
  <c r="Z970" i="22" s="1"/>
  <c r="AG970" i="22" s="1"/>
  <c r="J970" i="22"/>
  <c r="Q970" i="22"/>
  <c r="W970" i="22" s="1"/>
  <c r="AD970" i="22" s="1"/>
  <c r="M970" i="22"/>
  <c r="I970" i="22"/>
  <c r="S971" i="22"/>
  <c r="O971" i="22"/>
  <c r="K971" i="22"/>
  <c r="R971" i="22"/>
  <c r="N971" i="22"/>
  <c r="Z971" i="22" s="1"/>
  <c r="AG971" i="22" s="1"/>
  <c r="J971" i="22"/>
  <c r="V971" i="22" s="1"/>
  <c r="AC971" i="22" s="1"/>
  <c r="Q971" i="22"/>
  <c r="W971" i="22" s="1"/>
  <c r="AD971" i="22" s="1"/>
  <c r="M971" i="22"/>
  <c r="I971" i="22"/>
  <c r="S972" i="22"/>
  <c r="O972" i="22"/>
  <c r="K972" i="22"/>
  <c r="R972" i="22"/>
  <c r="N972" i="22"/>
  <c r="Z972" i="22" s="1"/>
  <c r="AG972" i="22" s="1"/>
  <c r="J972" i="22"/>
  <c r="V972" i="22" s="1"/>
  <c r="AC972" i="22" s="1"/>
  <c r="Q972" i="22"/>
  <c r="W972" i="22" s="1"/>
  <c r="AD972" i="22" s="1"/>
  <c r="M972" i="22"/>
  <c r="I972" i="22"/>
  <c r="S973" i="22"/>
  <c r="O973" i="22"/>
  <c r="K973" i="22"/>
  <c r="R973" i="22"/>
  <c r="N973" i="22"/>
  <c r="Z973" i="22" s="1"/>
  <c r="AG973" i="22" s="1"/>
  <c r="J973" i="22"/>
  <c r="V973" i="22" s="1"/>
  <c r="AC973" i="22" s="1"/>
  <c r="Q973" i="22"/>
  <c r="W973" i="22" s="1"/>
  <c r="AD973" i="22" s="1"/>
  <c r="M973" i="22"/>
  <c r="I973" i="22"/>
  <c r="S974" i="22"/>
  <c r="O974" i="22"/>
  <c r="K974" i="22"/>
  <c r="R974" i="22"/>
  <c r="N974" i="22"/>
  <c r="Z974" i="22" s="1"/>
  <c r="AG974" i="22" s="1"/>
  <c r="J974" i="22"/>
  <c r="V974" i="22" s="1"/>
  <c r="AC974" i="22" s="1"/>
  <c r="Q974" i="22"/>
  <c r="W974" i="22" s="1"/>
  <c r="AD974" i="22" s="1"/>
  <c r="M974" i="22"/>
  <c r="I974" i="22"/>
  <c r="S975" i="22"/>
  <c r="O975" i="22"/>
  <c r="K975" i="22"/>
  <c r="R975" i="22"/>
  <c r="N975" i="22"/>
  <c r="J975" i="22"/>
  <c r="V975" i="22" s="1"/>
  <c r="AC975" i="22" s="1"/>
  <c r="Q975" i="22"/>
  <c r="W975" i="22" s="1"/>
  <c r="AD975" i="22" s="1"/>
  <c r="M975" i="22"/>
  <c r="I975" i="22"/>
  <c r="S976" i="22"/>
  <c r="O976" i="22"/>
  <c r="K976" i="22"/>
  <c r="R976" i="22"/>
  <c r="N976" i="22"/>
  <c r="Z976" i="22" s="1"/>
  <c r="AG976" i="22" s="1"/>
  <c r="J976" i="22"/>
  <c r="V976" i="22" s="1"/>
  <c r="AC976" i="22" s="1"/>
  <c r="Q976" i="22"/>
  <c r="W976" i="22" s="1"/>
  <c r="AD976" i="22" s="1"/>
  <c r="M976" i="22"/>
  <c r="I976" i="22"/>
  <c r="S977" i="22"/>
  <c r="O977" i="22"/>
  <c r="K977" i="22"/>
  <c r="R977" i="22"/>
  <c r="N977" i="22"/>
  <c r="Z977" i="22" s="1"/>
  <c r="AG977" i="22" s="1"/>
  <c r="J977" i="22"/>
  <c r="V977" i="22" s="1"/>
  <c r="AC977" i="22" s="1"/>
  <c r="Q977" i="22"/>
  <c r="W977" i="22" s="1"/>
  <c r="AD977" i="22" s="1"/>
  <c r="M977" i="22"/>
  <c r="I977" i="22"/>
  <c r="S978" i="22"/>
  <c r="O978" i="22"/>
  <c r="K978" i="22"/>
  <c r="R978" i="22"/>
  <c r="N978" i="22"/>
  <c r="Z978" i="22" s="1"/>
  <c r="AG978" i="22" s="1"/>
  <c r="J978" i="22"/>
  <c r="V978" i="22" s="1"/>
  <c r="AC978" i="22" s="1"/>
  <c r="Q978" i="22"/>
  <c r="W978" i="22" s="1"/>
  <c r="AD978" i="22" s="1"/>
  <c r="M978" i="22"/>
  <c r="I978" i="22"/>
  <c r="S979" i="22"/>
  <c r="O979" i="22"/>
  <c r="K979" i="22"/>
  <c r="R979" i="22"/>
  <c r="N979" i="22"/>
  <c r="J979" i="22"/>
  <c r="V979" i="22" s="1"/>
  <c r="AC979" i="22" s="1"/>
  <c r="Q979" i="22"/>
  <c r="W979" i="22" s="1"/>
  <c r="AD979" i="22" s="1"/>
  <c r="M979" i="22"/>
  <c r="I979" i="22"/>
  <c r="S980" i="22"/>
  <c r="O980" i="22"/>
  <c r="K980" i="22"/>
  <c r="R980" i="22"/>
  <c r="N980" i="22"/>
  <c r="Z980" i="22" s="1"/>
  <c r="AG980" i="22" s="1"/>
  <c r="J980" i="22"/>
  <c r="V980" i="22" s="1"/>
  <c r="AC980" i="22" s="1"/>
  <c r="Q980" i="22"/>
  <c r="W980" i="22" s="1"/>
  <c r="AD980" i="22" s="1"/>
  <c r="M980" i="22"/>
  <c r="I980" i="22"/>
  <c r="S981" i="22"/>
  <c r="O981" i="22"/>
  <c r="K981" i="22"/>
  <c r="R981" i="22"/>
  <c r="N981" i="22"/>
  <c r="Z981" i="22" s="1"/>
  <c r="AG981" i="22" s="1"/>
  <c r="J981" i="22"/>
  <c r="V981" i="22" s="1"/>
  <c r="AC981" i="22" s="1"/>
  <c r="Q981" i="22"/>
  <c r="W981" i="22" s="1"/>
  <c r="AD981" i="22" s="1"/>
  <c r="M981" i="22"/>
  <c r="I981" i="22"/>
  <c r="S982" i="22"/>
  <c r="O982" i="22"/>
  <c r="K982" i="22"/>
  <c r="R982" i="22"/>
  <c r="N982" i="22"/>
  <c r="Z982" i="22" s="1"/>
  <c r="AG982" i="22" s="1"/>
  <c r="J982" i="22"/>
  <c r="V982" i="22" s="1"/>
  <c r="AC982" i="22" s="1"/>
  <c r="Q982" i="22"/>
  <c r="W982" i="22" s="1"/>
  <c r="AD982" i="22" s="1"/>
  <c r="M982" i="22"/>
  <c r="I982" i="22"/>
  <c r="S983" i="22"/>
  <c r="O983" i="22"/>
  <c r="K983" i="22"/>
  <c r="R983" i="22"/>
  <c r="N983" i="22"/>
  <c r="Z983" i="22" s="1"/>
  <c r="AG983" i="22" s="1"/>
  <c r="J983" i="22"/>
  <c r="V983" i="22" s="1"/>
  <c r="AC983" i="22" s="1"/>
  <c r="Q983" i="22"/>
  <c r="W983" i="22" s="1"/>
  <c r="AD983" i="22" s="1"/>
  <c r="M983" i="22"/>
  <c r="I983" i="22"/>
  <c r="V984" i="22"/>
  <c r="AC984" i="22" s="1"/>
  <c r="N989" i="22"/>
  <c r="N997" i="22"/>
  <c r="P1001" i="22"/>
  <c r="V1001" i="22" s="1"/>
  <c r="AC1001" i="22" s="1"/>
  <c r="P1009" i="22"/>
  <c r="P1017" i="22"/>
  <c r="P1025" i="22"/>
  <c r="P1033" i="22"/>
  <c r="P1041" i="22"/>
  <c r="P1049" i="22"/>
  <c r="P1057" i="22"/>
  <c r="P1065" i="22"/>
  <c r="P1073" i="22"/>
  <c r="P1081" i="22"/>
  <c r="P1089" i="22"/>
  <c r="P1097" i="22"/>
  <c r="K865" i="22"/>
  <c r="O865" i="22"/>
  <c r="U865" i="22" s="1"/>
  <c r="K866" i="22"/>
  <c r="O866" i="22"/>
  <c r="U866" i="22" s="1"/>
  <c r="K867" i="22"/>
  <c r="O867" i="22"/>
  <c r="K868" i="22"/>
  <c r="O868" i="22"/>
  <c r="U868" i="22" s="1"/>
  <c r="K869" i="22"/>
  <c r="O869" i="22"/>
  <c r="U869" i="22" s="1"/>
  <c r="K870" i="22"/>
  <c r="O870" i="22"/>
  <c r="U870" i="22" s="1"/>
  <c r="K871" i="22"/>
  <c r="O871" i="22"/>
  <c r="K872" i="22"/>
  <c r="O872" i="22"/>
  <c r="U872" i="22" s="1"/>
  <c r="K873" i="22"/>
  <c r="O873" i="22"/>
  <c r="U873" i="22" s="1"/>
  <c r="K874" i="22"/>
  <c r="O874" i="22"/>
  <c r="U874" i="22" s="1"/>
  <c r="L875" i="22"/>
  <c r="R875" i="22"/>
  <c r="Q878" i="22"/>
  <c r="M878" i="22"/>
  <c r="I878" i="22"/>
  <c r="U878" i="22" s="1"/>
  <c r="N878" i="22"/>
  <c r="Z878" i="22" s="1"/>
  <c r="AG878" i="22" s="1"/>
  <c r="S878" i="22"/>
  <c r="L879" i="22"/>
  <c r="R879" i="22"/>
  <c r="U881" i="22"/>
  <c r="Q882" i="22"/>
  <c r="M882" i="22"/>
  <c r="I882" i="22"/>
  <c r="U882" i="22" s="1"/>
  <c r="N882" i="22"/>
  <c r="Z882" i="22" s="1"/>
  <c r="AG882" i="22" s="1"/>
  <c r="S882" i="22"/>
  <c r="L883" i="22"/>
  <c r="R883" i="22"/>
  <c r="U885" i="22"/>
  <c r="Q886" i="22"/>
  <c r="W886" i="22" s="1"/>
  <c r="AD886" i="22" s="1"/>
  <c r="M886" i="22"/>
  <c r="I886" i="22"/>
  <c r="U886" i="22" s="1"/>
  <c r="N886" i="22"/>
  <c r="Z886" i="22" s="1"/>
  <c r="AG886" i="22" s="1"/>
  <c r="S886" i="22"/>
  <c r="L887" i="22"/>
  <c r="R887" i="22"/>
  <c r="Q890" i="22"/>
  <c r="W890" i="22" s="1"/>
  <c r="AD890" i="22" s="1"/>
  <c r="M890" i="22"/>
  <c r="I890" i="22"/>
  <c r="U890" i="22" s="1"/>
  <c r="N890" i="22"/>
  <c r="S890" i="22"/>
  <c r="L891" i="22"/>
  <c r="R891" i="22"/>
  <c r="Q893" i="22"/>
  <c r="M893" i="22"/>
  <c r="I893" i="22"/>
  <c r="N893" i="22"/>
  <c r="S893" i="22"/>
  <c r="L894" i="22"/>
  <c r="R894" i="22"/>
  <c r="U896" i="22"/>
  <c r="Q897" i="22"/>
  <c r="M897" i="22"/>
  <c r="I897" i="22"/>
  <c r="U897" i="22" s="1"/>
  <c r="N897" i="22"/>
  <c r="Z897" i="22" s="1"/>
  <c r="AG897" i="22" s="1"/>
  <c r="S897" i="22"/>
  <c r="L898" i="22"/>
  <c r="R898" i="22"/>
  <c r="U900" i="22"/>
  <c r="Q901" i="22"/>
  <c r="M901" i="22"/>
  <c r="I901" i="22"/>
  <c r="U901" i="22" s="1"/>
  <c r="N901" i="22"/>
  <c r="Z901" i="22" s="1"/>
  <c r="AG901" i="22" s="1"/>
  <c r="S901" i="22"/>
  <c r="L902" i="22"/>
  <c r="R902" i="22"/>
  <c r="Q905" i="22"/>
  <c r="M905" i="22"/>
  <c r="I905" i="22"/>
  <c r="U905" i="22" s="1"/>
  <c r="N905" i="22"/>
  <c r="Z905" i="22" s="1"/>
  <c r="AG905" i="22" s="1"/>
  <c r="S905" i="22"/>
  <c r="L906" i="22"/>
  <c r="R906" i="22"/>
  <c r="Q909" i="22"/>
  <c r="M909" i="22"/>
  <c r="I909" i="22"/>
  <c r="U909" i="22" s="1"/>
  <c r="N909" i="22"/>
  <c r="Z909" i="22" s="1"/>
  <c r="AG909" i="22" s="1"/>
  <c r="S909" i="22"/>
  <c r="L910" i="22"/>
  <c r="R910" i="22"/>
  <c r="Q913" i="22"/>
  <c r="W913" i="22" s="1"/>
  <c r="AD913" i="22" s="1"/>
  <c r="M913" i="22"/>
  <c r="I913" i="22"/>
  <c r="U913" i="22" s="1"/>
  <c r="N913" i="22"/>
  <c r="Z913" i="22" s="1"/>
  <c r="AG913" i="22" s="1"/>
  <c r="S913" i="22"/>
  <c r="L914" i="22"/>
  <c r="R914" i="22"/>
  <c r="N916" i="22"/>
  <c r="S917" i="22"/>
  <c r="O917" i="22"/>
  <c r="K917" i="22"/>
  <c r="Q917" i="22"/>
  <c r="M917" i="22"/>
  <c r="I917" i="22"/>
  <c r="P917" i="22"/>
  <c r="V917" i="22" s="1"/>
  <c r="AC917" i="22" s="1"/>
  <c r="N920" i="22"/>
  <c r="S921" i="22"/>
  <c r="O921" i="22"/>
  <c r="K921" i="22"/>
  <c r="Q921" i="22"/>
  <c r="M921" i="22"/>
  <c r="I921" i="22"/>
  <c r="P921" i="22"/>
  <c r="N924" i="22"/>
  <c r="S925" i="22"/>
  <c r="O925" i="22"/>
  <c r="K925" i="22"/>
  <c r="Q925" i="22"/>
  <c r="M925" i="22"/>
  <c r="I925" i="22"/>
  <c r="P925" i="22"/>
  <c r="V925" i="22" s="1"/>
  <c r="AC925" i="22" s="1"/>
  <c r="N928" i="22"/>
  <c r="S929" i="22"/>
  <c r="O929" i="22"/>
  <c r="K929" i="22"/>
  <c r="Q929" i="22"/>
  <c r="M929" i="22"/>
  <c r="I929" i="22"/>
  <c r="P929" i="22"/>
  <c r="V929" i="22" s="1"/>
  <c r="AC929" i="22" s="1"/>
  <c r="N932" i="22"/>
  <c r="S933" i="22"/>
  <c r="O933" i="22"/>
  <c r="K933" i="22"/>
  <c r="Q933" i="22"/>
  <c r="M933" i="22"/>
  <c r="I933" i="22"/>
  <c r="P933" i="22"/>
  <c r="V933" i="22" s="1"/>
  <c r="AC933" i="22" s="1"/>
  <c r="N936" i="22"/>
  <c r="S937" i="22"/>
  <c r="O937" i="22"/>
  <c r="K937" i="22"/>
  <c r="Q937" i="22"/>
  <c r="M937" i="22"/>
  <c r="I937" i="22"/>
  <c r="P937" i="22"/>
  <c r="N940" i="22"/>
  <c r="S941" i="22"/>
  <c r="O941" i="22"/>
  <c r="K941" i="22"/>
  <c r="Q941" i="22"/>
  <c r="M941" i="22"/>
  <c r="I941" i="22"/>
  <c r="P941" i="22"/>
  <c r="V941" i="22" s="1"/>
  <c r="AC941" i="22" s="1"/>
  <c r="N944" i="22"/>
  <c r="S945" i="22"/>
  <c r="O945" i="22"/>
  <c r="K945" i="22"/>
  <c r="Q945" i="22"/>
  <c r="M945" i="22"/>
  <c r="I945" i="22"/>
  <c r="P945" i="22"/>
  <c r="V945" i="22" s="1"/>
  <c r="AC945" i="22" s="1"/>
  <c r="N948" i="22"/>
  <c r="Q985" i="22"/>
  <c r="M985" i="22"/>
  <c r="Y985" i="22" s="1"/>
  <c r="AF985" i="22" s="1"/>
  <c r="I985" i="22"/>
  <c r="R985" i="22"/>
  <c r="L985" i="22"/>
  <c r="P985" i="22"/>
  <c r="K985" i="22"/>
  <c r="T985" i="22"/>
  <c r="Z985" i="22" s="1"/>
  <c r="AG985" i="22" s="1"/>
  <c r="O985" i="22"/>
  <c r="J985" i="22"/>
  <c r="S989" i="22"/>
  <c r="Y989" i="22" s="1"/>
  <c r="AF989" i="22" s="1"/>
  <c r="Q993" i="22"/>
  <c r="M993" i="22"/>
  <c r="Y993" i="22" s="1"/>
  <c r="AF993" i="22" s="1"/>
  <c r="I993" i="22"/>
  <c r="R993" i="22"/>
  <c r="L993" i="22"/>
  <c r="P993" i="22"/>
  <c r="K993" i="22"/>
  <c r="T993" i="22"/>
  <c r="O993" i="22"/>
  <c r="J993" i="22"/>
  <c r="S997" i="22"/>
  <c r="Q1005" i="22"/>
  <c r="M1005" i="22"/>
  <c r="I1005" i="22"/>
  <c r="S1005" i="22"/>
  <c r="O1005" i="22"/>
  <c r="K1005" i="22"/>
  <c r="N1005" i="22"/>
  <c r="T1005" i="22"/>
  <c r="L1005" i="22"/>
  <c r="R1005" i="22"/>
  <c r="J1005" i="22"/>
  <c r="V1005" i="22" s="1"/>
  <c r="AC1005" i="22" s="1"/>
  <c r="Q1013" i="22"/>
  <c r="M1013" i="22"/>
  <c r="I1013" i="22"/>
  <c r="S1013" i="22"/>
  <c r="O1013" i="22"/>
  <c r="K1013" i="22"/>
  <c r="N1013" i="22"/>
  <c r="T1013" i="22"/>
  <c r="L1013" i="22"/>
  <c r="R1013" i="22"/>
  <c r="J1013" i="22"/>
  <c r="V1013" i="22" s="1"/>
  <c r="AC1013" i="22" s="1"/>
  <c r="Q1021" i="22"/>
  <c r="M1021" i="22"/>
  <c r="I1021" i="22"/>
  <c r="S1021" i="22"/>
  <c r="O1021" i="22"/>
  <c r="K1021" i="22"/>
  <c r="N1021" i="22"/>
  <c r="T1021" i="22"/>
  <c r="L1021" i="22"/>
  <c r="R1021" i="22"/>
  <c r="J1021" i="22"/>
  <c r="V1021" i="22" s="1"/>
  <c r="AC1021" i="22" s="1"/>
  <c r="Q1029" i="22"/>
  <c r="M1029" i="22"/>
  <c r="I1029" i="22"/>
  <c r="S1029" i="22"/>
  <c r="O1029" i="22"/>
  <c r="K1029" i="22"/>
  <c r="N1029" i="22"/>
  <c r="T1029" i="22"/>
  <c r="L1029" i="22"/>
  <c r="R1029" i="22"/>
  <c r="J1029" i="22"/>
  <c r="V1029" i="22" s="1"/>
  <c r="AC1029" i="22" s="1"/>
  <c r="Q1037" i="22"/>
  <c r="M1037" i="22"/>
  <c r="I1037" i="22"/>
  <c r="S1037" i="22"/>
  <c r="O1037" i="22"/>
  <c r="K1037" i="22"/>
  <c r="N1037" i="22"/>
  <c r="T1037" i="22"/>
  <c r="L1037" i="22"/>
  <c r="R1037" i="22"/>
  <c r="J1037" i="22"/>
  <c r="V1037" i="22" s="1"/>
  <c r="AC1037" i="22" s="1"/>
  <c r="Q1045" i="22"/>
  <c r="M1045" i="22"/>
  <c r="I1045" i="22"/>
  <c r="S1045" i="22"/>
  <c r="O1045" i="22"/>
  <c r="K1045" i="22"/>
  <c r="N1045" i="22"/>
  <c r="T1045" i="22"/>
  <c r="L1045" i="22"/>
  <c r="R1045" i="22"/>
  <c r="J1045" i="22"/>
  <c r="V1045" i="22" s="1"/>
  <c r="AC1045" i="22" s="1"/>
  <c r="Q1053" i="22"/>
  <c r="M1053" i="22"/>
  <c r="I1053" i="22"/>
  <c r="S1053" i="22"/>
  <c r="O1053" i="22"/>
  <c r="K1053" i="22"/>
  <c r="N1053" i="22"/>
  <c r="T1053" i="22"/>
  <c r="L1053" i="22"/>
  <c r="R1053" i="22"/>
  <c r="J1053" i="22"/>
  <c r="V1053" i="22" s="1"/>
  <c r="AC1053" i="22" s="1"/>
  <c r="Q1061" i="22"/>
  <c r="M1061" i="22"/>
  <c r="I1061" i="22"/>
  <c r="S1061" i="22"/>
  <c r="O1061" i="22"/>
  <c r="K1061" i="22"/>
  <c r="N1061" i="22"/>
  <c r="T1061" i="22"/>
  <c r="L1061" i="22"/>
  <c r="R1061" i="22"/>
  <c r="J1061" i="22"/>
  <c r="V1061" i="22" s="1"/>
  <c r="AC1061" i="22" s="1"/>
  <c r="Q1069" i="22"/>
  <c r="M1069" i="22"/>
  <c r="I1069" i="22"/>
  <c r="S1069" i="22"/>
  <c r="O1069" i="22"/>
  <c r="K1069" i="22"/>
  <c r="N1069" i="22"/>
  <c r="T1069" i="22"/>
  <c r="L1069" i="22"/>
  <c r="R1069" i="22"/>
  <c r="J1069" i="22"/>
  <c r="V1069" i="22" s="1"/>
  <c r="AC1069" i="22" s="1"/>
  <c r="Q1077" i="22"/>
  <c r="M1077" i="22"/>
  <c r="I1077" i="22"/>
  <c r="S1077" i="22"/>
  <c r="O1077" i="22"/>
  <c r="K1077" i="22"/>
  <c r="N1077" i="22"/>
  <c r="T1077" i="22"/>
  <c r="L1077" i="22"/>
  <c r="R1077" i="22"/>
  <c r="J1077" i="22"/>
  <c r="V1077" i="22" s="1"/>
  <c r="AC1077" i="22" s="1"/>
  <c r="Q1085" i="22"/>
  <c r="M1085" i="22"/>
  <c r="I1085" i="22"/>
  <c r="S1085" i="22"/>
  <c r="O1085" i="22"/>
  <c r="K1085" i="22"/>
  <c r="N1085" i="22"/>
  <c r="T1085" i="22"/>
  <c r="L1085" i="22"/>
  <c r="R1085" i="22"/>
  <c r="J1085" i="22"/>
  <c r="V1085" i="22" s="1"/>
  <c r="AC1085" i="22" s="1"/>
  <c r="Q1093" i="22"/>
  <c r="M1093" i="22"/>
  <c r="I1093" i="22"/>
  <c r="S1093" i="22"/>
  <c r="O1093" i="22"/>
  <c r="K1093" i="22"/>
  <c r="N1093" i="22"/>
  <c r="T1093" i="22"/>
  <c r="L1093" i="22"/>
  <c r="R1093" i="22"/>
  <c r="J1093" i="22"/>
  <c r="V1093" i="22" s="1"/>
  <c r="AC1093" i="22" s="1"/>
  <c r="Q1101" i="22"/>
  <c r="M1101" i="22"/>
  <c r="I1101" i="22"/>
  <c r="S1101" i="22"/>
  <c r="O1101" i="22"/>
  <c r="K1101" i="22"/>
  <c r="N1101" i="22"/>
  <c r="T1101" i="22"/>
  <c r="L1101" i="22"/>
  <c r="R1101" i="22"/>
  <c r="J1101" i="22"/>
  <c r="V1101" i="22" s="1"/>
  <c r="AC1101" i="22" s="1"/>
  <c r="K984" i="22"/>
  <c r="Q986" i="22"/>
  <c r="M986" i="22"/>
  <c r="I986" i="22"/>
  <c r="U986" i="22" s="1"/>
  <c r="N986" i="22"/>
  <c r="Z986" i="22" s="1"/>
  <c r="AG986" i="22" s="1"/>
  <c r="S986" i="22"/>
  <c r="L987" i="22"/>
  <c r="X987" i="22" s="1"/>
  <c r="AE987" i="22" s="1"/>
  <c r="K988" i="22"/>
  <c r="Q990" i="22"/>
  <c r="M990" i="22"/>
  <c r="I990" i="22"/>
  <c r="U990" i="22" s="1"/>
  <c r="N990" i="22"/>
  <c r="Z990" i="22" s="1"/>
  <c r="AG990" i="22" s="1"/>
  <c r="S990" i="22"/>
  <c r="L991" i="22"/>
  <c r="K992" i="22"/>
  <c r="Q994" i="22"/>
  <c r="M994" i="22"/>
  <c r="I994" i="22"/>
  <c r="N994" i="22"/>
  <c r="S994" i="22"/>
  <c r="L995" i="22"/>
  <c r="X995" i="22" s="1"/>
  <c r="AE995" i="22" s="1"/>
  <c r="K996" i="22"/>
  <c r="Q998" i="22"/>
  <c r="M998" i="22"/>
  <c r="I998" i="22"/>
  <c r="U998" i="22" s="1"/>
  <c r="N998" i="22"/>
  <c r="S998" i="22"/>
  <c r="Q1000" i="22"/>
  <c r="M1000" i="22"/>
  <c r="I1000" i="22"/>
  <c r="S1000" i="22"/>
  <c r="O1000" i="22"/>
  <c r="K1000" i="22"/>
  <c r="P1000" i="22"/>
  <c r="V1000" i="22" s="1"/>
  <c r="AC1000" i="22" s="1"/>
  <c r="L1002" i="22"/>
  <c r="Q1004" i="22"/>
  <c r="M1004" i="22"/>
  <c r="I1004" i="22"/>
  <c r="S1004" i="22"/>
  <c r="O1004" i="22"/>
  <c r="K1004" i="22"/>
  <c r="P1004" i="22"/>
  <c r="L1006" i="22"/>
  <c r="X1006" i="22" s="1"/>
  <c r="AE1006" i="22" s="1"/>
  <c r="Q1008" i="22"/>
  <c r="M1008" i="22"/>
  <c r="I1008" i="22"/>
  <c r="S1008" i="22"/>
  <c r="O1008" i="22"/>
  <c r="K1008" i="22"/>
  <c r="P1008" i="22"/>
  <c r="V1008" i="22" s="1"/>
  <c r="AC1008" i="22" s="1"/>
  <c r="L1010" i="22"/>
  <c r="X1010" i="22" s="1"/>
  <c r="AE1010" i="22" s="1"/>
  <c r="Q1012" i="22"/>
  <c r="M1012" i="22"/>
  <c r="I1012" i="22"/>
  <c r="S1012" i="22"/>
  <c r="O1012" i="22"/>
  <c r="K1012" i="22"/>
  <c r="P1012" i="22"/>
  <c r="L1014" i="22"/>
  <c r="X1014" i="22" s="1"/>
  <c r="AE1014" i="22" s="1"/>
  <c r="Q1016" i="22"/>
  <c r="M1016" i="22"/>
  <c r="I1016" i="22"/>
  <c r="S1016" i="22"/>
  <c r="O1016" i="22"/>
  <c r="K1016" i="22"/>
  <c r="P1016" i="22"/>
  <c r="L1018" i="22"/>
  <c r="Q1020" i="22"/>
  <c r="M1020" i="22"/>
  <c r="I1020" i="22"/>
  <c r="S1020" i="22"/>
  <c r="O1020" i="22"/>
  <c r="K1020" i="22"/>
  <c r="P1020" i="22"/>
  <c r="L1022" i="22"/>
  <c r="X1022" i="22" s="1"/>
  <c r="AE1022" i="22" s="1"/>
  <c r="Q1024" i="22"/>
  <c r="M1024" i="22"/>
  <c r="I1024" i="22"/>
  <c r="S1024" i="22"/>
  <c r="O1024" i="22"/>
  <c r="K1024" i="22"/>
  <c r="P1024" i="22"/>
  <c r="L1026" i="22"/>
  <c r="Q1028" i="22"/>
  <c r="M1028" i="22"/>
  <c r="I1028" i="22"/>
  <c r="S1028" i="22"/>
  <c r="O1028" i="22"/>
  <c r="K1028" i="22"/>
  <c r="P1028" i="22"/>
  <c r="L1030" i="22"/>
  <c r="Q1032" i="22"/>
  <c r="M1032" i="22"/>
  <c r="I1032" i="22"/>
  <c r="S1032" i="22"/>
  <c r="O1032" i="22"/>
  <c r="K1032" i="22"/>
  <c r="P1032" i="22"/>
  <c r="L1034" i="22"/>
  <c r="X1034" i="22" s="1"/>
  <c r="AE1034" i="22" s="1"/>
  <c r="Q1036" i="22"/>
  <c r="M1036" i="22"/>
  <c r="I1036" i="22"/>
  <c r="S1036" i="22"/>
  <c r="O1036" i="22"/>
  <c r="K1036" i="22"/>
  <c r="P1036" i="22"/>
  <c r="L1038" i="22"/>
  <c r="Q1040" i="22"/>
  <c r="M1040" i="22"/>
  <c r="I1040" i="22"/>
  <c r="S1040" i="22"/>
  <c r="O1040" i="22"/>
  <c r="K1040" i="22"/>
  <c r="P1040" i="22"/>
  <c r="L1042" i="22"/>
  <c r="X1042" i="22" s="1"/>
  <c r="AE1042" i="22" s="1"/>
  <c r="Q1044" i="22"/>
  <c r="M1044" i="22"/>
  <c r="I1044" i="22"/>
  <c r="S1044" i="22"/>
  <c r="O1044" i="22"/>
  <c r="K1044" i="22"/>
  <c r="P1044" i="22"/>
  <c r="L1046" i="22"/>
  <c r="X1046" i="22" s="1"/>
  <c r="AE1046" i="22" s="1"/>
  <c r="Q1048" i="22"/>
  <c r="M1048" i="22"/>
  <c r="I1048" i="22"/>
  <c r="S1048" i="22"/>
  <c r="O1048" i="22"/>
  <c r="K1048" i="22"/>
  <c r="P1048" i="22"/>
  <c r="L1050" i="22"/>
  <c r="X1050" i="22" s="1"/>
  <c r="AE1050" i="22" s="1"/>
  <c r="Q1052" i="22"/>
  <c r="M1052" i="22"/>
  <c r="I1052" i="22"/>
  <c r="S1052" i="22"/>
  <c r="O1052" i="22"/>
  <c r="K1052" i="22"/>
  <c r="P1052" i="22"/>
  <c r="L1054" i="22"/>
  <c r="X1054" i="22" s="1"/>
  <c r="AE1054" i="22" s="1"/>
  <c r="Q1056" i="22"/>
  <c r="M1056" i="22"/>
  <c r="I1056" i="22"/>
  <c r="S1056" i="22"/>
  <c r="O1056" i="22"/>
  <c r="K1056" i="22"/>
  <c r="P1056" i="22"/>
  <c r="L1058" i="22"/>
  <c r="X1058" i="22" s="1"/>
  <c r="AE1058" i="22" s="1"/>
  <c r="Q1060" i="22"/>
  <c r="M1060" i="22"/>
  <c r="I1060" i="22"/>
  <c r="S1060" i="22"/>
  <c r="O1060" i="22"/>
  <c r="K1060" i="22"/>
  <c r="P1060" i="22"/>
  <c r="L1062" i="22"/>
  <c r="Q1064" i="22"/>
  <c r="M1064" i="22"/>
  <c r="I1064" i="22"/>
  <c r="S1064" i="22"/>
  <c r="O1064" i="22"/>
  <c r="K1064" i="22"/>
  <c r="P1064" i="22"/>
  <c r="L1066" i="22"/>
  <c r="Q1068" i="22"/>
  <c r="M1068" i="22"/>
  <c r="I1068" i="22"/>
  <c r="S1068" i="22"/>
  <c r="O1068" i="22"/>
  <c r="K1068" i="22"/>
  <c r="P1068" i="22"/>
  <c r="L1070" i="22"/>
  <c r="X1070" i="22" s="1"/>
  <c r="AE1070" i="22" s="1"/>
  <c r="Q1072" i="22"/>
  <c r="M1072" i="22"/>
  <c r="I1072" i="22"/>
  <c r="S1072" i="22"/>
  <c r="O1072" i="22"/>
  <c r="U1072" i="22" s="1"/>
  <c r="K1072" i="22"/>
  <c r="P1072" i="22"/>
  <c r="V1072" i="22" s="1"/>
  <c r="AC1072" i="22" s="1"/>
  <c r="L1074" i="22"/>
  <c r="X1074" i="22" s="1"/>
  <c r="AE1074" i="22" s="1"/>
  <c r="Q1076" i="22"/>
  <c r="M1076" i="22"/>
  <c r="I1076" i="22"/>
  <c r="S1076" i="22"/>
  <c r="O1076" i="22"/>
  <c r="U1076" i="22" s="1"/>
  <c r="K1076" i="22"/>
  <c r="P1076" i="22"/>
  <c r="L1078" i="22"/>
  <c r="X1078" i="22" s="1"/>
  <c r="AE1078" i="22" s="1"/>
  <c r="Q1080" i="22"/>
  <c r="M1080" i="22"/>
  <c r="I1080" i="22"/>
  <c r="S1080" i="22"/>
  <c r="O1080" i="22"/>
  <c r="U1080" i="22" s="1"/>
  <c r="K1080" i="22"/>
  <c r="P1080" i="22"/>
  <c r="L1082" i="22"/>
  <c r="Q1084" i="22"/>
  <c r="M1084" i="22"/>
  <c r="I1084" i="22"/>
  <c r="S1084" i="22"/>
  <c r="O1084" i="22"/>
  <c r="U1084" i="22" s="1"/>
  <c r="K1084" i="22"/>
  <c r="P1084" i="22"/>
  <c r="L1086" i="22"/>
  <c r="X1086" i="22" s="1"/>
  <c r="AE1086" i="22" s="1"/>
  <c r="Q1088" i="22"/>
  <c r="M1088" i="22"/>
  <c r="I1088" i="22"/>
  <c r="S1088" i="22"/>
  <c r="O1088" i="22"/>
  <c r="U1088" i="22" s="1"/>
  <c r="K1088" i="22"/>
  <c r="P1088" i="22"/>
  <c r="L1090" i="22"/>
  <c r="X1090" i="22" s="1"/>
  <c r="AE1090" i="22" s="1"/>
  <c r="Q1092" i="22"/>
  <c r="M1092" i="22"/>
  <c r="I1092" i="22"/>
  <c r="S1092" i="22"/>
  <c r="O1092" i="22"/>
  <c r="U1092" i="22" s="1"/>
  <c r="K1092" i="22"/>
  <c r="P1092" i="22"/>
  <c r="L1094" i="22"/>
  <c r="X1094" i="22" s="1"/>
  <c r="AE1094" i="22" s="1"/>
  <c r="Q1096" i="22"/>
  <c r="M1096" i="22"/>
  <c r="I1096" i="22"/>
  <c r="S1096" i="22"/>
  <c r="O1096" i="22"/>
  <c r="U1096" i="22" s="1"/>
  <c r="K1096" i="22"/>
  <c r="P1096" i="22"/>
  <c r="V1096" i="22" s="1"/>
  <c r="AC1096" i="22" s="1"/>
  <c r="L1098" i="22"/>
  <c r="X1098" i="22" s="1"/>
  <c r="AE1098" i="22" s="1"/>
  <c r="Q1100" i="22"/>
  <c r="M1100" i="22"/>
  <c r="I1100" i="22"/>
  <c r="S1100" i="22"/>
  <c r="O1100" i="22"/>
  <c r="K1100" i="22"/>
  <c r="P1100" i="22"/>
  <c r="L1102" i="22"/>
  <c r="Q1104" i="22"/>
  <c r="M1104" i="22"/>
  <c r="I1104" i="22"/>
  <c r="S1104" i="22"/>
  <c r="O1104" i="22"/>
  <c r="K1104" i="22"/>
  <c r="P1104" i="22"/>
  <c r="R1137" i="22"/>
  <c r="N1137" i="22"/>
  <c r="J1137" i="22"/>
  <c r="Q1137" i="22"/>
  <c r="L1137" i="22"/>
  <c r="P1137" i="22"/>
  <c r="K1137" i="22"/>
  <c r="T1137" i="22"/>
  <c r="O1137" i="22"/>
  <c r="U1137" i="22" s="1"/>
  <c r="I1137" i="22"/>
  <c r="R1145" i="22"/>
  <c r="N1145" i="22"/>
  <c r="J1145" i="22"/>
  <c r="Q1145" i="22"/>
  <c r="L1145" i="22"/>
  <c r="P1145" i="22"/>
  <c r="K1145" i="22"/>
  <c r="T1145" i="22"/>
  <c r="Z1145" i="22" s="1"/>
  <c r="AG1145" i="22" s="1"/>
  <c r="O1145" i="22"/>
  <c r="I1145" i="22"/>
  <c r="U1148" i="22"/>
  <c r="R1153" i="22"/>
  <c r="N1153" i="22"/>
  <c r="J1153" i="22"/>
  <c r="Q1153" i="22"/>
  <c r="L1153" i="22"/>
  <c r="P1153" i="22"/>
  <c r="K1153" i="22"/>
  <c r="T1153" i="22"/>
  <c r="O1153" i="22"/>
  <c r="I1153" i="22"/>
  <c r="U1156" i="22"/>
  <c r="R1161" i="22"/>
  <c r="N1161" i="22"/>
  <c r="J1161" i="22"/>
  <c r="Q1161" i="22"/>
  <c r="L1161" i="22"/>
  <c r="P1161" i="22"/>
  <c r="K1161" i="22"/>
  <c r="T1161" i="22"/>
  <c r="Z1161" i="22" s="1"/>
  <c r="AG1161" i="22" s="1"/>
  <c r="O1161" i="22"/>
  <c r="I1161" i="22"/>
  <c r="U1164" i="22"/>
  <c r="W1167" i="22"/>
  <c r="AD1167" i="22" s="1"/>
  <c r="R1169" i="22"/>
  <c r="N1169" i="22"/>
  <c r="J1169" i="22"/>
  <c r="Q1169" i="22"/>
  <c r="L1169" i="22"/>
  <c r="P1169" i="22"/>
  <c r="K1169" i="22"/>
  <c r="T1169" i="22"/>
  <c r="Z1169" i="22" s="1"/>
  <c r="AG1169" i="22" s="1"/>
  <c r="O1169" i="22"/>
  <c r="I1169" i="22"/>
  <c r="U1172" i="22"/>
  <c r="R1177" i="22"/>
  <c r="N1177" i="22"/>
  <c r="J1177" i="22"/>
  <c r="Q1177" i="22"/>
  <c r="L1177" i="22"/>
  <c r="P1177" i="22"/>
  <c r="K1177" i="22"/>
  <c r="T1177" i="22"/>
  <c r="Z1177" i="22" s="1"/>
  <c r="AG1177" i="22" s="1"/>
  <c r="O1177" i="22"/>
  <c r="I1177" i="22"/>
  <c r="U1180" i="22"/>
  <c r="Q987" i="22"/>
  <c r="M987" i="22"/>
  <c r="I987" i="22"/>
  <c r="N987" i="22"/>
  <c r="S987" i="22"/>
  <c r="Q991" i="22"/>
  <c r="M991" i="22"/>
  <c r="I991" i="22"/>
  <c r="N991" i="22"/>
  <c r="S991" i="22"/>
  <c r="U994" i="22"/>
  <c r="Q995" i="22"/>
  <c r="M995" i="22"/>
  <c r="I995" i="22"/>
  <c r="N995" i="22"/>
  <c r="S995" i="22"/>
  <c r="Q999" i="22"/>
  <c r="M999" i="22"/>
  <c r="I999" i="22"/>
  <c r="S999" i="22"/>
  <c r="O999" i="22"/>
  <c r="K999" i="22"/>
  <c r="P999" i="22"/>
  <c r="Q1003" i="22"/>
  <c r="M1003" i="22"/>
  <c r="I1003" i="22"/>
  <c r="S1003" i="22"/>
  <c r="O1003" i="22"/>
  <c r="K1003" i="22"/>
  <c r="P1003" i="22"/>
  <c r="Q1007" i="22"/>
  <c r="M1007" i="22"/>
  <c r="I1007" i="22"/>
  <c r="S1007" i="22"/>
  <c r="O1007" i="22"/>
  <c r="K1007" i="22"/>
  <c r="P1007" i="22"/>
  <c r="Q1011" i="22"/>
  <c r="M1011" i="22"/>
  <c r="I1011" i="22"/>
  <c r="S1011" i="22"/>
  <c r="O1011" i="22"/>
  <c r="K1011" i="22"/>
  <c r="P1011" i="22"/>
  <c r="Q1015" i="22"/>
  <c r="M1015" i="22"/>
  <c r="I1015" i="22"/>
  <c r="S1015" i="22"/>
  <c r="O1015" i="22"/>
  <c r="K1015" i="22"/>
  <c r="P1015" i="22"/>
  <c r="Q1019" i="22"/>
  <c r="M1019" i="22"/>
  <c r="I1019" i="22"/>
  <c r="S1019" i="22"/>
  <c r="O1019" i="22"/>
  <c r="K1019" i="22"/>
  <c r="P1019" i="22"/>
  <c r="Q1023" i="22"/>
  <c r="M1023" i="22"/>
  <c r="I1023" i="22"/>
  <c r="S1023" i="22"/>
  <c r="O1023" i="22"/>
  <c r="K1023" i="22"/>
  <c r="P1023" i="22"/>
  <c r="Q1027" i="22"/>
  <c r="M1027" i="22"/>
  <c r="I1027" i="22"/>
  <c r="S1027" i="22"/>
  <c r="O1027" i="22"/>
  <c r="K1027" i="22"/>
  <c r="P1027" i="22"/>
  <c r="Q1031" i="22"/>
  <c r="M1031" i="22"/>
  <c r="I1031" i="22"/>
  <c r="S1031" i="22"/>
  <c r="O1031" i="22"/>
  <c r="K1031" i="22"/>
  <c r="P1031" i="22"/>
  <c r="Q1035" i="22"/>
  <c r="M1035" i="22"/>
  <c r="I1035" i="22"/>
  <c r="S1035" i="22"/>
  <c r="O1035" i="22"/>
  <c r="K1035" i="22"/>
  <c r="P1035" i="22"/>
  <c r="Q1039" i="22"/>
  <c r="M1039" i="22"/>
  <c r="I1039" i="22"/>
  <c r="S1039" i="22"/>
  <c r="O1039" i="22"/>
  <c r="K1039" i="22"/>
  <c r="P1039" i="22"/>
  <c r="Q1043" i="22"/>
  <c r="M1043" i="22"/>
  <c r="I1043" i="22"/>
  <c r="S1043" i="22"/>
  <c r="O1043" i="22"/>
  <c r="K1043" i="22"/>
  <c r="P1043" i="22"/>
  <c r="Q1047" i="22"/>
  <c r="M1047" i="22"/>
  <c r="I1047" i="22"/>
  <c r="S1047" i="22"/>
  <c r="O1047" i="22"/>
  <c r="K1047" i="22"/>
  <c r="P1047" i="22"/>
  <c r="Q1051" i="22"/>
  <c r="M1051" i="22"/>
  <c r="I1051" i="22"/>
  <c r="S1051" i="22"/>
  <c r="O1051" i="22"/>
  <c r="K1051" i="22"/>
  <c r="P1051" i="22"/>
  <c r="Q1055" i="22"/>
  <c r="M1055" i="22"/>
  <c r="I1055" i="22"/>
  <c r="S1055" i="22"/>
  <c r="O1055" i="22"/>
  <c r="K1055" i="22"/>
  <c r="P1055" i="22"/>
  <c r="Q1059" i="22"/>
  <c r="M1059" i="22"/>
  <c r="I1059" i="22"/>
  <c r="S1059" i="22"/>
  <c r="O1059" i="22"/>
  <c r="K1059" i="22"/>
  <c r="P1059" i="22"/>
  <c r="Q1063" i="22"/>
  <c r="M1063" i="22"/>
  <c r="I1063" i="22"/>
  <c r="S1063" i="22"/>
  <c r="O1063" i="22"/>
  <c r="K1063" i="22"/>
  <c r="P1063" i="22"/>
  <c r="Q1067" i="22"/>
  <c r="M1067" i="22"/>
  <c r="I1067" i="22"/>
  <c r="S1067" i="22"/>
  <c r="O1067" i="22"/>
  <c r="K1067" i="22"/>
  <c r="P1067" i="22"/>
  <c r="Q1071" i="22"/>
  <c r="M1071" i="22"/>
  <c r="I1071" i="22"/>
  <c r="S1071" i="22"/>
  <c r="O1071" i="22"/>
  <c r="K1071" i="22"/>
  <c r="P1071" i="22"/>
  <c r="Q1075" i="22"/>
  <c r="M1075" i="22"/>
  <c r="I1075" i="22"/>
  <c r="S1075" i="22"/>
  <c r="O1075" i="22"/>
  <c r="K1075" i="22"/>
  <c r="P1075" i="22"/>
  <c r="Q1079" i="22"/>
  <c r="M1079" i="22"/>
  <c r="I1079" i="22"/>
  <c r="S1079" i="22"/>
  <c r="O1079" i="22"/>
  <c r="K1079" i="22"/>
  <c r="P1079" i="22"/>
  <c r="Q1083" i="22"/>
  <c r="M1083" i="22"/>
  <c r="I1083" i="22"/>
  <c r="S1083" i="22"/>
  <c r="O1083" i="22"/>
  <c r="K1083" i="22"/>
  <c r="P1083" i="22"/>
  <c r="Q1087" i="22"/>
  <c r="M1087" i="22"/>
  <c r="I1087" i="22"/>
  <c r="S1087" i="22"/>
  <c r="O1087" i="22"/>
  <c r="K1087" i="22"/>
  <c r="P1087" i="22"/>
  <c r="Q1091" i="22"/>
  <c r="M1091" i="22"/>
  <c r="I1091" i="22"/>
  <c r="S1091" i="22"/>
  <c r="O1091" i="22"/>
  <c r="K1091" i="22"/>
  <c r="P1091" i="22"/>
  <c r="Q1095" i="22"/>
  <c r="M1095" i="22"/>
  <c r="I1095" i="22"/>
  <c r="S1095" i="22"/>
  <c r="O1095" i="22"/>
  <c r="K1095" i="22"/>
  <c r="P1095" i="22"/>
  <c r="Q1099" i="22"/>
  <c r="M1099" i="22"/>
  <c r="I1099" i="22"/>
  <c r="S1099" i="22"/>
  <c r="O1099" i="22"/>
  <c r="K1099" i="22"/>
  <c r="P1099" i="22"/>
  <c r="Q1103" i="22"/>
  <c r="M1103" i="22"/>
  <c r="I1103" i="22"/>
  <c r="S1103" i="22"/>
  <c r="O1103" i="22"/>
  <c r="K1103" i="22"/>
  <c r="P1103" i="22"/>
  <c r="AB1184" i="22"/>
  <c r="S1368" i="22"/>
  <c r="O1368" i="22"/>
  <c r="K1368" i="22"/>
  <c r="R1368" i="22"/>
  <c r="N1368" i="22"/>
  <c r="J1368" i="22"/>
  <c r="M1368" i="22"/>
  <c r="T1368" i="22"/>
  <c r="L1368" i="22"/>
  <c r="Q1368" i="22"/>
  <c r="I1368" i="22"/>
  <c r="P1368" i="22"/>
  <c r="Q984" i="22"/>
  <c r="M984" i="22"/>
  <c r="I984" i="22"/>
  <c r="U984" i="22" s="1"/>
  <c r="N984" i="22"/>
  <c r="Z984" i="22" s="1"/>
  <c r="AG984" i="22" s="1"/>
  <c r="S984" i="22"/>
  <c r="J987" i="22"/>
  <c r="V987" i="22" s="1"/>
  <c r="AC987" i="22" s="1"/>
  <c r="O987" i="22"/>
  <c r="T987" i="22"/>
  <c r="Q988" i="22"/>
  <c r="W988" i="22" s="1"/>
  <c r="AD988" i="22" s="1"/>
  <c r="M988" i="22"/>
  <c r="I988" i="22"/>
  <c r="N988" i="22"/>
  <c r="Z988" i="22" s="1"/>
  <c r="AG988" i="22" s="1"/>
  <c r="S988" i="22"/>
  <c r="J991" i="22"/>
  <c r="V991" i="22" s="1"/>
  <c r="AC991" i="22" s="1"/>
  <c r="O991" i="22"/>
  <c r="T991" i="22"/>
  <c r="Q992" i="22"/>
  <c r="M992" i="22"/>
  <c r="I992" i="22"/>
  <c r="N992" i="22"/>
  <c r="Z992" i="22" s="1"/>
  <c r="AG992" i="22" s="1"/>
  <c r="S992" i="22"/>
  <c r="J995" i="22"/>
  <c r="V995" i="22" s="1"/>
  <c r="AC995" i="22" s="1"/>
  <c r="O995" i="22"/>
  <c r="U995" i="22" s="1"/>
  <c r="T995" i="22"/>
  <c r="Q996" i="22"/>
  <c r="W996" i="22" s="1"/>
  <c r="AD996" i="22" s="1"/>
  <c r="M996" i="22"/>
  <c r="I996" i="22"/>
  <c r="U996" i="22" s="1"/>
  <c r="N996" i="22"/>
  <c r="Z996" i="22" s="1"/>
  <c r="AG996" i="22" s="1"/>
  <c r="S996" i="22"/>
  <c r="J999" i="22"/>
  <c r="R999" i="22"/>
  <c r="Q1002" i="22"/>
  <c r="M1002" i="22"/>
  <c r="I1002" i="22"/>
  <c r="S1002" i="22"/>
  <c r="O1002" i="22"/>
  <c r="K1002" i="22"/>
  <c r="P1002" i="22"/>
  <c r="V1002" i="22" s="1"/>
  <c r="AC1002" i="22" s="1"/>
  <c r="J1003" i="22"/>
  <c r="R1003" i="22"/>
  <c r="Q1006" i="22"/>
  <c r="M1006" i="22"/>
  <c r="I1006" i="22"/>
  <c r="S1006" i="22"/>
  <c r="O1006" i="22"/>
  <c r="K1006" i="22"/>
  <c r="P1006" i="22"/>
  <c r="J1007" i="22"/>
  <c r="R1007" i="22"/>
  <c r="Q1010" i="22"/>
  <c r="M1010" i="22"/>
  <c r="I1010" i="22"/>
  <c r="S1010" i="22"/>
  <c r="O1010" i="22"/>
  <c r="K1010" i="22"/>
  <c r="P1010" i="22"/>
  <c r="V1010" i="22" s="1"/>
  <c r="AC1010" i="22" s="1"/>
  <c r="J1011" i="22"/>
  <c r="R1011" i="22"/>
  <c r="Q1014" i="22"/>
  <c r="M1014" i="22"/>
  <c r="I1014" i="22"/>
  <c r="S1014" i="22"/>
  <c r="O1014" i="22"/>
  <c r="K1014" i="22"/>
  <c r="P1014" i="22"/>
  <c r="V1014" i="22" s="1"/>
  <c r="AC1014" i="22" s="1"/>
  <c r="J1015" i="22"/>
  <c r="R1015" i="22"/>
  <c r="Q1018" i="22"/>
  <c r="M1018" i="22"/>
  <c r="I1018" i="22"/>
  <c r="S1018" i="22"/>
  <c r="O1018" i="22"/>
  <c r="K1018" i="22"/>
  <c r="P1018" i="22"/>
  <c r="J1019" i="22"/>
  <c r="R1019" i="22"/>
  <c r="Q1022" i="22"/>
  <c r="M1022" i="22"/>
  <c r="I1022" i="22"/>
  <c r="S1022" i="22"/>
  <c r="O1022" i="22"/>
  <c r="K1022" i="22"/>
  <c r="P1022" i="22"/>
  <c r="J1023" i="22"/>
  <c r="R1023" i="22"/>
  <c r="Q1026" i="22"/>
  <c r="M1026" i="22"/>
  <c r="I1026" i="22"/>
  <c r="S1026" i="22"/>
  <c r="O1026" i="22"/>
  <c r="K1026" i="22"/>
  <c r="P1026" i="22"/>
  <c r="V1026" i="22" s="1"/>
  <c r="AC1026" i="22" s="1"/>
  <c r="J1027" i="22"/>
  <c r="R1027" i="22"/>
  <c r="Q1030" i="22"/>
  <c r="M1030" i="22"/>
  <c r="I1030" i="22"/>
  <c r="S1030" i="22"/>
  <c r="O1030" i="22"/>
  <c r="K1030" i="22"/>
  <c r="P1030" i="22"/>
  <c r="J1031" i="22"/>
  <c r="R1031" i="22"/>
  <c r="Q1034" i="22"/>
  <c r="M1034" i="22"/>
  <c r="I1034" i="22"/>
  <c r="S1034" i="22"/>
  <c r="O1034" i="22"/>
  <c r="K1034" i="22"/>
  <c r="P1034" i="22"/>
  <c r="V1034" i="22" s="1"/>
  <c r="AC1034" i="22" s="1"/>
  <c r="J1035" i="22"/>
  <c r="R1035" i="22"/>
  <c r="Q1038" i="22"/>
  <c r="M1038" i="22"/>
  <c r="I1038" i="22"/>
  <c r="S1038" i="22"/>
  <c r="O1038" i="22"/>
  <c r="K1038" i="22"/>
  <c r="P1038" i="22"/>
  <c r="J1039" i="22"/>
  <c r="R1039" i="22"/>
  <c r="Q1042" i="22"/>
  <c r="M1042" i="22"/>
  <c r="I1042" i="22"/>
  <c r="S1042" i="22"/>
  <c r="O1042" i="22"/>
  <c r="K1042" i="22"/>
  <c r="P1042" i="22"/>
  <c r="J1043" i="22"/>
  <c r="R1043" i="22"/>
  <c r="Q1046" i="22"/>
  <c r="M1046" i="22"/>
  <c r="I1046" i="22"/>
  <c r="S1046" i="22"/>
  <c r="O1046" i="22"/>
  <c r="K1046" i="22"/>
  <c r="P1046" i="22"/>
  <c r="J1047" i="22"/>
  <c r="R1047" i="22"/>
  <c r="Q1050" i="22"/>
  <c r="M1050" i="22"/>
  <c r="I1050" i="22"/>
  <c r="S1050" i="22"/>
  <c r="O1050" i="22"/>
  <c r="K1050" i="22"/>
  <c r="P1050" i="22"/>
  <c r="J1051" i="22"/>
  <c r="R1051" i="22"/>
  <c r="Q1054" i="22"/>
  <c r="M1054" i="22"/>
  <c r="I1054" i="22"/>
  <c r="S1054" i="22"/>
  <c r="O1054" i="22"/>
  <c r="K1054" i="22"/>
  <c r="P1054" i="22"/>
  <c r="J1055" i="22"/>
  <c r="R1055" i="22"/>
  <c r="Q1058" i="22"/>
  <c r="M1058" i="22"/>
  <c r="I1058" i="22"/>
  <c r="S1058" i="22"/>
  <c r="O1058" i="22"/>
  <c r="K1058" i="22"/>
  <c r="P1058" i="22"/>
  <c r="J1059" i="22"/>
  <c r="R1059" i="22"/>
  <c r="Q1062" i="22"/>
  <c r="M1062" i="22"/>
  <c r="I1062" i="22"/>
  <c r="S1062" i="22"/>
  <c r="O1062" i="22"/>
  <c r="K1062" i="22"/>
  <c r="P1062" i="22"/>
  <c r="J1063" i="22"/>
  <c r="R1063" i="22"/>
  <c r="Q1066" i="22"/>
  <c r="M1066" i="22"/>
  <c r="I1066" i="22"/>
  <c r="S1066" i="22"/>
  <c r="O1066" i="22"/>
  <c r="K1066" i="22"/>
  <c r="P1066" i="22"/>
  <c r="V1066" i="22" s="1"/>
  <c r="AC1066" i="22" s="1"/>
  <c r="J1067" i="22"/>
  <c r="R1067" i="22"/>
  <c r="Q1070" i="22"/>
  <c r="M1070" i="22"/>
  <c r="I1070" i="22"/>
  <c r="S1070" i="22"/>
  <c r="O1070" i="22"/>
  <c r="K1070" i="22"/>
  <c r="P1070" i="22"/>
  <c r="J1071" i="22"/>
  <c r="R1071" i="22"/>
  <c r="Q1074" i="22"/>
  <c r="M1074" i="22"/>
  <c r="I1074" i="22"/>
  <c r="S1074" i="22"/>
  <c r="O1074" i="22"/>
  <c r="K1074" i="22"/>
  <c r="P1074" i="22"/>
  <c r="V1074" i="22" s="1"/>
  <c r="AC1074" i="22" s="1"/>
  <c r="J1075" i="22"/>
  <c r="R1075" i="22"/>
  <c r="Q1078" i="22"/>
  <c r="M1078" i="22"/>
  <c r="I1078" i="22"/>
  <c r="S1078" i="22"/>
  <c r="O1078" i="22"/>
  <c r="K1078" i="22"/>
  <c r="P1078" i="22"/>
  <c r="J1079" i="22"/>
  <c r="R1079" i="22"/>
  <c r="Q1082" i="22"/>
  <c r="M1082" i="22"/>
  <c r="I1082" i="22"/>
  <c r="S1082" i="22"/>
  <c r="O1082" i="22"/>
  <c r="K1082" i="22"/>
  <c r="P1082" i="22"/>
  <c r="J1083" i="22"/>
  <c r="R1083" i="22"/>
  <c r="Q1086" i="22"/>
  <c r="M1086" i="22"/>
  <c r="I1086" i="22"/>
  <c r="S1086" i="22"/>
  <c r="O1086" i="22"/>
  <c r="K1086" i="22"/>
  <c r="P1086" i="22"/>
  <c r="J1087" i="22"/>
  <c r="R1087" i="22"/>
  <c r="Q1090" i="22"/>
  <c r="M1090" i="22"/>
  <c r="I1090" i="22"/>
  <c r="S1090" i="22"/>
  <c r="O1090" i="22"/>
  <c r="K1090" i="22"/>
  <c r="P1090" i="22"/>
  <c r="V1090" i="22" s="1"/>
  <c r="AC1090" i="22" s="1"/>
  <c r="J1091" i="22"/>
  <c r="R1091" i="22"/>
  <c r="Q1094" i="22"/>
  <c r="M1094" i="22"/>
  <c r="I1094" i="22"/>
  <c r="S1094" i="22"/>
  <c r="O1094" i="22"/>
  <c r="K1094" i="22"/>
  <c r="P1094" i="22"/>
  <c r="J1095" i="22"/>
  <c r="R1095" i="22"/>
  <c r="Q1098" i="22"/>
  <c r="M1098" i="22"/>
  <c r="I1098" i="22"/>
  <c r="S1098" i="22"/>
  <c r="O1098" i="22"/>
  <c r="K1098" i="22"/>
  <c r="P1098" i="22"/>
  <c r="V1098" i="22" s="1"/>
  <c r="AC1098" i="22" s="1"/>
  <c r="J1099" i="22"/>
  <c r="R1099" i="22"/>
  <c r="Q1102" i="22"/>
  <c r="M1102" i="22"/>
  <c r="I1102" i="22"/>
  <c r="S1102" i="22"/>
  <c r="O1102" i="22"/>
  <c r="K1102" i="22"/>
  <c r="P1102" i="22"/>
  <c r="J1103" i="22"/>
  <c r="R1103" i="22"/>
  <c r="R1133" i="22"/>
  <c r="N1133" i="22"/>
  <c r="J1133" i="22"/>
  <c r="Q1133" i="22"/>
  <c r="L1133" i="22"/>
  <c r="P1133" i="22"/>
  <c r="K1133" i="22"/>
  <c r="T1133" i="22"/>
  <c r="O1133" i="22"/>
  <c r="I1133" i="22"/>
  <c r="R1141" i="22"/>
  <c r="N1141" i="22"/>
  <c r="J1141" i="22"/>
  <c r="Q1141" i="22"/>
  <c r="L1141" i="22"/>
  <c r="P1141" i="22"/>
  <c r="K1141" i="22"/>
  <c r="T1141" i="22"/>
  <c r="O1141" i="22"/>
  <c r="I1141" i="22"/>
  <c r="R1149" i="22"/>
  <c r="N1149" i="22"/>
  <c r="J1149" i="22"/>
  <c r="Q1149" i="22"/>
  <c r="L1149" i="22"/>
  <c r="P1149" i="22"/>
  <c r="V1149" i="22" s="1"/>
  <c r="AC1149" i="22" s="1"/>
  <c r="K1149" i="22"/>
  <c r="T1149" i="22"/>
  <c r="O1149" i="22"/>
  <c r="I1149" i="22"/>
  <c r="R1157" i="22"/>
  <c r="N1157" i="22"/>
  <c r="J1157" i="22"/>
  <c r="Q1157" i="22"/>
  <c r="L1157" i="22"/>
  <c r="P1157" i="22"/>
  <c r="K1157" i="22"/>
  <c r="T1157" i="22"/>
  <c r="O1157" i="22"/>
  <c r="U1157" i="22" s="1"/>
  <c r="I1157" i="22"/>
  <c r="R1165" i="22"/>
  <c r="N1165" i="22"/>
  <c r="J1165" i="22"/>
  <c r="Q1165" i="22"/>
  <c r="L1165" i="22"/>
  <c r="P1165" i="22"/>
  <c r="K1165" i="22"/>
  <c r="T1165" i="22"/>
  <c r="O1165" i="22"/>
  <c r="I1165" i="22"/>
  <c r="R1173" i="22"/>
  <c r="N1173" i="22"/>
  <c r="J1173" i="22"/>
  <c r="Q1173" i="22"/>
  <c r="L1173" i="22"/>
  <c r="P1173" i="22"/>
  <c r="K1173" i="22"/>
  <c r="T1173" i="22"/>
  <c r="O1173" i="22"/>
  <c r="I1173" i="22"/>
  <c r="R1181" i="22"/>
  <c r="N1181" i="22"/>
  <c r="J1181" i="22"/>
  <c r="Q1181" i="22"/>
  <c r="L1181" i="22"/>
  <c r="P1181" i="22"/>
  <c r="K1181" i="22"/>
  <c r="T1181" i="22"/>
  <c r="O1181" i="22"/>
  <c r="I1181" i="22"/>
  <c r="K1105" i="22"/>
  <c r="O1105" i="22"/>
  <c r="S1105" i="22"/>
  <c r="K1106" i="22"/>
  <c r="W1106" i="22" s="1"/>
  <c r="AD1106" i="22" s="1"/>
  <c r="O1106" i="22"/>
  <c r="S1106" i="22"/>
  <c r="K1107" i="22"/>
  <c r="W1107" i="22" s="1"/>
  <c r="AD1107" i="22" s="1"/>
  <c r="O1107" i="22"/>
  <c r="S1107" i="22"/>
  <c r="K1108" i="22"/>
  <c r="O1108" i="22"/>
  <c r="S1108" i="22"/>
  <c r="K1109" i="22"/>
  <c r="O1109" i="22"/>
  <c r="S1109" i="22"/>
  <c r="K1110" i="22"/>
  <c r="O1110" i="22"/>
  <c r="S1110" i="22"/>
  <c r="K1111" i="22"/>
  <c r="W1111" i="22" s="1"/>
  <c r="AD1111" i="22" s="1"/>
  <c r="O1111" i="22"/>
  <c r="S1111" i="22"/>
  <c r="K1112" i="22"/>
  <c r="O1112" i="22"/>
  <c r="S1112" i="22"/>
  <c r="K1113" i="22"/>
  <c r="W1113" i="22" s="1"/>
  <c r="AD1113" i="22" s="1"/>
  <c r="O1113" i="22"/>
  <c r="S1113" i="22"/>
  <c r="K1114" i="22"/>
  <c r="O1114" i="22"/>
  <c r="S1114" i="22"/>
  <c r="K1115" i="22"/>
  <c r="W1115" i="22" s="1"/>
  <c r="AD1115" i="22" s="1"/>
  <c r="O1115" i="22"/>
  <c r="S1115" i="22"/>
  <c r="K1116" i="22"/>
  <c r="O1116" i="22"/>
  <c r="S1116" i="22"/>
  <c r="K1117" i="22"/>
  <c r="W1117" i="22" s="1"/>
  <c r="AD1117" i="22" s="1"/>
  <c r="O1117" i="22"/>
  <c r="S1117" i="22"/>
  <c r="K1118" i="22"/>
  <c r="W1118" i="22" s="1"/>
  <c r="AD1118" i="22" s="1"/>
  <c r="O1118" i="22"/>
  <c r="S1118" i="22"/>
  <c r="K1119" i="22"/>
  <c r="W1119" i="22" s="1"/>
  <c r="AD1119" i="22" s="1"/>
  <c r="O1119" i="22"/>
  <c r="S1119" i="22"/>
  <c r="K1120" i="22"/>
  <c r="O1120" i="22"/>
  <c r="S1120" i="22"/>
  <c r="K1121" i="22"/>
  <c r="W1121" i="22" s="1"/>
  <c r="AD1121" i="22" s="1"/>
  <c r="O1121" i="22"/>
  <c r="S1121" i="22"/>
  <c r="K1122" i="22"/>
  <c r="W1122" i="22" s="1"/>
  <c r="AD1122" i="22" s="1"/>
  <c r="O1122" i="22"/>
  <c r="S1122" i="22"/>
  <c r="K1123" i="22"/>
  <c r="W1123" i="22" s="1"/>
  <c r="AD1123" i="22" s="1"/>
  <c r="O1123" i="22"/>
  <c r="S1123" i="22"/>
  <c r="K1124" i="22"/>
  <c r="W1124" i="22" s="1"/>
  <c r="AD1124" i="22" s="1"/>
  <c r="O1124" i="22"/>
  <c r="S1124" i="22"/>
  <c r="K1125" i="22"/>
  <c r="W1125" i="22" s="1"/>
  <c r="AD1125" i="22" s="1"/>
  <c r="O1125" i="22"/>
  <c r="S1125" i="22"/>
  <c r="K1126" i="22"/>
  <c r="W1126" i="22" s="1"/>
  <c r="AD1126" i="22" s="1"/>
  <c r="O1126" i="22"/>
  <c r="S1126" i="22"/>
  <c r="K1127" i="22"/>
  <c r="W1127" i="22" s="1"/>
  <c r="AD1127" i="22" s="1"/>
  <c r="O1127" i="22"/>
  <c r="S1127" i="22"/>
  <c r="K1128" i="22"/>
  <c r="W1128" i="22" s="1"/>
  <c r="AD1128" i="22" s="1"/>
  <c r="O1128" i="22"/>
  <c r="S1128" i="22"/>
  <c r="K1129" i="22"/>
  <c r="W1129" i="22" s="1"/>
  <c r="AD1129" i="22" s="1"/>
  <c r="O1129" i="22"/>
  <c r="S1129" i="22"/>
  <c r="K1130" i="22"/>
  <c r="W1130" i="22" s="1"/>
  <c r="AD1130" i="22" s="1"/>
  <c r="O1130" i="22"/>
  <c r="S1130" i="22"/>
  <c r="K1131" i="22"/>
  <c r="W1131" i="22" s="1"/>
  <c r="AD1131" i="22" s="1"/>
  <c r="O1131" i="22"/>
  <c r="S1131" i="22"/>
  <c r="K1132" i="22"/>
  <c r="O1132" i="22"/>
  <c r="S1132" i="22"/>
  <c r="R1134" i="22"/>
  <c r="N1134" i="22"/>
  <c r="J1134" i="22"/>
  <c r="V1134" i="22" s="1"/>
  <c r="AC1134" i="22" s="1"/>
  <c r="M1134" i="22"/>
  <c r="S1134" i="22"/>
  <c r="Y1134" i="22" s="1"/>
  <c r="AF1134" i="22" s="1"/>
  <c r="L1135" i="22"/>
  <c r="K1136" i="22"/>
  <c r="R1138" i="22"/>
  <c r="N1138" i="22"/>
  <c r="Z1138" i="22" s="1"/>
  <c r="AG1138" i="22" s="1"/>
  <c r="J1138" i="22"/>
  <c r="V1138" i="22" s="1"/>
  <c r="M1138" i="22"/>
  <c r="S1138" i="22"/>
  <c r="L1139" i="22"/>
  <c r="K1140" i="22"/>
  <c r="W1140" i="22" s="1"/>
  <c r="AD1140" i="22" s="1"/>
  <c r="R1142" i="22"/>
  <c r="N1142" i="22"/>
  <c r="J1142" i="22"/>
  <c r="V1142" i="22" s="1"/>
  <c r="M1142" i="22"/>
  <c r="S1142" i="22"/>
  <c r="L1143" i="22"/>
  <c r="K1144" i="22"/>
  <c r="W1144" i="22" s="1"/>
  <c r="AD1144" i="22" s="1"/>
  <c r="R1146" i="22"/>
  <c r="N1146" i="22"/>
  <c r="Z1146" i="22" s="1"/>
  <c r="AG1146" i="22" s="1"/>
  <c r="J1146" i="22"/>
  <c r="M1146" i="22"/>
  <c r="S1146" i="22"/>
  <c r="L1147" i="22"/>
  <c r="K1148" i="22"/>
  <c r="W1148" i="22" s="1"/>
  <c r="AD1148" i="22" s="1"/>
  <c r="R1150" i="22"/>
  <c r="N1150" i="22"/>
  <c r="Z1150" i="22" s="1"/>
  <c r="J1150" i="22"/>
  <c r="V1150" i="22" s="1"/>
  <c r="AC1150" i="22" s="1"/>
  <c r="M1150" i="22"/>
  <c r="S1150" i="22"/>
  <c r="Y1150" i="22" s="1"/>
  <c r="AF1150" i="22" s="1"/>
  <c r="L1151" i="22"/>
  <c r="K1152" i="22"/>
  <c r="W1152" i="22" s="1"/>
  <c r="AD1152" i="22" s="1"/>
  <c r="R1154" i="22"/>
  <c r="N1154" i="22"/>
  <c r="J1154" i="22"/>
  <c r="V1154" i="22" s="1"/>
  <c r="M1154" i="22"/>
  <c r="S1154" i="22"/>
  <c r="L1155" i="22"/>
  <c r="K1156" i="22"/>
  <c r="W1156" i="22" s="1"/>
  <c r="AD1156" i="22" s="1"/>
  <c r="R1158" i="22"/>
  <c r="N1158" i="22"/>
  <c r="J1158" i="22"/>
  <c r="M1158" i="22"/>
  <c r="S1158" i="22"/>
  <c r="L1159" i="22"/>
  <c r="K1160" i="22"/>
  <c r="W1160" i="22" s="1"/>
  <c r="AD1160" i="22" s="1"/>
  <c r="R1162" i="22"/>
  <c r="N1162" i="22"/>
  <c r="Z1162" i="22" s="1"/>
  <c r="AG1162" i="22" s="1"/>
  <c r="J1162" i="22"/>
  <c r="M1162" i="22"/>
  <c r="S1162" i="22"/>
  <c r="L1163" i="22"/>
  <c r="K1164" i="22"/>
  <c r="W1164" i="22" s="1"/>
  <c r="AD1164" i="22" s="1"/>
  <c r="R1166" i="22"/>
  <c r="N1166" i="22"/>
  <c r="Z1166" i="22" s="1"/>
  <c r="AG1166" i="22" s="1"/>
  <c r="J1166" i="22"/>
  <c r="M1166" i="22"/>
  <c r="S1166" i="22"/>
  <c r="Y1166" i="22" s="1"/>
  <c r="AF1166" i="22" s="1"/>
  <c r="L1167" i="22"/>
  <c r="K1168" i="22"/>
  <c r="W1168" i="22" s="1"/>
  <c r="AD1168" i="22" s="1"/>
  <c r="R1170" i="22"/>
  <c r="N1170" i="22"/>
  <c r="Z1170" i="22" s="1"/>
  <c r="AG1170" i="22" s="1"/>
  <c r="J1170" i="22"/>
  <c r="V1170" i="22" s="1"/>
  <c r="M1170" i="22"/>
  <c r="S1170" i="22"/>
  <c r="L1171" i="22"/>
  <c r="K1172" i="22"/>
  <c r="W1172" i="22" s="1"/>
  <c r="AD1172" i="22" s="1"/>
  <c r="R1174" i="22"/>
  <c r="N1174" i="22"/>
  <c r="J1174" i="22"/>
  <c r="V1174" i="22" s="1"/>
  <c r="M1174" i="22"/>
  <c r="S1174" i="22"/>
  <c r="L1175" i="22"/>
  <c r="K1176" i="22"/>
  <c r="W1176" i="22" s="1"/>
  <c r="AD1176" i="22" s="1"/>
  <c r="R1178" i="22"/>
  <c r="N1178" i="22"/>
  <c r="Z1178" i="22" s="1"/>
  <c r="AG1178" i="22" s="1"/>
  <c r="J1178" i="22"/>
  <c r="M1178" i="22"/>
  <c r="S1178" i="22"/>
  <c r="L1179" i="22"/>
  <c r="K1180" i="22"/>
  <c r="W1180" i="22" s="1"/>
  <c r="AD1180" i="22" s="1"/>
  <c r="U1223" i="22"/>
  <c r="AB1264" i="22"/>
  <c r="S1269" i="22"/>
  <c r="O1269" i="22"/>
  <c r="K1269" i="22"/>
  <c r="Q1269" i="22"/>
  <c r="L1269" i="22"/>
  <c r="P1269" i="22"/>
  <c r="J1269" i="22"/>
  <c r="T1269" i="22"/>
  <c r="N1269" i="22"/>
  <c r="I1269" i="22"/>
  <c r="R1269" i="22"/>
  <c r="M1269" i="22"/>
  <c r="L1105" i="22"/>
  <c r="P1105" i="22"/>
  <c r="T1105" i="22"/>
  <c r="Z1105" i="22" s="1"/>
  <c r="AG1105" i="22" s="1"/>
  <c r="L1106" i="22"/>
  <c r="X1106" i="22" s="1"/>
  <c r="AE1106" i="22" s="1"/>
  <c r="P1106" i="22"/>
  <c r="T1106" i="22"/>
  <c r="L1107" i="22"/>
  <c r="P1107" i="22"/>
  <c r="T1107" i="22"/>
  <c r="L1108" i="22"/>
  <c r="P1108" i="22"/>
  <c r="T1108" i="22"/>
  <c r="L1109" i="22"/>
  <c r="X1109" i="22" s="1"/>
  <c r="AE1109" i="22" s="1"/>
  <c r="P1109" i="22"/>
  <c r="T1109" i="22"/>
  <c r="L1110" i="22"/>
  <c r="X1110" i="22" s="1"/>
  <c r="AE1110" i="22" s="1"/>
  <c r="P1110" i="22"/>
  <c r="T1110" i="22"/>
  <c r="L1111" i="22"/>
  <c r="P1111" i="22"/>
  <c r="T1111" i="22"/>
  <c r="Z1111" i="22" s="1"/>
  <c r="AG1111" i="22" s="1"/>
  <c r="L1112" i="22"/>
  <c r="X1112" i="22" s="1"/>
  <c r="AE1112" i="22" s="1"/>
  <c r="P1112" i="22"/>
  <c r="V1112" i="22" s="1"/>
  <c r="AC1112" i="22" s="1"/>
  <c r="T1112" i="22"/>
  <c r="L1113" i="22"/>
  <c r="X1113" i="22" s="1"/>
  <c r="AE1113" i="22" s="1"/>
  <c r="P1113" i="22"/>
  <c r="T1113" i="22"/>
  <c r="L1114" i="22"/>
  <c r="X1114" i="22" s="1"/>
  <c r="AE1114" i="22" s="1"/>
  <c r="P1114" i="22"/>
  <c r="T1114" i="22"/>
  <c r="Z1114" i="22" s="1"/>
  <c r="AG1114" i="22" s="1"/>
  <c r="L1115" i="22"/>
  <c r="P1115" i="22"/>
  <c r="T1115" i="22"/>
  <c r="L1116" i="22"/>
  <c r="P1116" i="22"/>
  <c r="V1116" i="22" s="1"/>
  <c r="AC1116" i="22" s="1"/>
  <c r="T1116" i="22"/>
  <c r="Z1116" i="22" s="1"/>
  <c r="AG1116" i="22" s="1"/>
  <c r="L1117" i="22"/>
  <c r="P1117" i="22"/>
  <c r="T1117" i="22"/>
  <c r="L1118" i="22"/>
  <c r="P1118" i="22"/>
  <c r="V1118" i="22" s="1"/>
  <c r="AC1118" i="22" s="1"/>
  <c r="T1118" i="22"/>
  <c r="L1119" i="22"/>
  <c r="X1119" i="22" s="1"/>
  <c r="AE1119" i="22" s="1"/>
  <c r="P1119" i="22"/>
  <c r="T1119" i="22"/>
  <c r="Z1119" i="22" s="1"/>
  <c r="AG1119" i="22" s="1"/>
  <c r="L1120" i="22"/>
  <c r="P1120" i="22"/>
  <c r="V1120" i="22" s="1"/>
  <c r="AC1120" i="22" s="1"/>
  <c r="T1120" i="22"/>
  <c r="L1121" i="22"/>
  <c r="X1121" i="22" s="1"/>
  <c r="AE1121" i="22" s="1"/>
  <c r="P1121" i="22"/>
  <c r="T1121" i="22"/>
  <c r="L1122" i="22"/>
  <c r="P1122" i="22"/>
  <c r="V1122" i="22" s="1"/>
  <c r="AC1122" i="22" s="1"/>
  <c r="T1122" i="22"/>
  <c r="L1123" i="22"/>
  <c r="X1123" i="22" s="1"/>
  <c r="AE1123" i="22" s="1"/>
  <c r="P1123" i="22"/>
  <c r="T1123" i="22"/>
  <c r="Z1123" i="22" s="1"/>
  <c r="AG1123" i="22" s="1"/>
  <c r="L1124" i="22"/>
  <c r="X1124" i="22" s="1"/>
  <c r="AE1124" i="22" s="1"/>
  <c r="P1124" i="22"/>
  <c r="V1124" i="22" s="1"/>
  <c r="AC1124" i="22" s="1"/>
  <c r="T1124" i="22"/>
  <c r="L1125" i="22"/>
  <c r="X1125" i="22" s="1"/>
  <c r="AE1125" i="22" s="1"/>
  <c r="P1125" i="22"/>
  <c r="T1125" i="22"/>
  <c r="L1126" i="22"/>
  <c r="X1126" i="22" s="1"/>
  <c r="AE1126" i="22" s="1"/>
  <c r="P1126" i="22"/>
  <c r="V1126" i="22" s="1"/>
  <c r="AC1126" i="22" s="1"/>
  <c r="T1126" i="22"/>
  <c r="L1127" i="22"/>
  <c r="X1127" i="22" s="1"/>
  <c r="AE1127" i="22" s="1"/>
  <c r="P1127" i="22"/>
  <c r="T1127" i="22"/>
  <c r="Z1127" i="22" s="1"/>
  <c r="AG1127" i="22" s="1"/>
  <c r="L1128" i="22"/>
  <c r="P1128" i="22"/>
  <c r="V1128" i="22" s="1"/>
  <c r="AC1128" i="22" s="1"/>
  <c r="T1128" i="22"/>
  <c r="L1129" i="22"/>
  <c r="X1129" i="22" s="1"/>
  <c r="AE1129" i="22" s="1"/>
  <c r="P1129" i="22"/>
  <c r="T1129" i="22"/>
  <c r="L1130" i="22"/>
  <c r="P1130" i="22"/>
  <c r="V1130" i="22" s="1"/>
  <c r="AC1130" i="22" s="1"/>
  <c r="T1130" i="22"/>
  <c r="L1131" i="22"/>
  <c r="X1131" i="22" s="1"/>
  <c r="AE1131" i="22" s="1"/>
  <c r="P1131" i="22"/>
  <c r="T1131" i="22"/>
  <c r="L1132" i="22"/>
  <c r="X1132" i="22" s="1"/>
  <c r="AE1132" i="22" s="1"/>
  <c r="P1132" i="22"/>
  <c r="V1132" i="22" s="1"/>
  <c r="AC1132" i="22" s="1"/>
  <c r="T1132" i="22"/>
  <c r="Z1132" i="22" s="1"/>
  <c r="AG1132" i="22" s="1"/>
  <c r="R1135" i="22"/>
  <c r="N1135" i="22"/>
  <c r="J1135" i="22"/>
  <c r="V1135" i="22" s="1"/>
  <c r="AC1135" i="22" s="1"/>
  <c r="M1135" i="22"/>
  <c r="S1135" i="22"/>
  <c r="R1139" i="22"/>
  <c r="N1139" i="22"/>
  <c r="J1139" i="22"/>
  <c r="M1139" i="22"/>
  <c r="S1139" i="22"/>
  <c r="Z1142" i="22"/>
  <c r="AG1142" i="22" s="1"/>
  <c r="R1143" i="22"/>
  <c r="X1143" i="22" s="1"/>
  <c r="AE1143" i="22" s="1"/>
  <c r="N1143" i="22"/>
  <c r="J1143" i="22"/>
  <c r="V1143" i="22" s="1"/>
  <c r="AC1143" i="22" s="1"/>
  <c r="M1143" i="22"/>
  <c r="S1143" i="22"/>
  <c r="R1147" i="22"/>
  <c r="N1147" i="22"/>
  <c r="J1147" i="22"/>
  <c r="V1147" i="22" s="1"/>
  <c r="AC1147" i="22" s="1"/>
  <c r="M1147" i="22"/>
  <c r="S1147" i="22"/>
  <c r="R1151" i="22"/>
  <c r="N1151" i="22"/>
  <c r="J1151" i="22"/>
  <c r="V1151" i="22" s="1"/>
  <c r="AC1151" i="22" s="1"/>
  <c r="M1151" i="22"/>
  <c r="S1151" i="22"/>
  <c r="Z1154" i="22"/>
  <c r="AG1154" i="22" s="1"/>
  <c r="R1155" i="22"/>
  <c r="N1155" i="22"/>
  <c r="J1155" i="22"/>
  <c r="V1155" i="22" s="1"/>
  <c r="AC1155" i="22" s="1"/>
  <c r="M1155" i="22"/>
  <c r="S1155" i="22"/>
  <c r="Z1158" i="22"/>
  <c r="AG1158" i="22" s="1"/>
  <c r="R1159" i="22"/>
  <c r="X1159" i="22" s="1"/>
  <c r="AE1159" i="22" s="1"/>
  <c r="N1159" i="22"/>
  <c r="J1159" i="22"/>
  <c r="V1159" i="22" s="1"/>
  <c r="AC1159" i="22" s="1"/>
  <c r="M1159" i="22"/>
  <c r="S1159" i="22"/>
  <c r="R1163" i="22"/>
  <c r="N1163" i="22"/>
  <c r="J1163" i="22"/>
  <c r="V1163" i="22" s="1"/>
  <c r="AC1163" i="22" s="1"/>
  <c r="M1163" i="22"/>
  <c r="S1163" i="22"/>
  <c r="R1167" i="22"/>
  <c r="N1167" i="22"/>
  <c r="J1167" i="22"/>
  <c r="V1167" i="22" s="1"/>
  <c r="AC1167" i="22" s="1"/>
  <c r="M1167" i="22"/>
  <c r="S1167" i="22"/>
  <c r="Y1167" i="22" s="1"/>
  <c r="AF1167" i="22" s="1"/>
  <c r="R1171" i="22"/>
  <c r="X1171" i="22" s="1"/>
  <c r="AE1171" i="22" s="1"/>
  <c r="N1171" i="22"/>
  <c r="J1171" i="22"/>
  <c r="V1171" i="22" s="1"/>
  <c r="AC1171" i="22" s="1"/>
  <c r="M1171" i="22"/>
  <c r="S1171" i="22"/>
  <c r="Z1174" i="22"/>
  <c r="AG1174" i="22" s="1"/>
  <c r="R1175" i="22"/>
  <c r="X1175" i="22" s="1"/>
  <c r="AE1175" i="22" s="1"/>
  <c r="N1175" i="22"/>
  <c r="J1175" i="22"/>
  <c r="V1175" i="22" s="1"/>
  <c r="AC1175" i="22" s="1"/>
  <c r="M1175" i="22"/>
  <c r="S1175" i="22"/>
  <c r="Y1175" i="22" s="1"/>
  <c r="AF1175" i="22" s="1"/>
  <c r="R1179" i="22"/>
  <c r="N1179" i="22"/>
  <c r="J1179" i="22"/>
  <c r="V1179" i="22" s="1"/>
  <c r="AC1179" i="22" s="1"/>
  <c r="M1179" i="22"/>
  <c r="S1179" i="22"/>
  <c r="AB1242" i="22"/>
  <c r="AB1266" i="22"/>
  <c r="S1277" i="22"/>
  <c r="O1277" i="22"/>
  <c r="K1277" i="22"/>
  <c r="Q1277" i="22"/>
  <c r="L1277" i="22"/>
  <c r="P1277" i="22"/>
  <c r="J1277" i="22"/>
  <c r="T1277" i="22"/>
  <c r="N1277" i="22"/>
  <c r="I1277" i="22"/>
  <c r="R1277" i="22"/>
  <c r="M1277" i="22"/>
  <c r="S1412" i="22"/>
  <c r="O1412" i="22"/>
  <c r="K1412" i="22"/>
  <c r="R1412" i="22"/>
  <c r="N1412" i="22"/>
  <c r="J1412" i="22"/>
  <c r="M1412" i="22"/>
  <c r="T1412" i="22"/>
  <c r="L1412" i="22"/>
  <c r="Q1412" i="22"/>
  <c r="I1412" i="22"/>
  <c r="P1412" i="22"/>
  <c r="I1105" i="22"/>
  <c r="M1105" i="22"/>
  <c r="I1106" i="22"/>
  <c r="M1106" i="22"/>
  <c r="I1107" i="22"/>
  <c r="M1107" i="22"/>
  <c r="I1108" i="22"/>
  <c r="M1108" i="22"/>
  <c r="I1109" i="22"/>
  <c r="M1109" i="22"/>
  <c r="I1110" i="22"/>
  <c r="M1110" i="22"/>
  <c r="I1111" i="22"/>
  <c r="M1111" i="22"/>
  <c r="I1112" i="22"/>
  <c r="M1112" i="22"/>
  <c r="I1113" i="22"/>
  <c r="M1113" i="22"/>
  <c r="I1114" i="22"/>
  <c r="M1114" i="22"/>
  <c r="I1115" i="22"/>
  <c r="M1115" i="22"/>
  <c r="I1116" i="22"/>
  <c r="M1116" i="22"/>
  <c r="I1117" i="22"/>
  <c r="M1117" i="22"/>
  <c r="I1118" i="22"/>
  <c r="M1118" i="22"/>
  <c r="I1119" i="22"/>
  <c r="M1119" i="22"/>
  <c r="I1120" i="22"/>
  <c r="M1120" i="22"/>
  <c r="I1121" i="22"/>
  <c r="M1121" i="22"/>
  <c r="I1122" i="22"/>
  <c r="M1122" i="22"/>
  <c r="I1123" i="22"/>
  <c r="M1123" i="22"/>
  <c r="I1124" i="22"/>
  <c r="M1124" i="22"/>
  <c r="I1125" i="22"/>
  <c r="M1125" i="22"/>
  <c r="I1126" i="22"/>
  <c r="M1126" i="22"/>
  <c r="I1127" i="22"/>
  <c r="M1127" i="22"/>
  <c r="I1128" i="22"/>
  <c r="M1128" i="22"/>
  <c r="I1129" i="22"/>
  <c r="M1129" i="22"/>
  <c r="I1130" i="22"/>
  <c r="M1130" i="22"/>
  <c r="I1131" i="22"/>
  <c r="M1131" i="22"/>
  <c r="I1132" i="22"/>
  <c r="M1132" i="22"/>
  <c r="I1135" i="22"/>
  <c r="O1135" i="22"/>
  <c r="T1135" i="22"/>
  <c r="R1136" i="22"/>
  <c r="N1136" i="22"/>
  <c r="Z1136" i="22" s="1"/>
  <c r="AG1136" i="22" s="1"/>
  <c r="J1136" i="22"/>
  <c r="V1136" i="22" s="1"/>
  <c r="M1136" i="22"/>
  <c r="S1136" i="22"/>
  <c r="I1139" i="22"/>
  <c r="O1139" i="22"/>
  <c r="T1139" i="22"/>
  <c r="R1140" i="22"/>
  <c r="N1140" i="22"/>
  <c r="Z1140" i="22" s="1"/>
  <c r="AG1140" i="22" s="1"/>
  <c r="J1140" i="22"/>
  <c r="V1140" i="22" s="1"/>
  <c r="AC1140" i="22" s="1"/>
  <c r="M1140" i="22"/>
  <c r="S1140" i="22"/>
  <c r="I1143" i="22"/>
  <c r="O1143" i="22"/>
  <c r="T1143" i="22"/>
  <c r="R1144" i="22"/>
  <c r="N1144" i="22"/>
  <c r="Z1144" i="22" s="1"/>
  <c r="AG1144" i="22" s="1"/>
  <c r="J1144" i="22"/>
  <c r="V1144" i="22" s="1"/>
  <c r="M1144" i="22"/>
  <c r="S1144" i="22"/>
  <c r="V1146" i="22"/>
  <c r="AC1146" i="22" s="1"/>
  <c r="I1147" i="22"/>
  <c r="O1147" i="22"/>
  <c r="T1147" i="22"/>
  <c r="Z1147" i="22" s="1"/>
  <c r="AG1147" i="22" s="1"/>
  <c r="R1148" i="22"/>
  <c r="N1148" i="22"/>
  <c r="Z1148" i="22" s="1"/>
  <c r="AG1148" i="22" s="1"/>
  <c r="J1148" i="22"/>
  <c r="V1148" i="22" s="1"/>
  <c r="AC1148" i="22" s="1"/>
  <c r="M1148" i="22"/>
  <c r="S1148" i="22"/>
  <c r="I1151" i="22"/>
  <c r="O1151" i="22"/>
  <c r="T1151" i="22"/>
  <c r="R1152" i="22"/>
  <c r="N1152" i="22"/>
  <c r="Z1152" i="22" s="1"/>
  <c r="AG1152" i="22" s="1"/>
  <c r="J1152" i="22"/>
  <c r="V1152" i="22" s="1"/>
  <c r="M1152" i="22"/>
  <c r="S1152" i="22"/>
  <c r="I1155" i="22"/>
  <c r="O1155" i="22"/>
  <c r="T1155" i="22"/>
  <c r="Z1155" i="22" s="1"/>
  <c r="AG1155" i="22" s="1"/>
  <c r="R1156" i="22"/>
  <c r="N1156" i="22"/>
  <c r="Z1156" i="22" s="1"/>
  <c r="AG1156" i="22" s="1"/>
  <c r="J1156" i="22"/>
  <c r="V1156" i="22" s="1"/>
  <c r="AC1156" i="22" s="1"/>
  <c r="M1156" i="22"/>
  <c r="S1156" i="22"/>
  <c r="V1158" i="22"/>
  <c r="I1159" i="22"/>
  <c r="O1159" i="22"/>
  <c r="T1159" i="22"/>
  <c r="R1160" i="22"/>
  <c r="N1160" i="22"/>
  <c r="Z1160" i="22" s="1"/>
  <c r="AG1160" i="22" s="1"/>
  <c r="J1160" i="22"/>
  <c r="V1160" i="22" s="1"/>
  <c r="AC1160" i="22" s="1"/>
  <c r="M1160" i="22"/>
  <c r="S1160" i="22"/>
  <c r="V1162" i="22"/>
  <c r="AC1162" i="22" s="1"/>
  <c r="I1163" i="22"/>
  <c r="O1163" i="22"/>
  <c r="T1163" i="22"/>
  <c r="Z1163" i="22" s="1"/>
  <c r="AG1163" i="22" s="1"/>
  <c r="R1164" i="22"/>
  <c r="N1164" i="22"/>
  <c r="Z1164" i="22" s="1"/>
  <c r="AG1164" i="22" s="1"/>
  <c r="J1164" i="22"/>
  <c r="V1164" i="22" s="1"/>
  <c r="AC1164" i="22" s="1"/>
  <c r="M1164" i="22"/>
  <c r="S1164" i="22"/>
  <c r="V1166" i="22"/>
  <c r="AC1166" i="22" s="1"/>
  <c r="I1167" i="22"/>
  <c r="O1167" i="22"/>
  <c r="T1167" i="22"/>
  <c r="R1168" i="22"/>
  <c r="N1168" i="22"/>
  <c r="Z1168" i="22" s="1"/>
  <c r="AG1168" i="22" s="1"/>
  <c r="J1168" i="22"/>
  <c r="V1168" i="22" s="1"/>
  <c r="M1168" i="22"/>
  <c r="S1168" i="22"/>
  <c r="I1171" i="22"/>
  <c r="O1171" i="22"/>
  <c r="T1171" i="22"/>
  <c r="Z1171" i="22" s="1"/>
  <c r="AG1171" i="22" s="1"/>
  <c r="R1172" i="22"/>
  <c r="N1172" i="22"/>
  <c r="Z1172" i="22" s="1"/>
  <c r="AG1172" i="22" s="1"/>
  <c r="J1172" i="22"/>
  <c r="V1172" i="22" s="1"/>
  <c r="AC1172" i="22" s="1"/>
  <c r="M1172" i="22"/>
  <c r="S1172" i="22"/>
  <c r="I1175" i="22"/>
  <c r="O1175" i="22"/>
  <c r="T1175" i="22"/>
  <c r="R1176" i="22"/>
  <c r="N1176" i="22"/>
  <c r="Z1176" i="22" s="1"/>
  <c r="AG1176" i="22" s="1"/>
  <c r="J1176" i="22"/>
  <c r="V1176" i="22" s="1"/>
  <c r="M1176" i="22"/>
  <c r="S1176" i="22"/>
  <c r="V1178" i="22"/>
  <c r="AC1178" i="22" s="1"/>
  <c r="I1179" i="22"/>
  <c r="O1179" i="22"/>
  <c r="T1179" i="22"/>
  <c r="Z1179" i="22" s="1"/>
  <c r="AG1179" i="22" s="1"/>
  <c r="R1180" i="22"/>
  <c r="N1180" i="22"/>
  <c r="Z1180" i="22" s="1"/>
  <c r="AG1180" i="22" s="1"/>
  <c r="J1180" i="22"/>
  <c r="V1180" i="22" s="1"/>
  <c r="AC1180" i="22" s="1"/>
  <c r="M1180" i="22"/>
  <c r="S1180" i="22"/>
  <c r="U1211" i="22"/>
  <c r="U1219" i="22"/>
  <c r="Z1231" i="22"/>
  <c r="AG1231" i="22" s="1"/>
  <c r="AB1244" i="22"/>
  <c r="S1285" i="22"/>
  <c r="O1285" i="22"/>
  <c r="K1285" i="22"/>
  <c r="Q1285" i="22"/>
  <c r="L1285" i="22"/>
  <c r="P1285" i="22"/>
  <c r="J1285" i="22"/>
  <c r="T1285" i="22"/>
  <c r="N1285" i="22"/>
  <c r="I1285" i="22"/>
  <c r="R1285" i="22"/>
  <c r="M1285" i="22"/>
  <c r="S1293" i="22"/>
  <c r="O1293" i="22"/>
  <c r="K1293" i="22"/>
  <c r="Q1293" i="22"/>
  <c r="L1293" i="22"/>
  <c r="P1293" i="22"/>
  <c r="J1293" i="22"/>
  <c r="T1293" i="22"/>
  <c r="N1293" i="22"/>
  <c r="I1293" i="22"/>
  <c r="R1293" i="22"/>
  <c r="M1293" i="22"/>
  <c r="S1301" i="22"/>
  <c r="O1301" i="22"/>
  <c r="K1301" i="22"/>
  <c r="Q1301" i="22"/>
  <c r="L1301" i="22"/>
  <c r="P1301" i="22"/>
  <c r="J1301" i="22"/>
  <c r="T1301" i="22"/>
  <c r="N1301" i="22"/>
  <c r="I1301" i="22"/>
  <c r="R1301" i="22"/>
  <c r="M1301" i="22"/>
  <c r="AB1341" i="22"/>
  <c r="L1182" i="22"/>
  <c r="X1182" i="22" s="1"/>
  <c r="AE1182" i="22" s="1"/>
  <c r="P1182" i="22"/>
  <c r="T1182" i="22"/>
  <c r="L1183" i="22"/>
  <c r="X1183" i="22" s="1"/>
  <c r="AE1183" i="22" s="1"/>
  <c r="P1183" i="22"/>
  <c r="T1183" i="22"/>
  <c r="L1184" i="22"/>
  <c r="X1184" i="22" s="1"/>
  <c r="AE1184" i="22" s="1"/>
  <c r="P1184" i="22"/>
  <c r="T1184" i="22"/>
  <c r="L1185" i="22"/>
  <c r="X1185" i="22" s="1"/>
  <c r="AE1185" i="22" s="1"/>
  <c r="P1185" i="22"/>
  <c r="T1185" i="22"/>
  <c r="L1186" i="22"/>
  <c r="X1186" i="22" s="1"/>
  <c r="AE1186" i="22" s="1"/>
  <c r="P1186" i="22"/>
  <c r="T1186" i="22"/>
  <c r="L1187" i="22"/>
  <c r="X1187" i="22" s="1"/>
  <c r="AE1187" i="22" s="1"/>
  <c r="P1187" i="22"/>
  <c r="T1187" i="22"/>
  <c r="L1188" i="22"/>
  <c r="X1188" i="22" s="1"/>
  <c r="AE1188" i="22" s="1"/>
  <c r="P1188" i="22"/>
  <c r="T1188" i="22"/>
  <c r="L1189" i="22"/>
  <c r="X1189" i="22" s="1"/>
  <c r="AE1189" i="22" s="1"/>
  <c r="P1189" i="22"/>
  <c r="T1189" i="22"/>
  <c r="L1190" i="22"/>
  <c r="X1190" i="22" s="1"/>
  <c r="AE1190" i="22" s="1"/>
  <c r="P1190" i="22"/>
  <c r="T1190" i="22"/>
  <c r="L1191" i="22"/>
  <c r="X1191" i="22" s="1"/>
  <c r="AE1191" i="22" s="1"/>
  <c r="P1191" i="22"/>
  <c r="T1191" i="22"/>
  <c r="L1192" i="22"/>
  <c r="X1192" i="22" s="1"/>
  <c r="AE1192" i="22" s="1"/>
  <c r="P1192" i="22"/>
  <c r="T1192" i="22"/>
  <c r="L1193" i="22"/>
  <c r="X1193" i="22" s="1"/>
  <c r="AE1193" i="22" s="1"/>
  <c r="P1193" i="22"/>
  <c r="T1193" i="22"/>
  <c r="L1194" i="22"/>
  <c r="X1194" i="22" s="1"/>
  <c r="AE1194" i="22" s="1"/>
  <c r="P1194" i="22"/>
  <c r="T1194" i="22"/>
  <c r="L1195" i="22"/>
  <c r="X1195" i="22" s="1"/>
  <c r="AE1195" i="22" s="1"/>
  <c r="P1195" i="22"/>
  <c r="T1195" i="22"/>
  <c r="L1196" i="22"/>
  <c r="X1196" i="22" s="1"/>
  <c r="AE1196" i="22" s="1"/>
  <c r="P1196" i="22"/>
  <c r="T1196" i="22"/>
  <c r="L1197" i="22"/>
  <c r="X1197" i="22" s="1"/>
  <c r="AE1197" i="22" s="1"/>
  <c r="P1197" i="22"/>
  <c r="T1197" i="22"/>
  <c r="L1198" i="22"/>
  <c r="X1198" i="22" s="1"/>
  <c r="AE1198" i="22" s="1"/>
  <c r="P1198" i="22"/>
  <c r="T1198" i="22"/>
  <c r="L1199" i="22"/>
  <c r="X1199" i="22" s="1"/>
  <c r="AE1199" i="22" s="1"/>
  <c r="P1199" i="22"/>
  <c r="T1199" i="22"/>
  <c r="L1200" i="22"/>
  <c r="X1200" i="22" s="1"/>
  <c r="AE1200" i="22" s="1"/>
  <c r="P1200" i="22"/>
  <c r="T1200" i="22"/>
  <c r="L1201" i="22"/>
  <c r="X1201" i="22" s="1"/>
  <c r="AE1201" i="22" s="1"/>
  <c r="P1201" i="22"/>
  <c r="T1201" i="22"/>
  <c r="L1202" i="22"/>
  <c r="X1202" i="22" s="1"/>
  <c r="AE1202" i="22" s="1"/>
  <c r="P1202" i="22"/>
  <c r="T1202" i="22"/>
  <c r="L1203" i="22"/>
  <c r="X1203" i="22" s="1"/>
  <c r="AE1203" i="22" s="1"/>
  <c r="P1203" i="22"/>
  <c r="T1203" i="22"/>
  <c r="L1204" i="22"/>
  <c r="X1204" i="22" s="1"/>
  <c r="AE1204" i="22" s="1"/>
  <c r="P1204" i="22"/>
  <c r="T1204" i="22"/>
  <c r="L1205" i="22"/>
  <c r="X1205" i="22" s="1"/>
  <c r="AE1205" i="22" s="1"/>
  <c r="P1205" i="22"/>
  <c r="T1205" i="22"/>
  <c r="U1231" i="22"/>
  <c r="S1271" i="22"/>
  <c r="O1271" i="22"/>
  <c r="K1271" i="22"/>
  <c r="Q1271" i="22"/>
  <c r="L1271" i="22"/>
  <c r="P1271" i="22"/>
  <c r="J1271" i="22"/>
  <c r="T1271" i="22"/>
  <c r="N1271" i="22"/>
  <c r="I1271" i="22"/>
  <c r="S1279" i="22"/>
  <c r="O1279" i="22"/>
  <c r="K1279" i="22"/>
  <c r="Q1279" i="22"/>
  <c r="L1279" i="22"/>
  <c r="P1279" i="22"/>
  <c r="J1279" i="22"/>
  <c r="T1279" i="22"/>
  <c r="N1279" i="22"/>
  <c r="I1279" i="22"/>
  <c r="S1287" i="22"/>
  <c r="O1287" i="22"/>
  <c r="K1287" i="22"/>
  <c r="Q1287" i="22"/>
  <c r="L1287" i="22"/>
  <c r="P1287" i="22"/>
  <c r="J1287" i="22"/>
  <c r="T1287" i="22"/>
  <c r="N1287" i="22"/>
  <c r="I1287" i="22"/>
  <c r="S1295" i="22"/>
  <c r="O1295" i="22"/>
  <c r="K1295" i="22"/>
  <c r="Q1295" i="22"/>
  <c r="L1295" i="22"/>
  <c r="P1295" i="22"/>
  <c r="J1295" i="22"/>
  <c r="T1295" i="22"/>
  <c r="N1295" i="22"/>
  <c r="I1295" i="22"/>
  <c r="V1298" i="22"/>
  <c r="AC1298" i="22" s="1"/>
  <c r="AB1308" i="22"/>
  <c r="Y1323" i="22"/>
  <c r="AF1323" i="22" s="1"/>
  <c r="V1268" i="22"/>
  <c r="AC1268" i="22" s="1"/>
  <c r="S1273" i="22"/>
  <c r="O1273" i="22"/>
  <c r="K1273" i="22"/>
  <c r="Q1273" i="22"/>
  <c r="L1273" i="22"/>
  <c r="X1273" i="22" s="1"/>
  <c r="AE1273" i="22" s="1"/>
  <c r="P1273" i="22"/>
  <c r="J1273" i="22"/>
  <c r="T1273" i="22"/>
  <c r="N1273" i="22"/>
  <c r="I1273" i="22"/>
  <c r="V1276" i="22"/>
  <c r="AC1276" i="22" s="1"/>
  <c r="S1281" i="22"/>
  <c r="O1281" i="22"/>
  <c r="K1281" i="22"/>
  <c r="Q1281" i="22"/>
  <c r="L1281" i="22"/>
  <c r="X1281" i="22" s="1"/>
  <c r="AE1281" i="22" s="1"/>
  <c r="P1281" i="22"/>
  <c r="J1281" i="22"/>
  <c r="T1281" i="22"/>
  <c r="N1281" i="22"/>
  <c r="I1281" i="22"/>
  <c r="V1284" i="22"/>
  <c r="AC1284" i="22" s="1"/>
  <c r="S1289" i="22"/>
  <c r="O1289" i="22"/>
  <c r="K1289" i="22"/>
  <c r="Q1289" i="22"/>
  <c r="W1289" i="22" s="1"/>
  <c r="AD1289" i="22" s="1"/>
  <c r="L1289" i="22"/>
  <c r="X1289" i="22" s="1"/>
  <c r="AE1289" i="22" s="1"/>
  <c r="P1289" i="22"/>
  <c r="V1289" i="22" s="1"/>
  <c r="AC1289" i="22" s="1"/>
  <c r="J1289" i="22"/>
  <c r="T1289" i="22"/>
  <c r="N1289" i="22"/>
  <c r="I1289" i="22"/>
  <c r="V1292" i="22"/>
  <c r="AC1292" i="22" s="1"/>
  <c r="S1297" i="22"/>
  <c r="O1297" i="22"/>
  <c r="K1297" i="22"/>
  <c r="Q1297" i="22"/>
  <c r="L1297" i="22"/>
  <c r="X1297" i="22" s="1"/>
  <c r="AE1297" i="22" s="1"/>
  <c r="P1297" i="22"/>
  <c r="J1297" i="22"/>
  <c r="T1297" i="22"/>
  <c r="N1297" i="22"/>
  <c r="I1297" i="22"/>
  <c r="AB1337" i="22"/>
  <c r="AB1353" i="22"/>
  <c r="J1182" i="22"/>
  <c r="N1182" i="22"/>
  <c r="J1183" i="22"/>
  <c r="N1183" i="22"/>
  <c r="J1184" i="22"/>
  <c r="N1184" i="22"/>
  <c r="J1185" i="22"/>
  <c r="N1185" i="22"/>
  <c r="J1186" i="22"/>
  <c r="N1186" i="22"/>
  <c r="J1187" i="22"/>
  <c r="N1187" i="22"/>
  <c r="J1188" i="22"/>
  <c r="N1188" i="22"/>
  <c r="J1189" i="22"/>
  <c r="N1189" i="22"/>
  <c r="J1190" i="22"/>
  <c r="N1190" i="22"/>
  <c r="J1191" i="22"/>
  <c r="N1191" i="22"/>
  <c r="J1192" i="22"/>
  <c r="N1192" i="22"/>
  <c r="J1193" i="22"/>
  <c r="N1193" i="22"/>
  <c r="J1194" i="22"/>
  <c r="N1194" i="22"/>
  <c r="J1195" i="22"/>
  <c r="N1195" i="22"/>
  <c r="J1196" i="22"/>
  <c r="N1196" i="22"/>
  <c r="J1197" i="22"/>
  <c r="N1197" i="22"/>
  <c r="J1198" i="22"/>
  <c r="N1198" i="22"/>
  <c r="J1199" i="22"/>
  <c r="N1199" i="22"/>
  <c r="J1200" i="22"/>
  <c r="N1200" i="22"/>
  <c r="J1201" i="22"/>
  <c r="N1201" i="22"/>
  <c r="J1202" i="22"/>
  <c r="N1202" i="22"/>
  <c r="J1203" i="22"/>
  <c r="N1203" i="22"/>
  <c r="J1204" i="22"/>
  <c r="N1204" i="22"/>
  <c r="J1205" i="22"/>
  <c r="N1205" i="22"/>
  <c r="R1271" i="22"/>
  <c r="M1273" i="22"/>
  <c r="S1275" i="22"/>
  <c r="Y1275" i="22" s="1"/>
  <c r="AF1275" i="22" s="1"/>
  <c r="O1275" i="22"/>
  <c r="K1275" i="22"/>
  <c r="Q1275" i="22"/>
  <c r="L1275" i="22"/>
  <c r="X1275" i="22" s="1"/>
  <c r="AE1275" i="22" s="1"/>
  <c r="P1275" i="22"/>
  <c r="J1275" i="22"/>
  <c r="T1275" i="22"/>
  <c r="N1275" i="22"/>
  <c r="I1275" i="22"/>
  <c r="R1279" i="22"/>
  <c r="M1281" i="22"/>
  <c r="S1283" i="22"/>
  <c r="O1283" i="22"/>
  <c r="K1283" i="22"/>
  <c r="Q1283" i="22"/>
  <c r="L1283" i="22"/>
  <c r="X1283" i="22" s="1"/>
  <c r="AE1283" i="22" s="1"/>
  <c r="P1283" i="22"/>
  <c r="J1283" i="22"/>
  <c r="T1283" i="22"/>
  <c r="Z1283" i="22" s="1"/>
  <c r="AG1283" i="22" s="1"/>
  <c r="N1283" i="22"/>
  <c r="I1283" i="22"/>
  <c r="R1287" i="22"/>
  <c r="M1289" i="22"/>
  <c r="S1291" i="22"/>
  <c r="Y1291" i="22" s="1"/>
  <c r="AF1291" i="22" s="1"/>
  <c r="O1291" i="22"/>
  <c r="K1291" i="22"/>
  <c r="Q1291" i="22"/>
  <c r="L1291" i="22"/>
  <c r="X1291" i="22" s="1"/>
  <c r="AE1291" i="22" s="1"/>
  <c r="P1291" i="22"/>
  <c r="V1291" i="22" s="1"/>
  <c r="AC1291" i="22" s="1"/>
  <c r="J1291" i="22"/>
  <c r="T1291" i="22"/>
  <c r="N1291" i="22"/>
  <c r="I1291" i="22"/>
  <c r="R1295" i="22"/>
  <c r="M1297" i="22"/>
  <c r="S1299" i="22"/>
  <c r="O1299" i="22"/>
  <c r="K1299" i="22"/>
  <c r="Q1299" i="22"/>
  <c r="W1299" i="22" s="1"/>
  <c r="AD1299" i="22" s="1"/>
  <c r="L1299" i="22"/>
  <c r="X1299" i="22" s="1"/>
  <c r="AE1299" i="22" s="1"/>
  <c r="P1299" i="22"/>
  <c r="J1299" i="22"/>
  <c r="T1299" i="22"/>
  <c r="N1299" i="22"/>
  <c r="I1299" i="22"/>
  <c r="U1309" i="22"/>
  <c r="Y1331" i="22"/>
  <c r="AF1331" i="22" s="1"/>
  <c r="L1206" i="22"/>
  <c r="X1206" i="22" s="1"/>
  <c r="AE1206" i="22" s="1"/>
  <c r="P1206" i="22"/>
  <c r="V1206" i="22" s="1"/>
  <c r="L1207" i="22"/>
  <c r="X1207" i="22" s="1"/>
  <c r="AE1207" i="22" s="1"/>
  <c r="P1207" i="22"/>
  <c r="V1207" i="22" s="1"/>
  <c r="AC1207" i="22" s="1"/>
  <c r="L1208" i="22"/>
  <c r="X1208" i="22" s="1"/>
  <c r="AE1208" i="22" s="1"/>
  <c r="P1208" i="22"/>
  <c r="L1209" i="22"/>
  <c r="X1209" i="22" s="1"/>
  <c r="AE1209" i="22" s="1"/>
  <c r="P1209" i="22"/>
  <c r="L1210" i="22"/>
  <c r="X1210" i="22" s="1"/>
  <c r="AE1210" i="22" s="1"/>
  <c r="P1210" i="22"/>
  <c r="L1211" i="22"/>
  <c r="X1211" i="22" s="1"/>
  <c r="AE1211" i="22" s="1"/>
  <c r="P1211" i="22"/>
  <c r="V1211" i="22" s="1"/>
  <c r="AC1211" i="22" s="1"/>
  <c r="L1212" i="22"/>
  <c r="X1212" i="22" s="1"/>
  <c r="AE1212" i="22" s="1"/>
  <c r="P1212" i="22"/>
  <c r="V1212" i="22" s="1"/>
  <c r="L1213" i="22"/>
  <c r="X1213" i="22" s="1"/>
  <c r="AE1213" i="22" s="1"/>
  <c r="P1213" i="22"/>
  <c r="L1214" i="22"/>
  <c r="X1214" i="22" s="1"/>
  <c r="AE1214" i="22" s="1"/>
  <c r="P1214" i="22"/>
  <c r="L1215" i="22"/>
  <c r="X1215" i="22" s="1"/>
  <c r="AE1215" i="22" s="1"/>
  <c r="P1215" i="22"/>
  <c r="L1216" i="22"/>
  <c r="X1216" i="22" s="1"/>
  <c r="AE1216" i="22" s="1"/>
  <c r="P1216" i="22"/>
  <c r="V1216" i="22" s="1"/>
  <c r="L1217" i="22"/>
  <c r="X1217" i="22" s="1"/>
  <c r="AE1217" i="22" s="1"/>
  <c r="P1217" i="22"/>
  <c r="V1217" i="22" s="1"/>
  <c r="AC1217" i="22" s="1"/>
  <c r="L1218" i="22"/>
  <c r="X1218" i="22" s="1"/>
  <c r="AE1218" i="22" s="1"/>
  <c r="P1218" i="22"/>
  <c r="V1218" i="22" s="1"/>
  <c r="L1219" i="22"/>
  <c r="X1219" i="22" s="1"/>
  <c r="AE1219" i="22" s="1"/>
  <c r="P1219" i="22"/>
  <c r="V1219" i="22" s="1"/>
  <c r="AC1219" i="22" s="1"/>
  <c r="L1220" i="22"/>
  <c r="X1220" i="22" s="1"/>
  <c r="AE1220" i="22" s="1"/>
  <c r="P1220" i="22"/>
  <c r="V1220" i="22" s="1"/>
  <c r="L1221" i="22"/>
  <c r="X1221" i="22" s="1"/>
  <c r="AE1221" i="22" s="1"/>
  <c r="P1221" i="22"/>
  <c r="L1222" i="22"/>
  <c r="X1222" i="22" s="1"/>
  <c r="AE1222" i="22" s="1"/>
  <c r="P1222" i="22"/>
  <c r="L1223" i="22"/>
  <c r="X1223" i="22" s="1"/>
  <c r="AE1223" i="22" s="1"/>
  <c r="P1223" i="22"/>
  <c r="L1224" i="22"/>
  <c r="X1224" i="22" s="1"/>
  <c r="AE1224" i="22" s="1"/>
  <c r="P1224" i="22"/>
  <c r="V1224" i="22" s="1"/>
  <c r="L1225" i="22"/>
  <c r="X1225" i="22" s="1"/>
  <c r="AE1225" i="22" s="1"/>
  <c r="P1225" i="22"/>
  <c r="V1225" i="22" s="1"/>
  <c r="AC1225" i="22" s="1"/>
  <c r="L1226" i="22"/>
  <c r="X1226" i="22" s="1"/>
  <c r="AE1226" i="22" s="1"/>
  <c r="P1226" i="22"/>
  <c r="L1227" i="22"/>
  <c r="X1227" i="22" s="1"/>
  <c r="AE1227" i="22" s="1"/>
  <c r="P1227" i="22"/>
  <c r="L1228" i="22"/>
  <c r="X1228" i="22" s="1"/>
  <c r="AE1228" i="22" s="1"/>
  <c r="P1228" i="22"/>
  <c r="V1228" i="22" s="1"/>
  <c r="L1229" i="22"/>
  <c r="X1229" i="22" s="1"/>
  <c r="AE1229" i="22" s="1"/>
  <c r="P1229" i="22"/>
  <c r="V1229" i="22" s="1"/>
  <c r="AC1229" i="22" s="1"/>
  <c r="L1230" i="22"/>
  <c r="X1230" i="22" s="1"/>
  <c r="AE1230" i="22" s="1"/>
  <c r="P1230" i="22"/>
  <c r="V1230" i="22" s="1"/>
  <c r="L1231" i="22"/>
  <c r="X1231" i="22" s="1"/>
  <c r="AE1231" i="22" s="1"/>
  <c r="P1231" i="22"/>
  <c r="V1231" i="22" s="1"/>
  <c r="AC1231" i="22" s="1"/>
  <c r="L1232" i="22"/>
  <c r="X1232" i="22" s="1"/>
  <c r="AE1232" i="22" s="1"/>
  <c r="P1232" i="22"/>
  <c r="L1233" i="22"/>
  <c r="X1233" i="22" s="1"/>
  <c r="AE1233" i="22" s="1"/>
  <c r="P1233" i="22"/>
  <c r="V1233" i="22" s="1"/>
  <c r="AC1233" i="22" s="1"/>
  <c r="L1234" i="22"/>
  <c r="X1234" i="22" s="1"/>
  <c r="AE1234" i="22" s="1"/>
  <c r="P1234" i="22"/>
  <c r="V1234" i="22" s="1"/>
  <c r="L1235" i="22"/>
  <c r="X1235" i="22" s="1"/>
  <c r="AE1235" i="22" s="1"/>
  <c r="P1235" i="22"/>
  <c r="L1236" i="22"/>
  <c r="X1236" i="22" s="1"/>
  <c r="AE1236" i="22" s="1"/>
  <c r="P1236" i="22"/>
  <c r="L1237" i="22"/>
  <c r="X1237" i="22" s="1"/>
  <c r="AE1237" i="22" s="1"/>
  <c r="P1237" i="22"/>
  <c r="V1237" i="22" s="1"/>
  <c r="AC1237" i="22" s="1"/>
  <c r="L1238" i="22"/>
  <c r="X1238" i="22" s="1"/>
  <c r="AE1238" i="22" s="1"/>
  <c r="P1238" i="22"/>
  <c r="V1238" i="22" s="1"/>
  <c r="L1239" i="22"/>
  <c r="X1239" i="22" s="1"/>
  <c r="AE1239" i="22" s="1"/>
  <c r="P1239" i="22"/>
  <c r="L1240" i="22"/>
  <c r="X1240" i="22" s="1"/>
  <c r="AE1240" i="22" s="1"/>
  <c r="P1240" i="22"/>
  <c r="V1240" i="22" s="1"/>
  <c r="AC1240" i="22" s="1"/>
  <c r="L1241" i="22"/>
  <c r="X1241" i="22" s="1"/>
  <c r="AE1241" i="22" s="1"/>
  <c r="P1241" i="22"/>
  <c r="V1241" i="22" s="1"/>
  <c r="AC1241" i="22" s="1"/>
  <c r="L1242" i="22"/>
  <c r="X1242" i="22" s="1"/>
  <c r="AE1242" i="22" s="1"/>
  <c r="P1242" i="22"/>
  <c r="V1242" i="22" s="1"/>
  <c r="AC1242" i="22" s="1"/>
  <c r="L1243" i="22"/>
  <c r="X1243" i="22" s="1"/>
  <c r="AE1243" i="22" s="1"/>
  <c r="P1243" i="22"/>
  <c r="L1244" i="22"/>
  <c r="X1244" i="22" s="1"/>
  <c r="AE1244" i="22" s="1"/>
  <c r="P1244" i="22"/>
  <c r="V1244" i="22" s="1"/>
  <c r="L1245" i="22"/>
  <c r="X1245" i="22" s="1"/>
  <c r="AE1245" i="22" s="1"/>
  <c r="P1245" i="22"/>
  <c r="V1245" i="22" s="1"/>
  <c r="AC1245" i="22" s="1"/>
  <c r="L1246" i="22"/>
  <c r="X1246" i="22" s="1"/>
  <c r="AE1246" i="22" s="1"/>
  <c r="P1246" i="22"/>
  <c r="V1246" i="22" s="1"/>
  <c r="L1247" i="22"/>
  <c r="X1247" i="22" s="1"/>
  <c r="AE1247" i="22" s="1"/>
  <c r="P1247" i="22"/>
  <c r="V1247" i="22" s="1"/>
  <c r="AC1247" i="22" s="1"/>
  <c r="L1248" i="22"/>
  <c r="X1248" i="22" s="1"/>
  <c r="AE1248" i="22" s="1"/>
  <c r="P1248" i="22"/>
  <c r="V1248" i="22" s="1"/>
  <c r="L1249" i="22"/>
  <c r="X1249" i="22" s="1"/>
  <c r="AE1249" i="22" s="1"/>
  <c r="P1249" i="22"/>
  <c r="V1249" i="22" s="1"/>
  <c r="AC1249" i="22" s="1"/>
  <c r="L1250" i="22"/>
  <c r="X1250" i="22" s="1"/>
  <c r="AE1250" i="22" s="1"/>
  <c r="P1250" i="22"/>
  <c r="V1250" i="22" s="1"/>
  <c r="L1251" i="22"/>
  <c r="X1251" i="22" s="1"/>
  <c r="AE1251" i="22" s="1"/>
  <c r="P1251" i="22"/>
  <c r="V1251" i="22" s="1"/>
  <c r="AC1251" i="22" s="1"/>
  <c r="L1252" i="22"/>
  <c r="X1252" i="22" s="1"/>
  <c r="AE1252" i="22" s="1"/>
  <c r="P1252" i="22"/>
  <c r="V1252" i="22" s="1"/>
  <c r="L1253" i="22"/>
  <c r="X1253" i="22" s="1"/>
  <c r="AE1253" i="22" s="1"/>
  <c r="P1253" i="22"/>
  <c r="V1253" i="22" s="1"/>
  <c r="AC1253" i="22" s="1"/>
  <c r="L1254" i="22"/>
  <c r="X1254" i="22" s="1"/>
  <c r="AE1254" i="22" s="1"/>
  <c r="P1254" i="22"/>
  <c r="V1254" i="22" s="1"/>
  <c r="AC1254" i="22" s="1"/>
  <c r="L1255" i="22"/>
  <c r="X1255" i="22" s="1"/>
  <c r="AE1255" i="22" s="1"/>
  <c r="P1255" i="22"/>
  <c r="V1255" i="22" s="1"/>
  <c r="AC1255" i="22" s="1"/>
  <c r="L1256" i="22"/>
  <c r="X1256" i="22" s="1"/>
  <c r="AE1256" i="22" s="1"/>
  <c r="P1256" i="22"/>
  <c r="V1256" i="22" s="1"/>
  <c r="L1257" i="22"/>
  <c r="X1257" i="22" s="1"/>
  <c r="AE1257" i="22" s="1"/>
  <c r="P1257" i="22"/>
  <c r="V1257" i="22" s="1"/>
  <c r="AC1257" i="22" s="1"/>
  <c r="L1258" i="22"/>
  <c r="X1258" i="22" s="1"/>
  <c r="AE1258" i="22" s="1"/>
  <c r="P1258" i="22"/>
  <c r="V1258" i="22" s="1"/>
  <c r="L1259" i="22"/>
  <c r="X1259" i="22" s="1"/>
  <c r="AE1259" i="22" s="1"/>
  <c r="P1259" i="22"/>
  <c r="V1259" i="22" s="1"/>
  <c r="AC1259" i="22" s="1"/>
  <c r="L1260" i="22"/>
  <c r="X1260" i="22" s="1"/>
  <c r="AE1260" i="22" s="1"/>
  <c r="P1260" i="22"/>
  <c r="V1260" i="22" s="1"/>
  <c r="L1261" i="22"/>
  <c r="X1261" i="22" s="1"/>
  <c r="AE1261" i="22" s="1"/>
  <c r="P1261" i="22"/>
  <c r="V1261" i="22" s="1"/>
  <c r="AC1261" i="22" s="1"/>
  <c r="L1262" i="22"/>
  <c r="X1262" i="22" s="1"/>
  <c r="AE1262" i="22" s="1"/>
  <c r="P1262" i="22"/>
  <c r="V1262" i="22" s="1"/>
  <c r="L1263" i="22"/>
  <c r="X1263" i="22" s="1"/>
  <c r="AE1263" i="22" s="1"/>
  <c r="P1263" i="22"/>
  <c r="V1263" i="22" s="1"/>
  <c r="AC1263" i="22" s="1"/>
  <c r="L1264" i="22"/>
  <c r="X1264" i="22" s="1"/>
  <c r="AE1264" i="22" s="1"/>
  <c r="P1264" i="22"/>
  <c r="V1264" i="22" s="1"/>
  <c r="L1265" i="22"/>
  <c r="X1265" i="22" s="1"/>
  <c r="AE1265" i="22" s="1"/>
  <c r="P1265" i="22"/>
  <c r="V1265" i="22" s="1"/>
  <c r="AC1265" i="22" s="1"/>
  <c r="L1266" i="22"/>
  <c r="X1266" i="22" s="1"/>
  <c r="AE1266" i="22" s="1"/>
  <c r="P1266" i="22"/>
  <c r="L1267" i="22"/>
  <c r="X1267" i="22" s="1"/>
  <c r="AE1267" i="22" s="1"/>
  <c r="P1267" i="22"/>
  <c r="L1268" i="22"/>
  <c r="L1270" i="22"/>
  <c r="L1272" i="22"/>
  <c r="L1274" i="22"/>
  <c r="L1276" i="22"/>
  <c r="L1278" i="22"/>
  <c r="L1280" i="22"/>
  <c r="L1282" i="22"/>
  <c r="L1284" i="22"/>
  <c r="L1286" i="22"/>
  <c r="L1288" i="22"/>
  <c r="L1290" i="22"/>
  <c r="L1292" i="22"/>
  <c r="L1294" i="22"/>
  <c r="L1296" i="22"/>
  <c r="L1298" i="22"/>
  <c r="L1300" i="22"/>
  <c r="R1307" i="22"/>
  <c r="N1307" i="22"/>
  <c r="J1307" i="22"/>
  <c r="P1307" i="22"/>
  <c r="K1307" i="22"/>
  <c r="W1307" i="22" s="1"/>
  <c r="AD1307" i="22" s="1"/>
  <c r="T1307" i="22"/>
  <c r="Z1307" i="22" s="1"/>
  <c r="AG1307" i="22" s="1"/>
  <c r="O1307" i="22"/>
  <c r="I1307" i="22"/>
  <c r="S1307" i="22"/>
  <c r="M1310" i="22"/>
  <c r="S1364" i="22"/>
  <c r="O1364" i="22"/>
  <c r="K1364" i="22"/>
  <c r="R1364" i="22"/>
  <c r="N1364" i="22"/>
  <c r="J1364" i="22"/>
  <c r="V1364" i="22" s="1"/>
  <c r="AC1364" i="22" s="1"/>
  <c r="M1364" i="22"/>
  <c r="T1364" i="22"/>
  <c r="L1364" i="22"/>
  <c r="Q1364" i="22"/>
  <c r="I1364" i="22"/>
  <c r="S1268" i="22"/>
  <c r="O1268" i="22"/>
  <c r="U1268" i="22" s="1"/>
  <c r="K1268" i="22"/>
  <c r="W1268" i="22" s="1"/>
  <c r="AD1268" i="22" s="1"/>
  <c r="M1268" i="22"/>
  <c r="R1268" i="22"/>
  <c r="S1270" i="22"/>
  <c r="O1270" i="22"/>
  <c r="K1270" i="22"/>
  <c r="W1270" i="22" s="1"/>
  <c r="AD1270" i="22" s="1"/>
  <c r="M1270" i="22"/>
  <c r="R1270" i="22"/>
  <c r="S1272" i="22"/>
  <c r="O1272" i="22"/>
  <c r="U1272" i="22" s="1"/>
  <c r="K1272" i="22"/>
  <c r="W1272" i="22" s="1"/>
  <c r="AD1272" i="22" s="1"/>
  <c r="M1272" i="22"/>
  <c r="R1272" i="22"/>
  <c r="S1274" i="22"/>
  <c r="O1274" i="22"/>
  <c r="U1274" i="22" s="1"/>
  <c r="K1274" i="22"/>
  <c r="W1274" i="22" s="1"/>
  <c r="AD1274" i="22" s="1"/>
  <c r="M1274" i="22"/>
  <c r="R1274" i="22"/>
  <c r="X1274" i="22" s="1"/>
  <c r="AE1274" i="22" s="1"/>
  <c r="S1276" i="22"/>
  <c r="O1276" i="22"/>
  <c r="U1276" i="22" s="1"/>
  <c r="K1276" i="22"/>
  <c r="W1276" i="22" s="1"/>
  <c r="AD1276" i="22" s="1"/>
  <c r="M1276" i="22"/>
  <c r="R1276" i="22"/>
  <c r="S1278" i="22"/>
  <c r="O1278" i="22"/>
  <c r="K1278" i="22"/>
  <c r="W1278" i="22" s="1"/>
  <c r="AD1278" i="22" s="1"/>
  <c r="M1278" i="22"/>
  <c r="R1278" i="22"/>
  <c r="S1280" i="22"/>
  <c r="O1280" i="22"/>
  <c r="U1280" i="22" s="1"/>
  <c r="K1280" i="22"/>
  <c r="W1280" i="22" s="1"/>
  <c r="AD1280" i="22" s="1"/>
  <c r="M1280" i="22"/>
  <c r="R1280" i="22"/>
  <c r="S1282" i="22"/>
  <c r="O1282" i="22"/>
  <c r="U1282" i="22" s="1"/>
  <c r="K1282" i="22"/>
  <c r="W1282" i="22" s="1"/>
  <c r="AD1282" i="22" s="1"/>
  <c r="M1282" i="22"/>
  <c r="R1282" i="22"/>
  <c r="X1282" i="22" s="1"/>
  <c r="AE1282" i="22" s="1"/>
  <c r="S1284" i="22"/>
  <c r="O1284" i="22"/>
  <c r="U1284" i="22" s="1"/>
  <c r="K1284" i="22"/>
  <c r="W1284" i="22" s="1"/>
  <c r="AD1284" i="22" s="1"/>
  <c r="M1284" i="22"/>
  <c r="R1284" i="22"/>
  <c r="S1286" i="22"/>
  <c r="O1286" i="22"/>
  <c r="K1286" i="22"/>
  <c r="W1286" i="22" s="1"/>
  <c r="AD1286" i="22" s="1"/>
  <c r="M1286" i="22"/>
  <c r="R1286" i="22"/>
  <c r="S1288" i="22"/>
  <c r="O1288" i="22"/>
  <c r="U1288" i="22" s="1"/>
  <c r="K1288" i="22"/>
  <c r="W1288" i="22" s="1"/>
  <c r="AD1288" i="22" s="1"/>
  <c r="M1288" i="22"/>
  <c r="R1288" i="22"/>
  <c r="S1290" i="22"/>
  <c r="O1290" i="22"/>
  <c r="U1290" i="22" s="1"/>
  <c r="K1290" i="22"/>
  <c r="W1290" i="22" s="1"/>
  <c r="AD1290" i="22" s="1"/>
  <c r="M1290" i="22"/>
  <c r="R1290" i="22"/>
  <c r="X1290" i="22" s="1"/>
  <c r="AE1290" i="22" s="1"/>
  <c r="S1292" i="22"/>
  <c r="O1292" i="22"/>
  <c r="K1292" i="22"/>
  <c r="W1292" i="22" s="1"/>
  <c r="AD1292" i="22" s="1"/>
  <c r="M1292" i="22"/>
  <c r="R1292" i="22"/>
  <c r="S1294" i="22"/>
  <c r="O1294" i="22"/>
  <c r="U1294" i="22" s="1"/>
  <c r="K1294" i="22"/>
  <c r="W1294" i="22" s="1"/>
  <c r="AD1294" i="22" s="1"/>
  <c r="M1294" i="22"/>
  <c r="R1294" i="22"/>
  <c r="S1296" i="22"/>
  <c r="O1296" i="22"/>
  <c r="U1296" i="22" s="1"/>
  <c r="K1296" i="22"/>
  <c r="W1296" i="22" s="1"/>
  <c r="AD1296" i="22" s="1"/>
  <c r="M1296" i="22"/>
  <c r="R1296" i="22"/>
  <c r="S1298" i="22"/>
  <c r="O1298" i="22"/>
  <c r="K1298" i="22"/>
  <c r="W1298" i="22" s="1"/>
  <c r="AD1298" i="22" s="1"/>
  <c r="M1298" i="22"/>
  <c r="R1298" i="22"/>
  <c r="X1298" i="22" s="1"/>
  <c r="AE1298" i="22" s="1"/>
  <c r="S1300" i="22"/>
  <c r="O1300" i="22"/>
  <c r="K1300" i="22"/>
  <c r="W1300" i="22" s="1"/>
  <c r="AD1300" i="22" s="1"/>
  <c r="M1300" i="22"/>
  <c r="R1300" i="22"/>
  <c r="R1311" i="22"/>
  <c r="N1311" i="22"/>
  <c r="J1311" i="22"/>
  <c r="P1311" i="22"/>
  <c r="K1311" i="22"/>
  <c r="W1311" i="22" s="1"/>
  <c r="AD1311" i="22" s="1"/>
  <c r="T1311" i="22"/>
  <c r="Z1311" i="22" s="1"/>
  <c r="AG1311" i="22" s="1"/>
  <c r="O1311" i="22"/>
  <c r="I1311" i="22"/>
  <c r="S1311" i="22"/>
  <c r="W1317" i="22"/>
  <c r="AD1317" i="22" s="1"/>
  <c r="W1329" i="22"/>
  <c r="AD1329" i="22" s="1"/>
  <c r="W1333" i="22"/>
  <c r="AD1333" i="22" s="1"/>
  <c r="AB1334" i="22"/>
  <c r="W1337" i="22"/>
  <c r="AD1337" i="22" s="1"/>
  <c r="AB1350" i="22"/>
  <c r="S1360" i="22"/>
  <c r="O1360" i="22"/>
  <c r="K1360" i="22"/>
  <c r="R1360" i="22"/>
  <c r="N1360" i="22"/>
  <c r="J1360" i="22"/>
  <c r="M1360" i="22"/>
  <c r="T1360" i="22"/>
  <c r="L1360" i="22"/>
  <c r="Q1360" i="22"/>
  <c r="I1360" i="22"/>
  <c r="R1310" i="22"/>
  <c r="N1310" i="22"/>
  <c r="Z1310" i="22" s="1"/>
  <c r="AG1310" i="22" s="1"/>
  <c r="J1310" i="22"/>
  <c r="Q1310" i="22"/>
  <c r="L1310" i="22"/>
  <c r="P1310" i="22"/>
  <c r="K1310" i="22"/>
  <c r="S1310" i="22"/>
  <c r="Y1310" i="22" s="1"/>
  <c r="AF1310" i="22" s="1"/>
  <c r="R1315" i="22"/>
  <c r="N1315" i="22"/>
  <c r="J1315" i="22"/>
  <c r="Q1315" i="22"/>
  <c r="L1315" i="22"/>
  <c r="P1315" i="22"/>
  <c r="K1315" i="22"/>
  <c r="T1315" i="22"/>
  <c r="O1315" i="22"/>
  <c r="I1315" i="22"/>
  <c r="R1319" i="22"/>
  <c r="N1319" i="22"/>
  <c r="J1319" i="22"/>
  <c r="Q1319" i="22"/>
  <c r="L1319" i="22"/>
  <c r="P1319" i="22"/>
  <c r="K1319" i="22"/>
  <c r="T1319" i="22"/>
  <c r="O1319" i="22"/>
  <c r="I1319" i="22"/>
  <c r="R1323" i="22"/>
  <c r="N1323" i="22"/>
  <c r="J1323" i="22"/>
  <c r="Q1323" i="22"/>
  <c r="L1323" i="22"/>
  <c r="P1323" i="22"/>
  <c r="K1323" i="22"/>
  <c r="T1323" i="22"/>
  <c r="O1323" i="22"/>
  <c r="I1323" i="22"/>
  <c r="R1327" i="22"/>
  <c r="N1327" i="22"/>
  <c r="J1327" i="22"/>
  <c r="Q1327" i="22"/>
  <c r="L1327" i="22"/>
  <c r="P1327" i="22"/>
  <c r="K1327" i="22"/>
  <c r="T1327" i="22"/>
  <c r="O1327" i="22"/>
  <c r="I1327" i="22"/>
  <c r="R1331" i="22"/>
  <c r="N1331" i="22"/>
  <c r="J1331" i="22"/>
  <c r="Q1331" i="22"/>
  <c r="L1331" i="22"/>
  <c r="P1331" i="22"/>
  <c r="K1331" i="22"/>
  <c r="T1331" i="22"/>
  <c r="O1331" i="22"/>
  <c r="I1331" i="22"/>
  <c r="R1335" i="22"/>
  <c r="N1335" i="22"/>
  <c r="J1335" i="22"/>
  <c r="Q1335" i="22"/>
  <c r="L1335" i="22"/>
  <c r="P1335" i="22"/>
  <c r="K1335" i="22"/>
  <c r="T1335" i="22"/>
  <c r="O1335" i="22"/>
  <c r="I1335" i="22"/>
  <c r="R1339" i="22"/>
  <c r="N1339" i="22"/>
  <c r="J1339" i="22"/>
  <c r="Q1339" i="22"/>
  <c r="L1339" i="22"/>
  <c r="P1339" i="22"/>
  <c r="K1339" i="22"/>
  <c r="T1339" i="22"/>
  <c r="O1339" i="22"/>
  <c r="I1339" i="22"/>
  <c r="R1343" i="22"/>
  <c r="N1343" i="22"/>
  <c r="J1343" i="22"/>
  <c r="Q1343" i="22"/>
  <c r="L1343" i="22"/>
  <c r="P1343" i="22"/>
  <c r="K1343" i="22"/>
  <c r="T1343" i="22"/>
  <c r="O1343" i="22"/>
  <c r="I1343" i="22"/>
  <c r="R1347" i="22"/>
  <c r="N1347" i="22"/>
  <c r="J1347" i="22"/>
  <c r="Q1347" i="22"/>
  <c r="L1347" i="22"/>
  <c r="P1347" i="22"/>
  <c r="K1347" i="22"/>
  <c r="T1347" i="22"/>
  <c r="O1347" i="22"/>
  <c r="I1347" i="22"/>
  <c r="R1351" i="22"/>
  <c r="N1351" i="22"/>
  <c r="J1351" i="22"/>
  <c r="Q1351" i="22"/>
  <c r="L1351" i="22"/>
  <c r="P1351" i="22"/>
  <c r="K1351" i="22"/>
  <c r="T1351" i="22"/>
  <c r="O1351" i="22"/>
  <c r="I1351" i="22"/>
  <c r="R1355" i="22"/>
  <c r="N1355" i="22"/>
  <c r="J1355" i="22"/>
  <c r="Q1355" i="22"/>
  <c r="L1355" i="22"/>
  <c r="P1355" i="22"/>
  <c r="V1355" i="22" s="1"/>
  <c r="AC1355" i="22" s="1"/>
  <c r="K1355" i="22"/>
  <c r="T1355" i="22"/>
  <c r="O1355" i="22"/>
  <c r="I1355" i="22"/>
  <c r="P1360" i="22"/>
  <c r="K1302" i="22"/>
  <c r="W1302" i="22" s="1"/>
  <c r="AD1302" i="22" s="1"/>
  <c r="O1302" i="22"/>
  <c r="U1302" i="22" s="1"/>
  <c r="S1302" i="22"/>
  <c r="Y1302" i="22" s="1"/>
  <c r="AF1302" i="22" s="1"/>
  <c r="K1303" i="22"/>
  <c r="W1303" i="22" s="1"/>
  <c r="AD1303" i="22" s="1"/>
  <c r="O1303" i="22"/>
  <c r="U1303" i="22" s="1"/>
  <c r="S1303" i="22"/>
  <c r="K1304" i="22"/>
  <c r="W1304" i="22" s="1"/>
  <c r="AD1304" i="22" s="1"/>
  <c r="O1304" i="22"/>
  <c r="U1304" i="22" s="1"/>
  <c r="S1304" i="22"/>
  <c r="Y1304" i="22" s="1"/>
  <c r="AF1304" i="22" s="1"/>
  <c r="K1305" i="22"/>
  <c r="W1305" i="22" s="1"/>
  <c r="AD1305" i="22" s="1"/>
  <c r="O1305" i="22"/>
  <c r="U1305" i="22" s="1"/>
  <c r="S1305" i="22"/>
  <c r="K1306" i="22"/>
  <c r="W1306" i="22" s="1"/>
  <c r="AD1306" i="22" s="1"/>
  <c r="O1306" i="22"/>
  <c r="U1306" i="22" s="1"/>
  <c r="S1306" i="22"/>
  <c r="R1308" i="22"/>
  <c r="N1308" i="22"/>
  <c r="J1308" i="22"/>
  <c r="V1308" i="22" s="1"/>
  <c r="M1308" i="22"/>
  <c r="S1308" i="22"/>
  <c r="L1309" i="22"/>
  <c r="R1312" i="22"/>
  <c r="N1312" i="22"/>
  <c r="Z1312" i="22" s="1"/>
  <c r="AG1312" i="22" s="1"/>
  <c r="J1312" i="22"/>
  <c r="V1312" i="22" s="1"/>
  <c r="M1312" i="22"/>
  <c r="S1312" i="22"/>
  <c r="L1313" i="22"/>
  <c r="K1314" i="22"/>
  <c r="W1314" i="22" s="1"/>
  <c r="AD1314" i="22" s="1"/>
  <c r="P1314" i="22"/>
  <c r="R1316" i="22"/>
  <c r="N1316" i="22"/>
  <c r="J1316" i="22"/>
  <c r="M1316" i="22"/>
  <c r="S1316" i="22"/>
  <c r="L1317" i="22"/>
  <c r="K1318" i="22"/>
  <c r="W1318" i="22" s="1"/>
  <c r="AD1318" i="22" s="1"/>
  <c r="P1318" i="22"/>
  <c r="R1320" i="22"/>
  <c r="N1320" i="22"/>
  <c r="Z1320" i="22" s="1"/>
  <c r="AG1320" i="22" s="1"/>
  <c r="J1320" i="22"/>
  <c r="M1320" i="22"/>
  <c r="S1320" i="22"/>
  <c r="L1321" i="22"/>
  <c r="K1322" i="22"/>
  <c r="W1322" i="22" s="1"/>
  <c r="AD1322" i="22" s="1"/>
  <c r="P1322" i="22"/>
  <c r="R1324" i="22"/>
  <c r="N1324" i="22"/>
  <c r="Z1324" i="22" s="1"/>
  <c r="AG1324" i="22" s="1"/>
  <c r="J1324" i="22"/>
  <c r="M1324" i="22"/>
  <c r="S1324" i="22"/>
  <c r="L1325" i="22"/>
  <c r="K1326" i="22"/>
  <c r="W1326" i="22" s="1"/>
  <c r="AD1326" i="22" s="1"/>
  <c r="P1326" i="22"/>
  <c r="R1328" i="22"/>
  <c r="N1328" i="22"/>
  <c r="Z1328" i="22" s="1"/>
  <c r="AG1328" i="22" s="1"/>
  <c r="J1328" i="22"/>
  <c r="M1328" i="22"/>
  <c r="S1328" i="22"/>
  <c r="L1329" i="22"/>
  <c r="K1330" i="22"/>
  <c r="W1330" i="22" s="1"/>
  <c r="AD1330" i="22" s="1"/>
  <c r="P1330" i="22"/>
  <c r="R1332" i="22"/>
  <c r="N1332" i="22"/>
  <c r="Z1332" i="22" s="1"/>
  <c r="AG1332" i="22" s="1"/>
  <c r="J1332" i="22"/>
  <c r="M1332" i="22"/>
  <c r="S1332" i="22"/>
  <c r="L1333" i="22"/>
  <c r="K1334" i="22"/>
  <c r="W1334" i="22" s="1"/>
  <c r="AD1334" i="22" s="1"/>
  <c r="P1334" i="22"/>
  <c r="R1336" i="22"/>
  <c r="X1336" i="22" s="1"/>
  <c r="AE1336" i="22" s="1"/>
  <c r="N1336" i="22"/>
  <c r="Z1336" i="22" s="1"/>
  <c r="AG1336" i="22" s="1"/>
  <c r="J1336" i="22"/>
  <c r="M1336" i="22"/>
  <c r="S1336" i="22"/>
  <c r="L1337" i="22"/>
  <c r="K1338" i="22"/>
  <c r="W1338" i="22" s="1"/>
  <c r="AD1338" i="22" s="1"/>
  <c r="P1338" i="22"/>
  <c r="R1340" i="22"/>
  <c r="X1340" i="22" s="1"/>
  <c r="AE1340" i="22" s="1"/>
  <c r="N1340" i="22"/>
  <c r="Z1340" i="22" s="1"/>
  <c r="AG1340" i="22" s="1"/>
  <c r="J1340" i="22"/>
  <c r="M1340" i="22"/>
  <c r="S1340" i="22"/>
  <c r="L1341" i="22"/>
  <c r="K1342" i="22"/>
  <c r="W1342" i="22" s="1"/>
  <c r="AD1342" i="22" s="1"/>
  <c r="P1342" i="22"/>
  <c r="R1344" i="22"/>
  <c r="X1344" i="22" s="1"/>
  <c r="AE1344" i="22" s="1"/>
  <c r="N1344" i="22"/>
  <c r="Z1344" i="22" s="1"/>
  <c r="AG1344" i="22" s="1"/>
  <c r="J1344" i="22"/>
  <c r="M1344" i="22"/>
  <c r="S1344" i="22"/>
  <c r="L1345" i="22"/>
  <c r="K1346" i="22"/>
  <c r="W1346" i="22" s="1"/>
  <c r="AD1346" i="22" s="1"/>
  <c r="P1346" i="22"/>
  <c r="R1348" i="22"/>
  <c r="X1348" i="22" s="1"/>
  <c r="AE1348" i="22" s="1"/>
  <c r="N1348" i="22"/>
  <c r="Z1348" i="22" s="1"/>
  <c r="AG1348" i="22" s="1"/>
  <c r="J1348" i="22"/>
  <c r="M1348" i="22"/>
  <c r="S1348" i="22"/>
  <c r="L1349" i="22"/>
  <c r="K1350" i="22"/>
  <c r="W1350" i="22" s="1"/>
  <c r="AD1350" i="22" s="1"/>
  <c r="P1350" i="22"/>
  <c r="R1352" i="22"/>
  <c r="N1352" i="22"/>
  <c r="Z1352" i="22" s="1"/>
  <c r="AG1352" i="22" s="1"/>
  <c r="J1352" i="22"/>
  <c r="M1352" i="22"/>
  <c r="S1352" i="22"/>
  <c r="L1353" i="22"/>
  <c r="K1354" i="22"/>
  <c r="W1354" i="22" s="1"/>
  <c r="AD1354" i="22" s="1"/>
  <c r="P1354" i="22"/>
  <c r="R1356" i="22"/>
  <c r="N1356" i="22"/>
  <c r="Z1356" i="22" s="1"/>
  <c r="AG1356" i="22" s="1"/>
  <c r="J1356" i="22"/>
  <c r="M1356" i="22"/>
  <c r="S1356" i="22"/>
  <c r="L1357" i="22"/>
  <c r="S1359" i="22"/>
  <c r="O1359" i="22"/>
  <c r="K1359" i="22"/>
  <c r="W1359" i="22" s="1"/>
  <c r="AD1359" i="22" s="1"/>
  <c r="R1359" i="22"/>
  <c r="N1359" i="22"/>
  <c r="J1359" i="22"/>
  <c r="P1359" i="22"/>
  <c r="L1361" i="22"/>
  <c r="T1361" i="22"/>
  <c r="S1363" i="22"/>
  <c r="O1363" i="22"/>
  <c r="U1363" i="22" s="1"/>
  <c r="K1363" i="22"/>
  <c r="W1363" i="22" s="1"/>
  <c r="AD1363" i="22" s="1"/>
  <c r="R1363" i="22"/>
  <c r="X1363" i="22" s="1"/>
  <c r="AE1363" i="22" s="1"/>
  <c r="N1363" i="22"/>
  <c r="Z1363" i="22" s="1"/>
  <c r="AG1363" i="22" s="1"/>
  <c r="J1363" i="22"/>
  <c r="P1363" i="22"/>
  <c r="L1365" i="22"/>
  <c r="T1365" i="22"/>
  <c r="S1367" i="22"/>
  <c r="O1367" i="22"/>
  <c r="U1367" i="22" s="1"/>
  <c r="K1367" i="22"/>
  <c r="R1367" i="22"/>
  <c r="X1367" i="22" s="1"/>
  <c r="AE1367" i="22" s="1"/>
  <c r="N1367" i="22"/>
  <c r="J1367" i="22"/>
  <c r="P1367" i="22"/>
  <c r="L1369" i="22"/>
  <c r="T1369" i="22"/>
  <c r="S1396" i="22"/>
  <c r="O1396" i="22"/>
  <c r="K1396" i="22"/>
  <c r="R1396" i="22"/>
  <c r="N1396" i="22"/>
  <c r="J1396" i="22"/>
  <c r="V1396" i="22" s="1"/>
  <c r="AC1396" i="22" s="1"/>
  <c r="M1396" i="22"/>
  <c r="T1396" i="22"/>
  <c r="L1396" i="22"/>
  <c r="Q1396" i="22"/>
  <c r="I1396" i="22"/>
  <c r="S1404" i="22"/>
  <c r="O1404" i="22"/>
  <c r="K1404" i="22"/>
  <c r="R1404" i="22"/>
  <c r="N1404" i="22"/>
  <c r="J1404" i="22"/>
  <c r="M1404" i="22"/>
  <c r="T1404" i="22"/>
  <c r="L1404" i="22"/>
  <c r="Q1404" i="22"/>
  <c r="I1404" i="22"/>
  <c r="S1416" i="22"/>
  <c r="O1416" i="22"/>
  <c r="K1416" i="22"/>
  <c r="R1416" i="22"/>
  <c r="N1416" i="22"/>
  <c r="J1416" i="22"/>
  <c r="V1416" i="22" s="1"/>
  <c r="AC1416" i="22" s="1"/>
  <c r="M1416" i="22"/>
  <c r="T1416" i="22"/>
  <c r="Z1416" i="22" s="1"/>
  <c r="AG1416" i="22" s="1"/>
  <c r="L1416" i="22"/>
  <c r="Q1416" i="22"/>
  <c r="I1416" i="22"/>
  <c r="L1302" i="22"/>
  <c r="X1302" i="22" s="1"/>
  <c r="AE1302" i="22" s="1"/>
  <c r="P1302" i="22"/>
  <c r="V1302" i="22" s="1"/>
  <c r="AC1302" i="22" s="1"/>
  <c r="L1303" i="22"/>
  <c r="X1303" i="22" s="1"/>
  <c r="AE1303" i="22" s="1"/>
  <c r="P1303" i="22"/>
  <c r="V1303" i="22" s="1"/>
  <c r="AC1303" i="22" s="1"/>
  <c r="L1304" i="22"/>
  <c r="X1304" i="22" s="1"/>
  <c r="AE1304" i="22" s="1"/>
  <c r="P1304" i="22"/>
  <c r="V1304" i="22" s="1"/>
  <c r="AC1304" i="22" s="1"/>
  <c r="L1305" i="22"/>
  <c r="X1305" i="22" s="1"/>
  <c r="AE1305" i="22" s="1"/>
  <c r="P1305" i="22"/>
  <c r="L1306" i="22"/>
  <c r="X1306" i="22" s="1"/>
  <c r="AE1306" i="22" s="1"/>
  <c r="P1306" i="22"/>
  <c r="V1306" i="22" s="1"/>
  <c r="AC1306" i="22" s="1"/>
  <c r="Z1308" i="22"/>
  <c r="AG1308" i="22" s="1"/>
  <c r="R1309" i="22"/>
  <c r="N1309" i="22"/>
  <c r="Z1309" i="22" s="1"/>
  <c r="AG1309" i="22" s="1"/>
  <c r="J1309" i="22"/>
  <c r="V1309" i="22" s="1"/>
  <c r="AC1309" i="22" s="1"/>
  <c r="M1309" i="22"/>
  <c r="S1309" i="22"/>
  <c r="R1313" i="22"/>
  <c r="N1313" i="22"/>
  <c r="Z1313" i="22" s="1"/>
  <c r="AG1313" i="22" s="1"/>
  <c r="J1313" i="22"/>
  <c r="V1313" i="22" s="1"/>
  <c r="AC1313" i="22" s="1"/>
  <c r="M1313" i="22"/>
  <c r="S1313" i="22"/>
  <c r="L1314" i="22"/>
  <c r="Z1316" i="22"/>
  <c r="AG1316" i="22" s="1"/>
  <c r="R1317" i="22"/>
  <c r="N1317" i="22"/>
  <c r="Z1317" i="22" s="1"/>
  <c r="AG1317" i="22" s="1"/>
  <c r="J1317" i="22"/>
  <c r="V1317" i="22" s="1"/>
  <c r="M1317" i="22"/>
  <c r="S1317" i="22"/>
  <c r="L1318" i="22"/>
  <c r="R1321" i="22"/>
  <c r="N1321" i="22"/>
  <c r="Z1321" i="22" s="1"/>
  <c r="AG1321" i="22" s="1"/>
  <c r="J1321" i="22"/>
  <c r="V1321" i="22" s="1"/>
  <c r="M1321" i="22"/>
  <c r="S1321" i="22"/>
  <c r="L1322" i="22"/>
  <c r="R1325" i="22"/>
  <c r="N1325" i="22"/>
  <c r="Z1325" i="22" s="1"/>
  <c r="AG1325" i="22" s="1"/>
  <c r="J1325" i="22"/>
  <c r="V1325" i="22" s="1"/>
  <c r="AC1325" i="22" s="1"/>
  <c r="M1325" i="22"/>
  <c r="S1325" i="22"/>
  <c r="L1326" i="22"/>
  <c r="R1329" i="22"/>
  <c r="N1329" i="22"/>
  <c r="Z1329" i="22" s="1"/>
  <c r="AG1329" i="22" s="1"/>
  <c r="J1329" i="22"/>
  <c r="V1329" i="22" s="1"/>
  <c r="M1329" i="22"/>
  <c r="S1329" i="22"/>
  <c r="L1330" i="22"/>
  <c r="R1333" i="22"/>
  <c r="N1333" i="22"/>
  <c r="J1333" i="22"/>
  <c r="V1333" i="22" s="1"/>
  <c r="M1333" i="22"/>
  <c r="S1333" i="22"/>
  <c r="L1334" i="22"/>
  <c r="R1337" i="22"/>
  <c r="N1337" i="22"/>
  <c r="J1337" i="22"/>
  <c r="V1337" i="22" s="1"/>
  <c r="M1337" i="22"/>
  <c r="S1337" i="22"/>
  <c r="L1338" i="22"/>
  <c r="R1341" i="22"/>
  <c r="N1341" i="22"/>
  <c r="J1341" i="22"/>
  <c r="V1341" i="22" s="1"/>
  <c r="M1341" i="22"/>
  <c r="S1341" i="22"/>
  <c r="L1342" i="22"/>
  <c r="R1345" i="22"/>
  <c r="N1345" i="22"/>
  <c r="Z1345" i="22" s="1"/>
  <c r="AG1345" i="22" s="1"/>
  <c r="J1345" i="22"/>
  <c r="V1345" i="22" s="1"/>
  <c r="M1345" i="22"/>
  <c r="S1345" i="22"/>
  <c r="L1346" i="22"/>
  <c r="R1349" i="22"/>
  <c r="N1349" i="22"/>
  <c r="Z1349" i="22" s="1"/>
  <c r="AG1349" i="22" s="1"/>
  <c r="J1349" i="22"/>
  <c r="V1349" i="22" s="1"/>
  <c r="M1349" i="22"/>
  <c r="S1349" i="22"/>
  <c r="L1350" i="22"/>
  <c r="R1353" i="22"/>
  <c r="N1353" i="22"/>
  <c r="J1353" i="22"/>
  <c r="V1353" i="22" s="1"/>
  <c r="M1353" i="22"/>
  <c r="S1353" i="22"/>
  <c r="L1354" i="22"/>
  <c r="S1357" i="22"/>
  <c r="O1357" i="22"/>
  <c r="R1357" i="22"/>
  <c r="N1357" i="22"/>
  <c r="Z1357" i="22" s="1"/>
  <c r="AG1357" i="22" s="1"/>
  <c r="J1357" i="22"/>
  <c r="M1357" i="22"/>
  <c r="S1358" i="22"/>
  <c r="O1358" i="22"/>
  <c r="U1358" i="22" s="1"/>
  <c r="K1358" i="22"/>
  <c r="W1358" i="22" s="1"/>
  <c r="AD1358" i="22" s="1"/>
  <c r="R1358" i="22"/>
  <c r="N1358" i="22"/>
  <c r="Z1358" i="22" s="1"/>
  <c r="AG1358" i="22" s="1"/>
  <c r="J1358" i="22"/>
  <c r="P1358" i="22"/>
  <c r="S1362" i="22"/>
  <c r="O1362" i="22"/>
  <c r="K1362" i="22"/>
  <c r="W1362" i="22" s="1"/>
  <c r="AD1362" i="22" s="1"/>
  <c r="R1362" i="22"/>
  <c r="N1362" i="22"/>
  <c r="Z1362" i="22" s="1"/>
  <c r="AG1362" i="22" s="1"/>
  <c r="J1362" i="22"/>
  <c r="P1362" i="22"/>
  <c r="S1366" i="22"/>
  <c r="O1366" i="22"/>
  <c r="K1366" i="22"/>
  <c r="W1366" i="22" s="1"/>
  <c r="AD1366" i="22" s="1"/>
  <c r="R1366" i="22"/>
  <c r="N1366" i="22"/>
  <c r="Z1366" i="22" s="1"/>
  <c r="AG1366" i="22" s="1"/>
  <c r="J1366" i="22"/>
  <c r="P1366" i="22"/>
  <c r="W1367" i="22"/>
  <c r="AD1367" i="22" s="1"/>
  <c r="S1370" i="22"/>
  <c r="O1370" i="22"/>
  <c r="U1370" i="22" s="1"/>
  <c r="K1370" i="22"/>
  <c r="W1370" i="22" s="1"/>
  <c r="AD1370" i="22" s="1"/>
  <c r="R1370" i="22"/>
  <c r="N1370" i="22"/>
  <c r="Z1370" i="22" s="1"/>
  <c r="AG1370" i="22" s="1"/>
  <c r="J1370" i="22"/>
  <c r="P1370" i="22"/>
  <c r="AB1384" i="22"/>
  <c r="V1404" i="22"/>
  <c r="AC1404" i="22" s="1"/>
  <c r="Z1433" i="22"/>
  <c r="AG1433" i="22" s="1"/>
  <c r="R1314" i="22"/>
  <c r="X1314" i="22" s="1"/>
  <c r="AE1314" i="22" s="1"/>
  <c r="N1314" i="22"/>
  <c r="Z1314" i="22" s="1"/>
  <c r="AG1314" i="22" s="1"/>
  <c r="J1314" i="22"/>
  <c r="M1314" i="22"/>
  <c r="S1314" i="22"/>
  <c r="V1316" i="22"/>
  <c r="AC1316" i="22" s="1"/>
  <c r="R1318" i="22"/>
  <c r="N1318" i="22"/>
  <c r="Z1318" i="22" s="1"/>
  <c r="AG1318" i="22" s="1"/>
  <c r="J1318" i="22"/>
  <c r="M1318" i="22"/>
  <c r="S1318" i="22"/>
  <c r="V1320" i="22"/>
  <c r="R1322" i="22"/>
  <c r="X1322" i="22" s="1"/>
  <c r="AE1322" i="22" s="1"/>
  <c r="N1322" i="22"/>
  <c r="Z1322" i="22" s="1"/>
  <c r="AG1322" i="22" s="1"/>
  <c r="J1322" i="22"/>
  <c r="M1322" i="22"/>
  <c r="S1322" i="22"/>
  <c r="V1324" i="22"/>
  <c r="AC1324" i="22" s="1"/>
  <c r="R1326" i="22"/>
  <c r="N1326" i="22"/>
  <c r="Z1326" i="22" s="1"/>
  <c r="AG1326" i="22" s="1"/>
  <c r="J1326" i="22"/>
  <c r="M1326" i="22"/>
  <c r="S1326" i="22"/>
  <c r="V1328" i="22"/>
  <c r="AC1328" i="22" s="1"/>
  <c r="R1330" i="22"/>
  <c r="X1330" i="22" s="1"/>
  <c r="AE1330" i="22" s="1"/>
  <c r="N1330" i="22"/>
  <c r="Z1330" i="22" s="1"/>
  <c r="AG1330" i="22" s="1"/>
  <c r="J1330" i="22"/>
  <c r="M1330" i="22"/>
  <c r="S1330" i="22"/>
  <c r="V1332" i="22"/>
  <c r="AC1332" i="22" s="1"/>
  <c r="Z1333" i="22"/>
  <c r="AG1333" i="22" s="1"/>
  <c r="R1334" i="22"/>
  <c r="X1334" i="22" s="1"/>
  <c r="AE1334" i="22" s="1"/>
  <c r="N1334" i="22"/>
  <c r="Z1334" i="22" s="1"/>
  <c r="AG1334" i="22" s="1"/>
  <c r="J1334" i="22"/>
  <c r="M1334" i="22"/>
  <c r="S1334" i="22"/>
  <c r="V1336" i="22"/>
  <c r="Z1337" i="22"/>
  <c r="AG1337" i="22" s="1"/>
  <c r="R1338" i="22"/>
  <c r="N1338" i="22"/>
  <c r="Z1338" i="22" s="1"/>
  <c r="AG1338" i="22" s="1"/>
  <c r="J1338" i="22"/>
  <c r="M1338" i="22"/>
  <c r="S1338" i="22"/>
  <c r="V1340" i="22"/>
  <c r="AC1340" i="22" s="1"/>
  <c r="Z1341" i="22"/>
  <c r="AG1341" i="22" s="1"/>
  <c r="R1342" i="22"/>
  <c r="N1342" i="22"/>
  <c r="Z1342" i="22" s="1"/>
  <c r="AG1342" i="22" s="1"/>
  <c r="J1342" i="22"/>
  <c r="M1342" i="22"/>
  <c r="S1342" i="22"/>
  <c r="V1344" i="22"/>
  <c r="AC1344" i="22" s="1"/>
  <c r="R1346" i="22"/>
  <c r="N1346" i="22"/>
  <c r="Z1346" i="22" s="1"/>
  <c r="AG1346" i="22" s="1"/>
  <c r="J1346" i="22"/>
  <c r="M1346" i="22"/>
  <c r="S1346" i="22"/>
  <c r="V1348" i="22"/>
  <c r="AC1348" i="22" s="1"/>
  <c r="R1350" i="22"/>
  <c r="X1350" i="22" s="1"/>
  <c r="AE1350" i="22" s="1"/>
  <c r="N1350" i="22"/>
  <c r="Z1350" i="22" s="1"/>
  <c r="AG1350" i="22" s="1"/>
  <c r="J1350" i="22"/>
  <c r="M1350" i="22"/>
  <c r="S1350" i="22"/>
  <c r="V1352" i="22"/>
  <c r="Z1353" i="22"/>
  <c r="AG1353" i="22" s="1"/>
  <c r="R1354" i="22"/>
  <c r="N1354" i="22"/>
  <c r="Z1354" i="22" s="1"/>
  <c r="AG1354" i="22" s="1"/>
  <c r="J1354" i="22"/>
  <c r="M1354" i="22"/>
  <c r="S1354" i="22"/>
  <c r="V1356" i="22"/>
  <c r="AC1356" i="22" s="1"/>
  <c r="V1357" i="22"/>
  <c r="AC1357" i="22" s="1"/>
  <c r="Z1359" i="22"/>
  <c r="AG1359" i="22" s="1"/>
  <c r="S1361" i="22"/>
  <c r="O1361" i="22"/>
  <c r="K1361" i="22"/>
  <c r="W1361" i="22" s="1"/>
  <c r="AD1361" i="22" s="1"/>
  <c r="R1361" i="22"/>
  <c r="N1361" i="22"/>
  <c r="J1361" i="22"/>
  <c r="P1361" i="22"/>
  <c r="S1365" i="22"/>
  <c r="O1365" i="22"/>
  <c r="K1365" i="22"/>
  <c r="W1365" i="22" s="1"/>
  <c r="AD1365" i="22" s="1"/>
  <c r="R1365" i="22"/>
  <c r="X1365" i="22" s="1"/>
  <c r="AE1365" i="22" s="1"/>
  <c r="N1365" i="22"/>
  <c r="J1365" i="22"/>
  <c r="P1365" i="22"/>
  <c r="Z1367" i="22"/>
  <c r="AG1367" i="22" s="1"/>
  <c r="S1369" i="22"/>
  <c r="O1369" i="22"/>
  <c r="U1369" i="22" s="1"/>
  <c r="K1369" i="22"/>
  <c r="W1369" i="22" s="1"/>
  <c r="AD1369" i="22" s="1"/>
  <c r="R1369" i="22"/>
  <c r="N1369" i="22"/>
  <c r="J1369" i="22"/>
  <c r="P1369" i="22"/>
  <c r="R1385" i="22"/>
  <c r="N1385" i="22"/>
  <c r="J1385" i="22"/>
  <c r="Q1385" i="22"/>
  <c r="L1385" i="22"/>
  <c r="P1385" i="22"/>
  <c r="K1385" i="22"/>
  <c r="T1385" i="22"/>
  <c r="O1385" i="22"/>
  <c r="I1385" i="22"/>
  <c r="R1389" i="22"/>
  <c r="N1389" i="22"/>
  <c r="J1389" i="22"/>
  <c r="Q1389" i="22"/>
  <c r="L1389" i="22"/>
  <c r="P1389" i="22"/>
  <c r="K1389" i="22"/>
  <c r="T1389" i="22"/>
  <c r="O1389" i="22"/>
  <c r="I1389" i="22"/>
  <c r="S1392" i="22"/>
  <c r="O1392" i="22"/>
  <c r="K1392" i="22"/>
  <c r="R1392" i="22"/>
  <c r="N1392" i="22"/>
  <c r="J1392" i="22"/>
  <c r="V1392" i="22" s="1"/>
  <c r="AC1392" i="22" s="1"/>
  <c r="M1392" i="22"/>
  <c r="T1392" i="22"/>
  <c r="L1392" i="22"/>
  <c r="Q1392" i="22"/>
  <c r="I1392" i="22"/>
  <c r="S1400" i="22"/>
  <c r="O1400" i="22"/>
  <c r="K1400" i="22"/>
  <c r="R1400" i="22"/>
  <c r="N1400" i="22"/>
  <c r="J1400" i="22"/>
  <c r="V1400" i="22" s="1"/>
  <c r="AC1400" i="22" s="1"/>
  <c r="M1400" i="22"/>
  <c r="T1400" i="22"/>
  <c r="L1400" i="22"/>
  <c r="Q1400" i="22"/>
  <c r="W1400" i="22" s="1"/>
  <c r="AD1400" i="22" s="1"/>
  <c r="I1400" i="22"/>
  <c r="S1408" i="22"/>
  <c r="O1408" i="22"/>
  <c r="K1408" i="22"/>
  <c r="R1408" i="22"/>
  <c r="N1408" i="22"/>
  <c r="J1408" i="22"/>
  <c r="V1408" i="22" s="1"/>
  <c r="AC1408" i="22" s="1"/>
  <c r="M1408" i="22"/>
  <c r="T1408" i="22"/>
  <c r="L1408" i="22"/>
  <c r="Q1408" i="22"/>
  <c r="I1408" i="22"/>
  <c r="Q1427" i="22"/>
  <c r="M1427" i="22"/>
  <c r="I1427" i="22"/>
  <c r="S1427" i="22"/>
  <c r="O1427" i="22"/>
  <c r="K1427" i="22"/>
  <c r="N1427" i="22"/>
  <c r="T1427" i="22"/>
  <c r="L1427" i="22"/>
  <c r="R1427" i="22"/>
  <c r="J1427" i="22"/>
  <c r="P1427" i="22"/>
  <c r="J1371" i="22"/>
  <c r="N1371" i="22"/>
  <c r="Z1371" i="22" s="1"/>
  <c r="AG1371" i="22" s="1"/>
  <c r="R1371" i="22"/>
  <c r="J1372" i="22"/>
  <c r="N1372" i="22"/>
  <c r="Z1372" i="22" s="1"/>
  <c r="AG1372" i="22" s="1"/>
  <c r="R1372" i="22"/>
  <c r="J1373" i="22"/>
  <c r="N1373" i="22"/>
  <c r="Z1373" i="22" s="1"/>
  <c r="AG1373" i="22" s="1"/>
  <c r="R1373" i="22"/>
  <c r="J1374" i="22"/>
  <c r="N1374" i="22"/>
  <c r="Z1374" i="22" s="1"/>
  <c r="AG1374" i="22" s="1"/>
  <c r="R1374" i="22"/>
  <c r="J1375" i="22"/>
  <c r="N1375" i="22"/>
  <c r="Z1375" i="22" s="1"/>
  <c r="AG1375" i="22" s="1"/>
  <c r="R1375" i="22"/>
  <c r="J1376" i="22"/>
  <c r="N1376" i="22"/>
  <c r="Z1376" i="22" s="1"/>
  <c r="AG1376" i="22" s="1"/>
  <c r="R1376" i="22"/>
  <c r="J1377" i="22"/>
  <c r="N1377" i="22"/>
  <c r="Z1377" i="22" s="1"/>
  <c r="AG1377" i="22" s="1"/>
  <c r="R1377" i="22"/>
  <c r="J1378" i="22"/>
  <c r="N1378" i="22"/>
  <c r="Z1378" i="22" s="1"/>
  <c r="AG1378" i="22" s="1"/>
  <c r="R1378" i="22"/>
  <c r="J1379" i="22"/>
  <c r="N1379" i="22"/>
  <c r="Z1379" i="22" s="1"/>
  <c r="AG1379" i="22" s="1"/>
  <c r="R1379" i="22"/>
  <c r="J1380" i="22"/>
  <c r="N1380" i="22"/>
  <c r="Z1380" i="22" s="1"/>
  <c r="AG1380" i="22" s="1"/>
  <c r="R1380" i="22"/>
  <c r="J1381" i="22"/>
  <c r="N1381" i="22"/>
  <c r="Z1381" i="22" s="1"/>
  <c r="AG1381" i="22" s="1"/>
  <c r="R1381" i="22"/>
  <c r="J1382" i="22"/>
  <c r="N1382" i="22"/>
  <c r="Z1382" i="22" s="1"/>
  <c r="AG1382" i="22" s="1"/>
  <c r="R1382" i="22"/>
  <c r="L1383" i="22"/>
  <c r="K1384" i="22"/>
  <c r="W1384" i="22" s="1"/>
  <c r="AD1384" i="22" s="1"/>
  <c r="P1384" i="22"/>
  <c r="R1386" i="22"/>
  <c r="X1386" i="22" s="1"/>
  <c r="AE1386" i="22" s="1"/>
  <c r="N1386" i="22"/>
  <c r="J1386" i="22"/>
  <c r="V1386" i="22" s="1"/>
  <c r="M1386" i="22"/>
  <c r="S1386" i="22"/>
  <c r="L1387" i="22"/>
  <c r="K1388" i="22"/>
  <c r="W1388" i="22" s="1"/>
  <c r="AD1388" i="22" s="1"/>
  <c r="P1388" i="22"/>
  <c r="S1390" i="22"/>
  <c r="O1390" i="22"/>
  <c r="R1390" i="22"/>
  <c r="N1390" i="22"/>
  <c r="Z1390" i="22" s="1"/>
  <c r="AG1390" i="22" s="1"/>
  <c r="J1390" i="22"/>
  <c r="V1390" i="22" s="1"/>
  <c r="AC1390" i="22" s="1"/>
  <c r="M1390" i="22"/>
  <c r="S1391" i="22"/>
  <c r="O1391" i="22"/>
  <c r="K1391" i="22"/>
  <c r="R1391" i="22"/>
  <c r="N1391" i="22"/>
  <c r="Z1391" i="22" s="1"/>
  <c r="AG1391" i="22" s="1"/>
  <c r="J1391" i="22"/>
  <c r="P1391" i="22"/>
  <c r="L1393" i="22"/>
  <c r="S1395" i="22"/>
  <c r="O1395" i="22"/>
  <c r="U1395" i="22" s="1"/>
  <c r="K1395" i="22"/>
  <c r="R1395" i="22"/>
  <c r="X1395" i="22" s="1"/>
  <c r="AE1395" i="22" s="1"/>
  <c r="N1395" i="22"/>
  <c r="Z1395" i="22" s="1"/>
  <c r="AG1395" i="22" s="1"/>
  <c r="J1395" i="22"/>
  <c r="P1395" i="22"/>
  <c r="L1397" i="22"/>
  <c r="S1399" i="22"/>
  <c r="O1399" i="22"/>
  <c r="U1399" i="22" s="1"/>
  <c r="K1399" i="22"/>
  <c r="R1399" i="22"/>
  <c r="N1399" i="22"/>
  <c r="Z1399" i="22" s="1"/>
  <c r="AG1399" i="22" s="1"/>
  <c r="J1399" i="22"/>
  <c r="P1399" i="22"/>
  <c r="L1401" i="22"/>
  <c r="S1403" i="22"/>
  <c r="O1403" i="22"/>
  <c r="K1403" i="22"/>
  <c r="R1403" i="22"/>
  <c r="N1403" i="22"/>
  <c r="Z1403" i="22" s="1"/>
  <c r="AG1403" i="22" s="1"/>
  <c r="J1403" i="22"/>
  <c r="P1403" i="22"/>
  <c r="L1405" i="22"/>
  <c r="S1407" i="22"/>
  <c r="O1407" i="22"/>
  <c r="K1407" i="22"/>
  <c r="R1407" i="22"/>
  <c r="N1407" i="22"/>
  <c r="Z1407" i="22" s="1"/>
  <c r="AG1407" i="22" s="1"/>
  <c r="J1407" i="22"/>
  <c r="P1407" i="22"/>
  <c r="L1409" i="22"/>
  <c r="T1409" i="22"/>
  <c r="S1411" i="22"/>
  <c r="Y1411" i="22" s="1"/>
  <c r="AF1411" i="22" s="1"/>
  <c r="O1411" i="22"/>
  <c r="U1411" i="22" s="1"/>
  <c r="K1411" i="22"/>
  <c r="R1411" i="22"/>
  <c r="N1411" i="22"/>
  <c r="Z1411" i="22" s="1"/>
  <c r="AG1411" i="22" s="1"/>
  <c r="J1411" i="22"/>
  <c r="P1411" i="22"/>
  <c r="L1413" i="22"/>
  <c r="T1413" i="22"/>
  <c r="S1415" i="22"/>
  <c r="O1415" i="22"/>
  <c r="U1415" i="22" s="1"/>
  <c r="K1415" i="22"/>
  <c r="W1415" i="22" s="1"/>
  <c r="AD1415" i="22" s="1"/>
  <c r="R1415" i="22"/>
  <c r="N1415" i="22"/>
  <c r="Z1415" i="22" s="1"/>
  <c r="AG1415" i="22" s="1"/>
  <c r="J1415" i="22"/>
  <c r="P1415" i="22"/>
  <c r="V1415" i="22" s="1"/>
  <c r="AC1415" i="22" s="1"/>
  <c r="L1417" i="22"/>
  <c r="T1417" i="22"/>
  <c r="Q1431" i="22"/>
  <c r="M1431" i="22"/>
  <c r="I1431" i="22"/>
  <c r="S1431" i="22"/>
  <c r="O1431" i="22"/>
  <c r="K1431" i="22"/>
  <c r="N1431" i="22"/>
  <c r="T1431" i="22"/>
  <c r="L1431" i="22"/>
  <c r="R1431" i="22"/>
  <c r="J1431" i="22"/>
  <c r="V1431" i="22" s="1"/>
  <c r="AC1431" i="22" s="1"/>
  <c r="Z1437" i="22"/>
  <c r="AG1437" i="22" s="1"/>
  <c r="K1371" i="22"/>
  <c r="W1371" i="22" s="1"/>
  <c r="AD1371" i="22" s="1"/>
  <c r="O1371" i="22"/>
  <c r="U1371" i="22" s="1"/>
  <c r="S1371" i="22"/>
  <c r="Y1371" i="22" s="1"/>
  <c r="AF1371" i="22" s="1"/>
  <c r="K1372" i="22"/>
  <c r="W1372" i="22" s="1"/>
  <c r="AD1372" i="22" s="1"/>
  <c r="O1372" i="22"/>
  <c r="U1372" i="22" s="1"/>
  <c r="S1372" i="22"/>
  <c r="Y1372" i="22" s="1"/>
  <c r="AF1372" i="22" s="1"/>
  <c r="K1373" i="22"/>
  <c r="W1373" i="22" s="1"/>
  <c r="AD1373" i="22" s="1"/>
  <c r="O1373" i="22"/>
  <c r="S1373" i="22"/>
  <c r="K1374" i="22"/>
  <c r="W1374" i="22" s="1"/>
  <c r="AD1374" i="22" s="1"/>
  <c r="O1374" i="22"/>
  <c r="S1374" i="22"/>
  <c r="K1375" i="22"/>
  <c r="W1375" i="22" s="1"/>
  <c r="AD1375" i="22" s="1"/>
  <c r="O1375" i="22"/>
  <c r="U1375" i="22" s="1"/>
  <c r="S1375" i="22"/>
  <c r="K1376" i="22"/>
  <c r="W1376" i="22" s="1"/>
  <c r="AD1376" i="22" s="1"/>
  <c r="O1376" i="22"/>
  <c r="U1376" i="22" s="1"/>
  <c r="S1376" i="22"/>
  <c r="Y1376" i="22" s="1"/>
  <c r="AF1376" i="22" s="1"/>
  <c r="K1377" i="22"/>
  <c r="W1377" i="22" s="1"/>
  <c r="AD1377" i="22" s="1"/>
  <c r="O1377" i="22"/>
  <c r="S1377" i="22"/>
  <c r="K1378" i="22"/>
  <c r="W1378" i="22" s="1"/>
  <c r="AD1378" i="22" s="1"/>
  <c r="O1378" i="22"/>
  <c r="S1378" i="22"/>
  <c r="K1379" i="22"/>
  <c r="W1379" i="22" s="1"/>
  <c r="AD1379" i="22" s="1"/>
  <c r="O1379" i="22"/>
  <c r="U1379" i="22" s="1"/>
  <c r="S1379" i="22"/>
  <c r="Y1379" i="22" s="1"/>
  <c r="AF1379" i="22" s="1"/>
  <c r="K1380" i="22"/>
  <c r="W1380" i="22" s="1"/>
  <c r="AD1380" i="22" s="1"/>
  <c r="O1380" i="22"/>
  <c r="U1380" i="22" s="1"/>
  <c r="S1380" i="22"/>
  <c r="Y1380" i="22" s="1"/>
  <c r="AF1380" i="22" s="1"/>
  <c r="K1381" i="22"/>
  <c r="W1381" i="22" s="1"/>
  <c r="AD1381" i="22" s="1"/>
  <c r="O1381" i="22"/>
  <c r="S1381" i="22"/>
  <c r="K1382" i="22"/>
  <c r="W1382" i="22" s="1"/>
  <c r="AD1382" i="22" s="1"/>
  <c r="O1382" i="22"/>
  <c r="S1382" i="22"/>
  <c r="R1383" i="22"/>
  <c r="X1383" i="22" s="1"/>
  <c r="AE1383" i="22" s="1"/>
  <c r="N1383" i="22"/>
  <c r="J1383" i="22"/>
  <c r="V1383" i="22" s="1"/>
  <c r="AC1383" i="22" s="1"/>
  <c r="M1383" i="22"/>
  <c r="S1383" i="22"/>
  <c r="L1384" i="22"/>
  <c r="Z1386" i="22"/>
  <c r="AG1386" i="22" s="1"/>
  <c r="R1387" i="22"/>
  <c r="X1387" i="22" s="1"/>
  <c r="AE1387" i="22" s="1"/>
  <c r="N1387" i="22"/>
  <c r="J1387" i="22"/>
  <c r="V1387" i="22" s="1"/>
  <c r="AC1387" i="22" s="1"/>
  <c r="M1387" i="22"/>
  <c r="S1387" i="22"/>
  <c r="L1388" i="22"/>
  <c r="W1391" i="22"/>
  <c r="AD1391" i="22" s="1"/>
  <c r="S1394" i="22"/>
  <c r="O1394" i="22"/>
  <c r="K1394" i="22"/>
  <c r="R1394" i="22"/>
  <c r="X1394" i="22" s="1"/>
  <c r="AE1394" i="22" s="1"/>
  <c r="N1394" i="22"/>
  <c r="Z1394" i="22" s="1"/>
  <c r="AG1394" i="22" s="1"/>
  <c r="J1394" i="22"/>
  <c r="P1394" i="22"/>
  <c r="W1395" i="22"/>
  <c r="AD1395" i="22" s="1"/>
  <c r="S1398" i="22"/>
  <c r="O1398" i="22"/>
  <c r="K1398" i="22"/>
  <c r="R1398" i="22"/>
  <c r="N1398" i="22"/>
  <c r="Z1398" i="22" s="1"/>
  <c r="AG1398" i="22" s="1"/>
  <c r="J1398" i="22"/>
  <c r="P1398" i="22"/>
  <c r="W1399" i="22"/>
  <c r="AD1399" i="22" s="1"/>
  <c r="S1402" i="22"/>
  <c r="O1402" i="22"/>
  <c r="K1402" i="22"/>
  <c r="R1402" i="22"/>
  <c r="N1402" i="22"/>
  <c r="Z1402" i="22" s="1"/>
  <c r="AG1402" i="22" s="1"/>
  <c r="J1402" i="22"/>
  <c r="P1402" i="22"/>
  <c r="W1403" i="22"/>
  <c r="AD1403" i="22" s="1"/>
  <c r="S1406" i="22"/>
  <c r="O1406" i="22"/>
  <c r="K1406" i="22"/>
  <c r="R1406" i="22"/>
  <c r="N1406" i="22"/>
  <c r="Z1406" i="22" s="1"/>
  <c r="AG1406" i="22" s="1"/>
  <c r="J1406" i="22"/>
  <c r="P1406" i="22"/>
  <c r="W1407" i="22"/>
  <c r="AD1407" i="22" s="1"/>
  <c r="S1410" i="22"/>
  <c r="O1410" i="22"/>
  <c r="K1410" i="22"/>
  <c r="R1410" i="22"/>
  <c r="N1410" i="22"/>
  <c r="Z1410" i="22" s="1"/>
  <c r="AG1410" i="22" s="1"/>
  <c r="J1410" i="22"/>
  <c r="P1410" i="22"/>
  <c r="W1411" i="22"/>
  <c r="AD1411" i="22" s="1"/>
  <c r="S1414" i="22"/>
  <c r="O1414" i="22"/>
  <c r="K1414" i="22"/>
  <c r="R1414" i="22"/>
  <c r="X1414" i="22" s="1"/>
  <c r="AE1414" i="22" s="1"/>
  <c r="N1414" i="22"/>
  <c r="Z1414" i="22" s="1"/>
  <c r="AG1414" i="22" s="1"/>
  <c r="J1414" i="22"/>
  <c r="P1414" i="22"/>
  <c r="Z1425" i="22"/>
  <c r="AG1425" i="22" s="1"/>
  <c r="Q1435" i="22"/>
  <c r="M1435" i="22"/>
  <c r="I1435" i="22"/>
  <c r="S1435" i="22"/>
  <c r="O1435" i="22"/>
  <c r="K1435" i="22"/>
  <c r="N1435" i="22"/>
  <c r="T1435" i="22"/>
  <c r="L1435" i="22"/>
  <c r="R1435" i="22"/>
  <c r="J1435" i="22"/>
  <c r="L1371" i="22"/>
  <c r="P1371" i="22"/>
  <c r="V1371" i="22" s="1"/>
  <c r="AC1371" i="22" s="1"/>
  <c r="L1372" i="22"/>
  <c r="P1372" i="22"/>
  <c r="V1372" i="22" s="1"/>
  <c r="AC1372" i="22" s="1"/>
  <c r="L1373" i="22"/>
  <c r="P1373" i="22"/>
  <c r="L1374" i="22"/>
  <c r="P1374" i="22"/>
  <c r="L1375" i="22"/>
  <c r="P1375" i="22"/>
  <c r="V1375" i="22" s="1"/>
  <c r="AC1375" i="22" s="1"/>
  <c r="L1376" i="22"/>
  <c r="P1376" i="22"/>
  <c r="V1376" i="22" s="1"/>
  <c r="AC1376" i="22" s="1"/>
  <c r="L1377" i="22"/>
  <c r="P1377" i="22"/>
  <c r="L1378" i="22"/>
  <c r="P1378" i="22"/>
  <c r="L1379" i="22"/>
  <c r="P1379" i="22"/>
  <c r="V1379" i="22" s="1"/>
  <c r="AC1379" i="22" s="1"/>
  <c r="L1380" i="22"/>
  <c r="P1380" i="22"/>
  <c r="V1380" i="22" s="1"/>
  <c r="AC1380" i="22" s="1"/>
  <c r="L1381" i="22"/>
  <c r="P1381" i="22"/>
  <c r="L1382" i="22"/>
  <c r="P1382" i="22"/>
  <c r="I1383" i="22"/>
  <c r="O1383" i="22"/>
  <c r="T1383" i="22"/>
  <c r="Z1383" i="22" s="1"/>
  <c r="AG1383" i="22" s="1"/>
  <c r="R1384" i="22"/>
  <c r="X1384" i="22" s="1"/>
  <c r="AE1384" i="22" s="1"/>
  <c r="N1384" i="22"/>
  <c r="Z1384" i="22" s="1"/>
  <c r="AG1384" i="22" s="1"/>
  <c r="J1384" i="22"/>
  <c r="M1384" i="22"/>
  <c r="S1384" i="22"/>
  <c r="Y1384" i="22" s="1"/>
  <c r="AF1384" i="22" s="1"/>
  <c r="I1387" i="22"/>
  <c r="O1387" i="22"/>
  <c r="T1387" i="22"/>
  <c r="R1388" i="22"/>
  <c r="X1388" i="22" s="1"/>
  <c r="AE1388" i="22" s="1"/>
  <c r="N1388" i="22"/>
  <c r="Z1388" i="22" s="1"/>
  <c r="AG1388" i="22" s="1"/>
  <c r="J1388" i="22"/>
  <c r="M1388" i="22"/>
  <c r="S1388" i="22"/>
  <c r="Y1388" i="22" s="1"/>
  <c r="AF1388" i="22" s="1"/>
  <c r="S1393" i="22"/>
  <c r="O1393" i="22"/>
  <c r="U1393" i="22" s="1"/>
  <c r="K1393" i="22"/>
  <c r="W1393" i="22" s="1"/>
  <c r="AD1393" i="22" s="1"/>
  <c r="R1393" i="22"/>
  <c r="X1393" i="22" s="1"/>
  <c r="AE1393" i="22" s="1"/>
  <c r="N1393" i="22"/>
  <c r="Z1393" i="22" s="1"/>
  <c r="AG1393" i="22" s="1"/>
  <c r="J1393" i="22"/>
  <c r="P1393" i="22"/>
  <c r="I1394" i="22"/>
  <c r="Q1394" i="22"/>
  <c r="W1394" i="22" s="1"/>
  <c r="AD1394" i="22" s="1"/>
  <c r="S1397" i="22"/>
  <c r="O1397" i="22"/>
  <c r="K1397" i="22"/>
  <c r="W1397" i="22" s="1"/>
  <c r="AD1397" i="22" s="1"/>
  <c r="R1397" i="22"/>
  <c r="X1397" i="22" s="1"/>
  <c r="AE1397" i="22" s="1"/>
  <c r="N1397" i="22"/>
  <c r="Z1397" i="22" s="1"/>
  <c r="AG1397" i="22" s="1"/>
  <c r="J1397" i="22"/>
  <c r="P1397" i="22"/>
  <c r="I1398" i="22"/>
  <c r="Q1398" i="22"/>
  <c r="W1398" i="22" s="1"/>
  <c r="AD1398" i="22" s="1"/>
  <c r="S1401" i="22"/>
  <c r="O1401" i="22"/>
  <c r="K1401" i="22"/>
  <c r="W1401" i="22" s="1"/>
  <c r="AD1401" i="22" s="1"/>
  <c r="R1401" i="22"/>
  <c r="X1401" i="22" s="1"/>
  <c r="AE1401" i="22" s="1"/>
  <c r="N1401" i="22"/>
  <c r="Z1401" i="22" s="1"/>
  <c r="AG1401" i="22" s="1"/>
  <c r="J1401" i="22"/>
  <c r="P1401" i="22"/>
  <c r="I1402" i="22"/>
  <c r="Q1402" i="22"/>
  <c r="W1402" i="22" s="1"/>
  <c r="AD1402" i="22" s="1"/>
  <c r="S1405" i="22"/>
  <c r="O1405" i="22"/>
  <c r="U1405" i="22" s="1"/>
  <c r="K1405" i="22"/>
  <c r="W1405" i="22" s="1"/>
  <c r="AD1405" i="22" s="1"/>
  <c r="R1405" i="22"/>
  <c r="X1405" i="22" s="1"/>
  <c r="AE1405" i="22" s="1"/>
  <c r="N1405" i="22"/>
  <c r="Z1405" i="22" s="1"/>
  <c r="AG1405" i="22" s="1"/>
  <c r="J1405" i="22"/>
  <c r="P1405" i="22"/>
  <c r="I1406" i="22"/>
  <c r="Q1406" i="22"/>
  <c r="W1406" i="22" s="1"/>
  <c r="AD1406" i="22" s="1"/>
  <c r="S1409" i="22"/>
  <c r="O1409" i="22"/>
  <c r="U1409" i="22" s="1"/>
  <c r="K1409" i="22"/>
  <c r="W1409" i="22" s="1"/>
  <c r="AD1409" i="22" s="1"/>
  <c r="R1409" i="22"/>
  <c r="X1409" i="22" s="1"/>
  <c r="AE1409" i="22" s="1"/>
  <c r="N1409" i="22"/>
  <c r="J1409" i="22"/>
  <c r="P1409" i="22"/>
  <c r="I1410" i="22"/>
  <c r="Q1410" i="22"/>
  <c r="W1410" i="22" s="1"/>
  <c r="AD1410" i="22" s="1"/>
  <c r="S1413" i="22"/>
  <c r="O1413" i="22"/>
  <c r="U1413" i="22" s="1"/>
  <c r="K1413" i="22"/>
  <c r="W1413" i="22" s="1"/>
  <c r="AD1413" i="22" s="1"/>
  <c r="R1413" i="22"/>
  <c r="N1413" i="22"/>
  <c r="J1413" i="22"/>
  <c r="P1413" i="22"/>
  <c r="V1413" i="22" s="1"/>
  <c r="AC1413" i="22" s="1"/>
  <c r="I1414" i="22"/>
  <c r="Q1414" i="22"/>
  <c r="W1414" i="22" s="1"/>
  <c r="AD1414" i="22" s="1"/>
  <c r="S1417" i="22"/>
  <c r="O1417" i="22"/>
  <c r="K1417" i="22"/>
  <c r="W1417" i="22" s="1"/>
  <c r="AD1417" i="22" s="1"/>
  <c r="R1417" i="22"/>
  <c r="N1417" i="22"/>
  <c r="J1417" i="22"/>
  <c r="P1417" i="22"/>
  <c r="Q1423" i="22"/>
  <c r="M1423" i="22"/>
  <c r="I1423" i="22"/>
  <c r="S1423" i="22"/>
  <c r="O1423" i="22"/>
  <c r="K1423" i="22"/>
  <c r="N1423" i="22"/>
  <c r="T1423" i="22"/>
  <c r="L1423" i="22"/>
  <c r="R1423" i="22"/>
  <c r="J1423" i="22"/>
  <c r="V1423" i="22" s="1"/>
  <c r="AC1423" i="22" s="1"/>
  <c r="P1435" i="22"/>
  <c r="J1418" i="22"/>
  <c r="N1418" i="22"/>
  <c r="Z1418" i="22" s="1"/>
  <c r="AG1418" i="22" s="1"/>
  <c r="R1418" i="22"/>
  <c r="J1419" i="22"/>
  <c r="V1419" i="22" s="1"/>
  <c r="AC1419" i="22" s="1"/>
  <c r="O1419" i="22"/>
  <c r="U1419" i="22" s="1"/>
  <c r="T1419" i="22"/>
  <c r="Z1419" i="22" s="1"/>
  <c r="AG1419" i="22" s="1"/>
  <c r="Q1420" i="22"/>
  <c r="M1420" i="22"/>
  <c r="I1420" i="22"/>
  <c r="N1420" i="22"/>
  <c r="S1420" i="22"/>
  <c r="L1421" i="22"/>
  <c r="X1421" i="22" s="1"/>
  <c r="AE1421" i="22" s="1"/>
  <c r="K1422" i="22"/>
  <c r="P1422" i="22"/>
  <c r="L1424" i="22"/>
  <c r="X1424" i="22" s="1"/>
  <c r="AE1424" i="22" s="1"/>
  <c r="T1424" i="22"/>
  <c r="Q1426" i="22"/>
  <c r="M1426" i="22"/>
  <c r="I1426" i="22"/>
  <c r="S1426" i="22"/>
  <c r="O1426" i="22"/>
  <c r="K1426" i="22"/>
  <c r="P1426" i="22"/>
  <c r="L1428" i="22"/>
  <c r="X1428" i="22" s="1"/>
  <c r="AE1428" i="22" s="1"/>
  <c r="T1428" i="22"/>
  <c r="Q1430" i="22"/>
  <c r="M1430" i="22"/>
  <c r="I1430" i="22"/>
  <c r="S1430" i="22"/>
  <c r="O1430" i="22"/>
  <c r="K1430" i="22"/>
  <c r="P1430" i="22"/>
  <c r="L1432" i="22"/>
  <c r="X1432" i="22" s="1"/>
  <c r="AE1432" i="22" s="1"/>
  <c r="T1432" i="22"/>
  <c r="Z1432" i="22" s="1"/>
  <c r="AG1432" i="22" s="1"/>
  <c r="Q1434" i="22"/>
  <c r="M1434" i="22"/>
  <c r="I1434" i="22"/>
  <c r="S1434" i="22"/>
  <c r="O1434" i="22"/>
  <c r="K1434" i="22"/>
  <c r="P1434" i="22"/>
  <c r="L1436" i="22"/>
  <c r="X1436" i="22" s="1"/>
  <c r="AE1436" i="22" s="1"/>
  <c r="T1436" i="22"/>
  <c r="Z1436" i="22" s="1"/>
  <c r="AG1436" i="22" s="1"/>
  <c r="Q1438" i="22"/>
  <c r="M1438" i="22"/>
  <c r="I1438" i="22"/>
  <c r="S1438" i="22"/>
  <c r="O1438" i="22"/>
  <c r="K1438" i="22"/>
  <c r="P1438" i="22"/>
  <c r="U1443" i="22"/>
  <c r="AB1455" i="22"/>
  <c r="Q1464" i="22"/>
  <c r="M1464" i="22"/>
  <c r="I1464" i="22"/>
  <c r="R1464" i="22"/>
  <c r="L1464" i="22"/>
  <c r="P1464" i="22"/>
  <c r="K1464" i="22"/>
  <c r="T1464" i="22"/>
  <c r="O1464" i="22"/>
  <c r="J1464" i="22"/>
  <c r="S1464" i="22"/>
  <c r="Y1464" i="22" s="1"/>
  <c r="AF1464" i="22" s="1"/>
  <c r="N1464" i="22"/>
  <c r="K1418" i="22"/>
  <c r="W1418" i="22" s="1"/>
  <c r="AD1418" i="22" s="1"/>
  <c r="O1418" i="22"/>
  <c r="S1418" i="22"/>
  <c r="K1419" i="22"/>
  <c r="O1420" i="22"/>
  <c r="T1420" i="22"/>
  <c r="Z1420" i="22" s="1"/>
  <c r="AG1420" i="22" s="1"/>
  <c r="Q1421" i="22"/>
  <c r="M1421" i="22"/>
  <c r="I1421" i="22"/>
  <c r="N1421" i="22"/>
  <c r="Z1421" i="22" s="1"/>
  <c r="AG1421" i="22" s="1"/>
  <c r="S1421" i="22"/>
  <c r="L1422" i="22"/>
  <c r="X1422" i="22" s="1"/>
  <c r="AE1422" i="22" s="1"/>
  <c r="Q1425" i="22"/>
  <c r="M1425" i="22"/>
  <c r="I1425" i="22"/>
  <c r="S1425" i="22"/>
  <c r="O1425" i="22"/>
  <c r="K1425" i="22"/>
  <c r="P1425" i="22"/>
  <c r="V1425" i="22" s="1"/>
  <c r="AC1425" i="22" s="1"/>
  <c r="J1426" i="22"/>
  <c r="R1426" i="22"/>
  <c r="Q1429" i="22"/>
  <c r="M1429" i="22"/>
  <c r="I1429" i="22"/>
  <c r="S1429" i="22"/>
  <c r="O1429" i="22"/>
  <c r="K1429" i="22"/>
  <c r="P1429" i="22"/>
  <c r="J1430" i="22"/>
  <c r="R1430" i="22"/>
  <c r="Q1433" i="22"/>
  <c r="M1433" i="22"/>
  <c r="I1433" i="22"/>
  <c r="S1433" i="22"/>
  <c r="O1433" i="22"/>
  <c r="U1433" i="22" s="1"/>
  <c r="K1433" i="22"/>
  <c r="P1433" i="22"/>
  <c r="V1433" i="22" s="1"/>
  <c r="AC1433" i="22" s="1"/>
  <c r="J1434" i="22"/>
  <c r="R1434" i="22"/>
  <c r="Q1437" i="22"/>
  <c r="M1437" i="22"/>
  <c r="I1437" i="22"/>
  <c r="S1437" i="22"/>
  <c r="Y1437" i="22" s="1"/>
  <c r="AF1437" i="22" s="1"/>
  <c r="O1437" i="22"/>
  <c r="K1437" i="22"/>
  <c r="P1437" i="22"/>
  <c r="V1437" i="22" s="1"/>
  <c r="AC1437" i="22" s="1"/>
  <c r="J1438" i="22"/>
  <c r="R1438" i="22"/>
  <c r="W1446" i="22"/>
  <c r="AD1446" i="22" s="1"/>
  <c r="L1418" i="22"/>
  <c r="P1418" i="22"/>
  <c r="Q1419" i="22"/>
  <c r="M1419" i="22"/>
  <c r="Y1419" i="22" s="1"/>
  <c r="AF1419" i="22" s="1"/>
  <c r="L1419" i="22"/>
  <c r="R1419" i="22"/>
  <c r="U1421" i="22"/>
  <c r="Q1422" i="22"/>
  <c r="W1422" i="22" s="1"/>
  <c r="AD1422" i="22" s="1"/>
  <c r="M1422" i="22"/>
  <c r="I1422" i="22"/>
  <c r="U1422" i="22" s="1"/>
  <c r="N1422" i="22"/>
  <c r="Z1422" i="22" s="1"/>
  <c r="AG1422" i="22" s="1"/>
  <c r="S1422" i="22"/>
  <c r="Q1424" i="22"/>
  <c r="M1424" i="22"/>
  <c r="I1424" i="22"/>
  <c r="S1424" i="22"/>
  <c r="Y1424" i="22" s="1"/>
  <c r="AF1424" i="22" s="1"/>
  <c r="O1424" i="22"/>
  <c r="K1424" i="22"/>
  <c r="P1424" i="22"/>
  <c r="Q1428" i="22"/>
  <c r="M1428" i="22"/>
  <c r="I1428" i="22"/>
  <c r="S1428" i="22"/>
  <c r="O1428" i="22"/>
  <c r="U1428" i="22" s="1"/>
  <c r="K1428" i="22"/>
  <c r="P1428" i="22"/>
  <c r="Q1432" i="22"/>
  <c r="M1432" i="22"/>
  <c r="I1432" i="22"/>
  <c r="S1432" i="22"/>
  <c r="O1432" i="22"/>
  <c r="K1432" i="22"/>
  <c r="P1432" i="22"/>
  <c r="Q1436" i="22"/>
  <c r="M1436" i="22"/>
  <c r="I1436" i="22"/>
  <c r="S1436" i="22"/>
  <c r="O1436" i="22"/>
  <c r="K1436" i="22"/>
  <c r="P1436" i="22"/>
  <c r="V1436" i="22" s="1"/>
  <c r="AC1436" i="22" s="1"/>
  <c r="Z1443" i="22"/>
  <c r="AG1443" i="22" s="1"/>
  <c r="W1444" i="22"/>
  <c r="AD1444" i="22" s="1"/>
  <c r="K1439" i="22"/>
  <c r="W1439" i="22" s="1"/>
  <c r="AD1439" i="22" s="1"/>
  <c r="O1439" i="22"/>
  <c r="S1439" i="22"/>
  <c r="K1440" i="22"/>
  <c r="W1440" i="22" s="1"/>
  <c r="AD1440" i="22" s="1"/>
  <c r="O1440" i="22"/>
  <c r="S1440" i="22"/>
  <c r="K1441" i="22"/>
  <c r="W1441" i="22" s="1"/>
  <c r="AD1441" i="22" s="1"/>
  <c r="O1441" i="22"/>
  <c r="S1441" i="22"/>
  <c r="K1442" i="22"/>
  <c r="W1442" i="22" s="1"/>
  <c r="AD1442" i="22" s="1"/>
  <c r="O1442" i="22"/>
  <c r="S1442" i="22"/>
  <c r="AB1454" i="22"/>
  <c r="Z1457" i="22"/>
  <c r="AG1457" i="22" s="1"/>
  <c r="Q1467" i="22"/>
  <c r="M1467" i="22"/>
  <c r="I1467" i="22"/>
  <c r="S1467" i="22"/>
  <c r="O1467" i="22"/>
  <c r="K1467" i="22"/>
  <c r="N1467" i="22"/>
  <c r="T1467" i="22"/>
  <c r="L1467" i="22"/>
  <c r="R1467" i="22"/>
  <c r="J1467" i="22"/>
  <c r="V1467" i="22" s="1"/>
  <c r="AC1467" i="22" s="1"/>
  <c r="L1439" i="22"/>
  <c r="X1439" i="22" s="1"/>
  <c r="AE1439" i="22" s="1"/>
  <c r="P1439" i="22"/>
  <c r="V1439" i="22" s="1"/>
  <c r="AC1439" i="22" s="1"/>
  <c r="T1439" i="22"/>
  <c r="Z1439" i="22" s="1"/>
  <c r="AG1439" i="22" s="1"/>
  <c r="L1440" i="22"/>
  <c r="X1440" i="22" s="1"/>
  <c r="AE1440" i="22" s="1"/>
  <c r="P1440" i="22"/>
  <c r="V1440" i="22" s="1"/>
  <c r="AC1440" i="22" s="1"/>
  <c r="T1440" i="22"/>
  <c r="Z1440" i="22" s="1"/>
  <c r="AG1440" i="22" s="1"/>
  <c r="L1441" i="22"/>
  <c r="X1441" i="22" s="1"/>
  <c r="AE1441" i="22" s="1"/>
  <c r="P1441" i="22"/>
  <c r="T1441" i="22"/>
  <c r="L1442" i="22"/>
  <c r="X1442" i="22" s="1"/>
  <c r="AE1442" i="22" s="1"/>
  <c r="P1442" i="22"/>
  <c r="T1442" i="22"/>
  <c r="Z1442" i="22" s="1"/>
  <c r="AG1442" i="22" s="1"/>
  <c r="Q1460" i="22"/>
  <c r="M1460" i="22"/>
  <c r="Y1460" i="22" s="1"/>
  <c r="AF1460" i="22" s="1"/>
  <c r="I1460" i="22"/>
  <c r="R1460" i="22"/>
  <c r="L1460" i="22"/>
  <c r="P1460" i="22"/>
  <c r="K1460" i="22"/>
  <c r="T1460" i="22"/>
  <c r="O1460" i="22"/>
  <c r="J1460" i="22"/>
  <c r="I1439" i="22"/>
  <c r="M1439" i="22"/>
  <c r="I1440" i="22"/>
  <c r="M1440" i="22"/>
  <c r="I1441" i="22"/>
  <c r="M1441" i="22"/>
  <c r="I1442" i="22"/>
  <c r="M1442" i="22"/>
  <c r="AB1456" i="22"/>
  <c r="N1460" i="22"/>
  <c r="Q1471" i="22"/>
  <c r="M1471" i="22"/>
  <c r="I1471" i="22"/>
  <c r="S1471" i="22"/>
  <c r="O1471" i="22"/>
  <c r="K1471" i="22"/>
  <c r="N1471" i="22"/>
  <c r="T1471" i="22"/>
  <c r="L1471" i="22"/>
  <c r="R1471" i="22"/>
  <c r="J1471" i="22"/>
  <c r="V1471" i="22" s="1"/>
  <c r="AC1471" i="22" s="1"/>
  <c r="U1457" i="22"/>
  <c r="Y1457" i="22"/>
  <c r="AF1457" i="22" s="1"/>
  <c r="K1459" i="22"/>
  <c r="P1459" i="22"/>
  <c r="V1459" i="22" s="1"/>
  <c r="AC1459" i="22" s="1"/>
  <c r="Q1461" i="22"/>
  <c r="M1461" i="22"/>
  <c r="I1461" i="22"/>
  <c r="N1461" i="22"/>
  <c r="S1461" i="22"/>
  <c r="K1463" i="22"/>
  <c r="P1463" i="22"/>
  <c r="V1463" i="22" s="1"/>
  <c r="AC1463" i="22" s="1"/>
  <c r="Q1465" i="22"/>
  <c r="M1465" i="22"/>
  <c r="I1465" i="22"/>
  <c r="N1465" i="22"/>
  <c r="S1465" i="22"/>
  <c r="Q1466" i="22"/>
  <c r="M1466" i="22"/>
  <c r="I1466" i="22"/>
  <c r="S1466" i="22"/>
  <c r="Y1466" i="22" s="1"/>
  <c r="AF1466" i="22" s="1"/>
  <c r="O1466" i="22"/>
  <c r="K1466" i="22"/>
  <c r="P1466" i="22"/>
  <c r="L1468" i="22"/>
  <c r="X1468" i="22" s="1"/>
  <c r="AE1468" i="22" s="1"/>
  <c r="T1468" i="22"/>
  <c r="Q1470" i="22"/>
  <c r="M1470" i="22"/>
  <c r="I1470" i="22"/>
  <c r="S1470" i="22"/>
  <c r="O1470" i="22"/>
  <c r="K1470" i="22"/>
  <c r="P1470" i="22"/>
  <c r="L1472" i="22"/>
  <c r="X1472" i="22" s="1"/>
  <c r="AE1472" i="22" s="1"/>
  <c r="T1472" i="22"/>
  <c r="S1474" i="22"/>
  <c r="O1474" i="22"/>
  <c r="K1474" i="22"/>
  <c r="T1474" i="22"/>
  <c r="N1474" i="22"/>
  <c r="I1474" i="22"/>
  <c r="Q1474" i="22"/>
  <c r="W1474" i="22" s="1"/>
  <c r="AD1474" i="22" s="1"/>
  <c r="L1474" i="22"/>
  <c r="R1474" i="22"/>
  <c r="S1475" i="22"/>
  <c r="O1475" i="22"/>
  <c r="K1475" i="22"/>
  <c r="Q1475" i="22"/>
  <c r="W1475" i="22" s="1"/>
  <c r="AD1475" i="22" s="1"/>
  <c r="L1475" i="22"/>
  <c r="T1475" i="22"/>
  <c r="N1475" i="22"/>
  <c r="I1475" i="22"/>
  <c r="R1475" i="22"/>
  <c r="X1475" i="22" s="1"/>
  <c r="AE1475" i="22" s="1"/>
  <c r="S1479" i="22"/>
  <c r="O1479" i="22"/>
  <c r="K1479" i="22"/>
  <c r="R1479" i="22"/>
  <c r="N1479" i="22"/>
  <c r="J1479" i="22"/>
  <c r="M1479" i="22"/>
  <c r="T1479" i="22"/>
  <c r="L1479" i="22"/>
  <c r="Q1479" i="22"/>
  <c r="I1479" i="22"/>
  <c r="L1443" i="22"/>
  <c r="X1443" i="22" s="1"/>
  <c r="AE1443" i="22" s="1"/>
  <c r="P1443" i="22"/>
  <c r="V1443" i="22" s="1"/>
  <c r="AC1443" i="22" s="1"/>
  <c r="L1444" i="22"/>
  <c r="X1444" i="22" s="1"/>
  <c r="AE1444" i="22" s="1"/>
  <c r="P1444" i="22"/>
  <c r="L1445" i="22"/>
  <c r="X1445" i="22" s="1"/>
  <c r="AE1445" i="22" s="1"/>
  <c r="P1445" i="22"/>
  <c r="L1446" i="22"/>
  <c r="X1446" i="22" s="1"/>
  <c r="AE1446" i="22" s="1"/>
  <c r="P1446" i="22"/>
  <c r="L1447" i="22"/>
  <c r="X1447" i="22" s="1"/>
  <c r="AE1447" i="22" s="1"/>
  <c r="P1447" i="22"/>
  <c r="L1448" i="22"/>
  <c r="X1448" i="22" s="1"/>
  <c r="AE1448" i="22" s="1"/>
  <c r="P1448" i="22"/>
  <c r="L1449" i="22"/>
  <c r="X1449" i="22" s="1"/>
  <c r="AE1449" i="22" s="1"/>
  <c r="P1449" i="22"/>
  <c r="L1450" i="22"/>
  <c r="X1450" i="22" s="1"/>
  <c r="AE1450" i="22" s="1"/>
  <c r="P1450" i="22"/>
  <c r="L1451" i="22"/>
  <c r="X1451" i="22" s="1"/>
  <c r="AE1451" i="22" s="1"/>
  <c r="P1451" i="22"/>
  <c r="L1452" i="22"/>
  <c r="X1452" i="22" s="1"/>
  <c r="AE1452" i="22" s="1"/>
  <c r="P1452" i="22"/>
  <c r="V1452" i="22" s="1"/>
  <c r="AC1452" i="22" s="1"/>
  <c r="L1453" i="22"/>
  <c r="X1453" i="22" s="1"/>
  <c r="AE1453" i="22" s="1"/>
  <c r="P1453" i="22"/>
  <c r="V1453" i="22" s="1"/>
  <c r="AC1453" i="22" s="1"/>
  <c r="L1454" i="22"/>
  <c r="X1454" i="22" s="1"/>
  <c r="AE1454" i="22" s="1"/>
  <c r="P1454" i="22"/>
  <c r="L1455" i="22"/>
  <c r="X1455" i="22" s="1"/>
  <c r="AE1455" i="22" s="1"/>
  <c r="P1455" i="22"/>
  <c r="L1456" i="22"/>
  <c r="X1456" i="22" s="1"/>
  <c r="AE1456" i="22" s="1"/>
  <c r="P1456" i="22"/>
  <c r="V1456" i="22" s="1"/>
  <c r="AC1456" i="22" s="1"/>
  <c r="L1457" i="22"/>
  <c r="X1457" i="22" s="1"/>
  <c r="AE1457" i="22" s="1"/>
  <c r="P1457" i="22"/>
  <c r="V1457" i="22" s="1"/>
  <c r="AC1457" i="22" s="1"/>
  <c r="Q1458" i="22"/>
  <c r="W1458" i="22" s="1"/>
  <c r="AD1458" i="22" s="1"/>
  <c r="M1458" i="22"/>
  <c r="I1458" i="22"/>
  <c r="N1458" i="22"/>
  <c r="Z1458" i="22" s="1"/>
  <c r="AG1458" i="22" s="1"/>
  <c r="S1458" i="22"/>
  <c r="L1459" i="22"/>
  <c r="X1459" i="22" s="1"/>
  <c r="AE1459" i="22" s="1"/>
  <c r="J1461" i="22"/>
  <c r="V1461" i="22" s="1"/>
  <c r="AC1461" i="22" s="1"/>
  <c r="O1461" i="22"/>
  <c r="T1461" i="22"/>
  <c r="Q1462" i="22"/>
  <c r="W1462" i="22" s="1"/>
  <c r="AD1462" i="22" s="1"/>
  <c r="M1462" i="22"/>
  <c r="I1462" i="22"/>
  <c r="U1462" i="22" s="1"/>
  <c r="N1462" i="22"/>
  <c r="Z1462" i="22" s="1"/>
  <c r="AG1462" i="22" s="1"/>
  <c r="S1462" i="22"/>
  <c r="L1463" i="22"/>
  <c r="X1463" i="22" s="1"/>
  <c r="AE1463" i="22" s="1"/>
  <c r="J1465" i="22"/>
  <c r="V1465" i="22" s="1"/>
  <c r="AC1465" i="22" s="1"/>
  <c r="O1465" i="22"/>
  <c r="U1465" i="22" s="1"/>
  <c r="T1465" i="22"/>
  <c r="Z1465" i="22" s="1"/>
  <c r="AG1465" i="22" s="1"/>
  <c r="J1466" i="22"/>
  <c r="R1466" i="22"/>
  <c r="Q1469" i="22"/>
  <c r="M1469" i="22"/>
  <c r="I1469" i="22"/>
  <c r="S1469" i="22"/>
  <c r="O1469" i="22"/>
  <c r="K1469" i="22"/>
  <c r="P1469" i="22"/>
  <c r="V1469" i="22" s="1"/>
  <c r="AC1469" i="22" s="1"/>
  <c r="J1470" i="22"/>
  <c r="R1470" i="22"/>
  <c r="Q1473" i="22"/>
  <c r="M1473" i="22"/>
  <c r="I1473" i="22"/>
  <c r="S1473" i="22"/>
  <c r="O1473" i="22"/>
  <c r="K1473" i="22"/>
  <c r="P1473" i="22"/>
  <c r="V1473" i="22" s="1"/>
  <c r="AC1473" i="22" s="1"/>
  <c r="J1474" i="22"/>
  <c r="V1474" i="22" s="1"/>
  <c r="AC1474" i="22" s="1"/>
  <c r="J1475" i="22"/>
  <c r="V1475" i="22" s="1"/>
  <c r="AC1475" i="22" s="1"/>
  <c r="S1477" i="22"/>
  <c r="O1477" i="22"/>
  <c r="K1477" i="22"/>
  <c r="R1477" i="22"/>
  <c r="N1477" i="22"/>
  <c r="Z1477" i="22" s="1"/>
  <c r="AG1477" i="22" s="1"/>
  <c r="J1477" i="22"/>
  <c r="V1477" i="22" s="1"/>
  <c r="AC1477" i="22" s="1"/>
  <c r="Q1477" i="22"/>
  <c r="W1477" i="22" s="1"/>
  <c r="AD1477" i="22" s="1"/>
  <c r="I1477" i="22"/>
  <c r="M1477" i="22"/>
  <c r="P1479" i="22"/>
  <c r="V1479" i="22" s="1"/>
  <c r="AC1479" i="22" s="1"/>
  <c r="R1493" i="22"/>
  <c r="N1493" i="22"/>
  <c r="J1493" i="22"/>
  <c r="Q1493" i="22"/>
  <c r="L1493" i="22"/>
  <c r="P1493" i="22"/>
  <c r="K1493" i="22"/>
  <c r="T1493" i="22"/>
  <c r="O1493" i="22"/>
  <c r="I1493" i="22"/>
  <c r="S1493" i="22"/>
  <c r="M1493" i="22"/>
  <c r="U1458" i="22"/>
  <c r="Q1459" i="22"/>
  <c r="W1459" i="22" s="1"/>
  <c r="AD1459" i="22" s="1"/>
  <c r="M1459" i="22"/>
  <c r="I1459" i="22"/>
  <c r="U1459" i="22" s="1"/>
  <c r="N1459" i="22"/>
  <c r="Z1459" i="22" s="1"/>
  <c r="AG1459" i="22" s="1"/>
  <c r="S1459" i="22"/>
  <c r="Q1463" i="22"/>
  <c r="W1463" i="22" s="1"/>
  <c r="AD1463" i="22" s="1"/>
  <c r="M1463" i="22"/>
  <c r="I1463" i="22"/>
  <c r="U1463" i="22" s="1"/>
  <c r="N1463" i="22"/>
  <c r="Z1463" i="22" s="1"/>
  <c r="AG1463" i="22" s="1"/>
  <c r="S1463" i="22"/>
  <c r="Y1463" i="22" s="1"/>
  <c r="AF1463" i="22" s="1"/>
  <c r="Q1468" i="22"/>
  <c r="M1468" i="22"/>
  <c r="I1468" i="22"/>
  <c r="S1468" i="22"/>
  <c r="O1468" i="22"/>
  <c r="K1468" i="22"/>
  <c r="P1468" i="22"/>
  <c r="V1468" i="22" s="1"/>
  <c r="AC1468" i="22" s="1"/>
  <c r="Q1472" i="22"/>
  <c r="M1472" i="22"/>
  <c r="I1472" i="22"/>
  <c r="S1472" i="22"/>
  <c r="Y1472" i="22" s="1"/>
  <c r="AF1472" i="22" s="1"/>
  <c r="O1472" i="22"/>
  <c r="K1472" i="22"/>
  <c r="P1472" i="22"/>
  <c r="V1472" i="22" s="1"/>
  <c r="AC1472" i="22" s="1"/>
  <c r="S1483" i="22"/>
  <c r="O1483" i="22"/>
  <c r="K1483" i="22"/>
  <c r="R1483" i="22"/>
  <c r="N1483" i="22"/>
  <c r="J1483" i="22"/>
  <c r="V1483" i="22" s="1"/>
  <c r="AC1483" i="22" s="1"/>
  <c r="Q1483" i="22"/>
  <c r="W1483" i="22" s="1"/>
  <c r="AD1483" i="22" s="1"/>
  <c r="M1483" i="22"/>
  <c r="L1483" i="22"/>
  <c r="T1483" i="22"/>
  <c r="I1483" i="22"/>
  <c r="S1478" i="22"/>
  <c r="O1478" i="22"/>
  <c r="K1478" i="22"/>
  <c r="W1478" i="22" s="1"/>
  <c r="AD1478" i="22" s="1"/>
  <c r="R1478" i="22"/>
  <c r="N1478" i="22"/>
  <c r="J1478" i="22"/>
  <c r="P1478" i="22"/>
  <c r="V1478" i="22" s="1"/>
  <c r="AC1478" i="22" s="1"/>
  <c r="S1482" i="22"/>
  <c r="Y1482" i="22" s="1"/>
  <c r="AF1482" i="22" s="1"/>
  <c r="O1482" i="22"/>
  <c r="K1482" i="22"/>
  <c r="R1482" i="22"/>
  <c r="N1482" i="22"/>
  <c r="J1482" i="22"/>
  <c r="P1482" i="22"/>
  <c r="S1507" i="22"/>
  <c r="O1507" i="22"/>
  <c r="K1507" i="22"/>
  <c r="R1507" i="22"/>
  <c r="N1507" i="22"/>
  <c r="J1507" i="22"/>
  <c r="T1507" i="22"/>
  <c r="L1507" i="22"/>
  <c r="Q1507" i="22"/>
  <c r="I1507" i="22"/>
  <c r="P1507" i="22"/>
  <c r="M1507" i="22"/>
  <c r="S1481" i="22"/>
  <c r="O1481" i="22"/>
  <c r="K1481" i="22"/>
  <c r="R1481" i="22"/>
  <c r="X1481" i="22" s="1"/>
  <c r="AE1481" i="22" s="1"/>
  <c r="N1481" i="22"/>
  <c r="Z1481" i="22" s="1"/>
  <c r="AG1481" i="22" s="1"/>
  <c r="J1481" i="22"/>
  <c r="P1481" i="22"/>
  <c r="W1482" i="22"/>
  <c r="AD1482" i="22" s="1"/>
  <c r="S1484" i="22"/>
  <c r="O1484" i="22"/>
  <c r="K1484" i="22"/>
  <c r="R1484" i="22"/>
  <c r="N1484" i="22"/>
  <c r="Z1484" i="22" s="1"/>
  <c r="AG1484" i="22" s="1"/>
  <c r="J1484" i="22"/>
  <c r="V1484" i="22" s="1"/>
  <c r="AC1484" i="22" s="1"/>
  <c r="Q1484" i="22"/>
  <c r="W1484" i="22" s="1"/>
  <c r="AD1484" i="22" s="1"/>
  <c r="M1484" i="22"/>
  <c r="I1484" i="22"/>
  <c r="S1485" i="22"/>
  <c r="O1485" i="22"/>
  <c r="K1485" i="22"/>
  <c r="R1485" i="22"/>
  <c r="N1485" i="22"/>
  <c r="Z1485" i="22" s="1"/>
  <c r="AG1485" i="22" s="1"/>
  <c r="J1485" i="22"/>
  <c r="V1485" i="22" s="1"/>
  <c r="AC1485" i="22" s="1"/>
  <c r="Q1485" i="22"/>
  <c r="W1485" i="22" s="1"/>
  <c r="AD1485" i="22" s="1"/>
  <c r="M1485" i="22"/>
  <c r="I1485" i="22"/>
  <c r="S1486" i="22"/>
  <c r="O1486" i="22"/>
  <c r="K1486" i="22"/>
  <c r="R1486" i="22"/>
  <c r="N1486" i="22"/>
  <c r="Z1486" i="22" s="1"/>
  <c r="AG1486" i="22" s="1"/>
  <c r="J1486" i="22"/>
  <c r="V1486" i="22" s="1"/>
  <c r="AC1486" i="22" s="1"/>
  <c r="Q1486" i="22"/>
  <c r="W1486" i="22" s="1"/>
  <c r="AD1486" i="22" s="1"/>
  <c r="M1486" i="22"/>
  <c r="I1486" i="22"/>
  <c r="S1487" i="22"/>
  <c r="O1487" i="22"/>
  <c r="K1487" i="22"/>
  <c r="R1487" i="22"/>
  <c r="N1487" i="22"/>
  <c r="Z1487" i="22" s="1"/>
  <c r="AG1487" i="22" s="1"/>
  <c r="J1487" i="22"/>
  <c r="V1487" i="22" s="1"/>
  <c r="AC1487" i="22" s="1"/>
  <c r="Q1487" i="22"/>
  <c r="W1487" i="22" s="1"/>
  <c r="AD1487" i="22" s="1"/>
  <c r="M1487" i="22"/>
  <c r="I1487" i="22"/>
  <c r="S1488" i="22"/>
  <c r="O1488" i="22"/>
  <c r="K1488" i="22"/>
  <c r="R1488" i="22"/>
  <c r="N1488" i="22"/>
  <c r="Z1488" i="22" s="1"/>
  <c r="AG1488" i="22" s="1"/>
  <c r="J1488" i="22"/>
  <c r="V1488" i="22" s="1"/>
  <c r="AC1488" i="22" s="1"/>
  <c r="Q1488" i="22"/>
  <c r="W1488" i="22" s="1"/>
  <c r="AD1488" i="22" s="1"/>
  <c r="M1488" i="22"/>
  <c r="I1488" i="22"/>
  <c r="S1489" i="22"/>
  <c r="O1489" i="22"/>
  <c r="K1489" i="22"/>
  <c r="R1489" i="22"/>
  <c r="N1489" i="22"/>
  <c r="Z1489" i="22" s="1"/>
  <c r="AG1489" i="22" s="1"/>
  <c r="J1489" i="22"/>
  <c r="V1489" i="22" s="1"/>
  <c r="AC1489" i="22" s="1"/>
  <c r="Q1489" i="22"/>
  <c r="W1489" i="22" s="1"/>
  <c r="AD1489" i="22" s="1"/>
  <c r="M1489" i="22"/>
  <c r="I1489" i="22"/>
  <c r="S1476" i="22"/>
  <c r="Y1476" i="22" s="1"/>
  <c r="AF1476" i="22" s="1"/>
  <c r="O1476" i="22"/>
  <c r="K1476" i="22"/>
  <c r="W1476" i="22" s="1"/>
  <c r="AD1476" i="22" s="1"/>
  <c r="R1476" i="22"/>
  <c r="N1476" i="22"/>
  <c r="Z1476" i="22" s="1"/>
  <c r="AG1476" i="22" s="1"/>
  <c r="J1476" i="22"/>
  <c r="P1476" i="22"/>
  <c r="L1478" i="22"/>
  <c r="T1478" i="22"/>
  <c r="Z1478" i="22" s="1"/>
  <c r="AG1478" i="22" s="1"/>
  <c r="S1480" i="22"/>
  <c r="O1480" i="22"/>
  <c r="U1480" i="22" s="1"/>
  <c r="K1480" i="22"/>
  <c r="W1480" i="22" s="1"/>
  <c r="AD1480" i="22" s="1"/>
  <c r="R1480" i="22"/>
  <c r="N1480" i="22"/>
  <c r="Z1480" i="22" s="1"/>
  <c r="AG1480" i="22" s="1"/>
  <c r="J1480" i="22"/>
  <c r="P1480" i="22"/>
  <c r="I1481" i="22"/>
  <c r="Q1481" i="22"/>
  <c r="L1482" i="22"/>
  <c r="T1482" i="22"/>
  <c r="Z1482" i="22" s="1"/>
  <c r="AG1482" i="22" s="1"/>
  <c r="L1484" i="22"/>
  <c r="L1485" i="22"/>
  <c r="L1486" i="22"/>
  <c r="L1487" i="22"/>
  <c r="L1488" i="22"/>
  <c r="L1489" i="22"/>
  <c r="R1490" i="22"/>
  <c r="N1490" i="22"/>
  <c r="J1490" i="22"/>
  <c r="M1490" i="22"/>
  <c r="S1490" i="22"/>
  <c r="R1494" i="22"/>
  <c r="N1494" i="22"/>
  <c r="J1494" i="22"/>
  <c r="M1494" i="22"/>
  <c r="S1494" i="22"/>
  <c r="R1496" i="22"/>
  <c r="N1496" i="22"/>
  <c r="J1496" i="22"/>
  <c r="Q1496" i="22"/>
  <c r="L1496" i="22"/>
  <c r="P1496" i="22"/>
  <c r="K1496" i="22"/>
  <c r="S1496" i="22"/>
  <c r="S1503" i="22"/>
  <c r="O1503" i="22"/>
  <c r="K1503" i="22"/>
  <c r="R1503" i="22"/>
  <c r="N1503" i="22"/>
  <c r="J1503" i="22"/>
  <c r="T1503" i="22"/>
  <c r="L1503" i="22"/>
  <c r="Q1503" i="22"/>
  <c r="I1503" i="22"/>
  <c r="S1504" i="22"/>
  <c r="O1504" i="22"/>
  <c r="K1504" i="22"/>
  <c r="W1504" i="22" s="1"/>
  <c r="AD1504" i="22" s="1"/>
  <c r="R1504" i="22"/>
  <c r="N1504" i="22"/>
  <c r="J1504" i="22"/>
  <c r="M1504" i="22"/>
  <c r="T1504" i="22"/>
  <c r="L1504" i="22"/>
  <c r="I1490" i="22"/>
  <c r="O1490" i="22"/>
  <c r="T1490" i="22"/>
  <c r="R1491" i="22"/>
  <c r="N1491" i="22"/>
  <c r="J1491" i="22"/>
  <c r="V1491" i="22" s="1"/>
  <c r="AC1491" i="22" s="1"/>
  <c r="M1491" i="22"/>
  <c r="S1491" i="22"/>
  <c r="I1494" i="22"/>
  <c r="O1494" i="22"/>
  <c r="T1494" i="22"/>
  <c r="R1495" i="22"/>
  <c r="N1495" i="22"/>
  <c r="J1495" i="22"/>
  <c r="V1495" i="22" s="1"/>
  <c r="AC1495" i="22" s="1"/>
  <c r="M1495" i="22"/>
  <c r="S1495" i="22"/>
  <c r="I1496" i="22"/>
  <c r="U1496" i="22" s="1"/>
  <c r="T1496" i="22"/>
  <c r="Z1496" i="22" s="1"/>
  <c r="AG1496" i="22" s="1"/>
  <c r="S1499" i="22"/>
  <c r="O1499" i="22"/>
  <c r="K1499" i="22"/>
  <c r="R1499" i="22"/>
  <c r="N1499" i="22"/>
  <c r="J1499" i="22"/>
  <c r="V1499" i="22" s="1"/>
  <c r="AC1499" i="22" s="1"/>
  <c r="T1499" i="22"/>
  <c r="L1499" i="22"/>
  <c r="Q1499" i="22"/>
  <c r="I1499" i="22"/>
  <c r="S1500" i="22"/>
  <c r="O1500" i="22"/>
  <c r="K1500" i="22"/>
  <c r="W1500" i="22" s="1"/>
  <c r="AD1500" i="22" s="1"/>
  <c r="R1500" i="22"/>
  <c r="N1500" i="22"/>
  <c r="J1500" i="22"/>
  <c r="V1500" i="22" s="1"/>
  <c r="AC1500" i="22" s="1"/>
  <c r="M1500" i="22"/>
  <c r="T1500" i="22"/>
  <c r="L1500" i="22"/>
  <c r="M1503" i="22"/>
  <c r="I1504" i="22"/>
  <c r="K1490" i="22"/>
  <c r="W1490" i="22" s="1"/>
  <c r="AD1490" i="22" s="1"/>
  <c r="P1490" i="22"/>
  <c r="I1491" i="22"/>
  <c r="O1491" i="22"/>
  <c r="T1491" i="22"/>
  <c r="R1492" i="22"/>
  <c r="X1492" i="22" s="1"/>
  <c r="AE1492" i="22" s="1"/>
  <c r="N1492" i="22"/>
  <c r="Z1492" i="22" s="1"/>
  <c r="AG1492" i="22" s="1"/>
  <c r="J1492" i="22"/>
  <c r="V1492" i="22" s="1"/>
  <c r="M1492" i="22"/>
  <c r="S1492" i="22"/>
  <c r="K1494" i="22"/>
  <c r="W1494" i="22" s="1"/>
  <c r="AD1494" i="22" s="1"/>
  <c r="P1494" i="22"/>
  <c r="V1494" i="22" s="1"/>
  <c r="AC1494" i="22" s="1"/>
  <c r="I1495" i="22"/>
  <c r="O1495" i="22"/>
  <c r="T1495" i="22"/>
  <c r="M1496" i="22"/>
  <c r="M1499" i="22"/>
  <c r="I1500" i="22"/>
  <c r="P1503" i="22"/>
  <c r="P1504" i="22"/>
  <c r="S1498" i="22"/>
  <c r="O1498" i="22"/>
  <c r="K1498" i="22"/>
  <c r="R1498" i="22"/>
  <c r="N1498" i="22"/>
  <c r="Z1498" i="22" s="1"/>
  <c r="AG1498" i="22" s="1"/>
  <c r="J1498" i="22"/>
  <c r="P1498" i="22"/>
  <c r="S1502" i="22"/>
  <c r="O1502" i="22"/>
  <c r="K1502" i="22"/>
  <c r="R1502" i="22"/>
  <c r="N1502" i="22"/>
  <c r="Z1502" i="22" s="1"/>
  <c r="AG1502" i="22" s="1"/>
  <c r="J1502" i="22"/>
  <c r="P1502" i="22"/>
  <c r="S1506" i="22"/>
  <c r="O1506" i="22"/>
  <c r="K1506" i="22"/>
  <c r="R1506" i="22"/>
  <c r="N1506" i="22"/>
  <c r="Z1506" i="22" s="1"/>
  <c r="AG1506" i="22" s="1"/>
  <c r="J1506" i="22"/>
  <c r="P1506" i="22"/>
  <c r="S1497" i="22"/>
  <c r="O1497" i="22"/>
  <c r="U1497" i="22" s="1"/>
  <c r="K1497" i="22"/>
  <c r="W1497" i="22" s="1"/>
  <c r="AD1497" i="22" s="1"/>
  <c r="R1497" i="22"/>
  <c r="N1497" i="22"/>
  <c r="Z1497" i="22" s="1"/>
  <c r="AG1497" i="22" s="1"/>
  <c r="J1497" i="22"/>
  <c r="P1497" i="22"/>
  <c r="I1498" i="22"/>
  <c r="Q1498" i="22"/>
  <c r="S1501" i="22"/>
  <c r="O1501" i="22"/>
  <c r="K1501" i="22"/>
  <c r="W1501" i="22" s="1"/>
  <c r="AD1501" i="22" s="1"/>
  <c r="R1501" i="22"/>
  <c r="N1501" i="22"/>
  <c r="Z1501" i="22" s="1"/>
  <c r="AG1501" i="22" s="1"/>
  <c r="J1501" i="22"/>
  <c r="P1501" i="22"/>
  <c r="I1502" i="22"/>
  <c r="Q1502" i="22"/>
  <c r="S1505" i="22"/>
  <c r="O1505" i="22"/>
  <c r="U1505" i="22" s="1"/>
  <c r="K1505" i="22"/>
  <c r="W1505" i="22" s="1"/>
  <c r="AD1505" i="22" s="1"/>
  <c r="R1505" i="22"/>
  <c r="X1505" i="22" s="1"/>
  <c r="AE1505" i="22" s="1"/>
  <c r="N1505" i="22"/>
  <c r="Z1505" i="22" s="1"/>
  <c r="AG1505" i="22" s="1"/>
  <c r="J1505" i="22"/>
  <c r="P1505" i="22"/>
  <c r="I1506" i="22"/>
  <c r="Q1506" i="22"/>
  <c r="L766" i="22"/>
  <c r="X766" i="22" s="1"/>
  <c r="AE766" i="22" s="1"/>
  <c r="P766" i="22"/>
  <c r="T766" i="22"/>
  <c r="O8" i="16"/>
  <c r="O12" i="16" s="1"/>
  <c r="N8" i="16"/>
  <c r="N12" i="16" s="1"/>
  <c r="H8" i="16"/>
  <c r="H12" i="16" s="1"/>
  <c r="P8" i="16"/>
  <c r="P12" i="16" s="1"/>
  <c r="G8" i="16"/>
  <c r="G12" i="16" s="1"/>
  <c r="J767" i="22"/>
  <c r="N767" i="22"/>
  <c r="R767" i="22"/>
  <c r="L768" i="22"/>
  <c r="X768" i="22" s="1"/>
  <c r="AE768" i="22" s="1"/>
  <c r="P768" i="22"/>
  <c r="V768" i="22" s="1"/>
  <c r="AC768" i="22" s="1"/>
  <c r="T768" i="22"/>
  <c r="J769" i="22"/>
  <c r="N769" i="22"/>
  <c r="R769" i="22"/>
  <c r="L770" i="22"/>
  <c r="P770" i="22"/>
  <c r="T770" i="22"/>
  <c r="J771" i="22"/>
  <c r="N771" i="22"/>
  <c r="R771" i="22"/>
  <c r="L772" i="22"/>
  <c r="X772" i="22" s="1"/>
  <c r="AE772" i="22" s="1"/>
  <c r="P772" i="22"/>
  <c r="V772" i="22" s="1"/>
  <c r="AC772" i="22" s="1"/>
  <c r="T772" i="22"/>
  <c r="J773" i="22"/>
  <c r="N773" i="22"/>
  <c r="R773" i="22"/>
  <c r="L774" i="22"/>
  <c r="X774" i="22" s="1"/>
  <c r="AE774" i="22" s="1"/>
  <c r="P774" i="22"/>
  <c r="T774" i="22"/>
  <c r="J775" i="22"/>
  <c r="N775" i="22"/>
  <c r="R775" i="22"/>
  <c r="I766" i="22"/>
  <c r="M766" i="22"/>
  <c r="Y766" i="22" s="1"/>
  <c r="AF766" i="22" s="1"/>
  <c r="Q766" i="22"/>
  <c r="K767" i="22"/>
  <c r="W767" i="22" s="1"/>
  <c r="AD767" i="22" s="1"/>
  <c r="O767" i="22"/>
  <c r="S767" i="22"/>
  <c r="I768" i="22"/>
  <c r="M768" i="22"/>
  <c r="Y768" i="22" s="1"/>
  <c r="AF768" i="22" s="1"/>
  <c r="Q768" i="22"/>
  <c r="K769" i="22"/>
  <c r="W769" i="22" s="1"/>
  <c r="AD769" i="22" s="1"/>
  <c r="O769" i="22"/>
  <c r="S769" i="22"/>
  <c r="I770" i="22"/>
  <c r="M770" i="22"/>
  <c r="Q770" i="22"/>
  <c r="K771" i="22"/>
  <c r="W771" i="22" s="1"/>
  <c r="AD771" i="22" s="1"/>
  <c r="O771" i="22"/>
  <c r="S771" i="22"/>
  <c r="I772" i="22"/>
  <c r="M772" i="22"/>
  <c r="Y772" i="22" s="1"/>
  <c r="AF772" i="22" s="1"/>
  <c r="Q772" i="22"/>
  <c r="K773" i="22"/>
  <c r="W773" i="22" s="1"/>
  <c r="AD773" i="22" s="1"/>
  <c r="O773" i="22"/>
  <c r="S773" i="22"/>
  <c r="I774" i="22"/>
  <c r="M774" i="22"/>
  <c r="Y774" i="22" s="1"/>
  <c r="AF774" i="22" s="1"/>
  <c r="Q774" i="22"/>
  <c r="K775" i="22"/>
  <c r="W775" i="22" s="1"/>
  <c r="AD775" i="22" s="1"/>
  <c r="O775" i="22"/>
  <c r="S775" i="22"/>
  <c r="L767" i="22"/>
  <c r="P767" i="22"/>
  <c r="V767" i="22" s="1"/>
  <c r="AC767" i="22" s="1"/>
  <c r="T767" i="22"/>
  <c r="L769" i="22"/>
  <c r="P769" i="22"/>
  <c r="T769" i="22"/>
  <c r="Z769" i="22" s="1"/>
  <c r="AG769" i="22" s="1"/>
  <c r="L771" i="22"/>
  <c r="P771" i="22"/>
  <c r="V771" i="22" s="1"/>
  <c r="AC771" i="22" s="1"/>
  <c r="T771" i="22"/>
  <c r="Z771" i="22" s="1"/>
  <c r="AG771" i="22" s="1"/>
  <c r="L773" i="22"/>
  <c r="P773" i="22"/>
  <c r="T773" i="22"/>
  <c r="L775" i="22"/>
  <c r="P775" i="22"/>
  <c r="V775" i="22" s="1"/>
  <c r="AC775" i="22" s="1"/>
  <c r="T775" i="22"/>
  <c r="K766" i="22"/>
  <c r="O766" i="22"/>
  <c r="I767" i="22"/>
  <c r="M767" i="22"/>
  <c r="K768" i="22"/>
  <c r="O768" i="22"/>
  <c r="U768" i="22" s="1"/>
  <c r="I769" i="22"/>
  <c r="M769" i="22"/>
  <c r="K770" i="22"/>
  <c r="O770" i="22"/>
  <c r="I771" i="22"/>
  <c r="M771" i="22"/>
  <c r="K772" i="22"/>
  <c r="O772" i="22"/>
  <c r="U772" i="22" s="1"/>
  <c r="I773" i="22"/>
  <c r="M773" i="22"/>
  <c r="K774" i="22"/>
  <c r="O774" i="22"/>
  <c r="I775" i="22"/>
  <c r="M775" i="22"/>
  <c r="I52" i="50"/>
  <c r="I44" i="50" s="1"/>
  <c r="M25" i="109"/>
  <c r="N25" i="110"/>
  <c r="I25" i="124"/>
  <c r="N24" i="129"/>
  <c r="N24" i="94"/>
  <c r="P25" i="95"/>
  <c r="I25" i="97"/>
  <c r="I25" i="102"/>
  <c r="L31" i="104"/>
  <c r="L51" i="104" s="1"/>
  <c r="L43" i="104" s="1"/>
  <c r="P52" i="116"/>
  <c r="P44" i="116" s="1"/>
  <c r="M24" i="121"/>
  <c r="I25" i="99"/>
  <c r="L24" i="104"/>
  <c r="G25" i="114"/>
  <c r="L31" i="116"/>
  <c r="L23" i="116" s="1"/>
  <c r="L24" i="130"/>
  <c r="M53" i="50"/>
  <c r="M45" i="50" s="1"/>
  <c r="G53" i="112"/>
  <c r="G45" i="112" s="1"/>
  <c r="L24" i="125"/>
  <c r="O25" i="125"/>
  <c r="M52" i="128"/>
  <c r="M44" i="128" s="1"/>
  <c r="M24" i="128"/>
  <c r="N24" i="112"/>
  <c r="I24" i="115"/>
  <c r="H31" i="116"/>
  <c r="H23" i="116" s="1"/>
  <c r="N52" i="116"/>
  <c r="N44" i="116" s="1"/>
  <c r="L25" i="118"/>
  <c r="G24" i="124"/>
  <c r="I52" i="127"/>
  <c r="I44" i="127" s="1"/>
  <c r="L24" i="129"/>
  <c r="P52" i="129"/>
  <c r="P44" i="129" s="1"/>
  <c r="I53" i="129"/>
  <c r="I45" i="129" s="1"/>
  <c r="N25" i="99"/>
  <c r="N53" i="99"/>
  <c r="N45" i="99" s="1"/>
  <c r="L52" i="121"/>
  <c r="L44" i="121" s="1"/>
  <c r="L24" i="121"/>
  <c r="P24" i="125"/>
  <c r="L25" i="5"/>
  <c r="P52" i="93"/>
  <c r="P44" i="93" s="1"/>
  <c r="N24" i="117"/>
  <c r="M25" i="93"/>
  <c r="H23" i="103"/>
  <c r="N24" i="115"/>
  <c r="P25" i="122"/>
  <c r="P52" i="97"/>
  <c r="P44" i="97" s="1"/>
  <c r="H52" i="98"/>
  <c r="H44" i="98" s="1"/>
  <c r="I25" i="104"/>
  <c r="I24" i="110"/>
  <c r="I24" i="116"/>
  <c r="M24" i="122"/>
  <c r="N25" i="125"/>
  <c r="N10" i="103"/>
  <c r="K52" i="102"/>
  <c r="K44" i="102" s="1"/>
  <c r="K24" i="102"/>
  <c r="K32" i="95"/>
  <c r="K33" i="5"/>
  <c r="K53" i="5" s="1"/>
  <c r="K45" i="5" s="1"/>
  <c r="L24" i="50"/>
  <c r="K33" i="50"/>
  <c r="K53" i="50" s="1"/>
  <c r="K45" i="50" s="1"/>
  <c r="K33" i="91"/>
  <c r="H25" i="92"/>
  <c r="P25" i="92"/>
  <c r="K33" i="92"/>
  <c r="K53" i="92" s="1"/>
  <c r="K45" i="92" s="1"/>
  <c r="K32" i="93"/>
  <c r="O25" i="94"/>
  <c r="O10" i="94" s="1"/>
  <c r="K32" i="96"/>
  <c r="K32" i="100"/>
  <c r="N24" i="101"/>
  <c r="M24" i="102"/>
  <c r="N53" i="103"/>
  <c r="N45" i="103" s="1"/>
  <c r="L25" i="108"/>
  <c r="I52" i="113"/>
  <c r="I44" i="113" s="1"/>
  <c r="K33" i="128"/>
  <c r="K32" i="127"/>
  <c r="K52" i="127" s="1"/>
  <c r="K44" i="127" s="1"/>
  <c r="K33" i="124"/>
  <c r="K53" i="124" s="1"/>
  <c r="K45" i="124" s="1"/>
  <c r="K32" i="120"/>
  <c r="K33" i="119"/>
  <c r="K33" i="130"/>
  <c r="K53" i="130" s="1"/>
  <c r="K45" i="130" s="1"/>
  <c r="K33" i="129"/>
  <c r="K53" i="129" s="1"/>
  <c r="K45" i="129" s="1"/>
  <c r="K32" i="126"/>
  <c r="K33" i="125"/>
  <c r="K33" i="123"/>
  <c r="K53" i="123" s="1"/>
  <c r="K45" i="123" s="1"/>
  <c r="K32" i="122"/>
  <c r="K33" i="121"/>
  <c r="K53" i="121" s="1"/>
  <c r="K45" i="121" s="1"/>
  <c r="K33" i="118"/>
  <c r="K33" i="117"/>
  <c r="K53" i="117" s="1"/>
  <c r="K45" i="117" s="1"/>
  <c r="K33" i="116"/>
  <c r="K32" i="114"/>
  <c r="K52" i="114" s="1"/>
  <c r="K44" i="114" s="1"/>
  <c r="K32" i="128"/>
  <c r="K33" i="127"/>
  <c r="K32" i="124"/>
  <c r="K33" i="120"/>
  <c r="K53" i="120" s="1"/>
  <c r="K45" i="120" s="1"/>
  <c r="K32" i="119"/>
  <c r="K33" i="115"/>
  <c r="K53" i="115" s="1"/>
  <c r="K45" i="115" s="1"/>
  <c r="K32" i="113"/>
  <c r="K32" i="112"/>
  <c r="K24" i="112" s="1"/>
  <c r="K32" i="129"/>
  <c r="K32" i="109"/>
  <c r="K24" i="109" s="1"/>
  <c r="K33" i="108"/>
  <c r="K53" i="108" s="1"/>
  <c r="K45" i="108" s="1"/>
  <c r="K33" i="107"/>
  <c r="K33" i="106"/>
  <c r="K32" i="105"/>
  <c r="K33" i="104"/>
  <c r="K32" i="103"/>
  <c r="K32" i="125"/>
  <c r="K24" i="125" s="1"/>
  <c r="K32" i="123"/>
  <c r="K33" i="122"/>
  <c r="K32" i="116"/>
  <c r="K24" i="116" s="1"/>
  <c r="K32" i="115"/>
  <c r="K33" i="113"/>
  <c r="K53" i="113" s="1"/>
  <c r="K45" i="113" s="1"/>
  <c r="K33" i="112"/>
  <c r="K33" i="111"/>
  <c r="K33" i="110"/>
  <c r="K53" i="110" s="1"/>
  <c r="K45" i="110" s="1"/>
  <c r="K32" i="130"/>
  <c r="K33" i="126"/>
  <c r="K53" i="126" s="1"/>
  <c r="K45" i="126" s="1"/>
  <c r="K32" i="118"/>
  <c r="K33" i="114"/>
  <c r="K33" i="109"/>
  <c r="K32" i="108"/>
  <c r="K32" i="106"/>
  <c r="K31" i="106" s="1"/>
  <c r="K51" i="106" s="1"/>
  <c r="K43" i="106" s="1"/>
  <c r="K33" i="105"/>
  <c r="K53" i="105" s="1"/>
  <c r="K45" i="105" s="1"/>
  <c r="K32" i="104"/>
  <c r="K52" i="104" s="1"/>
  <c r="K44" i="104" s="1"/>
  <c r="K33" i="103"/>
  <c r="K53" i="103" s="1"/>
  <c r="K45" i="103" s="1"/>
  <c r="O24" i="98"/>
  <c r="K32" i="101"/>
  <c r="G53" i="106"/>
  <c r="G45" i="106" s="1"/>
  <c r="P52" i="109"/>
  <c r="P44" i="109" s="1"/>
  <c r="I25" i="92"/>
  <c r="K32" i="92"/>
  <c r="K32" i="94"/>
  <c r="K24" i="94" s="1"/>
  <c r="K33" i="95"/>
  <c r="H53" i="95"/>
  <c r="H45" i="95" s="1"/>
  <c r="K32" i="97"/>
  <c r="K24" i="97" s="1"/>
  <c r="K33" i="98"/>
  <c r="K53" i="98" s="1"/>
  <c r="K45" i="98" s="1"/>
  <c r="K33" i="99"/>
  <c r="M25" i="101"/>
  <c r="K33" i="101"/>
  <c r="K53" i="101" s="1"/>
  <c r="K45" i="101" s="1"/>
  <c r="L31" i="109"/>
  <c r="I53" i="109"/>
  <c r="I45" i="109" s="1"/>
  <c r="P52" i="114"/>
  <c r="P44" i="114" s="1"/>
  <c r="K33" i="94"/>
  <c r="K33" i="97"/>
  <c r="K53" i="97" s="1"/>
  <c r="K45" i="97" s="1"/>
  <c r="K32" i="98"/>
  <c r="K32" i="99"/>
  <c r="K24" i="99" s="1"/>
  <c r="L24" i="109"/>
  <c r="K32" i="110"/>
  <c r="M53" i="130"/>
  <c r="M45" i="130" s="1"/>
  <c r="K32" i="5"/>
  <c r="K32" i="50"/>
  <c r="K24" i="50" s="1"/>
  <c r="K32" i="91"/>
  <c r="K33" i="93"/>
  <c r="K53" i="93" s="1"/>
  <c r="K45" i="93" s="1"/>
  <c r="L24" i="96"/>
  <c r="P25" i="96"/>
  <c r="K33" i="96"/>
  <c r="K33" i="100"/>
  <c r="K33" i="102"/>
  <c r="K53" i="102" s="1"/>
  <c r="K45" i="102" s="1"/>
  <c r="L53" i="106"/>
  <c r="L45" i="106" s="1"/>
  <c r="L25" i="106"/>
  <c r="K32" i="107"/>
  <c r="K24" i="107" s="1"/>
  <c r="K32" i="111"/>
  <c r="K32" i="117"/>
  <c r="K24" i="117" s="1"/>
  <c r="K32" i="121"/>
  <c r="K52" i="121" s="1"/>
  <c r="K44" i="121" s="1"/>
  <c r="M25" i="123"/>
  <c r="M53" i="123"/>
  <c r="M45" i="123" s="1"/>
  <c r="G24" i="110"/>
  <c r="I25" i="111"/>
  <c r="M24" i="113"/>
  <c r="M53" i="117"/>
  <c r="M45" i="117" s="1"/>
  <c r="L52" i="127"/>
  <c r="L44" i="127" s="1"/>
  <c r="N52" i="128"/>
  <c r="N44" i="128" s="1"/>
  <c r="G25" i="116"/>
  <c r="N31" i="116"/>
  <c r="N51" i="116" s="1"/>
  <c r="N43" i="116" s="1"/>
  <c r="L52" i="123"/>
  <c r="L44" i="123" s="1"/>
  <c r="I24" i="101"/>
  <c r="I52" i="101"/>
  <c r="I44" i="101" s="1"/>
  <c r="O25" i="50"/>
  <c r="O10" i="50" s="1"/>
  <c r="J33" i="91"/>
  <c r="J32" i="92"/>
  <c r="J33" i="95"/>
  <c r="K52" i="99"/>
  <c r="K44" i="99" s="1"/>
  <c r="M53" i="100"/>
  <c r="M45" i="100" s="1"/>
  <c r="M25" i="100"/>
  <c r="J32" i="102"/>
  <c r="N52" i="102"/>
  <c r="N44" i="102" s="1"/>
  <c r="M52" i="104"/>
  <c r="M44" i="104" s="1"/>
  <c r="M31" i="104"/>
  <c r="J33" i="104"/>
  <c r="J32" i="110"/>
  <c r="G25" i="5"/>
  <c r="P25" i="50"/>
  <c r="J33" i="50"/>
  <c r="J32" i="91"/>
  <c r="M52" i="92"/>
  <c r="M44" i="92" s="1"/>
  <c r="N52" i="93"/>
  <c r="N44" i="93" s="1"/>
  <c r="P25" i="94"/>
  <c r="J33" i="94"/>
  <c r="I25" i="95"/>
  <c r="J32" i="95"/>
  <c r="I53" i="100"/>
  <c r="I45" i="100" s="1"/>
  <c r="P23" i="103"/>
  <c r="I31" i="104"/>
  <c r="J33" i="130"/>
  <c r="J32" i="127"/>
  <c r="J33" i="126"/>
  <c r="J32" i="128"/>
  <c r="J33" i="127"/>
  <c r="J33" i="128"/>
  <c r="J32" i="125"/>
  <c r="J33" i="124"/>
  <c r="J32" i="130"/>
  <c r="J32" i="129"/>
  <c r="J33" i="125"/>
  <c r="J33" i="129"/>
  <c r="J32" i="126"/>
  <c r="J33" i="123"/>
  <c r="J32" i="121"/>
  <c r="J33" i="120"/>
  <c r="J32" i="124"/>
  <c r="J32" i="122"/>
  <c r="J33" i="121"/>
  <c r="J33" i="122"/>
  <c r="J32" i="119"/>
  <c r="J33" i="118"/>
  <c r="J33" i="119"/>
  <c r="J32" i="117"/>
  <c r="J32" i="116"/>
  <c r="J33" i="113"/>
  <c r="J32" i="112"/>
  <c r="J32" i="120"/>
  <c r="J33" i="117"/>
  <c r="J33" i="116"/>
  <c r="J32" i="115"/>
  <c r="J32" i="123"/>
  <c r="J33" i="115"/>
  <c r="J32" i="114"/>
  <c r="J33" i="110"/>
  <c r="J32" i="109"/>
  <c r="J33" i="106"/>
  <c r="J32" i="118"/>
  <c r="J33" i="114"/>
  <c r="J32" i="111"/>
  <c r="J33" i="108"/>
  <c r="J32" i="107"/>
  <c r="J33" i="109"/>
  <c r="J32" i="106"/>
  <c r="J33" i="103"/>
  <c r="J33" i="102"/>
  <c r="J32" i="99"/>
  <c r="J33" i="98"/>
  <c r="J32" i="113"/>
  <c r="J33" i="111"/>
  <c r="J32" i="108"/>
  <c r="J32" i="105"/>
  <c r="J32" i="100"/>
  <c r="J33" i="99"/>
  <c r="J33" i="112"/>
  <c r="J33" i="105"/>
  <c r="J32" i="104"/>
  <c r="J32" i="101"/>
  <c r="J33" i="100"/>
  <c r="J32" i="97"/>
  <c r="J33" i="96"/>
  <c r="J33" i="5"/>
  <c r="J32" i="50"/>
  <c r="K25" i="92"/>
  <c r="J33" i="93"/>
  <c r="J32" i="94"/>
  <c r="K25" i="98"/>
  <c r="M24" i="101"/>
  <c r="J33" i="101"/>
  <c r="J32" i="103"/>
  <c r="N52" i="103"/>
  <c r="N44" i="103" s="1"/>
  <c r="M53" i="105"/>
  <c r="M45" i="105" s="1"/>
  <c r="P31" i="108"/>
  <c r="I25" i="108"/>
  <c r="G25" i="99"/>
  <c r="O52" i="104"/>
  <c r="O44" i="104" s="1"/>
  <c r="N52" i="105"/>
  <c r="N44" i="105" s="1"/>
  <c r="H52" i="106"/>
  <c r="H44" i="106" s="1"/>
  <c r="P52" i="106"/>
  <c r="P44" i="106" s="1"/>
  <c r="L53" i="109"/>
  <c r="L45" i="109" s="1"/>
  <c r="L25" i="109"/>
  <c r="M52" i="112"/>
  <c r="M44" i="112" s="1"/>
  <c r="M24" i="112"/>
  <c r="N53" i="112"/>
  <c r="N45" i="112" s="1"/>
  <c r="O52" i="107"/>
  <c r="O44" i="107" s="1"/>
  <c r="H53" i="107"/>
  <c r="H45" i="107" s="1"/>
  <c r="L53" i="107"/>
  <c r="L45" i="107" s="1"/>
  <c r="N31" i="108"/>
  <c r="G53" i="108"/>
  <c r="G45" i="108" s="1"/>
  <c r="N25" i="111"/>
  <c r="M53" i="115"/>
  <c r="M45" i="115" s="1"/>
  <c r="G25" i="97"/>
  <c r="M52" i="109"/>
  <c r="M44" i="109" s="1"/>
  <c r="I52" i="111"/>
  <c r="I44" i="111" s="1"/>
  <c r="I31" i="111"/>
  <c r="M25" i="110"/>
  <c r="L25" i="111"/>
  <c r="I52" i="112"/>
  <c r="I44" i="112" s="1"/>
  <c r="L52" i="115"/>
  <c r="L44" i="115" s="1"/>
  <c r="N23" i="116"/>
  <c r="M52" i="114"/>
  <c r="M44" i="114" s="1"/>
  <c r="M31" i="114"/>
  <c r="O31" i="111"/>
  <c r="L25" i="117"/>
  <c r="N52" i="118"/>
  <c r="N44" i="118" s="1"/>
  <c r="P52" i="113"/>
  <c r="P44" i="113" s="1"/>
  <c r="O52" i="114"/>
  <c r="O44" i="114" s="1"/>
  <c r="M52" i="116"/>
  <c r="M44" i="116" s="1"/>
  <c r="O53" i="120"/>
  <c r="O45" i="120" s="1"/>
  <c r="G25" i="123"/>
  <c r="G53" i="120"/>
  <c r="G45" i="120" s="1"/>
  <c r="L25" i="121"/>
  <c r="M25" i="122"/>
  <c r="N52" i="124"/>
  <c r="N44" i="124" s="1"/>
  <c r="L53" i="124"/>
  <c r="L45" i="124" s="1"/>
  <c r="L25" i="124"/>
  <c r="I52" i="128"/>
  <c r="I44" i="128" s="1"/>
  <c r="I24" i="128"/>
  <c r="N53" i="123"/>
  <c r="N45" i="123" s="1"/>
  <c r="N25" i="123"/>
  <c r="H53" i="124"/>
  <c r="H45" i="124" s="1"/>
  <c r="L53" i="126"/>
  <c r="L45" i="126" s="1"/>
  <c r="L25" i="126"/>
  <c r="P53" i="126"/>
  <c r="P45" i="126" s="1"/>
  <c r="P25" i="127"/>
  <c r="I52" i="129"/>
  <c r="I44" i="129" s="1"/>
  <c r="M24" i="129"/>
  <c r="M52" i="129"/>
  <c r="M44" i="129" s="1"/>
  <c r="H53" i="126"/>
  <c r="H45" i="126" s="1"/>
  <c r="K24" i="127"/>
  <c r="I53" i="128"/>
  <c r="I45" i="128" s="1"/>
  <c r="I25" i="128"/>
  <c r="G53" i="129"/>
  <c r="G45" i="129" s="1"/>
  <c r="O25" i="129"/>
  <c r="G52" i="127"/>
  <c r="G44" i="127" s="1"/>
  <c r="J42" i="108"/>
  <c r="L42" i="111"/>
  <c r="D4" i="123"/>
  <c r="N31" i="123" s="1"/>
  <c r="N51" i="123" s="1"/>
  <c r="H42" i="98"/>
  <c r="H42" i="113"/>
  <c r="M42" i="93"/>
  <c r="D3" i="94"/>
  <c r="P42" i="98"/>
  <c r="H42" i="94"/>
  <c r="G42" i="96"/>
  <c r="N42" i="97"/>
  <c r="D3" i="98"/>
  <c r="E3" i="98" s="1"/>
  <c r="M42" i="102"/>
  <c r="L42" i="115"/>
  <c r="L42" i="119"/>
  <c r="P42" i="5"/>
  <c r="J42" i="50"/>
  <c r="P42" i="94"/>
  <c r="G42" i="98"/>
  <c r="P42" i="119"/>
  <c r="O42" i="96"/>
  <c r="M42" i="104"/>
  <c r="H42" i="109"/>
  <c r="N42" i="110"/>
  <c r="L42" i="117"/>
  <c r="M42" i="106"/>
  <c r="H42" i="93"/>
  <c r="K42" i="94"/>
  <c r="D5" i="96"/>
  <c r="E37" i="96" s="1"/>
  <c r="P42" i="104"/>
  <c r="L42" i="106"/>
  <c r="L42" i="109"/>
  <c r="P42" i="117"/>
  <c r="P42" i="126"/>
  <c r="D3" i="127"/>
  <c r="E3" i="127" s="1"/>
  <c r="D5" i="129"/>
  <c r="E5" i="129" s="1"/>
  <c r="L42" i="130"/>
  <c r="E42" i="127"/>
  <c r="E47" i="127" s="1"/>
  <c r="E11" i="127" s="1"/>
  <c r="D5" i="94"/>
  <c r="E5" i="94" s="1"/>
  <c r="L42" i="96"/>
  <c r="O42" i="98"/>
  <c r="H42" i="104"/>
  <c r="D4" i="106"/>
  <c r="E4" i="106" s="1"/>
  <c r="D5" i="107"/>
  <c r="E37" i="107" s="1"/>
  <c r="J42" i="114"/>
  <c r="H42" i="117"/>
  <c r="H42" i="123"/>
  <c r="K31" i="97"/>
  <c r="K51" i="97" s="1"/>
  <c r="J31" i="97"/>
  <c r="J51" i="97" s="1"/>
  <c r="M42" i="100"/>
  <c r="H42" i="122"/>
  <c r="P42" i="122"/>
  <c r="H42" i="91"/>
  <c r="D4" i="100"/>
  <c r="G31" i="100" s="1"/>
  <c r="G51" i="100" s="1"/>
  <c r="H42" i="100"/>
  <c r="P42" i="100"/>
  <c r="D3" i="101"/>
  <c r="E3" i="101" s="1"/>
  <c r="H42" i="102"/>
  <c r="P42" i="102"/>
  <c r="D3" i="103"/>
  <c r="E3" i="103" s="1"/>
  <c r="K42" i="103"/>
  <c r="G42" i="105"/>
  <c r="P42" i="111"/>
  <c r="P42" i="115"/>
  <c r="G42" i="120"/>
  <c r="M42" i="121"/>
  <c r="D3" i="122"/>
  <c r="E3" i="122" s="1"/>
  <c r="K42" i="122"/>
  <c r="E42" i="128"/>
  <c r="E47" i="128" s="1"/>
  <c r="E11" i="128" s="1"/>
  <c r="P42" i="130"/>
  <c r="H42" i="5"/>
  <c r="L42" i="91"/>
  <c r="L42" i="94"/>
  <c r="H42" i="96"/>
  <c r="P42" i="96"/>
  <c r="D5" i="98"/>
  <c r="E17" i="98" s="1"/>
  <c r="K42" i="98"/>
  <c r="I42" i="100"/>
  <c r="J42" i="101"/>
  <c r="D4" i="102"/>
  <c r="H31" i="102" s="1"/>
  <c r="H51" i="102" s="1"/>
  <c r="I42" i="102"/>
  <c r="D5" i="103"/>
  <c r="E37" i="103" s="1"/>
  <c r="O42" i="103"/>
  <c r="I42" i="104"/>
  <c r="D3" i="105"/>
  <c r="E3" i="105" s="1"/>
  <c r="K42" i="105"/>
  <c r="H42" i="106"/>
  <c r="P42" i="106"/>
  <c r="G42" i="107"/>
  <c r="P42" i="109"/>
  <c r="L42" i="113"/>
  <c r="J42" i="118"/>
  <c r="D5" i="122"/>
  <c r="E37" i="122" s="1"/>
  <c r="L42" i="122"/>
  <c r="H42" i="124"/>
  <c r="H42" i="126"/>
  <c r="L42" i="128"/>
  <c r="G42" i="103"/>
  <c r="L42" i="5"/>
  <c r="P42" i="91"/>
  <c r="G42" i="94"/>
  <c r="O42" i="94"/>
  <c r="D3" i="96"/>
  <c r="K42" i="96"/>
  <c r="L42" i="98"/>
  <c r="L42" i="100"/>
  <c r="L42" i="102"/>
  <c r="D4" i="104"/>
  <c r="E4" i="104" s="1"/>
  <c r="L42" i="104"/>
  <c r="D5" i="105"/>
  <c r="E37" i="105" s="1"/>
  <c r="O42" i="105"/>
  <c r="I42" i="106"/>
  <c r="D3" i="107"/>
  <c r="E3" i="107" s="1"/>
  <c r="L42" i="107"/>
  <c r="H42" i="111"/>
  <c r="P42" i="113"/>
  <c r="H42" i="115"/>
  <c r="H42" i="119"/>
  <c r="G42" i="122"/>
  <c r="O42" i="122"/>
  <c r="L42" i="126"/>
  <c r="H42" i="130"/>
  <c r="M42" i="92"/>
  <c r="I42" i="92"/>
  <c r="D4" i="92"/>
  <c r="P42" i="92"/>
  <c r="L42" i="92"/>
  <c r="H42" i="92"/>
  <c r="O42" i="92"/>
  <c r="K42" i="92"/>
  <c r="G42" i="92"/>
  <c r="D5" i="92"/>
  <c r="D3" i="92"/>
  <c r="E42" i="92"/>
  <c r="E47" i="92" s="1"/>
  <c r="E11" i="92" s="1"/>
  <c r="P42" i="95"/>
  <c r="L42" i="95"/>
  <c r="H42" i="95"/>
  <c r="O42" i="95"/>
  <c r="K42" i="95"/>
  <c r="G42" i="95"/>
  <c r="D5" i="95"/>
  <c r="D3" i="95"/>
  <c r="N42" i="95"/>
  <c r="E42" i="95"/>
  <c r="E47" i="95" s="1"/>
  <c r="E11" i="95" s="1"/>
  <c r="M42" i="95"/>
  <c r="J42" i="95"/>
  <c r="D4" i="95"/>
  <c r="I42" i="95"/>
  <c r="M42" i="50"/>
  <c r="I42" i="50"/>
  <c r="D4" i="50"/>
  <c r="P42" i="50"/>
  <c r="L42" i="50"/>
  <c r="H42" i="50"/>
  <c r="O42" i="50"/>
  <c r="K42" i="50"/>
  <c r="G42" i="50"/>
  <c r="D5" i="50"/>
  <c r="D3" i="50"/>
  <c r="E42" i="50"/>
  <c r="E47" i="50" s="1"/>
  <c r="E11" i="50" s="1"/>
  <c r="J42" i="92"/>
  <c r="D4" i="5"/>
  <c r="I42" i="5"/>
  <c r="M42" i="5"/>
  <c r="D4" i="91"/>
  <c r="I42" i="91"/>
  <c r="M42" i="91"/>
  <c r="D4" i="93"/>
  <c r="I42" i="93"/>
  <c r="M42" i="97"/>
  <c r="I42" i="97"/>
  <c r="P42" i="97"/>
  <c r="L42" i="97"/>
  <c r="H42" i="97"/>
  <c r="O42" i="97"/>
  <c r="K42" i="97"/>
  <c r="G42" i="97"/>
  <c r="D5" i="97"/>
  <c r="D3" i="97"/>
  <c r="E42" i="5"/>
  <c r="E47" i="5" s="1"/>
  <c r="E11" i="5" s="1"/>
  <c r="J42" i="5"/>
  <c r="N42" i="5"/>
  <c r="E42" i="91"/>
  <c r="E47" i="91" s="1"/>
  <c r="E11" i="91" s="1"/>
  <c r="J42" i="91"/>
  <c r="N42" i="91"/>
  <c r="O42" i="93"/>
  <c r="K42" i="93"/>
  <c r="E42" i="93"/>
  <c r="E47" i="93" s="1"/>
  <c r="E11" i="93" s="1"/>
  <c r="J42" i="93"/>
  <c r="P42" i="93"/>
  <c r="E3" i="94"/>
  <c r="M31" i="97"/>
  <c r="M51" i="97" s="1"/>
  <c r="I31" i="97"/>
  <c r="I51" i="97" s="1"/>
  <c r="P31" i="97"/>
  <c r="P51" i="97" s="1"/>
  <c r="L31" i="97"/>
  <c r="L51" i="97" s="1"/>
  <c r="H31" i="97"/>
  <c r="H51" i="97" s="1"/>
  <c r="E31" i="97"/>
  <c r="N31" i="97"/>
  <c r="N51" i="97" s="1"/>
  <c r="E42" i="97"/>
  <c r="E47" i="97" s="1"/>
  <c r="E11" i="97" s="1"/>
  <c r="M42" i="99"/>
  <c r="N42" i="99"/>
  <c r="I42" i="99"/>
  <c r="D4" i="99"/>
  <c r="L42" i="99"/>
  <c r="H42" i="99"/>
  <c r="P42" i="99"/>
  <c r="K42" i="99"/>
  <c r="G42" i="99"/>
  <c r="D5" i="99"/>
  <c r="D3" i="99"/>
  <c r="E42" i="99"/>
  <c r="E47" i="99" s="1"/>
  <c r="E11" i="99" s="1"/>
  <c r="D3" i="5"/>
  <c r="D5" i="5"/>
  <c r="G42" i="5"/>
  <c r="K42" i="5"/>
  <c r="D3" i="91"/>
  <c r="D5" i="91"/>
  <c r="G42" i="91"/>
  <c r="K42" i="91"/>
  <c r="D3" i="93"/>
  <c r="D5" i="93"/>
  <c r="G42" i="93"/>
  <c r="L42" i="93"/>
  <c r="E4" i="97"/>
  <c r="G31" i="97"/>
  <c r="G51" i="97" s="1"/>
  <c r="O31" i="97"/>
  <c r="O51" i="97" s="1"/>
  <c r="J42" i="97"/>
  <c r="J42" i="99"/>
  <c r="D4" i="94"/>
  <c r="I42" i="94"/>
  <c r="M42" i="94"/>
  <c r="D4" i="96"/>
  <c r="I42" i="96"/>
  <c r="M42" i="96"/>
  <c r="D4" i="98"/>
  <c r="I42" i="98"/>
  <c r="M42" i="98"/>
  <c r="K42" i="101"/>
  <c r="E42" i="94"/>
  <c r="E47" i="94" s="1"/>
  <c r="E11" i="94" s="1"/>
  <c r="J42" i="94"/>
  <c r="E42" i="96"/>
  <c r="E47" i="96" s="1"/>
  <c r="E11" i="96" s="1"/>
  <c r="J42" i="96"/>
  <c r="E42" i="98"/>
  <c r="E47" i="98" s="1"/>
  <c r="E11" i="98" s="1"/>
  <c r="J42" i="98"/>
  <c r="D5" i="101"/>
  <c r="E42" i="101"/>
  <c r="E47" i="101" s="1"/>
  <c r="E11" i="101" s="1"/>
  <c r="M42" i="101"/>
  <c r="I42" i="101"/>
  <c r="D4" i="101"/>
  <c r="P42" i="101"/>
  <c r="L42" i="101"/>
  <c r="H42" i="101"/>
  <c r="G42" i="101"/>
  <c r="O42" i="101"/>
  <c r="M42" i="112"/>
  <c r="I42" i="112"/>
  <c r="D4" i="112"/>
  <c r="E4" i="112" s="1"/>
  <c r="P42" i="112"/>
  <c r="L42" i="112"/>
  <c r="H42" i="112"/>
  <c r="O42" i="112"/>
  <c r="K42" i="112"/>
  <c r="G42" i="112"/>
  <c r="D5" i="112"/>
  <c r="D3" i="112"/>
  <c r="N42" i="112"/>
  <c r="J42" i="112"/>
  <c r="E42" i="100"/>
  <c r="E47" i="100" s="1"/>
  <c r="E11" i="100" s="1"/>
  <c r="J42" i="100"/>
  <c r="N42" i="100"/>
  <c r="E42" i="102"/>
  <c r="E47" i="102" s="1"/>
  <c r="E11" i="102" s="1"/>
  <c r="J42" i="102"/>
  <c r="N42" i="102"/>
  <c r="H42" i="103"/>
  <c r="L42" i="103"/>
  <c r="P42" i="103"/>
  <c r="E42" i="104"/>
  <c r="E47" i="104" s="1"/>
  <c r="E11" i="104" s="1"/>
  <c r="J42" i="104"/>
  <c r="N42" i="104"/>
  <c r="H42" i="105"/>
  <c r="L42" i="105"/>
  <c r="P42" i="105"/>
  <c r="E42" i="106"/>
  <c r="E47" i="106" s="1"/>
  <c r="E11" i="106" s="1"/>
  <c r="J42" i="106"/>
  <c r="N42" i="106"/>
  <c r="H42" i="107"/>
  <c r="N42" i="107"/>
  <c r="M42" i="110"/>
  <c r="I42" i="110"/>
  <c r="D4" i="110"/>
  <c r="E4" i="110" s="1"/>
  <c r="P42" i="110"/>
  <c r="L42" i="110"/>
  <c r="H42" i="110"/>
  <c r="O42" i="110"/>
  <c r="K42" i="110"/>
  <c r="G42" i="110"/>
  <c r="D5" i="110"/>
  <c r="D3" i="110"/>
  <c r="E42" i="110"/>
  <c r="E47" i="110" s="1"/>
  <c r="E11" i="110" s="1"/>
  <c r="D3" i="100"/>
  <c r="D5" i="100"/>
  <c r="G42" i="100"/>
  <c r="K42" i="100"/>
  <c r="D3" i="102"/>
  <c r="D5" i="102"/>
  <c r="G42" i="102"/>
  <c r="K42" i="102"/>
  <c r="D4" i="103"/>
  <c r="E4" i="103" s="1"/>
  <c r="I42" i="103"/>
  <c r="M42" i="103"/>
  <c r="D3" i="104"/>
  <c r="D5" i="104"/>
  <c r="G42" i="104"/>
  <c r="K42" i="104"/>
  <c r="D4" i="105"/>
  <c r="E4" i="105" s="1"/>
  <c r="I42" i="105"/>
  <c r="M42" i="105"/>
  <c r="D3" i="106"/>
  <c r="D5" i="106"/>
  <c r="G42" i="106"/>
  <c r="K42" i="106"/>
  <c r="D4" i="107"/>
  <c r="E4" i="107" s="1"/>
  <c r="J42" i="107"/>
  <c r="M42" i="108"/>
  <c r="I42" i="108"/>
  <c r="D4" i="108"/>
  <c r="E4" i="108" s="1"/>
  <c r="P42" i="108"/>
  <c r="L42" i="108"/>
  <c r="H42" i="108"/>
  <c r="O42" i="108"/>
  <c r="K42" i="108"/>
  <c r="G42" i="108"/>
  <c r="D5" i="108"/>
  <c r="D3" i="108"/>
  <c r="E42" i="108"/>
  <c r="E47" i="108" s="1"/>
  <c r="E11" i="108" s="1"/>
  <c r="M42" i="116"/>
  <c r="I42" i="116"/>
  <c r="D4" i="116"/>
  <c r="E4" i="116" s="1"/>
  <c r="P42" i="116"/>
  <c r="L42" i="116"/>
  <c r="H42" i="116"/>
  <c r="O42" i="116"/>
  <c r="K42" i="116"/>
  <c r="G42" i="116"/>
  <c r="D5" i="116"/>
  <c r="D3" i="116"/>
  <c r="E42" i="116"/>
  <c r="E47" i="116" s="1"/>
  <c r="E11" i="116" s="1"/>
  <c r="E42" i="103"/>
  <c r="E47" i="103" s="1"/>
  <c r="E11" i="103" s="1"/>
  <c r="J42" i="103"/>
  <c r="E42" i="105"/>
  <c r="E47" i="105" s="1"/>
  <c r="E11" i="105" s="1"/>
  <c r="J42" i="105"/>
  <c r="O42" i="107"/>
  <c r="M42" i="107"/>
  <c r="I42" i="107"/>
  <c r="E42" i="107"/>
  <c r="E47" i="107" s="1"/>
  <c r="E11" i="107" s="1"/>
  <c r="K42" i="107"/>
  <c r="M42" i="114"/>
  <c r="I42" i="114"/>
  <c r="D4" i="114"/>
  <c r="E4" i="114" s="1"/>
  <c r="P42" i="114"/>
  <c r="L42" i="114"/>
  <c r="H42" i="114"/>
  <c r="O42" i="114"/>
  <c r="K42" i="114"/>
  <c r="G42" i="114"/>
  <c r="D5" i="114"/>
  <c r="D3" i="114"/>
  <c r="E42" i="114"/>
  <c r="E47" i="114" s="1"/>
  <c r="E11" i="114" s="1"/>
  <c r="J42" i="116"/>
  <c r="D4" i="109"/>
  <c r="E4" i="109" s="1"/>
  <c r="I42" i="109"/>
  <c r="M42" i="109"/>
  <c r="D4" i="111"/>
  <c r="E4" i="111" s="1"/>
  <c r="I42" i="111"/>
  <c r="M42" i="111"/>
  <c r="D4" i="113"/>
  <c r="E4" i="113" s="1"/>
  <c r="I42" i="113"/>
  <c r="M42" i="113"/>
  <c r="D4" i="115"/>
  <c r="E4" i="115" s="1"/>
  <c r="I42" i="115"/>
  <c r="M42" i="115"/>
  <c r="D4" i="117"/>
  <c r="I42" i="117"/>
  <c r="M42" i="117"/>
  <c r="E42" i="109"/>
  <c r="E47" i="109" s="1"/>
  <c r="E11" i="109" s="1"/>
  <c r="J42" i="109"/>
  <c r="N42" i="109"/>
  <c r="E42" i="111"/>
  <c r="E47" i="111" s="1"/>
  <c r="E11" i="111" s="1"/>
  <c r="J42" i="111"/>
  <c r="N42" i="111"/>
  <c r="E42" i="113"/>
  <c r="E47" i="113" s="1"/>
  <c r="E11" i="113" s="1"/>
  <c r="J42" i="113"/>
  <c r="N42" i="113"/>
  <c r="E42" i="115"/>
  <c r="E47" i="115" s="1"/>
  <c r="E11" i="115" s="1"/>
  <c r="J42" i="115"/>
  <c r="N42" i="115"/>
  <c r="E42" i="117"/>
  <c r="E47" i="117" s="1"/>
  <c r="E11" i="117" s="1"/>
  <c r="J42" i="117"/>
  <c r="N42" i="117"/>
  <c r="N42" i="120"/>
  <c r="J42" i="120"/>
  <c r="E42" i="120"/>
  <c r="E47" i="120" s="1"/>
  <c r="E11" i="120" s="1"/>
  <c r="M42" i="120"/>
  <c r="I42" i="120"/>
  <c r="L42" i="120"/>
  <c r="D4" i="120"/>
  <c r="K42" i="120"/>
  <c r="P42" i="120"/>
  <c r="H42" i="120"/>
  <c r="D5" i="120"/>
  <c r="D3" i="120"/>
  <c r="D3" i="109"/>
  <c r="D5" i="109"/>
  <c r="G42" i="109"/>
  <c r="K42" i="109"/>
  <c r="D3" i="111"/>
  <c r="D5" i="111"/>
  <c r="G42" i="111"/>
  <c r="K42" i="111"/>
  <c r="D3" i="113"/>
  <c r="D5" i="113"/>
  <c r="G42" i="113"/>
  <c r="K42" i="113"/>
  <c r="D3" i="115"/>
  <c r="D5" i="115"/>
  <c r="G42" i="115"/>
  <c r="K42" i="115"/>
  <c r="D3" i="117"/>
  <c r="D5" i="117"/>
  <c r="G42" i="117"/>
  <c r="K42" i="117"/>
  <c r="M42" i="118"/>
  <c r="I42" i="118"/>
  <c r="D4" i="118"/>
  <c r="P42" i="118"/>
  <c r="L42" i="118"/>
  <c r="H42" i="118"/>
  <c r="O42" i="118"/>
  <c r="K42" i="118"/>
  <c r="G42" i="118"/>
  <c r="D5" i="118"/>
  <c r="D3" i="118"/>
  <c r="E42" i="118"/>
  <c r="E47" i="118" s="1"/>
  <c r="E11" i="118" s="1"/>
  <c r="D4" i="119"/>
  <c r="I42" i="119"/>
  <c r="M42" i="119"/>
  <c r="E42" i="121"/>
  <c r="E47" i="121" s="1"/>
  <c r="E11" i="121" s="1"/>
  <c r="E42" i="119"/>
  <c r="E47" i="119" s="1"/>
  <c r="E11" i="119" s="1"/>
  <c r="J42" i="119"/>
  <c r="N42" i="119"/>
  <c r="P42" i="121"/>
  <c r="L42" i="121"/>
  <c r="H42" i="121"/>
  <c r="O42" i="121"/>
  <c r="K42" i="121"/>
  <c r="G42" i="121"/>
  <c r="D5" i="121"/>
  <c r="D3" i="121"/>
  <c r="I42" i="121"/>
  <c r="D3" i="119"/>
  <c r="D5" i="119"/>
  <c r="G42" i="119"/>
  <c r="K42" i="119"/>
  <c r="D4" i="121"/>
  <c r="J42" i="121"/>
  <c r="M42" i="123"/>
  <c r="I42" i="123"/>
  <c r="O42" i="123"/>
  <c r="K42" i="123"/>
  <c r="G42" i="123"/>
  <c r="J42" i="123"/>
  <c r="O42" i="124"/>
  <c r="K42" i="124"/>
  <c r="G42" i="124"/>
  <c r="D5" i="124"/>
  <c r="D3" i="124"/>
  <c r="M42" i="124"/>
  <c r="I42" i="124"/>
  <c r="D4" i="124"/>
  <c r="J42" i="124"/>
  <c r="M42" i="125"/>
  <c r="I42" i="125"/>
  <c r="D4" i="125"/>
  <c r="P42" i="125"/>
  <c r="L42" i="125"/>
  <c r="H42" i="125"/>
  <c r="O42" i="125"/>
  <c r="K42" i="125"/>
  <c r="G42" i="125"/>
  <c r="D5" i="125"/>
  <c r="D3" i="125"/>
  <c r="E42" i="125"/>
  <c r="E47" i="125" s="1"/>
  <c r="E11" i="125" s="1"/>
  <c r="D4" i="122"/>
  <c r="I42" i="122"/>
  <c r="M42" i="122"/>
  <c r="D3" i="123"/>
  <c r="D5" i="123"/>
  <c r="L42" i="123"/>
  <c r="L42" i="124"/>
  <c r="J42" i="125"/>
  <c r="E42" i="122"/>
  <c r="E47" i="122" s="1"/>
  <c r="E11" i="122" s="1"/>
  <c r="J42" i="122"/>
  <c r="E42" i="123"/>
  <c r="E47" i="123" s="1"/>
  <c r="E11" i="123" s="1"/>
  <c r="N42" i="123"/>
  <c r="E42" i="124"/>
  <c r="E47" i="124" s="1"/>
  <c r="E11" i="124" s="1"/>
  <c r="N42" i="124"/>
  <c r="N42" i="125"/>
  <c r="D4" i="126"/>
  <c r="I42" i="126"/>
  <c r="M42" i="126"/>
  <c r="D4" i="127"/>
  <c r="J42" i="127"/>
  <c r="E42" i="126"/>
  <c r="E47" i="126" s="1"/>
  <c r="E11" i="126" s="1"/>
  <c r="J42" i="126"/>
  <c r="N42" i="126"/>
  <c r="D3" i="126"/>
  <c r="D5" i="126"/>
  <c r="G42" i="126"/>
  <c r="K42" i="126"/>
  <c r="M42" i="127"/>
  <c r="N42" i="127"/>
  <c r="I42" i="127"/>
  <c r="L42" i="127"/>
  <c r="H42" i="127"/>
  <c r="P42" i="127"/>
  <c r="K42" i="127"/>
  <c r="G42" i="127"/>
  <c r="D5" i="127"/>
  <c r="D4" i="128"/>
  <c r="H42" i="128"/>
  <c r="M42" i="128"/>
  <c r="M42" i="129"/>
  <c r="I42" i="129"/>
  <c r="D4" i="129"/>
  <c r="O42" i="129"/>
  <c r="K42" i="129"/>
  <c r="G42" i="129"/>
  <c r="N42" i="129"/>
  <c r="E42" i="129"/>
  <c r="E47" i="129" s="1"/>
  <c r="E11" i="129" s="1"/>
  <c r="J42" i="129"/>
  <c r="I42" i="128"/>
  <c r="D3" i="129"/>
  <c r="L42" i="129"/>
  <c r="O42" i="128"/>
  <c r="K42" i="128"/>
  <c r="G42" i="128"/>
  <c r="D5" i="128"/>
  <c r="D3" i="128"/>
  <c r="J42" i="128"/>
  <c r="P42" i="128"/>
  <c r="P42" i="129"/>
  <c r="D4" i="130"/>
  <c r="I42" i="130"/>
  <c r="M42" i="130"/>
  <c r="E42" i="130"/>
  <c r="E47" i="130" s="1"/>
  <c r="E11" i="130" s="1"/>
  <c r="J42" i="130"/>
  <c r="N42" i="130"/>
  <c r="D3" i="130"/>
  <c r="D5" i="130"/>
  <c r="G42" i="130"/>
  <c r="K42" i="130"/>
  <c r="D42" i="136"/>
  <c r="G41" i="136"/>
  <c r="F45" i="136"/>
  <c r="I41" i="136"/>
  <c r="G46" i="136"/>
  <c r="D41" i="136"/>
  <c r="G45" i="136"/>
  <c r="I40" i="136"/>
  <c r="G35" i="136"/>
  <c r="H35" i="136"/>
  <c r="G37" i="136"/>
  <c r="E28" i="136"/>
  <c r="G43" i="136"/>
  <c r="E43" i="136"/>
  <c r="I34" i="136"/>
  <c r="F39" i="136"/>
  <c r="I43" i="136"/>
  <c r="F41" i="136"/>
  <c r="F37" i="136"/>
  <c r="G42" i="136"/>
  <c r="H34" i="136"/>
  <c r="E38" i="136"/>
  <c r="D45" i="136"/>
  <c r="I38" i="136"/>
  <c r="H40" i="136"/>
  <c r="G47" i="136"/>
  <c r="D40" i="136"/>
  <c r="H36" i="136"/>
  <c r="F38" i="136"/>
  <c r="H47" i="136"/>
  <c r="F43" i="136"/>
  <c r="D36" i="136"/>
  <c r="D43" i="136"/>
  <c r="E37" i="136"/>
  <c r="E46" i="136"/>
  <c r="I46" i="136"/>
  <c r="F47" i="136"/>
  <c r="D37" i="136"/>
  <c r="H46" i="136"/>
  <c r="D34" i="136"/>
  <c r="F46" i="136"/>
  <c r="I45" i="136"/>
  <c r="H42" i="136"/>
  <c r="D35" i="136"/>
  <c r="E36" i="136"/>
  <c r="E44" i="136"/>
  <c r="D39" i="136"/>
  <c r="E42" i="136"/>
  <c r="I42" i="136"/>
  <c r="F40" i="136"/>
  <c r="E41" i="136"/>
  <c r="E39" i="136"/>
  <c r="F36" i="136"/>
  <c r="I36" i="136"/>
  <c r="G36" i="136"/>
  <c r="I39" i="136"/>
  <c r="H43" i="136"/>
  <c r="D47" i="136"/>
  <c r="D44" i="136"/>
  <c r="H44" i="136"/>
  <c r="G40" i="136"/>
  <c r="D28" i="136"/>
  <c r="E45" i="136"/>
  <c r="H45" i="136"/>
  <c r="H38" i="136"/>
  <c r="D38" i="136"/>
  <c r="D46" i="136"/>
  <c r="F35" i="136"/>
  <c r="H39" i="136"/>
  <c r="I37" i="136"/>
  <c r="G38" i="136"/>
  <c r="E35" i="136"/>
  <c r="I35" i="136"/>
  <c r="E40" i="136"/>
  <c r="F42" i="136"/>
  <c r="I44" i="136"/>
  <c r="G44" i="136"/>
  <c r="G39" i="136"/>
  <c r="H37" i="136"/>
  <c r="F44" i="136"/>
  <c r="G34" i="136"/>
  <c r="E34" i="136"/>
  <c r="I47" i="136"/>
  <c r="H41" i="136"/>
  <c r="E47" i="136"/>
  <c r="AC893" i="10" l="1"/>
  <c r="G6" i="16"/>
  <c r="G7" i="16" s="1"/>
  <c r="S1128" i="10"/>
  <c r="S1112" i="10"/>
  <c r="S1088" i="10"/>
  <c r="S1072" i="10"/>
  <c r="S1048" i="10"/>
  <c r="O1028" i="10"/>
  <c r="X1028" i="10" s="1"/>
  <c r="S1136" i="10"/>
  <c r="S1104" i="10"/>
  <c r="S1080" i="10"/>
  <c r="S1064" i="10"/>
  <c r="S1040" i="10"/>
  <c r="P1143" i="10"/>
  <c r="P1127" i="10"/>
  <c r="S1144" i="10"/>
  <c r="S1096" i="10"/>
  <c r="S1056" i="10"/>
  <c r="X1139" i="22"/>
  <c r="AE1139" i="22" s="1"/>
  <c r="X1128" i="22"/>
  <c r="AE1128" i="22" s="1"/>
  <c r="W1114" i="22"/>
  <c r="AD1114" i="22" s="1"/>
  <c r="W1110" i="22"/>
  <c r="AD1110" i="22" s="1"/>
  <c r="V1102" i="22"/>
  <c r="AC1102" i="22" s="1"/>
  <c r="Z1137" i="22"/>
  <c r="AG1137" i="22" s="1"/>
  <c r="V1084" i="22"/>
  <c r="AC1084" i="22" s="1"/>
  <c r="V1097" i="22"/>
  <c r="AC1097" i="22" s="1"/>
  <c r="V1065" i="22"/>
  <c r="AC1065" i="22" s="1"/>
  <c r="V1033" i="22"/>
  <c r="AC1033" i="22" s="1"/>
  <c r="Z1139" i="22"/>
  <c r="AG1139" i="22" s="1"/>
  <c r="Z1131" i="22"/>
  <c r="AG1131" i="22" s="1"/>
  <c r="X1117" i="22"/>
  <c r="AE1117" i="22" s="1"/>
  <c r="Z1115" i="22"/>
  <c r="AG1115" i="22" s="1"/>
  <c r="V1114" i="22"/>
  <c r="AC1114" i="22" s="1"/>
  <c r="W1136" i="22"/>
  <c r="AD1136" i="22" s="1"/>
  <c r="X1085" i="22"/>
  <c r="AE1085" i="22" s="1"/>
  <c r="X1053" i="22"/>
  <c r="AE1053" i="22" s="1"/>
  <c r="X1021" i="22"/>
  <c r="AE1021" i="22" s="1"/>
  <c r="V1139" i="22"/>
  <c r="AC1139" i="22" s="1"/>
  <c r="X1130" i="22"/>
  <c r="AE1130" i="22" s="1"/>
  <c r="Z1134" i="22"/>
  <c r="AG1134" i="22" s="1"/>
  <c r="W1132" i="22"/>
  <c r="AD1132" i="22" s="1"/>
  <c r="W1112" i="22"/>
  <c r="AD1112" i="22" s="1"/>
  <c r="L53" i="125"/>
  <c r="L45" i="125" s="1"/>
  <c r="O25" i="121"/>
  <c r="H52" i="113"/>
  <c r="H44" i="113" s="1"/>
  <c r="O25" i="126"/>
  <c r="G52" i="121"/>
  <c r="G44" i="121" s="1"/>
  <c r="H25" i="109"/>
  <c r="G52" i="99"/>
  <c r="G44" i="99" s="1"/>
  <c r="P52" i="120"/>
  <c r="P44" i="120" s="1"/>
  <c r="H53" i="123"/>
  <c r="H45" i="123" s="1"/>
  <c r="H52" i="102"/>
  <c r="H44" i="102" s="1"/>
  <c r="P53" i="108"/>
  <c r="P45" i="108" s="1"/>
  <c r="G24" i="105"/>
  <c r="H25" i="113"/>
  <c r="L53" i="120"/>
  <c r="L45" i="120" s="1"/>
  <c r="M25" i="95"/>
  <c r="G53" i="130"/>
  <c r="G45" i="130" s="1"/>
  <c r="G25" i="121"/>
  <c r="N24" i="120"/>
  <c r="O25" i="115"/>
  <c r="G31" i="107"/>
  <c r="G51" i="107" s="1"/>
  <c r="G43" i="107" s="1"/>
  <c r="O52" i="109"/>
  <c r="O44" i="109" s="1"/>
  <c r="N31" i="110"/>
  <c r="J53" i="97"/>
  <c r="J45" i="97" s="1"/>
  <c r="G24" i="119"/>
  <c r="O24" i="123"/>
  <c r="I52" i="124"/>
  <c r="I44" i="124" s="1"/>
  <c r="P52" i="98"/>
  <c r="P44" i="98" s="1"/>
  <c r="H52" i="124"/>
  <c r="H44" i="124" s="1"/>
  <c r="P25" i="123"/>
  <c r="G24" i="123"/>
  <c r="M52" i="119"/>
  <c r="M44" i="119" s="1"/>
  <c r="G25" i="117"/>
  <c r="K25" i="123"/>
  <c r="O52" i="116"/>
  <c r="O44" i="116" s="1"/>
  <c r="H25" i="111"/>
  <c r="K31" i="109"/>
  <c r="K51" i="109" s="1"/>
  <c r="K43" i="109" s="1"/>
  <c r="N53" i="107"/>
  <c r="N45" i="107" s="1"/>
  <c r="N24" i="119"/>
  <c r="P25" i="111"/>
  <c r="M25" i="118"/>
  <c r="L31" i="113"/>
  <c r="M25" i="5"/>
  <c r="H25" i="100"/>
  <c r="H52" i="128"/>
  <c r="H44" i="128" s="1"/>
  <c r="P25" i="130"/>
  <c r="O25" i="130"/>
  <c r="O10" i="130" s="1"/>
  <c r="H53" i="125"/>
  <c r="H45" i="125" s="1"/>
  <c r="M52" i="120"/>
  <c r="M44" i="120" s="1"/>
  <c r="P25" i="114"/>
  <c r="O25" i="113"/>
  <c r="O10" i="113" s="1"/>
  <c r="G52" i="117"/>
  <c r="G44" i="117" s="1"/>
  <c r="H23" i="113"/>
  <c r="G51" i="110"/>
  <c r="G43" i="110" s="1"/>
  <c r="H25" i="117"/>
  <c r="P24" i="122"/>
  <c r="P10" i="122" s="1"/>
  <c r="G31" i="109"/>
  <c r="G51" i="109" s="1"/>
  <c r="G43" i="109" s="1"/>
  <c r="O31" i="107"/>
  <c r="O25" i="108"/>
  <c r="H31" i="106"/>
  <c r="H25" i="104"/>
  <c r="H52" i="100"/>
  <c r="H44" i="100" s="1"/>
  <c r="P52" i="100"/>
  <c r="P44" i="100" s="1"/>
  <c r="M24" i="97"/>
  <c r="O52" i="94"/>
  <c r="O44" i="94" s="1"/>
  <c r="O25" i="93"/>
  <c r="M25" i="91"/>
  <c r="H25" i="50"/>
  <c r="H25" i="99"/>
  <c r="O52" i="106"/>
  <c r="O44" i="106" s="1"/>
  <c r="G25" i="98"/>
  <c r="P24" i="96"/>
  <c r="I31" i="108"/>
  <c r="I23" i="108" s="1"/>
  <c r="I24" i="95"/>
  <c r="N25" i="50"/>
  <c r="N25" i="97"/>
  <c r="H25" i="91"/>
  <c r="P25" i="5"/>
  <c r="P25" i="129"/>
  <c r="P10" i="129" s="1"/>
  <c r="O25" i="119"/>
  <c r="M24" i="118"/>
  <c r="P31" i="107"/>
  <c r="P51" i="107" s="1"/>
  <c r="P43" i="107" s="1"/>
  <c r="O24" i="114"/>
  <c r="O25" i="112"/>
  <c r="O24" i="127"/>
  <c r="P52" i="119"/>
  <c r="P44" i="119" s="1"/>
  <c r="L51" i="116"/>
  <c r="L43" i="116" s="1"/>
  <c r="P53" i="117"/>
  <c r="P45" i="117" s="1"/>
  <c r="G25" i="118"/>
  <c r="G52" i="107"/>
  <c r="G44" i="107" s="1"/>
  <c r="G52" i="109"/>
  <c r="G44" i="109" s="1"/>
  <c r="O53" i="106"/>
  <c r="O45" i="106" s="1"/>
  <c r="O31" i="109"/>
  <c r="O51" i="109" s="1"/>
  <c r="O43" i="109" s="1"/>
  <c r="P52" i="103"/>
  <c r="P44" i="103" s="1"/>
  <c r="L52" i="108"/>
  <c r="L44" i="108" s="1"/>
  <c r="N25" i="101"/>
  <c r="L24" i="100"/>
  <c r="G25" i="93"/>
  <c r="O52" i="50"/>
  <c r="O44" i="50" s="1"/>
  <c r="O25" i="5"/>
  <c r="L52" i="105"/>
  <c r="L44" i="105" s="1"/>
  <c r="N52" i="98"/>
  <c r="N44" i="98" s="1"/>
  <c r="G52" i="115"/>
  <c r="G44" i="115" s="1"/>
  <c r="N25" i="127"/>
  <c r="G52" i="110"/>
  <c r="G44" i="110" s="1"/>
  <c r="P24" i="103"/>
  <c r="L52" i="114"/>
  <c r="L44" i="114" s="1"/>
  <c r="H24" i="120"/>
  <c r="I52" i="94"/>
  <c r="I44" i="94" s="1"/>
  <c r="O25" i="118"/>
  <c r="N24" i="122"/>
  <c r="O52" i="93"/>
  <c r="O44" i="93" s="1"/>
  <c r="M25" i="107"/>
  <c r="H24" i="117"/>
  <c r="I53" i="101"/>
  <c r="I45" i="101" s="1"/>
  <c r="P24" i="107"/>
  <c r="M52" i="117"/>
  <c r="M24" i="117"/>
  <c r="I24" i="107"/>
  <c r="I31" i="107"/>
  <c r="I52" i="122"/>
  <c r="I44" i="122" s="1"/>
  <c r="I24" i="122"/>
  <c r="H53" i="101"/>
  <c r="H45" i="101" s="1"/>
  <c r="H25" i="101"/>
  <c r="G53" i="107"/>
  <c r="G45" i="107" s="1"/>
  <c r="G25" i="107"/>
  <c r="N24" i="113"/>
  <c r="N31" i="113"/>
  <c r="O53" i="114"/>
  <c r="O45" i="114" s="1"/>
  <c r="O25" i="114"/>
  <c r="P52" i="110"/>
  <c r="P44" i="110" s="1"/>
  <c r="I25" i="122"/>
  <c r="P31" i="106"/>
  <c r="P23" i="106" s="1"/>
  <c r="O52" i="97"/>
  <c r="O44" i="97" s="1"/>
  <c r="G53" i="96"/>
  <c r="G45" i="96" s="1"/>
  <c r="P24" i="127"/>
  <c r="G31" i="105"/>
  <c r="G23" i="105" s="1"/>
  <c r="O24" i="102"/>
  <c r="L24" i="124"/>
  <c r="P24" i="110"/>
  <c r="P52" i="92"/>
  <c r="P44" i="92" s="1"/>
  <c r="H52" i="123"/>
  <c r="H44" i="123" s="1"/>
  <c r="H25" i="103"/>
  <c r="G24" i="126"/>
  <c r="I25" i="130"/>
  <c r="O52" i="128"/>
  <c r="O44" i="128" s="1"/>
  <c r="M24" i="130"/>
  <c r="P24" i="117"/>
  <c r="P10" i="117" s="1"/>
  <c r="I24" i="105"/>
  <c r="I52" i="106"/>
  <c r="I44" i="106" s="1"/>
  <c r="I24" i="106"/>
  <c r="G31" i="108"/>
  <c r="G52" i="108"/>
  <c r="G44" i="108" s="1"/>
  <c r="N52" i="99"/>
  <c r="N44" i="99" s="1"/>
  <c r="N24" i="99"/>
  <c r="N31" i="106"/>
  <c r="N51" i="106" s="1"/>
  <c r="N43" i="106" s="1"/>
  <c r="N24" i="106"/>
  <c r="L24" i="120"/>
  <c r="L52" i="120"/>
  <c r="L44" i="120" s="1"/>
  <c r="L53" i="114"/>
  <c r="L45" i="114" s="1"/>
  <c r="L25" i="114"/>
  <c r="H25" i="130"/>
  <c r="I25" i="127"/>
  <c r="M25" i="125"/>
  <c r="L53" i="130"/>
  <c r="L45" i="130" s="1"/>
  <c r="N25" i="129"/>
  <c r="N10" i="129" s="1"/>
  <c r="N52" i="121"/>
  <c r="N44" i="121" s="1"/>
  <c r="H53" i="121"/>
  <c r="H45" i="121" s="1"/>
  <c r="H24" i="118"/>
  <c r="I25" i="115"/>
  <c r="P23" i="110"/>
  <c r="G25" i="113"/>
  <c r="P53" i="107"/>
  <c r="P45" i="107" s="1"/>
  <c r="M25" i="103"/>
  <c r="G52" i="97"/>
  <c r="G44" i="97" s="1"/>
  <c r="P52" i="95"/>
  <c r="P44" i="95" s="1"/>
  <c r="I52" i="92"/>
  <c r="I44" i="92" s="1"/>
  <c r="O52" i="99"/>
  <c r="O44" i="99" s="1"/>
  <c r="H24" i="108"/>
  <c r="M31" i="107"/>
  <c r="M23" i="107" s="1"/>
  <c r="J52" i="98"/>
  <c r="J44" i="98" s="1"/>
  <c r="G25" i="119"/>
  <c r="G24" i="115"/>
  <c r="H31" i="112"/>
  <c r="H23" i="112" s="1"/>
  <c r="I31" i="105"/>
  <c r="I23" i="105" s="1"/>
  <c r="O52" i="130"/>
  <c r="O44" i="130" s="1"/>
  <c r="O52" i="110"/>
  <c r="O44" i="110" s="1"/>
  <c r="I53" i="114"/>
  <c r="I45" i="114" s="1"/>
  <c r="L51" i="109"/>
  <c r="L43" i="109" s="1"/>
  <c r="L23" i="109"/>
  <c r="I24" i="100"/>
  <c r="P53" i="100"/>
  <c r="P45" i="100" s="1"/>
  <c r="P25" i="105"/>
  <c r="P10" i="123"/>
  <c r="H24" i="50"/>
  <c r="I25" i="121"/>
  <c r="P53" i="119"/>
  <c r="P45" i="119" s="1"/>
  <c r="P25" i="118"/>
  <c r="P10" i="118" s="1"/>
  <c r="I25" i="93"/>
  <c r="G52" i="128"/>
  <c r="G44" i="128" s="1"/>
  <c r="P52" i="123"/>
  <c r="P44" i="123" s="1"/>
  <c r="G52" i="95"/>
  <c r="G44" i="95" s="1"/>
  <c r="M24" i="99"/>
  <c r="M52" i="99"/>
  <c r="M44" i="99" s="1"/>
  <c r="M53" i="112"/>
  <c r="M25" i="112"/>
  <c r="I24" i="104"/>
  <c r="I52" i="104"/>
  <c r="I44" i="104" s="1"/>
  <c r="I24" i="117"/>
  <c r="I52" i="117"/>
  <c r="I44" i="117" s="1"/>
  <c r="I52" i="130"/>
  <c r="I24" i="130"/>
  <c r="P25" i="116"/>
  <c r="P53" i="116"/>
  <c r="P45" i="116" s="1"/>
  <c r="H24" i="96"/>
  <c r="H52" i="96"/>
  <c r="H44" i="96" s="1"/>
  <c r="H53" i="118"/>
  <c r="H45" i="118" s="1"/>
  <c r="H25" i="118"/>
  <c r="H52" i="127"/>
  <c r="H44" i="127" s="1"/>
  <c r="H24" i="127"/>
  <c r="G53" i="104"/>
  <c r="G45" i="104" s="1"/>
  <c r="G25" i="104"/>
  <c r="G52" i="120"/>
  <c r="G44" i="120" s="1"/>
  <c r="G24" i="120"/>
  <c r="N52" i="96"/>
  <c r="N44" i="96" s="1"/>
  <c r="N24" i="96"/>
  <c r="N31" i="105"/>
  <c r="N24" i="105"/>
  <c r="N53" i="102"/>
  <c r="N45" i="102" s="1"/>
  <c r="N25" i="102"/>
  <c r="N10" i="102" s="1"/>
  <c r="N53" i="95"/>
  <c r="N45" i="95" s="1"/>
  <c r="N25" i="95"/>
  <c r="N10" i="95" s="1"/>
  <c r="N31" i="115"/>
  <c r="N52" i="115"/>
  <c r="N44" i="115" s="1"/>
  <c r="J53" i="92"/>
  <c r="J45" i="92" s="1"/>
  <c r="J25" i="92"/>
  <c r="L25" i="95"/>
  <c r="L53" i="95"/>
  <c r="L45" i="95" s="1"/>
  <c r="L53" i="96"/>
  <c r="L45" i="96" s="1"/>
  <c r="L25" i="96"/>
  <c r="O53" i="98"/>
  <c r="O45" i="98" s="1"/>
  <c r="O25" i="98"/>
  <c r="O10" i="98" s="1"/>
  <c r="O25" i="102"/>
  <c r="O53" i="102"/>
  <c r="O45" i="102" s="1"/>
  <c r="O25" i="110"/>
  <c r="O10" i="110" s="1"/>
  <c r="O53" i="110"/>
  <c r="O45" i="110" s="1"/>
  <c r="O52" i="122"/>
  <c r="O44" i="122" s="1"/>
  <c r="O24" i="122"/>
  <c r="M52" i="125"/>
  <c r="M44" i="125" s="1"/>
  <c r="M24" i="125"/>
  <c r="I24" i="114"/>
  <c r="I52" i="114"/>
  <c r="I44" i="114" s="1"/>
  <c r="P52" i="101"/>
  <c r="P44" i="101" s="1"/>
  <c r="P24" i="101"/>
  <c r="P10" i="101" s="1"/>
  <c r="P25" i="113"/>
  <c r="P53" i="113"/>
  <c r="P45" i="113" s="1"/>
  <c r="H52" i="129"/>
  <c r="H24" i="129"/>
  <c r="G24" i="50"/>
  <c r="G52" i="50"/>
  <c r="G44" i="50" s="1"/>
  <c r="G53" i="105"/>
  <c r="G45" i="105" s="1"/>
  <c r="G25" i="105"/>
  <c r="G52" i="129"/>
  <c r="G24" i="129"/>
  <c r="L53" i="101"/>
  <c r="L45" i="101" s="1"/>
  <c r="L25" i="101"/>
  <c r="L24" i="118"/>
  <c r="I25" i="113"/>
  <c r="I31" i="114"/>
  <c r="I23" i="114" s="1"/>
  <c r="O25" i="105"/>
  <c r="H25" i="94"/>
  <c r="H25" i="97"/>
  <c r="M24" i="107"/>
  <c r="H53" i="110"/>
  <c r="H45" i="110" s="1"/>
  <c r="I25" i="125"/>
  <c r="G25" i="126"/>
  <c r="L25" i="127"/>
  <c r="L52" i="119"/>
  <c r="L44" i="119" s="1"/>
  <c r="O52" i="121"/>
  <c r="O44" i="121" s="1"/>
  <c r="O25" i="117"/>
  <c r="H51" i="116"/>
  <c r="H43" i="116" s="1"/>
  <c r="O31" i="116"/>
  <c r="O23" i="116" s="1"/>
  <c r="N25" i="109"/>
  <c r="G25" i="101"/>
  <c r="I52" i="107"/>
  <c r="I44" i="107" s="1"/>
  <c r="O24" i="106"/>
  <c r="O10" i="106" s="1"/>
  <c r="H31" i="108"/>
  <c r="H24" i="112"/>
  <c r="P24" i="50"/>
  <c r="P10" i="50" s="1"/>
  <c r="O31" i="110"/>
  <c r="O23" i="110" s="1"/>
  <c r="I31" i="106"/>
  <c r="H24" i="116"/>
  <c r="G24" i="108"/>
  <c r="P53" i="128"/>
  <c r="P45" i="128" s="1"/>
  <c r="P10" i="95"/>
  <c r="O24" i="120"/>
  <c r="O10" i="120" s="1"/>
  <c r="S1108" i="10"/>
  <c r="S1044" i="10"/>
  <c r="P1109" i="10"/>
  <c r="P1093" i="10"/>
  <c r="T1093" i="10" s="1"/>
  <c r="P1077" i="10"/>
  <c r="P1061" i="10"/>
  <c r="P1045" i="10"/>
  <c r="P1029" i="10"/>
  <c r="T1029" i="10" s="1"/>
  <c r="O926" i="10"/>
  <c r="W1120" i="22"/>
  <c r="AD1120" i="22" s="1"/>
  <c r="W1116" i="22"/>
  <c r="AD1116" i="22" s="1"/>
  <c r="W1108" i="22"/>
  <c r="AD1108" i="22" s="1"/>
  <c r="V1046" i="22"/>
  <c r="AC1046" i="22" s="1"/>
  <c r="U1068" i="22"/>
  <c r="U1064" i="22"/>
  <c r="X1102" i="22"/>
  <c r="AE1102" i="22" s="1"/>
  <c r="X1082" i="22"/>
  <c r="AE1082" i="22" s="1"/>
  <c r="X1030" i="22"/>
  <c r="AE1030" i="22" s="1"/>
  <c r="X1026" i="22"/>
  <c r="AE1026" i="22" s="1"/>
  <c r="Z1118" i="22"/>
  <c r="AG1118" i="22" s="1"/>
  <c r="Z1110" i="22"/>
  <c r="AG1110" i="22" s="1"/>
  <c r="X1108" i="22"/>
  <c r="AE1108" i="22" s="1"/>
  <c r="Z1106" i="22"/>
  <c r="AG1106" i="22" s="1"/>
  <c r="V1104" i="22"/>
  <c r="AC1104" i="22" s="1"/>
  <c r="V1100" i="22"/>
  <c r="AC1100" i="22" s="1"/>
  <c r="V1060" i="22"/>
  <c r="AC1060" i="22" s="1"/>
  <c r="Z1084" i="22"/>
  <c r="AG1084" i="22" s="1"/>
  <c r="Z1071" i="22"/>
  <c r="AG1071" i="22" s="1"/>
  <c r="Z1051" i="22"/>
  <c r="AG1051" i="22" s="1"/>
  <c r="X1118" i="10"/>
  <c r="X1062" i="10"/>
  <c r="X1038" i="10"/>
  <c r="O1024" i="10"/>
  <c r="O1018" i="10"/>
  <c r="O924" i="10"/>
  <c r="O913" i="10"/>
  <c r="S913" i="10" s="1"/>
  <c r="X1102" i="10"/>
  <c r="X1086" i="10"/>
  <c r="X1046" i="10"/>
  <c r="P1111" i="10"/>
  <c r="Y1111" i="10" s="1"/>
  <c r="X1110" i="10"/>
  <c r="X1070" i="10"/>
  <c r="X1054" i="10"/>
  <c r="S1028" i="10"/>
  <c r="O934" i="10"/>
  <c r="X934" i="10" s="1"/>
  <c r="O916" i="10"/>
  <c r="X916" i="10" s="1"/>
  <c r="X899" i="10"/>
  <c r="X898" i="10"/>
  <c r="P915" i="10"/>
  <c r="Y915" i="10" s="1"/>
  <c r="O896" i="10"/>
  <c r="S896" i="10" s="1"/>
  <c r="P1013" i="10"/>
  <c r="Y1013" i="10" s="1"/>
  <c r="P997" i="10"/>
  <c r="Y997" i="10" s="1"/>
  <c r="P981" i="10"/>
  <c r="T981" i="10" s="1"/>
  <c r="P965" i="10"/>
  <c r="O1012" i="10"/>
  <c r="X1012" i="10" s="1"/>
  <c r="O996" i="10"/>
  <c r="X996" i="10" s="1"/>
  <c r="O980" i="10"/>
  <c r="X980" i="10" s="1"/>
  <c r="O964" i="10"/>
  <c r="O948" i="10"/>
  <c r="S948" i="10" s="1"/>
  <c r="P914" i="10"/>
  <c r="Y914" i="10" s="1"/>
  <c r="P949" i="10"/>
  <c r="Y949" i="10" s="1"/>
  <c r="P933" i="10"/>
  <c r="O942" i="10"/>
  <c r="X942" i="10" s="1"/>
  <c r="O944" i="10"/>
  <c r="X944" i="10" s="1"/>
  <c r="O928" i="10"/>
  <c r="S928" i="10" s="1"/>
  <c r="O938" i="10"/>
  <c r="O922" i="10"/>
  <c r="X922" i="10" s="1"/>
  <c r="X1122" i="22"/>
  <c r="AE1122" i="22" s="1"/>
  <c r="X1118" i="22"/>
  <c r="AE1118" i="22" s="1"/>
  <c r="X1115" i="22"/>
  <c r="AE1115" i="22" s="1"/>
  <c r="X1111" i="22"/>
  <c r="AE1111" i="22" s="1"/>
  <c r="X1107" i="22"/>
  <c r="AE1107" i="22" s="1"/>
  <c r="W1109" i="22"/>
  <c r="AD1109" i="22" s="1"/>
  <c r="W1105" i="22"/>
  <c r="AD1105" i="22" s="1"/>
  <c r="X1066" i="22"/>
  <c r="AE1066" i="22" s="1"/>
  <c r="X1062" i="22"/>
  <c r="AE1062" i="22" s="1"/>
  <c r="Z1076" i="22"/>
  <c r="AG1076" i="22" s="1"/>
  <c r="X1120" i="22"/>
  <c r="AE1120" i="22" s="1"/>
  <c r="X1116" i="22"/>
  <c r="AE1116" i="22" s="1"/>
  <c r="V1109" i="22"/>
  <c r="AC1109" i="22" s="1"/>
  <c r="V1105" i="22"/>
  <c r="AC1105" i="22" s="1"/>
  <c r="V1092" i="22"/>
  <c r="AC1092" i="22" s="1"/>
  <c r="V1040" i="22"/>
  <c r="AC1040" i="22" s="1"/>
  <c r="V1020" i="22"/>
  <c r="AC1020" i="22" s="1"/>
  <c r="S1116" i="10"/>
  <c r="S1084" i="10"/>
  <c r="S1092" i="10"/>
  <c r="S1060" i="10"/>
  <c r="S1100" i="10"/>
  <c r="S1068" i="10"/>
  <c r="O1022" i="10"/>
  <c r="M24" i="123"/>
  <c r="N25" i="116"/>
  <c r="N10" i="116" s="1"/>
  <c r="K52" i="116"/>
  <c r="K44" i="116" s="1"/>
  <c r="L25" i="116"/>
  <c r="P31" i="115"/>
  <c r="P51" i="115" s="1"/>
  <c r="P43" i="115" s="1"/>
  <c r="L24" i="122"/>
  <c r="H51" i="104"/>
  <c r="H43" i="104" s="1"/>
  <c r="L52" i="91"/>
  <c r="L44" i="91" s="1"/>
  <c r="N52" i="5"/>
  <c r="N44" i="5" s="1"/>
  <c r="I53" i="105"/>
  <c r="I45" i="105" s="1"/>
  <c r="I25" i="120"/>
  <c r="M53" i="129"/>
  <c r="M45" i="129" s="1"/>
  <c r="H25" i="115"/>
  <c r="I31" i="103"/>
  <c r="I51" i="103" s="1"/>
  <c r="I43" i="103" s="1"/>
  <c r="L25" i="102"/>
  <c r="L25" i="98"/>
  <c r="O24" i="103"/>
  <c r="N25" i="113"/>
  <c r="L24" i="97"/>
  <c r="I25" i="118"/>
  <c r="H53" i="116"/>
  <c r="H45" i="116" s="1"/>
  <c r="G31" i="112"/>
  <c r="G51" i="112" s="1"/>
  <c r="G43" i="112" s="1"/>
  <c r="H53" i="112"/>
  <c r="H45" i="112" s="1"/>
  <c r="L25" i="104"/>
  <c r="G25" i="103"/>
  <c r="L52" i="95"/>
  <c r="L44" i="95" s="1"/>
  <c r="N25" i="104"/>
  <c r="J25" i="107"/>
  <c r="P25" i="99"/>
  <c r="O52" i="129"/>
  <c r="O44" i="129" s="1"/>
  <c r="L25" i="128"/>
  <c r="N10" i="106"/>
  <c r="G31" i="114"/>
  <c r="G23" i="114" s="1"/>
  <c r="N25" i="91"/>
  <c r="N10" i="91" s="1"/>
  <c r="N25" i="98"/>
  <c r="N10" i="98" s="1"/>
  <c r="N52" i="91"/>
  <c r="N44" i="91" s="1"/>
  <c r="H53" i="127"/>
  <c r="H45" i="127" s="1"/>
  <c r="G25" i="124"/>
  <c r="K24" i="121"/>
  <c r="H24" i="122"/>
  <c r="G52" i="125"/>
  <c r="G44" i="125" s="1"/>
  <c r="H52" i="115"/>
  <c r="H44" i="115" s="1"/>
  <c r="K52" i="112"/>
  <c r="K44" i="112" s="1"/>
  <c r="G52" i="111"/>
  <c r="G44" i="111" s="1"/>
  <c r="L52" i="110"/>
  <c r="L44" i="110" s="1"/>
  <c r="G24" i="116"/>
  <c r="N52" i="108"/>
  <c r="N44" i="108" s="1"/>
  <c r="P25" i="109"/>
  <c r="P10" i="109" s="1"/>
  <c r="N31" i="103"/>
  <c r="N51" i="103" s="1"/>
  <c r="N43" i="103" s="1"/>
  <c r="O25" i="92"/>
  <c r="J52" i="93"/>
  <c r="J44" i="93" s="1"/>
  <c r="N24" i="127"/>
  <c r="L24" i="110"/>
  <c r="I52" i="99"/>
  <c r="I44" i="99" s="1"/>
  <c r="L53" i="123"/>
  <c r="L45" i="123" s="1"/>
  <c r="L25" i="105"/>
  <c r="H25" i="93"/>
  <c r="P52" i="121"/>
  <c r="P44" i="121" s="1"/>
  <c r="N53" i="106"/>
  <c r="N45" i="106" s="1"/>
  <c r="I53" i="126"/>
  <c r="I45" i="126" s="1"/>
  <c r="H25" i="128"/>
  <c r="P31" i="104"/>
  <c r="G25" i="127"/>
  <c r="N24" i="50"/>
  <c r="M25" i="102"/>
  <c r="E31" i="123"/>
  <c r="E51" i="123" s="1"/>
  <c r="P31" i="100"/>
  <c r="P51" i="100" s="1"/>
  <c r="W954" i="22"/>
  <c r="AD954" i="22" s="1"/>
  <c r="Z893" i="22"/>
  <c r="AG893" i="22" s="1"/>
  <c r="Z979" i="22"/>
  <c r="AG979" i="22" s="1"/>
  <c r="Z975" i="22"/>
  <c r="AG975" i="22" s="1"/>
  <c r="U974" i="22"/>
  <c r="Y971" i="22"/>
  <c r="AF971" i="22" s="1"/>
  <c r="V970" i="22"/>
  <c r="AC970" i="22" s="1"/>
  <c r="Z963" i="22"/>
  <c r="AG963" i="22" s="1"/>
  <c r="V954" i="22"/>
  <c r="AC954" i="22" s="1"/>
  <c r="Z951" i="22"/>
  <c r="AG951" i="22" s="1"/>
  <c r="W938" i="22"/>
  <c r="AD938" i="22" s="1"/>
  <c r="X1002" i="22"/>
  <c r="AE1002" i="22" s="1"/>
  <c r="U993" i="22"/>
  <c r="U893" i="22"/>
  <c r="V961" i="22"/>
  <c r="AC961" i="22" s="1"/>
  <c r="Z900" i="22"/>
  <c r="AG900" i="22" s="1"/>
  <c r="U988" i="22"/>
  <c r="U987" i="22"/>
  <c r="V1004" i="22"/>
  <c r="AC1004" i="22" s="1"/>
  <c r="Z993" i="22"/>
  <c r="AG993" i="22" s="1"/>
  <c r="V937" i="22"/>
  <c r="AC937" i="22" s="1"/>
  <c r="V921" i="22"/>
  <c r="AC921" i="22" s="1"/>
  <c r="Z965" i="22"/>
  <c r="AG965" i="22" s="1"/>
  <c r="Z949" i="22"/>
  <c r="AG949" i="22" s="1"/>
  <c r="W932" i="22"/>
  <c r="AD932" i="22" s="1"/>
  <c r="W924" i="22"/>
  <c r="AD924" i="22" s="1"/>
  <c r="W916" i="22"/>
  <c r="AD916" i="22" s="1"/>
  <c r="Z902" i="22"/>
  <c r="AG902" i="22" s="1"/>
  <c r="P951" i="10"/>
  <c r="T951" i="10" s="1"/>
  <c r="P935" i="10"/>
  <c r="Y935" i="10" s="1"/>
  <c r="P919" i="10"/>
  <c r="Y919" i="10" s="1"/>
  <c r="O950" i="10"/>
  <c r="O952" i="10"/>
  <c r="X952" i="10" s="1"/>
  <c r="O936" i="10"/>
  <c r="X936" i="10" s="1"/>
  <c r="O920" i="10"/>
  <c r="X920" i="10" s="1"/>
  <c r="O946" i="10"/>
  <c r="O930" i="10"/>
  <c r="X930" i="10" s="1"/>
  <c r="X908" i="10"/>
  <c r="X909" i="10"/>
  <c r="Q910" i="10"/>
  <c r="O903" i="10"/>
  <c r="S903" i="10" s="1"/>
  <c r="O932" i="10"/>
  <c r="X932" i="10" s="1"/>
  <c r="O1006" i="10"/>
  <c r="O990" i="10"/>
  <c r="O974" i="10"/>
  <c r="O958" i="10"/>
  <c r="O1008" i="10"/>
  <c r="O992" i="10"/>
  <c r="O976" i="10"/>
  <c r="O960" i="10"/>
  <c r="O901" i="10"/>
  <c r="S901" i="10" s="1"/>
  <c r="O1002" i="10"/>
  <c r="O986" i="10"/>
  <c r="O970" i="10"/>
  <c r="O954" i="10"/>
  <c r="K52" i="125"/>
  <c r="K44" i="125" s="1"/>
  <c r="L51" i="111"/>
  <c r="L43" i="111" s="1"/>
  <c r="K25" i="110"/>
  <c r="K25" i="105"/>
  <c r="K25" i="5"/>
  <c r="G51" i="114"/>
  <c r="G51" i="115"/>
  <c r="G43" i="115" s="1"/>
  <c r="O10" i="93"/>
  <c r="P51" i="113"/>
  <c r="P43" i="113" s="1"/>
  <c r="P23" i="113"/>
  <c r="P10" i="97"/>
  <c r="N52" i="130"/>
  <c r="N44" i="130" s="1"/>
  <c r="L52" i="128"/>
  <c r="L44" i="128" s="1"/>
  <c r="I52" i="123"/>
  <c r="I44" i="123" s="1"/>
  <c r="P25" i="125"/>
  <c r="P10" i="125" s="1"/>
  <c r="P25" i="124"/>
  <c r="I52" i="120"/>
  <c r="I44" i="120" s="1"/>
  <c r="H52" i="119"/>
  <c r="H44" i="119" s="1"/>
  <c r="N25" i="119"/>
  <c r="O31" i="112"/>
  <c r="O23" i="112" s="1"/>
  <c r="I25" i="110"/>
  <c r="O25" i="97"/>
  <c r="O10" i="97" s="1"/>
  <c r="H23" i="114"/>
  <c r="H52" i="103"/>
  <c r="H44" i="103" s="1"/>
  <c r="P52" i="108"/>
  <c r="P44" i="108" s="1"/>
  <c r="H53" i="106"/>
  <c r="H45" i="106" s="1"/>
  <c r="P24" i="105"/>
  <c r="P10" i="105" s="1"/>
  <c r="P52" i="91"/>
  <c r="P44" i="91" s="1"/>
  <c r="J52" i="5"/>
  <c r="J44" i="5" s="1"/>
  <c r="G25" i="110"/>
  <c r="N52" i="110"/>
  <c r="N44" i="110" s="1"/>
  <c r="M25" i="106"/>
  <c r="G25" i="102"/>
  <c r="P31" i="105"/>
  <c r="P51" i="105" s="1"/>
  <c r="P43" i="105" s="1"/>
  <c r="L23" i="104"/>
  <c r="M52" i="124"/>
  <c r="M44" i="124" s="1"/>
  <c r="H53" i="129"/>
  <c r="H45" i="129" s="1"/>
  <c r="H52" i="114"/>
  <c r="H44" i="114" s="1"/>
  <c r="N53" i="105"/>
  <c r="N45" i="105" s="1"/>
  <c r="P31" i="114"/>
  <c r="N52" i="100"/>
  <c r="N44" i="100" s="1"/>
  <c r="H24" i="94"/>
  <c r="L24" i="92"/>
  <c r="I24" i="113"/>
  <c r="M24" i="100"/>
  <c r="G24" i="5"/>
  <c r="P24" i="113"/>
  <c r="P10" i="113" s="1"/>
  <c r="P25" i="120"/>
  <c r="P10" i="120" s="1"/>
  <c r="L24" i="126"/>
  <c r="O52" i="103"/>
  <c r="O44" i="103" s="1"/>
  <c r="M25" i="126"/>
  <c r="O24" i="119"/>
  <c r="O10" i="119" s="1"/>
  <c r="G31" i="113"/>
  <c r="P25" i="103"/>
  <c r="P10" i="103" s="1"/>
  <c r="G25" i="91"/>
  <c r="I53" i="123"/>
  <c r="I45" i="123" s="1"/>
  <c r="G24" i="130"/>
  <c r="G24" i="113"/>
  <c r="G25" i="95"/>
  <c r="O10" i="112"/>
  <c r="O25" i="104"/>
  <c r="P25" i="98"/>
  <c r="P10" i="98" s="1"/>
  <c r="N25" i="128"/>
  <c r="N10" i="128" s="1"/>
  <c r="O25" i="124"/>
  <c r="K25" i="121"/>
  <c r="N25" i="120"/>
  <c r="N10" i="120" s="1"/>
  <c r="K25" i="120"/>
  <c r="G25" i="115"/>
  <c r="P25" i="112"/>
  <c r="P10" i="112" s="1"/>
  <c r="O52" i="112"/>
  <c r="O44" i="112" s="1"/>
  <c r="O52" i="117"/>
  <c r="O44" i="117" s="1"/>
  <c r="P23" i="107"/>
  <c r="O51" i="103"/>
  <c r="O43" i="103" s="1"/>
  <c r="L24" i="108"/>
  <c r="L24" i="105"/>
  <c r="M25" i="94"/>
  <c r="G25" i="92"/>
  <c r="G51" i="105"/>
  <c r="G43" i="105" s="1"/>
  <c r="I25" i="91"/>
  <c r="H31" i="105"/>
  <c r="H23" i="105" s="1"/>
  <c r="G25" i="50"/>
  <c r="K23" i="106"/>
  <c r="H24" i="114"/>
  <c r="L25" i="119"/>
  <c r="M25" i="116"/>
  <c r="P52" i="102"/>
  <c r="P44" i="102" s="1"/>
  <c r="L52" i="93"/>
  <c r="L44" i="93" s="1"/>
  <c r="L24" i="114"/>
  <c r="L52" i="102"/>
  <c r="L44" i="102" s="1"/>
  <c r="H52" i="93"/>
  <c r="H44" i="93" s="1"/>
  <c r="L25" i="100"/>
  <c r="P10" i="5"/>
  <c r="G25" i="122"/>
  <c r="O23" i="104"/>
  <c r="M52" i="50"/>
  <c r="M44" i="50" s="1"/>
  <c r="O25" i="95"/>
  <c r="I24" i="91"/>
  <c r="M24" i="96"/>
  <c r="G25" i="111"/>
  <c r="N31" i="111"/>
  <c r="N23" i="111" s="1"/>
  <c r="O24" i="124"/>
  <c r="O24" i="126"/>
  <c r="N25" i="94"/>
  <c r="N10" i="94" s="1"/>
  <c r="I25" i="50"/>
  <c r="H25" i="114"/>
  <c r="M25" i="113"/>
  <c r="K31" i="116"/>
  <c r="K23" i="116" s="1"/>
  <c r="K31" i="112"/>
  <c r="K23" i="112" s="1"/>
  <c r="P53" i="97"/>
  <c r="P45" i="97" s="1"/>
  <c r="L25" i="94"/>
  <c r="N25" i="92"/>
  <c r="H52" i="91"/>
  <c r="H44" i="91" s="1"/>
  <c r="H52" i="105"/>
  <c r="H44" i="105" s="1"/>
  <c r="I24" i="118"/>
  <c r="O24" i="118"/>
  <c r="O10" i="118" s="1"/>
  <c r="I52" i="103"/>
  <c r="I44" i="103" s="1"/>
  <c r="H24" i="97"/>
  <c r="P52" i="5"/>
  <c r="P44" i="5" s="1"/>
  <c r="G53" i="100"/>
  <c r="G45" i="100" s="1"/>
  <c r="M53" i="111"/>
  <c r="M45" i="111" s="1"/>
  <c r="G24" i="100"/>
  <c r="I24" i="98"/>
  <c r="P10" i="92"/>
  <c r="I31" i="110"/>
  <c r="N24" i="97"/>
  <c r="O24" i="104"/>
  <c r="O10" i="104" s="1"/>
  <c r="L53" i="129"/>
  <c r="L45" i="129" s="1"/>
  <c r="L25" i="115"/>
  <c r="N24" i="111"/>
  <c r="N10" i="111" s="1"/>
  <c r="H24" i="103"/>
  <c r="N25" i="108"/>
  <c r="N10" i="108" s="1"/>
  <c r="L25" i="103"/>
  <c r="P10" i="108"/>
  <c r="K24" i="106"/>
  <c r="K52" i="106"/>
  <c r="K44" i="106" s="1"/>
  <c r="Z1351" i="22"/>
  <c r="AG1351" i="22" s="1"/>
  <c r="Z1335" i="22"/>
  <c r="AG1335" i="22" s="1"/>
  <c r="Z1327" i="22"/>
  <c r="AG1327" i="22" s="1"/>
  <c r="Z775" i="22"/>
  <c r="AG775" i="22" s="1"/>
  <c r="Z767" i="22"/>
  <c r="AG767" i="22" s="1"/>
  <c r="W1498" i="22"/>
  <c r="AD1498" i="22" s="1"/>
  <c r="V1490" i="22"/>
  <c r="AC1490" i="22" s="1"/>
  <c r="X1337" i="22"/>
  <c r="AE1337" i="22" s="1"/>
  <c r="X1147" i="22"/>
  <c r="AE1147" i="22" s="1"/>
  <c r="W1481" i="22"/>
  <c r="AD1481" i="22" s="1"/>
  <c r="V1482" i="22"/>
  <c r="AC1482" i="22" s="1"/>
  <c r="Z1467" i="22"/>
  <c r="AG1467" i="22" s="1"/>
  <c r="W1428" i="22"/>
  <c r="AD1428" i="22" s="1"/>
  <c r="Y1422" i="22"/>
  <c r="AF1422" i="22" s="1"/>
  <c r="X1369" i="22"/>
  <c r="AE1369" i="22" s="1"/>
  <c r="X1361" i="22"/>
  <c r="AE1361" i="22" s="1"/>
  <c r="U1437" i="22"/>
  <c r="Y1425" i="22"/>
  <c r="AF1425" i="22" s="1"/>
  <c r="X1464" i="22"/>
  <c r="AE1464" i="22" s="1"/>
  <c r="U1438" i="22"/>
  <c r="Y1426" i="22"/>
  <c r="AF1426" i="22" s="1"/>
  <c r="Z1387" i="22"/>
  <c r="AG1387" i="22" s="1"/>
  <c r="X1321" i="22"/>
  <c r="AE1321" i="22" s="1"/>
  <c r="V1359" i="22"/>
  <c r="AC1359" i="22" s="1"/>
  <c r="Y1356" i="22"/>
  <c r="AF1356" i="22" s="1"/>
  <c r="Y1352" i="22"/>
  <c r="AF1352" i="22" s="1"/>
  <c r="Y1348" i="22"/>
  <c r="AF1348" i="22" s="1"/>
  <c r="Y1344" i="22"/>
  <c r="AF1344" i="22" s="1"/>
  <c r="Y1340" i="22"/>
  <c r="AF1340" i="22" s="1"/>
  <c r="Y1336" i="22"/>
  <c r="AF1336" i="22" s="1"/>
  <c r="Y1332" i="22"/>
  <c r="AF1332" i="22" s="1"/>
  <c r="Y1328" i="22"/>
  <c r="AF1328" i="22" s="1"/>
  <c r="Y1324" i="22"/>
  <c r="AF1324" i="22" s="1"/>
  <c r="Y1320" i="22"/>
  <c r="AF1320" i="22" s="1"/>
  <c r="Y1316" i="22"/>
  <c r="AF1316" i="22" s="1"/>
  <c r="Y1312" i="22"/>
  <c r="AF1312" i="22" s="1"/>
  <c r="X1300" i="22"/>
  <c r="AE1300" i="22" s="1"/>
  <c r="X1292" i="22"/>
  <c r="AE1292" i="22" s="1"/>
  <c r="X1284" i="22"/>
  <c r="AE1284" i="22" s="1"/>
  <c r="X1276" i="22"/>
  <c r="AE1276" i="22" s="1"/>
  <c r="X1268" i="22"/>
  <c r="AE1268" i="22" s="1"/>
  <c r="Z1279" i="22"/>
  <c r="AG1279" i="22" s="1"/>
  <c r="V1271" i="22"/>
  <c r="AC1271" i="22" s="1"/>
  <c r="Z1412" i="22"/>
  <c r="AG1412" i="22" s="1"/>
  <c r="X1412" i="22"/>
  <c r="AE1412" i="22" s="1"/>
  <c r="Z1165" i="22"/>
  <c r="AG1165" i="22" s="1"/>
  <c r="X1027" i="22"/>
  <c r="AE1027" i="22" s="1"/>
  <c r="V1177" i="22"/>
  <c r="AC1177" i="22" s="1"/>
  <c r="V1153" i="22"/>
  <c r="AC1153" i="22" s="1"/>
  <c r="W905" i="22"/>
  <c r="AD905" i="22" s="1"/>
  <c r="W901" i="22"/>
  <c r="AD901" i="22" s="1"/>
  <c r="W897" i="22"/>
  <c r="AD897" i="22" s="1"/>
  <c r="W893" i="22"/>
  <c r="AD893" i="22" s="1"/>
  <c r="V894" i="22"/>
  <c r="AC894" i="22" s="1"/>
  <c r="Y911" i="22"/>
  <c r="AF911" i="22" s="1"/>
  <c r="Y899" i="22"/>
  <c r="AF899" i="22" s="1"/>
  <c r="U894" i="22"/>
  <c r="Y892" i="22"/>
  <c r="AF892" i="22" s="1"/>
  <c r="V863" i="22"/>
  <c r="AC863" i="22" s="1"/>
  <c r="V859" i="22"/>
  <c r="AC859" i="22" s="1"/>
  <c r="V855" i="22"/>
  <c r="AC855" i="22" s="1"/>
  <c r="V851" i="22"/>
  <c r="AC851" i="22" s="1"/>
  <c r="V847" i="22"/>
  <c r="AC847" i="22" s="1"/>
  <c r="V843" i="22"/>
  <c r="AC843" i="22" s="1"/>
  <c r="V839" i="22"/>
  <c r="AC839" i="22" s="1"/>
  <c r="V835" i="22"/>
  <c r="AC835" i="22" s="1"/>
  <c r="V831" i="22"/>
  <c r="AC831" i="22" s="1"/>
  <c r="V827" i="22"/>
  <c r="AC827" i="22" s="1"/>
  <c r="V823" i="22"/>
  <c r="AC823" i="22" s="1"/>
  <c r="V819" i="22"/>
  <c r="AC819" i="22" s="1"/>
  <c r="V815" i="22"/>
  <c r="AC815" i="22" s="1"/>
  <c r="V811" i="22"/>
  <c r="AC811" i="22" s="1"/>
  <c r="V807" i="22"/>
  <c r="AC807" i="22" s="1"/>
  <c r="V803" i="22"/>
  <c r="AC803" i="22" s="1"/>
  <c r="V799" i="22"/>
  <c r="AC799" i="22" s="1"/>
  <c r="V795" i="22"/>
  <c r="AC795" i="22" s="1"/>
  <c r="V791" i="22"/>
  <c r="AC791" i="22" s="1"/>
  <c r="V787" i="22"/>
  <c r="AC787" i="22" s="1"/>
  <c r="V783" i="22"/>
  <c r="AC783" i="22" s="1"/>
  <c r="V779" i="22"/>
  <c r="AC779" i="22" s="1"/>
  <c r="M838" i="22"/>
  <c r="M834" i="22"/>
  <c r="M830" i="22"/>
  <c r="N829" i="22"/>
  <c r="Z829" i="22" s="1"/>
  <c r="AG829" i="22" s="1"/>
  <c r="N825" i="22"/>
  <c r="Z825" i="22" s="1"/>
  <c r="AG825" i="22" s="1"/>
  <c r="N821" i="22"/>
  <c r="Z821" i="22" s="1"/>
  <c r="AG821" i="22" s="1"/>
  <c r="N817" i="22"/>
  <c r="Z817" i="22" s="1"/>
  <c r="AG817" i="22" s="1"/>
  <c r="N813" i="22"/>
  <c r="Z813" i="22" s="1"/>
  <c r="AG813" i="22" s="1"/>
  <c r="N809" i="22"/>
  <c r="Z809" i="22" s="1"/>
  <c r="AG809" i="22" s="1"/>
  <c r="M806" i="22"/>
  <c r="M802" i="22"/>
  <c r="M798" i="22"/>
  <c r="M794" i="22"/>
  <c r="M790" i="22"/>
  <c r="N785" i="22"/>
  <c r="Z785" i="22" s="1"/>
  <c r="AG785" i="22" s="1"/>
  <c r="N781" i="22"/>
  <c r="Z781" i="22" s="1"/>
  <c r="AG781" i="22" s="1"/>
  <c r="N777" i="22"/>
  <c r="Z777" i="22" s="1"/>
  <c r="AG777" i="22" s="1"/>
  <c r="M1455" i="22"/>
  <c r="Y1455" i="22" s="1"/>
  <c r="AF1455" i="22" s="1"/>
  <c r="M1453" i="22"/>
  <c r="Y1453" i="22" s="1"/>
  <c r="AF1453" i="22" s="1"/>
  <c r="M1497" i="22"/>
  <c r="Y1497" i="22" s="1"/>
  <c r="AF1497" i="22" s="1"/>
  <c r="L1458" i="22"/>
  <c r="K1456" i="22"/>
  <c r="M1445" i="22"/>
  <c r="Y1445" i="22" s="1"/>
  <c r="AF1445" i="22" s="1"/>
  <c r="L1497" i="22"/>
  <c r="X1497" i="22" s="1"/>
  <c r="K1461" i="22"/>
  <c r="W1461" i="22" s="1"/>
  <c r="AD1461" i="22" s="1"/>
  <c r="M1393" i="22"/>
  <c r="L1433" i="22"/>
  <c r="X1433" i="22" s="1"/>
  <c r="AE1433" i="22" s="1"/>
  <c r="K1383" i="22"/>
  <c r="W1383" i="22" s="1"/>
  <c r="AD1383" i="22" s="1"/>
  <c r="K1332" i="22"/>
  <c r="W1332" i="22" s="1"/>
  <c r="AD1332" i="22" s="1"/>
  <c r="L1420" i="22"/>
  <c r="X1420" i="22" s="1"/>
  <c r="AE1420" i="22" s="1"/>
  <c r="K1443" i="22"/>
  <c r="L1415" i="22"/>
  <c r="X1415" i="22" s="1"/>
  <c r="AE1415" i="22" s="1"/>
  <c r="M1405" i="22"/>
  <c r="Y1405" i="22" s="1"/>
  <c r="L1328" i="22"/>
  <c r="X1328" i="22" s="1"/>
  <c r="M1266" i="22"/>
  <c r="M1305" i="22"/>
  <c r="M1303" i="22"/>
  <c r="Y1303" i="22" s="1"/>
  <c r="U1320" i="22"/>
  <c r="AB1320" i="22" s="1"/>
  <c r="M1315" i="22"/>
  <c r="Y1315" i="22" s="1"/>
  <c r="AF1315" i="22" s="1"/>
  <c r="Z1263" i="22"/>
  <c r="AG1263" i="22" s="1"/>
  <c r="W1261" i="22"/>
  <c r="AD1261" i="22" s="1"/>
  <c r="K1250" i="22"/>
  <c r="W1250" i="22" s="1"/>
  <c r="AD1250" i="22" s="1"/>
  <c r="K1253" i="22"/>
  <c r="K1240" i="22"/>
  <c r="M1229" i="22"/>
  <c r="K1216" i="22"/>
  <c r="W1216" i="22" s="1"/>
  <c r="AD1216" i="22" s="1"/>
  <c r="M1212" i="22"/>
  <c r="Y1212" i="22" s="1"/>
  <c r="AF1212" i="22" s="1"/>
  <c r="K1206" i="22"/>
  <c r="W1206" i="22" s="1"/>
  <c r="AD1206" i="22" s="1"/>
  <c r="M1198" i="22"/>
  <c r="M1182" i="22"/>
  <c r="K1163" i="22"/>
  <c r="W1163" i="22" s="1"/>
  <c r="AD1163" i="22" s="1"/>
  <c r="K1231" i="22"/>
  <c r="K1229" i="22"/>
  <c r="K1208" i="22"/>
  <c r="W1208" i="22" s="1"/>
  <c r="AD1208" i="22" s="1"/>
  <c r="K1171" i="22"/>
  <c r="W1171" i="22" s="1"/>
  <c r="AD1171" i="22" s="1"/>
  <c r="L1035" i="22"/>
  <c r="X1035" i="22" s="1"/>
  <c r="AE1035" i="22" s="1"/>
  <c r="L1096" i="22"/>
  <c r="K994" i="22"/>
  <c r="W994" i="22" s="1"/>
  <c r="AD994" i="22" s="1"/>
  <c r="K900" i="22"/>
  <c r="W900" i="22" s="1"/>
  <c r="AD900" i="22" s="1"/>
  <c r="K889" i="22"/>
  <c r="K880" i="22"/>
  <c r="K1225" i="22"/>
  <c r="K1159" i="22"/>
  <c r="W1159" i="22" s="1"/>
  <c r="AD1159" i="22" s="1"/>
  <c r="K1185" i="22"/>
  <c r="W1185" i="22" s="1"/>
  <c r="AD1185" i="22" s="1"/>
  <c r="K1196" i="22"/>
  <c r="W1196" i="22" s="1"/>
  <c r="AD1196" i="22" s="1"/>
  <c r="K1204" i="22"/>
  <c r="W1204" i="22" s="1"/>
  <c r="AD1204" i="22" s="1"/>
  <c r="K1213" i="22"/>
  <c r="K907" i="22"/>
  <c r="W907" i="22" s="1"/>
  <c r="AD907" i="22" s="1"/>
  <c r="K884" i="22"/>
  <c r="K881" i="22"/>
  <c r="K995" i="22"/>
  <c r="K991" i="22"/>
  <c r="W991" i="22" s="1"/>
  <c r="AD991" i="22" s="1"/>
  <c r="K986" i="22"/>
  <c r="K1143" i="22"/>
  <c r="W1143" i="22" s="1"/>
  <c r="AD1143" i="22" s="1"/>
  <c r="K1150" i="22"/>
  <c r="K1175" i="22"/>
  <c r="W1175" i="22" s="1"/>
  <c r="AD1175" i="22" s="1"/>
  <c r="K1186" i="22"/>
  <c r="W1186" i="22" s="1"/>
  <c r="AD1186" i="22" s="1"/>
  <c r="K1203" i="22"/>
  <c r="W1203" i="22" s="1"/>
  <c r="AD1203" i="22" s="1"/>
  <c r="K1214" i="22"/>
  <c r="W1214" i="22" s="1"/>
  <c r="AD1214" i="22" s="1"/>
  <c r="K1223" i="22"/>
  <c r="W1223" i="22" s="1"/>
  <c r="AD1223" i="22" s="1"/>
  <c r="K899" i="22"/>
  <c r="W899" i="22" s="1"/>
  <c r="AD899" i="22" s="1"/>
  <c r="K987" i="22"/>
  <c r="K1135" i="22"/>
  <c r="W1135" i="22" s="1"/>
  <c r="AD1135" i="22" s="1"/>
  <c r="K1139" i="22"/>
  <c r="W1139" i="22" s="1"/>
  <c r="AD1139" i="22" s="1"/>
  <c r="K1146" i="22"/>
  <c r="K1155" i="22"/>
  <c r="W1155" i="22" s="1"/>
  <c r="AD1155" i="22" s="1"/>
  <c r="K1162" i="22"/>
  <c r="K1224" i="22"/>
  <c r="W1224" i="22" s="1"/>
  <c r="AD1224" i="22" s="1"/>
  <c r="K1228" i="22"/>
  <c r="W1228" i="22" s="1"/>
  <c r="AD1228" i="22" s="1"/>
  <c r="K1233" i="22"/>
  <c r="K1147" i="22"/>
  <c r="W1147" i="22" s="1"/>
  <c r="AD1147" i="22" s="1"/>
  <c r="K1247" i="22"/>
  <c r="K1255" i="22"/>
  <c r="W1255" i="22" s="1"/>
  <c r="AD1255" i="22" s="1"/>
  <c r="K1245" i="22"/>
  <c r="K1248" i="22"/>
  <c r="W1248" i="22" s="1"/>
  <c r="AD1248" i="22" s="1"/>
  <c r="K1252" i="22"/>
  <c r="W1252" i="22" s="1"/>
  <c r="AD1252" i="22" s="1"/>
  <c r="K1256" i="22"/>
  <c r="W1256" i="22" s="1"/>
  <c r="AD1256" i="22" s="1"/>
  <c r="K1260" i="22"/>
  <c r="W1260" i="22" s="1"/>
  <c r="AD1260" i="22" s="1"/>
  <c r="N768" i="22"/>
  <c r="N774" i="22"/>
  <c r="Z774" i="22" s="1"/>
  <c r="AG774" i="22" s="1"/>
  <c r="N766" i="22"/>
  <c r="Z766" i="22" s="1"/>
  <c r="AG766" i="22" s="1"/>
  <c r="K861" i="10"/>
  <c r="K866" i="10"/>
  <c r="Q866" i="10" s="1"/>
  <c r="K770" i="10"/>
  <c r="K772" i="10"/>
  <c r="Q772" i="10" s="1"/>
  <c r="K776" i="10"/>
  <c r="Q776" i="10" s="1"/>
  <c r="K784" i="10"/>
  <c r="K783" i="10"/>
  <c r="Q783" i="10" s="1"/>
  <c r="K769" i="10"/>
  <c r="K775" i="10"/>
  <c r="K766" i="10"/>
  <c r="K780" i="10"/>
  <c r="M1206" i="22"/>
  <c r="M1216" i="22"/>
  <c r="Y1216" i="22" s="1"/>
  <c r="M1190" i="22"/>
  <c r="Y1190" i="22" s="1"/>
  <c r="AF1190" i="22" s="1"/>
  <c r="M1201" i="22"/>
  <c r="Y1201" i="22" s="1"/>
  <c r="AF1201" i="22" s="1"/>
  <c r="M1215" i="22"/>
  <c r="Y1215" i="22" s="1"/>
  <c r="AF1215" i="22" s="1"/>
  <c r="M1211" i="22"/>
  <c r="M1226" i="22"/>
  <c r="Y1226" i="22" s="1"/>
  <c r="AF1226" i="22" s="1"/>
  <c r="M1230" i="22"/>
  <c r="Y1230" i="22" s="1"/>
  <c r="AF1230" i="22" s="1"/>
  <c r="M1184" i="22"/>
  <c r="Y1184" i="22" s="1"/>
  <c r="AF1184" i="22" s="1"/>
  <c r="M1189" i="22"/>
  <c r="Y1189" i="22" s="1"/>
  <c r="AF1189" i="22" s="1"/>
  <c r="M1195" i="22"/>
  <c r="Y1195" i="22" s="1"/>
  <c r="AF1195" i="22" s="1"/>
  <c r="M1209" i="22"/>
  <c r="Y1209" i="22" s="1"/>
  <c r="AF1209" i="22" s="1"/>
  <c r="M1219" i="22"/>
  <c r="Y1219" i="22" s="1"/>
  <c r="AF1219" i="22" s="1"/>
  <c r="M1231" i="22"/>
  <c r="Y1231" i="22" s="1"/>
  <c r="AF1231" i="22" s="1"/>
  <c r="M1213" i="22"/>
  <c r="Y1213" i="22" s="1"/>
  <c r="AF1213" i="22" s="1"/>
  <c r="M1244" i="22"/>
  <c r="M1207" i="22"/>
  <c r="Y1207" i="22" s="1"/>
  <c r="AF1207" i="22" s="1"/>
  <c r="M1225" i="22"/>
  <c r="M1228" i="22"/>
  <c r="M1240" i="22"/>
  <c r="J784" i="10"/>
  <c r="J779" i="10"/>
  <c r="J765" i="10"/>
  <c r="P765" i="10" s="1"/>
  <c r="J769" i="10"/>
  <c r="J783" i="10"/>
  <c r="J775" i="10"/>
  <c r="L946" i="22"/>
  <c r="X946" i="22" s="1"/>
  <c r="AE946" i="22" s="1"/>
  <c r="L900" i="22"/>
  <c r="L896" i="22"/>
  <c r="X896" i="22" s="1"/>
  <c r="AE896" i="22" s="1"/>
  <c r="L957" i="22"/>
  <c r="X957" i="22" s="1"/>
  <c r="AE957" i="22" s="1"/>
  <c r="L877" i="22"/>
  <c r="L954" i="22"/>
  <c r="L970" i="22"/>
  <c r="L1071" i="22"/>
  <c r="X1071" i="22" s="1"/>
  <c r="L1040" i="22"/>
  <c r="L951" i="22"/>
  <c r="L959" i="22"/>
  <c r="L967" i="22"/>
  <c r="L975" i="22"/>
  <c r="X975" i="22" s="1"/>
  <c r="AE975" i="22" s="1"/>
  <c r="L983" i="22"/>
  <c r="L1031" i="22"/>
  <c r="X1031" i="22" s="1"/>
  <c r="AE1031" i="22" s="1"/>
  <c r="L1039" i="22"/>
  <c r="X1039" i="22" s="1"/>
  <c r="AE1039" i="22" s="1"/>
  <c r="L1072" i="22"/>
  <c r="X1072" i="22" s="1"/>
  <c r="AE1072" i="22" s="1"/>
  <c r="L1150" i="22"/>
  <c r="L1174" i="22"/>
  <c r="X1174" i="22" s="1"/>
  <c r="AE1174" i="22" s="1"/>
  <c r="L903" i="22"/>
  <c r="L911" i="22"/>
  <c r="X911" i="22" s="1"/>
  <c r="AE911" i="22" s="1"/>
  <c r="L930" i="22"/>
  <c r="L949" i="22"/>
  <c r="X949" i="22" s="1"/>
  <c r="AE949" i="22" s="1"/>
  <c r="L912" i="22"/>
  <c r="X912" i="22" s="1"/>
  <c r="AE912" i="22" s="1"/>
  <c r="L962" i="22"/>
  <c r="L978" i="22"/>
  <c r="L1020" i="22"/>
  <c r="L955" i="22"/>
  <c r="L963" i="22"/>
  <c r="X963" i="22" s="1"/>
  <c r="AE963" i="22" s="1"/>
  <c r="L971" i="22"/>
  <c r="L979" i="22"/>
  <c r="L1008" i="22"/>
  <c r="X1008" i="22" s="1"/>
  <c r="AE1008" i="22" s="1"/>
  <c r="L994" i="22"/>
  <c r="X994" i="22" s="1"/>
  <c r="AE994" i="22" s="1"/>
  <c r="L1019" i="22"/>
  <c r="X1019" i="22" s="1"/>
  <c r="AE1019" i="22" s="1"/>
  <c r="L1064" i="22"/>
  <c r="X1064" i="22" s="1"/>
  <c r="AE1064" i="22" s="1"/>
  <c r="L1095" i="22"/>
  <c r="L1103" i="22"/>
  <c r="X1103" i="22" s="1"/>
  <c r="AE1103" i="22" s="1"/>
  <c r="L1003" i="22"/>
  <c r="L1099" i="22"/>
  <c r="L1140" i="22"/>
  <c r="L1134" i="22"/>
  <c r="L1158" i="22"/>
  <c r="X1158" i="22" s="1"/>
  <c r="AE1158" i="22" s="1"/>
  <c r="L922" i="22"/>
  <c r="L908" i="22"/>
  <c r="L904" i="22"/>
  <c r="X904" i="22" s="1"/>
  <c r="AE904" i="22" s="1"/>
  <c r="L885" i="22"/>
  <c r="X885" i="22" s="1"/>
  <c r="AE885" i="22" s="1"/>
  <c r="L880" i="22"/>
  <c r="X880" i="22" s="1"/>
  <c r="AE880" i="22" s="1"/>
  <c r="L1052" i="22"/>
  <c r="X1052" i="22" s="1"/>
  <c r="AE1052" i="22" s="1"/>
  <c r="L950" i="22"/>
  <c r="X950" i="22" s="1"/>
  <c r="AE950" i="22" s="1"/>
  <c r="L966" i="22"/>
  <c r="L982" i="22"/>
  <c r="L1060" i="22"/>
  <c r="L1091" i="22"/>
  <c r="X1091" i="22" s="1"/>
  <c r="AE1091" i="22" s="1"/>
  <c r="L1104" i="22"/>
  <c r="L1032" i="22"/>
  <c r="L992" i="22"/>
  <c r="X992" i="22" s="1"/>
  <c r="AE992" i="22" s="1"/>
  <c r="L1000" i="22"/>
  <c r="X1000" i="22" s="1"/>
  <c r="AE1000" i="22" s="1"/>
  <c r="L1084" i="22"/>
  <c r="X1084" i="22" s="1"/>
  <c r="AE1084" i="22" s="1"/>
  <c r="L1059" i="22"/>
  <c r="X1059" i="22" s="1"/>
  <c r="AE1059" i="22" s="1"/>
  <c r="L1092" i="22"/>
  <c r="X1092" i="22" s="1"/>
  <c r="AE1092" i="22" s="1"/>
  <c r="L1067" i="22"/>
  <c r="X1067" i="22" s="1"/>
  <c r="AE1067" i="22" s="1"/>
  <c r="L1144" i="22"/>
  <c r="L1160" i="22"/>
  <c r="X1160" i="22" s="1"/>
  <c r="L1166" i="22"/>
  <c r="X1413" i="22"/>
  <c r="AE1413" i="22" s="1"/>
  <c r="Y1393" i="22"/>
  <c r="AF1393" i="22" s="1"/>
  <c r="Y1387" i="22"/>
  <c r="AF1387" i="22" s="1"/>
  <c r="Z1431" i="22"/>
  <c r="AG1431" i="22" s="1"/>
  <c r="W1392" i="22"/>
  <c r="AD1392" i="22" s="1"/>
  <c r="X1354" i="22"/>
  <c r="AE1354" i="22" s="1"/>
  <c r="Y1318" i="22"/>
  <c r="AF1318" i="22" s="1"/>
  <c r="X1318" i="22"/>
  <c r="AE1318" i="22" s="1"/>
  <c r="X1353" i="22"/>
  <c r="AE1353" i="22" s="1"/>
  <c r="X1309" i="22"/>
  <c r="AE1309" i="22" s="1"/>
  <c r="Y1305" i="22"/>
  <c r="AF1305" i="22" s="1"/>
  <c r="X1279" i="22"/>
  <c r="AE1279" i="22" s="1"/>
  <c r="W1281" i="22"/>
  <c r="AD1281" i="22" s="1"/>
  <c r="W1287" i="22"/>
  <c r="AD1287" i="22" s="1"/>
  <c r="X1144" i="22"/>
  <c r="AE1144" i="22" s="1"/>
  <c r="X1163" i="22"/>
  <c r="AE1163" i="22" s="1"/>
  <c r="X1155" i="22"/>
  <c r="AE1155" i="22" s="1"/>
  <c r="V1157" i="22"/>
  <c r="AC1157" i="22" s="1"/>
  <c r="X1099" i="22"/>
  <c r="AE1099" i="22" s="1"/>
  <c r="X1003" i="22"/>
  <c r="AE1003" i="22" s="1"/>
  <c r="Z991" i="22"/>
  <c r="AG991" i="22" s="1"/>
  <c r="Y995" i="22"/>
  <c r="AF995" i="22" s="1"/>
  <c r="W995" i="22"/>
  <c r="AD995" i="22" s="1"/>
  <c r="W1145" i="22"/>
  <c r="AD1145" i="22" s="1"/>
  <c r="X1077" i="22"/>
  <c r="AE1077" i="22" s="1"/>
  <c r="X1045" i="22"/>
  <c r="AE1045" i="22" s="1"/>
  <c r="X1013" i="22"/>
  <c r="AE1013" i="22" s="1"/>
  <c r="W878" i="22"/>
  <c r="AD878" i="22" s="1"/>
  <c r="X983" i="22"/>
  <c r="AE983" i="22" s="1"/>
  <c r="X967" i="22"/>
  <c r="AE967" i="22" s="1"/>
  <c r="X959" i="22"/>
  <c r="AE959" i="22" s="1"/>
  <c r="X951" i="22"/>
  <c r="AE951" i="22" s="1"/>
  <c r="V902" i="22"/>
  <c r="AC902" i="22" s="1"/>
  <c r="Z899" i="22"/>
  <c r="AG899" i="22" s="1"/>
  <c r="U884" i="22"/>
  <c r="W877" i="22"/>
  <c r="AD877" i="22" s="1"/>
  <c r="X872" i="22"/>
  <c r="AE872" i="22" s="1"/>
  <c r="V948" i="22"/>
  <c r="AC948" i="22" s="1"/>
  <c r="X1033" i="22"/>
  <c r="AE1033" i="22" s="1"/>
  <c r="Y903" i="22"/>
  <c r="AF903" i="22" s="1"/>
  <c r="Y895" i="22"/>
  <c r="AF895" i="22" s="1"/>
  <c r="Y876" i="22"/>
  <c r="AF876" i="22" s="1"/>
  <c r="V861" i="22"/>
  <c r="AC861" i="22" s="1"/>
  <c r="V857" i="22"/>
  <c r="AC857" i="22" s="1"/>
  <c r="V853" i="22"/>
  <c r="AC853" i="22" s="1"/>
  <c r="V849" i="22"/>
  <c r="AC849" i="22" s="1"/>
  <c r="V845" i="22"/>
  <c r="AC845" i="22" s="1"/>
  <c r="V841" i="22"/>
  <c r="AC841" i="22" s="1"/>
  <c r="V837" i="22"/>
  <c r="AC837" i="22" s="1"/>
  <c r="V833" i="22"/>
  <c r="AC833" i="22" s="1"/>
  <c r="V829" i="22"/>
  <c r="AC829" i="22" s="1"/>
  <c r="V825" i="22"/>
  <c r="AC825" i="22" s="1"/>
  <c r="V821" i="22"/>
  <c r="AC821" i="22" s="1"/>
  <c r="V817" i="22"/>
  <c r="AC817" i="22" s="1"/>
  <c r="V813" i="22"/>
  <c r="AC813" i="22" s="1"/>
  <c r="V809" i="22"/>
  <c r="AC809" i="22" s="1"/>
  <c r="V805" i="22"/>
  <c r="AC805" i="22" s="1"/>
  <c r="V801" i="22"/>
  <c r="AC801" i="22" s="1"/>
  <c r="V797" i="22"/>
  <c r="AC797" i="22" s="1"/>
  <c r="V793" i="22"/>
  <c r="AC793" i="22" s="1"/>
  <c r="V789" i="22"/>
  <c r="AC789" i="22" s="1"/>
  <c r="V785" i="22"/>
  <c r="AC785" i="22" s="1"/>
  <c r="V781" i="22"/>
  <c r="AC781" i="22" s="1"/>
  <c r="V777" i="22"/>
  <c r="AC777" i="22" s="1"/>
  <c r="U846" i="22"/>
  <c r="Y843" i="22"/>
  <c r="AF843" i="22" s="1"/>
  <c r="U842" i="22"/>
  <c r="Y839" i="22"/>
  <c r="AF839" i="22" s="1"/>
  <c r="U838" i="22"/>
  <c r="M836" i="22"/>
  <c r="Y835" i="22"/>
  <c r="AF835" i="22" s="1"/>
  <c r="U834" i="22"/>
  <c r="Y831" i="22"/>
  <c r="AF831" i="22" s="1"/>
  <c r="U830" i="22"/>
  <c r="N827" i="22"/>
  <c r="Z827" i="22" s="1"/>
  <c r="AG827" i="22" s="1"/>
  <c r="Y827" i="22"/>
  <c r="AF827" i="22" s="1"/>
  <c r="U826" i="22"/>
  <c r="N823" i="22"/>
  <c r="Z823" i="22" s="1"/>
  <c r="AG823" i="22" s="1"/>
  <c r="Y823" i="22"/>
  <c r="AF823" i="22" s="1"/>
  <c r="N819" i="22"/>
  <c r="Z819" i="22" s="1"/>
  <c r="AG819" i="22" s="1"/>
  <c r="N815" i="22"/>
  <c r="Z815" i="22" s="1"/>
  <c r="AG815" i="22" s="1"/>
  <c r="M804" i="22"/>
  <c r="M800" i="22"/>
  <c r="M796" i="22"/>
  <c r="M792" i="22"/>
  <c r="N783" i="22"/>
  <c r="Z783" i="22" s="1"/>
  <c r="AG783" i="22" s="1"/>
  <c r="N779" i="22"/>
  <c r="Z779" i="22" s="1"/>
  <c r="AG779" i="22" s="1"/>
  <c r="M1454" i="22"/>
  <c r="Y1454" i="22" s="1"/>
  <c r="AF1454" i="22" s="1"/>
  <c r="M1452" i="22"/>
  <c r="M1505" i="22"/>
  <c r="Y1505" i="22" s="1"/>
  <c r="K1457" i="22"/>
  <c r="M1446" i="22"/>
  <c r="Y1446" i="22" s="1"/>
  <c r="AF1446" i="22" s="1"/>
  <c r="M1444" i="22"/>
  <c r="Y1444" i="22" s="1"/>
  <c r="AF1444" i="22" s="1"/>
  <c r="M1501" i="22"/>
  <c r="Y1501" i="22" s="1"/>
  <c r="AF1501" i="22" s="1"/>
  <c r="W1492" i="22"/>
  <c r="AD1492" i="22" s="1"/>
  <c r="L1473" i="22"/>
  <c r="X1473" i="22" s="1"/>
  <c r="AE1473" i="22" s="1"/>
  <c r="L1426" i="22"/>
  <c r="X1426" i="22" s="1"/>
  <c r="AE1426" i="22" s="1"/>
  <c r="K1421" i="22"/>
  <c r="W1421" i="22" s="1"/>
  <c r="AD1421" i="22" s="1"/>
  <c r="M1385" i="22"/>
  <c r="Y1385" i="22" s="1"/>
  <c r="AF1385" i="22" s="1"/>
  <c r="M1375" i="22"/>
  <c r="Y1375" i="22" s="1"/>
  <c r="AF1375" i="22" s="1"/>
  <c r="L1358" i="22"/>
  <c r="X1358" i="22" s="1"/>
  <c r="AE1358" i="22" s="1"/>
  <c r="L1410" i="22"/>
  <c r="X1410" i="22" s="1"/>
  <c r="AE1410" i="22" s="1"/>
  <c r="L1398" i="22"/>
  <c r="X1398" i="22" s="1"/>
  <c r="AE1398" i="22" s="1"/>
  <c r="U1338" i="22"/>
  <c r="AB1338" i="22" s="1"/>
  <c r="K1420" i="22"/>
  <c r="W1420" i="22" s="1"/>
  <c r="AD1420" i="22" s="1"/>
  <c r="M1399" i="22"/>
  <c r="Y1399" i="22" s="1"/>
  <c r="M1306" i="22"/>
  <c r="Y1306" i="22" s="1"/>
  <c r="AF1306" i="22" s="1"/>
  <c r="M1264" i="22"/>
  <c r="U1265" i="22"/>
  <c r="AB1265" i="22" s="1"/>
  <c r="L1320" i="22"/>
  <c r="X1320" i="22" s="1"/>
  <c r="AE1320" i="22" s="1"/>
  <c r="K1258" i="22"/>
  <c r="W1258" i="22" s="1"/>
  <c r="AD1258" i="22" s="1"/>
  <c r="W1253" i="22"/>
  <c r="AD1253" i="22" s="1"/>
  <c r="W1247" i="22"/>
  <c r="AD1247" i="22" s="1"/>
  <c r="K1237" i="22"/>
  <c r="U1238" i="22"/>
  <c r="AB1238" i="22" s="1"/>
  <c r="M1236" i="22"/>
  <c r="M1235" i="22"/>
  <c r="K1259" i="22"/>
  <c r="K1249" i="22"/>
  <c r="W1249" i="22" s="1"/>
  <c r="AD1249" i="22" s="1"/>
  <c r="M1233" i="22"/>
  <c r="K1230" i="22"/>
  <c r="W1230" i="22" s="1"/>
  <c r="AD1230" i="22" s="1"/>
  <c r="K1220" i="22"/>
  <c r="W1220" i="22" s="1"/>
  <c r="AD1220" i="22" s="1"/>
  <c r="K1217" i="22"/>
  <c r="K1211" i="22"/>
  <c r="K1151" i="22"/>
  <c r="W1151" i="22" s="1"/>
  <c r="AD1151" i="22" s="1"/>
  <c r="K1244" i="22"/>
  <c r="K1192" i="22"/>
  <c r="K1187" i="22"/>
  <c r="L1172" i="22"/>
  <c r="X1172" i="22" s="1"/>
  <c r="K1166" i="22"/>
  <c r="L1156" i="22"/>
  <c r="X1156" i="22" s="1"/>
  <c r="M1202" i="22"/>
  <c r="Y1202" i="22" s="1"/>
  <c r="AF1202" i="22" s="1"/>
  <c r="K1178" i="22"/>
  <c r="K1134" i="22"/>
  <c r="W1134" i="22" s="1"/>
  <c r="AD1134" i="22" s="1"/>
  <c r="L1007" i="22"/>
  <c r="X1007" i="22" s="1"/>
  <c r="L974" i="22"/>
  <c r="K864" i="10"/>
  <c r="K892" i="22"/>
  <c r="W892" i="22" s="1"/>
  <c r="L938" i="22"/>
  <c r="X1140" i="22"/>
  <c r="AE1140" i="22" s="1"/>
  <c r="X1179" i="22"/>
  <c r="AE1179" i="22" s="1"/>
  <c r="X1166" i="22"/>
  <c r="AE1166" i="22" s="1"/>
  <c r="X1150" i="22"/>
  <c r="AE1150" i="22" s="1"/>
  <c r="X1134" i="22"/>
  <c r="AE1134" i="22" s="1"/>
  <c r="Y1098" i="22"/>
  <c r="AF1098" i="22" s="1"/>
  <c r="X1095" i="22"/>
  <c r="AE1095" i="22" s="1"/>
  <c r="U1094" i="22"/>
  <c r="Y1082" i="22"/>
  <c r="AF1082" i="22" s="1"/>
  <c r="U1078" i="22"/>
  <c r="Y1066" i="22"/>
  <c r="AF1066" i="22" s="1"/>
  <c r="U1062" i="22"/>
  <c r="Y1050" i="22"/>
  <c r="AF1050" i="22" s="1"/>
  <c r="U1046" i="22"/>
  <c r="Y1034" i="22"/>
  <c r="AF1034" i="22" s="1"/>
  <c r="U1030" i="22"/>
  <c r="U1103" i="22"/>
  <c r="Y1099" i="22"/>
  <c r="AF1099" i="22" s="1"/>
  <c r="U1087" i="22"/>
  <c r="Y1083" i="22"/>
  <c r="AF1083" i="22" s="1"/>
  <c r="U1071" i="22"/>
  <c r="Y1067" i="22"/>
  <c r="AF1067" i="22" s="1"/>
  <c r="U1055" i="22"/>
  <c r="Y1051" i="22"/>
  <c r="AF1051" i="22" s="1"/>
  <c r="U1039" i="22"/>
  <c r="Y1035" i="22"/>
  <c r="AF1035" i="22" s="1"/>
  <c r="U1023" i="22"/>
  <c r="Y1019" i="22"/>
  <c r="AF1019" i="22" s="1"/>
  <c r="U1007" i="22"/>
  <c r="W986" i="22"/>
  <c r="AD986" i="22" s="1"/>
  <c r="X978" i="22"/>
  <c r="AE978" i="22" s="1"/>
  <c r="X974" i="22"/>
  <c r="AE974" i="22" s="1"/>
  <c r="X970" i="22"/>
  <c r="AE970" i="22" s="1"/>
  <c r="X962" i="22"/>
  <c r="AE962" i="22" s="1"/>
  <c r="X954" i="22"/>
  <c r="AE954" i="22" s="1"/>
  <c r="U915" i="22"/>
  <c r="Z892" i="22"/>
  <c r="AG892" i="22" s="1"/>
  <c r="W881" i="22"/>
  <c r="AD881" i="22" s="1"/>
  <c r="X873" i="22"/>
  <c r="AE873" i="22" s="1"/>
  <c r="U1345" i="22"/>
  <c r="AB1345" i="22" s="1"/>
  <c r="K1179" i="22"/>
  <c r="W1179" i="22" s="1"/>
  <c r="AD1179" i="22" s="1"/>
  <c r="K1226" i="22"/>
  <c r="W1226" i="22" s="1"/>
  <c r="AD1226" i="22" s="1"/>
  <c r="M1214" i="22"/>
  <c r="Y1214" i="22" s="1"/>
  <c r="K1197" i="22"/>
  <c r="L1176" i="22"/>
  <c r="X1176" i="22" s="1"/>
  <c r="K1191" i="22"/>
  <c r="W1191" i="22" s="1"/>
  <c r="AD1191" i="22" s="1"/>
  <c r="L1142" i="22"/>
  <c r="X1142" i="22" s="1"/>
  <c r="AE1142" i="22" s="1"/>
  <c r="L998" i="22"/>
  <c r="X998" i="22" s="1"/>
  <c r="AE998" i="22" s="1"/>
  <c r="K990" i="22"/>
  <c r="W990" i="22" s="1"/>
  <c r="AD990" i="22" s="1"/>
  <c r="L1051" i="22"/>
  <c r="X1051" i="22" s="1"/>
  <c r="AE1051" i="22" s="1"/>
  <c r="X1040" i="22"/>
  <c r="AE1040" i="22" s="1"/>
  <c r="L958" i="22"/>
  <c r="X958" i="22" s="1"/>
  <c r="AE958" i="22" s="1"/>
  <c r="K915" i="22"/>
  <c r="W915" i="22" s="1"/>
  <c r="AD915" i="22" s="1"/>
  <c r="U1160" i="22"/>
  <c r="AB1160" i="22" s="1"/>
  <c r="U1192" i="22"/>
  <c r="AB1192" i="22" s="1"/>
  <c r="Z1060" i="22"/>
  <c r="AG1060" i="22" s="1"/>
  <c r="Z1002" i="22"/>
  <c r="AG1002" i="22" s="1"/>
  <c r="V992" i="22"/>
  <c r="AC992" i="22" s="1"/>
  <c r="Q766" i="10"/>
  <c r="J868" i="10"/>
  <c r="J869" i="10"/>
  <c r="P869" i="10" s="1"/>
  <c r="P880" i="10"/>
  <c r="Y880" i="10" s="1"/>
  <c r="X905" i="10"/>
  <c r="X1220" i="10"/>
  <c r="X1199" i="10"/>
  <c r="X1186" i="10"/>
  <c r="X1178" i="10"/>
  <c r="X1170" i="10"/>
  <c r="X1162" i="10"/>
  <c r="X1154" i="10"/>
  <c r="X906" i="10"/>
  <c r="U1233" i="22"/>
  <c r="AB1233" i="22" s="1"/>
  <c r="Z1233" i="22"/>
  <c r="AG1233" i="22" s="1"/>
  <c r="Z1019" i="22"/>
  <c r="AG1019" i="22" s="1"/>
  <c r="P868" i="10"/>
  <c r="O780" i="10"/>
  <c r="O783" i="10"/>
  <c r="Q889" i="10"/>
  <c r="X765" i="22"/>
  <c r="AE765" i="22" s="1"/>
  <c r="X938" i="22"/>
  <c r="AE938" i="22" s="1"/>
  <c r="V896" i="22"/>
  <c r="AC896" i="22" s="1"/>
  <c r="W738" i="22"/>
  <c r="AD738" i="22" s="1"/>
  <c r="W676" i="22"/>
  <c r="AD676" i="22" s="1"/>
  <c r="W661" i="22"/>
  <c r="AD661" i="22" s="1"/>
  <c r="W615" i="22"/>
  <c r="AD615" i="22" s="1"/>
  <c r="W166" i="22"/>
  <c r="AD166" i="22" s="1"/>
  <c r="O1509" i="10"/>
  <c r="P1515" i="10"/>
  <c r="P918" i="10"/>
  <c r="O617" i="10"/>
  <c r="P907" i="10"/>
  <c r="O602" i="10"/>
  <c r="O482" i="10"/>
  <c r="O478" i="10"/>
  <c r="O474" i="10"/>
  <c r="O470" i="10"/>
  <c r="O446" i="10"/>
  <c r="O442" i="10"/>
  <c r="O438" i="10"/>
  <c r="O434" i="10"/>
  <c r="O430" i="10"/>
  <c r="X1146" i="10"/>
  <c r="X1138" i="10"/>
  <c r="X1130" i="10"/>
  <c r="X1122" i="10"/>
  <c r="X1114" i="10"/>
  <c r="X1106" i="10"/>
  <c r="X1098" i="10"/>
  <c r="X1090" i="10"/>
  <c r="X1082" i="10"/>
  <c r="X1074" i="10"/>
  <c r="X1066" i="10"/>
  <c r="X1058" i="10"/>
  <c r="X1050" i="10"/>
  <c r="X1042" i="10"/>
  <c r="X1034" i="10"/>
  <c r="P943" i="10"/>
  <c r="P927" i="10"/>
  <c r="Y927" i="10" s="1"/>
  <c r="O513" i="10"/>
  <c r="X1060" i="22"/>
  <c r="AE1060" i="22" s="1"/>
  <c r="O769" i="10"/>
  <c r="P783" i="10"/>
  <c r="P886" i="10"/>
  <c r="U765" i="22"/>
  <c r="X922" i="22"/>
  <c r="AE922" i="22" s="1"/>
  <c r="W737" i="22"/>
  <c r="AD737" i="22" s="1"/>
  <c r="W671" i="22"/>
  <c r="AD671" i="22" s="1"/>
  <c r="W603" i="22"/>
  <c r="AD603" i="22" s="1"/>
  <c r="W233" i="22"/>
  <c r="AD233" i="22" s="1"/>
  <c r="W230" i="22"/>
  <c r="AD230" i="22" s="1"/>
  <c r="W229" i="22"/>
  <c r="AD229" i="22" s="1"/>
  <c r="W226" i="22"/>
  <c r="AD226" i="22" s="1"/>
  <c r="W225" i="22"/>
  <c r="AD225" i="22" s="1"/>
  <c r="W222" i="22"/>
  <c r="AD222" i="22" s="1"/>
  <c r="W221" i="22"/>
  <c r="AD221" i="22" s="1"/>
  <c r="W218" i="22"/>
  <c r="AD218" i="22" s="1"/>
  <c r="W235" i="22"/>
  <c r="AD235" i="22" s="1"/>
  <c r="W174" i="22"/>
  <c r="AD174" i="22" s="1"/>
  <c r="P1505" i="10"/>
  <c r="P1220" i="10"/>
  <c r="P1206" i="10"/>
  <c r="Q918" i="10"/>
  <c r="R918" i="10" s="1"/>
  <c r="Q761" i="10"/>
  <c r="O600" i="10"/>
  <c r="I861" i="10"/>
  <c r="O861" i="10" s="1"/>
  <c r="I867" i="10"/>
  <c r="O867" i="10" s="1"/>
  <c r="I863" i="10"/>
  <c r="O863" i="10" s="1"/>
  <c r="I855" i="10"/>
  <c r="O855" i="10" s="1"/>
  <c r="I600" i="10"/>
  <c r="I869" i="10"/>
  <c r="O869" i="10" s="1"/>
  <c r="I602" i="10"/>
  <c r="I527" i="10"/>
  <c r="O527" i="10" s="1"/>
  <c r="I519" i="10"/>
  <c r="O519" i="10" s="1"/>
  <c r="I531" i="10"/>
  <c r="O531" i="10" s="1"/>
  <c r="I523" i="10"/>
  <c r="O523" i="10" s="1"/>
  <c r="I515" i="10"/>
  <c r="O515" i="10" s="1"/>
  <c r="I604" i="10"/>
  <c r="O604" i="10" s="1"/>
  <c r="I603" i="10"/>
  <c r="O603" i="10" s="1"/>
  <c r="I530" i="10"/>
  <c r="O530" i="10" s="1"/>
  <c r="I532" i="10"/>
  <c r="O532" i="10" s="1"/>
  <c r="I599" i="10"/>
  <c r="O599" i="10" s="1"/>
  <c r="I529" i="10"/>
  <c r="O529" i="10" s="1"/>
  <c r="I513" i="10"/>
  <c r="N10" i="107"/>
  <c r="N44" i="120"/>
  <c r="L45" i="112"/>
  <c r="L45" i="127"/>
  <c r="O10" i="102"/>
  <c r="O10" i="125"/>
  <c r="O1373" i="10"/>
  <c r="O1211" i="10"/>
  <c r="O1246" i="10"/>
  <c r="O1219" i="10"/>
  <c r="O1030" i="10"/>
  <c r="O1014" i="10"/>
  <c r="O998" i="10"/>
  <c r="O982" i="10"/>
  <c r="O966" i="10"/>
  <c r="O1032" i="10"/>
  <c r="O1016" i="10"/>
  <c r="O1000" i="10"/>
  <c r="O984" i="10"/>
  <c r="O968" i="10"/>
  <c r="O1026" i="10"/>
  <c r="O1010" i="10"/>
  <c r="O994" i="10"/>
  <c r="O978" i="10"/>
  <c r="O962" i="10"/>
  <c r="O912" i="10"/>
  <c r="S912" i="10" s="1"/>
  <c r="W613" i="22"/>
  <c r="AD613" i="22" s="1"/>
  <c r="W410" i="22"/>
  <c r="AD410" i="22" s="1"/>
  <c r="W605" i="22"/>
  <c r="AD605" i="22" s="1"/>
  <c r="O1255" i="10"/>
  <c r="I601" i="10"/>
  <c r="O601" i="10" s="1"/>
  <c r="I522" i="10"/>
  <c r="O522" i="10" s="1"/>
  <c r="I612" i="10"/>
  <c r="O612" i="10" s="1"/>
  <c r="I524" i="10"/>
  <c r="O524" i="10" s="1"/>
  <c r="I526" i="10"/>
  <c r="O526" i="10" s="1"/>
  <c r="I525" i="10"/>
  <c r="O525" i="10" s="1"/>
  <c r="O391" i="10"/>
  <c r="O387" i="10"/>
  <c r="O229" i="10"/>
  <c r="O221" i="10"/>
  <c r="O189" i="10"/>
  <c r="O181" i="10"/>
  <c r="I109" i="10"/>
  <c r="I105" i="10"/>
  <c r="I101" i="10"/>
  <c r="I97" i="10"/>
  <c r="I93" i="10"/>
  <c r="I23" i="10"/>
  <c r="I19" i="10"/>
  <c r="I15" i="10"/>
  <c r="I11" i="10"/>
  <c r="I7" i="10"/>
  <c r="M45" i="108"/>
  <c r="M44" i="105"/>
  <c r="M45" i="127"/>
  <c r="I44" i="115"/>
  <c r="I190" i="10"/>
  <c r="O190" i="10" s="1"/>
  <c r="J875" i="10"/>
  <c r="P875" i="10" s="1"/>
  <c r="J916" i="10"/>
  <c r="J1193" i="10"/>
  <c r="J1199" i="10"/>
  <c r="J1197" i="10"/>
  <c r="J876" i="10"/>
  <c r="P876" i="10" s="1"/>
  <c r="J904" i="10"/>
  <c r="P904" i="10" s="1"/>
  <c r="J921" i="10"/>
  <c r="P921" i="10" s="1"/>
  <c r="J929" i="10"/>
  <c r="P929" i="10" s="1"/>
  <c r="J937" i="10"/>
  <c r="P937" i="10" s="1"/>
  <c r="J945" i="10"/>
  <c r="P945" i="10" s="1"/>
  <c r="J953" i="10"/>
  <c r="P953" i="10" s="1"/>
  <c r="J961" i="10"/>
  <c r="P961" i="10" s="1"/>
  <c r="J969" i="10"/>
  <c r="P969" i="10" s="1"/>
  <c r="J977" i="10"/>
  <c r="P977" i="10" s="1"/>
  <c r="J985" i="10"/>
  <c r="P985" i="10" s="1"/>
  <c r="J993" i="10"/>
  <c r="P993" i="10" s="1"/>
  <c r="J1001" i="10"/>
  <c r="P1001" i="10" s="1"/>
  <c r="J1009" i="10"/>
  <c r="P1009" i="10" s="1"/>
  <c r="J1017" i="10"/>
  <c r="P1017" i="10" s="1"/>
  <c r="J1025" i="10"/>
  <c r="P1025" i="10" s="1"/>
  <c r="J1033" i="10"/>
  <c r="P1033" i="10" s="1"/>
  <c r="J1041" i="10"/>
  <c r="P1041" i="10" s="1"/>
  <c r="J1049" i="10"/>
  <c r="P1049" i="10" s="1"/>
  <c r="J1057" i="10"/>
  <c r="P1057" i="10" s="1"/>
  <c r="J1065" i="10"/>
  <c r="P1065" i="10" s="1"/>
  <c r="J1073" i="10"/>
  <c r="P1073" i="10" s="1"/>
  <c r="J1081" i="10"/>
  <c r="P1081" i="10" s="1"/>
  <c r="J1089" i="10"/>
  <c r="P1089" i="10" s="1"/>
  <c r="J1097" i="10"/>
  <c r="P1097" i="10" s="1"/>
  <c r="J1105" i="10"/>
  <c r="P1105" i="10" s="1"/>
  <c r="J1113" i="10"/>
  <c r="P1113" i="10" s="1"/>
  <c r="J1121" i="10"/>
  <c r="P1121" i="10" s="1"/>
  <c r="J1129" i="10"/>
  <c r="P1129" i="10" s="1"/>
  <c r="J1137" i="10"/>
  <c r="P1137" i="10" s="1"/>
  <c r="J1145" i="10"/>
  <c r="P1145" i="10" s="1"/>
  <c r="J1153" i="10"/>
  <c r="P1153" i="10" s="1"/>
  <c r="J1161" i="10"/>
  <c r="P1161" i="10" s="1"/>
  <c r="J1169" i="10"/>
  <c r="P1169" i="10" s="1"/>
  <c r="J1177" i="10"/>
  <c r="P1177" i="10" s="1"/>
  <c r="J1185" i="10"/>
  <c r="P1185" i="10" s="1"/>
  <c r="J1195" i="10"/>
  <c r="J1390" i="10"/>
  <c r="J1422" i="10"/>
  <c r="J1454" i="10"/>
  <c r="J1482" i="10"/>
  <c r="J1514" i="10"/>
  <c r="J1420" i="10"/>
  <c r="J1452" i="10"/>
  <c r="J1484" i="10"/>
  <c r="J1394" i="10"/>
  <c r="J1426" i="10"/>
  <c r="J1458" i="10"/>
  <c r="J1494" i="10"/>
  <c r="J1225" i="10"/>
  <c r="J1233" i="10"/>
  <c r="J1241" i="10"/>
  <c r="J1249" i="10"/>
  <c r="J1257" i="10"/>
  <c r="J1265" i="10"/>
  <c r="J1273" i="10"/>
  <c r="J1281" i="10"/>
  <c r="J1289" i="10"/>
  <c r="J1297" i="10"/>
  <c r="J1305" i="10"/>
  <c r="J1313" i="10"/>
  <c r="J1321" i="10"/>
  <c r="J1329" i="10"/>
  <c r="J1337" i="10"/>
  <c r="J1345" i="10"/>
  <c r="J1353" i="10"/>
  <c r="J1361" i="10"/>
  <c r="J1369" i="10"/>
  <c r="J1377" i="10"/>
  <c r="J1385" i="10"/>
  <c r="J1408" i="10"/>
  <c r="J1440" i="10"/>
  <c r="J1472" i="10"/>
  <c r="J1504" i="10"/>
  <c r="P10" i="128"/>
  <c r="H44" i="122"/>
  <c r="H44" i="130"/>
  <c r="I194" i="10"/>
  <c r="O194" i="10" s="1"/>
  <c r="I184" i="10"/>
  <c r="O184" i="10" s="1"/>
  <c r="I365" i="10"/>
  <c r="O365" i="10" s="1"/>
  <c r="I361" i="10"/>
  <c r="O361" i="10" s="1"/>
  <c r="I357" i="10"/>
  <c r="O357" i="10" s="1"/>
  <c r="I353" i="10"/>
  <c r="O353" i="10" s="1"/>
  <c r="I349" i="10"/>
  <c r="O349" i="10" s="1"/>
  <c r="I345" i="10"/>
  <c r="O345" i="10" s="1"/>
  <c r="I277" i="10"/>
  <c r="O277" i="10" s="1"/>
  <c r="I273" i="10"/>
  <c r="O273" i="10" s="1"/>
  <c r="I269" i="10"/>
  <c r="O269" i="10" s="1"/>
  <c r="I265" i="10"/>
  <c r="O265" i="10" s="1"/>
  <c r="I261" i="10"/>
  <c r="O261" i="10" s="1"/>
  <c r="I193" i="10"/>
  <c r="O193" i="10" s="1"/>
  <c r="I185" i="10"/>
  <c r="O185" i="10" s="1"/>
  <c r="I177" i="10"/>
  <c r="O177" i="10" s="1"/>
  <c r="P91" i="10"/>
  <c r="P75" i="10"/>
  <c r="O1386" i="10"/>
  <c r="O1374" i="10"/>
  <c r="O1365" i="10"/>
  <c r="O1369" i="10"/>
  <c r="O1229" i="10"/>
  <c r="O1222" i="10"/>
  <c r="O1254" i="10"/>
  <c r="O1230" i="10"/>
  <c r="W553" i="22"/>
  <c r="AD553" i="22" s="1"/>
  <c r="W417" i="22"/>
  <c r="AD417" i="22" s="1"/>
  <c r="I821" i="10"/>
  <c r="O821" i="10" s="1"/>
  <c r="I573" i="10"/>
  <c r="O573" i="10" s="1"/>
  <c r="I557" i="10"/>
  <c r="O557" i="10" s="1"/>
  <c r="I563" i="10"/>
  <c r="O563" i="10" s="1"/>
  <c r="I823" i="10"/>
  <c r="O823" i="10" s="1"/>
  <c r="I819" i="10"/>
  <c r="O819" i="10" s="1"/>
  <c r="W618" i="22"/>
  <c r="AD618" i="22" s="1"/>
  <c r="W292" i="22"/>
  <c r="AD292" i="22" s="1"/>
  <c r="W39" i="22"/>
  <c r="AD39" i="22" s="1"/>
  <c r="W427" i="22"/>
  <c r="AD427" i="22" s="1"/>
  <c r="O1337" i="10"/>
  <c r="O1343" i="10"/>
  <c r="O1281" i="10"/>
  <c r="O1319" i="10"/>
  <c r="O1305" i="10"/>
  <c r="I574" i="10"/>
  <c r="O574" i="10" s="1"/>
  <c r="I528" i="10"/>
  <c r="O528" i="10" s="1"/>
  <c r="I564" i="10"/>
  <c r="O564" i="10" s="1"/>
  <c r="I514" i="10"/>
  <c r="O514" i="10" s="1"/>
  <c r="I609" i="10"/>
  <c r="O609" i="10" s="1"/>
  <c r="I566" i="10"/>
  <c r="O566" i="10" s="1"/>
  <c r="I516" i="10"/>
  <c r="O516" i="10" s="1"/>
  <c r="I611" i="10"/>
  <c r="O611" i="10" s="1"/>
  <c r="I572" i="10"/>
  <c r="O572" i="10" s="1"/>
  <c r="I518" i="10"/>
  <c r="O518" i="10" s="1"/>
  <c r="I608" i="10"/>
  <c r="O608" i="10" s="1"/>
  <c r="I521" i="10"/>
  <c r="O521" i="10" s="1"/>
  <c r="I486" i="10"/>
  <c r="O486" i="10" s="1"/>
  <c r="I487" i="10"/>
  <c r="O487" i="10" s="1"/>
  <c r="O235" i="10"/>
  <c r="O227" i="10"/>
  <c r="O219" i="10"/>
  <c r="O179" i="10"/>
  <c r="I112" i="10"/>
  <c r="I108" i="10"/>
  <c r="I104" i="10"/>
  <c r="I100" i="10"/>
  <c r="I96" i="10"/>
  <c r="I92" i="10"/>
  <c r="I26" i="10"/>
  <c r="I22" i="10"/>
  <c r="I18" i="10"/>
  <c r="I14" i="10"/>
  <c r="I10" i="10"/>
  <c r="I176" i="10"/>
  <c r="O176" i="10" s="1"/>
  <c r="J905" i="10"/>
  <c r="J1201" i="10"/>
  <c r="J1207" i="10"/>
  <c r="J1205" i="10"/>
  <c r="J911" i="10"/>
  <c r="P911" i="10" s="1"/>
  <c r="J923" i="10"/>
  <c r="J931" i="10"/>
  <c r="P931" i="10" s="1"/>
  <c r="J939" i="10"/>
  <c r="P939" i="10" s="1"/>
  <c r="J947" i="10"/>
  <c r="P947" i="10" s="1"/>
  <c r="J955" i="10"/>
  <c r="P955" i="10" s="1"/>
  <c r="J963" i="10"/>
  <c r="P963" i="10" s="1"/>
  <c r="J971" i="10"/>
  <c r="P971" i="10" s="1"/>
  <c r="J979" i="10"/>
  <c r="P979" i="10" s="1"/>
  <c r="J987" i="10"/>
  <c r="P987" i="10" s="1"/>
  <c r="J995" i="10"/>
  <c r="P995" i="10" s="1"/>
  <c r="J1003" i="10"/>
  <c r="P1003" i="10" s="1"/>
  <c r="J1011" i="10"/>
  <c r="P1011" i="10" s="1"/>
  <c r="J1019" i="10"/>
  <c r="P1019" i="10" s="1"/>
  <c r="J1027" i="10"/>
  <c r="P1027" i="10" s="1"/>
  <c r="J1035" i="10"/>
  <c r="P1035" i="10" s="1"/>
  <c r="J1043" i="10"/>
  <c r="P1043" i="10" s="1"/>
  <c r="J1051" i="10"/>
  <c r="P1051" i="10" s="1"/>
  <c r="J1059" i="10"/>
  <c r="P1059" i="10" s="1"/>
  <c r="J1067" i="10"/>
  <c r="P1067" i="10" s="1"/>
  <c r="J1075" i="10"/>
  <c r="P1075" i="10" s="1"/>
  <c r="J1083" i="10"/>
  <c r="P1083" i="10" s="1"/>
  <c r="J1091" i="10"/>
  <c r="P1091" i="10" s="1"/>
  <c r="J1099" i="10"/>
  <c r="P1099" i="10" s="1"/>
  <c r="J1107" i="10"/>
  <c r="P1107" i="10" s="1"/>
  <c r="J1115" i="10"/>
  <c r="P1115" i="10" s="1"/>
  <c r="J1123" i="10"/>
  <c r="P1123" i="10" s="1"/>
  <c r="J1131" i="10"/>
  <c r="P1131" i="10" s="1"/>
  <c r="J1139" i="10"/>
  <c r="P1139" i="10" s="1"/>
  <c r="J1147" i="10"/>
  <c r="P1147" i="10" s="1"/>
  <c r="J1155" i="10"/>
  <c r="P1155" i="10" s="1"/>
  <c r="J1163" i="10"/>
  <c r="P1163" i="10" s="1"/>
  <c r="J1171" i="10"/>
  <c r="P1171" i="10" s="1"/>
  <c r="J1179" i="10"/>
  <c r="P1179" i="10" s="1"/>
  <c r="J1187" i="10"/>
  <c r="P1187" i="10" s="1"/>
  <c r="J1203" i="10"/>
  <c r="J1398" i="10"/>
  <c r="J1430" i="10"/>
  <c r="J1462" i="10"/>
  <c r="J1490" i="10"/>
  <c r="J1396" i="10"/>
  <c r="J1428" i="10"/>
  <c r="J1460" i="10"/>
  <c r="J1492" i="10"/>
  <c r="J1402" i="10"/>
  <c r="J1434" i="10"/>
  <c r="J1466" i="10"/>
  <c r="J1502" i="10"/>
  <c r="J1227" i="10"/>
  <c r="J1235" i="10"/>
  <c r="J1243" i="10"/>
  <c r="J1251" i="10"/>
  <c r="J1259" i="10"/>
  <c r="J1267" i="10"/>
  <c r="J1275" i="10"/>
  <c r="J1283" i="10"/>
  <c r="J1291" i="10"/>
  <c r="J1299" i="10"/>
  <c r="J1307" i="10"/>
  <c r="J1315" i="10"/>
  <c r="J1323" i="10"/>
  <c r="J1331" i="10"/>
  <c r="J1339" i="10"/>
  <c r="J1347" i="10"/>
  <c r="J1355" i="10"/>
  <c r="J1363" i="10"/>
  <c r="J1371" i="10"/>
  <c r="J1379" i="10"/>
  <c r="J1387" i="10"/>
  <c r="J1416" i="10"/>
  <c r="J1448" i="10"/>
  <c r="J1480" i="10"/>
  <c r="J1512" i="10"/>
  <c r="I186" i="10"/>
  <c r="O186" i="10" s="1"/>
  <c r="P385" i="10"/>
  <c r="P384" i="10"/>
  <c r="P383" i="10"/>
  <c r="P382" i="10"/>
  <c r="P381" i="10"/>
  <c r="P380" i="10"/>
  <c r="P379" i="10"/>
  <c r="P378" i="10"/>
  <c r="P377" i="10"/>
  <c r="P376" i="10"/>
  <c r="P375" i="10"/>
  <c r="P374" i="10"/>
  <c r="P373" i="10"/>
  <c r="P372" i="10"/>
  <c r="P371" i="10"/>
  <c r="P370" i="10"/>
  <c r="P369" i="10"/>
  <c r="P368" i="10"/>
  <c r="P367" i="10"/>
  <c r="P366" i="10"/>
  <c r="I362" i="10"/>
  <c r="O362" i="10" s="1"/>
  <c r="I358" i="10"/>
  <c r="O358" i="10" s="1"/>
  <c r="I354" i="10"/>
  <c r="O354" i="10" s="1"/>
  <c r="I350" i="10"/>
  <c r="O350" i="10" s="1"/>
  <c r="I346" i="10"/>
  <c r="O346" i="10" s="1"/>
  <c r="P342" i="10"/>
  <c r="P338" i="10"/>
  <c r="P334" i="10"/>
  <c r="P330" i="10"/>
  <c r="P326" i="10"/>
  <c r="P298" i="10"/>
  <c r="P294" i="10"/>
  <c r="P290" i="10"/>
  <c r="P286" i="10"/>
  <c r="P282" i="10"/>
  <c r="I278" i="10"/>
  <c r="O278" i="10" s="1"/>
  <c r="I274" i="10"/>
  <c r="O274" i="10" s="1"/>
  <c r="I270" i="10"/>
  <c r="O270" i="10" s="1"/>
  <c r="I266" i="10"/>
  <c r="O266" i="10" s="1"/>
  <c r="I262" i="10"/>
  <c r="O262" i="10" s="1"/>
  <c r="I195" i="10"/>
  <c r="O195" i="10" s="1"/>
  <c r="I187" i="10"/>
  <c r="O187" i="10" s="1"/>
  <c r="J133" i="10"/>
  <c r="P133" i="10" s="1"/>
  <c r="J131" i="10"/>
  <c r="P131" i="10" s="1"/>
  <c r="J129" i="10"/>
  <c r="P129" i="10" s="1"/>
  <c r="J127" i="10"/>
  <c r="P127" i="10" s="1"/>
  <c r="J125" i="10"/>
  <c r="P125" i="10" s="1"/>
  <c r="J123" i="10"/>
  <c r="P123" i="10" s="1"/>
  <c r="J121" i="10"/>
  <c r="P121" i="10" s="1"/>
  <c r="J119" i="10"/>
  <c r="P119" i="10" s="1"/>
  <c r="J117" i="10"/>
  <c r="P117" i="10" s="1"/>
  <c r="J115" i="10"/>
  <c r="P115" i="10" s="1"/>
  <c r="P43" i="10"/>
  <c r="P35" i="10"/>
  <c r="P33" i="10"/>
  <c r="P27" i="10"/>
  <c r="O1378" i="10"/>
  <c r="O1245" i="10"/>
  <c r="O1238" i="10"/>
  <c r="O1248" i="10"/>
  <c r="O1224" i="10"/>
  <c r="W552" i="22"/>
  <c r="AD552" i="22" s="1"/>
  <c r="W482" i="22"/>
  <c r="AD482" i="22" s="1"/>
  <c r="W291" i="22"/>
  <c r="AD291" i="22" s="1"/>
  <c r="W33" i="22"/>
  <c r="AD33" i="22" s="1"/>
  <c r="W353" i="22"/>
  <c r="AD353" i="22" s="1"/>
  <c r="W35" i="22"/>
  <c r="AD35" i="22" s="1"/>
  <c r="W419" i="22"/>
  <c r="AD419" i="22" s="1"/>
  <c r="W296" i="22"/>
  <c r="AD296" i="22" s="1"/>
  <c r="O1345" i="10"/>
  <c r="O1311" i="10"/>
  <c r="O1313" i="10"/>
  <c r="I568" i="10"/>
  <c r="O568" i="10" s="1"/>
  <c r="I520" i="10"/>
  <c r="O520" i="10" s="1"/>
  <c r="I607" i="10"/>
  <c r="O607" i="10" s="1"/>
  <c r="I561" i="10"/>
  <c r="O561" i="10" s="1"/>
  <c r="I512" i="10"/>
  <c r="O512" i="10" s="1"/>
  <c r="I606" i="10"/>
  <c r="O606" i="10" s="1"/>
  <c r="I560" i="10"/>
  <c r="O560" i="10" s="1"/>
  <c r="I605" i="10"/>
  <c r="O605" i="10" s="1"/>
  <c r="I569" i="10"/>
  <c r="O569" i="10" s="1"/>
  <c r="I565" i="10"/>
  <c r="O565" i="10" s="1"/>
  <c r="I533" i="10"/>
  <c r="O533" i="10" s="1"/>
  <c r="I517" i="10"/>
  <c r="O517" i="10" s="1"/>
  <c r="I610" i="10"/>
  <c r="O610" i="10" s="1"/>
  <c r="X1483" i="22"/>
  <c r="AE1483" i="22" s="1"/>
  <c r="W1437" i="22"/>
  <c r="AD1437" i="22" s="1"/>
  <c r="U1339" i="22"/>
  <c r="U1323" i="22"/>
  <c r="X1269" i="22"/>
  <c r="AE1269" i="22" s="1"/>
  <c r="Z1173" i="22"/>
  <c r="AG1173" i="22" s="1"/>
  <c r="V1145" i="22"/>
  <c r="AC1145" i="22" s="1"/>
  <c r="X866" i="22"/>
  <c r="AE866" i="22" s="1"/>
  <c r="X1049" i="22"/>
  <c r="AE1049" i="22" s="1"/>
  <c r="Y1001" i="22"/>
  <c r="AF1001" i="22" s="1"/>
  <c r="W935" i="22"/>
  <c r="AD935" i="22" s="1"/>
  <c r="W927" i="22"/>
  <c r="AD927" i="22" s="1"/>
  <c r="W919" i="22"/>
  <c r="AD919" i="22" s="1"/>
  <c r="U902" i="22"/>
  <c r="AB902" i="22" s="1"/>
  <c r="U1241" i="22"/>
  <c r="AB1241" i="22" s="1"/>
  <c r="Z1241" i="22"/>
  <c r="AG1241" i="22" s="1"/>
  <c r="U1225" i="22"/>
  <c r="AB1225" i="22" s="1"/>
  <c r="Z1225" i="22"/>
  <c r="AG1225" i="22" s="1"/>
  <c r="X930" i="22"/>
  <c r="AE930" i="22" s="1"/>
  <c r="X903" i="22"/>
  <c r="AE903" i="22" s="1"/>
  <c r="W735" i="22"/>
  <c r="AD735" i="22" s="1"/>
  <c r="W681" i="22"/>
  <c r="AD681" i="22" s="1"/>
  <c r="W217" i="22"/>
  <c r="AD217" i="22" s="1"/>
  <c r="W102" i="22"/>
  <c r="AD102" i="22" s="1"/>
  <c r="W94" i="22"/>
  <c r="AD94" i="22" s="1"/>
  <c r="W409" i="22"/>
  <c r="AD409" i="22" s="1"/>
  <c r="X1416" i="22"/>
  <c r="AE1416" i="22" s="1"/>
  <c r="W1339" i="22"/>
  <c r="AD1339" i="22" s="1"/>
  <c r="W1323" i="22"/>
  <c r="AD1323" i="22" s="1"/>
  <c r="W1301" i="22"/>
  <c r="AD1301" i="22" s="1"/>
  <c r="W1293" i="22"/>
  <c r="AD1293" i="22" s="1"/>
  <c r="W1285" i="22"/>
  <c r="AD1285" i="22" s="1"/>
  <c r="Y1178" i="22"/>
  <c r="AF1178" i="22" s="1"/>
  <c r="Y1162" i="22"/>
  <c r="AF1162" i="22" s="1"/>
  <c r="Y1146" i="22"/>
  <c r="AF1146" i="22" s="1"/>
  <c r="U1145" i="22"/>
  <c r="U970" i="22"/>
  <c r="Y967" i="22"/>
  <c r="AF967" i="22" s="1"/>
  <c r="U966" i="22"/>
  <c r="Y963" i="22"/>
  <c r="AF963" i="22" s="1"/>
  <c r="U962" i="22"/>
  <c r="Y959" i="22"/>
  <c r="AF959" i="22" s="1"/>
  <c r="U958" i="22"/>
  <c r="Y955" i="22"/>
  <c r="AF955" i="22" s="1"/>
  <c r="U954" i="22"/>
  <c r="Y951" i="22"/>
  <c r="AF951" i="22" s="1"/>
  <c r="W922" i="22"/>
  <c r="AD922" i="22" s="1"/>
  <c r="Z1237" i="22"/>
  <c r="AG1237" i="22" s="1"/>
  <c r="W680" i="22"/>
  <c r="AD680" i="22" s="1"/>
  <c r="W288" i="22"/>
  <c r="AD288" i="22" s="1"/>
  <c r="W542" i="22"/>
  <c r="AD542" i="22" s="1"/>
  <c r="W537" i="22"/>
  <c r="AD537" i="22" s="1"/>
  <c r="W549" i="22"/>
  <c r="AD549" i="22" s="1"/>
  <c r="W351" i="22"/>
  <c r="AD351" i="22" s="1"/>
  <c r="Y1325" i="22"/>
  <c r="AF1325" i="22" s="1"/>
  <c r="Y891" i="22"/>
  <c r="AF891" i="22" s="1"/>
  <c r="U822" i="22"/>
  <c r="W1443" i="22"/>
  <c r="AD1443" i="22" s="1"/>
  <c r="Z1226" i="22"/>
  <c r="AG1226" i="22" s="1"/>
  <c r="U1218" i="22"/>
  <c r="AB1218" i="22" s="1"/>
  <c r="W743" i="22"/>
  <c r="AD743" i="22" s="1"/>
  <c r="W283" i="22"/>
  <c r="AD283" i="22" s="1"/>
  <c r="W545" i="22"/>
  <c r="AD545" i="22" s="1"/>
  <c r="W415" i="22"/>
  <c r="AD415" i="22" s="1"/>
  <c r="Y1392" i="22"/>
  <c r="AF1392" i="22" s="1"/>
  <c r="V1297" i="22"/>
  <c r="AC1297" i="22" s="1"/>
  <c r="Y1289" i="22"/>
  <c r="AF1289" i="22" s="1"/>
  <c r="V1293" i="22"/>
  <c r="AC1293" i="22" s="1"/>
  <c r="V1285" i="22"/>
  <c r="AC1285" i="22" s="1"/>
  <c r="U1151" i="22"/>
  <c r="Y1144" i="22"/>
  <c r="AF1144" i="22" s="1"/>
  <c r="Y908" i="22"/>
  <c r="AF908" i="22" s="1"/>
  <c r="Y906" i="22"/>
  <c r="AF906" i="22" s="1"/>
  <c r="Y915" i="22"/>
  <c r="AF915" i="22" s="1"/>
  <c r="Y884" i="22"/>
  <c r="AF884" i="22" s="1"/>
  <c r="U1349" i="22"/>
  <c r="AB1349" i="22" s="1"/>
  <c r="U1333" i="22"/>
  <c r="AB1333" i="22" s="1"/>
  <c r="Z1290" i="22"/>
  <c r="AG1290" i="22" s="1"/>
  <c r="Z1031" i="22"/>
  <c r="AG1031" i="22" s="1"/>
  <c r="Z1006" i="22"/>
  <c r="AG1006" i="22" s="1"/>
  <c r="W282" i="22"/>
  <c r="AD282" i="22" s="1"/>
  <c r="W234" i="22"/>
  <c r="AD234" i="22" s="1"/>
  <c r="W287" i="22"/>
  <c r="AD287" i="22" s="1"/>
  <c r="W281" i="22"/>
  <c r="AD281" i="22" s="1"/>
  <c r="W478" i="22"/>
  <c r="AD478" i="22" s="1"/>
  <c r="W490" i="22"/>
  <c r="AD490" i="22" s="1"/>
  <c r="W423" i="22"/>
  <c r="AD423" i="22" s="1"/>
  <c r="X886" i="10"/>
  <c r="S886" i="10"/>
  <c r="Q860" i="10"/>
  <c r="P864" i="10"/>
  <c r="Q861" i="10"/>
  <c r="P811" i="10"/>
  <c r="S875" i="10"/>
  <c r="Q780" i="10"/>
  <c r="Q784" i="10"/>
  <c r="Q887" i="10"/>
  <c r="P1489" i="10"/>
  <c r="P1473" i="10"/>
  <c r="P1457" i="10"/>
  <c r="P1441" i="10"/>
  <c r="P1425" i="10"/>
  <c r="Q1417" i="10"/>
  <c r="P1409" i="10"/>
  <c r="P1393" i="10"/>
  <c r="P1511" i="10"/>
  <c r="Q1485" i="10"/>
  <c r="Q1477" i="10"/>
  <c r="P1469" i="10"/>
  <c r="P1461" i="10"/>
  <c r="P1453" i="10"/>
  <c r="P1445" i="10"/>
  <c r="P1437" i="10"/>
  <c r="P1429" i="10"/>
  <c r="P1421" i="10"/>
  <c r="P1413" i="10"/>
  <c r="P1405" i="10"/>
  <c r="P1397" i="10"/>
  <c r="P1389" i="10"/>
  <c r="P1483" i="10"/>
  <c r="P1214" i="10"/>
  <c r="P1198" i="10"/>
  <c r="P1200" i="10"/>
  <c r="K168" i="10"/>
  <c r="K377" i="10"/>
  <c r="K903" i="10"/>
  <c r="Q903" i="10" s="1"/>
  <c r="K381" i="10"/>
  <c r="K798" i="10"/>
  <c r="K369" i="10"/>
  <c r="K385" i="10"/>
  <c r="K373" i="10"/>
  <c r="K848" i="10"/>
  <c r="K879" i="10"/>
  <c r="Q1210" i="10"/>
  <c r="O914" i="10"/>
  <c r="Q896" i="10"/>
  <c r="U896" i="10" s="1"/>
  <c r="Q1457" i="10"/>
  <c r="R1449" i="10"/>
  <c r="O1491" i="10"/>
  <c r="O1475" i="10"/>
  <c r="O1507" i="10"/>
  <c r="O1187" i="10"/>
  <c r="Q1184" i="10"/>
  <c r="O1179" i="10"/>
  <c r="Q1176" i="10"/>
  <c r="O1171" i="10"/>
  <c r="Q1168" i="10"/>
  <c r="O1163" i="10"/>
  <c r="Q1160" i="10"/>
  <c r="O1155" i="10"/>
  <c r="Q1152" i="10"/>
  <c r="O1147" i="10"/>
  <c r="Q1144" i="10"/>
  <c r="O1139" i="10"/>
  <c r="Q1136" i="10"/>
  <c r="O1131" i="10"/>
  <c r="Q1128" i="10"/>
  <c r="O1123" i="10"/>
  <c r="Q1120" i="10"/>
  <c r="O1115" i="10"/>
  <c r="Q1112" i="10"/>
  <c r="Z1112" i="10" s="1"/>
  <c r="O1107" i="10"/>
  <c r="Q1104" i="10"/>
  <c r="O1099" i="10"/>
  <c r="Q1096" i="10"/>
  <c r="Z1096" i="10" s="1"/>
  <c r="O1091" i="10"/>
  <c r="Q1088" i="10"/>
  <c r="O1083" i="10"/>
  <c r="Q1080" i="10"/>
  <c r="Z1080" i="10" s="1"/>
  <c r="O1075" i="10"/>
  <c r="Q1072" i="10"/>
  <c r="O1067" i="10"/>
  <c r="Q1064" i="10"/>
  <c r="Z1064" i="10" s="1"/>
  <c r="O1059" i="10"/>
  <c r="Q1056" i="10"/>
  <c r="O1051" i="10"/>
  <c r="Q1048" i="10"/>
  <c r="Z1048" i="10" s="1"/>
  <c r="O1043" i="10"/>
  <c r="Q1040" i="10"/>
  <c r="O1035" i="10"/>
  <c r="Q1032" i="10"/>
  <c r="Z1032" i="10" s="1"/>
  <c r="O1027" i="10"/>
  <c r="Q1024" i="10"/>
  <c r="O1019" i="10"/>
  <c r="Q1016" i="10"/>
  <c r="Z1016" i="10" s="1"/>
  <c r="O1011" i="10"/>
  <c r="X1011" i="10" s="1"/>
  <c r="Q1008" i="10"/>
  <c r="O1003" i="10"/>
  <c r="S1003" i="10" s="1"/>
  <c r="Q1000" i="10"/>
  <c r="Z1000" i="10" s="1"/>
  <c r="O995" i="10"/>
  <c r="X995" i="10" s="1"/>
  <c r="Q992" i="10"/>
  <c r="O987" i="10"/>
  <c r="X987" i="10" s="1"/>
  <c r="Q984" i="10"/>
  <c r="Z984" i="10" s="1"/>
  <c r="O979" i="10"/>
  <c r="X979" i="10" s="1"/>
  <c r="Q976" i="10"/>
  <c r="O971" i="10"/>
  <c r="X971" i="10" s="1"/>
  <c r="Q968" i="10"/>
  <c r="Z968" i="10" s="1"/>
  <c r="O963" i="10"/>
  <c r="X963" i="10" s="1"/>
  <c r="Q960" i="10"/>
  <c r="O955" i="10"/>
  <c r="X955" i="10" s="1"/>
  <c r="Q952" i="10"/>
  <c r="Z952" i="10" s="1"/>
  <c r="O947" i="10"/>
  <c r="X947" i="10" s="1"/>
  <c r="Q944" i="10"/>
  <c r="O939" i="10"/>
  <c r="S939" i="10" s="1"/>
  <c r="Q936" i="10"/>
  <c r="Z936" i="10" s="1"/>
  <c r="O931" i="10"/>
  <c r="X931" i="10" s="1"/>
  <c r="Q928" i="10"/>
  <c r="O923" i="10"/>
  <c r="X923" i="10" s="1"/>
  <c r="Q920" i="10"/>
  <c r="Z920" i="10" s="1"/>
  <c r="O911" i="10"/>
  <c r="X911" i="10" s="1"/>
  <c r="Q895" i="10"/>
  <c r="Q880" i="10"/>
  <c r="Q907" i="10"/>
  <c r="U907" i="10" s="1"/>
  <c r="Q848" i="10"/>
  <c r="Q843" i="10"/>
  <c r="Y831" i="10"/>
  <c r="Q891" i="10"/>
  <c r="O1485" i="10"/>
  <c r="P1501" i="10"/>
  <c r="Q1471" i="10"/>
  <c r="P1455" i="10"/>
  <c r="Q1439" i="10"/>
  <c r="P1423" i="10"/>
  <c r="Q1407" i="10"/>
  <c r="P1391" i="10"/>
  <c r="P1204" i="10"/>
  <c r="P1210" i="10"/>
  <c r="P639" i="10"/>
  <c r="P638" i="10"/>
  <c r="P637" i="10"/>
  <c r="P636" i="10"/>
  <c r="P635" i="10"/>
  <c r="P634" i="10"/>
  <c r="P633" i="10"/>
  <c r="P632" i="10"/>
  <c r="P631" i="10"/>
  <c r="P630" i="10"/>
  <c r="P629" i="10"/>
  <c r="P628" i="10"/>
  <c r="P627" i="10"/>
  <c r="P626" i="10"/>
  <c r="P625" i="10"/>
  <c r="P624" i="10"/>
  <c r="P623" i="10"/>
  <c r="P622" i="10"/>
  <c r="P621" i="10"/>
  <c r="P620" i="10"/>
  <c r="P619" i="10"/>
  <c r="P923" i="10"/>
  <c r="Y923" i="10" s="1"/>
  <c r="P903" i="10"/>
  <c r="T903" i="10" s="1"/>
  <c r="P344" i="10"/>
  <c r="P340" i="10"/>
  <c r="P336" i="10"/>
  <c r="P332" i="10"/>
  <c r="P328" i="10"/>
  <c r="P324" i="10"/>
  <c r="P300" i="10"/>
  <c r="P296" i="10"/>
  <c r="P292" i="10"/>
  <c r="P288" i="10"/>
  <c r="P284" i="10"/>
  <c r="P280" i="10"/>
  <c r="X912" i="10"/>
  <c r="Q879" i="10"/>
  <c r="Z879" i="10" s="1"/>
  <c r="P871" i="10"/>
  <c r="O1240" i="10"/>
  <c r="O1217" i="10"/>
  <c r="O1020" i="10"/>
  <c r="O1004" i="10"/>
  <c r="O988" i="10"/>
  <c r="O972" i="10"/>
  <c r="O956" i="10"/>
  <c r="O148" i="10"/>
  <c r="O140" i="10"/>
  <c r="O133" i="10"/>
  <c r="O125" i="10"/>
  <c r="O117" i="10"/>
  <c r="O109" i="10"/>
  <c r="O101" i="10"/>
  <c r="O94" i="10"/>
  <c r="O60" i="10"/>
  <c r="O52" i="10"/>
  <c r="O21" i="10"/>
  <c r="O149" i="10"/>
  <c r="O141" i="10"/>
  <c r="O132" i="10"/>
  <c r="O124" i="10"/>
  <c r="O116" i="10"/>
  <c r="O108" i="10"/>
  <c r="O54" i="10"/>
  <c r="O24" i="10"/>
  <c r="O10" i="10"/>
  <c r="P343" i="10"/>
  <c r="P339" i="10"/>
  <c r="P335" i="10"/>
  <c r="P331" i="10"/>
  <c r="P327" i="10"/>
  <c r="P299" i="10"/>
  <c r="P295" i="10"/>
  <c r="P291" i="10"/>
  <c r="P287" i="10"/>
  <c r="P283" i="10"/>
  <c r="H51" i="107"/>
  <c r="H43" i="107" s="1"/>
  <c r="H23" i="107"/>
  <c r="M25" i="128"/>
  <c r="P52" i="128"/>
  <c r="P44" i="128" s="1"/>
  <c r="M25" i="127"/>
  <c r="P25" i="121"/>
  <c r="P10" i="121" s="1"/>
  <c r="P52" i="118"/>
  <c r="P44" i="118" s="1"/>
  <c r="N24" i="123"/>
  <c r="O10" i="115"/>
  <c r="K25" i="113"/>
  <c r="G52" i="112"/>
  <c r="G44" i="112" s="1"/>
  <c r="N25" i="114"/>
  <c r="N10" i="114" s="1"/>
  <c r="L25" i="112"/>
  <c r="I23" i="116"/>
  <c r="P52" i="115"/>
  <c r="P44" i="115" s="1"/>
  <c r="G31" i="116"/>
  <c r="N52" i="113"/>
  <c r="N44" i="113" s="1"/>
  <c r="K52" i="109"/>
  <c r="K44" i="109" s="1"/>
  <c r="O25" i="103"/>
  <c r="I24" i="109"/>
  <c r="M23" i="103"/>
  <c r="K25" i="102"/>
  <c r="G24" i="122"/>
  <c r="G24" i="91"/>
  <c r="L23" i="103"/>
  <c r="I24" i="108"/>
  <c r="P31" i="109"/>
  <c r="N52" i="106"/>
  <c r="N44" i="106" s="1"/>
  <c r="J24" i="96"/>
  <c r="P24" i="94"/>
  <c r="P10" i="94" s="1"/>
  <c r="I25" i="5"/>
  <c r="I24" i="126"/>
  <c r="H25" i="122"/>
  <c r="H24" i="109"/>
  <c r="G24" i="111"/>
  <c r="H24" i="130"/>
  <c r="G24" i="118"/>
  <c r="I31" i="115"/>
  <c r="I25" i="112"/>
  <c r="I53" i="107"/>
  <c r="I45" i="107" s="1"/>
  <c r="O25" i="100"/>
  <c r="N31" i="109"/>
  <c r="K25" i="130"/>
  <c r="P10" i="127"/>
  <c r="P10" i="126"/>
  <c r="N52" i="126"/>
  <c r="N44" i="126" s="1"/>
  <c r="O52" i="125"/>
  <c r="O44" i="125" s="1"/>
  <c r="K25" i="115"/>
  <c r="G52" i="114"/>
  <c r="G44" i="114" s="1"/>
  <c r="O25" i="123"/>
  <c r="O10" i="123" s="1"/>
  <c r="O51" i="110"/>
  <c r="O43" i="110" s="1"/>
  <c r="M25" i="108"/>
  <c r="O25" i="101"/>
  <c r="O10" i="101" s="1"/>
  <c r="I23" i="113"/>
  <c r="M31" i="111"/>
  <c r="M51" i="111" s="1"/>
  <c r="M43" i="111" s="1"/>
  <c r="L52" i="106"/>
  <c r="L44" i="106" s="1"/>
  <c r="P25" i="104"/>
  <c r="L52" i="103"/>
  <c r="L44" i="103" s="1"/>
  <c r="I25" i="103"/>
  <c r="I52" i="97"/>
  <c r="I44" i="97" s="1"/>
  <c r="H52" i="95"/>
  <c r="H44" i="95" s="1"/>
  <c r="L25" i="50"/>
  <c r="I52" i="109"/>
  <c r="I44" i="109" s="1"/>
  <c r="I52" i="119"/>
  <c r="I44" i="119" s="1"/>
  <c r="L25" i="99"/>
  <c r="I24" i="121"/>
  <c r="O31" i="115"/>
  <c r="O23" i="115" s="1"/>
  <c r="L24" i="103"/>
  <c r="P25" i="93"/>
  <c r="P10" i="93" s="1"/>
  <c r="M52" i="94"/>
  <c r="M44" i="94" s="1"/>
  <c r="N52" i="95"/>
  <c r="N44" i="95" s="1"/>
  <c r="O52" i="101"/>
  <c r="O44" i="101" s="1"/>
  <c r="H52" i="5"/>
  <c r="H44" i="5" s="1"/>
  <c r="H25" i="98"/>
  <c r="N25" i="96"/>
  <c r="L52" i="5"/>
  <c r="L44" i="5" s="1"/>
  <c r="O25" i="111"/>
  <c r="G53" i="128"/>
  <c r="G45" i="128" s="1"/>
  <c r="N25" i="93"/>
  <c r="N10" i="93" s="1"/>
  <c r="O25" i="96"/>
  <c r="G24" i="93"/>
  <c r="M53" i="120"/>
  <c r="M45" i="120" s="1"/>
  <c r="H31" i="109"/>
  <c r="H23" i="109" s="1"/>
  <c r="P24" i="99"/>
  <c r="P24" i="130"/>
  <c r="P10" i="130" s="1"/>
  <c r="H25" i="102"/>
  <c r="K25" i="117"/>
  <c r="I52" i="116"/>
  <c r="I44" i="116" s="1"/>
  <c r="L52" i="113"/>
  <c r="L44" i="113" s="1"/>
  <c r="H31" i="115"/>
  <c r="H23" i="115" s="1"/>
  <c r="M52" i="111"/>
  <c r="M44" i="111" s="1"/>
  <c r="L31" i="106"/>
  <c r="I25" i="94"/>
  <c r="G52" i="94"/>
  <c r="G44" i="94" s="1"/>
  <c r="N10" i="110"/>
  <c r="M31" i="113"/>
  <c r="O52" i="115"/>
  <c r="O44" i="115" s="1"/>
  <c r="I24" i="102"/>
  <c r="G52" i="92"/>
  <c r="G44" i="92" s="1"/>
  <c r="P25" i="106"/>
  <c r="P10" i="106" s="1"/>
  <c r="M25" i="99"/>
  <c r="I25" i="96"/>
  <c r="O24" i="95"/>
  <c r="H52" i="92"/>
  <c r="H44" i="92" s="1"/>
  <c r="N53" i="126"/>
  <c r="N45" i="126" s="1"/>
  <c r="I24" i="125"/>
  <c r="I24" i="5"/>
  <c r="P52" i="126"/>
  <c r="P44" i="126" s="1"/>
  <c r="G25" i="125"/>
  <c r="N24" i="109"/>
  <c r="N10" i="109" s="1"/>
  <c r="P24" i="104"/>
  <c r="L25" i="93"/>
  <c r="L25" i="122"/>
  <c r="G24" i="96"/>
  <c r="M31" i="108"/>
  <c r="M25" i="119"/>
  <c r="M31" i="105"/>
  <c r="M24" i="5"/>
  <c r="M25" i="124"/>
  <c r="L24" i="99"/>
  <c r="O25" i="127"/>
  <c r="O10" i="127" s="1"/>
  <c r="N24" i="92"/>
  <c r="N51" i="111"/>
  <c r="N43" i="111" s="1"/>
  <c r="K52" i="117"/>
  <c r="K44" i="117" s="1"/>
  <c r="L23" i="107"/>
  <c r="P10" i="107"/>
  <c r="N10" i="112"/>
  <c r="P10" i="96"/>
  <c r="M24" i="108"/>
  <c r="M25" i="98"/>
  <c r="O10" i="114"/>
  <c r="H25" i="108"/>
  <c r="M24" i="105"/>
  <c r="X770" i="22"/>
  <c r="AE770" i="22" s="1"/>
  <c r="Z768" i="22"/>
  <c r="AG768" i="22" s="1"/>
  <c r="V892" i="22"/>
  <c r="AC892" i="22" s="1"/>
  <c r="W889" i="22"/>
  <c r="AD889" i="22" s="1"/>
  <c r="U880" i="22"/>
  <c r="V876" i="22"/>
  <c r="AC876" i="22" s="1"/>
  <c r="X871" i="22"/>
  <c r="AE871" i="22" s="1"/>
  <c r="X867" i="22"/>
  <c r="AE867" i="22" s="1"/>
  <c r="Y883" i="22"/>
  <c r="AF883" i="22" s="1"/>
  <c r="W880" i="22"/>
  <c r="AD880" i="22" s="1"/>
  <c r="Y863" i="22"/>
  <c r="AF863" i="22" s="1"/>
  <c r="U862" i="22"/>
  <c r="AB862" i="22" s="1"/>
  <c r="Y859" i="22"/>
  <c r="AF859" i="22" s="1"/>
  <c r="U858" i="22"/>
  <c r="Y855" i="22"/>
  <c r="AF855" i="22" s="1"/>
  <c r="U854" i="22"/>
  <c r="Y851" i="22"/>
  <c r="AF851" i="22" s="1"/>
  <c r="U850" i="22"/>
  <c r="Y847" i="22"/>
  <c r="AF847" i="22" s="1"/>
  <c r="Y819" i="22"/>
  <c r="AF819" i="22" s="1"/>
  <c r="U818" i="22"/>
  <c r="Y815" i="22"/>
  <c r="AF815" i="22" s="1"/>
  <c r="U814" i="22"/>
  <c r="Y811" i="22"/>
  <c r="AF811" i="22" s="1"/>
  <c r="U810" i="22"/>
  <c r="Y807" i="22"/>
  <c r="AF807" i="22" s="1"/>
  <c r="U806" i="22"/>
  <c r="Y803" i="22"/>
  <c r="AF803" i="22" s="1"/>
  <c r="U802" i="22"/>
  <c r="Y799" i="22"/>
  <c r="AF799" i="22" s="1"/>
  <c r="U798" i="22"/>
  <c r="Y795" i="22"/>
  <c r="AF795" i="22" s="1"/>
  <c r="U794" i="22"/>
  <c r="Y791" i="22"/>
  <c r="AF791" i="22" s="1"/>
  <c r="U790" i="22"/>
  <c r="Y787" i="22"/>
  <c r="AF787" i="22" s="1"/>
  <c r="U786" i="22"/>
  <c r="W854" i="22"/>
  <c r="AD854" i="22" s="1"/>
  <c r="W850" i="22"/>
  <c r="AD850" i="22" s="1"/>
  <c r="W846" i="22"/>
  <c r="AD846" i="22" s="1"/>
  <c r="W814" i="22"/>
  <c r="AD814" i="22" s="1"/>
  <c r="Z773" i="22"/>
  <c r="AG773" i="22" s="1"/>
  <c r="Y770" i="22"/>
  <c r="AF770" i="22" s="1"/>
  <c r="Z890" i="22"/>
  <c r="AG890" i="22" s="1"/>
  <c r="V891" i="22"/>
  <c r="AC891" i="22" s="1"/>
  <c r="Z889" i="22"/>
  <c r="AG889" i="22" s="1"/>
  <c r="Z888" i="22"/>
  <c r="AG888" i="22" s="1"/>
  <c r="V773" i="22"/>
  <c r="AC773" i="22" s="1"/>
  <c r="V766" i="22"/>
  <c r="AC766" i="22" s="1"/>
  <c r="W884" i="22"/>
  <c r="AD884" i="22" s="1"/>
  <c r="X865" i="10"/>
  <c r="S865" i="10"/>
  <c r="O856" i="10"/>
  <c r="O824" i="10"/>
  <c r="O847" i="10"/>
  <c r="P836" i="10"/>
  <c r="Q808" i="10"/>
  <c r="P851" i="10"/>
  <c r="O811" i="10"/>
  <c r="Q770" i="10"/>
  <c r="O776" i="10"/>
  <c r="P779" i="10"/>
  <c r="Y891" i="10"/>
  <c r="O820" i="10"/>
  <c r="Q840" i="10"/>
  <c r="T880" i="10"/>
  <c r="Q832" i="10"/>
  <c r="S827" i="10"/>
  <c r="Q864" i="10"/>
  <c r="P804" i="10"/>
  <c r="Q798" i="10"/>
  <c r="Q792" i="10"/>
  <c r="Q790" i="10"/>
  <c r="Q775" i="10"/>
  <c r="Q862" i="10"/>
  <c r="O858" i="10"/>
  <c r="P849" i="10"/>
  <c r="P843" i="10"/>
  <c r="P817" i="10"/>
  <c r="Q793" i="10"/>
  <c r="U890" i="10"/>
  <c r="P877" i="10"/>
  <c r="AB146" i="22"/>
  <c r="AB154" i="22"/>
  <c r="K25" i="50"/>
  <c r="U774" i="22"/>
  <c r="U770" i="22"/>
  <c r="U766" i="22"/>
  <c r="AB766" i="22" s="1"/>
  <c r="V769" i="22"/>
  <c r="AC769" i="22" s="1"/>
  <c r="V1501" i="22"/>
  <c r="AC1501" i="22" s="1"/>
  <c r="V1506" i="22"/>
  <c r="AC1506" i="22" s="1"/>
  <c r="Y1495" i="22"/>
  <c r="AF1495" i="22" s="1"/>
  <c r="Y1491" i="22"/>
  <c r="AF1491" i="22" s="1"/>
  <c r="X1478" i="22"/>
  <c r="AE1478" i="22" s="1"/>
  <c r="X1338" i="22"/>
  <c r="AE1338" i="22" s="1"/>
  <c r="Y1341" i="22"/>
  <c r="AF1341" i="22" s="1"/>
  <c r="W1351" i="22"/>
  <c r="AD1351" i="22" s="1"/>
  <c r="W1335" i="22"/>
  <c r="AD1335" i="22" s="1"/>
  <c r="W1327" i="22"/>
  <c r="AD1327" i="22" s="1"/>
  <c r="V1311" i="22"/>
  <c r="AC1311" i="22" s="1"/>
  <c r="Y1300" i="22"/>
  <c r="AF1300" i="22" s="1"/>
  <c r="Y1292" i="22"/>
  <c r="AF1292" i="22" s="1"/>
  <c r="Y1284" i="22"/>
  <c r="AF1284" i="22" s="1"/>
  <c r="Y1276" i="22"/>
  <c r="AF1276" i="22" s="1"/>
  <c r="Y1268" i="22"/>
  <c r="AF1268" i="22" s="1"/>
  <c r="Y1176" i="22"/>
  <c r="AF1176" i="22" s="1"/>
  <c r="U1163" i="22"/>
  <c r="Y1156" i="22"/>
  <c r="AF1156" i="22" s="1"/>
  <c r="Y1143" i="22"/>
  <c r="AF1143" i="22" s="1"/>
  <c r="Y1018" i="22"/>
  <c r="AF1018" i="22" s="1"/>
  <c r="U1014" i="22"/>
  <c r="Y1002" i="22"/>
  <c r="AF1002" i="22" s="1"/>
  <c r="X1101" i="22"/>
  <c r="AE1101" i="22" s="1"/>
  <c r="X1069" i="22"/>
  <c r="AE1069" i="22" s="1"/>
  <c r="X1037" i="22"/>
  <c r="AE1037" i="22" s="1"/>
  <c r="X1005" i="22"/>
  <c r="AE1005" i="22" s="1"/>
  <c r="X1017" i="22"/>
  <c r="AE1017" i="22" s="1"/>
  <c r="K762" i="22"/>
  <c r="K756" i="22"/>
  <c r="K758" i="22"/>
  <c r="K748" i="22"/>
  <c r="K750" i="22"/>
  <c r="K763" i="22"/>
  <c r="K744" i="22"/>
  <c r="K754" i="22"/>
  <c r="K510" i="22"/>
  <c r="W510" i="22" s="1"/>
  <c r="AD510" i="22" s="1"/>
  <c r="K506" i="22"/>
  <c r="W506" i="22" s="1"/>
  <c r="AD506" i="22" s="1"/>
  <c r="K502" i="22"/>
  <c r="W502" i="22" s="1"/>
  <c r="AD502" i="22" s="1"/>
  <c r="K498" i="22"/>
  <c r="W498" i="22" s="1"/>
  <c r="AD498" i="22" s="1"/>
  <c r="K494" i="22"/>
  <c r="W494" i="22" s="1"/>
  <c r="AD494" i="22" s="1"/>
  <c r="K511" i="22"/>
  <c r="W511" i="22" s="1"/>
  <c r="AD511" i="22" s="1"/>
  <c r="K508" i="22"/>
  <c r="W508" i="22" s="1"/>
  <c r="AD508" i="22" s="1"/>
  <c r="K507" i="22"/>
  <c r="W507" i="22" s="1"/>
  <c r="AD507" i="22" s="1"/>
  <c r="K504" i="22"/>
  <c r="W504" i="22" s="1"/>
  <c r="AD504" i="22" s="1"/>
  <c r="K503" i="22"/>
  <c r="W503" i="22" s="1"/>
  <c r="AD503" i="22" s="1"/>
  <c r="K500" i="22"/>
  <c r="W500" i="22" s="1"/>
  <c r="AD500" i="22" s="1"/>
  <c r="K499" i="22"/>
  <c r="W499" i="22" s="1"/>
  <c r="AD499" i="22" s="1"/>
  <c r="K496" i="22"/>
  <c r="W496" i="22" s="1"/>
  <c r="AD496" i="22" s="1"/>
  <c r="K495" i="22"/>
  <c r="W495" i="22" s="1"/>
  <c r="AD495" i="22" s="1"/>
  <c r="K492" i="22"/>
  <c r="W492" i="22" s="1"/>
  <c r="AD492" i="22" s="1"/>
  <c r="K491" i="22"/>
  <c r="W491" i="22" s="1"/>
  <c r="AD491" i="22" s="1"/>
  <c r="K241" i="22"/>
  <c r="K257" i="22"/>
  <c r="K251" i="22"/>
  <c r="K238" i="22"/>
  <c r="K246" i="22"/>
  <c r="K254" i="22"/>
  <c r="K505" i="22"/>
  <c r="W505" i="22" s="1"/>
  <c r="AD505" i="22" s="1"/>
  <c r="K237" i="22"/>
  <c r="K253" i="22"/>
  <c r="K247" i="22"/>
  <c r="K244" i="22"/>
  <c r="K252" i="22"/>
  <c r="K501" i="22"/>
  <c r="W501" i="22" s="1"/>
  <c r="AD501" i="22" s="1"/>
  <c r="K249" i="22"/>
  <c r="K243" i="22"/>
  <c r="K259" i="22"/>
  <c r="K242" i="22"/>
  <c r="K250" i="22"/>
  <c r="K258" i="22"/>
  <c r="K497" i="22"/>
  <c r="W497" i="22" s="1"/>
  <c r="AD497" i="22" s="1"/>
  <c r="K1455" i="22"/>
  <c r="W1455" i="22" s="1"/>
  <c r="AD1455" i="22" s="1"/>
  <c r="K1449" i="22"/>
  <c r="W1449" i="22" s="1"/>
  <c r="AD1449" i="22" s="1"/>
  <c r="K1447" i="22"/>
  <c r="W1447" i="22" s="1"/>
  <c r="AD1447" i="22" s="1"/>
  <c r="K1491" i="22"/>
  <c r="W1491" i="22" s="1"/>
  <c r="AD1491" i="22" s="1"/>
  <c r="K1453" i="22"/>
  <c r="W1453" i="22" s="1"/>
  <c r="AD1453" i="22" s="1"/>
  <c r="K1448" i="22"/>
  <c r="W1448" i="22" s="1"/>
  <c r="AD1448" i="22" s="1"/>
  <c r="K1450" i="22"/>
  <c r="W1450" i="22" s="1"/>
  <c r="AD1450" i="22" s="1"/>
  <c r="K1221" i="22"/>
  <c r="W1221" i="22" s="1"/>
  <c r="AD1221" i="22" s="1"/>
  <c r="K1209" i="22"/>
  <c r="W1209" i="22" s="1"/>
  <c r="AD1209" i="22" s="1"/>
  <c r="K1495" i="22"/>
  <c r="K1452" i="22"/>
  <c r="W1452" i="22" s="1"/>
  <c r="AD1452" i="22" s="1"/>
  <c r="K1341" i="22"/>
  <c r="W1341" i="22" s="1"/>
  <c r="AD1341" i="22" s="1"/>
  <c r="K1328" i="22"/>
  <c r="W1328" i="22" s="1"/>
  <c r="AD1328" i="22" s="1"/>
  <c r="K1324" i="22"/>
  <c r="W1324" i="22" s="1"/>
  <c r="AD1324" i="22" s="1"/>
  <c r="K1312" i="22"/>
  <c r="W1312" i="22" s="1"/>
  <c r="AD1312" i="22" s="1"/>
  <c r="K1265" i="22"/>
  <c r="K1227" i="22"/>
  <c r="W1227" i="22" s="1"/>
  <c r="AD1227" i="22" s="1"/>
  <c r="K1188" i="22"/>
  <c r="K912" i="22"/>
  <c r="K1357" i="22"/>
  <c r="W1357" i="22" s="1"/>
  <c r="AD1357" i="22" s="1"/>
  <c r="K1356" i="22"/>
  <c r="K1267" i="22"/>
  <c r="W1267" i="22" s="1"/>
  <c r="AD1267" i="22" s="1"/>
  <c r="K1243" i="22"/>
  <c r="K1236" i="22"/>
  <c r="W1236" i="22" s="1"/>
  <c r="AD1236" i="22" s="1"/>
  <c r="K1232" i="22"/>
  <c r="W1232" i="22" s="1"/>
  <c r="AD1232" i="22" s="1"/>
  <c r="K1219" i="22"/>
  <c r="K1218" i="22"/>
  <c r="W1218" i="22" s="1"/>
  <c r="AD1218" i="22" s="1"/>
  <c r="K1212" i="22"/>
  <c r="W1212" i="22" s="1"/>
  <c r="AD1212" i="22" s="1"/>
  <c r="K1200" i="22"/>
  <c r="K1199" i="22"/>
  <c r="W1199" i="22" s="1"/>
  <c r="AD1199" i="22" s="1"/>
  <c r="K1194" i="22"/>
  <c r="K1170" i="22"/>
  <c r="W1170" i="22" s="1"/>
  <c r="AD1170" i="22" s="1"/>
  <c r="K1142" i="22"/>
  <c r="K1215" i="22"/>
  <c r="W1215" i="22" s="1"/>
  <c r="AD1215" i="22" s="1"/>
  <c r="K1340" i="22"/>
  <c r="K1264" i="22"/>
  <c r="K1238" i="22"/>
  <c r="W1238" i="22" s="1"/>
  <c r="K885" i="22"/>
  <c r="K1183" i="22"/>
  <c r="K1154" i="22"/>
  <c r="K636" i="22"/>
  <c r="W636" i="22" s="1"/>
  <c r="AD636" i="22" s="1"/>
  <c r="K632" i="22"/>
  <c r="W632" i="22" s="1"/>
  <c r="AD632" i="22" s="1"/>
  <c r="K628" i="22"/>
  <c r="W628" i="22" s="1"/>
  <c r="AD628" i="22" s="1"/>
  <c r="K624" i="22"/>
  <c r="W624" i="22" s="1"/>
  <c r="AD624" i="22" s="1"/>
  <c r="K620" i="22"/>
  <c r="W620" i="22" s="1"/>
  <c r="AD620" i="22" s="1"/>
  <c r="K633" i="22"/>
  <c r="W633" i="22" s="1"/>
  <c r="AD633" i="22" s="1"/>
  <c r="K626" i="22"/>
  <c r="W626" i="22" s="1"/>
  <c r="AD626" i="22" s="1"/>
  <c r="K637" i="22"/>
  <c r="W637" i="22" s="1"/>
  <c r="AD637" i="22" s="1"/>
  <c r="K630" i="22"/>
  <c r="W630" i="22" s="1"/>
  <c r="AD630" i="22" s="1"/>
  <c r="K621" i="22"/>
  <c r="W621" i="22" s="1"/>
  <c r="AD621" i="22" s="1"/>
  <c r="K634" i="22"/>
  <c r="W634" i="22" s="1"/>
  <c r="AD634" i="22" s="1"/>
  <c r="K625" i="22"/>
  <c r="W625" i="22" s="1"/>
  <c r="AD625" i="22" s="1"/>
  <c r="K638" i="22"/>
  <c r="W638" i="22" s="1"/>
  <c r="AD638" i="22" s="1"/>
  <c r="K629" i="22"/>
  <c r="W629" i="22" s="1"/>
  <c r="AD629" i="22" s="1"/>
  <c r="K622" i="22"/>
  <c r="W622" i="22" s="1"/>
  <c r="AD622" i="22" s="1"/>
  <c r="K385" i="22"/>
  <c r="W385" i="22" s="1"/>
  <c r="AD385" i="22" s="1"/>
  <c r="K384" i="22"/>
  <c r="W384" i="22" s="1"/>
  <c r="AD384" i="22" s="1"/>
  <c r="K377" i="22"/>
  <c r="W377" i="22" s="1"/>
  <c r="AD377" i="22" s="1"/>
  <c r="K376" i="22"/>
  <c r="W376" i="22" s="1"/>
  <c r="AD376" i="22" s="1"/>
  <c r="K383" i="22"/>
  <c r="W383" i="22" s="1"/>
  <c r="AD383" i="22" s="1"/>
  <c r="K382" i="22"/>
  <c r="W382" i="22" s="1"/>
  <c r="AD382" i="22" s="1"/>
  <c r="K375" i="22"/>
  <c r="W375" i="22" s="1"/>
  <c r="AD375" i="22" s="1"/>
  <c r="K374" i="22"/>
  <c r="W374" i="22" s="1"/>
  <c r="AD374" i="22" s="1"/>
  <c r="K367" i="22"/>
  <c r="W367" i="22" s="1"/>
  <c r="AD367" i="22" s="1"/>
  <c r="K381" i="22"/>
  <c r="W381" i="22" s="1"/>
  <c r="AD381" i="22" s="1"/>
  <c r="K380" i="22"/>
  <c r="W380" i="22" s="1"/>
  <c r="AD380" i="22" s="1"/>
  <c r="K373" i="22"/>
  <c r="W373" i="22" s="1"/>
  <c r="AD373" i="22" s="1"/>
  <c r="K372" i="22"/>
  <c r="W372" i="22" s="1"/>
  <c r="AD372" i="22" s="1"/>
  <c r="K379" i="22"/>
  <c r="W379" i="22" s="1"/>
  <c r="AD379" i="22" s="1"/>
  <c r="K378" i="22"/>
  <c r="W378" i="22" s="1"/>
  <c r="AD378" i="22" s="1"/>
  <c r="K371" i="22"/>
  <c r="W371" i="22" s="1"/>
  <c r="AD371" i="22" s="1"/>
  <c r="K369" i="22"/>
  <c r="W369" i="22" s="1"/>
  <c r="AD369" i="22" s="1"/>
  <c r="K368" i="22"/>
  <c r="W368" i="22" s="1"/>
  <c r="AD368" i="22" s="1"/>
  <c r="K132" i="22"/>
  <c r="K124" i="22"/>
  <c r="K126" i="22"/>
  <c r="K128" i="22"/>
  <c r="K120" i="22"/>
  <c r="K118" i="22"/>
  <c r="K116" i="22"/>
  <c r="K114" i="22"/>
  <c r="K130" i="22"/>
  <c r="K122" i="22"/>
  <c r="K117" i="22"/>
  <c r="K121" i="22"/>
  <c r="W121" i="22" s="1"/>
  <c r="AD121" i="22" s="1"/>
  <c r="K125" i="22"/>
  <c r="W125" i="22" s="1"/>
  <c r="AD125" i="22" s="1"/>
  <c r="K129" i="22"/>
  <c r="W129" i="22" s="1"/>
  <c r="AD129" i="22" s="1"/>
  <c r="K133" i="22"/>
  <c r="W133" i="22" s="1"/>
  <c r="AD133" i="22" s="1"/>
  <c r="K370" i="22"/>
  <c r="W370" i="22" s="1"/>
  <c r="AD370" i="22" s="1"/>
  <c r="K623" i="22"/>
  <c r="K619" i="22"/>
  <c r="K115" i="22"/>
  <c r="K366" i="22"/>
  <c r="W366" i="22" s="1"/>
  <c r="AD366" i="22" s="1"/>
  <c r="K635" i="22"/>
  <c r="K113" i="22"/>
  <c r="K123" i="22"/>
  <c r="W123" i="22" s="1"/>
  <c r="AD123" i="22" s="1"/>
  <c r="K127" i="22"/>
  <c r="W127" i="22" s="1"/>
  <c r="AD127" i="22" s="1"/>
  <c r="K131" i="22"/>
  <c r="W131" i="22" s="1"/>
  <c r="AD131" i="22" s="1"/>
  <c r="K631" i="22"/>
  <c r="K627" i="22"/>
  <c r="K119" i="22"/>
  <c r="N618" i="22"/>
  <c r="Z618" i="22" s="1"/>
  <c r="AG618" i="22" s="1"/>
  <c r="N614" i="22"/>
  <c r="Z614" i="22" s="1"/>
  <c r="AG614" i="22" s="1"/>
  <c r="N610" i="22"/>
  <c r="Z610" i="22" s="1"/>
  <c r="AG610" i="22" s="1"/>
  <c r="N606" i="22"/>
  <c r="Z606" i="22" s="1"/>
  <c r="AG606" i="22" s="1"/>
  <c r="N602" i="22"/>
  <c r="Z602" i="22" s="1"/>
  <c r="AG602" i="22" s="1"/>
  <c r="N608" i="22"/>
  <c r="Z608" i="22" s="1"/>
  <c r="AG608" i="22" s="1"/>
  <c r="N604" i="22"/>
  <c r="Z604" i="22" s="1"/>
  <c r="AG604" i="22" s="1"/>
  <c r="N616" i="22"/>
  <c r="Z616" i="22" s="1"/>
  <c r="AG616" i="22" s="1"/>
  <c r="N600" i="22"/>
  <c r="Z600" i="22" s="1"/>
  <c r="AG600" i="22" s="1"/>
  <c r="N612" i="22"/>
  <c r="Z612" i="22" s="1"/>
  <c r="AG612" i="22" s="1"/>
  <c r="N365" i="22"/>
  <c r="Z365" i="22" s="1"/>
  <c r="AG365" i="22" s="1"/>
  <c r="N361" i="22"/>
  <c r="Z361" i="22" s="1"/>
  <c r="AG361" i="22" s="1"/>
  <c r="N357" i="22"/>
  <c r="Z357" i="22" s="1"/>
  <c r="AG357" i="22" s="1"/>
  <c r="N353" i="22"/>
  <c r="Z353" i="22" s="1"/>
  <c r="AG353" i="22" s="1"/>
  <c r="N349" i="22"/>
  <c r="Z349" i="22" s="1"/>
  <c r="AG349" i="22" s="1"/>
  <c r="N345" i="22"/>
  <c r="Z345" i="22" s="1"/>
  <c r="AG345" i="22" s="1"/>
  <c r="N363" i="22"/>
  <c r="Z363" i="22" s="1"/>
  <c r="AG363" i="22" s="1"/>
  <c r="N359" i="22"/>
  <c r="Z359" i="22" s="1"/>
  <c r="AG359" i="22" s="1"/>
  <c r="N355" i="22"/>
  <c r="Z355" i="22" s="1"/>
  <c r="AG355" i="22" s="1"/>
  <c r="N351" i="22"/>
  <c r="Z351" i="22" s="1"/>
  <c r="AG351" i="22" s="1"/>
  <c r="N347" i="22"/>
  <c r="Z347" i="22" s="1"/>
  <c r="AG347" i="22" s="1"/>
  <c r="N112" i="22"/>
  <c r="Z112" i="22" s="1"/>
  <c r="AG112" i="22" s="1"/>
  <c r="N110" i="22"/>
  <c r="Z110" i="22" s="1"/>
  <c r="AG110" i="22" s="1"/>
  <c r="N108" i="22"/>
  <c r="Z108" i="22" s="1"/>
  <c r="AG108" i="22" s="1"/>
  <c r="N103" i="22"/>
  <c r="Z103" i="22" s="1"/>
  <c r="AG103" i="22" s="1"/>
  <c r="N99" i="22"/>
  <c r="Z99" i="22" s="1"/>
  <c r="AG99" i="22" s="1"/>
  <c r="N95" i="22"/>
  <c r="Z95" i="22" s="1"/>
  <c r="AG95" i="22" s="1"/>
  <c r="N98" i="22"/>
  <c r="N106" i="22"/>
  <c r="N101" i="22"/>
  <c r="N109" i="22"/>
  <c r="Z109" i="22" s="1"/>
  <c r="AG109" i="22" s="1"/>
  <c r="N346" i="22"/>
  <c r="Z346" i="22" s="1"/>
  <c r="AG346" i="22" s="1"/>
  <c r="N354" i="22"/>
  <c r="Z354" i="22" s="1"/>
  <c r="AG354" i="22" s="1"/>
  <c r="N362" i="22"/>
  <c r="Z362" i="22" s="1"/>
  <c r="AG362" i="22" s="1"/>
  <c r="N352" i="22"/>
  <c r="Z352" i="22" s="1"/>
  <c r="AG352" i="22" s="1"/>
  <c r="N615" i="22"/>
  <c r="N607" i="22"/>
  <c r="N611" i="22"/>
  <c r="N97" i="22"/>
  <c r="N107" i="22"/>
  <c r="Z107" i="22" s="1"/>
  <c r="AG107" i="22" s="1"/>
  <c r="N92" i="22"/>
  <c r="Z92" i="22" s="1"/>
  <c r="AG92" i="22" s="1"/>
  <c r="N100" i="22"/>
  <c r="Z100" i="22" s="1"/>
  <c r="AG100" i="22" s="1"/>
  <c r="N348" i="22"/>
  <c r="Z348" i="22" s="1"/>
  <c r="AG348" i="22" s="1"/>
  <c r="N364" i="22"/>
  <c r="Z364" i="22" s="1"/>
  <c r="AG364" i="22" s="1"/>
  <c r="N603" i="22"/>
  <c r="N94" i="22"/>
  <c r="N102" i="22"/>
  <c r="N93" i="22"/>
  <c r="N350" i="22"/>
  <c r="Z350" i="22" s="1"/>
  <c r="AG350" i="22" s="1"/>
  <c r="N358" i="22"/>
  <c r="Z358" i="22" s="1"/>
  <c r="AG358" i="22" s="1"/>
  <c r="N360" i="22"/>
  <c r="Z360" i="22" s="1"/>
  <c r="AG360" i="22" s="1"/>
  <c r="N599" i="22"/>
  <c r="N105" i="22"/>
  <c r="N111" i="22"/>
  <c r="Z111" i="22" s="1"/>
  <c r="AG111" i="22" s="1"/>
  <c r="N96" i="22"/>
  <c r="Z96" i="22" s="1"/>
  <c r="AG96" i="22" s="1"/>
  <c r="N104" i="22"/>
  <c r="Z104" i="22" s="1"/>
  <c r="AG104" i="22" s="1"/>
  <c r="N572" i="22"/>
  <c r="Z572" i="22" s="1"/>
  <c r="AG572" i="22" s="1"/>
  <c r="N564" i="22"/>
  <c r="Z564" i="22" s="1"/>
  <c r="AG564" i="22" s="1"/>
  <c r="N574" i="22"/>
  <c r="Z574" i="22" s="1"/>
  <c r="AG574" i="22" s="1"/>
  <c r="N566" i="22"/>
  <c r="Z566" i="22" s="1"/>
  <c r="AG566" i="22" s="1"/>
  <c r="N558" i="22"/>
  <c r="Z558" i="22" s="1"/>
  <c r="AG558" i="22" s="1"/>
  <c r="N576" i="22"/>
  <c r="Z576" i="22" s="1"/>
  <c r="AG576" i="22" s="1"/>
  <c r="N568" i="22"/>
  <c r="Z568" i="22" s="1"/>
  <c r="AG568" i="22" s="1"/>
  <c r="N560" i="22"/>
  <c r="Z560" i="22" s="1"/>
  <c r="AG560" i="22" s="1"/>
  <c r="N556" i="22"/>
  <c r="Z556" i="22" s="1"/>
  <c r="AG556" i="22" s="1"/>
  <c r="N570" i="22"/>
  <c r="Z570" i="22" s="1"/>
  <c r="AG570" i="22" s="1"/>
  <c r="N562" i="22"/>
  <c r="Z562" i="22" s="1"/>
  <c r="AG562" i="22" s="1"/>
  <c r="N321" i="22"/>
  <c r="Z321" i="22" s="1"/>
  <c r="AG321" i="22" s="1"/>
  <c r="N317" i="22"/>
  <c r="Z317" i="22" s="1"/>
  <c r="AG317" i="22" s="1"/>
  <c r="N313" i="22"/>
  <c r="Z313" i="22" s="1"/>
  <c r="AG313" i="22" s="1"/>
  <c r="N309" i="22"/>
  <c r="Z309" i="22" s="1"/>
  <c r="AG309" i="22" s="1"/>
  <c r="N305" i="22"/>
  <c r="Z305" i="22" s="1"/>
  <c r="AG305" i="22" s="1"/>
  <c r="N323" i="22"/>
  <c r="Z323" i="22" s="1"/>
  <c r="AG323" i="22" s="1"/>
  <c r="N319" i="22"/>
  <c r="Z319" i="22" s="1"/>
  <c r="AG319" i="22" s="1"/>
  <c r="N315" i="22"/>
  <c r="Z315" i="22" s="1"/>
  <c r="AG315" i="22" s="1"/>
  <c r="N311" i="22"/>
  <c r="Z311" i="22" s="1"/>
  <c r="AG311" i="22" s="1"/>
  <c r="N307" i="22"/>
  <c r="Z307" i="22" s="1"/>
  <c r="AG307" i="22" s="1"/>
  <c r="N303" i="22"/>
  <c r="Z303" i="22" s="1"/>
  <c r="AG303" i="22" s="1"/>
  <c r="N65" i="22"/>
  <c r="Z65" i="22" s="1"/>
  <c r="AG65" i="22" s="1"/>
  <c r="N63" i="22"/>
  <c r="Z63" i="22" s="1"/>
  <c r="AG63" i="22" s="1"/>
  <c r="N61" i="22"/>
  <c r="Z61" i="22" s="1"/>
  <c r="AG61" i="22" s="1"/>
  <c r="N59" i="22"/>
  <c r="Z59" i="22" s="1"/>
  <c r="AG59" i="22" s="1"/>
  <c r="N57" i="22"/>
  <c r="Z57" i="22" s="1"/>
  <c r="AG57" i="22" s="1"/>
  <c r="N55" i="22"/>
  <c r="Z55" i="22" s="1"/>
  <c r="AG55" i="22" s="1"/>
  <c r="N53" i="22"/>
  <c r="Z53" i="22" s="1"/>
  <c r="AG53" i="22" s="1"/>
  <c r="N51" i="22"/>
  <c r="Z51" i="22" s="1"/>
  <c r="AG51" i="22" s="1"/>
  <c r="N49" i="22"/>
  <c r="Z49" i="22" s="1"/>
  <c r="AG49" i="22" s="1"/>
  <c r="N71" i="22"/>
  <c r="Z71" i="22" s="1"/>
  <c r="AG71" i="22" s="1"/>
  <c r="N67" i="22"/>
  <c r="Z67" i="22" s="1"/>
  <c r="AG67" i="22" s="1"/>
  <c r="N69" i="22"/>
  <c r="N50" i="22"/>
  <c r="N52" i="22"/>
  <c r="N54" i="22"/>
  <c r="N56" i="22"/>
  <c r="N58" i="22"/>
  <c r="N60" i="22"/>
  <c r="N62" i="22"/>
  <c r="N64" i="22"/>
  <c r="N66" i="22"/>
  <c r="N306" i="22"/>
  <c r="Z306" i="22" s="1"/>
  <c r="AG306" i="22" s="1"/>
  <c r="N314" i="22"/>
  <c r="Z314" i="22" s="1"/>
  <c r="AG314" i="22" s="1"/>
  <c r="N322" i="22"/>
  <c r="Z322" i="22" s="1"/>
  <c r="AG322" i="22" s="1"/>
  <c r="N304" i="22"/>
  <c r="Z304" i="22" s="1"/>
  <c r="AG304" i="22" s="1"/>
  <c r="N320" i="22"/>
  <c r="Z320" i="22" s="1"/>
  <c r="AG320" i="22" s="1"/>
  <c r="N563" i="22"/>
  <c r="Z563" i="22" s="1"/>
  <c r="AG563" i="22" s="1"/>
  <c r="N557" i="22"/>
  <c r="Z557" i="22" s="1"/>
  <c r="AG557" i="22" s="1"/>
  <c r="N567" i="22"/>
  <c r="Z567" i="22" s="1"/>
  <c r="AG567" i="22" s="1"/>
  <c r="N68" i="22"/>
  <c r="Z68" i="22" s="1"/>
  <c r="AG68" i="22" s="1"/>
  <c r="N316" i="22"/>
  <c r="Z316" i="22" s="1"/>
  <c r="AG316" i="22" s="1"/>
  <c r="N573" i="22"/>
  <c r="Z573" i="22" s="1"/>
  <c r="AG573" i="22" s="1"/>
  <c r="N561" i="22"/>
  <c r="Z561" i="22" s="1"/>
  <c r="AG561" i="22" s="1"/>
  <c r="N70" i="22"/>
  <c r="N302" i="22"/>
  <c r="Z302" i="22" s="1"/>
  <c r="AG302" i="22" s="1"/>
  <c r="N310" i="22"/>
  <c r="Z310" i="22" s="1"/>
  <c r="AG310" i="22" s="1"/>
  <c r="N318" i="22"/>
  <c r="Z318" i="22" s="1"/>
  <c r="AG318" i="22" s="1"/>
  <c r="N312" i="22"/>
  <c r="Z312" i="22" s="1"/>
  <c r="AG312" i="22" s="1"/>
  <c r="N571" i="22"/>
  <c r="Z571" i="22" s="1"/>
  <c r="AG571" i="22" s="1"/>
  <c r="N559" i="22"/>
  <c r="Z559" i="22" s="1"/>
  <c r="AG559" i="22" s="1"/>
  <c r="N575" i="22"/>
  <c r="Z575" i="22" s="1"/>
  <c r="AG575" i="22" s="1"/>
  <c r="N772" i="22"/>
  <c r="Z772" i="22" s="1"/>
  <c r="N532" i="22"/>
  <c r="Z532" i="22" s="1"/>
  <c r="AG532" i="22" s="1"/>
  <c r="N528" i="22"/>
  <c r="Z528" i="22" s="1"/>
  <c r="AG528" i="22" s="1"/>
  <c r="N524" i="22"/>
  <c r="Z524" i="22" s="1"/>
  <c r="AG524" i="22" s="1"/>
  <c r="N520" i="22"/>
  <c r="Z520" i="22" s="1"/>
  <c r="AG520" i="22" s="1"/>
  <c r="N516" i="22"/>
  <c r="Z516" i="22" s="1"/>
  <c r="AG516" i="22" s="1"/>
  <c r="N512" i="22"/>
  <c r="Z512" i="22" s="1"/>
  <c r="AG512" i="22" s="1"/>
  <c r="N530" i="22"/>
  <c r="Z530" i="22" s="1"/>
  <c r="AG530" i="22" s="1"/>
  <c r="N526" i="22"/>
  <c r="Z526" i="22" s="1"/>
  <c r="AG526" i="22" s="1"/>
  <c r="N522" i="22"/>
  <c r="Z522" i="22" s="1"/>
  <c r="AG522" i="22" s="1"/>
  <c r="N518" i="22"/>
  <c r="Z518" i="22" s="1"/>
  <c r="AG518" i="22" s="1"/>
  <c r="N514" i="22"/>
  <c r="Z514" i="22" s="1"/>
  <c r="AG514" i="22" s="1"/>
  <c r="N276" i="22"/>
  <c r="Z276" i="22" s="1"/>
  <c r="AG276" i="22" s="1"/>
  <c r="N272" i="22"/>
  <c r="Z272" i="22" s="1"/>
  <c r="AG272" i="22" s="1"/>
  <c r="N268" i="22"/>
  <c r="Z268" i="22" s="1"/>
  <c r="AG268" i="22" s="1"/>
  <c r="N264" i="22"/>
  <c r="Z264" i="22" s="1"/>
  <c r="AG264" i="22" s="1"/>
  <c r="N260" i="22"/>
  <c r="Z260" i="22" s="1"/>
  <c r="AG260" i="22" s="1"/>
  <c r="N278" i="22"/>
  <c r="Z278" i="22" s="1"/>
  <c r="AG278" i="22" s="1"/>
  <c r="N274" i="22"/>
  <c r="Z274" i="22" s="1"/>
  <c r="AG274" i="22" s="1"/>
  <c r="N270" i="22"/>
  <c r="Z270" i="22" s="1"/>
  <c r="AG270" i="22" s="1"/>
  <c r="N266" i="22"/>
  <c r="Z266" i="22" s="1"/>
  <c r="AG266" i="22" s="1"/>
  <c r="N262" i="22"/>
  <c r="Z262" i="22" s="1"/>
  <c r="AG262" i="22" s="1"/>
  <c r="N23" i="22"/>
  <c r="Z23" i="22" s="1"/>
  <c r="AG23" i="22" s="1"/>
  <c r="N15" i="22"/>
  <c r="Z15" i="22" s="1"/>
  <c r="AG15" i="22" s="1"/>
  <c r="N21" i="22"/>
  <c r="Z21" i="22" s="1"/>
  <c r="AG21" i="22" s="1"/>
  <c r="N13" i="22"/>
  <c r="Z13" i="22" s="1"/>
  <c r="AG13" i="22" s="1"/>
  <c r="N19" i="22"/>
  <c r="Z19" i="22" s="1"/>
  <c r="AG19" i="22" s="1"/>
  <c r="N11" i="22"/>
  <c r="Z11" i="22" s="1"/>
  <c r="AG11" i="22" s="1"/>
  <c r="N7" i="22"/>
  <c r="Z7" i="22" s="1"/>
  <c r="AG7" i="22" s="1"/>
  <c r="N25" i="22"/>
  <c r="Z25" i="22" s="1"/>
  <c r="AG25" i="22" s="1"/>
  <c r="N17" i="22"/>
  <c r="Z17" i="22" s="1"/>
  <c r="AG17" i="22" s="1"/>
  <c r="N9" i="22"/>
  <c r="Z9" i="22" s="1"/>
  <c r="AG9" i="22" s="1"/>
  <c r="N22" i="22"/>
  <c r="N16" i="22"/>
  <c r="Z16" i="22" s="1"/>
  <c r="AG16" i="22" s="1"/>
  <c r="N10" i="22"/>
  <c r="Z10" i="22" s="1"/>
  <c r="AG10" i="22" s="1"/>
  <c r="N269" i="22"/>
  <c r="Z269" i="22" s="1"/>
  <c r="AG269" i="22" s="1"/>
  <c r="N271" i="22"/>
  <c r="Z271" i="22" s="1"/>
  <c r="AG271" i="22" s="1"/>
  <c r="N517" i="22"/>
  <c r="N533" i="22"/>
  <c r="N515" i="22"/>
  <c r="N523" i="22"/>
  <c r="N531" i="22"/>
  <c r="N18" i="22"/>
  <c r="Z18" i="22" s="1"/>
  <c r="AG18" i="22" s="1"/>
  <c r="N12" i="22"/>
  <c r="Z12" i="22" s="1"/>
  <c r="AG12" i="22" s="1"/>
  <c r="N265" i="22"/>
  <c r="Z265" i="22" s="1"/>
  <c r="AG265" i="22" s="1"/>
  <c r="N267" i="22"/>
  <c r="Z267" i="22" s="1"/>
  <c r="AG267" i="22" s="1"/>
  <c r="N513" i="22"/>
  <c r="N529" i="22"/>
  <c r="N8" i="22"/>
  <c r="Z8" i="22" s="1"/>
  <c r="AG8" i="22" s="1"/>
  <c r="N24" i="22"/>
  <c r="Z24" i="22" s="1"/>
  <c r="AG24" i="22" s="1"/>
  <c r="N26" i="22"/>
  <c r="Z26" i="22" s="1"/>
  <c r="AG26" i="22" s="1"/>
  <c r="N20" i="22"/>
  <c r="Z20" i="22" s="1"/>
  <c r="AG20" i="22" s="1"/>
  <c r="N261" i="22"/>
  <c r="Z261" i="22" s="1"/>
  <c r="AG261" i="22" s="1"/>
  <c r="N277" i="22"/>
  <c r="Z277" i="22" s="1"/>
  <c r="AG277" i="22" s="1"/>
  <c r="N263" i="22"/>
  <c r="Z263" i="22" s="1"/>
  <c r="AG263" i="22" s="1"/>
  <c r="N279" i="22"/>
  <c r="Z279" i="22" s="1"/>
  <c r="AG279" i="22" s="1"/>
  <c r="N525" i="22"/>
  <c r="N519" i="22"/>
  <c r="N527" i="22"/>
  <c r="N14" i="22"/>
  <c r="N739" i="22"/>
  <c r="Z739" i="22" s="1"/>
  <c r="AG739" i="22" s="1"/>
  <c r="N731" i="22"/>
  <c r="Z731" i="22" s="1"/>
  <c r="AG731" i="22" s="1"/>
  <c r="N733" i="22"/>
  <c r="Z733" i="22" s="1"/>
  <c r="AG733" i="22" s="1"/>
  <c r="N723" i="22"/>
  <c r="Z723" i="22" s="1"/>
  <c r="AG723" i="22" s="1"/>
  <c r="N727" i="22"/>
  <c r="N743" i="22"/>
  <c r="Z743" i="22" s="1"/>
  <c r="AG743" i="22" s="1"/>
  <c r="N741" i="22"/>
  <c r="Z741" i="22" s="1"/>
  <c r="AG741" i="22" s="1"/>
  <c r="N724" i="22"/>
  <c r="N730" i="22"/>
  <c r="N488" i="22"/>
  <c r="Z488" i="22" s="1"/>
  <c r="AG488" i="22" s="1"/>
  <c r="N484" i="22"/>
  <c r="Z484" i="22" s="1"/>
  <c r="AG484" i="22" s="1"/>
  <c r="N480" i="22"/>
  <c r="Z480" i="22" s="1"/>
  <c r="AG480" i="22" s="1"/>
  <c r="N490" i="22"/>
  <c r="Z490" i="22" s="1"/>
  <c r="AG490" i="22" s="1"/>
  <c r="N486" i="22"/>
  <c r="Z486" i="22" s="1"/>
  <c r="AG486" i="22" s="1"/>
  <c r="N482" i="22"/>
  <c r="Z482" i="22" s="1"/>
  <c r="AG482" i="22" s="1"/>
  <c r="N478" i="22"/>
  <c r="Z478" i="22" s="1"/>
  <c r="AG478" i="22" s="1"/>
  <c r="N476" i="22"/>
  <c r="N475" i="22"/>
  <c r="N474" i="22"/>
  <c r="N473" i="22"/>
  <c r="N472" i="22"/>
  <c r="N471" i="22"/>
  <c r="N470" i="22"/>
  <c r="N234" i="22"/>
  <c r="Z234" i="22" s="1"/>
  <c r="AG234" i="22" s="1"/>
  <c r="N233" i="22"/>
  <c r="Z233" i="22" s="1"/>
  <c r="AG233" i="22" s="1"/>
  <c r="N232" i="22"/>
  <c r="Z232" i="22" s="1"/>
  <c r="AG232" i="22" s="1"/>
  <c r="N231" i="22"/>
  <c r="Z231" i="22" s="1"/>
  <c r="AG231" i="22" s="1"/>
  <c r="N230" i="22"/>
  <c r="Z230" i="22" s="1"/>
  <c r="AG230" i="22" s="1"/>
  <c r="N229" i="22"/>
  <c r="Z229" i="22" s="1"/>
  <c r="AG229" i="22" s="1"/>
  <c r="N228" i="22"/>
  <c r="Z228" i="22" s="1"/>
  <c r="AG228" i="22" s="1"/>
  <c r="N227" i="22"/>
  <c r="Z227" i="22" s="1"/>
  <c r="AG227" i="22" s="1"/>
  <c r="N226" i="22"/>
  <c r="Z226" i="22" s="1"/>
  <c r="AG226" i="22" s="1"/>
  <c r="N225" i="22"/>
  <c r="Z225" i="22" s="1"/>
  <c r="AG225" i="22" s="1"/>
  <c r="N224" i="22"/>
  <c r="Z224" i="22" s="1"/>
  <c r="AG224" i="22" s="1"/>
  <c r="N223" i="22"/>
  <c r="Z223" i="22" s="1"/>
  <c r="AG223" i="22" s="1"/>
  <c r="N222" i="22"/>
  <c r="Z222" i="22" s="1"/>
  <c r="AG222" i="22" s="1"/>
  <c r="N221" i="22"/>
  <c r="Z221" i="22" s="1"/>
  <c r="AG221" i="22" s="1"/>
  <c r="N220" i="22"/>
  <c r="Z220" i="22" s="1"/>
  <c r="AG220" i="22" s="1"/>
  <c r="N219" i="22"/>
  <c r="Z219" i="22" s="1"/>
  <c r="AG219" i="22" s="1"/>
  <c r="N218" i="22"/>
  <c r="Z218" i="22" s="1"/>
  <c r="AG218" i="22" s="1"/>
  <c r="N217" i="22"/>
  <c r="Z217" i="22" s="1"/>
  <c r="AG217" i="22" s="1"/>
  <c r="N216" i="22"/>
  <c r="Z216" i="22" s="1"/>
  <c r="AG216" i="22" s="1"/>
  <c r="N215" i="22"/>
  <c r="Z215" i="22" s="1"/>
  <c r="AG215" i="22" s="1"/>
  <c r="N236" i="22"/>
  <c r="Z236" i="22" s="1"/>
  <c r="AG236" i="22" s="1"/>
  <c r="N487" i="22"/>
  <c r="Z487" i="22" s="1"/>
  <c r="AG487" i="22" s="1"/>
  <c r="N235" i="22"/>
  <c r="Z235" i="22" s="1"/>
  <c r="AG235" i="22" s="1"/>
  <c r="N481" i="22"/>
  <c r="Z481" i="22" s="1"/>
  <c r="AG481" i="22" s="1"/>
  <c r="N489" i="22"/>
  <c r="Z489" i="22" s="1"/>
  <c r="AG489" i="22" s="1"/>
  <c r="N483" i="22"/>
  <c r="Z483" i="22" s="1"/>
  <c r="AG483" i="22" s="1"/>
  <c r="N479" i="22"/>
  <c r="Z479" i="22" s="1"/>
  <c r="AG479" i="22" s="1"/>
  <c r="N699" i="22"/>
  <c r="Z699" i="22" s="1"/>
  <c r="AG699" i="22" s="1"/>
  <c r="N698" i="22"/>
  <c r="Z698" i="22" s="1"/>
  <c r="AG698" i="22" s="1"/>
  <c r="N690" i="22"/>
  <c r="Z690" i="22" s="1"/>
  <c r="AG690" i="22" s="1"/>
  <c r="N691" i="22"/>
  <c r="N694" i="22"/>
  <c r="Z694" i="22" s="1"/>
  <c r="AG694" i="22" s="1"/>
  <c r="N692" i="22"/>
  <c r="N683" i="22"/>
  <c r="N686" i="22"/>
  <c r="Z686" i="22" s="1"/>
  <c r="AG686" i="22" s="1"/>
  <c r="N684" i="22"/>
  <c r="N447" i="22"/>
  <c r="Z447" i="22" s="1"/>
  <c r="AG447" i="22" s="1"/>
  <c r="N445" i="22"/>
  <c r="Z445" i="22" s="1"/>
  <c r="AG445" i="22" s="1"/>
  <c r="N443" i="22"/>
  <c r="Z443" i="22" s="1"/>
  <c r="AG443" i="22" s="1"/>
  <c r="N441" i="22"/>
  <c r="Z441" i="22" s="1"/>
  <c r="AG441" i="22" s="1"/>
  <c r="N439" i="22"/>
  <c r="Z439" i="22" s="1"/>
  <c r="AG439" i="22" s="1"/>
  <c r="N437" i="22"/>
  <c r="Z437" i="22" s="1"/>
  <c r="AG437" i="22" s="1"/>
  <c r="N435" i="22"/>
  <c r="Z435" i="22" s="1"/>
  <c r="AG435" i="22" s="1"/>
  <c r="N433" i="22"/>
  <c r="Z433" i="22" s="1"/>
  <c r="AG433" i="22" s="1"/>
  <c r="N431" i="22"/>
  <c r="Z431" i="22" s="1"/>
  <c r="AG431" i="22" s="1"/>
  <c r="N429" i="22"/>
  <c r="Z429" i="22" s="1"/>
  <c r="AG429" i="22" s="1"/>
  <c r="N195" i="22"/>
  <c r="Z195" i="22" s="1"/>
  <c r="AG195" i="22" s="1"/>
  <c r="N194" i="22"/>
  <c r="Z194" i="22" s="1"/>
  <c r="AG194" i="22" s="1"/>
  <c r="N193" i="22"/>
  <c r="Z193" i="22" s="1"/>
  <c r="AG193" i="22" s="1"/>
  <c r="N192" i="22"/>
  <c r="Z192" i="22" s="1"/>
  <c r="AG192" i="22" s="1"/>
  <c r="N191" i="22"/>
  <c r="Z191" i="22" s="1"/>
  <c r="AG191" i="22" s="1"/>
  <c r="N190" i="22"/>
  <c r="Z190" i="22" s="1"/>
  <c r="AG190" i="22" s="1"/>
  <c r="N189" i="22"/>
  <c r="Z189" i="22" s="1"/>
  <c r="AG189" i="22" s="1"/>
  <c r="N188" i="22"/>
  <c r="Z188" i="22" s="1"/>
  <c r="AG188" i="22" s="1"/>
  <c r="N187" i="22"/>
  <c r="Z187" i="22" s="1"/>
  <c r="AG187" i="22" s="1"/>
  <c r="N186" i="22"/>
  <c r="Z186" i="22" s="1"/>
  <c r="AG186" i="22" s="1"/>
  <c r="N185" i="22"/>
  <c r="Z185" i="22" s="1"/>
  <c r="AG185" i="22" s="1"/>
  <c r="N184" i="22"/>
  <c r="Z184" i="22" s="1"/>
  <c r="AG184" i="22" s="1"/>
  <c r="N183" i="22"/>
  <c r="Z183" i="22" s="1"/>
  <c r="AG183" i="22" s="1"/>
  <c r="N182" i="22"/>
  <c r="Z182" i="22" s="1"/>
  <c r="AG182" i="22" s="1"/>
  <c r="N181" i="22"/>
  <c r="Z181" i="22" s="1"/>
  <c r="AG181" i="22" s="1"/>
  <c r="N180" i="22"/>
  <c r="Z180" i="22" s="1"/>
  <c r="AG180" i="22" s="1"/>
  <c r="N179" i="22"/>
  <c r="Z179" i="22" s="1"/>
  <c r="AG179" i="22" s="1"/>
  <c r="N178" i="22"/>
  <c r="Z178" i="22" s="1"/>
  <c r="AG178" i="22" s="1"/>
  <c r="N177" i="22"/>
  <c r="Z177" i="22" s="1"/>
  <c r="AG177" i="22" s="1"/>
  <c r="N176" i="22"/>
  <c r="N428" i="22"/>
  <c r="N430" i="22"/>
  <c r="N432" i="22"/>
  <c r="N434" i="22"/>
  <c r="N436" i="22"/>
  <c r="N438" i="22"/>
  <c r="N440" i="22"/>
  <c r="N442" i="22"/>
  <c r="N444" i="22"/>
  <c r="N446" i="22"/>
  <c r="N448" i="22"/>
  <c r="N695" i="22"/>
  <c r="N655" i="22"/>
  <c r="Z655" i="22" s="1"/>
  <c r="AG655" i="22" s="1"/>
  <c r="N652" i="22"/>
  <c r="Z652" i="22" s="1"/>
  <c r="AG652" i="22" s="1"/>
  <c r="N648" i="22"/>
  <c r="Z648" i="22" s="1"/>
  <c r="AG648" i="22" s="1"/>
  <c r="N644" i="22"/>
  <c r="Z644" i="22" s="1"/>
  <c r="AG644" i="22" s="1"/>
  <c r="N646" i="22"/>
  <c r="Z646" i="22" s="1"/>
  <c r="AG646" i="22" s="1"/>
  <c r="N642" i="22"/>
  <c r="Z642" i="22" s="1"/>
  <c r="AG642" i="22" s="1"/>
  <c r="N640" i="22"/>
  <c r="Z640" i="22" s="1"/>
  <c r="AG640" i="22" s="1"/>
  <c r="N405" i="22"/>
  <c r="Z405" i="22" s="1"/>
  <c r="AG405" i="22" s="1"/>
  <c r="N403" i="22"/>
  <c r="Z403" i="22" s="1"/>
  <c r="AG403" i="22" s="1"/>
  <c r="N401" i="22"/>
  <c r="Z401" i="22" s="1"/>
  <c r="AG401" i="22" s="1"/>
  <c r="N399" i="22"/>
  <c r="Z399" i="22" s="1"/>
  <c r="AG399" i="22" s="1"/>
  <c r="N397" i="22"/>
  <c r="Z397" i="22" s="1"/>
  <c r="AG397" i="22" s="1"/>
  <c r="N395" i="22"/>
  <c r="Z395" i="22" s="1"/>
  <c r="AG395" i="22" s="1"/>
  <c r="N393" i="22"/>
  <c r="Z393" i="22" s="1"/>
  <c r="AG393" i="22" s="1"/>
  <c r="N391" i="22"/>
  <c r="Z391" i="22" s="1"/>
  <c r="AG391" i="22" s="1"/>
  <c r="N389" i="22"/>
  <c r="Z389" i="22" s="1"/>
  <c r="AG389" i="22" s="1"/>
  <c r="N387" i="22"/>
  <c r="Z387" i="22" s="1"/>
  <c r="AG387" i="22" s="1"/>
  <c r="N152" i="22"/>
  <c r="Z152" i="22" s="1"/>
  <c r="AG152" i="22" s="1"/>
  <c r="N150" i="22"/>
  <c r="Z150" i="22" s="1"/>
  <c r="AG150" i="22" s="1"/>
  <c r="N148" i="22"/>
  <c r="Z148" i="22" s="1"/>
  <c r="AG148" i="22" s="1"/>
  <c r="N146" i="22"/>
  <c r="Z146" i="22" s="1"/>
  <c r="AG146" i="22" s="1"/>
  <c r="N144" i="22"/>
  <c r="Z144" i="22" s="1"/>
  <c r="AG144" i="22" s="1"/>
  <c r="N142" i="22"/>
  <c r="Z142" i="22" s="1"/>
  <c r="AG142" i="22" s="1"/>
  <c r="N140" i="22"/>
  <c r="Z140" i="22" s="1"/>
  <c r="AG140" i="22" s="1"/>
  <c r="N138" i="22"/>
  <c r="Z138" i="22" s="1"/>
  <c r="AG138" i="22" s="1"/>
  <c r="N136" i="22"/>
  <c r="Z136" i="22" s="1"/>
  <c r="AG136" i="22" s="1"/>
  <c r="N134" i="22"/>
  <c r="Z134" i="22" s="1"/>
  <c r="AG134" i="22" s="1"/>
  <c r="N645" i="22"/>
  <c r="Z645" i="22" s="1"/>
  <c r="AG645" i="22" s="1"/>
  <c r="N654" i="22"/>
  <c r="N386" i="22"/>
  <c r="N388" i="22"/>
  <c r="N390" i="22"/>
  <c r="N392" i="22"/>
  <c r="N394" i="22"/>
  <c r="N396" i="22"/>
  <c r="N398" i="22"/>
  <c r="N400" i="22"/>
  <c r="N402" i="22"/>
  <c r="N404" i="22"/>
  <c r="N406" i="22"/>
  <c r="N641" i="22"/>
  <c r="Z641" i="22" s="1"/>
  <c r="AG641" i="22" s="1"/>
  <c r="K853" i="10"/>
  <c r="Q853" i="10" s="1"/>
  <c r="K614" i="10"/>
  <c r="K855" i="10"/>
  <c r="K852" i="10"/>
  <c r="K858" i="10"/>
  <c r="K856" i="10"/>
  <c r="K854" i="10"/>
  <c r="K857" i="10"/>
  <c r="K863" i="10"/>
  <c r="Q863" i="10" s="1"/>
  <c r="K781" i="10"/>
  <c r="K771" i="10"/>
  <c r="K782" i="10"/>
  <c r="Q782" i="10" s="1"/>
  <c r="K765" i="10"/>
  <c r="Q765" i="10" s="1"/>
  <c r="K768" i="10"/>
  <c r="K684" i="10"/>
  <c r="K688" i="10"/>
  <c r="K692" i="10"/>
  <c r="K696" i="10"/>
  <c r="K700" i="10"/>
  <c r="K685" i="10"/>
  <c r="K689" i="10"/>
  <c r="K693" i="10"/>
  <c r="K697" i="10"/>
  <c r="K686" i="10"/>
  <c r="K690" i="10"/>
  <c r="K694" i="10"/>
  <c r="K698" i="10"/>
  <c r="K683" i="10"/>
  <c r="K687" i="10"/>
  <c r="K691" i="10"/>
  <c r="K695" i="10"/>
  <c r="K699" i="10"/>
  <c r="M598" i="22"/>
  <c r="Y598" i="22" s="1"/>
  <c r="AF598" i="22" s="1"/>
  <c r="M594" i="22"/>
  <c r="Y594" i="22" s="1"/>
  <c r="AF594" i="22" s="1"/>
  <c r="M590" i="22"/>
  <c r="Y590" i="22" s="1"/>
  <c r="AF590" i="22" s="1"/>
  <c r="M586" i="22"/>
  <c r="Y586" i="22" s="1"/>
  <c r="AF586" i="22" s="1"/>
  <c r="M596" i="22"/>
  <c r="Y596" i="22" s="1"/>
  <c r="AF596" i="22" s="1"/>
  <c r="M592" i="22"/>
  <c r="Y592" i="22" s="1"/>
  <c r="AF592" i="22" s="1"/>
  <c r="M588" i="22"/>
  <c r="Y588" i="22" s="1"/>
  <c r="AF588" i="22" s="1"/>
  <c r="M584" i="22"/>
  <c r="Y584" i="22" s="1"/>
  <c r="AF584" i="22" s="1"/>
  <c r="M582" i="22"/>
  <c r="Y582" i="22" s="1"/>
  <c r="AF582" i="22" s="1"/>
  <c r="M580" i="22"/>
  <c r="Y580" i="22" s="1"/>
  <c r="AF580" i="22" s="1"/>
  <c r="M578" i="22"/>
  <c r="Y578" i="22" s="1"/>
  <c r="AF578" i="22" s="1"/>
  <c r="M591" i="22"/>
  <c r="Y591" i="22" s="1"/>
  <c r="AF591" i="22" s="1"/>
  <c r="M343" i="22"/>
  <c r="Y343" i="22" s="1"/>
  <c r="AF343" i="22" s="1"/>
  <c r="M339" i="22"/>
  <c r="Y339" i="22" s="1"/>
  <c r="AF339" i="22" s="1"/>
  <c r="M335" i="22"/>
  <c r="Y335" i="22" s="1"/>
  <c r="AF335" i="22" s="1"/>
  <c r="M331" i="22"/>
  <c r="Y331" i="22" s="1"/>
  <c r="AF331" i="22" s="1"/>
  <c r="M327" i="22"/>
  <c r="Y327" i="22" s="1"/>
  <c r="AF327" i="22" s="1"/>
  <c r="M341" i="22"/>
  <c r="Y341" i="22" s="1"/>
  <c r="AF341" i="22" s="1"/>
  <c r="M337" i="22"/>
  <c r="Y337" i="22" s="1"/>
  <c r="AF337" i="22" s="1"/>
  <c r="M333" i="22"/>
  <c r="Y333" i="22" s="1"/>
  <c r="AF333" i="22" s="1"/>
  <c r="M329" i="22"/>
  <c r="Y329" i="22" s="1"/>
  <c r="AF329" i="22" s="1"/>
  <c r="M325" i="22"/>
  <c r="Y325" i="22" s="1"/>
  <c r="AF325" i="22" s="1"/>
  <c r="M78" i="22"/>
  <c r="M86" i="22"/>
  <c r="M75" i="22"/>
  <c r="M83" i="22"/>
  <c r="M91" i="22"/>
  <c r="M326" i="22"/>
  <c r="M334" i="22"/>
  <c r="M342" i="22"/>
  <c r="M328" i="22"/>
  <c r="M344" i="22"/>
  <c r="M577" i="22"/>
  <c r="M77" i="22"/>
  <c r="M85" i="22"/>
  <c r="M72" i="22"/>
  <c r="M80" i="22"/>
  <c r="M88" i="22"/>
  <c r="M324" i="22"/>
  <c r="M340" i="22"/>
  <c r="M595" i="22"/>
  <c r="M74" i="22"/>
  <c r="M82" i="22"/>
  <c r="M90" i="22"/>
  <c r="M79" i="22"/>
  <c r="M87" i="22"/>
  <c r="M330" i="22"/>
  <c r="M338" i="22"/>
  <c r="Y338" i="22" s="1"/>
  <c r="AF338" i="22" s="1"/>
  <c r="M336" i="22"/>
  <c r="M581" i="22"/>
  <c r="M587" i="22"/>
  <c r="Y587" i="22" s="1"/>
  <c r="AF587" i="22" s="1"/>
  <c r="M73" i="22"/>
  <c r="M81" i="22"/>
  <c r="M89" i="22"/>
  <c r="M76" i="22"/>
  <c r="M84" i="22"/>
  <c r="M555" i="22"/>
  <c r="M552" i="22"/>
  <c r="Y552" i="22" s="1"/>
  <c r="AF552" i="22" s="1"/>
  <c r="M548" i="22"/>
  <c r="Y548" i="22" s="1"/>
  <c r="AF548" i="22" s="1"/>
  <c r="M544" i="22"/>
  <c r="Y544" i="22" s="1"/>
  <c r="AF544" i="22" s="1"/>
  <c r="M540" i="22"/>
  <c r="Y540" i="22" s="1"/>
  <c r="AF540" i="22" s="1"/>
  <c r="M536" i="22"/>
  <c r="Y536" i="22" s="1"/>
  <c r="AF536" i="22" s="1"/>
  <c r="M554" i="22"/>
  <c r="Y554" i="22" s="1"/>
  <c r="AF554" i="22" s="1"/>
  <c r="M550" i="22"/>
  <c r="Y550" i="22" s="1"/>
  <c r="AF550" i="22" s="1"/>
  <c r="M546" i="22"/>
  <c r="Y546" i="22" s="1"/>
  <c r="AF546" i="22" s="1"/>
  <c r="M542" i="22"/>
  <c r="Y542" i="22" s="1"/>
  <c r="AF542" i="22" s="1"/>
  <c r="M538" i="22"/>
  <c r="Y538" i="22" s="1"/>
  <c r="AF538" i="22" s="1"/>
  <c r="M534" i="22"/>
  <c r="Y534" i="22" s="1"/>
  <c r="AF534" i="22" s="1"/>
  <c r="M299" i="22"/>
  <c r="Y299" i="22" s="1"/>
  <c r="AF299" i="22" s="1"/>
  <c r="M295" i="22"/>
  <c r="Y295" i="22" s="1"/>
  <c r="AF295" i="22" s="1"/>
  <c r="M291" i="22"/>
  <c r="Y291" i="22" s="1"/>
  <c r="AF291" i="22" s="1"/>
  <c r="M301" i="22"/>
  <c r="Y301" i="22" s="1"/>
  <c r="AF301" i="22" s="1"/>
  <c r="M297" i="22"/>
  <c r="Y297" i="22" s="1"/>
  <c r="AF297" i="22" s="1"/>
  <c r="M293" i="22"/>
  <c r="Y293" i="22" s="1"/>
  <c r="AF293" i="22" s="1"/>
  <c r="M289" i="22"/>
  <c r="Y289" i="22" s="1"/>
  <c r="AF289" i="22" s="1"/>
  <c r="M47" i="22"/>
  <c r="Y47" i="22" s="1"/>
  <c r="AF47" i="22" s="1"/>
  <c r="M45" i="22"/>
  <c r="Y45" i="22" s="1"/>
  <c r="AF45" i="22" s="1"/>
  <c r="M43" i="22"/>
  <c r="Y43" i="22" s="1"/>
  <c r="AF43" i="22" s="1"/>
  <c r="M41" i="22"/>
  <c r="Y41" i="22" s="1"/>
  <c r="AF41" i="22" s="1"/>
  <c r="M39" i="22"/>
  <c r="Y39" i="22" s="1"/>
  <c r="AF39" i="22" s="1"/>
  <c r="M37" i="22"/>
  <c r="Y37" i="22" s="1"/>
  <c r="AF37" i="22" s="1"/>
  <c r="M35" i="22"/>
  <c r="Y35" i="22" s="1"/>
  <c r="AF35" i="22" s="1"/>
  <c r="M33" i="22"/>
  <c r="Y33" i="22" s="1"/>
  <c r="AF33" i="22" s="1"/>
  <c r="M31" i="22"/>
  <c r="Y31" i="22" s="1"/>
  <c r="AF31" i="22" s="1"/>
  <c r="M29" i="22"/>
  <c r="Y29" i="22" s="1"/>
  <c r="AF29" i="22" s="1"/>
  <c r="M27" i="22"/>
  <c r="Y27" i="22" s="1"/>
  <c r="AF27" i="22" s="1"/>
  <c r="M281" i="22"/>
  <c r="M283" i="22"/>
  <c r="M287" i="22"/>
  <c r="M286" i="22"/>
  <c r="M294" i="22"/>
  <c r="M296" i="22"/>
  <c r="M541" i="22"/>
  <c r="M535" i="22"/>
  <c r="M543" i="22"/>
  <c r="M551" i="22"/>
  <c r="M32" i="22"/>
  <c r="M40" i="22"/>
  <c r="M34" i="22"/>
  <c r="M42" i="22"/>
  <c r="M48" i="22"/>
  <c r="M284" i="22"/>
  <c r="M292" i="22"/>
  <c r="M537" i="22"/>
  <c r="M553" i="22"/>
  <c r="M46" i="22"/>
  <c r="M282" i="22"/>
  <c r="M290" i="22"/>
  <c r="M298" i="22"/>
  <c r="M288" i="22"/>
  <c r="M549" i="22"/>
  <c r="M539" i="22"/>
  <c r="Y539" i="22" s="1"/>
  <c r="AF539" i="22" s="1"/>
  <c r="M547" i="22"/>
  <c r="M28" i="22"/>
  <c r="M36" i="22"/>
  <c r="M30" i="22"/>
  <c r="M38" i="22"/>
  <c r="M44" i="22"/>
  <c r="M757" i="22"/>
  <c r="M745" i="22"/>
  <c r="M749" i="22"/>
  <c r="M747" i="22"/>
  <c r="M510" i="22"/>
  <c r="Y510" i="22" s="1"/>
  <c r="AF510" i="22" s="1"/>
  <c r="M506" i="22"/>
  <c r="Y506" i="22" s="1"/>
  <c r="AF506" i="22" s="1"/>
  <c r="M508" i="22"/>
  <c r="Y508" i="22" s="1"/>
  <c r="AF508" i="22" s="1"/>
  <c r="M504" i="22"/>
  <c r="Y504" i="22" s="1"/>
  <c r="AF504" i="22" s="1"/>
  <c r="M500" i="22"/>
  <c r="Y500" i="22" s="1"/>
  <c r="AF500" i="22" s="1"/>
  <c r="M496" i="22"/>
  <c r="Y496" i="22" s="1"/>
  <c r="AF496" i="22" s="1"/>
  <c r="M492" i="22"/>
  <c r="Y492" i="22" s="1"/>
  <c r="AF492" i="22" s="1"/>
  <c r="M502" i="22"/>
  <c r="Y502" i="22" s="1"/>
  <c r="AF502" i="22" s="1"/>
  <c r="M498" i="22"/>
  <c r="Y498" i="22" s="1"/>
  <c r="AF498" i="22" s="1"/>
  <c r="M494" i="22"/>
  <c r="Y494" i="22" s="1"/>
  <c r="AF494" i="22" s="1"/>
  <c r="M241" i="22"/>
  <c r="M257" i="22"/>
  <c r="M251" i="22"/>
  <c r="M238" i="22"/>
  <c r="M246" i="22"/>
  <c r="M254" i="22"/>
  <c r="M495" i="22"/>
  <c r="M511" i="22"/>
  <c r="M237" i="22"/>
  <c r="M253" i="22"/>
  <c r="M247" i="22"/>
  <c r="M244" i="22"/>
  <c r="Y244" i="22" s="1"/>
  <c r="AF244" i="22" s="1"/>
  <c r="M252" i="22"/>
  <c r="M493" i="22"/>
  <c r="M501" i="22"/>
  <c r="M509" i="22"/>
  <c r="M491" i="22"/>
  <c r="M507" i="22"/>
  <c r="M249" i="22"/>
  <c r="M243" i="22"/>
  <c r="M259" i="22"/>
  <c r="M242" i="22"/>
  <c r="M250" i="22"/>
  <c r="M258" i="22"/>
  <c r="M503" i="22"/>
  <c r="M721" i="22"/>
  <c r="M701" i="22"/>
  <c r="Y701" i="22" s="1"/>
  <c r="AF701" i="22" s="1"/>
  <c r="M705" i="22"/>
  <c r="M719" i="22"/>
  <c r="M707" i="22"/>
  <c r="M715" i="22"/>
  <c r="M461" i="22"/>
  <c r="Y461" i="22" s="1"/>
  <c r="AF461" i="22" s="1"/>
  <c r="M459" i="22"/>
  <c r="Y459" i="22" s="1"/>
  <c r="AF459" i="22" s="1"/>
  <c r="M457" i="22"/>
  <c r="Y457" i="22" s="1"/>
  <c r="AF457" i="22" s="1"/>
  <c r="M455" i="22"/>
  <c r="Y455" i="22" s="1"/>
  <c r="AF455" i="22" s="1"/>
  <c r="M453" i="22"/>
  <c r="Y453" i="22" s="1"/>
  <c r="AF453" i="22" s="1"/>
  <c r="M451" i="22"/>
  <c r="Y451" i="22" s="1"/>
  <c r="AF451" i="22" s="1"/>
  <c r="M449" i="22"/>
  <c r="Y449" i="22" s="1"/>
  <c r="AF449" i="22" s="1"/>
  <c r="M460" i="22"/>
  <c r="Y460" i="22" s="1"/>
  <c r="AF460" i="22" s="1"/>
  <c r="M458" i="22"/>
  <c r="Y458" i="22" s="1"/>
  <c r="AF458" i="22" s="1"/>
  <c r="M456" i="22"/>
  <c r="Y456" i="22" s="1"/>
  <c r="AF456" i="22" s="1"/>
  <c r="M454" i="22"/>
  <c r="Y454" i="22" s="1"/>
  <c r="AF454" i="22" s="1"/>
  <c r="M452" i="22"/>
  <c r="Y452" i="22" s="1"/>
  <c r="AF452" i="22" s="1"/>
  <c r="M450" i="22"/>
  <c r="Y450" i="22" s="1"/>
  <c r="AF450" i="22" s="1"/>
  <c r="M462" i="22"/>
  <c r="M464" i="22"/>
  <c r="M706" i="22"/>
  <c r="M196" i="22"/>
  <c r="M197" i="22"/>
  <c r="M200" i="22"/>
  <c r="M201" i="22"/>
  <c r="M204" i="22"/>
  <c r="M205" i="22"/>
  <c r="M208" i="22"/>
  <c r="M209" i="22"/>
  <c r="M212" i="22"/>
  <c r="M213" i="22"/>
  <c r="M467" i="22"/>
  <c r="M466" i="22"/>
  <c r="M468" i="22"/>
  <c r="Y468" i="22" s="1"/>
  <c r="AF468" i="22" s="1"/>
  <c r="M675" i="22"/>
  <c r="M669" i="22"/>
  <c r="M673" i="22"/>
  <c r="M427" i="22"/>
  <c r="Y427" i="22" s="1"/>
  <c r="AF427" i="22" s="1"/>
  <c r="M425" i="22"/>
  <c r="Y425" i="22" s="1"/>
  <c r="AF425" i="22" s="1"/>
  <c r="M423" i="22"/>
  <c r="Y423" i="22" s="1"/>
  <c r="AF423" i="22" s="1"/>
  <c r="M421" i="22"/>
  <c r="Y421" i="22" s="1"/>
  <c r="AF421" i="22" s="1"/>
  <c r="M419" i="22"/>
  <c r="Y419" i="22" s="1"/>
  <c r="AF419" i="22" s="1"/>
  <c r="M417" i="22"/>
  <c r="Y417" i="22" s="1"/>
  <c r="AF417" i="22" s="1"/>
  <c r="M415" i="22"/>
  <c r="Y415" i="22" s="1"/>
  <c r="AF415" i="22" s="1"/>
  <c r="M413" i="22"/>
  <c r="Y413" i="22" s="1"/>
  <c r="AF413" i="22" s="1"/>
  <c r="M411" i="22"/>
  <c r="Y411" i="22" s="1"/>
  <c r="AF411" i="22" s="1"/>
  <c r="M409" i="22"/>
  <c r="Y409" i="22" s="1"/>
  <c r="AF409" i="22" s="1"/>
  <c r="M407" i="22"/>
  <c r="Y407" i="22" s="1"/>
  <c r="AF407" i="22" s="1"/>
  <c r="M426" i="22"/>
  <c r="Y426" i="22" s="1"/>
  <c r="AF426" i="22" s="1"/>
  <c r="M424" i="22"/>
  <c r="Y424" i="22" s="1"/>
  <c r="AF424" i="22" s="1"/>
  <c r="M422" i="22"/>
  <c r="Y422" i="22" s="1"/>
  <c r="AF422" i="22" s="1"/>
  <c r="M420" i="22"/>
  <c r="Y420" i="22" s="1"/>
  <c r="AF420" i="22" s="1"/>
  <c r="M418" i="22"/>
  <c r="Y418" i="22" s="1"/>
  <c r="AF418" i="22" s="1"/>
  <c r="M416" i="22"/>
  <c r="Y416" i="22" s="1"/>
  <c r="AF416" i="22" s="1"/>
  <c r="M414" i="22"/>
  <c r="Y414" i="22" s="1"/>
  <c r="AF414" i="22" s="1"/>
  <c r="M412" i="22"/>
  <c r="Y412" i="22" s="1"/>
  <c r="AF412" i="22" s="1"/>
  <c r="M410" i="22"/>
  <c r="Y410" i="22" s="1"/>
  <c r="AF410" i="22" s="1"/>
  <c r="M408" i="22"/>
  <c r="Y408" i="22" s="1"/>
  <c r="AF408" i="22" s="1"/>
  <c r="M157" i="22"/>
  <c r="M159" i="22"/>
  <c r="M161" i="22"/>
  <c r="M163" i="22"/>
  <c r="M155" i="22"/>
  <c r="M168" i="22"/>
  <c r="M166" i="22"/>
  <c r="M170" i="22"/>
  <c r="M174" i="22"/>
  <c r="M154" i="22"/>
  <c r="Y154" i="22" s="1"/>
  <c r="AF154" i="22" s="1"/>
  <c r="M158" i="22"/>
  <c r="Y158" i="22" s="1"/>
  <c r="AF158" i="22" s="1"/>
  <c r="M162" i="22"/>
  <c r="Y162" i="22" s="1"/>
  <c r="AF162" i="22" s="1"/>
  <c r="M668" i="22"/>
  <c r="M671" i="22"/>
  <c r="M661" i="22"/>
  <c r="M678" i="22"/>
  <c r="M165" i="22"/>
  <c r="M169" i="22"/>
  <c r="M173" i="22"/>
  <c r="M167" i="22"/>
  <c r="M171" i="22"/>
  <c r="M175" i="22"/>
  <c r="M156" i="22"/>
  <c r="Y156" i="22" s="1"/>
  <c r="AF156" i="22" s="1"/>
  <c r="M160" i="22"/>
  <c r="Y160" i="22" s="1"/>
  <c r="AF160" i="22" s="1"/>
  <c r="M164" i="22"/>
  <c r="M172" i="22"/>
  <c r="M1401" i="22"/>
  <c r="M1381" i="22"/>
  <c r="Y1381" i="22" s="1"/>
  <c r="AF1381" i="22" s="1"/>
  <c r="M1474" i="22"/>
  <c r="M1415" i="22"/>
  <c r="Y1415" i="22" s="1"/>
  <c r="M1395" i="22"/>
  <c r="M1391" i="22"/>
  <c r="M1389" i="22"/>
  <c r="Y1389" i="22" s="1"/>
  <c r="AF1389" i="22" s="1"/>
  <c r="M1502" i="22"/>
  <c r="M1480" i="22"/>
  <c r="M1418" i="22"/>
  <c r="Y1418" i="22" s="1"/>
  <c r="AF1418" i="22" s="1"/>
  <c r="M1407" i="22"/>
  <c r="M1378" i="22"/>
  <c r="M1373" i="22"/>
  <c r="Y1373" i="22" s="1"/>
  <c r="AF1373" i="22" s="1"/>
  <c r="M1199" i="22"/>
  <c r="Y1199" i="22" s="1"/>
  <c r="AF1199" i="22" s="1"/>
  <c r="M1194" i="22"/>
  <c r="Y1194" i="22" s="1"/>
  <c r="AF1194" i="22" s="1"/>
  <c r="M1443" i="22"/>
  <c r="M1355" i="22"/>
  <c r="Y1355" i="22" s="1"/>
  <c r="AF1355" i="22" s="1"/>
  <c r="M1299" i="22"/>
  <c r="Y1299" i="22" s="1"/>
  <c r="AF1299" i="22" s="1"/>
  <c r="M1271" i="22"/>
  <c r="M1256" i="22"/>
  <c r="M1248" i="22"/>
  <c r="M1243" i="22"/>
  <c r="M1239" i="22"/>
  <c r="M1200" i="22"/>
  <c r="Y1200" i="22" s="1"/>
  <c r="AF1200" i="22" s="1"/>
  <c r="M1173" i="22"/>
  <c r="Y1173" i="22" s="1"/>
  <c r="AF1173" i="22" s="1"/>
  <c r="M1165" i="22"/>
  <c r="Y1165" i="22" s="1"/>
  <c r="AF1165" i="22" s="1"/>
  <c r="M1397" i="22"/>
  <c r="M1204" i="22"/>
  <c r="M1149" i="22"/>
  <c r="Y1149" i="22" s="1"/>
  <c r="AF1149" i="22" s="1"/>
  <c r="M1347" i="22"/>
  <c r="Y1347" i="22" s="1"/>
  <c r="AF1347" i="22" s="1"/>
  <c r="M1260" i="22"/>
  <c r="M1252" i="22"/>
  <c r="M1224" i="22"/>
  <c r="Y1224" i="22" s="1"/>
  <c r="AF1224" i="22" s="1"/>
  <c r="M1203" i="22"/>
  <c r="Y1203" i="22" s="1"/>
  <c r="AF1203" i="22" s="1"/>
  <c r="M1196" i="22"/>
  <c r="M1186" i="22"/>
  <c r="Y1186" i="22" s="1"/>
  <c r="AF1186" i="22" s="1"/>
  <c r="M1183" i="22"/>
  <c r="Y1183" i="22" s="1"/>
  <c r="AF1183" i="22" s="1"/>
  <c r="M1169" i="22"/>
  <c r="Y1169" i="22" s="1"/>
  <c r="AF1169" i="22" s="1"/>
  <c r="M1133" i="22"/>
  <c r="Y1133" i="22" s="1"/>
  <c r="AF1133" i="22" s="1"/>
  <c r="M1367" i="22"/>
  <c r="M1359" i="22"/>
  <c r="M1327" i="22"/>
  <c r="Y1327" i="22" s="1"/>
  <c r="AF1327" i="22" s="1"/>
  <c r="M1311" i="22"/>
  <c r="M1295" i="22"/>
  <c r="M1245" i="22"/>
  <c r="M1185" i="22"/>
  <c r="M1188" i="22"/>
  <c r="Y1188" i="22" s="1"/>
  <c r="AF1188" i="22" s="1"/>
  <c r="M638" i="22"/>
  <c r="Y638" i="22" s="1"/>
  <c r="AF638" i="22" s="1"/>
  <c r="M634" i="22"/>
  <c r="Y634" i="22" s="1"/>
  <c r="AF634" i="22" s="1"/>
  <c r="M630" i="22"/>
  <c r="Y630" i="22" s="1"/>
  <c r="AF630" i="22" s="1"/>
  <c r="M626" i="22"/>
  <c r="Y626" i="22" s="1"/>
  <c r="AF626" i="22" s="1"/>
  <c r="M622" i="22"/>
  <c r="Y622" i="22" s="1"/>
  <c r="AF622" i="22" s="1"/>
  <c r="M636" i="22"/>
  <c r="Y636" i="22" s="1"/>
  <c r="AF636" i="22" s="1"/>
  <c r="M632" i="22"/>
  <c r="Y632" i="22" s="1"/>
  <c r="AF632" i="22" s="1"/>
  <c r="M628" i="22"/>
  <c r="Y628" i="22" s="1"/>
  <c r="AF628" i="22" s="1"/>
  <c r="M624" i="22"/>
  <c r="Y624" i="22" s="1"/>
  <c r="AF624" i="22" s="1"/>
  <c r="M620" i="22"/>
  <c r="Y620" i="22" s="1"/>
  <c r="AF620" i="22" s="1"/>
  <c r="M631" i="22"/>
  <c r="Y631" i="22" s="1"/>
  <c r="AF631" i="22" s="1"/>
  <c r="M623" i="22"/>
  <c r="M383" i="22"/>
  <c r="Y383" i="22" s="1"/>
  <c r="AF383" i="22" s="1"/>
  <c r="M382" i="22"/>
  <c r="Y382" i="22" s="1"/>
  <c r="AF382" i="22" s="1"/>
  <c r="M375" i="22"/>
  <c r="Y375" i="22" s="1"/>
  <c r="AF375" i="22" s="1"/>
  <c r="M374" i="22"/>
  <c r="Y374" i="22" s="1"/>
  <c r="AF374" i="22" s="1"/>
  <c r="M367" i="22"/>
  <c r="Y367" i="22" s="1"/>
  <c r="AF367" i="22" s="1"/>
  <c r="M381" i="22"/>
  <c r="Y381" i="22" s="1"/>
  <c r="AF381" i="22" s="1"/>
  <c r="M380" i="22"/>
  <c r="Y380" i="22" s="1"/>
  <c r="AF380" i="22" s="1"/>
  <c r="M373" i="22"/>
  <c r="Y373" i="22" s="1"/>
  <c r="AF373" i="22" s="1"/>
  <c r="M372" i="22"/>
  <c r="Y372" i="22" s="1"/>
  <c r="AF372" i="22" s="1"/>
  <c r="M379" i="22"/>
  <c r="Y379" i="22" s="1"/>
  <c r="AF379" i="22" s="1"/>
  <c r="M378" i="22"/>
  <c r="Y378" i="22" s="1"/>
  <c r="AF378" i="22" s="1"/>
  <c r="M371" i="22"/>
  <c r="Y371" i="22" s="1"/>
  <c r="AF371" i="22" s="1"/>
  <c r="M369" i="22"/>
  <c r="Y369" i="22" s="1"/>
  <c r="AF369" i="22" s="1"/>
  <c r="M385" i="22"/>
  <c r="Y385" i="22" s="1"/>
  <c r="AF385" i="22" s="1"/>
  <c r="M384" i="22"/>
  <c r="Y384" i="22" s="1"/>
  <c r="AF384" i="22" s="1"/>
  <c r="M377" i="22"/>
  <c r="Y377" i="22" s="1"/>
  <c r="AF377" i="22" s="1"/>
  <c r="M376" i="22"/>
  <c r="Y376" i="22" s="1"/>
  <c r="AF376" i="22" s="1"/>
  <c r="M129" i="22"/>
  <c r="M121" i="22"/>
  <c r="M131" i="22"/>
  <c r="M123" i="22"/>
  <c r="M133" i="22"/>
  <c r="M125" i="22"/>
  <c r="M119" i="22"/>
  <c r="M117" i="22"/>
  <c r="M115" i="22"/>
  <c r="M113" i="22"/>
  <c r="M127" i="22"/>
  <c r="M116" i="22"/>
  <c r="Y116" i="22" s="1"/>
  <c r="AF116" i="22" s="1"/>
  <c r="M122" i="22"/>
  <c r="Y122" i="22" s="1"/>
  <c r="AF122" i="22" s="1"/>
  <c r="M126" i="22"/>
  <c r="Y126" i="22" s="1"/>
  <c r="AF126" i="22" s="1"/>
  <c r="M130" i="22"/>
  <c r="Y130" i="22" s="1"/>
  <c r="AF130" i="22" s="1"/>
  <c r="M370" i="22"/>
  <c r="M627" i="22"/>
  <c r="Y627" i="22" s="1"/>
  <c r="AF627" i="22" s="1"/>
  <c r="M114" i="22"/>
  <c r="Y114" i="22" s="1"/>
  <c r="AF114" i="22" s="1"/>
  <c r="M639" i="22"/>
  <c r="M120" i="22"/>
  <c r="Y120" i="22" s="1"/>
  <c r="AF120" i="22" s="1"/>
  <c r="M124" i="22"/>
  <c r="Y124" i="22" s="1"/>
  <c r="AF124" i="22" s="1"/>
  <c r="M128" i="22"/>
  <c r="Y128" i="22" s="1"/>
  <c r="AF128" i="22" s="1"/>
  <c r="M132" i="22"/>
  <c r="Y132" i="22" s="1"/>
  <c r="AF132" i="22" s="1"/>
  <c r="M368" i="22"/>
  <c r="M635" i="22"/>
  <c r="Y635" i="22" s="1"/>
  <c r="AF635" i="22" s="1"/>
  <c r="M118" i="22"/>
  <c r="Y118" i="22" s="1"/>
  <c r="AF118" i="22" s="1"/>
  <c r="J261" i="10"/>
  <c r="J262" i="10"/>
  <c r="J263" i="10"/>
  <c r="J264" i="10"/>
  <c r="J265" i="10"/>
  <c r="J266" i="10"/>
  <c r="J267" i="10"/>
  <c r="J268" i="10"/>
  <c r="J269" i="10"/>
  <c r="J270" i="10"/>
  <c r="J271" i="10"/>
  <c r="J272" i="10"/>
  <c r="J273" i="10"/>
  <c r="J274" i="10"/>
  <c r="J275" i="10"/>
  <c r="J276" i="10"/>
  <c r="J277" i="10"/>
  <c r="J278" i="10"/>
  <c r="J279" i="10"/>
  <c r="J766" i="10"/>
  <c r="J777" i="10"/>
  <c r="J260" i="10"/>
  <c r="J512" i="10"/>
  <c r="J516" i="10"/>
  <c r="J520" i="10"/>
  <c r="J524" i="10"/>
  <c r="J528" i="10"/>
  <c r="J532" i="10"/>
  <c r="J773" i="10"/>
  <c r="J7" i="10"/>
  <c r="P7" i="10" s="1"/>
  <c r="J9" i="10"/>
  <c r="P9" i="10" s="1"/>
  <c r="J11" i="10"/>
  <c r="P11" i="10" s="1"/>
  <c r="J13" i="10"/>
  <c r="P13" i="10" s="1"/>
  <c r="J15" i="10"/>
  <c r="P15" i="10" s="1"/>
  <c r="J17" i="10"/>
  <c r="P17" i="10" s="1"/>
  <c r="J19" i="10"/>
  <c r="P19" i="10" s="1"/>
  <c r="J21" i="10"/>
  <c r="P21" i="10" s="1"/>
  <c r="J23" i="10"/>
  <c r="P23" i="10" s="1"/>
  <c r="J25" i="10"/>
  <c r="P25" i="10" s="1"/>
  <c r="J772" i="10"/>
  <c r="P772" i="10" s="1"/>
  <c r="J785" i="10"/>
  <c r="J781" i="10"/>
  <c r="P781" i="10" s="1"/>
  <c r="J513" i="10"/>
  <c r="J517" i="10"/>
  <c r="J521" i="10"/>
  <c r="J525" i="10"/>
  <c r="J529" i="10"/>
  <c r="J533" i="10"/>
  <c r="J776" i="10"/>
  <c r="J767" i="10"/>
  <c r="J780" i="10"/>
  <c r="J774" i="10"/>
  <c r="P774" i="10" s="1"/>
  <c r="J786" i="10"/>
  <c r="J514" i="10"/>
  <c r="J518" i="10"/>
  <c r="J522" i="10"/>
  <c r="J526" i="10"/>
  <c r="J530" i="10"/>
  <c r="J778" i="10"/>
  <c r="J770" i="10"/>
  <c r="P770" i="10" s="1"/>
  <c r="J8" i="10"/>
  <c r="P8" i="10" s="1"/>
  <c r="J10" i="10"/>
  <c r="P10" i="10" s="1"/>
  <c r="J12" i="10"/>
  <c r="P12" i="10" s="1"/>
  <c r="J14" i="10"/>
  <c r="P14" i="10" s="1"/>
  <c r="J16" i="10"/>
  <c r="P16" i="10" s="1"/>
  <c r="J18" i="10"/>
  <c r="P18" i="10" s="1"/>
  <c r="J20" i="10"/>
  <c r="P20" i="10" s="1"/>
  <c r="J22" i="10"/>
  <c r="P22" i="10" s="1"/>
  <c r="J24" i="10"/>
  <c r="P24" i="10" s="1"/>
  <c r="J26" i="10"/>
  <c r="P26" i="10" s="1"/>
  <c r="J768" i="10"/>
  <c r="P768" i="10" s="1"/>
  <c r="J515" i="10"/>
  <c r="J519" i="10"/>
  <c r="J523" i="10"/>
  <c r="J527" i="10"/>
  <c r="J531" i="10"/>
  <c r="J771" i="10"/>
  <c r="J782" i="10"/>
  <c r="L298" i="22"/>
  <c r="L294" i="22"/>
  <c r="L290" i="22"/>
  <c r="L300" i="22"/>
  <c r="L296" i="22"/>
  <c r="L292" i="22"/>
  <c r="L288" i="22"/>
  <c r="L287" i="22"/>
  <c r="L283" i="22"/>
  <c r="L42" i="22"/>
  <c r="L38" i="22"/>
  <c r="L34" i="22"/>
  <c r="L30" i="22"/>
  <c r="L32" i="22"/>
  <c r="L48" i="22"/>
  <c r="X48" i="22" s="1"/>
  <c r="AE48" i="22" s="1"/>
  <c r="L282" i="22"/>
  <c r="X282" i="22" s="1"/>
  <c r="AE282" i="22" s="1"/>
  <c r="L286" i="22"/>
  <c r="X286" i="22" s="1"/>
  <c r="AE286" i="22" s="1"/>
  <c r="L545" i="22"/>
  <c r="L543" i="22"/>
  <c r="L28" i="22"/>
  <c r="L46" i="22"/>
  <c r="X46" i="22" s="1"/>
  <c r="AE46" i="22" s="1"/>
  <c r="L27" i="22"/>
  <c r="X27" i="22" s="1"/>
  <c r="AE27" i="22" s="1"/>
  <c r="L31" i="22"/>
  <c r="X31" i="22" s="1"/>
  <c r="AE31" i="22" s="1"/>
  <c r="L35" i="22"/>
  <c r="X35" i="22" s="1"/>
  <c r="AE35" i="22" s="1"/>
  <c r="L39" i="22"/>
  <c r="X39" i="22" s="1"/>
  <c r="AE39" i="22" s="1"/>
  <c r="L43" i="22"/>
  <c r="X43" i="22" s="1"/>
  <c r="AE43" i="22" s="1"/>
  <c r="L45" i="22"/>
  <c r="X45" i="22" s="1"/>
  <c r="AE45" i="22" s="1"/>
  <c r="L47" i="22"/>
  <c r="X47" i="22" s="1"/>
  <c r="AE47" i="22" s="1"/>
  <c r="L281" i="22"/>
  <c r="L289" i="22"/>
  <c r="X289" i="22" s="1"/>
  <c r="AE289" i="22" s="1"/>
  <c r="L293" i="22"/>
  <c r="X293" i="22" s="1"/>
  <c r="AE293" i="22" s="1"/>
  <c r="L297" i="22"/>
  <c r="X297" i="22" s="1"/>
  <c r="AE297" i="22" s="1"/>
  <c r="L301" i="22"/>
  <c r="X301" i="22" s="1"/>
  <c r="AE301" i="22" s="1"/>
  <c r="L549" i="22"/>
  <c r="L547" i="22"/>
  <c r="L40" i="22"/>
  <c r="L44" i="22"/>
  <c r="X44" i="22" s="1"/>
  <c r="AE44" i="22" s="1"/>
  <c r="L280" i="22"/>
  <c r="X280" i="22" s="1"/>
  <c r="AE280" i="22" s="1"/>
  <c r="L284" i="22"/>
  <c r="X284" i="22" s="1"/>
  <c r="AE284" i="22" s="1"/>
  <c r="L537" i="22"/>
  <c r="L553" i="22"/>
  <c r="L535" i="22"/>
  <c r="L551" i="22"/>
  <c r="L36" i="22"/>
  <c r="L29" i="22"/>
  <c r="X29" i="22" s="1"/>
  <c r="AE29" i="22" s="1"/>
  <c r="L33" i="22"/>
  <c r="X33" i="22" s="1"/>
  <c r="AE33" i="22" s="1"/>
  <c r="L37" i="22"/>
  <c r="X37" i="22" s="1"/>
  <c r="AE37" i="22" s="1"/>
  <c r="L41" i="22"/>
  <c r="X41" i="22" s="1"/>
  <c r="AE41" i="22" s="1"/>
  <c r="L707" i="22"/>
  <c r="X707" i="22" s="1"/>
  <c r="AE707" i="22" s="1"/>
  <c r="L713" i="22"/>
  <c r="X713" i="22" s="1"/>
  <c r="AE713" i="22" s="1"/>
  <c r="L704" i="22"/>
  <c r="X704" i="22" s="1"/>
  <c r="AE704" i="22" s="1"/>
  <c r="L720" i="22"/>
  <c r="L717" i="22"/>
  <c r="L716" i="22"/>
  <c r="X716" i="22" s="1"/>
  <c r="AE716" i="22" s="1"/>
  <c r="L712" i="22"/>
  <c r="X712" i="22" s="1"/>
  <c r="AE712" i="22" s="1"/>
  <c r="L702" i="22"/>
  <c r="X702" i="22" s="1"/>
  <c r="AE702" i="22" s="1"/>
  <c r="L708" i="22"/>
  <c r="L709" i="22"/>
  <c r="X709" i="22" s="1"/>
  <c r="AE709" i="22" s="1"/>
  <c r="L467" i="22"/>
  <c r="X467" i="22" s="1"/>
  <c r="AE467" i="22" s="1"/>
  <c r="L466" i="22"/>
  <c r="L463" i="22"/>
  <c r="X463" i="22" s="1"/>
  <c r="AE463" i="22" s="1"/>
  <c r="L462" i="22"/>
  <c r="L468" i="22"/>
  <c r="L465" i="22"/>
  <c r="X465" i="22" s="1"/>
  <c r="AE465" i="22" s="1"/>
  <c r="L464" i="22"/>
  <c r="L214" i="22"/>
  <c r="X214" i="22" s="1"/>
  <c r="AE214" i="22" s="1"/>
  <c r="L213" i="22"/>
  <c r="X213" i="22" s="1"/>
  <c r="AE213" i="22" s="1"/>
  <c r="L212" i="22"/>
  <c r="X212" i="22" s="1"/>
  <c r="AE212" i="22" s="1"/>
  <c r="L211" i="22"/>
  <c r="X211" i="22" s="1"/>
  <c r="AE211" i="22" s="1"/>
  <c r="L210" i="22"/>
  <c r="X210" i="22" s="1"/>
  <c r="AE210" i="22" s="1"/>
  <c r="L209" i="22"/>
  <c r="X209" i="22" s="1"/>
  <c r="AE209" i="22" s="1"/>
  <c r="L208" i="22"/>
  <c r="X208" i="22" s="1"/>
  <c r="AE208" i="22" s="1"/>
  <c r="L207" i="22"/>
  <c r="X207" i="22" s="1"/>
  <c r="AE207" i="22" s="1"/>
  <c r="L206" i="22"/>
  <c r="X206" i="22" s="1"/>
  <c r="AE206" i="22" s="1"/>
  <c r="L205" i="22"/>
  <c r="X205" i="22" s="1"/>
  <c r="AE205" i="22" s="1"/>
  <c r="L204" i="22"/>
  <c r="X204" i="22" s="1"/>
  <c r="AE204" i="22" s="1"/>
  <c r="L203" i="22"/>
  <c r="X203" i="22" s="1"/>
  <c r="AE203" i="22" s="1"/>
  <c r="L202" i="22"/>
  <c r="X202" i="22" s="1"/>
  <c r="AE202" i="22" s="1"/>
  <c r="L201" i="22"/>
  <c r="X201" i="22" s="1"/>
  <c r="AE201" i="22" s="1"/>
  <c r="L200" i="22"/>
  <c r="X200" i="22" s="1"/>
  <c r="AE200" i="22" s="1"/>
  <c r="L199" i="22"/>
  <c r="X199" i="22" s="1"/>
  <c r="AE199" i="22" s="1"/>
  <c r="L198" i="22"/>
  <c r="X198" i="22" s="1"/>
  <c r="AE198" i="22" s="1"/>
  <c r="L197" i="22"/>
  <c r="X197" i="22" s="1"/>
  <c r="AE197" i="22" s="1"/>
  <c r="L196" i="22"/>
  <c r="X196" i="22" s="1"/>
  <c r="AE196" i="22" s="1"/>
  <c r="L456" i="22"/>
  <c r="X456" i="22" s="1"/>
  <c r="AE456" i="22" s="1"/>
  <c r="L454" i="22"/>
  <c r="X454" i="22" s="1"/>
  <c r="AE454" i="22" s="1"/>
  <c r="L452" i="22"/>
  <c r="X452" i="22" s="1"/>
  <c r="AE452" i="22" s="1"/>
  <c r="L460" i="22"/>
  <c r="X460" i="22" s="1"/>
  <c r="AE460" i="22" s="1"/>
  <c r="L1407" i="22"/>
  <c r="L1391" i="22"/>
  <c r="L1506" i="22"/>
  <c r="L1469" i="22"/>
  <c r="X1469" i="22" s="1"/>
  <c r="AE1469" i="22" s="1"/>
  <c r="L1406" i="22"/>
  <c r="L1403" i="22"/>
  <c r="L1170" i="22"/>
  <c r="L1477" i="22"/>
  <c r="L1437" i="22"/>
  <c r="L1356" i="22"/>
  <c r="X1356" i="22" s="1"/>
  <c r="L1370" i="22"/>
  <c r="X1370" i="22" s="1"/>
  <c r="L1307" i="22"/>
  <c r="L1148" i="22"/>
  <c r="L1088" i="22"/>
  <c r="X1088" i="22" s="1"/>
  <c r="AE1088" i="22" s="1"/>
  <c r="L1079" i="22"/>
  <c r="X1079" i="22" s="1"/>
  <c r="AE1079" i="22" s="1"/>
  <c r="L1076" i="22"/>
  <c r="X1076" i="22" s="1"/>
  <c r="AE1076" i="22" s="1"/>
  <c r="L1047" i="22"/>
  <c r="X1047" i="22" s="1"/>
  <c r="AE1047" i="22" s="1"/>
  <c r="L1044" i="22"/>
  <c r="X1044" i="22" s="1"/>
  <c r="AE1044" i="22" s="1"/>
  <c r="L1036" i="22"/>
  <c r="L1024" i="22"/>
  <c r="X1024" i="22" s="1"/>
  <c r="AE1024" i="22" s="1"/>
  <c r="L1011" i="22"/>
  <c r="L990" i="22"/>
  <c r="L984" i="22"/>
  <c r="L981" i="22"/>
  <c r="X981" i="22" s="1"/>
  <c r="AE981" i="22" s="1"/>
  <c r="L977" i="22"/>
  <c r="L973" i="22"/>
  <c r="X973" i="22" s="1"/>
  <c r="AE973" i="22" s="1"/>
  <c r="L969" i="22"/>
  <c r="L965" i="22"/>
  <c r="X965" i="22" s="1"/>
  <c r="AE965" i="22" s="1"/>
  <c r="L961" i="22"/>
  <c r="L953" i="22"/>
  <c r="X953" i="22" s="1"/>
  <c r="AE953" i="22" s="1"/>
  <c r="L947" i="22"/>
  <c r="L926" i="22"/>
  <c r="X926" i="22" s="1"/>
  <c r="AE926" i="22" s="1"/>
  <c r="L1490" i="22"/>
  <c r="L1168" i="22"/>
  <c r="X1168" i="22" s="1"/>
  <c r="AE1168" i="22" s="1"/>
  <c r="L1152" i="22"/>
  <c r="X1152" i="22" s="1"/>
  <c r="AE1152" i="22" s="1"/>
  <c r="L1100" i="22"/>
  <c r="X1100" i="22" s="1"/>
  <c r="AE1100" i="22" s="1"/>
  <c r="L1043" i="22"/>
  <c r="L934" i="22"/>
  <c r="X934" i="22" s="1"/>
  <c r="AE934" i="22" s="1"/>
  <c r="L927" i="22"/>
  <c r="L923" i="22"/>
  <c r="L907" i="22"/>
  <c r="L1332" i="22"/>
  <c r="L1154" i="22"/>
  <c r="L1146" i="22"/>
  <c r="L1083" i="22"/>
  <c r="L1366" i="22"/>
  <c r="X1366" i="22" s="1"/>
  <c r="AE1366" i="22" s="1"/>
  <c r="L1324" i="22"/>
  <c r="L1312" i="22"/>
  <c r="L1138" i="22"/>
  <c r="L988" i="22"/>
  <c r="L889" i="22"/>
  <c r="X889" i="22" s="1"/>
  <c r="AE889" i="22" s="1"/>
  <c r="L939" i="22"/>
  <c r="X939" i="22" s="1"/>
  <c r="AE939" i="22" s="1"/>
  <c r="L919" i="22"/>
  <c r="X919" i="22" s="1"/>
  <c r="AE919" i="22" s="1"/>
  <c r="L899" i="22"/>
  <c r="X899" i="22" s="1"/>
  <c r="L1080" i="22"/>
  <c r="X1080" i="22" s="1"/>
  <c r="AE1080" i="22" s="1"/>
  <c r="L1015" i="22"/>
  <c r="X1015" i="22" s="1"/>
  <c r="AE1015" i="22" s="1"/>
  <c r="L1012" i="22"/>
  <c r="X1012" i="22" s="1"/>
  <c r="AE1012" i="22" s="1"/>
  <c r="L943" i="22"/>
  <c r="X943" i="22" s="1"/>
  <c r="AE943" i="22" s="1"/>
  <c r="L637" i="22"/>
  <c r="L633" i="22"/>
  <c r="L629" i="22"/>
  <c r="L625" i="22"/>
  <c r="X625" i="22" s="1"/>
  <c r="AE625" i="22" s="1"/>
  <c r="L621" i="22"/>
  <c r="L370" i="22"/>
  <c r="L366" i="22"/>
  <c r="L368" i="22"/>
  <c r="L121" i="22"/>
  <c r="X121" i="22" s="1"/>
  <c r="AE121" i="22" s="1"/>
  <c r="L129" i="22"/>
  <c r="X129" i="22" s="1"/>
  <c r="AE129" i="22" s="1"/>
  <c r="L116" i="22"/>
  <c r="X116" i="22" s="1"/>
  <c r="AE116" i="22" s="1"/>
  <c r="L120" i="22"/>
  <c r="X120" i="22" s="1"/>
  <c r="AE120" i="22" s="1"/>
  <c r="L122" i="22"/>
  <c r="X122" i="22" s="1"/>
  <c r="AE122" i="22" s="1"/>
  <c r="L124" i="22"/>
  <c r="X124" i="22" s="1"/>
  <c r="AE124" i="22" s="1"/>
  <c r="L126" i="22"/>
  <c r="X126" i="22" s="1"/>
  <c r="AE126" i="22" s="1"/>
  <c r="L128" i="22"/>
  <c r="X128" i="22" s="1"/>
  <c r="AE128" i="22" s="1"/>
  <c r="L130" i="22"/>
  <c r="X130" i="22" s="1"/>
  <c r="AE130" i="22" s="1"/>
  <c r="L132" i="22"/>
  <c r="X132" i="22" s="1"/>
  <c r="AE132" i="22" s="1"/>
  <c r="L376" i="22"/>
  <c r="X376" i="22" s="1"/>
  <c r="AE376" i="22" s="1"/>
  <c r="L384" i="22"/>
  <c r="X384" i="22" s="1"/>
  <c r="AE384" i="22" s="1"/>
  <c r="L639" i="22"/>
  <c r="L113" i="22"/>
  <c r="L117" i="22"/>
  <c r="L127" i="22"/>
  <c r="X127" i="22" s="1"/>
  <c r="AE127" i="22" s="1"/>
  <c r="L374" i="22"/>
  <c r="X374" i="22" s="1"/>
  <c r="AE374" i="22" s="1"/>
  <c r="L382" i="22"/>
  <c r="X382" i="22" s="1"/>
  <c r="AE382" i="22" s="1"/>
  <c r="L369" i="22"/>
  <c r="X369" i="22" s="1"/>
  <c r="AE369" i="22" s="1"/>
  <c r="L623" i="22"/>
  <c r="L619" i="22"/>
  <c r="L125" i="22"/>
  <c r="X125" i="22" s="1"/>
  <c r="AE125" i="22" s="1"/>
  <c r="L133" i="22"/>
  <c r="X133" i="22" s="1"/>
  <c r="AE133" i="22" s="1"/>
  <c r="L114" i="22"/>
  <c r="X114" i="22" s="1"/>
  <c r="AE114" i="22" s="1"/>
  <c r="L118" i="22"/>
  <c r="X118" i="22" s="1"/>
  <c r="AE118" i="22" s="1"/>
  <c r="L372" i="22"/>
  <c r="X372" i="22" s="1"/>
  <c r="AE372" i="22" s="1"/>
  <c r="L380" i="22"/>
  <c r="X380" i="22" s="1"/>
  <c r="AE380" i="22" s="1"/>
  <c r="L635" i="22"/>
  <c r="L115" i="22"/>
  <c r="L119" i="22"/>
  <c r="I1511" i="22"/>
  <c r="I1509" i="22"/>
  <c r="U1509" i="22" s="1"/>
  <c r="L1498" i="22"/>
  <c r="L1480" i="22"/>
  <c r="N1447" i="22"/>
  <c r="Z1447" i="22" s="1"/>
  <c r="AG1447" i="22" s="1"/>
  <c r="N1429" i="22"/>
  <c r="Z1429" i="22" s="1"/>
  <c r="AG1429" i="22" s="1"/>
  <c r="M1414" i="22"/>
  <c r="L1402" i="22"/>
  <c r="L1509" i="22"/>
  <c r="X1509" i="22" s="1"/>
  <c r="AE1509" i="22" s="1"/>
  <c r="L1501" i="22"/>
  <c r="N1451" i="22"/>
  <c r="Z1451" i="22" s="1"/>
  <c r="AG1451" i="22" s="1"/>
  <c r="M1403" i="22"/>
  <c r="Y1403" i="22" s="1"/>
  <c r="AF1403" i="22" s="1"/>
  <c r="K1508" i="22"/>
  <c r="W1508" i="22" s="1"/>
  <c r="AD1508" i="22" s="1"/>
  <c r="J1449" i="22"/>
  <c r="N1424" i="22"/>
  <c r="Z1424" i="22" s="1"/>
  <c r="AG1424" i="22" s="1"/>
  <c r="J1462" i="22"/>
  <c r="V1462" i="22" s="1"/>
  <c r="AC1462" i="22" s="1"/>
  <c r="M1374" i="22"/>
  <c r="L1362" i="22"/>
  <c r="I1357" i="22"/>
  <c r="K1353" i="22"/>
  <c r="W1353" i="22" s="1"/>
  <c r="AD1353" i="22" s="1"/>
  <c r="J1305" i="22"/>
  <c r="J1272" i="22"/>
  <c r="N1221" i="22"/>
  <c r="Z1221" i="22" s="1"/>
  <c r="AG1221" i="22" s="1"/>
  <c r="J1214" i="22"/>
  <c r="I1203" i="22"/>
  <c r="I1200" i="22"/>
  <c r="W1194" i="22"/>
  <c r="AD1194" i="22" s="1"/>
  <c r="K1184" i="22"/>
  <c r="M1177" i="22"/>
  <c r="Y1177" i="22" s="1"/>
  <c r="AF1177" i="22" s="1"/>
  <c r="J1119" i="22"/>
  <c r="N1074" i="22"/>
  <c r="Z1074" i="22" s="1"/>
  <c r="AG1074" i="22" s="1"/>
  <c r="I1482" i="22"/>
  <c r="N1446" i="22"/>
  <c r="Z1446" i="22" s="1"/>
  <c r="AG1446" i="22" s="1"/>
  <c r="J1422" i="22"/>
  <c r="I1377" i="22"/>
  <c r="M1365" i="22"/>
  <c r="I1359" i="22"/>
  <c r="U1359" i="22" s="1"/>
  <c r="N1215" i="22"/>
  <c r="Z1215" i="22" s="1"/>
  <c r="AG1215" i="22" s="1"/>
  <c r="N1075" i="22"/>
  <c r="Z1075" i="22" s="1"/>
  <c r="AG1075" i="22" s="1"/>
  <c r="K1465" i="22"/>
  <c r="W1465" i="22" s="1"/>
  <c r="N1430" i="22"/>
  <c r="Z1430" i="22" s="1"/>
  <c r="AG1430" i="22" s="1"/>
  <c r="I1378" i="22"/>
  <c r="M1362" i="22"/>
  <c r="L1425" i="22"/>
  <c r="X1425" i="22" s="1"/>
  <c r="AE1425" i="22" s="1"/>
  <c r="W1340" i="22"/>
  <c r="AD1340" i="22" s="1"/>
  <c r="I1321" i="22"/>
  <c r="U1321" i="22" s="1"/>
  <c r="AB1321" i="22" s="1"/>
  <c r="M1238" i="22"/>
  <c r="M1181" i="22"/>
  <c r="Y1181" i="22" s="1"/>
  <c r="AF1181" i="22" s="1"/>
  <c r="J1129" i="22"/>
  <c r="J1056" i="22"/>
  <c r="N1035" i="22"/>
  <c r="Z1035" i="22" s="1"/>
  <c r="AG1035" i="22" s="1"/>
  <c r="L952" i="22"/>
  <c r="X952" i="22" s="1"/>
  <c r="AE952" i="22" s="1"/>
  <c r="N919" i="22"/>
  <c r="Z919" i="22" s="1"/>
  <c r="AG919" i="22" s="1"/>
  <c r="K1308" i="22"/>
  <c r="M1242" i="22"/>
  <c r="Y1242" i="22" s="1"/>
  <c r="AF1242" i="22" s="1"/>
  <c r="K1158" i="22"/>
  <c r="W1158" i="22" s="1"/>
  <c r="AD1158" i="22" s="1"/>
  <c r="J1121" i="22"/>
  <c r="L1016" i="22"/>
  <c r="X1016" i="22" s="1"/>
  <c r="AE1016" i="22" s="1"/>
  <c r="L968" i="22"/>
  <c r="N945" i="22"/>
  <c r="Z945" i="22" s="1"/>
  <c r="AG945" i="22" s="1"/>
  <c r="M1339" i="22"/>
  <c r="Y1339" i="22" s="1"/>
  <c r="AF1339" i="22" s="1"/>
  <c r="L1308" i="22"/>
  <c r="J1270" i="22"/>
  <c r="V1270" i="22" s="1"/>
  <c r="AC1270" i="22" s="1"/>
  <c r="J1223" i="22"/>
  <c r="V1223" i="22" s="1"/>
  <c r="J1210" i="22"/>
  <c r="N1112" i="22"/>
  <c r="Z1112" i="22" s="1"/>
  <c r="AG1112" i="22" s="1"/>
  <c r="L1048" i="22"/>
  <c r="N1040" i="22"/>
  <c r="K998" i="22"/>
  <c r="N941" i="22"/>
  <c r="Z941" i="22" s="1"/>
  <c r="AG941" i="22" s="1"/>
  <c r="N917" i="22"/>
  <c r="K1387" i="22"/>
  <c r="W1387" i="22" s="1"/>
  <c r="AD1387" i="22" s="1"/>
  <c r="K1352" i="22"/>
  <c r="K1234" i="22"/>
  <c r="W1234" i="22" s="1"/>
  <c r="N1222" i="22"/>
  <c r="Z1222" i="22" s="1"/>
  <c r="AG1222" i="22" s="1"/>
  <c r="K1222" i="22"/>
  <c r="N1094" i="22"/>
  <c r="Z1094" i="22" s="1"/>
  <c r="AG1094" i="22" s="1"/>
  <c r="J1038" i="22"/>
  <c r="V1038" i="22" s="1"/>
  <c r="AC1038" i="22" s="1"/>
  <c r="K876" i="22"/>
  <c r="W876" i="22" s="1"/>
  <c r="N918" i="22"/>
  <c r="M1287" i="22"/>
  <c r="M1145" i="22"/>
  <c r="Y1145" i="22" s="1"/>
  <c r="AF1145" i="22" s="1"/>
  <c r="N1107" i="22"/>
  <c r="Z1107" i="22" s="1"/>
  <c r="AG1107" i="22" s="1"/>
  <c r="J1086" i="22"/>
  <c r="V1086" i="22" s="1"/>
  <c r="AC1086" i="22" s="1"/>
  <c r="N1062" i="22"/>
  <c r="Z1062" i="22" s="1"/>
  <c r="AG1062" i="22" s="1"/>
  <c r="L999" i="22"/>
  <c r="X999" i="22" s="1"/>
  <c r="AE999" i="22" s="1"/>
  <c r="L935" i="22"/>
  <c r="X935" i="22" s="1"/>
  <c r="AE935" i="22" s="1"/>
  <c r="K904" i="22"/>
  <c r="K888" i="22"/>
  <c r="J774" i="22"/>
  <c r="J763" i="22"/>
  <c r="V763" i="22" s="1"/>
  <c r="AC763" i="22" s="1"/>
  <c r="N758" i="22"/>
  <c r="Z758" i="22" s="1"/>
  <c r="AG758" i="22" s="1"/>
  <c r="M1258" i="22"/>
  <c r="L892" i="22"/>
  <c r="N770" i="22"/>
  <c r="W756" i="22"/>
  <c r="AD756" i="22" s="1"/>
  <c r="I748" i="22"/>
  <c r="U748" i="22" s="1"/>
  <c r="L761" i="22"/>
  <c r="I761" i="22"/>
  <c r="U761" i="22" s="1"/>
  <c r="K760" i="22"/>
  <c r="I760" i="22"/>
  <c r="U760" i="22" s="1"/>
  <c r="N755" i="22"/>
  <c r="Z755" i="22" s="1"/>
  <c r="AG755" i="22" s="1"/>
  <c r="W754" i="22"/>
  <c r="AD754" i="22" s="1"/>
  <c r="N751" i="22"/>
  <c r="I744" i="22"/>
  <c r="U744" i="22" s="1"/>
  <c r="M736" i="22"/>
  <c r="Y736" i="22" s="1"/>
  <c r="AF736" i="22" s="1"/>
  <c r="M733" i="22"/>
  <c r="J762" i="22"/>
  <c r="M759" i="22"/>
  <c r="K759" i="22"/>
  <c r="M755" i="22"/>
  <c r="I750" i="22"/>
  <c r="N747" i="22"/>
  <c r="Z747" i="22" s="1"/>
  <c r="AG747" i="22" s="1"/>
  <c r="N742" i="22"/>
  <c r="Z742" i="22" s="1"/>
  <c r="AG742" i="22" s="1"/>
  <c r="L741" i="22"/>
  <c r="X741" i="22" s="1"/>
  <c r="AE741" i="22" s="1"/>
  <c r="N734" i="22"/>
  <c r="Z734" i="22" s="1"/>
  <c r="AG734" i="22" s="1"/>
  <c r="L733" i="22"/>
  <c r="N726" i="22"/>
  <c r="Z726" i="22" s="1"/>
  <c r="AG726" i="22" s="1"/>
  <c r="K764" i="22"/>
  <c r="I764" i="22"/>
  <c r="U764" i="22" s="1"/>
  <c r="N764" i="22"/>
  <c r="I745" i="22"/>
  <c r="L743" i="22"/>
  <c r="N732" i="22"/>
  <c r="J725" i="22"/>
  <c r="V725" i="22" s="1"/>
  <c r="AC725" i="22" s="1"/>
  <c r="L721" i="22"/>
  <c r="M720" i="22"/>
  <c r="Y720" i="22" s="1"/>
  <c r="AF720" i="22" s="1"/>
  <c r="M717" i="22"/>
  <c r="I704" i="22"/>
  <c r="U704" i="22" s="1"/>
  <c r="L701" i="22"/>
  <c r="X701" i="22" s="1"/>
  <c r="AE701" i="22" s="1"/>
  <c r="L738" i="22"/>
  <c r="X738" i="22" s="1"/>
  <c r="AE738" i="22" s="1"/>
  <c r="I732" i="22"/>
  <c r="U732" i="22" s="1"/>
  <c r="I729" i="22"/>
  <c r="W725" i="22"/>
  <c r="AD725" i="22" s="1"/>
  <c r="I724" i="22"/>
  <c r="K721" i="22"/>
  <c r="W721" i="22" s="1"/>
  <c r="AD721" i="22" s="1"/>
  <c r="N716" i="22"/>
  <c r="Z716" i="22" s="1"/>
  <c r="AG716" i="22" s="1"/>
  <c r="J746" i="22"/>
  <c r="I735" i="22"/>
  <c r="L735" i="22"/>
  <c r="X735" i="22" s="1"/>
  <c r="AE735" i="22" s="1"/>
  <c r="L718" i="22"/>
  <c r="M714" i="22"/>
  <c r="N702" i="22"/>
  <c r="M702" i="22"/>
  <c r="Y702" i="22" s="1"/>
  <c r="AF702" i="22" s="1"/>
  <c r="N737" i="22"/>
  <c r="I730" i="22"/>
  <c r="Z727" i="22"/>
  <c r="AG727" i="22" s="1"/>
  <c r="L705" i="22"/>
  <c r="X705" i="22" s="1"/>
  <c r="AE705" i="22" s="1"/>
  <c r="J700" i="22"/>
  <c r="V700" i="22" s="1"/>
  <c r="AC700" i="22" s="1"/>
  <c r="I719" i="22"/>
  <c r="I715" i="22"/>
  <c r="U715" i="22" s="1"/>
  <c r="I698" i="22"/>
  <c r="U698" i="22" s="1"/>
  <c r="M694" i="22"/>
  <c r="Y694" i="22" s="1"/>
  <c r="AF694" i="22" s="1"/>
  <c r="K686" i="22"/>
  <c r="M681" i="22"/>
  <c r="W677" i="22"/>
  <c r="AD677" i="22" s="1"/>
  <c r="M672" i="22"/>
  <c r="Y672" i="22" s="1"/>
  <c r="AF672" i="22" s="1"/>
  <c r="J722" i="22"/>
  <c r="I722" i="22"/>
  <c r="U722" i="22" s="1"/>
  <c r="J711" i="22"/>
  <c r="L711" i="22"/>
  <c r="X711" i="22" s="1"/>
  <c r="AE711" i="22" s="1"/>
  <c r="U708" i="22"/>
  <c r="J708" i="22"/>
  <c r="J703" i="22"/>
  <c r="N697" i="22"/>
  <c r="Z697" i="22" s="1"/>
  <c r="AG697" i="22" s="1"/>
  <c r="I697" i="22"/>
  <c r="Z691" i="22"/>
  <c r="AG691" i="22" s="1"/>
  <c r="U691" i="22"/>
  <c r="K689" i="22"/>
  <c r="M689" i="22"/>
  <c r="J682" i="22"/>
  <c r="V682" i="22" s="1"/>
  <c r="AC682" i="22" s="1"/>
  <c r="W682" i="22"/>
  <c r="AD682" i="22" s="1"/>
  <c r="M680" i="22"/>
  <c r="Y680" i="22" s="1"/>
  <c r="AF680" i="22" s="1"/>
  <c r="N666" i="22"/>
  <c r="Z666" i="22" s="1"/>
  <c r="AG666" i="22" s="1"/>
  <c r="M658" i="22"/>
  <c r="Y658" i="22" s="1"/>
  <c r="AF658" i="22" s="1"/>
  <c r="K655" i="22"/>
  <c r="W655" i="22" s="1"/>
  <c r="AD655" i="22" s="1"/>
  <c r="N650" i="22"/>
  <c r="Z650" i="22" s="1"/>
  <c r="AG650" i="22" s="1"/>
  <c r="V703" i="22"/>
  <c r="AC703" i="22" s="1"/>
  <c r="Z692" i="22"/>
  <c r="AG692" i="22" s="1"/>
  <c r="K692" i="22"/>
  <c r="M684" i="22"/>
  <c r="Y684" i="22" s="1"/>
  <c r="AF684" i="22" s="1"/>
  <c r="L740" i="22"/>
  <c r="W740" i="22"/>
  <c r="AD740" i="22" s="1"/>
  <c r="J693" i="22"/>
  <c r="V693" i="22" s="1"/>
  <c r="AC693" i="22" s="1"/>
  <c r="K693" i="22"/>
  <c r="M693" i="22"/>
  <c r="M688" i="22"/>
  <c r="Y688" i="22" s="1"/>
  <c r="AF688" i="22" s="1"/>
  <c r="N676" i="22"/>
  <c r="L675" i="22"/>
  <c r="M670" i="22"/>
  <c r="Y670" i="22" s="1"/>
  <c r="AF670" i="22" s="1"/>
  <c r="Y668" i="22"/>
  <c r="AF668" i="22" s="1"/>
  <c r="N660" i="22"/>
  <c r="K659" i="22"/>
  <c r="W659" i="22" s="1"/>
  <c r="AD659" i="22" s="1"/>
  <c r="M657" i="22"/>
  <c r="L652" i="22"/>
  <c r="N649" i="22"/>
  <c r="Z649" i="22" s="1"/>
  <c r="AG649" i="22" s="1"/>
  <c r="I647" i="22"/>
  <c r="J637" i="22"/>
  <c r="V637" i="22" s="1"/>
  <c r="AC637" i="22" s="1"/>
  <c r="M633" i="22"/>
  <c r="X629" i="22"/>
  <c r="AE629" i="22" s="1"/>
  <c r="N625" i="22"/>
  <c r="Z625" i="22" s="1"/>
  <c r="AG625" i="22" s="1"/>
  <c r="J621" i="22"/>
  <c r="V621" i="22" s="1"/>
  <c r="AC621" i="22" s="1"/>
  <c r="M617" i="22"/>
  <c r="N609" i="22"/>
  <c r="Z609" i="22" s="1"/>
  <c r="AG609" i="22" s="1"/>
  <c r="M601" i="22"/>
  <c r="N593" i="22"/>
  <c r="Z593" i="22" s="1"/>
  <c r="AG593" i="22" s="1"/>
  <c r="J589" i="22"/>
  <c r="V589" i="22" s="1"/>
  <c r="AC589" i="22" s="1"/>
  <c r="M585" i="22"/>
  <c r="L687" i="22"/>
  <c r="K687" i="22"/>
  <c r="M687" i="22"/>
  <c r="J679" i="22"/>
  <c r="N674" i="22"/>
  <c r="Z674" i="22" s="1"/>
  <c r="AG674" i="22" s="1"/>
  <c r="I674" i="22"/>
  <c r="U674" i="22" s="1"/>
  <c r="I669" i="22"/>
  <c r="U669" i="22" s="1"/>
  <c r="M662" i="22"/>
  <c r="Y662" i="22" s="1"/>
  <c r="AF662" i="22" s="1"/>
  <c r="Y647" i="22"/>
  <c r="AF647" i="22" s="1"/>
  <c r="M696" i="22"/>
  <c r="Y696" i="22" s="1"/>
  <c r="AF696" i="22" s="1"/>
  <c r="I685" i="22"/>
  <c r="M679" i="22"/>
  <c r="M695" i="22"/>
  <c r="K683" i="22"/>
  <c r="M660" i="22"/>
  <c r="Y660" i="22" s="1"/>
  <c r="AF660" i="22" s="1"/>
  <c r="N587" i="22"/>
  <c r="J575" i="22"/>
  <c r="Y547" i="22"/>
  <c r="AF547" i="22" s="1"/>
  <c r="J535" i="22"/>
  <c r="N569" i="22"/>
  <c r="Z569" i="22" s="1"/>
  <c r="AG569" i="22" s="1"/>
  <c r="L539" i="22"/>
  <c r="K509" i="22"/>
  <c r="W509" i="22" s="1"/>
  <c r="AD509" i="22" s="1"/>
  <c r="K493" i="22"/>
  <c r="W493" i="22" s="1"/>
  <c r="AD493" i="22" s="1"/>
  <c r="J635" i="22"/>
  <c r="L595" i="22"/>
  <c r="M579" i="22"/>
  <c r="N537" i="22"/>
  <c r="M529" i="22"/>
  <c r="J525" i="22"/>
  <c r="V525" i="22" s="1"/>
  <c r="AC525" i="22" s="1"/>
  <c r="M513" i="22"/>
  <c r="K654" i="22"/>
  <c r="L541" i="22"/>
  <c r="M497" i="22"/>
  <c r="N493" i="22"/>
  <c r="Z493" i="22" s="1"/>
  <c r="AG493" i="22" s="1"/>
  <c r="N469" i="22"/>
  <c r="Z469" i="22" s="1"/>
  <c r="AG469" i="22" s="1"/>
  <c r="K464" i="22"/>
  <c r="W464" i="22" s="1"/>
  <c r="AD464" i="22" s="1"/>
  <c r="L367" i="22"/>
  <c r="X367" i="22" s="1"/>
  <c r="AE367" i="22" s="1"/>
  <c r="L335" i="22"/>
  <c r="X335" i="22" s="1"/>
  <c r="AE335" i="22" s="1"/>
  <c r="L319" i="22"/>
  <c r="X319" i="22" s="1"/>
  <c r="AE319" i="22" s="1"/>
  <c r="L303" i="22"/>
  <c r="X303" i="22" s="1"/>
  <c r="AE303" i="22" s="1"/>
  <c r="L434" i="22"/>
  <c r="X434" i="22" s="1"/>
  <c r="AE434" i="22" s="1"/>
  <c r="L402" i="22"/>
  <c r="X402" i="22" s="1"/>
  <c r="AE402" i="22" s="1"/>
  <c r="Z390" i="22"/>
  <c r="AG390" i="22" s="1"/>
  <c r="N356" i="22"/>
  <c r="Z356" i="22" s="1"/>
  <c r="AG356" i="22" s="1"/>
  <c r="N292" i="22"/>
  <c r="Z292" i="22" s="1"/>
  <c r="AG292" i="22" s="1"/>
  <c r="Y288" i="22"/>
  <c r="AF288" i="22" s="1"/>
  <c r="K256" i="22"/>
  <c r="M366" i="22"/>
  <c r="J334" i="22"/>
  <c r="X290" i="22"/>
  <c r="AE290" i="22" s="1"/>
  <c r="I278" i="22"/>
  <c r="M272" i="22"/>
  <c r="I262" i="22"/>
  <c r="M256" i="22"/>
  <c r="W250" i="22"/>
  <c r="AD250" i="22" s="1"/>
  <c r="I246" i="22"/>
  <c r="M240" i="22"/>
  <c r="K271" i="22"/>
  <c r="M231" i="22"/>
  <c r="M223" i="22"/>
  <c r="M215" i="22"/>
  <c r="M211" i="22"/>
  <c r="M207" i="22"/>
  <c r="M203" i="22"/>
  <c r="M199" i="22"/>
  <c r="M195" i="22"/>
  <c r="M191" i="22"/>
  <c r="M187" i="22"/>
  <c r="M183" i="22"/>
  <c r="M179" i="22"/>
  <c r="N259" i="22"/>
  <c r="Z259" i="22" s="1"/>
  <c r="AG259" i="22" s="1"/>
  <c r="W251" i="22"/>
  <c r="AD251" i="22" s="1"/>
  <c r="Y247" i="22"/>
  <c r="AF247" i="22" s="1"/>
  <c r="M239" i="22"/>
  <c r="N273" i="22"/>
  <c r="Z273" i="22" s="1"/>
  <c r="AG273" i="22" s="1"/>
  <c r="L163" i="22"/>
  <c r="X163" i="22" s="1"/>
  <c r="AE163" i="22" s="1"/>
  <c r="L131" i="22"/>
  <c r="X131" i="22" s="1"/>
  <c r="AE131" i="22" s="1"/>
  <c r="J253" i="22"/>
  <c r="M245" i="22"/>
  <c r="J191" i="22"/>
  <c r="I138" i="22"/>
  <c r="U138" i="22" s="1"/>
  <c r="S741" i="10"/>
  <c r="X741" i="10"/>
  <c r="S737" i="10"/>
  <c r="X737" i="10"/>
  <c r="S733" i="10"/>
  <c r="X733" i="10"/>
  <c r="S729" i="10"/>
  <c r="X729" i="10"/>
  <c r="S725" i="10"/>
  <c r="X725" i="10"/>
  <c r="S698" i="10"/>
  <c r="X698" i="10"/>
  <c r="S694" i="10"/>
  <c r="X694" i="10"/>
  <c r="S690" i="10"/>
  <c r="X690" i="10"/>
  <c r="S686" i="10"/>
  <c r="X686" i="10"/>
  <c r="S657" i="10"/>
  <c r="X657" i="10"/>
  <c r="S653" i="10"/>
  <c r="X653" i="10"/>
  <c r="S645" i="10"/>
  <c r="X645" i="10"/>
  <c r="S641" i="10"/>
  <c r="X641" i="10"/>
  <c r="X614" i="10"/>
  <c r="S614" i="10"/>
  <c r="X176" i="10"/>
  <c r="S176" i="10"/>
  <c r="X230" i="10"/>
  <c r="S230" i="10"/>
  <c r="X222" i="10"/>
  <c r="S222" i="10"/>
  <c r="X186" i="10"/>
  <c r="S186" i="10"/>
  <c r="S385" i="10"/>
  <c r="X385" i="10"/>
  <c r="S384" i="10"/>
  <c r="X384" i="10"/>
  <c r="S383" i="10"/>
  <c r="X383" i="10"/>
  <c r="S382" i="10"/>
  <c r="X382" i="10"/>
  <c r="S381" i="10"/>
  <c r="X381" i="10"/>
  <c r="S380" i="10"/>
  <c r="X380" i="10"/>
  <c r="S379" i="10"/>
  <c r="X379" i="10"/>
  <c r="S378" i="10"/>
  <c r="X378" i="10"/>
  <c r="S377" i="10"/>
  <c r="X377" i="10"/>
  <c r="S376" i="10"/>
  <c r="X376" i="10"/>
  <c r="S375" i="10"/>
  <c r="X375" i="10"/>
  <c r="S374" i="10"/>
  <c r="X374" i="10"/>
  <c r="S373" i="10"/>
  <c r="X373" i="10"/>
  <c r="S372" i="10"/>
  <c r="X372" i="10"/>
  <c r="S371" i="10"/>
  <c r="X371" i="10"/>
  <c r="S370" i="10"/>
  <c r="X370" i="10"/>
  <c r="S369" i="10"/>
  <c r="X369" i="10"/>
  <c r="S368" i="10"/>
  <c r="X368" i="10"/>
  <c r="S367" i="10"/>
  <c r="X367" i="10"/>
  <c r="S366" i="10"/>
  <c r="X366" i="10"/>
  <c r="S365" i="10"/>
  <c r="X365" i="10"/>
  <c r="S361" i="10"/>
  <c r="X361" i="10"/>
  <c r="S357" i="10"/>
  <c r="X357" i="10"/>
  <c r="S353" i="10"/>
  <c r="X353" i="10"/>
  <c r="S349" i="10"/>
  <c r="X349" i="10"/>
  <c r="S345" i="10"/>
  <c r="X345" i="10"/>
  <c r="S321" i="10"/>
  <c r="X321" i="10"/>
  <c r="S317" i="10"/>
  <c r="X317" i="10"/>
  <c r="S313" i="10"/>
  <c r="X313" i="10"/>
  <c r="S309" i="10"/>
  <c r="X309" i="10"/>
  <c r="S305" i="10"/>
  <c r="X305" i="10"/>
  <c r="S277" i="10"/>
  <c r="X277" i="10"/>
  <c r="S273" i="10"/>
  <c r="X273" i="10"/>
  <c r="S269" i="10"/>
  <c r="X269" i="10"/>
  <c r="S265" i="10"/>
  <c r="X265" i="10"/>
  <c r="S261" i="10"/>
  <c r="X261" i="10"/>
  <c r="Y91" i="10"/>
  <c r="T91" i="10"/>
  <c r="Y89" i="10"/>
  <c r="T89" i="10"/>
  <c r="Y85" i="10"/>
  <c r="T85" i="10"/>
  <c r="Y83" i="10"/>
  <c r="T83" i="10"/>
  <c r="Y81" i="10"/>
  <c r="T81" i="10"/>
  <c r="Y79" i="10"/>
  <c r="T79" i="10"/>
  <c r="Y75" i="10"/>
  <c r="T75" i="10"/>
  <c r="Y73" i="10"/>
  <c r="T73" i="10"/>
  <c r="Y1502" i="22"/>
  <c r="AF1502" i="22" s="1"/>
  <c r="X1498" i="22"/>
  <c r="AE1498" i="22" s="1"/>
  <c r="X1490" i="22"/>
  <c r="AE1490" i="22" s="1"/>
  <c r="X1482" i="22"/>
  <c r="AE1482" i="22" s="1"/>
  <c r="X1477" i="22"/>
  <c r="AE1477" i="22" s="1"/>
  <c r="Y1474" i="22"/>
  <c r="AF1474" i="22" s="1"/>
  <c r="Y1414" i="22"/>
  <c r="AF1414" i="22" s="1"/>
  <c r="Y1378" i="22"/>
  <c r="AF1378" i="22" s="1"/>
  <c r="U1377" i="22"/>
  <c r="Y1374" i="22"/>
  <c r="AF1374" i="22" s="1"/>
  <c r="Y1365" i="22"/>
  <c r="AF1365" i="22" s="1"/>
  <c r="V1305" i="22"/>
  <c r="AC1305" i="22" s="1"/>
  <c r="Y1367" i="22"/>
  <c r="AF1367" i="22" s="1"/>
  <c r="X1332" i="22"/>
  <c r="AE1332" i="22" s="1"/>
  <c r="X1324" i="22"/>
  <c r="AE1324" i="22" s="1"/>
  <c r="X1312" i="22"/>
  <c r="AE1312" i="22" s="1"/>
  <c r="X1307" i="22"/>
  <c r="AE1307" i="22" s="1"/>
  <c r="Y1287" i="22"/>
  <c r="AF1287" i="22" s="1"/>
  <c r="Y1271" i="22"/>
  <c r="AF1271" i="22" s="1"/>
  <c r="X1148" i="22"/>
  <c r="AE1148" i="22" s="1"/>
  <c r="V1119" i="22"/>
  <c r="AC1119" i="22" s="1"/>
  <c r="X1146" i="22"/>
  <c r="AE1146" i="22" s="1"/>
  <c r="X1043" i="22"/>
  <c r="AE1043" i="22" s="1"/>
  <c r="X1011" i="22"/>
  <c r="AE1011" i="22" s="1"/>
  <c r="X977" i="22"/>
  <c r="AE977" i="22" s="1"/>
  <c r="X969" i="22"/>
  <c r="AE969" i="22" s="1"/>
  <c r="X961" i="22"/>
  <c r="AE961" i="22" s="1"/>
  <c r="X923" i="22"/>
  <c r="AE923" i="22" s="1"/>
  <c r="W912" i="22"/>
  <c r="AD912" i="22" s="1"/>
  <c r="V943" i="22"/>
  <c r="AC943" i="22" s="1"/>
  <c r="Z917" i="22"/>
  <c r="AG917" i="22" s="1"/>
  <c r="X1437" i="22"/>
  <c r="AE1437" i="22" s="1"/>
  <c r="W1308" i="22"/>
  <c r="AD1308" i="22" s="1"/>
  <c r="V1272" i="22"/>
  <c r="AC1272" i="22" s="1"/>
  <c r="Y1243" i="22"/>
  <c r="AF1243" i="22" s="1"/>
  <c r="W1219" i="22"/>
  <c r="AD1219" i="22" s="1"/>
  <c r="U1200" i="22"/>
  <c r="AB1200" i="22" s="1"/>
  <c r="X990" i="22"/>
  <c r="AE990" i="22" s="1"/>
  <c r="Z1098" i="22"/>
  <c r="AG1098" i="22" s="1"/>
  <c r="Z1063" i="22"/>
  <c r="AG1063" i="22" s="1"/>
  <c r="Z1007" i="22"/>
  <c r="AG1007" i="22" s="1"/>
  <c r="O878" i="10"/>
  <c r="P870" i="10"/>
  <c r="Q854" i="10"/>
  <c r="P785" i="10"/>
  <c r="P778" i="10"/>
  <c r="O838" i="10"/>
  <c r="P771" i="10"/>
  <c r="P767" i="10"/>
  <c r="K596" i="22"/>
  <c r="W596" i="22" s="1"/>
  <c r="AD596" i="22" s="1"/>
  <c r="K592" i="22"/>
  <c r="W592" i="22" s="1"/>
  <c r="AD592" i="22" s="1"/>
  <c r="K588" i="22"/>
  <c r="W588" i="22" s="1"/>
  <c r="AD588" i="22" s="1"/>
  <c r="K584" i="22"/>
  <c r="W584" i="22" s="1"/>
  <c r="AD584" i="22" s="1"/>
  <c r="K582" i="22"/>
  <c r="W582" i="22" s="1"/>
  <c r="AD582" i="22" s="1"/>
  <c r="K580" i="22"/>
  <c r="W580" i="22" s="1"/>
  <c r="AD580" i="22" s="1"/>
  <c r="K578" i="22"/>
  <c r="W578" i="22" s="1"/>
  <c r="AD578" i="22" s="1"/>
  <c r="K593" i="22"/>
  <c r="W593" i="22" s="1"/>
  <c r="AD593" i="22" s="1"/>
  <c r="K586" i="22"/>
  <c r="W586" i="22" s="1"/>
  <c r="AD586" i="22" s="1"/>
  <c r="K597" i="22"/>
  <c r="W597" i="22" s="1"/>
  <c r="AD597" i="22" s="1"/>
  <c r="K590" i="22"/>
  <c r="W590" i="22" s="1"/>
  <c r="AD590" i="22" s="1"/>
  <c r="K594" i="22"/>
  <c r="W594" i="22" s="1"/>
  <c r="AD594" i="22" s="1"/>
  <c r="K585" i="22"/>
  <c r="W585" i="22" s="1"/>
  <c r="AD585" i="22" s="1"/>
  <c r="K598" i="22"/>
  <c r="W598" i="22" s="1"/>
  <c r="AD598" i="22" s="1"/>
  <c r="K589" i="22"/>
  <c r="W589" i="22" s="1"/>
  <c r="AD589" i="22" s="1"/>
  <c r="K343" i="22"/>
  <c r="W343" i="22" s="1"/>
  <c r="AD343" i="22" s="1"/>
  <c r="K339" i="22"/>
  <c r="W339" i="22" s="1"/>
  <c r="AD339" i="22" s="1"/>
  <c r="K335" i="22"/>
  <c r="W335" i="22" s="1"/>
  <c r="AD335" i="22" s="1"/>
  <c r="K331" i="22"/>
  <c r="W331" i="22" s="1"/>
  <c r="AD331" i="22" s="1"/>
  <c r="K327" i="22"/>
  <c r="W327" i="22" s="1"/>
  <c r="AD327" i="22" s="1"/>
  <c r="K344" i="22"/>
  <c r="W344" i="22" s="1"/>
  <c r="AD344" i="22" s="1"/>
  <c r="K341" i="22"/>
  <c r="W341" i="22" s="1"/>
  <c r="AD341" i="22" s="1"/>
  <c r="K340" i="22"/>
  <c r="W340" i="22" s="1"/>
  <c r="AD340" i="22" s="1"/>
  <c r="K337" i="22"/>
  <c r="W337" i="22" s="1"/>
  <c r="AD337" i="22" s="1"/>
  <c r="K336" i="22"/>
  <c r="W336" i="22" s="1"/>
  <c r="AD336" i="22" s="1"/>
  <c r="K333" i="22"/>
  <c r="W333" i="22" s="1"/>
  <c r="AD333" i="22" s="1"/>
  <c r="K332" i="22"/>
  <c r="W332" i="22" s="1"/>
  <c r="AD332" i="22" s="1"/>
  <c r="K329" i="22"/>
  <c r="W329" i="22" s="1"/>
  <c r="AD329" i="22" s="1"/>
  <c r="K328" i="22"/>
  <c r="W328" i="22" s="1"/>
  <c r="AD328" i="22" s="1"/>
  <c r="K325" i="22"/>
  <c r="W325" i="22" s="1"/>
  <c r="AD325" i="22" s="1"/>
  <c r="K324" i="22"/>
  <c r="W324" i="22" s="1"/>
  <c r="AD324" i="22" s="1"/>
  <c r="K88" i="22"/>
  <c r="K84" i="22"/>
  <c r="K80" i="22"/>
  <c r="K76" i="22"/>
  <c r="K72" i="22"/>
  <c r="K77" i="22"/>
  <c r="W77" i="22" s="1"/>
  <c r="AD77" i="22" s="1"/>
  <c r="K85" i="22"/>
  <c r="W85" i="22" s="1"/>
  <c r="AD85" i="22" s="1"/>
  <c r="K338" i="22"/>
  <c r="W338" i="22" s="1"/>
  <c r="AD338" i="22" s="1"/>
  <c r="K577" i="22"/>
  <c r="K78" i="22"/>
  <c r="K79" i="22"/>
  <c r="W79" i="22" s="1"/>
  <c r="AD79" i="22" s="1"/>
  <c r="K86" i="22"/>
  <c r="K87" i="22"/>
  <c r="W87" i="22" s="1"/>
  <c r="AD87" i="22" s="1"/>
  <c r="K334" i="22"/>
  <c r="W334" i="22" s="1"/>
  <c r="AD334" i="22" s="1"/>
  <c r="K591" i="22"/>
  <c r="K73" i="22"/>
  <c r="W73" i="22" s="1"/>
  <c r="AD73" i="22" s="1"/>
  <c r="K81" i="22"/>
  <c r="W81" i="22" s="1"/>
  <c r="AD81" i="22" s="1"/>
  <c r="K89" i="22"/>
  <c r="W89" i="22" s="1"/>
  <c r="AD89" i="22" s="1"/>
  <c r="K330" i="22"/>
  <c r="W330" i="22" s="1"/>
  <c r="AD330" i="22" s="1"/>
  <c r="K581" i="22"/>
  <c r="K595" i="22"/>
  <c r="K587" i="22"/>
  <c r="K74" i="22"/>
  <c r="K75" i="22"/>
  <c r="W75" i="22" s="1"/>
  <c r="AD75" i="22" s="1"/>
  <c r="K82" i="22"/>
  <c r="K83" i="22"/>
  <c r="W83" i="22" s="1"/>
  <c r="AD83" i="22" s="1"/>
  <c r="K90" i="22"/>
  <c r="K91" i="22"/>
  <c r="W91" i="22" s="1"/>
  <c r="AD91" i="22" s="1"/>
  <c r="K720" i="22"/>
  <c r="K712" i="22"/>
  <c r="W712" i="22" s="1"/>
  <c r="AD712" i="22" s="1"/>
  <c r="K701" i="22"/>
  <c r="W701" i="22" s="1"/>
  <c r="AD701" i="22" s="1"/>
  <c r="K718" i="22"/>
  <c r="K714" i="22"/>
  <c r="K704" i="22"/>
  <c r="K710" i="22"/>
  <c r="W710" i="22" s="1"/>
  <c r="AD710" i="22" s="1"/>
  <c r="K460" i="22"/>
  <c r="W460" i="22" s="1"/>
  <c r="AD460" i="22" s="1"/>
  <c r="K458" i="22"/>
  <c r="W458" i="22" s="1"/>
  <c r="AD458" i="22" s="1"/>
  <c r="K456" i="22"/>
  <c r="W456" i="22" s="1"/>
  <c r="AD456" i="22" s="1"/>
  <c r="K454" i="22"/>
  <c r="W454" i="22" s="1"/>
  <c r="AD454" i="22" s="1"/>
  <c r="K452" i="22"/>
  <c r="W452" i="22" s="1"/>
  <c r="AD452" i="22" s="1"/>
  <c r="K450" i="22"/>
  <c r="W450" i="22" s="1"/>
  <c r="AD450" i="22" s="1"/>
  <c r="K461" i="22"/>
  <c r="W461" i="22" s="1"/>
  <c r="AD461" i="22" s="1"/>
  <c r="K459" i="22"/>
  <c r="W459" i="22" s="1"/>
  <c r="AD459" i="22" s="1"/>
  <c r="K457" i="22"/>
  <c r="W457" i="22" s="1"/>
  <c r="AD457" i="22" s="1"/>
  <c r="K455" i="22"/>
  <c r="W455" i="22" s="1"/>
  <c r="AD455" i="22" s="1"/>
  <c r="K453" i="22"/>
  <c r="W453" i="22" s="1"/>
  <c r="AD453" i="22" s="1"/>
  <c r="K451" i="22"/>
  <c r="W451" i="22" s="1"/>
  <c r="AD451" i="22" s="1"/>
  <c r="K449" i="22"/>
  <c r="W449" i="22" s="1"/>
  <c r="AD449" i="22" s="1"/>
  <c r="K465" i="22"/>
  <c r="K197" i="22"/>
  <c r="K198" i="22"/>
  <c r="K201" i="22"/>
  <c r="K202" i="22"/>
  <c r="K205" i="22"/>
  <c r="K206" i="22"/>
  <c r="K209" i="22"/>
  <c r="K210" i="22"/>
  <c r="K213" i="22"/>
  <c r="K214" i="22"/>
  <c r="K466" i="22"/>
  <c r="W466" i="22" s="1"/>
  <c r="AD466" i="22" s="1"/>
  <c r="K467" i="22"/>
  <c r="K468" i="22"/>
  <c r="W468" i="22" s="1"/>
  <c r="AD468" i="22" s="1"/>
  <c r="J243" i="10"/>
  <c r="J251" i="10"/>
  <c r="J240" i="10"/>
  <c r="J244" i="10"/>
  <c r="J248" i="10"/>
  <c r="J252" i="10"/>
  <c r="J255" i="10"/>
  <c r="J256" i="10"/>
  <c r="J257" i="10"/>
  <c r="J258" i="10"/>
  <c r="J259" i="10"/>
  <c r="J492" i="10"/>
  <c r="J496" i="10"/>
  <c r="J500" i="10"/>
  <c r="J504" i="10"/>
  <c r="J508" i="10"/>
  <c r="J237" i="10"/>
  <c r="J245" i="10"/>
  <c r="J493" i="10"/>
  <c r="J497" i="10"/>
  <c r="J501" i="10"/>
  <c r="J505" i="10"/>
  <c r="J509" i="10"/>
  <c r="J253" i="10"/>
  <c r="J239" i="10"/>
  <c r="J247" i="10"/>
  <c r="J763" i="10"/>
  <c r="J238" i="10"/>
  <c r="J242" i="10"/>
  <c r="J246" i="10"/>
  <c r="J250" i="10"/>
  <c r="J254" i="10"/>
  <c r="J494" i="10"/>
  <c r="J498" i="10"/>
  <c r="J502" i="10"/>
  <c r="J506" i="10"/>
  <c r="J510" i="10"/>
  <c r="J241" i="10"/>
  <c r="J249" i="10"/>
  <c r="J762" i="10"/>
  <c r="J744" i="10"/>
  <c r="J745" i="10"/>
  <c r="J746" i="10"/>
  <c r="J747" i="10"/>
  <c r="J748" i="10"/>
  <c r="J749" i="10"/>
  <c r="J750" i="10"/>
  <c r="J751" i="10"/>
  <c r="J752" i="10"/>
  <c r="J753" i="10"/>
  <c r="J754" i="10"/>
  <c r="J755" i="10"/>
  <c r="J756" i="10"/>
  <c r="J757" i="10"/>
  <c r="J758" i="10"/>
  <c r="J759" i="10"/>
  <c r="J760" i="10"/>
  <c r="J764" i="10"/>
  <c r="J491" i="10"/>
  <c r="J495" i="10"/>
  <c r="J499" i="10"/>
  <c r="J503" i="10"/>
  <c r="J507" i="10"/>
  <c r="J511" i="10"/>
  <c r="J761" i="10"/>
  <c r="J616" i="22"/>
  <c r="V616" i="22" s="1"/>
  <c r="AC616" i="22" s="1"/>
  <c r="J612" i="22"/>
  <c r="V612" i="22" s="1"/>
  <c r="AC612" i="22" s="1"/>
  <c r="J608" i="22"/>
  <c r="V608" i="22" s="1"/>
  <c r="AC608" i="22" s="1"/>
  <c r="J604" i="22"/>
  <c r="V604" i="22" s="1"/>
  <c r="AC604" i="22" s="1"/>
  <c r="J600" i="22"/>
  <c r="V600" i="22" s="1"/>
  <c r="AC600" i="22" s="1"/>
  <c r="J618" i="22"/>
  <c r="J614" i="22"/>
  <c r="J610" i="22"/>
  <c r="J606" i="22"/>
  <c r="V606" i="22" s="1"/>
  <c r="AC606" i="22" s="1"/>
  <c r="J602" i="22"/>
  <c r="J365" i="22"/>
  <c r="J361" i="22"/>
  <c r="J357" i="22"/>
  <c r="J353" i="22"/>
  <c r="J349" i="22"/>
  <c r="J345" i="22"/>
  <c r="J363" i="22"/>
  <c r="J359" i="22"/>
  <c r="J355" i="22"/>
  <c r="J351" i="22"/>
  <c r="J347" i="22"/>
  <c r="J103" i="22"/>
  <c r="V103" i="22" s="1"/>
  <c r="AC103" i="22" s="1"/>
  <c r="J99" i="22"/>
  <c r="V99" i="22" s="1"/>
  <c r="AC99" i="22" s="1"/>
  <c r="J95" i="22"/>
  <c r="V95" i="22" s="1"/>
  <c r="AC95" i="22" s="1"/>
  <c r="J112" i="22"/>
  <c r="J110" i="22"/>
  <c r="J108" i="22"/>
  <c r="J104" i="22"/>
  <c r="V104" i="22" s="1"/>
  <c r="AC104" i="22" s="1"/>
  <c r="J100" i="22"/>
  <c r="V100" i="22" s="1"/>
  <c r="AC100" i="22" s="1"/>
  <c r="J96" i="22"/>
  <c r="V96" i="22" s="1"/>
  <c r="AC96" i="22" s="1"/>
  <c r="J92" i="22"/>
  <c r="V92" i="22" s="1"/>
  <c r="AC92" i="22" s="1"/>
  <c r="J94" i="22"/>
  <c r="J111" i="22"/>
  <c r="J356" i="22"/>
  <c r="V356" i="22" s="1"/>
  <c r="AC356" i="22" s="1"/>
  <c r="J106" i="22"/>
  <c r="J109" i="22"/>
  <c r="J97" i="22"/>
  <c r="J105" i="22"/>
  <c r="J346" i="22"/>
  <c r="J354" i="22"/>
  <c r="J362" i="22"/>
  <c r="V362" i="22" s="1"/>
  <c r="AC362" i="22" s="1"/>
  <c r="J352" i="22"/>
  <c r="V352" i="22" s="1"/>
  <c r="AC352" i="22" s="1"/>
  <c r="J615" i="22"/>
  <c r="J607" i="22"/>
  <c r="J611" i="22"/>
  <c r="J102" i="22"/>
  <c r="J107" i="22"/>
  <c r="J348" i="22"/>
  <c r="V348" i="22" s="1"/>
  <c r="AC348" i="22" s="1"/>
  <c r="J364" i="22"/>
  <c r="V364" i="22" s="1"/>
  <c r="AC364" i="22" s="1"/>
  <c r="J603" i="22"/>
  <c r="J98" i="22"/>
  <c r="J93" i="22"/>
  <c r="J101" i="22"/>
  <c r="J570" i="22"/>
  <c r="V570" i="22" s="1"/>
  <c r="AC570" i="22" s="1"/>
  <c r="J562" i="22"/>
  <c r="V562" i="22" s="1"/>
  <c r="AC562" i="22" s="1"/>
  <c r="J572" i="22"/>
  <c r="J564" i="22"/>
  <c r="V564" i="22" s="1"/>
  <c r="AC564" i="22" s="1"/>
  <c r="J574" i="22"/>
  <c r="V574" i="22" s="1"/>
  <c r="AC574" i="22" s="1"/>
  <c r="J566" i="22"/>
  <c r="V566" i="22" s="1"/>
  <c r="AC566" i="22" s="1"/>
  <c r="J558" i="22"/>
  <c r="V558" i="22" s="1"/>
  <c r="AC558" i="22" s="1"/>
  <c r="J576" i="22"/>
  <c r="V576" i="22" s="1"/>
  <c r="AC576" i="22" s="1"/>
  <c r="J568" i="22"/>
  <c r="J560" i="22"/>
  <c r="J556" i="22"/>
  <c r="J321" i="22"/>
  <c r="J317" i="22"/>
  <c r="J313" i="22"/>
  <c r="J309" i="22"/>
  <c r="J305" i="22"/>
  <c r="J323" i="22"/>
  <c r="J319" i="22"/>
  <c r="J315" i="22"/>
  <c r="J311" i="22"/>
  <c r="J307" i="22"/>
  <c r="J303" i="22"/>
  <c r="J71" i="22"/>
  <c r="V71" i="22" s="1"/>
  <c r="AC71" i="22" s="1"/>
  <c r="J67" i="22"/>
  <c r="V67" i="22" s="1"/>
  <c r="AC67" i="22" s="1"/>
  <c r="J65" i="22"/>
  <c r="J63" i="22"/>
  <c r="J61" i="22"/>
  <c r="J59" i="22"/>
  <c r="J57" i="22"/>
  <c r="J55" i="22"/>
  <c r="J53" i="22"/>
  <c r="J51" i="22"/>
  <c r="J49" i="22"/>
  <c r="J68" i="22"/>
  <c r="V68" i="22" s="1"/>
  <c r="AC68" i="22" s="1"/>
  <c r="J308" i="22"/>
  <c r="V308" i="22" s="1"/>
  <c r="AC308" i="22" s="1"/>
  <c r="J565" i="22"/>
  <c r="J569" i="22"/>
  <c r="V569" i="22" s="1"/>
  <c r="AC569" i="22" s="1"/>
  <c r="J306" i="22"/>
  <c r="J314" i="22"/>
  <c r="V314" i="22" s="1"/>
  <c r="AC314" i="22" s="1"/>
  <c r="J322" i="22"/>
  <c r="J304" i="22"/>
  <c r="V304" i="22" s="1"/>
  <c r="AC304" i="22" s="1"/>
  <c r="J320" i="22"/>
  <c r="V320" i="22" s="1"/>
  <c r="AC320" i="22" s="1"/>
  <c r="J563" i="22"/>
  <c r="V563" i="22" s="1"/>
  <c r="AC563" i="22" s="1"/>
  <c r="J557" i="22"/>
  <c r="J567" i="22"/>
  <c r="J70" i="22"/>
  <c r="J316" i="22"/>
  <c r="V316" i="22" s="1"/>
  <c r="AC316" i="22" s="1"/>
  <c r="J573" i="22"/>
  <c r="J561" i="22"/>
  <c r="V561" i="22" s="1"/>
  <c r="AC561" i="22" s="1"/>
  <c r="J50" i="22"/>
  <c r="J52" i="22"/>
  <c r="J54" i="22"/>
  <c r="J56" i="22"/>
  <c r="J58" i="22"/>
  <c r="J60" i="22"/>
  <c r="J62" i="22"/>
  <c r="J64" i="22"/>
  <c r="J66" i="22"/>
  <c r="J69" i="22"/>
  <c r="J512" i="22"/>
  <c r="V512" i="22" s="1"/>
  <c r="AC512" i="22" s="1"/>
  <c r="J530" i="22"/>
  <c r="V530" i="22" s="1"/>
  <c r="AC530" i="22" s="1"/>
  <c r="J526" i="22"/>
  <c r="V526" i="22" s="1"/>
  <c r="AC526" i="22" s="1"/>
  <c r="J522" i="22"/>
  <c r="V522" i="22" s="1"/>
  <c r="AC522" i="22" s="1"/>
  <c r="J518" i="22"/>
  <c r="V518" i="22" s="1"/>
  <c r="AC518" i="22" s="1"/>
  <c r="J514" i="22"/>
  <c r="V514" i="22" s="1"/>
  <c r="AC514" i="22" s="1"/>
  <c r="J532" i="22"/>
  <c r="J528" i="22"/>
  <c r="J524" i="22"/>
  <c r="J520" i="22"/>
  <c r="J516" i="22"/>
  <c r="J278" i="22"/>
  <c r="J274" i="22"/>
  <c r="J270" i="22"/>
  <c r="J266" i="22"/>
  <c r="J262" i="22"/>
  <c r="J276" i="22"/>
  <c r="V276" i="22" s="1"/>
  <c r="AC276" i="22" s="1"/>
  <c r="J272" i="22"/>
  <c r="J268" i="22"/>
  <c r="J264" i="22"/>
  <c r="J260" i="22"/>
  <c r="V260" i="22" s="1"/>
  <c r="AC260" i="22" s="1"/>
  <c r="J25" i="22"/>
  <c r="J17" i="22"/>
  <c r="J9" i="22"/>
  <c r="J23" i="22"/>
  <c r="J15" i="22"/>
  <c r="J21" i="22"/>
  <c r="J13" i="22"/>
  <c r="J19" i="22"/>
  <c r="J11" i="22"/>
  <c r="J7" i="22"/>
  <c r="J14" i="22"/>
  <c r="J273" i="22"/>
  <c r="J275" i="22"/>
  <c r="V275" i="22" s="1"/>
  <c r="AC275" i="22" s="1"/>
  <c r="J521" i="22"/>
  <c r="V521" i="22" s="1"/>
  <c r="AC521" i="22" s="1"/>
  <c r="J22" i="22"/>
  <c r="J16" i="22"/>
  <c r="J10" i="22"/>
  <c r="V10" i="22" s="1"/>
  <c r="AC10" i="22" s="1"/>
  <c r="J269" i="22"/>
  <c r="J271" i="22"/>
  <c r="V271" i="22" s="1"/>
  <c r="AC271" i="22" s="1"/>
  <c r="J517" i="22"/>
  <c r="V517" i="22" s="1"/>
  <c r="AC517" i="22" s="1"/>
  <c r="J533" i="22"/>
  <c r="V533" i="22" s="1"/>
  <c r="AC533" i="22" s="1"/>
  <c r="J515" i="22"/>
  <c r="J523" i="22"/>
  <c r="J531" i="22"/>
  <c r="J18" i="22"/>
  <c r="V18" i="22" s="1"/>
  <c r="AC18" i="22" s="1"/>
  <c r="J12" i="22"/>
  <c r="V12" i="22" s="1"/>
  <c r="AC12" i="22" s="1"/>
  <c r="J265" i="22"/>
  <c r="J267" i="22"/>
  <c r="V267" i="22" s="1"/>
  <c r="AC267" i="22" s="1"/>
  <c r="J513" i="22"/>
  <c r="V513" i="22" s="1"/>
  <c r="AC513" i="22" s="1"/>
  <c r="J529" i="22"/>
  <c r="V529" i="22" s="1"/>
  <c r="AC529" i="22" s="1"/>
  <c r="J8" i="22"/>
  <c r="J24" i="22"/>
  <c r="J26" i="22"/>
  <c r="V26" i="22" s="1"/>
  <c r="AC26" i="22" s="1"/>
  <c r="J20" i="22"/>
  <c r="V20" i="22" s="1"/>
  <c r="AC20" i="22" s="1"/>
  <c r="J742" i="22"/>
  <c r="V742" i="22" s="1"/>
  <c r="AC742" i="22" s="1"/>
  <c r="J734" i="22"/>
  <c r="V734" i="22" s="1"/>
  <c r="AC734" i="22" s="1"/>
  <c r="J741" i="22"/>
  <c r="V741" i="22" s="1"/>
  <c r="AC741" i="22" s="1"/>
  <c r="J736" i="22"/>
  <c r="V736" i="22" s="1"/>
  <c r="AC736" i="22" s="1"/>
  <c r="J731" i="22"/>
  <c r="V731" i="22" s="1"/>
  <c r="AC731" i="22" s="1"/>
  <c r="J723" i="22"/>
  <c r="V723" i="22" s="1"/>
  <c r="AC723" i="22" s="1"/>
  <c r="J739" i="22"/>
  <c r="V739" i="22" s="1"/>
  <c r="AC739" i="22" s="1"/>
  <c r="J733" i="22"/>
  <c r="V733" i="22" s="1"/>
  <c r="AC733" i="22" s="1"/>
  <c r="J728" i="22"/>
  <c r="V728" i="22" s="1"/>
  <c r="AC728" i="22" s="1"/>
  <c r="J726" i="22"/>
  <c r="V726" i="22" s="1"/>
  <c r="AC726" i="22" s="1"/>
  <c r="J738" i="22"/>
  <c r="J490" i="22"/>
  <c r="V490" i="22" s="1"/>
  <c r="AC490" i="22" s="1"/>
  <c r="J486" i="22"/>
  <c r="V486" i="22" s="1"/>
  <c r="AC486" i="22" s="1"/>
  <c r="J469" i="22"/>
  <c r="V469" i="22" s="1"/>
  <c r="AC469" i="22" s="1"/>
  <c r="J482" i="22"/>
  <c r="V482" i="22" s="1"/>
  <c r="AC482" i="22" s="1"/>
  <c r="J478" i="22"/>
  <c r="V478" i="22" s="1"/>
  <c r="AC478" i="22" s="1"/>
  <c r="J488" i="22"/>
  <c r="J484" i="22"/>
  <c r="V484" i="22" s="1"/>
  <c r="AC484" i="22" s="1"/>
  <c r="J480" i="22"/>
  <c r="J476" i="22"/>
  <c r="J475" i="22"/>
  <c r="J474" i="22"/>
  <c r="V474" i="22" s="1"/>
  <c r="AC474" i="22" s="1"/>
  <c r="J473" i="22"/>
  <c r="J472" i="22"/>
  <c r="J471" i="22"/>
  <c r="J470" i="22"/>
  <c r="J234" i="22"/>
  <c r="J236" i="22"/>
  <c r="J233" i="22"/>
  <c r="J232" i="22"/>
  <c r="J231" i="22"/>
  <c r="J230" i="22"/>
  <c r="J229" i="22"/>
  <c r="J228" i="22"/>
  <c r="V228" i="22" s="1"/>
  <c r="AC228" i="22" s="1"/>
  <c r="J227" i="22"/>
  <c r="J226" i="22"/>
  <c r="J225" i="22"/>
  <c r="J224" i="22"/>
  <c r="J223" i="22"/>
  <c r="J222" i="22"/>
  <c r="J221" i="22"/>
  <c r="J220" i="22"/>
  <c r="V220" i="22" s="1"/>
  <c r="AC220" i="22" s="1"/>
  <c r="J219" i="22"/>
  <c r="J218" i="22"/>
  <c r="J217" i="22"/>
  <c r="J216" i="22"/>
  <c r="J215" i="22"/>
  <c r="J477" i="22"/>
  <c r="J485" i="22"/>
  <c r="J487" i="22"/>
  <c r="V487" i="22" s="1"/>
  <c r="AC487" i="22" s="1"/>
  <c r="J235" i="22"/>
  <c r="V235" i="22" s="1"/>
  <c r="AC235" i="22" s="1"/>
  <c r="J481" i="22"/>
  <c r="J489" i="22"/>
  <c r="J483" i="22"/>
  <c r="V483" i="22" s="1"/>
  <c r="AC483" i="22" s="1"/>
  <c r="J699" i="22"/>
  <c r="J694" i="22"/>
  <c r="J686" i="22"/>
  <c r="V686" i="22" s="1"/>
  <c r="AC686" i="22" s="1"/>
  <c r="J690" i="22"/>
  <c r="J689" i="22"/>
  <c r="V689" i="22" s="1"/>
  <c r="AC689" i="22" s="1"/>
  <c r="J698" i="22"/>
  <c r="J697" i="22"/>
  <c r="V697" i="22" s="1"/>
  <c r="AC697" i="22" s="1"/>
  <c r="J688" i="22"/>
  <c r="V688" i="22" s="1"/>
  <c r="AC688" i="22" s="1"/>
  <c r="J447" i="22"/>
  <c r="J445" i="22"/>
  <c r="J443" i="22"/>
  <c r="J441" i="22"/>
  <c r="J439" i="22"/>
  <c r="J437" i="22"/>
  <c r="J435" i="22"/>
  <c r="J433" i="22"/>
  <c r="J431" i="22"/>
  <c r="J429" i="22"/>
  <c r="J188" i="22"/>
  <c r="J192" i="22"/>
  <c r="J176" i="22"/>
  <c r="V176" i="22" s="1"/>
  <c r="AC176" i="22" s="1"/>
  <c r="J177" i="22"/>
  <c r="J179" i="22"/>
  <c r="J181" i="22"/>
  <c r="J183" i="22"/>
  <c r="J185" i="22"/>
  <c r="J189" i="22"/>
  <c r="J193" i="22"/>
  <c r="J428" i="22"/>
  <c r="J430" i="22"/>
  <c r="J432" i="22"/>
  <c r="J434" i="22"/>
  <c r="J436" i="22"/>
  <c r="J438" i="22"/>
  <c r="J440" i="22"/>
  <c r="J442" i="22"/>
  <c r="J444" i="22"/>
  <c r="V444" i="22" s="1"/>
  <c r="AC444" i="22" s="1"/>
  <c r="J446" i="22"/>
  <c r="J448" i="22"/>
  <c r="J695" i="22"/>
  <c r="V695" i="22" s="1"/>
  <c r="AC695" i="22" s="1"/>
  <c r="J186" i="22"/>
  <c r="J190" i="22"/>
  <c r="J194" i="22"/>
  <c r="J683" i="22"/>
  <c r="V683" i="22" s="1"/>
  <c r="AC683" i="22" s="1"/>
  <c r="J685" i="22"/>
  <c r="J658" i="22"/>
  <c r="V658" i="22" s="1"/>
  <c r="AC658" i="22" s="1"/>
  <c r="J648" i="22"/>
  <c r="V648" i="22" s="1"/>
  <c r="AC648" i="22" s="1"/>
  <c r="J644" i="22"/>
  <c r="V644" i="22" s="1"/>
  <c r="AC644" i="22" s="1"/>
  <c r="J657" i="22"/>
  <c r="V657" i="22" s="1"/>
  <c r="AC657" i="22" s="1"/>
  <c r="J650" i="22"/>
  <c r="V650" i="22" s="1"/>
  <c r="AC650" i="22" s="1"/>
  <c r="J640" i="22"/>
  <c r="V640" i="22" s="1"/>
  <c r="AC640" i="22" s="1"/>
  <c r="J655" i="22"/>
  <c r="V655" i="22" s="1"/>
  <c r="AC655" i="22" s="1"/>
  <c r="J652" i="22"/>
  <c r="V652" i="22" s="1"/>
  <c r="AC652" i="22" s="1"/>
  <c r="J653" i="22"/>
  <c r="J646" i="22"/>
  <c r="J642" i="22"/>
  <c r="J649" i="22"/>
  <c r="V649" i="22" s="1"/>
  <c r="AC649" i="22" s="1"/>
  <c r="J405" i="22"/>
  <c r="J403" i="22"/>
  <c r="J401" i="22"/>
  <c r="J399" i="22"/>
  <c r="J397" i="22"/>
  <c r="J395" i="22"/>
  <c r="J393" i="22"/>
  <c r="J391" i="22"/>
  <c r="J389" i="22"/>
  <c r="J387" i="22"/>
  <c r="J152" i="22"/>
  <c r="J150" i="22"/>
  <c r="J148" i="22"/>
  <c r="J146" i="22"/>
  <c r="J144" i="22"/>
  <c r="J142" i="22"/>
  <c r="J140" i="22"/>
  <c r="J138" i="22"/>
  <c r="J136" i="22"/>
  <c r="J134" i="22"/>
  <c r="J656" i="22"/>
  <c r="J386" i="22"/>
  <c r="J388" i="22"/>
  <c r="J390" i="22"/>
  <c r="J392" i="22"/>
  <c r="J394" i="22"/>
  <c r="J396" i="22"/>
  <c r="J398" i="22"/>
  <c r="J400" i="22"/>
  <c r="J402" i="22"/>
  <c r="J404" i="22"/>
  <c r="J406" i="22"/>
  <c r="J645" i="22"/>
  <c r="V645" i="22" s="1"/>
  <c r="AC645" i="22" s="1"/>
  <c r="J135" i="22"/>
  <c r="J137" i="22"/>
  <c r="J139" i="22"/>
  <c r="J141" i="22"/>
  <c r="V141" i="22" s="1"/>
  <c r="AC141" i="22" s="1"/>
  <c r="J143" i="22"/>
  <c r="J145" i="22"/>
  <c r="J147" i="22"/>
  <c r="J149" i="22"/>
  <c r="J151" i="22"/>
  <c r="J153" i="22"/>
  <c r="I845" i="10"/>
  <c r="O845" i="10" s="1"/>
  <c r="I844" i="10"/>
  <c r="O844" i="10" s="1"/>
  <c r="I835" i="10"/>
  <c r="O835" i="10" s="1"/>
  <c r="I834" i="10"/>
  <c r="O834" i="10" s="1"/>
  <c r="I831" i="10"/>
  <c r="O831" i="10" s="1"/>
  <c r="I598" i="10"/>
  <c r="I597" i="10"/>
  <c r="I596" i="10"/>
  <c r="I595" i="10"/>
  <c r="I594" i="10"/>
  <c r="I593" i="10"/>
  <c r="I592" i="10"/>
  <c r="I591" i="10"/>
  <c r="I590" i="10"/>
  <c r="I589" i="10"/>
  <c r="I588" i="10"/>
  <c r="I587" i="10"/>
  <c r="I586" i="10"/>
  <c r="I585" i="10"/>
  <c r="I584" i="10"/>
  <c r="I583" i="10"/>
  <c r="I582" i="10"/>
  <c r="I581" i="10"/>
  <c r="I580" i="10"/>
  <c r="I579" i="10"/>
  <c r="I578" i="10"/>
  <c r="I577" i="10"/>
  <c r="I843" i="10"/>
  <c r="O843" i="10" s="1"/>
  <c r="I72" i="10"/>
  <c r="I76" i="10"/>
  <c r="I80" i="10"/>
  <c r="I84" i="10"/>
  <c r="I88" i="10"/>
  <c r="I848" i="10"/>
  <c r="O848" i="10" s="1"/>
  <c r="I837" i="10"/>
  <c r="O837" i="10" s="1"/>
  <c r="I73" i="10"/>
  <c r="I77" i="10"/>
  <c r="I81" i="10"/>
  <c r="I85" i="10"/>
  <c r="I89" i="10"/>
  <c r="I839" i="10"/>
  <c r="O839" i="10" s="1"/>
  <c r="I324" i="10"/>
  <c r="O324" i="10" s="1"/>
  <c r="I325" i="10"/>
  <c r="O325" i="10" s="1"/>
  <c r="I326" i="10"/>
  <c r="O326" i="10" s="1"/>
  <c r="I327" i="10"/>
  <c r="O327" i="10" s="1"/>
  <c r="I328" i="10"/>
  <c r="O328" i="10" s="1"/>
  <c r="I329" i="10"/>
  <c r="O329" i="10" s="1"/>
  <c r="I330" i="10"/>
  <c r="O330" i="10" s="1"/>
  <c r="I331" i="10"/>
  <c r="O331" i="10" s="1"/>
  <c r="I332" i="10"/>
  <c r="O332" i="10" s="1"/>
  <c r="I333" i="10"/>
  <c r="O333" i="10" s="1"/>
  <c r="I334" i="10"/>
  <c r="O334" i="10" s="1"/>
  <c r="I335" i="10"/>
  <c r="O335" i="10" s="1"/>
  <c r="I336" i="10"/>
  <c r="O336" i="10" s="1"/>
  <c r="I337" i="10"/>
  <c r="O337" i="10" s="1"/>
  <c r="I338" i="10"/>
  <c r="O338" i="10" s="1"/>
  <c r="I339" i="10"/>
  <c r="O339" i="10" s="1"/>
  <c r="I340" i="10"/>
  <c r="O340" i="10" s="1"/>
  <c r="I341" i="10"/>
  <c r="O341" i="10" s="1"/>
  <c r="I342" i="10"/>
  <c r="O342" i="10" s="1"/>
  <c r="I343" i="10"/>
  <c r="O343" i="10" s="1"/>
  <c r="I344" i="10"/>
  <c r="O344" i="10" s="1"/>
  <c r="I74" i="10"/>
  <c r="I78" i="10"/>
  <c r="I82" i="10"/>
  <c r="I86" i="10"/>
  <c r="I90" i="10"/>
  <c r="I849" i="10"/>
  <c r="I75" i="10"/>
  <c r="I79" i="10"/>
  <c r="I83" i="10"/>
  <c r="I87" i="10"/>
  <c r="I91" i="10"/>
  <c r="I840" i="10"/>
  <c r="I762" i="10"/>
  <c r="O762" i="10" s="1"/>
  <c r="I511" i="10"/>
  <c r="I510" i="10"/>
  <c r="I509" i="10"/>
  <c r="I508" i="10"/>
  <c r="I507" i="10"/>
  <c r="I506" i="10"/>
  <c r="I505" i="10"/>
  <c r="I504" i="10"/>
  <c r="I503" i="10"/>
  <c r="I502" i="10"/>
  <c r="I501" i="10"/>
  <c r="I500" i="10"/>
  <c r="I499" i="10"/>
  <c r="I498" i="10"/>
  <c r="I497" i="10"/>
  <c r="I496" i="10"/>
  <c r="I495" i="10"/>
  <c r="I494" i="10"/>
  <c r="I493" i="10"/>
  <c r="I492" i="10"/>
  <c r="I491" i="10"/>
  <c r="I761" i="10"/>
  <c r="O761" i="10" s="1"/>
  <c r="I239" i="10"/>
  <c r="I247" i="10"/>
  <c r="I240" i="10"/>
  <c r="O240" i="10" s="1"/>
  <c r="I248" i="10"/>
  <c r="O248" i="10" s="1"/>
  <c r="I763" i="10"/>
  <c r="I237" i="10"/>
  <c r="I245" i="10"/>
  <c r="I253" i="10"/>
  <c r="I238" i="10"/>
  <c r="O238" i="10" s="1"/>
  <c r="I246" i="10"/>
  <c r="O246" i="10" s="1"/>
  <c r="I744" i="10"/>
  <c r="O744" i="10" s="1"/>
  <c r="I745" i="10"/>
  <c r="O745" i="10" s="1"/>
  <c r="I746" i="10"/>
  <c r="O746" i="10" s="1"/>
  <c r="I747" i="10"/>
  <c r="O747" i="10" s="1"/>
  <c r="I748" i="10"/>
  <c r="O748" i="10" s="1"/>
  <c r="I749" i="10"/>
  <c r="O749" i="10" s="1"/>
  <c r="I750" i="10"/>
  <c r="O750" i="10" s="1"/>
  <c r="I751" i="10"/>
  <c r="O751" i="10" s="1"/>
  <c r="I752" i="10"/>
  <c r="O752" i="10" s="1"/>
  <c r="I753" i="10"/>
  <c r="O753" i="10" s="1"/>
  <c r="I754" i="10"/>
  <c r="O754" i="10" s="1"/>
  <c r="I755" i="10"/>
  <c r="O755" i="10" s="1"/>
  <c r="I756" i="10"/>
  <c r="O756" i="10" s="1"/>
  <c r="I757" i="10"/>
  <c r="O757" i="10" s="1"/>
  <c r="I758" i="10"/>
  <c r="O758" i="10" s="1"/>
  <c r="I759" i="10"/>
  <c r="O759" i="10" s="1"/>
  <c r="I760" i="10"/>
  <c r="O760" i="10" s="1"/>
  <c r="I764" i="10"/>
  <c r="O764" i="10" s="1"/>
  <c r="I243" i="10"/>
  <c r="I251" i="10"/>
  <c r="I244" i="10"/>
  <c r="O244" i="10" s="1"/>
  <c r="I252" i="10"/>
  <c r="O252" i="10" s="1"/>
  <c r="I254" i="10"/>
  <c r="O254" i="10" s="1"/>
  <c r="I255" i="10"/>
  <c r="O255" i="10" s="1"/>
  <c r="I256" i="10"/>
  <c r="O256" i="10" s="1"/>
  <c r="I257" i="10"/>
  <c r="O257" i="10" s="1"/>
  <c r="I258" i="10"/>
  <c r="O258" i="10" s="1"/>
  <c r="I259" i="10"/>
  <c r="O259" i="10" s="1"/>
  <c r="I241" i="10"/>
  <c r="I249" i="10"/>
  <c r="I242" i="10"/>
  <c r="O242" i="10" s="1"/>
  <c r="I250" i="10"/>
  <c r="O250" i="10" s="1"/>
  <c r="I167" i="10"/>
  <c r="I175" i="10"/>
  <c r="I407" i="10"/>
  <c r="I408" i="10"/>
  <c r="I409" i="10"/>
  <c r="I410" i="10"/>
  <c r="I411" i="10"/>
  <c r="I412" i="10"/>
  <c r="I413" i="10"/>
  <c r="I414" i="10"/>
  <c r="I156" i="10"/>
  <c r="I160" i="10"/>
  <c r="I164" i="10"/>
  <c r="I416" i="10"/>
  <c r="I418" i="10"/>
  <c r="I420" i="10"/>
  <c r="I422" i="10"/>
  <c r="I424" i="10"/>
  <c r="I426" i="10"/>
  <c r="I173" i="10"/>
  <c r="I174" i="10"/>
  <c r="O174" i="10" s="1"/>
  <c r="I157" i="10"/>
  <c r="I161" i="10"/>
  <c r="I165" i="10"/>
  <c r="I660" i="10"/>
  <c r="O660" i="10" s="1"/>
  <c r="I661" i="10"/>
  <c r="O661" i="10" s="1"/>
  <c r="I662" i="10"/>
  <c r="O662" i="10" s="1"/>
  <c r="I663" i="10"/>
  <c r="O663" i="10" s="1"/>
  <c r="I664" i="10"/>
  <c r="O664" i="10" s="1"/>
  <c r="I665" i="10"/>
  <c r="O665" i="10" s="1"/>
  <c r="I666" i="10"/>
  <c r="O666" i="10" s="1"/>
  <c r="I667" i="10"/>
  <c r="O667" i="10" s="1"/>
  <c r="I668" i="10"/>
  <c r="O668" i="10" s="1"/>
  <c r="I669" i="10"/>
  <c r="O669" i="10" s="1"/>
  <c r="I670" i="10"/>
  <c r="O670" i="10" s="1"/>
  <c r="I671" i="10"/>
  <c r="O671" i="10" s="1"/>
  <c r="I672" i="10"/>
  <c r="O672" i="10" s="1"/>
  <c r="I673" i="10"/>
  <c r="O673" i="10" s="1"/>
  <c r="I674" i="10"/>
  <c r="O674" i="10" s="1"/>
  <c r="I675" i="10"/>
  <c r="O675" i="10" s="1"/>
  <c r="I676" i="10"/>
  <c r="O676" i="10" s="1"/>
  <c r="I677" i="10"/>
  <c r="O677" i="10" s="1"/>
  <c r="I678" i="10"/>
  <c r="O678" i="10" s="1"/>
  <c r="I679" i="10"/>
  <c r="O679" i="10" s="1"/>
  <c r="I680" i="10"/>
  <c r="O680" i="10" s="1"/>
  <c r="I681" i="10"/>
  <c r="O681" i="10" s="1"/>
  <c r="I682" i="10"/>
  <c r="O682" i="10" s="1"/>
  <c r="I171" i="10"/>
  <c r="I172" i="10"/>
  <c r="O172" i="10" s="1"/>
  <c r="I170" i="10"/>
  <c r="O170" i="10" s="1"/>
  <c r="I154" i="10"/>
  <c r="I158" i="10"/>
  <c r="I162" i="10"/>
  <c r="I415" i="10"/>
  <c r="I417" i="10"/>
  <c r="I419" i="10"/>
  <c r="I421" i="10"/>
  <c r="I423" i="10"/>
  <c r="I425" i="10"/>
  <c r="I427" i="10"/>
  <c r="I169" i="10"/>
  <c r="I168" i="10"/>
  <c r="O168" i="10" s="1"/>
  <c r="I166" i="10"/>
  <c r="O166" i="10" s="1"/>
  <c r="I155" i="10"/>
  <c r="I159" i="10"/>
  <c r="I163" i="10"/>
  <c r="I598" i="22"/>
  <c r="U598" i="22" s="1"/>
  <c r="I594" i="22"/>
  <c r="U594" i="22" s="1"/>
  <c r="I590" i="22"/>
  <c r="U590" i="22" s="1"/>
  <c r="I586" i="22"/>
  <c r="U586" i="22" s="1"/>
  <c r="I597" i="22"/>
  <c r="U597" i="22" s="1"/>
  <c r="I593" i="22"/>
  <c r="U593" i="22" s="1"/>
  <c r="I589" i="22"/>
  <c r="U589" i="22" s="1"/>
  <c r="I585" i="22"/>
  <c r="U585" i="22" s="1"/>
  <c r="I584" i="22"/>
  <c r="U584" i="22" s="1"/>
  <c r="I582" i="22"/>
  <c r="U582" i="22" s="1"/>
  <c r="I580" i="22"/>
  <c r="U580" i="22" s="1"/>
  <c r="I578" i="22"/>
  <c r="U578" i="22" s="1"/>
  <c r="I588" i="22"/>
  <c r="U588" i="22" s="1"/>
  <c r="I592" i="22"/>
  <c r="U592" i="22" s="1"/>
  <c r="I596" i="22"/>
  <c r="U596" i="22" s="1"/>
  <c r="I344" i="22"/>
  <c r="U344" i="22" s="1"/>
  <c r="I340" i="22"/>
  <c r="U340" i="22" s="1"/>
  <c r="I336" i="22"/>
  <c r="U336" i="22" s="1"/>
  <c r="I332" i="22"/>
  <c r="U332" i="22" s="1"/>
  <c r="I328" i="22"/>
  <c r="U328" i="22" s="1"/>
  <c r="I324" i="22"/>
  <c r="U324" i="22" s="1"/>
  <c r="I341" i="22"/>
  <c r="U341" i="22" s="1"/>
  <c r="I337" i="22"/>
  <c r="U337" i="22" s="1"/>
  <c r="I333" i="22"/>
  <c r="U333" i="22" s="1"/>
  <c r="I329" i="22"/>
  <c r="U329" i="22" s="1"/>
  <c r="I325" i="22"/>
  <c r="U325" i="22" s="1"/>
  <c r="I343" i="22"/>
  <c r="U343" i="22" s="1"/>
  <c r="I339" i="22"/>
  <c r="U339" i="22" s="1"/>
  <c r="I335" i="22"/>
  <c r="U335" i="22" s="1"/>
  <c r="I331" i="22"/>
  <c r="U331" i="22" s="1"/>
  <c r="I327" i="22"/>
  <c r="U327" i="22" s="1"/>
  <c r="I342" i="22"/>
  <c r="U342" i="22" s="1"/>
  <c r="I338" i="22"/>
  <c r="U338" i="22" s="1"/>
  <c r="I334" i="22"/>
  <c r="U334" i="22" s="1"/>
  <c r="I330" i="22"/>
  <c r="U330" i="22" s="1"/>
  <c r="I326" i="22"/>
  <c r="U326" i="22" s="1"/>
  <c r="I91" i="22"/>
  <c r="I87" i="22"/>
  <c r="I83" i="22"/>
  <c r="I79" i="22"/>
  <c r="I75" i="22"/>
  <c r="I81" i="22"/>
  <c r="I76" i="22"/>
  <c r="U76" i="22" s="1"/>
  <c r="I84" i="22"/>
  <c r="U84" i="22" s="1"/>
  <c r="I579" i="22"/>
  <c r="I591" i="22"/>
  <c r="I583" i="22"/>
  <c r="I78" i="22"/>
  <c r="I86" i="22"/>
  <c r="I77" i="22"/>
  <c r="I595" i="22"/>
  <c r="I577" i="22"/>
  <c r="I587" i="22"/>
  <c r="I73" i="22"/>
  <c r="I89" i="22"/>
  <c r="I72" i="22"/>
  <c r="U72" i="22" s="1"/>
  <c r="I80" i="22"/>
  <c r="U80" i="22" s="1"/>
  <c r="I88" i="22"/>
  <c r="U88" i="22" s="1"/>
  <c r="I74" i="22"/>
  <c r="I82" i="22"/>
  <c r="I90" i="22"/>
  <c r="I85" i="22"/>
  <c r="I552" i="22"/>
  <c r="U552" i="22" s="1"/>
  <c r="I548" i="22"/>
  <c r="U548" i="22" s="1"/>
  <c r="I544" i="22"/>
  <c r="U544" i="22" s="1"/>
  <c r="I540" i="22"/>
  <c r="U540" i="22" s="1"/>
  <c r="I536" i="22"/>
  <c r="U536" i="22" s="1"/>
  <c r="I555" i="22"/>
  <c r="I554" i="22"/>
  <c r="U554" i="22" s="1"/>
  <c r="I550" i="22"/>
  <c r="U550" i="22" s="1"/>
  <c r="I546" i="22"/>
  <c r="U546" i="22" s="1"/>
  <c r="I542" i="22"/>
  <c r="U542" i="22" s="1"/>
  <c r="I538" i="22"/>
  <c r="U538" i="22" s="1"/>
  <c r="I534" i="22"/>
  <c r="U534" i="22" s="1"/>
  <c r="I300" i="22"/>
  <c r="U300" i="22" s="1"/>
  <c r="I296" i="22"/>
  <c r="U296" i="22" s="1"/>
  <c r="I292" i="22"/>
  <c r="U292" i="22" s="1"/>
  <c r="I288" i="22"/>
  <c r="U288" i="22" s="1"/>
  <c r="I301" i="22"/>
  <c r="U301" i="22" s="1"/>
  <c r="I297" i="22"/>
  <c r="U297" i="22" s="1"/>
  <c r="I293" i="22"/>
  <c r="U293" i="22" s="1"/>
  <c r="I289" i="22"/>
  <c r="U289" i="22" s="1"/>
  <c r="I299" i="22"/>
  <c r="U299" i="22" s="1"/>
  <c r="I295" i="22"/>
  <c r="U295" i="22" s="1"/>
  <c r="I291" i="22"/>
  <c r="U291" i="22" s="1"/>
  <c r="I298" i="22"/>
  <c r="U298" i="22" s="1"/>
  <c r="I294" i="22"/>
  <c r="U294" i="22" s="1"/>
  <c r="I290" i="22"/>
  <c r="U290" i="22" s="1"/>
  <c r="I47" i="22"/>
  <c r="U47" i="22" s="1"/>
  <c r="I45" i="22"/>
  <c r="U45" i="22" s="1"/>
  <c r="I43" i="22"/>
  <c r="U43" i="22" s="1"/>
  <c r="I41" i="22"/>
  <c r="U41" i="22" s="1"/>
  <c r="I39" i="22"/>
  <c r="U39" i="22" s="1"/>
  <c r="I37" i="22"/>
  <c r="U37" i="22" s="1"/>
  <c r="I35" i="22"/>
  <c r="U35" i="22" s="1"/>
  <c r="I33" i="22"/>
  <c r="U33" i="22" s="1"/>
  <c r="I31" i="22"/>
  <c r="U31" i="22" s="1"/>
  <c r="I29" i="22"/>
  <c r="U29" i="22" s="1"/>
  <c r="I27" i="22"/>
  <c r="U27" i="22" s="1"/>
  <c r="I28" i="22"/>
  <c r="I36" i="22"/>
  <c r="I30" i="22"/>
  <c r="I38" i="22"/>
  <c r="I48" i="22"/>
  <c r="I285" i="22"/>
  <c r="I284" i="22"/>
  <c r="I539" i="22"/>
  <c r="I537" i="22"/>
  <c r="I553" i="22"/>
  <c r="I46" i="22"/>
  <c r="I281" i="22"/>
  <c r="U281" i="22" s="1"/>
  <c r="I283" i="22"/>
  <c r="I287" i="22"/>
  <c r="I282" i="22"/>
  <c r="I543" i="22"/>
  <c r="I541" i="22"/>
  <c r="I32" i="22"/>
  <c r="I40" i="22"/>
  <c r="I34" i="22"/>
  <c r="I42" i="22"/>
  <c r="I44" i="22"/>
  <c r="I280" i="22"/>
  <c r="I547" i="22"/>
  <c r="U547" i="22" s="1"/>
  <c r="I545" i="22"/>
  <c r="I759" i="22"/>
  <c r="I757" i="22"/>
  <c r="I747" i="22"/>
  <c r="U747" i="22" s="1"/>
  <c r="I753" i="22"/>
  <c r="U753" i="22" s="1"/>
  <c r="I755" i="22"/>
  <c r="U755" i="22" s="1"/>
  <c r="I511" i="22"/>
  <c r="U511" i="22" s="1"/>
  <c r="I507" i="22"/>
  <c r="U507" i="22" s="1"/>
  <c r="I508" i="22"/>
  <c r="U508" i="22" s="1"/>
  <c r="I504" i="22"/>
  <c r="U504" i="22" s="1"/>
  <c r="I500" i="22"/>
  <c r="U500" i="22" s="1"/>
  <c r="I496" i="22"/>
  <c r="U496" i="22" s="1"/>
  <c r="I492" i="22"/>
  <c r="U492" i="22" s="1"/>
  <c r="I509" i="22"/>
  <c r="U509" i="22" s="1"/>
  <c r="I505" i="22"/>
  <c r="U505" i="22" s="1"/>
  <c r="I501" i="22"/>
  <c r="U501" i="22" s="1"/>
  <c r="I497" i="22"/>
  <c r="U497" i="22" s="1"/>
  <c r="I493" i="22"/>
  <c r="U493" i="22" s="1"/>
  <c r="I510" i="22"/>
  <c r="U510" i="22" s="1"/>
  <c r="I506" i="22"/>
  <c r="U506" i="22" s="1"/>
  <c r="I502" i="22"/>
  <c r="U502" i="22" s="1"/>
  <c r="I498" i="22"/>
  <c r="U498" i="22" s="1"/>
  <c r="I494" i="22"/>
  <c r="U494" i="22" s="1"/>
  <c r="I503" i="22"/>
  <c r="U503" i="22" s="1"/>
  <c r="I499" i="22"/>
  <c r="U499" i="22" s="1"/>
  <c r="I495" i="22"/>
  <c r="U495" i="22" s="1"/>
  <c r="I491" i="22"/>
  <c r="U491" i="22" s="1"/>
  <c r="I245" i="22"/>
  <c r="I239" i="22"/>
  <c r="I255" i="22"/>
  <c r="I244" i="22"/>
  <c r="I252" i="22"/>
  <c r="I241" i="22"/>
  <c r="I257" i="22"/>
  <c r="U257" i="22" s="1"/>
  <c r="I251" i="22"/>
  <c r="I242" i="22"/>
  <c r="I250" i="22"/>
  <c r="I258" i="22"/>
  <c r="I237" i="22"/>
  <c r="I253" i="22"/>
  <c r="I247" i="22"/>
  <c r="I240" i="22"/>
  <c r="I248" i="22"/>
  <c r="I256" i="22"/>
  <c r="I717" i="22"/>
  <c r="I709" i="22"/>
  <c r="U709" i="22" s="1"/>
  <c r="I701" i="22"/>
  <c r="U701" i="22" s="1"/>
  <c r="I713" i="22"/>
  <c r="I705" i="22"/>
  <c r="I702" i="22"/>
  <c r="I468" i="22"/>
  <c r="I464" i="22"/>
  <c r="I461" i="22"/>
  <c r="U461" i="22" s="1"/>
  <c r="I459" i="22"/>
  <c r="U459" i="22" s="1"/>
  <c r="I457" i="22"/>
  <c r="U457" i="22" s="1"/>
  <c r="I455" i="22"/>
  <c r="U455" i="22" s="1"/>
  <c r="I453" i="22"/>
  <c r="U453" i="22" s="1"/>
  <c r="I451" i="22"/>
  <c r="U451" i="22" s="1"/>
  <c r="I449" i="22"/>
  <c r="U449" i="22" s="1"/>
  <c r="I466" i="22"/>
  <c r="I462" i="22"/>
  <c r="I460" i="22"/>
  <c r="U460" i="22" s="1"/>
  <c r="I458" i="22"/>
  <c r="U458" i="22" s="1"/>
  <c r="I456" i="22"/>
  <c r="U456" i="22" s="1"/>
  <c r="I454" i="22"/>
  <c r="U454" i="22" s="1"/>
  <c r="I452" i="22"/>
  <c r="U452" i="22" s="1"/>
  <c r="I450" i="22"/>
  <c r="U450" i="22" s="1"/>
  <c r="I198" i="22"/>
  <c r="I199" i="22"/>
  <c r="I202" i="22"/>
  <c r="I203" i="22"/>
  <c r="I206" i="22"/>
  <c r="I207" i="22"/>
  <c r="I210" i="22"/>
  <c r="I211" i="22"/>
  <c r="I214" i="22"/>
  <c r="I463" i="22"/>
  <c r="U463" i="22" s="1"/>
  <c r="I465" i="22"/>
  <c r="U465" i="22" s="1"/>
  <c r="I196" i="22"/>
  <c r="I197" i="22"/>
  <c r="I200" i="22"/>
  <c r="I201" i="22"/>
  <c r="I204" i="22"/>
  <c r="I205" i="22"/>
  <c r="I208" i="22"/>
  <c r="I209" i="22"/>
  <c r="I212" i="22"/>
  <c r="I213" i="22"/>
  <c r="I467" i="22"/>
  <c r="U467" i="22" s="1"/>
  <c r="I673" i="22"/>
  <c r="I667" i="22"/>
  <c r="I663" i="22"/>
  <c r="I427" i="22"/>
  <c r="U427" i="22" s="1"/>
  <c r="I425" i="22"/>
  <c r="U425" i="22" s="1"/>
  <c r="I423" i="22"/>
  <c r="U423" i="22" s="1"/>
  <c r="I421" i="22"/>
  <c r="U421" i="22" s="1"/>
  <c r="I419" i="22"/>
  <c r="U419" i="22" s="1"/>
  <c r="I417" i="22"/>
  <c r="U417" i="22" s="1"/>
  <c r="I415" i="22"/>
  <c r="U415" i="22" s="1"/>
  <c r="I413" i="22"/>
  <c r="U413" i="22" s="1"/>
  <c r="I411" i="22"/>
  <c r="U411" i="22" s="1"/>
  <c r="I409" i="22"/>
  <c r="U409" i="22" s="1"/>
  <c r="I407" i="22"/>
  <c r="U407" i="22" s="1"/>
  <c r="I426" i="22"/>
  <c r="U426" i="22" s="1"/>
  <c r="I424" i="22"/>
  <c r="U424" i="22" s="1"/>
  <c r="I422" i="22"/>
  <c r="U422" i="22" s="1"/>
  <c r="I420" i="22"/>
  <c r="U420" i="22" s="1"/>
  <c r="I418" i="22"/>
  <c r="U418" i="22" s="1"/>
  <c r="I416" i="22"/>
  <c r="U416" i="22" s="1"/>
  <c r="I414" i="22"/>
  <c r="U414" i="22" s="1"/>
  <c r="I412" i="22"/>
  <c r="U412" i="22" s="1"/>
  <c r="I410" i="22"/>
  <c r="U410" i="22" s="1"/>
  <c r="I408" i="22"/>
  <c r="U408" i="22" s="1"/>
  <c r="I163" i="22"/>
  <c r="I155" i="22"/>
  <c r="I157" i="22"/>
  <c r="I159" i="22"/>
  <c r="U159" i="22" s="1"/>
  <c r="I161" i="22"/>
  <c r="I172" i="22"/>
  <c r="I664" i="22"/>
  <c r="I661" i="22"/>
  <c r="I660" i="22"/>
  <c r="I679" i="22"/>
  <c r="I168" i="22"/>
  <c r="I166" i="22"/>
  <c r="I170" i="22"/>
  <c r="I174" i="22"/>
  <c r="I156" i="22"/>
  <c r="U156" i="22" s="1"/>
  <c r="I160" i="22"/>
  <c r="U160" i="22" s="1"/>
  <c r="I665" i="22"/>
  <c r="I668" i="22"/>
  <c r="I678" i="22"/>
  <c r="I165" i="22"/>
  <c r="I169" i="22"/>
  <c r="I173" i="22"/>
  <c r="I164" i="22"/>
  <c r="I167" i="22"/>
  <c r="I171" i="22"/>
  <c r="I175" i="22"/>
  <c r="I1450" i="22"/>
  <c r="U1450" i="22" s="1"/>
  <c r="AB1450" i="22" s="1"/>
  <c r="I1448" i="22"/>
  <c r="U1448" i="22" s="1"/>
  <c r="AB1448" i="22" s="1"/>
  <c r="I1445" i="22"/>
  <c r="U1445" i="22" s="1"/>
  <c r="AB1445" i="22" s="1"/>
  <c r="I1407" i="22"/>
  <c r="U1407" i="22" s="1"/>
  <c r="AB1407" i="22" s="1"/>
  <c r="I1401" i="22"/>
  <c r="U1401" i="22" s="1"/>
  <c r="AB1401" i="22" s="1"/>
  <c r="I1476" i="22"/>
  <c r="I1447" i="22"/>
  <c r="U1447" i="22" s="1"/>
  <c r="AB1447" i="22" s="1"/>
  <c r="I1391" i="22"/>
  <c r="U1391" i="22" s="1"/>
  <c r="I1381" i="22"/>
  <c r="U1381" i="22" s="1"/>
  <c r="AB1381" i="22" s="1"/>
  <c r="I1449" i="22"/>
  <c r="U1449" i="22" s="1"/>
  <c r="AB1449" i="22" s="1"/>
  <c r="I1373" i="22"/>
  <c r="U1373" i="22" s="1"/>
  <c r="AB1373" i="22" s="1"/>
  <c r="I1478" i="22"/>
  <c r="I1329" i="22"/>
  <c r="U1329" i="22" s="1"/>
  <c r="AB1329" i="22" s="1"/>
  <c r="I1298" i="22"/>
  <c r="U1298" i="22" s="1"/>
  <c r="AB1298" i="22" s="1"/>
  <c r="I1278" i="22"/>
  <c r="I1209" i="22"/>
  <c r="U1209" i="22" s="1"/>
  <c r="AB1209" i="22" s="1"/>
  <c r="I1162" i="22"/>
  <c r="I1270" i="22"/>
  <c r="I1221" i="22"/>
  <c r="U1221" i="22" s="1"/>
  <c r="AB1221" i="22" s="1"/>
  <c r="I1220" i="22"/>
  <c r="U1220" i="22" s="1"/>
  <c r="AB1220" i="22" s="1"/>
  <c r="I1210" i="22"/>
  <c r="U1210" i="22" s="1"/>
  <c r="AB1210" i="22" s="1"/>
  <c r="I1207" i="22"/>
  <c r="U1207" i="22" s="1"/>
  <c r="I1212" i="22"/>
  <c r="U1212" i="22" s="1"/>
  <c r="I1204" i="22"/>
  <c r="I1199" i="22"/>
  <c r="U1199" i="22" s="1"/>
  <c r="AB1199" i="22" s="1"/>
  <c r="I1194" i="22"/>
  <c r="I1170" i="22"/>
  <c r="U1170" i="22" s="1"/>
  <c r="AB1170" i="22" s="1"/>
  <c r="I1330" i="22"/>
  <c r="U1330" i="22" s="1"/>
  <c r="AB1330" i="22" s="1"/>
  <c r="I1322" i="22"/>
  <c r="U1322" i="22" s="1"/>
  <c r="AB1322" i="22" s="1"/>
  <c r="I1316" i="22"/>
  <c r="I1186" i="22"/>
  <c r="U1186" i="22" s="1"/>
  <c r="AB1186" i="22" s="1"/>
  <c r="I1230" i="22"/>
  <c r="U1230" i="22" s="1"/>
  <c r="I1193" i="22"/>
  <c r="U1193" i="22" s="1"/>
  <c r="AB1193" i="22" s="1"/>
  <c r="I1146" i="22"/>
  <c r="U1146" i="22" s="1"/>
  <c r="AB1146" i="22" s="1"/>
  <c r="I638" i="22"/>
  <c r="U638" i="22" s="1"/>
  <c r="I634" i="22"/>
  <c r="U634" i="22" s="1"/>
  <c r="I630" i="22"/>
  <c r="U630" i="22" s="1"/>
  <c r="I626" i="22"/>
  <c r="U626" i="22" s="1"/>
  <c r="I622" i="22"/>
  <c r="U622" i="22" s="1"/>
  <c r="I637" i="22"/>
  <c r="U637" i="22" s="1"/>
  <c r="I633" i="22"/>
  <c r="U633" i="22" s="1"/>
  <c r="I629" i="22"/>
  <c r="U629" i="22" s="1"/>
  <c r="I625" i="22"/>
  <c r="U625" i="22" s="1"/>
  <c r="I621" i="22"/>
  <c r="U621" i="22" s="1"/>
  <c r="I624" i="22"/>
  <c r="U624" i="22" s="1"/>
  <c r="I628" i="22"/>
  <c r="U628" i="22" s="1"/>
  <c r="I632" i="22"/>
  <c r="U632" i="22" s="1"/>
  <c r="I636" i="22"/>
  <c r="U636" i="22" s="1"/>
  <c r="I620" i="22"/>
  <c r="U620" i="22" s="1"/>
  <c r="I379" i="22"/>
  <c r="U379" i="22" s="1"/>
  <c r="I378" i="22"/>
  <c r="U378" i="22" s="1"/>
  <c r="I371" i="22"/>
  <c r="U371" i="22" s="1"/>
  <c r="I368" i="22"/>
  <c r="U368" i="22" s="1"/>
  <c r="I385" i="22"/>
  <c r="U385" i="22" s="1"/>
  <c r="I384" i="22"/>
  <c r="U384" i="22" s="1"/>
  <c r="I377" i="22"/>
  <c r="U377" i="22" s="1"/>
  <c r="I376" i="22"/>
  <c r="U376" i="22" s="1"/>
  <c r="I369" i="22"/>
  <c r="U369" i="22" s="1"/>
  <c r="I383" i="22"/>
  <c r="U383" i="22" s="1"/>
  <c r="I382" i="22"/>
  <c r="U382" i="22" s="1"/>
  <c r="I375" i="22"/>
  <c r="U375" i="22" s="1"/>
  <c r="I374" i="22"/>
  <c r="U374" i="22" s="1"/>
  <c r="I370" i="22"/>
  <c r="U370" i="22" s="1"/>
  <c r="I366" i="22"/>
  <c r="U366" i="22" s="1"/>
  <c r="I381" i="22"/>
  <c r="U381" i="22" s="1"/>
  <c r="I380" i="22"/>
  <c r="U380" i="22" s="1"/>
  <c r="I373" i="22"/>
  <c r="U373" i="22" s="1"/>
  <c r="I372" i="22"/>
  <c r="U372" i="22" s="1"/>
  <c r="I367" i="22"/>
  <c r="U367" i="22" s="1"/>
  <c r="I127" i="22"/>
  <c r="I129" i="22"/>
  <c r="I121" i="22"/>
  <c r="I131" i="22"/>
  <c r="I123" i="22"/>
  <c r="I133" i="22"/>
  <c r="I125" i="22"/>
  <c r="I117" i="22"/>
  <c r="I114" i="22"/>
  <c r="U114" i="22" s="1"/>
  <c r="I635" i="22"/>
  <c r="I115" i="22"/>
  <c r="I120" i="22"/>
  <c r="U120" i="22" s="1"/>
  <c r="I124" i="22"/>
  <c r="U124" i="22" s="1"/>
  <c r="I128" i="22"/>
  <c r="U128" i="22" s="1"/>
  <c r="I132" i="22"/>
  <c r="U132" i="22" s="1"/>
  <c r="I631" i="22"/>
  <c r="I627" i="22"/>
  <c r="I113" i="22"/>
  <c r="I118" i="22"/>
  <c r="U118" i="22" s="1"/>
  <c r="I639" i="22"/>
  <c r="I119" i="22"/>
  <c r="I116" i="22"/>
  <c r="U116" i="22" s="1"/>
  <c r="I122" i="22"/>
  <c r="U122" i="22" s="1"/>
  <c r="I126" i="22"/>
  <c r="U126" i="22" s="1"/>
  <c r="I130" i="22"/>
  <c r="U130" i="22" s="1"/>
  <c r="J219" i="10"/>
  <c r="J227" i="10"/>
  <c r="J235" i="10"/>
  <c r="J216" i="10"/>
  <c r="J220" i="10"/>
  <c r="J224" i="10"/>
  <c r="J228" i="10"/>
  <c r="J232" i="10"/>
  <c r="J236" i="10"/>
  <c r="J472" i="10"/>
  <c r="J476" i="10"/>
  <c r="J480" i="10"/>
  <c r="J484" i="10"/>
  <c r="J488" i="10"/>
  <c r="J221" i="10"/>
  <c r="J229" i="10"/>
  <c r="J469" i="10"/>
  <c r="J473" i="10"/>
  <c r="J477" i="10"/>
  <c r="J481" i="10"/>
  <c r="J485" i="10"/>
  <c r="J489" i="10"/>
  <c r="J215" i="10"/>
  <c r="J223" i="10"/>
  <c r="J231" i="10"/>
  <c r="J218" i="10"/>
  <c r="J222" i="10"/>
  <c r="J226" i="10"/>
  <c r="J230" i="10"/>
  <c r="J234" i="10"/>
  <c r="J470" i="10"/>
  <c r="J474" i="10"/>
  <c r="J478" i="10"/>
  <c r="J482" i="10"/>
  <c r="J486" i="10"/>
  <c r="J490" i="10"/>
  <c r="J217" i="10"/>
  <c r="J225" i="10"/>
  <c r="J233" i="10"/>
  <c r="J722" i="10"/>
  <c r="J723" i="10"/>
  <c r="J724" i="10"/>
  <c r="J725" i="10"/>
  <c r="J726" i="10"/>
  <c r="J727" i="10"/>
  <c r="J728" i="10"/>
  <c r="J729" i="10"/>
  <c r="J730" i="10"/>
  <c r="J731" i="10"/>
  <c r="J732" i="10"/>
  <c r="J733" i="10"/>
  <c r="J734" i="10"/>
  <c r="J735" i="10"/>
  <c r="J736" i="10"/>
  <c r="J737" i="10"/>
  <c r="J738" i="10"/>
  <c r="J739" i="10"/>
  <c r="J740" i="10"/>
  <c r="J741" i="10"/>
  <c r="J742" i="10"/>
  <c r="J743" i="10"/>
  <c r="J471" i="10"/>
  <c r="J475" i="10"/>
  <c r="J479" i="10"/>
  <c r="J483" i="10"/>
  <c r="J487" i="10"/>
  <c r="L617" i="22"/>
  <c r="L613" i="22"/>
  <c r="X613" i="22" s="1"/>
  <c r="AE613" i="22" s="1"/>
  <c r="L609" i="22"/>
  <c r="L605" i="22"/>
  <c r="L601" i="22"/>
  <c r="L362" i="22"/>
  <c r="L358" i="22"/>
  <c r="L354" i="22"/>
  <c r="X354" i="22" s="1"/>
  <c r="AE354" i="22" s="1"/>
  <c r="L350" i="22"/>
  <c r="L346" i="22"/>
  <c r="L364" i="22"/>
  <c r="L360" i="22"/>
  <c r="L356" i="22"/>
  <c r="L352" i="22"/>
  <c r="X352" i="22" s="1"/>
  <c r="AE352" i="22" s="1"/>
  <c r="L348" i="22"/>
  <c r="L104" i="22"/>
  <c r="X104" i="22" s="1"/>
  <c r="AE104" i="22" s="1"/>
  <c r="L103" i="22"/>
  <c r="L100" i="22"/>
  <c r="X100" i="22" s="1"/>
  <c r="AE100" i="22" s="1"/>
  <c r="L99" i="22"/>
  <c r="L96" i="22"/>
  <c r="X96" i="22" s="1"/>
  <c r="AE96" i="22" s="1"/>
  <c r="L95" i="22"/>
  <c r="L92" i="22"/>
  <c r="X92" i="22" s="1"/>
  <c r="AE92" i="22" s="1"/>
  <c r="L93" i="22"/>
  <c r="L98" i="22"/>
  <c r="X98" i="22" s="1"/>
  <c r="AE98" i="22" s="1"/>
  <c r="L108" i="22"/>
  <c r="X108" i="22" s="1"/>
  <c r="AE108" i="22" s="1"/>
  <c r="L112" i="22"/>
  <c r="X112" i="22" s="1"/>
  <c r="AE112" i="22" s="1"/>
  <c r="L615" i="22"/>
  <c r="X615" i="22" s="1"/>
  <c r="AE615" i="22" s="1"/>
  <c r="L607" i="22"/>
  <c r="L611" i="22"/>
  <c r="L94" i="22"/>
  <c r="X94" i="22" s="1"/>
  <c r="AE94" i="22" s="1"/>
  <c r="L105" i="22"/>
  <c r="L109" i="22"/>
  <c r="L345" i="22"/>
  <c r="X345" i="22" s="1"/>
  <c r="AE345" i="22" s="1"/>
  <c r="L349" i="22"/>
  <c r="X349" i="22" s="1"/>
  <c r="AE349" i="22" s="1"/>
  <c r="L353" i="22"/>
  <c r="X353" i="22" s="1"/>
  <c r="AE353" i="22" s="1"/>
  <c r="L357" i="22"/>
  <c r="X357" i="22" s="1"/>
  <c r="AE357" i="22" s="1"/>
  <c r="L361" i="22"/>
  <c r="X361" i="22" s="1"/>
  <c r="AE361" i="22" s="1"/>
  <c r="L365" i="22"/>
  <c r="X365" i="22" s="1"/>
  <c r="AE365" i="22" s="1"/>
  <c r="L603" i="22"/>
  <c r="L101" i="22"/>
  <c r="L106" i="22"/>
  <c r="X106" i="22" s="1"/>
  <c r="AE106" i="22" s="1"/>
  <c r="L110" i="22"/>
  <c r="X110" i="22" s="1"/>
  <c r="AE110" i="22" s="1"/>
  <c r="L599" i="22"/>
  <c r="L97" i="22"/>
  <c r="L102" i="22"/>
  <c r="X102" i="22" s="1"/>
  <c r="AE102" i="22" s="1"/>
  <c r="L107" i="22"/>
  <c r="L111" i="22"/>
  <c r="L279" i="22"/>
  <c r="L275" i="22"/>
  <c r="L271" i="22"/>
  <c r="X271" i="22" s="1"/>
  <c r="AE271" i="22" s="1"/>
  <c r="L26" i="22"/>
  <c r="L18" i="22"/>
  <c r="L10" i="22"/>
  <c r="L20" i="22"/>
  <c r="L12" i="22"/>
  <c r="L267" i="22"/>
  <c r="L261" i="22"/>
  <c r="L277" i="22"/>
  <c r="L262" i="22"/>
  <c r="X262" i="22" s="1"/>
  <c r="AE262" i="22" s="1"/>
  <c r="L266" i="22"/>
  <c r="X266" i="22" s="1"/>
  <c r="AE266" i="22" s="1"/>
  <c r="L270" i="22"/>
  <c r="X270" i="22" s="1"/>
  <c r="AE270" i="22" s="1"/>
  <c r="L274" i="22"/>
  <c r="X274" i="22" s="1"/>
  <c r="AE274" i="22" s="1"/>
  <c r="L278" i="22"/>
  <c r="X278" i="22" s="1"/>
  <c r="AE278" i="22" s="1"/>
  <c r="L513" i="22"/>
  <c r="L529" i="22"/>
  <c r="L527" i="22"/>
  <c r="L14" i="22"/>
  <c r="L8" i="22"/>
  <c r="L7" i="22"/>
  <c r="X7" i="22" s="1"/>
  <c r="AE7" i="22" s="1"/>
  <c r="L11" i="22"/>
  <c r="X11" i="22" s="1"/>
  <c r="AE11" i="22" s="1"/>
  <c r="L15" i="22"/>
  <c r="X15" i="22" s="1"/>
  <c r="AE15" i="22" s="1"/>
  <c r="L19" i="22"/>
  <c r="X19" i="22" s="1"/>
  <c r="AE19" i="22" s="1"/>
  <c r="L23" i="22"/>
  <c r="X23" i="22" s="1"/>
  <c r="AE23" i="22" s="1"/>
  <c r="L265" i="22"/>
  <c r="L517" i="22"/>
  <c r="L533" i="22"/>
  <c r="L515" i="22"/>
  <c r="X515" i="22" s="1"/>
  <c r="AE515" i="22" s="1"/>
  <c r="L531" i="22"/>
  <c r="L16" i="22"/>
  <c r="L269" i="22"/>
  <c r="L260" i="22"/>
  <c r="X260" i="22" s="1"/>
  <c r="AE260" i="22" s="1"/>
  <c r="L264" i="22"/>
  <c r="X264" i="22" s="1"/>
  <c r="AE264" i="22" s="1"/>
  <c r="L268" i="22"/>
  <c r="X268" i="22" s="1"/>
  <c r="AE268" i="22" s="1"/>
  <c r="L272" i="22"/>
  <c r="X272" i="22" s="1"/>
  <c r="AE272" i="22" s="1"/>
  <c r="L276" i="22"/>
  <c r="X276" i="22" s="1"/>
  <c r="AE276" i="22" s="1"/>
  <c r="L521" i="22"/>
  <c r="L519" i="22"/>
  <c r="L22" i="22"/>
  <c r="L24" i="22"/>
  <c r="L9" i="22"/>
  <c r="X9" i="22" s="1"/>
  <c r="AE9" i="22" s="1"/>
  <c r="L13" i="22"/>
  <c r="X13" i="22" s="1"/>
  <c r="AE13" i="22" s="1"/>
  <c r="L17" i="22"/>
  <c r="X17" i="22" s="1"/>
  <c r="AE17" i="22" s="1"/>
  <c r="L21" i="22"/>
  <c r="X21" i="22" s="1"/>
  <c r="AE21" i="22" s="1"/>
  <c r="L25" i="22"/>
  <c r="X25" i="22" s="1"/>
  <c r="AE25" i="22" s="1"/>
  <c r="L700" i="22"/>
  <c r="L694" i="22"/>
  <c r="X694" i="22" s="1"/>
  <c r="AE694" i="22" s="1"/>
  <c r="L686" i="22"/>
  <c r="X686" i="22" s="1"/>
  <c r="AE686" i="22" s="1"/>
  <c r="L690" i="22"/>
  <c r="X690" i="22" s="1"/>
  <c r="AE690" i="22" s="1"/>
  <c r="L689" i="22"/>
  <c r="L691" i="22"/>
  <c r="L698" i="22"/>
  <c r="X698" i="22" s="1"/>
  <c r="AE698" i="22" s="1"/>
  <c r="L697" i="22"/>
  <c r="L195" i="22"/>
  <c r="X195" i="22" s="1"/>
  <c r="AE195" i="22" s="1"/>
  <c r="L194" i="22"/>
  <c r="X194" i="22" s="1"/>
  <c r="AE194" i="22" s="1"/>
  <c r="L193" i="22"/>
  <c r="X193" i="22" s="1"/>
  <c r="AE193" i="22" s="1"/>
  <c r="L192" i="22"/>
  <c r="X192" i="22" s="1"/>
  <c r="AE192" i="22" s="1"/>
  <c r="L191" i="22"/>
  <c r="X191" i="22" s="1"/>
  <c r="AE191" i="22" s="1"/>
  <c r="L190" i="22"/>
  <c r="X190" i="22" s="1"/>
  <c r="AE190" i="22" s="1"/>
  <c r="L189" i="22"/>
  <c r="X189" i="22" s="1"/>
  <c r="AE189" i="22" s="1"/>
  <c r="L188" i="22"/>
  <c r="X188" i="22" s="1"/>
  <c r="AE188" i="22" s="1"/>
  <c r="L187" i="22"/>
  <c r="X187" i="22" s="1"/>
  <c r="AE187" i="22" s="1"/>
  <c r="L186" i="22"/>
  <c r="X186" i="22" s="1"/>
  <c r="AE186" i="22" s="1"/>
  <c r="L185" i="22"/>
  <c r="X185" i="22" s="1"/>
  <c r="AE185" i="22" s="1"/>
  <c r="L176" i="22"/>
  <c r="L179" i="22"/>
  <c r="L183" i="22"/>
  <c r="L432" i="22"/>
  <c r="X432" i="22" s="1"/>
  <c r="AE432" i="22" s="1"/>
  <c r="L440" i="22"/>
  <c r="X440" i="22" s="1"/>
  <c r="AE440" i="22" s="1"/>
  <c r="L448" i="22"/>
  <c r="X448" i="22" s="1"/>
  <c r="AE448" i="22" s="1"/>
  <c r="L685" i="22"/>
  <c r="L696" i="22"/>
  <c r="X696" i="22" s="1"/>
  <c r="AE696" i="22" s="1"/>
  <c r="L180" i="22"/>
  <c r="L184" i="22"/>
  <c r="L430" i="22"/>
  <c r="X430" i="22" s="1"/>
  <c r="AE430" i="22" s="1"/>
  <c r="L438" i="22"/>
  <c r="X438" i="22" s="1"/>
  <c r="AE438" i="22" s="1"/>
  <c r="L446" i="22"/>
  <c r="X446" i="22" s="1"/>
  <c r="AE446" i="22" s="1"/>
  <c r="L683" i="22"/>
  <c r="L177" i="22"/>
  <c r="L181" i="22"/>
  <c r="L428" i="22"/>
  <c r="X428" i="22" s="1"/>
  <c r="AE428" i="22" s="1"/>
  <c r="L436" i="22"/>
  <c r="X436" i="22" s="1"/>
  <c r="AE436" i="22" s="1"/>
  <c r="L444" i="22"/>
  <c r="X444" i="22" s="1"/>
  <c r="AE444" i="22" s="1"/>
  <c r="M1510" i="22"/>
  <c r="Y1510" i="22" s="1"/>
  <c r="AF1510" i="22" s="1"/>
  <c r="M1508" i="22"/>
  <c r="L1495" i="22"/>
  <c r="X1495" i="22" s="1"/>
  <c r="AE1495" i="22" s="1"/>
  <c r="L1476" i="22"/>
  <c r="X1476" i="22" s="1"/>
  <c r="N1428" i="22"/>
  <c r="Z1428" i="22" s="1"/>
  <c r="AG1428" i="22" s="1"/>
  <c r="M1410" i="22"/>
  <c r="Y1410" i="22" s="1"/>
  <c r="AF1410" i="22" s="1"/>
  <c r="I1397" i="22"/>
  <c r="L1510" i="22"/>
  <c r="X1510" i="22" s="1"/>
  <c r="AE1510" i="22" s="1"/>
  <c r="M1498" i="22"/>
  <c r="Y1498" i="22" s="1"/>
  <c r="AF1498" i="22" s="1"/>
  <c r="M1402" i="22"/>
  <c r="Y1402" i="22" s="1"/>
  <c r="AF1402" i="22" s="1"/>
  <c r="K1509" i="22"/>
  <c r="W1509" i="22" s="1"/>
  <c r="AD1509" i="22" s="1"/>
  <c r="M1506" i="22"/>
  <c r="N1472" i="22"/>
  <c r="Z1472" i="22" s="1"/>
  <c r="K1454" i="22"/>
  <c r="W1454" i="22" s="1"/>
  <c r="AD1454" i="22" s="1"/>
  <c r="K1451" i="22"/>
  <c r="W1451" i="22" s="1"/>
  <c r="AD1451" i="22" s="1"/>
  <c r="N1448" i="22"/>
  <c r="Z1448" i="22" s="1"/>
  <c r="AG1448" i="22" s="1"/>
  <c r="N1444" i="22"/>
  <c r="Z1444" i="22" s="1"/>
  <c r="AG1444" i="22" s="1"/>
  <c r="M1413" i="22"/>
  <c r="M1406" i="22"/>
  <c r="Y1406" i="22" s="1"/>
  <c r="AF1406" i="22" s="1"/>
  <c r="M1478" i="22"/>
  <c r="M1370" i="22"/>
  <c r="Y1370" i="22" s="1"/>
  <c r="AF1370" i="22" s="1"/>
  <c r="W1356" i="22"/>
  <c r="AD1356" i="22" s="1"/>
  <c r="M1343" i="22"/>
  <c r="Y1343" i="22" s="1"/>
  <c r="AF1343" i="22" s="1"/>
  <c r="I1324" i="22"/>
  <c r="U1324" i="22" s="1"/>
  <c r="AB1324" i="22" s="1"/>
  <c r="I1312" i="22"/>
  <c r="U1312" i="22" s="1"/>
  <c r="AB1312" i="22" s="1"/>
  <c r="I1300" i="22"/>
  <c r="J1267" i="22"/>
  <c r="V1267" i="22" s="1"/>
  <c r="AC1267" i="22" s="1"/>
  <c r="I1227" i="22"/>
  <c r="U1227" i="22" s="1"/>
  <c r="M1218" i="22"/>
  <c r="Y1218" i="22" s="1"/>
  <c r="J1213" i="22"/>
  <c r="V1213" i="22" s="1"/>
  <c r="K1202" i="22"/>
  <c r="W1202" i="22" s="1"/>
  <c r="AD1202" i="22" s="1"/>
  <c r="K1174" i="22"/>
  <c r="W1174" i="22" s="1"/>
  <c r="AD1174" i="22" s="1"/>
  <c r="M1157" i="22"/>
  <c r="Y1157" i="22" s="1"/>
  <c r="AF1157" i="22" s="1"/>
  <c r="J1113" i="22"/>
  <c r="V1113" i="22" s="1"/>
  <c r="AC1113" i="22" s="1"/>
  <c r="N1079" i="22"/>
  <c r="Z1079" i="22" s="1"/>
  <c r="AG1079" i="22" s="1"/>
  <c r="N1011" i="22"/>
  <c r="Z1011" i="22" s="1"/>
  <c r="AG1011" i="22" s="1"/>
  <c r="I1446" i="22"/>
  <c r="U1446" i="22" s="1"/>
  <c r="AB1446" i="22" s="1"/>
  <c r="I1374" i="22"/>
  <c r="M1363" i="22"/>
  <c r="K1345" i="22"/>
  <c r="W1345" i="22" s="1"/>
  <c r="AD1345" i="22" s="1"/>
  <c r="W1243" i="22"/>
  <c r="AD1243" i="22" s="1"/>
  <c r="W1200" i="22"/>
  <c r="AD1200" i="22" s="1"/>
  <c r="N1067" i="22"/>
  <c r="Z1067" i="22" s="1"/>
  <c r="AG1067" i="22" s="1"/>
  <c r="L1502" i="22"/>
  <c r="L1465" i="22"/>
  <c r="X1465" i="22" s="1"/>
  <c r="AE1465" i="22" s="1"/>
  <c r="L1429" i="22"/>
  <c r="X1429" i="22" s="1"/>
  <c r="AE1429" i="22" s="1"/>
  <c r="M1361" i="22"/>
  <c r="Y1361" i="22" s="1"/>
  <c r="AF1361" i="22" s="1"/>
  <c r="K1321" i="22"/>
  <c r="W1321" i="22" s="1"/>
  <c r="AD1321" i="22" s="1"/>
  <c r="K1193" i="22"/>
  <c r="W1193" i="22" s="1"/>
  <c r="AD1193" i="22" s="1"/>
  <c r="M1141" i="22"/>
  <c r="Y1141" i="22" s="1"/>
  <c r="AF1141" i="22" s="1"/>
  <c r="K1138" i="22"/>
  <c r="W1138" i="22" s="1"/>
  <c r="AD1138" i="22" s="1"/>
  <c r="N1129" i="22"/>
  <c r="Z1129" i="22" s="1"/>
  <c r="AG1129" i="22" s="1"/>
  <c r="L1056" i="22"/>
  <c r="L1023" i="22"/>
  <c r="L980" i="22"/>
  <c r="X980" i="22" s="1"/>
  <c r="AE980" i="22" s="1"/>
  <c r="N939" i="22"/>
  <c r="Z939" i="22" s="1"/>
  <c r="AG939" i="22" s="1"/>
  <c r="L1399" i="22"/>
  <c r="M1283" i="22"/>
  <c r="W1265" i="22"/>
  <c r="AD1265" i="22" s="1"/>
  <c r="M1254" i="22"/>
  <c r="J1239" i="22"/>
  <c r="V1239" i="22" s="1"/>
  <c r="M1191" i="22"/>
  <c r="L1162" i="22"/>
  <c r="X1162" i="22" s="1"/>
  <c r="N1121" i="22"/>
  <c r="Z1121" i="22" s="1"/>
  <c r="AG1121" i="22" s="1"/>
  <c r="N1054" i="22"/>
  <c r="Z1054" i="22" s="1"/>
  <c r="AG1054" i="22" s="1"/>
  <c r="N1047" i="22"/>
  <c r="Z1047" i="22" s="1"/>
  <c r="AG1047" i="22" s="1"/>
  <c r="L960" i="22"/>
  <c r="X960" i="22" s="1"/>
  <c r="AE960" i="22" s="1"/>
  <c r="N933" i="22"/>
  <c r="Z933" i="22" s="1"/>
  <c r="AG933" i="22" s="1"/>
  <c r="K1320" i="22"/>
  <c r="W1320" i="22" s="1"/>
  <c r="N1270" i="22"/>
  <c r="Z1270" i="22" s="1"/>
  <c r="AG1270" i="22" s="1"/>
  <c r="J1232" i="22"/>
  <c r="V1232" i="22" s="1"/>
  <c r="M1223" i="22"/>
  <c r="Y1223" i="22" s="1"/>
  <c r="AF1223" i="22" s="1"/>
  <c r="K1207" i="22"/>
  <c r="W1207" i="22" s="1"/>
  <c r="AD1207" i="22" s="1"/>
  <c r="W1142" i="22"/>
  <c r="AD1142" i="22" s="1"/>
  <c r="N1128" i="22"/>
  <c r="Z1128" i="22" s="1"/>
  <c r="AG1128" i="22" s="1"/>
  <c r="N1109" i="22"/>
  <c r="Z1109" i="22" s="1"/>
  <c r="AG1109" i="22" s="1"/>
  <c r="L1055" i="22"/>
  <c r="X1048" i="22"/>
  <c r="AE1048" i="22" s="1"/>
  <c r="N1018" i="22"/>
  <c r="Z1018" i="22" s="1"/>
  <c r="AG1018" i="22" s="1"/>
  <c r="N934" i="22"/>
  <c r="L1352" i="22"/>
  <c r="X1352" i="22" s="1"/>
  <c r="K1263" i="22"/>
  <c r="J1050" i="22"/>
  <c r="V1050" i="22" s="1"/>
  <c r="L876" i="22"/>
  <c r="L1164" i="22"/>
  <c r="J901" i="22"/>
  <c r="M1241" i="22"/>
  <c r="Y1241" i="22" s="1"/>
  <c r="N1086" i="22"/>
  <c r="Z1086" i="22" s="1"/>
  <c r="AG1086" i="22" s="1"/>
  <c r="L1004" i="22"/>
  <c r="L986" i="22"/>
  <c r="X986" i="22" s="1"/>
  <c r="AE986" i="22" s="1"/>
  <c r="N935" i="22"/>
  <c r="Z935" i="22" s="1"/>
  <c r="AG935" i="22" s="1"/>
  <c r="L888" i="22"/>
  <c r="I763" i="22"/>
  <c r="U763" i="22" s="1"/>
  <c r="N763" i="22"/>
  <c r="Z763" i="22" s="1"/>
  <c r="AG763" i="22" s="1"/>
  <c r="I758" i="22"/>
  <c r="U758" i="22" s="1"/>
  <c r="M1153" i="22"/>
  <c r="Y1153" i="22" s="1"/>
  <c r="AF1153" i="22" s="1"/>
  <c r="N1126" i="22"/>
  <c r="N931" i="22"/>
  <c r="Z931" i="22" s="1"/>
  <c r="AG931" i="22" s="1"/>
  <c r="J893" i="22"/>
  <c r="V893" i="22" s="1"/>
  <c r="AC893" i="22" s="1"/>
  <c r="N756" i="22"/>
  <c r="Z756" i="22" s="1"/>
  <c r="AG756" i="22" s="1"/>
  <c r="M748" i="22"/>
  <c r="Y748" i="22" s="1"/>
  <c r="AF748" i="22" s="1"/>
  <c r="M761" i="22"/>
  <c r="Y761" i="22" s="1"/>
  <c r="AF761" i="22" s="1"/>
  <c r="M760" i="22"/>
  <c r="Y760" i="22" s="1"/>
  <c r="AF760" i="22" s="1"/>
  <c r="L755" i="22"/>
  <c r="X755" i="22" s="1"/>
  <c r="AE755" i="22" s="1"/>
  <c r="Y755" i="22"/>
  <c r="AF755" i="22" s="1"/>
  <c r="Z751" i="22"/>
  <c r="AG751" i="22" s="1"/>
  <c r="M744" i="22"/>
  <c r="M741" i="22"/>
  <c r="Y741" i="22" s="1"/>
  <c r="AF741" i="22" s="1"/>
  <c r="N728" i="22"/>
  <c r="Z728" i="22" s="1"/>
  <c r="AG728" i="22" s="1"/>
  <c r="I762" i="22"/>
  <c r="U762" i="22" s="1"/>
  <c r="N762" i="22"/>
  <c r="Z762" i="22" s="1"/>
  <c r="AG762" i="22" s="1"/>
  <c r="U759" i="22"/>
  <c r="J757" i="22"/>
  <c r="V757" i="22" s="1"/>
  <c r="AC757" i="22" s="1"/>
  <c r="K757" i="22"/>
  <c r="W757" i="22" s="1"/>
  <c r="AD757" i="22" s="1"/>
  <c r="U750" i="22"/>
  <c r="M750" i="22"/>
  <c r="Y750" i="22" s="1"/>
  <c r="AF750" i="22" s="1"/>
  <c r="L747" i="22"/>
  <c r="X747" i="22" s="1"/>
  <c r="AE747" i="22" s="1"/>
  <c r="Y747" i="22"/>
  <c r="AF747" i="22" s="1"/>
  <c r="I742" i="22"/>
  <c r="U742" i="22" s="1"/>
  <c r="I734" i="22"/>
  <c r="U734" i="22" s="1"/>
  <c r="I726" i="22"/>
  <c r="U726" i="22" s="1"/>
  <c r="M723" i="22"/>
  <c r="Y723" i="22" s="1"/>
  <c r="AF723" i="22" s="1"/>
  <c r="M751" i="22"/>
  <c r="Y751" i="22" s="1"/>
  <c r="AF751" i="22" s="1"/>
  <c r="M764" i="22"/>
  <c r="N749" i="22"/>
  <c r="Z749" i="22" s="1"/>
  <c r="AG749" i="22" s="1"/>
  <c r="N745" i="22"/>
  <c r="Z745" i="22" s="1"/>
  <c r="AG745" i="22" s="1"/>
  <c r="K745" i="22"/>
  <c r="W745" i="22" s="1"/>
  <c r="AD745" i="22" s="1"/>
  <c r="X743" i="22"/>
  <c r="AE743" i="22" s="1"/>
  <c r="M729" i="22"/>
  <c r="X720" i="22"/>
  <c r="AE720" i="22" s="1"/>
  <c r="K717" i="22"/>
  <c r="W717" i="22" s="1"/>
  <c r="AD717" i="22" s="1"/>
  <c r="K716" i="22"/>
  <c r="N712" i="22"/>
  <c r="Z712" i="22" s="1"/>
  <c r="AG712" i="22" s="1"/>
  <c r="M704" i="22"/>
  <c r="Y704" i="22" s="1"/>
  <c r="AF704" i="22" s="1"/>
  <c r="V699" i="22"/>
  <c r="AC699" i="22" s="1"/>
  <c r="N754" i="22"/>
  <c r="Z754" i="22" s="1"/>
  <c r="AG754" i="22" s="1"/>
  <c r="N752" i="22"/>
  <c r="I752" i="22"/>
  <c r="U752" i="22" s="1"/>
  <c r="I749" i="22"/>
  <c r="U749" i="22" s="1"/>
  <c r="J749" i="22"/>
  <c r="Y749" i="22"/>
  <c r="AF749" i="22" s="1"/>
  <c r="Z732" i="22"/>
  <c r="AG732" i="22" s="1"/>
  <c r="M732" i="22"/>
  <c r="N729" i="22"/>
  <c r="Z729" i="22" s="1"/>
  <c r="AG729" i="22" s="1"/>
  <c r="J724" i="22"/>
  <c r="V724" i="22" s="1"/>
  <c r="AC724" i="22" s="1"/>
  <c r="M724" i="22"/>
  <c r="Y724" i="22" s="1"/>
  <c r="AF724" i="22" s="1"/>
  <c r="I721" i="22"/>
  <c r="U721" i="22"/>
  <c r="I716" i="22"/>
  <c r="U716" i="22" s="1"/>
  <c r="M713" i="22"/>
  <c r="Y713" i="22" s="1"/>
  <c r="AF713" i="22" s="1"/>
  <c r="K746" i="22"/>
  <c r="W746" i="22" s="1"/>
  <c r="AD746" i="22" s="1"/>
  <c r="X718" i="22"/>
  <c r="AE718" i="22" s="1"/>
  <c r="I718" i="22"/>
  <c r="Y714" i="22"/>
  <c r="AF714" i="22" s="1"/>
  <c r="L714" i="22"/>
  <c r="W714" i="22"/>
  <c r="AD714" i="22" s="1"/>
  <c r="L710" i="22"/>
  <c r="K705" i="22"/>
  <c r="W705" i="22" s="1"/>
  <c r="AD705" i="22" s="1"/>
  <c r="J702" i="22"/>
  <c r="V702" i="22" s="1"/>
  <c r="AC702" i="22" s="1"/>
  <c r="Z737" i="22"/>
  <c r="AG737" i="22" s="1"/>
  <c r="J730" i="22"/>
  <c r="V730" i="22" s="1"/>
  <c r="AC730" i="22" s="1"/>
  <c r="M730" i="22"/>
  <c r="Y730" i="22" s="1"/>
  <c r="AF730" i="22" s="1"/>
  <c r="I727" i="22"/>
  <c r="U727" i="22" s="1"/>
  <c r="J727" i="22"/>
  <c r="K707" i="22"/>
  <c r="W707" i="22" s="1"/>
  <c r="AD707" i="22" s="1"/>
  <c r="K702" i="22"/>
  <c r="W702" i="22" s="1"/>
  <c r="AD702" i="22" s="1"/>
  <c r="N700" i="22"/>
  <c r="Z700" i="22" s="1"/>
  <c r="AG700" i="22" s="1"/>
  <c r="N719" i="22"/>
  <c r="Z719" i="22" s="1"/>
  <c r="AG719" i="22" s="1"/>
  <c r="K719" i="22"/>
  <c r="W719" i="22" s="1"/>
  <c r="AD719" i="22" s="1"/>
  <c r="J715" i="22"/>
  <c r="V715" i="22" s="1"/>
  <c r="AC715" i="22" s="1"/>
  <c r="N715" i="22"/>
  <c r="Y715" i="22"/>
  <c r="AF715" i="22" s="1"/>
  <c r="M698" i="22"/>
  <c r="Y698" i="22" s="1"/>
  <c r="AF698" i="22" s="1"/>
  <c r="V690" i="22"/>
  <c r="AC690" i="22" s="1"/>
  <c r="K690" i="22"/>
  <c r="W690" i="22" s="1"/>
  <c r="AD690" i="22" s="1"/>
  <c r="I686" i="22"/>
  <c r="U686" i="22" s="1"/>
  <c r="L722" i="22"/>
  <c r="X722" i="22" s="1"/>
  <c r="AE722" i="22" s="1"/>
  <c r="M722" i="22"/>
  <c r="Y722" i="22" s="1"/>
  <c r="AF722" i="22" s="1"/>
  <c r="I711" i="22"/>
  <c r="X708" i="22"/>
  <c r="AE708" i="22" s="1"/>
  <c r="M708" i="22"/>
  <c r="Y708" i="22" s="1"/>
  <c r="AF708" i="22" s="1"/>
  <c r="K697" i="22"/>
  <c r="J691" i="22"/>
  <c r="V691" i="22" s="1"/>
  <c r="AC691" i="22" s="1"/>
  <c r="W689" i="22"/>
  <c r="AD689" i="22" s="1"/>
  <c r="N673" i="22"/>
  <c r="Z673" i="22" s="1"/>
  <c r="AG673" i="22" s="1"/>
  <c r="U673" i="22"/>
  <c r="I666" i="22"/>
  <c r="U666" i="22" s="1"/>
  <c r="M663" i="22"/>
  <c r="Y663" i="22" s="1"/>
  <c r="AF663" i="22" s="1"/>
  <c r="I650" i="22"/>
  <c r="U650" i="22" s="1"/>
  <c r="L648" i="22"/>
  <c r="X648" i="22" s="1"/>
  <c r="AE648" i="22" s="1"/>
  <c r="L644" i="22"/>
  <c r="X644" i="22" s="1"/>
  <c r="AE644" i="22" s="1"/>
  <c r="L640" i="22"/>
  <c r="X640" i="22" s="1"/>
  <c r="AE640" i="22" s="1"/>
  <c r="L636" i="22"/>
  <c r="X636" i="22" s="1"/>
  <c r="AE636" i="22" s="1"/>
  <c r="L632" i="22"/>
  <c r="X632" i="22" s="1"/>
  <c r="AE632" i="22" s="1"/>
  <c r="L628" i="22"/>
  <c r="X628" i="22" s="1"/>
  <c r="AE628" i="22" s="1"/>
  <c r="L624" i="22"/>
  <c r="X624" i="22" s="1"/>
  <c r="AE624" i="22" s="1"/>
  <c r="L620" i="22"/>
  <c r="X620" i="22" s="1"/>
  <c r="AE620" i="22" s="1"/>
  <c r="L616" i="22"/>
  <c r="X616" i="22" s="1"/>
  <c r="AE616" i="22" s="1"/>
  <c r="L612" i="22"/>
  <c r="X612" i="22" s="1"/>
  <c r="AE612" i="22" s="1"/>
  <c r="L608" i="22"/>
  <c r="X608" i="22" s="1"/>
  <c r="AE608" i="22" s="1"/>
  <c r="L604" i="22"/>
  <c r="X604" i="22" s="1"/>
  <c r="AE604" i="22" s="1"/>
  <c r="L600" i="22"/>
  <c r="X600" i="22" s="1"/>
  <c r="AE600" i="22" s="1"/>
  <c r="L596" i="22"/>
  <c r="X596" i="22" s="1"/>
  <c r="AE596" i="22" s="1"/>
  <c r="L592" i="22"/>
  <c r="X592" i="22" s="1"/>
  <c r="AE592" i="22" s="1"/>
  <c r="L588" i="22"/>
  <c r="X588" i="22" s="1"/>
  <c r="AE588" i="22" s="1"/>
  <c r="N703" i="22"/>
  <c r="M703" i="22"/>
  <c r="K703" i="22"/>
  <c r="W703" i="22" s="1"/>
  <c r="AD703" i="22" s="1"/>
  <c r="I692" i="22"/>
  <c r="U692" i="22" s="1"/>
  <c r="L684" i="22"/>
  <c r="X684" i="22" s="1"/>
  <c r="AE684" i="22" s="1"/>
  <c r="J740" i="22"/>
  <c r="V740" i="22" s="1"/>
  <c r="AC740" i="22" s="1"/>
  <c r="W693" i="22"/>
  <c r="AD693" i="22" s="1"/>
  <c r="L688" i="22"/>
  <c r="X688" i="22" s="1"/>
  <c r="AE688" i="22" s="1"/>
  <c r="I676" i="22"/>
  <c r="U676" i="22" s="1"/>
  <c r="X675" i="22"/>
  <c r="AE675" i="22" s="1"/>
  <c r="J674" i="22"/>
  <c r="W670" i="22"/>
  <c r="AD670" i="22" s="1"/>
  <c r="N659" i="22"/>
  <c r="Z659" i="22" s="1"/>
  <c r="AG659" i="22" s="1"/>
  <c r="N656" i="22"/>
  <c r="X652" i="22"/>
  <c r="AE652" i="22" s="1"/>
  <c r="W651" i="22"/>
  <c r="AD651" i="22" s="1"/>
  <c r="L649" i="22"/>
  <c r="X649" i="22" s="1"/>
  <c r="AE649" i="22" s="1"/>
  <c r="L641" i="22"/>
  <c r="N637" i="22"/>
  <c r="Z637" i="22" s="1"/>
  <c r="AG637" i="22" s="1"/>
  <c r="J633" i="22"/>
  <c r="V633" i="22" s="1"/>
  <c r="AC633" i="22" s="1"/>
  <c r="M629" i="22"/>
  <c r="Y629" i="22" s="1"/>
  <c r="AF629" i="22" s="1"/>
  <c r="N621" i="22"/>
  <c r="Z621" i="22" s="1"/>
  <c r="AG621" i="22" s="1"/>
  <c r="J617" i="22"/>
  <c r="V617" i="22" s="1"/>
  <c r="AC617" i="22" s="1"/>
  <c r="M613" i="22"/>
  <c r="Y613" i="22" s="1"/>
  <c r="AF613" i="22" s="1"/>
  <c r="X609" i="22"/>
  <c r="AE609" i="22" s="1"/>
  <c r="N605" i="22"/>
  <c r="Z605" i="22" s="1"/>
  <c r="AG605" i="22" s="1"/>
  <c r="J601" i="22"/>
  <c r="V601" i="22" s="1"/>
  <c r="AC601" i="22" s="1"/>
  <c r="M597" i="22"/>
  <c r="Y597" i="22" s="1"/>
  <c r="AF597" i="22" s="1"/>
  <c r="N589" i="22"/>
  <c r="Z589" i="22" s="1"/>
  <c r="AG589" i="22" s="1"/>
  <c r="J585" i="22"/>
  <c r="V585" i="22" s="1"/>
  <c r="AC585" i="22" s="1"/>
  <c r="L584" i="22"/>
  <c r="X584" i="22" s="1"/>
  <c r="AE584" i="22" s="1"/>
  <c r="L582" i="22"/>
  <c r="X582" i="22" s="1"/>
  <c r="AE582" i="22" s="1"/>
  <c r="L578" i="22"/>
  <c r="X578" i="22" s="1"/>
  <c r="AE578" i="22" s="1"/>
  <c r="L574" i="22"/>
  <c r="X574" i="22" s="1"/>
  <c r="AE574" i="22" s="1"/>
  <c r="L570" i="22"/>
  <c r="X570" i="22" s="1"/>
  <c r="AE570" i="22" s="1"/>
  <c r="L566" i="22"/>
  <c r="X566" i="22" s="1"/>
  <c r="AE566" i="22" s="1"/>
  <c r="L562" i="22"/>
  <c r="X562" i="22" s="1"/>
  <c r="AE562" i="22" s="1"/>
  <c r="L558" i="22"/>
  <c r="X558" i="22" s="1"/>
  <c r="AE558" i="22" s="1"/>
  <c r="L554" i="22"/>
  <c r="X554" i="22" s="1"/>
  <c r="AE554" i="22" s="1"/>
  <c r="L550" i="22"/>
  <c r="X550" i="22" s="1"/>
  <c r="AE550" i="22" s="1"/>
  <c r="L546" i="22"/>
  <c r="X546" i="22" s="1"/>
  <c r="AE546" i="22" s="1"/>
  <c r="L542" i="22"/>
  <c r="X542" i="22" s="1"/>
  <c r="AE542" i="22" s="1"/>
  <c r="L538" i="22"/>
  <c r="X538" i="22" s="1"/>
  <c r="AE538" i="22" s="1"/>
  <c r="L534" i="22"/>
  <c r="X534" i="22" s="1"/>
  <c r="AE534" i="22" s="1"/>
  <c r="L530" i="22"/>
  <c r="X530" i="22" s="1"/>
  <c r="AE530" i="22" s="1"/>
  <c r="L526" i="22"/>
  <c r="X526" i="22" s="1"/>
  <c r="AE526" i="22" s="1"/>
  <c r="L522" i="22"/>
  <c r="X522" i="22" s="1"/>
  <c r="AE522" i="22" s="1"/>
  <c r="L518" i="22"/>
  <c r="X518" i="22" s="1"/>
  <c r="AE518" i="22" s="1"/>
  <c r="L514" i="22"/>
  <c r="X514" i="22" s="1"/>
  <c r="AE514" i="22" s="1"/>
  <c r="L510" i="22"/>
  <c r="X510" i="22" s="1"/>
  <c r="AE510" i="22" s="1"/>
  <c r="L506" i="22"/>
  <c r="X506" i="22" s="1"/>
  <c r="AE506" i="22" s="1"/>
  <c r="L502" i="22"/>
  <c r="X502" i="22" s="1"/>
  <c r="AE502" i="22" s="1"/>
  <c r="L498" i="22"/>
  <c r="X498" i="22" s="1"/>
  <c r="AE498" i="22" s="1"/>
  <c r="L490" i="22"/>
  <c r="X490" i="22" s="1"/>
  <c r="AE490" i="22" s="1"/>
  <c r="L486" i="22"/>
  <c r="X486" i="22" s="1"/>
  <c r="AE486" i="22" s="1"/>
  <c r="L482" i="22"/>
  <c r="X482" i="22" s="1"/>
  <c r="AE482" i="22" s="1"/>
  <c r="L478" i="22"/>
  <c r="X478" i="22" s="1"/>
  <c r="AE478" i="22" s="1"/>
  <c r="N687" i="22"/>
  <c r="Z687" i="22" s="1"/>
  <c r="AG687" i="22" s="1"/>
  <c r="W687" i="22"/>
  <c r="AD687" i="22" s="1"/>
  <c r="L678" i="22"/>
  <c r="X678" i="22" s="1"/>
  <c r="AE678" i="22" s="1"/>
  <c r="M674" i="22"/>
  <c r="Y674" i="22" s="1"/>
  <c r="AF674" i="22" s="1"/>
  <c r="I671" i="22"/>
  <c r="U671" i="22" s="1"/>
  <c r="N669" i="22"/>
  <c r="Z669" i="22" s="1"/>
  <c r="AG669" i="22" s="1"/>
  <c r="Y669" i="22"/>
  <c r="AF669" i="22" s="1"/>
  <c r="W662" i="22"/>
  <c r="AD662" i="22" s="1"/>
  <c r="N643" i="22"/>
  <c r="Z643" i="22" s="1"/>
  <c r="AG643" i="22" s="1"/>
  <c r="J706" i="22"/>
  <c r="V706" i="22" s="1"/>
  <c r="AC706" i="22" s="1"/>
  <c r="L706" i="22"/>
  <c r="N696" i="22"/>
  <c r="N685" i="22"/>
  <c r="Z685" i="22" s="1"/>
  <c r="AG685" i="22" s="1"/>
  <c r="W668" i="22"/>
  <c r="AD668" i="22" s="1"/>
  <c r="K695" i="22"/>
  <c r="N668" i="22"/>
  <c r="Z668" i="22" s="1"/>
  <c r="AG668" i="22" s="1"/>
  <c r="M583" i="22"/>
  <c r="J559" i="22"/>
  <c r="X547" i="22"/>
  <c r="AE547" i="22" s="1"/>
  <c r="J527" i="22"/>
  <c r="L631" i="22"/>
  <c r="J591" i="22"/>
  <c r="U577" i="22"/>
  <c r="L555" i="22"/>
  <c r="U545" i="22"/>
  <c r="Z525" i="22"/>
  <c r="AG525" i="22" s="1"/>
  <c r="I517" i="22"/>
  <c r="J511" i="22"/>
  <c r="V511" i="22" s="1"/>
  <c r="AC511" i="22" s="1"/>
  <c r="Y503" i="22"/>
  <c r="AF503" i="22" s="1"/>
  <c r="M499" i="22"/>
  <c r="J495" i="22"/>
  <c r="V495" i="22" s="1"/>
  <c r="AC495" i="22" s="1"/>
  <c r="V481" i="22"/>
  <c r="AC481" i="22" s="1"/>
  <c r="U635" i="22"/>
  <c r="I619" i="22"/>
  <c r="V603" i="22"/>
  <c r="AC603" i="22" s="1"/>
  <c r="K579" i="22"/>
  <c r="V559" i="22"/>
  <c r="AC559" i="22" s="1"/>
  <c r="Y549" i="22"/>
  <c r="AF549" i="22" s="1"/>
  <c r="X533" i="22"/>
  <c r="AE533" i="22" s="1"/>
  <c r="N521" i="22"/>
  <c r="X517" i="22"/>
  <c r="AE517" i="22" s="1"/>
  <c r="J665" i="22"/>
  <c r="M664" i="22"/>
  <c r="J654" i="22"/>
  <c r="X639" i="22"/>
  <c r="AE639" i="22" s="1"/>
  <c r="I623" i="22"/>
  <c r="J599" i="22"/>
  <c r="L583" i="22"/>
  <c r="I565" i="22"/>
  <c r="Z527" i="22"/>
  <c r="AG527" i="22" s="1"/>
  <c r="I519" i="22"/>
  <c r="M505" i="22"/>
  <c r="L471" i="22"/>
  <c r="X471" i="22" s="1"/>
  <c r="AE471" i="22" s="1"/>
  <c r="M465" i="22"/>
  <c r="L459" i="22"/>
  <c r="X459" i="22" s="1"/>
  <c r="AE459" i="22" s="1"/>
  <c r="L455" i="22"/>
  <c r="X455" i="22" s="1"/>
  <c r="AE455" i="22" s="1"/>
  <c r="L451" i="22"/>
  <c r="X451" i="22" s="1"/>
  <c r="AE451" i="22" s="1"/>
  <c r="L447" i="22"/>
  <c r="X447" i="22" s="1"/>
  <c r="AE447" i="22" s="1"/>
  <c r="L443" i="22"/>
  <c r="X443" i="22" s="1"/>
  <c r="AE443" i="22" s="1"/>
  <c r="L439" i="22"/>
  <c r="X439" i="22" s="1"/>
  <c r="AE439" i="22" s="1"/>
  <c r="L435" i="22"/>
  <c r="X435" i="22" s="1"/>
  <c r="AE435" i="22" s="1"/>
  <c r="L431" i="22"/>
  <c r="X431" i="22" s="1"/>
  <c r="AE431" i="22" s="1"/>
  <c r="L427" i="22"/>
  <c r="X427" i="22" s="1"/>
  <c r="AE427" i="22" s="1"/>
  <c r="L423" i="22"/>
  <c r="X423" i="22" s="1"/>
  <c r="AE423" i="22" s="1"/>
  <c r="L419" i="22"/>
  <c r="X419" i="22" s="1"/>
  <c r="AE419" i="22" s="1"/>
  <c r="L415" i="22"/>
  <c r="X415" i="22" s="1"/>
  <c r="AE415" i="22" s="1"/>
  <c r="L411" i="22"/>
  <c r="X411" i="22" s="1"/>
  <c r="AE411" i="22" s="1"/>
  <c r="L407" i="22"/>
  <c r="X407" i="22" s="1"/>
  <c r="AE407" i="22" s="1"/>
  <c r="L403" i="22"/>
  <c r="X403" i="22" s="1"/>
  <c r="AE403" i="22" s="1"/>
  <c r="L399" i="22"/>
  <c r="X399" i="22" s="1"/>
  <c r="AE399" i="22" s="1"/>
  <c r="L395" i="22"/>
  <c r="X395" i="22" s="1"/>
  <c r="AE395" i="22" s="1"/>
  <c r="L391" i="22"/>
  <c r="X391" i="22" s="1"/>
  <c r="AE391" i="22" s="1"/>
  <c r="L387" i="22"/>
  <c r="X387" i="22" s="1"/>
  <c r="AE387" i="22" s="1"/>
  <c r="L383" i="22"/>
  <c r="X383" i="22" s="1"/>
  <c r="AE383" i="22" s="1"/>
  <c r="L379" i="22"/>
  <c r="X379" i="22" s="1"/>
  <c r="AE379" i="22" s="1"/>
  <c r="L375" i="22"/>
  <c r="X375" i="22" s="1"/>
  <c r="AE375" i="22" s="1"/>
  <c r="L371" i="22"/>
  <c r="X371" i="22" s="1"/>
  <c r="AE371" i="22" s="1"/>
  <c r="L355" i="22"/>
  <c r="X355" i="22" s="1"/>
  <c r="AE355" i="22" s="1"/>
  <c r="L323" i="22"/>
  <c r="X323" i="22" s="1"/>
  <c r="AE323" i="22" s="1"/>
  <c r="L307" i="22"/>
  <c r="X307" i="22" s="1"/>
  <c r="AE307" i="22" s="1"/>
  <c r="L291" i="22"/>
  <c r="X291" i="22" s="1"/>
  <c r="AE291" i="22" s="1"/>
  <c r="M472" i="22"/>
  <c r="Y472" i="22" s="1"/>
  <c r="AF472" i="22" s="1"/>
  <c r="Y466" i="22"/>
  <c r="AF466" i="22" s="1"/>
  <c r="L458" i="22"/>
  <c r="X458" i="22" s="1"/>
  <c r="AE458" i="22" s="1"/>
  <c r="Z446" i="22"/>
  <c r="AG446" i="22" s="1"/>
  <c r="V436" i="22"/>
  <c r="AC436" i="22" s="1"/>
  <c r="L426" i="22"/>
  <c r="X426" i="22" s="1"/>
  <c r="AE426" i="22" s="1"/>
  <c r="V404" i="22"/>
  <c r="AC404" i="22" s="1"/>
  <c r="L394" i="22"/>
  <c r="X394" i="22" s="1"/>
  <c r="AE394" i="22" s="1"/>
  <c r="V268" i="22"/>
  <c r="AC268" i="22" s="1"/>
  <c r="V236" i="22"/>
  <c r="AC236" i="22" s="1"/>
  <c r="K342" i="22"/>
  <c r="W342" i="22" s="1"/>
  <c r="AD342" i="22" s="1"/>
  <c r="K326" i="22"/>
  <c r="W326" i="22" s="1"/>
  <c r="AD326" i="22" s="1"/>
  <c r="X288" i="22"/>
  <c r="AE288" i="22" s="1"/>
  <c r="Y284" i="22"/>
  <c r="AF284" i="22" s="1"/>
  <c r="U282" i="22"/>
  <c r="U258" i="22"/>
  <c r="K248" i="22"/>
  <c r="J370" i="22"/>
  <c r="J358" i="22"/>
  <c r="X346" i="22"/>
  <c r="AE346" i="22" s="1"/>
  <c r="J326" i="22"/>
  <c r="J294" i="22"/>
  <c r="U283" i="22"/>
  <c r="J279" i="22"/>
  <c r="V279" i="22" s="1"/>
  <c r="AC279" i="22" s="1"/>
  <c r="N275" i="22"/>
  <c r="Z275" i="22" s="1"/>
  <c r="AG275" i="22" s="1"/>
  <c r="L235" i="22"/>
  <c r="M226" i="22"/>
  <c r="Y226" i="22" s="1"/>
  <c r="AF226" i="22" s="1"/>
  <c r="Y218" i="22"/>
  <c r="AF218" i="22" s="1"/>
  <c r="Y213" i="22"/>
  <c r="AF213" i="22" s="1"/>
  <c r="K212" i="22"/>
  <c r="K211" i="22"/>
  <c r="Y209" i="22"/>
  <c r="AF209" i="22" s="1"/>
  <c r="K208" i="22"/>
  <c r="K207" i="22"/>
  <c r="Y205" i="22"/>
  <c r="AF205" i="22" s="1"/>
  <c r="K204" i="22"/>
  <c r="K203" i="22"/>
  <c r="Y201" i="22"/>
  <c r="AF201" i="22" s="1"/>
  <c r="K200" i="22"/>
  <c r="K199" i="22"/>
  <c r="Y197" i="22"/>
  <c r="AF197" i="22" s="1"/>
  <c r="K196" i="22"/>
  <c r="K195" i="22"/>
  <c r="K192" i="22"/>
  <c r="K191" i="22"/>
  <c r="K188" i="22"/>
  <c r="K187" i="22"/>
  <c r="K184" i="22"/>
  <c r="K183" i="22"/>
  <c r="K180" i="22"/>
  <c r="N161" i="22"/>
  <c r="N153" i="22"/>
  <c r="N149" i="22"/>
  <c r="N145" i="22"/>
  <c r="N141" i="22"/>
  <c r="N137" i="22"/>
  <c r="N133" i="22"/>
  <c r="N129" i="22"/>
  <c r="N125" i="22"/>
  <c r="L285" i="22"/>
  <c r="K239" i="22"/>
  <c r="M285" i="22"/>
  <c r="J277" i="22"/>
  <c r="L178" i="22"/>
  <c r="L123" i="22"/>
  <c r="X123" i="22" s="1"/>
  <c r="AE123" i="22" s="1"/>
  <c r="I249" i="22"/>
  <c r="K245" i="22"/>
  <c r="W241" i="22"/>
  <c r="AD241" i="22" s="1"/>
  <c r="Y237" i="22"/>
  <c r="AF237" i="22" s="1"/>
  <c r="J187" i="22"/>
  <c r="J180" i="22"/>
  <c r="U155" i="22"/>
  <c r="I142" i="22"/>
  <c r="U142" i="22" s="1"/>
  <c r="X1489" i="10"/>
  <c r="S1489" i="10"/>
  <c r="X1473" i="10"/>
  <c r="S1473" i="10"/>
  <c r="X1459" i="10"/>
  <c r="S1459" i="10"/>
  <c r="X1443" i="10"/>
  <c r="S1443" i="10"/>
  <c r="X1411" i="10"/>
  <c r="S1411" i="10"/>
  <c r="X1395" i="10"/>
  <c r="S1395" i="10"/>
  <c r="S1511" i="10"/>
  <c r="X1511" i="10"/>
  <c r="X1216" i="10"/>
  <c r="S1216" i="10"/>
  <c r="X1200" i="10"/>
  <c r="S1200" i="10"/>
  <c r="S862" i="10"/>
  <c r="X862" i="10"/>
  <c r="S742" i="10"/>
  <c r="X742" i="10"/>
  <c r="S738" i="10"/>
  <c r="X738" i="10"/>
  <c r="S734" i="10"/>
  <c r="X734" i="10"/>
  <c r="S730" i="10"/>
  <c r="X730" i="10"/>
  <c r="S726" i="10"/>
  <c r="X726" i="10"/>
  <c r="S722" i="10"/>
  <c r="X722" i="10"/>
  <c r="S699" i="10"/>
  <c r="X699" i="10"/>
  <c r="S695" i="10"/>
  <c r="X695" i="10"/>
  <c r="S691" i="10"/>
  <c r="X691" i="10"/>
  <c r="S687" i="10"/>
  <c r="X687" i="10"/>
  <c r="S683" i="10"/>
  <c r="X683" i="10"/>
  <c r="S658" i="10"/>
  <c r="X658" i="10"/>
  <c r="S654" i="10"/>
  <c r="X654" i="10"/>
  <c r="S650" i="10"/>
  <c r="X650" i="10"/>
  <c r="S646" i="10"/>
  <c r="X646" i="10"/>
  <c r="S642" i="10"/>
  <c r="X642" i="10"/>
  <c r="X178" i="10"/>
  <c r="S178" i="10"/>
  <c r="X232" i="10"/>
  <c r="S232" i="10"/>
  <c r="X224" i="10"/>
  <c r="S224" i="10"/>
  <c r="X216" i="10"/>
  <c r="S216" i="10"/>
  <c r="X188" i="10"/>
  <c r="S188" i="10"/>
  <c r="S386" i="10"/>
  <c r="X386" i="10"/>
  <c r="S362" i="10"/>
  <c r="X362" i="10"/>
  <c r="S358" i="10"/>
  <c r="X358" i="10"/>
  <c r="S354" i="10"/>
  <c r="X354" i="10"/>
  <c r="S350" i="10"/>
  <c r="X350" i="10"/>
  <c r="S346" i="10"/>
  <c r="X346" i="10"/>
  <c r="S322" i="10"/>
  <c r="X322" i="10"/>
  <c r="S318" i="10"/>
  <c r="X318" i="10"/>
  <c r="S314" i="10"/>
  <c r="X314" i="10"/>
  <c r="S310" i="10"/>
  <c r="X310" i="10"/>
  <c r="S306" i="10"/>
  <c r="X306" i="10"/>
  <c r="S302" i="10"/>
  <c r="X302" i="10"/>
  <c r="S278" i="10"/>
  <c r="X278" i="10"/>
  <c r="S274" i="10"/>
  <c r="X274" i="10"/>
  <c r="S270" i="10"/>
  <c r="X270" i="10"/>
  <c r="S266" i="10"/>
  <c r="X266" i="10"/>
  <c r="S262" i="10"/>
  <c r="X262" i="10"/>
  <c r="Y133" i="10"/>
  <c r="T133" i="10"/>
  <c r="Y131" i="10"/>
  <c r="T131" i="10"/>
  <c r="Y129" i="10"/>
  <c r="T129" i="10"/>
  <c r="Y127" i="10"/>
  <c r="T127" i="10"/>
  <c r="Y125" i="10"/>
  <c r="T125" i="10"/>
  <c r="Y123" i="10"/>
  <c r="T123" i="10"/>
  <c r="Y121" i="10"/>
  <c r="T121" i="10"/>
  <c r="Y117" i="10"/>
  <c r="T117" i="10"/>
  <c r="Y115" i="10"/>
  <c r="T115" i="10"/>
  <c r="Y113" i="10"/>
  <c r="T113" i="10"/>
  <c r="Y47" i="10"/>
  <c r="T47" i="10"/>
  <c r="Y41" i="10"/>
  <c r="T41" i="10"/>
  <c r="Y39" i="10"/>
  <c r="T39" i="10"/>
  <c r="Y37" i="10"/>
  <c r="T37" i="10"/>
  <c r="Y35" i="10"/>
  <c r="T35" i="10"/>
  <c r="Y33" i="10"/>
  <c r="T33" i="10"/>
  <c r="Y31" i="10"/>
  <c r="T31" i="10"/>
  <c r="Y29" i="10"/>
  <c r="T29" i="10"/>
  <c r="N10" i="97"/>
  <c r="Z770" i="22"/>
  <c r="AG770" i="22" s="1"/>
  <c r="Y1506" i="22"/>
  <c r="AF1506" i="22" s="1"/>
  <c r="X1502" i="22"/>
  <c r="AE1502" i="22" s="1"/>
  <c r="V1503" i="22"/>
  <c r="AC1503" i="22" s="1"/>
  <c r="Y1480" i="22"/>
  <c r="AF1480" i="22" s="1"/>
  <c r="U1476" i="22"/>
  <c r="Y1487" i="22"/>
  <c r="AF1487" i="22" s="1"/>
  <c r="U1486" i="22"/>
  <c r="U1478" i="22"/>
  <c r="Y1458" i="22"/>
  <c r="AF1458" i="22" s="1"/>
  <c r="U1471" i="22"/>
  <c r="W1471" i="22"/>
  <c r="AD1471" i="22" s="1"/>
  <c r="V1422" i="22"/>
  <c r="AC1422" i="22" s="1"/>
  <c r="Y1401" i="22"/>
  <c r="AF1401" i="22" s="1"/>
  <c r="U1397" i="22"/>
  <c r="X1406" i="22"/>
  <c r="AE1406" i="22" s="1"/>
  <c r="X1402" i="22"/>
  <c r="AE1402" i="22" s="1"/>
  <c r="U1378" i="22"/>
  <c r="U1374" i="22"/>
  <c r="Y1407" i="22"/>
  <c r="AF1407" i="22" s="1"/>
  <c r="Y1395" i="22"/>
  <c r="AF1395" i="22" s="1"/>
  <c r="Y1391" i="22"/>
  <c r="AF1391" i="22" s="1"/>
  <c r="X1427" i="22"/>
  <c r="AE1427" i="22" s="1"/>
  <c r="U1389" i="22"/>
  <c r="Y1330" i="22"/>
  <c r="AF1330" i="22" s="1"/>
  <c r="Y1322" i="22"/>
  <c r="AF1322" i="22" s="1"/>
  <c r="Y1362" i="22"/>
  <c r="AF1362" i="22" s="1"/>
  <c r="U1357" i="22"/>
  <c r="Y1363" i="22"/>
  <c r="AF1363" i="22" s="1"/>
  <c r="Z1339" i="22"/>
  <c r="AG1339" i="22" s="1"/>
  <c r="Z1323" i="22"/>
  <c r="AG1323" i="22" s="1"/>
  <c r="X1296" i="22"/>
  <c r="AE1296" i="22" s="1"/>
  <c r="X1288" i="22"/>
  <c r="AE1288" i="22" s="1"/>
  <c r="X1280" i="22"/>
  <c r="AE1280" i="22" s="1"/>
  <c r="U1278" i="22"/>
  <c r="X1272" i="22"/>
  <c r="AE1272" i="22" s="1"/>
  <c r="U1270" i="22"/>
  <c r="V1214" i="22"/>
  <c r="V1210" i="22"/>
  <c r="X1164" i="22"/>
  <c r="AE1164" i="22" s="1"/>
  <c r="V1181" i="22"/>
  <c r="AC1181" i="22" s="1"/>
  <c r="Z1141" i="22"/>
  <c r="AG1141" i="22" s="1"/>
  <c r="Z1133" i="22"/>
  <c r="AG1133" i="22" s="1"/>
  <c r="X1055" i="22"/>
  <c r="AE1055" i="22" s="1"/>
  <c r="X1023" i="22"/>
  <c r="AE1023" i="22" s="1"/>
  <c r="W1103" i="22"/>
  <c r="AD1103" i="22" s="1"/>
  <c r="W1087" i="22"/>
  <c r="AD1087" i="22" s="1"/>
  <c r="W1071" i="22"/>
  <c r="AD1071" i="22" s="1"/>
  <c r="W1055" i="22"/>
  <c r="AD1055" i="22" s="1"/>
  <c r="W1039" i="22"/>
  <c r="AD1039" i="22" s="1"/>
  <c r="W1023" i="22"/>
  <c r="AD1023" i="22" s="1"/>
  <c r="W1007" i="22"/>
  <c r="AD1007" i="22" s="1"/>
  <c r="Y1003" i="22"/>
  <c r="AF1003" i="22" s="1"/>
  <c r="W998" i="22"/>
  <c r="AD998" i="22" s="1"/>
  <c r="X968" i="22"/>
  <c r="AE968" i="22" s="1"/>
  <c r="X927" i="22"/>
  <c r="AE927" i="22" s="1"/>
  <c r="Y885" i="22"/>
  <c r="AF885" i="22" s="1"/>
  <c r="W885" i="22"/>
  <c r="AD885" i="22" s="1"/>
  <c r="Z891" i="22"/>
  <c r="AG891" i="22" s="1"/>
  <c r="U883" i="22"/>
  <c r="W948" i="22"/>
  <c r="AD948" i="22" s="1"/>
  <c r="Y1452" i="22"/>
  <c r="AF1452" i="22" s="1"/>
  <c r="W1495" i="22"/>
  <c r="AD1495" i="22" s="1"/>
  <c r="W1457" i="22"/>
  <c r="AD1457" i="22" s="1"/>
  <c r="Y1443" i="22"/>
  <c r="AF1443" i="22" s="1"/>
  <c r="U1316" i="22"/>
  <c r="AB1316" i="22" s="1"/>
  <c r="U1318" i="22"/>
  <c r="AB1318" i="22" s="1"/>
  <c r="U1313" i="22"/>
  <c r="AB1313" i="22" s="1"/>
  <c r="W1259" i="22"/>
  <c r="AD1259" i="22" s="1"/>
  <c r="W1251" i="22"/>
  <c r="AD1251" i="22" s="1"/>
  <c r="U1243" i="22"/>
  <c r="AB1243" i="22" s="1"/>
  <c r="Y1239" i="22"/>
  <c r="AF1239" i="22" s="1"/>
  <c r="Y1235" i="22"/>
  <c r="AF1235" i="22" s="1"/>
  <c r="Y1245" i="22"/>
  <c r="AF1245" i="22" s="1"/>
  <c r="Z1240" i="22"/>
  <c r="AG1240" i="22" s="1"/>
  <c r="Z1224" i="22"/>
  <c r="AG1224" i="22" s="1"/>
  <c r="W1211" i="22"/>
  <c r="AD1211" i="22" s="1"/>
  <c r="Y1208" i="22"/>
  <c r="AF1208" i="22" s="1"/>
  <c r="U1204" i="22"/>
  <c r="AB1204" i="22" s="1"/>
  <c r="Y1182" i="22"/>
  <c r="AF1182" i="22" s="1"/>
  <c r="U1176" i="22"/>
  <c r="AB1176" i="22" s="1"/>
  <c r="W1231" i="22"/>
  <c r="AD1231" i="22" s="1"/>
  <c r="W1197" i="22"/>
  <c r="AD1197" i="22" s="1"/>
  <c r="W1166" i="22"/>
  <c r="AD1166" i="22" s="1"/>
  <c r="W1213" i="22"/>
  <c r="AD1213" i="22" s="1"/>
  <c r="Y1211" i="22"/>
  <c r="AF1211" i="22" s="1"/>
  <c r="Y1206" i="22"/>
  <c r="AF1206" i="22" s="1"/>
  <c r="U1194" i="22"/>
  <c r="AB1194" i="22" s="1"/>
  <c r="Y1191" i="22"/>
  <c r="AF1191" i="22" s="1"/>
  <c r="U1228" i="22"/>
  <c r="AB1228" i="22" s="1"/>
  <c r="X1004" i="22"/>
  <c r="AE1004" i="22" s="1"/>
  <c r="X1104" i="22"/>
  <c r="AE1104" i="22" s="1"/>
  <c r="X1096" i="22"/>
  <c r="AE1096" i="22" s="1"/>
  <c r="Z1083" i="22"/>
  <c r="AG1083" i="22" s="1"/>
  <c r="X1020" i="22"/>
  <c r="AE1020" i="22" s="1"/>
  <c r="Z1014" i="22"/>
  <c r="AG1014" i="22" s="1"/>
  <c r="Z999" i="22"/>
  <c r="AG999" i="22" s="1"/>
  <c r="Z1104" i="22"/>
  <c r="AG1104" i="22" s="1"/>
  <c r="Z1039" i="22"/>
  <c r="AG1039" i="22" s="1"/>
  <c r="X991" i="22"/>
  <c r="AE991" i="22" s="1"/>
  <c r="Z1091" i="22"/>
  <c r="AG1091" i="22" s="1"/>
  <c r="Q858" i="10"/>
  <c r="O860" i="10"/>
  <c r="P829" i="10"/>
  <c r="P803" i="10"/>
  <c r="Q781" i="10"/>
  <c r="O804" i="10"/>
  <c r="P800" i="10"/>
  <c r="P798" i="10"/>
  <c r="P796" i="10"/>
  <c r="P794" i="10"/>
  <c r="P792" i="10"/>
  <c r="P790" i="10"/>
  <c r="P782" i="10"/>
  <c r="Q816" i="10"/>
  <c r="O812" i="10"/>
  <c r="P838" i="10"/>
  <c r="P797" i="10"/>
  <c r="O793" i="10"/>
  <c r="P789" i="10"/>
  <c r="P766" i="10"/>
  <c r="Q779" i="10"/>
  <c r="P776" i="10"/>
  <c r="Q768" i="10"/>
  <c r="V881" i="22"/>
  <c r="AC881" i="22" s="1"/>
  <c r="X892" i="22"/>
  <c r="AE892" i="22" s="1"/>
  <c r="Z934" i="22"/>
  <c r="AG934" i="22" s="1"/>
  <c r="Z918" i="22"/>
  <c r="AG918" i="22" s="1"/>
  <c r="V912" i="22"/>
  <c r="AC912" i="22" s="1"/>
  <c r="K908" i="22"/>
  <c r="W908" i="22" s="1"/>
  <c r="K576" i="22"/>
  <c r="W576" i="22" s="1"/>
  <c r="AD576" i="22" s="1"/>
  <c r="K574" i="22"/>
  <c r="W574" i="22" s="1"/>
  <c r="AD574" i="22" s="1"/>
  <c r="K572" i="22"/>
  <c r="W572" i="22" s="1"/>
  <c r="AD572" i="22" s="1"/>
  <c r="K570" i="22"/>
  <c r="W570" i="22" s="1"/>
  <c r="AD570" i="22" s="1"/>
  <c r="K568" i="22"/>
  <c r="W568" i="22" s="1"/>
  <c r="AD568" i="22" s="1"/>
  <c r="K566" i="22"/>
  <c r="W566" i="22" s="1"/>
  <c r="AD566" i="22" s="1"/>
  <c r="K564" i="22"/>
  <c r="W564" i="22" s="1"/>
  <c r="AD564" i="22" s="1"/>
  <c r="K562" i="22"/>
  <c r="W562" i="22" s="1"/>
  <c r="AD562" i="22" s="1"/>
  <c r="K560" i="22"/>
  <c r="W560" i="22" s="1"/>
  <c r="AD560" i="22" s="1"/>
  <c r="K558" i="22"/>
  <c r="W558" i="22" s="1"/>
  <c r="AD558" i="22" s="1"/>
  <c r="K556" i="22"/>
  <c r="W556" i="22" s="1"/>
  <c r="AD556" i="22" s="1"/>
  <c r="K323" i="22"/>
  <c r="W323" i="22" s="1"/>
  <c r="AD323" i="22" s="1"/>
  <c r="K319" i="22"/>
  <c r="W319" i="22" s="1"/>
  <c r="AD319" i="22" s="1"/>
  <c r="K315" i="22"/>
  <c r="W315" i="22" s="1"/>
  <c r="AD315" i="22" s="1"/>
  <c r="K311" i="22"/>
  <c r="W311" i="22" s="1"/>
  <c r="AD311" i="22" s="1"/>
  <c r="K307" i="22"/>
  <c r="W307" i="22" s="1"/>
  <c r="AD307" i="22" s="1"/>
  <c r="K303" i="22"/>
  <c r="W303" i="22" s="1"/>
  <c r="AD303" i="22" s="1"/>
  <c r="K321" i="22"/>
  <c r="W321" i="22" s="1"/>
  <c r="AD321" i="22" s="1"/>
  <c r="K320" i="22"/>
  <c r="W320" i="22" s="1"/>
  <c r="AD320" i="22" s="1"/>
  <c r="K317" i="22"/>
  <c r="W317" i="22" s="1"/>
  <c r="AD317" i="22" s="1"/>
  <c r="K316" i="22"/>
  <c r="W316" i="22" s="1"/>
  <c r="AD316" i="22" s="1"/>
  <c r="K313" i="22"/>
  <c r="W313" i="22" s="1"/>
  <c r="AD313" i="22" s="1"/>
  <c r="K312" i="22"/>
  <c r="W312" i="22" s="1"/>
  <c r="AD312" i="22" s="1"/>
  <c r="K309" i="22"/>
  <c r="W309" i="22" s="1"/>
  <c r="AD309" i="22" s="1"/>
  <c r="K308" i="22"/>
  <c r="W308" i="22" s="1"/>
  <c r="AD308" i="22" s="1"/>
  <c r="K305" i="22"/>
  <c r="W305" i="22" s="1"/>
  <c r="AD305" i="22" s="1"/>
  <c r="K304" i="22"/>
  <c r="W304" i="22" s="1"/>
  <c r="AD304" i="22" s="1"/>
  <c r="K65" i="22"/>
  <c r="W65" i="22" s="1"/>
  <c r="AD65" i="22" s="1"/>
  <c r="K63" i="22"/>
  <c r="W63" i="22" s="1"/>
  <c r="AD63" i="22" s="1"/>
  <c r="K61" i="22"/>
  <c r="W61" i="22" s="1"/>
  <c r="AD61" i="22" s="1"/>
  <c r="K59" i="22"/>
  <c r="W59" i="22" s="1"/>
  <c r="AD59" i="22" s="1"/>
  <c r="K57" i="22"/>
  <c r="W57" i="22" s="1"/>
  <c r="AD57" i="22" s="1"/>
  <c r="K55" i="22"/>
  <c r="W55" i="22" s="1"/>
  <c r="AD55" i="22" s="1"/>
  <c r="K53" i="22"/>
  <c r="W53" i="22" s="1"/>
  <c r="AD53" i="22" s="1"/>
  <c r="K51" i="22"/>
  <c r="W51" i="22" s="1"/>
  <c r="AD51" i="22" s="1"/>
  <c r="K49" i="22"/>
  <c r="W49" i="22" s="1"/>
  <c r="AD49" i="22" s="1"/>
  <c r="K68" i="22"/>
  <c r="K54" i="22"/>
  <c r="K62" i="22"/>
  <c r="W62" i="22" s="1"/>
  <c r="AD62" i="22" s="1"/>
  <c r="K69" i="22"/>
  <c r="W69" i="22" s="1"/>
  <c r="AD69" i="22" s="1"/>
  <c r="K306" i="22"/>
  <c r="W306" i="22" s="1"/>
  <c r="AD306" i="22" s="1"/>
  <c r="K322" i="22"/>
  <c r="W322" i="22" s="1"/>
  <c r="AD322" i="22" s="1"/>
  <c r="K573" i="22"/>
  <c r="K561" i="22"/>
  <c r="W561" i="22" s="1"/>
  <c r="AD561" i="22" s="1"/>
  <c r="K52" i="22"/>
  <c r="K60" i="22"/>
  <c r="K70" i="22"/>
  <c r="W70" i="22" s="1"/>
  <c r="AD70" i="22" s="1"/>
  <c r="K71" i="22"/>
  <c r="W71" i="22" s="1"/>
  <c r="AD71" i="22" s="1"/>
  <c r="K302" i="22"/>
  <c r="W302" i="22" s="1"/>
  <c r="AD302" i="22" s="1"/>
  <c r="K318" i="22"/>
  <c r="W318" i="22" s="1"/>
  <c r="AD318" i="22" s="1"/>
  <c r="K571" i="22"/>
  <c r="K559" i="22"/>
  <c r="K575" i="22"/>
  <c r="K50" i="22"/>
  <c r="K58" i="22"/>
  <c r="K66" i="22"/>
  <c r="K314" i="22"/>
  <c r="W314" i="22" s="1"/>
  <c r="AD314" i="22" s="1"/>
  <c r="K565" i="22"/>
  <c r="K569" i="22"/>
  <c r="K56" i="22"/>
  <c r="K64" i="22"/>
  <c r="K67" i="22"/>
  <c r="W67" i="22" s="1"/>
  <c r="AD67" i="22" s="1"/>
  <c r="K700" i="22"/>
  <c r="W700" i="22" s="1"/>
  <c r="AD700" i="22" s="1"/>
  <c r="K699" i="22"/>
  <c r="W699" i="22" s="1"/>
  <c r="AD699" i="22" s="1"/>
  <c r="K448" i="22"/>
  <c r="W448" i="22" s="1"/>
  <c r="AD448" i="22" s="1"/>
  <c r="K446" i="22"/>
  <c r="W446" i="22" s="1"/>
  <c r="AD446" i="22" s="1"/>
  <c r="K444" i="22"/>
  <c r="W444" i="22" s="1"/>
  <c r="AD444" i="22" s="1"/>
  <c r="K442" i="22"/>
  <c r="W442" i="22" s="1"/>
  <c r="AD442" i="22" s="1"/>
  <c r="K440" i="22"/>
  <c r="W440" i="22" s="1"/>
  <c r="AD440" i="22" s="1"/>
  <c r="K438" i="22"/>
  <c r="W438" i="22" s="1"/>
  <c r="AD438" i="22" s="1"/>
  <c r="K436" i="22"/>
  <c r="W436" i="22" s="1"/>
  <c r="AD436" i="22" s="1"/>
  <c r="K434" i="22"/>
  <c r="W434" i="22" s="1"/>
  <c r="AD434" i="22" s="1"/>
  <c r="K432" i="22"/>
  <c r="W432" i="22" s="1"/>
  <c r="AD432" i="22" s="1"/>
  <c r="K430" i="22"/>
  <c r="W430" i="22" s="1"/>
  <c r="AD430" i="22" s="1"/>
  <c r="K428" i="22"/>
  <c r="W428" i="22" s="1"/>
  <c r="AD428" i="22" s="1"/>
  <c r="K447" i="22"/>
  <c r="W447" i="22" s="1"/>
  <c r="AD447" i="22" s="1"/>
  <c r="K445" i="22"/>
  <c r="W445" i="22" s="1"/>
  <c r="AD445" i="22" s="1"/>
  <c r="K443" i="22"/>
  <c r="W443" i="22" s="1"/>
  <c r="AD443" i="22" s="1"/>
  <c r="K441" i="22"/>
  <c r="W441" i="22" s="1"/>
  <c r="AD441" i="22" s="1"/>
  <c r="K439" i="22"/>
  <c r="W439" i="22" s="1"/>
  <c r="AD439" i="22" s="1"/>
  <c r="K437" i="22"/>
  <c r="W437" i="22" s="1"/>
  <c r="AD437" i="22" s="1"/>
  <c r="K435" i="22"/>
  <c r="W435" i="22" s="1"/>
  <c r="AD435" i="22" s="1"/>
  <c r="K433" i="22"/>
  <c r="W433" i="22" s="1"/>
  <c r="AD433" i="22" s="1"/>
  <c r="K431" i="22"/>
  <c r="W431" i="22" s="1"/>
  <c r="AD431" i="22" s="1"/>
  <c r="K429" i="22"/>
  <c r="W429" i="22" s="1"/>
  <c r="AD429" i="22" s="1"/>
  <c r="K176" i="22"/>
  <c r="K177" i="22"/>
  <c r="K178" i="22"/>
  <c r="K181" i="22"/>
  <c r="K182" i="22"/>
  <c r="K185" i="22"/>
  <c r="K186" i="22"/>
  <c r="K189" i="22"/>
  <c r="K190" i="22"/>
  <c r="K193" i="22"/>
  <c r="K194" i="22"/>
  <c r="K685" i="22"/>
  <c r="J209" i="10"/>
  <c r="J205" i="10"/>
  <c r="J201" i="10"/>
  <c r="J197" i="10"/>
  <c r="J203" i="10"/>
  <c r="J199" i="10"/>
  <c r="J213" i="10"/>
  <c r="J211" i="10"/>
  <c r="J207" i="10"/>
  <c r="J196" i="10"/>
  <c r="J200" i="10"/>
  <c r="J204" i="10"/>
  <c r="J208" i="10"/>
  <c r="J212" i="10"/>
  <c r="J452" i="10"/>
  <c r="J456" i="10"/>
  <c r="J460" i="10"/>
  <c r="J464" i="10"/>
  <c r="J468" i="10"/>
  <c r="J449" i="10"/>
  <c r="J453" i="10"/>
  <c r="J457" i="10"/>
  <c r="J461" i="10"/>
  <c r="J465" i="10"/>
  <c r="J198" i="10"/>
  <c r="J202" i="10"/>
  <c r="J206" i="10"/>
  <c r="J210" i="10"/>
  <c r="J214" i="10"/>
  <c r="J450" i="10"/>
  <c r="J454" i="10"/>
  <c r="J458" i="10"/>
  <c r="J462" i="10"/>
  <c r="J466" i="10"/>
  <c r="J701" i="10"/>
  <c r="J702" i="10"/>
  <c r="J703" i="10"/>
  <c r="J704" i="10"/>
  <c r="J705" i="10"/>
  <c r="J706" i="10"/>
  <c r="J707" i="10"/>
  <c r="J708" i="10"/>
  <c r="J709" i="10"/>
  <c r="J710" i="10"/>
  <c r="J711" i="10"/>
  <c r="J712" i="10"/>
  <c r="J713" i="10"/>
  <c r="J714" i="10"/>
  <c r="J715" i="10"/>
  <c r="J716" i="10"/>
  <c r="J717" i="10"/>
  <c r="J718" i="10"/>
  <c r="J719" i="10"/>
  <c r="J720" i="10"/>
  <c r="J721" i="10"/>
  <c r="J451" i="10"/>
  <c r="J455" i="10"/>
  <c r="J459" i="10"/>
  <c r="J463" i="10"/>
  <c r="J467" i="10"/>
  <c r="N598" i="22"/>
  <c r="Z598" i="22" s="1"/>
  <c r="AG598" i="22" s="1"/>
  <c r="N594" i="22"/>
  <c r="Z594" i="22" s="1"/>
  <c r="AG594" i="22" s="1"/>
  <c r="N590" i="22"/>
  <c r="Z590" i="22" s="1"/>
  <c r="AG590" i="22" s="1"/>
  <c r="N586" i="22"/>
  <c r="Z586" i="22" s="1"/>
  <c r="AG586" i="22" s="1"/>
  <c r="N588" i="22"/>
  <c r="Z588" i="22" s="1"/>
  <c r="AG588" i="22" s="1"/>
  <c r="N580" i="22"/>
  <c r="Z580" i="22" s="1"/>
  <c r="AG580" i="22" s="1"/>
  <c r="N592" i="22"/>
  <c r="Z592" i="22" s="1"/>
  <c r="AG592" i="22" s="1"/>
  <c r="N582" i="22"/>
  <c r="Z582" i="22" s="1"/>
  <c r="AG582" i="22" s="1"/>
  <c r="N596" i="22"/>
  <c r="Z596" i="22" s="1"/>
  <c r="AG596" i="22" s="1"/>
  <c r="N584" i="22"/>
  <c r="Z584" i="22" s="1"/>
  <c r="AG584" i="22" s="1"/>
  <c r="N578" i="22"/>
  <c r="Z578" i="22" s="1"/>
  <c r="AG578" i="22" s="1"/>
  <c r="N341" i="22"/>
  <c r="Z341" i="22" s="1"/>
  <c r="AG341" i="22" s="1"/>
  <c r="N337" i="22"/>
  <c r="Z337" i="22" s="1"/>
  <c r="AG337" i="22" s="1"/>
  <c r="N333" i="22"/>
  <c r="Z333" i="22" s="1"/>
  <c r="AG333" i="22" s="1"/>
  <c r="N329" i="22"/>
  <c r="Z329" i="22" s="1"/>
  <c r="AG329" i="22" s="1"/>
  <c r="N325" i="22"/>
  <c r="Z325" i="22" s="1"/>
  <c r="AG325" i="22" s="1"/>
  <c r="N343" i="22"/>
  <c r="Z343" i="22" s="1"/>
  <c r="AG343" i="22" s="1"/>
  <c r="N339" i="22"/>
  <c r="Z339" i="22" s="1"/>
  <c r="AG339" i="22" s="1"/>
  <c r="N335" i="22"/>
  <c r="Z335" i="22" s="1"/>
  <c r="AG335" i="22" s="1"/>
  <c r="N331" i="22"/>
  <c r="Z331" i="22" s="1"/>
  <c r="AG331" i="22" s="1"/>
  <c r="N327" i="22"/>
  <c r="Z327" i="22" s="1"/>
  <c r="AG327" i="22" s="1"/>
  <c r="N91" i="22"/>
  <c r="Z91" i="22" s="1"/>
  <c r="AG91" i="22" s="1"/>
  <c r="N87" i="22"/>
  <c r="Z87" i="22" s="1"/>
  <c r="AG87" i="22" s="1"/>
  <c r="N83" i="22"/>
  <c r="Z83" i="22" s="1"/>
  <c r="AG83" i="22" s="1"/>
  <c r="N79" i="22"/>
  <c r="Z79" i="22" s="1"/>
  <c r="AG79" i="22" s="1"/>
  <c r="N75" i="22"/>
  <c r="Z75" i="22" s="1"/>
  <c r="AG75" i="22" s="1"/>
  <c r="N74" i="22"/>
  <c r="N82" i="22"/>
  <c r="N90" i="22"/>
  <c r="N85" i="22"/>
  <c r="N330" i="22"/>
  <c r="Z330" i="22" s="1"/>
  <c r="AG330" i="22" s="1"/>
  <c r="N338" i="22"/>
  <c r="Z338" i="22" s="1"/>
  <c r="AG338" i="22" s="1"/>
  <c r="N336" i="22"/>
  <c r="Z336" i="22" s="1"/>
  <c r="AG336" i="22" s="1"/>
  <c r="N579" i="22"/>
  <c r="Z579" i="22" s="1"/>
  <c r="AG579" i="22" s="1"/>
  <c r="N583" i="22"/>
  <c r="Z583" i="22" s="1"/>
  <c r="AG583" i="22" s="1"/>
  <c r="N81" i="22"/>
  <c r="N76" i="22"/>
  <c r="Z76" i="22" s="1"/>
  <c r="AG76" i="22" s="1"/>
  <c r="N84" i="22"/>
  <c r="Z84" i="22" s="1"/>
  <c r="AG84" i="22" s="1"/>
  <c r="N332" i="22"/>
  <c r="Z332" i="22" s="1"/>
  <c r="AG332" i="22" s="1"/>
  <c r="N577" i="22"/>
  <c r="Z577" i="22" s="1"/>
  <c r="AG577" i="22" s="1"/>
  <c r="N78" i="22"/>
  <c r="N86" i="22"/>
  <c r="N77" i="22"/>
  <c r="N326" i="22"/>
  <c r="Z326" i="22" s="1"/>
  <c r="AG326" i="22" s="1"/>
  <c r="N334" i="22"/>
  <c r="Z334" i="22" s="1"/>
  <c r="AG334" i="22" s="1"/>
  <c r="N342" i="22"/>
  <c r="Z342" i="22" s="1"/>
  <c r="AG342" i="22" s="1"/>
  <c r="N328" i="22"/>
  <c r="Z328" i="22" s="1"/>
  <c r="AG328" i="22" s="1"/>
  <c r="N344" i="22"/>
  <c r="Z344" i="22" s="1"/>
  <c r="AG344" i="22" s="1"/>
  <c r="N591" i="22"/>
  <c r="N73" i="22"/>
  <c r="N89" i="22"/>
  <c r="N72" i="22"/>
  <c r="Z72" i="22" s="1"/>
  <c r="AG72" i="22" s="1"/>
  <c r="N80" i="22"/>
  <c r="Z80" i="22" s="1"/>
  <c r="AG80" i="22" s="1"/>
  <c r="N88" i="22"/>
  <c r="Z88" i="22" s="1"/>
  <c r="AG88" i="22" s="1"/>
  <c r="N552" i="22"/>
  <c r="Z552" i="22" s="1"/>
  <c r="AG552" i="22" s="1"/>
  <c r="N548" i="22"/>
  <c r="Z548" i="22" s="1"/>
  <c r="AG548" i="22" s="1"/>
  <c r="N544" i="22"/>
  <c r="Z544" i="22" s="1"/>
  <c r="AG544" i="22" s="1"/>
  <c r="N540" i="22"/>
  <c r="Z540" i="22" s="1"/>
  <c r="AG540" i="22" s="1"/>
  <c r="N536" i="22"/>
  <c r="Z536" i="22" s="1"/>
  <c r="AG536" i="22" s="1"/>
  <c r="N554" i="22"/>
  <c r="Z554" i="22" s="1"/>
  <c r="AG554" i="22" s="1"/>
  <c r="N550" i="22"/>
  <c r="Z550" i="22" s="1"/>
  <c r="AG550" i="22" s="1"/>
  <c r="N546" i="22"/>
  <c r="Z546" i="22" s="1"/>
  <c r="AG546" i="22" s="1"/>
  <c r="N542" i="22"/>
  <c r="Z542" i="22" s="1"/>
  <c r="AG542" i="22" s="1"/>
  <c r="N538" i="22"/>
  <c r="Z538" i="22" s="1"/>
  <c r="AG538" i="22" s="1"/>
  <c r="N534" i="22"/>
  <c r="Z534" i="22" s="1"/>
  <c r="AG534" i="22" s="1"/>
  <c r="N301" i="22"/>
  <c r="Z301" i="22" s="1"/>
  <c r="AG301" i="22" s="1"/>
  <c r="N297" i="22"/>
  <c r="Z297" i="22" s="1"/>
  <c r="AG297" i="22" s="1"/>
  <c r="N293" i="22"/>
  <c r="Z293" i="22" s="1"/>
  <c r="AG293" i="22" s="1"/>
  <c r="N289" i="22"/>
  <c r="Z289" i="22" s="1"/>
  <c r="AG289" i="22" s="1"/>
  <c r="N299" i="22"/>
  <c r="Z299" i="22" s="1"/>
  <c r="AG299" i="22" s="1"/>
  <c r="N295" i="22"/>
  <c r="Z295" i="22" s="1"/>
  <c r="AG295" i="22" s="1"/>
  <c r="N291" i="22"/>
  <c r="Z291" i="22" s="1"/>
  <c r="AG291" i="22" s="1"/>
  <c r="N284" i="22"/>
  <c r="Z284" i="22" s="1"/>
  <c r="AG284" i="22" s="1"/>
  <c r="N280" i="22"/>
  <c r="Z280" i="22" s="1"/>
  <c r="AG280" i="22" s="1"/>
  <c r="N286" i="22"/>
  <c r="Z286" i="22" s="1"/>
  <c r="AG286" i="22" s="1"/>
  <c r="N282" i="22"/>
  <c r="Z282" i="22" s="1"/>
  <c r="AG282" i="22" s="1"/>
  <c r="N47" i="22"/>
  <c r="Z47" i="22" s="1"/>
  <c r="AG47" i="22" s="1"/>
  <c r="N45" i="22"/>
  <c r="Z45" i="22" s="1"/>
  <c r="AG45" i="22" s="1"/>
  <c r="N43" i="22"/>
  <c r="Z43" i="22" s="1"/>
  <c r="AG43" i="22" s="1"/>
  <c r="N39" i="22"/>
  <c r="Z39" i="22" s="1"/>
  <c r="AG39" i="22" s="1"/>
  <c r="N35" i="22"/>
  <c r="Z35" i="22" s="1"/>
  <c r="AG35" i="22" s="1"/>
  <c r="N31" i="22"/>
  <c r="Z31" i="22" s="1"/>
  <c r="AG31" i="22" s="1"/>
  <c r="N27" i="22"/>
  <c r="Z27" i="22" s="1"/>
  <c r="AG27" i="22" s="1"/>
  <c r="N41" i="22"/>
  <c r="Z41" i="22" s="1"/>
  <c r="AG41" i="22" s="1"/>
  <c r="N37" i="22"/>
  <c r="Z37" i="22" s="1"/>
  <c r="AG37" i="22" s="1"/>
  <c r="N33" i="22"/>
  <c r="Z33" i="22" s="1"/>
  <c r="AG33" i="22" s="1"/>
  <c r="N29" i="22"/>
  <c r="Z29" i="22" s="1"/>
  <c r="AG29" i="22" s="1"/>
  <c r="N28" i="22"/>
  <c r="N36" i="22"/>
  <c r="N30" i="22"/>
  <c r="Z30" i="22" s="1"/>
  <c r="AG30" i="22" s="1"/>
  <c r="N38" i="22"/>
  <c r="Z38" i="22" s="1"/>
  <c r="AG38" i="22" s="1"/>
  <c r="N44" i="22"/>
  <c r="N46" i="22"/>
  <c r="N48" i="22"/>
  <c r="N285" i="22"/>
  <c r="Z285" i="22" s="1"/>
  <c r="AG285" i="22" s="1"/>
  <c r="N290" i="22"/>
  <c r="Z290" i="22" s="1"/>
  <c r="AG290" i="22" s="1"/>
  <c r="N298" i="22"/>
  <c r="Z298" i="22" s="1"/>
  <c r="AG298" i="22" s="1"/>
  <c r="N288" i="22"/>
  <c r="Z288" i="22" s="1"/>
  <c r="AG288" i="22" s="1"/>
  <c r="N549" i="22"/>
  <c r="N539" i="22"/>
  <c r="N547" i="22"/>
  <c r="N281" i="22"/>
  <c r="Z281" i="22" s="1"/>
  <c r="AG281" i="22" s="1"/>
  <c r="N283" i="22"/>
  <c r="Z283" i="22" s="1"/>
  <c r="AG283" i="22" s="1"/>
  <c r="N287" i="22"/>
  <c r="N300" i="22"/>
  <c r="Z300" i="22" s="1"/>
  <c r="AG300" i="22" s="1"/>
  <c r="N555" i="22"/>
  <c r="N545" i="22"/>
  <c r="N32" i="22"/>
  <c r="N40" i="22"/>
  <c r="N34" i="22"/>
  <c r="Z34" i="22" s="1"/>
  <c r="AG34" i="22" s="1"/>
  <c r="N42" i="22"/>
  <c r="Z42" i="22" s="1"/>
  <c r="AG42" i="22" s="1"/>
  <c r="N294" i="22"/>
  <c r="Z294" i="22" s="1"/>
  <c r="AG294" i="22" s="1"/>
  <c r="N296" i="22"/>
  <c r="Z296" i="22" s="1"/>
  <c r="AG296" i="22" s="1"/>
  <c r="N541" i="22"/>
  <c r="Z541" i="22" s="1"/>
  <c r="AG541" i="22" s="1"/>
  <c r="N535" i="22"/>
  <c r="N543" i="22"/>
  <c r="N551" i="22"/>
  <c r="N753" i="22"/>
  <c r="Z753" i="22" s="1"/>
  <c r="AG753" i="22" s="1"/>
  <c r="N750" i="22"/>
  <c r="Z750" i="22" s="1"/>
  <c r="AG750" i="22" s="1"/>
  <c r="N760" i="22"/>
  <c r="Z760" i="22" s="1"/>
  <c r="AG760" i="22" s="1"/>
  <c r="N759" i="22"/>
  <c r="Z759" i="22" s="1"/>
  <c r="AG759" i="22" s="1"/>
  <c r="N757" i="22"/>
  <c r="Z757" i="22" s="1"/>
  <c r="AG757" i="22" s="1"/>
  <c r="N761" i="22"/>
  <c r="Z761" i="22" s="1"/>
  <c r="AG761" i="22" s="1"/>
  <c r="N746" i="22"/>
  <c r="Z746" i="22" s="1"/>
  <c r="AG746" i="22" s="1"/>
  <c r="N508" i="22"/>
  <c r="Z508" i="22" s="1"/>
  <c r="AG508" i="22" s="1"/>
  <c r="N504" i="22"/>
  <c r="Z504" i="22" s="1"/>
  <c r="AG504" i="22" s="1"/>
  <c r="N500" i="22"/>
  <c r="Z500" i="22" s="1"/>
  <c r="AG500" i="22" s="1"/>
  <c r="N496" i="22"/>
  <c r="Z496" i="22" s="1"/>
  <c r="AG496" i="22" s="1"/>
  <c r="N492" i="22"/>
  <c r="Z492" i="22" s="1"/>
  <c r="AG492" i="22" s="1"/>
  <c r="N510" i="22"/>
  <c r="Z510" i="22" s="1"/>
  <c r="AG510" i="22" s="1"/>
  <c r="N506" i="22"/>
  <c r="Z506" i="22" s="1"/>
  <c r="AG506" i="22" s="1"/>
  <c r="N502" i="22"/>
  <c r="Z502" i="22" s="1"/>
  <c r="AG502" i="22" s="1"/>
  <c r="N498" i="22"/>
  <c r="Z498" i="22" s="1"/>
  <c r="AG498" i="22" s="1"/>
  <c r="N494" i="22"/>
  <c r="Z494" i="22" s="1"/>
  <c r="AG494" i="22" s="1"/>
  <c r="N258" i="22"/>
  <c r="Z258" i="22" s="1"/>
  <c r="AG258" i="22" s="1"/>
  <c r="N254" i="22"/>
  <c r="Z254" i="22" s="1"/>
  <c r="AG254" i="22" s="1"/>
  <c r="N250" i="22"/>
  <c r="Z250" i="22" s="1"/>
  <c r="AG250" i="22" s="1"/>
  <c r="N246" i="22"/>
  <c r="Z246" i="22" s="1"/>
  <c r="AG246" i="22" s="1"/>
  <c r="N242" i="22"/>
  <c r="Z242" i="22" s="1"/>
  <c r="AG242" i="22" s="1"/>
  <c r="N238" i="22"/>
  <c r="Z238" i="22" s="1"/>
  <c r="AG238" i="22" s="1"/>
  <c r="N256" i="22"/>
  <c r="Z256" i="22" s="1"/>
  <c r="AG256" i="22" s="1"/>
  <c r="N252" i="22"/>
  <c r="Z252" i="22" s="1"/>
  <c r="AG252" i="22" s="1"/>
  <c r="N248" i="22"/>
  <c r="Z248" i="22" s="1"/>
  <c r="AG248" i="22" s="1"/>
  <c r="N244" i="22"/>
  <c r="Z244" i="22" s="1"/>
  <c r="AG244" i="22" s="1"/>
  <c r="N240" i="22"/>
  <c r="Z240" i="22" s="1"/>
  <c r="AG240" i="22" s="1"/>
  <c r="N245" i="22"/>
  <c r="N239" i="22"/>
  <c r="Z239" i="22" s="1"/>
  <c r="AG239" i="22" s="1"/>
  <c r="N255" i="22"/>
  <c r="Z255" i="22" s="1"/>
  <c r="AG255" i="22" s="1"/>
  <c r="N503" i="22"/>
  <c r="Z503" i="22" s="1"/>
  <c r="AG503" i="22" s="1"/>
  <c r="N241" i="22"/>
  <c r="N257" i="22"/>
  <c r="N251" i="22"/>
  <c r="Z251" i="22" s="1"/>
  <c r="AG251" i="22" s="1"/>
  <c r="N497" i="22"/>
  <c r="Z497" i="22" s="1"/>
  <c r="AG497" i="22" s="1"/>
  <c r="N505" i="22"/>
  <c r="Z505" i="22" s="1"/>
  <c r="AG505" i="22" s="1"/>
  <c r="N499" i="22"/>
  <c r="Z499" i="22" s="1"/>
  <c r="AG499" i="22" s="1"/>
  <c r="N237" i="22"/>
  <c r="N253" i="22"/>
  <c r="N247" i="22"/>
  <c r="Z247" i="22" s="1"/>
  <c r="AG247" i="22" s="1"/>
  <c r="N495" i="22"/>
  <c r="Z495" i="22" s="1"/>
  <c r="AG495" i="22" s="1"/>
  <c r="N511" i="22"/>
  <c r="Z511" i="22" s="1"/>
  <c r="AG511" i="22" s="1"/>
  <c r="N717" i="22"/>
  <c r="Z717" i="22" s="1"/>
  <c r="AG717" i="22" s="1"/>
  <c r="N709" i="22"/>
  <c r="Z709" i="22" s="1"/>
  <c r="AG709" i="22" s="1"/>
  <c r="N701" i="22"/>
  <c r="Z701" i="22" s="1"/>
  <c r="AG701" i="22" s="1"/>
  <c r="N713" i="22"/>
  <c r="Z713" i="22" s="1"/>
  <c r="AG713" i="22" s="1"/>
  <c r="N468" i="22"/>
  <c r="Z468" i="22" s="1"/>
  <c r="AG468" i="22" s="1"/>
  <c r="N464" i="22"/>
  <c r="Z464" i="22" s="1"/>
  <c r="AG464" i="22" s="1"/>
  <c r="N466" i="22"/>
  <c r="Z466" i="22" s="1"/>
  <c r="AG466" i="22" s="1"/>
  <c r="N462" i="22"/>
  <c r="Z462" i="22" s="1"/>
  <c r="AG462" i="22" s="1"/>
  <c r="N461" i="22"/>
  <c r="Z461" i="22" s="1"/>
  <c r="AG461" i="22" s="1"/>
  <c r="N459" i="22"/>
  <c r="Z459" i="22" s="1"/>
  <c r="AG459" i="22" s="1"/>
  <c r="N457" i="22"/>
  <c r="Z457" i="22" s="1"/>
  <c r="AG457" i="22" s="1"/>
  <c r="N455" i="22"/>
  <c r="Z455" i="22" s="1"/>
  <c r="AG455" i="22" s="1"/>
  <c r="N453" i="22"/>
  <c r="Z453" i="22" s="1"/>
  <c r="AG453" i="22" s="1"/>
  <c r="N451" i="22"/>
  <c r="Z451" i="22" s="1"/>
  <c r="AG451" i="22" s="1"/>
  <c r="N449" i="22"/>
  <c r="Z449" i="22" s="1"/>
  <c r="AG449" i="22" s="1"/>
  <c r="N214" i="22"/>
  <c r="Z214" i="22" s="1"/>
  <c r="AG214" i="22" s="1"/>
  <c r="N213" i="22"/>
  <c r="Z213" i="22" s="1"/>
  <c r="AG213" i="22" s="1"/>
  <c r="N212" i="22"/>
  <c r="Z212" i="22" s="1"/>
  <c r="AG212" i="22" s="1"/>
  <c r="N211" i="22"/>
  <c r="Z211" i="22" s="1"/>
  <c r="AG211" i="22" s="1"/>
  <c r="N210" i="22"/>
  <c r="Z210" i="22" s="1"/>
  <c r="AG210" i="22" s="1"/>
  <c r="N209" i="22"/>
  <c r="Z209" i="22" s="1"/>
  <c r="AG209" i="22" s="1"/>
  <c r="N208" i="22"/>
  <c r="Z208" i="22" s="1"/>
  <c r="AG208" i="22" s="1"/>
  <c r="N207" i="22"/>
  <c r="Z207" i="22" s="1"/>
  <c r="AG207" i="22" s="1"/>
  <c r="N206" i="22"/>
  <c r="Z206" i="22" s="1"/>
  <c r="AG206" i="22" s="1"/>
  <c r="N205" i="22"/>
  <c r="Z205" i="22" s="1"/>
  <c r="AG205" i="22" s="1"/>
  <c r="N204" i="22"/>
  <c r="Z204" i="22" s="1"/>
  <c r="AG204" i="22" s="1"/>
  <c r="N203" i="22"/>
  <c r="Z203" i="22" s="1"/>
  <c r="AG203" i="22" s="1"/>
  <c r="N202" i="22"/>
  <c r="Z202" i="22" s="1"/>
  <c r="AG202" i="22" s="1"/>
  <c r="N201" i="22"/>
  <c r="Z201" i="22" s="1"/>
  <c r="AG201" i="22" s="1"/>
  <c r="N200" i="22"/>
  <c r="Z200" i="22" s="1"/>
  <c r="AG200" i="22" s="1"/>
  <c r="N199" i="22"/>
  <c r="Z199" i="22" s="1"/>
  <c r="AG199" i="22" s="1"/>
  <c r="N198" i="22"/>
  <c r="Z198" i="22" s="1"/>
  <c r="AG198" i="22" s="1"/>
  <c r="N197" i="22"/>
  <c r="Z197" i="22" s="1"/>
  <c r="AG197" i="22" s="1"/>
  <c r="N196" i="22"/>
  <c r="Z196" i="22" s="1"/>
  <c r="AG196" i="22" s="1"/>
  <c r="N463" i="22"/>
  <c r="Z463" i="22" s="1"/>
  <c r="AG463" i="22" s="1"/>
  <c r="N465" i="22"/>
  <c r="Z465" i="22" s="1"/>
  <c r="AG465" i="22" s="1"/>
  <c r="N450" i="22"/>
  <c r="N452" i="22"/>
  <c r="N454" i="22"/>
  <c r="Z454" i="22" s="1"/>
  <c r="AG454" i="22" s="1"/>
  <c r="N456" i="22"/>
  <c r="N458" i="22"/>
  <c r="N460" i="22"/>
  <c r="N714" i="22"/>
  <c r="Z714" i="22" s="1"/>
  <c r="AG714" i="22" s="1"/>
  <c r="N681" i="22"/>
  <c r="Z681" i="22" s="1"/>
  <c r="AG681" i="22" s="1"/>
  <c r="N663" i="22"/>
  <c r="Z663" i="22" s="1"/>
  <c r="AG663" i="22" s="1"/>
  <c r="N677" i="22"/>
  <c r="Z677" i="22" s="1"/>
  <c r="AG677" i="22" s="1"/>
  <c r="N670" i="22"/>
  <c r="Z670" i="22" s="1"/>
  <c r="AG670" i="22" s="1"/>
  <c r="N682" i="22"/>
  <c r="N665" i="22"/>
  <c r="N662" i="22"/>
  <c r="Z662" i="22" s="1"/>
  <c r="AG662" i="22" s="1"/>
  <c r="N427" i="22"/>
  <c r="Z427" i="22" s="1"/>
  <c r="AG427" i="22" s="1"/>
  <c r="N425" i="22"/>
  <c r="Z425" i="22" s="1"/>
  <c r="AG425" i="22" s="1"/>
  <c r="N423" i="22"/>
  <c r="Z423" i="22" s="1"/>
  <c r="AG423" i="22" s="1"/>
  <c r="N421" i="22"/>
  <c r="Z421" i="22" s="1"/>
  <c r="AG421" i="22" s="1"/>
  <c r="N419" i="22"/>
  <c r="Z419" i="22" s="1"/>
  <c r="AG419" i="22" s="1"/>
  <c r="N417" i="22"/>
  <c r="Z417" i="22" s="1"/>
  <c r="AG417" i="22" s="1"/>
  <c r="N415" i="22"/>
  <c r="Z415" i="22" s="1"/>
  <c r="AG415" i="22" s="1"/>
  <c r="N413" i="22"/>
  <c r="Z413" i="22" s="1"/>
  <c r="AG413" i="22" s="1"/>
  <c r="N411" i="22"/>
  <c r="Z411" i="22" s="1"/>
  <c r="AG411" i="22" s="1"/>
  <c r="N409" i="22"/>
  <c r="Z409" i="22" s="1"/>
  <c r="AG409" i="22" s="1"/>
  <c r="N407" i="22"/>
  <c r="Z407" i="22" s="1"/>
  <c r="AG407" i="22" s="1"/>
  <c r="N162" i="22"/>
  <c r="Z162" i="22" s="1"/>
  <c r="AG162" i="22" s="1"/>
  <c r="N160" i="22"/>
  <c r="Z160" i="22" s="1"/>
  <c r="AG160" i="22" s="1"/>
  <c r="N158" i="22"/>
  <c r="Z158" i="22" s="1"/>
  <c r="AG158" i="22" s="1"/>
  <c r="N156" i="22"/>
  <c r="Z156" i="22" s="1"/>
  <c r="AG156" i="22" s="1"/>
  <c r="N154" i="22"/>
  <c r="Z154" i="22" s="1"/>
  <c r="AG154" i="22" s="1"/>
  <c r="N168" i="22"/>
  <c r="N166" i="22"/>
  <c r="N170" i="22"/>
  <c r="N174" i="22"/>
  <c r="N664" i="22"/>
  <c r="N165" i="22"/>
  <c r="N169" i="22"/>
  <c r="N173" i="22"/>
  <c r="N167" i="22"/>
  <c r="N171" i="22"/>
  <c r="N175" i="22"/>
  <c r="N671" i="22"/>
  <c r="Z671" i="22" s="1"/>
  <c r="AG671" i="22" s="1"/>
  <c r="N678" i="22"/>
  <c r="Z678" i="22" s="1"/>
  <c r="AG678" i="22" s="1"/>
  <c r="N164" i="22"/>
  <c r="N408" i="22"/>
  <c r="N410" i="22"/>
  <c r="N412" i="22"/>
  <c r="N414" i="22"/>
  <c r="Z414" i="22" s="1"/>
  <c r="AG414" i="22" s="1"/>
  <c r="N416" i="22"/>
  <c r="N418" i="22"/>
  <c r="N420" i="22"/>
  <c r="N422" i="22"/>
  <c r="Z422" i="22" s="1"/>
  <c r="AG422" i="22" s="1"/>
  <c r="N424" i="22"/>
  <c r="N426" i="22"/>
  <c r="N667" i="22"/>
  <c r="N172" i="22"/>
  <c r="N1469" i="22"/>
  <c r="Z1469" i="22" s="1"/>
  <c r="AG1469" i="22" s="1"/>
  <c r="N1511" i="22"/>
  <c r="Z1511" i="22" s="1"/>
  <c r="AG1511" i="22" s="1"/>
  <c r="N1445" i="22"/>
  <c r="Z1445" i="22" s="1"/>
  <c r="AG1445" i="22" s="1"/>
  <c r="N1510" i="22"/>
  <c r="N1434" i="22"/>
  <c r="N1212" i="22"/>
  <c r="Z1212" i="22" s="1"/>
  <c r="AG1212" i="22" s="1"/>
  <c r="N1080" i="22"/>
  <c r="Z1080" i="22" s="1"/>
  <c r="AG1080" i="22" s="1"/>
  <c r="N1509" i="22"/>
  <c r="N1438" i="22"/>
  <c r="Z1438" i="22" s="1"/>
  <c r="AG1438" i="22" s="1"/>
  <c r="N1232" i="22"/>
  <c r="Z1232" i="22" s="1"/>
  <c r="AG1232" i="22" s="1"/>
  <c r="N1210" i="22"/>
  <c r="Z1210" i="22" s="1"/>
  <c r="AG1210" i="22" s="1"/>
  <c r="N1048" i="22"/>
  <c r="Z1048" i="22" s="1"/>
  <c r="AG1048" i="22" s="1"/>
  <c r="N1010" i="22"/>
  <c r="Z1010" i="22" s="1"/>
  <c r="AG1010" i="22" s="1"/>
  <c r="N927" i="22"/>
  <c r="Z927" i="22" s="1"/>
  <c r="AG927" i="22" s="1"/>
  <c r="N1508" i="22"/>
  <c r="Z1508" i="22" s="1"/>
  <c r="AG1508" i="22" s="1"/>
  <c r="N1305" i="22"/>
  <c r="N1286" i="22"/>
  <c r="N1272" i="22"/>
  <c r="Z1272" i="22" s="1"/>
  <c r="AG1272" i="22" s="1"/>
  <c r="N1082" i="22"/>
  <c r="Z1082" i="22" s="1"/>
  <c r="AG1082" i="22" s="1"/>
  <c r="N1042" i="22"/>
  <c r="Z1042" i="22" s="1"/>
  <c r="AG1042" i="22" s="1"/>
  <c r="N1466" i="22"/>
  <c r="Z1466" i="22" s="1"/>
  <c r="AG1466" i="22" s="1"/>
  <c r="N1125" i="22"/>
  <c r="Z1125" i="22" s="1"/>
  <c r="AG1125" i="22" s="1"/>
  <c r="N1113" i="22"/>
  <c r="Z1113" i="22" s="1"/>
  <c r="AG1113" i="22" s="1"/>
  <c r="N1072" i="22"/>
  <c r="Z1072" i="22" s="1"/>
  <c r="N1036" i="22"/>
  <c r="Z1036" i="22" s="1"/>
  <c r="AG1036" i="22" s="1"/>
  <c r="N1016" i="22"/>
  <c r="Z1016" i="22" s="1"/>
  <c r="AG1016" i="22" s="1"/>
  <c r="N1117" i="22"/>
  <c r="Z1117" i="22" s="1"/>
  <c r="AG1117" i="22" s="1"/>
  <c r="N1030" i="22"/>
  <c r="Z1030" i="22" s="1"/>
  <c r="AG1030" i="22" s="1"/>
  <c r="N638" i="22"/>
  <c r="Z638" i="22" s="1"/>
  <c r="AG638" i="22" s="1"/>
  <c r="N634" i="22"/>
  <c r="Z634" i="22" s="1"/>
  <c r="AG634" i="22" s="1"/>
  <c r="N630" i="22"/>
  <c r="Z630" i="22" s="1"/>
  <c r="AG630" i="22" s="1"/>
  <c r="N626" i="22"/>
  <c r="Z626" i="22" s="1"/>
  <c r="AG626" i="22" s="1"/>
  <c r="N622" i="22"/>
  <c r="Z622" i="22" s="1"/>
  <c r="AG622" i="22" s="1"/>
  <c r="N628" i="22"/>
  <c r="Z628" i="22" s="1"/>
  <c r="AG628" i="22" s="1"/>
  <c r="N632" i="22"/>
  <c r="Z632" i="22" s="1"/>
  <c r="AG632" i="22" s="1"/>
  <c r="N636" i="22"/>
  <c r="Z636" i="22" s="1"/>
  <c r="AG636" i="22" s="1"/>
  <c r="N620" i="22"/>
  <c r="Z620" i="22" s="1"/>
  <c r="AG620" i="22" s="1"/>
  <c r="N624" i="22"/>
  <c r="Z624" i="22" s="1"/>
  <c r="AG624" i="22" s="1"/>
  <c r="N385" i="22"/>
  <c r="Z385" i="22" s="1"/>
  <c r="AG385" i="22" s="1"/>
  <c r="N383" i="22"/>
  <c r="Z383" i="22" s="1"/>
  <c r="AG383" i="22" s="1"/>
  <c r="N381" i="22"/>
  <c r="Z381" i="22" s="1"/>
  <c r="AG381" i="22" s="1"/>
  <c r="N379" i="22"/>
  <c r="Z379" i="22" s="1"/>
  <c r="AG379" i="22" s="1"/>
  <c r="N377" i="22"/>
  <c r="Z377" i="22" s="1"/>
  <c r="AG377" i="22" s="1"/>
  <c r="N375" i="22"/>
  <c r="Z375" i="22" s="1"/>
  <c r="AG375" i="22" s="1"/>
  <c r="N373" i="22"/>
  <c r="Z373" i="22" s="1"/>
  <c r="AG373" i="22" s="1"/>
  <c r="N371" i="22"/>
  <c r="Z371" i="22" s="1"/>
  <c r="AG371" i="22" s="1"/>
  <c r="N369" i="22"/>
  <c r="Z369" i="22" s="1"/>
  <c r="AG369" i="22" s="1"/>
  <c r="N367" i="22"/>
  <c r="Z367" i="22" s="1"/>
  <c r="AG367" i="22" s="1"/>
  <c r="N132" i="22"/>
  <c r="Z132" i="22" s="1"/>
  <c r="AG132" i="22" s="1"/>
  <c r="N130" i="22"/>
  <c r="Z130" i="22" s="1"/>
  <c r="AG130" i="22" s="1"/>
  <c r="N128" i="22"/>
  <c r="Z128" i="22" s="1"/>
  <c r="AG128" i="22" s="1"/>
  <c r="N126" i="22"/>
  <c r="Z126" i="22" s="1"/>
  <c r="AG126" i="22" s="1"/>
  <c r="N124" i="22"/>
  <c r="Z124" i="22" s="1"/>
  <c r="AG124" i="22" s="1"/>
  <c r="N122" i="22"/>
  <c r="Z122" i="22" s="1"/>
  <c r="AG122" i="22" s="1"/>
  <c r="N120" i="22"/>
  <c r="Z120" i="22" s="1"/>
  <c r="AG120" i="22" s="1"/>
  <c r="N118" i="22"/>
  <c r="Z118" i="22" s="1"/>
  <c r="AG118" i="22" s="1"/>
  <c r="N116" i="22"/>
  <c r="Z116" i="22" s="1"/>
  <c r="AG116" i="22" s="1"/>
  <c r="N114" i="22"/>
  <c r="Z114" i="22" s="1"/>
  <c r="AG114" i="22" s="1"/>
  <c r="N117" i="22"/>
  <c r="Z117" i="22" s="1"/>
  <c r="AG117" i="22" s="1"/>
  <c r="N368" i="22"/>
  <c r="Z368" i="22" s="1"/>
  <c r="AG368" i="22" s="1"/>
  <c r="N639" i="22"/>
  <c r="N115" i="22"/>
  <c r="Z115" i="22" s="1"/>
  <c r="AG115" i="22" s="1"/>
  <c r="N366" i="22"/>
  <c r="Z366" i="22" s="1"/>
  <c r="AG366" i="22" s="1"/>
  <c r="N623" i="22"/>
  <c r="N619" i="22"/>
  <c r="N113" i="22"/>
  <c r="Z113" i="22" s="1"/>
  <c r="AG113" i="22" s="1"/>
  <c r="N370" i="22"/>
  <c r="Z370" i="22" s="1"/>
  <c r="AG370" i="22" s="1"/>
  <c r="N372" i="22"/>
  <c r="N374" i="22"/>
  <c r="N376" i="22"/>
  <c r="N378" i="22"/>
  <c r="N380" i="22"/>
  <c r="N382" i="22"/>
  <c r="Z382" i="22" s="1"/>
  <c r="AG382" i="22" s="1"/>
  <c r="N384" i="22"/>
  <c r="N635" i="22"/>
  <c r="N119" i="22"/>
  <c r="Z119" i="22" s="1"/>
  <c r="AG119" i="22" s="1"/>
  <c r="K824" i="10"/>
  <c r="Q824" i="10" s="1"/>
  <c r="K809" i="10"/>
  <c r="Q809" i="10" s="1"/>
  <c r="K820" i="10"/>
  <c r="K810" i="10"/>
  <c r="K829" i="10"/>
  <c r="Q829" i="10" s="1"/>
  <c r="K813" i="10"/>
  <c r="Q813" i="10" s="1"/>
  <c r="K826" i="10"/>
  <c r="K724" i="10"/>
  <c r="K728" i="10"/>
  <c r="K732" i="10"/>
  <c r="K736" i="10"/>
  <c r="K740" i="10"/>
  <c r="K725" i="10"/>
  <c r="K729" i="10"/>
  <c r="K733" i="10"/>
  <c r="K737" i="10"/>
  <c r="K741" i="10"/>
  <c r="K722" i="10"/>
  <c r="K726" i="10"/>
  <c r="K730" i="10"/>
  <c r="K734" i="10"/>
  <c r="K738" i="10"/>
  <c r="K742" i="10"/>
  <c r="K723" i="10"/>
  <c r="K727" i="10"/>
  <c r="K731" i="10"/>
  <c r="K735" i="10"/>
  <c r="K739" i="10"/>
  <c r="K743" i="10"/>
  <c r="K644" i="10"/>
  <c r="K648" i="10"/>
  <c r="K652" i="10"/>
  <c r="K656" i="10"/>
  <c r="K641" i="10"/>
  <c r="K645" i="10"/>
  <c r="K649" i="10"/>
  <c r="K653" i="10"/>
  <c r="K657" i="10"/>
  <c r="K642" i="10"/>
  <c r="K646" i="10"/>
  <c r="K650" i="10"/>
  <c r="K654" i="10"/>
  <c r="K658" i="10"/>
  <c r="K643" i="10"/>
  <c r="K647" i="10"/>
  <c r="K651" i="10"/>
  <c r="K655" i="10"/>
  <c r="K659" i="10"/>
  <c r="M618" i="22"/>
  <c r="Y618" i="22" s="1"/>
  <c r="AF618" i="22" s="1"/>
  <c r="M614" i="22"/>
  <c r="Y614" i="22" s="1"/>
  <c r="AF614" i="22" s="1"/>
  <c r="M610" i="22"/>
  <c r="Y610" i="22" s="1"/>
  <c r="AF610" i="22" s="1"/>
  <c r="M606" i="22"/>
  <c r="Y606" i="22" s="1"/>
  <c r="AF606" i="22" s="1"/>
  <c r="M602" i="22"/>
  <c r="Y602" i="22" s="1"/>
  <c r="AF602" i="22" s="1"/>
  <c r="M616" i="22"/>
  <c r="Y616" i="22" s="1"/>
  <c r="AF616" i="22" s="1"/>
  <c r="M612" i="22"/>
  <c r="Y612" i="22" s="1"/>
  <c r="AF612" i="22" s="1"/>
  <c r="M608" i="22"/>
  <c r="Y608" i="22" s="1"/>
  <c r="AF608" i="22" s="1"/>
  <c r="M604" i="22"/>
  <c r="Y604" i="22" s="1"/>
  <c r="AF604" i="22" s="1"/>
  <c r="M600" i="22"/>
  <c r="Y600" i="22" s="1"/>
  <c r="AF600" i="22" s="1"/>
  <c r="M607" i="22"/>
  <c r="Y607" i="22" s="1"/>
  <c r="AF607" i="22" s="1"/>
  <c r="M615" i="22"/>
  <c r="Y615" i="22" s="1"/>
  <c r="AF615" i="22" s="1"/>
  <c r="M599" i="22"/>
  <c r="M363" i="22"/>
  <c r="Y363" i="22" s="1"/>
  <c r="AF363" i="22" s="1"/>
  <c r="M359" i="22"/>
  <c r="Y359" i="22" s="1"/>
  <c r="AF359" i="22" s="1"/>
  <c r="M355" i="22"/>
  <c r="Y355" i="22" s="1"/>
  <c r="AF355" i="22" s="1"/>
  <c r="M351" i="22"/>
  <c r="Y351" i="22" s="1"/>
  <c r="AF351" i="22" s="1"/>
  <c r="M347" i="22"/>
  <c r="Y347" i="22" s="1"/>
  <c r="AF347" i="22" s="1"/>
  <c r="M365" i="22"/>
  <c r="Y365" i="22" s="1"/>
  <c r="AF365" i="22" s="1"/>
  <c r="M361" i="22"/>
  <c r="Y361" i="22" s="1"/>
  <c r="AF361" i="22" s="1"/>
  <c r="M357" i="22"/>
  <c r="Y357" i="22" s="1"/>
  <c r="AF357" i="22" s="1"/>
  <c r="M353" i="22"/>
  <c r="Y353" i="22" s="1"/>
  <c r="AF353" i="22" s="1"/>
  <c r="M349" i="22"/>
  <c r="Y349" i="22" s="1"/>
  <c r="AF349" i="22" s="1"/>
  <c r="M345" i="22"/>
  <c r="Y345" i="22" s="1"/>
  <c r="AF345" i="22" s="1"/>
  <c r="M111" i="22"/>
  <c r="M109" i="22"/>
  <c r="M107" i="22"/>
  <c r="M94" i="22"/>
  <c r="M102" i="22"/>
  <c r="M99" i="22"/>
  <c r="M108" i="22"/>
  <c r="Y108" i="22" s="1"/>
  <c r="AF108" i="22" s="1"/>
  <c r="M350" i="22"/>
  <c r="M358" i="22"/>
  <c r="M360" i="22"/>
  <c r="M611" i="22"/>
  <c r="Y611" i="22" s="1"/>
  <c r="AF611" i="22" s="1"/>
  <c r="M603" i="22"/>
  <c r="Y603" i="22" s="1"/>
  <c r="AF603" i="22" s="1"/>
  <c r="M93" i="22"/>
  <c r="M101" i="22"/>
  <c r="M96" i="22"/>
  <c r="M104" i="22"/>
  <c r="M356" i="22"/>
  <c r="M98" i="22"/>
  <c r="M106" i="22"/>
  <c r="M95" i="22"/>
  <c r="M103" i="22"/>
  <c r="M112" i="22"/>
  <c r="Y112" i="22" s="1"/>
  <c r="AF112" i="22" s="1"/>
  <c r="M346" i="22"/>
  <c r="Y346" i="22" s="1"/>
  <c r="AF346" i="22" s="1"/>
  <c r="M354" i="22"/>
  <c r="M362" i="22"/>
  <c r="M352" i="22"/>
  <c r="Y352" i="22" s="1"/>
  <c r="AF352" i="22" s="1"/>
  <c r="M97" i="22"/>
  <c r="M105" i="22"/>
  <c r="M92" i="22"/>
  <c r="M100" i="22"/>
  <c r="M110" i="22"/>
  <c r="Y110" i="22" s="1"/>
  <c r="AF110" i="22" s="1"/>
  <c r="M576" i="22"/>
  <c r="Y576" i="22" s="1"/>
  <c r="AF576" i="22" s="1"/>
  <c r="M574" i="22"/>
  <c r="Y574" i="22" s="1"/>
  <c r="AF574" i="22" s="1"/>
  <c r="M572" i="22"/>
  <c r="Y572" i="22" s="1"/>
  <c r="AF572" i="22" s="1"/>
  <c r="M570" i="22"/>
  <c r="Y570" i="22" s="1"/>
  <c r="AF570" i="22" s="1"/>
  <c r="M568" i="22"/>
  <c r="Y568" i="22" s="1"/>
  <c r="AF568" i="22" s="1"/>
  <c r="M566" i="22"/>
  <c r="Y566" i="22" s="1"/>
  <c r="AF566" i="22" s="1"/>
  <c r="M564" i="22"/>
  <c r="Y564" i="22" s="1"/>
  <c r="AF564" i="22" s="1"/>
  <c r="M562" i="22"/>
  <c r="Y562" i="22" s="1"/>
  <c r="AF562" i="22" s="1"/>
  <c r="M560" i="22"/>
  <c r="Y560" i="22" s="1"/>
  <c r="AF560" i="22" s="1"/>
  <c r="M558" i="22"/>
  <c r="Y558" i="22" s="1"/>
  <c r="AF558" i="22" s="1"/>
  <c r="M556" i="22"/>
  <c r="Y556" i="22" s="1"/>
  <c r="AF556" i="22" s="1"/>
  <c r="M323" i="22"/>
  <c r="Y323" i="22" s="1"/>
  <c r="AF323" i="22" s="1"/>
  <c r="M319" i="22"/>
  <c r="Y319" i="22" s="1"/>
  <c r="AF319" i="22" s="1"/>
  <c r="M315" i="22"/>
  <c r="Y315" i="22" s="1"/>
  <c r="AF315" i="22" s="1"/>
  <c r="M311" i="22"/>
  <c r="Y311" i="22" s="1"/>
  <c r="AF311" i="22" s="1"/>
  <c r="M307" i="22"/>
  <c r="Y307" i="22" s="1"/>
  <c r="AF307" i="22" s="1"/>
  <c r="M303" i="22"/>
  <c r="Y303" i="22" s="1"/>
  <c r="AF303" i="22" s="1"/>
  <c r="M321" i="22"/>
  <c r="Y321" i="22" s="1"/>
  <c r="AF321" i="22" s="1"/>
  <c r="M317" i="22"/>
  <c r="Y317" i="22" s="1"/>
  <c r="AF317" i="22" s="1"/>
  <c r="M313" i="22"/>
  <c r="Y313" i="22" s="1"/>
  <c r="AF313" i="22" s="1"/>
  <c r="M309" i="22"/>
  <c r="Y309" i="22" s="1"/>
  <c r="AF309" i="22" s="1"/>
  <c r="M305" i="22"/>
  <c r="Y305" i="22" s="1"/>
  <c r="AF305" i="22" s="1"/>
  <c r="M65" i="22"/>
  <c r="Y65" i="22" s="1"/>
  <c r="AF65" i="22" s="1"/>
  <c r="M63" i="22"/>
  <c r="Y63" i="22" s="1"/>
  <c r="AF63" i="22" s="1"/>
  <c r="M61" i="22"/>
  <c r="Y61" i="22" s="1"/>
  <c r="AF61" i="22" s="1"/>
  <c r="M59" i="22"/>
  <c r="Y59" i="22" s="1"/>
  <c r="AF59" i="22" s="1"/>
  <c r="M57" i="22"/>
  <c r="Y57" i="22" s="1"/>
  <c r="AF57" i="22" s="1"/>
  <c r="M55" i="22"/>
  <c r="Y55" i="22" s="1"/>
  <c r="AF55" i="22" s="1"/>
  <c r="M53" i="22"/>
  <c r="Y53" i="22" s="1"/>
  <c r="AF53" i="22" s="1"/>
  <c r="M51" i="22"/>
  <c r="Y51" i="22" s="1"/>
  <c r="AF51" i="22" s="1"/>
  <c r="M49" i="22"/>
  <c r="Y49" i="22" s="1"/>
  <c r="AF49" i="22" s="1"/>
  <c r="M70" i="22"/>
  <c r="M50" i="22"/>
  <c r="M58" i="22"/>
  <c r="M66" i="22"/>
  <c r="M67" i="22"/>
  <c r="M302" i="22"/>
  <c r="M310" i="22"/>
  <c r="M318" i="22"/>
  <c r="M312" i="22"/>
  <c r="M573" i="22"/>
  <c r="M561" i="22"/>
  <c r="M69" i="22"/>
  <c r="M56" i="22"/>
  <c r="M64" i="22"/>
  <c r="M308" i="22"/>
  <c r="M571" i="22"/>
  <c r="Y571" i="22" s="1"/>
  <c r="AF571" i="22" s="1"/>
  <c r="M559" i="22"/>
  <c r="M575" i="22"/>
  <c r="M54" i="22"/>
  <c r="M62" i="22"/>
  <c r="M71" i="22"/>
  <c r="M306" i="22"/>
  <c r="Y306" i="22" s="1"/>
  <c r="AF306" i="22" s="1"/>
  <c r="M314" i="22"/>
  <c r="Y314" i="22" s="1"/>
  <c r="AF314" i="22" s="1"/>
  <c r="M322" i="22"/>
  <c r="Y322" i="22" s="1"/>
  <c r="AF322" i="22" s="1"/>
  <c r="M304" i="22"/>
  <c r="M320" i="22"/>
  <c r="M565" i="22"/>
  <c r="M569" i="22"/>
  <c r="M52" i="22"/>
  <c r="M60" i="22"/>
  <c r="M68" i="22"/>
  <c r="M532" i="22"/>
  <c r="Y532" i="22" s="1"/>
  <c r="AF532" i="22" s="1"/>
  <c r="M528" i="22"/>
  <c r="Y528" i="22" s="1"/>
  <c r="AF528" i="22" s="1"/>
  <c r="M524" i="22"/>
  <c r="Y524" i="22" s="1"/>
  <c r="AF524" i="22" s="1"/>
  <c r="M520" i="22"/>
  <c r="Y520" i="22" s="1"/>
  <c r="AF520" i="22" s="1"/>
  <c r="M516" i="22"/>
  <c r="Y516" i="22" s="1"/>
  <c r="AF516" i="22" s="1"/>
  <c r="M512" i="22"/>
  <c r="Y512" i="22" s="1"/>
  <c r="AF512" i="22" s="1"/>
  <c r="M530" i="22"/>
  <c r="Y530" i="22" s="1"/>
  <c r="AF530" i="22" s="1"/>
  <c r="M526" i="22"/>
  <c r="Y526" i="22" s="1"/>
  <c r="AF526" i="22" s="1"/>
  <c r="M522" i="22"/>
  <c r="Y522" i="22" s="1"/>
  <c r="AF522" i="22" s="1"/>
  <c r="M518" i="22"/>
  <c r="Y518" i="22" s="1"/>
  <c r="AF518" i="22" s="1"/>
  <c r="M514" i="22"/>
  <c r="Y514" i="22" s="1"/>
  <c r="AF514" i="22" s="1"/>
  <c r="M25" i="22"/>
  <c r="Y25" i="22" s="1"/>
  <c r="AF25" i="22" s="1"/>
  <c r="M23" i="22"/>
  <c r="Y23" i="22" s="1"/>
  <c r="AF23" i="22" s="1"/>
  <c r="M21" i="22"/>
  <c r="Y21" i="22" s="1"/>
  <c r="AF21" i="22" s="1"/>
  <c r="M19" i="22"/>
  <c r="Y19" i="22" s="1"/>
  <c r="AF19" i="22" s="1"/>
  <c r="M17" i="22"/>
  <c r="Y17" i="22" s="1"/>
  <c r="AF17" i="22" s="1"/>
  <c r="M15" i="22"/>
  <c r="Y15" i="22" s="1"/>
  <c r="AF15" i="22" s="1"/>
  <c r="M13" i="22"/>
  <c r="Y13" i="22" s="1"/>
  <c r="AF13" i="22" s="1"/>
  <c r="M11" i="22"/>
  <c r="Y11" i="22" s="1"/>
  <c r="AF11" i="22" s="1"/>
  <c r="M9" i="22"/>
  <c r="Y9" i="22" s="1"/>
  <c r="AF9" i="22" s="1"/>
  <c r="M7" i="22"/>
  <c r="Y7" i="22" s="1"/>
  <c r="AF7" i="22" s="1"/>
  <c r="M18" i="22"/>
  <c r="M12" i="22"/>
  <c r="M265" i="22"/>
  <c r="M267" i="22"/>
  <c r="M262" i="22"/>
  <c r="M270" i="22"/>
  <c r="M278" i="22"/>
  <c r="M525" i="22"/>
  <c r="M519" i="22"/>
  <c r="M527" i="22"/>
  <c r="M8" i="22"/>
  <c r="M24" i="22"/>
  <c r="Y24" i="22" s="1"/>
  <c r="AF24" i="22" s="1"/>
  <c r="M26" i="22"/>
  <c r="M20" i="22"/>
  <c r="M261" i="22"/>
  <c r="M277" i="22"/>
  <c r="M263" i="22"/>
  <c r="Y263" i="22" s="1"/>
  <c r="AF263" i="22" s="1"/>
  <c r="M279" i="22"/>
  <c r="M260" i="22"/>
  <c r="M268" i="22"/>
  <c r="Y268" i="22" s="1"/>
  <c r="AF268" i="22" s="1"/>
  <c r="M276" i="22"/>
  <c r="Y276" i="22" s="1"/>
  <c r="AF276" i="22" s="1"/>
  <c r="M521" i="22"/>
  <c r="M14" i="22"/>
  <c r="M273" i="22"/>
  <c r="M275" i="22"/>
  <c r="M266" i="22"/>
  <c r="M274" i="22"/>
  <c r="M517" i="22"/>
  <c r="Y517" i="22" s="1"/>
  <c r="AF517" i="22" s="1"/>
  <c r="M533" i="22"/>
  <c r="Y533" i="22" s="1"/>
  <c r="AF533" i="22" s="1"/>
  <c r="M515" i="22"/>
  <c r="Y515" i="22" s="1"/>
  <c r="AF515" i="22" s="1"/>
  <c r="M523" i="22"/>
  <c r="M531" i="22"/>
  <c r="Y531" i="22" s="1"/>
  <c r="AF531" i="22" s="1"/>
  <c r="M22" i="22"/>
  <c r="M16" i="22"/>
  <c r="M10" i="22"/>
  <c r="M743" i="22"/>
  <c r="Y743" i="22" s="1"/>
  <c r="AF743" i="22" s="1"/>
  <c r="M725" i="22"/>
  <c r="M737" i="22"/>
  <c r="M735" i="22"/>
  <c r="Y735" i="22" s="1"/>
  <c r="AF735" i="22" s="1"/>
  <c r="M488" i="22"/>
  <c r="Y488" i="22" s="1"/>
  <c r="AF488" i="22" s="1"/>
  <c r="M484" i="22"/>
  <c r="Y484" i="22" s="1"/>
  <c r="AF484" i="22" s="1"/>
  <c r="M480" i="22"/>
  <c r="Y480" i="22" s="1"/>
  <c r="AF480" i="22" s="1"/>
  <c r="M490" i="22"/>
  <c r="Y490" i="22" s="1"/>
  <c r="AF490" i="22" s="1"/>
  <c r="M486" i="22"/>
  <c r="Y486" i="22" s="1"/>
  <c r="AF486" i="22" s="1"/>
  <c r="M482" i="22"/>
  <c r="Y482" i="22" s="1"/>
  <c r="AF482" i="22" s="1"/>
  <c r="M478" i="22"/>
  <c r="Y478" i="22" s="1"/>
  <c r="AF478" i="22" s="1"/>
  <c r="M235" i="22"/>
  <c r="M479" i="22"/>
  <c r="M216" i="22"/>
  <c r="M217" i="22"/>
  <c r="Y217" i="22" s="1"/>
  <c r="AF217" i="22" s="1"/>
  <c r="M220" i="22"/>
  <c r="M221" i="22"/>
  <c r="M224" i="22"/>
  <c r="M225" i="22"/>
  <c r="Y225" i="22" s="1"/>
  <c r="AF225" i="22" s="1"/>
  <c r="M228" i="22"/>
  <c r="M229" i="22"/>
  <c r="M232" i="22"/>
  <c r="M233" i="22"/>
  <c r="Y233" i="22" s="1"/>
  <c r="AF233" i="22" s="1"/>
  <c r="M236" i="22"/>
  <c r="Y236" i="22" s="1"/>
  <c r="AF236" i="22" s="1"/>
  <c r="M470" i="22"/>
  <c r="M471" i="22"/>
  <c r="Y471" i="22" s="1"/>
  <c r="AF471" i="22" s="1"/>
  <c r="M474" i="22"/>
  <c r="M475" i="22"/>
  <c r="M469" i="22"/>
  <c r="M477" i="22"/>
  <c r="M485" i="22"/>
  <c r="M234" i="22"/>
  <c r="M487" i="22"/>
  <c r="Y487" i="22" s="1"/>
  <c r="AF487" i="22" s="1"/>
  <c r="M699" i="22"/>
  <c r="Y699" i="22" s="1"/>
  <c r="AF699" i="22" s="1"/>
  <c r="M447" i="22"/>
  <c r="Y447" i="22" s="1"/>
  <c r="AF447" i="22" s="1"/>
  <c r="M445" i="22"/>
  <c r="Y445" i="22" s="1"/>
  <c r="AF445" i="22" s="1"/>
  <c r="M443" i="22"/>
  <c r="Y443" i="22" s="1"/>
  <c r="AF443" i="22" s="1"/>
  <c r="M441" i="22"/>
  <c r="Y441" i="22" s="1"/>
  <c r="AF441" i="22" s="1"/>
  <c r="M439" i="22"/>
  <c r="Y439" i="22" s="1"/>
  <c r="AF439" i="22" s="1"/>
  <c r="M437" i="22"/>
  <c r="Y437" i="22" s="1"/>
  <c r="AF437" i="22" s="1"/>
  <c r="M435" i="22"/>
  <c r="Y435" i="22" s="1"/>
  <c r="AF435" i="22" s="1"/>
  <c r="M433" i="22"/>
  <c r="Y433" i="22" s="1"/>
  <c r="AF433" i="22" s="1"/>
  <c r="M431" i="22"/>
  <c r="Y431" i="22" s="1"/>
  <c r="AF431" i="22" s="1"/>
  <c r="M429" i="22"/>
  <c r="Y429" i="22" s="1"/>
  <c r="AF429" i="22" s="1"/>
  <c r="M448" i="22"/>
  <c r="Y448" i="22" s="1"/>
  <c r="AF448" i="22" s="1"/>
  <c r="M446" i="22"/>
  <c r="Y446" i="22" s="1"/>
  <c r="AF446" i="22" s="1"/>
  <c r="M444" i="22"/>
  <c r="Y444" i="22" s="1"/>
  <c r="AF444" i="22" s="1"/>
  <c r="M442" i="22"/>
  <c r="Y442" i="22" s="1"/>
  <c r="AF442" i="22" s="1"/>
  <c r="M440" i="22"/>
  <c r="Y440" i="22" s="1"/>
  <c r="AF440" i="22" s="1"/>
  <c r="M438" i="22"/>
  <c r="Y438" i="22" s="1"/>
  <c r="AF438" i="22" s="1"/>
  <c r="M436" i="22"/>
  <c r="Y436" i="22" s="1"/>
  <c r="AF436" i="22" s="1"/>
  <c r="M434" i="22"/>
  <c r="Y434" i="22" s="1"/>
  <c r="AF434" i="22" s="1"/>
  <c r="M432" i="22"/>
  <c r="Y432" i="22" s="1"/>
  <c r="AF432" i="22" s="1"/>
  <c r="M430" i="22"/>
  <c r="Y430" i="22" s="1"/>
  <c r="AF430" i="22" s="1"/>
  <c r="M428" i="22"/>
  <c r="Y428" i="22" s="1"/>
  <c r="AF428" i="22" s="1"/>
  <c r="M177" i="22"/>
  <c r="Y177" i="22" s="1"/>
  <c r="AF177" i="22" s="1"/>
  <c r="M180" i="22"/>
  <c r="M181" i="22"/>
  <c r="Y181" i="22" s="1"/>
  <c r="AF181" i="22" s="1"/>
  <c r="M184" i="22"/>
  <c r="M185" i="22"/>
  <c r="Y185" i="22" s="1"/>
  <c r="AF185" i="22" s="1"/>
  <c r="M188" i="22"/>
  <c r="M189" i="22"/>
  <c r="Y189" i="22" s="1"/>
  <c r="AF189" i="22" s="1"/>
  <c r="M192" i="22"/>
  <c r="M193" i="22"/>
  <c r="Y193" i="22" s="1"/>
  <c r="AF193" i="22" s="1"/>
  <c r="M176" i="22"/>
  <c r="M685" i="22"/>
  <c r="M646" i="22"/>
  <c r="Y646" i="22" s="1"/>
  <c r="AF646" i="22" s="1"/>
  <c r="M642" i="22"/>
  <c r="Y642" i="22" s="1"/>
  <c r="AF642" i="22" s="1"/>
  <c r="M659" i="22"/>
  <c r="M649" i="22"/>
  <c r="Y649" i="22" s="1"/>
  <c r="AF649" i="22" s="1"/>
  <c r="M640" i="22"/>
  <c r="Y640" i="22" s="1"/>
  <c r="AF640" i="22" s="1"/>
  <c r="M651" i="22"/>
  <c r="M648" i="22"/>
  <c r="Y648" i="22" s="1"/>
  <c r="AF648" i="22" s="1"/>
  <c r="M644" i="22"/>
  <c r="Y644" i="22" s="1"/>
  <c r="AF644" i="22" s="1"/>
  <c r="M405" i="22"/>
  <c r="Y405" i="22" s="1"/>
  <c r="AF405" i="22" s="1"/>
  <c r="M403" i="22"/>
  <c r="Y403" i="22" s="1"/>
  <c r="AF403" i="22" s="1"/>
  <c r="M401" i="22"/>
  <c r="Y401" i="22" s="1"/>
  <c r="AF401" i="22" s="1"/>
  <c r="M406" i="22"/>
  <c r="Y406" i="22" s="1"/>
  <c r="AF406" i="22" s="1"/>
  <c r="M404" i="22"/>
  <c r="Y404" i="22" s="1"/>
  <c r="AF404" i="22" s="1"/>
  <c r="M402" i="22"/>
  <c r="Y402" i="22" s="1"/>
  <c r="AF402" i="22" s="1"/>
  <c r="M400" i="22"/>
  <c r="Y400" i="22" s="1"/>
  <c r="AF400" i="22" s="1"/>
  <c r="M398" i="22"/>
  <c r="Y398" i="22" s="1"/>
  <c r="AF398" i="22" s="1"/>
  <c r="M396" i="22"/>
  <c r="Y396" i="22" s="1"/>
  <c r="AF396" i="22" s="1"/>
  <c r="M389" i="22"/>
  <c r="Y389" i="22" s="1"/>
  <c r="AF389" i="22" s="1"/>
  <c r="M388" i="22"/>
  <c r="Y388" i="22" s="1"/>
  <c r="AF388" i="22" s="1"/>
  <c r="M397" i="22"/>
  <c r="Y397" i="22" s="1"/>
  <c r="AF397" i="22" s="1"/>
  <c r="M394" i="22"/>
  <c r="Y394" i="22" s="1"/>
  <c r="AF394" i="22" s="1"/>
  <c r="M387" i="22"/>
  <c r="Y387" i="22" s="1"/>
  <c r="AF387" i="22" s="1"/>
  <c r="M393" i="22"/>
  <c r="Y393" i="22" s="1"/>
  <c r="AF393" i="22" s="1"/>
  <c r="M392" i="22"/>
  <c r="Y392" i="22" s="1"/>
  <c r="AF392" i="22" s="1"/>
  <c r="M386" i="22"/>
  <c r="Y386" i="22" s="1"/>
  <c r="AF386" i="22" s="1"/>
  <c r="M399" i="22"/>
  <c r="Y399" i="22" s="1"/>
  <c r="AF399" i="22" s="1"/>
  <c r="M395" i="22"/>
  <c r="Y395" i="22" s="1"/>
  <c r="AF395" i="22" s="1"/>
  <c r="M391" i="22"/>
  <c r="Y391" i="22" s="1"/>
  <c r="AF391" i="22" s="1"/>
  <c r="M390" i="22"/>
  <c r="Y390" i="22" s="1"/>
  <c r="AF390" i="22" s="1"/>
  <c r="M149" i="22"/>
  <c r="M141" i="22"/>
  <c r="M151" i="22"/>
  <c r="M143" i="22"/>
  <c r="M153" i="22"/>
  <c r="M145" i="22"/>
  <c r="Y145" i="22" s="1"/>
  <c r="AF145" i="22" s="1"/>
  <c r="M137" i="22"/>
  <c r="M135" i="22"/>
  <c r="M147" i="22"/>
  <c r="M139" i="22"/>
  <c r="M134" i="22"/>
  <c r="Y134" i="22" s="1"/>
  <c r="AF134" i="22" s="1"/>
  <c r="M138" i="22"/>
  <c r="Y138" i="22" s="1"/>
  <c r="AF138" i="22" s="1"/>
  <c r="M142" i="22"/>
  <c r="Y142" i="22" s="1"/>
  <c r="AF142" i="22" s="1"/>
  <c r="M146" i="22"/>
  <c r="Y146" i="22" s="1"/>
  <c r="AF146" i="22" s="1"/>
  <c r="M150" i="22"/>
  <c r="Y150" i="22" s="1"/>
  <c r="AF150" i="22" s="1"/>
  <c r="M654" i="22"/>
  <c r="M641" i="22"/>
  <c r="M656" i="22"/>
  <c r="Y656" i="22" s="1"/>
  <c r="AF656" i="22" s="1"/>
  <c r="M136" i="22"/>
  <c r="Y136" i="22" s="1"/>
  <c r="AF136" i="22" s="1"/>
  <c r="M140" i="22"/>
  <c r="Y140" i="22" s="1"/>
  <c r="AF140" i="22" s="1"/>
  <c r="M144" i="22"/>
  <c r="Y144" i="22" s="1"/>
  <c r="AF144" i="22" s="1"/>
  <c r="M148" i="22"/>
  <c r="Y148" i="22" s="1"/>
  <c r="AF148" i="22" s="1"/>
  <c r="M152" i="22"/>
  <c r="Y152" i="22" s="1"/>
  <c r="AF152" i="22" s="1"/>
  <c r="M645" i="22"/>
  <c r="J345" i="10"/>
  <c r="J346" i="10"/>
  <c r="J347" i="10"/>
  <c r="J348" i="10"/>
  <c r="J349" i="10"/>
  <c r="J350" i="10"/>
  <c r="J351" i="10"/>
  <c r="J352" i="10"/>
  <c r="J353" i="10"/>
  <c r="J354" i="10"/>
  <c r="J355" i="10"/>
  <c r="J356" i="10"/>
  <c r="J357" i="10"/>
  <c r="J358" i="10"/>
  <c r="J359" i="10"/>
  <c r="J360" i="10"/>
  <c r="J361" i="10"/>
  <c r="J362" i="10"/>
  <c r="J363" i="10"/>
  <c r="J364" i="10"/>
  <c r="J365" i="10"/>
  <c r="J857" i="10"/>
  <c r="J613" i="10"/>
  <c r="J600" i="10"/>
  <c r="J604" i="10"/>
  <c r="J608" i="10"/>
  <c r="J612" i="10"/>
  <c r="J93" i="10"/>
  <c r="P93" i="10" s="1"/>
  <c r="J95" i="10"/>
  <c r="P95" i="10" s="1"/>
  <c r="J97" i="10"/>
  <c r="P97" i="10" s="1"/>
  <c r="J99" i="10"/>
  <c r="P99" i="10" s="1"/>
  <c r="J101" i="10"/>
  <c r="P101" i="10" s="1"/>
  <c r="J103" i="10"/>
  <c r="P103" i="10" s="1"/>
  <c r="J105" i="10"/>
  <c r="P105" i="10" s="1"/>
  <c r="J107" i="10"/>
  <c r="P107" i="10" s="1"/>
  <c r="J109" i="10"/>
  <c r="P109" i="10" s="1"/>
  <c r="J111" i="10"/>
  <c r="P111" i="10" s="1"/>
  <c r="J614" i="10"/>
  <c r="J856" i="10"/>
  <c r="J853" i="10"/>
  <c r="P853" i="10" s="1"/>
  <c r="J601" i="10"/>
  <c r="J605" i="10"/>
  <c r="J609" i="10"/>
  <c r="J855" i="10"/>
  <c r="J865" i="10"/>
  <c r="J616" i="10"/>
  <c r="P616" i="10" s="1"/>
  <c r="J617" i="10"/>
  <c r="J618" i="10"/>
  <c r="J602" i="10"/>
  <c r="J606" i="10"/>
  <c r="J610" i="10"/>
  <c r="J863" i="10"/>
  <c r="P863" i="10" s="1"/>
  <c r="J92" i="10"/>
  <c r="P92" i="10" s="1"/>
  <c r="J94" i="10"/>
  <c r="P94" i="10" s="1"/>
  <c r="J96" i="10"/>
  <c r="P96" i="10" s="1"/>
  <c r="J98" i="10"/>
  <c r="P98" i="10" s="1"/>
  <c r="J100" i="10"/>
  <c r="P100" i="10" s="1"/>
  <c r="J102" i="10"/>
  <c r="P102" i="10" s="1"/>
  <c r="J104" i="10"/>
  <c r="P104" i="10" s="1"/>
  <c r="J106" i="10"/>
  <c r="P106" i="10" s="1"/>
  <c r="J108" i="10"/>
  <c r="P108" i="10" s="1"/>
  <c r="J110" i="10"/>
  <c r="P110" i="10" s="1"/>
  <c r="J112" i="10"/>
  <c r="P112" i="10" s="1"/>
  <c r="J862" i="10"/>
  <c r="J867" i="10"/>
  <c r="J615" i="10"/>
  <c r="J852" i="10"/>
  <c r="P852" i="10" s="1"/>
  <c r="J599" i="10"/>
  <c r="J603" i="10"/>
  <c r="J607" i="10"/>
  <c r="J611" i="10"/>
  <c r="J189" i="10"/>
  <c r="J193" i="10"/>
  <c r="J191" i="10"/>
  <c r="J187" i="10"/>
  <c r="J183" i="10"/>
  <c r="J179" i="10"/>
  <c r="J177" i="10"/>
  <c r="J195" i="10"/>
  <c r="J185" i="10"/>
  <c r="J181" i="10"/>
  <c r="J176" i="10"/>
  <c r="J180" i="10"/>
  <c r="J184" i="10"/>
  <c r="J188" i="10"/>
  <c r="J192" i="10"/>
  <c r="J428" i="10"/>
  <c r="J432" i="10"/>
  <c r="J436" i="10"/>
  <c r="J440" i="10"/>
  <c r="J444" i="10"/>
  <c r="J448" i="10"/>
  <c r="J429" i="10"/>
  <c r="J433" i="10"/>
  <c r="P433" i="10" s="1"/>
  <c r="J437" i="10"/>
  <c r="J441" i="10"/>
  <c r="J445" i="10"/>
  <c r="J178" i="10"/>
  <c r="J182" i="10"/>
  <c r="J186" i="10"/>
  <c r="J190" i="10"/>
  <c r="J194" i="10"/>
  <c r="P194" i="10" s="1"/>
  <c r="J430" i="10"/>
  <c r="J434" i="10"/>
  <c r="J438" i="10"/>
  <c r="J442" i="10"/>
  <c r="J446" i="10"/>
  <c r="J683" i="10"/>
  <c r="J684" i="10"/>
  <c r="J685" i="10"/>
  <c r="J686" i="10"/>
  <c r="J687" i="10"/>
  <c r="J688" i="10"/>
  <c r="J689" i="10"/>
  <c r="J690" i="10"/>
  <c r="J691" i="10"/>
  <c r="J692" i="10"/>
  <c r="J693" i="10"/>
  <c r="J694" i="10"/>
  <c r="J695" i="10"/>
  <c r="J696" i="10"/>
  <c r="J697" i="10"/>
  <c r="J698" i="10"/>
  <c r="J699" i="10"/>
  <c r="J700" i="10"/>
  <c r="J431" i="10"/>
  <c r="P431" i="10" s="1"/>
  <c r="J435" i="10"/>
  <c r="J439" i="10"/>
  <c r="J443" i="10"/>
  <c r="J447" i="10"/>
  <c r="P447" i="10" s="1"/>
  <c r="L597" i="22"/>
  <c r="X597" i="22" s="1"/>
  <c r="AE597" i="22" s="1"/>
  <c r="L593" i="22"/>
  <c r="X593" i="22" s="1"/>
  <c r="AE593" i="22" s="1"/>
  <c r="L589" i="22"/>
  <c r="L585" i="22"/>
  <c r="X585" i="22" s="1"/>
  <c r="AE585" i="22" s="1"/>
  <c r="L577" i="22"/>
  <c r="L581" i="22"/>
  <c r="L342" i="22"/>
  <c r="L338" i="22"/>
  <c r="X338" i="22" s="1"/>
  <c r="AE338" i="22" s="1"/>
  <c r="L334" i="22"/>
  <c r="L330" i="22"/>
  <c r="L326" i="22"/>
  <c r="L344" i="22"/>
  <c r="L340" i="22"/>
  <c r="L336" i="22"/>
  <c r="L332" i="22"/>
  <c r="L328" i="22"/>
  <c r="L324" i="22"/>
  <c r="L91" i="22"/>
  <c r="L88" i="22"/>
  <c r="X88" i="22" s="1"/>
  <c r="AE88" i="22" s="1"/>
  <c r="L87" i="22"/>
  <c r="X87" i="22" s="1"/>
  <c r="AE87" i="22" s="1"/>
  <c r="L84" i="22"/>
  <c r="X84" i="22" s="1"/>
  <c r="AE84" i="22" s="1"/>
  <c r="L83" i="22"/>
  <c r="L80" i="22"/>
  <c r="X80" i="22" s="1"/>
  <c r="AE80" i="22" s="1"/>
  <c r="L79" i="22"/>
  <c r="L76" i="22"/>
  <c r="X76" i="22" s="1"/>
  <c r="AE76" i="22" s="1"/>
  <c r="L75" i="22"/>
  <c r="L72" i="22"/>
  <c r="X72" i="22" s="1"/>
  <c r="AE72" i="22" s="1"/>
  <c r="L77" i="22"/>
  <c r="X77" i="22" s="1"/>
  <c r="AE77" i="22" s="1"/>
  <c r="L82" i="22"/>
  <c r="X82" i="22" s="1"/>
  <c r="AE82" i="22" s="1"/>
  <c r="L73" i="22"/>
  <c r="L78" i="22"/>
  <c r="X78" i="22" s="1"/>
  <c r="AE78" i="22" s="1"/>
  <c r="L89" i="22"/>
  <c r="L325" i="22"/>
  <c r="X325" i="22" s="1"/>
  <c r="AE325" i="22" s="1"/>
  <c r="L329" i="22"/>
  <c r="X329" i="22" s="1"/>
  <c r="AE329" i="22" s="1"/>
  <c r="L333" i="22"/>
  <c r="X333" i="22" s="1"/>
  <c r="AE333" i="22" s="1"/>
  <c r="L337" i="22"/>
  <c r="X337" i="22" s="1"/>
  <c r="AE337" i="22" s="1"/>
  <c r="L341" i="22"/>
  <c r="X341" i="22" s="1"/>
  <c r="AE341" i="22" s="1"/>
  <c r="L579" i="22"/>
  <c r="L74" i="22"/>
  <c r="X74" i="22" s="1"/>
  <c r="AE74" i="22" s="1"/>
  <c r="L85" i="22"/>
  <c r="L90" i="22"/>
  <c r="X90" i="22" s="1"/>
  <c r="AE90" i="22" s="1"/>
  <c r="L591" i="22"/>
  <c r="L81" i="22"/>
  <c r="L86" i="22"/>
  <c r="X86" i="22" s="1"/>
  <c r="AE86" i="22" s="1"/>
  <c r="L758" i="22"/>
  <c r="X758" i="22" s="1"/>
  <c r="AE758" i="22" s="1"/>
  <c r="L748" i="22"/>
  <c r="X748" i="22" s="1"/>
  <c r="AE748" i="22" s="1"/>
  <c r="L754" i="22"/>
  <c r="X754" i="22" s="1"/>
  <c r="AE754" i="22" s="1"/>
  <c r="L753" i="22"/>
  <c r="X753" i="22" s="1"/>
  <c r="AE753" i="22" s="1"/>
  <c r="L756" i="22"/>
  <c r="X756" i="22" s="1"/>
  <c r="AE756" i="22" s="1"/>
  <c r="L763" i="22"/>
  <c r="L759" i="22"/>
  <c r="X759" i="22" s="1"/>
  <c r="AE759" i="22" s="1"/>
  <c r="L745" i="22"/>
  <c r="X745" i="22" s="1"/>
  <c r="AE745" i="22" s="1"/>
  <c r="L751" i="22"/>
  <c r="X751" i="22" s="1"/>
  <c r="AE751" i="22" s="1"/>
  <c r="L509" i="22"/>
  <c r="L505" i="22"/>
  <c r="L511" i="22"/>
  <c r="L507" i="22"/>
  <c r="L503" i="22"/>
  <c r="L499" i="22"/>
  <c r="L495" i="22"/>
  <c r="L491" i="22"/>
  <c r="L501" i="22"/>
  <c r="L497" i="22"/>
  <c r="L493" i="22"/>
  <c r="X493" i="22" s="1"/>
  <c r="AE493" i="22" s="1"/>
  <c r="L259" i="22"/>
  <c r="L255" i="22"/>
  <c r="X255" i="22" s="1"/>
  <c r="AE255" i="22" s="1"/>
  <c r="L251" i="22"/>
  <c r="L247" i="22"/>
  <c r="L257" i="22"/>
  <c r="L253" i="22"/>
  <c r="L249" i="22"/>
  <c r="L245" i="22"/>
  <c r="L241" i="22"/>
  <c r="L237" i="22"/>
  <c r="L238" i="22"/>
  <c r="X238" i="22" s="1"/>
  <c r="AE238" i="22" s="1"/>
  <c r="L242" i="22"/>
  <c r="X242" i="22" s="1"/>
  <c r="AE242" i="22" s="1"/>
  <c r="L246" i="22"/>
  <c r="X246" i="22" s="1"/>
  <c r="AE246" i="22" s="1"/>
  <c r="L250" i="22"/>
  <c r="X250" i="22" s="1"/>
  <c r="AE250" i="22" s="1"/>
  <c r="L254" i="22"/>
  <c r="X254" i="22" s="1"/>
  <c r="AE254" i="22" s="1"/>
  <c r="L258" i="22"/>
  <c r="X258" i="22" s="1"/>
  <c r="AE258" i="22" s="1"/>
  <c r="L239" i="22"/>
  <c r="L240" i="22"/>
  <c r="X240" i="22" s="1"/>
  <c r="AE240" i="22" s="1"/>
  <c r="L244" i="22"/>
  <c r="X244" i="22" s="1"/>
  <c r="AE244" i="22" s="1"/>
  <c r="L248" i="22"/>
  <c r="X248" i="22" s="1"/>
  <c r="AE248" i="22" s="1"/>
  <c r="L252" i="22"/>
  <c r="X252" i="22" s="1"/>
  <c r="AE252" i="22" s="1"/>
  <c r="L256" i="22"/>
  <c r="X256" i="22" s="1"/>
  <c r="AE256" i="22" s="1"/>
  <c r="L677" i="22"/>
  <c r="X677" i="22" s="1"/>
  <c r="AE677" i="22" s="1"/>
  <c r="L673" i="22"/>
  <c r="X673" i="22" s="1"/>
  <c r="AE673" i="22" s="1"/>
  <c r="L681" i="22"/>
  <c r="X681" i="22" s="1"/>
  <c r="AE681" i="22" s="1"/>
  <c r="L667" i="22"/>
  <c r="X667" i="22" s="1"/>
  <c r="AE667" i="22" s="1"/>
  <c r="L666" i="22"/>
  <c r="X666" i="22" s="1"/>
  <c r="AE666" i="22" s="1"/>
  <c r="L663" i="22"/>
  <c r="X663" i="22" s="1"/>
  <c r="AE663" i="22" s="1"/>
  <c r="L672" i="22"/>
  <c r="X672" i="22" s="1"/>
  <c r="AE672" i="22" s="1"/>
  <c r="L670" i="22"/>
  <c r="X670" i="22" s="1"/>
  <c r="AE670" i="22" s="1"/>
  <c r="L682" i="22"/>
  <c r="X682" i="22" s="1"/>
  <c r="AE682" i="22" s="1"/>
  <c r="L680" i="22"/>
  <c r="X680" i="22" s="1"/>
  <c r="AE680" i="22" s="1"/>
  <c r="L161" i="22"/>
  <c r="X161" i="22" s="1"/>
  <c r="AE161" i="22" s="1"/>
  <c r="L154" i="22"/>
  <c r="X154" i="22" s="1"/>
  <c r="AE154" i="22" s="1"/>
  <c r="L156" i="22"/>
  <c r="X156" i="22" s="1"/>
  <c r="AE156" i="22" s="1"/>
  <c r="L158" i="22"/>
  <c r="X158" i="22" s="1"/>
  <c r="AE158" i="22" s="1"/>
  <c r="L160" i="22"/>
  <c r="X160" i="22" s="1"/>
  <c r="AE160" i="22" s="1"/>
  <c r="L162" i="22"/>
  <c r="X162" i="22" s="1"/>
  <c r="AE162" i="22" s="1"/>
  <c r="L408" i="22"/>
  <c r="X408" i="22" s="1"/>
  <c r="AE408" i="22" s="1"/>
  <c r="L416" i="22"/>
  <c r="X416" i="22" s="1"/>
  <c r="AE416" i="22" s="1"/>
  <c r="L424" i="22"/>
  <c r="X424" i="22" s="1"/>
  <c r="AE424" i="22" s="1"/>
  <c r="L662" i="22"/>
  <c r="X662" i="22" s="1"/>
  <c r="AE662" i="22" s="1"/>
  <c r="L669" i="22"/>
  <c r="X669" i="22" s="1"/>
  <c r="AE669" i="22" s="1"/>
  <c r="L172" i="22"/>
  <c r="L164" i="22"/>
  <c r="X164" i="22" s="1"/>
  <c r="AE164" i="22" s="1"/>
  <c r="L159" i="22"/>
  <c r="X159" i="22" s="1"/>
  <c r="AE159" i="22" s="1"/>
  <c r="L414" i="22"/>
  <c r="X414" i="22" s="1"/>
  <c r="AE414" i="22" s="1"/>
  <c r="L422" i="22"/>
  <c r="X422" i="22" s="1"/>
  <c r="AE422" i="22" s="1"/>
  <c r="L664" i="22"/>
  <c r="L665" i="22"/>
  <c r="L679" i="22"/>
  <c r="X679" i="22" s="1"/>
  <c r="AE679" i="22" s="1"/>
  <c r="L168" i="22"/>
  <c r="X168" i="22" s="1"/>
  <c r="AE168" i="22" s="1"/>
  <c r="L166" i="22"/>
  <c r="L170" i="22"/>
  <c r="L174" i="22"/>
  <c r="L157" i="22"/>
  <c r="X157" i="22" s="1"/>
  <c r="AE157" i="22" s="1"/>
  <c r="L412" i="22"/>
  <c r="X412" i="22" s="1"/>
  <c r="AE412" i="22" s="1"/>
  <c r="L420" i="22"/>
  <c r="X420" i="22" s="1"/>
  <c r="AE420" i="22" s="1"/>
  <c r="L661" i="22"/>
  <c r="L660" i="22"/>
  <c r="L671" i="22"/>
  <c r="X671" i="22" s="1"/>
  <c r="AE671" i="22" s="1"/>
  <c r="L165" i="22"/>
  <c r="L169" i="22"/>
  <c r="L173" i="22"/>
  <c r="L167" i="22"/>
  <c r="L171" i="22"/>
  <c r="L175" i="22"/>
  <c r="I1510" i="22"/>
  <c r="U1510" i="22" s="1"/>
  <c r="I1508" i="22"/>
  <c r="I1451" i="22"/>
  <c r="U1451" i="22" s="1"/>
  <c r="AB1451" i="22" s="1"/>
  <c r="I1444" i="22"/>
  <c r="U1444" i="22" s="1"/>
  <c r="AB1444" i="22" s="1"/>
  <c r="I1418" i="22"/>
  <c r="U1418" i="22" s="1"/>
  <c r="M1394" i="22"/>
  <c r="Y1394" i="22" s="1"/>
  <c r="AF1394" i="22" s="1"/>
  <c r="L1511" i="22"/>
  <c r="X1511" i="22" s="1"/>
  <c r="AE1511" i="22" s="1"/>
  <c r="Z1509" i="22"/>
  <c r="AG1509" i="22" s="1"/>
  <c r="M1481" i="22"/>
  <c r="Y1481" i="22" s="1"/>
  <c r="AF1481" i="22" s="1"/>
  <c r="M1398" i="22"/>
  <c r="Y1398" i="22" s="1"/>
  <c r="AF1398" i="22" s="1"/>
  <c r="U1511" i="22"/>
  <c r="K1510" i="22"/>
  <c r="W1510" i="22" s="1"/>
  <c r="AD1510" i="22" s="1"/>
  <c r="Y1508" i="22"/>
  <c r="AF1508" i="22" s="1"/>
  <c r="L1470" i="22"/>
  <c r="X1470" i="22" s="1"/>
  <c r="AE1470" i="22" s="1"/>
  <c r="N1450" i="22"/>
  <c r="Z1450" i="22" s="1"/>
  <c r="AG1450" i="22" s="1"/>
  <c r="N1441" i="22"/>
  <c r="Z1441" i="22" s="1"/>
  <c r="AG1441" i="22" s="1"/>
  <c r="L1411" i="22"/>
  <c r="X1411" i="22" s="1"/>
  <c r="M1475" i="22"/>
  <c r="Y1475" i="22" s="1"/>
  <c r="I1388" i="22"/>
  <c r="U1388" i="22" s="1"/>
  <c r="AB1388" i="22" s="1"/>
  <c r="I1366" i="22"/>
  <c r="U1366" i="22" s="1"/>
  <c r="L1359" i="22"/>
  <c r="X1359" i="22" s="1"/>
  <c r="AE1359" i="22" s="1"/>
  <c r="I1356" i="22"/>
  <c r="U1356" i="22" s="1"/>
  <c r="AB1356" i="22" s="1"/>
  <c r="K1349" i="22"/>
  <c r="W1349" i="22" s="1"/>
  <c r="AD1349" i="22" s="1"/>
  <c r="I1332" i="22"/>
  <c r="U1332" i="22" s="1"/>
  <c r="M1319" i="22"/>
  <c r="Y1319" i="22" s="1"/>
  <c r="AF1319" i="22" s="1"/>
  <c r="L1311" i="22"/>
  <c r="I1292" i="22"/>
  <c r="M1246" i="22"/>
  <c r="J1226" i="22"/>
  <c r="V1226" i="22" s="1"/>
  <c r="K1201" i="22"/>
  <c r="W1201" i="22" s="1"/>
  <c r="AD1201" i="22" s="1"/>
  <c r="I1196" i="22"/>
  <c r="U1196" i="22" s="1"/>
  <c r="AB1196" i="22" s="1"/>
  <c r="I1188" i="22"/>
  <c r="U1188" i="22" s="1"/>
  <c r="AB1188" i="22" s="1"/>
  <c r="I1183" i="22"/>
  <c r="U1183" i="22" s="1"/>
  <c r="AB1183" i="22" s="1"/>
  <c r="W1154" i="22"/>
  <c r="AD1154" i="22" s="1"/>
  <c r="L1136" i="22"/>
  <c r="J1088" i="22"/>
  <c r="V1088" i="22" s="1"/>
  <c r="J1076" i="22"/>
  <c r="V1076" i="22" s="1"/>
  <c r="AC1076" i="22" s="1"/>
  <c r="J1064" i="22"/>
  <c r="V1064" i="22" s="1"/>
  <c r="AC1064" i="22" s="1"/>
  <c r="L1494" i="22"/>
  <c r="X1494" i="22" s="1"/>
  <c r="AE1494" i="22" s="1"/>
  <c r="J1442" i="22"/>
  <c r="V1442" i="22" s="1"/>
  <c r="AC1442" i="22" s="1"/>
  <c r="K1390" i="22"/>
  <c r="W1390" i="22" s="1"/>
  <c r="AD1390" i="22" s="1"/>
  <c r="I1362" i="22"/>
  <c r="U1362" i="22" s="1"/>
  <c r="K1344" i="22"/>
  <c r="W1344" i="22" s="1"/>
  <c r="N1306" i="22"/>
  <c r="Z1306" i="22" s="1"/>
  <c r="N1227" i="22"/>
  <c r="Z1227" i="22" s="1"/>
  <c r="AG1227" i="22" s="1"/>
  <c r="W1188" i="22"/>
  <c r="AD1188" i="22" s="1"/>
  <c r="N1087" i="22"/>
  <c r="Z1087" i="22" s="1"/>
  <c r="AG1087" i="22" s="1"/>
  <c r="L1461" i="22"/>
  <c r="X1461" i="22" s="1"/>
  <c r="AE1461" i="22" s="1"/>
  <c r="L1434" i="22"/>
  <c r="X1434" i="22" s="1"/>
  <c r="AE1434" i="22" s="1"/>
  <c r="L1390" i="22"/>
  <c r="X1390" i="22" s="1"/>
  <c r="AE1390" i="22" s="1"/>
  <c r="I1382" i="22"/>
  <c r="U1382" i="22" s="1"/>
  <c r="AB1382" i="22" s="1"/>
  <c r="M1377" i="22"/>
  <c r="Y1377" i="22" s="1"/>
  <c r="AF1377" i="22" s="1"/>
  <c r="K1313" i="22"/>
  <c r="W1313" i="22" s="1"/>
  <c r="W1264" i="22"/>
  <c r="AD1264" i="22" s="1"/>
  <c r="K1235" i="22"/>
  <c r="W1235" i="22" s="1"/>
  <c r="AD1235" i="22" s="1"/>
  <c r="M1193" i="22"/>
  <c r="Y1193" i="22" s="1"/>
  <c r="AF1193" i="22" s="1"/>
  <c r="J1108" i="22"/>
  <c r="V1108" i="22" s="1"/>
  <c r="AC1108" i="22" s="1"/>
  <c r="N1099" i="22"/>
  <c r="Z1099" i="22" s="1"/>
  <c r="AG1099" i="22" s="1"/>
  <c r="X1056" i="22"/>
  <c r="AE1056" i="22" s="1"/>
  <c r="N1023" i="22"/>
  <c r="Z1023" i="22" s="1"/>
  <c r="AG1023" i="22" s="1"/>
  <c r="N1015" i="22"/>
  <c r="Z1015" i="22" s="1"/>
  <c r="AG1015" i="22" s="1"/>
  <c r="L972" i="22"/>
  <c r="X972" i="22" s="1"/>
  <c r="AE972" i="22" s="1"/>
  <c r="N937" i="22"/>
  <c r="M1307" i="22"/>
  <c r="Y1307" i="22" s="1"/>
  <c r="AF1307" i="22" s="1"/>
  <c r="J1278" i="22"/>
  <c r="V1278" i="22" s="1"/>
  <c r="AC1278" i="22" s="1"/>
  <c r="I1178" i="22"/>
  <c r="U1178" i="22" s="1"/>
  <c r="L1068" i="22"/>
  <c r="X1068" i="22" s="1"/>
  <c r="AE1068" i="22" s="1"/>
  <c r="J1024" i="22"/>
  <c r="V1024" i="22" s="1"/>
  <c r="AC1024" i="22" s="1"/>
  <c r="L956" i="22"/>
  <c r="X956" i="22" s="1"/>
  <c r="AE956" i="22" s="1"/>
  <c r="N926" i="22"/>
  <c r="Z926" i="22" s="1"/>
  <c r="AG926" i="22" s="1"/>
  <c r="M1335" i="22"/>
  <c r="Y1335" i="22" s="1"/>
  <c r="AF1335" i="22" s="1"/>
  <c r="J1294" i="22"/>
  <c r="V1294" i="22" s="1"/>
  <c r="AC1294" i="22" s="1"/>
  <c r="M1237" i="22"/>
  <c r="Y1237" i="22" s="1"/>
  <c r="K1210" i="22"/>
  <c r="W1210" i="22" s="1"/>
  <c r="AD1210" i="22" s="1"/>
  <c r="N1207" i="22"/>
  <c r="Z1207" i="22" s="1"/>
  <c r="AG1207" i="22" s="1"/>
  <c r="N1124" i="22"/>
  <c r="Z1124" i="22" s="1"/>
  <c r="AG1124" i="22" s="1"/>
  <c r="J1042" i="22"/>
  <c r="V1042" i="22" s="1"/>
  <c r="AC1042" i="22" s="1"/>
  <c r="N923" i="22"/>
  <c r="Z923" i="22" s="1"/>
  <c r="AG923" i="22" s="1"/>
  <c r="K903" i="22"/>
  <c r="W1352" i="22"/>
  <c r="AD1352" i="22" s="1"/>
  <c r="W1263" i="22"/>
  <c r="AD1263" i="22" s="1"/>
  <c r="M1234" i="22"/>
  <c r="Y1234" i="22" s="1"/>
  <c r="AF1234" i="22" s="1"/>
  <c r="J1222" i="22"/>
  <c r="V1222" i="22" s="1"/>
  <c r="N1092" i="22"/>
  <c r="Z1092" i="22" s="1"/>
  <c r="AG1092" i="22" s="1"/>
  <c r="N1050" i="22"/>
  <c r="Z1050" i="22" s="1"/>
  <c r="AG1050" i="22" s="1"/>
  <c r="L915" i="22"/>
  <c r="X915" i="22" s="1"/>
  <c r="X876" i="22"/>
  <c r="AE876" i="22" s="1"/>
  <c r="K896" i="22"/>
  <c r="W896" i="22" s="1"/>
  <c r="AD896" i="22" s="1"/>
  <c r="N1120" i="22"/>
  <c r="Z1120" i="22" s="1"/>
  <c r="AG1120" i="22" s="1"/>
  <c r="J1058" i="22"/>
  <c r="V1058" i="22" s="1"/>
  <c r="AC1058" i="22" s="1"/>
  <c r="N1004" i="22"/>
  <c r="Z1004" i="22" s="1"/>
  <c r="AG1004" i="22" s="1"/>
  <c r="L942" i="22"/>
  <c r="X942" i="22" s="1"/>
  <c r="AE942" i="22" s="1"/>
  <c r="X888" i="22"/>
  <c r="AE888" i="22" s="1"/>
  <c r="M763" i="22"/>
  <c r="Y763" i="22" s="1"/>
  <c r="AF763" i="22" s="1"/>
  <c r="X763" i="22"/>
  <c r="AE763" i="22" s="1"/>
  <c r="M758" i="22"/>
  <c r="K1190" i="22"/>
  <c r="W1190" i="22" s="1"/>
  <c r="AD1190" i="22" s="1"/>
  <c r="J1131" i="22"/>
  <c r="V1131" i="22" s="1"/>
  <c r="AC1131" i="22" s="1"/>
  <c r="N929" i="22"/>
  <c r="J897" i="22"/>
  <c r="V897" i="22" s="1"/>
  <c r="AC897" i="22" s="1"/>
  <c r="I756" i="22"/>
  <c r="U756" i="22" s="1"/>
  <c r="M753" i="22"/>
  <c r="Y753" i="22" s="1"/>
  <c r="AF753" i="22" s="1"/>
  <c r="W748" i="22"/>
  <c r="AD748" i="22" s="1"/>
  <c r="K761" i="22"/>
  <c r="W761" i="22" s="1"/>
  <c r="AD761" i="22" s="1"/>
  <c r="L760" i="22"/>
  <c r="W760" i="22"/>
  <c r="AD760" i="22" s="1"/>
  <c r="I754" i="22"/>
  <c r="U754" i="22" s="1"/>
  <c r="K751" i="22"/>
  <c r="W751" i="22" s="1"/>
  <c r="AD751" i="22" s="1"/>
  <c r="Y744" i="22"/>
  <c r="AF744" i="22" s="1"/>
  <c r="W744" i="22"/>
  <c r="AD744" i="22" s="1"/>
  <c r="N736" i="22"/>
  <c r="Z736" i="22" s="1"/>
  <c r="AG736" i="22" s="1"/>
  <c r="I728" i="22"/>
  <c r="U728" i="22" s="1"/>
  <c r="V762" i="22"/>
  <c r="AC762" i="22" s="1"/>
  <c r="M762" i="22"/>
  <c r="Y762" i="22" s="1"/>
  <c r="AF762" i="22" s="1"/>
  <c r="J759" i="22"/>
  <c r="Y759" i="22"/>
  <c r="AF759" i="22" s="1"/>
  <c r="U757" i="22"/>
  <c r="L750" i="22"/>
  <c r="W750" i="22"/>
  <c r="AD750" i="22" s="1"/>
  <c r="L744" i="22"/>
  <c r="X744" i="22" s="1"/>
  <c r="AE744" i="22" s="1"/>
  <c r="M742" i="22"/>
  <c r="M739" i="22"/>
  <c r="Y739" i="22" s="1"/>
  <c r="AF739" i="22" s="1"/>
  <c r="L736" i="22"/>
  <c r="X736" i="22" s="1"/>
  <c r="AE736" i="22" s="1"/>
  <c r="M734" i="22"/>
  <c r="M731" i="22"/>
  <c r="Y731" i="22" s="1"/>
  <c r="AF731" i="22" s="1"/>
  <c r="L728" i="22"/>
  <c r="X728" i="22" s="1"/>
  <c r="AE728" i="22" s="1"/>
  <c r="M726" i="22"/>
  <c r="L764" i="22"/>
  <c r="X764" i="22" s="1"/>
  <c r="AE764" i="22" s="1"/>
  <c r="W764" i="22"/>
  <c r="AD764" i="22" s="1"/>
  <c r="U745" i="22"/>
  <c r="J743" i="22"/>
  <c r="V743" i="22" s="1"/>
  <c r="AC743" i="22" s="1"/>
  <c r="N738" i="22"/>
  <c r="Z738" i="22" s="1"/>
  <c r="AG738" i="22" s="1"/>
  <c r="L724" i="22"/>
  <c r="X724" i="22" s="1"/>
  <c r="AE724" i="22" s="1"/>
  <c r="N720" i="22"/>
  <c r="Z720" i="22" s="1"/>
  <c r="AG720" i="22" s="1"/>
  <c r="W720" i="22"/>
  <c r="AD720" i="22" s="1"/>
  <c r="U717" i="22"/>
  <c r="I712" i="22"/>
  <c r="U712" i="22" s="1"/>
  <c r="M709" i="22"/>
  <c r="Y709" i="22" s="1"/>
  <c r="AF709" i="22" s="1"/>
  <c r="W704" i="22"/>
  <c r="AD704" i="22" s="1"/>
  <c r="L699" i="22"/>
  <c r="X699" i="22" s="1"/>
  <c r="AE699" i="22" s="1"/>
  <c r="Z752" i="22"/>
  <c r="AG752" i="22" s="1"/>
  <c r="M752" i="22"/>
  <c r="Y752" i="22" s="1"/>
  <c r="AF752" i="22" s="1"/>
  <c r="V749" i="22"/>
  <c r="AC749" i="22" s="1"/>
  <c r="I738" i="22"/>
  <c r="U738" i="22" s="1"/>
  <c r="Y732" i="22"/>
  <c r="AF732" i="22" s="1"/>
  <c r="W732" i="22"/>
  <c r="AD732" i="22" s="1"/>
  <c r="U729" i="22"/>
  <c r="N725" i="22"/>
  <c r="Z725" i="22" s="1"/>
  <c r="AG725" i="22" s="1"/>
  <c r="U724" i="22"/>
  <c r="N721" i="22"/>
  <c r="Z721" i="22" s="1"/>
  <c r="AG721" i="22" s="1"/>
  <c r="Y721" i="22"/>
  <c r="AF721" i="22" s="1"/>
  <c r="M716" i="22"/>
  <c r="K713" i="22"/>
  <c r="W713" i="22" s="1"/>
  <c r="AD713" i="22" s="1"/>
  <c r="V746" i="22"/>
  <c r="AC746" i="22" s="1"/>
  <c r="I746" i="22"/>
  <c r="J735" i="22"/>
  <c r="J718" i="22"/>
  <c r="V718" i="22" s="1"/>
  <c r="AC718" i="22" s="1"/>
  <c r="M718" i="22"/>
  <c r="Y718" i="22" s="1"/>
  <c r="AF718" i="22" s="1"/>
  <c r="J714" i="22"/>
  <c r="V714" i="22" s="1"/>
  <c r="AC714" i="22" s="1"/>
  <c r="X714" i="22"/>
  <c r="AE714" i="22" s="1"/>
  <c r="X710" i="22"/>
  <c r="AE710" i="22" s="1"/>
  <c r="I710" i="22"/>
  <c r="U710" i="22" s="1"/>
  <c r="N705" i="22"/>
  <c r="Z705" i="22" s="1"/>
  <c r="AG705" i="22" s="1"/>
  <c r="U705" i="22"/>
  <c r="U702" i="22"/>
  <c r="L737" i="22"/>
  <c r="X737" i="22" s="1"/>
  <c r="AE737" i="22" s="1"/>
  <c r="J737" i="22"/>
  <c r="Y737" i="22"/>
  <c r="AF737" i="22" s="1"/>
  <c r="Z730" i="22"/>
  <c r="AG730" i="22" s="1"/>
  <c r="L730" i="22"/>
  <c r="W730" i="22"/>
  <c r="AD730" i="22" s="1"/>
  <c r="W727" i="22"/>
  <c r="AD727" i="22" s="1"/>
  <c r="V727" i="22"/>
  <c r="AC727" i="22" s="1"/>
  <c r="I707" i="22"/>
  <c r="U707" i="22" s="1"/>
  <c r="X700" i="22"/>
  <c r="AE700" i="22" s="1"/>
  <c r="U719" i="22"/>
  <c r="L715" i="22"/>
  <c r="X715" i="22" s="1"/>
  <c r="AE715" i="22" s="1"/>
  <c r="Z715" i="22"/>
  <c r="AG715" i="22" s="1"/>
  <c r="V694" i="22"/>
  <c r="AC694" i="22" s="1"/>
  <c r="K694" i="22"/>
  <c r="W694" i="22" s="1"/>
  <c r="AD694" i="22" s="1"/>
  <c r="I690" i="22"/>
  <c r="U690" i="22" s="1"/>
  <c r="M686" i="22"/>
  <c r="Y686" i="22" s="1"/>
  <c r="AF686" i="22" s="1"/>
  <c r="Y681" i="22"/>
  <c r="AF681" i="22" s="1"/>
  <c r="I677" i="22"/>
  <c r="U677" i="22" s="1"/>
  <c r="N672" i="22"/>
  <c r="Z672" i="22" s="1"/>
  <c r="AG672" i="22" s="1"/>
  <c r="N722" i="22"/>
  <c r="Z722" i="22" s="1"/>
  <c r="AG722" i="22" s="1"/>
  <c r="W722" i="22"/>
  <c r="AD722" i="22" s="1"/>
  <c r="N711" i="22"/>
  <c r="K711" i="22"/>
  <c r="W711" i="22" s="1"/>
  <c r="AD711" i="22" s="1"/>
  <c r="N708" i="22"/>
  <c r="Z708" i="22" s="1"/>
  <c r="AG708" i="22" s="1"/>
  <c r="K708" i="22"/>
  <c r="W708" i="22" s="1"/>
  <c r="AD708" i="22" s="1"/>
  <c r="U697" i="22"/>
  <c r="W697" i="22"/>
  <c r="AD697" i="22" s="1"/>
  <c r="X691" i="22"/>
  <c r="AE691" i="22" s="1"/>
  <c r="X689" i="22"/>
  <c r="AE689" i="22" s="1"/>
  <c r="Y689" i="22"/>
  <c r="AF689" i="22" s="1"/>
  <c r="J684" i="22"/>
  <c r="V684" i="22" s="1"/>
  <c r="AC684" i="22" s="1"/>
  <c r="I682" i="22"/>
  <c r="U682" i="22" s="1"/>
  <c r="N680" i="22"/>
  <c r="Z680" i="22" s="1"/>
  <c r="AG680" i="22" s="1"/>
  <c r="J673" i="22"/>
  <c r="V673" i="22" s="1"/>
  <c r="AC673" i="22" s="1"/>
  <c r="Y673" i="22"/>
  <c r="AF673" i="22" s="1"/>
  <c r="M666" i="22"/>
  <c r="N658" i="22"/>
  <c r="Z658" i="22" s="1"/>
  <c r="AG658" i="22" s="1"/>
  <c r="M650" i="22"/>
  <c r="V646" i="22"/>
  <c r="AC646" i="22" s="1"/>
  <c r="V642" i="22"/>
  <c r="AC642" i="22" s="1"/>
  <c r="V618" i="22"/>
  <c r="AC618" i="22" s="1"/>
  <c r="V614" i="22"/>
  <c r="AC614" i="22" s="1"/>
  <c r="V610" i="22"/>
  <c r="AC610" i="22" s="1"/>
  <c r="V602" i="22"/>
  <c r="AC602" i="22" s="1"/>
  <c r="Z703" i="22"/>
  <c r="AG703" i="22" s="1"/>
  <c r="M692" i="22"/>
  <c r="Y692" i="22" s="1"/>
  <c r="AF692" i="22" s="1"/>
  <c r="Z684" i="22"/>
  <c r="AG684" i="22" s="1"/>
  <c r="K684" i="22"/>
  <c r="W684" i="22" s="1"/>
  <c r="AD684" i="22" s="1"/>
  <c r="N740" i="22"/>
  <c r="U740" i="22"/>
  <c r="L693" i="22"/>
  <c r="X693" i="22" s="1"/>
  <c r="AE693" i="22" s="1"/>
  <c r="Y693" i="22"/>
  <c r="AF693" i="22" s="1"/>
  <c r="K688" i="22"/>
  <c r="W688" i="22" s="1"/>
  <c r="AD688" i="22" s="1"/>
  <c r="X685" i="22"/>
  <c r="AE685" i="22" s="1"/>
  <c r="Z676" i="22"/>
  <c r="AG676" i="22" s="1"/>
  <c r="M676" i="22"/>
  <c r="Y676" i="22" s="1"/>
  <c r="AF676" i="22" s="1"/>
  <c r="I675" i="22"/>
  <c r="U675" i="22" s="1"/>
  <c r="Z667" i="22"/>
  <c r="AG667" i="22" s="1"/>
  <c r="J662" i="22"/>
  <c r="J659" i="22"/>
  <c r="Y659" i="22"/>
  <c r="AF659" i="22" s="1"/>
  <c r="M653" i="22"/>
  <c r="Y653" i="22" s="1"/>
  <c r="AF653" i="22" s="1"/>
  <c r="I652" i="22"/>
  <c r="I651" i="22"/>
  <c r="I643" i="22"/>
  <c r="U643" i="22" s="1"/>
  <c r="X637" i="22"/>
  <c r="AE637" i="22" s="1"/>
  <c r="N633" i="22"/>
  <c r="Z633" i="22" s="1"/>
  <c r="AG633" i="22" s="1"/>
  <c r="M625" i="22"/>
  <c r="Y625" i="22" s="1"/>
  <c r="AF625" i="22" s="1"/>
  <c r="X621" i="22"/>
  <c r="AE621" i="22" s="1"/>
  <c r="N617" i="22"/>
  <c r="Z617" i="22" s="1"/>
  <c r="AG617" i="22" s="1"/>
  <c r="J613" i="22"/>
  <c r="V613" i="22" s="1"/>
  <c r="AC613" i="22" s="1"/>
  <c r="M609" i="22"/>
  <c r="Y609" i="22" s="1"/>
  <c r="AF609" i="22" s="1"/>
  <c r="X605" i="22"/>
  <c r="AE605" i="22" s="1"/>
  <c r="N601" i="22"/>
  <c r="Z601" i="22" s="1"/>
  <c r="AG601" i="22" s="1"/>
  <c r="J597" i="22"/>
  <c r="V597" i="22" s="1"/>
  <c r="AC597" i="22" s="1"/>
  <c r="M593" i="22"/>
  <c r="Y593" i="22" s="1"/>
  <c r="AF593" i="22" s="1"/>
  <c r="X589" i="22"/>
  <c r="AE589" i="22" s="1"/>
  <c r="N585" i="22"/>
  <c r="Z585" i="22" s="1"/>
  <c r="AG585" i="22" s="1"/>
  <c r="V572" i="22"/>
  <c r="AC572" i="22" s="1"/>
  <c r="V568" i="22"/>
  <c r="AC568" i="22" s="1"/>
  <c r="V560" i="22"/>
  <c r="AC560" i="22" s="1"/>
  <c r="V556" i="22"/>
  <c r="AC556" i="22" s="1"/>
  <c r="V532" i="22"/>
  <c r="AC532" i="22" s="1"/>
  <c r="V528" i="22"/>
  <c r="AC528" i="22" s="1"/>
  <c r="V524" i="22"/>
  <c r="AC524" i="22" s="1"/>
  <c r="V520" i="22"/>
  <c r="AC520" i="22" s="1"/>
  <c r="V516" i="22"/>
  <c r="AC516" i="22" s="1"/>
  <c r="V488" i="22"/>
  <c r="AC488" i="22" s="1"/>
  <c r="V480" i="22"/>
  <c r="AC480" i="22" s="1"/>
  <c r="J696" i="22"/>
  <c r="J687" i="22"/>
  <c r="V687" i="22" s="1"/>
  <c r="AC687" i="22" s="1"/>
  <c r="Y687" i="22"/>
  <c r="AF687" i="22" s="1"/>
  <c r="V685" i="22"/>
  <c r="AC685" i="22" s="1"/>
  <c r="L674" i="22"/>
  <c r="X674" i="22" s="1"/>
  <c r="AE674" i="22" s="1"/>
  <c r="V662" i="22"/>
  <c r="AC662" i="22" s="1"/>
  <c r="N651" i="22"/>
  <c r="Z651" i="22" s="1"/>
  <c r="AG651" i="22" s="1"/>
  <c r="U651" i="22"/>
  <c r="J647" i="22"/>
  <c r="V647" i="22" s="1"/>
  <c r="AC647" i="22" s="1"/>
  <c r="N710" i="22"/>
  <c r="Z710" i="22" s="1"/>
  <c r="AG710" i="22" s="1"/>
  <c r="X706" i="22"/>
  <c r="AE706" i="22" s="1"/>
  <c r="V696" i="22"/>
  <c r="AC696" i="22" s="1"/>
  <c r="K696" i="22"/>
  <c r="U685" i="22"/>
  <c r="X683" i="22"/>
  <c r="AE683" i="22" s="1"/>
  <c r="U660" i="22"/>
  <c r="N657" i="22"/>
  <c r="J641" i="22"/>
  <c r="V641" i="22" s="1"/>
  <c r="AC641" i="22" s="1"/>
  <c r="N661" i="22"/>
  <c r="Y661" i="22"/>
  <c r="AF661" i="22" s="1"/>
  <c r="L627" i="22"/>
  <c r="W611" i="22"/>
  <c r="AD611" i="22" s="1"/>
  <c r="Z587" i="22"/>
  <c r="AG587" i="22" s="1"/>
  <c r="K583" i="22"/>
  <c r="Y575" i="22"/>
  <c r="AF575" i="22" s="1"/>
  <c r="M567" i="22"/>
  <c r="M557" i="22"/>
  <c r="X539" i="22"/>
  <c r="AE539" i="22" s="1"/>
  <c r="J519" i="22"/>
  <c r="N631" i="22"/>
  <c r="Z631" i="22" s="1"/>
  <c r="AG631" i="22" s="1"/>
  <c r="M619" i="22"/>
  <c r="Y619" i="22" s="1"/>
  <c r="AF619" i="22" s="1"/>
  <c r="W607" i="22"/>
  <c r="AD607" i="22" s="1"/>
  <c r="U591" i="22"/>
  <c r="V565" i="22"/>
  <c r="AC565" i="22" s="1"/>
  <c r="I533" i="22"/>
  <c r="N507" i="22"/>
  <c r="Z507" i="22" s="1"/>
  <c r="AG507" i="22" s="1"/>
  <c r="X503" i="22"/>
  <c r="AE503" i="22" s="1"/>
  <c r="N491" i="22"/>
  <c r="Z491" i="22" s="1"/>
  <c r="AG491" i="22" s="1"/>
  <c r="X579" i="22"/>
  <c r="AE579" i="22" s="1"/>
  <c r="M563" i="22"/>
  <c r="X549" i="22"/>
  <c r="AE549" i="22" s="1"/>
  <c r="M545" i="22"/>
  <c r="V527" i="22"/>
  <c r="AC527" i="22" s="1"/>
  <c r="M665" i="22"/>
  <c r="W654" i="22"/>
  <c r="AD654" i="22" s="1"/>
  <c r="N581" i="22"/>
  <c r="Z581" i="22" s="1"/>
  <c r="AG581" i="22" s="1"/>
  <c r="L567" i="22"/>
  <c r="X567" i="22" s="1"/>
  <c r="AE567" i="22" s="1"/>
  <c r="Y555" i="22"/>
  <c r="AF555" i="22" s="1"/>
  <c r="Z543" i="22"/>
  <c r="AG543" i="22" s="1"/>
  <c r="I535" i="22"/>
  <c r="N509" i="22"/>
  <c r="Z509" i="22" s="1"/>
  <c r="AG509" i="22" s="1"/>
  <c r="M481" i="22"/>
  <c r="N477" i="22"/>
  <c r="Z477" i="22" s="1"/>
  <c r="AG477" i="22" s="1"/>
  <c r="X468" i="22"/>
  <c r="AE468" i="22" s="1"/>
  <c r="L359" i="22"/>
  <c r="X359" i="22" s="1"/>
  <c r="AE359" i="22" s="1"/>
  <c r="L343" i="22"/>
  <c r="X343" i="22" s="1"/>
  <c r="AE343" i="22" s="1"/>
  <c r="L327" i="22"/>
  <c r="X327" i="22" s="1"/>
  <c r="AE327" i="22" s="1"/>
  <c r="L295" i="22"/>
  <c r="X295" i="22" s="1"/>
  <c r="AE295" i="22" s="1"/>
  <c r="M473" i="22"/>
  <c r="K462" i="22"/>
  <c r="W462" i="22" s="1"/>
  <c r="AD462" i="22" s="1"/>
  <c r="L450" i="22"/>
  <c r="X450" i="22" s="1"/>
  <c r="AE450" i="22" s="1"/>
  <c r="Z438" i="22"/>
  <c r="AG438" i="22" s="1"/>
  <c r="V428" i="22"/>
  <c r="AC428" i="22" s="1"/>
  <c r="L418" i="22"/>
  <c r="X418" i="22" s="1"/>
  <c r="AE418" i="22" s="1"/>
  <c r="Z406" i="22"/>
  <c r="AG406" i="22" s="1"/>
  <c r="V396" i="22"/>
  <c r="AC396" i="22" s="1"/>
  <c r="L386" i="22"/>
  <c r="X386" i="22" s="1"/>
  <c r="AE386" i="22" s="1"/>
  <c r="Z374" i="22"/>
  <c r="AG374" i="22" s="1"/>
  <c r="Y368" i="22"/>
  <c r="AF368" i="22" s="1"/>
  <c r="M364" i="22"/>
  <c r="J344" i="22"/>
  <c r="V344" i="22" s="1"/>
  <c r="AC344" i="22" s="1"/>
  <c r="Y336" i="22"/>
  <c r="AF336" i="22" s="1"/>
  <c r="M332" i="22"/>
  <c r="Y320" i="22"/>
  <c r="AF320" i="22" s="1"/>
  <c r="M316" i="22"/>
  <c r="J312" i="22"/>
  <c r="V312" i="22" s="1"/>
  <c r="AC312" i="22" s="1"/>
  <c r="Y304" i="22"/>
  <c r="AF304" i="22" s="1"/>
  <c r="M300" i="22"/>
  <c r="K272" i="22"/>
  <c r="Y260" i="22"/>
  <c r="AF260" i="22" s="1"/>
  <c r="U250" i="22"/>
  <c r="K240" i="22"/>
  <c r="Y362" i="22"/>
  <c r="AF362" i="22" s="1"/>
  <c r="J350" i="22"/>
  <c r="Y330" i="22"/>
  <c r="AF330" i="22" s="1"/>
  <c r="J318" i="22"/>
  <c r="Y298" i="22"/>
  <c r="AF298" i="22" s="1"/>
  <c r="I286" i="22"/>
  <c r="M280" i="22"/>
  <c r="I270" i="22"/>
  <c r="M264" i="22"/>
  <c r="W258" i="22"/>
  <c r="AD258" i="22" s="1"/>
  <c r="I254" i="22"/>
  <c r="M248" i="22"/>
  <c r="W242" i="22"/>
  <c r="AD242" i="22" s="1"/>
  <c r="I238" i="22"/>
  <c r="U287" i="22"/>
  <c r="Z287" i="22"/>
  <c r="AG287" i="22" s="1"/>
  <c r="Z257" i="22"/>
  <c r="AG257" i="22" s="1"/>
  <c r="L243" i="22"/>
  <c r="M227" i="22"/>
  <c r="M219" i="22"/>
  <c r="L273" i="22"/>
  <c r="I259" i="22"/>
  <c r="M255" i="22"/>
  <c r="U251" i="22"/>
  <c r="N243" i="22"/>
  <c r="Z243" i="22" s="1"/>
  <c r="AG243" i="22" s="1"/>
  <c r="X239" i="22"/>
  <c r="AE239" i="22" s="1"/>
  <c r="Y261" i="22"/>
  <c r="AF261" i="22" s="1"/>
  <c r="W257" i="22"/>
  <c r="AD257" i="22" s="1"/>
  <c r="Y253" i="22"/>
  <c r="AF253" i="22" s="1"/>
  <c r="X245" i="22"/>
  <c r="AE245" i="22" s="1"/>
  <c r="J182" i="22"/>
  <c r="I162" i="22"/>
  <c r="U162" i="22" s="1"/>
  <c r="S1505" i="10"/>
  <c r="X1505" i="10"/>
  <c r="S918" i="10"/>
  <c r="X918" i="10"/>
  <c r="S743" i="10"/>
  <c r="X743" i="10"/>
  <c r="S739" i="10"/>
  <c r="X739" i="10"/>
  <c r="S735" i="10"/>
  <c r="X735" i="10"/>
  <c r="S731" i="10"/>
  <c r="X731" i="10"/>
  <c r="S727" i="10"/>
  <c r="X727" i="10"/>
  <c r="S723" i="10"/>
  <c r="X723" i="10"/>
  <c r="S700" i="10"/>
  <c r="X700" i="10"/>
  <c r="S692" i="10"/>
  <c r="X692" i="10"/>
  <c r="S688" i="10"/>
  <c r="X688" i="10"/>
  <c r="S684" i="10"/>
  <c r="X684" i="10"/>
  <c r="S659" i="10"/>
  <c r="X659" i="10"/>
  <c r="S655" i="10"/>
  <c r="X655" i="10"/>
  <c r="S651" i="10"/>
  <c r="X651" i="10"/>
  <c r="S647" i="10"/>
  <c r="X647" i="10"/>
  <c r="S643" i="10"/>
  <c r="X643" i="10"/>
  <c r="X260" i="10"/>
  <c r="S260" i="10"/>
  <c r="X182" i="10"/>
  <c r="S182" i="10"/>
  <c r="X234" i="10"/>
  <c r="S234" i="10"/>
  <c r="X226" i="10"/>
  <c r="S226" i="10"/>
  <c r="X218" i="10"/>
  <c r="S218" i="10"/>
  <c r="X192" i="10"/>
  <c r="S192" i="10"/>
  <c r="X180" i="10"/>
  <c r="S180" i="10"/>
  <c r="S363" i="10"/>
  <c r="X363" i="10"/>
  <c r="S359" i="10"/>
  <c r="X359" i="10"/>
  <c r="S355" i="10"/>
  <c r="X355" i="10"/>
  <c r="S351" i="10"/>
  <c r="X351" i="10"/>
  <c r="S347" i="10"/>
  <c r="X347" i="10"/>
  <c r="S323" i="10"/>
  <c r="X323" i="10"/>
  <c r="S319" i="10"/>
  <c r="X319" i="10"/>
  <c r="S315" i="10"/>
  <c r="X315" i="10"/>
  <c r="S311" i="10"/>
  <c r="X311" i="10"/>
  <c r="S307" i="10"/>
  <c r="X307" i="10"/>
  <c r="S303" i="10"/>
  <c r="X303" i="10"/>
  <c r="S279" i="10"/>
  <c r="X279" i="10"/>
  <c r="S275" i="10"/>
  <c r="X275" i="10"/>
  <c r="S271" i="10"/>
  <c r="X271" i="10"/>
  <c r="S267" i="10"/>
  <c r="X267" i="10"/>
  <c r="S263" i="10"/>
  <c r="X263" i="10"/>
  <c r="Y90" i="10"/>
  <c r="T90" i="10"/>
  <c r="Y88" i="10"/>
  <c r="T88" i="10"/>
  <c r="Y86" i="10"/>
  <c r="T86" i="10"/>
  <c r="Y84" i="10"/>
  <c r="T84" i="10"/>
  <c r="Y82" i="10"/>
  <c r="T82" i="10"/>
  <c r="Y80" i="10"/>
  <c r="T80" i="10"/>
  <c r="Y78" i="10"/>
  <c r="T78" i="10"/>
  <c r="Y76" i="10"/>
  <c r="T76" i="10"/>
  <c r="Y74" i="10"/>
  <c r="T74" i="10"/>
  <c r="Y72" i="10"/>
  <c r="T72" i="10"/>
  <c r="V774" i="22"/>
  <c r="AC774" i="22" s="1"/>
  <c r="X1501" i="22"/>
  <c r="AE1501" i="22" s="1"/>
  <c r="X1506" i="22"/>
  <c r="AE1506" i="22" s="1"/>
  <c r="Y1500" i="22"/>
  <c r="AF1500" i="22" s="1"/>
  <c r="Z1499" i="22"/>
  <c r="AG1499" i="22" s="1"/>
  <c r="U1504" i="22"/>
  <c r="X1480" i="22"/>
  <c r="AE1480" i="22" s="1"/>
  <c r="U1482" i="22"/>
  <c r="Y1478" i="22"/>
  <c r="AF1478" i="22" s="1"/>
  <c r="W1472" i="22"/>
  <c r="AD1472" i="22" s="1"/>
  <c r="U1461" i="22"/>
  <c r="V1449" i="22"/>
  <c r="AC1449" i="22" s="1"/>
  <c r="Z1475" i="22"/>
  <c r="AG1475" i="22" s="1"/>
  <c r="U1475" i="22"/>
  <c r="Y1470" i="22"/>
  <c r="AF1470" i="22" s="1"/>
  <c r="U1466" i="22"/>
  <c r="W1466" i="22"/>
  <c r="AD1466" i="22" s="1"/>
  <c r="Y1461" i="22"/>
  <c r="AF1461" i="22" s="1"/>
  <c r="Z1471" i="22"/>
  <c r="AG1471" i="22" s="1"/>
  <c r="Z1423" i="22"/>
  <c r="AG1423" i="22" s="1"/>
  <c r="Y1413" i="22"/>
  <c r="AF1413" i="22" s="1"/>
  <c r="V1405" i="22"/>
  <c r="AC1405" i="22" s="1"/>
  <c r="Y1397" i="22"/>
  <c r="AF1397" i="22" s="1"/>
  <c r="X1431" i="22"/>
  <c r="AE1431" i="22" s="1"/>
  <c r="V1411" i="22"/>
  <c r="AC1411" i="22" s="1"/>
  <c r="X1407" i="22"/>
  <c r="AE1407" i="22" s="1"/>
  <c r="X1403" i="22"/>
  <c r="AE1403" i="22" s="1"/>
  <c r="X1399" i="22"/>
  <c r="AE1399" i="22" s="1"/>
  <c r="X1391" i="22"/>
  <c r="AE1391" i="22" s="1"/>
  <c r="Z1389" i="22"/>
  <c r="AG1389" i="22" s="1"/>
  <c r="W1389" i="22"/>
  <c r="AD1389" i="22" s="1"/>
  <c r="V1369" i="22"/>
  <c r="AC1369" i="22" s="1"/>
  <c r="V1365" i="22"/>
  <c r="AC1365" i="22" s="1"/>
  <c r="Y1346" i="22"/>
  <c r="AF1346" i="22" s="1"/>
  <c r="X1346" i="22"/>
  <c r="AE1346" i="22" s="1"/>
  <c r="Y1334" i="22"/>
  <c r="AF1334" i="22" s="1"/>
  <c r="X1362" i="22"/>
  <c r="AE1362" i="22" s="1"/>
  <c r="V1358" i="22"/>
  <c r="AC1358" i="22" s="1"/>
  <c r="Y1359" i="22"/>
  <c r="AF1359" i="22" s="1"/>
  <c r="X1308" i="22"/>
  <c r="AE1308" i="22" s="1"/>
  <c r="U1351" i="22"/>
  <c r="U1335" i="22"/>
  <c r="U1327" i="22"/>
  <c r="Y1311" i="22"/>
  <c r="AF1311" i="22" s="1"/>
  <c r="X1311" i="22"/>
  <c r="AE1311" i="22" s="1"/>
  <c r="U1300" i="22"/>
  <c r="U1292" i="22"/>
  <c r="Z1364" i="22"/>
  <c r="AG1364" i="22" s="1"/>
  <c r="Y1283" i="22"/>
  <c r="AF1283" i="22" s="1"/>
  <c r="Y1295" i="22"/>
  <c r="AF1295" i="22" s="1"/>
  <c r="Z1203" i="22"/>
  <c r="AG1203" i="22" s="1"/>
  <c r="Z1199" i="22"/>
  <c r="AG1199" i="22" s="1"/>
  <c r="Z1195" i="22"/>
  <c r="AG1195" i="22" s="1"/>
  <c r="Z1191" i="22"/>
  <c r="AG1191" i="22" s="1"/>
  <c r="Z1187" i="22"/>
  <c r="AG1187" i="22" s="1"/>
  <c r="Z1183" i="22"/>
  <c r="AG1183" i="22" s="1"/>
  <c r="X1136" i="22"/>
  <c r="AE1136" i="22" s="1"/>
  <c r="V1277" i="22"/>
  <c r="AC1277" i="22" s="1"/>
  <c r="V1129" i="22"/>
  <c r="AC1129" i="22" s="1"/>
  <c r="Z1126" i="22"/>
  <c r="AG1126" i="22" s="1"/>
  <c r="V1121" i="22"/>
  <c r="AC1121" i="22" s="1"/>
  <c r="X1170" i="22"/>
  <c r="AE1170" i="22" s="1"/>
  <c r="X1154" i="22"/>
  <c r="AE1154" i="22" s="1"/>
  <c r="X1138" i="22"/>
  <c r="AE1138" i="22" s="1"/>
  <c r="Y1102" i="22"/>
  <c r="AF1102" i="22" s="1"/>
  <c r="U1098" i="22"/>
  <c r="W1098" i="22"/>
  <c r="AD1098" i="22" s="1"/>
  <c r="Y1086" i="22"/>
  <c r="AF1086" i="22" s="1"/>
  <c r="X1083" i="22"/>
  <c r="AE1083" i="22" s="1"/>
  <c r="U1082" i="22"/>
  <c r="W1082" i="22"/>
  <c r="AD1082" i="22" s="1"/>
  <c r="Y1070" i="22"/>
  <c r="AF1070" i="22" s="1"/>
  <c r="U1066" i="22"/>
  <c r="W1066" i="22"/>
  <c r="AD1066" i="22" s="1"/>
  <c r="Y1054" i="22"/>
  <c r="AF1054" i="22" s="1"/>
  <c r="U1050" i="22"/>
  <c r="W1050" i="22"/>
  <c r="AD1050" i="22" s="1"/>
  <c r="Y1038" i="22"/>
  <c r="AF1038" i="22" s="1"/>
  <c r="U1034" i="22"/>
  <c r="W1034" i="22"/>
  <c r="AD1034" i="22" s="1"/>
  <c r="Y1022" i="22"/>
  <c r="AF1022" i="22" s="1"/>
  <c r="U1018" i="22"/>
  <c r="AB1018" i="22" s="1"/>
  <c r="W1018" i="22"/>
  <c r="AD1018" i="22" s="1"/>
  <c r="Y1006" i="22"/>
  <c r="AF1006" i="22" s="1"/>
  <c r="U1002" i="22"/>
  <c r="W1002" i="22"/>
  <c r="AD1002" i="22" s="1"/>
  <c r="V1368" i="22"/>
  <c r="AC1368" i="22" s="1"/>
  <c r="Z1368" i="22"/>
  <c r="AG1368" i="22" s="1"/>
  <c r="Y1103" i="22"/>
  <c r="AF1103" i="22" s="1"/>
  <c r="U1091" i="22"/>
  <c r="AB1091" i="22" s="1"/>
  <c r="Y1087" i="22"/>
  <c r="AF1087" i="22" s="1"/>
  <c r="U1075" i="22"/>
  <c r="Y1071" i="22"/>
  <c r="AF1071" i="22" s="1"/>
  <c r="U1059" i="22"/>
  <c r="AB1059" i="22" s="1"/>
  <c r="Y1055" i="22"/>
  <c r="AF1055" i="22" s="1"/>
  <c r="U1043" i="22"/>
  <c r="Y1039" i="22"/>
  <c r="AF1039" i="22" s="1"/>
  <c r="U1027" i="22"/>
  <c r="AB1027" i="22" s="1"/>
  <c r="Y1023" i="22"/>
  <c r="AF1023" i="22" s="1"/>
  <c r="U1011" i="22"/>
  <c r="AB1011" i="22" s="1"/>
  <c r="V1056" i="22"/>
  <c r="AC1056" i="22" s="1"/>
  <c r="X947" i="22"/>
  <c r="AE947" i="22" s="1"/>
  <c r="W904" i="22"/>
  <c r="AD904" i="22" s="1"/>
  <c r="X1097" i="22"/>
  <c r="AE1097" i="22" s="1"/>
  <c r="X1081" i="22"/>
  <c r="AE1081" i="22" s="1"/>
  <c r="X1065" i="22"/>
  <c r="AE1065" i="22" s="1"/>
  <c r="X1001" i="22"/>
  <c r="AE1001" i="22" s="1"/>
  <c r="Z937" i="22"/>
  <c r="AG937" i="22" s="1"/>
  <c r="Z929" i="22"/>
  <c r="AG929" i="22" s="1"/>
  <c r="W903" i="22"/>
  <c r="AD903" i="22" s="1"/>
  <c r="V901" i="22"/>
  <c r="AC901" i="22" s="1"/>
  <c r="U891" i="22"/>
  <c r="AB891" i="22" s="1"/>
  <c r="W888" i="22"/>
  <c r="AD888" i="22" s="1"/>
  <c r="Z1305" i="22"/>
  <c r="AG1305" i="22" s="1"/>
  <c r="V1282" i="22"/>
  <c r="AC1282" i="22" s="1"/>
  <c r="Y1260" i="22"/>
  <c r="AF1260" i="22" s="1"/>
  <c r="Y1258" i="22"/>
  <c r="AF1258" i="22" s="1"/>
  <c r="Y1256" i="22"/>
  <c r="AF1256" i="22" s="1"/>
  <c r="Y1254" i="22"/>
  <c r="AF1254" i="22" s="1"/>
  <c r="Y1252" i="22"/>
  <c r="AF1252" i="22" s="1"/>
  <c r="Y1248" i="22"/>
  <c r="AF1248" i="22" s="1"/>
  <c r="Y1246" i="22"/>
  <c r="AF1246" i="22" s="1"/>
  <c r="Y1238" i="22"/>
  <c r="AF1238" i="22" s="1"/>
  <c r="Z1268" i="22"/>
  <c r="AG1268" i="22" s="1"/>
  <c r="W1240" i="22"/>
  <c r="AD1240" i="22" s="1"/>
  <c r="U1226" i="22"/>
  <c r="AB1226" i="22" s="1"/>
  <c r="U1203" i="22"/>
  <c r="AB1203" i="22" s="1"/>
  <c r="U1191" i="22"/>
  <c r="AB1191" i="22" s="1"/>
  <c r="W1184" i="22"/>
  <c r="AD1184" i="22" s="1"/>
  <c r="Y1244" i="22"/>
  <c r="AF1244" i="22" s="1"/>
  <c r="U1234" i="22"/>
  <c r="AB1234" i="22" s="1"/>
  <c r="Z1234" i="22"/>
  <c r="AG1234" i="22" s="1"/>
  <c r="Y1204" i="22"/>
  <c r="AF1204" i="22" s="1"/>
  <c r="Y1196" i="22"/>
  <c r="AF1196" i="22" s="1"/>
  <c r="Y1185" i="22"/>
  <c r="AF1185" i="22" s="1"/>
  <c r="X1036" i="22"/>
  <c r="AE1036" i="22" s="1"/>
  <c r="Z1038" i="22"/>
  <c r="AG1038" i="22" s="1"/>
  <c r="X988" i="22"/>
  <c r="AE988" i="22" s="1"/>
  <c r="X984" i="22"/>
  <c r="AE984" i="22" s="1"/>
  <c r="Z1040" i="22"/>
  <c r="AG1040" i="22" s="1"/>
  <c r="Z1027" i="22"/>
  <c r="AG1027" i="22" s="1"/>
  <c r="P859" i="10"/>
  <c r="O832" i="10"/>
  <c r="Q810" i="10"/>
  <c r="P777" i="10"/>
  <c r="P786" i="10"/>
  <c r="Q825" i="10"/>
  <c r="P780" i="10"/>
  <c r="Q771" i="10"/>
  <c r="P788" i="10"/>
  <c r="P773" i="10"/>
  <c r="X907" i="22"/>
  <c r="AE907" i="22" s="1"/>
  <c r="K533" i="22"/>
  <c r="W533" i="22" s="1"/>
  <c r="AD533" i="22" s="1"/>
  <c r="K530" i="22"/>
  <c r="W530" i="22" s="1"/>
  <c r="AD530" i="22" s="1"/>
  <c r="K529" i="22"/>
  <c r="W529" i="22" s="1"/>
  <c r="AD529" i="22" s="1"/>
  <c r="K526" i="22"/>
  <c r="W526" i="22" s="1"/>
  <c r="AD526" i="22" s="1"/>
  <c r="K525" i="22"/>
  <c r="W525" i="22" s="1"/>
  <c r="AD525" i="22" s="1"/>
  <c r="K522" i="22"/>
  <c r="W522" i="22" s="1"/>
  <c r="AD522" i="22" s="1"/>
  <c r="K521" i="22"/>
  <c r="W521" i="22" s="1"/>
  <c r="AD521" i="22" s="1"/>
  <c r="K518" i="22"/>
  <c r="W518" i="22" s="1"/>
  <c r="AD518" i="22" s="1"/>
  <c r="K517" i="22"/>
  <c r="W517" i="22" s="1"/>
  <c r="AD517" i="22" s="1"/>
  <c r="K514" i="22"/>
  <c r="W514" i="22" s="1"/>
  <c r="AD514" i="22" s="1"/>
  <c r="K513" i="22"/>
  <c r="W513" i="22" s="1"/>
  <c r="AD513" i="22" s="1"/>
  <c r="K532" i="22"/>
  <c r="W532" i="22" s="1"/>
  <c r="AD532" i="22" s="1"/>
  <c r="K528" i="22"/>
  <c r="W528" i="22" s="1"/>
  <c r="AD528" i="22" s="1"/>
  <c r="K524" i="22"/>
  <c r="W524" i="22" s="1"/>
  <c r="AD524" i="22" s="1"/>
  <c r="K520" i="22"/>
  <c r="W520" i="22" s="1"/>
  <c r="AD520" i="22" s="1"/>
  <c r="K516" i="22"/>
  <c r="W516" i="22" s="1"/>
  <c r="AD516" i="22" s="1"/>
  <c r="K512" i="22"/>
  <c r="W512" i="22" s="1"/>
  <c r="AD512" i="22" s="1"/>
  <c r="K25" i="22"/>
  <c r="W25" i="22" s="1"/>
  <c r="AD25" i="22" s="1"/>
  <c r="K23" i="22"/>
  <c r="W23" i="22" s="1"/>
  <c r="AD23" i="22" s="1"/>
  <c r="K21" i="22"/>
  <c r="W21" i="22" s="1"/>
  <c r="AD21" i="22" s="1"/>
  <c r="K19" i="22"/>
  <c r="W19" i="22" s="1"/>
  <c r="AD19" i="22" s="1"/>
  <c r="K17" i="22"/>
  <c r="W17" i="22" s="1"/>
  <c r="AD17" i="22" s="1"/>
  <c r="K15" i="22"/>
  <c r="W15" i="22" s="1"/>
  <c r="AD15" i="22" s="1"/>
  <c r="K13" i="22"/>
  <c r="W13" i="22" s="1"/>
  <c r="AD13" i="22" s="1"/>
  <c r="K11" i="22"/>
  <c r="W11" i="22" s="1"/>
  <c r="AD11" i="22" s="1"/>
  <c r="K9" i="22"/>
  <c r="W9" i="22" s="1"/>
  <c r="AD9" i="22" s="1"/>
  <c r="K7" i="22"/>
  <c r="W7" i="22" s="1"/>
  <c r="AD7" i="22" s="1"/>
  <c r="K18" i="22"/>
  <c r="W18" i="22" s="1"/>
  <c r="AD18" i="22" s="1"/>
  <c r="K12" i="22"/>
  <c r="K265" i="22"/>
  <c r="W265" i="22" s="1"/>
  <c r="AD265" i="22" s="1"/>
  <c r="K267" i="22"/>
  <c r="W267" i="22" s="1"/>
  <c r="AD267" i="22" s="1"/>
  <c r="K262" i="22"/>
  <c r="K270" i="22"/>
  <c r="K278" i="22"/>
  <c r="K519" i="22"/>
  <c r="W519" i="22" s="1"/>
  <c r="AD519" i="22" s="1"/>
  <c r="K8" i="22"/>
  <c r="K24" i="22"/>
  <c r="K26" i="22"/>
  <c r="K20" i="22"/>
  <c r="K261" i="22"/>
  <c r="K277" i="22"/>
  <c r="K263" i="22"/>
  <c r="K279" i="22"/>
  <c r="K260" i="22"/>
  <c r="W260" i="22" s="1"/>
  <c r="AD260" i="22" s="1"/>
  <c r="K268" i="22"/>
  <c r="K276" i="22"/>
  <c r="K515" i="22"/>
  <c r="W515" i="22" s="1"/>
  <c r="AD515" i="22" s="1"/>
  <c r="K531" i="22"/>
  <c r="W531" i="22" s="1"/>
  <c r="AD531" i="22" s="1"/>
  <c r="K14" i="22"/>
  <c r="K273" i="22"/>
  <c r="K275" i="22"/>
  <c r="K266" i="22"/>
  <c r="W266" i="22" s="1"/>
  <c r="AD266" i="22" s="1"/>
  <c r="K274" i="22"/>
  <c r="W274" i="22" s="1"/>
  <c r="AD274" i="22" s="1"/>
  <c r="K527" i="22"/>
  <c r="W527" i="22" s="1"/>
  <c r="AD527" i="22" s="1"/>
  <c r="K22" i="22"/>
  <c r="K16" i="22"/>
  <c r="W16" i="22" s="1"/>
  <c r="AD16" i="22" s="1"/>
  <c r="K10" i="22"/>
  <c r="K650" i="22"/>
  <c r="K640" i="22"/>
  <c r="W640" i="22" s="1"/>
  <c r="AD640" i="22" s="1"/>
  <c r="K646" i="22"/>
  <c r="W646" i="22" s="1"/>
  <c r="AD646" i="22" s="1"/>
  <c r="K645" i="22"/>
  <c r="W645" i="22" s="1"/>
  <c r="AD645" i="22" s="1"/>
  <c r="K642" i="22"/>
  <c r="W642" i="22" s="1"/>
  <c r="AD642" i="22" s="1"/>
  <c r="K641" i="22"/>
  <c r="W641" i="22" s="1"/>
  <c r="AD641" i="22" s="1"/>
  <c r="K658" i="22"/>
  <c r="W658" i="22" s="1"/>
  <c r="AD658" i="22" s="1"/>
  <c r="K648" i="22"/>
  <c r="W648" i="22" s="1"/>
  <c r="AD648" i="22" s="1"/>
  <c r="K644" i="22"/>
  <c r="W644" i="22" s="1"/>
  <c r="AD644" i="22" s="1"/>
  <c r="K656" i="22"/>
  <c r="W656" i="22" s="1"/>
  <c r="AD656" i="22" s="1"/>
  <c r="K652" i="22"/>
  <c r="W652" i="22" s="1"/>
  <c r="AD652" i="22" s="1"/>
  <c r="K406" i="22"/>
  <c r="W406" i="22" s="1"/>
  <c r="AD406" i="22" s="1"/>
  <c r="K404" i="22"/>
  <c r="W404" i="22" s="1"/>
  <c r="AD404" i="22" s="1"/>
  <c r="K402" i="22"/>
  <c r="W402" i="22" s="1"/>
  <c r="AD402" i="22" s="1"/>
  <c r="K400" i="22"/>
  <c r="W400" i="22" s="1"/>
  <c r="AD400" i="22" s="1"/>
  <c r="K405" i="22"/>
  <c r="W405" i="22" s="1"/>
  <c r="AD405" i="22" s="1"/>
  <c r="K403" i="22"/>
  <c r="W403" i="22" s="1"/>
  <c r="AD403" i="22" s="1"/>
  <c r="K401" i="22"/>
  <c r="W401" i="22" s="1"/>
  <c r="AD401" i="22" s="1"/>
  <c r="K399" i="22"/>
  <c r="W399" i="22" s="1"/>
  <c r="AD399" i="22" s="1"/>
  <c r="K397" i="22"/>
  <c r="W397" i="22" s="1"/>
  <c r="AD397" i="22" s="1"/>
  <c r="K395" i="22"/>
  <c r="W395" i="22" s="1"/>
  <c r="AD395" i="22" s="1"/>
  <c r="K391" i="22"/>
  <c r="W391" i="22" s="1"/>
  <c r="AD391" i="22" s="1"/>
  <c r="K390" i="22"/>
  <c r="W390" i="22" s="1"/>
  <c r="AD390" i="22" s="1"/>
  <c r="K398" i="22"/>
  <c r="W398" i="22" s="1"/>
  <c r="AD398" i="22" s="1"/>
  <c r="K389" i="22"/>
  <c r="W389" i="22" s="1"/>
  <c r="AD389" i="22" s="1"/>
  <c r="K388" i="22"/>
  <c r="W388" i="22" s="1"/>
  <c r="AD388" i="22" s="1"/>
  <c r="K394" i="22"/>
  <c r="W394" i="22" s="1"/>
  <c r="AD394" i="22" s="1"/>
  <c r="K387" i="22"/>
  <c r="W387" i="22" s="1"/>
  <c r="AD387" i="22" s="1"/>
  <c r="K396" i="22"/>
  <c r="W396" i="22" s="1"/>
  <c r="AD396" i="22" s="1"/>
  <c r="K393" i="22"/>
  <c r="W393" i="22" s="1"/>
  <c r="AD393" i="22" s="1"/>
  <c r="K392" i="22"/>
  <c r="W392" i="22" s="1"/>
  <c r="AD392" i="22" s="1"/>
  <c r="K386" i="22"/>
  <c r="W386" i="22" s="1"/>
  <c r="AD386" i="22" s="1"/>
  <c r="K152" i="22"/>
  <c r="K144" i="22"/>
  <c r="W144" i="22" s="1"/>
  <c r="AD144" i="22" s="1"/>
  <c r="K136" i="22"/>
  <c r="W136" i="22" s="1"/>
  <c r="AD136" i="22" s="1"/>
  <c r="K146" i="22"/>
  <c r="K138" i="22"/>
  <c r="K134" i="22"/>
  <c r="K148" i="22"/>
  <c r="W148" i="22" s="1"/>
  <c r="AD148" i="22" s="1"/>
  <c r="K140" i="22"/>
  <c r="W140" i="22" s="1"/>
  <c r="AD140" i="22" s="1"/>
  <c r="K150" i="22"/>
  <c r="K142" i="22"/>
  <c r="K137" i="22"/>
  <c r="W137" i="22" s="1"/>
  <c r="AD137" i="22" s="1"/>
  <c r="K141" i="22"/>
  <c r="W141" i="22" s="1"/>
  <c r="AD141" i="22" s="1"/>
  <c r="K145" i="22"/>
  <c r="W145" i="22" s="1"/>
  <c r="AD145" i="22" s="1"/>
  <c r="K149" i="22"/>
  <c r="W149" i="22" s="1"/>
  <c r="AD149" i="22" s="1"/>
  <c r="K153" i="22"/>
  <c r="W153" i="22" s="1"/>
  <c r="AD153" i="22" s="1"/>
  <c r="K647" i="22"/>
  <c r="W647" i="22" s="1"/>
  <c r="AD647" i="22" s="1"/>
  <c r="K657" i="22"/>
  <c r="K653" i="22"/>
  <c r="W653" i="22" s="1"/>
  <c r="AD653" i="22" s="1"/>
  <c r="K135" i="22"/>
  <c r="W135" i="22" s="1"/>
  <c r="AD135" i="22" s="1"/>
  <c r="K139" i="22"/>
  <c r="W139" i="22" s="1"/>
  <c r="AD139" i="22" s="1"/>
  <c r="K143" i="22"/>
  <c r="W143" i="22" s="1"/>
  <c r="AD143" i="22" s="1"/>
  <c r="K147" i="22"/>
  <c r="W147" i="22" s="1"/>
  <c r="AD147" i="22" s="1"/>
  <c r="K151" i="22"/>
  <c r="W151" i="22" s="1"/>
  <c r="AD151" i="22" s="1"/>
  <c r="K643" i="22"/>
  <c r="W643" i="22" s="1"/>
  <c r="AD643" i="22" s="1"/>
  <c r="J169" i="10"/>
  <c r="J171" i="10"/>
  <c r="J175" i="10"/>
  <c r="P175" i="10" s="1"/>
  <c r="J173" i="10"/>
  <c r="J167" i="10"/>
  <c r="J168" i="10"/>
  <c r="J172" i="10"/>
  <c r="J416" i="10"/>
  <c r="J420" i="10"/>
  <c r="J424" i="10"/>
  <c r="J155" i="10"/>
  <c r="P155" i="10" s="1"/>
  <c r="J157" i="10"/>
  <c r="P157" i="10" s="1"/>
  <c r="J159" i="10"/>
  <c r="P159" i="10" s="1"/>
  <c r="J161" i="10"/>
  <c r="P161" i="10" s="1"/>
  <c r="J163" i="10"/>
  <c r="P163" i="10" s="1"/>
  <c r="J165" i="10"/>
  <c r="P165" i="10" s="1"/>
  <c r="J417" i="10"/>
  <c r="J421" i="10"/>
  <c r="J425" i="10"/>
  <c r="P425" i="10" s="1"/>
  <c r="J407" i="10"/>
  <c r="J408" i="10"/>
  <c r="J409" i="10"/>
  <c r="J410" i="10"/>
  <c r="P410" i="10" s="1"/>
  <c r="J411" i="10"/>
  <c r="J412" i="10"/>
  <c r="J413" i="10"/>
  <c r="J414" i="10"/>
  <c r="P414" i="10" s="1"/>
  <c r="J166" i="10"/>
  <c r="J170" i="10"/>
  <c r="J174" i="10"/>
  <c r="J418" i="10"/>
  <c r="J422" i="10"/>
  <c r="J426" i="10"/>
  <c r="J154" i="10"/>
  <c r="P154" i="10" s="1"/>
  <c r="J156" i="10"/>
  <c r="P156" i="10" s="1"/>
  <c r="J158" i="10"/>
  <c r="P158" i="10" s="1"/>
  <c r="J160" i="10"/>
  <c r="P160" i="10" s="1"/>
  <c r="J162" i="10"/>
  <c r="P162" i="10" s="1"/>
  <c r="J164" i="10"/>
  <c r="P164" i="10" s="1"/>
  <c r="J660" i="10"/>
  <c r="J661" i="10"/>
  <c r="J662" i="10"/>
  <c r="J663" i="10"/>
  <c r="J664" i="10"/>
  <c r="J665" i="10"/>
  <c r="J666" i="10"/>
  <c r="J667" i="10"/>
  <c r="J668" i="10"/>
  <c r="J669" i="10"/>
  <c r="J670" i="10"/>
  <c r="J671" i="10"/>
  <c r="J672" i="10"/>
  <c r="J673" i="10"/>
  <c r="J674" i="10"/>
  <c r="J675" i="10"/>
  <c r="J676" i="10"/>
  <c r="J677" i="10"/>
  <c r="J678" i="10"/>
  <c r="J679" i="10"/>
  <c r="J680" i="10"/>
  <c r="J681" i="10"/>
  <c r="J682" i="10"/>
  <c r="J415" i="10"/>
  <c r="P415" i="10" s="1"/>
  <c r="J419" i="10"/>
  <c r="J423" i="10"/>
  <c r="J427" i="10"/>
  <c r="J596" i="22"/>
  <c r="V596" i="22" s="1"/>
  <c r="AC596" i="22" s="1"/>
  <c r="J592" i="22"/>
  <c r="V592" i="22" s="1"/>
  <c r="AC592" i="22" s="1"/>
  <c r="J588" i="22"/>
  <c r="V588" i="22" s="1"/>
  <c r="AC588" i="22" s="1"/>
  <c r="J598" i="22"/>
  <c r="V598" i="22" s="1"/>
  <c r="AC598" i="22" s="1"/>
  <c r="J594" i="22"/>
  <c r="V594" i="22" s="1"/>
  <c r="AC594" i="22" s="1"/>
  <c r="J590" i="22"/>
  <c r="V590" i="22" s="1"/>
  <c r="AC590" i="22" s="1"/>
  <c r="J586" i="22"/>
  <c r="V586" i="22" s="1"/>
  <c r="AC586" i="22" s="1"/>
  <c r="J578" i="22"/>
  <c r="V578" i="22" s="1"/>
  <c r="AC578" i="22" s="1"/>
  <c r="J580" i="22"/>
  <c r="V580" i="22" s="1"/>
  <c r="AC580" i="22" s="1"/>
  <c r="J582" i="22"/>
  <c r="V582" i="22" s="1"/>
  <c r="AC582" i="22" s="1"/>
  <c r="J584" i="22"/>
  <c r="V584" i="22" s="1"/>
  <c r="AC584" i="22" s="1"/>
  <c r="J341" i="22"/>
  <c r="J337" i="22"/>
  <c r="V337" i="22" s="1"/>
  <c r="AC337" i="22" s="1"/>
  <c r="J333" i="22"/>
  <c r="J329" i="22"/>
  <c r="J325" i="22"/>
  <c r="J343" i="22"/>
  <c r="J339" i="22"/>
  <c r="J335" i="22"/>
  <c r="J331" i="22"/>
  <c r="J327" i="22"/>
  <c r="J91" i="22"/>
  <c r="V91" i="22" s="1"/>
  <c r="AC91" i="22" s="1"/>
  <c r="J87" i="22"/>
  <c r="V87" i="22" s="1"/>
  <c r="AC87" i="22" s="1"/>
  <c r="J83" i="22"/>
  <c r="V83" i="22" s="1"/>
  <c r="AC83" i="22" s="1"/>
  <c r="J79" i="22"/>
  <c r="V79" i="22" s="1"/>
  <c r="AC79" i="22" s="1"/>
  <c r="J75" i="22"/>
  <c r="V75" i="22" s="1"/>
  <c r="AC75" i="22" s="1"/>
  <c r="J88" i="22"/>
  <c r="V88" i="22" s="1"/>
  <c r="AC88" i="22" s="1"/>
  <c r="J84" i="22"/>
  <c r="V84" i="22" s="1"/>
  <c r="AC84" i="22" s="1"/>
  <c r="J80" i="22"/>
  <c r="V80" i="22" s="1"/>
  <c r="AC80" i="22" s="1"/>
  <c r="J76" i="22"/>
  <c r="V76" i="22" s="1"/>
  <c r="AC76" i="22" s="1"/>
  <c r="J72" i="22"/>
  <c r="V72" i="22" s="1"/>
  <c r="AC72" i="22" s="1"/>
  <c r="J78" i="22"/>
  <c r="J324" i="22"/>
  <c r="V324" i="22" s="1"/>
  <c r="AC324" i="22" s="1"/>
  <c r="J340" i="22"/>
  <c r="V340" i="22" s="1"/>
  <c r="AC340" i="22" s="1"/>
  <c r="J581" i="22"/>
  <c r="V581" i="22" s="1"/>
  <c r="AC581" i="22" s="1"/>
  <c r="J595" i="22"/>
  <c r="J587" i="22"/>
  <c r="J74" i="22"/>
  <c r="J90" i="22"/>
  <c r="J73" i="22"/>
  <c r="J81" i="22"/>
  <c r="V81" i="22" s="1"/>
  <c r="AC81" i="22" s="1"/>
  <c r="J89" i="22"/>
  <c r="J330" i="22"/>
  <c r="V330" i="22" s="1"/>
  <c r="AC330" i="22" s="1"/>
  <c r="J338" i="22"/>
  <c r="J336" i="22"/>
  <c r="V336" i="22" s="1"/>
  <c r="AC336" i="22" s="1"/>
  <c r="J579" i="22"/>
  <c r="V579" i="22" s="1"/>
  <c r="AC579" i="22" s="1"/>
  <c r="J583" i="22"/>
  <c r="J86" i="22"/>
  <c r="J332" i="22"/>
  <c r="V332" i="22" s="1"/>
  <c r="AC332" i="22" s="1"/>
  <c r="J577" i="22"/>
  <c r="V577" i="22" s="1"/>
  <c r="AC577" i="22" s="1"/>
  <c r="J82" i="22"/>
  <c r="J77" i="22"/>
  <c r="J85" i="22"/>
  <c r="J554" i="22"/>
  <c r="V554" i="22" s="1"/>
  <c r="AC554" i="22" s="1"/>
  <c r="J550" i="22"/>
  <c r="V550" i="22" s="1"/>
  <c r="AC550" i="22" s="1"/>
  <c r="J546" i="22"/>
  <c r="V546" i="22" s="1"/>
  <c r="AC546" i="22" s="1"/>
  <c r="J542" i="22"/>
  <c r="V542" i="22" s="1"/>
  <c r="AC542" i="22" s="1"/>
  <c r="J538" i="22"/>
  <c r="V538" i="22" s="1"/>
  <c r="AC538" i="22" s="1"/>
  <c r="J534" i="22"/>
  <c r="V534" i="22" s="1"/>
  <c r="AC534" i="22" s="1"/>
  <c r="J552" i="22"/>
  <c r="V552" i="22" s="1"/>
  <c r="AC552" i="22" s="1"/>
  <c r="J548" i="22"/>
  <c r="V548" i="22" s="1"/>
  <c r="AC548" i="22" s="1"/>
  <c r="J544" i="22"/>
  <c r="V544" i="22" s="1"/>
  <c r="AC544" i="22" s="1"/>
  <c r="J540" i="22"/>
  <c r="V540" i="22" s="1"/>
  <c r="AC540" i="22" s="1"/>
  <c r="J536" i="22"/>
  <c r="V536" i="22" s="1"/>
  <c r="AC536" i="22" s="1"/>
  <c r="J301" i="22"/>
  <c r="V301" i="22" s="1"/>
  <c r="AC301" i="22" s="1"/>
  <c r="J297" i="22"/>
  <c r="J293" i="22"/>
  <c r="J289" i="22"/>
  <c r="J299" i="22"/>
  <c r="J295" i="22"/>
  <c r="J291" i="22"/>
  <c r="J286" i="22"/>
  <c r="J282" i="22"/>
  <c r="J284" i="22"/>
  <c r="V284" i="22" s="1"/>
  <c r="AC284" i="22" s="1"/>
  <c r="J280" i="22"/>
  <c r="J47" i="22"/>
  <c r="J45" i="22"/>
  <c r="V45" i="22" s="1"/>
  <c r="AC45" i="22" s="1"/>
  <c r="J43" i="22"/>
  <c r="J41" i="22"/>
  <c r="J37" i="22"/>
  <c r="J33" i="22"/>
  <c r="J29" i="22"/>
  <c r="J39" i="22"/>
  <c r="J35" i="22"/>
  <c r="J31" i="22"/>
  <c r="V31" i="22" s="1"/>
  <c r="AC31" i="22" s="1"/>
  <c r="J27" i="22"/>
  <c r="J292" i="22"/>
  <c r="V292" i="22" s="1"/>
  <c r="AC292" i="22" s="1"/>
  <c r="J537" i="22"/>
  <c r="V537" i="22" s="1"/>
  <c r="AC537" i="22" s="1"/>
  <c r="J553" i="22"/>
  <c r="V553" i="22" s="1"/>
  <c r="AC553" i="22" s="1"/>
  <c r="J28" i="22"/>
  <c r="J36" i="22"/>
  <c r="J30" i="22"/>
  <c r="V30" i="22" s="1"/>
  <c r="AC30" i="22" s="1"/>
  <c r="J38" i="22"/>
  <c r="V38" i="22" s="1"/>
  <c r="AC38" i="22" s="1"/>
  <c r="J285" i="22"/>
  <c r="J290" i="22"/>
  <c r="J298" i="22"/>
  <c r="V298" i="22" s="1"/>
  <c r="AC298" i="22" s="1"/>
  <c r="J288" i="22"/>
  <c r="V288" i="22" s="1"/>
  <c r="AC288" i="22" s="1"/>
  <c r="J549" i="22"/>
  <c r="V549" i="22" s="1"/>
  <c r="AC549" i="22" s="1"/>
  <c r="J539" i="22"/>
  <c r="J547" i="22"/>
  <c r="J281" i="22"/>
  <c r="V281" i="22" s="1"/>
  <c r="AC281" i="22" s="1"/>
  <c r="J283" i="22"/>
  <c r="V283" i="22" s="1"/>
  <c r="AC283" i="22" s="1"/>
  <c r="J287" i="22"/>
  <c r="V287" i="22" s="1"/>
  <c r="AC287" i="22" s="1"/>
  <c r="J300" i="22"/>
  <c r="V300" i="22" s="1"/>
  <c r="AC300" i="22" s="1"/>
  <c r="J555" i="22"/>
  <c r="V555" i="22" s="1"/>
  <c r="AC555" i="22" s="1"/>
  <c r="J545" i="22"/>
  <c r="V545" i="22" s="1"/>
  <c r="AC545" i="22" s="1"/>
  <c r="J32" i="22"/>
  <c r="J40" i="22"/>
  <c r="J34" i="22"/>
  <c r="V34" i="22" s="1"/>
  <c r="AC34" i="22" s="1"/>
  <c r="J42" i="22"/>
  <c r="V42" i="22" s="1"/>
  <c r="AC42" i="22" s="1"/>
  <c r="J44" i="22"/>
  <c r="J46" i="22"/>
  <c r="J48" i="22"/>
  <c r="J753" i="22"/>
  <c r="V753" i="22" s="1"/>
  <c r="AC753" i="22" s="1"/>
  <c r="J750" i="22"/>
  <c r="V750" i="22" s="1"/>
  <c r="AC750" i="22" s="1"/>
  <c r="J756" i="22"/>
  <c r="V756" i="22" s="1"/>
  <c r="AC756" i="22" s="1"/>
  <c r="J758" i="22"/>
  <c r="V758" i="22" s="1"/>
  <c r="AC758" i="22" s="1"/>
  <c r="J755" i="22"/>
  <c r="V755" i="22" s="1"/>
  <c r="AC755" i="22" s="1"/>
  <c r="J748" i="22"/>
  <c r="V748" i="22" s="1"/>
  <c r="AC748" i="22" s="1"/>
  <c r="J761" i="22"/>
  <c r="J751" i="22"/>
  <c r="V751" i="22" s="1"/>
  <c r="AC751" i="22" s="1"/>
  <c r="J747" i="22"/>
  <c r="V747" i="22" s="1"/>
  <c r="AC747" i="22" s="1"/>
  <c r="J760" i="22"/>
  <c r="J752" i="22"/>
  <c r="V752" i="22" s="1"/>
  <c r="AC752" i="22" s="1"/>
  <c r="J744" i="22"/>
  <c r="V744" i="22" s="1"/>
  <c r="AC744" i="22" s="1"/>
  <c r="J508" i="22"/>
  <c r="V508" i="22" s="1"/>
  <c r="AC508" i="22" s="1"/>
  <c r="J504" i="22"/>
  <c r="V504" i="22" s="1"/>
  <c r="AC504" i="22" s="1"/>
  <c r="J510" i="22"/>
  <c r="V510" i="22" s="1"/>
  <c r="AC510" i="22" s="1"/>
  <c r="J506" i="22"/>
  <c r="V506" i="22" s="1"/>
  <c r="AC506" i="22" s="1"/>
  <c r="J502" i="22"/>
  <c r="V502" i="22" s="1"/>
  <c r="AC502" i="22" s="1"/>
  <c r="J498" i="22"/>
  <c r="V498" i="22" s="1"/>
  <c r="AC498" i="22" s="1"/>
  <c r="J494" i="22"/>
  <c r="V494" i="22" s="1"/>
  <c r="AC494" i="22" s="1"/>
  <c r="J500" i="22"/>
  <c r="V500" i="22" s="1"/>
  <c r="AC500" i="22" s="1"/>
  <c r="J496" i="22"/>
  <c r="V496" i="22" s="1"/>
  <c r="AC496" i="22" s="1"/>
  <c r="J492" i="22"/>
  <c r="V492" i="22" s="1"/>
  <c r="AC492" i="22" s="1"/>
  <c r="J258" i="22"/>
  <c r="J254" i="22"/>
  <c r="J250" i="22"/>
  <c r="J246" i="22"/>
  <c r="J242" i="22"/>
  <c r="J238" i="22"/>
  <c r="J256" i="22"/>
  <c r="J252" i="22"/>
  <c r="V252" i="22" s="1"/>
  <c r="AC252" i="22" s="1"/>
  <c r="J248" i="22"/>
  <c r="J244" i="22"/>
  <c r="V244" i="22" s="1"/>
  <c r="AC244" i="22" s="1"/>
  <c r="J240" i="22"/>
  <c r="J249" i="22"/>
  <c r="V249" i="22" s="1"/>
  <c r="AC249" i="22" s="1"/>
  <c r="J243" i="22"/>
  <c r="V243" i="22" s="1"/>
  <c r="AC243" i="22" s="1"/>
  <c r="J259" i="22"/>
  <c r="V259" i="22" s="1"/>
  <c r="AC259" i="22" s="1"/>
  <c r="J493" i="22"/>
  <c r="J501" i="22"/>
  <c r="J509" i="22"/>
  <c r="J491" i="22"/>
  <c r="V491" i="22" s="1"/>
  <c r="AC491" i="22" s="1"/>
  <c r="J507" i="22"/>
  <c r="V507" i="22" s="1"/>
  <c r="AC507" i="22" s="1"/>
  <c r="J245" i="22"/>
  <c r="J239" i="22"/>
  <c r="V239" i="22" s="1"/>
  <c r="AC239" i="22" s="1"/>
  <c r="J255" i="22"/>
  <c r="V255" i="22" s="1"/>
  <c r="AC255" i="22" s="1"/>
  <c r="J503" i="22"/>
  <c r="V503" i="22" s="1"/>
  <c r="AC503" i="22" s="1"/>
  <c r="J241" i="22"/>
  <c r="J257" i="22"/>
  <c r="J251" i="22"/>
  <c r="V251" i="22" s="1"/>
  <c r="AC251" i="22" s="1"/>
  <c r="J497" i="22"/>
  <c r="J505" i="22"/>
  <c r="J499" i="22"/>
  <c r="V499" i="22" s="1"/>
  <c r="AC499" i="22" s="1"/>
  <c r="J717" i="22"/>
  <c r="V717" i="22" s="1"/>
  <c r="AC717" i="22" s="1"/>
  <c r="J709" i="22"/>
  <c r="V709" i="22" s="1"/>
  <c r="AC709" i="22" s="1"/>
  <c r="J720" i="22"/>
  <c r="V720" i="22" s="1"/>
  <c r="AC720" i="22" s="1"/>
  <c r="J716" i="22"/>
  <c r="V716" i="22" s="1"/>
  <c r="AC716" i="22" s="1"/>
  <c r="J712" i="22"/>
  <c r="V712" i="22" s="1"/>
  <c r="AC712" i="22" s="1"/>
  <c r="J704" i="22"/>
  <c r="V704" i="22" s="1"/>
  <c r="AC704" i="22" s="1"/>
  <c r="J707" i="22"/>
  <c r="V707" i="22" s="1"/>
  <c r="AC707" i="22" s="1"/>
  <c r="J721" i="22"/>
  <c r="V721" i="22" s="1"/>
  <c r="AC721" i="22" s="1"/>
  <c r="J701" i="22"/>
  <c r="V701" i="22" s="1"/>
  <c r="AC701" i="22" s="1"/>
  <c r="J465" i="22"/>
  <c r="V465" i="22" s="1"/>
  <c r="AC465" i="22" s="1"/>
  <c r="J467" i="22"/>
  <c r="J463" i="22"/>
  <c r="J468" i="22"/>
  <c r="V468" i="22" s="1"/>
  <c r="AC468" i="22" s="1"/>
  <c r="J464" i="22"/>
  <c r="V464" i="22" s="1"/>
  <c r="AC464" i="22" s="1"/>
  <c r="J461" i="22"/>
  <c r="J459" i="22"/>
  <c r="J457" i="22"/>
  <c r="J455" i="22"/>
  <c r="J453" i="22"/>
  <c r="J451" i="22"/>
  <c r="J449" i="22"/>
  <c r="J214" i="22"/>
  <c r="J213" i="22"/>
  <c r="J212" i="22"/>
  <c r="J211" i="22"/>
  <c r="J210" i="22"/>
  <c r="J209" i="22"/>
  <c r="J208" i="22"/>
  <c r="J207" i="22"/>
  <c r="J206" i="22"/>
  <c r="J205" i="22"/>
  <c r="J204" i="22"/>
  <c r="J203" i="22"/>
  <c r="J196" i="22"/>
  <c r="J200" i="22"/>
  <c r="J197" i="22"/>
  <c r="J201" i="22"/>
  <c r="V201" i="22" s="1"/>
  <c r="AC201" i="22" s="1"/>
  <c r="J450" i="22"/>
  <c r="J452" i="22"/>
  <c r="J454" i="22"/>
  <c r="J456" i="22"/>
  <c r="J458" i="22"/>
  <c r="J460" i="22"/>
  <c r="V460" i="22" s="1"/>
  <c r="AC460" i="22" s="1"/>
  <c r="J462" i="22"/>
  <c r="J198" i="22"/>
  <c r="J202" i="22"/>
  <c r="J672" i="22"/>
  <c r="V672" i="22" s="1"/>
  <c r="AC672" i="22" s="1"/>
  <c r="J680" i="22"/>
  <c r="V680" i="22" s="1"/>
  <c r="AC680" i="22" s="1"/>
  <c r="J681" i="22"/>
  <c r="V681" i="22" s="1"/>
  <c r="AC681" i="22" s="1"/>
  <c r="J677" i="22"/>
  <c r="V677" i="22" s="1"/>
  <c r="AC677" i="22" s="1"/>
  <c r="J676" i="22"/>
  <c r="V676" i="22" s="1"/>
  <c r="AC676" i="22" s="1"/>
  <c r="J675" i="22"/>
  <c r="V675" i="22" s="1"/>
  <c r="AC675" i="22" s="1"/>
  <c r="J670" i="22"/>
  <c r="V670" i="22" s="1"/>
  <c r="AC670" i="22" s="1"/>
  <c r="J666" i="22"/>
  <c r="V666" i="22" s="1"/>
  <c r="AC666" i="22" s="1"/>
  <c r="J663" i="22"/>
  <c r="V663" i="22" s="1"/>
  <c r="AC663" i="22" s="1"/>
  <c r="J660" i="22"/>
  <c r="V660" i="22" s="1"/>
  <c r="AC660" i="22" s="1"/>
  <c r="J427" i="22"/>
  <c r="J425" i="22"/>
  <c r="J423" i="22"/>
  <c r="J421" i="22"/>
  <c r="J419" i="22"/>
  <c r="J417" i="22"/>
  <c r="J415" i="22"/>
  <c r="J413" i="22"/>
  <c r="J411" i="22"/>
  <c r="J409" i="22"/>
  <c r="J407" i="22"/>
  <c r="J162" i="22"/>
  <c r="J160" i="22"/>
  <c r="J158" i="22"/>
  <c r="J156" i="22"/>
  <c r="J154" i="22"/>
  <c r="J165" i="22"/>
  <c r="V165" i="22" s="1"/>
  <c r="AC165" i="22" s="1"/>
  <c r="J169" i="22"/>
  <c r="J173" i="22"/>
  <c r="J167" i="22"/>
  <c r="V167" i="22" s="1"/>
  <c r="AC167" i="22" s="1"/>
  <c r="J171" i="22"/>
  <c r="V171" i="22" s="1"/>
  <c r="AC171" i="22" s="1"/>
  <c r="J175" i="22"/>
  <c r="V175" i="22" s="1"/>
  <c r="AC175" i="22" s="1"/>
  <c r="J661" i="22"/>
  <c r="V661" i="22" s="1"/>
  <c r="AC661" i="22" s="1"/>
  <c r="J678" i="22"/>
  <c r="V678" i="22" s="1"/>
  <c r="AC678" i="22" s="1"/>
  <c r="J408" i="22"/>
  <c r="J410" i="22"/>
  <c r="J412" i="22"/>
  <c r="V412" i="22" s="1"/>
  <c r="AC412" i="22" s="1"/>
  <c r="J414" i="22"/>
  <c r="J416" i="22"/>
  <c r="J418" i="22"/>
  <c r="J420" i="22"/>
  <c r="J422" i="22"/>
  <c r="J424" i="22"/>
  <c r="J426" i="22"/>
  <c r="J667" i="22"/>
  <c r="J172" i="22"/>
  <c r="V172" i="22" s="1"/>
  <c r="AC172" i="22" s="1"/>
  <c r="J155" i="22"/>
  <c r="J157" i="22"/>
  <c r="V157" i="22" s="1"/>
  <c r="AC157" i="22" s="1"/>
  <c r="J159" i="22"/>
  <c r="J161" i="22"/>
  <c r="J163" i="22"/>
  <c r="J168" i="22"/>
  <c r="V168" i="22" s="1"/>
  <c r="AC168" i="22" s="1"/>
  <c r="J166" i="22"/>
  <c r="J170" i="22"/>
  <c r="J174" i="22"/>
  <c r="J164" i="22"/>
  <c r="J1450" i="22"/>
  <c r="V1450" i="22" s="1"/>
  <c r="J1448" i="22"/>
  <c r="V1448" i="22" s="1"/>
  <c r="J1445" i="22"/>
  <c r="V1445" i="22" s="1"/>
  <c r="J1455" i="22"/>
  <c r="V1455" i="22" s="1"/>
  <c r="J1432" i="22"/>
  <c r="V1432" i="22" s="1"/>
  <c r="AC1432" i="22" s="1"/>
  <c r="J1424" i="22"/>
  <c r="V1424" i="22" s="1"/>
  <c r="J1508" i="22"/>
  <c r="V1508" i="22" s="1"/>
  <c r="AC1508" i="22" s="1"/>
  <c r="J1441" i="22"/>
  <c r="V1441" i="22" s="1"/>
  <c r="AC1441" i="22" s="1"/>
  <c r="J1428" i="22"/>
  <c r="V1428" i="22" s="1"/>
  <c r="AC1428" i="22" s="1"/>
  <c r="J1511" i="22"/>
  <c r="V1511" i="22" s="1"/>
  <c r="AC1511" i="22" s="1"/>
  <c r="J1454" i="22"/>
  <c r="V1454" i="22" s="1"/>
  <c r="J1429" i="22"/>
  <c r="V1429" i="22" s="1"/>
  <c r="AC1429" i="22" s="1"/>
  <c r="J1510" i="22"/>
  <c r="V1510" i="22" s="1"/>
  <c r="AC1510" i="22" s="1"/>
  <c r="J1509" i="22"/>
  <c r="J1451" i="22"/>
  <c r="V1451" i="22" s="1"/>
  <c r="J1288" i="22"/>
  <c r="V1288" i="22" s="1"/>
  <c r="AC1288" i="22" s="1"/>
  <c r="J1221" i="22"/>
  <c r="V1221" i="22" s="1"/>
  <c r="J1208" i="22"/>
  <c r="V1208" i="22" s="1"/>
  <c r="J1117" i="22"/>
  <c r="V1117" i="22" s="1"/>
  <c r="AC1117" i="22" s="1"/>
  <c r="J1111" i="22"/>
  <c r="V1111" i="22" s="1"/>
  <c r="AC1111" i="22" s="1"/>
  <c r="J1080" i="22"/>
  <c r="V1080" i="22" s="1"/>
  <c r="J1070" i="22"/>
  <c r="V1070" i="22" s="1"/>
  <c r="AC1070" i="22" s="1"/>
  <c r="J1054" i="22"/>
  <c r="V1054" i="22" s="1"/>
  <c r="AC1054" i="22" s="1"/>
  <c r="J1030" i="22"/>
  <c r="V1030" i="22" s="1"/>
  <c r="AC1030" i="22" s="1"/>
  <c r="J1016" i="22"/>
  <c r="V1016" i="22" s="1"/>
  <c r="AC1016" i="22" s="1"/>
  <c r="J1012" i="22"/>
  <c r="V1012" i="22" s="1"/>
  <c r="AC1012" i="22" s="1"/>
  <c r="J988" i="22"/>
  <c r="V988" i="22" s="1"/>
  <c r="AC988" i="22" s="1"/>
  <c r="J913" i="22"/>
  <c r="V913" i="22" s="1"/>
  <c r="AC913" i="22" s="1"/>
  <c r="J909" i="22"/>
  <c r="V909" i="22" s="1"/>
  <c r="AC909" i="22" s="1"/>
  <c r="J1300" i="22"/>
  <c r="V1300" i="22" s="1"/>
  <c r="AC1300" i="22" s="1"/>
  <c r="J1266" i="22"/>
  <c r="V1266" i="22" s="1"/>
  <c r="J1227" i="22"/>
  <c r="V1227" i="22" s="1"/>
  <c r="J1048" i="22"/>
  <c r="V1048" i="22" s="1"/>
  <c r="AC1048" i="22" s="1"/>
  <c r="J1044" i="22"/>
  <c r="V1044" i="22" s="1"/>
  <c r="AC1044" i="22" s="1"/>
  <c r="J1018" i="22"/>
  <c r="V1018" i="22" s="1"/>
  <c r="J990" i="22"/>
  <c r="V990" i="22" s="1"/>
  <c r="AC990" i="22" s="1"/>
  <c r="J885" i="22"/>
  <c r="V885" i="22" s="1"/>
  <c r="AC885" i="22" s="1"/>
  <c r="J1444" i="22"/>
  <c r="V1444" i="22" s="1"/>
  <c r="J1286" i="22"/>
  <c r="V1286" i="22" s="1"/>
  <c r="AC1286" i="22" s="1"/>
  <c r="J1236" i="22"/>
  <c r="V1236" i="22" s="1"/>
  <c r="J1082" i="22"/>
  <c r="V1082" i="22" s="1"/>
  <c r="J1280" i="22"/>
  <c r="V1280" i="22" s="1"/>
  <c r="AC1280" i="22" s="1"/>
  <c r="J998" i="22"/>
  <c r="J882" i="22"/>
  <c r="V882" i="22" s="1"/>
  <c r="AC882" i="22" s="1"/>
  <c r="J1235" i="22"/>
  <c r="V1235" i="22" s="1"/>
  <c r="J1215" i="22"/>
  <c r="V1215" i="22" s="1"/>
  <c r="J1209" i="22"/>
  <c r="V1209" i="22" s="1"/>
  <c r="J1125" i="22"/>
  <c r="V1125" i="22" s="1"/>
  <c r="AC1125" i="22" s="1"/>
  <c r="J1022" i="22"/>
  <c r="V1022" i="22" s="1"/>
  <c r="AC1022" i="22" s="1"/>
  <c r="J890" i="22"/>
  <c r="V890" i="22" s="1"/>
  <c r="AC890" i="22" s="1"/>
  <c r="J1110" i="22"/>
  <c r="V1110" i="22" s="1"/>
  <c r="AC1110" i="22" s="1"/>
  <c r="J905" i="22"/>
  <c r="V905" i="22" s="1"/>
  <c r="AC905" i="22" s="1"/>
  <c r="J636" i="22"/>
  <c r="V636" i="22" s="1"/>
  <c r="AC636" i="22" s="1"/>
  <c r="J632" i="22"/>
  <c r="V632" i="22" s="1"/>
  <c r="AC632" i="22" s="1"/>
  <c r="J628" i="22"/>
  <c r="V628" i="22" s="1"/>
  <c r="AC628" i="22" s="1"/>
  <c r="J624" i="22"/>
  <c r="V624" i="22" s="1"/>
  <c r="AC624" i="22" s="1"/>
  <c r="J620" i="22"/>
  <c r="V620" i="22" s="1"/>
  <c r="AC620" i="22" s="1"/>
  <c r="J638" i="22"/>
  <c r="V638" i="22" s="1"/>
  <c r="AC638" i="22" s="1"/>
  <c r="J634" i="22"/>
  <c r="V634" i="22" s="1"/>
  <c r="AC634" i="22" s="1"/>
  <c r="J630" i="22"/>
  <c r="V630" i="22" s="1"/>
  <c r="AC630" i="22" s="1"/>
  <c r="J626" i="22"/>
  <c r="V626" i="22" s="1"/>
  <c r="AC626" i="22" s="1"/>
  <c r="J622" i="22"/>
  <c r="V622" i="22" s="1"/>
  <c r="AC622" i="22" s="1"/>
  <c r="J385" i="22"/>
  <c r="J383" i="22"/>
  <c r="J381" i="22"/>
  <c r="J379" i="22"/>
  <c r="J377" i="22"/>
  <c r="J375" i="22"/>
  <c r="J373" i="22"/>
  <c r="J371" i="22"/>
  <c r="J369" i="22"/>
  <c r="J367" i="22"/>
  <c r="J132" i="22"/>
  <c r="J130" i="22"/>
  <c r="J128" i="22"/>
  <c r="J126" i="22"/>
  <c r="J124" i="22"/>
  <c r="J122" i="22"/>
  <c r="J120" i="22"/>
  <c r="J118" i="22"/>
  <c r="J116" i="22"/>
  <c r="J114" i="22"/>
  <c r="V114" i="22" s="1"/>
  <c r="AC114" i="22" s="1"/>
  <c r="J119" i="22"/>
  <c r="J631" i="22"/>
  <c r="J627" i="22"/>
  <c r="J117" i="22"/>
  <c r="J368" i="22"/>
  <c r="V368" i="22" s="1"/>
  <c r="AC368" i="22" s="1"/>
  <c r="J372" i="22"/>
  <c r="V372" i="22" s="1"/>
  <c r="AC372" i="22" s="1"/>
  <c r="J374" i="22"/>
  <c r="J376" i="22"/>
  <c r="J378" i="22"/>
  <c r="J380" i="22"/>
  <c r="V380" i="22" s="1"/>
  <c r="AC380" i="22" s="1"/>
  <c r="J382" i="22"/>
  <c r="J384" i="22"/>
  <c r="J639" i="22"/>
  <c r="J115" i="22"/>
  <c r="J121" i="22"/>
  <c r="J123" i="22"/>
  <c r="J125" i="22"/>
  <c r="V125" i="22" s="1"/>
  <c r="AC125" i="22" s="1"/>
  <c r="J127" i="22"/>
  <c r="J129" i="22"/>
  <c r="J131" i="22"/>
  <c r="J133" i="22"/>
  <c r="V133" i="22" s="1"/>
  <c r="AC133" i="22" s="1"/>
  <c r="J366" i="22"/>
  <c r="J623" i="22"/>
  <c r="V623" i="22" s="1"/>
  <c r="AC623" i="22" s="1"/>
  <c r="J619" i="22"/>
  <c r="V619" i="22" s="1"/>
  <c r="AC619" i="22" s="1"/>
  <c r="J113" i="22"/>
  <c r="I555" i="10"/>
  <c r="I554" i="10"/>
  <c r="I553" i="10"/>
  <c r="O553" i="10" s="1"/>
  <c r="I552" i="10"/>
  <c r="I551" i="10"/>
  <c r="I550" i="10"/>
  <c r="I549" i="10"/>
  <c r="O549" i="10" s="1"/>
  <c r="I548" i="10"/>
  <c r="I547" i="10"/>
  <c r="I546" i="10"/>
  <c r="I545" i="10"/>
  <c r="O545" i="10" s="1"/>
  <c r="I544" i="10"/>
  <c r="I543" i="10"/>
  <c r="I542" i="10"/>
  <c r="I541" i="10"/>
  <c r="I540" i="10"/>
  <c r="I539" i="10"/>
  <c r="I538" i="10"/>
  <c r="I537" i="10"/>
  <c r="O537" i="10" s="1"/>
  <c r="I536" i="10"/>
  <c r="I535" i="10"/>
  <c r="I534" i="10"/>
  <c r="I28" i="10"/>
  <c r="I32" i="10"/>
  <c r="I36" i="10"/>
  <c r="I40" i="10"/>
  <c r="I44" i="10"/>
  <c r="I48" i="10"/>
  <c r="I29" i="10"/>
  <c r="I33" i="10"/>
  <c r="I37" i="10"/>
  <c r="I41" i="10"/>
  <c r="I45" i="10"/>
  <c r="I280" i="10"/>
  <c r="O280" i="10" s="1"/>
  <c r="I281" i="10"/>
  <c r="O281" i="10" s="1"/>
  <c r="I282" i="10"/>
  <c r="O282" i="10" s="1"/>
  <c r="I283" i="10"/>
  <c r="O283" i="10" s="1"/>
  <c r="I284" i="10"/>
  <c r="O284" i="10" s="1"/>
  <c r="I285" i="10"/>
  <c r="O285" i="10" s="1"/>
  <c r="I286" i="10"/>
  <c r="O286" i="10" s="1"/>
  <c r="I287" i="10"/>
  <c r="O287" i="10" s="1"/>
  <c r="I288" i="10"/>
  <c r="O288" i="10" s="1"/>
  <c r="I289" i="10"/>
  <c r="O289" i="10" s="1"/>
  <c r="I290" i="10"/>
  <c r="O290" i="10" s="1"/>
  <c r="I291" i="10"/>
  <c r="O291" i="10" s="1"/>
  <c r="I292" i="10"/>
  <c r="O292" i="10" s="1"/>
  <c r="I293" i="10"/>
  <c r="O293" i="10" s="1"/>
  <c r="I294" i="10"/>
  <c r="O294" i="10" s="1"/>
  <c r="I295" i="10"/>
  <c r="O295" i="10" s="1"/>
  <c r="I296" i="10"/>
  <c r="O296" i="10" s="1"/>
  <c r="I297" i="10"/>
  <c r="O297" i="10" s="1"/>
  <c r="I298" i="10"/>
  <c r="O298" i="10" s="1"/>
  <c r="I299" i="10"/>
  <c r="O299" i="10" s="1"/>
  <c r="I300" i="10"/>
  <c r="O300" i="10" s="1"/>
  <c r="I301" i="10"/>
  <c r="O301" i="10" s="1"/>
  <c r="I30" i="10"/>
  <c r="I34" i="10"/>
  <c r="I38" i="10"/>
  <c r="I42" i="10"/>
  <c r="I46" i="10"/>
  <c r="I27" i="10"/>
  <c r="I31" i="10"/>
  <c r="I35" i="10"/>
  <c r="I39" i="10"/>
  <c r="I43" i="10"/>
  <c r="I47" i="10"/>
  <c r="I801" i="10"/>
  <c r="O801" i="10" s="1"/>
  <c r="I199" i="10"/>
  <c r="I207" i="10"/>
  <c r="I200" i="10"/>
  <c r="O200" i="10" s="1"/>
  <c r="I208" i="10"/>
  <c r="O208" i="10" s="1"/>
  <c r="I450" i="10"/>
  <c r="I452" i="10"/>
  <c r="I454" i="10"/>
  <c r="I456" i="10"/>
  <c r="I458" i="10"/>
  <c r="I460" i="10"/>
  <c r="I462" i="10"/>
  <c r="I464" i="10"/>
  <c r="I466" i="10"/>
  <c r="I468" i="10"/>
  <c r="I197" i="10"/>
  <c r="I205" i="10"/>
  <c r="I213" i="10"/>
  <c r="I198" i="10"/>
  <c r="O198" i="10" s="1"/>
  <c r="I206" i="10"/>
  <c r="O206" i="10" s="1"/>
  <c r="I214" i="10"/>
  <c r="O214" i="10" s="1"/>
  <c r="I701" i="10"/>
  <c r="O701" i="10" s="1"/>
  <c r="I702" i="10"/>
  <c r="O702" i="10" s="1"/>
  <c r="I703" i="10"/>
  <c r="O703" i="10" s="1"/>
  <c r="I704" i="10"/>
  <c r="O704" i="10" s="1"/>
  <c r="I705" i="10"/>
  <c r="O705" i="10" s="1"/>
  <c r="I706" i="10"/>
  <c r="O706" i="10" s="1"/>
  <c r="I707" i="10"/>
  <c r="O707" i="10" s="1"/>
  <c r="I708" i="10"/>
  <c r="O708" i="10" s="1"/>
  <c r="I709" i="10"/>
  <c r="O709" i="10" s="1"/>
  <c r="I710" i="10"/>
  <c r="O710" i="10" s="1"/>
  <c r="I711" i="10"/>
  <c r="O711" i="10" s="1"/>
  <c r="I712" i="10"/>
  <c r="O712" i="10" s="1"/>
  <c r="I713" i="10"/>
  <c r="O713" i="10" s="1"/>
  <c r="I714" i="10"/>
  <c r="O714" i="10" s="1"/>
  <c r="I715" i="10"/>
  <c r="O715" i="10" s="1"/>
  <c r="I716" i="10"/>
  <c r="O716" i="10" s="1"/>
  <c r="I717" i="10"/>
  <c r="O717" i="10" s="1"/>
  <c r="I718" i="10"/>
  <c r="O718" i="10" s="1"/>
  <c r="I719" i="10"/>
  <c r="O719" i="10" s="1"/>
  <c r="I720" i="10"/>
  <c r="O720" i="10" s="1"/>
  <c r="I721" i="10"/>
  <c r="O721" i="10" s="1"/>
  <c r="I203" i="10"/>
  <c r="I211" i="10"/>
  <c r="I196" i="10"/>
  <c r="O196" i="10" s="1"/>
  <c r="I204" i="10"/>
  <c r="O204" i="10" s="1"/>
  <c r="I212" i="10"/>
  <c r="O212" i="10" s="1"/>
  <c r="I449" i="10"/>
  <c r="I451" i="10"/>
  <c r="I453" i="10"/>
  <c r="I455" i="10"/>
  <c r="I457" i="10"/>
  <c r="I459" i="10"/>
  <c r="I461" i="10"/>
  <c r="I463" i="10"/>
  <c r="I465" i="10"/>
  <c r="I467" i="10"/>
  <c r="I201" i="10"/>
  <c r="I209" i="10"/>
  <c r="I202" i="10"/>
  <c r="O202" i="10" s="1"/>
  <c r="I210" i="10"/>
  <c r="O210" i="10" s="1"/>
  <c r="I618" i="22"/>
  <c r="U618" i="22" s="1"/>
  <c r="I614" i="22"/>
  <c r="U614" i="22" s="1"/>
  <c r="I610" i="22"/>
  <c r="U610" i="22" s="1"/>
  <c r="I606" i="22"/>
  <c r="U606" i="22" s="1"/>
  <c r="I602" i="22"/>
  <c r="U602" i="22" s="1"/>
  <c r="I617" i="22"/>
  <c r="U617" i="22" s="1"/>
  <c r="I613" i="22"/>
  <c r="U613" i="22" s="1"/>
  <c r="I609" i="22"/>
  <c r="U609" i="22" s="1"/>
  <c r="I605" i="22"/>
  <c r="U605" i="22" s="1"/>
  <c r="I601" i="22"/>
  <c r="U601" i="22" s="1"/>
  <c r="I616" i="22"/>
  <c r="U616" i="22" s="1"/>
  <c r="I600" i="22"/>
  <c r="U600" i="22" s="1"/>
  <c r="I612" i="22"/>
  <c r="U612" i="22" s="1"/>
  <c r="I608" i="22"/>
  <c r="U608" i="22" s="1"/>
  <c r="I604" i="22"/>
  <c r="U604" i="22" s="1"/>
  <c r="I364" i="22"/>
  <c r="U364" i="22" s="1"/>
  <c r="I360" i="22"/>
  <c r="U360" i="22" s="1"/>
  <c r="I356" i="22"/>
  <c r="U356" i="22" s="1"/>
  <c r="I352" i="22"/>
  <c r="U352" i="22" s="1"/>
  <c r="I348" i="22"/>
  <c r="U348" i="22" s="1"/>
  <c r="I365" i="22"/>
  <c r="U365" i="22" s="1"/>
  <c r="I361" i="22"/>
  <c r="U361" i="22" s="1"/>
  <c r="I357" i="22"/>
  <c r="U357" i="22" s="1"/>
  <c r="I353" i="22"/>
  <c r="U353" i="22" s="1"/>
  <c r="I349" i="22"/>
  <c r="U349" i="22" s="1"/>
  <c r="I345" i="22"/>
  <c r="U345" i="22" s="1"/>
  <c r="I363" i="22"/>
  <c r="U363" i="22" s="1"/>
  <c r="I359" i="22"/>
  <c r="U359" i="22" s="1"/>
  <c r="I355" i="22"/>
  <c r="U355" i="22" s="1"/>
  <c r="I351" i="22"/>
  <c r="U351" i="22" s="1"/>
  <c r="I347" i="22"/>
  <c r="U347" i="22" s="1"/>
  <c r="I362" i="22"/>
  <c r="U362" i="22" s="1"/>
  <c r="I358" i="22"/>
  <c r="U358" i="22" s="1"/>
  <c r="I354" i="22"/>
  <c r="U354" i="22" s="1"/>
  <c r="I350" i="22"/>
  <c r="U350" i="22" s="1"/>
  <c r="I346" i="22"/>
  <c r="U346" i="22" s="1"/>
  <c r="I103" i="22"/>
  <c r="I99" i="22"/>
  <c r="I95" i="22"/>
  <c r="I97" i="22"/>
  <c r="I92" i="22"/>
  <c r="U92" i="22" s="1"/>
  <c r="I100" i="22"/>
  <c r="U100" i="22" s="1"/>
  <c r="I109" i="22"/>
  <c r="I599" i="22"/>
  <c r="U599" i="22" s="1"/>
  <c r="I94" i="22"/>
  <c r="I102" i="22"/>
  <c r="I93" i="22"/>
  <c r="I107" i="22"/>
  <c r="I112" i="22"/>
  <c r="U112" i="22" s="1"/>
  <c r="I105" i="22"/>
  <c r="I96" i="22"/>
  <c r="U96" i="22" s="1"/>
  <c r="I104" i="22"/>
  <c r="U104" i="22" s="1"/>
  <c r="I110" i="22"/>
  <c r="U110" i="22" s="1"/>
  <c r="I615" i="22"/>
  <c r="I607" i="22"/>
  <c r="I611" i="22"/>
  <c r="U611" i="22" s="1"/>
  <c r="I98" i="22"/>
  <c r="I106" i="22"/>
  <c r="I101" i="22"/>
  <c r="I111" i="22"/>
  <c r="I108" i="22"/>
  <c r="U108" i="22" s="1"/>
  <c r="I576" i="22"/>
  <c r="U576" i="22" s="1"/>
  <c r="I574" i="22"/>
  <c r="U574" i="22" s="1"/>
  <c r="I572" i="22"/>
  <c r="U572" i="22" s="1"/>
  <c r="I570" i="22"/>
  <c r="U570" i="22" s="1"/>
  <c r="I568" i="22"/>
  <c r="U568" i="22" s="1"/>
  <c r="I566" i="22"/>
  <c r="U566" i="22" s="1"/>
  <c r="I564" i="22"/>
  <c r="U564" i="22" s="1"/>
  <c r="I562" i="22"/>
  <c r="U562" i="22" s="1"/>
  <c r="I560" i="22"/>
  <c r="U560" i="22" s="1"/>
  <c r="I558" i="22"/>
  <c r="U558" i="22" s="1"/>
  <c r="I556" i="22"/>
  <c r="U556" i="22" s="1"/>
  <c r="I320" i="22"/>
  <c r="U320" i="22" s="1"/>
  <c r="I316" i="22"/>
  <c r="U316" i="22" s="1"/>
  <c r="I312" i="22"/>
  <c r="U312" i="22" s="1"/>
  <c r="I308" i="22"/>
  <c r="U308" i="22" s="1"/>
  <c r="I304" i="22"/>
  <c r="U304" i="22" s="1"/>
  <c r="I321" i="22"/>
  <c r="U321" i="22" s="1"/>
  <c r="I317" i="22"/>
  <c r="U317" i="22" s="1"/>
  <c r="I313" i="22"/>
  <c r="U313" i="22" s="1"/>
  <c r="I309" i="22"/>
  <c r="U309" i="22" s="1"/>
  <c r="I305" i="22"/>
  <c r="U305" i="22" s="1"/>
  <c r="I323" i="22"/>
  <c r="U323" i="22" s="1"/>
  <c r="I319" i="22"/>
  <c r="U319" i="22" s="1"/>
  <c r="I315" i="22"/>
  <c r="U315" i="22" s="1"/>
  <c r="I311" i="22"/>
  <c r="U311" i="22" s="1"/>
  <c r="I307" i="22"/>
  <c r="U307" i="22" s="1"/>
  <c r="I303" i="22"/>
  <c r="U303" i="22" s="1"/>
  <c r="I322" i="22"/>
  <c r="U322" i="22" s="1"/>
  <c r="I318" i="22"/>
  <c r="U318" i="22" s="1"/>
  <c r="I314" i="22"/>
  <c r="U314" i="22" s="1"/>
  <c r="I310" i="22"/>
  <c r="U310" i="22" s="1"/>
  <c r="I306" i="22"/>
  <c r="U306" i="22" s="1"/>
  <c r="I302" i="22"/>
  <c r="U302" i="22" s="1"/>
  <c r="I71" i="22"/>
  <c r="I67" i="22"/>
  <c r="U67" i="22" s="1"/>
  <c r="I65" i="22"/>
  <c r="U65" i="22" s="1"/>
  <c r="I63" i="22"/>
  <c r="U63" i="22" s="1"/>
  <c r="I61" i="22"/>
  <c r="U61" i="22" s="1"/>
  <c r="I59" i="22"/>
  <c r="U59" i="22" s="1"/>
  <c r="I57" i="22"/>
  <c r="U57" i="22" s="1"/>
  <c r="I55" i="22"/>
  <c r="U55" i="22" s="1"/>
  <c r="I53" i="22"/>
  <c r="U53" i="22" s="1"/>
  <c r="I51" i="22"/>
  <c r="U51" i="22" s="1"/>
  <c r="I49" i="22"/>
  <c r="U49" i="22" s="1"/>
  <c r="I56" i="22"/>
  <c r="I64" i="22"/>
  <c r="I68" i="22"/>
  <c r="U68" i="22" s="1"/>
  <c r="I563" i="22"/>
  <c r="I557" i="22"/>
  <c r="I567" i="22"/>
  <c r="I70" i="22"/>
  <c r="U70" i="22" s="1"/>
  <c r="I54" i="22"/>
  <c r="I62" i="22"/>
  <c r="I573" i="22"/>
  <c r="U573" i="22" s="1"/>
  <c r="I561" i="22"/>
  <c r="U561" i="22" s="1"/>
  <c r="I52" i="22"/>
  <c r="I60" i="22"/>
  <c r="I571" i="22"/>
  <c r="I559" i="22"/>
  <c r="I575" i="22"/>
  <c r="I50" i="22"/>
  <c r="I58" i="22"/>
  <c r="I66" i="22"/>
  <c r="U66" i="22" s="1"/>
  <c r="I69" i="22"/>
  <c r="I532" i="22"/>
  <c r="U532" i="22" s="1"/>
  <c r="I528" i="22"/>
  <c r="U528" i="22" s="1"/>
  <c r="I524" i="22"/>
  <c r="U524" i="22" s="1"/>
  <c r="I520" i="22"/>
  <c r="U520" i="22" s="1"/>
  <c r="I516" i="22"/>
  <c r="U516" i="22" s="1"/>
  <c r="I512" i="22"/>
  <c r="U512" i="22" s="1"/>
  <c r="I530" i="22"/>
  <c r="U530" i="22" s="1"/>
  <c r="I526" i="22"/>
  <c r="U526" i="22" s="1"/>
  <c r="I522" i="22"/>
  <c r="U522" i="22" s="1"/>
  <c r="I518" i="22"/>
  <c r="U518" i="22" s="1"/>
  <c r="I514" i="22"/>
  <c r="U514" i="22" s="1"/>
  <c r="I25" i="22"/>
  <c r="U25" i="22" s="1"/>
  <c r="I23" i="22"/>
  <c r="U23" i="22" s="1"/>
  <c r="I21" i="22"/>
  <c r="U21" i="22" s="1"/>
  <c r="I19" i="22"/>
  <c r="U19" i="22" s="1"/>
  <c r="I17" i="22"/>
  <c r="U17" i="22" s="1"/>
  <c r="I15" i="22"/>
  <c r="U15" i="22" s="1"/>
  <c r="I13" i="22"/>
  <c r="U13" i="22" s="1"/>
  <c r="I11" i="22"/>
  <c r="U11" i="22" s="1"/>
  <c r="I9" i="22"/>
  <c r="U9" i="22" s="1"/>
  <c r="I7" i="22"/>
  <c r="U7" i="22" s="1"/>
  <c r="I22" i="22"/>
  <c r="I16" i="22"/>
  <c r="I10" i="22"/>
  <c r="I269" i="22"/>
  <c r="I271" i="22"/>
  <c r="I260" i="22"/>
  <c r="U260" i="22" s="1"/>
  <c r="I268" i="22"/>
  <c r="I276" i="22"/>
  <c r="I523" i="22"/>
  <c r="I521" i="22"/>
  <c r="I18" i="22"/>
  <c r="I12" i="22"/>
  <c r="I265" i="22"/>
  <c r="U265" i="22" s="1"/>
  <c r="I267" i="22"/>
  <c r="U267" i="22" s="1"/>
  <c r="I266" i="22"/>
  <c r="U266" i="22" s="1"/>
  <c r="I274" i="22"/>
  <c r="I527" i="22"/>
  <c r="I525" i="22"/>
  <c r="I8" i="22"/>
  <c r="I24" i="22"/>
  <c r="I26" i="22"/>
  <c r="I20" i="22"/>
  <c r="I261" i="22"/>
  <c r="I277" i="22"/>
  <c r="I263" i="22"/>
  <c r="I279" i="22"/>
  <c r="I264" i="22"/>
  <c r="I272" i="22"/>
  <c r="I515" i="22"/>
  <c r="I531" i="22"/>
  <c r="U531" i="22" s="1"/>
  <c r="I513" i="22"/>
  <c r="I529" i="22"/>
  <c r="U529" i="22" s="1"/>
  <c r="I14" i="22"/>
  <c r="I739" i="22"/>
  <c r="U739" i="22" s="1"/>
  <c r="I731" i="22"/>
  <c r="U731" i="22" s="1"/>
  <c r="I733" i="22"/>
  <c r="U733" i="22" s="1"/>
  <c r="I743" i="22"/>
  <c r="I741" i="22"/>
  <c r="U741" i="22" s="1"/>
  <c r="I725" i="22"/>
  <c r="U725" i="22" s="1"/>
  <c r="I723" i="22"/>
  <c r="I488" i="22"/>
  <c r="U488" i="22" s="1"/>
  <c r="I484" i="22"/>
  <c r="U484" i="22" s="1"/>
  <c r="I480" i="22"/>
  <c r="U480" i="22" s="1"/>
  <c r="I489" i="22"/>
  <c r="U489" i="22" s="1"/>
  <c r="I490" i="22"/>
  <c r="U490" i="22" s="1"/>
  <c r="I486" i="22"/>
  <c r="U486" i="22" s="1"/>
  <c r="I482" i="22"/>
  <c r="U482" i="22" s="1"/>
  <c r="I478" i="22"/>
  <c r="U478" i="22" s="1"/>
  <c r="I487" i="22"/>
  <c r="U487" i="22" s="1"/>
  <c r="I483" i="22"/>
  <c r="U483" i="22" s="1"/>
  <c r="I479" i="22"/>
  <c r="U479" i="22" s="1"/>
  <c r="I485" i="22"/>
  <c r="U485" i="22" s="1"/>
  <c r="I481" i="22"/>
  <c r="U481" i="22" s="1"/>
  <c r="I477" i="22"/>
  <c r="U477" i="22" s="1"/>
  <c r="I215" i="22"/>
  <c r="I218" i="22"/>
  <c r="I219" i="22"/>
  <c r="I222" i="22"/>
  <c r="I223" i="22"/>
  <c r="I226" i="22"/>
  <c r="I227" i="22"/>
  <c r="I230" i="22"/>
  <c r="I231" i="22"/>
  <c r="I236" i="22"/>
  <c r="I472" i="22"/>
  <c r="I473" i="22"/>
  <c r="I476" i="22"/>
  <c r="I235" i="22"/>
  <c r="U235" i="22" s="1"/>
  <c r="I234" i="22"/>
  <c r="U234" i="22" s="1"/>
  <c r="I216" i="22"/>
  <c r="I217" i="22"/>
  <c r="I220" i="22"/>
  <c r="I221" i="22"/>
  <c r="I224" i="22"/>
  <c r="I225" i="22"/>
  <c r="I228" i="22"/>
  <c r="I229" i="22"/>
  <c r="I232" i="22"/>
  <c r="I233" i="22"/>
  <c r="I470" i="22"/>
  <c r="I471" i="22"/>
  <c r="I474" i="22"/>
  <c r="U474" i="22" s="1"/>
  <c r="I475" i="22"/>
  <c r="I469" i="22"/>
  <c r="U469" i="22" s="1"/>
  <c r="I699" i="22"/>
  <c r="U699" i="22" s="1"/>
  <c r="I700" i="22"/>
  <c r="U700" i="22" s="1"/>
  <c r="I447" i="22"/>
  <c r="U447" i="22" s="1"/>
  <c r="I445" i="22"/>
  <c r="U445" i="22" s="1"/>
  <c r="I443" i="22"/>
  <c r="U443" i="22" s="1"/>
  <c r="I441" i="22"/>
  <c r="U441" i="22" s="1"/>
  <c r="I439" i="22"/>
  <c r="U439" i="22" s="1"/>
  <c r="I437" i="22"/>
  <c r="U437" i="22" s="1"/>
  <c r="I435" i="22"/>
  <c r="U435" i="22" s="1"/>
  <c r="I433" i="22"/>
  <c r="U433" i="22" s="1"/>
  <c r="I431" i="22"/>
  <c r="U431" i="22" s="1"/>
  <c r="I429" i="22"/>
  <c r="U429" i="22" s="1"/>
  <c r="I448" i="22"/>
  <c r="U448" i="22" s="1"/>
  <c r="I446" i="22"/>
  <c r="U446" i="22" s="1"/>
  <c r="I444" i="22"/>
  <c r="U444" i="22" s="1"/>
  <c r="I442" i="22"/>
  <c r="U442" i="22" s="1"/>
  <c r="I440" i="22"/>
  <c r="U440" i="22" s="1"/>
  <c r="I438" i="22"/>
  <c r="U438" i="22" s="1"/>
  <c r="I436" i="22"/>
  <c r="U436" i="22" s="1"/>
  <c r="I434" i="22"/>
  <c r="U434" i="22" s="1"/>
  <c r="I432" i="22"/>
  <c r="U432" i="22" s="1"/>
  <c r="I430" i="22"/>
  <c r="U430" i="22" s="1"/>
  <c r="I428" i="22"/>
  <c r="U428" i="22" s="1"/>
  <c r="I178" i="22"/>
  <c r="I179" i="22"/>
  <c r="I182" i="22"/>
  <c r="I183" i="22"/>
  <c r="I186" i="22"/>
  <c r="I187" i="22"/>
  <c r="I190" i="22"/>
  <c r="I191" i="22"/>
  <c r="I194" i="22"/>
  <c r="I195" i="22"/>
  <c r="I683" i="22"/>
  <c r="U683" i="22" s="1"/>
  <c r="I695" i="22"/>
  <c r="I177" i="22"/>
  <c r="I180" i="22"/>
  <c r="I181" i="22"/>
  <c r="I184" i="22"/>
  <c r="I185" i="22"/>
  <c r="I188" i="22"/>
  <c r="I189" i="22"/>
  <c r="I192" i="22"/>
  <c r="I193" i="22"/>
  <c r="I696" i="22"/>
  <c r="I176" i="22"/>
  <c r="U176" i="22" s="1"/>
  <c r="I655" i="22"/>
  <c r="U655" i="22" s="1"/>
  <c r="I648" i="22"/>
  <c r="U648" i="22" s="1"/>
  <c r="I644" i="22"/>
  <c r="U644" i="22" s="1"/>
  <c r="I659" i="22"/>
  <c r="U659" i="22" s="1"/>
  <c r="I649" i="22"/>
  <c r="U649" i="22" s="1"/>
  <c r="I646" i="22"/>
  <c r="U646" i="22" s="1"/>
  <c r="I642" i="22"/>
  <c r="U642" i="22" s="1"/>
  <c r="I657" i="22"/>
  <c r="U657" i="22" s="1"/>
  <c r="I645" i="22"/>
  <c r="U645" i="22" s="1"/>
  <c r="I640" i="22"/>
  <c r="U640" i="22" s="1"/>
  <c r="I641" i="22"/>
  <c r="U641" i="22" s="1"/>
  <c r="I405" i="22"/>
  <c r="U405" i="22" s="1"/>
  <c r="I403" i="22"/>
  <c r="U403" i="22" s="1"/>
  <c r="I401" i="22"/>
  <c r="U401" i="22" s="1"/>
  <c r="I406" i="22"/>
  <c r="U406" i="22" s="1"/>
  <c r="I404" i="22"/>
  <c r="U404" i="22" s="1"/>
  <c r="I402" i="22"/>
  <c r="U402" i="22" s="1"/>
  <c r="I400" i="22"/>
  <c r="U400" i="22" s="1"/>
  <c r="I398" i="22"/>
  <c r="U398" i="22" s="1"/>
  <c r="I396" i="22"/>
  <c r="U396" i="22" s="1"/>
  <c r="I399" i="22"/>
  <c r="U399" i="22" s="1"/>
  <c r="I395" i="22"/>
  <c r="U395" i="22" s="1"/>
  <c r="I393" i="22"/>
  <c r="U393" i="22" s="1"/>
  <c r="I392" i="22"/>
  <c r="U392" i="22" s="1"/>
  <c r="I386" i="22"/>
  <c r="U386" i="22" s="1"/>
  <c r="I391" i="22"/>
  <c r="U391" i="22" s="1"/>
  <c r="I390" i="22"/>
  <c r="U390" i="22" s="1"/>
  <c r="I397" i="22"/>
  <c r="U397" i="22" s="1"/>
  <c r="I389" i="22"/>
  <c r="U389" i="22" s="1"/>
  <c r="I388" i="22"/>
  <c r="U388" i="22" s="1"/>
  <c r="I394" i="22"/>
  <c r="U394" i="22" s="1"/>
  <c r="I387" i="22"/>
  <c r="U387" i="22" s="1"/>
  <c r="I147" i="22"/>
  <c r="U147" i="22" s="1"/>
  <c r="I139" i="22"/>
  <c r="U139" i="22" s="1"/>
  <c r="I149" i="22"/>
  <c r="I141" i="22"/>
  <c r="U141" i="22" s="1"/>
  <c r="I151" i="22"/>
  <c r="U151" i="22" s="1"/>
  <c r="I143" i="22"/>
  <c r="I153" i="22"/>
  <c r="I145" i="22"/>
  <c r="I137" i="22"/>
  <c r="I135" i="22"/>
  <c r="U135" i="22" s="1"/>
  <c r="I653" i="22"/>
  <c r="I136" i="22"/>
  <c r="U136" i="22" s="1"/>
  <c r="I140" i="22"/>
  <c r="U140" i="22" s="1"/>
  <c r="I144" i="22"/>
  <c r="U144" i="22" s="1"/>
  <c r="I148" i="22"/>
  <c r="U148" i="22" s="1"/>
  <c r="I152" i="22"/>
  <c r="U152" i="22" s="1"/>
  <c r="I654" i="22"/>
  <c r="U654" i="22" s="1"/>
  <c r="I656" i="22"/>
  <c r="I134" i="22"/>
  <c r="U134" i="22" s="1"/>
  <c r="J302" i="10"/>
  <c r="J303" i="10"/>
  <c r="J304" i="10"/>
  <c r="J305" i="10"/>
  <c r="J306" i="10"/>
  <c r="J307" i="10"/>
  <c r="J308" i="10"/>
  <c r="J309" i="10"/>
  <c r="J310" i="10"/>
  <c r="J311" i="10"/>
  <c r="J312" i="10"/>
  <c r="J313" i="10"/>
  <c r="J314" i="10"/>
  <c r="J315" i="10"/>
  <c r="J316" i="10"/>
  <c r="J317" i="10"/>
  <c r="J318" i="10"/>
  <c r="J319" i="10"/>
  <c r="J320" i="10"/>
  <c r="J321" i="10"/>
  <c r="J322" i="10"/>
  <c r="J323" i="10"/>
  <c r="J819" i="10"/>
  <c r="J808" i="10"/>
  <c r="P808" i="10" s="1"/>
  <c r="J820" i="10"/>
  <c r="P820" i="10" s="1"/>
  <c r="J826" i="10"/>
  <c r="P826" i="10" s="1"/>
  <c r="J556" i="10"/>
  <c r="J560" i="10"/>
  <c r="J564" i="10"/>
  <c r="P564" i="10" s="1"/>
  <c r="J568" i="10"/>
  <c r="J572" i="10"/>
  <c r="J576" i="10"/>
  <c r="J49" i="10"/>
  <c r="P49" i="10" s="1"/>
  <c r="J51" i="10"/>
  <c r="P51" i="10" s="1"/>
  <c r="J53" i="10"/>
  <c r="P53" i="10" s="1"/>
  <c r="J55" i="10"/>
  <c r="P55" i="10" s="1"/>
  <c r="J57" i="10"/>
  <c r="P57" i="10" s="1"/>
  <c r="J59" i="10"/>
  <c r="P59" i="10" s="1"/>
  <c r="J61" i="10"/>
  <c r="P61" i="10" s="1"/>
  <c r="J63" i="10"/>
  <c r="P63" i="10" s="1"/>
  <c r="J65" i="10"/>
  <c r="P65" i="10" s="1"/>
  <c r="J67" i="10"/>
  <c r="P67" i="10" s="1"/>
  <c r="J69" i="10"/>
  <c r="P69" i="10" s="1"/>
  <c r="J71" i="10"/>
  <c r="P71" i="10" s="1"/>
  <c r="J824" i="10"/>
  <c r="P824" i="10" s="1"/>
  <c r="J557" i="10"/>
  <c r="J561" i="10"/>
  <c r="J565" i="10"/>
  <c r="J569" i="10"/>
  <c r="P569" i="10" s="1"/>
  <c r="J573" i="10"/>
  <c r="J809" i="10"/>
  <c r="P809" i="10" s="1"/>
  <c r="J818" i="10"/>
  <c r="J827" i="10"/>
  <c r="P827" i="10" s="1"/>
  <c r="J821" i="10"/>
  <c r="J823" i="10"/>
  <c r="J810" i="10"/>
  <c r="P810" i="10" s="1"/>
  <c r="J558" i="10"/>
  <c r="J562" i="10"/>
  <c r="J566" i="10"/>
  <c r="J570" i="10"/>
  <c r="J574" i="10"/>
  <c r="J50" i="10"/>
  <c r="P50" i="10" s="1"/>
  <c r="J52" i="10"/>
  <c r="P52" i="10" s="1"/>
  <c r="J54" i="10"/>
  <c r="P54" i="10" s="1"/>
  <c r="J56" i="10"/>
  <c r="P56" i="10" s="1"/>
  <c r="J58" i="10"/>
  <c r="P58" i="10" s="1"/>
  <c r="J60" i="10"/>
  <c r="P60" i="10" s="1"/>
  <c r="J62" i="10"/>
  <c r="P62" i="10" s="1"/>
  <c r="J64" i="10"/>
  <c r="P64" i="10" s="1"/>
  <c r="J66" i="10"/>
  <c r="P66" i="10" s="1"/>
  <c r="J68" i="10"/>
  <c r="P68" i="10" s="1"/>
  <c r="J70" i="10"/>
  <c r="P70" i="10" s="1"/>
  <c r="J815" i="10"/>
  <c r="P815" i="10" s="1"/>
  <c r="J822" i="10"/>
  <c r="J559" i="10"/>
  <c r="J563" i="10"/>
  <c r="J567" i="10"/>
  <c r="J571" i="10"/>
  <c r="J575" i="10"/>
  <c r="J386" i="10"/>
  <c r="J135" i="10"/>
  <c r="P135" i="10" s="1"/>
  <c r="J137" i="10"/>
  <c r="P137" i="10" s="1"/>
  <c r="J139" i="10"/>
  <c r="P139" i="10" s="1"/>
  <c r="J141" i="10"/>
  <c r="P141" i="10" s="1"/>
  <c r="J143" i="10"/>
  <c r="P143" i="10" s="1"/>
  <c r="J145" i="10"/>
  <c r="P145" i="10" s="1"/>
  <c r="J147" i="10"/>
  <c r="P147" i="10" s="1"/>
  <c r="J149" i="10"/>
  <c r="P149" i="10" s="1"/>
  <c r="J151" i="10"/>
  <c r="P151" i="10" s="1"/>
  <c r="J153" i="10"/>
  <c r="P153" i="10" s="1"/>
  <c r="J387" i="10"/>
  <c r="J388" i="10"/>
  <c r="J389" i="10"/>
  <c r="P389" i="10" s="1"/>
  <c r="J390" i="10"/>
  <c r="J391" i="10"/>
  <c r="J392" i="10"/>
  <c r="J393" i="10"/>
  <c r="P393" i="10" s="1"/>
  <c r="J394" i="10"/>
  <c r="J395" i="10"/>
  <c r="J396" i="10"/>
  <c r="J397" i="10"/>
  <c r="P397" i="10" s="1"/>
  <c r="J398" i="10"/>
  <c r="J399" i="10"/>
  <c r="J400" i="10"/>
  <c r="J401" i="10"/>
  <c r="P401" i="10" s="1"/>
  <c r="J402" i="10"/>
  <c r="J403" i="10"/>
  <c r="J404" i="10"/>
  <c r="J405" i="10"/>
  <c r="P405" i="10" s="1"/>
  <c r="J406" i="10"/>
  <c r="J640" i="10"/>
  <c r="J134" i="10"/>
  <c r="P134" i="10" s="1"/>
  <c r="J136" i="10"/>
  <c r="P136" i="10" s="1"/>
  <c r="J138" i="10"/>
  <c r="P138" i="10" s="1"/>
  <c r="J140" i="10"/>
  <c r="P140" i="10" s="1"/>
  <c r="J142" i="10"/>
  <c r="P142" i="10" s="1"/>
  <c r="J144" i="10"/>
  <c r="P144" i="10" s="1"/>
  <c r="J146" i="10"/>
  <c r="P146" i="10" s="1"/>
  <c r="J148" i="10"/>
  <c r="P148" i="10" s="1"/>
  <c r="J150" i="10"/>
  <c r="P150" i="10" s="1"/>
  <c r="J152" i="10"/>
  <c r="P152" i="10" s="1"/>
  <c r="J641" i="10"/>
  <c r="J642" i="10"/>
  <c r="J643" i="10"/>
  <c r="J644" i="10"/>
  <c r="J645" i="10"/>
  <c r="J646" i="10"/>
  <c r="J647" i="10"/>
  <c r="J648" i="10"/>
  <c r="J649" i="10"/>
  <c r="J650" i="10"/>
  <c r="J651" i="10"/>
  <c r="J652" i="10"/>
  <c r="J653" i="10"/>
  <c r="J654" i="10"/>
  <c r="J655" i="10"/>
  <c r="J656" i="10"/>
  <c r="J657" i="10"/>
  <c r="J658" i="10"/>
  <c r="J659" i="10"/>
  <c r="L569" i="22"/>
  <c r="X569" i="22" s="1"/>
  <c r="AE569" i="22" s="1"/>
  <c r="L561" i="22"/>
  <c r="L573" i="22"/>
  <c r="L565" i="22"/>
  <c r="L322" i="22"/>
  <c r="X322" i="22" s="1"/>
  <c r="AE322" i="22" s="1"/>
  <c r="L318" i="22"/>
  <c r="L314" i="22"/>
  <c r="X314" i="22" s="1"/>
  <c r="AE314" i="22" s="1"/>
  <c r="L310" i="22"/>
  <c r="L306" i="22"/>
  <c r="X306" i="22" s="1"/>
  <c r="AE306" i="22" s="1"/>
  <c r="L302" i="22"/>
  <c r="L320" i="22"/>
  <c r="L316" i="22"/>
  <c r="L312" i="22"/>
  <c r="X312" i="22" s="1"/>
  <c r="AE312" i="22" s="1"/>
  <c r="L308" i="22"/>
  <c r="L304" i="22"/>
  <c r="L71" i="22"/>
  <c r="L68" i="22"/>
  <c r="X68" i="22" s="1"/>
  <c r="AE68" i="22" s="1"/>
  <c r="L67" i="22"/>
  <c r="L56" i="22"/>
  <c r="X56" i="22" s="1"/>
  <c r="AE56" i="22" s="1"/>
  <c r="L64" i="22"/>
  <c r="X64" i="22" s="1"/>
  <c r="AE64" i="22" s="1"/>
  <c r="L557" i="22"/>
  <c r="X557" i="22" s="1"/>
  <c r="AE557" i="22" s="1"/>
  <c r="L54" i="22"/>
  <c r="X54" i="22" s="1"/>
  <c r="AE54" i="22" s="1"/>
  <c r="L62" i="22"/>
  <c r="X62" i="22" s="1"/>
  <c r="AE62" i="22" s="1"/>
  <c r="L49" i="22"/>
  <c r="X49" i="22" s="1"/>
  <c r="AE49" i="22" s="1"/>
  <c r="L51" i="22"/>
  <c r="X51" i="22" s="1"/>
  <c r="AE51" i="22" s="1"/>
  <c r="L53" i="22"/>
  <c r="X53" i="22" s="1"/>
  <c r="AE53" i="22" s="1"/>
  <c r="L55" i="22"/>
  <c r="X55" i="22" s="1"/>
  <c r="AE55" i="22" s="1"/>
  <c r="L57" i="22"/>
  <c r="X57" i="22" s="1"/>
  <c r="AE57" i="22" s="1"/>
  <c r="L59" i="22"/>
  <c r="X59" i="22" s="1"/>
  <c r="AE59" i="22" s="1"/>
  <c r="L61" i="22"/>
  <c r="X61" i="22" s="1"/>
  <c r="AE61" i="22" s="1"/>
  <c r="L63" i="22"/>
  <c r="X63" i="22" s="1"/>
  <c r="AE63" i="22" s="1"/>
  <c r="L65" i="22"/>
  <c r="X65" i="22" s="1"/>
  <c r="AE65" i="22" s="1"/>
  <c r="L305" i="22"/>
  <c r="X305" i="22" s="1"/>
  <c r="AE305" i="22" s="1"/>
  <c r="L309" i="22"/>
  <c r="X309" i="22" s="1"/>
  <c r="AE309" i="22" s="1"/>
  <c r="L313" i="22"/>
  <c r="X313" i="22" s="1"/>
  <c r="AE313" i="22" s="1"/>
  <c r="L317" i="22"/>
  <c r="X317" i="22" s="1"/>
  <c r="AE317" i="22" s="1"/>
  <c r="L321" i="22"/>
  <c r="X321" i="22" s="1"/>
  <c r="AE321" i="22" s="1"/>
  <c r="L559" i="22"/>
  <c r="L575" i="22"/>
  <c r="L563" i="22"/>
  <c r="X563" i="22" s="1"/>
  <c r="AE563" i="22" s="1"/>
  <c r="L69" i="22"/>
  <c r="X69" i="22" s="1"/>
  <c r="AE69" i="22" s="1"/>
  <c r="L52" i="22"/>
  <c r="X52" i="22" s="1"/>
  <c r="AE52" i="22" s="1"/>
  <c r="L60" i="22"/>
  <c r="X60" i="22" s="1"/>
  <c r="AE60" i="22" s="1"/>
  <c r="L70" i="22"/>
  <c r="X70" i="22" s="1"/>
  <c r="AE70" i="22" s="1"/>
  <c r="L50" i="22"/>
  <c r="X50" i="22" s="1"/>
  <c r="AE50" i="22" s="1"/>
  <c r="L58" i="22"/>
  <c r="X58" i="22" s="1"/>
  <c r="AE58" i="22" s="1"/>
  <c r="L66" i="22"/>
  <c r="X66" i="22" s="1"/>
  <c r="AE66" i="22" s="1"/>
  <c r="L739" i="22"/>
  <c r="X739" i="22" s="1"/>
  <c r="AE739" i="22" s="1"/>
  <c r="L734" i="22"/>
  <c r="X734" i="22" s="1"/>
  <c r="AE734" i="22" s="1"/>
  <c r="L732" i="22"/>
  <c r="X732" i="22" s="1"/>
  <c r="AE732" i="22" s="1"/>
  <c r="L723" i="22"/>
  <c r="X723" i="22" s="1"/>
  <c r="AE723" i="22" s="1"/>
  <c r="L742" i="22"/>
  <c r="X742" i="22" s="1"/>
  <c r="AE742" i="22" s="1"/>
  <c r="L729" i="22"/>
  <c r="X729" i="22" s="1"/>
  <c r="AE729" i="22" s="1"/>
  <c r="L727" i="22"/>
  <c r="X727" i="22" s="1"/>
  <c r="AE727" i="22" s="1"/>
  <c r="L726" i="22"/>
  <c r="X726" i="22" s="1"/>
  <c r="AE726" i="22" s="1"/>
  <c r="L731" i="22"/>
  <c r="X731" i="22" s="1"/>
  <c r="AE731" i="22" s="1"/>
  <c r="L487" i="22"/>
  <c r="X487" i="22" s="1"/>
  <c r="AE487" i="22" s="1"/>
  <c r="L489" i="22"/>
  <c r="L485" i="22"/>
  <c r="L481" i="22"/>
  <c r="L477" i="22"/>
  <c r="X477" i="22" s="1"/>
  <c r="AE477" i="22" s="1"/>
  <c r="L469" i="22"/>
  <c r="X469" i="22" s="1"/>
  <c r="AE469" i="22" s="1"/>
  <c r="L483" i="22"/>
  <c r="L479" i="22"/>
  <c r="L233" i="22"/>
  <c r="X233" i="22" s="1"/>
  <c r="AE233" i="22" s="1"/>
  <c r="L232" i="22"/>
  <c r="X232" i="22" s="1"/>
  <c r="AE232" i="22" s="1"/>
  <c r="L231" i="22"/>
  <c r="X231" i="22" s="1"/>
  <c r="AE231" i="22" s="1"/>
  <c r="L230" i="22"/>
  <c r="X230" i="22" s="1"/>
  <c r="AE230" i="22" s="1"/>
  <c r="L229" i="22"/>
  <c r="X229" i="22" s="1"/>
  <c r="AE229" i="22" s="1"/>
  <c r="L228" i="22"/>
  <c r="X228" i="22" s="1"/>
  <c r="AE228" i="22" s="1"/>
  <c r="L227" i="22"/>
  <c r="X227" i="22" s="1"/>
  <c r="AE227" i="22" s="1"/>
  <c r="L226" i="22"/>
  <c r="X226" i="22" s="1"/>
  <c r="AE226" i="22" s="1"/>
  <c r="L225" i="22"/>
  <c r="X225" i="22" s="1"/>
  <c r="AE225" i="22" s="1"/>
  <c r="L224" i="22"/>
  <c r="X224" i="22" s="1"/>
  <c r="AE224" i="22" s="1"/>
  <c r="L223" i="22"/>
  <c r="X223" i="22" s="1"/>
  <c r="AE223" i="22" s="1"/>
  <c r="L222" i="22"/>
  <c r="X222" i="22" s="1"/>
  <c r="AE222" i="22" s="1"/>
  <c r="L221" i="22"/>
  <c r="X221" i="22" s="1"/>
  <c r="AE221" i="22" s="1"/>
  <c r="L220" i="22"/>
  <c r="X220" i="22" s="1"/>
  <c r="AE220" i="22" s="1"/>
  <c r="L219" i="22"/>
  <c r="X219" i="22" s="1"/>
  <c r="AE219" i="22" s="1"/>
  <c r="L218" i="22"/>
  <c r="X218" i="22" s="1"/>
  <c r="AE218" i="22" s="1"/>
  <c r="L217" i="22"/>
  <c r="X217" i="22" s="1"/>
  <c r="AE217" i="22" s="1"/>
  <c r="L216" i="22"/>
  <c r="X216" i="22" s="1"/>
  <c r="AE216" i="22" s="1"/>
  <c r="L215" i="22"/>
  <c r="X215" i="22" s="1"/>
  <c r="AE215" i="22" s="1"/>
  <c r="L234" i="22"/>
  <c r="X234" i="22" s="1"/>
  <c r="AE234" i="22" s="1"/>
  <c r="L470" i="22"/>
  <c r="X470" i="22" s="1"/>
  <c r="AE470" i="22" s="1"/>
  <c r="L472" i="22"/>
  <c r="X472" i="22" s="1"/>
  <c r="AE472" i="22" s="1"/>
  <c r="L474" i="22"/>
  <c r="X474" i="22" s="1"/>
  <c r="AE474" i="22" s="1"/>
  <c r="L476" i="22"/>
  <c r="X476" i="22" s="1"/>
  <c r="AE476" i="22" s="1"/>
  <c r="L236" i="22"/>
  <c r="X236" i="22" s="1"/>
  <c r="AE236" i="22" s="1"/>
  <c r="L656" i="22"/>
  <c r="X656" i="22" s="1"/>
  <c r="AE656" i="22" s="1"/>
  <c r="L653" i="22"/>
  <c r="X653" i="22" s="1"/>
  <c r="AE653" i="22" s="1"/>
  <c r="L650" i="22"/>
  <c r="X650" i="22" s="1"/>
  <c r="AE650" i="22" s="1"/>
  <c r="L659" i="22"/>
  <c r="X659" i="22" s="1"/>
  <c r="AE659" i="22" s="1"/>
  <c r="L658" i="22"/>
  <c r="X658" i="22" s="1"/>
  <c r="AE658" i="22" s="1"/>
  <c r="L655" i="22"/>
  <c r="X655" i="22" s="1"/>
  <c r="AE655" i="22" s="1"/>
  <c r="L647" i="22"/>
  <c r="X647" i="22" s="1"/>
  <c r="AE647" i="22" s="1"/>
  <c r="L643" i="22"/>
  <c r="X643" i="22" s="1"/>
  <c r="AE643" i="22" s="1"/>
  <c r="L137" i="22"/>
  <c r="X137" i="22" s="1"/>
  <c r="AE137" i="22" s="1"/>
  <c r="L145" i="22"/>
  <c r="X145" i="22" s="1"/>
  <c r="AE145" i="22" s="1"/>
  <c r="L153" i="22"/>
  <c r="X153" i="22" s="1"/>
  <c r="AE153" i="22" s="1"/>
  <c r="L134" i="22"/>
  <c r="X134" i="22" s="1"/>
  <c r="AE134" i="22" s="1"/>
  <c r="L136" i="22"/>
  <c r="X136" i="22" s="1"/>
  <c r="AE136" i="22" s="1"/>
  <c r="L138" i="22"/>
  <c r="X138" i="22" s="1"/>
  <c r="AE138" i="22" s="1"/>
  <c r="L140" i="22"/>
  <c r="X140" i="22" s="1"/>
  <c r="AE140" i="22" s="1"/>
  <c r="L142" i="22"/>
  <c r="X142" i="22" s="1"/>
  <c r="AE142" i="22" s="1"/>
  <c r="L144" i="22"/>
  <c r="X144" i="22" s="1"/>
  <c r="AE144" i="22" s="1"/>
  <c r="L146" i="22"/>
  <c r="X146" i="22" s="1"/>
  <c r="AE146" i="22" s="1"/>
  <c r="L148" i="22"/>
  <c r="X148" i="22" s="1"/>
  <c r="AE148" i="22" s="1"/>
  <c r="L150" i="22"/>
  <c r="X150" i="22" s="1"/>
  <c r="AE150" i="22" s="1"/>
  <c r="L152" i="22"/>
  <c r="X152" i="22" s="1"/>
  <c r="AE152" i="22" s="1"/>
  <c r="L392" i="22"/>
  <c r="X392" i="22" s="1"/>
  <c r="AE392" i="22" s="1"/>
  <c r="L400" i="22"/>
  <c r="X400" i="22" s="1"/>
  <c r="AE400" i="22" s="1"/>
  <c r="L135" i="22"/>
  <c r="X135" i="22" s="1"/>
  <c r="AE135" i="22" s="1"/>
  <c r="L143" i="22"/>
  <c r="X143" i="22" s="1"/>
  <c r="AE143" i="22" s="1"/>
  <c r="L151" i="22"/>
  <c r="X151" i="22" s="1"/>
  <c r="AE151" i="22" s="1"/>
  <c r="L390" i="22"/>
  <c r="X390" i="22" s="1"/>
  <c r="AE390" i="22" s="1"/>
  <c r="L398" i="22"/>
  <c r="X398" i="22" s="1"/>
  <c r="AE398" i="22" s="1"/>
  <c r="L406" i="22"/>
  <c r="X406" i="22" s="1"/>
  <c r="AE406" i="22" s="1"/>
  <c r="L654" i="22"/>
  <c r="L141" i="22"/>
  <c r="X141" i="22" s="1"/>
  <c r="AE141" i="22" s="1"/>
  <c r="L149" i="22"/>
  <c r="X149" i="22" s="1"/>
  <c r="AE149" i="22" s="1"/>
  <c r="L388" i="22"/>
  <c r="X388" i="22" s="1"/>
  <c r="AE388" i="22" s="1"/>
  <c r="L396" i="22"/>
  <c r="X396" i="22" s="1"/>
  <c r="AE396" i="22" s="1"/>
  <c r="L404" i="22"/>
  <c r="X404" i="22" s="1"/>
  <c r="AE404" i="22" s="1"/>
  <c r="L651" i="22"/>
  <c r="X651" i="22" s="1"/>
  <c r="AE651" i="22" s="1"/>
  <c r="L657" i="22"/>
  <c r="X657" i="22" s="1"/>
  <c r="AE657" i="22" s="1"/>
  <c r="E51" i="114"/>
  <c r="O23" i="114"/>
  <c r="M1511" i="22"/>
  <c r="Y1511" i="22" s="1"/>
  <c r="AF1511" i="22" s="1"/>
  <c r="M1509" i="22"/>
  <c r="Y1509" i="22" s="1"/>
  <c r="AF1509" i="22" s="1"/>
  <c r="I1501" i="22"/>
  <c r="U1501" i="22" s="1"/>
  <c r="L1466" i="22"/>
  <c r="X1466" i="22" s="1"/>
  <c r="AE1466" i="22" s="1"/>
  <c r="N1449" i="22"/>
  <c r="Z1449" i="22" s="1"/>
  <c r="AG1449" i="22" s="1"/>
  <c r="L1438" i="22"/>
  <c r="X1438" i="22" s="1"/>
  <c r="AE1438" i="22" s="1"/>
  <c r="I1417" i="22"/>
  <c r="U1417" i="22" s="1"/>
  <c r="AB1417" i="22" s="1"/>
  <c r="I1403" i="22"/>
  <c r="U1403" i="22" s="1"/>
  <c r="Z1510" i="22"/>
  <c r="AG1510" i="22" s="1"/>
  <c r="V1509" i="22"/>
  <c r="AC1509" i="22" s="1"/>
  <c r="L1508" i="22"/>
  <c r="X1508" i="22" s="1"/>
  <c r="AE1508" i="22" s="1"/>
  <c r="N1468" i="22"/>
  <c r="Z1468" i="22" s="1"/>
  <c r="AG1468" i="22" s="1"/>
  <c r="M1417" i="22"/>
  <c r="Y1417" i="22" s="1"/>
  <c r="AF1417" i="22" s="1"/>
  <c r="K1511" i="22"/>
  <c r="W1511" i="22" s="1"/>
  <c r="AD1511" i="22" s="1"/>
  <c r="U1508" i="22"/>
  <c r="L1491" i="22"/>
  <c r="X1491" i="22" s="1"/>
  <c r="J1447" i="22"/>
  <c r="V1447" i="22" s="1"/>
  <c r="Z1434" i="22"/>
  <c r="AG1434" i="22" s="1"/>
  <c r="M1409" i="22"/>
  <c r="Y1409" i="22" s="1"/>
  <c r="AF1409" i="22" s="1"/>
  <c r="I1365" i="22"/>
  <c r="U1365" i="22" s="1"/>
  <c r="M1358" i="22"/>
  <c r="Y1358" i="22" s="1"/>
  <c r="I1354" i="22"/>
  <c r="U1354" i="22" s="1"/>
  <c r="AB1354" i="22" s="1"/>
  <c r="K1348" i="22"/>
  <c r="W1348" i="22" s="1"/>
  <c r="AD1348" i="22" s="1"/>
  <c r="K1325" i="22"/>
  <c r="W1325" i="22" s="1"/>
  <c r="AD1325" i="22" s="1"/>
  <c r="I1314" i="22"/>
  <c r="U1314" i="22" s="1"/>
  <c r="AB1314" i="22" s="1"/>
  <c r="I1310" i="22"/>
  <c r="U1310" i="22" s="1"/>
  <c r="AB1310" i="22" s="1"/>
  <c r="I1286" i="22"/>
  <c r="U1286" i="22" s="1"/>
  <c r="J1243" i="22"/>
  <c r="V1243" i="22" s="1"/>
  <c r="I1224" i="22"/>
  <c r="U1224" i="22" s="1"/>
  <c r="I1215" i="22"/>
  <c r="U1215" i="22" s="1"/>
  <c r="N1209" i="22"/>
  <c r="Z1209" i="22" s="1"/>
  <c r="AG1209" i="22" s="1"/>
  <c r="K1195" i="22"/>
  <c r="W1195" i="22" s="1"/>
  <c r="AD1195" i="22" s="1"/>
  <c r="I1185" i="22"/>
  <c r="U1185" i="22" s="1"/>
  <c r="AB1185" i="22" s="1"/>
  <c r="L1180" i="22"/>
  <c r="X1180" i="22" s="1"/>
  <c r="AE1180" i="22" s="1"/>
  <c r="I1154" i="22"/>
  <c r="U1154" i="22" s="1"/>
  <c r="AB1154" i="22" s="1"/>
  <c r="J1127" i="22"/>
  <c r="V1127" i="22" s="1"/>
  <c r="AC1127" i="22" s="1"/>
  <c r="L1087" i="22"/>
  <c r="X1087" i="22" s="1"/>
  <c r="AE1087" i="22" s="1"/>
  <c r="L1075" i="22"/>
  <c r="X1075" i="22" s="1"/>
  <c r="AE1075" i="22" s="1"/>
  <c r="N1043" i="22"/>
  <c r="Z1043" i="22" s="1"/>
  <c r="AG1043" i="22" s="1"/>
  <c r="J1446" i="22"/>
  <c r="V1446" i="22" s="1"/>
  <c r="M1382" i="22"/>
  <c r="Y1382" i="22" s="1"/>
  <c r="AF1382" i="22" s="1"/>
  <c r="M1366" i="22"/>
  <c r="Y1366" i="22" s="1"/>
  <c r="AF1366" i="22" s="1"/>
  <c r="I1361" i="22"/>
  <c r="U1361" i="22" s="1"/>
  <c r="AB1361" i="22" s="1"/>
  <c r="M1351" i="22"/>
  <c r="Y1351" i="22" s="1"/>
  <c r="AF1351" i="22" s="1"/>
  <c r="Z1286" i="22"/>
  <c r="AG1286" i="22" s="1"/>
  <c r="W1183" i="22"/>
  <c r="AD1183" i="22" s="1"/>
  <c r="L1430" i="22"/>
  <c r="X1430" i="22" s="1"/>
  <c r="AE1430" i="22" s="1"/>
  <c r="I1390" i="22"/>
  <c r="U1390" i="22" s="1"/>
  <c r="AB1390" i="22" s="1"/>
  <c r="L1316" i="22"/>
  <c r="X1316" i="22" s="1"/>
  <c r="N1280" i="22"/>
  <c r="Z1280" i="22" s="1"/>
  <c r="AG1280" i="22" s="1"/>
  <c r="I1138" i="22"/>
  <c r="U1138" i="22" s="1"/>
  <c r="AB1138" i="22" s="1"/>
  <c r="J1123" i="22"/>
  <c r="V1123" i="22" s="1"/>
  <c r="AC1123" i="22" s="1"/>
  <c r="N1108" i="22"/>
  <c r="Z1108" i="22" s="1"/>
  <c r="AG1108" i="22" s="1"/>
  <c r="L1063" i="22"/>
  <c r="X1063" i="22" s="1"/>
  <c r="AE1063" i="22" s="1"/>
  <c r="N1022" i="22"/>
  <c r="Z1022" i="22" s="1"/>
  <c r="AG1022" i="22" s="1"/>
  <c r="V998" i="22"/>
  <c r="AC998" i="22" s="1"/>
  <c r="L964" i="22"/>
  <c r="X964" i="22" s="1"/>
  <c r="AE964" i="22" s="1"/>
  <c r="N925" i="22"/>
  <c r="Z925" i="22" s="1"/>
  <c r="AG925" i="22" s="1"/>
  <c r="N1288" i="22"/>
  <c r="Z1288" i="22" s="1"/>
  <c r="AG1288" i="22" s="1"/>
  <c r="M1262" i="22"/>
  <c r="Y1262" i="22" s="1"/>
  <c r="AF1262" i="22" s="1"/>
  <c r="K1242" i="22"/>
  <c r="W1242" i="22" s="1"/>
  <c r="K1239" i="22"/>
  <c r="W1239" i="22" s="1"/>
  <c r="AD1239" i="22" s="1"/>
  <c r="K1189" i="22"/>
  <c r="W1189" i="22" s="1"/>
  <c r="AD1189" i="22" s="1"/>
  <c r="L1178" i="22"/>
  <c r="X1178" i="22" s="1"/>
  <c r="AE1178" i="22" s="1"/>
  <c r="U1162" i="22"/>
  <c r="AB1162" i="22" s="1"/>
  <c r="N1130" i="22"/>
  <c r="Z1130" i="22" s="1"/>
  <c r="AG1130" i="22" s="1"/>
  <c r="J1115" i="22"/>
  <c r="V1115" i="22" s="1"/>
  <c r="AC1115" i="22" s="1"/>
  <c r="N1068" i="22"/>
  <c r="Z1068" i="22" s="1"/>
  <c r="AG1068" i="22" s="1"/>
  <c r="L996" i="22"/>
  <c r="X996" i="22" s="1"/>
  <c r="AE996" i="22" s="1"/>
  <c r="L976" i="22"/>
  <c r="X976" i="22" s="1"/>
  <c r="AE976" i="22" s="1"/>
  <c r="N947" i="22"/>
  <c r="Z947" i="22" s="1"/>
  <c r="AG947" i="22" s="1"/>
  <c r="K895" i="22"/>
  <c r="W895" i="22" s="1"/>
  <c r="AD895" i="22" s="1"/>
  <c r="K1309" i="22"/>
  <c r="W1309" i="22" s="1"/>
  <c r="AD1309" i="22" s="1"/>
  <c r="M1279" i="22"/>
  <c r="Y1279" i="22" s="1"/>
  <c r="AF1279" i="22" s="1"/>
  <c r="K1266" i="22"/>
  <c r="W1266" i="22" s="1"/>
  <c r="AD1266" i="22" s="1"/>
  <c r="I1232" i="22"/>
  <c r="U1232" i="22" s="1"/>
  <c r="AB1232" i="22" s="1"/>
  <c r="M1137" i="22"/>
  <c r="Y1137" i="22" s="1"/>
  <c r="AF1137" i="22" s="1"/>
  <c r="N1122" i="22"/>
  <c r="Z1122" i="22" s="1"/>
  <c r="AG1122" i="22" s="1"/>
  <c r="N1100" i="22"/>
  <c r="Z1100" i="22" s="1"/>
  <c r="AG1100" i="22" s="1"/>
  <c r="N1055" i="22"/>
  <c r="Z1055" i="22" s="1"/>
  <c r="AG1055" i="22" s="1"/>
  <c r="N1003" i="22"/>
  <c r="Z1003" i="22" s="1"/>
  <c r="AG1003" i="22" s="1"/>
  <c r="N943" i="22"/>
  <c r="Z943" i="22" s="1"/>
  <c r="AG943" i="22" s="1"/>
  <c r="N921" i="22"/>
  <c r="Z921" i="22" s="1"/>
  <c r="AG921" i="22" s="1"/>
  <c r="M1369" i="22"/>
  <c r="Y1369" i="22" s="1"/>
  <c r="N1294" i="22"/>
  <c r="Z1294" i="22" s="1"/>
  <c r="AG1294" i="22" s="1"/>
  <c r="I1222" i="22"/>
  <c r="U1222" i="22" s="1"/>
  <c r="AB1222" i="22" s="1"/>
  <c r="W1222" i="22"/>
  <c r="AD1222" i="22" s="1"/>
  <c r="M1161" i="22"/>
  <c r="Y1161" i="22" s="1"/>
  <c r="AF1161" i="22" s="1"/>
  <c r="J1094" i="22"/>
  <c r="V1094" i="22" s="1"/>
  <c r="AC1094" i="22" s="1"/>
  <c r="M1250" i="22"/>
  <c r="Y1250" i="22" s="1"/>
  <c r="L918" i="22"/>
  <c r="X918" i="22" s="1"/>
  <c r="AE918" i="22" s="1"/>
  <c r="L884" i="22"/>
  <c r="X884" i="22" s="1"/>
  <c r="J1107" i="22"/>
  <c r="V1107" i="22" s="1"/>
  <c r="AC1107" i="22" s="1"/>
  <c r="J1062" i="22"/>
  <c r="V1062" i="22" s="1"/>
  <c r="AC1062" i="22" s="1"/>
  <c r="J1032" i="22"/>
  <c r="V1032" i="22" s="1"/>
  <c r="AC1032" i="22" s="1"/>
  <c r="N942" i="22"/>
  <c r="Z942" i="22" s="1"/>
  <c r="AG942" i="22" s="1"/>
  <c r="K911" i="22"/>
  <c r="W911" i="22" s="1"/>
  <c r="L881" i="22"/>
  <c r="X881" i="22" s="1"/>
  <c r="AE881" i="22" s="1"/>
  <c r="W763" i="22"/>
  <c r="AD763" i="22" s="1"/>
  <c r="Y758" i="22"/>
  <c r="AF758" i="22" s="1"/>
  <c r="W758" i="22"/>
  <c r="AD758" i="22" s="1"/>
  <c r="L931" i="22"/>
  <c r="X931" i="22" s="1"/>
  <c r="AE931" i="22" s="1"/>
  <c r="J770" i="22"/>
  <c r="V770" i="22" s="1"/>
  <c r="AC770" i="22" s="1"/>
  <c r="M756" i="22"/>
  <c r="Y756" i="22" s="1"/>
  <c r="AF756" i="22" s="1"/>
  <c r="K753" i="22"/>
  <c r="W753" i="22" s="1"/>
  <c r="AD753" i="22" s="1"/>
  <c r="N748" i="22"/>
  <c r="Z748" i="22" s="1"/>
  <c r="AG748" i="22" s="1"/>
  <c r="X761" i="22"/>
  <c r="AE761" i="22" s="1"/>
  <c r="V761" i="22"/>
  <c r="AC761" i="22" s="1"/>
  <c r="V760" i="22"/>
  <c r="AC760" i="22" s="1"/>
  <c r="X760" i="22"/>
  <c r="AE760" i="22" s="1"/>
  <c r="K755" i="22"/>
  <c r="W755" i="22" s="1"/>
  <c r="AD755" i="22" s="1"/>
  <c r="J754" i="22"/>
  <c r="V754" i="22" s="1"/>
  <c r="AC754" i="22" s="1"/>
  <c r="M754" i="22"/>
  <c r="Y754" i="22" s="1"/>
  <c r="AF754" i="22" s="1"/>
  <c r="I751" i="22"/>
  <c r="U751" i="22" s="1"/>
  <c r="N744" i="22"/>
  <c r="Z744" i="22" s="1"/>
  <c r="AG744" i="22" s="1"/>
  <c r="I736" i="22"/>
  <c r="U736" i="22" s="1"/>
  <c r="X733" i="22"/>
  <c r="AE733" i="22" s="1"/>
  <c r="Y733" i="22"/>
  <c r="AF733" i="22" s="1"/>
  <c r="M728" i="22"/>
  <c r="Y728" i="22" s="1"/>
  <c r="AF728" i="22" s="1"/>
  <c r="L762" i="22"/>
  <c r="X762" i="22" s="1"/>
  <c r="AE762" i="22" s="1"/>
  <c r="W762" i="22"/>
  <c r="AD762" i="22" s="1"/>
  <c r="W759" i="22"/>
  <c r="AD759" i="22" s="1"/>
  <c r="V759" i="22"/>
  <c r="AC759" i="22" s="1"/>
  <c r="L757" i="22"/>
  <c r="X757" i="22" s="1"/>
  <c r="AE757" i="22" s="1"/>
  <c r="Y757" i="22"/>
  <c r="AF757" i="22" s="1"/>
  <c r="X750" i="22"/>
  <c r="AE750" i="22" s="1"/>
  <c r="K747" i="22"/>
  <c r="W747" i="22" s="1"/>
  <c r="AD747" i="22" s="1"/>
  <c r="Y742" i="22"/>
  <c r="AF742" i="22" s="1"/>
  <c r="Y734" i="22"/>
  <c r="AF734" i="22" s="1"/>
  <c r="Y726" i="22"/>
  <c r="AF726" i="22" s="1"/>
  <c r="U723" i="22"/>
  <c r="Y764" i="22"/>
  <c r="AF764" i="22" s="1"/>
  <c r="Z764" i="22"/>
  <c r="AG764" i="22" s="1"/>
  <c r="J764" i="22"/>
  <c r="V764" i="22" s="1"/>
  <c r="AC764" i="22" s="1"/>
  <c r="J745" i="22"/>
  <c r="V745" i="22" s="1"/>
  <c r="AC745" i="22" s="1"/>
  <c r="Y745" i="22"/>
  <c r="AF745" i="22" s="1"/>
  <c r="U743" i="22"/>
  <c r="X721" i="22"/>
  <c r="AE721" i="22" s="1"/>
  <c r="I720" i="22"/>
  <c r="U720" i="22" s="1"/>
  <c r="X717" i="22"/>
  <c r="AE717" i="22" s="1"/>
  <c r="Y717" i="22"/>
  <c r="AF717" i="22" s="1"/>
  <c r="J713" i="22"/>
  <c r="V713" i="22" s="1"/>
  <c r="AC713" i="22" s="1"/>
  <c r="M712" i="22"/>
  <c r="Y712" i="22" s="1"/>
  <c r="AF712" i="22" s="1"/>
  <c r="K709" i="22"/>
  <c r="W709" i="22" s="1"/>
  <c r="AD709" i="22" s="1"/>
  <c r="N704" i="22"/>
  <c r="Z704" i="22" s="1"/>
  <c r="AG704" i="22" s="1"/>
  <c r="L752" i="22"/>
  <c r="X752" i="22" s="1"/>
  <c r="AE752" i="22" s="1"/>
  <c r="K752" i="22"/>
  <c r="W752" i="22" s="1"/>
  <c r="AD752" i="22" s="1"/>
  <c r="L749" i="22"/>
  <c r="X749" i="22" s="1"/>
  <c r="AE749" i="22" s="1"/>
  <c r="K749" i="22"/>
  <c r="W749" i="22" s="1"/>
  <c r="AD749" i="22" s="1"/>
  <c r="V738" i="22"/>
  <c r="AC738" i="22" s="1"/>
  <c r="M738" i="22"/>
  <c r="Y738" i="22" s="1"/>
  <c r="AF738" i="22" s="1"/>
  <c r="J732" i="22"/>
  <c r="V732" i="22" s="1"/>
  <c r="AC732" i="22" s="1"/>
  <c r="J729" i="22"/>
  <c r="V729" i="22" s="1"/>
  <c r="AC729" i="22" s="1"/>
  <c r="Y729" i="22"/>
  <c r="AF729" i="22" s="1"/>
  <c r="L725" i="22"/>
  <c r="X725" i="22" s="1"/>
  <c r="AE725" i="22" s="1"/>
  <c r="Y725" i="22"/>
  <c r="AF725" i="22" s="1"/>
  <c r="Z724" i="22"/>
  <c r="AG724" i="22" s="1"/>
  <c r="Y716" i="22"/>
  <c r="AF716" i="22" s="1"/>
  <c r="W716" i="22"/>
  <c r="AD716" i="22" s="1"/>
  <c r="U713" i="22"/>
  <c r="U746" i="22"/>
  <c r="L746" i="22"/>
  <c r="X746" i="22" s="1"/>
  <c r="AE746" i="22" s="1"/>
  <c r="M746" i="22"/>
  <c r="Y746" i="22" s="1"/>
  <c r="AF746" i="22" s="1"/>
  <c r="N735" i="22"/>
  <c r="Z735" i="22" s="1"/>
  <c r="AG735" i="22" s="1"/>
  <c r="V735" i="22"/>
  <c r="AC735" i="22" s="1"/>
  <c r="U735" i="22"/>
  <c r="U718" i="22"/>
  <c r="W718" i="22"/>
  <c r="AD718" i="22" s="1"/>
  <c r="I714" i="22"/>
  <c r="U714" i="22" s="1"/>
  <c r="J710" i="22"/>
  <c r="V710" i="22" s="1"/>
  <c r="AC710" i="22" s="1"/>
  <c r="M710" i="22"/>
  <c r="Y710" i="22" s="1"/>
  <c r="AF710" i="22" s="1"/>
  <c r="J705" i="22"/>
  <c r="V705" i="22" s="1"/>
  <c r="AC705" i="22" s="1"/>
  <c r="Y705" i="22"/>
  <c r="AF705" i="22" s="1"/>
  <c r="Z702" i="22"/>
  <c r="AG702" i="22" s="1"/>
  <c r="I737" i="22"/>
  <c r="U737" i="22" s="1"/>
  <c r="V737" i="22"/>
  <c r="AC737" i="22" s="1"/>
  <c r="U730" i="22"/>
  <c r="X730" i="22"/>
  <c r="AE730" i="22" s="1"/>
  <c r="M727" i="22"/>
  <c r="Y727" i="22" s="1"/>
  <c r="AF727" i="22" s="1"/>
  <c r="N707" i="22"/>
  <c r="Z707" i="22" s="1"/>
  <c r="AG707" i="22" s="1"/>
  <c r="Y707" i="22"/>
  <c r="AF707" i="22" s="1"/>
  <c r="M700" i="22"/>
  <c r="Y700" i="22" s="1"/>
  <c r="AF700" i="22" s="1"/>
  <c r="J719" i="22"/>
  <c r="V719" i="22" s="1"/>
  <c r="AC719" i="22" s="1"/>
  <c r="L719" i="22"/>
  <c r="X719" i="22" s="1"/>
  <c r="AE719" i="22" s="1"/>
  <c r="Y719" i="22"/>
  <c r="AF719" i="22" s="1"/>
  <c r="K715" i="22"/>
  <c r="W715" i="22" s="1"/>
  <c r="AD715" i="22" s="1"/>
  <c r="M711" i="22"/>
  <c r="Y711" i="22" s="1"/>
  <c r="AF711" i="22" s="1"/>
  <c r="V698" i="22"/>
  <c r="AC698" i="22" s="1"/>
  <c r="K698" i="22"/>
  <c r="W698" i="22" s="1"/>
  <c r="AD698" i="22" s="1"/>
  <c r="I694" i="22"/>
  <c r="U694" i="22" s="1"/>
  <c r="M690" i="22"/>
  <c r="Y690" i="22" s="1"/>
  <c r="AF690" i="22" s="1"/>
  <c r="W686" i="22"/>
  <c r="AD686" i="22" s="1"/>
  <c r="I681" i="22"/>
  <c r="U681" i="22" s="1"/>
  <c r="M677" i="22"/>
  <c r="Y677" i="22" s="1"/>
  <c r="AF677" i="22" s="1"/>
  <c r="I672" i="22"/>
  <c r="U672" i="22" s="1"/>
  <c r="V722" i="22"/>
  <c r="AC722" i="22" s="1"/>
  <c r="V711" i="22"/>
  <c r="AC711" i="22" s="1"/>
  <c r="Z711" i="22"/>
  <c r="AG711" i="22" s="1"/>
  <c r="U711" i="22"/>
  <c r="V708" i="22"/>
  <c r="AC708" i="22" s="1"/>
  <c r="X697" i="22"/>
  <c r="AE697" i="22" s="1"/>
  <c r="Y697" i="22"/>
  <c r="AF697" i="22" s="1"/>
  <c r="J692" i="22"/>
  <c r="V692" i="22" s="1"/>
  <c r="AC692" i="22" s="1"/>
  <c r="K691" i="22"/>
  <c r="W691" i="22" s="1"/>
  <c r="AD691" i="22" s="1"/>
  <c r="M691" i="22"/>
  <c r="Y691" i="22" s="1"/>
  <c r="AF691" i="22" s="1"/>
  <c r="N689" i="22"/>
  <c r="Z689" i="22" s="1"/>
  <c r="AG689" i="22" s="1"/>
  <c r="I689" i="22"/>
  <c r="U689" i="22" s="1"/>
  <c r="Z682" i="22"/>
  <c r="AG682" i="22" s="1"/>
  <c r="M682" i="22"/>
  <c r="Y682" i="22" s="1"/>
  <c r="AF682" i="22" s="1"/>
  <c r="I680" i="22"/>
  <c r="U680" i="22" s="1"/>
  <c r="Y666" i="22"/>
  <c r="AF666" i="22" s="1"/>
  <c r="U663" i="22"/>
  <c r="I658" i="22"/>
  <c r="U658" i="22" s="1"/>
  <c r="M655" i="22"/>
  <c r="Y655" i="22" s="1"/>
  <c r="AF655" i="22" s="1"/>
  <c r="Y650" i="22"/>
  <c r="AF650" i="22" s="1"/>
  <c r="W650" i="22"/>
  <c r="AD650" i="22" s="1"/>
  <c r="L646" i="22"/>
  <c r="X646" i="22" s="1"/>
  <c r="AE646" i="22" s="1"/>
  <c r="L642" i="22"/>
  <c r="X642" i="22" s="1"/>
  <c r="AE642" i="22" s="1"/>
  <c r="L638" i="22"/>
  <c r="X638" i="22" s="1"/>
  <c r="AE638" i="22" s="1"/>
  <c r="L634" i="22"/>
  <c r="X634" i="22" s="1"/>
  <c r="AE634" i="22" s="1"/>
  <c r="L630" i="22"/>
  <c r="X630" i="22" s="1"/>
  <c r="AE630" i="22" s="1"/>
  <c r="L626" i="22"/>
  <c r="X626" i="22" s="1"/>
  <c r="AE626" i="22" s="1"/>
  <c r="L622" i="22"/>
  <c r="X622" i="22" s="1"/>
  <c r="AE622" i="22" s="1"/>
  <c r="L618" i="22"/>
  <c r="X618" i="22" s="1"/>
  <c r="AE618" i="22" s="1"/>
  <c r="L614" i="22"/>
  <c r="X614" i="22" s="1"/>
  <c r="AE614" i="22" s="1"/>
  <c r="L610" i="22"/>
  <c r="X610" i="22" s="1"/>
  <c r="AE610" i="22" s="1"/>
  <c r="L606" i="22"/>
  <c r="X606" i="22" s="1"/>
  <c r="AE606" i="22" s="1"/>
  <c r="L602" i="22"/>
  <c r="X602" i="22" s="1"/>
  <c r="AE602" i="22" s="1"/>
  <c r="L598" i="22"/>
  <c r="X598" i="22" s="1"/>
  <c r="AE598" i="22" s="1"/>
  <c r="L594" i="22"/>
  <c r="X594" i="22" s="1"/>
  <c r="AE594" i="22" s="1"/>
  <c r="L590" i="22"/>
  <c r="X590" i="22" s="1"/>
  <c r="AE590" i="22" s="1"/>
  <c r="L586" i="22"/>
  <c r="X586" i="22" s="1"/>
  <c r="AE586" i="22" s="1"/>
  <c r="N718" i="22"/>
  <c r="Z718" i="22" s="1"/>
  <c r="AG718" i="22" s="1"/>
  <c r="I703" i="22"/>
  <c r="U703" i="22" s="1"/>
  <c r="L703" i="22"/>
  <c r="X703" i="22" s="1"/>
  <c r="AE703" i="22" s="1"/>
  <c r="Y703" i="22"/>
  <c r="AF703" i="22" s="1"/>
  <c r="L692" i="22"/>
  <c r="X692" i="22" s="1"/>
  <c r="AE692" i="22" s="1"/>
  <c r="W692" i="22"/>
  <c r="AD692" i="22" s="1"/>
  <c r="I684" i="22"/>
  <c r="U684" i="22" s="1"/>
  <c r="X740" i="22"/>
  <c r="AE740" i="22" s="1"/>
  <c r="Z740" i="22"/>
  <c r="AG740" i="22" s="1"/>
  <c r="M740" i="22"/>
  <c r="Y740" i="22" s="1"/>
  <c r="AF740" i="22" s="1"/>
  <c r="N693" i="22"/>
  <c r="Z693" i="22" s="1"/>
  <c r="AG693" i="22" s="1"/>
  <c r="I693" i="22"/>
  <c r="U693" i="22" s="1"/>
  <c r="N688" i="22"/>
  <c r="Z688" i="22" s="1"/>
  <c r="AG688" i="22" s="1"/>
  <c r="I688" i="22"/>
  <c r="U688" i="22" s="1"/>
  <c r="N679" i="22"/>
  <c r="Z679" i="22" s="1"/>
  <c r="AG679" i="22" s="1"/>
  <c r="L676" i="22"/>
  <c r="X676" i="22" s="1"/>
  <c r="AE676" i="22" s="1"/>
  <c r="W675" i="22"/>
  <c r="AD675" i="22" s="1"/>
  <c r="N675" i="22"/>
  <c r="Z675" i="22" s="1"/>
  <c r="AG675" i="22" s="1"/>
  <c r="Y675" i="22"/>
  <c r="AF675" i="22" s="1"/>
  <c r="J671" i="22"/>
  <c r="I670" i="22"/>
  <c r="U670" i="22" s="1"/>
  <c r="J669" i="22"/>
  <c r="M667" i="22"/>
  <c r="Y667" i="22" s="1"/>
  <c r="AF667" i="22" s="1"/>
  <c r="Z660" i="22"/>
  <c r="AG660" i="22" s="1"/>
  <c r="V659" i="22"/>
  <c r="AC659" i="22" s="1"/>
  <c r="Z657" i="22"/>
  <c r="AG657" i="22" s="1"/>
  <c r="U652" i="22"/>
  <c r="M652" i="22"/>
  <c r="Y652" i="22" s="1"/>
  <c r="AF652" i="22" s="1"/>
  <c r="K649" i="22"/>
  <c r="W649" i="22" s="1"/>
  <c r="AD649" i="22" s="1"/>
  <c r="U647" i="22"/>
  <c r="L645" i="22"/>
  <c r="X645" i="22" s="1"/>
  <c r="AE645" i="22" s="1"/>
  <c r="M637" i="22"/>
  <c r="Y637" i="22" s="1"/>
  <c r="AF637" i="22" s="1"/>
  <c r="Y633" i="22"/>
  <c r="AF633" i="22" s="1"/>
  <c r="X633" i="22"/>
  <c r="AE633" i="22" s="1"/>
  <c r="N629" i="22"/>
  <c r="Z629" i="22" s="1"/>
  <c r="AG629" i="22" s="1"/>
  <c r="J625" i="22"/>
  <c r="V625" i="22" s="1"/>
  <c r="AC625" i="22" s="1"/>
  <c r="M621" i="22"/>
  <c r="Y621" i="22" s="1"/>
  <c r="AF621" i="22" s="1"/>
  <c r="Y617" i="22"/>
  <c r="AF617" i="22" s="1"/>
  <c r="X617" i="22"/>
  <c r="AE617" i="22" s="1"/>
  <c r="N613" i="22"/>
  <c r="Z613" i="22" s="1"/>
  <c r="AG613" i="22" s="1"/>
  <c r="J609" i="22"/>
  <c r="V609" i="22" s="1"/>
  <c r="AC609" i="22" s="1"/>
  <c r="M605" i="22"/>
  <c r="Y605" i="22" s="1"/>
  <c r="AF605" i="22" s="1"/>
  <c r="Y601" i="22"/>
  <c r="AF601" i="22" s="1"/>
  <c r="X601" i="22"/>
  <c r="AE601" i="22" s="1"/>
  <c r="N597" i="22"/>
  <c r="Z597" i="22" s="1"/>
  <c r="AG597" i="22" s="1"/>
  <c r="J593" i="22"/>
  <c r="V593" i="22" s="1"/>
  <c r="AC593" i="22" s="1"/>
  <c r="M589" i="22"/>
  <c r="Y589" i="22" s="1"/>
  <c r="AF589" i="22" s="1"/>
  <c r="Y585" i="22"/>
  <c r="AF585" i="22" s="1"/>
  <c r="L580" i="22"/>
  <c r="X580" i="22" s="1"/>
  <c r="AE580" i="22" s="1"/>
  <c r="L576" i="22"/>
  <c r="X576" i="22" s="1"/>
  <c r="AE576" i="22" s="1"/>
  <c r="L572" i="22"/>
  <c r="X572" i="22" s="1"/>
  <c r="AE572" i="22" s="1"/>
  <c r="L568" i="22"/>
  <c r="X568" i="22" s="1"/>
  <c r="AE568" i="22" s="1"/>
  <c r="L564" i="22"/>
  <c r="X564" i="22" s="1"/>
  <c r="AE564" i="22" s="1"/>
  <c r="L560" i="22"/>
  <c r="X560" i="22" s="1"/>
  <c r="AE560" i="22" s="1"/>
  <c r="L556" i="22"/>
  <c r="X556" i="22" s="1"/>
  <c r="AE556" i="22" s="1"/>
  <c r="L552" i="22"/>
  <c r="X552" i="22" s="1"/>
  <c r="AE552" i="22" s="1"/>
  <c r="L548" i="22"/>
  <c r="X548" i="22" s="1"/>
  <c r="AE548" i="22" s="1"/>
  <c r="L544" i="22"/>
  <c r="X544" i="22" s="1"/>
  <c r="AE544" i="22" s="1"/>
  <c r="L540" i="22"/>
  <c r="X540" i="22" s="1"/>
  <c r="AE540" i="22" s="1"/>
  <c r="L536" i="22"/>
  <c r="X536" i="22" s="1"/>
  <c r="AE536" i="22" s="1"/>
  <c r="L532" i="22"/>
  <c r="X532" i="22" s="1"/>
  <c r="AE532" i="22" s="1"/>
  <c r="L528" i="22"/>
  <c r="X528" i="22" s="1"/>
  <c r="AE528" i="22" s="1"/>
  <c r="L524" i="22"/>
  <c r="X524" i="22" s="1"/>
  <c r="AE524" i="22" s="1"/>
  <c r="L520" i="22"/>
  <c r="X520" i="22" s="1"/>
  <c r="AE520" i="22" s="1"/>
  <c r="L516" i="22"/>
  <c r="X516" i="22" s="1"/>
  <c r="AE516" i="22" s="1"/>
  <c r="L512" i="22"/>
  <c r="X512" i="22" s="1"/>
  <c r="AE512" i="22" s="1"/>
  <c r="L508" i="22"/>
  <c r="X508" i="22" s="1"/>
  <c r="AE508" i="22" s="1"/>
  <c r="L504" i="22"/>
  <c r="X504" i="22" s="1"/>
  <c r="AE504" i="22" s="1"/>
  <c r="L500" i="22"/>
  <c r="X500" i="22" s="1"/>
  <c r="AE500" i="22" s="1"/>
  <c r="L496" i="22"/>
  <c r="X496" i="22" s="1"/>
  <c r="AE496" i="22" s="1"/>
  <c r="L492" i="22"/>
  <c r="X492" i="22" s="1"/>
  <c r="AE492" i="22" s="1"/>
  <c r="L488" i="22"/>
  <c r="X488" i="22" s="1"/>
  <c r="AE488" i="22" s="1"/>
  <c r="L484" i="22"/>
  <c r="X484" i="22" s="1"/>
  <c r="AE484" i="22" s="1"/>
  <c r="L480" i="22"/>
  <c r="X480" i="22" s="1"/>
  <c r="AE480" i="22" s="1"/>
  <c r="Y706" i="22"/>
  <c r="AF706" i="22" s="1"/>
  <c r="Z695" i="22"/>
  <c r="AG695" i="22" s="1"/>
  <c r="X687" i="22"/>
  <c r="AE687" i="22" s="1"/>
  <c r="I687" i="22"/>
  <c r="U687" i="22" s="1"/>
  <c r="V674" i="22"/>
  <c r="AC674" i="22" s="1"/>
  <c r="V669" i="22"/>
  <c r="AC669" i="22" s="1"/>
  <c r="J668" i="22"/>
  <c r="V668" i="22" s="1"/>
  <c r="AC668" i="22" s="1"/>
  <c r="I662" i="22"/>
  <c r="U662" i="22" s="1"/>
  <c r="J651" i="22"/>
  <c r="V651" i="22" s="1"/>
  <c r="AC651" i="22" s="1"/>
  <c r="Y651" i="22"/>
  <c r="AF651" i="22" s="1"/>
  <c r="N647" i="22"/>
  <c r="Z647" i="22" s="1"/>
  <c r="AG647" i="22" s="1"/>
  <c r="M643" i="22"/>
  <c r="Y643" i="22" s="1"/>
  <c r="AF643" i="22" s="1"/>
  <c r="K706" i="22"/>
  <c r="W706" i="22" s="1"/>
  <c r="AD706" i="22" s="1"/>
  <c r="N706" i="22"/>
  <c r="Z706" i="22" s="1"/>
  <c r="AG706" i="22" s="1"/>
  <c r="I706" i="22"/>
  <c r="U706" i="22" s="1"/>
  <c r="Z696" i="22"/>
  <c r="AG696" i="22" s="1"/>
  <c r="L668" i="22"/>
  <c r="L695" i="22"/>
  <c r="M683" i="22"/>
  <c r="U656" i="22"/>
  <c r="N653" i="22"/>
  <c r="Y645" i="22"/>
  <c r="AF645" i="22" s="1"/>
  <c r="N627" i="22"/>
  <c r="Z627" i="22" s="1"/>
  <c r="AG627" i="22" s="1"/>
  <c r="X611" i="22"/>
  <c r="AE611" i="22" s="1"/>
  <c r="L587" i="22"/>
  <c r="X583" i="22"/>
  <c r="AE583" i="22" s="1"/>
  <c r="K567" i="22"/>
  <c r="Y559" i="22"/>
  <c r="AF559" i="22" s="1"/>
  <c r="K557" i="22"/>
  <c r="J543" i="22"/>
  <c r="V543" i="22" s="1"/>
  <c r="AC543" i="22" s="1"/>
  <c r="X531" i="22"/>
  <c r="AE531" i="22" s="1"/>
  <c r="Y523" i="22"/>
  <c r="AF523" i="22" s="1"/>
  <c r="X607" i="22"/>
  <c r="AE607" i="22" s="1"/>
  <c r="W577" i="22"/>
  <c r="AD577" i="22" s="1"/>
  <c r="L571" i="22"/>
  <c r="I549" i="22"/>
  <c r="L523" i="22"/>
  <c r="X523" i="22" s="1"/>
  <c r="AE523" i="22" s="1"/>
  <c r="U513" i="22"/>
  <c r="V497" i="22"/>
  <c r="AC497" i="22" s="1"/>
  <c r="M483" i="22"/>
  <c r="Z595" i="22"/>
  <c r="AG595" i="22" s="1"/>
  <c r="V575" i="22"/>
  <c r="AC575" i="22" s="1"/>
  <c r="J571" i="22"/>
  <c r="V571" i="22" s="1"/>
  <c r="AC571" i="22" s="1"/>
  <c r="K563" i="22"/>
  <c r="J541" i="22"/>
  <c r="V541" i="22" s="1"/>
  <c r="AC541" i="22" s="1"/>
  <c r="K523" i="22"/>
  <c r="W523" i="22" s="1"/>
  <c r="AD523" i="22" s="1"/>
  <c r="K639" i="22"/>
  <c r="W639" i="22" s="1"/>
  <c r="AD639" i="22" s="1"/>
  <c r="W573" i="22"/>
  <c r="AD573" i="22" s="1"/>
  <c r="N565" i="22"/>
  <c r="Z565" i="22" s="1"/>
  <c r="AG565" i="22" s="1"/>
  <c r="I551" i="22"/>
  <c r="L525" i="22"/>
  <c r="U515" i="22"/>
  <c r="M489" i="22"/>
  <c r="N485" i="22"/>
  <c r="Z485" i="22" s="1"/>
  <c r="AG485" i="22" s="1"/>
  <c r="L475" i="22"/>
  <c r="X475" i="22" s="1"/>
  <c r="AE475" i="22" s="1"/>
  <c r="J466" i="22"/>
  <c r="L461" i="22"/>
  <c r="X461" i="22" s="1"/>
  <c r="AE461" i="22" s="1"/>
  <c r="L457" i="22"/>
  <c r="X457" i="22" s="1"/>
  <c r="AE457" i="22" s="1"/>
  <c r="L453" i="22"/>
  <c r="X453" i="22" s="1"/>
  <c r="AE453" i="22" s="1"/>
  <c r="L449" i="22"/>
  <c r="X449" i="22" s="1"/>
  <c r="AE449" i="22" s="1"/>
  <c r="L445" i="22"/>
  <c r="X445" i="22" s="1"/>
  <c r="AE445" i="22" s="1"/>
  <c r="L441" i="22"/>
  <c r="X441" i="22" s="1"/>
  <c r="AE441" i="22" s="1"/>
  <c r="L437" i="22"/>
  <c r="X437" i="22" s="1"/>
  <c r="AE437" i="22" s="1"/>
  <c r="L433" i="22"/>
  <c r="X433" i="22" s="1"/>
  <c r="AE433" i="22" s="1"/>
  <c r="L429" i="22"/>
  <c r="X429" i="22" s="1"/>
  <c r="AE429" i="22" s="1"/>
  <c r="L425" i="22"/>
  <c r="X425" i="22" s="1"/>
  <c r="AE425" i="22" s="1"/>
  <c r="L421" i="22"/>
  <c r="X421" i="22" s="1"/>
  <c r="AE421" i="22" s="1"/>
  <c r="L417" i="22"/>
  <c r="X417" i="22" s="1"/>
  <c r="AE417" i="22" s="1"/>
  <c r="L413" i="22"/>
  <c r="X413" i="22" s="1"/>
  <c r="AE413" i="22" s="1"/>
  <c r="L409" i="22"/>
  <c r="X409" i="22" s="1"/>
  <c r="AE409" i="22" s="1"/>
  <c r="L405" i="22"/>
  <c r="X405" i="22" s="1"/>
  <c r="AE405" i="22" s="1"/>
  <c r="L401" i="22"/>
  <c r="X401" i="22" s="1"/>
  <c r="AE401" i="22" s="1"/>
  <c r="L397" i="22"/>
  <c r="X397" i="22" s="1"/>
  <c r="AE397" i="22" s="1"/>
  <c r="L393" i="22"/>
  <c r="X393" i="22" s="1"/>
  <c r="AE393" i="22" s="1"/>
  <c r="L389" i="22"/>
  <c r="X389" i="22" s="1"/>
  <c r="AE389" i="22" s="1"/>
  <c r="L385" i="22"/>
  <c r="X385" i="22" s="1"/>
  <c r="AE385" i="22" s="1"/>
  <c r="L381" i="22"/>
  <c r="X381" i="22" s="1"/>
  <c r="AE381" i="22" s="1"/>
  <c r="L377" i="22"/>
  <c r="X377" i="22" s="1"/>
  <c r="AE377" i="22" s="1"/>
  <c r="L373" i="22"/>
  <c r="X373" i="22" s="1"/>
  <c r="AE373" i="22" s="1"/>
  <c r="L363" i="22"/>
  <c r="X363" i="22" s="1"/>
  <c r="AE363" i="22" s="1"/>
  <c r="L347" i="22"/>
  <c r="X347" i="22" s="1"/>
  <c r="AE347" i="22" s="1"/>
  <c r="L331" i="22"/>
  <c r="X331" i="22" s="1"/>
  <c r="AE331" i="22" s="1"/>
  <c r="L315" i="22"/>
  <c r="X315" i="22" s="1"/>
  <c r="AE315" i="22" s="1"/>
  <c r="L299" i="22"/>
  <c r="X299" i="22" s="1"/>
  <c r="AE299" i="22" s="1"/>
  <c r="M476" i="22"/>
  <c r="Y476" i="22" s="1"/>
  <c r="AF476" i="22" s="1"/>
  <c r="Y475" i="22"/>
  <c r="AF475" i="22" s="1"/>
  <c r="V470" i="22"/>
  <c r="AC470" i="22" s="1"/>
  <c r="X466" i="22"/>
  <c r="AE466" i="22" s="1"/>
  <c r="M463" i="22"/>
  <c r="V452" i="22"/>
  <c r="AC452" i="22" s="1"/>
  <c r="L442" i="22"/>
  <c r="X442" i="22" s="1"/>
  <c r="AE442" i="22" s="1"/>
  <c r="Z430" i="22"/>
  <c r="AG430" i="22" s="1"/>
  <c r="V420" i="22"/>
  <c r="AC420" i="22" s="1"/>
  <c r="L410" i="22"/>
  <c r="X410" i="22" s="1"/>
  <c r="AE410" i="22" s="1"/>
  <c r="Z398" i="22"/>
  <c r="AG398" i="22" s="1"/>
  <c r="V388" i="22"/>
  <c r="AC388" i="22" s="1"/>
  <c r="L378" i="22"/>
  <c r="X378" i="22" s="1"/>
  <c r="AE378" i="22" s="1"/>
  <c r="V280" i="22"/>
  <c r="AC280" i="22" s="1"/>
  <c r="V272" i="22"/>
  <c r="AC272" i="22" s="1"/>
  <c r="V264" i="22"/>
  <c r="AC264" i="22" s="1"/>
  <c r="V256" i="22"/>
  <c r="AC256" i="22" s="1"/>
  <c r="V248" i="22"/>
  <c r="AC248" i="22" s="1"/>
  <c r="V240" i="22"/>
  <c r="AC240" i="22" s="1"/>
  <c r="X368" i="22"/>
  <c r="AE368" i="22" s="1"/>
  <c r="J360" i="22"/>
  <c r="V360" i="22" s="1"/>
  <c r="AC360" i="22" s="1"/>
  <c r="V346" i="22"/>
  <c r="AC346" i="22" s="1"/>
  <c r="N340" i="22"/>
  <c r="Z340" i="22" s="1"/>
  <c r="AG340" i="22" s="1"/>
  <c r="X336" i="22"/>
  <c r="AE336" i="22" s="1"/>
  <c r="N324" i="22"/>
  <c r="Z324" i="22" s="1"/>
  <c r="AG324" i="22" s="1"/>
  <c r="X320" i="22"/>
  <c r="AE320" i="22" s="1"/>
  <c r="N308" i="22"/>
  <c r="Z308" i="22" s="1"/>
  <c r="AG308" i="22" s="1"/>
  <c r="X304" i="22"/>
  <c r="AE304" i="22" s="1"/>
  <c r="J296" i="22"/>
  <c r="V296" i="22" s="1"/>
  <c r="AC296" i="22" s="1"/>
  <c r="U274" i="22"/>
  <c r="K264" i="22"/>
  <c r="W264" i="22" s="1"/>
  <c r="AD264" i="22" s="1"/>
  <c r="Y252" i="22"/>
  <c r="AF252" i="22" s="1"/>
  <c r="U242" i="22"/>
  <c r="X362" i="22"/>
  <c r="AE362" i="22" s="1"/>
  <c r="Y354" i="22"/>
  <c r="AF354" i="22" s="1"/>
  <c r="J342" i="22"/>
  <c r="X330" i="22"/>
  <c r="AE330" i="22" s="1"/>
  <c r="J310" i="22"/>
  <c r="V310" i="22" s="1"/>
  <c r="AC310" i="22" s="1"/>
  <c r="X298" i="22"/>
  <c r="AE298" i="22" s="1"/>
  <c r="Y290" i="22"/>
  <c r="AF290" i="22" s="1"/>
  <c r="Y279" i="22"/>
  <c r="AF279" i="22" s="1"/>
  <c r="I275" i="22"/>
  <c r="U275" i="22" s="1"/>
  <c r="M271" i="22"/>
  <c r="V265" i="22"/>
  <c r="AC265" i="22" s="1"/>
  <c r="J263" i="22"/>
  <c r="V263" i="22" s="1"/>
  <c r="AC263" i="22" s="1"/>
  <c r="V232" i="22"/>
  <c r="AC232" i="22" s="1"/>
  <c r="M230" i="22"/>
  <c r="Y230" i="22" s="1"/>
  <c r="AF230" i="22" s="1"/>
  <c r="Y229" i="22"/>
  <c r="AF229" i="22" s="1"/>
  <c r="V224" i="22"/>
  <c r="AC224" i="22" s="1"/>
  <c r="M222" i="22"/>
  <c r="Y222" i="22" s="1"/>
  <c r="AF222" i="22" s="1"/>
  <c r="Y221" i="22"/>
  <c r="AF221" i="22" s="1"/>
  <c r="V216" i="22"/>
  <c r="AC216" i="22" s="1"/>
  <c r="M214" i="22"/>
  <c r="Y214" i="22" s="1"/>
  <c r="AF214" i="22" s="1"/>
  <c r="V212" i="22"/>
  <c r="AC212" i="22" s="1"/>
  <c r="M210" i="22"/>
  <c r="Y210" i="22" s="1"/>
  <c r="AF210" i="22" s="1"/>
  <c r="V208" i="22"/>
  <c r="AC208" i="22" s="1"/>
  <c r="M206" i="22"/>
  <c r="Y206" i="22" s="1"/>
  <c r="AF206" i="22" s="1"/>
  <c r="V204" i="22"/>
  <c r="AC204" i="22" s="1"/>
  <c r="M202" i="22"/>
  <c r="Y202" i="22" s="1"/>
  <c r="AF202" i="22" s="1"/>
  <c r="V200" i="22"/>
  <c r="AC200" i="22" s="1"/>
  <c r="M198" i="22"/>
  <c r="Y198" i="22" s="1"/>
  <c r="AF198" i="22" s="1"/>
  <c r="V196" i="22"/>
  <c r="AC196" i="22" s="1"/>
  <c r="M194" i="22"/>
  <c r="Y194" i="22" s="1"/>
  <c r="AF194" i="22" s="1"/>
  <c r="V192" i="22"/>
  <c r="AC192" i="22" s="1"/>
  <c r="M190" i="22"/>
  <c r="Y190" i="22" s="1"/>
  <c r="AF190" i="22" s="1"/>
  <c r="V188" i="22"/>
  <c r="AC188" i="22" s="1"/>
  <c r="M186" i="22"/>
  <c r="Y186" i="22" s="1"/>
  <c r="AF186" i="22" s="1"/>
  <c r="M182" i="22"/>
  <c r="Y182" i="22" s="1"/>
  <c r="AF182" i="22" s="1"/>
  <c r="V180" i="22"/>
  <c r="AC180" i="22" s="1"/>
  <c r="M178" i="22"/>
  <c r="Y178" i="22" s="1"/>
  <c r="AF178" i="22" s="1"/>
  <c r="N163" i="22"/>
  <c r="N159" i="22"/>
  <c r="N155" i="22"/>
  <c r="N151" i="22"/>
  <c r="Z151" i="22" s="1"/>
  <c r="AG151" i="22" s="1"/>
  <c r="N147" i="22"/>
  <c r="N143" i="22"/>
  <c r="Z143" i="22" s="1"/>
  <c r="AG143" i="22" s="1"/>
  <c r="N139" i="22"/>
  <c r="N135" i="22"/>
  <c r="Z135" i="22" s="1"/>
  <c r="AG135" i="22" s="1"/>
  <c r="N131" i="22"/>
  <c r="N127" i="22"/>
  <c r="Z127" i="22" s="1"/>
  <c r="AG127" i="22" s="1"/>
  <c r="N123" i="22"/>
  <c r="V118" i="22"/>
  <c r="AC118" i="22" s="1"/>
  <c r="V110" i="22"/>
  <c r="AC110" i="22" s="1"/>
  <c r="K255" i="22"/>
  <c r="X285" i="22"/>
  <c r="AE285" i="22" s="1"/>
  <c r="Y277" i="22"/>
  <c r="AF277" i="22" s="1"/>
  <c r="X269" i="22"/>
  <c r="AE269" i="22" s="1"/>
  <c r="Z159" i="22"/>
  <c r="AG159" i="22" s="1"/>
  <c r="V149" i="22"/>
  <c r="AC149" i="22" s="1"/>
  <c r="L139" i="22"/>
  <c r="X139" i="22" s="1"/>
  <c r="AE139" i="22" s="1"/>
  <c r="L263" i="22"/>
  <c r="N249" i="22"/>
  <c r="U241" i="22"/>
  <c r="J237" i="22"/>
  <c r="J195" i="22"/>
  <c r="J184" i="22"/>
  <c r="V184" i="22" s="1"/>
  <c r="AC184" i="22" s="1"/>
  <c r="U163" i="22"/>
  <c r="I158" i="22"/>
  <c r="U158" i="22" s="1"/>
  <c r="W152" i="22"/>
  <c r="AD152" i="22" s="1"/>
  <c r="I150" i="22"/>
  <c r="U150" i="22" s="1"/>
  <c r="U143" i="22"/>
  <c r="S1497" i="10"/>
  <c r="X1497" i="10"/>
  <c r="X1481" i="10"/>
  <c r="S1481" i="10"/>
  <c r="X1451" i="10"/>
  <c r="S1451" i="10"/>
  <c r="X1435" i="10"/>
  <c r="S1435" i="10"/>
  <c r="X1419" i="10"/>
  <c r="S1419" i="10"/>
  <c r="S1495" i="10"/>
  <c r="X1495" i="10"/>
  <c r="S1487" i="10"/>
  <c r="X1487" i="10"/>
  <c r="S1479" i="10"/>
  <c r="X1479" i="10"/>
  <c r="X1208" i="10"/>
  <c r="S1208" i="10"/>
  <c r="X1192" i="10"/>
  <c r="S1192" i="10"/>
  <c r="S740" i="10"/>
  <c r="X740" i="10"/>
  <c r="S736" i="10"/>
  <c r="X736" i="10"/>
  <c r="S732" i="10"/>
  <c r="X732" i="10"/>
  <c r="S724" i="10"/>
  <c r="X724" i="10"/>
  <c r="S697" i="10"/>
  <c r="X697" i="10"/>
  <c r="S693" i="10"/>
  <c r="X693" i="10"/>
  <c r="S689" i="10"/>
  <c r="X689" i="10"/>
  <c r="S685" i="10"/>
  <c r="X685" i="10"/>
  <c r="S656" i="10"/>
  <c r="X656" i="10"/>
  <c r="S652" i="10"/>
  <c r="X652" i="10"/>
  <c r="S648" i="10"/>
  <c r="X648" i="10"/>
  <c r="S644" i="10"/>
  <c r="X644" i="10"/>
  <c r="X190" i="10"/>
  <c r="S190" i="10"/>
  <c r="X236" i="10"/>
  <c r="S236" i="10"/>
  <c r="X228" i="10"/>
  <c r="S228" i="10"/>
  <c r="X220" i="10"/>
  <c r="S220" i="10"/>
  <c r="X194" i="10"/>
  <c r="S194" i="10"/>
  <c r="X184" i="10"/>
  <c r="S184" i="10"/>
  <c r="S364" i="10"/>
  <c r="X364" i="10"/>
  <c r="S360" i="10"/>
  <c r="X360" i="10"/>
  <c r="S356" i="10"/>
  <c r="X356" i="10"/>
  <c r="S352" i="10"/>
  <c r="X352" i="10"/>
  <c r="S348" i="10"/>
  <c r="X348" i="10"/>
  <c r="S320" i="10"/>
  <c r="X320" i="10"/>
  <c r="S316" i="10"/>
  <c r="X316" i="10"/>
  <c r="S312" i="10"/>
  <c r="X312" i="10"/>
  <c r="S308" i="10"/>
  <c r="X308" i="10"/>
  <c r="S304" i="10"/>
  <c r="X304" i="10"/>
  <c r="S276" i="10"/>
  <c r="X276" i="10"/>
  <c r="S272" i="10"/>
  <c r="X272" i="10"/>
  <c r="S268" i="10"/>
  <c r="X268" i="10"/>
  <c r="S264" i="10"/>
  <c r="X264" i="10"/>
  <c r="Y132" i="10"/>
  <c r="T132" i="10"/>
  <c r="Y130" i="10"/>
  <c r="T130" i="10"/>
  <c r="Y128" i="10"/>
  <c r="T128" i="10"/>
  <c r="Y126" i="10"/>
  <c r="T126" i="10"/>
  <c r="Y124" i="10"/>
  <c r="T124" i="10"/>
  <c r="Y122" i="10"/>
  <c r="T122" i="10"/>
  <c r="Y120" i="10"/>
  <c r="T120" i="10"/>
  <c r="Y118" i="10"/>
  <c r="T118" i="10"/>
  <c r="Y116" i="10"/>
  <c r="T116" i="10"/>
  <c r="Y114" i="10"/>
  <c r="T114" i="10"/>
  <c r="Y48" i="10"/>
  <c r="T48" i="10"/>
  <c r="Y46" i="10"/>
  <c r="T46" i="10"/>
  <c r="Y44" i="10"/>
  <c r="T44" i="10"/>
  <c r="Y42" i="10"/>
  <c r="T42" i="10"/>
  <c r="Y40" i="10"/>
  <c r="T40" i="10"/>
  <c r="Y38" i="10"/>
  <c r="T38" i="10"/>
  <c r="Y36" i="10"/>
  <c r="T36" i="10"/>
  <c r="Y34" i="10"/>
  <c r="T34" i="10"/>
  <c r="Y32" i="10"/>
  <c r="T32" i="10"/>
  <c r="Y30" i="10"/>
  <c r="T30" i="10"/>
  <c r="Y28" i="10"/>
  <c r="T28" i="10"/>
  <c r="W132" i="22"/>
  <c r="AD132" i="22" s="1"/>
  <c r="U131" i="22"/>
  <c r="W128" i="22"/>
  <c r="AD128" i="22" s="1"/>
  <c r="U127" i="22"/>
  <c r="W124" i="22"/>
  <c r="AD124" i="22" s="1"/>
  <c r="U123" i="22"/>
  <c r="W120" i="22"/>
  <c r="AD120" i="22" s="1"/>
  <c r="X175" i="22"/>
  <c r="AE175" i="22" s="1"/>
  <c r="X171" i="22"/>
  <c r="AE171" i="22" s="1"/>
  <c r="X167" i="22"/>
  <c r="AE167" i="22" s="1"/>
  <c r="U164" i="22"/>
  <c r="W113" i="22"/>
  <c r="AD113" i="22" s="1"/>
  <c r="X103" i="22"/>
  <c r="AE103" i="22" s="1"/>
  <c r="Y103" i="22"/>
  <c r="AF103" i="22" s="1"/>
  <c r="X95" i="22"/>
  <c r="AE95" i="22" s="1"/>
  <c r="Y95" i="22"/>
  <c r="AF95" i="22" s="1"/>
  <c r="Y87" i="22"/>
  <c r="AF87" i="22" s="1"/>
  <c r="X79" i="22"/>
  <c r="AE79" i="22" s="1"/>
  <c r="Y79" i="22"/>
  <c r="AF79" i="22" s="1"/>
  <c r="X71" i="22"/>
  <c r="AE71" i="22" s="1"/>
  <c r="Y71" i="22"/>
  <c r="AF71" i="22" s="1"/>
  <c r="V173" i="22"/>
  <c r="AC173" i="22" s="1"/>
  <c r="V169" i="22"/>
  <c r="AC169" i="22" s="1"/>
  <c r="U117" i="22"/>
  <c r="X117" i="22"/>
  <c r="AE117" i="22" s="1"/>
  <c r="Y115" i="22"/>
  <c r="AF115" i="22" s="1"/>
  <c r="V113" i="22"/>
  <c r="AC113" i="22" s="1"/>
  <c r="U109" i="22"/>
  <c r="X109" i="22"/>
  <c r="AE109" i="22" s="1"/>
  <c r="Y107" i="22"/>
  <c r="AF107" i="22" s="1"/>
  <c r="Z106" i="22"/>
  <c r="AG106" i="22" s="1"/>
  <c r="U102" i="22"/>
  <c r="Z93" i="22"/>
  <c r="AG93" i="22" s="1"/>
  <c r="Z90" i="22"/>
  <c r="AG90" i="22" s="1"/>
  <c r="U86" i="22"/>
  <c r="Z77" i="22"/>
  <c r="AG77" i="22" s="1"/>
  <c r="Z74" i="22"/>
  <c r="AG74" i="22" s="1"/>
  <c r="W54" i="22"/>
  <c r="AD54" i="22" s="1"/>
  <c r="X173" i="22"/>
  <c r="AE173" i="22" s="1"/>
  <c r="X169" i="22"/>
  <c r="AE169" i="22" s="1"/>
  <c r="X165" i="22"/>
  <c r="AE165" i="22" s="1"/>
  <c r="Y102" i="22"/>
  <c r="AF102" i="22" s="1"/>
  <c r="U101" i="22"/>
  <c r="Y94" i="22"/>
  <c r="AF94" i="22" s="1"/>
  <c r="U93" i="22"/>
  <c r="Y86" i="22"/>
  <c r="AF86" i="22" s="1"/>
  <c r="W86" i="22"/>
  <c r="AD86" i="22" s="1"/>
  <c r="U85" i="22"/>
  <c r="Y78" i="22"/>
  <c r="AF78" i="22" s="1"/>
  <c r="W78" i="22"/>
  <c r="AD78" i="22" s="1"/>
  <c r="U77" i="22"/>
  <c r="Y70" i="22"/>
  <c r="AF70" i="22" s="1"/>
  <c r="U69" i="22"/>
  <c r="Z62" i="22"/>
  <c r="AG62" i="22" s="1"/>
  <c r="V60" i="22"/>
  <c r="AC60" i="22" s="1"/>
  <c r="Z54" i="22"/>
  <c r="AG54" i="22" s="1"/>
  <c r="V52" i="22"/>
  <c r="AC52" i="22" s="1"/>
  <c r="Z46" i="22"/>
  <c r="AG46" i="22" s="1"/>
  <c r="V44" i="22"/>
  <c r="AC44" i="22" s="1"/>
  <c r="Z176" i="22"/>
  <c r="AG176" i="22" s="1"/>
  <c r="Y172" i="22"/>
  <c r="AF172" i="22" s="1"/>
  <c r="Y60" i="22"/>
  <c r="AF60" i="22" s="1"/>
  <c r="U58" i="22"/>
  <c r="Y52" i="22"/>
  <c r="AF52" i="22" s="1"/>
  <c r="U50" i="22"/>
  <c r="Y44" i="22"/>
  <c r="AF44" i="22" s="1"/>
  <c r="Z40" i="22"/>
  <c r="AG40" i="22" s="1"/>
  <c r="Z32" i="22"/>
  <c r="AG32" i="22" s="1"/>
  <c r="V24" i="22"/>
  <c r="AC24" i="22" s="1"/>
  <c r="Y20" i="22"/>
  <c r="AF20" i="22" s="1"/>
  <c r="U12" i="22"/>
  <c r="W12" i="22"/>
  <c r="AD12" i="22" s="1"/>
  <c r="S1503" i="10"/>
  <c r="X1503" i="10"/>
  <c r="X1492" i="10"/>
  <c r="S1492" i="10"/>
  <c r="Y1473" i="10"/>
  <c r="T1473" i="10"/>
  <c r="Z1465" i="10"/>
  <c r="U1465" i="10"/>
  <c r="Y1457" i="10"/>
  <c r="T1457" i="10"/>
  <c r="Z1449" i="10"/>
  <c r="U1449" i="10"/>
  <c r="Y1441" i="10"/>
  <c r="T1441" i="10"/>
  <c r="Z1433" i="10"/>
  <c r="U1433" i="10"/>
  <c r="Y1425" i="10"/>
  <c r="T1425" i="10"/>
  <c r="Z1417" i="10"/>
  <c r="U1417" i="10"/>
  <c r="Y1409" i="10"/>
  <c r="T1409" i="10"/>
  <c r="Z1401" i="10"/>
  <c r="U1401" i="10"/>
  <c r="Y1393" i="10"/>
  <c r="T1393" i="10"/>
  <c r="Y42" i="22"/>
  <c r="AF42" i="22" s="1"/>
  <c r="X38" i="22"/>
  <c r="AE38" i="22" s="1"/>
  <c r="Y34" i="22"/>
  <c r="AF34" i="22" s="1"/>
  <c r="X30" i="22"/>
  <c r="AE30" i="22" s="1"/>
  <c r="Y26" i="22"/>
  <c r="AF26" i="22" s="1"/>
  <c r="U18" i="22"/>
  <c r="X10" i="22"/>
  <c r="AE10" i="22" s="1"/>
  <c r="S1509" i="10"/>
  <c r="X1509" i="10"/>
  <c r="X1474" i="10"/>
  <c r="S1474" i="10"/>
  <c r="Y1467" i="10"/>
  <c r="T1467" i="10"/>
  <c r="Y1435" i="10"/>
  <c r="T1435" i="10"/>
  <c r="Y1403" i="10"/>
  <c r="T1403" i="10"/>
  <c r="X16" i="22"/>
  <c r="AE16" i="22" s="1"/>
  <c r="Y8" i="22"/>
  <c r="AF8" i="22" s="1"/>
  <c r="S1507" i="10"/>
  <c r="X1507" i="10"/>
  <c r="Q1501" i="10"/>
  <c r="Q1493" i="10"/>
  <c r="Z1485" i="10"/>
  <c r="U1485" i="10"/>
  <c r="Z1477" i="10"/>
  <c r="U1477" i="10"/>
  <c r="Y1469" i="10"/>
  <c r="T1469" i="10"/>
  <c r="Y1461" i="10"/>
  <c r="T1461" i="10"/>
  <c r="Y1453" i="10"/>
  <c r="T1453" i="10"/>
  <c r="Y1445" i="10"/>
  <c r="T1445" i="10"/>
  <c r="Y1437" i="10"/>
  <c r="T1437" i="10"/>
  <c r="Y1429" i="10"/>
  <c r="T1429" i="10"/>
  <c r="Y1421" i="10"/>
  <c r="T1421" i="10"/>
  <c r="Y1413" i="10"/>
  <c r="T1413" i="10"/>
  <c r="Y1405" i="10"/>
  <c r="T1405" i="10"/>
  <c r="Y1397" i="10"/>
  <c r="T1397" i="10"/>
  <c r="Y1389" i="10"/>
  <c r="T1389" i="10"/>
  <c r="Y40" i="22"/>
  <c r="AF40" i="22" s="1"/>
  <c r="X36" i="22"/>
  <c r="AE36" i="22" s="1"/>
  <c r="Y32" i="22"/>
  <c r="AF32" i="22" s="1"/>
  <c r="X28" i="22"/>
  <c r="AE28" i="22" s="1"/>
  <c r="X22" i="22"/>
  <c r="AE22" i="22" s="1"/>
  <c r="S1513" i="10"/>
  <c r="X1513" i="10"/>
  <c r="Q1507" i="10"/>
  <c r="Z1471" i="10"/>
  <c r="U1471" i="10"/>
  <c r="Y1455" i="10"/>
  <c r="T1455" i="10"/>
  <c r="Z1439" i="10"/>
  <c r="U1439" i="10"/>
  <c r="Y1423" i="10"/>
  <c r="T1423" i="10"/>
  <c r="Z1407" i="10"/>
  <c r="U1407" i="10"/>
  <c r="Y1391" i="10"/>
  <c r="T1391" i="10"/>
  <c r="R1457" i="10"/>
  <c r="X1427" i="10"/>
  <c r="S1427" i="10"/>
  <c r="R1393" i="10"/>
  <c r="X1348" i="10"/>
  <c r="S1348" i="10"/>
  <c r="X1316" i="10"/>
  <c r="S1316" i="10"/>
  <c r="X1284" i="10"/>
  <c r="S1284" i="10"/>
  <c r="X1252" i="10"/>
  <c r="S1252" i="10"/>
  <c r="Y1220" i="10"/>
  <c r="T1220" i="10"/>
  <c r="R1210" i="10"/>
  <c r="X1210" i="10"/>
  <c r="S1210" i="10"/>
  <c r="Z1204" i="10"/>
  <c r="U1204" i="10"/>
  <c r="P855" i="10"/>
  <c r="Y1198" i="10"/>
  <c r="T1198" i="10"/>
  <c r="P867" i="10"/>
  <c r="X1187" i="10"/>
  <c r="S1187" i="10"/>
  <c r="Z1184" i="10"/>
  <c r="U1184" i="10"/>
  <c r="X1179" i="10"/>
  <c r="S1179" i="10"/>
  <c r="Z1176" i="10"/>
  <c r="U1176" i="10"/>
  <c r="X1171" i="10"/>
  <c r="S1171" i="10"/>
  <c r="Z1168" i="10"/>
  <c r="U1168" i="10"/>
  <c r="X1163" i="10"/>
  <c r="S1163" i="10"/>
  <c r="Z1160" i="10"/>
  <c r="U1160" i="10"/>
  <c r="X1155" i="10"/>
  <c r="S1155" i="10"/>
  <c r="Z1152" i="10"/>
  <c r="U1152" i="10"/>
  <c r="X1147" i="10"/>
  <c r="S1147" i="10"/>
  <c r="Z1144" i="10"/>
  <c r="U1144" i="10"/>
  <c r="X1139" i="10"/>
  <c r="S1139" i="10"/>
  <c r="Z1136" i="10"/>
  <c r="U1136" i="10"/>
  <c r="X1131" i="10"/>
  <c r="S1131" i="10"/>
  <c r="Z1128" i="10"/>
  <c r="U1128" i="10"/>
  <c r="X1123" i="10"/>
  <c r="S1123" i="10"/>
  <c r="Z1120" i="10"/>
  <c r="U1120" i="10"/>
  <c r="X1115" i="10"/>
  <c r="S1115" i="10"/>
  <c r="X1107" i="10"/>
  <c r="S1107" i="10"/>
  <c r="Z1104" i="10"/>
  <c r="U1104" i="10"/>
  <c r="X1099" i="10"/>
  <c r="S1099" i="10"/>
  <c r="X1091" i="10"/>
  <c r="S1091" i="10"/>
  <c r="Z1088" i="10"/>
  <c r="U1088" i="10"/>
  <c r="X1083" i="10"/>
  <c r="S1083" i="10"/>
  <c r="X1075" i="10"/>
  <c r="S1075" i="10"/>
  <c r="Z1072" i="10"/>
  <c r="U1072" i="10"/>
  <c r="X1067" i="10"/>
  <c r="S1067" i="10"/>
  <c r="X1059" i="10"/>
  <c r="S1059" i="10"/>
  <c r="Z1056" i="10"/>
  <c r="U1056" i="10"/>
  <c r="X1051" i="10"/>
  <c r="S1051" i="10"/>
  <c r="X1043" i="10"/>
  <c r="S1043" i="10"/>
  <c r="Z1040" i="10"/>
  <c r="U1040" i="10"/>
  <c r="X1035" i="10"/>
  <c r="S1035" i="10"/>
  <c r="X1027" i="10"/>
  <c r="S1027" i="10"/>
  <c r="Z1024" i="10"/>
  <c r="U1024" i="10"/>
  <c r="X1019" i="10"/>
  <c r="S1019" i="10"/>
  <c r="Z1008" i="10"/>
  <c r="U1008" i="10"/>
  <c r="X1003" i="10"/>
  <c r="Z992" i="10"/>
  <c r="U992" i="10"/>
  <c r="Z976" i="10"/>
  <c r="U976" i="10"/>
  <c r="Z960" i="10"/>
  <c r="U960" i="10"/>
  <c r="S955" i="10"/>
  <c r="Z944" i="10"/>
  <c r="U944" i="10"/>
  <c r="X939" i="10"/>
  <c r="Z928" i="10"/>
  <c r="U928" i="10"/>
  <c r="O900" i="10"/>
  <c r="Z895" i="10"/>
  <c r="U895" i="10"/>
  <c r="O763" i="10"/>
  <c r="X1467" i="10"/>
  <c r="S1467" i="10"/>
  <c r="R1433" i="10"/>
  <c r="X1403" i="10"/>
  <c r="S1403" i="10"/>
  <c r="Z1210" i="10"/>
  <c r="U1210" i="10"/>
  <c r="Y1194" i="10"/>
  <c r="T1194" i="10"/>
  <c r="X928" i="10"/>
  <c r="T897" i="10"/>
  <c r="Y897" i="10"/>
  <c r="S639" i="10"/>
  <c r="X639" i="10"/>
  <c r="S635" i="10"/>
  <c r="X635" i="10"/>
  <c r="S631" i="10"/>
  <c r="X631" i="10"/>
  <c r="S627" i="10"/>
  <c r="X627" i="10"/>
  <c r="S623" i="10"/>
  <c r="X623" i="10"/>
  <c r="S619" i="10"/>
  <c r="X619" i="10"/>
  <c r="R1204" i="10"/>
  <c r="S907" i="10"/>
  <c r="X907" i="10"/>
  <c r="O853" i="10"/>
  <c r="P483" i="10"/>
  <c r="P481" i="10"/>
  <c r="P479" i="10"/>
  <c r="P477" i="10"/>
  <c r="P475" i="10"/>
  <c r="P473" i="10"/>
  <c r="P471" i="10"/>
  <c r="P469" i="10"/>
  <c r="P467" i="10"/>
  <c r="P465" i="10"/>
  <c r="P463" i="10"/>
  <c r="P461" i="10"/>
  <c r="P459" i="10"/>
  <c r="P457" i="10"/>
  <c r="P455" i="10"/>
  <c r="P453" i="10"/>
  <c r="P451" i="10"/>
  <c r="P449" i="10"/>
  <c r="P445" i="10"/>
  <c r="P443" i="10"/>
  <c r="P441" i="10"/>
  <c r="P439" i="10"/>
  <c r="P437" i="10"/>
  <c r="P435" i="10"/>
  <c r="P429" i="10"/>
  <c r="P427" i="10"/>
  <c r="P423" i="10"/>
  <c r="P421" i="10"/>
  <c r="P419" i="10"/>
  <c r="P417" i="10"/>
  <c r="S895" i="10"/>
  <c r="X895" i="10"/>
  <c r="P640" i="10"/>
  <c r="Y639" i="10"/>
  <c r="T639" i="10"/>
  <c r="Y638" i="10"/>
  <c r="T638" i="10"/>
  <c r="Y637" i="10"/>
  <c r="T637" i="10"/>
  <c r="Y636" i="10"/>
  <c r="T636" i="10"/>
  <c r="Y635" i="10"/>
  <c r="T635" i="10"/>
  <c r="Y634" i="10"/>
  <c r="T634" i="10"/>
  <c r="Y633" i="10"/>
  <c r="T633" i="10"/>
  <c r="Y632" i="10"/>
  <c r="T632" i="10"/>
  <c r="Y631" i="10"/>
  <c r="T631" i="10"/>
  <c r="Y630" i="10"/>
  <c r="T630" i="10"/>
  <c r="Y629" i="10"/>
  <c r="T629" i="10"/>
  <c r="Y628" i="10"/>
  <c r="T628" i="10"/>
  <c r="Y627" i="10"/>
  <c r="T627" i="10"/>
  <c r="Y626" i="10"/>
  <c r="T626" i="10"/>
  <c r="Y625" i="10"/>
  <c r="T625" i="10"/>
  <c r="Y624" i="10"/>
  <c r="T624" i="10"/>
  <c r="Y623" i="10"/>
  <c r="T623" i="10"/>
  <c r="Y622" i="10"/>
  <c r="T622" i="10"/>
  <c r="Y621" i="10"/>
  <c r="T621" i="10"/>
  <c r="Y620" i="10"/>
  <c r="T620" i="10"/>
  <c r="Y619" i="10"/>
  <c r="T619" i="10"/>
  <c r="P618" i="10"/>
  <c r="P617" i="10"/>
  <c r="X602" i="10"/>
  <c r="S602" i="10"/>
  <c r="O598" i="10"/>
  <c r="O594" i="10"/>
  <c r="O590" i="10"/>
  <c r="O586" i="10"/>
  <c r="O582" i="10"/>
  <c r="O578" i="10"/>
  <c r="X570" i="10"/>
  <c r="S570" i="10"/>
  <c r="X562" i="10"/>
  <c r="S562" i="10"/>
  <c r="X558" i="10"/>
  <c r="S558" i="10"/>
  <c r="O554" i="10"/>
  <c r="O550" i="10"/>
  <c r="O546" i="10"/>
  <c r="O542" i="10"/>
  <c r="O538" i="10"/>
  <c r="O534" i="10"/>
  <c r="O510" i="10"/>
  <c r="O506" i="10"/>
  <c r="O502" i="10"/>
  <c r="O498" i="10"/>
  <c r="O494" i="10"/>
  <c r="X490" i="10"/>
  <c r="S490" i="10"/>
  <c r="X482" i="10"/>
  <c r="S482" i="10"/>
  <c r="X478" i="10"/>
  <c r="S478" i="10"/>
  <c r="X474" i="10"/>
  <c r="S474" i="10"/>
  <c r="X470" i="10"/>
  <c r="S470" i="10"/>
  <c r="O466" i="10"/>
  <c r="O462" i="10"/>
  <c r="O458" i="10"/>
  <c r="O454" i="10"/>
  <c r="O450" i="10"/>
  <c r="X446" i="10"/>
  <c r="S446" i="10"/>
  <c r="X442" i="10"/>
  <c r="S442" i="10"/>
  <c r="X438" i="10"/>
  <c r="S438" i="10"/>
  <c r="X434" i="10"/>
  <c r="S434" i="10"/>
  <c r="X430" i="10"/>
  <c r="S430" i="10"/>
  <c r="O426" i="10"/>
  <c r="O422" i="10"/>
  <c r="O418" i="10"/>
  <c r="Y943" i="10"/>
  <c r="T943" i="10"/>
  <c r="O879" i="10"/>
  <c r="S728" i="10"/>
  <c r="X728" i="10"/>
  <c r="S696" i="10"/>
  <c r="X696" i="10"/>
  <c r="S649" i="10"/>
  <c r="X649" i="10"/>
  <c r="O413" i="10"/>
  <c r="O409" i="10"/>
  <c r="S405" i="10"/>
  <c r="X405" i="10"/>
  <c r="S401" i="10"/>
  <c r="X401" i="10"/>
  <c r="S397" i="10"/>
  <c r="X397" i="10"/>
  <c r="S393" i="10"/>
  <c r="X393" i="10"/>
  <c r="S389" i="10"/>
  <c r="X389" i="10"/>
  <c r="O251" i="10"/>
  <c r="O247" i="10"/>
  <c r="O243" i="10"/>
  <c r="O239" i="10"/>
  <c r="X235" i="10"/>
  <c r="S235" i="10"/>
  <c r="X231" i="10"/>
  <c r="S231" i="10"/>
  <c r="X227" i="10"/>
  <c r="S227" i="10"/>
  <c r="X223" i="10"/>
  <c r="S223" i="10"/>
  <c r="X219" i="10"/>
  <c r="S219" i="10"/>
  <c r="X215" i="10"/>
  <c r="S215" i="10"/>
  <c r="O211" i="10"/>
  <c r="O207" i="10"/>
  <c r="O203" i="10"/>
  <c r="O199" i="10"/>
  <c r="X191" i="10"/>
  <c r="S191" i="10"/>
  <c r="X183" i="10"/>
  <c r="S183" i="10"/>
  <c r="X179" i="10"/>
  <c r="S179" i="10"/>
  <c r="O175" i="10"/>
  <c r="O171" i="10"/>
  <c r="O167" i="10"/>
  <c r="M52" i="110"/>
  <c r="M44" i="110" s="1"/>
  <c r="M31" i="110"/>
  <c r="M24" i="110"/>
  <c r="M52" i="91"/>
  <c r="M44" i="91" s="1"/>
  <c r="M24" i="91"/>
  <c r="M44" i="113"/>
  <c r="M52" i="127"/>
  <c r="M44" i="127" s="1"/>
  <c r="M24" i="127"/>
  <c r="I44" i="95"/>
  <c r="I45" i="112"/>
  <c r="P176" i="10"/>
  <c r="O163" i="10"/>
  <c r="O155" i="10"/>
  <c r="X148" i="10"/>
  <c r="S148" i="10"/>
  <c r="X140" i="10"/>
  <c r="S140" i="10"/>
  <c r="X133" i="10"/>
  <c r="S133" i="10"/>
  <c r="X125" i="10"/>
  <c r="S125" i="10"/>
  <c r="X117" i="10"/>
  <c r="S117" i="10"/>
  <c r="X109" i="10"/>
  <c r="S109" i="10"/>
  <c r="X101" i="10"/>
  <c r="S101" i="10"/>
  <c r="X94" i="10"/>
  <c r="S94" i="10"/>
  <c r="O84" i="10"/>
  <c r="O75" i="10"/>
  <c r="X60" i="10"/>
  <c r="S60" i="10"/>
  <c r="X52" i="10"/>
  <c r="S52" i="10"/>
  <c r="O41" i="10"/>
  <c r="O31" i="10"/>
  <c r="X21" i="10"/>
  <c r="S21" i="10"/>
  <c r="P53" i="115"/>
  <c r="P45" i="115" s="1"/>
  <c r="P25" i="115"/>
  <c r="P10" i="115" s="1"/>
  <c r="H44" i="94"/>
  <c r="H53" i="105"/>
  <c r="H45" i="105" s="1"/>
  <c r="H25" i="105"/>
  <c r="H31" i="110"/>
  <c r="H24" i="110"/>
  <c r="G44" i="129"/>
  <c r="P248" i="10"/>
  <c r="P240" i="10"/>
  <c r="P232" i="10"/>
  <c r="P224" i="10"/>
  <c r="P216" i="10"/>
  <c r="P208" i="10"/>
  <c r="P200" i="10"/>
  <c r="P184" i="10"/>
  <c r="O158" i="10"/>
  <c r="X149" i="10"/>
  <c r="S149" i="10"/>
  <c r="X141" i="10"/>
  <c r="S141" i="10"/>
  <c r="X132" i="10"/>
  <c r="S132" i="10"/>
  <c r="S124" i="10"/>
  <c r="X124" i="10"/>
  <c r="X116" i="10"/>
  <c r="S116" i="10"/>
  <c r="X108" i="10"/>
  <c r="S108" i="10"/>
  <c r="O99" i="10"/>
  <c r="O91" i="10"/>
  <c r="O73" i="10"/>
  <c r="O67" i="10"/>
  <c r="S54" i="10"/>
  <c r="X54" i="10"/>
  <c r="O48" i="10"/>
  <c r="O34" i="10"/>
  <c r="X24" i="10"/>
  <c r="S24" i="10"/>
  <c r="O15" i="10"/>
  <c r="S10" i="10"/>
  <c r="X10" i="10"/>
  <c r="P413" i="10"/>
  <c r="P412" i="10"/>
  <c r="P411" i="10"/>
  <c r="P409" i="10"/>
  <c r="P408" i="10"/>
  <c r="P407" i="10"/>
  <c r="P406" i="10"/>
  <c r="P404" i="10"/>
  <c r="P403" i="10"/>
  <c r="P402" i="10"/>
  <c r="P400" i="10"/>
  <c r="P399" i="10"/>
  <c r="P398" i="10"/>
  <c r="P396" i="10"/>
  <c r="P395" i="10"/>
  <c r="P394" i="10"/>
  <c r="P392" i="10"/>
  <c r="P391" i="10"/>
  <c r="P390" i="10"/>
  <c r="P388" i="10"/>
  <c r="P387" i="10"/>
  <c r="Q385" i="10"/>
  <c r="Q381" i="10"/>
  <c r="Q377" i="10"/>
  <c r="Q373" i="10"/>
  <c r="Q369" i="10"/>
  <c r="P247" i="10"/>
  <c r="P239" i="10"/>
  <c r="P231" i="10"/>
  <c r="P223" i="10"/>
  <c r="P215" i="10"/>
  <c r="P207" i="10"/>
  <c r="P199" i="10"/>
  <c r="P191" i="10"/>
  <c r="P183" i="10"/>
  <c r="P167" i="10"/>
  <c r="P899" i="10"/>
  <c r="P920" i="10"/>
  <c r="P928" i="10"/>
  <c r="P936" i="10"/>
  <c r="P944" i="10"/>
  <c r="P952" i="10"/>
  <c r="P488" i="10"/>
  <c r="P492" i="10"/>
  <c r="P496" i="10"/>
  <c r="P500" i="10"/>
  <c r="P504" i="10"/>
  <c r="P508" i="10"/>
  <c r="P512" i="10"/>
  <c r="P516" i="10"/>
  <c r="P520" i="10"/>
  <c r="P524" i="10"/>
  <c r="P528" i="10"/>
  <c r="P532" i="10"/>
  <c r="P536" i="10"/>
  <c r="P540" i="10"/>
  <c r="P544" i="10"/>
  <c r="P548" i="10"/>
  <c r="P552" i="10"/>
  <c r="P556" i="10"/>
  <c r="P560" i="10"/>
  <c r="P568" i="10"/>
  <c r="P572" i="10"/>
  <c r="P576" i="10"/>
  <c r="P580" i="10"/>
  <c r="P584" i="10"/>
  <c r="P588" i="10"/>
  <c r="P592" i="10"/>
  <c r="P596" i="10"/>
  <c r="P600" i="10"/>
  <c r="P604" i="10"/>
  <c r="P608" i="10"/>
  <c r="P612" i="10"/>
  <c r="P909" i="10"/>
  <c r="P954" i="10"/>
  <c r="P962" i="10"/>
  <c r="P970" i="10"/>
  <c r="P978" i="10"/>
  <c r="P986" i="10"/>
  <c r="P994" i="10"/>
  <c r="P1002" i="10"/>
  <c r="P1010" i="10"/>
  <c r="P1018" i="10"/>
  <c r="P1026" i="10"/>
  <c r="P1034" i="10"/>
  <c r="P1042" i="10"/>
  <c r="P1050" i="10"/>
  <c r="P1058" i="10"/>
  <c r="P1066" i="10"/>
  <c r="P1074" i="10"/>
  <c r="P1082" i="10"/>
  <c r="P1090" i="10"/>
  <c r="P1098" i="10"/>
  <c r="P1106" i="10"/>
  <c r="P1114" i="10"/>
  <c r="P1122" i="10"/>
  <c r="P1130" i="10"/>
  <c r="P1138" i="10"/>
  <c r="P1146" i="10"/>
  <c r="P1154" i="10"/>
  <c r="P1162" i="10"/>
  <c r="P1170" i="10"/>
  <c r="P1178" i="10"/>
  <c r="P1186" i="10"/>
  <c r="P1205" i="10"/>
  <c r="P1242" i="10"/>
  <c r="P1274" i="10"/>
  <c r="P1306" i="10"/>
  <c r="P1338" i="10"/>
  <c r="P1195" i="10"/>
  <c r="P1228" i="10"/>
  <c r="P1260" i="10"/>
  <c r="P1292" i="10"/>
  <c r="P1324" i="10"/>
  <c r="P1356" i="10"/>
  <c r="P1217" i="10"/>
  <c r="P1246" i="10"/>
  <c r="P1278" i="10"/>
  <c r="P1310" i="10"/>
  <c r="P1342" i="10"/>
  <c r="P898" i="10"/>
  <c r="P912" i="10"/>
  <c r="P1215" i="10"/>
  <c r="P1248" i="10"/>
  <c r="P1280" i="10"/>
  <c r="P1312" i="10"/>
  <c r="P1344" i="10"/>
  <c r="P1366" i="10"/>
  <c r="P1374" i="10"/>
  <c r="P1382" i="10"/>
  <c r="P1394" i="10"/>
  <c r="P1426" i="10"/>
  <c r="P1458" i="10"/>
  <c r="P1488" i="10"/>
  <c r="P1416" i="10"/>
  <c r="P1448" i="10"/>
  <c r="P1482" i="10"/>
  <c r="P1225" i="10"/>
  <c r="P1233" i="10"/>
  <c r="P1241" i="10"/>
  <c r="P1249" i="10"/>
  <c r="P1257" i="10"/>
  <c r="P1265" i="10"/>
  <c r="P1273" i="10"/>
  <c r="P1281" i="10"/>
  <c r="P1289" i="10"/>
  <c r="P1297" i="10"/>
  <c r="P1305" i="10"/>
  <c r="P1313" i="10"/>
  <c r="P1321" i="10"/>
  <c r="P1329" i="10"/>
  <c r="P1337" i="10"/>
  <c r="P1345" i="10"/>
  <c r="P1353" i="10"/>
  <c r="P1361" i="10"/>
  <c r="P1369" i="10"/>
  <c r="P1377" i="10"/>
  <c r="P1385" i="10"/>
  <c r="P1406" i="10"/>
  <c r="P1438" i="10"/>
  <c r="P1470" i="10"/>
  <c r="P1396" i="10"/>
  <c r="P1428" i="10"/>
  <c r="P1460" i="10"/>
  <c r="P1494" i="10"/>
  <c r="P1502" i="10"/>
  <c r="P1510" i="10"/>
  <c r="N44" i="92"/>
  <c r="N45" i="50"/>
  <c r="N31" i="104"/>
  <c r="N24" i="104"/>
  <c r="N24" i="125"/>
  <c r="N10" i="125" s="1"/>
  <c r="N52" i="125"/>
  <c r="N44" i="125" s="1"/>
  <c r="O83" i="10"/>
  <c r="O72" i="10"/>
  <c r="O49" i="10"/>
  <c r="O36" i="10"/>
  <c r="O14" i="10"/>
  <c r="L24" i="98"/>
  <c r="L52" i="98"/>
  <c r="L44" i="98" s="1"/>
  <c r="L44" i="92"/>
  <c r="L45" i="110"/>
  <c r="L31" i="112"/>
  <c r="L24" i="112"/>
  <c r="Q873" i="10"/>
  <c r="O24" i="92"/>
  <c r="O10" i="92" s="1"/>
  <c r="O52" i="92"/>
  <c r="O44" i="92" s="1"/>
  <c r="O45" i="50"/>
  <c r="O44" i="95"/>
  <c r="O52" i="108"/>
  <c r="O44" i="108" s="1"/>
  <c r="O31" i="108"/>
  <c r="O24" i="108"/>
  <c r="O53" i="116"/>
  <c r="O45" i="116" s="1"/>
  <c r="O25" i="116"/>
  <c r="O10" i="116" s="1"/>
  <c r="O45" i="127"/>
  <c r="K254" i="10"/>
  <c r="K238" i="10"/>
  <c r="K222" i="10"/>
  <c r="K206" i="10"/>
  <c r="Q206" i="10" s="1"/>
  <c r="K190" i="10"/>
  <c r="K170" i="10"/>
  <c r="Q170" i="10" s="1"/>
  <c r="Y119" i="10"/>
  <c r="T119" i="10"/>
  <c r="Y87" i="10"/>
  <c r="T87" i="10"/>
  <c r="Y45" i="10"/>
  <c r="T45" i="10"/>
  <c r="K172" i="10"/>
  <c r="Q172" i="10" s="1"/>
  <c r="Y43" i="10"/>
  <c r="T43" i="10"/>
  <c r="Y27" i="10"/>
  <c r="T27" i="10"/>
  <c r="K250" i="10"/>
  <c r="K234" i="10"/>
  <c r="K218" i="10"/>
  <c r="Q218" i="10" s="1"/>
  <c r="K202" i="10"/>
  <c r="K186" i="10"/>
  <c r="K174" i="10"/>
  <c r="Y77" i="10"/>
  <c r="T77" i="10"/>
  <c r="U696" i="22"/>
  <c r="V679" i="22"/>
  <c r="AC679" i="22" s="1"/>
  <c r="U679" i="22"/>
  <c r="W679" i="22"/>
  <c r="AD679" i="22" s="1"/>
  <c r="U678" i="22"/>
  <c r="Y671" i="22"/>
  <c r="AF671" i="22" s="1"/>
  <c r="X668" i="22"/>
  <c r="AE668" i="22" s="1"/>
  <c r="U695" i="22"/>
  <c r="W695" i="22"/>
  <c r="AD695" i="22" s="1"/>
  <c r="W683" i="22"/>
  <c r="AD683" i="22" s="1"/>
  <c r="U667" i="22"/>
  <c r="Y657" i="22"/>
  <c r="AF657" i="22" s="1"/>
  <c r="Z656" i="22"/>
  <c r="AG656" i="22" s="1"/>
  <c r="Z653" i="22"/>
  <c r="AG653" i="22" s="1"/>
  <c r="Z661" i="22"/>
  <c r="AG661" i="22" s="1"/>
  <c r="W627" i="22"/>
  <c r="AD627" i="22" s="1"/>
  <c r="X627" i="22"/>
  <c r="AE627" i="22" s="1"/>
  <c r="V611" i="22"/>
  <c r="AC611" i="22" s="1"/>
  <c r="W587" i="22"/>
  <c r="AD587" i="22" s="1"/>
  <c r="X587" i="22"/>
  <c r="AE587" i="22" s="1"/>
  <c r="U583" i="22"/>
  <c r="W583" i="22"/>
  <c r="AD583" i="22" s="1"/>
  <c r="U567" i="22"/>
  <c r="W567" i="22"/>
  <c r="AD567" i="22" s="1"/>
  <c r="U557" i="22"/>
  <c r="W557" i="22"/>
  <c r="AD557" i="22" s="1"/>
  <c r="W631" i="22"/>
  <c r="AD631" i="22" s="1"/>
  <c r="X631" i="22"/>
  <c r="AE631" i="22" s="1"/>
  <c r="Y623" i="22"/>
  <c r="AF623" i="22" s="1"/>
  <c r="V607" i="22"/>
  <c r="AC607" i="22" s="1"/>
  <c r="Z591" i="22"/>
  <c r="AG591" i="22" s="1"/>
  <c r="Y577" i="22"/>
  <c r="AF577" i="22" s="1"/>
  <c r="Y561" i="22"/>
  <c r="AF561" i="22" s="1"/>
  <c r="Z553" i="22"/>
  <c r="AG553" i="22" s="1"/>
  <c r="U541" i="22"/>
  <c r="Z537" i="22"/>
  <c r="AG537" i="22" s="1"/>
  <c r="U525" i="22"/>
  <c r="Z521" i="22"/>
  <c r="AG521" i="22" s="1"/>
  <c r="Y507" i="22"/>
  <c r="AF507" i="22" s="1"/>
  <c r="X507" i="22"/>
  <c r="AE507" i="22" s="1"/>
  <c r="V501" i="22"/>
  <c r="AC501" i="22" s="1"/>
  <c r="Y491" i="22"/>
  <c r="AF491" i="22" s="1"/>
  <c r="X491" i="22"/>
  <c r="AE491" i="22" s="1"/>
  <c r="V485" i="22"/>
  <c r="AC485" i="22" s="1"/>
  <c r="Z635" i="22"/>
  <c r="AG635" i="22" s="1"/>
  <c r="U619" i="22"/>
  <c r="U603" i="22"/>
  <c r="W595" i="22"/>
  <c r="AD595" i="22" s="1"/>
  <c r="X595" i="22"/>
  <c r="AE595" i="22" s="1"/>
  <c r="U579" i="22"/>
  <c r="W579" i="22"/>
  <c r="AD579" i="22" s="1"/>
  <c r="U563" i="22"/>
  <c r="W563" i="22"/>
  <c r="AD563" i="22" s="1"/>
  <c r="Y553" i="22"/>
  <c r="AF553" i="22" s="1"/>
  <c r="X553" i="22"/>
  <c r="AE553" i="22" s="1"/>
  <c r="V547" i="22"/>
  <c r="AC547" i="22" s="1"/>
  <c r="Y537" i="22"/>
  <c r="AF537" i="22" s="1"/>
  <c r="X537" i="22"/>
  <c r="AE537" i="22" s="1"/>
  <c r="V531" i="22"/>
  <c r="AC531" i="22" s="1"/>
  <c r="Y521" i="22"/>
  <c r="AF521" i="22" s="1"/>
  <c r="X521" i="22"/>
  <c r="AE521" i="22" s="1"/>
  <c r="V515" i="22"/>
  <c r="AC515" i="22" s="1"/>
  <c r="Z665" i="22"/>
  <c r="AG665" i="22" s="1"/>
  <c r="X665" i="22"/>
  <c r="AE665" i="22" s="1"/>
  <c r="U665" i="22"/>
  <c r="X664" i="22"/>
  <c r="AE664" i="22" s="1"/>
  <c r="U664" i="22"/>
  <c r="W664" i="22"/>
  <c r="AD664" i="22" s="1"/>
  <c r="X654" i="22"/>
  <c r="AE654" i="22" s="1"/>
  <c r="V654" i="22"/>
  <c r="AC654" i="22" s="1"/>
  <c r="V639" i="22"/>
  <c r="AC639" i="22" s="1"/>
  <c r="U623" i="22"/>
  <c r="V615" i="22"/>
  <c r="AC615" i="22" s="1"/>
  <c r="Z599" i="22"/>
  <c r="AG599" i="22" s="1"/>
  <c r="X581" i="22"/>
  <c r="AE581" i="22" s="1"/>
  <c r="Y573" i="22"/>
  <c r="AF573" i="22" s="1"/>
  <c r="X565" i="22"/>
  <c r="AE565" i="22" s="1"/>
  <c r="U543" i="22"/>
  <c r="Z539" i="22"/>
  <c r="AG539" i="22" s="1"/>
  <c r="U527" i="22"/>
  <c r="Z523" i="22"/>
  <c r="AG523" i="22" s="1"/>
  <c r="Y509" i="22"/>
  <c r="AF509" i="22" s="1"/>
  <c r="X509" i="22"/>
  <c r="AE509" i="22" s="1"/>
  <c r="Y501" i="22"/>
  <c r="AF501" i="22" s="1"/>
  <c r="X501" i="22"/>
  <c r="AE501" i="22" s="1"/>
  <c r="Y493" i="22"/>
  <c r="AF493" i="22" s="1"/>
  <c r="Y485" i="22"/>
  <c r="AF485" i="22" s="1"/>
  <c r="X485" i="22"/>
  <c r="AE485" i="22" s="1"/>
  <c r="Y477" i="22"/>
  <c r="AF477" i="22" s="1"/>
  <c r="Z476" i="22"/>
  <c r="AG476" i="22" s="1"/>
  <c r="Z474" i="22"/>
  <c r="AG474" i="22" s="1"/>
  <c r="Z472" i="22"/>
  <c r="AG472" i="22" s="1"/>
  <c r="Z470" i="22"/>
  <c r="AG470" i="22" s="1"/>
  <c r="V467" i="22"/>
  <c r="AC467" i="22" s="1"/>
  <c r="Y465" i="22"/>
  <c r="AF465" i="22" s="1"/>
  <c r="W465" i="22"/>
  <c r="AD465" i="22" s="1"/>
  <c r="U464" i="22"/>
  <c r="V462" i="22"/>
  <c r="AC462" i="22" s="1"/>
  <c r="V369" i="22"/>
  <c r="AC369" i="22" s="1"/>
  <c r="V365" i="22"/>
  <c r="AC365" i="22" s="1"/>
  <c r="V361" i="22"/>
  <c r="AC361" i="22" s="1"/>
  <c r="V357" i="22"/>
  <c r="AC357" i="22" s="1"/>
  <c r="V353" i="22"/>
  <c r="AC353" i="22" s="1"/>
  <c r="V349" i="22"/>
  <c r="AC349" i="22" s="1"/>
  <c r="V345" i="22"/>
  <c r="AC345" i="22" s="1"/>
  <c r="V341" i="22"/>
  <c r="AC341" i="22" s="1"/>
  <c r="V333" i="22"/>
  <c r="AC333" i="22" s="1"/>
  <c r="V329" i="22"/>
  <c r="AC329" i="22" s="1"/>
  <c r="V325" i="22"/>
  <c r="AC325" i="22" s="1"/>
  <c r="V321" i="22"/>
  <c r="AC321" i="22" s="1"/>
  <c r="V317" i="22"/>
  <c r="AC317" i="22" s="1"/>
  <c r="V313" i="22"/>
  <c r="AC313" i="22" s="1"/>
  <c r="V309" i="22"/>
  <c r="AC309" i="22" s="1"/>
  <c r="V305" i="22"/>
  <c r="AC305" i="22" s="1"/>
  <c r="V297" i="22"/>
  <c r="AC297" i="22" s="1"/>
  <c r="V293" i="22"/>
  <c r="AC293" i="22" s="1"/>
  <c r="V289" i="22"/>
  <c r="AC289" i="22" s="1"/>
  <c r="V475" i="22"/>
  <c r="AC475" i="22" s="1"/>
  <c r="U473" i="22"/>
  <c r="W473" i="22"/>
  <c r="AD473" i="22" s="1"/>
  <c r="V471" i="22"/>
  <c r="AC471" i="22" s="1"/>
  <c r="U470" i="22"/>
  <c r="Y463" i="22"/>
  <c r="AF463" i="22" s="1"/>
  <c r="W463" i="22"/>
  <c r="AD463" i="22" s="1"/>
  <c r="U462" i="22"/>
  <c r="Z456" i="22"/>
  <c r="AG456" i="22" s="1"/>
  <c r="V454" i="22"/>
  <c r="AC454" i="22" s="1"/>
  <c r="Z448" i="22"/>
  <c r="AG448" i="22" s="1"/>
  <c r="V446" i="22"/>
  <c r="AC446" i="22" s="1"/>
  <c r="Z440" i="22"/>
  <c r="AG440" i="22" s="1"/>
  <c r="V438" i="22"/>
  <c r="AC438" i="22" s="1"/>
  <c r="Z432" i="22"/>
  <c r="AG432" i="22" s="1"/>
  <c r="V430" i="22"/>
  <c r="AC430" i="22" s="1"/>
  <c r="Z424" i="22"/>
  <c r="AG424" i="22" s="1"/>
  <c r="V422" i="22"/>
  <c r="AC422" i="22" s="1"/>
  <c r="Z416" i="22"/>
  <c r="AG416" i="22" s="1"/>
  <c r="V414" i="22"/>
  <c r="AC414" i="22" s="1"/>
  <c r="Z408" i="22"/>
  <c r="AG408" i="22" s="1"/>
  <c r="V406" i="22"/>
  <c r="AC406" i="22" s="1"/>
  <c r="Z400" i="22"/>
  <c r="AG400" i="22" s="1"/>
  <c r="V398" i="22"/>
  <c r="AC398" i="22" s="1"/>
  <c r="Z392" i="22"/>
  <c r="AG392" i="22" s="1"/>
  <c r="V390" i="22"/>
  <c r="AC390" i="22" s="1"/>
  <c r="Z384" i="22"/>
  <c r="AG384" i="22" s="1"/>
  <c r="V382" i="22"/>
  <c r="AC382" i="22" s="1"/>
  <c r="Z376" i="22"/>
  <c r="AG376" i="22" s="1"/>
  <c r="V374" i="22"/>
  <c r="AC374" i="22" s="1"/>
  <c r="V366" i="22"/>
  <c r="AC366" i="22" s="1"/>
  <c r="Y356" i="22"/>
  <c r="AF356" i="22" s="1"/>
  <c r="X356" i="22"/>
  <c r="AE356" i="22" s="1"/>
  <c r="V350" i="22"/>
  <c r="AC350" i="22" s="1"/>
  <c r="Y340" i="22"/>
  <c r="AF340" i="22" s="1"/>
  <c r="X340" i="22"/>
  <c r="AE340" i="22" s="1"/>
  <c r="V334" i="22"/>
  <c r="AC334" i="22" s="1"/>
  <c r="Y324" i="22"/>
  <c r="AF324" i="22" s="1"/>
  <c r="X324" i="22"/>
  <c r="AE324" i="22" s="1"/>
  <c r="V318" i="22"/>
  <c r="AC318" i="22" s="1"/>
  <c r="Y308" i="22"/>
  <c r="AF308" i="22" s="1"/>
  <c r="X308" i="22"/>
  <c r="AE308" i="22" s="1"/>
  <c r="V302" i="22"/>
  <c r="AC302" i="22" s="1"/>
  <c r="Y292" i="22"/>
  <c r="AF292" i="22" s="1"/>
  <c r="X292" i="22"/>
  <c r="AE292" i="22" s="1"/>
  <c r="Y286" i="22"/>
  <c r="AF286" i="22" s="1"/>
  <c r="U284" i="22"/>
  <c r="Y278" i="22"/>
  <c r="AF278" i="22" s="1"/>
  <c r="U276" i="22"/>
  <c r="Y270" i="22"/>
  <c r="AF270" i="22" s="1"/>
  <c r="U268" i="22"/>
  <c r="Y262" i="22"/>
  <c r="AF262" i="22" s="1"/>
  <c r="Y254" i="22"/>
  <c r="AF254" i="22" s="1"/>
  <c r="U252" i="22"/>
  <c r="Y246" i="22"/>
  <c r="AF246" i="22" s="1"/>
  <c r="U244" i="22"/>
  <c r="Y238" i="22"/>
  <c r="AF238" i="22" s="1"/>
  <c r="U236" i="22"/>
  <c r="W284" i="22"/>
  <c r="AD284" i="22" s="1"/>
  <c r="W276" i="22"/>
  <c r="AD276" i="22" s="1"/>
  <c r="W268" i="22"/>
  <c r="AD268" i="22" s="1"/>
  <c r="W252" i="22"/>
  <c r="AD252" i="22" s="1"/>
  <c r="W244" i="22"/>
  <c r="AD244" i="22" s="1"/>
  <c r="W236" i="22"/>
  <c r="AD236" i="22" s="1"/>
  <c r="Y287" i="22"/>
  <c r="AF287" i="22" s="1"/>
  <c r="V285" i="22"/>
  <c r="AC285" i="22" s="1"/>
  <c r="Y283" i="22"/>
  <c r="AF283" i="22" s="1"/>
  <c r="X275" i="22"/>
  <c r="AE275" i="22" s="1"/>
  <c r="U271" i="22"/>
  <c r="W271" i="22"/>
  <c r="AD271" i="22" s="1"/>
  <c r="V269" i="22"/>
  <c r="AC269" i="22" s="1"/>
  <c r="Y267" i="22"/>
  <c r="AF267" i="22" s="1"/>
  <c r="Z253" i="22"/>
  <c r="AG253" i="22" s="1"/>
  <c r="Z241" i="22"/>
  <c r="AG241" i="22" s="1"/>
  <c r="V233" i="22"/>
  <c r="AC233" i="22" s="1"/>
  <c r="U232" i="22"/>
  <c r="U231" i="22"/>
  <c r="W231" i="22"/>
  <c r="AD231" i="22" s="1"/>
  <c r="V229" i="22"/>
  <c r="AC229" i="22" s="1"/>
  <c r="U228" i="22"/>
  <c r="U227" i="22"/>
  <c r="W227" i="22"/>
  <c r="AD227" i="22" s="1"/>
  <c r="V225" i="22"/>
  <c r="AC225" i="22" s="1"/>
  <c r="U224" i="22"/>
  <c r="U223" i="22"/>
  <c r="W223" i="22"/>
  <c r="AD223" i="22" s="1"/>
  <c r="V221" i="22"/>
  <c r="AC221" i="22" s="1"/>
  <c r="U220" i="22"/>
  <c r="U219" i="22"/>
  <c r="W219" i="22"/>
  <c r="AD219" i="22" s="1"/>
  <c r="V217" i="22"/>
  <c r="AC217" i="22" s="1"/>
  <c r="U216" i="22"/>
  <c r="U215" i="22"/>
  <c r="W215" i="22"/>
  <c r="AD215" i="22" s="1"/>
  <c r="W214" i="22"/>
  <c r="AD214" i="22" s="1"/>
  <c r="V213" i="22"/>
  <c r="AC213" i="22" s="1"/>
  <c r="U212" i="22"/>
  <c r="U211" i="22"/>
  <c r="W211" i="22"/>
  <c r="AD211" i="22" s="1"/>
  <c r="W210" i="22"/>
  <c r="AD210" i="22" s="1"/>
  <c r="V209" i="22"/>
  <c r="AC209" i="22" s="1"/>
  <c r="U208" i="22"/>
  <c r="U207" i="22"/>
  <c r="W207" i="22"/>
  <c r="AD207" i="22" s="1"/>
  <c r="W206" i="22"/>
  <c r="AD206" i="22" s="1"/>
  <c r="V205" i="22"/>
  <c r="AC205" i="22" s="1"/>
  <c r="U204" i="22"/>
  <c r="U203" i="22"/>
  <c r="W203" i="22"/>
  <c r="AD203" i="22" s="1"/>
  <c r="W202" i="22"/>
  <c r="AD202" i="22" s="1"/>
  <c r="U200" i="22"/>
  <c r="U199" i="22"/>
  <c r="W199" i="22"/>
  <c r="AD199" i="22" s="1"/>
  <c r="W198" i="22"/>
  <c r="AD198" i="22" s="1"/>
  <c r="V197" i="22"/>
  <c r="AC197" i="22" s="1"/>
  <c r="U196" i="22"/>
  <c r="U195" i="22"/>
  <c r="W195" i="22"/>
  <c r="AD195" i="22" s="1"/>
  <c r="W194" i="22"/>
  <c r="AD194" i="22" s="1"/>
  <c r="V193" i="22"/>
  <c r="AC193" i="22" s="1"/>
  <c r="U192" i="22"/>
  <c r="U191" i="22"/>
  <c r="W191" i="22"/>
  <c r="AD191" i="22" s="1"/>
  <c r="W190" i="22"/>
  <c r="AD190" i="22" s="1"/>
  <c r="V189" i="22"/>
  <c r="AC189" i="22" s="1"/>
  <c r="U188" i="22"/>
  <c r="U187" i="22"/>
  <c r="W187" i="22"/>
  <c r="AD187" i="22" s="1"/>
  <c r="W186" i="22"/>
  <c r="AD186" i="22" s="1"/>
  <c r="V185" i="22"/>
  <c r="AC185" i="22" s="1"/>
  <c r="U184" i="22"/>
  <c r="U183" i="22"/>
  <c r="W183" i="22"/>
  <c r="AD183" i="22" s="1"/>
  <c r="W182" i="22"/>
  <c r="AD182" i="22" s="1"/>
  <c r="V181" i="22"/>
  <c r="AC181" i="22" s="1"/>
  <c r="U180" i="22"/>
  <c r="U179" i="22"/>
  <c r="W179" i="22"/>
  <c r="AD179" i="22" s="1"/>
  <c r="W178" i="22"/>
  <c r="AD178" i="22" s="1"/>
  <c r="V177" i="22"/>
  <c r="AC177" i="22" s="1"/>
  <c r="X259" i="22"/>
  <c r="AE259" i="22" s="1"/>
  <c r="U255" i="22"/>
  <c r="W255" i="22"/>
  <c r="AD255" i="22" s="1"/>
  <c r="V253" i="22"/>
  <c r="AC253" i="22" s="1"/>
  <c r="Y251" i="22"/>
  <c r="AF251" i="22" s="1"/>
  <c r="X243" i="22"/>
  <c r="AE243" i="22" s="1"/>
  <c r="U239" i="22"/>
  <c r="W239" i="22"/>
  <c r="AD239" i="22" s="1"/>
  <c r="V237" i="22"/>
  <c r="AC237" i="22" s="1"/>
  <c r="Y235" i="22"/>
  <c r="AF235" i="22" s="1"/>
  <c r="U285" i="22"/>
  <c r="W285" i="22"/>
  <c r="AD285" i="22" s="1"/>
  <c r="Y281" i="22"/>
  <c r="AF281" i="22" s="1"/>
  <c r="X273" i="22"/>
  <c r="AE273" i="22" s="1"/>
  <c r="U269" i="22"/>
  <c r="W269" i="22"/>
  <c r="AD269" i="22" s="1"/>
  <c r="Y265" i="22"/>
  <c r="AF265" i="22" s="1"/>
  <c r="Z161" i="22"/>
  <c r="AG161" i="22" s="1"/>
  <c r="V159" i="22"/>
  <c r="AC159" i="22" s="1"/>
  <c r="Z153" i="22"/>
  <c r="AG153" i="22" s="1"/>
  <c r="V151" i="22"/>
  <c r="AC151" i="22" s="1"/>
  <c r="Z145" i="22"/>
  <c r="AG145" i="22" s="1"/>
  <c r="V143" i="22"/>
  <c r="AC143" i="22" s="1"/>
  <c r="Z137" i="22"/>
  <c r="AG137" i="22" s="1"/>
  <c r="V135" i="22"/>
  <c r="AC135" i="22" s="1"/>
  <c r="Z129" i="22"/>
  <c r="AG129" i="22" s="1"/>
  <c r="V127" i="22"/>
  <c r="AC127" i="22" s="1"/>
  <c r="Z121" i="22"/>
  <c r="AG121" i="22" s="1"/>
  <c r="Y257" i="22"/>
  <c r="AF257" i="22" s="1"/>
  <c r="X249" i="22"/>
  <c r="AE249" i="22" s="1"/>
  <c r="U245" i="22"/>
  <c r="W245" i="22"/>
  <c r="AD245" i="22" s="1"/>
  <c r="Y241" i="22"/>
  <c r="AF241" i="22" s="1"/>
  <c r="X183" i="22"/>
  <c r="AE183" i="22" s="1"/>
  <c r="X181" i="22"/>
  <c r="AE181" i="22" s="1"/>
  <c r="X179" i="22"/>
  <c r="AE179" i="22" s="1"/>
  <c r="X177" i="22"/>
  <c r="AE177" i="22" s="1"/>
  <c r="Y161" i="22"/>
  <c r="AF161" i="22" s="1"/>
  <c r="Y157" i="22"/>
  <c r="AF157" i="22" s="1"/>
  <c r="Y153" i="22"/>
  <c r="AF153" i="22" s="1"/>
  <c r="Y149" i="22"/>
  <c r="AF149" i="22" s="1"/>
  <c r="Y141" i="22"/>
  <c r="AF141" i="22" s="1"/>
  <c r="Y137" i="22"/>
  <c r="AF137" i="22" s="1"/>
  <c r="Y133" i="22"/>
  <c r="AF133" i="22" s="1"/>
  <c r="Y129" i="22"/>
  <c r="AF129" i="22" s="1"/>
  <c r="Y125" i="22"/>
  <c r="AF125" i="22" s="1"/>
  <c r="Y121" i="22"/>
  <c r="AF121" i="22" s="1"/>
  <c r="W114" i="22"/>
  <c r="AD114" i="22" s="1"/>
  <c r="Z175" i="22"/>
  <c r="AG175" i="22" s="1"/>
  <c r="Z171" i="22"/>
  <c r="AG171" i="22" s="1"/>
  <c r="Z167" i="22"/>
  <c r="AG167" i="22" s="1"/>
  <c r="V164" i="22"/>
  <c r="AC164" i="22" s="1"/>
  <c r="Y164" i="22"/>
  <c r="AF164" i="22" s="1"/>
  <c r="W115" i="22"/>
  <c r="AD115" i="22" s="1"/>
  <c r="V105" i="22"/>
  <c r="AC105" i="22" s="1"/>
  <c r="V102" i="22"/>
  <c r="AC102" i="22" s="1"/>
  <c r="Y100" i="22"/>
  <c r="AF100" i="22" s="1"/>
  <c r="U99" i="22"/>
  <c r="V97" i="22"/>
  <c r="AC97" i="22" s="1"/>
  <c r="V94" i="22"/>
  <c r="AC94" i="22" s="1"/>
  <c r="Y92" i="22"/>
  <c r="AF92" i="22" s="1"/>
  <c r="U91" i="22"/>
  <c r="V89" i="22"/>
  <c r="AC89" i="22" s="1"/>
  <c r="V86" i="22"/>
  <c r="AC86" i="22" s="1"/>
  <c r="Y84" i="22"/>
  <c r="AF84" i="22" s="1"/>
  <c r="W84" i="22"/>
  <c r="AD84" i="22" s="1"/>
  <c r="U83" i="22"/>
  <c r="V78" i="22"/>
  <c r="AC78" i="22" s="1"/>
  <c r="Y76" i="22"/>
  <c r="AF76" i="22" s="1"/>
  <c r="W76" i="22"/>
  <c r="AD76" i="22" s="1"/>
  <c r="U75" i="22"/>
  <c r="V73" i="22"/>
  <c r="AC73" i="22" s="1"/>
  <c r="V70" i="22"/>
  <c r="AC70" i="22" s="1"/>
  <c r="Y68" i="22"/>
  <c r="AF68" i="22" s="1"/>
  <c r="W68" i="22"/>
  <c r="AD68" i="22" s="1"/>
  <c r="V65" i="22"/>
  <c r="AC65" i="22" s="1"/>
  <c r="V63" i="22"/>
  <c r="AC63" i="22" s="1"/>
  <c r="V61" i="22"/>
  <c r="AC61" i="22" s="1"/>
  <c r="V59" i="22"/>
  <c r="AC59" i="22" s="1"/>
  <c r="V57" i="22"/>
  <c r="AC57" i="22" s="1"/>
  <c r="V55" i="22"/>
  <c r="AC55" i="22" s="1"/>
  <c r="V53" i="22"/>
  <c r="AC53" i="22" s="1"/>
  <c r="V51" i="22"/>
  <c r="AC51" i="22" s="1"/>
  <c r="V49" i="22"/>
  <c r="AC49" i="22" s="1"/>
  <c r="V47" i="22"/>
  <c r="AC47" i="22" s="1"/>
  <c r="V43" i="22"/>
  <c r="AC43" i="22" s="1"/>
  <c r="V39" i="22"/>
  <c r="AC39" i="22" s="1"/>
  <c r="V35" i="22"/>
  <c r="AC35" i="22" s="1"/>
  <c r="V27" i="22"/>
  <c r="AC27" i="22" s="1"/>
  <c r="V23" i="22"/>
  <c r="AC23" i="22" s="1"/>
  <c r="V19" i="22"/>
  <c r="AC19" i="22" s="1"/>
  <c r="V15" i="22"/>
  <c r="AC15" i="22" s="1"/>
  <c r="V11" i="22"/>
  <c r="AC11" i="22" s="1"/>
  <c r="V7" i="22"/>
  <c r="AC7" i="22" s="1"/>
  <c r="X174" i="22"/>
  <c r="AE174" i="22" s="1"/>
  <c r="X170" i="22"/>
  <c r="AE170" i="22" s="1"/>
  <c r="X166" i="22"/>
  <c r="AE166" i="22" s="1"/>
  <c r="U119" i="22"/>
  <c r="X119" i="22"/>
  <c r="AE119" i="22" s="1"/>
  <c r="Y117" i="22"/>
  <c r="AF117" i="22" s="1"/>
  <c r="V115" i="22"/>
  <c r="AC115" i="22" s="1"/>
  <c r="U111" i="22"/>
  <c r="X111" i="22"/>
  <c r="AE111" i="22" s="1"/>
  <c r="Y109" i="22"/>
  <c r="AF109" i="22" s="1"/>
  <c r="V107" i="22"/>
  <c r="AC107" i="22" s="1"/>
  <c r="U106" i="22"/>
  <c r="Z97" i="22"/>
  <c r="AG97" i="22" s="1"/>
  <c r="Z94" i="22"/>
  <c r="AG94" i="22" s="1"/>
  <c r="U90" i="22"/>
  <c r="Z81" i="22"/>
  <c r="AG81" i="22" s="1"/>
  <c r="Z78" i="22"/>
  <c r="AG78" i="22" s="1"/>
  <c r="U74" i="22"/>
  <c r="W64" i="22"/>
  <c r="AD64" i="22" s="1"/>
  <c r="W56" i="22"/>
  <c r="AD56" i="22" s="1"/>
  <c r="W48" i="22"/>
  <c r="AD48" i="22" s="1"/>
  <c r="Z173" i="22"/>
  <c r="AG173" i="22" s="1"/>
  <c r="Z169" i="22"/>
  <c r="AG169" i="22" s="1"/>
  <c r="Z165" i="22"/>
  <c r="AG165" i="22" s="1"/>
  <c r="X101" i="22"/>
  <c r="AE101" i="22" s="1"/>
  <c r="Y101" i="22"/>
  <c r="AF101" i="22" s="1"/>
  <c r="X93" i="22"/>
  <c r="AE93" i="22" s="1"/>
  <c r="Y93" i="22"/>
  <c r="AF93" i="22" s="1"/>
  <c r="X85" i="22"/>
  <c r="AE85" i="22" s="1"/>
  <c r="Y85" i="22"/>
  <c r="AF85" i="22" s="1"/>
  <c r="Y77" i="22"/>
  <c r="AF77" i="22" s="1"/>
  <c r="Y69" i="22"/>
  <c r="AF69" i="22" s="1"/>
  <c r="Z64" i="22"/>
  <c r="AG64" i="22" s="1"/>
  <c r="V62" i="22"/>
  <c r="AC62" i="22" s="1"/>
  <c r="Z56" i="22"/>
  <c r="AG56" i="22" s="1"/>
  <c r="V54" i="22"/>
  <c r="AC54" i="22" s="1"/>
  <c r="Z48" i="22"/>
  <c r="AG48" i="22" s="1"/>
  <c r="V46" i="22"/>
  <c r="AC46" i="22" s="1"/>
  <c r="Y176" i="22"/>
  <c r="AF176" i="22" s="1"/>
  <c r="W172" i="22"/>
  <c r="AD172" i="22" s="1"/>
  <c r="Y62" i="22"/>
  <c r="AF62" i="22" s="1"/>
  <c r="U60" i="22"/>
  <c r="Y54" i="22"/>
  <c r="AF54" i="22" s="1"/>
  <c r="U52" i="22"/>
  <c r="Y46" i="22"/>
  <c r="AF46" i="22" s="1"/>
  <c r="U44" i="22"/>
  <c r="Z22" i="22"/>
  <c r="AG22" i="22" s="1"/>
  <c r="V16" i="22"/>
  <c r="AC16" i="22" s="1"/>
  <c r="Y12" i="22"/>
  <c r="AF12" i="22" s="1"/>
  <c r="Q1513" i="10"/>
  <c r="Y1505" i="10"/>
  <c r="T1505" i="10"/>
  <c r="Q1497" i="10"/>
  <c r="Y1481" i="10"/>
  <c r="T1481" i="10"/>
  <c r="R1477" i="10"/>
  <c r="S1477" i="10"/>
  <c r="X1477" i="10"/>
  <c r="X1463" i="10"/>
  <c r="S1463" i="10"/>
  <c r="X1447" i="10"/>
  <c r="S1447" i="10"/>
  <c r="X1431" i="10"/>
  <c r="S1431" i="10"/>
  <c r="X1415" i="10"/>
  <c r="S1415" i="10"/>
  <c r="X1399" i="10"/>
  <c r="S1399" i="10"/>
  <c r="U38" i="22"/>
  <c r="W38" i="22"/>
  <c r="AD38" i="22" s="1"/>
  <c r="V36" i="22"/>
  <c r="AC36" i="22" s="1"/>
  <c r="U30" i="22"/>
  <c r="W30" i="22"/>
  <c r="AD30" i="22" s="1"/>
  <c r="V28" i="22"/>
  <c r="AC28" i="22" s="1"/>
  <c r="Y18" i="22"/>
  <c r="AF18" i="22" s="1"/>
  <c r="U10" i="22"/>
  <c r="W10" i="22"/>
  <c r="AD10" i="22" s="1"/>
  <c r="Y1511" i="10"/>
  <c r="T1511" i="10"/>
  <c r="Q1503" i="10"/>
  <c r="Y1495" i="10"/>
  <c r="T1495" i="10"/>
  <c r="S1491" i="10"/>
  <c r="X1491" i="10"/>
  <c r="Y1487" i="10"/>
  <c r="T1487" i="10"/>
  <c r="P1459" i="10"/>
  <c r="P1427" i="10"/>
  <c r="P1395" i="10"/>
  <c r="U16" i="22"/>
  <c r="P1509" i="10"/>
  <c r="S1499" i="10"/>
  <c r="X1499" i="10"/>
  <c r="Q1222" i="10"/>
  <c r="U36" i="22"/>
  <c r="W36" i="22"/>
  <c r="AD36" i="22" s="1"/>
  <c r="U28" i="22"/>
  <c r="W28" i="22"/>
  <c r="AD28" i="22" s="1"/>
  <c r="U22" i="22"/>
  <c r="W22" i="22"/>
  <c r="AD22" i="22" s="1"/>
  <c r="X14" i="22"/>
  <c r="AE14" i="22" s="1"/>
  <c r="Y1515" i="10"/>
  <c r="T1515" i="10"/>
  <c r="Q1499" i="10"/>
  <c r="Q1491" i="10"/>
  <c r="Y1483" i="10"/>
  <c r="T1483" i="10"/>
  <c r="Q1475" i="10"/>
  <c r="P1463" i="10"/>
  <c r="Q1447" i="10"/>
  <c r="P1431" i="10"/>
  <c r="Q1415" i="10"/>
  <c r="P1399" i="10"/>
  <c r="X1340" i="10"/>
  <c r="S1340" i="10"/>
  <c r="X1308" i="10"/>
  <c r="S1308" i="10"/>
  <c r="X1276" i="10"/>
  <c r="S1276" i="10"/>
  <c r="X1244" i="10"/>
  <c r="S1244" i="10"/>
  <c r="P1212" i="10"/>
  <c r="O1202" i="10"/>
  <c r="Q1196" i="10"/>
  <c r="X1362" i="10"/>
  <c r="S1362" i="10"/>
  <c r="X1346" i="10"/>
  <c r="S1346" i="10"/>
  <c r="X1330" i="10"/>
  <c r="S1330" i="10"/>
  <c r="X1314" i="10"/>
  <c r="S1314" i="10"/>
  <c r="X1298" i="10"/>
  <c r="S1298" i="10"/>
  <c r="X1282" i="10"/>
  <c r="S1282" i="10"/>
  <c r="X1266" i="10"/>
  <c r="S1266" i="10"/>
  <c r="X1250" i="10"/>
  <c r="S1250" i="10"/>
  <c r="X1234" i="10"/>
  <c r="S1234" i="10"/>
  <c r="Y1206" i="10"/>
  <c r="T1206" i="10"/>
  <c r="P823" i="10"/>
  <c r="R1441" i="10"/>
  <c r="P1216" i="10"/>
  <c r="Y1200" i="10"/>
  <c r="T1200" i="10"/>
  <c r="O1189" i="10"/>
  <c r="Q1186" i="10"/>
  <c r="O1181" i="10"/>
  <c r="Q1178" i="10"/>
  <c r="O1173" i="10"/>
  <c r="Q1170" i="10"/>
  <c r="O1165" i="10"/>
  <c r="Q1162" i="10"/>
  <c r="O1157" i="10"/>
  <c r="Q1154" i="10"/>
  <c r="O1149" i="10"/>
  <c r="Q1146" i="10"/>
  <c r="O1141" i="10"/>
  <c r="Q1138" i="10"/>
  <c r="O1133" i="10"/>
  <c r="Q1130" i="10"/>
  <c r="O1125" i="10"/>
  <c r="Q1122" i="10"/>
  <c r="O1117" i="10"/>
  <c r="Q1114" i="10"/>
  <c r="O1109" i="10"/>
  <c r="Q1106" i="10"/>
  <c r="O1101" i="10"/>
  <c r="Q1098" i="10"/>
  <c r="O1093" i="10"/>
  <c r="Q1090" i="10"/>
  <c r="O1085" i="10"/>
  <c r="Q1082" i="10"/>
  <c r="O1077" i="10"/>
  <c r="Q1074" i="10"/>
  <c r="O1069" i="10"/>
  <c r="Q1066" i="10"/>
  <c r="O1061" i="10"/>
  <c r="Q1058" i="10"/>
  <c r="O1053" i="10"/>
  <c r="Q1050" i="10"/>
  <c r="O1045" i="10"/>
  <c r="Q1042" i="10"/>
  <c r="O1037" i="10"/>
  <c r="Q1034" i="10"/>
  <c r="O1029" i="10"/>
  <c r="Q1026" i="10"/>
  <c r="O1021" i="10"/>
  <c r="Q1018" i="10"/>
  <c r="O1013" i="10"/>
  <c r="Q1010" i="10"/>
  <c r="O1005" i="10"/>
  <c r="Q1002" i="10"/>
  <c r="O997" i="10"/>
  <c r="Q994" i="10"/>
  <c r="O989" i="10"/>
  <c r="Q986" i="10"/>
  <c r="O981" i="10"/>
  <c r="Q978" i="10"/>
  <c r="O973" i="10"/>
  <c r="Q970" i="10"/>
  <c r="O965" i="10"/>
  <c r="Q962" i="10"/>
  <c r="O957" i="10"/>
  <c r="Q954" i="10"/>
  <c r="O949" i="10"/>
  <c r="Q946" i="10"/>
  <c r="O941" i="10"/>
  <c r="Q938" i="10"/>
  <c r="O933" i="10"/>
  <c r="Q930" i="10"/>
  <c r="O925" i="10"/>
  <c r="Q922" i="10"/>
  <c r="O915" i="10"/>
  <c r="Q909" i="10"/>
  <c r="O904" i="10"/>
  <c r="Q899" i="10"/>
  <c r="Q1218" i="10"/>
  <c r="P1202" i="10"/>
  <c r="X950" i="10"/>
  <c r="S950" i="10"/>
  <c r="S934" i="10"/>
  <c r="X926" i="10"/>
  <c r="S926" i="10"/>
  <c r="X896" i="10"/>
  <c r="Q878" i="10"/>
  <c r="Q826" i="10"/>
  <c r="Z761" i="10"/>
  <c r="U761" i="10"/>
  <c r="S638" i="10"/>
  <c r="X638" i="10"/>
  <c r="S634" i="10"/>
  <c r="X634" i="10"/>
  <c r="S630" i="10"/>
  <c r="X630" i="10"/>
  <c r="S626" i="10"/>
  <c r="X626" i="10"/>
  <c r="S622" i="10"/>
  <c r="X622" i="10"/>
  <c r="S618" i="10"/>
  <c r="X618" i="10"/>
  <c r="S615" i="10"/>
  <c r="X615" i="10"/>
  <c r="X613" i="10"/>
  <c r="S613" i="10"/>
  <c r="S910" i="10"/>
  <c r="X910" i="10"/>
  <c r="Q764" i="10"/>
  <c r="Q760" i="10"/>
  <c r="Q759" i="10"/>
  <c r="Q758" i="10"/>
  <c r="Q757" i="10"/>
  <c r="Q756" i="10"/>
  <c r="Q755" i="10"/>
  <c r="Q754" i="10"/>
  <c r="Q753" i="10"/>
  <c r="Q752" i="10"/>
  <c r="Q751" i="10"/>
  <c r="Q750" i="10"/>
  <c r="Q749" i="10"/>
  <c r="Q748" i="10"/>
  <c r="Q747" i="10"/>
  <c r="Q746" i="10"/>
  <c r="Q745" i="10"/>
  <c r="Q744" i="10"/>
  <c r="Q743" i="10"/>
  <c r="Q742" i="10"/>
  <c r="Q741" i="10"/>
  <c r="Q740" i="10"/>
  <c r="Q739" i="10"/>
  <c r="Q738" i="10"/>
  <c r="Q737" i="10"/>
  <c r="Q736" i="10"/>
  <c r="Q735" i="10"/>
  <c r="Q734" i="10"/>
  <c r="Q733" i="10"/>
  <c r="Q732" i="10"/>
  <c r="Q731" i="10"/>
  <c r="Q730" i="10"/>
  <c r="Q729" i="10"/>
  <c r="Q728" i="10"/>
  <c r="Q727" i="10"/>
  <c r="Q726" i="10"/>
  <c r="Q725" i="10"/>
  <c r="Q724" i="10"/>
  <c r="Q723" i="10"/>
  <c r="Q722" i="10"/>
  <c r="Q721" i="10"/>
  <c r="Q720" i="10"/>
  <c r="Q719" i="10"/>
  <c r="Q718" i="10"/>
  <c r="Q717" i="10"/>
  <c r="Q716" i="10"/>
  <c r="Q715" i="10"/>
  <c r="Q714" i="10"/>
  <c r="Q713" i="10"/>
  <c r="Q712" i="10"/>
  <c r="Q711" i="10"/>
  <c r="Q710" i="10"/>
  <c r="Q709" i="10"/>
  <c r="Q708" i="10"/>
  <c r="Q707" i="10"/>
  <c r="Q706" i="10"/>
  <c r="Q705" i="10"/>
  <c r="Q704" i="10"/>
  <c r="Q703" i="10"/>
  <c r="Q702" i="10"/>
  <c r="Q701" i="10"/>
  <c r="Q700" i="10"/>
  <c r="Q699" i="10"/>
  <c r="Q698" i="10"/>
  <c r="Q697" i="10"/>
  <c r="Q696" i="10"/>
  <c r="Q695" i="10"/>
  <c r="Q694" i="10"/>
  <c r="Q693" i="10"/>
  <c r="Q692" i="10"/>
  <c r="Q691" i="10"/>
  <c r="Q690" i="10"/>
  <c r="Q689" i="10"/>
  <c r="Q688" i="10"/>
  <c r="Q687" i="10"/>
  <c r="Q686" i="10"/>
  <c r="Q685" i="10"/>
  <c r="Q684" i="10"/>
  <c r="Q683" i="10"/>
  <c r="Q682" i="10"/>
  <c r="Q681" i="10"/>
  <c r="Q680" i="10"/>
  <c r="Q679" i="10"/>
  <c r="Q678" i="10"/>
  <c r="Q677" i="10"/>
  <c r="Q676" i="10"/>
  <c r="Q675" i="10"/>
  <c r="Q674" i="10"/>
  <c r="Q673" i="10"/>
  <c r="Q672" i="10"/>
  <c r="Q671" i="10"/>
  <c r="Q670" i="10"/>
  <c r="Q669" i="10"/>
  <c r="Q668" i="10"/>
  <c r="Q667" i="10"/>
  <c r="Q666" i="10"/>
  <c r="Q665" i="10"/>
  <c r="Q664" i="10"/>
  <c r="Q663" i="10"/>
  <c r="Q662" i="10"/>
  <c r="Q661" i="10"/>
  <c r="Q660" i="10"/>
  <c r="Q659" i="10"/>
  <c r="Q658" i="10"/>
  <c r="Q657" i="10"/>
  <c r="Q656" i="10"/>
  <c r="Q655" i="10"/>
  <c r="Q654" i="10"/>
  <c r="Q653" i="10"/>
  <c r="Q652" i="10"/>
  <c r="Q651" i="10"/>
  <c r="Q650" i="10"/>
  <c r="Q649" i="10"/>
  <c r="Q648" i="10"/>
  <c r="Q647" i="10"/>
  <c r="Q646" i="10"/>
  <c r="Q645" i="10"/>
  <c r="Q644" i="10"/>
  <c r="Q643" i="10"/>
  <c r="Q642" i="10"/>
  <c r="Q641" i="10"/>
  <c r="T1191" i="10"/>
  <c r="Y1191" i="10"/>
  <c r="Y1183" i="10"/>
  <c r="T1183" i="10"/>
  <c r="Y1175" i="10"/>
  <c r="T1175" i="10"/>
  <c r="Y1167" i="10"/>
  <c r="T1167" i="10"/>
  <c r="Y1159" i="10"/>
  <c r="T1159" i="10"/>
  <c r="Y1151" i="10"/>
  <c r="T1151" i="10"/>
  <c r="Y1143" i="10"/>
  <c r="T1143" i="10"/>
  <c r="Y1135" i="10"/>
  <c r="T1135" i="10"/>
  <c r="Y1127" i="10"/>
  <c r="T1127" i="10"/>
  <c r="Y1119" i="10"/>
  <c r="T1119" i="10"/>
  <c r="Y1103" i="10"/>
  <c r="T1103" i="10"/>
  <c r="P1095" i="10"/>
  <c r="P1087" i="10"/>
  <c r="P1079" i="10"/>
  <c r="P1071" i="10"/>
  <c r="P1063" i="10"/>
  <c r="P1055" i="10"/>
  <c r="P1047" i="10"/>
  <c r="P1039" i="10"/>
  <c r="P1031" i="10"/>
  <c r="P1023" i="10"/>
  <c r="P1015" i="10"/>
  <c r="P1007" i="10"/>
  <c r="P999" i="10"/>
  <c r="P991" i="10"/>
  <c r="P983" i="10"/>
  <c r="P975" i="10"/>
  <c r="P967" i="10"/>
  <c r="P959" i="10"/>
  <c r="X913" i="10"/>
  <c r="U910" i="10"/>
  <c r="Z910" i="10"/>
  <c r="O840" i="10"/>
  <c r="O822" i="10"/>
  <c r="P614" i="10"/>
  <c r="O597" i="10"/>
  <c r="O593" i="10"/>
  <c r="O589" i="10"/>
  <c r="O585" i="10"/>
  <c r="O581" i="10"/>
  <c r="O577" i="10"/>
  <c r="O541" i="10"/>
  <c r="X513" i="10"/>
  <c r="S513" i="10"/>
  <c r="O509" i="10"/>
  <c r="O505" i="10"/>
  <c r="O501" i="10"/>
  <c r="O497" i="10"/>
  <c r="O493" i="10"/>
  <c r="X489" i="10"/>
  <c r="S489" i="10"/>
  <c r="X485" i="10"/>
  <c r="S485" i="10"/>
  <c r="O481" i="10"/>
  <c r="O477" i="10"/>
  <c r="O473" i="10"/>
  <c r="O469" i="10"/>
  <c r="O465" i="10"/>
  <c r="O461" i="10"/>
  <c r="O457" i="10"/>
  <c r="O453" i="10"/>
  <c r="O449" i="10"/>
  <c r="O445" i="10"/>
  <c r="O441" i="10"/>
  <c r="O437" i="10"/>
  <c r="O433" i="10"/>
  <c r="O429" i="10"/>
  <c r="O425" i="10"/>
  <c r="O421" i="10"/>
  <c r="O417" i="10"/>
  <c r="Y941" i="10"/>
  <c r="T941" i="10"/>
  <c r="Y933" i="10"/>
  <c r="T933" i="10"/>
  <c r="Y925" i="10"/>
  <c r="T925" i="10"/>
  <c r="O412" i="10"/>
  <c r="O408" i="10"/>
  <c r="S404" i="10"/>
  <c r="X404" i="10"/>
  <c r="S400" i="10"/>
  <c r="X400" i="10"/>
  <c r="S396" i="10"/>
  <c r="X396" i="10"/>
  <c r="S392" i="10"/>
  <c r="X392" i="10"/>
  <c r="S388" i="10"/>
  <c r="X388" i="10"/>
  <c r="K1514" i="10"/>
  <c r="K1512" i="10"/>
  <c r="K1510" i="10"/>
  <c r="K1508" i="10"/>
  <c r="Q1508" i="10" s="1"/>
  <c r="K1506" i="10"/>
  <c r="K1504" i="10"/>
  <c r="K1502" i="10"/>
  <c r="K1500" i="10"/>
  <c r="Q1500" i="10" s="1"/>
  <c r="K1498" i="10"/>
  <c r="K1496" i="10"/>
  <c r="K1494" i="10"/>
  <c r="Q1494" i="10" s="1"/>
  <c r="K1492" i="10"/>
  <c r="Q1492" i="10" s="1"/>
  <c r="K1490" i="10"/>
  <c r="Q1490" i="10" s="1"/>
  <c r="K1488" i="10"/>
  <c r="Q1488" i="10" s="1"/>
  <c r="K1486" i="10"/>
  <c r="Q1486" i="10" s="1"/>
  <c r="K1484" i="10"/>
  <c r="Q1484" i="10" s="1"/>
  <c r="K1482" i="10"/>
  <c r="K1480" i="10"/>
  <c r="K1478" i="10"/>
  <c r="K1476" i="10"/>
  <c r="Q1476" i="10" s="1"/>
  <c r="K1474" i="10"/>
  <c r="K1472" i="10"/>
  <c r="K1487" i="10"/>
  <c r="K1479" i="10"/>
  <c r="Q1479" i="10" s="1"/>
  <c r="K1469" i="10"/>
  <c r="K1466" i="10"/>
  <c r="K1461" i="10"/>
  <c r="K1458" i="10"/>
  <c r="Q1458" i="10" s="1"/>
  <c r="K1453" i="10"/>
  <c r="K1450" i="10"/>
  <c r="K1445" i="10"/>
  <c r="K1442" i="10"/>
  <c r="Q1442" i="10" s="1"/>
  <c r="K1437" i="10"/>
  <c r="K1434" i="10"/>
  <c r="K1429" i="10"/>
  <c r="K1426" i="10"/>
  <c r="Q1426" i="10" s="1"/>
  <c r="K1421" i="10"/>
  <c r="K1418" i="10"/>
  <c r="K1413" i="10"/>
  <c r="K1410" i="10"/>
  <c r="K1405" i="10"/>
  <c r="K1402" i="10"/>
  <c r="K1397" i="10"/>
  <c r="K1394" i="10"/>
  <c r="Q1394" i="10" s="1"/>
  <c r="K1389" i="10"/>
  <c r="K1468" i="10"/>
  <c r="K1460" i="10"/>
  <c r="K1452" i="10"/>
  <c r="Q1452" i="10" s="1"/>
  <c r="K1444" i="10"/>
  <c r="K1436" i="10"/>
  <c r="K1428" i="10"/>
  <c r="K1420" i="10"/>
  <c r="Q1420" i="10" s="1"/>
  <c r="K1412" i="10"/>
  <c r="K1404" i="10"/>
  <c r="K1396" i="10"/>
  <c r="K1388" i="10"/>
  <c r="Q1388" i="10" s="1"/>
  <c r="K1386" i="10"/>
  <c r="Q1386" i="10" s="1"/>
  <c r="K1384" i="10"/>
  <c r="K1382" i="10"/>
  <c r="Q1382" i="10" s="1"/>
  <c r="K1380" i="10"/>
  <c r="Q1380" i="10" s="1"/>
  <c r="K1378" i="10"/>
  <c r="Q1378" i="10" s="1"/>
  <c r="K1376" i="10"/>
  <c r="K1374" i="10"/>
  <c r="Q1374" i="10" s="1"/>
  <c r="K1372" i="10"/>
  <c r="Q1372" i="10" s="1"/>
  <c r="K1370" i="10"/>
  <c r="Q1370" i="10" s="1"/>
  <c r="K1368" i="10"/>
  <c r="K1366" i="10"/>
  <c r="Q1366" i="10" s="1"/>
  <c r="K1364" i="10"/>
  <c r="Q1364" i="10" s="1"/>
  <c r="K1362" i="10"/>
  <c r="Q1362" i="10" s="1"/>
  <c r="K1360" i="10"/>
  <c r="K1358" i="10"/>
  <c r="Q1358" i="10" s="1"/>
  <c r="K1356" i="10"/>
  <c r="Q1356" i="10" s="1"/>
  <c r="K1354" i="10"/>
  <c r="Q1354" i="10" s="1"/>
  <c r="K1352" i="10"/>
  <c r="K1350" i="10"/>
  <c r="Q1350" i="10" s="1"/>
  <c r="K1348" i="10"/>
  <c r="Q1348" i="10" s="1"/>
  <c r="K1346" i="10"/>
  <c r="Q1346" i="10" s="1"/>
  <c r="K1344" i="10"/>
  <c r="K1342" i="10"/>
  <c r="Q1342" i="10" s="1"/>
  <c r="K1340" i="10"/>
  <c r="Q1340" i="10" s="1"/>
  <c r="K1338" i="10"/>
  <c r="Q1338" i="10" s="1"/>
  <c r="K1336" i="10"/>
  <c r="K1334" i="10"/>
  <c r="Q1334" i="10" s="1"/>
  <c r="K1332" i="10"/>
  <c r="Q1332" i="10" s="1"/>
  <c r="K1330" i="10"/>
  <c r="Q1330" i="10" s="1"/>
  <c r="K1328" i="10"/>
  <c r="K1326" i="10"/>
  <c r="Q1326" i="10" s="1"/>
  <c r="K1324" i="10"/>
  <c r="Q1324" i="10" s="1"/>
  <c r="K1322" i="10"/>
  <c r="Q1322" i="10" s="1"/>
  <c r="K1320" i="10"/>
  <c r="K1318" i="10"/>
  <c r="Q1318" i="10" s="1"/>
  <c r="K1316" i="10"/>
  <c r="Q1316" i="10" s="1"/>
  <c r="K1314" i="10"/>
  <c r="Q1314" i="10" s="1"/>
  <c r="K1312" i="10"/>
  <c r="K1310" i="10"/>
  <c r="Q1310" i="10" s="1"/>
  <c r="K1308" i="10"/>
  <c r="Q1308" i="10" s="1"/>
  <c r="K1306" i="10"/>
  <c r="Q1306" i="10" s="1"/>
  <c r="K1304" i="10"/>
  <c r="K1302" i="10"/>
  <c r="Q1302" i="10" s="1"/>
  <c r="K1300" i="10"/>
  <c r="Q1300" i="10" s="1"/>
  <c r="K1298" i="10"/>
  <c r="Q1298" i="10" s="1"/>
  <c r="K1296" i="10"/>
  <c r="K1294" i="10"/>
  <c r="Q1294" i="10" s="1"/>
  <c r="K1292" i="10"/>
  <c r="Q1292" i="10" s="1"/>
  <c r="K1290" i="10"/>
  <c r="Q1290" i="10" s="1"/>
  <c r="K1288" i="10"/>
  <c r="K1286" i="10"/>
  <c r="Q1286" i="10" s="1"/>
  <c r="K1284" i="10"/>
  <c r="Q1284" i="10" s="1"/>
  <c r="K1282" i="10"/>
  <c r="Q1282" i="10" s="1"/>
  <c r="K1280" i="10"/>
  <c r="K1278" i="10"/>
  <c r="Q1278" i="10" s="1"/>
  <c r="K1276" i="10"/>
  <c r="Q1276" i="10" s="1"/>
  <c r="K1274" i="10"/>
  <c r="Q1274" i="10" s="1"/>
  <c r="K1272" i="10"/>
  <c r="K1270" i="10"/>
  <c r="Q1270" i="10" s="1"/>
  <c r="K1268" i="10"/>
  <c r="Q1268" i="10" s="1"/>
  <c r="K1266" i="10"/>
  <c r="Q1266" i="10" s="1"/>
  <c r="K1264" i="10"/>
  <c r="K1262" i="10"/>
  <c r="Q1262" i="10" s="1"/>
  <c r="K1260" i="10"/>
  <c r="Q1260" i="10" s="1"/>
  <c r="K1258" i="10"/>
  <c r="Q1258" i="10" s="1"/>
  <c r="K1256" i="10"/>
  <c r="K1254" i="10"/>
  <c r="Q1254" i="10" s="1"/>
  <c r="K1252" i="10"/>
  <c r="Q1252" i="10" s="1"/>
  <c r="K1250" i="10"/>
  <c r="Q1250" i="10" s="1"/>
  <c r="K1248" i="10"/>
  <c r="K1246" i="10"/>
  <c r="Q1246" i="10" s="1"/>
  <c r="K1244" i="10"/>
  <c r="Q1244" i="10" s="1"/>
  <c r="K1242" i="10"/>
  <c r="Q1242" i="10" s="1"/>
  <c r="K1240" i="10"/>
  <c r="K1238" i="10"/>
  <c r="Q1238" i="10" s="1"/>
  <c r="K1236" i="10"/>
  <c r="Q1236" i="10" s="1"/>
  <c r="K1234" i="10"/>
  <c r="Q1234" i="10" s="1"/>
  <c r="K1232" i="10"/>
  <c r="K1230" i="10"/>
  <c r="Q1230" i="10" s="1"/>
  <c r="K1228" i="10"/>
  <c r="Q1228" i="10" s="1"/>
  <c r="K1226" i="10"/>
  <c r="Q1226" i="10" s="1"/>
  <c r="K1470" i="10"/>
  <c r="Q1470" i="10" s="1"/>
  <c r="K1462" i="10"/>
  <c r="K1454" i="10"/>
  <c r="Q1454" i="10" s="1"/>
  <c r="K1446" i="10"/>
  <c r="K1438" i="10"/>
  <c r="Q1438" i="10" s="1"/>
  <c r="K1430" i="10"/>
  <c r="K1422" i="10"/>
  <c r="Q1422" i="10" s="1"/>
  <c r="K1414" i="10"/>
  <c r="K1406" i="10"/>
  <c r="Q1406" i="10" s="1"/>
  <c r="K1398" i="10"/>
  <c r="K1390" i="10"/>
  <c r="K1489" i="10"/>
  <c r="Q1489" i="10" s="1"/>
  <c r="K1481" i="10"/>
  <c r="K1473" i="10"/>
  <c r="K1467" i="10"/>
  <c r="Q1467" i="10" s="1"/>
  <c r="K1464" i="10"/>
  <c r="K1459" i="10"/>
  <c r="K1456" i="10"/>
  <c r="Q1456" i="10" s="1"/>
  <c r="K1451" i="10"/>
  <c r="Q1451" i="10" s="1"/>
  <c r="K1448" i="10"/>
  <c r="K1443" i="10"/>
  <c r="Q1443" i="10" s="1"/>
  <c r="K1440" i="10"/>
  <c r="K1435" i="10"/>
  <c r="Q1435" i="10" s="1"/>
  <c r="K1432" i="10"/>
  <c r="K1427" i="10"/>
  <c r="K1424" i="10"/>
  <c r="Q1424" i="10" s="1"/>
  <c r="K1419" i="10"/>
  <c r="Q1419" i="10" s="1"/>
  <c r="K1416" i="10"/>
  <c r="K1411" i="10"/>
  <c r="Q1411" i="10" s="1"/>
  <c r="K1408" i="10"/>
  <c r="K1403" i="10"/>
  <c r="Q1403" i="10" s="1"/>
  <c r="K1400" i="10"/>
  <c r="K1395" i="10"/>
  <c r="K1392" i="10"/>
  <c r="Q1392" i="10" s="1"/>
  <c r="K1387" i="10"/>
  <c r="K1385" i="10"/>
  <c r="Q1385" i="10" s="1"/>
  <c r="K1383" i="10"/>
  <c r="K1381" i="10"/>
  <c r="K1379" i="10"/>
  <c r="Q1379" i="10" s="1"/>
  <c r="K1377" i="10"/>
  <c r="Q1377" i="10" s="1"/>
  <c r="K1375" i="10"/>
  <c r="K1373" i="10"/>
  <c r="K1371" i="10"/>
  <c r="Q1371" i="10" s="1"/>
  <c r="K1369" i="10"/>
  <c r="Q1369" i="10" s="1"/>
  <c r="K1367" i="10"/>
  <c r="K1365" i="10"/>
  <c r="K1359" i="10"/>
  <c r="Q1359" i="10" s="1"/>
  <c r="K1351" i="10"/>
  <c r="K1343" i="10"/>
  <c r="K1335" i="10"/>
  <c r="K1327" i="10"/>
  <c r="Q1327" i="10" s="1"/>
  <c r="K1319" i="10"/>
  <c r="K1311" i="10"/>
  <c r="K1303" i="10"/>
  <c r="K1295" i="10"/>
  <c r="Q1295" i="10" s="1"/>
  <c r="K1287" i="10"/>
  <c r="K1279" i="10"/>
  <c r="K1271" i="10"/>
  <c r="K1263" i="10"/>
  <c r="Q1263" i="10" s="1"/>
  <c r="K1255" i="10"/>
  <c r="K1247" i="10"/>
  <c r="K1239" i="10"/>
  <c r="K1231" i="10"/>
  <c r="Q1231" i="10" s="1"/>
  <c r="K1223" i="10"/>
  <c r="K1216" i="10"/>
  <c r="K1213" i="10"/>
  <c r="K1208" i="10"/>
  <c r="Q1208" i="10" s="1"/>
  <c r="K1205" i="10"/>
  <c r="K1200" i="10"/>
  <c r="K1197" i="10"/>
  <c r="K1192" i="10"/>
  <c r="Q1192" i="10" s="1"/>
  <c r="K886" i="10"/>
  <c r="Q886" i="10" s="1"/>
  <c r="K870" i="10"/>
  <c r="Q870" i="10" s="1"/>
  <c r="K847" i="10"/>
  <c r="Q847" i="10" s="1"/>
  <c r="K837" i="10"/>
  <c r="Q837" i="10" s="1"/>
  <c r="K1357" i="10"/>
  <c r="K1349" i="10"/>
  <c r="K1341" i="10"/>
  <c r="K1333" i="10"/>
  <c r="Q1333" i="10" s="1"/>
  <c r="K1325" i="10"/>
  <c r="K1317" i="10"/>
  <c r="K1309" i="10"/>
  <c r="K1301" i="10"/>
  <c r="Q1301" i="10" s="1"/>
  <c r="K1293" i="10"/>
  <c r="K1285" i="10"/>
  <c r="K1277" i="10"/>
  <c r="K1269" i="10"/>
  <c r="Q1269" i="10" s="1"/>
  <c r="K1261" i="10"/>
  <c r="K1253" i="10"/>
  <c r="K1245" i="10"/>
  <c r="K1237" i="10"/>
  <c r="Q1237" i="10" s="1"/>
  <c r="K1229" i="10"/>
  <c r="K1221" i="10"/>
  <c r="Q1221" i="10" s="1"/>
  <c r="K1215" i="10"/>
  <c r="K1207" i="10"/>
  <c r="Q1207" i="10" s="1"/>
  <c r="K1199" i="10"/>
  <c r="K1363" i="10"/>
  <c r="K1355" i="10"/>
  <c r="K1347" i="10"/>
  <c r="Q1347" i="10" s="1"/>
  <c r="K1339" i="10"/>
  <c r="K1331" i="10"/>
  <c r="K1323" i="10"/>
  <c r="K1315" i="10"/>
  <c r="Q1315" i="10" s="1"/>
  <c r="K1307" i="10"/>
  <c r="K1299" i="10"/>
  <c r="K1291" i="10"/>
  <c r="K1283" i="10"/>
  <c r="Q1283" i="10" s="1"/>
  <c r="K1275" i="10"/>
  <c r="K1267" i="10"/>
  <c r="K1259" i="10"/>
  <c r="K1251" i="10"/>
  <c r="Q1251" i="10" s="1"/>
  <c r="K1243" i="10"/>
  <c r="K1235" i="10"/>
  <c r="K1227" i="10"/>
  <c r="K1217" i="10"/>
  <c r="Q1217" i="10" s="1"/>
  <c r="K1209" i="10"/>
  <c r="K1201" i="10"/>
  <c r="K1193" i="10"/>
  <c r="Q1193" i="10" s="1"/>
  <c r="K916" i="10"/>
  <c r="Q916" i="10" s="1"/>
  <c r="K912" i="10"/>
  <c r="Q912" i="10" s="1"/>
  <c r="K908" i="10"/>
  <c r="Q908" i="10" s="1"/>
  <c r="K905" i="10"/>
  <c r="Q905" i="10" s="1"/>
  <c r="K901" i="10"/>
  <c r="Q901" i="10" s="1"/>
  <c r="K898" i="10"/>
  <c r="K877" i="10"/>
  <c r="Q877" i="10" s="1"/>
  <c r="K875" i="10"/>
  <c r="K869" i="10"/>
  <c r="K867" i="10"/>
  <c r="K845" i="10"/>
  <c r="Q845" i="10" s="1"/>
  <c r="K844" i="10"/>
  <c r="Q844" i="10" s="1"/>
  <c r="K835" i="10"/>
  <c r="Q835" i="10" s="1"/>
  <c r="K831" i="10"/>
  <c r="K823" i="10"/>
  <c r="K821" i="10"/>
  <c r="Q821" i="10" s="1"/>
  <c r="K819" i="10"/>
  <c r="K762" i="10"/>
  <c r="K1361" i="10"/>
  <c r="Q1361" i="10" s="1"/>
  <c r="K1353" i="10"/>
  <c r="Q1353" i="10" s="1"/>
  <c r="K1345" i="10"/>
  <c r="Q1345" i="10" s="1"/>
  <c r="K1337" i="10"/>
  <c r="Q1337" i="10" s="1"/>
  <c r="K1329" i="10"/>
  <c r="Q1329" i="10" s="1"/>
  <c r="K1321" i="10"/>
  <c r="Q1321" i="10" s="1"/>
  <c r="K1313" i="10"/>
  <c r="Q1313" i="10" s="1"/>
  <c r="K1305" i="10"/>
  <c r="Q1305" i="10" s="1"/>
  <c r="K1297" i="10"/>
  <c r="Q1297" i="10" s="1"/>
  <c r="K1289" i="10"/>
  <c r="Q1289" i="10" s="1"/>
  <c r="K1281" i="10"/>
  <c r="Q1281" i="10" s="1"/>
  <c r="K1273" i="10"/>
  <c r="Q1273" i="10" s="1"/>
  <c r="K1265" i="10"/>
  <c r="Q1265" i="10" s="1"/>
  <c r="K1257" i="10"/>
  <c r="Q1257" i="10" s="1"/>
  <c r="K1249" i="10"/>
  <c r="Q1249" i="10" s="1"/>
  <c r="K1241" i="10"/>
  <c r="Q1241" i="10" s="1"/>
  <c r="K1233" i="10"/>
  <c r="Q1233" i="10" s="1"/>
  <c r="K1225" i="10"/>
  <c r="Q1225" i="10" s="1"/>
  <c r="K1219" i="10"/>
  <c r="K1214" i="10"/>
  <c r="Q1214" i="10" s="1"/>
  <c r="K1211" i="10"/>
  <c r="K1206" i="10"/>
  <c r="K1203" i="10"/>
  <c r="K1198" i="10"/>
  <c r="K1195" i="10"/>
  <c r="Q1195" i="10" s="1"/>
  <c r="K1191" i="10"/>
  <c r="K1189" i="10"/>
  <c r="K1187" i="10"/>
  <c r="K1185" i="10"/>
  <c r="Q1185" i="10" s="1"/>
  <c r="K1183" i="10"/>
  <c r="Q1183" i="10" s="1"/>
  <c r="K1181" i="10"/>
  <c r="K1179" i="10"/>
  <c r="K1177" i="10"/>
  <c r="Q1177" i="10" s="1"/>
  <c r="K1175" i="10"/>
  <c r="Q1175" i="10" s="1"/>
  <c r="K1173" i="10"/>
  <c r="K1171" i="10"/>
  <c r="K1169" i="10"/>
  <c r="Q1169" i="10" s="1"/>
  <c r="K1167" i="10"/>
  <c r="Q1167" i="10" s="1"/>
  <c r="K1165" i="10"/>
  <c r="K1163" i="10"/>
  <c r="K1161" i="10"/>
  <c r="Q1161" i="10" s="1"/>
  <c r="K1159" i="10"/>
  <c r="K1157" i="10"/>
  <c r="K1155" i="10"/>
  <c r="K1153" i="10"/>
  <c r="Q1153" i="10" s="1"/>
  <c r="K1151" i="10"/>
  <c r="Q1151" i="10" s="1"/>
  <c r="K1149" i="10"/>
  <c r="K1147" i="10"/>
  <c r="K1145" i="10"/>
  <c r="Q1145" i="10" s="1"/>
  <c r="K1143" i="10"/>
  <c r="Q1143" i="10" s="1"/>
  <c r="K1141" i="10"/>
  <c r="K1139" i="10"/>
  <c r="K1137" i="10"/>
  <c r="Q1137" i="10" s="1"/>
  <c r="K1135" i="10"/>
  <c r="Q1135" i="10" s="1"/>
  <c r="K1133" i="10"/>
  <c r="K1131" i="10"/>
  <c r="K1129" i="10"/>
  <c r="Q1129" i="10" s="1"/>
  <c r="K1127" i="10"/>
  <c r="K1125" i="10"/>
  <c r="K1123" i="10"/>
  <c r="K1121" i="10"/>
  <c r="Q1121" i="10" s="1"/>
  <c r="K1119" i="10"/>
  <c r="Q1119" i="10" s="1"/>
  <c r="K1117" i="10"/>
  <c r="K1115" i="10"/>
  <c r="K1113" i="10"/>
  <c r="Q1113" i="10" s="1"/>
  <c r="K1111" i="10"/>
  <c r="Q1111" i="10" s="1"/>
  <c r="K1109" i="10"/>
  <c r="K1107" i="10"/>
  <c r="K1105" i="10"/>
  <c r="Q1105" i="10" s="1"/>
  <c r="K1103" i="10"/>
  <c r="Q1103" i="10" s="1"/>
  <c r="K1101" i="10"/>
  <c r="K1099" i="10"/>
  <c r="K1097" i="10"/>
  <c r="Q1097" i="10" s="1"/>
  <c r="K1095" i="10"/>
  <c r="K1093" i="10"/>
  <c r="K1091" i="10"/>
  <c r="K1089" i="10"/>
  <c r="Q1089" i="10" s="1"/>
  <c r="K1087" i="10"/>
  <c r="Q1087" i="10" s="1"/>
  <c r="K1085" i="10"/>
  <c r="K1083" i="10"/>
  <c r="K1081" i="10"/>
  <c r="Q1081" i="10" s="1"/>
  <c r="K1079" i="10"/>
  <c r="Q1079" i="10" s="1"/>
  <c r="K1077" i="10"/>
  <c r="K1075" i="10"/>
  <c r="K1073" i="10"/>
  <c r="Q1073" i="10" s="1"/>
  <c r="K1071" i="10"/>
  <c r="Q1071" i="10" s="1"/>
  <c r="K1069" i="10"/>
  <c r="K1067" i="10"/>
  <c r="K1065" i="10"/>
  <c r="Q1065" i="10" s="1"/>
  <c r="K1063" i="10"/>
  <c r="K1061" i="10"/>
  <c r="K1059" i="10"/>
  <c r="K1057" i="10"/>
  <c r="Q1057" i="10" s="1"/>
  <c r="K1055" i="10"/>
  <c r="Q1055" i="10" s="1"/>
  <c r="K1053" i="10"/>
  <c r="K1051" i="10"/>
  <c r="K1049" i="10"/>
  <c r="Q1049" i="10" s="1"/>
  <c r="K1047" i="10"/>
  <c r="Q1047" i="10" s="1"/>
  <c r="K1045" i="10"/>
  <c r="K1043" i="10"/>
  <c r="K1041" i="10"/>
  <c r="Q1041" i="10" s="1"/>
  <c r="K1039" i="10"/>
  <c r="Q1039" i="10" s="1"/>
  <c r="K1037" i="10"/>
  <c r="K1035" i="10"/>
  <c r="K1033" i="10"/>
  <c r="Q1033" i="10" s="1"/>
  <c r="K1031" i="10"/>
  <c r="K1029" i="10"/>
  <c r="K1027" i="10"/>
  <c r="K1025" i="10"/>
  <c r="Q1025" i="10" s="1"/>
  <c r="K1023" i="10"/>
  <c r="Q1023" i="10" s="1"/>
  <c r="K1021" i="10"/>
  <c r="K1019" i="10"/>
  <c r="K1017" i="10"/>
  <c r="Q1017" i="10" s="1"/>
  <c r="K1015" i="10"/>
  <c r="Q1015" i="10" s="1"/>
  <c r="K1013" i="10"/>
  <c r="Q1013" i="10" s="1"/>
  <c r="K1011" i="10"/>
  <c r="Q1011" i="10" s="1"/>
  <c r="K1009" i="10"/>
  <c r="Q1009" i="10" s="1"/>
  <c r="K1007" i="10"/>
  <c r="Q1007" i="10" s="1"/>
  <c r="K1005" i="10"/>
  <c r="Q1005" i="10" s="1"/>
  <c r="K1003" i="10"/>
  <c r="Q1003" i="10" s="1"/>
  <c r="K1001" i="10"/>
  <c r="Q1001" i="10" s="1"/>
  <c r="K999" i="10"/>
  <c r="K997" i="10"/>
  <c r="Q997" i="10" s="1"/>
  <c r="K995" i="10"/>
  <c r="Q995" i="10" s="1"/>
  <c r="K993" i="10"/>
  <c r="Q993" i="10" s="1"/>
  <c r="K991" i="10"/>
  <c r="Q991" i="10" s="1"/>
  <c r="K989" i="10"/>
  <c r="Q989" i="10" s="1"/>
  <c r="K987" i="10"/>
  <c r="Q987" i="10" s="1"/>
  <c r="K985" i="10"/>
  <c r="Q985" i="10" s="1"/>
  <c r="K983" i="10"/>
  <c r="Q983" i="10" s="1"/>
  <c r="K981" i="10"/>
  <c r="Q981" i="10" s="1"/>
  <c r="K979" i="10"/>
  <c r="Q979" i="10" s="1"/>
  <c r="K977" i="10"/>
  <c r="Q977" i="10" s="1"/>
  <c r="K975" i="10"/>
  <c r="Q975" i="10" s="1"/>
  <c r="K973" i="10"/>
  <c r="Q973" i="10" s="1"/>
  <c r="K971" i="10"/>
  <c r="K969" i="10"/>
  <c r="Q969" i="10" s="1"/>
  <c r="K967" i="10"/>
  <c r="Q967" i="10" s="1"/>
  <c r="K965" i="10"/>
  <c r="Q965" i="10" s="1"/>
  <c r="K963" i="10"/>
  <c r="Q963" i="10" s="1"/>
  <c r="K961" i="10"/>
  <c r="Q961" i="10" s="1"/>
  <c r="K959" i="10"/>
  <c r="Q959" i="10" s="1"/>
  <c r="K957" i="10"/>
  <c r="Q957" i="10" s="1"/>
  <c r="K955" i="10"/>
  <c r="Q955" i="10" s="1"/>
  <c r="K911" i="10"/>
  <c r="Q911" i="10" s="1"/>
  <c r="K876" i="10"/>
  <c r="Q876" i="10" s="1"/>
  <c r="K815" i="10"/>
  <c r="Q815" i="10" s="1"/>
  <c r="K814" i="10"/>
  <c r="Q814" i="10" s="1"/>
  <c r="K797" i="10"/>
  <c r="Q797" i="10" s="1"/>
  <c r="K786" i="10"/>
  <c r="Q786" i="10" s="1"/>
  <c r="K774" i="10"/>
  <c r="Q774" i="10" s="1"/>
  <c r="K904" i="10"/>
  <c r="Q904" i="10" s="1"/>
  <c r="K871" i="10"/>
  <c r="Q871" i="10" s="1"/>
  <c r="K865" i="10"/>
  <c r="K859" i="10"/>
  <c r="Q859" i="10" s="1"/>
  <c r="K827" i="10"/>
  <c r="Q827" i="10" s="1"/>
  <c r="K822" i="10"/>
  <c r="K802" i="10"/>
  <c r="Q802" i="10" s="1"/>
  <c r="K801" i="10"/>
  <c r="Q801" i="10" s="1"/>
  <c r="R801" i="10" s="1"/>
  <c r="K799" i="10"/>
  <c r="Q799" i="10" s="1"/>
  <c r="K777" i="10"/>
  <c r="Q777" i="10" s="1"/>
  <c r="K763" i="10"/>
  <c r="K640" i="10"/>
  <c r="K639" i="10"/>
  <c r="K638" i="10"/>
  <c r="Q638" i="10" s="1"/>
  <c r="K637" i="10"/>
  <c r="K636" i="10"/>
  <c r="K635" i="10"/>
  <c r="K634" i="10"/>
  <c r="Q634" i="10" s="1"/>
  <c r="K633" i="10"/>
  <c r="K632" i="10"/>
  <c r="K631" i="10"/>
  <c r="K630" i="10"/>
  <c r="Q630" i="10" s="1"/>
  <c r="K629" i="10"/>
  <c r="K628" i="10"/>
  <c r="K627" i="10"/>
  <c r="K626" i="10"/>
  <c r="Q626" i="10" s="1"/>
  <c r="K625" i="10"/>
  <c r="K624" i="10"/>
  <c r="K623" i="10"/>
  <c r="K622" i="10"/>
  <c r="Q622" i="10" s="1"/>
  <c r="K621" i="10"/>
  <c r="K620" i="10"/>
  <c r="K619" i="10"/>
  <c r="K618" i="10"/>
  <c r="Q618" i="10" s="1"/>
  <c r="K617" i="10"/>
  <c r="K616" i="10"/>
  <c r="K953" i="10"/>
  <c r="Q953" i="10" s="1"/>
  <c r="K951" i="10"/>
  <c r="Q951" i="10" s="1"/>
  <c r="K949" i="10"/>
  <c r="K947" i="10"/>
  <c r="Q947" i="10" s="1"/>
  <c r="K945" i="10"/>
  <c r="Q945" i="10" s="1"/>
  <c r="K943" i="10"/>
  <c r="Q943" i="10" s="1"/>
  <c r="K941" i="10"/>
  <c r="Q941" i="10" s="1"/>
  <c r="K939" i="10"/>
  <c r="Q939" i="10" s="1"/>
  <c r="K937" i="10"/>
  <c r="Q937" i="10" s="1"/>
  <c r="K935" i="10"/>
  <c r="Q935" i="10" s="1"/>
  <c r="K933" i="10"/>
  <c r="Q933" i="10" s="1"/>
  <c r="K931" i="10"/>
  <c r="Q931" i="10" s="1"/>
  <c r="K929" i="10"/>
  <c r="Q929" i="10" s="1"/>
  <c r="K927" i="10"/>
  <c r="Q927" i="10" s="1"/>
  <c r="K925" i="10"/>
  <c r="Q925" i="10" s="1"/>
  <c r="K923" i="10"/>
  <c r="Q923" i="10" s="1"/>
  <c r="K921" i="10"/>
  <c r="Q921" i="10" s="1"/>
  <c r="K919" i="10"/>
  <c r="Q919" i="10" s="1"/>
  <c r="K900" i="10"/>
  <c r="Q900" i="10" s="1"/>
  <c r="K874" i="10"/>
  <c r="Q874" i="10" s="1"/>
  <c r="K868" i="10"/>
  <c r="Q868" i="10" s="1"/>
  <c r="K846" i="10"/>
  <c r="Q846" i="10" s="1"/>
  <c r="K794" i="10"/>
  <c r="Q794" i="10" s="1"/>
  <c r="K789" i="10"/>
  <c r="Q789" i="10" s="1"/>
  <c r="K785" i="10"/>
  <c r="Q785" i="10" s="1"/>
  <c r="K767" i="10"/>
  <c r="Q767" i="10" s="1"/>
  <c r="K615" i="10"/>
  <c r="Q615" i="10" s="1"/>
  <c r="K613" i="10"/>
  <c r="Q613" i="10" s="1"/>
  <c r="K915" i="10"/>
  <c r="Q915" i="10" s="1"/>
  <c r="K897" i="10"/>
  <c r="Q897" i="10" s="1"/>
  <c r="K839" i="10"/>
  <c r="Q839" i="10" s="1"/>
  <c r="K818" i="10"/>
  <c r="Q818" i="10" s="1"/>
  <c r="K791" i="10"/>
  <c r="Q791" i="10" s="1"/>
  <c r="K778" i="10"/>
  <c r="Q778" i="10" s="1"/>
  <c r="K773" i="10"/>
  <c r="Q773" i="10" s="1"/>
  <c r="K612" i="10"/>
  <c r="Q612" i="10" s="1"/>
  <c r="K611" i="10"/>
  <c r="K610" i="10"/>
  <c r="Q610" i="10" s="1"/>
  <c r="K609" i="10"/>
  <c r="Q609" i="10" s="1"/>
  <c r="K608" i="10"/>
  <c r="K607" i="10"/>
  <c r="Q607" i="10" s="1"/>
  <c r="K606" i="10"/>
  <c r="Q606" i="10" s="1"/>
  <c r="K605" i="10"/>
  <c r="K604" i="10"/>
  <c r="Q604" i="10" s="1"/>
  <c r="K603" i="10"/>
  <c r="K602" i="10"/>
  <c r="K601" i="10"/>
  <c r="Q601" i="10" s="1"/>
  <c r="K600" i="10"/>
  <c r="K599" i="10"/>
  <c r="Q599" i="10" s="1"/>
  <c r="K598" i="10"/>
  <c r="K597" i="10"/>
  <c r="K596" i="10"/>
  <c r="K595" i="10"/>
  <c r="K594" i="10"/>
  <c r="Q594" i="10" s="1"/>
  <c r="K593" i="10"/>
  <c r="Q593" i="10" s="1"/>
  <c r="K592" i="10"/>
  <c r="K591" i="10"/>
  <c r="K590" i="10"/>
  <c r="Q590" i="10" s="1"/>
  <c r="K589" i="10"/>
  <c r="K588" i="10"/>
  <c r="K587" i="10"/>
  <c r="Q587" i="10" s="1"/>
  <c r="K586" i="10"/>
  <c r="Q586" i="10" s="1"/>
  <c r="K585" i="10"/>
  <c r="K584" i="10"/>
  <c r="Q584" i="10" s="1"/>
  <c r="K583" i="10"/>
  <c r="Q583" i="10" s="1"/>
  <c r="K582" i="10"/>
  <c r="Q582" i="10" s="1"/>
  <c r="K581" i="10"/>
  <c r="K580" i="10"/>
  <c r="K579" i="10"/>
  <c r="K578" i="10"/>
  <c r="Q578" i="10" s="1"/>
  <c r="K577" i="10"/>
  <c r="Q577" i="10" s="1"/>
  <c r="K576" i="10"/>
  <c r="K575" i="10"/>
  <c r="K574" i="10"/>
  <c r="Q574" i="10" s="1"/>
  <c r="K573" i="10"/>
  <c r="K572" i="10"/>
  <c r="Q572" i="10" s="1"/>
  <c r="K571" i="10"/>
  <c r="K570" i="10"/>
  <c r="Q570" i="10" s="1"/>
  <c r="K569" i="10"/>
  <c r="Q569" i="10" s="1"/>
  <c r="K568" i="10"/>
  <c r="K567" i="10"/>
  <c r="K566" i="10"/>
  <c r="Q566" i="10" s="1"/>
  <c r="K565" i="10"/>
  <c r="K564" i="10"/>
  <c r="Q564" i="10" s="1"/>
  <c r="K563" i="10"/>
  <c r="K562" i="10"/>
  <c r="K561" i="10"/>
  <c r="Q561" i="10" s="1"/>
  <c r="K560" i="10"/>
  <c r="K559" i="10"/>
  <c r="K558" i="10"/>
  <c r="Q558" i="10" s="1"/>
  <c r="K557" i="10"/>
  <c r="K556" i="10"/>
  <c r="K555" i="10"/>
  <c r="K554" i="10"/>
  <c r="Q554" i="10" s="1"/>
  <c r="K553" i="10"/>
  <c r="Q553" i="10" s="1"/>
  <c r="K552" i="10"/>
  <c r="K551" i="10"/>
  <c r="Q551" i="10" s="1"/>
  <c r="K550" i="10"/>
  <c r="Q550" i="10" s="1"/>
  <c r="K549" i="10"/>
  <c r="K548" i="10"/>
  <c r="K547" i="10"/>
  <c r="K546" i="10"/>
  <c r="Q546" i="10" s="1"/>
  <c r="K545" i="10"/>
  <c r="K544" i="10"/>
  <c r="Q544" i="10" s="1"/>
  <c r="K543" i="10"/>
  <c r="K542" i="10"/>
  <c r="Q542" i="10" s="1"/>
  <c r="K541" i="10"/>
  <c r="Q541" i="10" s="1"/>
  <c r="K540" i="10"/>
  <c r="K539" i="10"/>
  <c r="K538" i="10"/>
  <c r="K537" i="10"/>
  <c r="Q537" i="10" s="1"/>
  <c r="K536" i="10"/>
  <c r="K535" i="10"/>
  <c r="Q535" i="10" s="1"/>
  <c r="K534" i="10"/>
  <c r="K533" i="10"/>
  <c r="K532" i="10"/>
  <c r="Q532" i="10" s="1"/>
  <c r="K531" i="10"/>
  <c r="Q531" i="10" s="1"/>
  <c r="K530" i="10"/>
  <c r="K529" i="10"/>
  <c r="K528" i="10"/>
  <c r="K527" i="10"/>
  <c r="K526" i="10"/>
  <c r="Q526" i="10" s="1"/>
  <c r="K525" i="10"/>
  <c r="K524" i="10"/>
  <c r="Q524" i="10" s="1"/>
  <c r="K523" i="10"/>
  <c r="Q523" i="10" s="1"/>
  <c r="K522" i="10"/>
  <c r="Q522" i="10" s="1"/>
  <c r="K521" i="10"/>
  <c r="K520" i="10"/>
  <c r="K519" i="10"/>
  <c r="K518" i="10"/>
  <c r="Q518" i="10" s="1"/>
  <c r="K517" i="10"/>
  <c r="K516" i="10"/>
  <c r="Q516" i="10" s="1"/>
  <c r="K515" i="10"/>
  <c r="Q515" i="10" s="1"/>
  <c r="K514" i="10"/>
  <c r="Q514" i="10" s="1"/>
  <c r="K513" i="10"/>
  <c r="K512" i="10"/>
  <c r="K511" i="10"/>
  <c r="K510" i="10"/>
  <c r="Q510" i="10" s="1"/>
  <c r="K509" i="10"/>
  <c r="K508" i="10"/>
  <c r="K507" i="10"/>
  <c r="K506" i="10"/>
  <c r="Q506" i="10" s="1"/>
  <c r="K505" i="10"/>
  <c r="K504" i="10"/>
  <c r="Q504" i="10" s="1"/>
  <c r="K503" i="10"/>
  <c r="Q503" i="10" s="1"/>
  <c r="K502" i="10"/>
  <c r="K501" i="10"/>
  <c r="Q501" i="10" s="1"/>
  <c r="K500" i="10"/>
  <c r="Q500" i="10" s="1"/>
  <c r="K499" i="10"/>
  <c r="K498" i="10"/>
  <c r="Q498" i="10" s="1"/>
  <c r="K497" i="10"/>
  <c r="K496" i="10"/>
  <c r="K495" i="10"/>
  <c r="K494" i="10"/>
  <c r="Q494" i="10" s="1"/>
  <c r="K493" i="10"/>
  <c r="K492" i="10"/>
  <c r="K491" i="10"/>
  <c r="K490" i="10"/>
  <c r="Q490" i="10" s="1"/>
  <c r="K489" i="10"/>
  <c r="K488" i="10"/>
  <c r="K487" i="10"/>
  <c r="K486" i="10"/>
  <c r="Q486" i="10" s="1"/>
  <c r="K485" i="10"/>
  <c r="K484" i="10"/>
  <c r="K483" i="10"/>
  <c r="K482" i="10"/>
  <c r="Q482" i="10" s="1"/>
  <c r="K481" i="10"/>
  <c r="K480" i="10"/>
  <c r="K479" i="10"/>
  <c r="Q479" i="10" s="1"/>
  <c r="K478" i="10"/>
  <c r="Q478" i="10" s="1"/>
  <c r="K477" i="10"/>
  <c r="K476" i="10"/>
  <c r="Q476" i="10" s="1"/>
  <c r="K475" i="10"/>
  <c r="K474" i="10"/>
  <c r="K473" i="10"/>
  <c r="Q473" i="10" s="1"/>
  <c r="K472" i="10"/>
  <c r="K471" i="10"/>
  <c r="K470" i="10"/>
  <c r="Q470" i="10" s="1"/>
  <c r="K469" i="10"/>
  <c r="K468" i="10"/>
  <c r="K467" i="10"/>
  <c r="K466" i="10"/>
  <c r="Q466" i="10" s="1"/>
  <c r="K465" i="10"/>
  <c r="K464" i="10"/>
  <c r="K463" i="10"/>
  <c r="Q463" i="10" s="1"/>
  <c r="K462" i="10"/>
  <c r="Q462" i="10" s="1"/>
  <c r="K461" i="10"/>
  <c r="K460" i="10"/>
  <c r="Q460" i="10" s="1"/>
  <c r="K459" i="10"/>
  <c r="K458" i="10"/>
  <c r="Q458" i="10" s="1"/>
  <c r="K457" i="10"/>
  <c r="Q457" i="10" s="1"/>
  <c r="K193" i="10"/>
  <c r="K191" i="10"/>
  <c r="K185" i="10"/>
  <c r="Q185" i="10" s="1"/>
  <c r="K183" i="10"/>
  <c r="K179" i="10"/>
  <c r="Q179" i="10" s="1"/>
  <c r="K171" i="10"/>
  <c r="Q171" i="10" s="1"/>
  <c r="K167" i="10"/>
  <c r="Q167" i="10" s="1"/>
  <c r="K157" i="10"/>
  <c r="K144" i="10"/>
  <c r="K141" i="10"/>
  <c r="K138" i="10"/>
  <c r="Q138" i="10" s="1"/>
  <c r="K127" i="10"/>
  <c r="K126" i="10"/>
  <c r="K125" i="10"/>
  <c r="K124" i="10"/>
  <c r="Q124" i="10" s="1"/>
  <c r="K115" i="10"/>
  <c r="Q115" i="10" s="1"/>
  <c r="K114" i="10"/>
  <c r="K112" i="10"/>
  <c r="K110" i="10"/>
  <c r="Q110" i="10" s="1"/>
  <c r="K102" i="10"/>
  <c r="K86" i="10"/>
  <c r="K85" i="10"/>
  <c r="K82" i="10"/>
  <c r="Q82" i="10" s="1"/>
  <c r="K74" i="10"/>
  <c r="K67" i="10"/>
  <c r="K63" i="10"/>
  <c r="K54" i="10"/>
  <c r="Q54" i="10" s="1"/>
  <c r="K53" i="10"/>
  <c r="K52" i="10"/>
  <c r="K51" i="10"/>
  <c r="K46" i="10"/>
  <c r="Q46" i="10" s="1"/>
  <c r="K45" i="10"/>
  <c r="K44" i="10"/>
  <c r="K38" i="10"/>
  <c r="K35" i="10"/>
  <c r="Q35" i="10" s="1"/>
  <c r="K31" i="10"/>
  <c r="K27" i="10"/>
  <c r="K17" i="10"/>
  <c r="K7" i="10"/>
  <c r="K456" i="10"/>
  <c r="K455" i="10"/>
  <c r="K454" i="10"/>
  <c r="K453" i="10"/>
  <c r="Q453" i="10" s="1"/>
  <c r="K452" i="10"/>
  <c r="Q452" i="10" s="1"/>
  <c r="K451" i="10"/>
  <c r="K450" i="10"/>
  <c r="K449" i="10"/>
  <c r="Q449" i="10" s="1"/>
  <c r="K448" i="10"/>
  <c r="Q448" i="10" s="1"/>
  <c r="K447" i="10"/>
  <c r="K446" i="10"/>
  <c r="K445" i="10"/>
  <c r="Q445" i="10" s="1"/>
  <c r="K444" i="10"/>
  <c r="K443" i="10"/>
  <c r="K442" i="10"/>
  <c r="K441" i="10"/>
  <c r="Q441" i="10" s="1"/>
  <c r="K440" i="10"/>
  <c r="K439" i="10"/>
  <c r="K438" i="10"/>
  <c r="K437" i="10"/>
  <c r="Q437" i="10" s="1"/>
  <c r="K436" i="10"/>
  <c r="Q436" i="10" s="1"/>
  <c r="K435" i="10"/>
  <c r="K434" i="10"/>
  <c r="K433" i="10"/>
  <c r="Q433" i="10" s="1"/>
  <c r="K432" i="10"/>
  <c r="Q432" i="10" s="1"/>
  <c r="K431" i="10"/>
  <c r="K430" i="10"/>
  <c r="K429" i="10"/>
  <c r="Q429" i="10" s="1"/>
  <c r="K428" i="10"/>
  <c r="K427" i="10"/>
  <c r="K426" i="10"/>
  <c r="K425" i="10"/>
  <c r="Q425" i="10" s="1"/>
  <c r="K424" i="10"/>
  <c r="K423" i="10"/>
  <c r="K422" i="10"/>
  <c r="K421" i="10"/>
  <c r="Q421" i="10" s="1"/>
  <c r="K420" i="10"/>
  <c r="Q420" i="10" s="1"/>
  <c r="K419" i="10"/>
  <c r="K418" i="10"/>
  <c r="K417" i="10"/>
  <c r="Q417" i="10" s="1"/>
  <c r="K416" i="10"/>
  <c r="Q416" i="10" s="1"/>
  <c r="K415" i="10"/>
  <c r="K414" i="10"/>
  <c r="K413" i="10"/>
  <c r="Q413" i="10" s="1"/>
  <c r="K412" i="10"/>
  <c r="K411" i="10"/>
  <c r="K410" i="10"/>
  <c r="K409" i="10"/>
  <c r="Q409" i="10" s="1"/>
  <c r="K408" i="10"/>
  <c r="K407" i="10"/>
  <c r="K406" i="10"/>
  <c r="K405" i="10"/>
  <c r="Q405" i="10" s="1"/>
  <c r="K404" i="10"/>
  <c r="K403" i="10"/>
  <c r="K402" i="10"/>
  <c r="K401" i="10"/>
  <c r="Q401" i="10" s="1"/>
  <c r="K400" i="10"/>
  <c r="K399" i="10"/>
  <c r="K398" i="10"/>
  <c r="K397" i="10"/>
  <c r="Q397" i="10" s="1"/>
  <c r="K396" i="10"/>
  <c r="K395" i="10"/>
  <c r="K394" i="10"/>
  <c r="K393" i="10"/>
  <c r="Q393" i="10" s="1"/>
  <c r="K392" i="10"/>
  <c r="K391" i="10"/>
  <c r="K390" i="10"/>
  <c r="K389" i="10"/>
  <c r="Q389" i="10" s="1"/>
  <c r="K388" i="10"/>
  <c r="K387" i="10"/>
  <c r="K253" i="10"/>
  <c r="K251" i="10"/>
  <c r="Q251" i="10" s="1"/>
  <c r="K249" i="10"/>
  <c r="K247" i="10"/>
  <c r="K245" i="10"/>
  <c r="K243" i="10"/>
  <c r="Q243" i="10" s="1"/>
  <c r="K241" i="10"/>
  <c r="K239" i="10"/>
  <c r="K237" i="10"/>
  <c r="K235" i="10"/>
  <c r="Q235" i="10" s="1"/>
  <c r="K233" i="10"/>
  <c r="K231" i="10"/>
  <c r="K229" i="10"/>
  <c r="K227" i="10"/>
  <c r="Q227" i="10" s="1"/>
  <c r="K225" i="10"/>
  <c r="K223" i="10"/>
  <c r="K221" i="10"/>
  <c r="K219" i="10"/>
  <c r="Q219" i="10" s="1"/>
  <c r="K217" i="10"/>
  <c r="K215" i="10"/>
  <c r="K213" i="10"/>
  <c r="K211" i="10"/>
  <c r="Q211" i="10" s="1"/>
  <c r="K209" i="10"/>
  <c r="K207" i="10"/>
  <c r="K205" i="10"/>
  <c r="K203" i="10"/>
  <c r="Q203" i="10" s="1"/>
  <c r="K201" i="10"/>
  <c r="K199" i="10"/>
  <c r="K197" i="10"/>
  <c r="K195" i="10"/>
  <c r="Q195" i="10" s="1"/>
  <c r="K189" i="10"/>
  <c r="Q189" i="10" s="1"/>
  <c r="K187" i="10"/>
  <c r="Q187" i="10" s="1"/>
  <c r="K181" i="10"/>
  <c r="K177" i="10"/>
  <c r="Q177" i="10" s="1"/>
  <c r="K175" i="10"/>
  <c r="K173" i="10"/>
  <c r="K169" i="10"/>
  <c r="K162" i="10"/>
  <c r="Q162" i="10" s="1"/>
  <c r="K161" i="10"/>
  <c r="Q161" i="10" s="1"/>
  <c r="K159" i="10"/>
  <c r="K156" i="10"/>
  <c r="K155" i="10"/>
  <c r="Q155" i="10" s="1"/>
  <c r="K145" i="10"/>
  <c r="Q145" i="10" s="1"/>
  <c r="K142" i="10"/>
  <c r="K137" i="10"/>
  <c r="K135" i="10"/>
  <c r="K134" i="10"/>
  <c r="K133" i="10"/>
  <c r="K132" i="10"/>
  <c r="K131" i="10"/>
  <c r="Q131" i="10" s="1"/>
  <c r="K130" i="10"/>
  <c r="K129" i="10"/>
  <c r="K128" i="10"/>
  <c r="K120" i="10"/>
  <c r="K119" i="10"/>
  <c r="K117" i="10"/>
  <c r="K113" i="10"/>
  <c r="K108" i="10"/>
  <c r="Q108" i="10" s="1"/>
  <c r="K105" i="10"/>
  <c r="Q105" i="10" s="1"/>
  <c r="K101" i="10"/>
  <c r="K98" i="10"/>
  <c r="K97" i="10"/>
  <c r="Q97" i="10" s="1"/>
  <c r="K95" i="10"/>
  <c r="K92" i="10"/>
  <c r="K81" i="10"/>
  <c r="K80" i="10"/>
  <c r="K78" i="10"/>
  <c r="K73" i="10"/>
  <c r="K72" i="10"/>
  <c r="K69" i="10"/>
  <c r="Q69" i="10" s="1"/>
  <c r="K66" i="10"/>
  <c r="K65" i="10"/>
  <c r="K64" i="10"/>
  <c r="K58" i="10"/>
  <c r="Q58" i="10" s="1"/>
  <c r="K56" i="10"/>
  <c r="K55" i="10"/>
  <c r="K49" i="10"/>
  <c r="K41" i="10"/>
  <c r="Q41" i="10" s="1"/>
  <c r="K37" i="10"/>
  <c r="K36" i="10"/>
  <c r="K34" i="10"/>
  <c r="K33" i="10"/>
  <c r="Q33" i="10" s="1"/>
  <c r="K32" i="10"/>
  <c r="K30" i="10"/>
  <c r="K28" i="10"/>
  <c r="K26" i="10"/>
  <c r="Q26" i="10" s="1"/>
  <c r="K25" i="10"/>
  <c r="Q25" i="10" s="1"/>
  <c r="K22" i="10"/>
  <c r="K18" i="10"/>
  <c r="K16" i="10"/>
  <c r="K13" i="10"/>
  <c r="K11" i="10"/>
  <c r="K366" i="10"/>
  <c r="Q366" i="10" s="1"/>
  <c r="R366" i="10" s="1"/>
  <c r="K365" i="10"/>
  <c r="Q365" i="10" s="1"/>
  <c r="K364" i="10"/>
  <c r="Q364" i="10" s="1"/>
  <c r="K363" i="10"/>
  <c r="Q363" i="10" s="1"/>
  <c r="K362" i="10"/>
  <c r="Q362" i="10" s="1"/>
  <c r="K361" i="10"/>
  <c r="Q361" i="10" s="1"/>
  <c r="K360" i="10"/>
  <c r="Q360" i="10" s="1"/>
  <c r="K359" i="10"/>
  <c r="Q359" i="10" s="1"/>
  <c r="K358" i="10"/>
  <c r="Q358" i="10" s="1"/>
  <c r="K357" i="10"/>
  <c r="Q357" i="10" s="1"/>
  <c r="K356" i="10"/>
  <c r="Q356" i="10" s="1"/>
  <c r="K355" i="10"/>
  <c r="Q355" i="10" s="1"/>
  <c r="K354" i="10"/>
  <c r="Q354" i="10" s="1"/>
  <c r="K353" i="10"/>
  <c r="Q353" i="10" s="1"/>
  <c r="K352" i="10"/>
  <c r="Q352" i="10" s="1"/>
  <c r="K351" i="10"/>
  <c r="Q351" i="10" s="1"/>
  <c r="K350" i="10"/>
  <c r="Q350" i="10" s="1"/>
  <c r="K349" i="10"/>
  <c r="Q349" i="10" s="1"/>
  <c r="K348" i="10"/>
  <c r="Q348" i="10" s="1"/>
  <c r="K347" i="10"/>
  <c r="Q347" i="10" s="1"/>
  <c r="K346" i="10"/>
  <c r="Q346" i="10" s="1"/>
  <c r="K345" i="10"/>
  <c r="Q345" i="10" s="1"/>
  <c r="K344" i="10"/>
  <c r="Q344" i="10" s="1"/>
  <c r="K343" i="10"/>
  <c r="Q343" i="10" s="1"/>
  <c r="K342" i="10"/>
  <c r="Q342" i="10" s="1"/>
  <c r="K341" i="10"/>
  <c r="Q341" i="10" s="1"/>
  <c r="K340" i="10"/>
  <c r="Q340" i="10" s="1"/>
  <c r="K339" i="10"/>
  <c r="Q339" i="10" s="1"/>
  <c r="K338" i="10"/>
  <c r="Q338" i="10" s="1"/>
  <c r="K337" i="10"/>
  <c r="Q337" i="10" s="1"/>
  <c r="K336" i="10"/>
  <c r="Q336" i="10" s="1"/>
  <c r="K335" i="10"/>
  <c r="Q335" i="10" s="1"/>
  <c r="K334" i="10"/>
  <c r="Q334" i="10" s="1"/>
  <c r="K333" i="10"/>
  <c r="Q333" i="10" s="1"/>
  <c r="K332" i="10"/>
  <c r="Q332" i="10" s="1"/>
  <c r="K331" i="10"/>
  <c r="Q331" i="10" s="1"/>
  <c r="K330" i="10"/>
  <c r="Q330" i="10" s="1"/>
  <c r="K329" i="10"/>
  <c r="Q329" i="10" s="1"/>
  <c r="K328" i="10"/>
  <c r="Q328" i="10" s="1"/>
  <c r="K327" i="10"/>
  <c r="Q327" i="10" s="1"/>
  <c r="K326" i="10"/>
  <c r="Q326" i="10" s="1"/>
  <c r="K325" i="10"/>
  <c r="Q325" i="10" s="1"/>
  <c r="K324" i="10"/>
  <c r="Q324" i="10" s="1"/>
  <c r="K323" i="10"/>
  <c r="Q323" i="10" s="1"/>
  <c r="K322" i="10"/>
  <c r="Q322" i="10" s="1"/>
  <c r="K321" i="10"/>
  <c r="Q321" i="10" s="1"/>
  <c r="K320" i="10"/>
  <c r="Q320" i="10" s="1"/>
  <c r="K319" i="10"/>
  <c r="Q319" i="10" s="1"/>
  <c r="K318" i="10"/>
  <c r="Q318" i="10" s="1"/>
  <c r="K317" i="10"/>
  <c r="Q317" i="10" s="1"/>
  <c r="K316" i="10"/>
  <c r="Q316" i="10" s="1"/>
  <c r="K315" i="10"/>
  <c r="Q315" i="10" s="1"/>
  <c r="K314" i="10"/>
  <c r="Q314" i="10" s="1"/>
  <c r="K313" i="10"/>
  <c r="Q313" i="10" s="1"/>
  <c r="K312" i="10"/>
  <c r="Q312" i="10" s="1"/>
  <c r="K311" i="10"/>
  <c r="Q311" i="10" s="1"/>
  <c r="K310" i="10"/>
  <c r="Q310" i="10" s="1"/>
  <c r="K309" i="10"/>
  <c r="Q309" i="10" s="1"/>
  <c r="K308" i="10"/>
  <c r="Q308" i="10" s="1"/>
  <c r="K307" i="10"/>
  <c r="Q307" i="10" s="1"/>
  <c r="K306" i="10"/>
  <c r="Q306" i="10" s="1"/>
  <c r="K305" i="10"/>
  <c r="Q305" i="10" s="1"/>
  <c r="K304" i="10"/>
  <c r="Q304" i="10" s="1"/>
  <c r="K303" i="10"/>
  <c r="Q303" i="10" s="1"/>
  <c r="K302" i="10"/>
  <c r="Q302" i="10" s="1"/>
  <c r="K301" i="10"/>
  <c r="Q301" i="10" s="1"/>
  <c r="K300" i="10"/>
  <c r="Q300" i="10" s="1"/>
  <c r="K299" i="10"/>
  <c r="Q299" i="10" s="1"/>
  <c r="K298" i="10"/>
  <c r="Q298" i="10" s="1"/>
  <c r="K297" i="10"/>
  <c r="Q297" i="10" s="1"/>
  <c r="K296" i="10"/>
  <c r="Q296" i="10" s="1"/>
  <c r="K295" i="10"/>
  <c r="Q295" i="10" s="1"/>
  <c r="K294" i="10"/>
  <c r="Q294" i="10" s="1"/>
  <c r="K293" i="10"/>
  <c r="Q293" i="10" s="1"/>
  <c r="K292" i="10"/>
  <c r="Q292" i="10" s="1"/>
  <c r="K291" i="10"/>
  <c r="Q291" i="10" s="1"/>
  <c r="K290" i="10"/>
  <c r="Q290" i="10" s="1"/>
  <c r="K289" i="10"/>
  <c r="Q289" i="10" s="1"/>
  <c r="K288" i="10"/>
  <c r="Q288" i="10" s="1"/>
  <c r="K287" i="10"/>
  <c r="Q287" i="10" s="1"/>
  <c r="K286" i="10"/>
  <c r="Q286" i="10" s="1"/>
  <c r="K285" i="10"/>
  <c r="Q285" i="10" s="1"/>
  <c r="K284" i="10"/>
  <c r="Q284" i="10" s="1"/>
  <c r="K283" i="10"/>
  <c r="Q283" i="10" s="1"/>
  <c r="K282" i="10"/>
  <c r="Q282" i="10" s="1"/>
  <c r="K281" i="10"/>
  <c r="Q281" i="10" s="1"/>
  <c r="K280" i="10"/>
  <c r="Q280" i="10" s="1"/>
  <c r="K279" i="10"/>
  <c r="Q279" i="10" s="1"/>
  <c r="K278" i="10"/>
  <c r="Q278" i="10" s="1"/>
  <c r="K277" i="10"/>
  <c r="Q277" i="10" s="1"/>
  <c r="K276" i="10"/>
  <c r="Q276" i="10" s="1"/>
  <c r="K275" i="10"/>
  <c r="Q275" i="10" s="1"/>
  <c r="K274" i="10"/>
  <c r="Q274" i="10" s="1"/>
  <c r="K273" i="10"/>
  <c r="Q273" i="10" s="1"/>
  <c r="K272" i="10"/>
  <c r="Q272" i="10" s="1"/>
  <c r="K271" i="10"/>
  <c r="Q271" i="10" s="1"/>
  <c r="K270" i="10"/>
  <c r="Q270" i="10" s="1"/>
  <c r="K269" i="10"/>
  <c r="Q269" i="10" s="1"/>
  <c r="K268" i="10"/>
  <c r="Q268" i="10" s="1"/>
  <c r="K267" i="10"/>
  <c r="Q267" i="10" s="1"/>
  <c r="K266" i="10"/>
  <c r="Q266" i="10" s="1"/>
  <c r="K265" i="10"/>
  <c r="Q265" i="10" s="1"/>
  <c r="K264" i="10"/>
  <c r="Q264" i="10" s="1"/>
  <c r="K263" i="10"/>
  <c r="Q263" i="10" s="1"/>
  <c r="K262" i="10"/>
  <c r="Q262" i="10" s="1"/>
  <c r="K261" i="10"/>
  <c r="Q261" i="10" s="1"/>
  <c r="K165" i="10"/>
  <c r="K160" i="10"/>
  <c r="K154" i="10"/>
  <c r="K153" i="10"/>
  <c r="Q153" i="10" s="1"/>
  <c r="K152" i="10"/>
  <c r="K151" i="10"/>
  <c r="K150" i="10"/>
  <c r="K149" i="10"/>
  <c r="Q149" i="10" s="1"/>
  <c r="K140" i="10"/>
  <c r="K123" i="10"/>
  <c r="K122" i="10"/>
  <c r="K118" i="10"/>
  <c r="Q118" i="10" s="1"/>
  <c r="K111" i="10"/>
  <c r="K109" i="10"/>
  <c r="K107" i="10"/>
  <c r="K106" i="10"/>
  <c r="Q106" i="10" s="1"/>
  <c r="K103" i="10"/>
  <c r="K100" i="10"/>
  <c r="K99" i="10"/>
  <c r="K93" i="10"/>
  <c r="Q93" i="10" s="1"/>
  <c r="K91" i="10"/>
  <c r="Q91" i="10" s="1"/>
  <c r="K89" i="10"/>
  <c r="K88" i="10"/>
  <c r="K84" i="10"/>
  <c r="Q84" i="10" s="1"/>
  <c r="K76" i="10"/>
  <c r="K71" i="10"/>
  <c r="K70" i="10"/>
  <c r="K68" i="10"/>
  <c r="Q68" i="10" s="1"/>
  <c r="K62" i="10"/>
  <c r="K61" i="10"/>
  <c r="K50" i="10"/>
  <c r="K48" i="10"/>
  <c r="K24" i="10"/>
  <c r="K21" i="10"/>
  <c r="K19" i="10"/>
  <c r="K14" i="10"/>
  <c r="Q14" i="10" s="1"/>
  <c r="K10" i="10"/>
  <c r="K9" i="10"/>
  <c r="K260" i="10"/>
  <c r="Q260" i="10" s="1"/>
  <c r="K259" i="10"/>
  <c r="Q259" i="10" s="1"/>
  <c r="K258" i="10"/>
  <c r="Q258" i="10" s="1"/>
  <c r="K257" i="10"/>
  <c r="Q257" i="10" s="1"/>
  <c r="K256" i="10"/>
  <c r="Q256" i="10" s="1"/>
  <c r="K255" i="10"/>
  <c r="Q255" i="10" s="1"/>
  <c r="K164" i="10"/>
  <c r="K163" i="10"/>
  <c r="K158" i="10"/>
  <c r="K148" i="10"/>
  <c r="Q148" i="10" s="1"/>
  <c r="K147" i="10"/>
  <c r="Q147" i="10" s="1"/>
  <c r="K146" i="10"/>
  <c r="K143" i="10"/>
  <c r="K139" i="10"/>
  <c r="Q139" i="10" s="1"/>
  <c r="K136" i="10"/>
  <c r="K121" i="10"/>
  <c r="K116" i="10"/>
  <c r="K104" i="10"/>
  <c r="K96" i="10"/>
  <c r="K94" i="10"/>
  <c r="K90" i="10"/>
  <c r="K87" i="10"/>
  <c r="Q87" i="10" s="1"/>
  <c r="K83" i="10"/>
  <c r="Q83" i="10" s="1"/>
  <c r="K79" i="10"/>
  <c r="K77" i="10"/>
  <c r="K75" i="10"/>
  <c r="Q75" i="10" s="1"/>
  <c r="K60" i="10"/>
  <c r="K59" i="10"/>
  <c r="K57" i="10"/>
  <c r="K47" i="10"/>
  <c r="K43" i="10"/>
  <c r="Q43" i="10" s="1"/>
  <c r="K42" i="10"/>
  <c r="K40" i="10"/>
  <c r="K39" i="10"/>
  <c r="Q39" i="10" s="1"/>
  <c r="K29" i="10"/>
  <c r="K23" i="10"/>
  <c r="K20" i="10"/>
  <c r="K15" i="10"/>
  <c r="Q15" i="10" s="1"/>
  <c r="K12" i="10"/>
  <c r="K8" i="10"/>
  <c r="M44" i="95"/>
  <c r="M45" i="110"/>
  <c r="M44" i="122"/>
  <c r="M31" i="116"/>
  <c r="M24" i="116"/>
  <c r="M45" i="112"/>
  <c r="I52" i="96"/>
  <c r="I44" i="96" s="1"/>
  <c r="I24" i="96"/>
  <c r="I53" i="117"/>
  <c r="I45" i="117" s="1"/>
  <c r="I25" i="117"/>
  <c r="I44" i="130"/>
  <c r="Q190" i="10"/>
  <c r="P178" i="10"/>
  <c r="Q174" i="10"/>
  <c r="P166" i="10"/>
  <c r="O162" i="10"/>
  <c r="O153" i="10"/>
  <c r="O146" i="10"/>
  <c r="O138" i="10"/>
  <c r="O130" i="10"/>
  <c r="O123" i="10"/>
  <c r="O115" i="10"/>
  <c r="O107" i="10"/>
  <c r="O100" i="10"/>
  <c r="O92" i="10"/>
  <c r="O81" i="10"/>
  <c r="O66" i="10"/>
  <c r="O57" i="10"/>
  <c r="O46" i="10"/>
  <c r="O38" i="10"/>
  <c r="O28" i="10"/>
  <c r="O20" i="10"/>
  <c r="P44" i="94"/>
  <c r="P53" i="91"/>
  <c r="P45" i="91" s="1"/>
  <c r="P25" i="91"/>
  <c r="P10" i="91" s="1"/>
  <c r="P45" i="104"/>
  <c r="P52" i="112"/>
  <c r="P44" i="112" s="1"/>
  <c r="P31" i="112"/>
  <c r="P24" i="116"/>
  <c r="P10" i="116" s="1"/>
  <c r="P31" i="116"/>
  <c r="P44" i="130"/>
  <c r="H53" i="96"/>
  <c r="H45" i="96" s="1"/>
  <c r="H25" i="96"/>
  <c r="H52" i="107"/>
  <c r="H44" i="107" s="1"/>
  <c r="H24" i="107"/>
  <c r="H45" i="108"/>
  <c r="H52" i="111"/>
  <c r="H44" i="111" s="1"/>
  <c r="H24" i="111"/>
  <c r="H31" i="111"/>
  <c r="H53" i="120"/>
  <c r="H45" i="120" s="1"/>
  <c r="H25" i="120"/>
  <c r="G24" i="101"/>
  <c r="G52" i="101"/>
  <c r="G44" i="101" s="1"/>
  <c r="G25" i="94"/>
  <c r="G53" i="94"/>
  <c r="G45" i="94" s="1"/>
  <c r="G53" i="109"/>
  <c r="G45" i="109" s="1"/>
  <c r="G25" i="109"/>
  <c r="G52" i="102"/>
  <c r="G44" i="102" s="1"/>
  <c r="G24" i="102"/>
  <c r="Q556" i="10"/>
  <c r="Q540" i="10"/>
  <c r="Q529" i="10"/>
  <c r="Q521" i="10"/>
  <c r="Q513" i="10"/>
  <c r="Q497" i="10"/>
  <c r="Q475" i="10"/>
  <c r="Q459" i="10"/>
  <c r="P250" i="10"/>
  <c r="P242" i="10"/>
  <c r="Q238" i="10"/>
  <c r="P234" i="10"/>
  <c r="P226" i="10"/>
  <c r="Q222" i="10"/>
  <c r="P218" i="10"/>
  <c r="P210" i="10"/>
  <c r="P202" i="10"/>
  <c r="P186" i="10"/>
  <c r="P168" i="10"/>
  <c r="O156" i="10"/>
  <c r="O147" i="10"/>
  <c r="O139" i="10"/>
  <c r="O131" i="10"/>
  <c r="O122" i="10"/>
  <c r="O114" i="10"/>
  <c r="O106" i="10"/>
  <c r="O97" i="10"/>
  <c r="O89" i="10"/>
  <c r="O71" i="10"/>
  <c r="O64" i="10"/>
  <c r="O53" i="10"/>
  <c r="O47" i="10"/>
  <c r="O33" i="10"/>
  <c r="O23" i="10"/>
  <c r="O13" i="10"/>
  <c r="O8" i="10"/>
  <c r="Q602" i="10"/>
  <c r="Q589" i="10"/>
  <c r="Q575" i="10"/>
  <c r="Q567" i="10"/>
  <c r="Q559" i="10"/>
  <c r="Q547" i="10"/>
  <c r="Q472" i="10"/>
  <c r="Q456" i="10"/>
  <c r="Q444" i="10"/>
  <c r="Q440" i="10"/>
  <c r="Q428" i="10"/>
  <c r="Q424" i="10"/>
  <c r="K384" i="10"/>
  <c r="Q384" i="10" s="1"/>
  <c r="K380" i="10"/>
  <c r="Q380" i="10" s="1"/>
  <c r="K376" i="10"/>
  <c r="Q376" i="10" s="1"/>
  <c r="K372" i="10"/>
  <c r="Q372" i="10" s="1"/>
  <c r="K368" i="10"/>
  <c r="Q368" i="10" s="1"/>
  <c r="Q596" i="10"/>
  <c r="Q580" i="10"/>
  <c r="Q530" i="10"/>
  <c r="Q499" i="10"/>
  <c r="Q489" i="10"/>
  <c r="Q485" i="10"/>
  <c r="Q469" i="10"/>
  <c r="Q253" i="10"/>
  <c r="P249" i="10"/>
  <c r="Q245" i="10"/>
  <c r="P241" i="10"/>
  <c r="Q237" i="10"/>
  <c r="P233" i="10"/>
  <c r="Q229" i="10"/>
  <c r="P225" i="10"/>
  <c r="Q221" i="10"/>
  <c r="P217" i="10"/>
  <c r="Q213" i="10"/>
  <c r="P209" i="10"/>
  <c r="Q205" i="10"/>
  <c r="P201" i="10"/>
  <c r="Q197" i="10"/>
  <c r="P193" i="10"/>
  <c r="P185" i="10"/>
  <c r="Q181" i="10"/>
  <c r="P177" i="10"/>
  <c r="Q173" i="10"/>
  <c r="P169" i="10"/>
  <c r="Q165" i="10"/>
  <c r="Q163" i="10"/>
  <c r="Q159" i="10"/>
  <c r="Q157" i="10"/>
  <c r="Q151" i="10"/>
  <c r="Q143" i="10"/>
  <c r="Q141" i="10"/>
  <c r="R141" i="10" s="1"/>
  <c r="Q137" i="10"/>
  <c r="Q135" i="10"/>
  <c r="Q133" i="10"/>
  <c r="R133" i="10" s="1"/>
  <c r="Q129" i="10"/>
  <c r="Q127" i="10"/>
  <c r="Q125" i="10"/>
  <c r="Q123" i="10"/>
  <c r="Q121" i="10"/>
  <c r="Q119" i="10"/>
  <c r="Q117" i="10"/>
  <c r="Q113" i="10"/>
  <c r="Q111" i="10"/>
  <c r="Q109" i="10"/>
  <c r="R109" i="10" s="1"/>
  <c r="Q107" i="10"/>
  <c r="Q103" i="10"/>
  <c r="Q101" i="10"/>
  <c r="R101" i="10" s="1"/>
  <c r="Q99" i="10"/>
  <c r="Q95" i="10"/>
  <c r="Q89" i="10"/>
  <c r="Q85" i="10"/>
  <c r="Q81" i="10"/>
  <c r="Q79" i="10"/>
  <c r="Q77" i="10"/>
  <c r="Q73" i="10"/>
  <c r="Q71" i="10"/>
  <c r="Q67" i="10"/>
  <c r="Q65" i="10"/>
  <c r="Q63" i="10"/>
  <c r="Q61" i="10"/>
  <c r="Q59" i="10"/>
  <c r="Q57" i="10"/>
  <c r="Q55" i="10"/>
  <c r="Q53" i="10"/>
  <c r="Q51" i="10"/>
  <c r="Q49" i="10"/>
  <c r="Q47" i="10"/>
  <c r="Q45" i="10"/>
  <c r="Q37" i="10"/>
  <c r="Q31" i="10"/>
  <c r="Q29" i="10"/>
  <c r="Q27" i="10"/>
  <c r="Q23" i="10"/>
  <c r="Q21" i="10"/>
  <c r="R21" i="10" s="1"/>
  <c r="Q19" i="10"/>
  <c r="Q17" i="10"/>
  <c r="Q13" i="10"/>
  <c r="Q11" i="10"/>
  <c r="Q9" i="10"/>
  <c r="Q7" i="10"/>
  <c r="P917" i="10"/>
  <c r="P922" i="10"/>
  <c r="P930" i="10"/>
  <c r="P938" i="10"/>
  <c r="P946" i="10"/>
  <c r="P485" i="10"/>
  <c r="R485" i="10" s="1"/>
  <c r="P489" i="10"/>
  <c r="P493" i="10"/>
  <c r="P497" i="10"/>
  <c r="P501" i="10"/>
  <c r="P505" i="10"/>
  <c r="P509" i="10"/>
  <c r="P513" i="10"/>
  <c r="P517" i="10"/>
  <c r="P521" i="10"/>
  <c r="P525" i="10"/>
  <c r="P529" i="10"/>
  <c r="P533" i="10"/>
  <c r="P537" i="10"/>
  <c r="P541" i="10"/>
  <c r="P545" i="10"/>
  <c r="P549" i="10"/>
  <c r="P553" i="10"/>
  <c r="P557" i="10"/>
  <c r="P561" i="10"/>
  <c r="P565" i="10"/>
  <c r="P573" i="10"/>
  <c r="P577" i="10"/>
  <c r="P581" i="10"/>
  <c r="P585" i="10"/>
  <c r="P589" i="10"/>
  <c r="P593" i="10"/>
  <c r="P597" i="10"/>
  <c r="P601" i="10"/>
  <c r="P605" i="10"/>
  <c r="P609" i="10"/>
  <c r="P761" i="10"/>
  <c r="P862" i="10"/>
  <c r="P956" i="10"/>
  <c r="P964" i="10"/>
  <c r="P972" i="10"/>
  <c r="P980" i="10"/>
  <c r="P988" i="10"/>
  <c r="P996" i="10"/>
  <c r="P1004" i="10"/>
  <c r="P1012" i="10"/>
  <c r="P1020" i="10"/>
  <c r="P1028" i="10"/>
  <c r="P1036" i="10"/>
  <c r="P1044" i="10"/>
  <c r="P1052" i="10"/>
  <c r="P1060" i="10"/>
  <c r="P1068" i="10"/>
  <c r="P1076" i="10"/>
  <c r="P1084" i="10"/>
  <c r="P1092" i="10"/>
  <c r="P1100" i="10"/>
  <c r="P1108" i="10"/>
  <c r="P1116" i="10"/>
  <c r="P1124" i="10"/>
  <c r="P1132" i="10"/>
  <c r="P1140" i="10"/>
  <c r="P1148" i="10"/>
  <c r="P1156" i="10"/>
  <c r="P1164" i="10"/>
  <c r="P1172" i="10"/>
  <c r="P1180" i="10"/>
  <c r="P1188" i="10"/>
  <c r="P1213" i="10"/>
  <c r="P1250" i="10"/>
  <c r="P1282" i="10"/>
  <c r="P1314" i="10"/>
  <c r="P1346" i="10"/>
  <c r="P1203" i="10"/>
  <c r="P1236" i="10"/>
  <c r="P1268" i="10"/>
  <c r="P1300" i="10"/>
  <c r="P1332" i="10"/>
  <c r="P1193" i="10"/>
  <c r="P1222" i="10"/>
  <c r="P1254" i="10"/>
  <c r="P1286" i="10"/>
  <c r="P1318" i="10"/>
  <c r="P1350" i="10"/>
  <c r="P901" i="10"/>
  <c r="P916" i="10"/>
  <c r="P1224" i="10"/>
  <c r="P1256" i="10"/>
  <c r="P1288" i="10"/>
  <c r="P1320" i="10"/>
  <c r="P1352" i="10"/>
  <c r="P1368" i="10"/>
  <c r="P1376" i="10"/>
  <c r="P1384" i="10"/>
  <c r="P1402" i="10"/>
  <c r="P1434" i="10"/>
  <c r="P1466" i="10"/>
  <c r="P1392" i="10"/>
  <c r="P1424" i="10"/>
  <c r="P1456" i="10"/>
  <c r="P1490" i="10"/>
  <c r="P1227" i="10"/>
  <c r="P1235" i="10"/>
  <c r="P1243" i="10"/>
  <c r="P1251" i="10"/>
  <c r="P1259" i="10"/>
  <c r="P1267" i="10"/>
  <c r="P1275" i="10"/>
  <c r="P1283" i="10"/>
  <c r="P1291" i="10"/>
  <c r="P1299" i="10"/>
  <c r="P1307" i="10"/>
  <c r="P1315" i="10"/>
  <c r="P1323" i="10"/>
  <c r="P1331" i="10"/>
  <c r="P1339" i="10"/>
  <c r="P1347" i="10"/>
  <c r="P1355" i="10"/>
  <c r="P1363" i="10"/>
  <c r="P1371" i="10"/>
  <c r="P1379" i="10"/>
  <c r="P1387" i="10"/>
  <c r="P1414" i="10"/>
  <c r="P1446" i="10"/>
  <c r="P1476" i="10"/>
  <c r="P1404" i="10"/>
  <c r="P1436" i="10"/>
  <c r="P1468" i="10"/>
  <c r="P1496" i="10"/>
  <c r="P1504" i="10"/>
  <c r="P1512" i="10"/>
  <c r="N53" i="100"/>
  <c r="N45" i="100" s="1"/>
  <c r="N25" i="100"/>
  <c r="N10" i="100" s="1"/>
  <c r="N45" i="108"/>
  <c r="N31" i="114"/>
  <c r="N52" i="114"/>
  <c r="N44" i="114" s="1"/>
  <c r="N53" i="121"/>
  <c r="N45" i="121" s="1"/>
  <c r="N25" i="121"/>
  <c r="N10" i="121" s="1"/>
  <c r="N53" i="115"/>
  <c r="N45" i="115" s="1"/>
  <c r="N25" i="115"/>
  <c r="N10" i="115" s="1"/>
  <c r="O88" i="10"/>
  <c r="O82" i="10"/>
  <c r="O69" i="10"/>
  <c r="O45" i="10"/>
  <c r="O25" i="10"/>
  <c r="O9" i="10"/>
  <c r="L44" i="94"/>
  <c r="L45" i="108"/>
  <c r="L52" i="101"/>
  <c r="L44" i="101" s="1"/>
  <c r="L24" i="101"/>
  <c r="L52" i="116"/>
  <c r="L44" i="116" s="1"/>
  <c r="L24" i="116"/>
  <c r="L44" i="130"/>
  <c r="Q819" i="10"/>
  <c r="Q763" i="10"/>
  <c r="Q898" i="10"/>
  <c r="Q1215" i="10"/>
  <c r="Q1197" i="10"/>
  <c r="Q1203" i="10"/>
  <c r="Q831" i="10"/>
  <c r="Q867" i="10"/>
  <c r="Q971" i="10"/>
  <c r="Q1019" i="10"/>
  <c r="Q1027" i="10"/>
  <c r="Q1035" i="10"/>
  <c r="Q1043" i="10"/>
  <c r="Q1051" i="10"/>
  <c r="Q1059" i="10"/>
  <c r="Q1067" i="10"/>
  <c r="Q1075" i="10"/>
  <c r="Q1083" i="10"/>
  <c r="Q1091" i="10"/>
  <c r="Q1099" i="10"/>
  <c r="Q1107" i="10"/>
  <c r="Q1115" i="10"/>
  <c r="Q1123" i="10"/>
  <c r="Q1131" i="10"/>
  <c r="Q1139" i="10"/>
  <c r="Q1147" i="10"/>
  <c r="Q1155" i="10"/>
  <c r="Q1163" i="10"/>
  <c r="Q1171" i="10"/>
  <c r="Q1179" i="10"/>
  <c r="Q1187" i="10"/>
  <c r="Q1201" i="10"/>
  <c r="Q1396" i="10"/>
  <c r="Q1428" i="10"/>
  <c r="Q1460" i="10"/>
  <c r="Q1496" i="10"/>
  <c r="Q1402" i="10"/>
  <c r="Q1434" i="10"/>
  <c r="Q1466" i="10"/>
  <c r="Q1498" i="10"/>
  <c r="Q1400" i="10"/>
  <c r="Q1432" i="10"/>
  <c r="Q1464" i="10"/>
  <c r="Q1227" i="10"/>
  <c r="Q1235" i="10"/>
  <c r="Q1243" i="10"/>
  <c r="Q1259" i="10"/>
  <c r="Q1267" i="10"/>
  <c r="Q1275" i="10"/>
  <c r="Q1291" i="10"/>
  <c r="Q1299" i="10"/>
  <c r="Q1307" i="10"/>
  <c r="Q1323" i="10"/>
  <c r="Q1331" i="10"/>
  <c r="Q1339" i="10"/>
  <c r="Q1355" i="10"/>
  <c r="Q1363" i="10"/>
  <c r="Q1387" i="10"/>
  <c r="Q1414" i="10"/>
  <c r="Q1446" i="10"/>
  <c r="Q1502" i="10"/>
  <c r="O52" i="91"/>
  <c r="O44" i="91" s="1"/>
  <c r="O24" i="91"/>
  <c r="O10" i="91" s="1"/>
  <c r="O52" i="100"/>
  <c r="O44" i="100" s="1"/>
  <c r="O24" i="100"/>
  <c r="O10" i="100" s="1"/>
  <c r="O52" i="96"/>
  <c r="O44" i="96" s="1"/>
  <c r="O24" i="96"/>
  <c r="O53" i="107"/>
  <c r="O45" i="107" s="1"/>
  <c r="O25" i="107"/>
  <c r="O10" i="107" s="1"/>
  <c r="O53" i="109"/>
  <c r="O45" i="109" s="1"/>
  <c r="O25" i="109"/>
  <c r="O45" i="104"/>
  <c r="O53" i="128"/>
  <c r="O45" i="128" s="1"/>
  <c r="O25" i="128"/>
  <c r="O10" i="128" s="1"/>
  <c r="K252" i="10"/>
  <c r="Q252" i="10" s="1"/>
  <c r="K236" i="10"/>
  <c r="Q236" i="10" s="1"/>
  <c r="K220" i="10"/>
  <c r="Q220" i="10" s="1"/>
  <c r="K204" i="10"/>
  <c r="Q204" i="10" s="1"/>
  <c r="K188" i="10"/>
  <c r="Q188" i="10" s="1"/>
  <c r="K248" i="10"/>
  <c r="K232" i="10"/>
  <c r="Q232" i="10" s="1"/>
  <c r="K216" i="10"/>
  <c r="K200" i="10"/>
  <c r="K184" i="10"/>
  <c r="W685" i="22"/>
  <c r="AD685" i="22" s="1"/>
  <c r="Y679" i="22"/>
  <c r="AF679" i="22" s="1"/>
  <c r="Y678" i="22"/>
  <c r="AF678" i="22" s="1"/>
  <c r="V671" i="22"/>
  <c r="AC671" i="22" s="1"/>
  <c r="Y695" i="22"/>
  <c r="AF695" i="22" s="1"/>
  <c r="Y683" i="22"/>
  <c r="AF683" i="22" s="1"/>
  <c r="X660" i="22"/>
  <c r="AE660" i="22" s="1"/>
  <c r="W657" i="22"/>
  <c r="AD657" i="22" s="1"/>
  <c r="V656" i="22"/>
  <c r="AC656" i="22" s="1"/>
  <c r="V653" i="22"/>
  <c r="AC653" i="22" s="1"/>
  <c r="Y641" i="22"/>
  <c r="AF641" i="22" s="1"/>
  <c r="X641" i="22"/>
  <c r="AE641" i="22" s="1"/>
  <c r="X661" i="22"/>
  <c r="AE661" i="22" s="1"/>
  <c r="V627" i="22"/>
  <c r="AC627" i="22" s="1"/>
  <c r="V587" i="22"/>
  <c r="AC587" i="22" s="1"/>
  <c r="Y583" i="22"/>
  <c r="AF583" i="22" s="1"/>
  <c r="X575" i="22"/>
  <c r="AE575" i="22" s="1"/>
  <c r="Y567" i="22"/>
  <c r="AF567" i="22" s="1"/>
  <c r="X559" i="22"/>
  <c r="AE559" i="22" s="1"/>
  <c r="Y557" i="22"/>
  <c r="AF557" i="22" s="1"/>
  <c r="Y551" i="22"/>
  <c r="AF551" i="22" s="1"/>
  <c r="X551" i="22"/>
  <c r="AE551" i="22" s="1"/>
  <c r="Y543" i="22"/>
  <c r="AF543" i="22" s="1"/>
  <c r="X543" i="22"/>
  <c r="AE543" i="22" s="1"/>
  <c r="Y535" i="22"/>
  <c r="AF535" i="22" s="1"/>
  <c r="X535" i="22"/>
  <c r="AE535" i="22" s="1"/>
  <c r="Y527" i="22"/>
  <c r="AF527" i="22" s="1"/>
  <c r="X527" i="22"/>
  <c r="AE527" i="22" s="1"/>
  <c r="Y519" i="22"/>
  <c r="AF519" i="22" s="1"/>
  <c r="X519" i="22"/>
  <c r="AE519" i="22" s="1"/>
  <c r="Y639" i="22"/>
  <c r="AF639" i="22" s="1"/>
  <c r="V631" i="22"/>
  <c r="AC631" i="22" s="1"/>
  <c r="U607" i="22"/>
  <c r="W591" i="22"/>
  <c r="AD591" i="22" s="1"/>
  <c r="X591" i="22"/>
  <c r="AE591" i="22" s="1"/>
  <c r="V573" i="22"/>
  <c r="AC573" i="22" s="1"/>
  <c r="U569" i="22"/>
  <c r="W569" i="22"/>
  <c r="AD569" i="22" s="1"/>
  <c r="U553" i="22"/>
  <c r="Z549" i="22"/>
  <c r="AG549" i="22" s="1"/>
  <c r="U537" i="22"/>
  <c r="Z533" i="22"/>
  <c r="AG533" i="22" s="1"/>
  <c r="U521" i="22"/>
  <c r="Z517" i="22"/>
  <c r="AG517" i="22" s="1"/>
  <c r="Y511" i="22"/>
  <c r="AF511" i="22" s="1"/>
  <c r="X511" i="22"/>
  <c r="AE511" i="22" s="1"/>
  <c r="V505" i="22"/>
  <c r="AC505" i="22" s="1"/>
  <c r="Y495" i="22"/>
  <c r="AF495" i="22" s="1"/>
  <c r="X495" i="22"/>
  <c r="AE495" i="22" s="1"/>
  <c r="V489" i="22"/>
  <c r="AC489" i="22" s="1"/>
  <c r="Y479" i="22"/>
  <c r="AF479" i="22" s="1"/>
  <c r="X479" i="22"/>
  <c r="AE479" i="22" s="1"/>
  <c r="W635" i="22"/>
  <c r="AD635" i="22" s="1"/>
  <c r="X635" i="22"/>
  <c r="AE635" i="22" s="1"/>
  <c r="Z619" i="22"/>
  <c r="AG619" i="22" s="1"/>
  <c r="Z603" i="22"/>
  <c r="AG603" i="22" s="1"/>
  <c r="V595" i="22"/>
  <c r="AC595" i="22" s="1"/>
  <c r="V583" i="22"/>
  <c r="AC583" i="22" s="1"/>
  <c r="Y579" i="22"/>
  <c r="AF579" i="22" s="1"/>
  <c r="X571" i="22"/>
  <c r="AE571" i="22" s="1"/>
  <c r="V567" i="22"/>
  <c r="AC567" i="22" s="1"/>
  <c r="Y563" i="22"/>
  <c r="AF563" i="22" s="1"/>
  <c r="V557" i="22"/>
  <c r="AC557" i="22" s="1"/>
  <c r="V551" i="22"/>
  <c r="AC551" i="22" s="1"/>
  <c r="Y541" i="22"/>
  <c r="AF541" i="22" s="1"/>
  <c r="X541" i="22"/>
  <c r="AE541" i="22" s="1"/>
  <c r="V535" i="22"/>
  <c r="AC535" i="22" s="1"/>
  <c r="Y525" i="22"/>
  <c r="AF525" i="22" s="1"/>
  <c r="X525" i="22"/>
  <c r="AE525" i="22" s="1"/>
  <c r="V519" i="22"/>
  <c r="AC519" i="22" s="1"/>
  <c r="Y665" i="22"/>
  <c r="AF665" i="22" s="1"/>
  <c r="Z664" i="22"/>
  <c r="AG664" i="22" s="1"/>
  <c r="U639" i="22"/>
  <c r="Z623" i="22"/>
  <c r="AG623" i="22" s="1"/>
  <c r="U615" i="22"/>
  <c r="X599" i="22"/>
  <c r="AE599" i="22" s="1"/>
  <c r="U581" i="22"/>
  <c r="W581" i="22"/>
  <c r="AD581" i="22" s="1"/>
  <c r="U565" i="22"/>
  <c r="W565" i="22"/>
  <c r="AD565" i="22" s="1"/>
  <c r="Z551" i="22"/>
  <c r="AG551" i="22" s="1"/>
  <c r="U539" i="22"/>
  <c r="Z535" i="22"/>
  <c r="AG535" i="22" s="1"/>
  <c r="U523" i="22"/>
  <c r="Z519" i="22"/>
  <c r="AG519" i="22" s="1"/>
  <c r="X464" i="22"/>
  <c r="AE464" i="22" s="1"/>
  <c r="Y464" i="22"/>
  <c r="AF464" i="22" s="1"/>
  <c r="V476" i="22"/>
  <c r="AC476" i="22" s="1"/>
  <c r="Y474" i="22"/>
  <c r="AF474" i="22" s="1"/>
  <c r="Y473" i="22"/>
  <c r="AF473" i="22" s="1"/>
  <c r="V472" i="22"/>
  <c r="AC472" i="22" s="1"/>
  <c r="Y470" i="22"/>
  <c r="AF470" i="22" s="1"/>
  <c r="X462" i="22"/>
  <c r="AE462" i="22" s="1"/>
  <c r="Y462" i="22"/>
  <c r="AF462" i="22" s="1"/>
  <c r="Z458" i="22"/>
  <c r="AG458" i="22" s="1"/>
  <c r="V456" i="22"/>
  <c r="AC456" i="22" s="1"/>
  <c r="Z450" i="22"/>
  <c r="AG450" i="22" s="1"/>
  <c r="V448" i="22"/>
  <c r="AC448" i="22" s="1"/>
  <c r="Z442" i="22"/>
  <c r="AG442" i="22" s="1"/>
  <c r="V440" i="22"/>
  <c r="AC440" i="22" s="1"/>
  <c r="Z434" i="22"/>
  <c r="AG434" i="22" s="1"/>
  <c r="V432" i="22"/>
  <c r="AC432" i="22" s="1"/>
  <c r="Z426" i="22"/>
  <c r="AG426" i="22" s="1"/>
  <c r="V424" i="22"/>
  <c r="AC424" i="22" s="1"/>
  <c r="Z418" i="22"/>
  <c r="AG418" i="22" s="1"/>
  <c r="V416" i="22"/>
  <c r="AC416" i="22" s="1"/>
  <c r="Z410" i="22"/>
  <c r="AG410" i="22" s="1"/>
  <c r="V408" i="22"/>
  <c r="AC408" i="22" s="1"/>
  <c r="Z402" i="22"/>
  <c r="AG402" i="22" s="1"/>
  <c r="V400" i="22"/>
  <c r="AC400" i="22" s="1"/>
  <c r="Z394" i="22"/>
  <c r="AG394" i="22" s="1"/>
  <c r="V392" i="22"/>
  <c r="AC392" i="22" s="1"/>
  <c r="Z386" i="22"/>
  <c r="AG386" i="22" s="1"/>
  <c r="V384" i="22"/>
  <c r="AC384" i="22" s="1"/>
  <c r="Z378" i="22"/>
  <c r="AG378" i="22" s="1"/>
  <c r="V376" i="22"/>
  <c r="AC376" i="22" s="1"/>
  <c r="V286" i="22"/>
  <c r="AC286" i="22" s="1"/>
  <c r="V282" i="22"/>
  <c r="AC282" i="22" s="1"/>
  <c r="V278" i="22"/>
  <c r="AC278" i="22" s="1"/>
  <c r="V274" i="22"/>
  <c r="AC274" i="22" s="1"/>
  <c r="V270" i="22"/>
  <c r="AC270" i="22" s="1"/>
  <c r="V266" i="22"/>
  <c r="AC266" i="22" s="1"/>
  <c r="V262" i="22"/>
  <c r="AC262" i="22" s="1"/>
  <c r="V258" i="22"/>
  <c r="AC258" i="22" s="1"/>
  <c r="V254" i="22"/>
  <c r="AC254" i="22" s="1"/>
  <c r="V250" i="22"/>
  <c r="AC250" i="22" s="1"/>
  <c r="V246" i="22"/>
  <c r="AC246" i="22" s="1"/>
  <c r="V242" i="22"/>
  <c r="AC242" i="22" s="1"/>
  <c r="V238" i="22"/>
  <c r="AC238" i="22" s="1"/>
  <c r="V234" i="22"/>
  <c r="AC234" i="22" s="1"/>
  <c r="V370" i="22"/>
  <c r="AC370" i="22" s="1"/>
  <c r="Y360" i="22"/>
  <c r="AF360" i="22" s="1"/>
  <c r="X360" i="22"/>
  <c r="AE360" i="22" s="1"/>
  <c r="V354" i="22"/>
  <c r="AC354" i="22" s="1"/>
  <c r="Y344" i="22"/>
  <c r="AF344" i="22" s="1"/>
  <c r="X344" i="22"/>
  <c r="AE344" i="22" s="1"/>
  <c r="V338" i="22"/>
  <c r="AC338" i="22" s="1"/>
  <c r="Y328" i="22"/>
  <c r="AF328" i="22" s="1"/>
  <c r="X328" i="22"/>
  <c r="AE328" i="22" s="1"/>
  <c r="V322" i="22"/>
  <c r="AC322" i="22" s="1"/>
  <c r="Y312" i="22"/>
  <c r="AF312" i="22" s="1"/>
  <c r="V306" i="22"/>
  <c r="AC306" i="22" s="1"/>
  <c r="Y296" i="22"/>
  <c r="AF296" i="22" s="1"/>
  <c r="X296" i="22"/>
  <c r="AE296" i="22" s="1"/>
  <c r="V290" i="22"/>
  <c r="AC290" i="22" s="1"/>
  <c r="U286" i="22"/>
  <c r="Y280" i="22"/>
  <c r="AF280" i="22" s="1"/>
  <c r="U278" i="22"/>
  <c r="Y272" i="22"/>
  <c r="AF272" i="22" s="1"/>
  <c r="U270" i="22"/>
  <c r="Y264" i="22"/>
  <c r="AF264" i="22" s="1"/>
  <c r="U262" i="22"/>
  <c r="Y256" i="22"/>
  <c r="AF256" i="22" s="1"/>
  <c r="U254" i="22"/>
  <c r="Y248" i="22"/>
  <c r="AF248" i="22" s="1"/>
  <c r="U246" i="22"/>
  <c r="Y240" i="22"/>
  <c r="AF240" i="22" s="1"/>
  <c r="U238" i="22"/>
  <c r="Y370" i="22"/>
  <c r="AF370" i="22" s="1"/>
  <c r="X370" i="22"/>
  <c r="AE370" i="22" s="1"/>
  <c r="Y358" i="22"/>
  <c r="AF358" i="22" s="1"/>
  <c r="X358" i="22"/>
  <c r="AE358" i="22" s="1"/>
  <c r="Y350" i="22"/>
  <c r="AF350" i="22" s="1"/>
  <c r="X350" i="22"/>
  <c r="AE350" i="22" s="1"/>
  <c r="Y342" i="22"/>
  <c r="AF342" i="22" s="1"/>
  <c r="X342" i="22"/>
  <c r="AE342" i="22" s="1"/>
  <c r="Y334" i="22"/>
  <c r="AF334" i="22" s="1"/>
  <c r="X334" i="22"/>
  <c r="AE334" i="22" s="1"/>
  <c r="Y326" i="22"/>
  <c r="AF326" i="22" s="1"/>
  <c r="X326" i="22"/>
  <c r="AE326" i="22" s="1"/>
  <c r="Y318" i="22"/>
  <c r="AF318" i="22" s="1"/>
  <c r="X318" i="22"/>
  <c r="AE318" i="22" s="1"/>
  <c r="Y310" i="22"/>
  <c r="AF310" i="22" s="1"/>
  <c r="X310" i="22"/>
  <c r="AE310" i="22" s="1"/>
  <c r="Y302" i="22"/>
  <c r="AF302" i="22" s="1"/>
  <c r="X302" i="22"/>
  <c r="AE302" i="22" s="1"/>
  <c r="Y294" i="22"/>
  <c r="AF294" i="22" s="1"/>
  <c r="X294" i="22"/>
  <c r="AE294" i="22" s="1"/>
  <c r="W286" i="22"/>
  <c r="AD286" i="22" s="1"/>
  <c r="W278" i="22"/>
  <c r="AD278" i="22" s="1"/>
  <c r="W270" i="22"/>
  <c r="AD270" i="22" s="1"/>
  <c r="W262" i="22"/>
  <c r="AD262" i="22" s="1"/>
  <c r="W254" i="22"/>
  <c r="AD254" i="22" s="1"/>
  <c r="W246" i="22"/>
  <c r="AD246" i="22" s="1"/>
  <c r="W238" i="22"/>
  <c r="AD238" i="22" s="1"/>
  <c r="X279" i="22"/>
  <c r="AE279" i="22" s="1"/>
  <c r="W275" i="22"/>
  <c r="AD275" i="22" s="1"/>
  <c r="V273" i="22"/>
  <c r="AC273" i="22" s="1"/>
  <c r="Y271" i="22"/>
  <c r="AF271" i="22" s="1"/>
  <c r="X263" i="22"/>
  <c r="AE263" i="22" s="1"/>
  <c r="Z249" i="22"/>
  <c r="AG249" i="22" s="1"/>
  <c r="Y232" i="22"/>
  <c r="AF232" i="22" s="1"/>
  <c r="Y231" i="22"/>
  <c r="AF231" i="22" s="1"/>
  <c r="V230" i="22"/>
  <c r="AC230" i="22" s="1"/>
  <c r="Y228" i="22"/>
  <c r="AF228" i="22" s="1"/>
  <c r="Y227" i="22"/>
  <c r="AF227" i="22" s="1"/>
  <c r="V226" i="22"/>
  <c r="AC226" i="22" s="1"/>
  <c r="Y224" i="22"/>
  <c r="AF224" i="22" s="1"/>
  <c r="Y223" i="22"/>
  <c r="AF223" i="22" s="1"/>
  <c r="V222" i="22"/>
  <c r="AC222" i="22" s="1"/>
  <c r="Y220" i="22"/>
  <c r="AF220" i="22" s="1"/>
  <c r="Y219" i="22"/>
  <c r="AF219" i="22" s="1"/>
  <c r="V218" i="22"/>
  <c r="AC218" i="22" s="1"/>
  <c r="Y216" i="22"/>
  <c r="AF216" i="22" s="1"/>
  <c r="Y215" i="22"/>
  <c r="AF215" i="22" s="1"/>
  <c r="V214" i="22"/>
  <c r="AC214" i="22" s="1"/>
  <c r="Y212" i="22"/>
  <c r="AF212" i="22" s="1"/>
  <c r="Y211" i="22"/>
  <c r="AF211" i="22" s="1"/>
  <c r="V210" i="22"/>
  <c r="AC210" i="22" s="1"/>
  <c r="Y208" i="22"/>
  <c r="AF208" i="22" s="1"/>
  <c r="Y207" i="22"/>
  <c r="AF207" i="22" s="1"/>
  <c r="V206" i="22"/>
  <c r="AC206" i="22" s="1"/>
  <c r="Y204" i="22"/>
  <c r="AF204" i="22" s="1"/>
  <c r="Y203" i="22"/>
  <c r="AF203" i="22" s="1"/>
  <c r="V202" i="22"/>
  <c r="AC202" i="22" s="1"/>
  <c r="Y200" i="22"/>
  <c r="AF200" i="22" s="1"/>
  <c r="Y199" i="22"/>
  <c r="AF199" i="22" s="1"/>
  <c r="V198" i="22"/>
  <c r="AC198" i="22" s="1"/>
  <c r="Y196" i="22"/>
  <c r="AF196" i="22" s="1"/>
  <c r="Y195" i="22"/>
  <c r="AF195" i="22" s="1"/>
  <c r="V194" i="22"/>
  <c r="AC194" i="22" s="1"/>
  <c r="Y192" i="22"/>
  <c r="AF192" i="22" s="1"/>
  <c r="Y191" i="22"/>
  <c r="AF191" i="22" s="1"/>
  <c r="V190" i="22"/>
  <c r="AC190" i="22" s="1"/>
  <c r="Y188" i="22"/>
  <c r="AF188" i="22" s="1"/>
  <c r="Y187" i="22"/>
  <c r="AF187" i="22" s="1"/>
  <c r="V186" i="22"/>
  <c r="AC186" i="22" s="1"/>
  <c r="Y184" i="22"/>
  <c r="AF184" i="22" s="1"/>
  <c r="Y183" i="22"/>
  <c r="AF183" i="22" s="1"/>
  <c r="V182" i="22"/>
  <c r="AC182" i="22" s="1"/>
  <c r="Y180" i="22"/>
  <c r="AF180" i="22" s="1"/>
  <c r="Y179" i="22"/>
  <c r="AF179" i="22" s="1"/>
  <c r="V178" i="22"/>
  <c r="AC178" i="22" s="1"/>
  <c r="V162" i="22"/>
  <c r="AC162" i="22" s="1"/>
  <c r="V160" i="22"/>
  <c r="AC160" i="22" s="1"/>
  <c r="V158" i="22"/>
  <c r="AC158" i="22" s="1"/>
  <c r="V156" i="22"/>
  <c r="AC156" i="22" s="1"/>
  <c r="V154" i="22"/>
  <c r="AC154" i="22" s="1"/>
  <c r="V152" i="22"/>
  <c r="AC152" i="22" s="1"/>
  <c r="V150" i="22"/>
  <c r="AC150" i="22" s="1"/>
  <c r="V148" i="22"/>
  <c r="AC148" i="22" s="1"/>
  <c r="V146" i="22"/>
  <c r="AC146" i="22" s="1"/>
  <c r="V144" i="22"/>
  <c r="AC144" i="22" s="1"/>
  <c r="V142" i="22"/>
  <c r="AC142" i="22" s="1"/>
  <c r="V140" i="22"/>
  <c r="AC140" i="22" s="1"/>
  <c r="V138" i="22"/>
  <c r="AC138" i="22" s="1"/>
  <c r="V136" i="22"/>
  <c r="AC136" i="22" s="1"/>
  <c r="V134" i="22"/>
  <c r="AC134" i="22" s="1"/>
  <c r="V132" i="22"/>
  <c r="AC132" i="22" s="1"/>
  <c r="V130" i="22"/>
  <c r="AC130" i="22" s="1"/>
  <c r="V128" i="22"/>
  <c r="AC128" i="22" s="1"/>
  <c r="V126" i="22"/>
  <c r="AC126" i="22" s="1"/>
  <c r="V124" i="22"/>
  <c r="AC124" i="22" s="1"/>
  <c r="V122" i="22"/>
  <c r="AC122" i="22" s="1"/>
  <c r="V120" i="22"/>
  <c r="AC120" i="22" s="1"/>
  <c r="V116" i="22"/>
  <c r="AC116" i="22" s="1"/>
  <c r="V112" i="22"/>
  <c r="AC112" i="22" s="1"/>
  <c r="V108" i="22"/>
  <c r="AC108" i="22" s="1"/>
  <c r="U259" i="22"/>
  <c r="W259" i="22"/>
  <c r="AD259" i="22" s="1"/>
  <c r="V257" i="22"/>
  <c r="AC257" i="22" s="1"/>
  <c r="Y255" i="22"/>
  <c r="AF255" i="22" s="1"/>
  <c r="X247" i="22"/>
  <c r="AE247" i="22" s="1"/>
  <c r="U243" i="22"/>
  <c r="W243" i="22"/>
  <c r="AD243" i="22" s="1"/>
  <c r="V241" i="22"/>
  <c r="AC241" i="22" s="1"/>
  <c r="Y239" i="22"/>
  <c r="AF239" i="22" s="1"/>
  <c r="Y285" i="22"/>
  <c r="AF285" i="22" s="1"/>
  <c r="X277" i="22"/>
  <c r="AE277" i="22" s="1"/>
  <c r="U273" i="22"/>
  <c r="W273" i="22"/>
  <c r="AD273" i="22" s="1"/>
  <c r="Y269" i="22"/>
  <c r="AF269" i="22" s="1"/>
  <c r="X261" i="22"/>
  <c r="AE261" i="22" s="1"/>
  <c r="Z163" i="22"/>
  <c r="AG163" i="22" s="1"/>
  <c r="V161" i="22"/>
  <c r="AC161" i="22" s="1"/>
  <c r="Z155" i="22"/>
  <c r="AG155" i="22" s="1"/>
  <c r="V153" i="22"/>
  <c r="AC153" i="22" s="1"/>
  <c r="Z147" i="22"/>
  <c r="AG147" i="22" s="1"/>
  <c r="V145" i="22"/>
  <c r="AC145" i="22" s="1"/>
  <c r="Z139" i="22"/>
  <c r="AG139" i="22" s="1"/>
  <c r="V137" i="22"/>
  <c r="AC137" i="22" s="1"/>
  <c r="Z131" i="22"/>
  <c r="AG131" i="22" s="1"/>
  <c r="V129" i="22"/>
  <c r="AC129" i="22" s="1"/>
  <c r="Z123" i="22"/>
  <c r="AG123" i="22" s="1"/>
  <c r="V121" i="22"/>
  <c r="AC121" i="22" s="1"/>
  <c r="X253" i="22"/>
  <c r="AE253" i="22" s="1"/>
  <c r="U249" i="22"/>
  <c r="W249" i="22"/>
  <c r="AD249" i="22" s="1"/>
  <c r="Y245" i="22"/>
  <c r="AF245" i="22" s="1"/>
  <c r="X237" i="22"/>
  <c r="AE237" i="22" s="1"/>
  <c r="U161" i="22"/>
  <c r="U157" i="22"/>
  <c r="U153" i="22"/>
  <c r="W150" i="22"/>
  <c r="AD150" i="22" s="1"/>
  <c r="U149" i="22"/>
  <c r="W146" i="22"/>
  <c r="AD146" i="22" s="1"/>
  <c r="U145" i="22"/>
  <c r="W142" i="22"/>
  <c r="AD142" i="22" s="1"/>
  <c r="W138" i="22"/>
  <c r="AD138" i="22" s="1"/>
  <c r="U137" i="22"/>
  <c r="W134" i="22"/>
  <c r="AD134" i="22" s="1"/>
  <c r="U133" i="22"/>
  <c r="W130" i="22"/>
  <c r="AD130" i="22" s="1"/>
  <c r="U129" i="22"/>
  <c r="W126" i="22"/>
  <c r="AD126" i="22" s="1"/>
  <c r="U125" i="22"/>
  <c r="W122" i="22"/>
  <c r="AD122" i="22" s="1"/>
  <c r="U121" i="22"/>
  <c r="W116" i="22"/>
  <c r="AD116" i="22" s="1"/>
  <c r="U175" i="22"/>
  <c r="W175" i="22"/>
  <c r="AD175" i="22" s="1"/>
  <c r="U171" i="22"/>
  <c r="W171" i="22"/>
  <c r="AD171" i="22" s="1"/>
  <c r="U167" i="22"/>
  <c r="W167" i="22"/>
  <c r="AD167" i="22" s="1"/>
  <c r="Z164" i="22"/>
  <c r="AG164" i="22" s="1"/>
  <c r="W117" i="22"/>
  <c r="AD117" i="22" s="1"/>
  <c r="X99" i="22"/>
  <c r="AE99" i="22" s="1"/>
  <c r="Y99" i="22"/>
  <c r="AF99" i="22" s="1"/>
  <c r="X91" i="22"/>
  <c r="AE91" i="22" s="1"/>
  <c r="Y91" i="22"/>
  <c r="AF91" i="22" s="1"/>
  <c r="X83" i="22"/>
  <c r="AE83" i="22" s="1"/>
  <c r="Y83" i="22"/>
  <c r="AF83" i="22" s="1"/>
  <c r="X75" i="22"/>
  <c r="AE75" i="22" s="1"/>
  <c r="Y75" i="22"/>
  <c r="AF75" i="22" s="1"/>
  <c r="X67" i="22"/>
  <c r="AE67" i="22" s="1"/>
  <c r="Y67" i="22"/>
  <c r="AF67" i="22" s="1"/>
  <c r="Z174" i="22"/>
  <c r="AG174" i="22" s="1"/>
  <c r="U174" i="22"/>
  <c r="Z170" i="22"/>
  <c r="AG170" i="22" s="1"/>
  <c r="U170" i="22"/>
  <c r="Z166" i="22"/>
  <c r="AG166" i="22" s="1"/>
  <c r="U166" i="22"/>
  <c r="Y119" i="22"/>
  <c r="AF119" i="22" s="1"/>
  <c r="V117" i="22"/>
  <c r="AC117" i="22" s="1"/>
  <c r="U113" i="22"/>
  <c r="X113" i="22"/>
  <c r="AE113" i="22" s="1"/>
  <c r="Y111" i="22"/>
  <c r="AF111" i="22" s="1"/>
  <c r="V109" i="22"/>
  <c r="AC109" i="22" s="1"/>
  <c r="Z101" i="22"/>
  <c r="AG101" i="22" s="1"/>
  <c r="Z98" i="22"/>
  <c r="AG98" i="22" s="1"/>
  <c r="U94" i="22"/>
  <c r="Z85" i="22"/>
  <c r="AG85" i="22" s="1"/>
  <c r="Z82" i="22"/>
  <c r="AG82" i="22" s="1"/>
  <c r="U78" i="22"/>
  <c r="Z69" i="22"/>
  <c r="AG69" i="22" s="1"/>
  <c r="W66" i="22"/>
  <c r="AD66" i="22" s="1"/>
  <c r="W58" i="22"/>
  <c r="AD58" i="22" s="1"/>
  <c r="W50" i="22"/>
  <c r="AD50" i="22" s="1"/>
  <c r="U173" i="22"/>
  <c r="W173" i="22"/>
  <c r="AD173" i="22" s="1"/>
  <c r="U169" i="22"/>
  <c r="W169" i="22"/>
  <c r="AD169" i="22" s="1"/>
  <c r="U165" i="22"/>
  <c r="W165" i="22"/>
  <c r="AD165" i="22" s="1"/>
  <c r="Y106" i="22"/>
  <c r="AF106" i="22" s="1"/>
  <c r="W106" i="22"/>
  <c r="AD106" i="22" s="1"/>
  <c r="U105" i="22"/>
  <c r="Y98" i="22"/>
  <c r="AF98" i="22" s="1"/>
  <c r="W98" i="22"/>
  <c r="AD98" i="22" s="1"/>
  <c r="U97" i="22"/>
  <c r="Y90" i="22"/>
  <c r="AF90" i="22" s="1"/>
  <c r="W90" i="22"/>
  <c r="AD90" i="22" s="1"/>
  <c r="U89" i="22"/>
  <c r="Y82" i="22"/>
  <c r="AF82" i="22" s="1"/>
  <c r="W82" i="22"/>
  <c r="AD82" i="22" s="1"/>
  <c r="U81" i="22"/>
  <c r="Y74" i="22"/>
  <c r="AF74" i="22" s="1"/>
  <c r="W74" i="22"/>
  <c r="AD74" i="22" s="1"/>
  <c r="U73" i="22"/>
  <c r="Z66" i="22"/>
  <c r="AG66" i="22" s="1"/>
  <c r="V64" i="22"/>
  <c r="AC64" i="22" s="1"/>
  <c r="Z58" i="22"/>
  <c r="AG58" i="22" s="1"/>
  <c r="V56" i="22"/>
  <c r="AC56" i="22" s="1"/>
  <c r="Z50" i="22"/>
  <c r="AG50" i="22" s="1"/>
  <c r="V48" i="22"/>
  <c r="AC48" i="22" s="1"/>
  <c r="W176" i="22"/>
  <c r="AD176" i="22" s="1"/>
  <c r="X172" i="22"/>
  <c r="AE172" i="22" s="1"/>
  <c r="Z168" i="22"/>
  <c r="AG168" i="22" s="1"/>
  <c r="U168" i="22"/>
  <c r="Y64" i="22"/>
  <c r="AF64" i="22" s="1"/>
  <c r="U62" i="22"/>
  <c r="Y56" i="22"/>
  <c r="AF56" i="22" s="1"/>
  <c r="U54" i="22"/>
  <c r="Y48" i="22"/>
  <c r="AF48" i="22" s="1"/>
  <c r="U46" i="22"/>
  <c r="Z36" i="22"/>
  <c r="AG36" i="22" s="1"/>
  <c r="Z28" i="22"/>
  <c r="AG28" i="22" s="1"/>
  <c r="X20" i="22"/>
  <c r="AE20" i="22" s="1"/>
  <c r="Z14" i="22"/>
  <c r="AG14" i="22" s="1"/>
  <c r="V8" i="22"/>
  <c r="AC8" i="22" s="1"/>
  <c r="Y1489" i="10"/>
  <c r="T1489" i="10"/>
  <c r="R1485" i="10"/>
  <c r="S1485" i="10"/>
  <c r="X1485" i="10"/>
  <c r="X1476" i="10"/>
  <c r="S1476" i="10"/>
  <c r="Q1473" i="10"/>
  <c r="Y1465" i="10"/>
  <c r="AA1465" i="10" s="1"/>
  <c r="T1465" i="10"/>
  <c r="V1465" i="10" s="1"/>
  <c r="Z1457" i="10"/>
  <c r="U1457" i="10"/>
  <c r="Y1449" i="10"/>
  <c r="AA1449" i="10" s="1"/>
  <c r="T1449" i="10"/>
  <c r="Z1441" i="10"/>
  <c r="AA1441" i="10" s="1"/>
  <c r="U1441" i="10"/>
  <c r="Y1433" i="10"/>
  <c r="AA1433" i="10" s="1"/>
  <c r="T1433" i="10"/>
  <c r="V1433" i="10" s="1"/>
  <c r="Z1425" i="10"/>
  <c r="AA1425" i="10" s="1"/>
  <c r="U1425" i="10"/>
  <c r="V1425" i="10" s="1"/>
  <c r="Y1417" i="10"/>
  <c r="AA1417" i="10" s="1"/>
  <c r="T1417" i="10"/>
  <c r="V1417" i="10" s="1"/>
  <c r="Q1409" i="10"/>
  <c r="Y1401" i="10"/>
  <c r="AA1401" i="10" s="1"/>
  <c r="T1401" i="10"/>
  <c r="V1401" i="10" s="1"/>
  <c r="Z1393" i="10"/>
  <c r="U1393" i="10"/>
  <c r="X42" i="22"/>
  <c r="AE42" i="22" s="1"/>
  <c r="Y38" i="22"/>
  <c r="AF38" i="22" s="1"/>
  <c r="X34" i="22"/>
  <c r="AE34" i="22" s="1"/>
  <c r="Y30" i="22"/>
  <c r="AF30" i="22" s="1"/>
  <c r="X26" i="22"/>
  <c r="AE26" i="22" s="1"/>
  <c r="V22" i="22"/>
  <c r="AC22" i="22" s="1"/>
  <c r="Y10" i="22"/>
  <c r="AF10" i="22" s="1"/>
  <c r="S1501" i="10"/>
  <c r="X1501" i="10"/>
  <c r="X1490" i="10"/>
  <c r="S1490" i="10"/>
  <c r="O1483" i="10"/>
  <c r="Y1479" i="10"/>
  <c r="T1479" i="10"/>
  <c r="Y1451" i="10"/>
  <c r="T1451" i="10"/>
  <c r="Y1419" i="10"/>
  <c r="T1419" i="10"/>
  <c r="X24" i="22"/>
  <c r="AE24" i="22" s="1"/>
  <c r="Y16" i="22"/>
  <c r="AF16" i="22" s="1"/>
  <c r="X8" i="22"/>
  <c r="AE8" i="22" s="1"/>
  <c r="Y1501" i="10"/>
  <c r="T1501" i="10"/>
  <c r="Y1493" i="10"/>
  <c r="T1493" i="10"/>
  <c r="Y1485" i="10"/>
  <c r="T1485" i="10"/>
  <c r="Y1477" i="10"/>
  <c r="T1477" i="10"/>
  <c r="X1472" i="10"/>
  <c r="S1472" i="10"/>
  <c r="Q1469" i="10"/>
  <c r="Q1461" i="10"/>
  <c r="Q1453" i="10"/>
  <c r="R1453" i="10" s="1"/>
  <c r="Q1445" i="10"/>
  <c r="Q1437" i="10"/>
  <c r="Q1429" i="10"/>
  <c r="R1429" i="10" s="1"/>
  <c r="Q1421" i="10"/>
  <c r="Q1413" i="10"/>
  <c r="Q1405" i="10"/>
  <c r="R1405" i="10" s="1"/>
  <c r="Q1397" i="10"/>
  <c r="Q1389" i="10"/>
  <c r="R1389" i="10" s="1"/>
  <c r="X40" i="22"/>
  <c r="AE40" i="22" s="1"/>
  <c r="Y36" i="22"/>
  <c r="AF36" i="22" s="1"/>
  <c r="X32" i="22"/>
  <c r="AE32" i="22" s="1"/>
  <c r="Y28" i="22"/>
  <c r="AF28" i="22" s="1"/>
  <c r="Y22" i="22"/>
  <c r="AF22" i="22" s="1"/>
  <c r="U14" i="22"/>
  <c r="W14" i="22"/>
  <c r="AD14" i="22" s="1"/>
  <c r="Y1507" i="10"/>
  <c r="T1507" i="10"/>
  <c r="Y1471" i="10"/>
  <c r="T1471" i="10"/>
  <c r="Q1455" i="10"/>
  <c r="Y1439" i="10"/>
  <c r="T1439" i="10"/>
  <c r="Q1423" i="10"/>
  <c r="Y1407" i="10"/>
  <c r="T1407" i="10"/>
  <c r="Q1391" i="10"/>
  <c r="V1457" i="10"/>
  <c r="R1425" i="10"/>
  <c r="V1393" i="10"/>
  <c r="X1332" i="10"/>
  <c r="S1332" i="10"/>
  <c r="X1300" i="10"/>
  <c r="S1300" i="10"/>
  <c r="X1268" i="10"/>
  <c r="S1268" i="10"/>
  <c r="X1236" i="10"/>
  <c r="S1236" i="10"/>
  <c r="Z1220" i="10"/>
  <c r="U1220" i="10"/>
  <c r="V1220" i="10" s="1"/>
  <c r="Y1204" i="10"/>
  <c r="T1204" i="10"/>
  <c r="X1194" i="10"/>
  <c r="S1194" i="10"/>
  <c r="P857" i="10"/>
  <c r="R1461" i="10"/>
  <c r="R1397" i="10"/>
  <c r="Y1214" i="10"/>
  <c r="T1214" i="10"/>
  <c r="Q1198" i="10"/>
  <c r="Q865" i="10"/>
  <c r="P821" i="10"/>
  <c r="O1191" i="10"/>
  <c r="Q1188" i="10"/>
  <c r="O1183" i="10"/>
  <c r="Q1180" i="10"/>
  <c r="O1175" i="10"/>
  <c r="Q1172" i="10"/>
  <c r="O1167" i="10"/>
  <c r="Q1164" i="10"/>
  <c r="O1159" i="10"/>
  <c r="Q1156" i="10"/>
  <c r="O1151" i="10"/>
  <c r="Q1148" i="10"/>
  <c r="O1143" i="10"/>
  <c r="Q1140" i="10"/>
  <c r="O1135" i="10"/>
  <c r="Q1132" i="10"/>
  <c r="O1127" i="10"/>
  <c r="Q1124" i="10"/>
  <c r="O1119" i="10"/>
  <c r="Q1116" i="10"/>
  <c r="O1111" i="10"/>
  <c r="Q1108" i="10"/>
  <c r="O1103" i="10"/>
  <c r="Q1100" i="10"/>
  <c r="O1095" i="10"/>
  <c r="Q1092" i="10"/>
  <c r="O1087" i="10"/>
  <c r="Q1084" i="10"/>
  <c r="O1079" i="10"/>
  <c r="Q1076" i="10"/>
  <c r="O1071" i="10"/>
  <c r="Q1068" i="10"/>
  <c r="O1063" i="10"/>
  <c r="Q1060" i="10"/>
  <c r="O1055" i="10"/>
  <c r="Q1052" i="10"/>
  <c r="O1047" i="10"/>
  <c r="Q1044" i="10"/>
  <c r="O1039" i="10"/>
  <c r="Q1036" i="10"/>
  <c r="O1031" i="10"/>
  <c r="Q1028" i="10"/>
  <c r="O1023" i="10"/>
  <c r="Q1020" i="10"/>
  <c r="O1015" i="10"/>
  <c r="Q1012" i="10"/>
  <c r="O1007" i="10"/>
  <c r="Q1004" i="10"/>
  <c r="O999" i="10"/>
  <c r="Q996" i="10"/>
  <c r="O991" i="10"/>
  <c r="Q988" i="10"/>
  <c r="O983" i="10"/>
  <c r="Q980" i="10"/>
  <c r="O975" i="10"/>
  <c r="Q972" i="10"/>
  <c r="O967" i="10"/>
  <c r="Q964" i="10"/>
  <c r="O959" i="10"/>
  <c r="Q956" i="10"/>
  <c r="O951" i="10"/>
  <c r="Q948" i="10"/>
  <c r="O943" i="10"/>
  <c r="Q940" i="10"/>
  <c r="O935" i="10"/>
  <c r="Q932" i="10"/>
  <c r="O927" i="10"/>
  <c r="Q924" i="10"/>
  <c r="O919" i="10"/>
  <c r="Q913" i="10"/>
  <c r="Q902" i="10"/>
  <c r="R1465" i="10"/>
  <c r="R1401" i="10"/>
  <c r="Y1210" i="10"/>
  <c r="T1210" i="10"/>
  <c r="Q1194" i="10"/>
  <c r="R1194" i="10" s="1"/>
  <c r="X948" i="10"/>
  <c r="X940" i="10"/>
  <c r="S940" i="10"/>
  <c r="X924" i="10"/>
  <c r="S924" i="10"/>
  <c r="Y918" i="10"/>
  <c r="T918" i="10"/>
  <c r="T915" i="10"/>
  <c r="P878" i="10"/>
  <c r="P822" i="10"/>
  <c r="S637" i="10"/>
  <c r="X637" i="10"/>
  <c r="S633" i="10"/>
  <c r="X633" i="10"/>
  <c r="S629" i="10"/>
  <c r="X629" i="10"/>
  <c r="S625" i="10"/>
  <c r="X625" i="10"/>
  <c r="S621" i="10"/>
  <c r="X621" i="10"/>
  <c r="S617" i="10"/>
  <c r="X617" i="10"/>
  <c r="P615" i="10"/>
  <c r="P613" i="10"/>
  <c r="R613" i="10" s="1"/>
  <c r="R1220" i="10"/>
  <c r="V1204" i="10"/>
  <c r="R1198" i="10"/>
  <c r="Q914" i="10"/>
  <c r="Q820" i="10"/>
  <c r="P484" i="10"/>
  <c r="P482" i="10"/>
  <c r="P480" i="10"/>
  <c r="P478" i="10"/>
  <c r="R478" i="10" s="1"/>
  <c r="P476" i="10"/>
  <c r="P474" i="10"/>
  <c r="P472" i="10"/>
  <c r="P470" i="10"/>
  <c r="R470" i="10" s="1"/>
  <c r="P468" i="10"/>
  <c r="P466" i="10"/>
  <c r="P464" i="10"/>
  <c r="P462" i="10"/>
  <c r="P460" i="10"/>
  <c r="P458" i="10"/>
  <c r="P456" i="10"/>
  <c r="P454" i="10"/>
  <c r="P452" i="10"/>
  <c r="P450" i="10"/>
  <c r="P448" i="10"/>
  <c r="P446" i="10"/>
  <c r="P444" i="10"/>
  <c r="P442" i="10"/>
  <c r="P440" i="10"/>
  <c r="P438" i="10"/>
  <c r="P436" i="10"/>
  <c r="P434" i="10"/>
  <c r="P432" i="10"/>
  <c r="P430" i="10"/>
  <c r="P428" i="10"/>
  <c r="P426" i="10"/>
  <c r="P424" i="10"/>
  <c r="P422" i="10"/>
  <c r="P420" i="10"/>
  <c r="P418" i="10"/>
  <c r="P416" i="10"/>
  <c r="Y1189" i="10"/>
  <c r="T1189" i="10"/>
  <c r="Y1181" i="10"/>
  <c r="T1181" i="10"/>
  <c r="Y1173" i="10"/>
  <c r="T1173" i="10"/>
  <c r="Y1165" i="10"/>
  <c r="T1165" i="10"/>
  <c r="Y1157" i="10"/>
  <c r="T1157" i="10"/>
  <c r="Y1149" i="10"/>
  <c r="T1149" i="10"/>
  <c r="Y1141" i="10"/>
  <c r="T1141" i="10"/>
  <c r="Y1133" i="10"/>
  <c r="T1133" i="10"/>
  <c r="Y1125" i="10"/>
  <c r="T1125" i="10"/>
  <c r="Y1117" i="10"/>
  <c r="T1117" i="10"/>
  <c r="Y1109" i="10"/>
  <c r="T1109" i="10"/>
  <c r="Y1101" i="10"/>
  <c r="T1101" i="10"/>
  <c r="Y1093" i="10"/>
  <c r="Y1085" i="10"/>
  <c r="T1085" i="10"/>
  <c r="Y1077" i="10"/>
  <c r="T1077" i="10"/>
  <c r="Y1069" i="10"/>
  <c r="T1069" i="10"/>
  <c r="Y1061" i="10"/>
  <c r="T1061" i="10"/>
  <c r="Y1053" i="10"/>
  <c r="T1053" i="10"/>
  <c r="Y1045" i="10"/>
  <c r="T1045" i="10"/>
  <c r="Y1037" i="10"/>
  <c r="T1037" i="10"/>
  <c r="Y1029" i="10"/>
  <c r="Y1021" i="10"/>
  <c r="T1021" i="10"/>
  <c r="Y1005" i="10"/>
  <c r="T1005" i="10"/>
  <c r="Y989" i="10"/>
  <c r="T989" i="10"/>
  <c r="Y981" i="10"/>
  <c r="Y973" i="10"/>
  <c r="T973" i="10"/>
  <c r="Y965" i="10"/>
  <c r="T965" i="10"/>
  <c r="Y957" i="10"/>
  <c r="T957" i="10"/>
  <c r="Q640" i="10"/>
  <c r="Q639" i="10"/>
  <c r="R639" i="10" s="1"/>
  <c r="Q637" i="10"/>
  <c r="Q636" i="10"/>
  <c r="Q635" i="10"/>
  <c r="R635" i="10" s="1"/>
  <c r="Q633" i="10"/>
  <c r="Q632" i="10"/>
  <c r="Q631" i="10"/>
  <c r="Q629" i="10"/>
  <c r="Q628" i="10"/>
  <c r="Q627" i="10"/>
  <c r="R627" i="10" s="1"/>
  <c r="Q625" i="10"/>
  <c r="R625" i="10" s="1"/>
  <c r="Q624" i="10"/>
  <c r="Q623" i="10"/>
  <c r="R623" i="10" s="1"/>
  <c r="Q621" i="10"/>
  <c r="Q620" i="10"/>
  <c r="Q619" i="10"/>
  <c r="R619" i="10" s="1"/>
  <c r="Q617" i="10"/>
  <c r="Q616" i="10"/>
  <c r="X600" i="10"/>
  <c r="S600" i="10"/>
  <c r="O596" i="10"/>
  <c r="O592" i="10"/>
  <c r="O588" i="10"/>
  <c r="O584" i="10"/>
  <c r="O580" i="10"/>
  <c r="X576" i="10"/>
  <c r="S576" i="10"/>
  <c r="X556" i="10"/>
  <c r="S556" i="10"/>
  <c r="O552" i="10"/>
  <c r="O548" i="10"/>
  <c r="O544" i="10"/>
  <c r="O540" i="10"/>
  <c r="O536" i="10"/>
  <c r="O508" i="10"/>
  <c r="O504" i="10"/>
  <c r="O500" i="10"/>
  <c r="O496" i="10"/>
  <c r="O492" i="10"/>
  <c r="X488" i="10"/>
  <c r="S488" i="10"/>
  <c r="O484" i="10"/>
  <c r="O480" i="10"/>
  <c r="O476" i="10"/>
  <c r="O472" i="10"/>
  <c r="O468" i="10"/>
  <c r="O464" i="10"/>
  <c r="O460" i="10"/>
  <c r="O456" i="10"/>
  <c r="O452" i="10"/>
  <c r="O448" i="10"/>
  <c r="O444" i="10"/>
  <c r="O440" i="10"/>
  <c r="O436" i="10"/>
  <c r="O432" i="10"/>
  <c r="O428" i="10"/>
  <c r="O424" i="10"/>
  <c r="O420" i="10"/>
  <c r="O416" i="10"/>
  <c r="P900" i="10"/>
  <c r="P763" i="10"/>
  <c r="Q605" i="10"/>
  <c r="Q595" i="10"/>
  <c r="Q579" i="10"/>
  <c r="Q562" i="10"/>
  <c r="Q549" i="10"/>
  <c r="Q512" i="10"/>
  <c r="Q496" i="10"/>
  <c r="Q474" i="10"/>
  <c r="O411" i="10"/>
  <c r="O407" i="10"/>
  <c r="S403" i="10"/>
  <c r="X403" i="10"/>
  <c r="S399" i="10"/>
  <c r="X399" i="10"/>
  <c r="S395" i="10"/>
  <c r="X395" i="10"/>
  <c r="S391" i="10"/>
  <c r="X391" i="10"/>
  <c r="S387" i="10"/>
  <c r="X387" i="10"/>
  <c r="P260" i="10"/>
  <c r="R260" i="10" s="1"/>
  <c r="P259" i="10"/>
  <c r="P258" i="10"/>
  <c r="P257" i="10"/>
  <c r="P256" i="10"/>
  <c r="P255" i="10"/>
  <c r="O253" i="10"/>
  <c r="O249" i="10"/>
  <c r="O245" i="10"/>
  <c r="O241" i="10"/>
  <c r="O237" i="10"/>
  <c r="X233" i="10"/>
  <c r="S233" i="10"/>
  <c r="X229" i="10"/>
  <c r="S229" i="10"/>
  <c r="X225" i="10"/>
  <c r="S225" i="10"/>
  <c r="X221" i="10"/>
  <c r="S221" i="10"/>
  <c r="X217" i="10"/>
  <c r="S217" i="10"/>
  <c r="O213" i="10"/>
  <c r="O209" i="10"/>
  <c r="O205" i="10"/>
  <c r="O201" i="10"/>
  <c r="O197" i="10"/>
  <c r="X189" i="10"/>
  <c r="S189" i="10"/>
  <c r="X181" i="10"/>
  <c r="S181" i="10"/>
  <c r="O173" i="10"/>
  <c r="O169" i="10"/>
  <c r="M53" i="92"/>
  <c r="M45" i="92" s="1"/>
  <c r="M25" i="92"/>
  <c r="M52" i="98"/>
  <c r="M44" i="98" s="1"/>
  <c r="M24" i="98"/>
  <c r="M53" i="104"/>
  <c r="M45" i="104" s="1"/>
  <c r="M25" i="104"/>
  <c r="M31" i="115"/>
  <c r="M24" i="115"/>
  <c r="M25" i="121"/>
  <c r="M53" i="121"/>
  <c r="M45" i="121" s="1"/>
  <c r="I53" i="98"/>
  <c r="I45" i="98" s="1"/>
  <c r="I25" i="98"/>
  <c r="I45" i="50"/>
  <c r="I45" i="104"/>
  <c r="I45" i="110"/>
  <c r="P182" i="10"/>
  <c r="P170" i="10"/>
  <c r="O165" i="10"/>
  <c r="O159" i="10"/>
  <c r="O152" i="10"/>
  <c r="O144" i="10"/>
  <c r="O136" i="10"/>
  <c r="O129" i="10"/>
  <c r="O121" i="10"/>
  <c r="O113" i="10"/>
  <c r="O105" i="10"/>
  <c r="O98" i="10"/>
  <c r="O90" i="10"/>
  <c r="O77" i="10"/>
  <c r="O63" i="10"/>
  <c r="O56" i="10"/>
  <c r="O43" i="10"/>
  <c r="O35" i="10"/>
  <c r="O27" i="10"/>
  <c r="O19" i="10"/>
  <c r="P44" i="117"/>
  <c r="P53" i="102"/>
  <c r="P45" i="102" s="1"/>
  <c r="P25" i="102"/>
  <c r="P10" i="102" s="1"/>
  <c r="H52" i="99"/>
  <c r="H44" i="99" s="1"/>
  <c r="H24" i="99"/>
  <c r="H45" i="104"/>
  <c r="H44" i="117"/>
  <c r="H44" i="112"/>
  <c r="H44" i="129"/>
  <c r="G45" i="50"/>
  <c r="G44" i="113"/>
  <c r="G44" i="130"/>
  <c r="Q552" i="10"/>
  <c r="Q536" i="10"/>
  <c r="Q527" i="10"/>
  <c r="Q519" i="10"/>
  <c r="Q509" i="10"/>
  <c r="Q493" i="10"/>
  <c r="Q471" i="10"/>
  <c r="P254" i="10"/>
  <c r="P252" i="10"/>
  <c r="Q248" i="10"/>
  <c r="P244" i="10"/>
  <c r="P236" i="10"/>
  <c r="R236" i="10" s="1"/>
  <c r="P228" i="10"/>
  <c r="P220" i="10"/>
  <c r="Q216" i="10"/>
  <c r="P212" i="10"/>
  <c r="P204" i="10"/>
  <c r="Q200" i="10"/>
  <c r="P196" i="10"/>
  <c r="P188" i="10"/>
  <c r="R188" i="10" s="1"/>
  <c r="Q184" i="10"/>
  <c r="P172" i="10"/>
  <c r="O161" i="10"/>
  <c r="O154" i="10"/>
  <c r="O145" i="10"/>
  <c r="O137" i="10"/>
  <c r="O128" i="10"/>
  <c r="O120" i="10"/>
  <c r="O112" i="10"/>
  <c r="O104" i="10"/>
  <c r="O95" i="10"/>
  <c r="O78" i="10"/>
  <c r="O70" i="10"/>
  <c r="O59" i="10"/>
  <c r="O51" i="10"/>
  <c r="O40" i="10"/>
  <c r="O30" i="10"/>
  <c r="O17" i="10"/>
  <c r="O12" i="10"/>
  <c r="O7" i="10"/>
  <c r="Q608" i="10"/>
  <c r="Q600" i="10"/>
  <c r="Q585" i="10"/>
  <c r="Q573" i="10"/>
  <c r="Q565" i="10"/>
  <c r="Q557" i="10"/>
  <c r="Q543" i="10"/>
  <c r="Q484" i="10"/>
  <c r="Q468" i="10"/>
  <c r="Q455" i="10"/>
  <c r="Q451" i="10"/>
  <c r="Q447" i="10"/>
  <c r="Q443" i="10"/>
  <c r="Q439" i="10"/>
  <c r="Q435" i="10"/>
  <c r="Q431" i="10"/>
  <c r="Q427" i="10"/>
  <c r="Q423" i="10"/>
  <c r="Q419" i="10"/>
  <c r="Q415" i="10"/>
  <c r="Q414" i="10"/>
  <c r="Q412" i="10"/>
  <c r="Q411" i="10"/>
  <c r="Q410" i="10"/>
  <c r="Q408" i="10"/>
  <c r="Q407" i="10"/>
  <c r="Q406" i="10"/>
  <c r="Q404" i="10"/>
  <c r="Q403" i="10"/>
  <c r="Q402" i="10"/>
  <c r="Q400" i="10"/>
  <c r="Q399" i="10"/>
  <c r="Q398" i="10"/>
  <c r="Q396" i="10"/>
  <c r="R396" i="10" s="1"/>
  <c r="Q395" i="10"/>
  <c r="Q394" i="10"/>
  <c r="Q392" i="10"/>
  <c r="Q391" i="10"/>
  <c r="R391" i="10" s="1"/>
  <c r="Q390" i="10"/>
  <c r="Q388" i="10"/>
  <c r="Q387" i="10"/>
  <c r="K383" i="10"/>
  <c r="Q383" i="10" s="1"/>
  <c r="K379" i="10"/>
  <c r="Q379" i="10" s="1"/>
  <c r="K375" i="10"/>
  <c r="Q375" i="10" s="1"/>
  <c r="K371" i="10"/>
  <c r="Q371" i="10" s="1"/>
  <c r="K367" i="10"/>
  <c r="Q367" i="10" s="1"/>
  <c r="Q592" i="10"/>
  <c r="Q538" i="10"/>
  <c r="Q528" i="10"/>
  <c r="Q520" i="10"/>
  <c r="Q511" i="10"/>
  <c r="Q495" i="10"/>
  <c r="Q488" i="10"/>
  <c r="Q481" i="10"/>
  <c r="Q465" i="10"/>
  <c r="P386" i="10"/>
  <c r="Y385" i="10"/>
  <c r="T385" i="10"/>
  <c r="Y384" i="10"/>
  <c r="T384" i="10"/>
  <c r="Y383" i="10"/>
  <c r="T383" i="10"/>
  <c r="Y382" i="10"/>
  <c r="T382" i="10"/>
  <c r="Y381" i="10"/>
  <c r="T381" i="10"/>
  <c r="Y380" i="10"/>
  <c r="T380" i="10"/>
  <c r="Y379" i="10"/>
  <c r="T379" i="10"/>
  <c r="Y378" i="10"/>
  <c r="T378" i="10"/>
  <c r="Y377" i="10"/>
  <c r="T377" i="10"/>
  <c r="Y376" i="10"/>
  <c r="T376" i="10"/>
  <c r="Y375" i="10"/>
  <c r="T375" i="10"/>
  <c r="Y374" i="10"/>
  <c r="T374" i="10"/>
  <c r="Y373" i="10"/>
  <c r="T373" i="10"/>
  <c r="Y372" i="10"/>
  <c r="T372" i="10"/>
  <c r="Y371" i="10"/>
  <c r="T371" i="10"/>
  <c r="Y370" i="10"/>
  <c r="T370" i="10"/>
  <c r="Y369" i="10"/>
  <c r="T369" i="10"/>
  <c r="Y368" i="10"/>
  <c r="T368" i="10"/>
  <c r="Y367" i="10"/>
  <c r="T367" i="10"/>
  <c r="Y366" i="10"/>
  <c r="T366" i="10"/>
  <c r="P365" i="10"/>
  <c r="P364" i="10"/>
  <c r="P363" i="10"/>
  <c r="R363" i="10" s="1"/>
  <c r="P362" i="10"/>
  <c r="P361" i="10"/>
  <c r="P360" i="10"/>
  <c r="R360" i="10" s="1"/>
  <c r="P359" i="10"/>
  <c r="R359" i="10" s="1"/>
  <c r="P358" i="10"/>
  <c r="P357" i="10"/>
  <c r="P356" i="10"/>
  <c r="P355" i="10"/>
  <c r="P354" i="10"/>
  <c r="P353" i="10"/>
  <c r="P352" i="10"/>
  <c r="R352" i="10" s="1"/>
  <c r="P351" i="10"/>
  <c r="P350" i="10"/>
  <c r="P349" i="10"/>
  <c r="P348" i="10"/>
  <c r="P347" i="10"/>
  <c r="R347" i="10" s="1"/>
  <c r="P346" i="10"/>
  <c r="P345" i="10"/>
  <c r="Y344" i="10"/>
  <c r="T344" i="10"/>
  <c r="Y343" i="10"/>
  <c r="T343" i="10"/>
  <c r="Y342" i="10"/>
  <c r="T342" i="10"/>
  <c r="Y341" i="10"/>
  <c r="T341" i="10"/>
  <c r="Y340" i="10"/>
  <c r="T340" i="10"/>
  <c r="Y339" i="10"/>
  <c r="T339" i="10"/>
  <c r="Y338" i="10"/>
  <c r="T338" i="10"/>
  <c r="Y337" i="10"/>
  <c r="T337" i="10"/>
  <c r="Y336" i="10"/>
  <c r="T336" i="10"/>
  <c r="Y335" i="10"/>
  <c r="T335" i="10"/>
  <c r="Y334" i="10"/>
  <c r="T334" i="10"/>
  <c r="Y333" i="10"/>
  <c r="T333" i="10"/>
  <c r="Y332" i="10"/>
  <c r="T332" i="10"/>
  <c r="Y331" i="10"/>
  <c r="T331" i="10"/>
  <c r="Y330" i="10"/>
  <c r="T330" i="10"/>
  <c r="Y329" i="10"/>
  <c r="T329" i="10"/>
  <c r="Y328" i="10"/>
  <c r="T328" i="10"/>
  <c r="Y327" i="10"/>
  <c r="T327" i="10"/>
  <c r="Y326" i="10"/>
  <c r="T326" i="10"/>
  <c r="Y325" i="10"/>
  <c r="T325" i="10"/>
  <c r="Y324" i="10"/>
  <c r="T324" i="10"/>
  <c r="P323" i="10"/>
  <c r="P322" i="10"/>
  <c r="P321" i="10"/>
  <c r="P320" i="10"/>
  <c r="R320" i="10" s="1"/>
  <c r="P319" i="10"/>
  <c r="P318" i="10"/>
  <c r="P317" i="10"/>
  <c r="R317" i="10" s="1"/>
  <c r="P316" i="10"/>
  <c r="P315" i="10"/>
  <c r="P314" i="10"/>
  <c r="P313" i="10"/>
  <c r="R313" i="10" s="1"/>
  <c r="P312" i="10"/>
  <c r="P311" i="10"/>
  <c r="R311" i="10" s="1"/>
  <c r="P310" i="10"/>
  <c r="P309" i="10"/>
  <c r="R309" i="10" s="1"/>
  <c r="P308" i="10"/>
  <c r="P307" i="10"/>
  <c r="P306" i="10"/>
  <c r="P305" i="10"/>
  <c r="P304" i="10"/>
  <c r="R304" i="10" s="1"/>
  <c r="P303" i="10"/>
  <c r="P302" i="10"/>
  <c r="Y301" i="10"/>
  <c r="T301" i="10"/>
  <c r="Y300" i="10"/>
  <c r="T300" i="10"/>
  <c r="Y299" i="10"/>
  <c r="T299" i="10"/>
  <c r="Y298" i="10"/>
  <c r="T298" i="10"/>
  <c r="Y297" i="10"/>
  <c r="T297" i="10"/>
  <c r="Y296" i="10"/>
  <c r="T296" i="10"/>
  <c r="Y295" i="10"/>
  <c r="T295" i="10"/>
  <c r="Y294" i="10"/>
  <c r="T294" i="10"/>
  <c r="Y293" i="10"/>
  <c r="T293" i="10"/>
  <c r="Y292" i="10"/>
  <c r="T292" i="10"/>
  <c r="Y291" i="10"/>
  <c r="T291" i="10"/>
  <c r="Y290" i="10"/>
  <c r="T290" i="10"/>
  <c r="Y289" i="10"/>
  <c r="T289" i="10"/>
  <c r="Y288" i="10"/>
  <c r="T288" i="10"/>
  <c r="Y287" i="10"/>
  <c r="T287" i="10"/>
  <c r="Y286" i="10"/>
  <c r="T286" i="10"/>
  <c r="Y285" i="10"/>
  <c r="T285" i="10"/>
  <c r="Y284" i="10"/>
  <c r="T284" i="10"/>
  <c r="Y283" i="10"/>
  <c r="T283" i="10"/>
  <c r="Y282" i="10"/>
  <c r="T282" i="10"/>
  <c r="Y281" i="10"/>
  <c r="T281" i="10"/>
  <c r="Y280" i="10"/>
  <c r="T280" i="10"/>
  <c r="P279" i="10"/>
  <c r="P278" i="10"/>
  <c r="P277" i="10"/>
  <c r="R277" i="10" s="1"/>
  <c r="P276" i="10"/>
  <c r="P275" i="10"/>
  <c r="R275" i="10" s="1"/>
  <c r="P274" i="10"/>
  <c r="P273" i="10"/>
  <c r="P272" i="10"/>
  <c r="P271" i="10"/>
  <c r="R271" i="10" s="1"/>
  <c r="P270" i="10"/>
  <c r="P269" i="10"/>
  <c r="P268" i="10"/>
  <c r="P267" i="10"/>
  <c r="R267" i="10" s="1"/>
  <c r="P266" i="10"/>
  <c r="P265" i="10"/>
  <c r="P264" i="10"/>
  <c r="P263" i="10"/>
  <c r="P262" i="10"/>
  <c r="P261" i="10"/>
  <c r="R261" i="10" s="1"/>
  <c r="P251" i="10"/>
  <c r="Q247" i="10"/>
  <c r="P243" i="10"/>
  <c r="Q239" i="10"/>
  <c r="P235" i="10"/>
  <c r="Q231" i="10"/>
  <c r="P227" i="10"/>
  <c r="Q223" i="10"/>
  <c r="P219" i="10"/>
  <c r="Q215" i="10"/>
  <c r="P211" i="10"/>
  <c r="Q207" i="10"/>
  <c r="P203" i="10"/>
  <c r="Q199" i="10"/>
  <c r="P195" i="10"/>
  <c r="Q191" i="10"/>
  <c r="P187" i="10"/>
  <c r="Q183" i="10"/>
  <c r="P179" i="10"/>
  <c r="Q175" i="10"/>
  <c r="P171" i="10"/>
  <c r="P818" i="10"/>
  <c r="P924" i="10"/>
  <c r="P932" i="10"/>
  <c r="P940" i="10"/>
  <c r="P948" i="10"/>
  <c r="P486" i="10"/>
  <c r="P490" i="10"/>
  <c r="P494" i="10"/>
  <c r="P498" i="10"/>
  <c r="P502" i="10"/>
  <c r="P506" i="10"/>
  <c r="P510" i="10"/>
  <c r="P514" i="10"/>
  <c r="P518" i="10"/>
  <c r="P522" i="10"/>
  <c r="P526" i="10"/>
  <c r="P530" i="10"/>
  <c r="P534" i="10"/>
  <c r="P538" i="10"/>
  <c r="P542" i="10"/>
  <c r="P546" i="10"/>
  <c r="P550" i="10"/>
  <c r="P554" i="10"/>
  <c r="P558" i="10"/>
  <c r="R558" i="10" s="1"/>
  <c r="P562" i="10"/>
  <c r="P566" i="10"/>
  <c r="P570" i="10"/>
  <c r="P574" i="10"/>
  <c r="P578" i="10"/>
  <c r="P582" i="10"/>
  <c r="P586" i="10"/>
  <c r="P590" i="10"/>
  <c r="P594" i="10"/>
  <c r="P598" i="10"/>
  <c r="P602" i="10"/>
  <c r="P606" i="10"/>
  <c r="P610" i="10"/>
  <c r="P895" i="10"/>
  <c r="R895" i="10" s="1"/>
  <c r="P958" i="10"/>
  <c r="P966" i="10"/>
  <c r="P974" i="10"/>
  <c r="P982" i="10"/>
  <c r="P990" i="10"/>
  <c r="P998" i="10"/>
  <c r="P1006" i="10"/>
  <c r="P1014" i="10"/>
  <c r="P1022" i="10"/>
  <c r="P1030" i="10"/>
  <c r="P1038" i="10"/>
  <c r="P1046" i="10"/>
  <c r="P1054" i="10"/>
  <c r="P1062" i="10"/>
  <c r="P1070" i="10"/>
  <c r="P1078" i="10"/>
  <c r="P1086" i="10"/>
  <c r="P1094" i="10"/>
  <c r="P1102" i="10"/>
  <c r="P1110" i="10"/>
  <c r="P1118" i="10"/>
  <c r="P1126" i="10"/>
  <c r="P1134" i="10"/>
  <c r="P1142" i="10"/>
  <c r="P1150" i="10"/>
  <c r="P1158" i="10"/>
  <c r="P1166" i="10"/>
  <c r="P1174" i="10"/>
  <c r="P1182" i="10"/>
  <c r="P1190" i="10"/>
  <c r="P1226" i="10"/>
  <c r="P1258" i="10"/>
  <c r="R1258" i="10" s="1"/>
  <c r="P1290" i="10"/>
  <c r="P1322" i="10"/>
  <c r="P1354" i="10"/>
  <c r="P1211" i="10"/>
  <c r="P1244" i="10"/>
  <c r="P1276" i="10"/>
  <c r="P1308" i="10"/>
  <c r="R1308" i="10" s="1"/>
  <c r="P1340" i="10"/>
  <c r="P1201" i="10"/>
  <c r="P1230" i="10"/>
  <c r="P1262" i="10"/>
  <c r="P1294" i="10"/>
  <c r="P1326" i="10"/>
  <c r="P1358" i="10"/>
  <c r="P905" i="10"/>
  <c r="P1199" i="10"/>
  <c r="P1232" i="10"/>
  <c r="P1264" i="10"/>
  <c r="P1296" i="10"/>
  <c r="P1328" i="10"/>
  <c r="P1360" i="10"/>
  <c r="P1370" i="10"/>
  <c r="P1378" i="10"/>
  <c r="P1386" i="10"/>
  <c r="P1410" i="10"/>
  <c r="P1442" i="10"/>
  <c r="P1472" i="10"/>
  <c r="P1400" i="10"/>
  <c r="P1432" i="10"/>
  <c r="P1464" i="10"/>
  <c r="P1221" i="10"/>
  <c r="P1229" i="10"/>
  <c r="P1237" i="10"/>
  <c r="P1245" i="10"/>
  <c r="P1253" i="10"/>
  <c r="P1261" i="10"/>
  <c r="P1269" i="10"/>
  <c r="P1277" i="10"/>
  <c r="P1285" i="10"/>
  <c r="P1293" i="10"/>
  <c r="P1301" i="10"/>
  <c r="P1309" i="10"/>
  <c r="P1317" i="10"/>
  <c r="P1325" i="10"/>
  <c r="P1333" i="10"/>
  <c r="P1341" i="10"/>
  <c r="P1349" i="10"/>
  <c r="P1357" i="10"/>
  <c r="P1365" i="10"/>
  <c r="P1373" i="10"/>
  <c r="P1381" i="10"/>
  <c r="P1390" i="10"/>
  <c r="P1422" i="10"/>
  <c r="P1454" i="10"/>
  <c r="P1484" i="10"/>
  <c r="P1412" i="10"/>
  <c r="P1444" i="10"/>
  <c r="P1478" i="10"/>
  <c r="P1498" i="10"/>
  <c r="P1506" i="10"/>
  <c r="P1514" i="10"/>
  <c r="N53" i="5"/>
  <c r="N45" i="5" s="1"/>
  <c r="N25" i="5"/>
  <c r="N10" i="5" s="1"/>
  <c r="N52" i="107"/>
  <c r="N44" i="107" s="1"/>
  <c r="N31" i="107"/>
  <c r="N45" i="110"/>
  <c r="N53" i="118"/>
  <c r="N45" i="118" s="1"/>
  <c r="N25" i="118"/>
  <c r="N10" i="118" s="1"/>
  <c r="N52" i="112"/>
  <c r="N44" i="112" s="1"/>
  <c r="N31" i="112"/>
  <c r="N44" i="129"/>
  <c r="N53" i="130"/>
  <c r="N45" i="130" s="1"/>
  <c r="N25" i="130"/>
  <c r="N10" i="130" s="1"/>
  <c r="O87" i="10"/>
  <c r="O80" i="10"/>
  <c r="O65" i="10"/>
  <c r="O44" i="10"/>
  <c r="O22" i="10"/>
  <c r="L53" i="92"/>
  <c r="L45" i="92" s="1"/>
  <c r="L25" i="92"/>
  <c r="L45" i="104"/>
  <c r="L52" i="117"/>
  <c r="L44" i="117" s="1"/>
  <c r="L24" i="117"/>
  <c r="L53" i="97"/>
  <c r="L45" i="97" s="1"/>
  <c r="L25" i="97"/>
  <c r="L51" i="110"/>
  <c r="L43" i="110" s="1"/>
  <c r="L23" i="110"/>
  <c r="L53" i="113"/>
  <c r="L45" i="113" s="1"/>
  <c r="L25" i="113"/>
  <c r="Q823" i="10"/>
  <c r="Q834" i="10"/>
  <c r="Q1205" i="10"/>
  <c r="Q1211" i="10"/>
  <c r="Q869" i="10"/>
  <c r="Q949" i="10"/>
  <c r="Q1021" i="10"/>
  <c r="Q1029" i="10"/>
  <c r="Q1037" i="10"/>
  <c r="Q1045" i="10"/>
  <c r="Q1053" i="10"/>
  <c r="Q1061" i="10"/>
  <c r="Q1069" i="10"/>
  <c r="Q1077" i="10"/>
  <c r="Q1085" i="10"/>
  <c r="Q1093" i="10"/>
  <c r="Q1101" i="10"/>
  <c r="Q1109" i="10"/>
  <c r="Q1117" i="10"/>
  <c r="Q1125" i="10"/>
  <c r="Q1133" i="10"/>
  <c r="Q1141" i="10"/>
  <c r="Q1149" i="10"/>
  <c r="Q1157" i="10"/>
  <c r="Q1165" i="10"/>
  <c r="Q1173" i="10"/>
  <c r="Q1181" i="10"/>
  <c r="Q1189" i="10"/>
  <c r="Q1209" i="10"/>
  <c r="Q1404" i="10"/>
  <c r="Q1436" i="10"/>
  <c r="Q1468" i="10"/>
  <c r="Q1504" i="10"/>
  <c r="Q1410" i="10"/>
  <c r="Q1472" i="10"/>
  <c r="Q1506" i="10"/>
  <c r="Q1408" i="10"/>
  <c r="Q1440" i="10"/>
  <c r="Q1474" i="10"/>
  <c r="Q1229" i="10"/>
  <c r="Q1245" i="10"/>
  <c r="Q1253" i="10"/>
  <c r="Q1261" i="10"/>
  <c r="Q1277" i="10"/>
  <c r="Q1285" i="10"/>
  <c r="Q1293" i="10"/>
  <c r="Q1309" i="10"/>
  <c r="Q1317" i="10"/>
  <c r="Q1325" i="10"/>
  <c r="Q1341" i="10"/>
  <c r="Q1349" i="10"/>
  <c r="Q1357" i="10"/>
  <c r="Q1365" i="10"/>
  <c r="Q1373" i="10"/>
  <c r="Q1381" i="10"/>
  <c r="Q1390" i="10"/>
  <c r="Q1510" i="10"/>
  <c r="O52" i="105"/>
  <c r="O44" i="105" s="1"/>
  <c r="O24" i="105"/>
  <c r="O31" i="105"/>
  <c r="O52" i="113"/>
  <c r="O44" i="113" s="1"/>
  <c r="O31" i="113"/>
  <c r="O44" i="120"/>
  <c r="K246" i="10"/>
  <c r="Q246" i="10" s="1"/>
  <c r="K230" i="10"/>
  <c r="Q230" i="10" s="1"/>
  <c r="K214" i="10"/>
  <c r="Q214" i="10" s="1"/>
  <c r="K198" i="10"/>
  <c r="Q198" i="10" s="1"/>
  <c r="K182" i="10"/>
  <c r="Q182" i="10" s="1"/>
  <c r="K242" i="10"/>
  <c r="K226" i="10"/>
  <c r="K210" i="10"/>
  <c r="K194" i="10"/>
  <c r="Q194" i="10" s="1"/>
  <c r="K178" i="10"/>
  <c r="K166" i="10"/>
  <c r="K176" i="10"/>
  <c r="Q176" i="10" s="1"/>
  <c r="W696" i="22"/>
  <c r="AD696" i="22" s="1"/>
  <c r="Y685" i="22"/>
  <c r="AF685" i="22" s="1"/>
  <c r="W678" i="22"/>
  <c r="AD678" i="22" s="1"/>
  <c r="U668" i="22"/>
  <c r="X695" i="22"/>
  <c r="AE695" i="22" s="1"/>
  <c r="Z683" i="22"/>
  <c r="AG683" i="22" s="1"/>
  <c r="V667" i="22"/>
  <c r="AC667" i="22" s="1"/>
  <c r="U653" i="22"/>
  <c r="U661" i="22"/>
  <c r="U627" i="22"/>
  <c r="Z611" i="22"/>
  <c r="AG611" i="22" s="1"/>
  <c r="Y595" i="22"/>
  <c r="AF595" i="22" s="1"/>
  <c r="U587" i="22"/>
  <c r="U575" i="22"/>
  <c r="W575" i="22"/>
  <c r="AD575" i="22" s="1"/>
  <c r="U559" i="22"/>
  <c r="W559" i="22"/>
  <c r="AD559" i="22" s="1"/>
  <c r="U631" i="22"/>
  <c r="Z607" i="22"/>
  <c r="AG607" i="22" s="1"/>
  <c r="Y599" i="22"/>
  <c r="AF599" i="22" s="1"/>
  <c r="V591" i="22"/>
  <c r="AC591" i="22" s="1"/>
  <c r="X577" i="22"/>
  <c r="AE577" i="22" s="1"/>
  <c r="Y569" i="22"/>
  <c r="AF569" i="22" s="1"/>
  <c r="X561" i="22"/>
  <c r="AE561" i="22" s="1"/>
  <c r="Z555" i="22"/>
  <c r="AG555" i="22" s="1"/>
  <c r="U549" i="22"/>
  <c r="Z545" i="22"/>
  <c r="AG545" i="22" s="1"/>
  <c r="U533" i="22"/>
  <c r="Z529" i="22"/>
  <c r="AG529" i="22" s="1"/>
  <c r="U517" i="22"/>
  <c r="Z513" i="22"/>
  <c r="AG513" i="22" s="1"/>
  <c r="V509" i="22"/>
  <c r="AC509" i="22" s="1"/>
  <c r="Y499" i="22"/>
  <c r="AF499" i="22" s="1"/>
  <c r="X499" i="22"/>
  <c r="AE499" i="22" s="1"/>
  <c r="V493" i="22"/>
  <c r="AC493" i="22" s="1"/>
  <c r="Y483" i="22"/>
  <c r="AF483" i="22" s="1"/>
  <c r="X483" i="22"/>
  <c r="AE483" i="22" s="1"/>
  <c r="V477" i="22"/>
  <c r="AC477" i="22" s="1"/>
  <c r="V635" i="22"/>
  <c r="AC635" i="22" s="1"/>
  <c r="W619" i="22"/>
  <c r="AD619" i="22" s="1"/>
  <c r="X619" i="22"/>
  <c r="AE619" i="22" s="1"/>
  <c r="X603" i="22"/>
  <c r="AE603" i="22" s="1"/>
  <c r="U595" i="22"/>
  <c r="U571" i="22"/>
  <c r="W571" i="22"/>
  <c r="AD571" i="22" s="1"/>
  <c r="Y545" i="22"/>
  <c r="AF545" i="22" s="1"/>
  <c r="X545" i="22"/>
  <c r="AE545" i="22" s="1"/>
  <c r="V539" i="22"/>
  <c r="AC539" i="22" s="1"/>
  <c r="Y529" i="22"/>
  <c r="AF529" i="22" s="1"/>
  <c r="X529" i="22"/>
  <c r="AE529" i="22" s="1"/>
  <c r="V523" i="22"/>
  <c r="AC523" i="22" s="1"/>
  <c r="Y513" i="22"/>
  <c r="AF513" i="22" s="1"/>
  <c r="X513" i="22"/>
  <c r="AE513" i="22" s="1"/>
  <c r="V665" i="22"/>
  <c r="AC665" i="22" s="1"/>
  <c r="W665" i="22"/>
  <c r="AD665" i="22" s="1"/>
  <c r="Y664" i="22"/>
  <c r="AF664" i="22" s="1"/>
  <c r="Z654" i="22"/>
  <c r="AG654" i="22" s="1"/>
  <c r="Y654" i="22"/>
  <c r="AF654" i="22" s="1"/>
  <c r="Z639" i="22"/>
  <c r="AG639" i="22" s="1"/>
  <c r="W623" i="22"/>
  <c r="AD623" i="22" s="1"/>
  <c r="X623" i="22"/>
  <c r="AE623" i="22" s="1"/>
  <c r="Z615" i="22"/>
  <c r="AG615" i="22" s="1"/>
  <c r="V599" i="22"/>
  <c r="AC599" i="22" s="1"/>
  <c r="Y581" i="22"/>
  <c r="AF581" i="22" s="1"/>
  <c r="X573" i="22"/>
  <c r="AE573" i="22" s="1"/>
  <c r="Y565" i="22"/>
  <c r="AF565" i="22" s="1"/>
  <c r="U555" i="22"/>
  <c r="X555" i="22"/>
  <c r="AE555" i="22" s="1"/>
  <c r="U551" i="22"/>
  <c r="Z547" i="22"/>
  <c r="AG547" i="22" s="1"/>
  <c r="U535" i="22"/>
  <c r="Z531" i="22"/>
  <c r="AG531" i="22" s="1"/>
  <c r="U519" i="22"/>
  <c r="Z515" i="22"/>
  <c r="AG515" i="22" s="1"/>
  <c r="Y505" i="22"/>
  <c r="AF505" i="22" s="1"/>
  <c r="X505" i="22"/>
  <c r="AE505" i="22" s="1"/>
  <c r="Y497" i="22"/>
  <c r="AF497" i="22" s="1"/>
  <c r="X497" i="22"/>
  <c r="AE497" i="22" s="1"/>
  <c r="Y489" i="22"/>
  <c r="AF489" i="22" s="1"/>
  <c r="X489" i="22"/>
  <c r="AE489" i="22" s="1"/>
  <c r="Y481" i="22"/>
  <c r="AF481" i="22" s="1"/>
  <c r="X481" i="22"/>
  <c r="AE481" i="22" s="1"/>
  <c r="Z475" i="22"/>
  <c r="AG475" i="22" s="1"/>
  <c r="Z473" i="22"/>
  <c r="AG473" i="22" s="1"/>
  <c r="Z471" i="22"/>
  <c r="AG471" i="22" s="1"/>
  <c r="Y469" i="22"/>
  <c r="AF469" i="22" s="1"/>
  <c r="U468" i="22"/>
  <c r="V466" i="22"/>
  <c r="AC466" i="22" s="1"/>
  <c r="V463" i="22"/>
  <c r="AC463" i="22" s="1"/>
  <c r="V461" i="22"/>
  <c r="AC461" i="22" s="1"/>
  <c r="V459" i="22"/>
  <c r="AC459" i="22" s="1"/>
  <c r="V457" i="22"/>
  <c r="AC457" i="22" s="1"/>
  <c r="V455" i="22"/>
  <c r="AC455" i="22" s="1"/>
  <c r="V453" i="22"/>
  <c r="AC453" i="22" s="1"/>
  <c r="V451" i="22"/>
  <c r="AC451" i="22" s="1"/>
  <c r="V449" i="22"/>
  <c r="AC449" i="22" s="1"/>
  <c r="V447" i="22"/>
  <c r="AC447" i="22" s="1"/>
  <c r="V445" i="22"/>
  <c r="AC445" i="22" s="1"/>
  <c r="V443" i="22"/>
  <c r="AC443" i="22" s="1"/>
  <c r="V441" i="22"/>
  <c r="AC441" i="22" s="1"/>
  <c r="V439" i="22"/>
  <c r="AC439" i="22" s="1"/>
  <c r="V437" i="22"/>
  <c r="AC437" i="22" s="1"/>
  <c r="V435" i="22"/>
  <c r="AC435" i="22" s="1"/>
  <c r="V433" i="22"/>
  <c r="AC433" i="22" s="1"/>
  <c r="V431" i="22"/>
  <c r="AC431" i="22" s="1"/>
  <c r="V429" i="22"/>
  <c r="AC429" i="22" s="1"/>
  <c r="V427" i="22"/>
  <c r="AC427" i="22" s="1"/>
  <c r="V425" i="22"/>
  <c r="AC425" i="22" s="1"/>
  <c r="V423" i="22"/>
  <c r="AC423" i="22" s="1"/>
  <c r="V421" i="22"/>
  <c r="AC421" i="22" s="1"/>
  <c r="V419" i="22"/>
  <c r="AC419" i="22" s="1"/>
  <c r="V417" i="22"/>
  <c r="AC417" i="22" s="1"/>
  <c r="V415" i="22"/>
  <c r="AC415" i="22" s="1"/>
  <c r="V413" i="22"/>
  <c r="AC413" i="22" s="1"/>
  <c r="V411" i="22"/>
  <c r="AC411" i="22" s="1"/>
  <c r="V409" i="22"/>
  <c r="AC409" i="22" s="1"/>
  <c r="V407" i="22"/>
  <c r="AC407" i="22" s="1"/>
  <c r="V405" i="22"/>
  <c r="AC405" i="22" s="1"/>
  <c r="V403" i="22"/>
  <c r="AC403" i="22" s="1"/>
  <c r="V401" i="22"/>
  <c r="AC401" i="22" s="1"/>
  <c r="V399" i="22"/>
  <c r="AC399" i="22" s="1"/>
  <c r="V397" i="22"/>
  <c r="AC397" i="22" s="1"/>
  <c r="V395" i="22"/>
  <c r="AC395" i="22" s="1"/>
  <c r="V393" i="22"/>
  <c r="AC393" i="22" s="1"/>
  <c r="V391" i="22"/>
  <c r="AC391" i="22" s="1"/>
  <c r="V389" i="22"/>
  <c r="AC389" i="22" s="1"/>
  <c r="V387" i="22"/>
  <c r="AC387" i="22" s="1"/>
  <c r="V385" i="22"/>
  <c r="AC385" i="22" s="1"/>
  <c r="V383" i="22"/>
  <c r="AC383" i="22" s="1"/>
  <c r="V381" i="22"/>
  <c r="AC381" i="22" s="1"/>
  <c r="V379" i="22"/>
  <c r="AC379" i="22" s="1"/>
  <c r="V377" i="22"/>
  <c r="AC377" i="22" s="1"/>
  <c r="V375" i="22"/>
  <c r="AC375" i="22" s="1"/>
  <c r="V373" i="22"/>
  <c r="AC373" i="22" s="1"/>
  <c r="V371" i="22"/>
  <c r="AC371" i="22" s="1"/>
  <c r="V367" i="22"/>
  <c r="AC367" i="22" s="1"/>
  <c r="V363" i="22"/>
  <c r="AC363" i="22" s="1"/>
  <c r="V359" i="22"/>
  <c r="AC359" i="22" s="1"/>
  <c r="V355" i="22"/>
  <c r="AC355" i="22" s="1"/>
  <c r="V351" i="22"/>
  <c r="AC351" i="22" s="1"/>
  <c r="V347" i="22"/>
  <c r="AC347" i="22" s="1"/>
  <c r="V343" i="22"/>
  <c r="AC343" i="22" s="1"/>
  <c r="V339" i="22"/>
  <c r="AC339" i="22" s="1"/>
  <c r="V335" i="22"/>
  <c r="AC335" i="22" s="1"/>
  <c r="V331" i="22"/>
  <c r="AC331" i="22" s="1"/>
  <c r="V327" i="22"/>
  <c r="AC327" i="22" s="1"/>
  <c r="V323" i="22"/>
  <c r="AC323" i="22" s="1"/>
  <c r="V319" i="22"/>
  <c r="AC319" i="22" s="1"/>
  <c r="V315" i="22"/>
  <c r="AC315" i="22" s="1"/>
  <c r="V311" i="22"/>
  <c r="AC311" i="22" s="1"/>
  <c r="V307" i="22"/>
  <c r="AC307" i="22" s="1"/>
  <c r="V303" i="22"/>
  <c r="AC303" i="22" s="1"/>
  <c r="V299" i="22"/>
  <c r="AC299" i="22" s="1"/>
  <c r="V295" i="22"/>
  <c r="AC295" i="22" s="1"/>
  <c r="V291" i="22"/>
  <c r="AC291" i="22" s="1"/>
  <c r="U476" i="22"/>
  <c r="U475" i="22"/>
  <c r="W475" i="22"/>
  <c r="AD475" i="22" s="1"/>
  <c r="W474" i="22"/>
  <c r="AD474" i="22" s="1"/>
  <c r="V473" i="22"/>
  <c r="AC473" i="22" s="1"/>
  <c r="U472" i="22"/>
  <c r="U471" i="22"/>
  <c r="W471" i="22"/>
  <c r="AD471" i="22" s="1"/>
  <c r="W470" i="22"/>
  <c r="AD470" i="22" s="1"/>
  <c r="Y467" i="22"/>
  <c r="AF467" i="22" s="1"/>
  <c r="W467" i="22"/>
  <c r="AD467" i="22" s="1"/>
  <c r="U466" i="22"/>
  <c r="Z460" i="22"/>
  <c r="AG460" i="22" s="1"/>
  <c r="V458" i="22"/>
  <c r="AC458" i="22" s="1"/>
  <c r="Z452" i="22"/>
  <c r="AG452" i="22" s="1"/>
  <c r="V450" i="22"/>
  <c r="AC450" i="22" s="1"/>
  <c r="Z444" i="22"/>
  <c r="AG444" i="22" s="1"/>
  <c r="V442" i="22"/>
  <c r="AC442" i="22" s="1"/>
  <c r="Z436" i="22"/>
  <c r="AG436" i="22" s="1"/>
  <c r="V434" i="22"/>
  <c r="AC434" i="22" s="1"/>
  <c r="Z428" i="22"/>
  <c r="AG428" i="22" s="1"/>
  <c r="V426" i="22"/>
  <c r="AC426" i="22" s="1"/>
  <c r="Z420" i="22"/>
  <c r="AG420" i="22" s="1"/>
  <c r="V418" i="22"/>
  <c r="AC418" i="22" s="1"/>
  <c r="Z412" i="22"/>
  <c r="AG412" i="22" s="1"/>
  <c r="V410" i="22"/>
  <c r="AC410" i="22" s="1"/>
  <c r="Z404" i="22"/>
  <c r="AG404" i="22" s="1"/>
  <c r="V402" i="22"/>
  <c r="AC402" i="22" s="1"/>
  <c r="Z396" i="22"/>
  <c r="AG396" i="22" s="1"/>
  <c r="V394" i="22"/>
  <c r="AC394" i="22" s="1"/>
  <c r="Z388" i="22"/>
  <c r="AG388" i="22" s="1"/>
  <c r="V386" i="22"/>
  <c r="AC386" i="22" s="1"/>
  <c r="Z380" i="22"/>
  <c r="AG380" i="22" s="1"/>
  <c r="V378" i="22"/>
  <c r="AC378" i="22" s="1"/>
  <c r="Z372" i="22"/>
  <c r="AG372" i="22" s="1"/>
  <c r="Y364" i="22"/>
  <c r="AF364" i="22" s="1"/>
  <c r="X364" i="22"/>
  <c r="AE364" i="22" s="1"/>
  <c r="V358" i="22"/>
  <c r="AC358" i="22" s="1"/>
  <c r="Y348" i="22"/>
  <c r="AF348" i="22" s="1"/>
  <c r="X348" i="22"/>
  <c r="AE348" i="22" s="1"/>
  <c r="V342" i="22"/>
  <c r="AC342" i="22" s="1"/>
  <c r="Y332" i="22"/>
  <c r="AF332" i="22" s="1"/>
  <c r="X332" i="22"/>
  <c r="AE332" i="22" s="1"/>
  <c r="V326" i="22"/>
  <c r="AC326" i="22" s="1"/>
  <c r="Y316" i="22"/>
  <c r="AF316" i="22" s="1"/>
  <c r="X316" i="22"/>
  <c r="AE316" i="22" s="1"/>
  <c r="Y300" i="22"/>
  <c r="AF300" i="22" s="1"/>
  <c r="X300" i="22"/>
  <c r="AE300" i="22" s="1"/>
  <c r="V294" i="22"/>
  <c r="AC294" i="22" s="1"/>
  <c r="Y282" i="22"/>
  <c r="AF282" i="22" s="1"/>
  <c r="U280" i="22"/>
  <c r="Y274" i="22"/>
  <c r="AF274" i="22" s="1"/>
  <c r="U272" i="22"/>
  <c r="Y266" i="22"/>
  <c r="AF266" i="22" s="1"/>
  <c r="U264" i="22"/>
  <c r="Y258" i="22"/>
  <c r="AF258" i="22" s="1"/>
  <c r="U256" i="22"/>
  <c r="Y250" i="22"/>
  <c r="AF250" i="22" s="1"/>
  <c r="U248" i="22"/>
  <c r="Y242" i="22"/>
  <c r="AF242" i="22" s="1"/>
  <c r="U240" i="22"/>
  <c r="Y234" i="22"/>
  <c r="AF234" i="22" s="1"/>
  <c r="Y366" i="22"/>
  <c r="AF366" i="22" s="1"/>
  <c r="X366" i="22"/>
  <c r="AE366" i="22" s="1"/>
  <c r="W280" i="22"/>
  <c r="AD280" i="22" s="1"/>
  <c r="W272" i="22"/>
  <c r="AD272" i="22" s="1"/>
  <c r="W256" i="22"/>
  <c r="AD256" i="22" s="1"/>
  <c r="W248" i="22"/>
  <c r="AD248" i="22" s="1"/>
  <c r="W240" i="22"/>
  <c r="AD240" i="22" s="1"/>
  <c r="X287" i="22"/>
  <c r="AE287" i="22" s="1"/>
  <c r="X283" i="22"/>
  <c r="AE283" i="22" s="1"/>
  <c r="U279" i="22"/>
  <c r="W279" i="22"/>
  <c r="AD279" i="22" s="1"/>
  <c r="V277" i="22"/>
  <c r="AC277" i="22" s="1"/>
  <c r="Y275" i="22"/>
  <c r="AF275" i="22" s="1"/>
  <c r="X267" i="22"/>
  <c r="AE267" i="22" s="1"/>
  <c r="U263" i="22"/>
  <c r="W263" i="22"/>
  <c r="AD263" i="22" s="1"/>
  <c r="V261" i="22"/>
  <c r="AC261" i="22" s="1"/>
  <c r="Z245" i="22"/>
  <c r="AG245" i="22" s="1"/>
  <c r="Z237" i="22"/>
  <c r="AG237" i="22" s="1"/>
  <c r="U233" i="22"/>
  <c r="W232" i="22"/>
  <c r="AD232" i="22" s="1"/>
  <c r="V231" i="22"/>
  <c r="AC231" i="22" s="1"/>
  <c r="U230" i="22"/>
  <c r="U229" i="22"/>
  <c r="W228" i="22"/>
  <c r="AD228" i="22" s="1"/>
  <c r="V227" i="22"/>
  <c r="AC227" i="22" s="1"/>
  <c r="U226" i="22"/>
  <c r="U225" i="22"/>
  <c r="W224" i="22"/>
  <c r="AD224" i="22" s="1"/>
  <c r="V223" i="22"/>
  <c r="AC223" i="22" s="1"/>
  <c r="U222" i="22"/>
  <c r="U221" i="22"/>
  <c r="W220" i="22"/>
  <c r="AD220" i="22" s="1"/>
  <c r="V219" i="22"/>
  <c r="AC219" i="22" s="1"/>
  <c r="U218" i="22"/>
  <c r="U217" i="22"/>
  <c r="W216" i="22"/>
  <c r="AD216" i="22" s="1"/>
  <c r="V215" i="22"/>
  <c r="AC215" i="22" s="1"/>
  <c r="U214" i="22"/>
  <c r="U213" i="22"/>
  <c r="W213" i="22"/>
  <c r="AD213" i="22" s="1"/>
  <c r="W212" i="22"/>
  <c r="AD212" i="22" s="1"/>
  <c r="V211" i="22"/>
  <c r="AC211" i="22" s="1"/>
  <c r="U210" i="22"/>
  <c r="U209" i="22"/>
  <c r="W209" i="22"/>
  <c r="AD209" i="22" s="1"/>
  <c r="W208" i="22"/>
  <c r="AD208" i="22" s="1"/>
  <c r="V207" i="22"/>
  <c r="AC207" i="22" s="1"/>
  <c r="U206" i="22"/>
  <c r="U205" i="22"/>
  <c r="W205" i="22"/>
  <c r="AD205" i="22" s="1"/>
  <c r="W204" i="22"/>
  <c r="AD204" i="22" s="1"/>
  <c r="V203" i="22"/>
  <c r="AC203" i="22" s="1"/>
  <c r="U202" i="22"/>
  <c r="U201" i="22"/>
  <c r="W201" i="22"/>
  <c r="AD201" i="22" s="1"/>
  <c r="W200" i="22"/>
  <c r="AD200" i="22" s="1"/>
  <c r="V199" i="22"/>
  <c r="AC199" i="22" s="1"/>
  <c r="U198" i="22"/>
  <c r="U197" i="22"/>
  <c r="W197" i="22"/>
  <c r="AD197" i="22" s="1"/>
  <c r="W196" i="22"/>
  <c r="AD196" i="22" s="1"/>
  <c r="V195" i="22"/>
  <c r="AC195" i="22" s="1"/>
  <c r="U194" i="22"/>
  <c r="U193" i="22"/>
  <c r="W193" i="22"/>
  <c r="AD193" i="22" s="1"/>
  <c r="W192" i="22"/>
  <c r="AD192" i="22" s="1"/>
  <c r="V191" i="22"/>
  <c r="AC191" i="22" s="1"/>
  <c r="U190" i="22"/>
  <c r="U189" i="22"/>
  <c r="W189" i="22"/>
  <c r="AD189" i="22" s="1"/>
  <c r="W188" i="22"/>
  <c r="AD188" i="22" s="1"/>
  <c r="V187" i="22"/>
  <c r="AC187" i="22" s="1"/>
  <c r="U186" i="22"/>
  <c r="U185" i="22"/>
  <c r="W185" i="22"/>
  <c r="AD185" i="22" s="1"/>
  <c r="W184" i="22"/>
  <c r="AD184" i="22" s="1"/>
  <c r="V183" i="22"/>
  <c r="AC183" i="22" s="1"/>
  <c r="U182" i="22"/>
  <c r="U181" i="22"/>
  <c r="W181" i="22"/>
  <c r="AD181" i="22" s="1"/>
  <c r="W180" i="22"/>
  <c r="AD180" i="22" s="1"/>
  <c r="V179" i="22"/>
  <c r="AC179" i="22" s="1"/>
  <c r="U178" i="22"/>
  <c r="U177" i="22"/>
  <c r="W177" i="22"/>
  <c r="AD177" i="22" s="1"/>
  <c r="Y259" i="22"/>
  <c r="AF259" i="22" s="1"/>
  <c r="X251" i="22"/>
  <c r="AE251" i="22" s="1"/>
  <c r="U247" i="22"/>
  <c r="W247" i="22"/>
  <c r="AD247" i="22" s="1"/>
  <c r="V245" i="22"/>
  <c r="AC245" i="22" s="1"/>
  <c r="Y243" i="22"/>
  <c r="AF243" i="22" s="1"/>
  <c r="X235" i="22"/>
  <c r="AE235" i="22" s="1"/>
  <c r="X281" i="22"/>
  <c r="AE281" i="22" s="1"/>
  <c r="U277" i="22"/>
  <c r="W277" i="22"/>
  <c r="AD277" i="22" s="1"/>
  <c r="Y273" i="22"/>
  <c r="AF273" i="22" s="1"/>
  <c r="X265" i="22"/>
  <c r="AE265" i="22" s="1"/>
  <c r="U261" i="22"/>
  <c r="W261" i="22"/>
  <c r="AD261" i="22" s="1"/>
  <c r="V163" i="22"/>
  <c r="AC163" i="22" s="1"/>
  <c r="Z157" i="22"/>
  <c r="AG157" i="22" s="1"/>
  <c r="V155" i="22"/>
  <c r="AC155" i="22" s="1"/>
  <c r="Z149" i="22"/>
  <c r="AG149" i="22" s="1"/>
  <c r="V147" i="22"/>
  <c r="AC147" i="22" s="1"/>
  <c r="Z141" i="22"/>
  <c r="AG141" i="22" s="1"/>
  <c r="V139" i="22"/>
  <c r="AC139" i="22" s="1"/>
  <c r="Z133" i="22"/>
  <c r="AG133" i="22" s="1"/>
  <c r="V131" i="22"/>
  <c r="AC131" i="22" s="1"/>
  <c r="Z125" i="22"/>
  <c r="AG125" i="22" s="1"/>
  <c r="V123" i="22"/>
  <c r="AC123" i="22" s="1"/>
  <c r="X257" i="22"/>
  <c r="AE257" i="22" s="1"/>
  <c r="U253" i="22"/>
  <c r="W253" i="22"/>
  <c r="AD253" i="22" s="1"/>
  <c r="Y249" i="22"/>
  <c r="AF249" i="22" s="1"/>
  <c r="X241" i="22"/>
  <c r="AE241" i="22" s="1"/>
  <c r="U237" i="22"/>
  <c r="W237" i="22"/>
  <c r="AD237" i="22" s="1"/>
  <c r="X184" i="22"/>
  <c r="AE184" i="22" s="1"/>
  <c r="X182" i="22"/>
  <c r="AE182" i="22" s="1"/>
  <c r="X180" i="22"/>
  <c r="AE180" i="22" s="1"/>
  <c r="X178" i="22"/>
  <c r="AE178" i="22" s="1"/>
  <c r="Y163" i="22"/>
  <c r="AF163" i="22" s="1"/>
  <c r="Y159" i="22"/>
  <c r="AF159" i="22" s="1"/>
  <c r="Y155" i="22"/>
  <c r="AF155" i="22" s="1"/>
  <c r="Y151" i="22"/>
  <c r="AF151" i="22" s="1"/>
  <c r="Y147" i="22"/>
  <c r="AF147" i="22" s="1"/>
  <c r="Y143" i="22"/>
  <c r="AF143" i="22" s="1"/>
  <c r="Y139" i="22"/>
  <c r="AF139" i="22" s="1"/>
  <c r="Y135" i="22"/>
  <c r="AF135" i="22" s="1"/>
  <c r="Y131" i="22"/>
  <c r="AF131" i="22" s="1"/>
  <c r="Y127" i="22"/>
  <c r="AF127" i="22" s="1"/>
  <c r="Y123" i="22"/>
  <c r="AF123" i="22" s="1"/>
  <c r="W118" i="22"/>
  <c r="AD118" i="22" s="1"/>
  <c r="Y175" i="22"/>
  <c r="AF175" i="22" s="1"/>
  <c r="V174" i="22"/>
  <c r="AC174" i="22" s="1"/>
  <c r="Y171" i="22"/>
  <c r="AF171" i="22" s="1"/>
  <c r="V170" i="22"/>
  <c r="AC170" i="22" s="1"/>
  <c r="Y167" i="22"/>
  <c r="AF167" i="22" s="1"/>
  <c r="V166" i="22"/>
  <c r="AC166" i="22" s="1"/>
  <c r="W119" i="22"/>
  <c r="AD119" i="22" s="1"/>
  <c r="W111" i="22"/>
  <c r="AD111" i="22" s="1"/>
  <c r="V106" i="22"/>
  <c r="AC106" i="22" s="1"/>
  <c r="Y104" i="22"/>
  <c r="AF104" i="22" s="1"/>
  <c r="U103" i="22"/>
  <c r="V101" i="22"/>
  <c r="AC101" i="22" s="1"/>
  <c r="V98" i="22"/>
  <c r="AC98" i="22" s="1"/>
  <c r="Y96" i="22"/>
  <c r="AF96" i="22" s="1"/>
  <c r="U95" i="22"/>
  <c r="V93" i="22"/>
  <c r="AC93" i="22" s="1"/>
  <c r="V90" i="22"/>
  <c r="AC90" i="22" s="1"/>
  <c r="Y88" i="22"/>
  <c r="AF88" i="22" s="1"/>
  <c r="W88" i="22"/>
  <c r="AD88" i="22" s="1"/>
  <c r="U87" i="22"/>
  <c r="V85" i="22"/>
  <c r="AC85" i="22" s="1"/>
  <c r="V82" i="22"/>
  <c r="AC82" i="22" s="1"/>
  <c r="Y80" i="22"/>
  <c r="AF80" i="22" s="1"/>
  <c r="W80" i="22"/>
  <c r="AD80" i="22" s="1"/>
  <c r="U79" i="22"/>
  <c r="V77" i="22"/>
  <c r="AC77" i="22" s="1"/>
  <c r="V74" i="22"/>
  <c r="AC74" i="22" s="1"/>
  <c r="Y72" i="22"/>
  <c r="AF72" i="22" s="1"/>
  <c r="W72" i="22"/>
  <c r="AD72" i="22" s="1"/>
  <c r="U71" i="22"/>
  <c r="V69" i="22"/>
  <c r="AC69" i="22" s="1"/>
  <c r="V41" i="22"/>
  <c r="AC41" i="22" s="1"/>
  <c r="V37" i="22"/>
  <c r="AC37" i="22" s="1"/>
  <c r="V33" i="22"/>
  <c r="AC33" i="22" s="1"/>
  <c r="V29" i="22"/>
  <c r="AC29" i="22" s="1"/>
  <c r="V25" i="22"/>
  <c r="AC25" i="22" s="1"/>
  <c r="V21" i="22"/>
  <c r="AC21" i="22" s="1"/>
  <c r="V17" i="22"/>
  <c r="AC17" i="22" s="1"/>
  <c r="V13" i="22"/>
  <c r="AC13" i="22" s="1"/>
  <c r="V9" i="22"/>
  <c r="AC9" i="22" s="1"/>
  <c r="Y174" i="22"/>
  <c r="AF174" i="22" s="1"/>
  <c r="Y170" i="22"/>
  <c r="AF170" i="22" s="1"/>
  <c r="Y166" i="22"/>
  <c r="AF166" i="22" s="1"/>
  <c r="V119" i="22"/>
  <c r="AC119" i="22" s="1"/>
  <c r="U115" i="22"/>
  <c r="X115" i="22"/>
  <c r="AE115" i="22" s="1"/>
  <c r="Y113" i="22"/>
  <c r="AF113" i="22" s="1"/>
  <c r="V111" i="22"/>
  <c r="AC111" i="22" s="1"/>
  <c r="U107" i="22"/>
  <c r="X107" i="22"/>
  <c r="AE107" i="22" s="1"/>
  <c r="Z105" i="22"/>
  <c r="AG105" i="22" s="1"/>
  <c r="Z102" i="22"/>
  <c r="AG102" i="22" s="1"/>
  <c r="U98" i="22"/>
  <c r="Z89" i="22"/>
  <c r="AG89" i="22" s="1"/>
  <c r="Z86" i="22"/>
  <c r="AG86" i="22" s="1"/>
  <c r="U82" i="22"/>
  <c r="Z73" i="22"/>
  <c r="AG73" i="22" s="1"/>
  <c r="Z70" i="22"/>
  <c r="AG70" i="22" s="1"/>
  <c r="W60" i="22"/>
  <c r="AD60" i="22" s="1"/>
  <c r="W52" i="22"/>
  <c r="AD52" i="22" s="1"/>
  <c r="Y173" i="22"/>
  <c r="AF173" i="22" s="1"/>
  <c r="Y169" i="22"/>
  <c r="AF169" i="22" s="1"/>
  <c r="Y165" i="22"/>
  <c r="AF165" i="22" s="1"/>
  <c r="X105" i="22"/>
  <c r="AE105" i="22" s="1"/>
  <c r="Y105" i="22"/>
  <c r="AF105" i="22" s="1"/>
  <c r="X97" i="22"/>
  <c r="AE97" i="22" s="1"/>
  <c r="Y97" i="22"/>
  <c r="AF97" i="22" s="1"/>
  <c r="X89" i="22"/>
  <c r="AE89" i="22" s="1"/>
  <c r="Y89" i="22"/>
  <c r="AF89" i="22" s="1"/>
  <c r="X81" i="22"/>
  <c r="AE81" i="22" s="1"/>
  <c r="Y81" i="22"/>
  <c r="AF81" i="22" s="1"/>
  <c r="X73" i="22"/>
  <c r="AE73" i="22" s="1"/>
  <c r="Y73" i="22"/>
  <c r="AF73" i="22" s="1"/>
  <c r="V66" i="22"/>
  <c r="AC66" i="22" s="1"/>
  <c r="Z60" i="22"/>
  <c r="AG60" i="22" s="1"/>
  <c r="V58" i="22"/>
  <c r="AC58" i="22" s="1"/>
  <c r="Z52" i="22"/>
  <c r="AG52" i="22" s="1"/>
  <c r="V50" i="22"/>
  <c r="AC50" i="22" s="1"/>
  <c r="Z44" i="22"/>
  <c r="AG44" i="22" s="1"/>
  <c r="X176" i="22"/>
  <c r="AE176" i="22" s="1"/>
  <c r="Z172" i="22"/>
  <c r="AG172" i="22" s="1"/>
  <c r="U172" i="22"/>
  <c r="Y168" i="22"/>
  <c r="AF168" i="22" s="1"/>
  <c r="Y66" i="22"/>
  <c r="AF66" i="22" s="1"/>
  <c r="U64" i="22"/>
  <c r="Y58" i="22"/>
  <c r="AF58" i="22" s="1"/>
  <c r="U56" i="22"/>
  <c r="Y50" i="22"/>
  <c r="AF50" i="22" s="1"/>
  <c r="U48" i="22"/>
  <c r="U20" i="22"/>
  <c r="W20" i="22"/>
  <c r="AD20" i="22" s="1"/>
  <c r="X12" i="22"/>
  <c r="AE12" i="22" s="1"/>
  <c r="P1513" i="10"/>
  <c r="Q1505" i="10"/>
  <c r="R1505" i="10" s="1"/>
  <c r="P1497" i="10"/>
  <c r="R1493" i="10"/>
  <c r="S1493" i="10"/>
  <c r="X1493" i="10"/>
  <c r="X1484" i="10"/>
  <c r="S1484" i="10"/>
  <c r="Q1481" i="10"/>
  <c r="R1481" i="10" s="1"/>
  <c r="R1471" i="10"/>
  <c r="X1471" i="10"/>
  <c r="AA1471" i="10" s="1"/>
  <c r="S1471" i="10"/>
  <c r="V1471" i="10" s="1"/>
  <c r="R1455" i="10"/>
  <c r="X1455" i="10"/>
  <c r="S1455" i="10"/>
  <c r="R1439" i="10"/>
  <c r="X1439" i="10"/>
  <c r="AA1439" i="10" s="1"/>
  <c r="S1439" i="10"/>
  <c r="V1439" i="10" s="1"/>
  <c r="R1423" i="10"/>
  <c r="X1423" i="10"/>
  <c r="S1423" i="10"/>
  <c r="R1407" i="10"/>
  <c r="X1407" i="10"/>
  <c r="S1407" i="10"/>
  <c r="V1407" i="10" s="1"/>
  <c r="R1391" i="10"/>
  <c r="X1391" i="10"/>
  <c r="S1391" i="10"/>
  <c r="U42" i="22"/>
  <c r="W42" i="22"/>
  <c r="AD42" i="22" s="1"/>
  <c r="V40" i="22"/>
  <c r="AC40" i="22" s="1"/>
  <c r="U34" i="22"/>
  <c r="W34" i="22"/>
  <c r="AD34" i="22" s="1"/>
  <c r="V32" i="22"/>
  <c r="AC32" i="22" s="1"/>
  <c r="U26" i="22"/>
  <c r="W26" i="22"/>
  <c r="AD26" i="22" s="1"/>
  <c r="X18" i="22"/>
  <c r="AE18" i="22" s="1"/>
  <c r="V14" i="22"/>
  <c r="AC14" i="22" s="1"/>
  <c r="Q1511" i="10"/>
  <c r="P1503" i="10"/>
  <c r="Q1495" i="10"/>
  <c r="R1495" i="10" s="1"/>
  <c r="Q1487" i="10"/>
  <c r="X1482" i="10"/>
  <c r="S1482" i="10"/>
  <c r="S1475" i="10"/>
  <c r="X1475" i="10"/>
  <c r="Q1459" i="10"/>
  <c r="P1443" i="10"/>
  <c r="Q1427" i="10"/>
  <c r="P1411" i="10"/>
  <c r="R1411" i="10" s="1"/>
  <c r="Q1395" i="10"/>
  <c r="U24" i="22"/>
  <c r="W24" i="22"/>
  <c r="AD24" i="22" s="1"/>
  <c r="U8" i="22"/>
  <c r="W8" i="22"/>
  <c r="AD8" i="22" s="1"/>
  <c r="O1515" i="10"/>
  <c r="Q1509" i="10"/>
  <c r="Q1384" i="10"/>
  <c r="Q1376" i="10"/>
  <c r="Q1368" i="10"/>
  <c r="Q1360" i="10"/>
  <c r="Q1352" i="10"/>
  <c r="Q1344" i="10"/>
  <c r="Q1336" i="10"/>
  <c r="Q1328" i="10"/>
  <c r="Q1320" i="10"/>
  <c r="Q1312" i="10"/>
  <c r="Q1304" i="10"/>
  <c r="Q1296" i="10"/>
  <c r="Q1288" i="10"/>
  <c r="Q1280" i="10"/>
  <c r="Q1272" i="10"/>
  <c r="Q1264" i="10"/>
  <c r="Q1256" i="10"/>
  <c r="Q1248" i="10"/>
  <c r="Q1240" i="10"/>
  <c r="Q1232" i="10"/>
  <c r="Q1224" i="10"/>
  <c r="U40" i="22"/>
  <c r="W40" i="22"/>
  <c r="AD40" i="22" s="1"/>
  <c r="U32" i="22"/>
  <c r="W32" i="22"/>
  <c r="AD32" i="22" s="1"/>
  <c r="Y14" i="22"/>
  <c r="AF14" i="22" s="1"/>
  <c r="Q1515" i="10"/>
  <c r="P1499" i="10"/>
  <c r="R1499" i="10" s="1"/>
  <c r="P1491" i="10"/>
  <c r="Q1483" i="10"/>
  <c r="P1475" i="10"/>
  <c r="Q1463" i="10"/>
  <c r="P1447" i="10"/>
  <c r="Q1431" i="10"/>
  <c r="R1431" i="10" s="1"/>
  <c r="P1415" i="10"/>
  <c r="Q1399" i="10"/>
  <c r="AA1457" i="10"/>
  <c r="AA1393" i="10"/>
  <c r="X1356" i="10"/>
  <c r="S1356" i="10"/>
  <c r="X1324" i="10"/>
  <c r="S1324" i="10"/>
  <c r="X1292" i="10"/>
  <c r="S1292" i="10"/>
  <c r="X1260" i="10"/>
  <c r="S1260" i="10"/>
  <c r="X1228" i="10"/>
  <c r="S1228" i="10"/>
  <c r="O1218" i="10"/>
  <c r="Q1212" i="10"/>
  <c r="P1196" i="10"/>
  <c r="P856" i="10"/>
  <c r="V1449" i="10"/>
  <c r="R1417" i="10"/>
  <c r="X1354" i="10"/>
  <c r="S1354" i="10"/>
  <c r="X1338" i="10"/>
  <c r="S1338" i="10"/>
  <c r="X1322" i="10"/>
  <c r="S1322" i="10"/>
  <c r="X1306" i="10"/>
  <c r="S1306" i="10"/>
  <c r="X1290" i="10"/>
  <c r="S1290" i="10"/>
  <c r="X1274" i="10"/>
  <c r="S1274" i="10"/>
  <c r="X1258" i="10"/>
  <c r="S1258" i="10"/>
  <c r="X1242" i="10"/>
  <c r="S1242" i="10"/>
  <c r="X1226" i="10"/>
  <c r="S1226" i="10"/>
  <c r="Q1206" i="10"/>
  <c r="P819" i="10"/>
  <c r="Q1216" i="10"/>
  <c r="P1208" i="10"/>
  <c r="Q1200" i="10"/>
  <c r="R1200" i="10" s="1"/>
  <c r="P1192" i="10"/>
  <c r="R1192" i="10" s="1"/>
  <c r="Q1190" i="10"/>
  <c r="O1185" i="10"/>
  <c r="Q1182" i="10"/>
  <c r="O1177" i="10"/>
  <c r="Q1174" i="10"/>
  <c r="O1169" i="10"/>
  <c r="Q1166" i="10"/>
  <c r="O1161" i="10"/>
  <c r="Q1158" i="10"/>
  <c r="O1153" i="10"/>
  <c r="Q1150" i="10"/>
  <c r="O1145" i="10"/>
  <c r="Q1142" i="10"/>
  <c r="O1137" i="10"/>
  <c r="Q1134" i="10"/>
  <c r="O1129" i="10"/>
  <c r="Q1126" i="10"/>
  <c r="O1121" i="10"/>
  <c r="Q1118" i="10"/>
  <c r="O1113" i="10"/>
  <c r="Q1110" i="10"/>
  <c r="O1105" i="10"/>
  <c r="Q1102" i="10"/>
  <c r="O1097" i="10"/>
  <c r="Q1094" i="10"/>
  <c r="O1089" i="10"/>
  <c r="Q1086" i="10"/>
  <c r="O1081" i="10"/>
  <c r="Q1078" i="10"/>
  <c r="O1073" i="10"/>
  <c r="Q1070" i="10"/>
  <c r="O1065" i="10"/>
  <c r="Q1062" i="10"/>
  <c r="O1057" i="10"/>
  <c r="Q1054" i="10"/>
  <c r="O1049" i="10"/>
  <c r="Q1046" i="10"/>
  <c r="O1041" i="10"/>
  <c r="Q1038" i="10"/>
  <c r="O1033" i="10"/>
  <c r="Q1030" i="10"/>
  <c r="O1025" i="10"/>
  <c r="Q1022" i="10"/>
  <c r="O1017" i="10"/>
  <c r="Q1014" i="10"/>
  <c r="O1009" i="10"/>
  <c r="Q1006" i="10"/>
  <c r="O1001" i="10"/>
  <c r="Q998" i="10"/>
  <c r="O993" i="10"/>
  <c r="Q990" i="10"/>
  <c r="O985" i="10"/>
  <c r="Q982" i="10"/>
  <c r="O977" i="10"/>
  <c r="Q974" i="10"/>
  <c r="O969" i="10"/>
  <c r="Q966" i="10"/>
  <c r="O961" i="10"/>
  <c r="Q958" i="10"/>
  <c r="O953" i="10"/>
  <c r="Q950" i="10"/>
  <c r="O945" i="10"/>
  <c r="Q942" i="10"/>
  <c r="O937" i="10"/>
  <c r="Q934" i="10"/>
  <c r="O929" i="10"/>
  <c r="Q926" i="10"/>
  <c r="O921" i="10"/>
  <c r="Q917" i="10"/>
  <c r="Q906" i="10"/>
  <c r="O897" i="10"/>
  <c r="P865" i="10"/>
  <c r="T839" i="10"/>
  <c r="Y839" i="10"/>
  <c r="R1413" i="10"/>
  <c r="P1218" i="10"/>
  <c r="Q1202" i="10"/>
  <c r="X946" i="10"/>
  <c r="S946" i="10"/>
  <c r="X938" i="10"/>
  <c r="S938" i="10"/>
  <c r="S914" i="10"/>
  <c r="X914" i="10"/>
  <c r="S902" i="10"/>
  <c r="X902" i="10"/>
  <c r="O818" i="10"/>
  <c r="R640" i="10"/>
  <c r="S640" i="10"/>
  <c r="X640" i="10"/>
  <c r="R636" i="10"/>
  <c r="S636" i="10"/>
  <c r="X636" i="10"/>
  <c r="R632" i="10"/>
  <c r="S632" i="10"/>
  <c r="X632" i="10"/>
  <c r="R628" i="10"/>
  <c r="S628" i="10"/>
  <c r="X628" i="10"/>
  <c r="R624" i="10"/>
  <c r="S624" i="10"/>
  <c r="X624" i="10"/>
  <c r="R620" i="10"/>
  <c r="S620" i="10"/>
  <c r="X620" i="10"/>
  <c r="S616" i="10"/>
  <c r="X616" i="10"/>
  <c r="AA1204" i="10"/>
  <c r="P896" i="10"/>
  <c r="Q857" i="10"/>
  <c r="P764" i="10"/>
  <c r="P760" i="10"/>
  <c r="P759" i="10"/>
  <c r="P758" i="10"/>
  <c r="P757" i="10"/>
  <c r="P756" i="10"/>
  <c r="P755" i="10"/>
  <c r="P754" i="10"/>
  <c r="P753" i="10"/>
  <c r="P752" i="10"/>
  <c r="P751" i="10"/>
  <c r="P750" i="10"/>
  <c r="P749" i="10"/>
  <c r="P748" i="10"/>
  <c r="P747" i="10"/>
  <c r="P746" i="10"/>
  <c r="P745" i="10"/>
  <c r="P744" i="10"/>
  <c r="P743" i="10"/>
  <c r="P742" i="10"/>
  <c r="P741" i="10"/>
  <c r="P740" i="10"/>
  <c r="R740" i="10" s="1"/>
  <c r="P739" i="10"/>
  <c r="P738" i="10"/>
  <c r="R738" i="10" s="1"/>
  <c r="P737" i="10"/>
  <c r="P736" i="10"/>
  <c r="R736" i="10" s="1"/>
  <c r="P735" i="10"/>
  <c r="R735" i="10" s="1"/>
  <c r="P734" i="10"/>
  <c r="P733" i="10"/>
  <c r="P732" i="10"/>
  <c r="P731" i="10"/>
  <c r="R731" i="10" s="1"/>
  <c r="P730" i="10"/>
  <c r="P729" i="10"/>
  <c r="P728" i="10"/>
  <c r="P727" i="10"/>
  <c r="P726" i="10"/>
  <c r="P725" i="10"/>
  <c r="P724" i="10"/>
  <c r="R724" i="10" s="1"/>
  <c r="P723" i="10"/>
  <c r="P722" i="10"/>
  <c r="P721" i="10"/>
  <c r="P720" i="10"/>
  <c r="P719" i="10"/>
  <c r="P718" i="10"/>
  <c r="P717" i="10"/>
  <c r="P716" i="10"/>
  <c r="P715" i="10"/>
  <c r="P714" i="10"/>
  <c r="P713" i="10"/>
  <c r="P712" i="10"/>
  <c r="P711" i="10"/>
  <c r="P710" i="10"/>
  <c r="P709" i="10"/>
  <c r="P708" i="10"/>
  <c r="P707" i="10"/>
  <c r="P706" i="10"/>
  <c r="P705" i="10"/>
  <c r="P704" i="10"/>
  <c r="P703" i="10"/>
  <c r="P702" i="10"/>
  <c r="P701" i="10"/>
  <c r="P700" i="10"/>
  <c r="R700" i="10" s="1"/>
  <c r="P699" i="10"/>
  <c r="P698" i="10"/>
  <c r="R698" i="10" s="1"/>
  <c r="P697" i="10"/>
  <c r="P696" i="10"/>
  <c r="R696" i="10" s="1"/>
  <c r="P695" i="10"/>
  <c r="P694" i="10"/>
  <c r="P693" i="10"/>
  <c r="P692" i="10"/>
  <c r="R692" i="10" s="1"/>
  <c r="P691" i="10"/>
  <c r="R691" i="10" s="1"/>
  <c r="P690" i="10"/>
  <c r="P689" i="10"/>
  <c r="P688" i="10"/>
  <c r="R688" i="10" s="1"/>
  <c r="P687" i="10"/>
  <c r="R687" i="10" s="1"/>
  <c r="P686" i="10"/>
  <c r="P685" i="10"/>
  <c r="P684" i="10"/>
  <c r="P683" i="10"/>
  <c r="P682" i="10"/>
  <c r="P681" i="10"/>
  <c r="P680" i="10"/>
  <c r="P679" i="10"/>
  <c r="P678" i="10"/>
  <c r="P677" i="10"/>
  <c r="P676" i="10"/>
  <c r="P675" i="10"/>
  <c r="P674" i="10"/>
  <c r="P673" i="10"/>
  <c r="P672" i="10"/>
  <c r="P671" i="10"/>
  <c r="P670" i="10"/>
  <c r="P669" i="10"/>
  <c r="P668" i="10"/>
  <c r="P667" i="10"/>
  <c r="P666" i="10"/>
  <c r="P665" i="10"/>
  <c r="P664" i="10"/>
  <c r="P663" i="10"/>
  <c r="P662" i="10"/>
  <c r="P661" i="10"/>
  <c r="P660" i="10"/>
  <c r="P659" i="10"/>
  <c r="R659" i="10" s="1"/>
  <c r="P658" i="10"/>
  <c r="P657" i="10"/>
  <c r="P656" i="10"/>
  <c r="R656" i="10" s="1"/>
  <c r="P655" i="10"/>
  <c r="R655" i="10" s="1"/>
  <c r="P654" i="10"/>
  <c r="R654" i="10" s="1"/>
  <c r="P653" i="10"/>
  <c r="P652" i="10"/>
  <c r="R652" i="10" s="1"/>
  <c r="P651" i="10"/>
  <c r="P650" i="10"/>
  <c r="P649" i="10"/>
  <c r="P648" i="10"/>
  <c r="P647" i="10"/>
  <c r="P646" i="10"/>
  <c r="P645" i="10"/>
  <c r="P644" i="10"/>
  <c r="R644" i="10" s="1"/>
  <c r="P643" i="10"/>
  <c r="R643" i="10" s="1"/>
  <c r="P642" i="10"/>
  <c r="P641" i="10"/>
  <c r="P910" i="10"/>
  <c r="O849" i="10"/>
  <c r="Q822" i="10"/>
  <c r="O817" i="10"/>
  <c r="Q614" i="10"/>
  <c r="O595" i="10"/>
  <c r="O591" i="10"/>
  <c r="O587" i="10"/>
  <c r="O583" i="10"/>
  <c r="O579" i="10"/>
  <c r="X575" i="10"/>
  <c r="S575" i="10"/>
  <c r="X571" i="10"/>
  <c r="S571" i="10"/>
  <c r="X567" i="10"/>
  <c r="S567" i="10"/>
  <c r="X559" i="10"/>
  <c r="S559" i="10"/>
  <c r="O555" i="10"/>
  <c r="O551" i="10"/>
  <c r="O547" i="10"/>
  <c r="O543" i="10"/>
  <c r="O539" i="10"/>
  <c r="O535" i="10"/>
  <c r="O511" i="10"/>
  <c r="O507" i="10"/>
  <c r="O503" i="10"/>
  <c r="O499" i="10"/>
  <c r="O495" i="10"/>
  <c r="O491" i="10"/>
  <c r="O483" i="10"/>
  <c r="O479" i="10"/>
  <c r="O475" i="10"/>
  <c r="O471" i="10"/>
  <c r="O467" i="10"/>
  <c r="O463" i="10"/>
  <c r="O459" i="10"/>
  <c r="O455" i="10"/>
  <c r="O451" i="10"/>
  <c r="O447" i="10"/>
  <c r="O443" i="10"/>
  <c r="O439" i="10"/>
  <c r="O435" i="10"/>
  <c r="O431" i="10"/>
  <c r="O427" i="10"/>
  <c r="O423" i="10"/>
  <c r="O419" i="10"/>
  <c r="O415" i="10"/>
  <c r="Q856" i="10"/>
  <c r="Q852" i="10"/>
  <c r="Q611" i="10"/>
  <c r="Q603" i="10"/>
  <c r="Q591" i="10"/>
  <c r="Q576" i="10"/>
  <c r="Q568" i="10"/>
  <c r="Q560" i="10"/>
  <c r="Q545" i="10"/>
  <c r="Q508" i="10"/>
  <c r="Q492" i="10"/>
  <c r="O414" i="10"/>
  <c r="O410" i="10"/>
  <c r="R406" i="10"/>
  <c r="S406" i="10"/>
  <c r="X406" i="10"/>
  <c r="R402" i="10"/>
  <c r="S402" i="10"/>
  <c r="X402" i="10"/>
  <c r="R398" i="10"/>
  <c r="S398" i="10"/>
  <c r="X398" i="10"/>
  <c r="R394" i="10"/>
  <c r="S394" i="10"/>
  <c r="X394" i="10"/>
  <c r="R390" i="10"/>
  <c r="S390" i="10"/>
  <c r="X390" i="10"/>
  <c r="M53" i="97"/>
  <c r="M45" i="97" s="1"/>
  <c r="M25" i="97"/>
  <c r="M53" i="96"/>
  <c r="M45" i="96" s="1"/>
  <c r="M25" i="96"/>
  <c r="M52" i="93"/>
  <c r="M44" i="93" s="1"/>
  <c r="M24" i="93"/>
  <c r="M52" i="106"/>
  <c r="M44" i="106" s="1"/>
  <c r="M31" i="106"/>
  <c r="M52" i="126"/>
  <c r="M44" i="126" s="1"/>
  <c r="M24" i="126"/>
  <c r="M52" i="103"/>
  <c r="M44" i="103" s="1"/>
  <c r="M24" i="103"/>
  <c r="M44" i="117"/>
  <c r="M53" i="114"/>
  <c r="M45" i="114" s="1"/>
  <c r="M25" i="114"/>
  <c r="M44" i="130"/>
  <c r="I53" i="106"/>
  <c r="I45" i="106" s="1"/>
  <c r="I25" i="106"/>
  <c r="I52" i="93"/>
  <c r="I44" i="93" s="1"/>
  <c r="I24" i="93"/>
  <c r="I53" i="119"/>
  <c r="I45" i="119" s="1"/>
  <c r="I25" i="119"/>
  <c r="P190" i="10"/>
  <c r="Q178" i="10"/>
  <c r="P174" i="10"/>
  <c r="Q166" i="10"/>
  <c r="O164" i="10"/>
  <c r="O157" i="10"/>
  <c r="O150" i="10"/>
  <c r="O142" i="10"/>
  <c r="O134" i="10"/>
  <c r="O127" i="10"/>
  <c r="O119" i="10"/>
  <c r="O111" i="10"/>
  <c r="O103" i="10"/>
  <c r="O96" i="10"/>
  <c r="O85" i="10"/>
  <c r="O76" i="10"/>
  <c r="O61" i="10"/>
  <c r="O55" i="10"/>
  <c r="O42" i="10"/>
  <c r="O32" i="10"/>
  <c r="O26" i="10"/>
  <c r="P45" i="50"/>
  <c r="P53" i="110"/>
  <c r="P45" i="110" s="1"/>
  <c r="P25" i="110"/>
  <c r="P10" i="110" s="1"/>
  <c r="P31" i="111"/>
  <c r="P24" i="111"/>
  <c r="P10" i="111" s="1"/>
  <c r="P52" i="124"/>
  <c r="P44" i="124" s="1"/>
  <c r="P24" i="124"/>
  <c r="H45" i="50"/>
  <c r="H53" i="5"/>
  <c r="H45" i="5" s="1"/>
  <c r="H25" i="5"/>
  <c r="H52" i="104"/>
  <c r="H44" i="104" s="1"/>
  <c r="H24" i="104"/>
  <c r="H52" i="125"/>
  <c r="H44" i="125" s="1"/>
  <c r="H24" i="125"/>
  <c r="H44" i="120"/>
  <c r="H52" i="126"/>
  <c r="H44" i="126" s="1"/>
  <c r="H24" i="126"/>
  <c r="G52" i="98"/>
  <c r="G44" i="98" s="1"/>
  <c r="G24" i="98"/>
  <c r="G31" i="104"/>
  <c r="G24" i="104"/>
  <c r="G52" i="106"/>
  <c r="G44" i="106" s="1"/>
  <c r="G31" i="106"/>
  <c r="G52" i="103"/>
  <c r="G44" i="103" s="1"/>
  <c r="G31" i="103"/>
  <c r="G45" i="127"/>
  <c r="G44" i="122"/>
  <c r="Q598" i="10"/>
  <c r="Q548" i="10"/>
  <c r="Q533" i="10"/>
  <c r="Q525" i="10"/>
  <c r="Q517" i="10"/>
  <c r="Q505" i="10"/>
  <c r="Q483" i="10"/>
  <c r="Q467" i="10"/>
  <c r="Q254" i="10"/>
  <c r="Q250" i="10"/>
  <c r="P246" i="10"/>
  <c r="Q242" i="10"/>
  <c r="P238" i="10"/>
  <c r="Q234" i="10"/>
  <c r="P230" i="10"/>
  <c r="R230" i="10" s="1"/>
  <c r="Q226" i="10"/>
  <c r="P222" i="10"/>
  <c r="P214" i="10"/>
  <c r="Q210" i="10"/>
  <c r="P206" i="10"/>
  <c r="Q202" i="10"/>
  <c r="P198" i="10"/>
  <c r="P192" i="10"/>
  <c r="Q186" i="10"/>
  <c r="P180" i="10"/>
  <c r="Q168" i="10"/>
  <c r="O160" i="10"/>
  <c r="O151" i="10"/>
  <c r="O143" i="10"/>
  <c r="O135" i="10"/>
  <c r="O126" i="10"/>
  <c r="O118" i="10"/>
  <c r="O110" i="10"/>
  <c r="O102" i="10"/>
  <c r="O93" i="10"/>
  <c r="O74" i="10"/>
  <c r="O68" i="10"/>
  <c r="O58" i="10"/>
  <c r="O50" i="10"/>
  <c r="O39" i="10"/>
  <c r="O29" i="10"/>
  <c r="O16" i="10"/>
  <c r="O11" i="10"/>
  <c r="Q597" i="10"/>
  <c r="Q581" i="10"/>
  <c r="Q571" i="10"/>
  <c r="Q563" i="10"/>
  <c r="Q555" i="10"/>
  <c r="Q539" i="10"/>
  <c r="Q502" i="10"/>
  <c r="Q480" i="10"/>
  <c r="Q464" i="10"/>
  <c r="Q454" i="10"/>
  <c r="Q450" i="10"/>
  <c r="Q446" i="10"/>
  <c r="Q442" i="10"/>
  <c r="Q438" i="10"/>
  <c r="Q434" i="10"/>
  <c r="Q430" i="10"/>
  <c r="Q426" i="10"/>
  <c r="Q422" i="10"/>
  <c r="Q418" i="10"/>
  <c r="K386" i="10"/>
  <c r="Q386" i="10" s="1"/>
  <c r="K382" i="10"/>
  <c r="Q382" i="10" s="1"/>
  <c r="R382" i="10" s="1"/>
  <c r="K378" i="10"/>
  <c r="Q378" i="10" s="1"/>
  <c r="R378" i="10" s="1"/>
  <c r="K374" i="10"/>
  <c r="Q374" i="10" s="1"/>
  <c r="K370" i="10"/>
  <c r="Q370" i="10" s="1"/>
  <c r="R370" i="10" s="1"/>
  <c r="Q588" i="10"/>
  <c r="Q534" i="10"/>
  <c r="Q507" i="10"/>
  <c r="Q491" i="10"/>
  <c r="Q487" i="10"/>
  <c r="Q477" i="10"/>
  <c r="Q461" i="10"/>
  <c r="P253" i="10"/>
  <c r="Q249" i="10"/>
  <c r="P245" i="10"/>
  <c r="Q241" i="10"/>
  <c r="P237" i="10"/>
  <c r="Q233" i="10"/>
  <c r="P229" i="10"/>
  <c r="R229" i="10" s="1"/>
  <c r="Q225" i="10"/>
  <c r="R225" i="10" s="1"/>
  <c r="P221" i="10"/>
  <c r="Q217" i="10"/>
  <c r="P213" i="10"/>
  <c r="Q209" i="10"/>
  <c r="P205" i="10"/>
  <c r="Q201" i="10"/>
  <c r="P197" i="10"/>
  <c r="Q193" i="10"/>
  <c r="P189" i="10"/>
  <c r="R189" i="10" s="1"/>
  <c r="P181" i="10"/>
  <c r="R181" i="10" s="1"/>
  <c r="P173" i="10"/>
  <c r="Q169" i="10"/>
  <c r="Q164" i="10"/>
  <c r="Q160" i="10"/>
  <c r="Q158" i="10"/>
  <c r="Q156" i="10"/>
  <c r="Q154" i="10"/>
  <c r="Q152" i="10"/>
  <c r="Q150" i="10"/>
  <c r="Q146" i="10"/>
  <c r="Q144" i="10"/>
  <c r="Q142" i="10"/>
  <c r="Q140" i="10"/>
  <c r="R140" i="10" s="1"/>
  <c r="Q136" i="10"/>
  <c r="Q134" i="10"/>
  <c r="Q132" i="10"/>
  <c r="R132" i="10" s="1"/>
  <c r="Q130" i="10"/>
  <c r="Q128" i="10"/>
  <c r="Q126" i="10"/>
  <c r="Q122" i="10"/>
  <c r="Q120" i="10"/>
  <c r="Q116" i="10"/>
  <c r="R116" i="10" s="1"/>
  <c r="Q114" i="10"/>
  <c r="Q112" i="10"/>
  <c r="Q104" i="10"/>
  <c r="Q102" i="10"/>
  <c r="Q100" i="10"/>
  <c r="Q98" i="10"/>
  <c r="Q96" i="10"/>
  <c r="Q94" i="10"/>
  <c r="Q92" i="10"/>
  <c r="Q90" i="10"/>
  <c r="Q88" i="10"/>
  <c r="Q86" i="10"/>
  <c r="Q80" i="10"/>
  <c r="Q78" i="10"/>
  <c r="Q76" i="10"/>
  <c r="Q74" i="10"/>
  <c r="Q72" i="10"/>
  <c r="Q70" i="10"/>
  <c r="Q66" i="10"/>
  <c r="Q64" i="10"/>
  <c r="Q62" i="10"/>
  <c r="Q60" i="10"/>
  <c r="R60" i="10" s="1"/>
  <c r="Q56" i="10"/>
  <c r="Q52" i="10"/>
  <c r="Q50" i="10"/>
  <c r="Q48" i="10"/>
  <c r="Q44" i="10"/>
  <c r="Q42" i="10"/>
  <c r="Q40" i="10"/>
  <c r="Q38" i="10"/>
  <c r="Q36" i="10"/>
  <c r="Q34" i="10"/>
  <c r="Q32" i="10"/>
  <c r="Q30" i="10"/>
  <c r="Q28" i="10"/>
  <c r="Q24" i="10"/>
  <c r="Q22" i="10"/>
  <c r="Q20" i="10"/>
  <c r="Q18" i="10"/>
  <c r="Q16" i="10"/>
  <c r="Q12" i="10"/>
  <c r="Q10" i="10"/>
  <c r="R10" i="10" s="1"/>
  <c r="Q8" i="10"/>
  <c r="P762" i="10"/>
  <c r="P902" i="10"/>
  <c r="P926" i="10"/>
  <c r="P934" i="10"/>
  <c r="P942" i="10"/>
  <c r="P950" i="10"/>
  <c r="R950" i="10" s="1"/>
  <c r="P487" i="10"/>
  <c r="P491" i="10"/>
  <c r="P495" i="10"/>
  <c r="P499" i="10"/>
  <c r="P503" i="10"/>
  <c r="P507" i="10"/>
  <c r="P511" i="10"/>
  <c r="P515" i="10"/>
  <c r="P519" i="10"/>
  <c r="P523" i="10"/>
  <c r="P527" i="10"/>
  <c r="P531" i="10"/>
  <c r="P535" i="10"/>
  <c r="P539" i="10"/>
  <c r="P543" i="10"/>
  <c r="P547" i="10"/>
  <c r="P551" i="10"/>
  <c r="P555" i="10"/>
  <c r="P559" i="10"/>
  <c r="R559" i="10" s="1"/>
  <c r="P563" i="10"/>
  <c r="P567" i="10"/>
  <c r="P571" i="10"/>
  <c r="P575" i="10"/>
  <c r="R575" i="10" s="1"/>
  <c r="P579" i="10"/>
  <c r="P583" i="10"/>
  <c r="P587" i="10"/>
  <c r="P591" i="10"/>
  <c r="P595" i="10"/>
  <c r="P599" i="10"/>
  <c r="P603" i="10"/>
  <c r="P607" i="10"/>
  <c r="P611" i="10"/>
  <c r="P906" i="10"/>
  <c r="P913" i="10"/>
  <c r="P960" i="10"/>
  <c r="P968" i="10"/>
  <c r="P976" i="10"/>
  <c r="P984" i="10"/>
  <c r="P992" i="10"/>
  <c r="P1000" i="10"/>
  <c r="P1008" i="10"/>
  <c r="P1016" i="10"/>
  <c r="P1024" i="10"/>
  <c r="P1032" i="10"/>
  <c r="P1040" i="10"/>
  <c r="P1048" i="10"/>
  <c r="P1056" i="10"/>
  <c r="P1064" i="10"/>
  <c r="P1072" i="10"/>
  <c r="P1080" i="10"/>
  <c r="P1088" i="10"/>
  <c r="P1096" i="10"/>
  <c r="P1104" i="10"/>
  <c r="P1112" i="10"/>
  <c r="P1120" i="10"/>
  <c r="P1128" i="10"/>
  <c r="P1136" i="10"/>
  <c r="P1144" i="10"/>
  <c r="P1152" i="10"/>
  <c r="P1160" i="10"/>
  <c r="P1168" i="10"/>
  <c r="P1176" i="10"/>
  <c r="P1184" i="10"/>
  <c r="P1197" i="10"/>
  <c r="P1234" i="10"/>
  <c r="P1266" i="10"/>
  <c r="R1266" i="10" s="1"/>
  <c r="P1298" i="10"/>
  <c r="P1330" i="10"/>
  <c r="R1330" i="10" s="1"/>
  <c r="P1362" i="10"/>
  <c r="P1219" i="10"/>
  <c r="P1252" i="10"/>
  <c r="P1284" i="10"/>
  <c r="R1284" i="10" s="1"/>
  <c r="P1316" i="10"/>
  <c r="R1316" i="10" s="1"/>
  <c r="P1348" i="10"/>
  <c r="P1209" i="10"/>
  <c r="P1238" i="10"/>
  <c r="P1270" i="10"/>
  <c r="P1302" i="10"/>
  <c r="P1334" i="10"/>
  <c r="P908" i="10"/>
  <c r="P1207" i="10"/>
  <c r="P1240" i="10"/>
  <c r="P1272" i="10"/>
  <c r="P1304" i="10"/>
  <c r="P1336" i="10"/>
  <c r="P1364" i="10"/>
  <c r="P1372" i="10"/>
  <c r="P1380" i="10"/>
  <c r="P1388" i="10"/>
  <c r="P1418" i="10"/>
  <c r="P1450" i="10"/>
  <c r="P1480" i="10"/>
  <c r="P1408" i="10"/>
  <c r="P1440" i="10"/>
  <c r="P1474" i="10"/>
  <c r="R1474" i="10" s="1"/>
  <c r="P1223" i="10"/>
  <c r="P1231" i="10"/>
  <c r="P1239" i="10"/>
  <c r="P1247" i="10"/>
  <c r="P1255" i="10"/>
  <c r="P1263" i="10"/>
  <c r="P1271" i="10"/>
  <c r="P1279" i="10"/>
  <c r="P1287" i="10"/>
  <c r="P1295" i="10"/>
  <c r="P1303" i="10"/>
  <c r="P1311" i="10"/>
  <c r="P1319" i="10"/>
  <c r="P1327" i="10"/>
  <c r="P1335" i="10"/>
  <c r="P1343" i="10"/>
  <c r="P1351" i="10"/>
  <c r="P1359" i="10"/>
  <c r="P1367" i="10"/>
  <c r="P1375" i="10"/>
  <c r="P1383" i="10"/>
  <c r="P1398" i="10"/>
  <c r="P1430" i="10"/>
  <c r="P1462" i="10"/>
  <c r="P1492" i="10"/>
  <c r="P1420" i="10"/>
  <c r="P1452" i="10"/>
  <c r="P1486" i="10"/>
  <c r="P1500" i="10"/>
  <c r="P1508" i="10"/>
  <c r="N44" i="94"/>
  <c r="N53" i="122"/>
  <c r="N45" i="122" s="1"/>
  <c r="N25" i="122"/>
  <c r="N10" i="122" s="1"/>
  <c r="N53" i="124"/>
  <c r="N45" i="124" s="1"/>
  <c r="N25" i="124"/>
  <c r="N10" i="124" s="1"/>
  <c r="N53" i="117"/>
  <c r="N45" i="117" s="1"/>
  <c r="N25" i="117"/>
  <c r="N10" i="117" s="1"/>
  <c r="O86" i="10"/>
  <c r="O79" i="10"/>
  <c r="O62" i="10"/>
  <c r="O37" i="10"/>
  <c r="O18" i="10"/>
  <c r="L45" i="50"/>
  <c r="L53" i="91"/>
  <c r="L45" i="91" s="1"/>
  <c r="L25" i="91"/>
  <c r="L52" i="111"/>
  <c r="L44" i="111" s="1"/>
  <c r="L24" i="111"/>
  <c r="L52" i="107"/>
  <c r="L44" i="107" s="1"/>
  <c r="L24" i="107"/>
  <c r="Q762" i="10"/>
  <c r="Q855" i="10"/>
  <c r="Q1199" i="10"/>
  <c r="Q1213" i="10"/>
  <c r="Q1219" i="10"/>
  <c r="Q875" i="10"/>
  <c r="Q999" i="10"/>
  <c r="Q1031" i="10"/>
  <c r="Q1063" i="10"/>
  <c r="Q1095" i="10"/>
  <c r="Q1127" i="10"/>
  <c r="Q1159" i="10"/>
  <c r="Q1191" i="10"/>
  <c r="Q1412" i="10"/>
  <c r="Q1444" i="10"/>
  <c r="Q1478" i="10"/>
  <c r="Q1512" i="10"/>
  <c r="Q1418" i="10"/>
  <c r="Q1450" i="10"/>
  <c r="Q1480" i="10"/>
  <c r="Q1514" i="10"/>
  <c r="Q1416" i="10"/>
  <c r="Q1448" i="10"/>
  <c r="Q1482" i="10"/>
  <c r="Q1223" i="10"/>
  <c r="Q1239" i="10"/>
  <c r="Q1247" i="10"/>
  <c r="Q1255" i="10"/>
  <c r="Q1271" i="10"/>
  <c r="Q1279" i="10"/>
  <c r="Q1287" i="10"/>
  <c r="Q1303" i="10"/>
  <c r="Q1311" i="10"/>
  <c r="Q1319" i="10"/>
  <c r="Q1335" i="10"/>
  <c r="Q1343" i="10"/>
  <c r="Q1351" i="10"/>
  <c r="Q1367" i="10"/>
  <c r="Q1375" i="10"/>
  <c r="Q1383" i="10"/>
  <c r="Q1398" i="10"/>
  <c r="Q1430" i="10"/>
  <c r="Q1462" i="10"/>
  <c r="O53" i="99"/>
  <c r="O45" i="99" s="1"/>
  <c r="O25" i="99"/>
  <c r="O10" i="99" s="1"/>
  <c r="O52" i="5"/>
  <c r="O44" i="5" s="1"/>
  <c r="O24" i="5"/>
  <c r="O10" i="5" s="1"/>
  <c r="O52" i="111"/>
  <c r="O44" i="111" s="1"/>
  <c r="O24" i="111"/>
  <c r="O10" i="111" s="1"/>
  <c r="O10" i="109"/>
  <c r="O45" i="112"/>
  <c r="O25" i="122"/>
  <c r="O53" i="122"/>
  <c r="O45" i="122" s="1"/>
  <c r="O43" i="114"/>
  <c r="K244" i="10"/>
  <c r="Q244" i="10" s="1"/>
  <c r="K228" i="10"/>
  <c r="Q228" i="10" s="1"/>
  <c r="K212" i="10"/>
  <c r="Q212" i="10" s="1"/>
  <c r="K196" i="10"/>
  <c r="Q196" i="10" s="1"/>
  <c r="K180" i="10"/>
  <c r="Q180" i="10" s="1"/>
  <c r="K240" i="10"/>
  <c r="Q240" i="10" s="1"/>
  <c r="K224" i="10"/>
  <c r="Q224" i="10" s="1"/>
  <c r="K208" i="10"/>
  <c r="Q208" i="10" s="1"/>
  <c r="K192" i="10"/>
  <c r="Q192" i="10" s="1"/>
  <c r="Y983" i="22"/>
  <c r="AF983" i="22" s="1"/>
  <c r="U982" i="22"/>
  <c r="Y979" i="22"/>
  <c r="AF979" i="22" s="1"/>
  <c r="U978" i="22"/>
  <c r="AB978" i="22" s="1"/>
  <c r="Y975" i="22"/>
  <c r="AF975" i="22" s="1"/>
  <c r="Z936" i="22"/>
  <c r="AG936" i="22" s="1"/>
  <c r="Z920" i="22"/>
  <c r="AG920" i="22" s="1"/>
  <c r="Y900" i="22"/>
  <c r="AF900" i="22" s="1"/>
  <c r="Y914" i="22"/>
  <c r="AF914" i="22" s="1"/>
  <c r="V904" i="22"/>
  <c r="AC904" i="22" s="1"/>
  <c r="X908" i="22"/>
  <c r="AE908" i="22" s="1"/>
  <c r="W936" i="22"/>
  <c r="AD936" i="22" s="1"/>
  <c r="W928" i="22"/>
  <c r="AD928" i="22" s="1"/>
  <c r="W920" i="22"/>
  <c r="AD920" i="22" s="1"/>
  <c r="W939" i="22"/>
  <c r="AD939" i="22" s="1"/>
  <c r="W931" i="22"/>
  <c r="AD931" i="22" s="1"/>
  <c r="W923" i="22"/>
  <c r="AD923" i="22" s="1"/>
  <c r="X900" i="22"/>
  <c r="AE900" i="22" s="1"/>
  <c r="W946" i="22"/>
  <c r="AD946" i="22" s="1"/>
  <c r="W930" i="22"/>
  <c r="AD930" i="22" s="1"/>
  <c r="W940" i="22"/>
  <c r="AD940" i="22" s="1"/>
  <c r="X895" i="22"/>
  <c r="AE895" i="22" s="1"/>
  <c r="W906" i="22"/>
  <c r="AD906" i="22" s="1"/>
  <c r="W883" i="22"/>
  <c r="AD883" i="22" s="1"/>
  <c r="W891" i="22"/>
  <c r="AD891" i="22" s="1"/>
  <c r="Z883" i="22"/>
  <c r="AG883" i="22" s="1"/>
  <c r="V889" i="22"/>
  <c r="AC889" i="22" s="1"/>
  <c r="Y773" i="22"/>
  <c r="AF773" i="22" s="1"/>
  <c r="Y769" i="22"/>
  <c r="AF769" i="22" s="1"/>
  <c r="Y877" i="22"/>
  <c r="AF877" i="22" s="1"/>
  <c r="Z874" i="22"/>
  <c r="AG874" i="22" s="1"/>
  <c r="AB765" i="22"/>
  <c r="X864" i="22"/>
  <c r="AE864" i="22" s="1"/>
  <c r="X860" i="22"/>
  <c r="AE860" i="22" s="1"/>
  <c r="X856" i="22"/>
  <c r="AE856" i="22" s="1"/>
  <c r="X852" i="22"/>
  <c r="AE852" i="22" s="1"/>
  <c r="X848" i="22"/>
  <c r="AE848" i="22" s="1"/>
  <c r="X844" i="22"/>
  <c r="AE844" i="22" s="1"/>
  <c r="X840" i="22"/>
  <c r="AE840" i="22" s="1"/>
  <c r="X836" i="22"/>
  <c r="AE836" i="22" s="1"/>
  <c r="X832" i="22"/>
  <c r="AE832" i="22" s="1"/>
  <c r="X828" i="22"/>
  <c r="AE828" i="22" s="1"/>
  <c r="X824" i="22"/>
  <c r="AE824" i="22" s="1"/>
  <c r="X820" i="22"/>
  <c r="AE820" i="22" s="1"/>
  <c r="X816" i="22"/>
  <c r="AE816" i="22" s="1"/>
  <c r="X812" i="22"/>
  <c r="AE812" i="22" s="1"/>
  <c r="X808" i="22"/>
  <c r="AE808" i="22" s="1"/>
  <c r="X804" i="22"/>
  <c r="AE804" i="22" s="1"/>
  <c r="X800" i="22"/>
  <c r="AE800" i="22" s="1"/>
  <c r="X796" i="22"/>
  <c r="AE796" i="22" s="1"/>
  <c r="X792" i="22"/>
  <c r="AE792" i="22" s="1"/>
  <c r="X788" i="22"/>
  <c r="AE788" i="22" s="1"/>
  <c r="X784" i="22"/>
  <c r="AE784" i="22" s="1"/>
  <c r="Y783" i="22"/>
  <c r="AF783" i="22" s="1"/>
  <c r="U782" i="22"/>
  <c r="X780" i="22"/>
  <c r="AE780" i="22" s="1"/>
  <c r="Y779" i="22"/>
  <c r="AF779" i="22" s="1"/>
  <c r="U778" i="22"/>
  <c r="X776" i="22"/>
  <c r="AE776" i="22" s="1"/>
  <c r="W765" i="22"/>
  <c r="AD765" i="22" s="1"/>
  <c r="Z765" i="22"/>
  <c r="AG765" i="22" s="1"/>
  <c r="Y875" i="22"/>
  <c r="AF875" i="22" s="1"/>
  <c r="W875" i="22"/>
  <c r="AD875" i="22" s="1"/>
  <c r="Z871" i="22"/>
  <c r="AG871" i="22" s="1"/>
  <c r="V869" i="22"/>
  <c r="AC869" i="22" s="1"/>
  <c r="Y862" i="22"/>
  <c r="AF862" i="22" s="1"/>
  <c r="U861" i="22"/>
  <c r="Y858" i="22"/>
  <c r="AF858" i="22" s="1"/>
  <c r="U857" i="22"/>
  <c r="AB857" i="22" s="1"/>
  <c r="Y854" i="22"/>
  <c r="AF854" i="22" s="1"/>
  <c r="U853" i="22"/>
  <c r="Y850" i="22"/>
  <c r="AF850" i="22" s="1"/>
  <c r="U849" i="22"/>
  <c r="AB849" i="22" s="1"/>
  <c r="Y846" i="22"/>
  <c r="AF846" i="22" s="1"/>
  <c r="U845" i="22"/>
  <c r="Y842" i="22"/>
  <c r="AF842" i="22" s="1"/>
  <c r="U841" i="22"/>
  <c r="AB841" i="22" s="1"/>
  <c r="Y838" i="22"/>
  <c r="AF838" i="22" s="1"/>
  <c r="U837" i="22"/>
  <c r="Y834" i="22"/>
  <c r="AF834" i="22" s="1"/>
  <c r="U833" i="22"/>
  <c r="AB833" i="22" s="1"/>
  <c r="Y830" i="22"/>
  <c r="AF830" i="22" s="1"/>
  <c r="U829" i="22"/>
  <c r="Y826" i="22"/>
  <c r="AF826" i="22" s="1"/>
  <c r="U825" i="22"/>
  <c r="AB825" i="22" s="1"/>
  <c r="Y822" i="22"/>
  <c r="AF822" i="22" s="1"/>
  <c r="U821" i="22"/>
  <c r="Y818" i="22"/>
  <c r="AF818" i="22" s="1"/>
  <c r="U817" i="22"/>
  <c r="AB817" i="22" s="1"/>
  <c r="Y814" i="22"/>
  <c r="AF814" i="22" s="1"/>
  <c r="U813" i="22"/>
  <c r="Y810" i="22"/>
  <c r="AF810" i="22" s="1"/>
  <c r="U809" i="22"/>
  <c r="AB809" i="22" s="1"/>
  <c r="Y806" i="22"/>
  <c r="AF806" i="22" s="1"/>
  <c r="U805" i="22"/>
  <c r="Y802" i="22"/>
  <c r="AF802" i="22" s="1"/>
  <c r="U801" i="22"/>
  <c r="AB801" i="22" s="1"/>
  <c r="Y798" i="22"/>
  <c r="AF798" i="22" s="1"/>
  <c r="U797" i="22"/>
  <c r="X877" i="22"/>
  <c r="AE877" i="22" s="1"/>
  <c r="V765" i="22"/>
  <c r="AC765" i="22" s="1"/>
  <c r="X883" i="10"/>
  <c r="S883" i="10"/>
  <c r="X887" i="10"/>
  <c r="S887" i="10"/>
  <c r="R890" i="10"/>
  <c r="S890" i="10"/>
  <c r="V890" i="10" s="1"/>
  <c r="X890" i="10"/>
  <c r="AA890" i="10" s="1"/>
  <c r="S892" i="10"/>
  <c r="X892" i="10"/>
  <c r="S888" i="10"/>
  <c r="X888" i="10"/>
  <c r="S891" i="10"/>
  <c r="X891" i="10"/>
  <c r="X882" i="10"/>
  <c r="S882" i="10"/>
  <c r="Q882" i="10"/>
  <c r="P887" i="10"/>
  <c r="R887" i="10" s="1"/>
  <c r="P883" i="10"/>
  <c r="U887" i="10"/>
  <c r="Z887" i="10"/>
  <c r="U891" i="10"/>
  <c r="Z891" i="10"/>
  <c r="R891" i="10"/>
  <c r="T888" i="10"/>
  <c r="Y888" i="10"/>
  <c r="U883" i="10"/>
  <c r="Z883" i="10"/>
  <c r="T884" i="10"/>
  <c r="Y884" i="10"/>
  <c r="T892" i="10"/>
  <c r="Y892" i="10"/>
  <c r="U889" i="10"/>
  <c r="Z889" i="10"/>
  <c r="Q884" i="10"/>
  <c r="R884" i="10" s="1"/>
  <c r="O881" i="10"/>
  <c r="P889" i="10"/>
  <c r="U881" i="10"/>
  <c r="Z881" i="10"/>
  <c r="Q892" i="10"/>
  <c r="P885" i="10"/>
  <c r="O889" i="10"/>
  <c r="U885" i="10"/>
  <c r="Z885" i="10"/>
  <c r="Q888" i="10"/>
  <c r="P881" i="10"/>
  <c r="O885" i="10"/>
  <c r="Y840" i="10"/>
  <c r="T840" i="10"/>
  <c r="R840" i="10"/>
  <c r="T833" i="10"/>
  <c r="Y833" i="10"/>
  <c r="U836" i="10"/>
  <c r="Z836" i="10"/>
  <c r="S802" i="10"/>
  <c r="X802" i="10"/>
  <c r="S777" i="10"/>
  <c r="X777" i="10"/>
  <c r="Z811" i="10"/>
  <c r="U811" i="10"/>
  <c r="S786" i="10"/>
  <c r="X786" i="10"/>
  <c r="X775" i="10"/>
  <c r="S775" i="10"/>
  <c r="Z862" i="10"/>
  <c r="U862" i="10"/>
  <c r="R862" i="10"/>
  <c r="Y854" i="10"/>
  <c r="T854" i="10"/>
  <c r="S806" i="10"/>
  <c r="X806" i="10"/>
  <c r="R806" i="10"/>
  <c r="R864" i="10"/>
  <c r="S864" i="10"/>
  <c r="X864" i="10"/>
  <c r="Z808" i="10"/>
  <c r="U808" i="10"/>
  <c r="S781" i="10"/>
  <c r="X781" i="10"/>
  <c r="S774" i="10"/>
  <c r="X774" i="10"/>
  <c r="U776" i="10"/>
  <c r="Z776" i="10"/>
  <c r="X768" i="10"/>
  <c r="S768" i="10"/>
  <c r="S870" i="10"/>
  <c r="X870" i="10"/>
  <c r="Y850" i="10"/>
  <c r="T850" i="10"/>
  <c r="S809" i="10"/>
  <c r="X809" i="10"/>
  <c r="X836" i="10"/>
  <c r="S836" i="10"/>
  <c r="R836" i="10"/>
  <c r="Y830" i="10"/>
  <c r="T830" i="10"/>
  <c r="S810" i="10"/>
  <c r="X810" i="10"/>
  <c r="Z803" i="10"/>
  <c r="U803" i="10"/>
  <c r="S785" i="10"/>
  <c r="X785" i="10"/>
  <c r="S778" i="10"/>
  <c r="X778" i="10"/>
  <c r="U780" i="10"/>
  <c r="Z780" i="10"/>
  <c r="U772" i="10"/>
  <c r="Z772" i="10"/>
  <c r="R771" i="10"/>
  <c r="X771" i="10"/>
  <c r="S771" i="10"/>
  <c r="S767" i="10"/>
  <c r="X767" i="10"/>
  <c r="X779" i="10"/>
  <c r="R779" i="10"/>
  <c r="S779" i="10"/>
  <c r="Z866" i="10"/>
  <c r="U866" i="10"/>
  <c r="Y848" i="10"/>
  <c r="T848" i="10"/>
  <c r="U850" i="10"/>
  <c r="Z850" i="10"/>
  <c r="X833" i="10"/>
  <c r="S833" i="10"/>
  <c r="U828" i="10"/>
  <c r="Z828" i="10"/>
  <c r="Z804" i="10"/>
  <c r="U804" i="10"/>
  <c r="S782" i="10"/>
  <c r="X782" i="10"/>
  <c r="U775" i="10"/>
  <c r="Z775" i="10"/>
  <c r="S770" i="10"/>
  <c r="X770" i="10"/>
  <c r="S766" i="10"/>
  <c r="R766" i="10"/>
  <c r="X766" i="10"/>
  <c r="U787" i="10"/>
  <c r="Z787" i="10"/>
  <c r="X772" i="10"/>
  <c r="S772" i="10"/>
  <c r="O876" i="10"/>
  <c r="T871" i="10"/>
  <c r="Y871" i="10"/>
  <c r="Z872" i="10"/>
  <c r="U872" i="10"/>
  <c r="T863" i="10"/>
  <c r="Y863" i="10"/>
  <c r="Y858" i="10"/>
  <c r="T858" i="10"/>
  <c r="P866" i="10"/>
  <c r="Y849" i="10"/>
  <c r="T849" i="10"/>
  <c r="S846" i="10"/>
  <c r="X846" i="10"/>
  <c r="T835" i="10"/>
  <c r="Y835" i="10"/>
  <c r="T827" i="10"/>
  <c r="Y827" i="10"/>
  <c r="X860" i="10"/>
  <c r="S860" i="10"/>
  <c r="R860" i="10"/>
  <c r="O854" i="10"/>
  <c r="Y834" i="10"/>
  <c r="T834" i="10"/>
  <c r="Y829" i="10"/>
  <c r="T829" i="10"/>
  <c r="Z805" i="10"/>
  <c r="U805" i="10"/>
  <c r="T842" i="10"/>
  <c r="Y842" i="10"/>
  <c r="T836" i="10"/>
  <c r="Y836" i="10"/>
  <c r="R827" i="10"/>
  <c r="X821" i="10"/>
  <c r="S821" i="10"/>
  <c r="T806" i="10"/>
  <c r="Y806" i="10"/>
  <c r="Z864" i="10"/>
  <c r="U864" i="10"/>
  <c r="T864" i="10"/>
  <c r="Y864" i="10"/>
  <c r="U861" i="10"/>
  <c r="Z861" i="10"/>
  <c r="X839" i="10"/>
  <c r="S839" i="10"/>
  <c r="Y777" i="10"/>
  <c r="T777" i="10"/>
  <c r="Y851" i="10"/>
  <c r="T851" i="10"/>
  <c r="T811" i="10"/>
  <c r="Y811" i="10"/>
  <c r="T786" i="10"/>
  <c r="Y786" i="10"/>
  <c r="P825" i="10"/>
  <c r="R825" i="10" s="1"/>
  <c r="U825" i="10"/>
  <c r="Z825" i="10"/>
  <c r="Y797" i="10"/>
  <c r="T797" i="10"/>
  <c r="X793" i="10"/>
  <c r="S793" i="10"/>
  <c r="U793" i="10"/>
  <c r="Z793" i="10"/>
  <c r="Y789" i="10"/>
  <c r="T789" i="10"/>
  <c r="X787" i="10"/>
  <c r="S787" i="10"/>
  <c r="R780" i="10"/>
  <c r="X780" i="10"/>
  <c r="S780" i="10"/>
  <c r="U779" i="10"/>
  <c r="Z779" i="10"/>
  <c r="T771" i="10"/>
  <c r="Y771" i="10"/>
  <c r="T767" i="10"/>
  <c r="Y767" i="10"/>
  <c r="T779" i="10"/>
  <c r="Y779" i="10"/>
  <c r="T783" i="10"/>
  <c r="Y783" i="10"/>
  <c r="O784" i="10"/>
  <c r="Q769" i="10"/>
  <c r="O874" i="10"/>
  <c r="S871" i="10"/>
  <c r="X871" i="10"/>
  <c r="S868" i="10"/>
  <c r="X868" i="10"/>
  <c r="Y874" i="10"/>
  <c r="T874" i="10"/>
  <c r="R863" i="10"/>
  <c r="O859" i="10"/>
  <c r="Y846" i="10"/>
  <c r="T846" i="10"/>
  <c r="U848" i="10"/>
  <c r="Z848" i="10"/>
  <c r="S826" i="10"/>
  <c r="X826" i="10"/>
  <c r="T845" i="10"/>
  <c r="Y845" i="10"/>
  <c r="P837" i="10"/>
  <c r="U832" i="10"/>
  <c r="Z832" i="10"/>
  <c r="Q833" i="10"/>
  <c r="R833" i="10" s="1"/>
  <c r="S805" i="10"/>
  <c r="X805" i="10"/>
  <c r="R805" i="10"/>
  <c r="O842" i="10"/>
  <c r="Q830" i="10"/>
  <c r="Q817" i="10"/>
  <c r="R817" i="10" s="1"/>
  <c r="S814" i="10"/>
  <c r="X814" i="10"/>
  <c r="O813" i="10"/>
  <c r="P813" i="10"/>
  <c r="O808" i="10"/>
  <c r="R835" i="10"/>
  <c r="T804" i="10"/>
  <c r="Y804" i="10"/>
  <c r="U800" i="10"/>
  <c r="Z800" i="10"/>
  <c r="U798" i="10"/>
  <c r="Z798" i="10"/>
  <c r="U796" i="10"/>
  <c r="Z796" i="10"/>
  <c r="U792" i="10"/>
  <c r="Z792" i="10"/>
  <c r="U790" i="10"/>
  <c r="Z790" i="10"/>
  <c r="O816" i="10"/>
  <c r="P816" i="10"/>
  <c r="P812" i="10"/>
  <c r="O841" i="10"/>
  <c r="O799" i="10"/>
  <c r="P795" i="10"/>
  <c r="O791" i="10"/>
  <c r="U783" i="10"/>
  <c r="Z783" i="10"/>
  <c r="Y766" i="10"/>
  <c r="T766" i="10"/>
  <c r="P787" i="10"/>
  <c r="Y776" i="10"/>
  <c r="T776" i="10"/>
  <c r="X807" i="10"/>
  <c r="S807" i="10"/>
  <c r="O788" i="10"/>
  <c r="O773" i="10"/>
  <c r="X880" i="10"/>
  <c r="S880" i="10"/>
  <c r="R880" i="10"/>
  <c r="X872" i="10"/>
  <c r="R872" i="10"/>
  <c r="S872" i="10"/>
  <c r="S877" i="10"/>
  <c r="X877" i="10"/>
  <c r="Y868" i="10"/>
  <c r="T868" i="10"/>
  <c r="T879" i="10"/>
  <c r="Y879" i="10"/>
  <c r="T873" i="10"/>
  <c r="Y873" i="10"/>
  <c r="O857" i="10"/>
  <c r="Z858" i="10"/>
  <c r="U858" i="10"/>
  <c r="O866" i="10"/>
  <c r="T853" i="10"/>
  <c r="Y853" i="10"/>
  <c r="Z849" i="10"/>
  <c r="U849" i="10"/>
  <c r="Y844" i="10"/>
  <c r="T844" i="10"/>
  <c r="U840" i="10"/>
  <c r="Z840" i="10"/>
  <c r="R832" i="10"/>
  <c r="S832" i="10"/>
  <c r="X832" i="10"/>
  <c r="S824" i="10"/>
  <c r="X824" i="10"/>
  <c r="T860" i="10"/>
  <c r="Y860" i="10"/>
  <c r="U843" i="10"/>
  <c r="Z843" i="10"/>
  <c r="O850" i="10"/>
  <c r="S830" i="10"/>
  <c r="X830" i="10"/>
  <c r="R830" i="10"/>
  <c r="P828" i="10"/>
  <c r="R828" i="10" s="1"/>
  <c r="Y805" i="10"/>
  <c r="T805" i="10"/>
  <c r="P847" i="10"/>
  <c r="X823" i="10"/>
  <c r="S823" i="10"/>
  <c r="R823" i="10"/>
  <c r="X819" i="10"/>
  <c r="S819" i="10"/>
  <c r="R819" i="10"/>
  <c r="Z815" i="10"/>
  <c r="U815" i="10"/>
  <c r="P814" i="10"/>
  <c r="Z806" i="10"/>
  <c r="U806" i="10"/>
  <c r="P861" i="10"/>
  <c r="Z812" i="10"/>
  <c r="U812" i="10"/>
  <c r="Y785" i="10"/>
  <c r="T785" i="10"/>
  <c r="O851" i="10"/>
  <c r="X800" i="10"/>
  <c r="R800" i="10"/>
  <c r="S800" i="10"/>
  <c r="X798" i="10"/>
  <c r="R798" i="10"/>
  <c r="S798" i="10"/>
  <c r="X796" i="10"/>
  <c r="R796" i="10"/>
  <c r="S796" i="10"/>
  <c r="X794" i="10"/>
  <c r="S794" i="10"/>
  <c r="X792" i="10"/>
  <c r="R792" i="10"/>
  <c r="S792" i="10"/>
  <c r="X790" i="10"/>
  <c r="R790" i="10"/>
  <c r="S790" i="10"/>
  <c r="T778" i="10"/>
  <c r="Y778" i="10"/>
  <c r="Y841" i="10"/>
  <c r="T841" i="10"/>
  <c r="S838" i="10"/>
  <c r="X838" i="10"/>
  <c r="Q838" i="10"/>
  <c r="R838" i="10" s="1"/>
  <c r="O797" i="10"/>
  <c r="P793" i="10"/>
  <c r="O789" i="10"/>
  <c r="Y780" i="10"/>
  <c r="T780" i="10"/>
  <c r="P775" i="10"/>
  <c r="X769" i="10"/>
  <c r="S769" i="10"/>
  <c r="O765" i="10"/>
  <c r="U784" i="10"/>
  <c r="Z784" i="10"/>
  <c r="U771" i="10"/>
  <c r="Z771" i="10"/>
  <c r="Z807" i="10"/>
  <c r="U807" i="10"/>
  <c r="P807" i="10"/>
  <c r="U768" i="10"/>
  <c r="Z768" i="10"/>
  <c r="P784" i="10"/>
  <c r="P769" i="10"/>
  <c r="R769" i="10" s="1"/>
  <c r="S878" i="10"/>
  <c r="R878" i="10"/>
  <c r="X878" i="10"/>
  <c r="Z880" i="10"/>
  <c r="U880" i="10"/>
  <c r="Y872" i="10"/>
  <c r="T872" i="10"/>
  <c r="T869" i="10"/>
  <c r="Y869" i="10"/>
  <c r="S873" i="10"/>
  <c r="X873" i="10"/>
  <c r="Y870" i="10"/>
  <c r="T870" i="10"/>
  <c r="R856" i="10"/>
  <c r="S856" i="10"/>
  <c r="X856" i="10"/>
  <c r="R858" i="10"/>
  <c r="S858" i="10"/>
  <c r="X858" i="10"/>
  <c r="Z874" i="10"/>
  <c r="U874" i="10"/>
  <c r="T859" i="10"/>
  <c r="Y859" i="10"/>
  <c r="Y852" i="10"/>
  <c r="T852" i="10"/>
  <c r="Y843" i="10"/>
  <c r="T843" i="10"/>
  <c r="X829" i="10"/>
  <c r="S829" i="10"/>
  <c r="Z860" i="10"/>
  <c r="U860" i="10"/>
  <c r="Z854" i="10"/>
  <c r="U854" i="10"/>
  <c r="Y832" i="10"/>
  <c r="T832" i="10"/>
  <c r="T801" i="10"/>
  <c r="Y801" i="10"/>
  <c r="S847" i="10"/>
  <c r="X847" i="10"/>
  <c r="S843" i="10"/>
  <c r="X843" i="10"/>
  <c r="R843" i="10"/>
  <c r="Z842" i="10"/>
  <c r="U842" i="10"/>
  <c r="Z810" i="10"/>
  <c r="U810" i="10"/>
  <c r="T802" i="10"/>
  <c r="Y802" i="10"/>
  <c r="X811" i="10"/>
  <c r="S811" i="10"/>
  <c r="R811" i="10"/>
  <c r="T803" i="10"/>
  <c r="Y803" i="10"/>
  <c r="U781" i="10"/>
  <c r="Z781" i="10"/>
  <c r="R869" i="10"/>
  <c r="Z851" i="10"/>
  <c r="U851" i="10"/>
  <c r="X825" i="10"/>
  <c r="S825" i="10"/>
  <c r="X804" i="10"/>
  <c r="R804" i="10"/>
  <c r="S804" i="10"/>
  <c r="Y800" i="10"/>
  <c r="T800" i="10"/>
  <c r="Y798" i="10"/>
  <c r="T798" i="10"/>
  <c r="Y796" i="10"/>
  <c r="T796" i="10"/>
  <c r="Y794" i="10"/>
  <c r="T794" i="10"/>
  <c r="Y792" i="10"/>
  <c r="T792" i="10"/>
  <c r="Y790" i="10"/>
  <c r="T790" i="10"/>
  <c r="T782" i="10"/>
  <c r="Y782" i="10"/>
  <c r="X828" i="10"/>
  <c r="S828" i="10"/>
  <c r="Y817" i="10"/>
  <c r="T817" i="10"/>
  <c r="U816" i="10"/>
  <c r="Z816" i="10"/>
  <c r="R812" i="10"/>
  <c r="S812" i="10"/>
  <c r="X812" i="10"/>
  <c r="Q841" i="10"/>
  <c r="Y838" i="10"/>
  <c r="T838" i="10"/>
  <c r="S803" i="10"/>
  <c r="R803" i="10"/>
  <c r="X803" i="10"/>
  <c r="Y799" i="10"/>
  <c r="T799" i="10"/>
  <c r="X795" i="10"/>
  <c r="R795" i="10"/>
  <c r="S795" i="10"/>
  <c r="U795" i="10"/>
  <c r="Z795" i="10"/>
  <c r="Y791" i="10"/>
  <c r="T791" i="10"/>
  <c r="U788" i="10"/>
  <c r="Z788" i="10"/>
  <c r="U770" i="10"/>
  <c r="Z770" i="10"/>
  <c r="U766" i="10"/>
  <c r="Z766" i="10"/>
  <c r="X783" i="10"/>
  <c r="R783" i="10"/>
  <c r="S783" i="10"/>
  <c r="R776" i="10"/>
  <c r="X776" i="10"/>
  <c r="S776" i="10"/>
  <c r="Y788" i="10"/>
  <c r="T788" i="10"/>
  <c r="Y773" i="10"/>
  <c r="T773" i="10"/>
  <c r="V1106" i="22"/>
  <c r="AC1106" i="22" s="1"/>
  <c r="X1105" i="22"/>
  <c r="AE1105" i="22" s="1"/>
  <c r="W1094" i="22"/>
  <c r="AD1094" i="22" s="1"/>
  <c r="W1078" i="22"/>
  <c r="AD1078" i="22" s="1"/>
  <c r="W1062" i="22"/>
  <c r="AD1062" i="22" s="1"/>
  <c r="W1046" i="22"/>
  <c r="AD1046" i="22" s="1"/>
  <c r="W1030" i="22"/>
  <c r="AD1030" i="22" s="1"/>
  <c r="W1014" i="22"/>
  <c r="AD1014" i="22" s="1"/>
  <c r="V1006" i="22"/>
  <c r="AC1006" i="22" s="1"/>
  <c r="U992" i="22"/>
  <c r="U991" i="22"/>
  <c r="W1091" i="22"/>
  <c r="AD1091" i="22" s="1"/>
  <c r="W1075" i="22"/>
  <c r="AD1075" i="22" s="1"/>
  <c r="W1059" i="22"/>
  <c r="AD1059" i="22" s="1"/>
  <c r="W1043" i="22"/>
  <c r="AD1043" i="22" s="1"/>
  <c r="W1027" i="22"/>
  <c r="AD1027" i="22" s="1"/>
  <c r="W1011" i="22"/>
  <c r="AD1011" i="22" s="1"/>
  <c r="Y1007" i="22"/>
  <c r="AF1007" i="22" s="1"/>
  <c r="U1104" i="22"/>
  <c r="AB1104" i="22" s="1"/>
  <c r="W1104" i="22"/>
  <c r="AD1104" i="22" s="1"/>
  <c r="U1100" i="22"/>
  <c r="AB1100" i="22" s="1"/>
  <c r="W1100" i="22"/>
  <c r="AD1100" i="22" s="1"/>
  <c r="W1096" i="22"/>
  <c r="AD1096" i="22" s="1"/>
  <c r="W1092" i="22"/>
  <c r="AD1092" i="22" s="1"/>
  <c r="W1088" i="22"/>
  <c r="AD1088" i="22" s="1"/>
  <c r="W1084" i="22"/>
  <c r="AD1084" i="22" s="1"/>
  <c r="W1080" i="22"/>
  <c r="AD1080" i="22" s="1"/>
  <c r="W1076" i="22"/>
  <c r="AD1076" i="22" s="1"/>
  <c r="W1072" i="22"/>
  <c r="AD1072" i="22" s="1"/>
  <c r="W1068" i="22"/>
  <c r="AD1068" i="22" s="1"/>
  <c r="W1064" i="22"/>
  <c r="AD1064" i="22" s="1"/>
  <c r="W1060" i="22"/>
  <c r="AD1060" i="22" s="1"/>
  <c r="W1056" i="22"/>
  <c r="AD1056" i="22" s="1"/>
  <c r="W1052" i="22"/>
  <c r="AD1052" i="22" s="1"/>
  <c r="W1048" i="22"/>
  <c r="AD1048" i="22" s="1"/>
  <c r="W1044" i="22"/>
  <c r="AD1044" i="22" s="1"/>
  <c r="W1040" i="22"/>
  <c r="AD1040" i="22" s="1"/>
  <c r="W1036" i="22"/>
  <c r="AD1036" i="22" s="1"/>
  <c r="W1032" i="22"/>
  <c r="AD1032" i="22" s="1"/>
  <c r="W1028" i="22"/>
  <c r="AD1028" i="22" s="1"/>
  <c r="W1024" i="22"/>
  <c r="AD1024" i="22" s="1"/>
  <c r="W1020" i="22"/>
  <c r="AD1020" i="22" s="1"/>
  <c r="W1016" i="22"/>
  <c r="AD1016" i="22" s="1"/>
  <c r="V1089" i="22"/>
  <c r="AC1089" i="22" s="1"/>
  <c r="V1057" i="22"/>
  <c r="AC1057" i="22" s="1"/>
  <c r="V1025" i="22"/>
  <c r="AC1025" i="22" s="1"/>
  <c r="U950" i="22"/>
  <c r="Z1034" i="22"/>
  <c r="AG1034" i="22" s="1"/>
  <c r="Z1046" i="22"/>
  <c r="AG1046" i="22" s="1"/>
  <c r="Z1032" i="22"/>
  <c r="AG1032" i="22" s="1"/>
  <c r="V994" i="22"/>
  <c r="AC994" i="22" s="1"/>
  <c r="Y1106" i="22"/>
  <c r="AF1106" i="22" s="1"/>
  <c r="U1105" i="22"/>
  <c r="AB1105" i="22" s="1"/>
  <c r="U999" i="22"/>
  <c r="Y1104" i="22"/>
  <c r="AF1104" i="22" s="1"/>
  <c r="Y1100" i="22"/>
  <c r="AF1100" i="22" s="1"/>
  <c r="Y1096" i="22"/>
  <c r="AF1096" i="22" s="1"/>
  <c r="Y1092" i="22"/>
  <c r="AF1092" i="22" s="1"/>
  <c r="Y1088" i="22"/>
  <c r="AF1088" i="22" s="1"/>
  <c r="Y1084" i="22"/>
  <c r="AF1084" i="22" s="1"/>
  <c r="Y1080" i="22"/>
  <c r="AF1080" i="22" s="1"/>
  <c r="Y1076" i="22"/>
  <c r="AF1076" i="22" s="1"/>
  <c r="Y1072" i="22"/>
  <c r="AF1072" i="22" s="1"/>
  <c r="Y1068" i="22"/>
  <c r="AF1068" i="22" s="1"/>
  <c r="Y1064" i="22"/>
  <c r="AF1064" i="22" s="1"/>
  <c r="Y1060" i="22"/>
  <c r="AF1060" i="22" s="1"/>
  <c r="Y1056" i="22"/>
  <c r="AF1056" i="22" s="1"/>
  <c r="Y1052" i="22"/>
  <c r="AF1052" i="22" s="1"/>
  <c r="Y1048" i="22"/>
  <c r="AF1048" i="22" s="1"/>
  <c r="Y1044" i="22"/>
  <c r="AF1044" i="22" s="1"/>
  <c r="Y1040" i="22"/>
  <c r="AF1040" i="22" s="1"/>
  <c r="X1038" i="22"/>
  <c r="AE1038" i="22" s="1"/>
  <c r="Y1036" i="22"/>
  <c r="AF1036" i="22" s="1"/>
  <c r="Y1032" i="22"/>
  <c r="AF1032" i="22" s="1"/>
  <c r="Y1028" i="22"/>
  <c r="AF1028" i="22" s="1"/>
  <c r="Y1024" i="22"/>
  <c r="AF1024" i="22" s="1"/>
  <c r="Y1020" i="22"/>
  <c r="AF1020" i="22" s="1"/>
  <c r="X1018" i="22"/>
  <c r="AE1018" i="22" s="1"/>
  <c r="Y1016" i="22"/>
  <c r="AF1016" i="22" s="1"/>
  <c r="Y1012" i="22"/>
  <c r="AF1012" i="22" s="1"/>
  <c r="Y1008" i="22"/>
  <c r="AF1008" i="22" s="1"/>
  <c r="Y1004" i="22"/>
  <c r="AF1004" i="22" s="1"/>
  <c r="Y1000" i="22"/>
  <c r="AF1000" i="22" s="1"/>
  <c r="Y998" i="22"/>
  <c r="AF998" i="22" s="1"/>
  <c r="Z994" i="22"/>
  <c r="AG994" i="22" s="1"/>
  <c r="Y1005" i="22"/>
  <c r="AF1005" i="22" s="1"/>
  <c r="Y997" i="22"/>
  <c r="AF997" i="22" s="1"/>
  <c r="X993" i="22"/>
  <c r="AE993" i="22" s="1"/>
  <c r="U985" i="22"/>
  <c r="AB985" i="22" s="1"/>
  <c r="V1081" i="22"/>
  <c r="AC1081" i="22" s="1"/>
  <c r="V1049" i="22"/>
  <c r="AC1049" i="22" s="1"/>
  <c r="V1017" i="22"/>
  <c r="AC1017" i="22" s="1"/>
  <c r="X979" i="22"/>
  <c r="AE979" i="22" s="1"/>
  <c r="X971" i="22"/>
  <c r="AE971" i="22" s="1"/>
  <c r="X955" i="22"/>
  <c r="AE955" i="22" s="1"/>
  <c r="U1097" i="22"/>
  <c r="AB1097" i="22" s="1"/>
  <c r="U1089" i="22"/>
  <c r="W1089" i="22"/>
  <c r="AD1089" i="22" s="1"/>
  <c r="U1081" i="22"/>
  <c r="W1073" i="22"/>
  <c r="AD1073" i="22" s="1"/>
  <c r="U1065" i="22"/>
  <c r="U1057" i="22"/>
  <c r="W1057" i="22"/>
  <c r="AD1057" i="22" s="1"/>
  <c r="U1049" i="22"/>
  <c r="AB1049" i="22" s="1"/>
  <c r="W1041" i="22"/>
  <c r="AD1041" i="22" s="1"/>
  <c r="U1025" i="22"/>
  <c r="W1025" i="22"/>
  <c r="AD1025" i="22" s="1"/>
  <c r="U1017" i="22"/>
  <c r="AB1017" i="22" s="1"/>
  <c r="W1009" i="22"/>
  <c r="AD1009" i="22" s="1"/>
  <c r="U1001" i="22"/>
  <c r="Z1090" i="22"/>
  <c r="AG1090" i="22" s="1"/>
  <c r="X1032" i="22"/>
  <c r="AE1032" i="22" s="1"/>
  <c r="Z1078" i="22"/>
  <c r="AG1078" i="22" s="1"/>
  <c r="Z1052" i="22"/>
  <c r="AG1052" i="22" s="1"/>
  <c r="V1078" i="22"/>
  <c r="AC1078" i="22" s="1"/>
  <c r="W984" i="22"/>
  <c r="AD984" i="22" s="1"/>
  <c r="Y987" i="22"/>
  <c r="AF987" i="22" s="1"/>
  <c r="W987" i="22"/>
  <c r="AD987" i="22" s="1"/>
  <c r="V1068" i="22"/>
  <c r="AC1068" i="22" s="1"/>
  <c r="V1052" i="22"/>
  <c r="AC1052" i="22" s="1"/>
  <c r="V1036" i="22"/>
  <c r="AC1036" i="22" s="1"/>
  <c r="V1028" i="22"/>
  <c r="AC1028" i="22" s="1"/>
  <c r="Z998" i="22"/>
  <c r="AG998" i="22" s="1"/>
  <c r="X1093" i="22"/>
  <c r="AE1093" i="22" s="1"/>
  <c r="X1061" i="22"/>
  <c r="AE1061" i="22" s="1"/>
  <c r="X1029" i="22"/>
  <c r="AE1029" i="22" s="1"/>
  <c r="Y1013" i="22"/>
  <c r="AF1013" i="22" s="1"/>
  <c r="V1073" i="22"/>
  <c r="AC1073" i="22" s="1"/>
  <c r="V1041" i="22"/>
  <c r="AC1041" i="22" s="1"/>
  <c r="V1009" i="22"/>
  <c r="AC1009" i="22" s="1"/>
  <c r="X982" i="22"/>
  <c r="AE982" i="22" s="1"/>
  <c r="Y981" i="22"/>
  <c r="AF981" i="22" s="1"/>
  <c r="U980" i="22"/>
  <c r="Y977" i="22"/>
  <c r="AF977" i="22" s="1"/>
  <c r="U976" i="22"/>
  <c r="AB976" i="22" s="1"/>
  <c r="Y973" i="22"/>
  <c r="AF973" i="22" s="1"/>
  <c r="U972" i="22"/>
  <c r="Y969" i="22"/>
  <c r="AF969" i="22" s="1"/>
  <c r="U968" i="22"/>
  <c r="AB968" i="22" s="1"/>
  <c r="X966" i="22"/>
  <c r="AE966" i="22" s="1"/>
  <c r="Y965" i="22"/>
  <c r="AF965" i="22" s="1"/>
  <c r="U964" i="22"/>
  <c r="Y961" i="22"/>
  <c r="AF961" i="22" s="1"/>
  <c r="U960" i="22"/>
  <c r="AB960" i="22" s="1"/>
  <c r="Y957" i="22"/>
  <c r="AF957" i="22" s="1"/>
  <c r="U956" i="22"/>
  <c r="Y953" i="22"/>
  <c r="AF953" i="22" s="1"/>
  <c r="U952" i="22"/>
  <c r="AB952" i="22" s="1"/>
  <c r="Y949" i="22"/>
  <c r="AF949" i="22" s="1"/>
  <c r="Z1097" i="22"/>
  <c r="AG1097" i="22" s="1"/>
  <c r="Y1097" i="22"/>
  <c r="AF1097" i="22" s="1"/>
  <c r="Y1089" i="22"/>
  <c r="AF1089" i="22" s="1"/>
  <c r="Z1081" i="22"/>
  <c r="AG1081" i="22" s="1"/>
  <c r="Y1073" i="22"/>
  <c r="AF1073" i="22" s="1"/>
  <c r="Z1065" i="22"/>
  <c r="AG1065" i="22" s="1"/>
  <c r="Y1065" i="22"/>
  <c r="AF1065" i="22" s="1"/>
  <c r="Y1057" i="22"/>
  <c r="AF1057" i="22" s="1"/>
  <c r="Z1049" i="22"/>
  <c r="AG1049" i="22" s="1"/>
  <c r="Y1041" i="22"/>
  <c r="AF1041" i="22" s="1"/>
  <c r="Z1033" i="22"/>
  <c r="AG1033" i="22" s="1"/>
  <c r="Y1033" i="22"/>
  <c r="AF1033" i="22" s="1"/>
  <c r="Y1025" i="22"/>
  <c r="AF1025" i="22" s="1"/>
  <c r="Z1017" i="22"/>
  <c r="AG1017" i="22" s="1"/>
  <c r="Y1009" i="22"/>
  <c r="AF1009" i="22" s="1"/>
  <c r="Z1001" i="22"/>
  <c r="AG1001" i="22" s="1"/>
  <c r="Z1059" i="22"/>
  <c r="AG1059" i="22" s="1"/>
  <c r="Z1058" i="22"/>
  <c r="AG1058" i="22" s="1"/>
  <c r="Z1070" i="22"/>
  <c r="AG1070" i="22" s="1"/>
  <c r="Z1066" i="22"/>
  <c r="AG1066" i="22" s="1"/>
  <c r="V986" i="22"/>
  <c r="AC986" i="22" s="1"/>
  <c r="Z1026" i="22"/>
  <c r="AG1026" i="22" s="1"/>
  <c r="Z1102" i="22"/>
  <c r="AG1102" i="22" s="1"/>
  <c r="V1504" i="22"/>
  <c r="AC1504" i="22" s="1"/>
  <c r="U1491" i="22"/>
  <c r="Z1494" i="22"/>
  <c r="AG1494" i="22" s="1"/>
  <c r="V1480" i="22"/>
  <c r="AC1480" i="22" s="1"/>
  <c r="U1493" i="22"/>
  <c r="U1473" i="22"/>
  <c r="W1473" i="22"/>
  <c r="AD1473" i="22" s="1"/>
  <c r="Y1462" i="22"/>
  <c r="AF1462" i="22" s="1"/>
  <c r="X1474" i="22"/>
  <c r="AE1474" i="22" s="1"/>
  <c r="V1418" i="22"/>
  <c r="AC1418" i="22" s="1"/>
  <c r="Y1438" i="22"/>
  <c r="AF1438" i="22" s="1"/>
  <c r="U1434" i="22"/>
  <c r="W1434" i="22"/>
  <c r="AD1434" i="22" s="1"/>
  <c r="V1426" i="22"/>
  <c r="AC1426" i="22" s="1"/>
  <c r="Y1420" i="22"/>
  <c r="AF1420" i="22" s="1"/>
  <c r="X1418" i="22"/>
  <c r="AE1418" i="22" s="1"/>
  <c r="V1435" i="22"/>
  <c r="AC1435" i="22" s="1"/>
  <c r="V1381" i="22"/>
  <c r="AC1381" i="22" s="1"/>
  <c r="V1377" i="22"/>
  <c r="AC1377" i="22" s="1"/>
  <c r="V1373" i="22"/>
  <c r="AC1373" i="22" s="1"/>
  <c r="U1435" i="22"/>
  <c r="U1427" i="22"/>
  <c r="Z1408" i="22"/>
  <c r="AG1408" i="22" s="1"/>
  <c r="Z1400" i="22"/>
  <c r="AG1400" i="22" s="1"/>
  <c r="X1400" i="22"/>
  <c r="AE1400" i="22" s="1"/>
  <c r="Y1350" i="22"/>
  <c r="AF1350" i="22" s="1"/>
  <c r="Y1338" i="22"/>
  <c r="AF1338" i="22" s="1"/>
  <c r="X1326" i="22"/>
  <c r="AE1326" i="22" s="1"/>
  <c r="V1370" i="22"/>
  <c r="AC1370" i="22" s="1"/>
  <c r="V1366" i="22"/>
  <c r="AC1366" i="22" s="1"/>
  <c r="V1362" i="22"/>
  <c r="AC1362" i="22" s="1"/>
  <c r="Y1345" i="22"/>
  <c r="AF1345" i="22" s="1"/>
  <c r="X1345" i="22"/>
  <c r="AE1345" i="22" s="1"/>
  <c r="Y1329" i="22"/>
  <c r="AF1329" i="22" s="1"/>
  <c r="X1329" i="22"/>
  <c r="AE1329" i="22" s="1"/>
  <c r="Y1313" i="22"/>
  <c r="AF1313" i="22" s="1"/>
  <c r="X1313" i="22"/>
  <c r="AE1313" i="22" s="1"/>
  <c r="W1404" i="22"/>
  <c r="AD1404" i="22" s="1"/>
  <c r="Y1396" i="22"/>
  <c r="AF1396" i="22" s="1"/>
  <c r="Z1355" i="22"/>
  <c r="AG1355" i="22" s="1"/>
  <c r="W1355" i="22"/>
  <c r="AD1355" i="22" s="1"/>
  <c r="U1347" i="22"/>
  <c r="AB1347" i="22" s="1"/>
  <c r="Z1343" i="22"/>
  <c r="AG1343" i="22" s="1"/>
  <c r="W1343" i="22"/>
  <c r="AD1343" i="22" s="1"/>
  <c r="Z1331" i="22"/>
  <c r="AG1331" i="22" s="1"/>
  <c r="W1331" i="22"/>
  <c r="AD1331" i="22" s="1"/>
  <c r="U1319" i="22"/>
  <c r="AB1319" i="22" s="1"/>
  <c r="Z1315" i="22"/>
  <c r="AG1315" i="22" s="1"/>
  <c r="W1315" i="22"/>
  <c r="AD1315" i="22" s="1"/>
  <c r="W1360" i="22"/>
  <c r="AD1360" i="22" s="1"/>
  <c r="U1360" i="22"/>
  <c r="AB1360" i="22" s="1"/>
  <c r="V1275" i="22"/>
  <c r="AC1275" i="22" s="1"/>
  <c r="W1297" i="22"/>
  <c r="AD1297" i="22" s="1"/>
  <c r="V1281" i="22"/>
  <c r="AC1281" i="22" s="1"/>
  <c r="Y1273" i="22"/>
  <c r="AF1273" i="22" s="1"/>
  <c r="V1301" i="22"/>
  <c r="AC1301" i="22" s="1"/>
  <c r="Y1130" i="22"/>
  <c r="AF1130" i="22" s="1"/>
  <c r="U1129" i="22"/>
  <c r="AB1129" i="22" s="1"/>
  <c r="Y1126" i="22"/>
  <c r="AF1126" i="22" s="1"/>
  <c r="U1125" i="22"/>
  <c r="AB1125" i="22" s="1"/>
  <c r="Y1122" i="22"/>
  <c r="AF1122" i="22" s="1"/>
  <c r="U1121" i="22"/>
  <c r="AB1121" i="22" s="1"/>
  <c r="Y1118" i="22"/>
  <c r="AF1118" i="22" s="1"/>
  <c r="U1117" i="22"/>
  <c r="AB1117" i="22" s="1"/>
  <c r="Y1114" i="22"/>
  <c r="AF1114" i="22" s="1"/>
  <c r="U1113" i="22"/>
  <c r="AB1113" i="22" s="1"/>
  <c r="Y1110" i="22"/>
  <c r="AF1110" i="22" s="1"/>
  <c r="U1109" i="22"/>
  <c r="AB1109" i="22" s="1"/>
  <c r="W1165" i="22"/>
  <c r="AD1165" i="22" s="1"/>
  <c r="X1368" i="22"/>
  <c r="AE1368" i="22" s="1"/>
  <c r="W1137" i="22"/>
  <c r="AD1137" i="22" s="1"/>
  <c r="U1492" i="22"/>
  <c r="AB1492" i="22" s="1"/>
  <c r="U1452" i="22"/>
  <c r="Y1264" i="22"/>
  <c r="AF1264" i="22" s="1"/>
  <c r="U1239" i="22"/>
  <c r="AB1239" i="22" s="1"/>
  <c r="Z1239" i="22"/>
  <c r="AG1239" i="22" s="1"/>
  <c r="Z1262" i="22"/>
  <c r="AG1262" i="22" s="1"/>
  <c r="Z1260" i="22"/>
  <c r="AG1260" i="22" s="1"/>
  <c r="Z1258" i="22"/>
  <c r="AG1258" i="22" s="1"/>
  <c r="AH1258" i="22" s="1"/>
  <c r="Z1256" i="22"/>
  <c r="AG1256" i="22" s="1"/>
  <c r="Z1254" i="22"/>
  <c r="AG1254" i="22" s="1"/>
  <c r="Z1252" i="22"/>
  <c r="AG1252" i="22" s="1"/>
  <c r="Z1250" i="22"/>
  <c r="AG1250" i="22" s="1"/>
  <c r="Z1248" i="22"/>
  <c r="AG1248" i="22" s="1"/>
  <c r="Z1246" i="22"/>
  <c r="AG1246" i="22" s="1"/>
  <c r="W1241" i="22"/>
  <c r="AD1241" i="22" s="1"/>
  <c r="Z1236" i="22"/>
  <c r="AG1236" i="22" s="1"/>
  <c r="U1245" i="22"/>
  <c r="Z1245" i="22"/>
  <c r="AG1245" i="22" s="1"/>
  <c r="U1259" i="22"/>
  <c r="AB1259" i="22" s="1"/>
  <c r="Z1257" i="22"/>
  <c r="AG1257" i="22" s="1"/>
  <c r="Y1255" i="22"/>
  <c r="AF1255" i="22" s="1"/>
  <c r="U1251" i="22"/>
  <c r="AB1251" i="22" s="1"/>
  <c r="Z1249" i="22"/>
  <c r="AG1249" i="22" s="1"/>
  <c r="Y1247" i="22"/>
  <c r="AF1247" i="22" s="1"/>
  <c r="Y1240" i="22"/>
  <c r="AF1240" i="22" s="1"/>
  <c r="Y1225" i="22"/>
  <c r="AF1225" i="22" s="1"/>
  <c r="Z1223" i="22"/>
  <c r="AG1223" i="22" s="1"/>
  <c r="W1244" i="22"/>
  <c r="AD1244" i="22" s="1"/>
  <c r="W1217" i="22"/>
  <c r="AD1217" i="22" s="1"/>
  <c r="Y1192" i="22"/>
  <c r="AF1192" i="22" s="1"/>
  <c r="U1142" i="22"/>
  <c r="AB1142" i="22" s="1"/>
  <c r="Z1230" i="22"/>
  <c r="AG1230" i="22" s="1"/>
  <c r="U1217" i="22"/>
  <c r="AB1217" i="22" s="1"/>
  <c r="W1162" i="22"/>
  <c r="AD1162" i="22" s="1"/>
  <c r="Y1217" i="22"/>
  <c r="AF1217" i="22" s="1"/>
  <c r="U1134" i="22"/>
  <c r="AB1134" i="22" s="1"/>
  <c r="AH1134" i="22" s="1"/>
  <c r="V1505" i="22"/>
  <c r="AC1505" i="22" s="1"/>
  <c r="V1502" i="22"/>
  <c r="AC1502" i="22" s="1"/>
  <c r="U1498" i="22"/>
  <c r="W1503" i="22"/>
  <c r="AD1503" i="22" s="1"/>
  <c r="Y1490" i="22"/>
  <c r="AF1490" i="22" s="1"/>
  <c r="X1489" i="22"/>
  <c r="AE1489" i="22" s="1"/>
  <c r="Y1488" i="22"/>
  <c r="AF1488" i="22" s="1"/>
  <c r="U1487" i="22"/>
  <c r="AB1487" i="22" s="1"/>
  <c r="X1485" i="22"/>
  <c r="AE1485" i="22" s="1"/>
  <c r="Y1484" i="22"/>
  <c r="AF1484" i="22" s="1"/>
  <c r="W1507" i="22"/>
  <c r="AD1507" i="22" s="1"/>
  <c r="Y1507" i="22"/>
  <c r="AF1507" i="22" s="1"/>
  <c r="U1472" i="22"/>
  <c r="Y1468" i="22"/>
  <c r="AF1468" i="22" s="1"/>
  <c r="Z1493" i="22"/>
  <c r="AG1493" i="22" s="1"/>
  <c r="W1493" i="22"/>
  <c r="AD1493" i="22" s="1"/>
  <c r="Y1473" i="22"/>
  <c r="AF1473" i="22" s="1"/>
  <c r="U1469" i="22"/>
  <c r="W1469" i="22"/>
  <c r="AD1469" i="22" s="1"/>
  <c r="U1467" i="22"/>
  <c r="AB1467" i="22" s="1"/>
  <c r="W1467" i="22"/>
  <c r="AD1467" i="22" s="1"/>
  <c r="U1442" i="22"/>
  <c r="AB1442" i="22" s="1"/>
  <c r="Y1439" i="22"/>
  <c r="AF1439" i="22" s="1"/>
  <c r="Y1436" i="22"/>
  <c r="AF1436" i="22" s="1"/>
  <c r="U1424" i="22"/>
  <c r="W1424" i="22"/>
  <c r="AD1424" i="22" s="1"/>
  <c r="U1420" i="22"/>
  <c r="AB1420" i="22" s="1"/>
  <c r="U1423" i="22"/>
  <c r="AB1423" i="22" s="1"/>
  <c r="W1423" i="22"/>
  <c r="AD1423" i="22" s="1"/>
  <c r="X1417" i="22"/>
  <c r="AE1417" i="22" s="1"/>
  <c r="V1397" i="22"/>
  <c r="AC1397" i="22" s="1"/>
  <c r="Z1435" i="22"/>
  <c r="AG1435" i="22" s="1"/>
  <c r="Y1435" i="22"/>
  <c r="AF1435" i="22" s="1"/>
  <c r="U1431" i="22"/>
  <c r="V1407" i="22"/>
  <c r="AC1407" i="22" s="1"/>
  <c r="V1403" i="22"/>
  <c r="AC1403" i="22" s="1"/>
  <c r="V1399" i="22"/>
  <c r="AC1399" i="22" s="1"/>
  <c r="V1395" i="22"/>
  <c r="AC1395" i="22" s="1"/>
  <c r="V1391" i="22"/>
  <c r="AC1391" i="22" s="1"/>
  <c r="Y1386" i="22"/>
  <c r="AF1386" i="22" s="1"/>
  <c r="V1427" i="22"/>
  <c r="AC1427" i="22" s="1"/>
  <c r="Z1427" i="22"/>
  <c r="AG1427" i="22" s="1"/>
  <c r="Z1385" i="22"/>
  <c r="AG1385" i="22" s="1"/>
  <c r="W1385" i="22"/>
  <c r="AD1385" i="22" s="1"/>
  <c r="Y1354" i="22"/>
  <c r="AF1354" i="22" s="1"/>
  <c r="X1342" i="22"/>
  <c r="AE1342" i="22" s="1"/>
  <c r="Y1314" i="22"/>
  <c r="AF1314" i="22" s="1"/>
  <c r="X1357" i="22"/>
  <c r="AE1357" i="22" s="1"/>
  <c r="X1349" i="22"/>
  <c r="AE1349" i="22" s="1"/>
  <c r="X1333" i="22"/>
  <c r="AE1333" i="22" s="1"/>
  <c r="X1317" i="22"/>
  <c r="AE1317" i="22" s="1"/>
  <c r="Y1404" i="22"/>
  <c r="AF1404" i="22" s="1"/>
  <c r="Z1347" i="22"/>
  <c r="AG1347" i="22" s="1"/>
  <c r="W1347" i="22"/>
  <c r="AD1347" i="22" s="1"/>
  <c r="Z1319" i="22"/>
  <c r="AG1319" i="22" s="1"/>
  <c r="W1319" i="22"/>
  <c r="AD1319" i="22" s="1"/>
  <c r="W1310" i="22"/>
  <c r="AD1310" i="22" s="1"/>
  <c r="Y1360" i="22"/>
  <c r="AF1360" i="22" s="1"/>
  <c r="X1294" i="22"/>
  <c r="AE1294" i="22" s="1"/>
  <c r="Y1294" i="22"/>
  <c r="AF1294" i="22" s="1"/>
  <c r="X1286" i="22"/>
  <c r="AE1286" i="22" s="1"/>
  <c r="Y1286" i="22"/>
  <c r="AF1286" i="22" s="1"/>
  <c r="X1278" i="22"/>
  <c r="AE1278" i="22" s="1"/>
  <c r="Y1278" i="22"/>
  <c r="AF1278" i="22" s="1"/>
  <c r="X1270" i="22"/>
  <c r="AE1270" i="22" s="1"/>
  <c r="Y1270" i="22"/>
  <c r="AF1270" i="22" s="1"/>
  <c r="V1307" i="22"/>
  <c r="AC1307" i="22" s="1"/>
  <c r="X1287" i="22"/>
  <c r="AE1287" i="22" s="1"/>
  <c r="W1283" i="22"/>
  <c r="AD1283" i="22" s="1"/>
  <c r="W1273" i="22"/>
  <c r="AD1273" i="22" s="1"/>
  <c r="W1295" i="22"/>
  <c r="AD1295" i="22" s="1"/>
  <c r="Y1301" i="22"/>
  <c r="AF1301" i="22" s="1"/>
  <c r="Y1293" i="22"/>
  <c r="AF1293" i="22" s="1"/>
  <c r="Y1285" i="22"/>
  <c r="AF1285" i="22" s="1"/>
  <c r="U1179" i="22"/>
  <c r="Y1172" i="22"/>
  <c r="AF1172" i="22" s="1"/>
  <c r="U1135" i="22"/>
  <c r="AB1135" i="22" s="1"/>
  <c r="Y1277" i="22"/>
  <c r="AF1277" i="22" s="1"/>
  <c r="U1133" i="22"/>
  <c r="U1177" i="22"/>
  <c r="AB1177" i="22" s="1"/>
  <c r="U1169" i="22"/>
  <c r="AB1169" i="22" s="1"/>
  <c r="U1453" i="22"/>
  <c r="AB1453" i="22" s="1"/>
  <c r="Y1265" i="22"/>
  <c r="AF1265" i="22" s="1"/>
  <c r="W1245" i="22"/>
  <c r="AD1245" i="22" s="1"/>
  <c r="U1261" i="22"/>
  <c r="AB1261" i="22" s="1"/>
  <c r="Z1259" i="22"/>
  <c r="AG1259" i="22" s="1"/>
  <c r="Y1257" i="22"/>
  <c r="AF1257" i="22" s="1"/>
  <c r="U1253" i="22"/>
  <c r="Z1251" i="22"/>
  <c r="AG1251" i="22" s="1"/>
  <c r="Y1249" i="22"/>
  <c r="AF1249" i="22" s="1"/>
  <c r="U1202" i="22"/>
  <c r="AB1202" i="22" s="1"/>
  <c r="Y1197" i="22"/>
  <c r="AF1197" i="22" s="1"/>
  <c r="Y1187" i="22"/>
  <c r="AF1187" i="22" s="1"/>
  <c r="W1229" i="22"/>
  <c r="AD1229" i="22" s="1"/>
  <c r="W1178" i="22"/>
  <c r="AD1178" i="22" s="1"/>
  <c r="W1146" i="22"/>
  <c r="AD1146" i="22" s="1"/>
  <c r="AH1146" i="22" s="1"/>
  <c r="U1136" i="22"/>
  <c r="AB1136" i="22" s="1"/>
  <c r="Y1233" i="22"/>
  <c r="AF1233" i="22" s="1"/>
  <c r="AH1233" i="22" s="1"/>
  <c r="U1229" i="22"/>
  <c r="AB1229" i="22" s="1"/>
  <c r="U1205" i="22"/>
  <c r="AB1205" i="22" s="1"/>
  <c r="U1198" i="22"/>
  <c r="AB1198" i="22" s="1"/>
  <c r="U1187" i="22"/>
  <c r="AB1187" i="22" s="1"/>
  <c r="W1150" i="22"/>
  <c r="AD1150" i="22" s="1"/>
  <c r="AH1348" i="22"/>
  <c r="AH1324" i="22"/>
  <c r="V1202" i="22"/>
  <c r="AC1202" i="22" s="1"/>
  <c r="V1198" i="22"/>
  <c r="V1194" i="22"/>
  <c r="AC1194" i="22" s="1"/>
  <c r="V1190" i="22"/>
  <c r="AC1190" i="22" s="1"/>
  <c r="V1186" i="22"/>
  <c r="AC1186" i="22" s="1"/>
  <c r="V1182" i="22"/>
  <c r="Y1135" i="22"/>
  <c r="AF1135" i="22" s="1"/>
  <c r="Z1269" i="22"/>
  <c r="AG1269" i="22" s="1"/>
  <c r="W1157" i="22"/>
  <c r="AD1157" i="22" s="1"/>
  <c r="W1133" i="22"/>
  <c r="AD1133" i="22" s="1"/>
  <c r="W1177" i="22"/>
  <c r="AD1177" i="22" s="1"/>
  <c r="W1169" i="22"/>
  <c r="AD1169" i="22" s="1"/>
  <c r="W1456" i="22"/>
  <c r="AD1456" i="22" s="1"/>
  <c r="W1336" i="22"/>
  <c r="AD1336" i="22" s="1"/>
  <c r="U1328" i="22"/>
  <c r="AB1328" i="22" s="1"/>
  <c r="Y1266" i="22"/>
  <c r="AF1266" i="22" s="1"/>
  <c r="Z1261" i="22"/>
  <c r="AG1261" i="22" s="1"/>
  <c r="Y1259" i="22"/>
  <c r="AF1259" i="22" s="1"/>
  <c r="U1255" i="22"/>
  <c r="AB1255" i="22" s="1"/>
  <c r="Z1253" i="22"/>
  <c r="AG1253" i="22" s="1"/>
  <c r="Y1251" i="22"/>
  <c r="AF1251" i="22" s="1"/>
  <c r="U1247" i="22"/>
  <c r="AB1247" i="22" s="1"/>
  <c r="U1201" i="22"/>
  <c r="AB1201" i="22" s="1"/>
  <c r="U1190" i="22"/>
  <c r="AB1190" i="22" s="1"/>
  <c r="U1174" i="22"/>
  <c r="AB1174" i="22" s="1"/>
  <c r="W1233" i="22"/>
  <c r="AD1233" i="22" s="1"/>
  <c r="W1198" i="22"/>
  <c r="AD1198" i="22" s="1"/>
  <c r="W1187" i="22"/>
  <c r="AD1187" i="22" s="1"/>
  <c r="W1182" i="22"/>
  <c r="AD1182" i="22" s="1"/>
  <c r="U1152" i="22"/>
  <c r="AB1152" i="22" s="1"/>
  <c r="Y1228" i="22"/>
  <c r="AF1228" i="22" s="1"/>
  <c r="W1225" i="22"/>
  <c r="AD1225" i="22" s="1"/>
  <c r="U1197" i="22"/>
  <c r="AB1197" i="22" s="1"/>
  <c r="W1506" i="22"/>
  <c r="AD1506" i="22" s="1"/>
  <c r="Z1491" i="22"/>
  <c r="AG1491" i="22" s="1"/>
  <c r="Z1479" i="22"/>
  <c r="AG1479" i="22" s="1"/>
  <c r="X1479" i="22"/>
  <c r="AE1479" i="22" s="1"/>
  <c r="V1470" i="22"/>
  <c r="AC1470" i="22" s="1"/>
  <c r="Y1465" i="22"/>
  <c r="AF1465" i="22" s="1"/>
  <c r="X1460" i="22"/>
  <c r="AE1460" i="22" s="1"/>
  <c r="W1419" i="22"/>
  <c r="AD1419" i="22" s="1"/>
  <c r="W1433" i="22"/>
  <c r="AD1433" i="22" s="1"/>
  <c r="Y1421" i="22"/>
  <c r="AF1421" i="22" s="1"/>
  <c r="W1438" i="22"/>
  <c r="AD1438" i="22" s="1"/>
  <c r="Z1409" i="22"/>
  <c r="AG1409" i="22" s="1"/>
  <c r="X1380" i="22"/>
  <c r="AE1380" i="22" s="1"/>
  <c r="X1376" i="22"/>
  <c r="AE1376" i="22" s="1"/>
  <c r="X1372" i="22"/>
  <c r="AE1372" i="22" s="1"/>
  <c r="AH1340" i="22"/>
  <c r="Y1357" i="22"/>
  <c r="AF1357" i="22" s="1"/>
  <c r="X1341" i="22"/>
  <c r="AE1341" i="22" s="1"/>
  <c r="X1325" i="22"/>
  <c r="AE1325" i="22" s="1"/>
  <c r="W1396" i="22"/>
  <c r="AD1396" i="22" s="1"/>
  <c r="U1396" i="22"/>
  <c r="AB1396" i="22" s="1"/>
  <c r="Z1369" i="22"/>
  <c r="AG1369" i="22" s="1"/>
  <c r="U1355" i="22"/>
  <c r="U1343" i="22"/>
  <c r="U1331" i="22"/>
  <c r="AB1331" i="22" s="1"/>
  <c r="U1315" i="22"/>
  <c r="V1310" i="22"/>
  <c r="AC1310" i="22" s="1"/>
  <c r="Z1299" i="22"/>
  <c r="AG1299" i="22" s="1"/>
  <c r="X1271" i="22"/>
  <c r="AE1271" i="22" s="1"/>
  <c r="V1273" i="22"/>
  <c r="AC1273" i="22" s="1"/>
  <c r="V1295" i="22"/>
  <c r="AC1295" i="22" s="1"/>
  <c r="Z1287" i="22"/>
  <c r="AG1287" i="22" s="1"/>
  <c r="U1167" i="22"/>
  <c r="AB1167" i="22" s="1"/>
  <c r="Y1160" i="22"/>
  <c r="AF1160" i="22" s="1"/>
  <c r="U1147" i="22"/>
  <c r="Y1140" i="22"/>
  <c r="AF1140" i="22" s="1"/>
  <c r="Y1159" i="22"/>
  <c r="AF1159" i="22" s="1"/>
  <c r="Y1151" i="22"/>
  <c r="AF1151" i="22" s="1"/>
  <c r="U1165" i="22"/>
  <c r="Y1456" i="22"/>
  <c r="AF1456" i="22" s="1"/>
  <c r="AH1456" i="22" s="1"/>
  <c r="X1458" i="22"/>
  <c r="AE1458" i="22" s="1"/>
  <c r="W1445" i="22"/>
  <c r="AD1445" i="22" s="1"/>
  <c r="V1420" i="22"/>
  <c r="AC1420" i="22" s="1"/>
  <c r="V1421" i="22"/>
  <c r="AC1421" i="22" s="1"/>
  <c r="U1386" i="22"/>
  <c r="AB1386" i="22" s="1"/>
  <c r="U1325" i="22"/>
  <c r="AB1325" i="22" s="1"/>
  <c r="U1317" i="22"/>
  <c r="AB1317" i="22" s="1"/>
  <c r="Y1267" i="22"/>
  <c r="AF1267" i="22" s="1"/>
  <c r="Y1263" i="22"/>
  <c r="AF1263" i="22" s="1"/>
  <c r="AH1263" i="22" s="1"/>
  <c r="Z1243" i="22"/>
  <c r="AG1243" i="22" s="1"/>
  <c r="Z1276" i="22"/>
  <c r="AG1276" i="22" s="1"/>
  <c r="U1262" i="22"/>
  <c r="AB1262" i="22" s="1"/>
  <c r="U1260" i="22"/>
  <c r="AB1260" i="22" s="1"/>
  <c r="U1258" i="22"/>
  <c r="AB1258" i="22" s="1"/>
  <c r="U1256" i="22"/>
  <c r="AB1256" i="22" s="1"/>
  <c r="U1254" i="22"/>
  <c r="AB1254" i="22" s="1"/>
  <c r="AH1254" i="22" s="1"/>
  <c r="U1252" i="22"/>
  <c r="AB1252" i="22" s="1"/>
  <c r="U1250" i="22"/>
  <c r="AB1250" i="22" s="1"/>
  <c r="U1248" i="22"/>
  <c r="AB1248" i="22" s="1"/>
  <c r="U1246" i="22"/>
  <c r="AB1246" i="22" s="1"/>
  <c r="Z1242" i="22"/>
  <c r="AG1242" i="22" s="1"/>
  <c r="W1237" i="22"/>
  <c r="AD1237" i="22" s="1"/>
  <c r="Y1236" i="22"/>
  <c r="AF1236" i="22" s="1"/>
  <c r="Y1261" i="22"/>
  <c r="AF1261" i="22" s="1"/>
  <c r="AH1261" i="22" s="1"/>
  <c r="U1257" i="22"/>
  <c r="AB1257" i="22" s="1"/>
  <c r="Z1255" i="22"/>
  <c r="AG1255" i="22" s="1"/>
  <c r="Y1253" i="22"/>
  <c r="AF1253" i="22" s="1"/>
  <c r="U1249" i="22"/>
  <c r="AB1249" i="22" s="1"/>
  <c r="Z1247" i="22"/>
  <c r="AG1247" i="22" s="1"/>
  <c r="Y1229" i="22"/>
  <c r="AF1229" i="22" s="1"/>
  <c r="Z1220" i="22"/>
  <c r="AG1220" i="22" s="1"/>
  <c r="Z1244" i="22"/>
  <c r="AG1244" i="22" s="1"/>
  <c r="Z1219" i="22"/>
  <c r="AG1219" i="22" s="1"/>
  <c r="Z1218" i="22"/>
  <c r="AG1218" i="22" s="1"/>
  <c r="Y1205" i="22"/>
  <c r="AF1205" i="22" s="1"/>
  <c r="Y1198" i="22"/>
  <c r="AF1198" i="22" s="1"/>
  <c r="U1195" i="22"/>
  <c r="AB1195" i="22" s="1"/>
  <c r="U1189" i="22"/>
  <c r="AB1189" i="22" s="1"/>
  <c r="U1158" i="22"/>
  <c r="AB1158" i="22" s="1"/>
  <c r="W1192" i="22"/>
  <c r="AD1192" i="22" s="1"/>
  <c r="U1168" i="22"/>
  <c r="AB1168" i="22" s="1"/>
  <c r="Z1229" i="22"/>
  <c r="AG1229" i="22" s="1"/>
  <c r="Z1228" i="22"/>
  <c r="AG1228" i="22" s="1"/>
  <c r="Z1217" i="22"/>
  <c r="AG1217" i="22" s="1"/>
  <c r="U1182" i="22"/>
  <c r="AB1182" i="22" s="1"/>
  <c r="U1166" i="22"/>
  <c r="AB1166" i="22" s="1"/>
  <c r="AH1166" i="22" s="1"/>
  <c r="U1144" i="22"/>
  <c r="AB1144" i="22" s="1"/>
  <c r="AH1144" i="22" s="1"/>
  <c r="AI1144" i="22" s="1"/>
  <c r="AC1386" i="22"/>
  <c r="AH1386" i="22" s="1"/>
  <c r="AC1492" i="22"/>
  <c r="AB1462" i="22"/>
  <c r="AH1462" i="22" s="1"/>
  <c r="AA1462" i="22"/>
  <c r="AB1471" i="22"/>
  <c r="AB1422" i="22"/>
  <c r="AH1422" i="22" s="1"/>
  <c r="AA1422" i="22"/>
  <c r="AB1433" i="22"/>
  <c r="AB1409" i="22"/>
  <c r="AC1336" i="22"/>
  <c r="AA1336" i="22"/>
  <c r="AC1341" i="22"/>
  <c r="AH1341" i="22" s="1"/>
  <c r="AA1341" i="22"/>
  <c r="AB1363" i="22"/>
  <c r="AC1308" i="22"/>
  <c r="AB1306" i="22"/>
  <c r="AB1302" i="22"/>
  <c r="AH1302" i="22" s="1"/>
  <c r="AA1302" i="22"/>
  <c r="X1310" i="22"/>
  <c r="AC1264" i="22"/>
  <c r="AH1264" i="22" s="1"/>
  <c r="AC1262" i="22"/>
  <c r="AC1260" i="22"/>
  <c r="AA1260" i="22"/>
  <c r="AC1258" i="22"/>
  <c r="AA1258" i="22"/>
  <c r="AC1256" i="22"/>
  <c r="AA1256" i="22"/>
  <c r="AC1252" i="22"/>
  <c r="AC1250" i="22"/>
  <c r="AC1248" i="22"/>
  <c r="AA1248" i="22"/>
  <c r="AC1246" i="22"/>
  <c r="AC1244" i="22"/>
  <c r="AH1244" i="22" s="1"/>
  <c r="AC1238" i="22"/>
  <c r="AC1234" i="22"/>
  <c r="AC1230" i="22"/>
  <c r="AC1228" i="22"/>
  <c r="AH1228" i="22" s="1"/>
  <c r="AC1224" i="22"/>
  <c r="AC1220" i="22"/>
  <c r="AA1220" i="22"/>
  <c r="AC1218" i="22"/>
  <c r="AC1216" i="22"/>
  <c r="AC1214" i="22"/>
  <c r="AC1212" i="22"/>
  <c r="AC1210" i="22"/>
  <c r="AH1210" i="22" s="1"/>
  <c r="AA1210" i="22"/>
  <c r="AC1206" i="22"/>
  <c r="AH1206" i="22" s="1"/>
  <c r="AA1206" i="22"/>
  <c r="U1291" i="22"/>
  <c r="Y1297" i="22"/>
  <c r="AF1297" i="22" s="1"/>
  <c r="AC1198" i="22"/>
  <c r="AC1182" i="22"/>
  <c r="AC1174" i="22"/>
  <c r="AC1144" i="22"/>
  <c r="AB1215" i="22"/>
  <c r="AC1170" i="22"/>
  <c r="AC1154" i="22"/>
  <c r="AG1150" i="22"/>
  <c r="AH1150" i="22" s="1"/>
  <c r="AA1150" i="22"/>
  <c r="AC1138" i="22"/>
  <c r="AB886" i="22"/>
  <c r="AB878" i="22"/>
  <c r="AB1498" i="22"/>
  <c r="AB1463" i="22"/>
  <c r="AH1463" i="22" s="1"/>
  <c r="AA1463" i="22"/>
  <c r="U1474" i="22"/>
  <c r="AB1434" i="22"/>
  <c r="AC1352" i="22"/>
  <c r="AC1345" i="22"/>
  <c r="AA1345" i="22"/>
  <c r="AC1329" i="22"/>
  <c r="AA1300" i="22"/>
  <c r="AB1300" i="22"/>
  <c r="AH1300" i="22" s="1"/>
  <c r="AA1292" i="22"/>
  <c r="AB1292" i="22"/>
  <c r="AH1292" i="22" s="1"/>
  <c r="AA1284" i="22"/>
  <c r="AB1284" i="22"/>
  <c r="AH1284" i="22" s="1"/>
  <c r="AA1276" i="22"/>
  <c r="AB1276" i="22"/>
  <c r="AH1276" i="22" s="1"/>
  <c r="AA1268" i="22"/>
  <c r="AB1268" i="22"/>
  <c r="AH1268" i="22" s="1"/>
  <c r="AC1136" i="22"/>
  <c r="U1277" i="22"/>
  <c r="AB1157" i="22"/>
  <c r="X1157" i="22"/>
  <c r="AE1157" i="22" s="1"/>
  <c r="AB1094" i="22"/>
  <c r="AB1078" i="22"/>
  <c r="AB1062" i="22"/>
  <c r="AB1046" i="22"/>
  <c r="AB1030" i="22"/>
  <c r="AB1014" i="22"/>
  <c r="AB996" i="22"/>
  <c r="AB995" i="22"/>
  <c r="AB992" i="22"/>
  <c r="AB991" i="22"/>
  <c r="AB988" i="22"/>
  <c r="AB987" i="22"/>
  <c r="AB984" i="22"/>
  <c r="AB901" i="22"/>
  <c r="AB897" i="22"/>
  <c r="AB893" i="22"/>
  <c r="AB908" i="22"/>
  <c r="AB877" i="22"/>
  <c r="AA877" i="22"/>
  <c r="AB1496" i="22"/>
  <c r="AB1504" i="22"/>
  <c r="X1503" i="22"/>
  <c r="AE1503" i="22" s="1"/>
  <c r="AB1459" i="22"/>
  <c r="AB1428" i="22"/>
  <c r="AB1393" i="22"/>
  <c r="AB1377" i="22"/>
  <c r="AC1349" i="22"/>
  <c r="AC1333" i="22"/>
  <c r="AC1317" i="22"/>
  <c r="AC1312" i="22"/>
  <c r="AH1312" i="22" s="1"/>
  <c r="AA1312" i="22"/>
  <c r="AH1265" i="22"/>
  <c r="AH1257" i="22"/>
  <c r="U1275" i="22"/>
  <c r="Y1281" i="22"/>
  <c r="AF1281" i="22" s="1"/>
  <c r="AB1231" i="22"/>
  <c r="AH1231" i="22" s="1"/>
  <c r="AA1231" i="22"/>
  <c r="AC1176" i="22"/>
  <c r="AC1152" i="22"/>
  <c r="AB1151" i="22"/>
  <c r="AC1142" i="22"/>
  <c r="AA1240" i="22"/>
  <c r="AB913" i="22"/>
  <c r="AB909" i="22"/>
  <c r="AB1469" i="22"/>
  <c r="AB1465" i="22"/>
  <c r="Z1461" i="22"/>
  <c r="AG1461" i="22" s="1"/>
  <c r="AA1449" i="22"/>
  <c r="AC1320" i="22"/>
  <c r="AC1353" i="22"/>
  <c r="AC1337" i="22"/>
  <c r="AC1321" i="22"/>
  <c r="V1360" i="22"/>
  <c r="AC1360" i="22" s="1"/>
  <c r="U1271" i="22"/>
  <c r="AC1168" i="22"/>
  <c r="AC1158" i="22"/>
  <c r="V1099" i="22"/>
  <c r="AC1099" i="22" s="1"/>
  <c r="V1083" i="22"/>
  <c r="AC1083" i="22" s="1"/>
  <c r="AB1075" i="22"/>
  <c r="AB990" i="22"/>
  <c r="V1067" i="22"/>
  <c r="AC1067" i="22" s="1"/>
  <c r="V1051" i="22"/>
  <c r="AC1051" i="22" s="1"/>
  <c r="AB1043" i="22"/>
  <c r="V1035" i="22"/>
  <c r="AC1035" i="22" s="1"/>
  <c r="V1019" i="22"/>
  <c r="AC1019" i="22" s="1"/>
  <c r="V1003" i="22"/>
  <c r="AC1003" i="22" s="1"/>
  <c r="AB994" i="22"/>
  <c r="AB986" i="22"/>
  <c r="X1177" i="22"/>
  <c r="AE1177" i="22" s="1"/>
  <c r="AB1172" i="22"/>
  <c r="AB1145" i="22"/>
  <c r="X1145" i="22"/>
  <c r="AE1145" i="22" s="1"/>
  <c r="AB1140" i="22"/>
  <c r="AA1140" i="22"/>
  <c r="V985" i="22"/>
  <c r="AC985" i="22" s="1"/>
  <c r="U945" i="22"/>
  <c r="U941" i="22"/>
  <c r="U937" i="22"/>
  <c r="U933" i="22"/>
  <c r="U929" i="22"/>
  <c r="U925" i="22"/>
  <c r="U921" i="22"/>
  <c r="U917" i="22"/>
  <c r="AB982" i="22"/>
  <c r="AB974" i="22"/>
  <c r="AB970" i="22"/>
  <c r="AB966" i="22"/>
  <c r="AB962" i="22"/>
  <c r="AB958" i="22"/>
  <c r="AB954" i="22"/>
  <c r="AB950" i="22"/>
  <c r="U946" i="22"/>
  <c r="Y942" i="22"/>
  <c r="AF942" i="22" s="1"/>
  <c r="U930" i="22"/>
  <c r="Y926" i="22"/>
  <c r="AF926" i="22" s="1"/>
  <c r="AB907" i="22"/>
  <c r="AB892" i="22"/>
  <c r="AB876" i="22"/>
  <c r="U936" i="22"/>
  <c r="U928" i="22"/>
  <c r="U920" i="22"/>
  <c r="AB890" i="22"/>
  <c r="AB882" i="22"/>
  <c r="AB1089" i="22"/>
  <c r="AB1057" i="22"/>
  <c r="AB1025" i="22"/>
  <c r="X948" i="22"/>
  <c r="AE948" i="22" s="1"/>
  <c r="Y947" i="22"/>
  <c r="AF947" i="22" s="1"/>
  <c r="U939" i="22"/>
  <c r="U931" i="22"/>
  <c r="U923" i="22"/>
  <c r="U914" i="22"/>
  <c r="AB894" i="22"/>
  <c r="W873" i="22"/>
  <c r="AD873" i="22" s="1"/>
  <c r="W869" i="22"/>
  <c r="AD869" i="22" s="1"/>
  <c r="W865" i="22"/>
  <c r="AD865" i="22" s="1"/>
  <c r="U940" i="22"/>
  <c r="V928" i="22"/>
  <c r="AC928" i="22" s="1"/>
  <c r="AB905" i="22"/>
  <c r="V872" i="22"/>
  <c r="AC872" i="22" s="1"/>
  <c r="Z865" i="22"/>
  <c r="AG865" i="22" s="1"/>
  <c r="AB858" i="22"/>
  <c r="AB854" i="22"/>
  <c r="AB850" i="22"/>
  <c r="AB846" i="22"/>
  <c r="AB842" i="22"/>
  <c r="AB838" i="22"/>
  <c r="AB834" i="22"/>
  <c r="AB830" i="22"/>
  <c r="AB826" i="22"/>
  <c r="AB822" i="22"/>
  <c r="AB818" i="22"/>
  <c r="AB814" i="22"/>
  <c r="AB810" i="22"/>
  <c r="AB806" i="22"/>
  <c r="AB802" i="22"/>
  <c r="AB798" i="22"/>
  <c r="AB794" i="22"/>
  <c r="AB790" i="22"/>
  <c r="AB786" i="22"/>
  <c r="AB782" i="22"/>
  <c r="AB778" i="22"/>
  <c r="AB1505" i="22"/>
  <c r="U1502" i="22"/>
  <c r="AB1491" i="22"/>
  <c r="Z1500" i="22"/>
  <c r="AG1500" i="22" s="1"/>
  <c r="X1500" i="22"/>
  <c r="AE1500" i="22" s="1"/>
  <c r="U1499" i="22"/>
  <c r="Y1504" i="22"/>
  <c r="AF1504" i="22" s="1"/>
  <c r="Z1503" i="22"/>
  <c r="AG1503" i="22" s="1"/>
  <c r="V1496" i="22"/>
  <c r="AC1496" i="22" s="1"/>
  <c r="X1488" i="22"/>
  <c r="AE1488" i="22" s="1"/>
  <c r="AB1486" i="22"/>
  <c r="X1484" i="22"/>
  <c r="AE1484" i="22" s="1"/>
  <c r="X1507" i="22"/>
  <c r="AE1507" i="22" s="1"/>
  <c r="Y1459" i="22"/>
  <c r="AF1459" i="22" s="1"/>
  <c r="Y1493" i="22"/>
  <c r="AF1493" i="22" s="1"/>
  <c r="U1477" i="22"/>
  <c r="Y1469" i="22"/>
  <c r="AF1469" i="22" s="1"/>
  <c r="AB1461" i="22"/>
  <c r="W1479" i="22"/>
  <c r="AD1479" i="22" s="1"/>
  <c r="U1479" i="22"/>
  <c r="V1466" i="22"/>
  <c r="AC1466" i="22" s="1"/>
  <c r="Y1471" i="22"/>
  <c r="AF1471" i="22" s="1"/>
  <c r="V1460" i="22"/>
  <c r="AC1460" i="22" s="1"/>
  <c r="AA1453" i="22"/>
  <c r="AH1449" i="22"/>
  <c r="Y1467" i="22"/>
  <c r="AF1467" i="22" s="1"/>
  <c r="Y1440" i="22"/>
  <c r="AF1440" i="22" s="1"/>
  <c r="U1439" i="22"/>
  <c r="U1432" i="22"/>
  <c r="W1432" i="22"/>
  <c r="AD1432" i="22" s="1"/>
  <c r="Y1428" i="22"/>
  <c r="AF1428" i="22" s="1"/>
  <c r="AB1421" i="22"/>
  <c r="Y1433" i="22"/>
  <c r="AF1433" i="22" s="1"/>
  <c r="U1429" i="22"/>
  <c r="W1429" i="22"/>
  <c r="AD1429" i="22" s="1"/>
  <c r="V1464" i="22"/>
  <c r="AC1464" i="22" s="1"/>
  <c r="V1438" i="22"/>
  <c r="AC1438" i="22" s="1"/>
  <c r="Y1434" i="22"/>
  <c r="AF1434" i="22" s="1"/>
  <c r="U1430" i="22"/>
  <c r="W1430" i="22"/>
  <c r="AD1430" i="22" s="1"/>
  <c r="Y1423" i="22"/>
  <c r="AF1423" i="22" s="1"/>
  <c r="V1382" i="22"/>
  <c r="AC1382" i="22" s="1"/>
  <c r="V1378" i="22"/>
  <c r="AC1378" i="22" s="1"/>
  <c r="V1374" i="22"/>
  <c r="AC1374" i="22" s="1"/>
  <c r="AB1378" i="22"/>
  <c r="AB1374" i="22"/>
  <c r="AB1431" i="22"/>
  <c r="W1431" i="22"/>
  <c r="AD1431" i="22" s="1"/>
  <c r="AB1415" i="22"/>
  <c r="X1381" i="22"/>
  <c r="AE1381" i="22" s="1"/>
  <c r="X1377" i="22"/>
  <c r="AE1377" i="22" s="1"/>
  <c r="X1373" i="22"/>
  <c r="AE1373" i="22" s="1"/>
  <c r="AB1427" i="22"/>
  <c r="W1427" i="22"/>
  <c r="AD1427" i="22" s="1"/>
  <c r="W1408" i="22"/>
  <c r="AD1408" i="22" s="1"/>
  <c r="U1408" i="22"/>
  <c r="Z1392" i="22"/>
  <c r="AG1392" i="22" s="1"/>
  <c r="X1392" i="22"/>
  <c r="AE1392" i="22" s="1"/>
  <c r="AB1370" i="22"/>
  <c r="AB1358" i="22"/>
  <c r="Z1404" i="22"/>
  <c r="AG1404" i="22" s="1"/>
  <c r="X1404" i="22"/>
  <c r="AE1404" i="22" s="1"/>
  <c r="Z1365" i="22"/>
  <c r="AG1365" i="22" s="1"/>
  <c r="V1354" i="22"/>
  <c r="V1350" i="22"/>
  <c r="V1346" i="22"/>
  <c r="V1342" i="22"/>
  <c r="V1338" i="22"/>
  <c r="V1334" i="22"/>
  <c r="V1330" i="22"/>
  <c r="V1326" i="22"/>
  <c r="V1322" i="22"/>
  <c r="V1318" i="22"/>
  <c r="V1314" i="22"/>
  <c r="AB1303" i="22"/>
  <c r="AB1290" i="22"/>
  <c r="AB1282" i="22"/>
  <c r="AB1274" i="22"/>
  <c r="W1364" i="22"/>
  <c r="AD1364" i="22" s="1"/>
  <c r="U1364" i="22"/>
  <c r="AA1340" i="22"/>
  <c r="AA1324" i="22"/>
  <c r="U1307" i="22"/>
  <c r="X1295" i="22"/>
  <c r="AE1295" i="22" s="1"/>
  <c r="AA1259" i="22"/>
  <c r="AH1325" i="22"/>
  <c r="Z1297" i="22"/>
  <c r="AG1297" i="22" s="1"/>
  <c r="Z1289" i="22"/>
  <c r="AG1289" i="22" s="1"/>
  <c r="Z1281" i="22"/>
  <c r="AG1281" i="22" s="1"/>
  <c r="Z1273" i="22"/>
  <c r="AG1273" i="22" s="1"/>
  <c r="Z1295" i="22"/>
  <c r="AG1295" i="22" s="1"/>
  <c r="V1279" i="22"/>
  <c r="AC1279" i="22" s="1"/>
  <c r="U1279" i="22"/>
  <c r="Z1204" i="22"/>
  <c r="AG1204" i="22" s="1"/>
  <c r="V1203" i="22"/>
  <c r="Z1200" i="22"/>
  <c r="AG1200" i="22" s="1"/>
  <c r="V1199" i="22"/>
  <c r="Z1196" i="22"/>
  <c r="AG1196" i="22" s="1"/>
  <c r="V1195" i="22"/>
  <c r="Z1192" i="22"/>
  <c r="AG1192" i="22" s="1"/>
  <c r="V1191" i="22"/>
  <c r="Z1188" i="22"/>
  <c r="AG1188" i="22" s="1"/>
  <c r="V1187" i="22"/>
  <c r="Z1184" i="22"/>
  <c r="AG1184" i="22" s="1"/>
  <c r="V1183" i="22"/>
  <c r="Z1301" i="22"/>
  <c r="AG1301" i="22" s="1"/>
  <c r="Z1293" i="22"/>
  <c r="AG1293" i="22" s="1"/>
  <c r="Z1285" i="22"/>
  <c r="AG1285" i="22" s="1"/>
  <c r="AB1227" i="22"/>
  <c r="AB1219" i="22"/>
  <c r="AH1219" i="22" s="1"/>
  <c r="AA1219" i="22"/>
  <c r="AB1211" i="22"/>
  <c r="AH1211" i="22" s="1"/>
  <c r="AA1211" i="22"/>
  <c r="AB1179" i="22"/>
  <c r="Z1175" i="22"/>
  <c r="AG1175" i="22" s="1"/>
  <c r="AB1163" i="22"/>
  <c r="Z1159" i="22"/>
  <c r="AG1159" i="22" s="1"/>
  <c r="AB1147" i="22"/>
  <c r="Z1143" i="22"/>
  <c r="AG1143" i="22" s="1"/>
  <c r="W1412" i="22"/>
  <c r="AD1412" i="22" s="1"/>
  <c r="U1412" i="22"/>
  <c r="AA1229" i="22"/>
  <c r="X1167" i="22"/>
  <c r="AE1167" i="22" s="1"/>
  <c r="X1151" i="22"/>
  <c r="AE1151" i="22" s="1"/>
  <c r="X1135" i="22"/>
  <c r="AE1135" i="22" s="1"/>
  <c r="V1269" i="22"/>
  <c r="AC1269" i="22" s="1"/>
  <c r="U1269" i="22"/>
  <c r="AH1240" i="22"/>
  <c r="AB1223" i="22"/>
  <c r="Y1131" i="22"/>
  <c r="AF1131" i="22" s="1"/>
  <c r="U1130" i="22"/>
  <c r="Y1127" i="22"/>
  <c r="AF1127" i="22" s="1"/>
  <c r="U1126" i="22"/>
  <c r="Y1123" i="22"/>
  <c r="AF1123" i="22" s="1"/>
  <c r="U1122" i="22"/>
  <c r="Y1119" i="22"/>
  <c r="AF1119" i="22" s="1"/>
  <c r="U1118" i="22"/>
  <c r="Y1115" i="22"/>
  <c r="AF1115" i="22" s="1"/>
  <c r="U1114" i="22"/>
  <c r="Y1111" i="22"/>
  <c r="AF1111" i="22" s="1"/>
  <c r="U1110" i="22"/>
  <c r="Y1107" i="22"/>
  <c r="AF1107" i="22" s="1"/>
  <c r="U1106" i="22"/>
  <c r="U1181" i="22"/>
  <c r="X1181" i="22"/>
  <c r="AE1181" i="22" s="1"/>
  <c r="V1173" i="22"/>
  <c r="AC1173" i="22" s="1"/>
  <c r="Z1157" i="22"/>
  <c r="AG1157" i="22" s="1"/>
  <c r="U1149" i="22"/>
  <c r="X1149" i="22"/>
  <c r="AE1149" i="22" s="1"/>
  <c r="V1141" i="22"/>
  <c r="AC1141" i="22" s="1"/>
  <c r="Y1094" i="22"/>
  <c r="AF1094" i="22" s="1"/>
  <c r="U1090" i="22"/>
  <c r="W1090" i="22"/>
  <c r="AD1090" i="22" s="1"/>
  <c r="Y1078" i="22"/>
  <c r="AF1078" i="22" s="1"/>
  <c r="U1074" i="22"/>
  <c r="W1074" i="22"/>
  <c r="AD1074" i="22" s="1"/>
  <c r="Y1062" i="22"/>
  <c r="AF1062" i="22" s="1"/>
  <c r="U1058" i="22"/>
  <c r="W1058" i="22"/>
  <c r="AD1058" i="22" s="1"/>
  <c r="Y1046" i="22"/>
  <c r="AF1046" i="22" s="1"/>
  <c r="U1042" i="22"/>
  <c r="W1042" i="22"/>
  <c r="AD1042" i="22" s="1"/>
  <c r="Y1030" i="22"/>
  <c r="AF1030" i="22" s="1"/>
  <c r="U1026" i="22"/>
  <c r="W1026" i="22"/>
  <c r="AD1026" i="22" s="1"/>
  <c r="Y1014" i="22"/>
  <c r="AF1014" i="22" s="1"/>
  <c r="U1010" i="22"/>
  <c r="W1010" i="22"/>
  <c r="AD1010" i="22" s="1"/>
  <c r="W1368" i="22"/>
  <c r="AD1368" i="22" s="1"/>
  <c r="U1368" i="22"/>
  <c r="V1103" i="22"/>
  <c r="AC1103" i="22" s="1"/>
  <c r="U1095" i="22"/>
  <c r="W1095" i="22"/>
  <c r="AD1095" i="22" s="1"/>
  <c r="Y1091" i="22"/>
  <c r="AF1091" i="22" s="1"/>
  <c r="V1087" i="22"/>
  <c r="AC1087" i="22" s="1"/>
  <c r="U1079" i="22"/>
  <c r="W1079" i="22"/>
  <c r="AD1079" i="22" s="1"/>
  <c r="Y1075" i="22"/>
  <c r="AF1075" i="22" s="1"/>
  <c r="V1071" i="22"/>
  <c r="AC1071" i="22" s="1"/>
  <c r="U1063" i="22"/>
  <c r="W1063" i="22"/>
  <c r="AD1063" i="22" s="1"/>
  <c r="Y1059" i="22"/>
  <c r="AF1059" i="22" s="1"/>
  <c r="V1055" i="22"/>
  <c r="AC1055" i="22" s="1"/>
  <c r="U1047" i="22"/>
  <c r="W1047" i="22"/>
  <c r="AD1047" i="22" s="1"/>
  <c r="Y1043" i="22"/>
  <c r="AF1043" i="22" s="1"/>
  <c r="V1039" i="22"/>
  <c r="AC1039" i="22" s="1"/>
  <c r="U1031" i="22"/>
  <c r="W1031" i="22"/>
  <c r="AD1031" i="22" s="1"/>
  <c r="Y1027" i="22"/>
  <c r="AF1027" i="22" s="1"/>
  <c r="V1023" i="22"/>
  <c r="AC1023" i="22" s="1"/>
  <c r="U1015" i="22"/>
  <c r="W1015" i="22"/>
  <c r="AD1015" i="22" s="1"/>
  <c r="Y1011" i="22"/>
  <c r="AF1011" i="22" s="1"/>
  <c r="V1007" i="22"/>
  <c r="AC1007" i="22" s="1"/>
  <c r="AB999" i="22"/>
  <c r="W999" i="22"/>
  <c r="AD999" i="22" s="1"/>
  <c r="Y991" i="22"/>
  <c r="AF991" i="22" s="1"/>
  <c r="AB1180" i="22"/>
  <c r="V1161" i="22"/>
  <c r="AC1161" i="22" s="1"/>
  <c r="U1153" i="22"/>
  <c r="X1153" i="22"/>
  <c r="AE1153" i="22" s="1"/>
  <c r="AB1148" i="22"/>
  <c r="Y986" i="22"/>
  <c r="AF986" i="22" s="1"/>
  <c r="W985" i="22"/>
  <c r="AD985" i="22" s="1"/>
  <c r="Y945" i="22"/>
  <c r="AF945" i="22" s="1"/>
  <c r="Y941" i="22"/>
  <c r="AF941" i="22" s="1"/>
  <c r="Y937" i="22"/>
  <c r="AF937" i="22" s="1"/>
  <c r="Y933" i="22"/>
  <c r="AF933" i="22" s="1"/>
  <c r="Y929" i="22"/>
  <c r="AF929" i="22" s="1"/>
  <c r="Y925" i="22"/>
  <c r="AF925" i="22" s="1"/>
  <c r="Y921" i="22"/>
  <c r="AF921" i="22" s="1"/>
  <c r="Y917" i="22"/>
  <c r="AF917" i="22" s="1"/>
  <c r="Y913" i="22"/>
  <c r="AF913" i="22" s="1"/>
  <c r="Y909" i="22"/>
  <c r="AF909" i="22" s="1"/>
  <c r="W909" i="22"/>
  <c r="AD909" i="22" s="1"/>
  <c r="Y905" i="22"/>
  <c r="AF905" i="22" s="1"/>
  <c r="Y901" i="22"/>
  <c r="AF901" i="22" s="1"/>
  <c r="Y897" i="22"/>
  <c r="AF897" i="22" s="1"/>
  <c r="Y893" i="22"/>
  <c r="AF893" i="22" s="1"/>
  <c r="Y890" i="22"/>
  <c r="AF890" i="22" s="1"/>
  <c r="Y886" i="22"/>
  <c r="AF886" i="22" s="1"/>
  <c r="Y882" i="22"/>
  <c r="AF882" i="22" s="1"/>
  <c r="W882" i="22"/>
  <c r="AD882" i="22" s="1"/>
  <c r="Y878" i="22"/>
  <c r="AF878" i="22" s="1"/>
  <c r="AB874" i="22"/>
  <c r="AB872" i="22"/>
  <c r="AB870" i="22"/>
  <c r="AB868" i="22"/>
  <c r="AB866" i="22"/>
  <c r="Y982" i="22"/>
  <c r="AF982" i="22" s="1"/>
  <c r="U981" i="22"/>
  <c r="Y978" i="22"/>
  <c r="AF978" i="22" s="1"/>
  <c r="U977" i="22"/>
  <c r="Y974" i="22"/>
  <c r="AF974" i="22" s="1"/>
  <c r="U973" i="22"/>
  <c r="Y970" i="22"/>
  <c r="AF970" i="22" s="1"/>
  <c r="U969" i="22"/>
  <c r="Y966" i="22"/>
  <c r="AF966" i="22" s="1"/>
  <c r="U965" i="22"/>
  <c r="Y962" i="22"/>
  <c r="AF962" i="22" s="1"/>
  <c r="U961" i="22"/>
  <c r="Y958" i="22"/>
  <c r="AF958" i="22" s="1"/>
  <c r="U957" i="22"/>
  <c r="Y954" i="22"/>
  <c r="AF954" i="22" s="1"/>
  <c r="U953" i="22"/>
  <c r="Y950" i="22"/>
  <c r="AF950" i="22" s="1"/>
  <c r="U949" i="22"/>
  <c r="Y946" i="22"/>
  <c r="AF946" i="22" s="1"/>
  <c r="W942" i="22"/>
  <c r="AD942" i="22" s="1"/>
  <c r="Z940" i="22"/>
  <c r="AG940" i="22" s="1"/>
  <c r="U934" i="22"/>
  <c r="Y930" i="22"/>
  <c r="AF930" i="22" s="1"/>
  <c r="W926" i="22"/>
  <c r="AD926" i="22" s="1"/>
  <c r="Z924" i="22"/>
  <c r="AG924" i="22" s="1"/>
  <c r="U918" i="22"/>
  <c r="Z915" i="22"/>
  <c r="AG915" i="22" s="1"/>
  <c r="AB911" i="22"/>
  <c r="Y904" i="22"/>
  <c r="AF904" i="22" s="1"/>
  <c r="U895" i="22"/>
  <c r="Y889" i="22"/>
  <c r="AF889" i="22" s="1"/>
  <c r="V887" i="22"/>
  <c r="AC887" i="22" s="1"/>
  <c r="Z884" i="22"/>
  <c r="AG884" i="22" s="1"/>
  <c r="AB880" i="22"/>
  <c r="U944" i="22"/>
  <c r="Y936" i="22"/>
  <c r="AF936" i="22" s="1"/>
  <c r="Y928" i="22"/>
  <c r="AF928" i="22" s="1"/>
  <c r="Y920" i="22"/>
  <c r="AF920" i="22" s="1"/>
  <c r="Y887" i="22"/>
  <c r="AF887" i="22" s="1"/>
  <c r="W887" i="22"/>
  <c r="AD887" i="22" s="1"/>
  <c r="Z873" i="22"/>
  <c r="AG873" i="22" s="1"/>
  <c r="V871" i="22"/>
  <c r="AC871" i="22" s="1"/>
  <c r="Z866" i="22"/>
  <c r="AG866" i="22" s="1"/>
  <c r="Z1089" i="22"/>
  <c r="AG1089" i="22" s="1"/>
  <c r="AB1081" i="22"/>
  <c r="W1081" i="22"/>
  <c r="AD1081" i="22" s="1"/>
  <c r="X1073" i="22"/>
  <c r="AE1073" i="22" s="1"/>
  <c r="Z1057" i="22"/>
  <c r="AG1057" i="22" s="1"/>
  <c r="W1049" i="22"/>
  <c r="AD1049" i="22" s="1"/>
  <c r="X1041" i="22"/>
  <c r="AE1041" i="22" s="1"/>
  <c r="Z1025" i="22"/>
  <c r="AG1025" i="22" s="1"/>
  <c r="W1017" i="22"/>
  <c r="AD1017" i="22" s="1"/>
  <c r="X1009" i="22"/>
  <c r="AE1009" i="22" s="1"/>
  <c r="V997" i="22"/>
  <c r="AC997" i="22" s="1"/>
  <c r="V989" i="22"/>
  <c r="AC989" i="22" s="1"/>
  <c r="W947" i="22"/>
  <c r="AD947" i="22" s="1"/>
  <c r="U943" i="22"/>
  <c r="X940" i="22"/>
  <c r="AE940" i="22" s="1"/>
  <c r="Y939" i="22"/>
  <c r="AF939" i="22" s="1"/>
  <c r="V935" i="22"/>
  <c r="AC935" i="22" s="1"/>
  <c r="Y931" i="22"/>
  <c r="AF931" i="22" s="1"/>
  <c r="V927" i="22"/>
  <c r="AC927" i="22" s="1"/>
  <c r="Y923" i="22"/>
  <c r="AF923" i="22" s="1"/>
  <c r="V919" i="22"/>
  <c r="AC919" i="22" s="1"/>
  <c r="U910" i="22"/>
  <c r="Y907" i="22"/>
  <c r="AF907" i="22" s="1"/>
  <c r="AB883" i="22"/>
  <c r="Y880" i="22"/>
  <c r="AF880" i="22" s="1"/>
  <c r="W874" i="22"/>
  <c r="AD874" i="22" s="1"/>
  <c r="W870" i="22"/>
  <c r="AD870" i="22" s="1"/>
  <c r="W866" i="22"/>
  <c r="AD866" i="22" s="1"/>
  <c r="Y940" i="22"/>
  <c r="AF940" i="22" s="1"/>
  <c r="V924" i="22"/>
  <c r="AC924" i="22" s="1"/>
  <c r="Y902" i="22"/>
  <c r="AF902" i="22" s="1"/>
  <c r="W902" i="22"/>
  <c r="AD902" i="22" s="1"/>
  <c r="Y879" i="22"/>
  <c r="AF879" i="22" s="1"/>
  <c r="V874" i="22"/>
  <c r="AC874" i="22" s="1"/>
  <c r="Z867" i="22"/>
  <c r="AG867" i="22" s="1"/>
  <c r="V865" i="22"/>
  <c r="AC865" i="22" s="1"/>
  <c r="X863" i="22"/>
  <c r="AE863" i="22" s="1"/>
  <c r="AB861" i="22"/>
  <c r="X859" i="22"/>
  <c r="AE859" i="22" s="1"/>
  <c r="X855" i="22"/>
  <c r="AE855" i="22" s="1"/>
  <c r="AB853" i="22"/>
  <c r="X851" i="22"/>
  <c r="AE851" i="22" s="1"/>
  <c r="X847" i="22"/>
  <c r="AE847" i="22" s="1"/>
  <c r="AB845" i="22"/>
  <c r="X843" i="22"/>
  <c r="AE843" i="22" s="1"/>
  <c r="X839" i="22"/>
  <c r="AE839" i="22" s="1"/>
  <c r="AB837" i="22"/>
  <c r="X835" i="22"/>
  <c r="AE835" i="22" s="1"/>
  <c r="X831" i="22"/>
  <c r="AE831" i="22" s="1"/>
  <c r="AB829" i="22"/>
  <c r="X827" i="22"/>
  <c r="AE827" i="22" s="1"/>
  <c r="X823" i="22"/>
  <c r="AE823" i="22" s="1"/>
  <c r="AB821" i="22"/>
  <c r="X819" i="22"/>
  <c r="AE819" i="22" s="1"/>
  <c r="X815" i="22"/>
  <c r="AE815" i="22" s="1"/>
  <c r="AB813" i="22"/>
  <c r="X811" i="22"/>
  <c r="AE811" i="22" s="1"/>
  <c r="X807" i="22"/>
  <c r="AE807" i="22" s="1"/>
  <c r="AB805" i="22"/>
  <c r="X803" i="22"/>
  <c r="AE803" i="22" s="1"/>
  <c r="X799" i="22"/>
  <c r="AE799" i="22" s="1"/>
  <c r="AB797" i="22"/>
  <c r="X795" i="22"/>
  <c r="AE795" i="22" s="1"/>
  <c r="Y794" i="22"/>
  <c r="AF794" i="22" s="1"/>
  <c r="U793" i="22"/>
  <c r="X791" i="22"/>
  <c r="AE791" i="22" s="1"/>
  <c r="Y790" i="22"/>
  <c r="AF790" i="22" s="1"/>
  <c r="U789" i="22"/>
  <c r="X787" i="22"/>
  <c r="AE787" i="22" s="1"/>
  <c r="Y786" i="22"/>
  <c r="AF786" i="22" s="1"/>
  <c r="U785" i="22"/>
  <c r="X783" i="22"/>
  <c r="AE783" i="22" s="1"/>
  <c r="Y782" i="22"/>
  <c r="AF782" i="22" s="1"/>
  <c r="U781" i="22"/>
  <c r="X779" i="22"/>
  <c r="AE779" i="22" s="1"/>
  <c r="Y778" i="22"/>
  <c r="AF778" i="22" s="1"/>
  <c r="U777" i="22"/>
  <c r="V1497" i="22"/>
  <c r="AC1497" i="22" s="1"/>
  <c r="U1506" i="22"/>
  <c r="Z1495" i="22"/>
  <c r="AG1495" i="22" s="1"/>
  <c r="W1499" i="22"/>
  <c r="AD1499" i="22" s="1"/>
  <c r="Y1499" i="22"/>
  <c r="AF1499" i="22" s="1"/>
  <c r="Z1490" i="22"/>
  <c r="AG1490" i="22" s="1"/>
  <c r="Z1504" i="22"/>
  <c r="AG1504" i="22" s="1"/>
  <c r="X1504" i="22"/>
  <c r="AE1504" i="22" s="1"/>
  <c r="U1503" i="22"/>
  <c r="X1496" i="22"/>
  <c r="AE1496" i="22" s="1"/>
  <c r="AA1480" i="22"/>
  <c r="AB1480" i="22"/>
  <c r="AH1480" i="22" s="1"/>
  <c r="V1476" i="22"/>
  <c r="AC1476" i="22" s="1"/>
  <c r="U1489" i="22"/>
  <c r="X1487" i="22"/>
  <c r="AE1487" i="22" s="1"/>
  <c r="Y1486" i="22"/>
  <c r="AF1486" i="22" s="1"/>
  <c r="U1485" i="22"/>
  <c r="V1481" i="22"/>
  <c r="AC1481" i="22" s="1"/>
  <c r="V1507" i="22"/>
  <c r="AC1507" i="22" s="1"/>
  <c r="Z1507" i="22"/>
  <c r="AG1507" i="22" s="1"/>
  <c r="AA1482" i="22"/>
  <c r="AB1482" i="22"/>
  <c r="AH1482" i="22" s="1"/>
  <c r="AA1478" i="22"/>
  <c r="AB1478" i="22"/>
  <c r="AH1478" i="22" s="1"/>
  <c r="Z1483" i="22"/>
  <c r="AG1483" i="22" s="1"/>
  <c r="U1483" i="22"/>
  <c r="U1468" i="22"/>
  <c r="W1468" i="22"/>
  <c r="AD1468" i="22" s="1"/>
  <c r="AB1458" i="22"/>
  <c r="AH1458" i="22" s="1"/>
  <c r="AA1458" i="22"/>
  <c r="V1493" i="22"/>
  <c r="AC1493" i="22" s="1"/>
  <c r="Y1477" i="22"/>
  <c r="AF1477" i="22" s="1"/>
  <c r="Y1479" i="22"/>
  <c r="AF1479" i="22" s="1"/>
  <c r="Z1474" i="22"/>
  <c r="AG1474" i="22" s="1"/>
  <c r="U1470" i="22"/>
  <c r="W1470" i="22"/>
  <c r="AD1470" i="22" s="1"/>
  <c r="U1460" i="22"/>
  <c r="W1460" i="22"/>
  <c r="AD1460" i="22" s="1"/>
  <c r="AH1453" i="22"/>
  <c r="Y1441" i="22"/>
  <c r="AF1441" i="22" s="1"/>
  <c r="U1440" i="22"/>
  <c r="U1436" i="22"/>
  <c r="W1436" i="22"/>
  <c r="AD1436" i="22" s="1"/>
  <c r="Y1432" i="22"/>
  <c r="AF1432" i="22" s="1"/>
  <c r="X1419" i="22"/>
  <c r="AE1419" i="22" s="1"/>
  <c r="Y1429" i="22"/>
  <c r="AF1429" i="22" s="1"/>
  <c r="U1425" i="22"/>
  <c r="W1425" i="22"/>
  <c r="AD1425" i="22" s="1"/>
  <c r="U1464" i="22"/>
  <c r="W1464" i="22"/>
  <c r="AD1464" i="22" s="1"/>
  <c r="AB1443" i="22"/>
  <c r="AH1443" i="22" s="1"/>
  <c r="AA1443" i="22"/>
  <c r="V1434" i="22"/>
  <c r="AC1434" i="22" s="1"/>
  <c r="Y1430" i="22"/>
  <c r="AF1430" i="22" s="1"/>
  <c r="U1426" i="22"/>
  <c r="W1426" i="22"/>
  <c r="AD1426" i="22" s="1"/>
  <c r="AB1419" i="22"/>
  <c r="AB1413" i="22"/>
  <c r="AB1405" i="22"/>
  <c r="AA1397" i="22"/>
  <c r="AB1397" i="22"/>
  <c r="U1387" i="22"/>
  <c r="X1435" i="22"/>
  <c r="AE1435" i="22" s="1"/>
  <c r="V1414" i="22"/>
  <c r="AC1414" i="22" s="1"/>
  <c r="V1410" i="22"/>
  <c r="AC1410" i="22" s="1"/>
  <c r="V1406" i="22"/>
  <c r="AC1406" i="22" s="1"/>
  <c r="V1402" i="22"/>
  <c r="AC1402" i="22" s="1"/>
  <c r="V1398" i="22"/>
  <c r="AC1398" i="22" s="1"/>
  <c r="V1394" i="22"/>
  <c r="AC1394" i="22" s="1"/>
  <c r="AB1379" i="22"/>
  <c r="AB1375" i="22"/>
  <c r="AB1371" i="22"/>
  <c r="Y1431" i="22"/>
  <c r="AF1431" i="22" s="1"/>
  <c r="Z1417" i="22"/>
  <c r="AG1417" i="22" s="1"/>
  <c r="AB1411" i="22"/>
  <c r="Y1390" i="22"/>
  <c r="AF1390" i="22" s="1"/>
  <c r="X1382" i="22"/>
  <c r="AE1382" i="22" s="1"/>
  <c r="X1378" i="22"/>
  <c r="AE1378" i="22" s="1"/>
  <c r="X1374" i="22"/>
  <c r="AE1374" i="22" s="1"/>
  <c r="Y1427" i="22"/>
  <c r="AF1427" i="22" s="1"/>
  <c r="Y1408" i="22"/>
  <c r="AF1408" i="22" s="1"/>
  <c r="U1400" i="22"/>
  <c r="V1389" i="22"/>
  <c r="AC1389" i="22" s="1"/>
  <c r="V1385" i="22"/>
  <c r="AC1385" i="22" s="1"/>
  <c r="AB1369" i="22"/>
  <c r="Y1349" i="22"/>
  <c r="AF1349" i="22" s="1"/>
  <c r="Y1333" i="22"/>
  <c r="AF1333" i="22" s="1"/>
  <c r="Y1317" i="22"/>
  <c r="AF1317" i="22" s="1"/>
  <c r="W1416" i="22"/>
  <c r="AD1416" i="22" s="1"/>
  <c r="U1416" i="22"/>
  <c r="Z1396" i="22"/>
  <c r="AG1396" i="22" s="1"/>
  <c r="X1396" i="22"/>
  <c r="AE1396" i="22" s="1"/>
  <c r="V1367" i="22"/>
  <c r="AC1367" i="22" s="1"/>
  <c r="Z1361" i="22"/>
  <c r="AG1361" i="22" s="1"/>
  <c r="Y1308" i="22"/>
  <c r="AF1308" i="22" s="1"/>
  <c r="AH1308" i="22" s="1"/>
  <c r="AB1304" i="22"/>
  <c r="AH1304" i="22" s="1"/>
  <c r="AA1304" i="22"/>
  <c r="V1351" i="22"/>
  <c r="AC1351" i="22" s="1"/>
  <c r="V1347" i="22"/>
  <c r="AC1347" i="22" s="1"/>
  <c r="V1343" i="22"/>
  <c r="AC1343" i="22" s="1"/>
  <c r="V1339" i="22"/>
  <c r="AC1339" i="22" s="1"/>
  <c r="V1335" i="22"/>
  <c r="AC1335" i="22" s="1"/>
  <c r="V1331" i="22"/>
  <c r="AC1331" i="22" s="1"/>
  <c r="V1327" i="22"/>
  <c r="AC1327" i="22" s="1"/>
  <c r="V1323" i="22"/>
  <c r="AC1323" i="22" s="1"/>
  <c r="V1319" i="22"/>
  <c r="AC1319" i="22" s="1"/>
  <c r="V1315" i="22"/>
  <c r="AC1315" i="22" s="1"/>
  <c r="Z1360" i="22"/>
  <c r="AG1360" i="22" s="1"/>
  <c r="X1360" i="22"/>
  <c r="AE1360" i="22" s="1"/>
  <c r="U1311" i="22"/>
  <c r="Y1298" i="22"/>
  <c r="AF1298" i="22" s="1"/>
  <c r="AB1296" i="22"/>
  <c r="Y1290" i="22"/>
  <c r="AF1290" i="22" s="1"/>
  <c r="AB1288" i="22"/>
  <c r="Y1282" i="22"/>
  <c r="AF1282" i="22" s="1"/>
  <c r="AB1280" i="22"/>
  <c r="Y1274" i="22"/>
  <c r="AF1274" i="22" s="1"/>
  <c r="AB1272" i="22"/>
  <c r="Y1364" i="22"/>
  <c r="AF1364" i="22" s="1"/>
  <c r="AB1309" i="22"/>
  <c r="V1299" i="22"/>
  <c r="AC1299" i="22" s="1"/>
  <c r="U1299" i="22"/>
  <c r="Z1291" i="22"/>
  <c r="AG1291" i="22" s="1"/>
  <c r="W1291" i="22"/>
  <c r="AD1291" i="22" s="1"/>
  <c r="V1283" i="22"/>
  <c r="AC1283" i="22" s="1"/>
  <c r="U1283" i="22"/>
  <c r="Z1275" i="22"/>
  <c r="AG1275" i="22" s="1"/>
  <c r="W1275" i="22"/>
  <c r="AD1275" i="22" s="1"/>
  <c r="AA1265" i="22"/>
  <c r="AA1233" i="22"/>
  <c r="V1287" i="22"/>
  <c r="AC1287" i="22" s="1"/>
  <c r="U1287" i="22"/>
  <c r="Z1271" i="22"/>
  <c r="AG1271" i="22" s="1"/>
  <c r="W1271" i="22"/>
  <c r="AD1271" i="22" s="1"/>
  <c r="Z1205" i="22"/>
  <c r="AG1205" i="22" s="1"/>
  <c r="V1204" i="22"/>
  <c r="Z1201" i="22"/>
  <c r="AG1201" i="22" s="1"/>
  <c r="V1200" i="22"/>
  <c r="Z1197" i="22"/>
  <c r="AG1197" i="22" s="1"/>
  <c r="V1196" i="22"/>
  <c r="Z1193" i="22"/>
  <c r="AG1193" i="22" s="1"/>
  <c r="V1192" i="22"/>
  <c r="Z1189" i="22"/>
  <c r="AG1189" i="22" s="1"/>
  <c r="V1188" i="22"/>
  <c r="Z1185" i="22"/>
  <c r="AG1185" i="22" s="1"/>
  <c r="V1184" i="22"/>
  <c r="X1301" i="22"/>
  <c r="AE1301" i="22" s="1"/>
  <c r="X1293" i="22"/>
  <c r="AE1293" i="22" s="1"/>
  <c r="X1285" i="22"/>
  <c r="AE1285" i="22" s="1"/>
  <c r="U1175" i="22"/>
  <c r="Y1168" i="22"/>
  <c r="AF1168" i="22" s="1"/>
  <c r="U1159" i="22"/>
  <c r="Y1152" i="22"/>
  <c r="AF1152" i="22" s="1"/>
  <c r="U1143" i="22"/>
  <c r="Y1136" i="22"/>
  <c r="AF1136" i="22" s="1"/>
  <c r="Y1412" i="22"/>
  <c r="AF1412" i="22" s="1"/>
  <c r="Z1277" i="22"/>
  <c r="AG1277" i="22" s="1"/>
  <c r="W1277" i="22"/>
  <c r="AD1277" i="22" s="1"/>
  <c r="AH1229" i="22"/>
  <c r="Y1269" i="22"/>
  <c r="AF1269" i="22" s="1"/>
  <c r="AH1248" i="22"/>
  <c r="Y1170" i="22"/>
  <c r="AF1170" i="22" s="1"/>
  <c r="Y1154" i="22"/>
  <c r="AF1154" i="22" s="1"/>
  <c r="Y1138" i="22"/>
  <c r="AF1138" i="22" s="1"/>
  <c r="Y1132" i="22"/>
  <c r="AF1132" i="22" s="1"/>
  <c r="U1131" i="22"/>
  <c r="Y1128" i="22"/>
  <c r="AF1128" i="22" s="1"/>
  <c r="U1127" i="22"/>
  <c r="Y1124" i="22"/>
  <c r="AF1124" i="22" s="1"/>
  <c r="U1123" i="22"/>
  <c r="Y1120" i="22"/>
  <c r="AF1120" i="22" s="1"/>
  <c r="U1119" i="22"/>
  <c r="Y1116" i="22"/>
  <c r="AF1116" i="22" s="1"/>
  <c r="U1115" i="22"/>
  <c r="Y1112" i="22"/>
  <c r="AF1112" i="22" s="1"/>
  <c r="U1111" i="22"/>
  <c r="Y1108" i="22"/>
  <c r="AF1108" i="22" s="1"/>
  <c r="U1107" i="22"/>
  <c r="Z1181" i="22"/>
  <c r="AG1181" i="22" s="1"/>
  <c r="W1181" i="22"/>
  <c r="AD1181" i="22" s="1"/>
  <c r="U1173" i="22"/>
  <c r="X1173" i="22"/>
  <c r="AE1173" i="22" s="1"/>
  <c r="V1165" i="22"/>
  <c r="AC1165" i="22" s="1"/>
  <c r="Z1149" i="22"/>
  <c r="AG1149" i="22" s="1"/>
  <c r="W1149" i="22"/>
  <c r="AD1149" i="22" s="1"/>
  <c r="U1141" i="22"/>
  <c r="X1141" i="22"/>
  <c r="AE1141" i="22" s="1"/>
  <c r="V1133" i="22"/>
  <c r="AC1133" i="22" s="1"/>
  <c r="U1102" i="22"/>
  <c r="W1102" i="22"/>
  <c r="AD1102" i="22" s="1"/>
  <c r="Y1090" i="22"/>
  <c r="AF1090" i="22" s="1"/>
  <c r="U1086" i="22"/>
  <c r="W1086" i="22"/>
  <c r="AD1086" i="22" s="1"/>
  <c r="Y1074" i="22"/>
  <c r="AF1074" i="22" s="1"/>
  <c r="U1070" i="22"/>
  <c r="W1070" i="22"/>
  <c r="AD1070" i="22" s="1"/>
  <c r="Y1058" i="22"/>
  <c r="AF1058" i="22" s="1"/>
  <c r="U1054" i="22"/>
  <c r="W1054" i="22"/>
  <c r="AD1054" i="22" s="1"/>
  <c r="Y1042" i="22"/>
  <c r="AF1042" i="22" s="1"/>
  <c r="U1038" i="22"/>
  <c r="W1038" i="22"/>
  <c r="AD1038" i="22" s="1"/>
  <c r="Y1026" i="22"/>
  <c r="AF1026" i="22" s="1"/>
  <c r="U1022" i="22"/>
  <c r="W1022" i="22"/>
  <c r="AD1022" i="22" s="1"/>
  <c r="Y1010" i="22"/>
  <c r="AF1010" i="22" s="1"/>
  <c r="U1006" i="22"/>
  <c r="W1006" i="22"/>
  <c r="AD1006" i="22" s="1"/>
  <c r="Y996" i="22"/>
  <c r="AF996" i="22" s="1"/>
  <c r="Y992" i="22"/>
  <c r="AF992" i="22" s="1"/>
  <c r="W992" i="22"/>
  <c r="AD992" i="22" s="1"/>
  <c r="Y988" i="22"/>
  <c r="AF988" i="22" s="1"/>
  <c r="Y984" i="22"/>
  <c r="AF984" i="22" s="1"/>
  <c r="Y1368" i="22"/>
  <c r="AF1368" i="22" s="1"/>
  <c r="U1099" i="22"/>
  <c r="W1099" i="22"/>
  <c r="AD1099" i="22" s="1"/>
  <c r="Y1095" i="22"/>
  <c r="AF1095" i="22" s="1"/>
  <c r="V1091" i="22"/>
  <c r="AC1091" i="22" s="1"/>
  <c r="U1083" i="22"/>
  <c r="W1083" i="22"/>
  <c r="AD1083" i="22" s="1"/>
  <c r="Y1079" i="22"/>
  <c r="AF1079" i="22" s="1"/>
  <c r="V1075" i="22"/>
  <c r="AC1075" i="22" s="1"/>
  <c r="U1067" i="22"/>
  <c r="W1067" i="22"/>
  <c r="AD1067" i="22" s="1"/>
  <c r="Y1063" i="22"/>
  <c r="AF1063" i="22" s="1"/>
  <c r="V1059" i="22"/>
  <c r="AC1059" i="22" s="1"/>
  <c r="U1051" i="22"/>
  <c r="W1051" i="22"/>
  <c r="AD1051" i="22" s="1"/>
  <c r="Y1047" i="22"/>
  <c r="AF1047" i="22" s="1"/>
  <c r="V1043" i="22"/>
  <c r="AC1043" i="22" s="1"/>
  <c r="U1035" i="22"/>
  <c r="W1035" i="22"/>
  <c r="AD1035" i="22" s="1"/>
  <c r="Y1031" i="22"/>
  <c r="AF1031" i="22" s="1"/>
  <c r="V1027" i="22"/>
  <c r="AC1027" i="22" s="1"/>
  <c r="U1019" i="22"/>
  <c r="W1019" i="22"/>
  <c r="AD1019" i="22" s="1"/>
  <c r="Y1015" i="22"/>
  <c r="AF1015" i="22" s="1"/>
  <c r="V1011" i="22"/>
  <c r="AC1011" i="22" s="1"/>
  <c r="U1003" i="22"/>
  <c r="W1003" i="22"/>
  <c r="AD1003" i="22" s="1"/>
  <c r="Y999" i="22"/>
  <c r="AF999" i="22" s="1"/>
  <c r="AB998" i="22"/>
  <c r="V1169" i="22"/>
  <c r="AC1169" i="22" s="1"/>
  <c r="AA1166" i="22"/>
  <c r="U1161" i="22"/>
  <c r="X1161" i="22"/>
  <c r="AE1161" i="22" s="1"/>
  <c r="AB1156" i="22"/>
  <c r="Z1153" i="22"/>
  <c r="AG1153" i="22" s="1"/>
  <c r="W1153" i="22"/>
  <c r="AD1153" i="22" s="1"/>
  <c r="V1137" i="22"/>
  <c r="AC1137" i="22" s="1"/>
  <c r="Y990" i="22"/>
  <c r="AF990" i="22" s="1"/>
  <c r="U1101" i="22"/>
  <c r="W1101" i="22"/>
  <c r="AD1101" i="22" s="1"/>
  <c r="U1093" i="22"/>
  <c r="W1093" i="22"/>
  <c r="AD1093" i="22" s="1"/>
  <c r="U1085" i="22"/>
  <c r="W1085" i="22"/>
  <c r="AD1085" i="22" s="1"/>
  <c r="U1077" i="22"/>
  <c r="W1077" i="22"/>
  <c r="AD1077" i="22" s="1"/>
  <c r="U1069" i="22"/>
  <c r="W1069" i="22"/>
  <c r="AD1069" i="22" s="1"/>
  <c r="U1061" i="22"/>
  <c r="W1061" i="22"/>
  <c r="AD1061" i="22" s="1"/>
  <c r="U1053" i="22"/>
  <c r="W1053" i="22"/>
  <c r="AD1053" i="22" s="1"/>
  <c r="U1045" i="22"/>
  <c r="W1045" i="22"/>
  <c r="AD1045" i="22" s="1"/>
  <c r="U1037" i="22"/>
  <c r="W1037" i="22"/>
  <c r="AD1037" i="22" s="1"/>
  <c r="U1029" i="22"/>
  <c r="W1029" i="22"/>
  <c r="AD1029" i="22" s="1"/>
  <c r="U1021" i="22"/>
  <c r="W1021" i="22"/>
  <c r="AD1021" i="22" s="1"/>
  <c r="U1013" i="22"/>
  <c r="W1013" i="22"/>
  <c r="AD1013" i="22" s="1"/>
  <c r="U1005" i="22"/>
  <c r="W1005" i="22"/>
  <c r="AD1005" i="22" s="1"/>
  <c r="V993" i="22"/>
  <c r="AC993" i="22" s="1"/>
  <c r="X985" i="22"/>
  <c r="AE985" i="22" s="1"/>
  <c r="W945" i="22"/>
  <c r="AD945" i="22" s="1"/>
  <c r="W941" i="22"/>
  <c r="AD941" i="22" s="1"/>
  <c r="W937" i="22"/>
  <c r="AD937" i="22" s="1"/>
  <c r="W933" i="22"/>
  <c r="AD933" i="22" s="1"/>
  <c r="W929" i="22"/>
  <c r="AD929" i="22" s="1"/>
  <c r="W925" i="22"/>
  <c r="AD925" i="22" s="1"/>
  <c r="W921" i="22"/>
  <c r="AD921" i="22" s="1"/>
  <c r="W917" i="22"/>
  <c r="AD917" i="22" s="1"/>
  <c r="AB912" i="22"/>
  <c r="AB904" i="22"/>
  <c r="AB900" i="22"/>
  <c r="AB896" i="22"/>
  <c r="AB889" i="22"/>
  <c r="AB885" i="22"/>
  <c r="AA885" i="22"/>
  <c r="AB881" i="22"/>
  <c r="AB980" i="22"/>
  <c r="AB972" i="22"/>
  <c r="AB964" i="22"/>
  <c r="AB956" i="22"/>
  <c r="Z944" i="22"/>
  <c r="AG944" i="22" s="1"/>
  <c r="U938" i="22"/>
  <c r="Y934" i="22"/>
  <c r="AF934" i="22" s="1"/>
  <c r="Z928" i="22"/>
  <c r="AG928" i="22" s="1"/>
  <c r="U922" i="22"/>
  <c r="Y918" i="22"/>
  <c r="AF918" i="22" s="1"/>
  <c r="AB915" i="22"/>
  <c r="AB899" i="22"/>
  <c r="AB884" i="22"/>
  <c r="V875" i="22"/>
  <c r="AC875" i="22" s="1"/>
  <c r="X868" i="22"/>
  <c r="AE868" i="22" s="1"/>
  <c r="Y944" i="22"/>
  <c r="AF944" i="22" s="1"/>
  <c r="U932" i="22"/>
  <c r="U924" i="22"/>
  <c r="U916" i="22"/>
  <c r="W914" i="22"/>
  <c r="AD914" i="22" s="1"/>
  <c r="V873" i="22"/>
  <c r="AC873" i="22" s="1"/>
  <c r="Z868" i="22"/>
  <c r="AG868" i="22" s="1"/>
  <c r="V866" i="22"/>
  <c r="AC866" i="22" s="1"/>
  <c r="Y1081" i="22"/>
  <c r="AF1081" i="22" s="1"/>
  <c r="U1073" i="22"/>
  <c r="Y1049" i="22"/>
  <c r="AF1049" i="22" s="1"/>
  <c r="U1041" i="22"/>
  <c r="Y1017" i="22"/>
  <c r="AF1017" i="22" s="1"/>
  <c r="U1009" i="22"/>
  <c r="U997" i="22"/>
  <c r="W997" i="22"/>
  <c r="AD997" i="22" s="1"/>
  <c r="U989" i="22"/>
  <c r="W989" i="22"/>
  <c r="AD989" i="22" s="1"/>
  <c r="V947" i="22"/>
  <c r="AC947" i="22" s="1"/>
  <c r="Y943" i="22"/>
  <c r="AF943" i="22" s="1"/>
  <c r="U935" i="22"/>
  <c r="U927" i="22"/>
  <c r="U919" i="22"/>
  <c r="U906" i="22"/>
  <c r="U898" i="22"/>
  <c r="Y888" i="22"/>
  <c r="AF888" i="22" s="1"/>
  <c r="U879" i="22"/>
  <c r="W871" i="22"/>
  <c r="AD871" i="22" s="1"/>
  <c r="W867" i="22"/>
  <c r="AD867" i="22" s="1"/>
  <c r="U948" i="22"/>
  <c r="V936" i="22"/>
  <c r="AC936" i="22" s="1"/>
  <c r="V920" i="22"/>
  <c r="AC920" i="22" s="1"/>
  <c r="Y898" i="22"/>
  <c r="AF898" i="22" s="1"/>
  <c r="W898" i="22"/>
  <c r="AD898" i="22" s="1"/>
  <c r="Z870" i="22"/>
  <c r="AG870" i="22" s="1"/>
  <c r="V867" i="22"/>
  <c r="AC867" i="22" s="1"/>
  <c r="U864" i="22"/>
  <c r="X862" i="22"/>
  <c r="AE862" i="22" s="1"/>
  <c r="Y861" i="22"/>
  <c r="AF861" i="22" s="1"/>
  <c r="U860" i="22"/>
  <c r="X858" i="22"/>
  <c r="AE858" i="22" s="1"/>
  <c r="Y857" i="22"/>
  <c r="AF857" i="22" s="1"/>
  <c r="U856" i="22"/>
  <c r="X854" i="22"/>
  <c r="AE854" i="22" s="1"/>
  <c r="Y853" i="22"/>
  <c r="AF853" i="22" s="1"/>
  <c r="U852" i="22"/>
  <c r="X850" i="22"/>
  <c r="AE850" i="22" s="1"/>
  <c r="Y849" i="22"/>
  <c r="AF849" i="22" s="1"/>
  <c r="U848" i="22"/>
  <c r="X846" i="22"/>
  <c r="AE846" i="22" s="1"/>
  <c r="Y845" i="22"/>
  <c r="AF845" i="22" s="1"/>
  <c r="U844" i="22"/>
  <c r="X842" i="22"/>
  <c r="AE842" i="22" s="1"/>
  <c r="Y841" i="22"/>
  <c r="AF841" i="22" s="1"/>
  <c r="U840" i="22"/>
  <c r="X838" i="22"/>
  <c r="AE838" i="22" s="1"/>
  <c r="Y837" i="22"/>
  <c r="AF837" i="22" s="1"/>
  <c r="U836" i="22"/>
  <c r="X834" i="22"/>
  <c r="AE834" i="22" s="1"/>
  <c r="Y833" i="22"/>
  <c r="AF833" i="22" s="1"/>
  <c r="U832" i="22"/>
  <c r="X830" i="22"/>
  <c r="AE830" i="22" s="1"/>
  <c r="Y829" i="22"/>
  <c r="AF829" i="22" s="1"/>
  <c r="U828" i="22"/>
  <c r="X826" i="22"/>
  <c r="AE826" i="22" s="1"/>
  <c r="Y825" i="22"/>
  <c r="AF825" i="22" s="1"/>
  <c r="U824" i="22"/>
  <c r="X822" i="22"/>
  <c r="AE822" i="22" s="1"/>
  <c r="Y821" i="22"/>
  <c r="AF821" i="22" s="1"/>
  <c r="U820" i="22"/>
  <c r="X818" i="22"/>
  <c r="AE818" i="22" s="1"/>
  <c r="Y817" i="22"/>
  <c r="AF817" i="22" s="1"/>
  <c r="U816" i="22"/>
  <c r="X814" i="22"/>
  <c r="AE814" i="22" s="1"/>
  <c r="Y813" i="22"/>
  <c r="AF813" i="22" s="1"/>
  <c r="U812" i="22"/>
  <c r="X810" i="22"/>
  <c r="AE810" i="22" s="1"/>
  <c r="Y809" i="22"/>
  <c r="AF809" i="22" s="1"/>
  <c r="U808" i="22"/>
  <c r="X806" i="22"/>
  <c r="AE806" i="22" s="1"/>
  <c r="Y805" i="22"/>
  <c r="AF805" i="22" s="1"/>
  <c r="U804" i="22"/>
  <c r="X802" i="22"/>
  <c r="AE802" i="22" s="1"/>
  <c r="Y801" i="22"/>
  <c r="AF801" i="22" s="1"/>
  <c r="U800" i="22"/>
  <c r="X798" i="22"/>
  <c r="AE798" i="22" s="1"/>
  <c r="Y797" i="22"/>
  <c r="AF797" i="22" s="1"/>
  <c r="U796" i="22"/>
  <c r="X794" i="22"/>
  <c r="AE794" i="22" s="1"/>
  <c r="Y793" i="22"/>
  <c r="AF793" i="22" s="1"/>
  <c r="U792" i="22"/>
  <c r="X790" i="22"/>
  <c r="AE790" i="22" s="1"/>
  <c r="Y789" i="22"/>
  <c r="AF789" i="22" s="1"/>
  <c r="U788" i="22"/>
  <c r="X786" i="22"/>
  <c r="AE786" i="22" s="1"/>
  <c r="Y785" i="22"/>
  <c r="AF785" i="22" s="1"/>
  <c r="U784" i="22"/>
  <c r="X782" i="22"/>
  <c r="AE782" i="22" s="1"/>
  <c r="Y781" i="22"/>
  <c r="AF781" i="22" s="1"/>
  <c r="U780" i="22"/>
  <c r="X778" i="22"/>
  <c r="AE778" i="22" s="1"/>
  <c r="Y777" i="22"/>
  <c r="AF777" i="22" s="1"/>
  <c r="U776" i="22"/>
  <c r="W1502" i="22"/>
  <c r="AD1502" i="22" s="1"/>
  <c r="AB1497" i="22"/>
  <c r="V1498" i="22"/>
  <c r="AC1498" i="22" s="1"/>
  <c r="U1495" i="22"/>
  <c r="Y1492" i="22"/>
  <c r="AF1492" i="22" s="1"/>
  <c r="AH1492" i="22" s="1"/>
  <c r="U1500" i="22"/>
  <c r="X1499" i="22"/>
  <c r="AE1499" i="22" s="1"/>
  <c r="U1494" i="22"/>
  <c r="U1490" i="22"/>
  <c r="Y1503" i="22"/>
  <c r="AF1503" i="22" s="1"/>
  <c r="Y1496" i="22"/>
  <c r="AF1496" i="22" s="1"/>
  <c r="W1496" i="22"/>
  <c r="AD1496" i="22" s="1"/>
  <c r="Y1494" i="22"/>
  <c r="AF1494" i="22" s="1"/>
  <c r="AB1476" i="22"/>
  <c r="Y1489" i="22"/>
  <c r="AF1489" i="22" s="1"/>
  <c r="U1488" i="22"/>
  <c r="X1486" i="22"/>
  <c r="AE1486" i="22" s="1"/>
  <c r="Y1485" i="22"/>
  <c r="AF1485" i="22" s="1"/>
  <c r="U1484" i="22"/>
  <c r="U1481" i="22"/>
  <c r="U1507" i="22"/>
  <c r="Y1483" i="22"/>
  <c r="AF1483" i="22" s="1"/>
  <c r="AB1472" i="22"/>
  <c r="AB1493" i="22"/>
  <c r="X1493" i="22"/>
  <c r="AE1493" i="22" s="1"/>
  <c r="AB1473" i="22"/>
  <c r="AB1475" i="22"/>
  <c r="AB1466" i="22"/>
  <c r="AA1457" i="22"/>
  <c r="AB1457" i="22"/>
  <c r="AH1457" i="22" s="1"/>
  <c r="X1471" i="22"/>
  <c r="AE1471" i="22" s="1"/>
  <c r="Z1460" i="22"/>
  <c r="AG1460" i="22" s="1"/>
  <c r="X1467" i="22"/>
  <c r="AE1467" i="22" s="1"/>
  <c r="Y1442" i="22"/>
  <c r="AF1442" i="22" s="1"/>
  <c r="U1441" i="22"/>
  <c r="AB1424" i="22"/>
  <c r="AA1437" i="22"/>
  <c r="AB1437" i="22"/>
  <c r="AH1437" i="22" s="1"/>
  <c r="Z1464" i="22"/>
  <c r="AG1464" i="22" s="1"/>
  <c r="AB1438" i="22"/>
  <c r="V1430" i="22"/>
  <c r="AC1430" i="22" s="1"/>
  <c r="X1423" i="22"/>
  <c r="AE1423" i="22" s="1"/>
  <c r="V1417" i="22"/>
  <c r="AC1417" i="22" s="1"/>
  <c r="V1409" i="22"/>
  <c r="AC1409" i="22" s="1"/>
  <c r="V1401" i="22"/>
  <c r="AC1401" i="22" s="1"/>
  <c r="V1393" i="22"/>
  <c r="AC1393" i="22" s="1"/>
  <c r="U1383" i="22"/>
  <c r="AB1435" i="22"/>
  <c r="W1435" i="22"/>
  <c r="AD1435" i="22" s="1"/>
  <c r="U1414" i="22"/>
  <c r="U1410" i="22"/>
  <c r="U1406" i="22"/>
  <c r="U1402" i="22"/>
  <c r="U1398" i="22"/>
  <c r="U1394" i="22"/>
  <c r="Y1383" i="22"/>
  <c r="AF1383" i="22" s="1"/>
  <c r="AB1380" i="22"/>
  <c r="AH1380" i="22" s="1"/>
  <c r="AA1380" i="22"/>
  <c r="AB1376" i="22"/>
  <c r="AB1372" i="22"/>
  <c r="AH1372" i="22" s="1"/>
  <c r="AA1372" i="22"/>
  <c r="Z1413" i="22"/>
  <c r="AG1413" i="22" s="1"/>
  <c r="AB1399" i="22"/>
  <c r="AA1395" i="22"/>
  <c r="AB1395" i="22"/>
  <c r="AH1395" i="22" s="1"/>
  <c r="V1388" i="22"/>
  <c r="V1384" i="22"/>
  <c r="X1379" i="22"/>
  <c r="AE1379" i="22" s="1"/>
  <c r="X1375" i="22"/>
  <c r="AE1375" i="22" s="1"/>
  <c r="X1371" i="22"/>
  <c r="AE1371" i="22" s="1"/>
  <c r="X1408" i="22"/>
  <c r="AE1408" i="22" s="1"/>
  <c r="Y1400" i="22"/>
  <c r="AF1400" i="22" s="1"/>
  <c r="U1392" i="22"/>
  <c r="AB1389" i="22"/>
  <c r="X1389" i="22"/>
  <c r="AE1389" i="22" s="1"/>
  <c r="U1385" i="22"/>
  <c r="X1385" i="22"/>
  <c r="AE1385" i="22" s="1"/>
  <c r="V1361" i="22"/>
  <c r="AC1361" i="22" s="1"/>
  <c r="Y1342" i="22"/>
  <c r="AF1342" i="22" s="1"/>
  <c r="Y1326" i="22"/>
  <c r="AF1326" i="22" s="1"/>
  <c r="AB1357" i="22"/>
  <c r="Y1353" i="22"/>
  <c r="AF1353" i="22" s="1"/>
  <c r="Y1337" i="22"/>
  <c r="AF1337" i="22" s="1"/>
  <c r="AH1337" i="22" s="1"/>
  <c r="Y1321" i="22"/>
  <c r="AF1321" i="22" s="1"/>
  <c r="AH1321" i="22" s="1"/>
  <c r="Y1309" i="22"/>
  <c r="AF1309" i="22" s="1"/>
  <c r="Y1416" i="22"/>
  <c r="AF1416" i="22" s="1"/>
  <c r="U1404" i="22"/>
  <c r="AA1367" i="22"/>
  <c r="AB1367" i="22"/>
  <c r="V1363" i="22"/>
  <c r="AC1363" i="22" s="1"/>
  <c r="AB1305" i="22"/>
  <c r="AH1305" i="22" s="1"/>
  <c r="AA1305" i="22"/>
  <c r="AB1355" i="22"/>
  <c r="X1355" i="22"/>
  <c r="AE1355" i="22" s="1"/>
  <c r="AB1351" i="22"/>
  <c r="X1351" i="22"/>
  <c r="AE1351" i="22" s="1"/>
  <c r="X1347" i="22"/>
  <c r="AE1347" i="22" s="1"/>
  <c r="AB1343" i="22"/>
  <c r="X1343" i="22"/>
  <c r="AE1343" i="22" s="1"/>
  <c r="AB1339" i="22"/>
  <c r="X1339" i="22"/>
  <c r="AE1339" i="22" s="1"/>
  <c r="AB1335" i="22"/>
  <c r="X1335" i="22"/>
  <c r="AE1335" i="22" s="1"/>
  <c r="X1331" i="22"/>
  <c r="AE1331" i="22" s="1"/>
  <c r="AB1327" i="22"/>
  <c r="X1327" i="22"/>
  <c r="AE1327" i="22" s="1"/>
  <c r="AB1323" i="22"/>
  <c r="X1323" i="22"/>
  <c r="AE1323" i="22" s="1"/>
  <c r="X1319" i="22"/>
  <c r="AE1319" i="22" s="1"/>
  <c r="AB1315" i="22"/>
  <c r="X1315" i="22"/>
  <c r="AE1315" i="22" s="1"/>
  <c r="Y1296" i="22"/>
  <c r="AF1296" i="22" s="1"/>
  <c r="AB1294" i="22"/>
  <c r="Y1288" i="22"/>
  <c r="AF1288" i="22" s="1"/>
  <c r="Y1280" i="22"/>
  <c r="AF1280" i="22" s="1"/>
  <c r="AB1278" i="22"/>
  <c r="Y1272" i="22"/>
  <c r="AF1272" i="22" s="1"/>
  <c r="AA1270" i="22"/>
  <c r="AB1270" i="22"/>
  <c r="AH1270" i="22" s="1"/>
  <c r="X1364" i="22"/>
  <c r="AE1364" i="22" s="1"/>
  <c r="AA1348" i="22"/>
  <c r="AA1263" i="22"/>
  <c r="AH1345" i="22"/>
  <c r="U1297" i="22"/>
  <c r="U1289" i="22"/>
  <c r="U1281" i="22"/>
  <c r="U1273" i="22"/>
  <c r="U1295" i="22"/>
  <c r="W1279" i="22"/>
  <c r="AD1279" i="22" s="1"/>
  <c r="V1205" i="22"/>
  <c r="Z1202" i="22"/>
  <c r="AG1202" i="22" s="1"/>
  <c r="V1201" i="22"/>
  <c r="Z1198" i="22"/>
  <c r="AG1198" i="22" s="1"/>
  <c r="V1197" i="22"/>
  <c r="Z1194" i="22"/>
  <c r="AG1194" i="22" s="1"/>
  <c r="V1193" i="22"/>
  <c r="Z1190" i="22"/>
  <c r="AG1190" i="22" s="1"/>
  <c r="V1189" i="22"/>
  <c r="Z1186" i="22"/>
  <c r="AG1186" i="22" s="1"/>
  <c r="V1185" i="22"/>
  <c r="Z1182" i="22"/>
  <c r="AG1182" i="22" s="1"/>
  <c r="U1301" i="22"/>
  <c r="U1293" i="22"/>
  <c r="U1285" i="22"/>
  <c r="Y1180" i="22"/>
  <c r="AF1180" i="22" s="1"/>
  <c r="U1171" i="22"/>
  <c r="Z1167" i="22"/>
  <c r="AG1167" i="22" s="1"/>
  <c r="Y1164" i="22"/>
  <c r="AF1164" i="22" s="1"/>
  <c r="U1155" i="22"/>
  <c r="Z1151" i="22"/>
  <c r="AG1151" i="22" s="1"/>
  <c r="Y1148" i="22"/>
  <c r="AF1148" i="22" s="1"/>
  <c r="U1139" i="22"/>
  <c r="Z1135" i="22"/>
  <c r="AG1135" i="22" s="1"/>
  <c r="V1412" i="22"/>
  <c r="AC1412" i="22" s="1"/>
  <c r="X1277" i="22"/>
  <c r="AE1277" i="22" s="1"/>
  <c r="Y1179" i="22"/>
  <c r="AF1179" i="22" s="1"/>
  <c r="Y1171" i="22"/>
  <c r="AF1171" i="22" s="1"/>
  <c r="Y1163" i="22"/>
  <c r="AF1163" i="22" s="1"/>
  <c r="Y1155" i="22"/>
  <c r="AF1155" i="22" s="1"/>
  <c r="Y1147" i="22"/>
  <c r="AF1147" i="22" s="1"/>
  <c r="Y1139" i="22"/>
  <c r="AF1139" i="22" s="1"/>
  <c r="AH1333" i="22"/>
  <c r="W1269" i="22"/>
  <c r="AD1269" i="22" s="1"/>
  <c r="AH1256" i="22"/>
  <c r="AB1207" i="22"/>
  <c r="AH1207" i="22" s="1"/>
  <c r="AA1207" i="22"/>
  <c r="Y1174" i="22"/>
  <c r="AF1174" i="22" s="1"/>
  <c r="Y1158" i="22"/>
  <c r="AF1158" i="22" s="1"/>
  <c r="Y1142" i="22"/>
  <c r="AF1142" i="22" s="1"/>
  <c r="U1132" i="22"/>
  <c r="Y1129" i="22"/>
  <c r="AF1129" i="22" s="1"/>
  <c r="U1128" i="22"/>
  <c r="Y1125" i="22"/>
  <c r="AF1125" i="22" s="1"/>
  <c r="U1124" i="22"/>
  <c r="Y1121" i="22"/>
  <c r="AF1121" i="22" s="1"/>
  <c r="U1120" i="22"/>
  <c r="Y1117" i="22"/>
  <c r="AF1117" i="22" s="1"/>
  <c r="U1116" i="22"/>
  <c r="Y1113" i="22"/>
  <c r="AF1113" i="22" s="1"/>
  <c r="U1112" i="22"/>
  <c r="Y1109" i="22"/>
  <c r="AF1109" i="22" s="1"/>
  <c r="U1108" i="22"/>
  <c r="Y1105" i="22"/>
  <c r="AF1105" i="22" s="1"/>
  <c r="AH1220" i="22"/>
  <c r="W1173" i="22"/>
  <c r="AD1173" i="22" s="1"/>
  <c r="AB1165" i="22"/>
  <c r="X1165" i="22"/>
  <c r="AE1165" i="22" s="1"/>
  <c r="W1141" i="22"/>
  <c r="AD1141" i="22" s="1"/>
  <c r="AB1133" i="22"/>
  <c r="X1133" i="22"/>
  <c r="AE1133" i="22" s="1"/>
  <c r="AA1098" i="22"/>
  <c r="AB1098" i="22"/>
  <c r="AB1082" i="22"/>
  <c r="AA1066" i="22"/>
  <c r="AB1066" i="22"/>
  <c r="AB1050" i="22"/>
  <c r="AB1034" i="22"/>
  <c r="AB1002" i="22"/>
  <c r="Z995" i="22"/>
  <c r="AG995" i="22" s="1"/>
  <c r="Z987" i="22"/>
  <c r="AG987" i="22" s="1"/>
  <c r="AB1103" i="22"/>
  <c r="V1095" i="22"/>
  <c r="AC1095" i="22" s="1"/>
  <c r="AB1087" i="22"/>
  <c r="V1079" i="22"/>
  <c r="AC1079" i="22" s="1"/>
  <c r="AB1071" i="22"/>
  <c r="V1063" i="22"/>
  <c r="AC1063" i="22" s="1"/>
  <c r="AB1055" i="22"/>
  <c r="V1047" i="22"/>
  <c r="AC1047" i="22" s="1"/>
  <c r="AB1039" i="22"/>
  <c r="V1031" i="22"/>
  <c r="AC1031" i="22" s="1"/>
  <c r="AB1023" i="22"/>
  <c r="V1015" i="22"/>
  <c r="AC1015" i="22" s="1"/>
  <c r="AB1007" i="22"/>
  <c r="V999" i="22"/>
  <c r="AC999" i="22" s="1"/>
  <c r="X1169" i="22"/>
  <c r="AE1169" i="22" s="1"/>
  <c r="AB1164" i="22"/>
  <c r="AH1164" i="22" s="1"/>
  <c r="AA1164" i="22"/>
  <c r="W1161" i="22"/>
  <c r="AD1161" i="22" s="1"/>
  <c r="AB1137" i="22"/>
  <c r="X1137" i="22"/>
  <c r="AE1137" i="22" s="1"/>
  <c r="AB1096" i="22"/>
  <c r="AB1092" i="22"/>
  <c r="AB1088" i="22"/>
  <c r="AB1084" i="22"/>
  <c r="AB1080" i="22"/>
  <c r="AB1076" i="22"/>
  <c r="AB1072" i="22"/>
  <c r="AB1068" i="22"/>
  <c r="AB1064" i="22"/>
  <c r="U1060" i="22"/>
  <c r="U1056" i="22"/>
  <c r="U1052" i="22"/>
  <c r="U1048" i="22"/>
  <c r="U1044" i="22"/>
  <c r="U1040" i="22"/>
  <c r="U1036" i="22"/>
  <c r="U1032" i="22"/>
  <c r="U1028" i="22"/>
  <c r="U1024" i="22"/>
  <c r="U1020" i="22"/>
  <c r="U1016" i="22"/>
  <c r="U1012" i="22"/>
  <c r="W1012" i="22"/>
  <c r="AD1012" i="22" s="1"/>
  <c r="U1008" i="22"/>
  <c r="W1008" i="22"/>
  <c r="AD1008" i="22" s="1"/>
  <c r="U1004" i="22"/>
  <c r="W1004" i="22"/>
  <c r="AD1004" i="22" s="1"/>
  <c r="U1000" i="22"/>
  <c r="W1000" i="22"/>
  <c r="AD1000" i="22" s="1"/>
  <c r="Y994" i="22"/>
  <c r="AF994" i="22" s="1"/>
  <c r="Z1101" i="22"/>
  <c r="AG1101" i="22" s="1"/>
  <c r="Y1101" i="22"/>
  <c r="AF1101" i="22" s="1"/>
  <c r="Z1093" i="22"/>
  <c r="AG1093" i="22" s="1"/>
  <c r="Y1093" i="22"/>
  <c r="AF1093" i="22" s="1"/>
  <c r="Z1085" i="22"/>
  <c r="AG1085" i="22" s="1"/>
  <c r="Y1085" i="22"/>
  <c r="AF1085" i="22" s="1"/>
  <c r="Z1077" i="22"/>
  <c r="AG1077" i="22" s="1"/>
  <c r="Y1077" i="22"/>
  <c r="AF1077" i="22" s="1"/>
  <c r="Z1069" i="22"/>
  <c r="AG1069" i="22" s="1"/>
  <c r="Y1069" i="22"/>
  <c r="AF1069" i="22" s="1"/>
  <c r="Z1061" i="22"/>
  <c r="AG1061" i="22" s="1"/>
  <c r="Y1061" i="22"/>
  <c r="AF1061" i="22" s="1"/>
  <c r="Z1053" i="22"/>
  <c r="AG1053" i="22" s="1"/>
  <c r="Y1053" i="22"/>
  <c r="AF1053" i="22" s="1"/>
  <c r="Z1045" i="22"/>
  <c r="AG1045" i="22" s="1"/>
  <c r="Y1045" i="22"/>
  <c r="AF1045" i="22" s="1"/>
  <c r="Z1037" i="22"/>
  <c r="AG1037" i="22" s="1"/>
  <c r="Y1037" i="22"/>
  <c r="AF1037" i="22" s="1"/>
  <c r="Z1029" i="22"/>
  <c r="AG1029" i="22" s="1"/>
  <c r="Y1029" i="22"/>
  <c r="AF1029" i="22" s="1"/>
  <c r="Z1021" i="22"/>
  <c r="AG1021" i="22" s="1"/>
  <c r="Y1021" i="22"/>
  <c r="AF1021" i="22" s="1"/>
  <c r="Z1013" i="22"/>
  <c r="AG1013" i="22" s="1"/>
  <c r="Z1005" i="22"/>
  <c r="AG1005" i="22" s="1"/>
  <c r="AB993" i="22"/>
  <c r="W993" i="22"/>
  <c r="AD993" i="22" s="1"/>
  <c r="X914" i="22"/>
  <c r="AE914" i="22" s="1"/>
  <c r="X910" i="22"/>
  <c r="AE910" i="22" s="1"/>
  <c r="X906" i="22"/>
  <c r="AE906" i="22" s="1"/>
  <c r="X902" i="22"/>
  <c r="AE902" i="22" s="1"/>
  <c r="X898" i="22"/>
  <c r="AE898" i="22" s="1"/>
  <c r="X894" i="22"/>
  <c r="AE894" i="22" s="1"/>
  <c r="X891" i="22"/>
  <c r="AE891" i="22" s="1"/>
  <c r="X887" i="22"/>
  <c r="AE887" i="22" s="1"/>
  <c r="X883" i="22"/>
  <c r="AE883" i="22" s="1"/>
  <c r="X879" i="22"/>
  <c r="AE879" i="22" s="1"/>
  <c r="X875" i="22"/>
  <c r="AE875" i="22" s="1"/>
  <c r="AB873" i="22"/>
  <c r="U871" i="22"/>
  <c r="AB869" i="22"/>
  <c r="U867" i="22"/>
  <c r="AB865" i="22"/>
  <c r="U983" i="22"/>
  <c r="Y980" i="22"/>
  <c r="AF980" i="22" s="1"/>
  <c r="U979" i="22"/>
  <c r="Y976" i="22"/>
  <c r="AF976" i="22" s="1"/>
  <c r="U975" i="22"/>
  <c r="Y972" i="22"/>
  <c r="AF972" i="22" s="1"/>
  <c r="U971" i="22"/>
  <c r="Y968" i="22"/>
  <c r="AF968" i="22" s="1"/>
  <c r="U967" i="22"/>
  <c r="Y964" i="22"/>
  <c r="AF964" i="22" s="1"/>
  <c r="U963" i="22"/>
  <c r="Y960" i="22"/>
  <c r="AF960" i="22" s="1"/>
  <c r="U959" i="22"/>
  <c r="Y956" i="22"/>
  <c r="AF956" i="22" s="1"/>
  <c r="U955" i="22"/>
  <c r="Y952" i="22"/>
  <c r="AF952" i="22" s="1"/>
  <c r="U951" i="22"/>
  <c r="Z948" i="22"/>
  <c r="AG948" i="22" s="1"/>
  <c r="U942" i="22"/>
  <c r="Y938" i="22"/>
  <c r="AF938" i="22" s="1"/>
  <c r="W934" i="22"/>
  <c r="AD934" i="22" s="1"/>
  <c r="Z932" i="22"/>
  <c r="AG932" i="22" s="1"/>
  <c r="U926" i="22"/>
  <c r="Y922" i="22"/>
  <c r="AF922" i="22" s="1"/>
  <c r="W918" i="22"/>
  <c r="AD918" i="22" s="1"/>
  <c r="Z916" i="22"/>
  <c r="AG916" i="22" s="1"/>
  <c r="Y912" i="22"/>
  <c r="AF912" i="22" s="1"/>
  <c r="U903" i="22"/>
  <c r="Y896" i="22"/>
  <c r="AF896" i="22" s="1"/>
  <c r="U888" i="22"/>
  <c r="Y881" i="22"/>
  <c r="AF881" i="22" s="1"/>
  <c r="W944" i="22"/>
  <c r="AD944" i="22" s="1"/>
  <c r="Y932" i="22"/>
  <c r="AF932" i="22" s="1"/>
  <c r="Y924" i="22"/>
  <c r="AF924" i="22" s="1"/>
  <c r="Y916" i="22"/>
  <c r="AF916" i="22" s="1"/>
  <c r="Y910" i="22"/>
  <c r="AF910" i="22" s="1"/>
  <c r="W910" i="22"/>
  <c r="AD910" i="22" s="1"/>
  <c r="W879" i="22"/>
  <c r="AD879" i="22" s="1"/>
  <c r="Z869" i="22"/>
  <c r="AG869" i="22" s="1"/>
  <c r="V868" i="22"/>
  <c r="AC868" i="22" s="1"/>
  <c r="W1097" i="22"/>
  <c r="AD1097" i="22" s="1"/>
  <c r="X1089" i="22"/>
  <c r="AE1089" i="22" s="1"/>
  <c r="Z1073" i="22"/>
  <c r="AG1073" i="22" s="1"/>
  <c r="AB1065" i="22"/>
  <c r="W1065" i="22"/>
  <c r="AD1065" i="22" s="1"/>
  <c r="X1057" i="22"/>
  <c r="AE1057" i="22" s="1"/>
  <c r="Z1041" i="22"/>
  <c r="AG1041" i="22" s="1"/>
  <c r="U1033" i="22"/>
  <c r="W1033" i="22"/>
  <c r="AD1033" i="22" s="1"/>
  <c r="X1025" i="22"/>
  <c r="AE1025" i="22" s="1"/>
  <c r="Z1009" i="22"/>
  <c r="AG1009" i="22" s="1"/>
  <c r="AB1001" i="22"/>
  <c r="W1001" i="22"/>
  <c r="AD1001" i="22" s="1"/>
  <c r="Z997" i="22"/>
  <c r="AG997" i="22" s="1"/>
  <c r="X997" i="22"/>
  <c r="AE997" i="22" s="1"/>
  <c r="Z989" i="22"/>
  <c r="AG989" i="22" s="1"/>
  <c r="X989" i="22"/>
  <c r="AE989" i="22" s="1"/>
  <c r="U947" i="22"/>
  <c r="W943" i="22"/>
  <c r="AD943" i="22" s="1"/>
  <c r="V939" i="22"/>
  <c r="AC939" i="22" s="1"/>
  <c r="Y935" i="22"/>
  <c r="AF935" i="22" s="1"/>
  <c r="V931" i="22"/>
  <c r="AC931" i="22" s="1"/>
  <c r="Y927" i="22"/>
  <c r="AF927" i="22" s="1"/>
  <c r="V923" i="22"/>
  <c r="AC923" i="22" s="1"/>
  <c r="Y919" i="22"/>
  <c r="AF919" i="22" s="1"/>
  <c r="Z894" i="22"/>
  <c r="AG894" i="22" s="1"/>
  <c r="U887" i="22"/>
  <c r="U875" i="22"/>
  <c r="W872" i="22"/>
  <c r="AD872" i="22" s="1"/>
  <c r="W868" i="22"/>
  <c r="AD868" i="22" s="1"/>
  <c r="Y948" i="22"/>
  <c r="AF948" i="22" s="1"/>
  <c r="V932" i="22"/>
  <c r="AC932" i="22" s="1"/>
  <c r="V916" i="22"/>
  <c r="AC916" i="22" s="1"/>
  <c r="Y894" i="22"/>
  <c r="AF894" i="22" s="1"/>
  <c r="W894" i="22"/>
  <c r="AD894" i="22" s="1"/>
  <c r="Z872" i="22"/>
  <c r="AG872" i="22" s="1"/>
  <c r="V870" i="22"/>
  <c r="AC870" i="22" s="1"/>
  <c r="V862" i="22"/>
  <c r="AC862" i="22" s="1"/>
  <c r="V858" i="22"/>
  <c r="AC858" i="22" s="1"/>
  <c r="V854" i="22"/>
  <c r="AC854" i="22" s="1"/>
  <c r="V850" i="22"/>
  <c r="AC850" i="22" s="1"/>
  <c r="V846" i="22"/>
  <c r="AC846" i="22" s="1"/>
  <c r="V842" i="22"/>
  <c r="AC842" i="22" s="1"/>
  <c r="V838" i="22"/>
  <c r="AC838" i="22" s="1"/>
  <c r="V834" i="22"/>
  <c r="AC834" i="22" s="1"/>
  <c r="V830" i="22"/>
  <c r="AC830" i="22" s="1"/>
  <c r="V826" i="22"/>
  <c r="AC826" i="22" s="1"/>
  <c r="V822" i="22"/>
  <c r="AC822" i="22" s="1"/>
  <c r="V818" i="22"/>
  <c r="AC818" i="22" s="1"/>
  <c r="V814" i="22"/>
  <c r="AC814" i="22" s="1"/>
  <c r="V810" i="22"/>
  <c r="AC810" i="22" s="1"/>
  <c r="V806" i="22"/>
  <c r="AC806" i="22" s="1"/>
  <c r="V802" i="22"/>
  <c r="AC802" i="22" s="1"/>
  <c r="V798" i="22"/>
  <c r="AC798" i="22" s="1"/>
  <c r="V794" i="22"/>
  <c r="AC794" i="22" s="1"/>
  <c r="V790" i="22"/>
  <c r="AC790" i="22" s="1"/>
  <c r="V786" i="22"/>
  <c r="AC786" i="22" s="1"/>
  <c r="V782" i="22"/>
  <c r="AC782" i="22" s="1"/>
  <c r="V778" i="22"/>
  <c r="AC778" i="22" s="1"/>
  <c r="Y864" i="22"/>
  <c r="AF864" i="22" s="1"/>
  <c r="U863" i="22"/>
  <c r="X861" i="22"/>
  <c r="AE861" i="22" s="1"/>
  <c r="Y860" i="22"/>
  <c r="AF860" i="22" s="1"/>
  <c r="U859" i="22"/>
  <c r="X857" i="22"/>
  <c r="AE857" i="22" s="1"/>
  <c r="Y856" i="22"/>
  <c r="AF856" i="22" s="1"/>
  <c r="U855" i="22"/>
  <c r="X853" i="22"/>
  <c r="AE853" i="22" s="1"/>
  <c r="Y852" i="22"/>
  <c r="AF852" i="22" s="1"/>
  <c r="U851" i="22"/>
  <c r="X849" i="22"/>
  <c r="AE849" i="22" s="1"/>
  <c r="Y848" i="22"/>
  <c r="AF848" i="22" s="1"/>
  <c r="U847" i="22"/>
  <c r="X845" i="22"/>
  <c r="AE845" i="22" s="1"/>
  <c r="Y844" i="22"/>
  <c r="AF844" i="22" s="1"/>
  <c r="U843" i="22"/>
  <c r="X841" i="22"/>
  <c r="AE841" i="22" s="1"/>
  <c r="Y840" i="22"/>
  <c r="AF840" i="22" s="1"/>
  <c r="U839" i="22"/>
  <c r="X837" i="22"/>
  <c r="AE837" i="22" s="1"/>
  <c r="Y836" i="22"/>
  <c r="AF836" i="22" s="1"/>
  <c r="U835" i="22"/>
  <c r="X833" i="22"/>
  <c r="AE833" i="22" s="1"/>
  <c r="Y832" i="22"/>
  <c r="AF832" i="22" s="1"/>
  <c r="U831" i="22"/>
  <c r="X829" i="22"/>
  <c r="AE829" i="22" s="1"/>
  <c r="Y828" i="22"/>
  <c r="AF828" i="22" s="1"/>
  <c r="U827" i="22"/>
  <c r="X825" i="22"/>
  <c r="AE825" i="22" s="1"/>
  <c r="Y824" i="22"/>
  <c r="AF824" i="22" s="1"/>
  <c r="U823" i="22"/>
  <c r="X821" i="22"/>
  <c r="AE821" i="22" s="1"/>
  <c r="Y820" i="22"/>
  <c r="AF820" i="22" s="1"/>
  <c r="U819" i="22"/>
  <c r="X817" i="22"/>
  <c r="AE817" i="22" s="1"/>
  <c r="Y816" i="22"/>
  <c r="AF816" i="22" s="1"/>
  <c r="U815" i="22"/>
  <c r="X813" i="22"/>
  <c r="AE813" i="22" s="1"/>
  <c r="Y812" i="22"/>
  <c r="AF812" i="22" s="1"/>
  <c r="U811" i="22"/>
  <c r="X809" i="22"/>
  <c r="AE809" i="22" s="1"/>
  <c r="Y808" i="22"/>
  <c r="AF808" i="22" s="1"/>
  <c r="U807" i="22"/>
  <c r="X805" i="22"/>
  <c r="AE805" i="22" s="1"/>
  <c r="Y804" i="22"/>
  <c r="AF804" i="22" s="1"/>
  <c r="U803" i="22"/>
  <c r="X801" i="22"/>
  <c r="AE801" i="22" s="1"/>
  <c r="Y800" i="22"/>
  <c r="AF800" i="22" s="1"/>
  <c r="U799" i="22"/>
  <c r="X797" i="22"/>
  <c r="AE797" i="22" s="1"/>
  <c r="Y796" i="22"/>
  <c r="AF796" i="22" s="1"/>
  <c r="U795" i="22"/>
  <c r="X793" i="22"/>
  <c r="AE793" i="22" s="1"/>
  <c r="Y792" i="22"/>
  <c r="AF792" i="22" s="1"/>
  <c r="U791" i="22"/>
  <c r="X789" i="22"/>
  <c r="AE789" i="22" s="1"/>
  <c r="Y788" i="22"/>
  <c r="AF788" i="22" s="1"/>
  <c r="U787" i="22"/>
  <c r="X785" i="22"/>
  <c r="AE785" i="22" s="1"/>
  <c r="Y784" i="22"/>
  <c r="AF784" i="22" s="1"/>
  <c r="U783" i="22"/>
  <c r="X781" i="22"/>
  <c r="AE781" i="22" s="1"/>
  <c r="Y780" i="22"/>
  <c r="AF780" i="22" s="1"/>
  <c r="U779" i="22"/>
  <c r="X777" i="22"/>
  <c r="AE777" i="22" s="1"/>
  <c r="Y776" i="22"/>
  <c r="AF776" i="22" s="1"/>
  <c r="Y775" i="22"/>
  <c r="AF775" i="22" s="1"/>
  <c r="Y771" i="22"/>
  <c r="AF771" i="22" s="1"/>
  <c r="Y767" i="22"/>
  <c r="AF767" i="22" s="1"/>
  <c r="U775" i="22"/>
  <c r="W772" i="22"/>
  <c r="AD772" i="22" s="1"/>
  <c r="U771" i="22"/>
  <c r="W768" i="22"/>
  <c r="AD768" i="22" s="1"/>
  <c r="U767" i="22"/>
  <c r="X773" i="22"/>
  <c r="AE773" i="22" s="1"/>
  <c r="X769" i="22"/>
  <c r="AE769" i="22" s="1"/>
  <c r="AB774" i="22"/>
  <c r="AB772" i="22"/>
  <c r="AB770" i="22"/>
  <c r="AA768" i="22"/>
  <c r="AB768" i="22"/>
  <c r="AH768" i="22" s="1"/>
  <c r="W774" i="22"/>
  <c r="AD774" i="22" s="1"/>
  <c r="U773" i="22"/>
  <c r="W770" i="22"/>
  <c r="AD770" i="22" s="1"/>
  <c r="U769" i="22"/>
  <c r="W766" i="22"/>
  <c r="AD766" i="22" s="1"/>
  <c r="X775" i="22"/>
  <c r="AE775" i="22" s="1"/>
  <c r="X771" i="22"/>
  <c r="AE771" i="22" s="1"/>
  <c r="X767" i="22"/>
  <c r="AE767" i="22" s="1"/>
  <c r="N10" i="101"/>
  <c r="K52" i="50"/>
  <c r="K44" i="50" s="1"/>
  <c r="N10" i="105"/>
  <c r="N10" i="99"/>
  <c r="K25" i="101"/>
  <c r="K52" i="97"/>
  <c r="K44" i="97" s="1"/>
  <c r="K52" i="94"/>
  <c r="K44" i="94" s="1"/>
  <c r="O10" i="121"/>
  <c r="O10" i="129"/>
  <c r="L51" i="113"/>
  <c r="L43" i="113" s="1"/>
  <c r="L23" i="113"/>
  <c r="G51" i="111"/>
  <c r="G43" i="111" s="1"/>
  <c r="G23" i="111"/>
  <c r="K53" i="100"/>
  <c r="K45" i="100" s="1"/>
  <c r="K25" i="100"/>
  <c r="K52" i="110"/>
  <c r="K44" i="110" s="1"/>
  <c r="K31" i="110"/>
  <c r="K24" i="110"/>
  <c r="K24" i="108"/>
  <c r="K31" i="108"/>
  <c r="K52" i="108"/>
  <c r="K44" i="108" s="1"/>
  <c r="K53" i="112"/>
  <c r="K45" i="112" s="1"/>
  <c r="K25" i="112"/>
  <c r="K53" i="122"/>
  <c r="K45" i="122" s="1"/>
  <c r="K25" i="122"/>
  <c r="K53" i="104"/>
  <c r="K45" i="104" s="1"/>
  <c r="K25" i="104"/>
  <c r="K31" i="113"/>
  <c r="K24" i="113"/>
  <c r="K52" i="113"/>
  <c r="K44" i="113" s="1"/>
  <c r="K52" i="124"/>
  <c r="K44" i="124" s="1"/>
  <c r="K24" i="124"/>
  <c r="K53" i="116"/>
  <c r="K45" i="116" s="1"/>
  <c r="K25" i="116"/>
  <c r="K24" i="122"/>
  <c r="K52" i="122"/>
  <c r="K44" i="122" s="1"/>
  <c r="P10" i="114"/>
  <c r="K25" i="126"/>
  <c r="L23" i="114"/>
  <c r="K31" i="104"/>
  <c r="K24" i="104"/>
  <c r="K25" i="109"/>
  <c r="K53" i="109"/>
  <c r="K45" i="109" s="1"/>
  <c r="K52" i="130"/>
  <c r="K44" i="130" s="1"/>
  <c r="K24" i="130"/>
  <c r="K52" i="123"/>
  <c r="K44" i="123" s="1"/>
  <c r="K24" i="123"/>
  <c r="K24" i="105"/>
  <c r="K52" i="105"/>
  <c r="K44" i="105" s="1"/>
  <c r="K31" i="105"/>
  <c r="K53" i="127"/>
  <c r="K45" i="127" s="1"/>
  <c r="K25" i="127"/>
  <c r="I51" i="106"/>
  <c r="I43" i="106" s="1"/>
  <c r="I23" i="106"/>
  <c r="K52" i="93"/>
  <c r="K44" i="93" s="1"/>
  <c r="K24" i="93"/>
  <c r="K53" i="91"/>
  <c r="K45" i="91" s="1"/>
  <c r="K25" i="91"/>
  <c r="K25" i="129"/>
  <c r="K25" i="124"/>
  <c r="K25" i="97"/>
  <c r="K52" i="107"/>
  <c r="K44" i="107" s="1"/>
  <c r="K25" i="108"/>
  <c r="K25" i="103"/>
  <c r="K25" i="96"/>
  <c r="K53" i="96"/>
  <c r="K45" i="96" s="1"/>
  <c r="K25" i="114"/>
  <c r="K53" i="114"/>
  <c r="K45" i="114" s="1"/>
  <c r="K52" i="115"/>
  <c r="K44" i="115" s="1"/>
  <c r="K24" i="115"/>
  <c r="K31" i="115"/>
  <c r="K53" i="106"/>
  <c r="K45" i="106" s="1"/>
  <c r="K25" i="106"/>
  <c r="K24" i="129"/>
  <c r="K52" i="129"/>
  <c r="K44" i="129" s="1"/>
  <c r="K52" i="119"/>
  <c r="K44" i="119" s="1"/>
  <c r="K24" i="119"/>
  <c r="K24" i="128"/>
  <c r="K52" i="128"/>
  <c r="K44" i="128" s="1"/>
  <c r="K25" i="118"/>
  <c r="K53" i="118"/>
  <c r="K45" i="118" s="1"/>
  <c r="K53" i="125"/>
  <c r="K45" i="125" s="1"/>
  <c r="K25" i="125"/>
  <c r="K53" i="119"/>
  <c r="K45" i="119" s="1"/>
  <c r="K25" i="119"/>
  <c r="K53" i="128"/>
  <c r="K45" i="128" s="1"/>
  <c r="K25" i="128"/>
  <c r="K24" i="95"/>
  <c r="K52" i="95"/>
  <c r="K44" i="95" s="1"/>
  <c r="K31" i="107"/>
  <c r="K23" i="107" s="1"/>
  <c r="I51" i="105"/>
  <c r="I43" i="105" s="1"/>
  <c r="K25" i="93"/>
  <c r="N10" i="127"/>
  <c r="K31" i="111"/>
  <c r="K52" i="111"/>
  <c r="K44" i="111" s="1"/>
  <c r="K24" i="111"/>
  <c r="K52" i="91"/>
  <c r="K44" i="91" s="1"/>
  <c r="K24" i="91"/>
  <c r="K52" i="5"/>
  <c r="K44" i="5" s="1"/>
  <c r="K24" i="5"/>
  <c r="K52" i="98"/>
  <c r="K44" i="98" s="1"/>
  <c r="K24" i="98"/>
  <c r="K53" i="94"/>
  <c r="K45" i="94" s="1"/>
  <c r="K25" i="94"/>
  <c r="K53" i="99"/>
  <c r="K45" i="99" s="1"/>
  <c r="K25" i="99"/>
  <c r="K53" i="95"/>
  <c r="K45" i="95" s="1"/>
  <c r="K25" i="95"/>
  <c r="K24" i="92"/>
  <c r="K52" i="92"/>
  <c r="K44" i="92" s="1"/>
  <c r="K24" i="101"/>
  <c r="K52" i="101"/>
  <c r="K44" i="101" s="1"/>
  <c r="K52" i="118"/>
  <c r="K44" i="118" s="1"/>
  <c r="K24" i="118"/>
  <c r="K53" i="111"/>
  <c r="K45" i="111" s="1"/>
  <c r="K25" i="111"/>
  <c r="K24" i="103"/>
  <c r="K52" i="103"/>
  <c r="K44" i="103" s="1"/>
  <c r="K31" i="103"/>
  <c r="K53" i="107"/>
  <c r="K45" i="107" s="1"/>
  <c r="K25" i="107"/>
  <c r="K31" i="114"/>
  <c r="K24" i="114"/>
  <c r="K52" i="126"/>
  <c r="K44" i="126" s="1"/>
  <c r="K24" i="126"/>
  <c r="K52" i="120"/>
  <c r="K44" i="120" s="1"/>
  <c r="K24" i="120"/>
  <c r="K52" i="100"/>
  <c r="K44" i="100" s="1"/>
  <c r="K24" i="100"/>
  <c r="K52" i="96"/>
  <c r="K44" i="96" s="1"/>
  <c r="K24" i="96"/>
  <c r="K51" i="116"/>
  <c r="K43" i="116" s="1"/>
  <c r="O51" i="112"/>
  <c r="O43" i="112" s="1"/>
  <c r="L23" i="106"/>
  <c r="L51" i="106"/>
  <c r="L43" i="106" s="1"/>
  <c r="L23" i="108"/>
  <c r="L51" i="108"/>
  <c r="L43" i="108" s="1"/>
  <c r="J53" i="96"/>
  <c r="J45" i="96" s="1"/>
  <c r="J25" i="96"/>
  <c r="J52" i="113"/>
  <c r="J44" i="113" s="1"/>
  <c r="J31" i="113"/>
  <c r="J24" i="113"/>
  <c r="J53" i="108"/>
  <c r="J45" i="108" s="1"/>
  <c r="J25" i="108"/>
  <c r="J53" i="117"/>
  <c r="J45" i="117" s="1"/>
  <c r="J25" i="117"/>
  <c r="J24" i="124"/>
  <c r="J52" i="124"/>
  <c r="J44" i="124" s="1"/>
  <c r="J24" i="130"/>
  <c r="J52" i="130"/>
  <c r="J44" i="130" s="1"/>
  <c r="J52" i="110"/>
  <c r="J44" i="110" s="1"/>
  <c r="J31" i="110"/>
  <c r="J24" i="110"/>
  <c r="J52" i="92"/>
  <c r="J44" i="92" s="1"/>
  <c r="J24" i="92"/>
  <c r="N23" i="113"/>
  <c r="N51" i="113"/>
  <c r="N43" i="113" s="1"/>
  <c r="M51" i="112"/>
  <c r="M43" i="112" s="1"/>
  <c r="M23" i="112"/>
  <c r="K23" i="109"/>
  <c r="P51" i="108"/>
  <c r="P43" i="108" s="1"/>
  <c r="P23" i="108"/>
  <c r="N23" i="103"/>
  <c r="J52" i="97"/>
  <c r="J44" i="97" s="1"/>
  <c r="J24" i="97"/>
  <c r="J53" i="105"/>
  <c r="J45" i="105" s="1"/>
  <c r="J25" i="105"/>
  <c r="J31" i="105"/>
  <c r="J24" i="105"/>
  <c r="J52" i="105"/>
  <c r="J44" i="105" s="1"/>
  <c r="J53" i="98"/>
  <c r="J45" i="98" s="1"/>
  <c r="J25" i="98"/>
  <c r="J52" i="106"/>
  <c r="J44" i="106" s="1"/>
  <c r="J24" i="106"/>
  <c r="J31" i="106"/>
  <c r="J52" i="111"/>
  <c r="J44" i="111" s="1"/>
  <c r="J31" i="111"/>
  <c r="J24" i="111"/>
  <c r="J24" i="109"/>
  <c r="J52" i="109"/>
  <c r="J44" i="109" s="1"/>
  <c r="J31" i="109"/>
  <c r="J52" i="123"/>
  <c r="J44" i="123" s="1"/>
  <c r="J24" i="123"/>
  <c r="J24" i="120"/>
  <c r="J52" i="120"/>
  <c r="J44" i="120" s="1"/>
  <c r="J52" i="117"/>
  <c r="J44" i="117" s="1"/>
  <c r="J24" i="117"/>
  <c r="J53" i="122"/>
  <c r="J45" i="122" s="1"/>
  <c r="J25" i="122"/>
  <c r="J53" i="120"/>
  <c r="J45" i="120" s="1"/>
  <c r="J25" i="120"/>
  <c r="J53" i="129"/>
  <c r="J45" i="129" s="1"/>
  <c r="J25" i="129"/>
  <c r="J53" i="124"/>
  <c r="J45" i="124" s="1"/>
  <c r="J25" i="124"/>
  <c r="J52" i="128"/>
  <c r="J44" i="128" s="1"/>
  <c r="J24" i="128"/>
  <c r="I51" i="109"/>
  <c r="I43" i="109" s="1"/>
  <c r="I23" i="109"/>
  <c r="J24" i="102"/>
  <c r="J52" i="102"/>
  <c r="J44" i="102" s="1"/>
  <c r="J53" i="91"/>
  <c r="J45" i="91" s="1"/>
  <c r="J25" i="91"/>
  <c r="J53" i="101"/>
  <c r="J45" i="101" s="1"/>
  <c r="J25" i="101"/>
  <c r="J24" i="100"/>
  <c r="J52" i="100"/>
  <c r="J44" i="100" s="1"/>
  <c r="J53" i="106"/>
  <c r="J45" i="106" s="1"/>
  <c r="J25" i="106"/>
  <c r="J24" i="116"/>
  <c r="J52" i="116"/>
  <c r="J44" i="116" s="1"/>
  <c r="J31" i="116"/>
  <c r="J24" i="126"/>
  <c r="J52" i="126"/>
  <c r="J44" i="126" s="1"/>
  <c r="J53" i="127"/>
  <c r="J45" i="127" s="1"/>
  <c r="J25" i="127"/>
  <c r="J53" i="94"/>
  <c r="J45" i="94" s="1"/>
  <c r="J25" i="94"/>
  <c r="J24" i="91"/>
  <c r="J52" i="91"/>
  <c r="J44" i="91" s="1"/>
  <c r="M23" i="104"/>
  <c r="M51" i="104"/>
  <c r="M43" i="104" s="1"/>
  <c r="N10" i="123"/>
  <c r="H51" i="115"/>
  <c r="H43" i="115" s="1"/>
  <c r="M23" i="114"/>
  <c r="M51" i="114"/>
  <c r="M43" i="114" s="1"/>
  <c r="K51" i="112"/>
  <c r="K43" i="112" s="1"/>
  <c r="O10" i="117"/>
  <c r="I51" i="111"/>
  <c r="I43" i="111" s="1"/>
  <c r="I23" i="111"/>
  <c r="M23" i="109"/>
  <c r="M51" i="109"/>
  <c r="M43" i="109" s="1"/>
  <c r="G23" i="116"/>
  <c r="G51" i="116"/>
  <c r="G43" i="116" s="1"/>
  <c r="N23" i="108"/>
  <c r="N51" i="108"/>
  <c r="N43" i="108" s="1"/>
  <c r="P51" i="106"/>
  <c r="P43" i="106" s="1"/>
  <c r="H23" i="106"/>
  <c r="H51" i="106"/>
  <c r="H43" i="106" s="1"/>
  <c r="J53" i="93"/>
  <c r="J45" i="93" s="1"/>
  <c r="J25" i="93"/>
  <c r="J24" i="50"/>
  <c r="J52" i="50"/>
  <c r="J44" i="50" s="1"/>
  <c r="J53" i="100"/>
  <c r="J45" i="100" s="1"/>
  <c r="J25" i="100"/>
  <c r="J53" i="112"/>
  <c r="J45" i="112" s="1"/>
  <c r="J25" i="112"/>
  <c r="J31" i="108"/>
  <c r="J52" i="108"/>
  <c r="J44" i="108" s="1"/>
  <c r="J24" i="108"/>
  <c r="J24" i="99"/>
  <c r="J52" i="99"/>
  <c r="J44" i="99" s="1"/>
  <c r="J53" i="109"/>
  <c r="J45" i="109" s="1"/>
  <c r="J25" i="109"/>
  <c r="J53" i="114"/>
  <c r="J45" i="114" s="1"/>
  <c r="J25" i="114"/>
  <c r="J53" i="110"/>
  <c r="J45" i="110" s="1"/>
  <c r="J25" i="110"/>
  <c r="J31" i="115"/>
  <c r="J24" i="115"/>
  <c r="J52" i="115"/>
  <c r="J44" i="115" s="1"/>
  <c r="J24" i="112"/>
  <c r="J52" i="112"/>
  <c r="J44" i="112" s="1"/>
  <c r="J31" i="112"/>
  <c r="J53" i="119"/>
  <c r="J45" i="119" s="1"/>
  <c r="J25" i="119"/>
  <c r="J25" i="121"/>
  <c r="J53" i="121"/>
  <c r="J45" i="121" s="1"/>
  <c r="J24" i="121"/>
  <c r="J52" i="121"/>
  <c r="J44" i="121" s="1"/>
  <c r="J25" i="125"/>
  <c r="J53" i="125"/>
  <c r="J45" i="125" s="1"/>
  <c r="J24" i="125"/>
  <c r="J52" i="125"/>
  <c r="J44" i="125" s="1"/>
  <c r="J25" i="126"/>
  <c r="J53" i="126"/>
  <c r="J45" i="126" s="1"/>
  <c r="J24" i="95"/>
  <c r="J52" i="95"/>
  <c r="J44" i="95" s="1"/>
  <c r="J53" i="50"/>
  <c r="J45" i="50" s="1"/>
  <c r="J25" i="50"/>
  <c r="N23" i="110"/>
  <c r="N51" i="110"/>
  <c r="N43" i="110" s="1"/>
  <c r="O51" i="106"/>
  <c r="O43" i="106" s="1"/>
  <c r="O23" i="106"/>
  <c r="L23" i="105"/>
  <c r="L51" i="105"/>
  <c r="L43" i="105" s="1"/>
  <c r="O51" i="107"/>
  <c r="O43" i="107" s="1"/>
  <c r="O23" i="107"/>
  <c r="J31" i="104"/>
  <c r="J24" i="104"/>
  <c r="J52" i="104"/>
  <c r="J44" i="104" s="1"/>
  <c r="J53" i="103"/>
  <c r="J45" i="103" s="1"/>
  <c r="J25" i="103"/>
  <c r="J25" i="115"/>
  <c r="J53" i="115"/>
  <c r="J45" i="115" s="1"/>
  <c r="J52" i="119"/>
  <c r="J44" i="119" s="1"/>
  <c r="J24" i="119"/>
  <c r="J25" i="130"/>
  <c r="J53" i="130"/>
  <c r="J45" i="130" s="1"/>
  <c r="H51" i="108"/>
  <c r="H43" i="108" s="1"/>
  <c r="H23" i="108"/>
  <c r="O51" i="111"/>
  <c r="O43" i="111" s="1"/>
  <c r="O23" i="111"/>
  <c r="L23" i="115"/>
  <c r="L51" i="115"/>
  <c r="L43" i="115" s="1"/>
  <c r="I51" i="112"/>
  <c r="I43" i="112" s="1"/>
  <c r="I23" i="112"/>
  <c r="M23" i="111"/>
  <c r="G23" i="109"/>
  <c r="I23" i="107"/>
  <c r="I51" i="107"/>
  <c r="I43" i="107" s="1"/>
  <c r="J52" i="103"/>
  <c r="J44" i="103" s="1"/>
  <c r="J31" i="103"/>
  <c r="J24" i="103"/>
  <c r="J24" i="94"/>
  <c r="J52" i="94"/>
  <c r="J44" i="94" s="1"/>
  <c r="J53" i="5"/>
  <c r="J45" i="5" s="1"/>
  <c r="J25" i="5"/>
  <c r="J52" i="101"/>
  <c r="J44" i="101" s="1"/>
  <c r="J24" i="101"/>
  <c r="J53" i="99"/>
  <c r="J45" i="99" s="1"/>
  <c r="J25" i="99"/>
  <c r="J25" i="111"/>
  <c r="J53" i="111"/>
  <c r="J45" i="111" s="1"/>
  <c r="J53" i="102"/>
  <c r="J45" i="102" s="1"/>
  <c r="J25" i="102"/>
  <c r="J24" i="107"/>
  <c r="J52" i="107"/>
  <c r="J44" i="107" s="1"/>
  <c r="J31" i="107"/>
  <c r="J24" i="118"/>
  <c r="J52" i="118"/>
  <c r="J44" i="118" s="1"/>
  <c r="J31" i="114"/>
  <c r="J24" i="114"/>
  <c r="J52" i="114"/>
  <c r="J44" i="114" s="1"/>
  <c r="J53" i="116"/>
  <c r="J45" i="116" s="1"/>
  <c r="J25" i="116"/>
  <c r="J53" i="113"/>
  <c r="J45" i="113" s="1"/>
  <c r="J25" i="113"/>
  <c r="J53" i="118"/>
  <c r="J45" i="118" s="1"/>
  <c r="J25" i="118"/>
  <c r="J52" i="122"/>
  <c r="J44" i="122" s="1"/>
  <c r="J24" i="122"/>
  <c r="J53" i="123"/>
  <c r="J45" i="123" s="1"/>
  <c r="J25" i="123"/>
  <c r="J52" i="129"/>
  <c r="J44" i="129" s="1"/>
  <c r="J24" i="129"/>
  <c r="J53" i="128"/>
  <c r="J45" i="128" s="1"/>
  <c r="J25" i="128"/>
  <c r="J24" i="127"/>
  <c r="J52" i="127"/>
  <c r="J44" i="127" s="1"/>
  <c r="I23" i="104"/>
  <c r="I51" i="104"/>
  <c r="I43" i="104" s="1"/>
  <c r="H51" i="105"/>
  <c r="H43" i="105" s="1"/>
  <c r="J53" i="104"/>
  <c r="J45" i="104" s="1"/>
  <c r="J25" i="104"/>
  <c r="J53" i="95"/>
  <c r="J45" i="95" s="1"/>
  <c r="J25" i="95"/>
  <c r="K31" i="123"/>
  <c r="K51" i="123" s="1"/>
  <c r="E4" i="123"/>
  <c r="P31" i="123"/>
  <c r="P51" i="123" s="1"/>
  <c r="O31" i="123"/>
  <c r="O51" i="123" s="1"/>
  <c r="I31" i="123"/>
  <c r="I51" i="123" s="1"/>
  <c r="E5" i="105"/>
  <c r="E5" i="103"/>
  <c r="M31" i="123"/>
  <c r="M51" i="123" s="1"/>
  <c r="H31" i="123"/>
  <c r="H51" i="123" s="1"/>
  <c r="J31" i="123"/>
  <c r="J51" i="123" s="1"/>
  <c r="G31" i="123"/>
  <c r="G51" i="123" s="1"/>
  <c r="L31" i="123"/>
  <c r="L51" i="123" s="1"/>
  <c r="E37" i="129"/>
  <c r="L31" i="102"/>
  <c r="L51" i="102" s="1"/>
  <c r="D6" i="94"/>
  <c r="E17" i="105"/>
  <c r="J31" i="100"/>
  <c r="J51" i="100" s="1"/>
  <c r="K31" i="100"/>
  <c r="K51" i="100" s="1"/>
  <c r="L31" i="100"/>
  <c r="L51" i="100" s="1"/>
  <c r="E5" i="96"/>
  <c r="E17" i="122"/>
  <c r="D6" i="98"/>
  <c r="G30" i="98" s="1"/>
  <c r="G50" i="98" s="1"/>
  <c r="E17" i="96"/>
  <c r="E5" i="122"/>
  <c r="G31" i="102"/>
  <c r="G51" i="102" s="1"/>
  <c r="E17" i="129"/>
  <c r="E5" i="107"/>
  <c r="K31" i="102"/>
  <c r="K51" i="102" s="1"/>
  <c r="P31" i="102"/>
  <c r="P51" i="102" s="1"/>
  <c r="E31" i="102"/>
  <c r="E51" i="102" s="1"/>
  <c r="D6" i="96"/>
  <c r="E30" i="96" s="1"/>
  <c r="E50" i="96" s="1"/>
  <c r="D6" i="127"/>
  <c r="E17" i="107"/>
  <c r="I31" i="102"/>
  <c r="I51" i="102" s="1"/>
  <c r="O31" i="102"/>
  <c r="O51" i="102" s="1"/>
  <c r="E17" i="94"/>
  <c r="E4" i="102"/>
  <c r="E37" i="94"/>
  <c r="N31" i="100"/>
  <c r="N51" i="100" s="1"/>
  <c r="M31" i="100"/>
  <c r="M51" i="100" s="1"/>
  <c r="E31" i="100"/>
  <c r="E3" i="96"/>
  <c r="E17" i="103"/>
  <c r="I31" i="100"/>
  <c r="I51" i="100" s="1"/>
  <c r="O31" i="100"/>
  <c r="O51" i="100" s="1"/>
  <c r="E4" i="100"/>
  <c r="H31" i="100"/>
  <c r="H51" i="100" s="1"/>
  <c r="N31" i="102"/>
  <c r="N51" i="102" s="1"/>
  <c r="M31" i="102"/>
  <c r="M51" i="102" s="1"/>
  <c r="J31" i="102"/>
  <c r="J51" i="102" s="1"/>
  <c r="E37" i="98"/>
  <c r="E5" i="98"/>
  <c r="D6" i="116"/>
  <c r="E3" i="116"/>
  <c r="D6" i="108"/>
  <c r="E3" i="108"/>
  <c r="E3" i="106"/>
  <c r="D6" i="106"/>
  <c r="D6" i="110"/>
  <c r="E3" i="110"/>
  <c r="N31" i="101"/>
  <c r="N51" i="101" s="1"/>
  <c r="J31" i="101"/>
  <c r="J51" i="101" s="1"/>
  <c r="E31" i="101"/>
  <c r="M31" i="101"/>
  <c r="M51" i="101" s="1"/>
  <c r="I31" i="101"/>
  <c r="I51" i="101" s="1"/>
  <c r="L31" i="101"/>
  <c r="L51" i="101" s="1"/>
  <c r="K31" i="101"/>
  <c r="K51" i="101" s="1"/>
  <c r="P31" i="101"/>
  <c r="P51" i="101" s="1"/>
  <c r="H31" i="101"/>
  <c r="H51" i="101" s="1"/>
  <c r="E4" i="101"/>
  <c r="G31" i="101"/>
  <c r="G51" i="101" s="1"/>
  <c r="O31" i="101"/>
  <c r="O51" i="101" s="1"/>
  <c r="D6" i="107"/>
  <c r="E37" i="93"/>
  <c r="E17" i="93"/>
  <c r="E5" i="93"/>
  <c r="E37" i="91"/>
  <c r="E17" i="91"/>
  <c r="E5" i="91"/>
  <c r="E37" i="5"/>
  <c r="E17" i="5"/>
  <c r="E5" i="5"/>
  <c r="N31" i="99"/>
  <c r="N51" i="99" s="1"/>
  <c r="J31" i="99"/>
  <c r="J51" i="99" s="1"/>
  <c r="E31" i="99"/>
  <c r="M31" i="99"/>
  <c r="M51" i="99" s="1"/>
  <c r="I31" i="99"/>
  <c r="I51" i="99" s="1"/>
  <c r="P31" i="99"/>
  <c r="P51" i="99" s="1"/>
  <c r="L31" i="99"/>
  <c r="L51" i="99" s="1"/>
  <c r="H31" i="99"/>
  <c r="H51" i="99" s="1"/>
  <c r="K31" i="99"/>
  <c r="K51" i="99" s="1"/>
  <c r="E4" i="99"/>
  <c r="G31" i="99"/>
  <c r="G51" i="99" s="1"/>
  <c r="O31" i="99"/>
  <c r="O51" i="99" s="1"/>
  <c r="E3" i="97"/>
  <c r="D6" i="97"/>
  <c r="P31" i="91"/>
  <c r="P51" i="91" s="1"/>
  <c r="L31" i="91"/>
  <c r="L51" i="91" s="1"/>
  <c r="H31" i="91"/>
  <c r="H51" i="91" s="1"/>
  <c r="O31" i="91"/>
  <c r="O51" i="91" s="1"/>
  <c r="K31" i="91"/>
  <c r="K51" i="91" s="1"/>
  <c r="G31" i="91"/>
  <c r="G51" i="91" s="1"/>
  <c r="E4" i="91"/>
  <c r="N31" i="91"/>
  <c r="N51" i="91" s="1"/>
  <c r="J31" i="91"/>
  <c r="J51" i="91" s="1"/>
  <c r="E31" i="91"/>
  <c r="M31" i="91"/>
  <c r="M51" i="91" s="1"/>
  <c r="I31" i="91"/>
  <c r="I51" i="91" s="1"/>
  <c r="E5" i="95"/>
  <c r="E17" i="95"/>
  <c r="E37" i="95"/>
  <c r="D6" i="92"/>
  <c r="E3" i="92"/>
  <c r="N31" i="92"/>
  <c r="N51" i="92" s="1"/>
  <c r="J31" i="92"/>
  <c r="J51" i="92" s="1"/>
  <c r="E31" i="92"/>
  <c r="M31" i="92"/>
  <c r="M51" i="92" s="1"/>
  <c r="I31" i="92"/>
  <c r="I51" i="92" s="1"/>
  <c r="P31" i="92"/>
  <c r="P51" i="92" s="1"/>
  <c r="L31" i="92"/>
  <c r="L51" i="92" s="1"/>
  <c r="H31" i="92"/>
  <c r="H51" i="92" s="1"/>
  <c r="K31" i="92"/>
  <c r="K51" i="92" s="1"/>
  <c r="E4" i="92"/>
  <c r="G31" i="92"/>
  <c r="G51" i="92" s="1"/>
  <c r="O31" i="92"/>
  <c r="O51" i="92" s="1"/>
  <c r="E37" i="126"/>
  <c r="E17" i="126"/>
  <c r="E5" i="126"/>
  <c r="E5" i="123"/>
  <c r="E37" i="123"/>
  <c r="E17" i="123"/>
  <c r="O31" i="122"/>
  <c r="O51" i="122" s="1"/>
  <c r="K31" i="122"/>
  <c r="K51" i="122" s="1"/>
  <c r="G31" i="122"/>
  <c r="G51" i="122" s="1"/>
  <c r="E4" i="122"/>
  <c r="N31" i="122"/>
  <c r="N51" i="122" s="1"/>
  <c r="J31" i="122"/>
  <c r="J51" i="122" s="1"/>
  <c r="E31" i="122"/>
  <c r="M31" i="122"/>
  <c r="M51" i="122" s="1"/>
  <c r="L31" i="122"/>
  <c r="L51" i="122" s="1"/>
  <c r="I31" i="122"/>
  <c r="I51" i="122" s="1"/>
  <c r="H31" i="122"/>
  <c r="H51" i="122" s="1"/>
  <c r="P31" i="122"/>
  <c r="P51" i="122" s="1"/>
  <c r="E37" i="119"/>
  <c r="E17" i="119"/>
  <c r="E5" i="119"/>
  <c r="D6" i="120"/>
  <c r="E3" i="120"/>
  <c r="D6" i="114"/>
  <c r="E3" i="114"/>
  <c r="E3" i="104"/>
  <c r="D6" i="104"/>
  <c r="P31" i="5"/>
  <c r="P51" i="5" s="1"/>
  <c r="L31" i="5"/>
  <c r="L51" i="5" s="1"/>
  <c r="H31" i="5"/>
  <c r="H51" i="5" s="1"/>
  <c r="O31" i="5"/>
  <c r="O51" i="5" s="1"/>
  <c r="K31" i="5"/>
  <c r="K51" i="5" s="1"/>
  <c r="G31" i="5"/>
  <c r="G51" i="5" s="1"/>
  <c r="E4" i="5"/>
  <c r="N31" i="5"/>
  <c r="N51" i="5" s="1"/>
  <c r="J31" i="5"/>
  <c r="J51" i="5" s="1"/>
  <c r="E31" i="5"/>
  <c r="M31" i="5"/>
  <c r="M51" i="5" s="1"/>
  <c r="I31" i="5"/>
  <c r="I51" i="5" s="1"/>
  <c r="E17" i="50"/>
  <c r="E5" i="50"/>
  <c r="E37" i="50"/>
  <c r="E3" i="95"/>
  <c r="D6" i="95"/>
  <c r="E3" i="123"/>
  <c r="D6" i="123"/>
  <c r="D6" i="125"/>
  <c r="E3" i="125"/>
  <c r="N31" i="125"/>
  <c r="N51" i="125" s="1"/>
  <c r="J31" i="125"/>
  <c r="J51" i="125" s="1"/>
  <c r="E31" i="125"/>
  <c r="M31" i="125"/>
  <c r="M51" i="125" s="1"/>
  <c r="I31" i="125"/>
  <c r="I51" i="125" s="1"/>
  <c r="P31" i="125"/>
  <c r="P51" i="125" s="1"/>
  <c r="L31" i="125"/>
  <c r="L51" i="125" s="1"/>
  <c r="H31" i="125"/>
  <c r="H51" i="125" s="1"/>
  <c r="O31" i="125"/>
  <c r="O51" i="125" s="1"/>
  <c r="K31" i="125"/>
  <c r="K51" i="125" s="1"/>
  <c r="E4" i="125"/>
  <c r="G31" i="125"/>
  <c r="G51" i="125" s="1"/>
  <c r="E17" i="124"/>
  <c r="E37" i="124"/>
  <c r="E5" i="124"/>
  <c r="M31" i="121"/>
  <c r="M51" i="121" s="1"/>
  <c r="I31" i="121"/>
  <c r="I51" i="121" s="1"/>
  <c r="P31" i="121"/>
  <c r="P51" i="121" s="1"/>
  <c r="L31" i="121"/>
  <c r="L51" i="121" s="1"/>
  <c r="H31" i="121"/>
  <c r="H51" i="121" s="1"/>
  <c r="N31" i="121"/>
  <c r="N51" i="121" s="1"/>
  <c r="E31" i="121"/>
  <c r="K31" i="121"/>
  <c r="K51" i="121" s="1"/>
  <c r="J31" i="121"/>
  <c r="J51" i="121" s="1"/>
  <c r="O31" i="121"/>
  <c r="O51" i="121" s="1"/>
  <c r="E4" i="121"/>
  <c r="G31" i="121"/>
  <c r="G51" i="121" s="1"/>
  <c r="E3" i="121"/>
  <c r="D6" i="121"/>
  <c r="N31" i="118"/>
  <c r="N51" i="118" s="1"/>
  <c r="J31" i="118"/>
  <c r="J51" i="118" s="1"/>
  <c r="E31" i="118"/>
  <c r="M31" i="118"/>
  <c r="M51" i="118" s="1"/>
  <c r="I31" i="118"/>
  <c r="I51" i="118" s="1"/>
  <c r="P31" i="118"/>
  <c r="P51" i="118" s="1"/>
  <c r="L31" i="118"/>
  <c r="L51" i="118" s="1"/>
  <c r="H31" i="118"/>
  <c r="H51" i="118" s="1"/>
  <c r="G31" i="118"/>
  <c r="G51" i="118" s="1"/>
  <c r="O31" i="118"/>
  <c r="O51" i="118" s="1"/>
  <c r="E4" i="118"/>
  <c r="K31" i="118"/>
  <c r="K51" i="118" s="1"/>
  <c r="E37" i="130"/>
  <c r="E17" i="130"/>
  <c r="E5" i="130"/>
  <c r="E37" i="128"/>
  <c r="E5" i="128"/>
  <c r="E17" i="128"/>
  <c r="N31" i="127"/>
  <c r="N51" i="127" s="1"/>
  <c r="J31" i="127"/>
  <c r="J51" i="127" s="1"/>
  <c r="E31" i="127"/>
  <c r="M31" i="127"/>
  <c r="M51" i="127" s="1"/>
  <c r="I31" i="127"/>
  <c r="I51" i="127" s="1"/>
  <c r="P31" i="127"/>
  <c r="P51" i="127" s="1"/>
  <c r="L31" i="127"/>
  <c r="L51" i="127" s="1"/>
  <c r="H31" i="127"/>
  <c r="H51" i="127" s="1"/>
  <c r="O31" i="127"/>
  <c r="O51" i="127" s="1"/>
  <c r="E4" i="127"/>
  <c r="K31" i="127"/>
  <c r="K51" i="127" s="1"/>
  <c r="G31" i="127"/>
  <c r="G51" i="127" s="1"/>
  <c r="E17" i="125"/>
  <c r="E5" i="125"/>
  <c r="E37" i="125"/>
  <c r="E5" i="121"/>
  <c r="E37" i="121"/>
  <c r="E17" i="121"/>
  <c r="E17" i="118"/>
  <c r="E5" i="118"/>
  <c r="E37" i="118"/>
  <c r="E37" i="117"/>
  <c r="E17" i="117"/>
  <c r="E5" i="117"/>
  <c r="E37" i="115"/>
  <c r="E17" i="115"/>
  <c r="E5" i="115"/>
  <c r="E37" i="113"/>
  <c r="E17" i="113"/>
  <c r="E5" i="113"/>
  <c r="E37" i="111"/>
  <c r="E17" i="111"/>
  <c r="E5" i="111"/>
  <c r="E37" i="109"/>
  <c r="E17" i="109"/>
  <c r="E5" i="109"/>
  <c r="E17" i="116"/>
  <c r="E5" i="116"/>
  <c r="E37" i="116"/>
  <c r="E17" i="108"/>
  <c r="E5" i="108"/>
  <c r="E37" i="108"/>
  <c r="E37" i="102"/>
  <c r="E17" i="102"/>
  <c r="E5" i="102"/>
  <c r="E37" i="100"/>
  <c r="E17" i="100"/>
  <c r="E5" i="100"/>
  <c r="E17" i="110"/>
  <c r="E5" i="110"/>
  <c r="E37" i="110"/>
  <c r="D6" i="112"/>
  <c r="E3" i="112"/>
  <c r="E17" i="101"/>
  <c r="E5" i="101"/>
  <c r="E37" i="101"/>
  <c r="O31" i="94"/>
  <c r="O51" i="94" s="1"/>
  <c r="K31" i="94"/>
  <c r="K51" i="94" s="1"/>
  <c r="G31" i="94"/>
  <c r="G51" i="94" s="1"/>
  <c r="E4" i="94"/>
  <c r="N31" i="94"/>
  <c r="N51" i="94" s="1"/>
  <c r="J31" i="94"/>
  <c r="J51" i="94" s="1"/>
  <c r="E31" i="94"/>
  <c r="L31" i="94"/>
  <c r="L51" i="94" s="1"/>
  <c r="I31" i="94"/>
  <c r="I51" i="94" s="1"/>
  <c r="P31" i="94"/>
  <c r="P51" i="94" s="1"/>
  <c r="H31" i="94"/>
  <c r="H51" i="94" s="1"/>
  <c r="M31" i="94"/>
  <c r="M51" i="94" s="1"/>
  <c r="D6" i="93"/>
  <c r="E3" i="93"/>
  <c r="D6" i="91"/>
  <c r="E3" i="91"/>
  <c r="D6" i="5"/>
  <c r="E3" i="5"/>
  <c r="D6" i="99"/>
  <c r="E3" i="99"/>
  <c r="E5" i="97"/>
  <c r="E37" i="97"/>
  <c r="E17" i="97"/>
  <c r="P31" i="93"/>
  <c r="P51" i="93" s="1"/>
  <c r="L31" i="93"/>
  <c r="L51" i="93" s="1"/>
  <c r="H31" i="93"/>
  <c r="H51" i="93" s="1"/>
  <c r="O31" i="93"/>
  <c r="O51" i="93" s="1"/>
  <c r="K31" i="93"/>
  <c r="K51" i="93" s="1"/>
  <c r="G31" i="93"/>
  <c r="G51" i="93" s="1"/>
  <c r="E4" i="93"/>
  <c r="N31" i="93"/>
  <c r="N51" i="93" s="1"/>
  <c r="J31" i="93"/>
  <c r="J51" i="93" s="1"/>
  <c r="E31" i="93"/>
  <c r="I31" i="93"/>
  <c r="I51" i="93" s="1"/>
  <c r="M31" i="93"/>
  <c r="M51" i="93" s="1"/>
  <c r="D6" i="101"/>
  <c r="E17" i="92"/>
  <c r="E5" i="92"/>
  <c r="E37" i="92"/>
  <c r="P31" i="128"/>
  <c r="P51" i="128" s="1"/>
  <c r="L31" i="128"/>
  <c r="L51" i="128" s="1"/>
  <c r="H31" i="128"/>
  <c r="H51" i="128" s="1"/>
  <c r="N31" i="128"/>
  <c r="N51" i="128" s="1"/>
  <c r="I31" i="128"/>
  <c r="I51" i="128" s="1"/>
  <c r="M31" i="128"/>
  <c r="M51" i="128" s="1"/>
  <c r="G31" i="128"/>
  <c r="G51" i="128" s="1"/>
  <c r="E4" i="128"/>
  <c r="K31" i="128"/>
  <c r="K51" i="128" s="1"/>
  <c r="E31" i="128"/>
  <c r="O31" i="128"/>
  <c r="O51" i="128" s="1"/>
  <c r="J31" i="128"/>
  <c r="J51" i="128" s="1"/>
  <c r="D6" i="124"/>
  <c r="E3" i="124"/>
  <c r="E5" i="106"/>
  <c r="E37" i="106"/>
  <c r="E17" i="106"/>
  <c r="P31" i="98"/>
  <c r="P51" i="98" s="1"/>
  <c r="L31" i="98"/>
  <c r="L51" i="98" s="1"/>
  <c r="H31" i="98"/>
  <c r="H51" i="98" s="1"/>
  <c r="O31" i="98"/>
  <c r="O51" i="98" s="1"/>
  <c r="K31" i="98"/>
  <c r="K51" i="98" s="1"/>
  <c r="G31" i="98"/>
  <c r="G51" i="98" s="1"/>
  <c r="E4" i="98"/>
  <c r="N31" i="98"/>
  <c r="N51" i="98" s="1"/>
  <c r="J31" i="98"/>
  <c r="J51" i="98" s="1"/>
  <c r="E31" i="98"/>
  <c r="M31" i="98"/>
  <c r="M51" i="98" s="1"/>
  <c r="I31" i="98"/>
  <c r="I51" i="98" s="1"/>
  <c r="P31" i="130"/>
  <c r="P51" i="130" s="1"/>
  <c r="L31" i="130"/>
  <c r="L51" i="130" s="1"/>
  <c r="H31" i="130"/>
  <c r="H51" i="130" s="1"/>
  <c r="O31" i="130"/>
  <c r="O51" i="130" s="1"/>
  <c r="K31" i="130"/>
  <c r="K51" i="130" s="1"/>
  <c r="G31" i="130"/>
  <c r="G51" i="130" s="1"/>
  <c r="E4" i="130"/>
  <c r="N31" i="130"/>
  <c r="N51" i="130" s="1"/>
  <c r="J31" i="130"/>
  <c r="J51" i="130" s="1"/>
  <c r="E31" i="130"/>
  <c r="I31" i="130"/>
  <c r="I51" i="130" s="1"/>
  <c r="M31" i="130"/>
  <c r="M51" i="130" s="1"/>
  <c r="D6" i="128"/>
  <c r="E3" i="128"/>
  <c r="E5" i="127"/>
  <c r="E37" i="127"/>
  <c r="E17" i="127"/>
  <c r="D6" i="126"/>
  <c r="E3" i="126"/>
  <c r="P31" i="126"/>
  <c r="P51" i="126" s="1"/>
  <c r="L31" i="126"/>
  <c r="L51" i="126" s="1"/>
  <c r="H31" i="126"/>
  <c r="H51" i="126" s="1"/>
  <c r="O31" i="126"/>
  <c r="O51" i="126" s="1"/>
  <c r="K31" i="126"/>
  <c r="K51" i="126" s="1"/>
  <c r="G31" i="126"/>
  <c r="G51" i="126" s="1"/>
  <c r="E4" i="126"/>
  <c r="N31" i="126"/>
  <c r="N51" i="126" s="1"/>
  <c r="J31" i="126"/>
  <c r="J51" i="126" s="1"/>
  <c r="E31" i="126"/>
  <c r="I31" i="126"/>
  <c r="I51" i="126" s="1"/>
  <c r="M31" i="126"/>
  <c r="M51" i="126" s="1"/>
  <c r="P31" i="124"/>
  <c r="P51" i="124" s="1"/>
  <c r="L31" i="124"/>
  <c r="L51" i="124" s="1"/>
  <c r="H31" i="124"/>
  <c r="H51" i="124" s="1"/>
  <c r="N31" i="124"/>
  <c r="N51" i="124" s="1"/>
  <c r="J31" i="124"/>
  <c r="J51" i="124" s="1"/>
  <c r="E31" i="124"/>
  <c r="I31" i="124"/>
  <c r="I51" i="124" s="1"/>
  <c r="E4" i="124"/>
  <c r="O31" i="124"/>
  <c r="O51" i="124" s="1"/>
  <c r="G31" i="124"/>
  <c r="G51" i="124" s="1"/>
  <c r="M31" i="124"/>
  <c r="M51" i="124" s="1"/>
  <c r="K31" i="124"/>
  <c r="K51" i="124" s="1"/>
  <c r="D6" i="119"/>
  <c r="E3" i="119"/>
  <c r="P31" i="119"/>
  <c r="P51" i="119" s="1"/>
  <c r="L31" i="119"/>
  <c r="L51" i="119" s="1"/>
  <c r="H31" i="119"/>
  <c r="H51" i="119" s="1"/>
  <c r="O31" i="119"/>
  <c r="O51" i="119" s="1"/>
  <c r="K31" i="119"/>
  <c r="K51" i="119" s="1"/>
  <c r="G31" i="119"/>
  <c r="G51" i="119" s="1"/>
  <c r="E4" i="119"/>
  <c r="N31" i="119"/>
  <c r="N51" i="119" s="1"/>
  <c r="J31" i="119"/>
  <c r="J51" i="119" s="1"/>
  <c r="E31" i="119"/>
  <c r="M31" i="119"/>
  <c r="M51" i="119" s="1"/>
  <c r="I31" i="119"/>
  <c r="I51" i="119" s="1"/>
  <c r="D6" i="118"/>
  <c r="E3" i="118"/>
  <c r="E37" i="120"/>
  <c r="E17" i="120"/>
  <c r="E5" i="120"/>
  <c r="O31" i="120"/>
  <c r="O51" i="120" s="1"/>
  <c r="K31" i="120"/>
  <c r="K51" i="120" s="1"/>
  <c r="G31" i="120"/>
  <c r="G51" i="120" s="1"/>
  <c r="N31" i="120"/>
  <c r="N51" i="120" s="1"/>
  <c r="J31" i="120"/>
  <c r="J51" i="120" s="1"/>
  <c r="E31" i="120"/>
  <c r="P31" i="120"/>
  <c r="P51" i="120" s="1"/>
  <c r="H31" i="120"/>
  <c r="H51" i="120" s="1"/>
  <c r="M31" i="120"/>
  <c r="M51" i="120" s="1"/>
  <c r="L31" i="120"/>
  <c r="L51" i="120" s="1"/>
  <c r="E4" i="120"/>
  <c r="I31" i="120"/>
  <c r="I51" i="120" s="1"/>
  <c r="P31" i="117"/>
  <c r="P51" i="117" s="1"/>
  <c r="L31" i="117"/>
  <c r="L51" i="117" s="1"/>
  <c r="H31" i="117"/>
  <c r="H51" i="117" s="1"/>
  <c r="O31" i="117"/>
  <c r="O51" i="117" s="1"/>
  <c r="K31" i="117"/>
  <c r="K51" i="117" s="1"/>
  <c r="G31" i="117"/>
  <c r="G51" i="117" s="1"/>
  <c r="E4" i="117"/>
  <c r="N31" i="117"/>
  <c r="N51" i="117" s="1"/>
  <c r="J31" i="117"/>
  <c r="J51" i="117" s="1"/>
  <c r="E31" i="117"/>
  <c r="M31" i="117"/>
  <c r="M51" i="117" s="1"/>
  <c r="I31" i="117"/>
  <c r="I51" i="117" s="1"/>
  <c r="E17" i="114"/>
  <c r="E5" i="114"/>
  <c r="E37" i="114"/>
  <c r="D6" i="130"/>
  <c r="E3" i="130"/>
  <c r="D6" i="129"/>
  <c r="E3" i="129"/>
  <c r="N31" i="129"/>
  <c r="N51" i="129" s="1"/>
  <c r="J31" i="129"/>
  <c r="J51" i="129" s="1"/>
  <c r="E31" i="129"/>
  <c r="L31" i="129"/>
  <c r="L51" i="129" s="1"/>
  <c r="G31" i="129"/>
  <c r="G51" i="129" s="1"/>
  <c r="O31" i="129"/>
  <c r="O51" i="129" s="1"/>
  <c r="H31" i="129"/>
  <c r="H51" i="129" s="1"/>
  <c r="E4" i="129"/>
  <c r="M31" i="129"/>
  <c r="M51" i="129" s="1"/>
  <c r="K31" i="129"/>
  <c r="K51" i="129" s="1"/>
  <c r="P31" i="129"/>
  <c r="P51" i="129" s="1"/>
  <c r="I31" i="129"/>
  <c r="I51" i="129" s="1"/>
  <c r="D6" i="122"/>
  <c r="D6" i="117"/>
  <c r="E3" i="117"/>
  <c r="D6" i="115"/>
  <c r="E3" i="115"/>
  <c r="D6" i="113"/>
  <c r="E3" i="113"/>
  <c r="D6" i="111"/>
  <c r="E3" i="111"/>
  <c r="D6" i="109"/>
  <c r="E3" i="109"/>
  <c r="E5" i="104"/>
  <c r="E37" i="104"/>
  <c r="E17" i="104"/>
  <c r="E3" i="102"/>
  <c r="D6" i="102"/>
  <c r="D6" i="100"/>
  <c r="E3" i="100"/>
  <c r="E17" i="112"/>
  <c r="E5" i="112"/>
  <c r="E37" i="112"/>
  <c r="D6" i="105"/>
  <c r="O31" i="96"/>
  <c r="O51" i="96" s="1"/>
  <c r="K31" i="96"/>
  <c r="K51" i="96" s="1"/>
  <c r="G31" i="96"/>
  <c r="G51" i="96" s="1"/>
  <c r="E4" i="96"/>
  <c r="N31" i="96"/>
  <c r="N51" i="96" s="1"/>
  <c r="J31" i="96"/>
  <c r="E31" i="96"/>
  <c r="I31" i="96"/>
  <c r="I51" i="96" s="1"/>
  <c r="P31" i="96"/>
  <c r="P51" i="96" s="1"/>
  <c r="H31" i="96"/>
  <c r="H51" i="96" s="1"/>
  <c r="M31" i="96"/>
  <c r="M51" i="96" s="1"/>
  <c r="L31" i="96"/>
  <c r="L51" i="96" s="1"/>
  <c r="E17" i="99"/>
  <c r="E5" i="99"/>
  <c r="E37" i="99"/>
  <c r="P23" i="97"/>
  <c r="L23" i="97"/>
  <c r="H23" i="97"/>
  <c r="E51" i="97"/>
  <c r="O23" i="97"/>
  <c r="K23" i="97"/>
  <c r="G23" i="97"/>
  <c r="J23" i="97"/>
  <c r="I23" i="97"/>
  <c r="N23" i="97"/>
  <c r="M23" i="97"/>
  <c r="D6" i="103"/>
  <c r="D6" i="50"/>
  <c r="E3" i="50"/>
  <c r="N31" i="50"/>
  <c r="N51" i="50" s="1"/>
  <c r="J31" i="50"/>
  <c r="J51" i="50" s="1"/>
  <c r="E31" i="50"/>
  <c r="M31" i="50"/>
  <c r="M51" i="50" s="1"/>
  <c r="I31" i="50"/>
  <c r="I51" i="50" s="1"/>
  <c r="P31" i="50"/>
  <c r="P51" i="50" s="1"/>
  <c r="L31" i="50"/>
  <c r="L51" i="50" s="1"/>
  <c r="H31" i="50"/>
  <c r="H51" i="50" s="1"/>
  <c r="G31" i="50"/>
  <c r="G51" i="50" s="1"/>
  <c r="O31" i="50"/>
  <c r="O51" i="50" s="1"/>
  <c r="K31" i="50"/>
  <c r="K51" i="50" s="1"/>
  <c r="E4" i="50"/>
  <c r="M31" i="95"/>
  <c r="M51" i="95" s="1"/>
  <c r="I31" i="95"/>
  <c r="I51" i="95" s="1"/>
  <c r="P31" i="95"/>
  <c r="P51" i="95" s="1"/>
  <c r="L31" i="95"/>
  <c r="L51" i="95" s="1"/>
  <c r="H31" i="95"/>
  <c r="H51" i="95" s="1"/>
  <c r="J31" i="95"/>
  <c r="J51" i="95" s="1"/>
  <c r="O31" i="95"/>
  <c r="O51" i="95" s="1"/>
  <c r="G31" i="95"/>
  <c r="G51" i="95" s="1"/>
  <c r="E4" i="95"/>
  <c r="N31" i="95"/>
  <c r="N51" i="95" s="1"/>
  <c r="E31" i="95"/>
  <c r="K31" i="95"/>
  <c r="K51" i="95" s="1"/>
  <c r="D27" i="136"/>
  <c r="AH865" i="22" l="1"/>
  <c r="N30" i="96"/>
  <c r="N50" i="96" s="1"/>
  <c r="AA1144" i="22"/>
  <c r="H51" i="112"/>
  <c r="H43" i="112" s="1"/>
  <c r="O10" i="126"/>
  <c r="N23" i="106"/>
  <c r="O23" i="109"/>
  <c r="P23" i="105"/>
  <c r="G23" i="107"/>
  <c r="M51" i="107"/>
  <c r="M43" i="107" s="1"/>
  <c r="P23" i="115"/>
  <c r="G43" i="114"/>
  <c r="P10" i="99"/>
  <c r="O10" i="122"/>
  <c r="I51" i="108"/>
  <c r="I43" i="108" s="1"/>
  <c r="O10" i="103"/>
  <c r="O51" i="116"/>
  <c r="O43" i="116" s="1"/>
  <c r="N10" i="119"/>
  <c r="N10" i="113"/>
  <c r="O10" i="105"/>
  <c r="O10" i="108"/>
  <c r="O10" i="95"/>
  <c r="N10" i="96"/>
  <c r="P10" i="124"/>
  <c r="N10" i="104"/>
  <c r="O10" i="124"/>
  <c r="N10" i="50"/>
  <c r="G23" i="112"/>
  <c r="I51" i="114"/>
  <c r="I43" i="114" s="1"/>
  <c r="I23" i="103"/>
  <c r="G23" i="108"/>
  <c r="G51" i="108"/>
  <c r="G43" i="108" s="1"/>
  <c r="N51" i="115"/>
  <c r="N43" i="115" s="1"/>
  <c r="N23" i="115"/>
  <c r="O10" i="96"/>
  <c r="N51" i="105"/>
  <c r="N43" i="105" s="1"/>
  <c r="N23" i="105"/>
  <c r="S930" i="10"/>
  <c r="S916" i="10"/>
  <c r="T1111" i="10"/>
  <c r="Y951" i="10"/>
  <c r="R913" i="10"/>
  <c r="AH1140" i="22"/>
  <c r="AI1140" i="22" s="1"/>
  <c r="X1024" i="10"/>
  <c r="S1024" i="10"/>
  <c r="T1013" i="10"/>
  <c r="S1012" i="10"/>
  <c r="S922" i="10"/>
  <c r="X903" i="10"/>
  <c r="S942" i="10"/>
  <c r="S952" i="10"/>
  <c r="U1032" i="10"/>
  <c r="U1048" i="10"/>
  <c r="U1064" i="10"/>
  <c r="U1080" i="10"/>
  <c r="U1096" i="10"/>
  <c r="U1112" i="10"/>
  <c r="X1018" i="10"/>
  <c r="S1018" i="10"/>
  <c r="R914" i="10"/>
  <c r="S931" i="10"/>
  <c r="S947" i="10"/>
  <c r="S963" i="10"/>
  <c r="R922" i="10"/>
  <c r="T914" i="10"/>
  <c r="Y903" i="10"/>
  <c r="S944" i="10"/>
  <c r="S920" i="10"/>
  <c r="S911" i="10"/>
  <c r="N23" i="123"/>
  <c r="T949" i="10"/>
  <c r="R928" i="10"/>
  <c r="T919" i="10"/>
  <c r="S995" i="10"/>
  <c r="S1011" i="10"/>
  <c r="X901" i="10"/>
  <c r="S980" i="10"/>
  <c r="S979" i="10"/>
  <c r="Y931" i="10"/>
  <c r="T931" i="10"/>
  <c r="T935" i="10"/>
  <c r="U918" i="10"/>
  <c r="V918" i="10" s="1"/>
  <c r="W918" i="10" s="1"/>
  <c r="S971" i="10"/>
  <c r="R896" i="10"/>
  <c r="T997" i="10"/>
  <c r="S932" i="10"/>
  <c r="Z896" i="10"/>
  <c r="S936" i="10"/>
  <c r="S923" i="10"/>
  <c r="S987" i="10"/>
  <c r="X964" i="10"/>
  <c r="S964" i="10"/>
  <c r="S996" i="10"/>
  <c r="AH1098" i="22"/>
  <c r="AI1098" i="22" s="1"/>
  <c r="AH1055" i="22"/>
  <c r="AH1066" i="22"/>
  <c r="AI1066" i="22" s="1"/>
  <c r="AH1104" i="22"/>
  <c r="S1022" i="10"/>
  <c r="X1022" i="10"/>
  <c r="P23" i="104"/>
  <c r="P51" i="104"/>
  <c r="P43" i="104" s="1"/>
  <c r="K51" i="107"/>
  <c r="K43" i="107" s="1"/>
  <c r="O51" i="115"/>
  <c r="O43" i="115" s="1"/>
  <c r="P23" i="100"/>
  <c r="AH1002" i="22"/>
  <c r="AI1002" i="22" s="1"/>
  <c r="AA1002" i="22"/>
  <c r="R907" i="10"/>
  <c r="X986" i="10"/>
  <c r="S986" i="10"/>
  <c r="R931" i="10"/>
  <c r="X1002" i="10"/>
  <c r="S1002" i="10"/>
  <c r="S992" i="10"/>
  <c r="X992" i="10"/>
  <c r="X990" i="10"/>
  <c r="S990" i="10"/>
  <c r="X976" i="10"/>
  <c r="S976" i="10"/>
  <c r="T923" i="10"/>
  <c r="Z907" i="10"/>
  <c r="T927" i="10"/>
  <c r="T907" i="10"/>
  <c r="V907" i="10" s="1"/>
  <c r="U920" i="10"/>
  <c r="U936" i="10"/>
  <c r="U952" i="10"/>
  <c r="U968" i="10"/>
  <c r="U984" i="10"/>
  <c r="U1000" i="10"/>
  <c r="U1016" i="10"/>
  <c r="X954" i="10"/>
  <c r="S954" i="10"/>
  <c r="X1008" i="10"/>
  <c r="S1008" i="10"/>
  <c r="S1006" i="10"/>
  <c r="X1006" i="10"/>
  <c r="S974" i="10"/>
  <c r="X974" i="10"/>
  <c r="R936" i="10"/>
  <c r="Y907" i="10"/>
  <c r="AA907" i="10" s="1"/>
  <c r="AB907" i="10" s="1"/>
  <c r="Z918" i="10"/>
  <c r="X970" i="10"/>
  <c r="S970" i="10"/>
  <c r="X960" i="10"/>
  <c r="S960" i="10"/>
  <c r="S958" i="10"/>
  <c r="X958" i="10"/>
  <c r="G23" i="113"/>
  <c r="G51" i="113"/>
  <c r="G43" i="113" s="1"/>
  <c r="P51" i="114"/>
  <c r="P43" i="114" s="1"/>
  <c r="P23" i="114"/>
  <c r="N10" i="92"/>
  <c r="I23" i="110"/>
  <c r="I51" i="110"/>
  <c r="I43" i="110" s="1"/>
  <c r="X565" i="10"/>
  <c r="S565" i="10"/>
  <c r="Y1067" i="10"/>
  <c r="T1067" i="10"/>
  <c r="Y971" i="10"/>
  <c r="T971" i="10"/>
  <c r="X564" i="10"/>
  <c r="S564" i="10"/>
  <c r="Y1145" i="10"/>
  <c r="T1145" i="10"/>
  <c r="Y1049" i="10"/>
  <c r="T1049" i="10"/>
  <c r="Y921" i="10"/>
  <c r="T921" i="10"/>
  <c r="X515" i="10"/>
  <c r="S515" i="10"/>
  <c r="AE1160" i="22"/>
  <c r="AH1160" i="22" s="1"/>
  <c r="AA1160" i="22"/>
  <c r="AF1303" i="22"/>
  <c r="AA1303" i="22"/>
  <c r="X610" i="10"/>
  <c r="S610" i="10"/>
  <c r="S569" i="10"/>
  <c r="X569" i="10"/>
  <c r="S512" i="10"/>
  <c r="X512" i="10"/>
  <c r="X568" i="10"/>
  <c r="S568" i="10"/>
  <c r="S195" i="10"/>
  <c r="X195" i="10"/>
  <c r="Y1187" i="10"/>
  <c r="T1187" i="10"/>
  <c r="T1155" i="10"/>
  <c r="Y1155" i="10"/>
  <c r="Y1123" i="10"/>
  <c r="T1123" i="10"/>
  <c r="T1091" i="10"/>
  <c r="Y1091" i="10"/>
  <c r="Y1059" i="10"/>
  <c r="T1059" i="10"/>
  <c r="T1027" i="10"/>
  <c r="Y1027" i="10"/>
  <c r="Y995" i="10"/>
  <c r="T995" i="10"/>
  <c r="T963" i="10"/>
  <c r="Y963" i="10"/>
  <c r="X487" i="10"/>
  <c r="S487" i="10"/>
  <c r="S518" i="10"/>
  <c r="X518" i="10"/>
  <c r="X566" i="10"/>
  <c r="S566" i="10"/>
  <c r="S528" i="10"/>
  <c r="X528" i="10"/>
  <c r="Y1169" i="10"/>
  <c r="T1169" i="10"/>
  <c r="Y1137" i="10"/>
  <c r="T1137" i="10"/>
  <c r="Y1105" i="10"/>
  <c r="T1105" i="10"/>
  <c r="Y1073" i="10"/>
  <c r="T1073" i="10"/>
  <c r="Y1041" i="10"/>
  <c r="T1041" i="10"/>
  <c r="Y1009" i="10"/>
  <c r="T1009" i="10"/>
  <c r="Y977" i="10"/>
  <c r="T977" i="10"/>
  <c r="Y945" i="10"/>
  <c r="T945" i="10"/>
  <c r="T904" i="10"/>
  <c r="Y904" i="10"/>
  <c r="S612" i="10"/>
  <c r="X612" i="10"/>
  <c r="X530" i="10"/>
  <c r="S530" i="10"/>
  <c r="X523" i="10"/>
  <c r="S523" i="10"/>
  <c r="AF1214" i="22"/>
  <c r="AA1214" i="22"/>
  <c r="AE1007" i="22"/>
  <c r="AH1007" i="22" s="1"/>
  <c r="AI1007" i="22" s="1"/>
  <c r="AA1007" i="22"/>
  <c r="AE1156" i="22"/>
  <c r="AA1156" i="22"/>
  <c r="AE1497" i="22"/>
  <c r="AA1497" i="22"/>
  <c r="S520" i="10"/>
  <c r="X520" i="10"/>
  <c r="Y1131" i="10"/>
  <c r="T1131" i="10"/>
  <c r="Y1035" i="10"/>
  <c r="T1035" i="10"/>
  <c r="Y939" i="10"/>
  <c r="T939" i="10"/>
  <c r="X608" i="10"/>
  <c r="S608" i="10"/>
  <c r="X573" i="10"/>
  <c r="S573" i="10"/>
  <c r="Y1177" i="10"/>
  <c r="T1177" i="10"/>
  <c r="Y1081" i="10"/>
  <c r="T1081" i="10"/>
  <c r="Y985" i="10"/>
  <c r="T985" i="10"/>
  <c r="X524" i="10"/>
  <c r="S524" i="10"/>
  <c r="S527" i="10"/>
  <c r="X527" i="10"/>
  <c r="X517" i="10"/>
  <c r="S517" i="10"/>
  <c r="S605" i="10"/>
  <c r="X605" i="10"/>
  <c r="S561" i="10"/>
  <c r="X561" i="10"/>
  <c r="Y1179" i="10"/>
  <c r="T1179" i="10"/>
  <c r="Y1147" i="10"/>
  <c r="T1147" i="10"/>
  <c r="Y1115" i="10"/>
  <c r="T1115" i="10"/>
  <c r="Y1083" i="10"/>
  <c r="T1083" i="10"/>
  <c r="Y1051" i="10"/>
  <c r="T1051" i="10"/>
  <c r="Y1019" i="10"/>
  <c r="T1019" i="10"/>
  <c r="Y987" i="10"/>
  <c r="T987" i="10"/>
  <c r="Y955" i="10"/>
  <c r="T955" i="10"/>
  <c r="X486" i="10"/>
  <c r="S486" i="10"/>
  <c r="X572" i="10"/>
  <c r="S572" i="10"/>
  <c r="X609" i="10"/>
  <c r="S609" i="10"/>
  <c r="X574" i="10"/>
  <c r="S574" i="10"/>
  <c r="X563" i="10"/>
  <c r="S563" i="10"/>
  <c r="X177" i="10"/>
  <c r="S177" i="10"/>
  <c r="Y1161" i="10"/>
  <c r="T1161" i="10"/>
  <c r="Y1129" i="10"/>
  <c r="T1129" i="10"/>
  <c r="Y1097" i="10"/>
  <c r="T1097" i="10"/>
  <c r="Y1065" i="10"/>
  <c r="T1065" i="10"/>
  <c r="Y1033" i="10"/>
  <c r="T1033" i="10"/>
  <c r="Y1001" i="10"/>
  <c r="T1001" i="10"/>
  <c r="Y969" i="10"/>
  <c r="T969" i="10"/>
  <c r="Y937" i="10"/>
  <c r="T937" i="10"/>
  <c r="T876" i="10"/>
  <c r="Y876" i="10"/>
  <c r="X525" i="10"/>
  <c r="S525" i="10"/>
  <c r="X522" i="10"/>
  <c r="S522" i="10"/>
  <c r="X529" i="10"/>
  <c r="S529" i="10"/>
  <c r="X603" i="10"/>
  <c r="S603" i="10"/>
  <c r="X531" i="10"/>
  <c r="S531" i="10"/>
  <c r="AD892" i="22"/>
  <c r="AA892" i="22"/>
  <c r="AF1399" i="22"/>
  <c r="AA1399" i="22"/>
  <c r="AF1505" i="22"/>
  <c r="AA1505" i="22"/>
  <c r="T765" i="10"/>
  <c r="Y765" i="10"/>
  <c r="S606" i="10"/>
  <c r="X606" i="10"/>
  <c r="S187" i="10"/>
  <c r="X187" i="10"/>
  <c r="Y1163" i="10"/>
  <c r="T1163" i="10"/>
  <c r="Y1099" i="10"/>
  <c r="T1099" i="10"/>
  <c r="Y1003" i="10"/>
  <c r="T1003" i="10"/>
  <c r="X516" i="10"/>
  <c r="S516" i="10"/>
  <c r="X193" i="10"/>
  <c r="S193" i="10"/>
  <c r="Y1113" i="10"/>
  <c r="T1113" i="10"/>
  <c r="Y1017" i="10"/>
  <c r="T1017" i="10"/>
  <c r="Y953" i="10"/>
  <c r="T953" i="10"/>
  <c r="X532" i="10"/>
  <c r="S532" i="10"/>
  <c r="AF1405" i="22"/>
  <c r="AA1405" i="22"/>
  <c r="X533" i="10"/>
  <c r="S533" i="10"/>
  <c r="X560" i="10"/>
  <c r="S560" i="10"/>
  <c r="S607" i="10"/>
  <c r="X607" i="10"/>
  <c r="T1171" i="10"/>
  <c r="Y1171" i="10"/>
  <c r="T1139" i="10"/>
  <c r="Y1139" i="10"/>
  <c r="T1107" i="10"/>
  <c r="Y1107" i="10"/>
  <c r="T1075" i="10"/>
  <c r="Y1075" i="10"/>
  <c r="T1043" i="10"/>
  <c r="Y1043" i="10"/>
  <c r="T1011" i="10"/>
  <c r="Y1011" i="10"/>
  <c r="T979" i="10"/>
  <c r="Y979" i="10"/>
  <c r="Y947" i="10"/>
  <c r="T947" i="10"/>
  <c r="T911" i="10"/>
  <c r="Y911" i="10"/>
  <c r="X521" i="10"/>
  <c r="S521" i="10"/>
  <c r="X611" i="10"/>
  <c r="S611" i="10"/>
  <c r="X514" i="10"/>
  <c r="S514" i="10"/>
  <c r="X557" i="10"/>
  <c r="S557" i="10"/>
  <c r="X185" i="10"/>
  <c r="S185" i="10"/>
  <c r="Y1185" i="10"/>
  <c r="T1185" i="10"/>
  <c r="Y1153" i="10"/>
  <c r="T1153" i="10"/>
  <c r="Y1121" i="10"/>
  <c r="T1121" i="10"/>
  <c r="Y1089" i="10"/>
  <c r="T1089" i="10"/>
  <c r="Y1057" i="10"/>
  <c r="T1057" i="10"/>
  <c r="Y1025" i="10"/>
  <c r="T1025" i="10"/>
  <c r="Y993" i="10"/>
  <c r="T993" i="10"/>
  <c r="Y961" i="10"/>
  <c r="T961" i="10"/>
  <c r="T929" i="10"/>
  <c r="Y929" i="10"/>
  <c r="T875" i="10"/>
  <c r="Y875" i="10"/>
  <c r="S526" i="10"/>
  <c r="X526" i="10"/>
  <c r="X601" i="10"/>
  <c r="S601" i="10"/>
  <c r="S599" i="10"/>
  <c r="X599" i="10"/>
  <c r="S604" i="10"/>
  <c r="X604" i="10"/>
  <c r="S519" i="10"/>
  <c r="X519" i="10"/>
  <c r="X861" i="10"/>
  <c r="S861" i="10"/>
  <c r="AE1176" i="22"/>
  <c r="AH1176" i="22" s="1"/>
  <c r="AA1176" i="22"/>
  <c r="AE1172" i="22"/>
  <c r="AA1172" i="22"/>
  <c r="AE1071" i="22"/>
  <c r="AA1071" i="22"/>
  <c r="AF1216" i="22"/>
  <c r="AA1216" i="22"/>
  <c r="AE1328" i="22"/>
  <c r="AH1328" i="22" s="1"/>
  <c r="AA1328" i="22"/>
  <c r="AI768" i="22"/>
  <c r="AH1064" i="22"/>
  <c r="AH1096" i="22"/>
  <c r="AA1247" i="22"/>
  <c r="AH1399" i="22"/>
  <c r="AH900" i="22"/>
  <c r="AI900" i="22" s="1"/>
  <c r="AA1134" i="22"/>
  <c r="AI1134" i="22" s="1"/>
  <c r="AA1257" i="22"/>
  <c r="AH1303" i="22"/>
  <c r="AH1172" i="22"/>
  <c r="AH877" i="22"/>
  <c r="R926" i="10"/>
  <c r="R606" i="10"/>
  <c r="R574" i="10"/>
  <c r="R526" i="10"/>
  <c r="R489" i="10"/>
  <c r="R572" i="10"/>
  <c r="AH1407" i="22"/>
  <c r="P10" i="104"/>
  <c r="X1224" i="10"/>
  <c r="S1224" i="10"/>
  <c r="X1378" i="10"/>
  <c r="S1378" i="10"/>
  <c r="X1305" i="10"/>
  <c r="S1305" i="10"/>
  <c r="X1337" i="10"/>
  <c r="S1337" i="10"/>
  <c r="X1229" i="10"/>
  <c r="S1229" i="10"/>
  <c r="X1386" i="10"/>
  <c r="S1386" i="10"/>
  <c r="X994" i="10"/>
  <c r="S994" i="10"/>
  <c r="X984" i="10"/>
  <c r="S984" i="10"/>
  <c r="X966" i="10"/>
  <c r="S966" i="10"/>
  <c r="X1030" i="10"/>
  <c r="S1030" i="10"/>
  <c r="X1373" i="10"/>
  <c r="S1373" i="10"/>
  <c r="AH1405" i="22"/>
  <c r="AH1214" i="22"/>
  <c r="AH1249" i="22"/>
  <c r="AH1182" i="22"/>
  <c r="AA1255" i="22"/>
  <c r="AH1156" i="22"/>
  <c r="AA1329" i="22"/>
  <c r="AH1216" i="22"/>
  <c r="R611" i="10"/>
  <c r="AH1186" i="22"/>
  <c r="S1313" i="10"/>
  <c r="X1313" i="10"/>
  <c r="X1248" i="10"/>
  <c r="S1248" i="10"/>
  <c r="X1319" i="10"/>
  <c r="S1319" i="10"/>
  <c r="X1230" i="10"/>
  <c r="S1230" i="10"/>
  <c r="S1369" i="10"/>
  <c r="X1369" i="10"/>
  <c r="X1255" i="10"/>
  <c r="S1255" i="10"/>
  <c r="X1010" i="10"/>
  <c r="S1010" i="10"/>
  <c r="X1000" i="10"/>
  <c r="S1000" i="10"/>
  <c r="X982" i="10"/>
  <c r="S982" i="10"/>
  <c r="X1219" i="10"/>
  <c r="S1219" i="10"/>
  <c r="X855" i="10"/>
  <c r="S855" i="10"/>
  <c r="T886" i="10"/>
  <c r="Y886" i="10"/>
  <c r="AH1421" i="22"/>
  <c r="R603" i="10"/>
  <c r="R523" i="10"/>
  <c r="AA1323" i="22"/>
  <c r="AA1357" i="22"/>
  <c r="AH1497" i="22"/>
  <c r="AH1505" i="22"/>
  <c r="AA1325" i="22"/>
  <c r="AA1146" i="22"/>
  <c r="AA1228" i="22"/>
  <c r="AA1386" i="22"/>
  <c r="AH1225" i="22"/>
  <c r="R861" i="10"/>
  <c r="W890" i="10"/>
  <c r="R527" i="10"/>
  <c r="R566" i="10"/>
  <c r="R518" i="10"/>
  <c r="X1311" i="10"/>
  <c r="S1311" i="10"/>
  <c r="X1238" i="10"/>
  <c r="S1238" i="10"/>
  <c r="S1281" i="10"/>
  <c r="X1281" i="10"/>
  <c r="S1254" i="10"/>
  <c r="X1254" i="10"/>
  <c r="X1365" i="10"/>
  <c r="S1365" i="10"/>
  <c r="X962" i="10"/>
  <c r="S962" i="10"/>
  <c r="X1026" i="10"/>
  <c r="S1026" i="10"/>
  <c r="X1016" i="10"/>
  <c r="S1016" i="10"/>
  <c r="X998" i="10"/>
  <c r="S998" i="10"/>
  <c r="X1246" i="10"/>
  <c r="S1246" i="10"/>
  <c r="X863" i="10"/>
  <c r="S863" i="10"/>
  <c r="R520" i="10"/>
  <c r="R1187" i="10"/>
  <c r="R1155" i="10"/>
  <c r="R1123" i="10"/>
  <c r="R1091" i="10"/>
  <c r="R1059" i="10"/>
  <c r="R1027" i="10"/>
  <c r="R995" i="10"/>
  <c r="R963" i="10"/>
  <c r="S1345" i="10"/>
  <c r="X1345" i="10"/>
  <c r="X1245" i="10"/>
  <c r="S1245" i="10"/>
  <c r="X1343" i="10"/>
  <c r="S1343" i="10"/>
  <c r="S1222" i="10"/>
  <c r="X1222" i="10"/>
  <c r="X1374" i="10"/>
  <c r="S1374" i="10"/>
  <c r="X978" i="10"/>
  <c r="S978" i="10"/>
  <c r="X968" i="10"/>
  <c r="S968" i="10"/>
  <c r="X1032" i="10"/>
  <c r="S1032" i="10"/>
  <c r="X1014" i="10"/>
  <c r="S1014" i="10"/>
  <c r="X1211" i="10"/>
  <c r="S1211" i="10"/>
  <c r="S869" i="10"/>
  <c r="X869" i="10"/>
  <c r="S867" i="10"/>
  <c r="X867" i="10"/>
  <c r="AC1222" i="22"/>
  <c r="AH1222" i="22" s="1"/>
  <c r="AA1222" i="22"/>
  <c r="AG1072" i="22"/>
  <c r="AA1072" i="22"/>
  <c r="AE915" i="22"/>
  <c r="AA915" i="22"/>
  <c r="AE1411" i="22"/>
  <c r="AH1411" i="22" s="1"/>
  <c r="AA1411" i="22"/>
  <c r="AC1455" i="22"/>
  <c r="AH1455" i="22" s="1"/>
  <c r="AA1455" i="22"/>
  <c r="AH1315" i="22"/>
  <c r="AA1419" i="22"/>
  <c r="AH1152" i="22"/>
  <c r="AA1001" i="22"/>
  <c r="AH1246" i="22"/>
  <c r="AH1262" i="22"/>
  <c r="AH1331" i="22"/>
  <c r="AH1420" i="22"/>
  <c r="AH1217" i="22"/>
  <c r="AH1252" i="22"/>
  <c r="AH1347" i="22"/>
  <c r="AH1329" i="22"/>
  <c r="AH1267" i="22"/>
  <c r="U903" i="10"/>
  <c r="V903" i="10" s="1"/>
  <c r="R903" i="10"/>
  <c r="Z903" i="10"/>
  <c r="R262" i="10"/>
  <c r="R266" i="10"/>
  <c r="R278" i="10"/>
  <c r="R601" i="10"/>
  <c r="R400" i="10"/>
  <c r="V1441" i="10"/>
  <c r="U879" i="10"/>
  <c r="X972" i="10"/>
  <c r="S972" i="10"/>
  <c r="X1217" i="10"/>
  <c r="S1217" i="10"/>
  <c r="R430" i="10"/>
  <c r="R438" i="10"/>
  <c r="R446" i="10"/>
  <c r="R186" i="10"/>
  <c r="R930" i="10"/>
  <c r="R1216" i="10"/>
  <c r="R528" i="10"/>
  <c r="R512" i="10"/>
  <c r="R184" i="10"/>
  <c r="X988" i="10"/>
  <c r="S988" i="10"/>
  <c r="X1240" i="10"/>
  <c r="S1240" i="10"/>
  <c r="AA806" i="10"/>
  <c r="AB806" i="10" s="1"/>
  <c r="R180" i="10"/>
  <c r="V1485" i="10"/>
  <c r="R226" i="10"/>
  <c r="R608" i="10"/>
  <c r="AA1220" i="10"/>
  <c r="X1004" i="10"/>
  <c r="S1004" i="10"/>
  <c r="R354" i="10"/>
  <c r="R614" i="10"/>
  <c r="AA1210" i="10"/>
  <c r="X956" i="10"/>
  <c r="S956" i="10"/>
  <c r="X1020" i="10"/>
  <c r="S1020" i="10"/>
  <c r="AA783" i="10"/>
  <c r="V804" i="10"/>
  <c r="H51" i="109"/>
  <c r="H43" i="109" s="1"/>
  <c r="M51" i="113"/>
  <c r="M43" i="113" s="1"/>
  <c r="M23" i="113"/>
  <c r="P23" i="109"/>
  <c r="P51" i="109"/>
  <c r="P43" i="109" s="1"/>
  <c r="N51" i="109"/>
  <c r="N43" i="109" s="1"/>
  <c r="N23" i="109"/>
  <c r="I23" i="115"/>
  <c r="I51" i="115"/>
  <c r="I43" i="115" s="1"/>
  <c r="M23" i="105"/>
  <c r="M51" i="105"/>
  <c r="M43" i="105" s="1"/>
  <c r="M23" i="108"/>
  <c r="M51" i="108"/>
  <c r="M43" i="108" s="1"/>
  <c r="AD876" i="22"/>
  <c r="AH876" i="22" s="1"/>
  <c r="AA876" i="22"/>
  <c r="AA865" i="22"/>
  <c r="AA889" i="22"/>
  <c r="AI865" i="22"/>
  <c r="AH885" i="22"/>
  <c r="AI885" i="22" s="1"/>
  <c r="AH889" i="22"/>
  <c r="AH892" i="22"/>
  <c r="U785" i="10"/>
  <c r="Z785" i="10"/>
  <c r="R785" i="10"/>
  <c r="AB783" i="10"/>
  <c r="X820" i="10"/>
  <c r="S820" i="10"/>
  <c r="T877" i="10"/>
  <c r="Y877" i="10"/>
  <c r="V805" i="10"/>
  <c r="W805" i="10" s="1"/>
  <c r="AC805" i="10" s="1"/>
  <c r="AA805" i="10"/>
  <c r="AB805" i="10" s="1"/>
  <c r="V891" i="10"/>
  <c r="U208" i="10"/>
  <c r="Z208" i="10"/>
  <c r="U196" i="10"/>
  <c r="Z196" i="10"/>
  <c r="R192" i="10"/>
  <c r="U194" i="10"/>
  <c r="Z194" i="10"/>
  <c r="U182" i="10"/>
  <c r="Z182" i="10"/>
  <c r="U246" i="10"/>
  <c r="Z246" i="10"/>
  <c r="Z379" i="10"/>
  <c r="U379" i="10"/>
  <c r="R379" i="10"/>
  <c r="U232" i="10"/>
  <c r="Z232" i="10"/>
  <c r="U220" i="10"/>
  <c r="Z220" i="10"/>
  <c r="Z380" i="10"/>
  <c r="U380" i="10"/>
  <c r="R380" i="10"/>
  <c r="U43" i="10"/>
  <c r="Z43" i="10"/>
  <c r="U83" i="10"/>
  <c r="Z83" i="10"/>
  <c r="U147" i="10"/>
  <c r="Z147" i="10"/>
  <c r="U91" i="10"/>
  <c r="Z91" i="10"/>
  <c r="Z264" i="10"/>
  <c r="U264" i="10"/>
  <c r="Z268" i="10"/>
  <c r="U268" i="10"/>
  <c r="Z272" i="10"/>
  <c r="U272" i="10"/>
  <c r="Z276" i="10"/>
  <c r="U276" i="10"/>
  <c r="R276" i="10"/>
  <c r="Z280" i="10"/>
  <c r="U280" i="10"/>
  <c r="Z284" i="10"/>
  <c r="U284" i="10"/>
  <c r="Z288" i="10"/>
  <c r="U288" i="10"/>
  <c r="Z292" i="10"/>
  <c r="U292" i="10"/>
  <c r="Z296" i="10"/>
  <c r="U296" i="10"/>
  <c r="Z300" i="10"/>
  <c r="U300" i="10"/>
  <c r="Z304" i="10"/>
  <c r="U304" i="10"/>
  <c r="Z308" i="10"/>
  <c r="U308" i="10"/>
  <c r="Z312" i="10"/>
  <c r="U312" i="10"/>
  <c r="Z316" i="10"/>
  <c r="U316" i="10"/>
  <c r="R316" i="10"/>
  <c r="Z320" i="10"/>
  <c r="U320" i="10"/>
  <c r="Z324" i="10"/>
  <c r="U324" i="10"/>
  <c r="Z328" i="10"/>
  <c r="U328" i="10"/>
  <c r="Z332" i="10"/>
  <c r="U332" i="10"/>
  <c r="Z336" i="10"/>
  <c r="U336" i="10"/>
  <c r="Z340" i="10"/>
  <c r="U340" i="10"/>
  <c r="Z344" i="10"/>
  <c r="U344" i="10"/>
  <c r="Z348" i="10"/>
  <c r="U348" i="10"/>
  <c r="Z352" i="10"/>
  <c r="U352" i="10"/>
  <c r="Z356" i="10"/>
  <c r="U356" i="10"/>
  <c r="R356" i="10"/>
  <c r="Z360" i="10"/>
  <c r="U360" i="10"/>
  <c r="Z364" i="10"/>
  <c r="U364" i="10"/>
  <c r="U25" i="10"/>
  <c r="Z25" i="10"/>
  <c r="U105" i="10"/>
  <c r="Z105" i="10"/>
  <c r="U145" i="10"/>
  <c r="Z145" i="10"/>
  <c r="U161" i="10"/>
  <c r="Z161" i="10"/>
  <c r="U189" i="10"/>
  <c r="Z189" i="10"/>
  <c r="Z416" i="10"/>
  <c r="U416" i="10"/>
  <c r="Z420" i="10"/>
  <c r="U420" i="10"/>
  <c r="Z432" i="10"/>
  <c r="U432" i="10"/>
  <c r="Z436" i="10"/>
  <c r="U436" i="10"/>
  <c r="Z448" i="10"/>
  <c r="U448" i="10"/>
  <c r="Z452" i="10"/>
  <c r="U452" i="10"/>
  <c r="U115" i="10"/>
  <c r="Z115" i="10"/>
  <c r="Z457" i="10"/>
  <c r="U457" i="10"/>
  <c r="Z473" i="10"/>
  <c r="U473" i="10"/>
  <c r="Z541" i="10"/>
  <c r="U541" i="10"/>
  <c r="Z553" i="10"/>
  <c r="U553" i="10"/>
  <c r="Z561" i="10"/>
  <c r="U561" i="10"/>
  <c r="Z569" i="10"/>
  <c r="U569" i="10"/>
  <c r="Z593" i="10"/>
  <c r="U593" i="10"/>
  <c r="Z609" i="10"/>
  <c r="U609" i="10"/>
  <c r="U773" i="10"/>
  <c r="Z773" i="10"/>
  <c r="U839" i="10"/>
  <c r="V839" i="10" s="1"/>
  <c r="W839" i="10" s="1"/>
  <c r="Z839" i="10"/>
  <c r="R839" i="10"/>
  <c r="Z615" i="10"/>
  <c r="U615" i="10"/>
  <c r="R615" i="10"/>
  <c r="U794" i="10"/>
  <c r="V794" i="10" s="1"/>
  <c r="W794" i="10" s="1"/>
  <c r="Z794" i="10"/>
  <c r="AA794" i="10" s="1"/>
  <c r="AB794" i="10" s="1"/>
  <c r="R794" i="10"/>
  <c r="U802" i="10"/>
  <c r="Z802" i="10"/>
  <c r="AA802" i="10" s="1"/>
  <c r="AB802" i="10" s="1"/>
  <c r="R802" i="10"/>
  <c r="R786" i="10"/>
  <c r="Z786" i="10"/>
  <c r="U786" i="10"/>
  <c r="V786" i="10" s="1"/>
  <c r="W786" i="10" s="1"/>
  <c r="Z876" i="10"/>
  <c r="U876" i="10"/>
  <c r="Z1249" i="10"/>
  <c r="U1249" i="10"/>
  <c r="Z1281" i="10"/>
  <c r="U1281" i="10"/>
  <c r="Z1313" i="10"/>
  <c r="U1313" i="10"/>
  <c r="Z1345" i="10"/>
  <c r="U1345" i="10"/>
  <c r="U912" i="10"/>
  <c r="Z912" i="10"/>
  <c r="U886" i="10"/>
  <c r="V886" i="10" s="1"/>
  <c r="W886" i="10" s="1"/>
  <c r="Z886" i="10"/>
  <c r="AA886" i="10" s="1"/>
  <c r="AB886" i="10" s="1"/>
  <c r="R886" i="10"/>
  <c r="Z1377" i="10"/>
  <c r="U1377" i="10"/>
  <c r="Z1385" i="10"/>
  <c r="U1385" i="10"/>
  <c r="Z1226" i="10"/>
  <c r="U1226" i="10"/>
  <c r="R1226" i="10"/>
  <c r="Z1234" i="10"/>
  <c r="U1234" i="10"/>
  <c r="Z1242" i="10"/>
  <c r="U1242" i="10"/>
  <c r="R1242" i="10"/>
  <c r="Z1250" i="10"/>
  <c r="U1250" i="10"/>
  <c r="R1250" i="10"/>
  <c r="Z1258" i="10"/>
  <c r="U1258" i="10"/>
  <c r="Z1266" i="10"/>
  <c r="U1266" i="10"/>
  <c r="Z1274" i="10"/>
  <c r="U1274" i="10"/>
  <c r="R1274" i="10"/>
  <c r="Z1282" i="10"/>
  <c r="U1282" i="10"/>
  <c r="Z1290" i="10"/>
  <c r="U1290" i="10"/>
  <c r="R1290" i="10"/>
  <c r="Z1298" i="10"/>
  <c r="U1298" i="10"/>
  <c r="Z1306" i="10"/>
  <c r="U1306" i="10"/>
  <c r="R1306" i="10"/>
  <c r="Z1314" i="10"/>
  <c r="U1314" i="10"/>
  <c r="R1314" i="10"/>
  <c r="Z1322" i="10"/>
  <c r="U1322" i="10"/>
  <c r="R1322" i="10"/>
  <c r="Z1330" i="10"/>
  <c r="U1330" i="10"/>
  <c r="Z1338" i="10"/>
  <c r="U1338" i="10"/>
  <c r="R1338" i="10"/>
  <c r="Z1346" i="10"/>
  <c r="U1346" i="10"/>
  <c r="Z1354" i="10"/>
  <c r="U1354" i="10"/>
  <c r="R1354" i="10"/>
  <c r="Z1362" i="10"/>
  <c r="U1362" i="10"/>
  <c r="Z1370" i="10"/>
  <c r="U1370" i="10"/>
  <c r="Z1378" i="10"/>
  <c r="U1378" i="10"/>
  <c r="Z1386" i="10"/>
  <c r="U1386" i="10"/>
  <c r="Z1490" i="10"/>
  <c r="U1490" i="10"/>
  <c r="R1490" i="10"/>
  <c r="AA662" i="22"/>
  <c r="AB662" i="22"/>
  <c r="AH662" i="22" s="1"/>
  <c r="AI662" i="22" s="1"/>
  <c r="AA687" i="22"/>
  <c r="AB687" i="22"/>
  <c r="AH687" i="22" s="1"/>
  <c r="AI687" i="22" s="1"/>
  <c r="AA688" i="22"/>
  <c r="AB688" i="22"/>
  <c r="AH688" i="22" s="1"/>
  <c r="AI688" i="22" s="1"/>
  <c r="AA703" i="22"/>
  <c r="AB703" i="22"/>
  <c r="AH703" i="22" s="1"/>
  <c r="AI703" i="22" s="1"/>
  <c r="AA689" i="22"/>
  <c r="AB689" i="22"/>
  <c r="AH689" i="22" s="1"/>
  <c r="AI689" i="22" s="1"/>
  <c r="AB714" i="22"/>
  <c r="AH714" i="22" s="1"/>
  <c r="AA714" i="22"/>
  <c r="AE884" i="22"/>
  <c r="AH884" i="22" s="1"/>
  <c r="AA884" i="22"/>
  <c r="AF1369" i="22"/>
  <c r="AA1369" i="22"/>
  <c r="AE1316" i="22"/>
  <c r="AH1316" i="22" s="1"/>
  <c r="AA1316" i="22"/>
  <c r="AB1224" i="22"/>
  <c r="AA1224" i="22"/>
  <c r="AF1358" i="22"/>
  <c r="AA1358" i="22"/>
  <c r="AC1447" i="22"/>
  <c r="AH1447" i="22" s="1"/>
  <c r="AA1447" i="22"/>
  <c r="Y405" i="10"/>
  <c r="T405" i="10"/>
  <c r="R405" i="10"/>
  <c r="Y401" i="10"/>
  <c r="T401" i="10"/>
  <c r="R401" i="10"/>
  <c r="Y397" i="10"/>
  <c r="T397" i="10"/>
  <c r="R397" i="10"/>
  <c r="Y393" i="10"/>
  <c r="T393" i="10"/>
  <c r="R393" i="10"/>
  <c r="Y389" i="10"/>
  <c r="T389" i="10"/>
  <c r="R389" i="10"/>
  <c r="R815" i="10"/>
  <c r="T815" i="10"/>
  <c r="V815" i="10" s="1"/>
  <c r="Y815" i="10"/>
  <c r="AA815" i="10" s="1"/>
  <c r="AB815" i="10" s="1"/>
  <c r="Y569" i="10"/>
  <c r="T569" i="10"/>
  <c r="R569" i="10"/>
  <c r="R824" i="10"/>
  <c r="Y824" i="10"/>
  <c r="T824" i="10"/>
  <c r="Y564" i="10"/>
  <c r="T564" i="10"/>
  <c r="R564" i="10"/>
  <c r="T820" i="10"/>
  <c r="Y820" i="10"/>
  <c r="R820" i="10"/>
  <c r="AB141" i="22"/>
  <c r="AH141" i="22" s="1"/>
  <c r="AA141" i="22"/>
  <c r="AA657" i="22"/>
  <c r="AB657" i="22"/>
  <c r="AH657" i="22" s="1"/>
  <c r="AI657" i="22" s="1"/>
  <c r="AA659" i="22"/>
  <c r="AB659" i="22"/>
  <c r="AH659" i="22" s="1"/>
  <c r="AI659" i="22" s="1"/>
  <c r="AA176" i="22"/>
  <c r="AB176" i="22"/>
  <c r="AH176" i="22" s="1"/>
  <c r="AA683" i="22"/>
  <c r="AB683" i="22"/>
  <c r="AH683" i="22" s="1"/>
  <c r="AI683" i="22" s="1"/>
  <c r="AA474" i="22"/>
  <c r="AB474" i="22"/>
  <c r="AH474" i="22" s="1"/>
  <c r="AA741" i="22"/>
  <c r="AB741" i="22"/>
  <c r="AH741" i="22" s="1"/>
  <c r="AI741" i="22" s="1"/>
  <c r="AA739" i="22"/>
  <c r="AB739" i="22"/>
  <c r="AH739" i="22" s="1"/>
  <c r="AI739" i="22" s="1"/>
  <c r="AB531" i="22"/>
  <c r="AH531" i="22" s="1"/>
  <c r="AA531" i="22"/>
  <c r="AA267" i="22"/>
  <c r="AB267" i="22"/>
  <c r="AH267" i="22" s="1"/>
  <c r="AB260" i="22"/>
  <c r="AH260" i="22" s="1"/>
  <c r="AA260" i="22"/>
  <c r="AB66" i="22"/>
  <c r="AH66" i="22" s="1"/>
  <c r="AA66" i="22"/>
  <c r="AA561" i="22"/>
  <c r="AB561" i="22"/>
  <c r="AH561" i="22" s="1"/>
  <c r="AI561" i="22" s="1"/>
  <c r="AA70" i="22"/>
  <c r="AB70" i="22"/>
  <c r="AH70" i="22" s="1"/>
  <c r="AA67" i="22"/>
  <c r="AB67" i="22"/>
  <c r="AH67" i="22" s="1"/>
  <c r="AA611" i="22"/>
  <c r="AB611" i="22"/>
  <c r="AH611" i="22" s="1"/>
  <c r="AI611" i="22" s="1"/>
  <c r="AA599" i="22"/>
  <c r="AB599" i="22"/>
  <c r="AH599" i="22" s="1"/>
  <c r="AI599" i="22" s="1"/>
  <c r="R537" i="10"/>
  <c r="X537" i="10"/>
  <c r="S537" i="10"/>
  <c r="R545" i="10"/>
  <c r="X545" i="10"/>
  <c r="S545" i="10"/>
  <c r="R549" i="10"/>
  <c r="X549" i="10"/>
  <c r="S549" i="10"/>
  <c r="R553" i="10"/>
  <c r="X553" i="10"/>
  <c r="S553" i="10"/>
  <c r="AC1215" i="22"/>
  <c r="AA1215" i="22"/>
  <c r="AC1444" i="22"/>
  <c r="AH1444" i="22" s="1"/>
  <c r="AA1444" i="22"/>
  <c r="AC1018" i="22"/>
  <c r="AA1018" i="22"/>
  <c r="AC1266" i="22"/>
  <c r="AH1266" i="22" s="1"/>
  <c r="AA1266" i="22"/>
  <c r="AC1451" i="22"/>
  <c r="AH1451" i="22" s="1"/>
  <c r="AA1451" i="22"/>
  <c r="AC1454" i="22"/>
  <c r="AH1454" i="22" s="1"/>
  <c r="AA1454" i="22"/>
  <c r="AC1445" i="22"/>
  <c r="AH1445" i="22" s="1"/>
  <c r="AA1445" i="22"/>
  <c r="Y415" i="10"/>
  <c r="T415" i="10"/>
  <c r="Y414" i="10"/>
  <c r="T414" i="10"/>
  <c r="Y410" i="10"/>
  <c r="T410" i="10"/>
  <c r="Y425" i="10"/>
  <c r="T425" i="10"/>
  <c r="Y175" i="10"/>
  <c r="T175" i="10"/>
  <c r="AB1178" i="22"/>
  <c r="AA1178" i="22"/>
  <c r="AB1362" i="22"/>
  <c r="AH1362" i="22" s="1"/>
  <c r="AA1362" i="22"/>
  <c r="AF1475" i="22"/>
  <c r="AA1475" i="22"/>
  <c r="AD908" i="22"/>
  <c r="AH908" i="22" s="1"/>
  <c r="AI908" i="22" s="1"/>
  <c r="AA908" i="22"/>
  <c r="AA692" i="22"/>
  <c r="AB692" i="22"/>
  <c r="AH692" i="22" s="1"/>
  <c r="AI692" i="22" s="1"/>
  <c r="AE1476" i="22"/>
  <c r="AA1476" i="22"/>
  <c r="AB1230" i="22"/>
  <c r="AA1230" i="22"/>
  <c r="AA1391" i="22"/>
  <c r="AB1391" i="22"/>
  <c r="AH1391" i="22" s="1"/>
  <c r="R837" i="10"/>
  <c r="S837" i="10"/>
  <c r="X837" i="10"/>
  <c r="AA715" i="22"/>
  <c r="AB715" i="22"/>
  <c r="AH715" i="22" s="1"/>
  <c r="AD1234" i="22"/>
  <c r="AA1234" i="22"/>
  <c r="AB1509" i="22"/>
  <c r="AH1509" i="22" s="1"/>
  <c r="AA1509" i="22"/>
  <c r="AE899" i="22"/>
  <c r="AH899" i="22" s="1"/>
  <c r="AI899" i="22" s="1"/>
  <c r="AA899" i="22"/>
  <c r="AE1356" i="22"/>
  <c r="AH1356" i="22" s="1"/>
  <c r="AA1356" i="22"/>
  <c r="R770" i="10"/>
  <c r="Y770" i="10"/>
  <c r="AA770" i="10" s="1"/>
  <c r="AB770" i="10" s="1"/>
  <c r="T770" i="10"/>
  <c r="T774" i="10"/>
  <c r="R774" i="10"/>
  <c r="Y774" i="10"/>
  <c r="R772" i="10"/>
  <c r="Y772" i="10"/>
  <c r="T772" i="10"/>
  <c r="R782" i="10"/>
  <c r="U782" i="10"/>
  <c r="Z782" i="10"/>
  <c r="U224" i="10"/>
  <c r="Z224" i="10"/>
  <c r="U212" i="10"/>
  <c r="Z212" i="10"/>
  <c r="Z374" i="10"/>
  <c r="U374" i="10"/>
  <c r="R374" i="10"/>
  <c r="U176" i="10"/>
  <c r="Z176" i="10"/>
  <c r="U198" i="10"/>
  <c r="Z198" i="10"/>
  <c r="Z367" i="10"/>
  <c r="U367" i="10"/>
  <c r="R367" i="10"/>
  <c r="Z383" i="10"/>
  <c r="U383" i="10"/>
  <c r="R383" i="10"/>
  <c r="U236" i="10"/>
  <c r="Z236" i="10"/>
  <c r="Z368" i="10"/>
  <c r="U368" i="10"/>
  <c r="R368" i="10"/>
  <c r="Z384" i="10"/>
  <c r="U384" i="10"/>
  <c r="R384" i="10"/>
  <c r="U75" i="10"/>
  <c r="Z75" i="10"/>
  <c r="U139" i="10"/>
  <c r="Z139" i="10"/>
  <c r="U148" i="10"/>
  <c r="Z148" i="10"/>
  <c r="R148" i="10"/>
  <c r="Z255" i="10"/>
  <c r="U255" i="10"/>
  <c r="Z259" i="10"/>
  <c r="U259" i="10"/>
  <c r="U14" i="10"/>
  <c r="Z14" i="10"/>
  <c r="U68" i="10"/>
  <c r="Z68" i="10"/>
  <c r="U84" i="10"/>
  <c r="Z84" i="10"/>
  <c r="U93" i="10"/>
  <c r="Z93" i="10"/>
  <c r="U106" i="10"/>
  <c r="Z106" i="10"/>
  <c r="U118" i="10"/>
  <c r="Z118" i="10"/>
  <c r="U149" i="10"/>
  <c r="Z149" i="10"/>
  <c r="R149" i="10"/>
  <c r="U153" i="10"/>
  <c r="Z153" i="10"/>
  <c r="Z261" i="10"/>
  <c r="U261" i="10"/>
  <c r="Z265" i="10"/>
  <c r="U265" i="10"/>
  <c r="Z269" i="10"/>
  <c r="U269" i="10"/>
  <c r="Z273" i="10"/>
  <c r="U273" i="10"/>
  <c r="Z277" i="10"/>
  <c r="U277" i="10"/>
  <c r="Z281" i="10"/>
  <c r="U281" i="10"/>
  <c r="Z285" i="10"/>
  <c r="U285" i="10"/>
  <c r="Z289" i="10"/>
  <c r="U289" i="10"/>
  <c r="Z293" i="10"/>
  <c r="U293" i="10"/>
  <c r="Z297" i="10"/>
  <c r="U297" i="10"/>
  <c r="Z301" i="10"/>
  <c r="U301" i="10"/>
  <c r="Z305" i="10"/>
  <c r="U305" i="10"/>
  <c r="Z309" i="10"/>
  <c r="U309" i="10"/>
  <c r="Z313" i="10"/>
  <c r="U313" i="10"/>
  <c r="Z317" i="10"/>
  <c r="U317" i="10"/>
  <c r="Z321" i="10"/>
  <c r="U321" i="10"/>
  <c r="Z325" i="10"/>
  <c r="U325" i="10"/>
  <c r="Z329" i="10"/>
  <c r="U329" i="10"/>
  <c r="Z333" i="10"/>
  <c r="U333" i="10"/>
  <c r="Z337" i="10"/>
  <c r="U337" i="10"/>
  <c r="Z341" i="10"/>
  <c r="U341" i="10"/>
  <c r="Z345" i="10"/>
  <c r="U345" i="10"/>
  <c r="Z349" i="10"/>
  <c r="U349" i="10"/>
  <c r="Z353" i="10"/>
  <c r="U353" i="10"/>
  <c r="Z357" i="10"/>
  <c r="U357" i="10"/>
  <c r="Z361" i="10"/>
  <c r="U361" i="10"/>
  <c r="Z365" i="10"/>
  <c r="U365" i="10"/>
  <c r="U26" i="10"/>
  <c r="Z26" i="10"/>
  <c r="U33" i="10"/>
  <c r="Z33" i="10"/>
  <c r="U41" i="10"/>
  <c r="Z41" i="10"/>
  <c r="U58" i="10"/>
  <c r="Z58" i="10"/>
  <c r="U69" i="10"/>
  <c r="Z69" i="10"/>
  <c r="U97" i="10"/>
  <c r="Z97" i="10"/>
  <c r="U108" i="10"/>
  <c r="Z108" i="10"/>
  <c r="R108" i="10"/>
  <c r="U131" i="10"/>
  <c r="Z131" i="10"/>
  <c r="U155" i="10"/>
  <c r="Z155" i="10"/>
  <c r="U162" i="10"/>
  <c r="Z162" i="10"/>
  <c r="U177" i="10"/>
  <c r="Z177" i="10"/>
  <c r="R177" i="10"/>
  <c r="U195" i="10"/>
  <c r="Z195" i="10"/>
  <c r="U203" i="10"/>
  <c r="Z203" i="10"/>
  <c r="U211" i="10"/>
  <c r="Z211" i="10"/>
  <c r="U219" i="10"/>
  <c r="Z219" i="10"/>
  <c r="R219" i="10"/>
  <c r="U227" i="10"/>
  <c r="Z227" i="10"/>
  <c r="U235" i="10"/>
  <c r="Z235" i="10"/>
  <c r="R235" i="10"/>
  <c r="U243" i="10"/>
  <c r="Z243" i="10"/>
  <c r="U251" i="10"/>
  <c r="Z251" i="10"/>
  <c r="Z389" i="10"/>
  <c r="U389" i="10"/>
  <c r="Z393" i="10"/>
  <c r="U393" i="10"/>
  <c r="Z397" i="10"/>
  <c r="U397" i="10"/>
  <c r="Z401" i="10"/>
  <c r="U401" i="10"/>
  <c r="Z405" i="10"/>
  <c r="U405" i="10"/>
  <c r="Z409" i="10"/>
  <c r="U409" i="10"/>
  <c r="Z413" i="10"/>
  <c r="U413" i="10"/>
  <c r="Z417" i="10"/>
  <c r="U417" i="10"/>
  <c r="Z421" i="10"/>
  <c r="U421" i="10"/>
  <c r="Z425" i="10"/>
  <c r="U425" i="10"/>
  <c r="Z429" i="10"/>
  <c r="U429" i="10"/>
  <c r="Z433" i="10"/>
  <c r="U433" i="10"/>
  <c r="Z437" i="10"/>
  <c r="U437" i="10"/>
  <c r="Z441" i="10"/>
  <c r="U441" i="10"/>
  <c r="Z445" i="10"/>
  <c r="U445" i="10"/>
  <c r="Z449" i="10"/>
  <c r="U449" i="10"/>
  <c r="Z453" i="10"/>
  <c r="U453" i="10"/>
  <c r="U35" i="10"/>
  <c r="Z35" i="10"/>
  <c r="U46" i="10"/>
  <c r="Z46" i="10"/>
  <c r="U54" i="10"/>
  <c r="Z54" i="10"/>
  <c r="R54" i="10"/>
  <c r="U82" i="10"/>
  <c r="Z82" i="10"/>
  <c r="U110" i="10"/>
  <c r="Z110" i="10"/>
  <c r="U124" i="10"/>
  <c r="Z124" i="10"/>
  <c r="R124" i="10"/>
  <c r="U138" i="10"/>
  <c r="Z138" i="10"/>
  <c r="U167" i="10"/>
  <c r="Z167" i="10"/>
  <c r="U185" i="10"/>
  <c r="Z185" i="10"/>
  <c r="R185" i="10"/>
  <c r="Z458" i="10"/>
  <c r="U458" i="10"/>
  <c r="Z462" i="10"/>
  <c r="U462" i="10"/>
  <c r="Z466" i="10"/>
  <c r="U466" i="10"/>
  <c r="Z470" i="10"/>
  <c r="U470" i="10"/>
  <c r="Z478" i="10"/>
  <c r="U478" i="10"/>
  <c r="Z482" i="10"/>
  <c r="U482" i="10"/>
  <c r="Z486" i="10"/>
  <c r="U486" i="10"/>
  <c r="Z490" i="10"/>
  <c r="U490" i="10"/>
  <c r="R490" i="10"/>
  <c r="Z494" i="10"/>
  <c r="U494" i="10"/>
  <c r="Z498" i="10"/>
  <c r="U498" i="10"/>
  <c r="Z506" i="10"/>
  <c r="U506" i="10"/>
  <c r="Z510" i="10"/>
  <c r="U510" i="10"/>
  <c r="Z514" i="10"/>
  <c r="U514" i="10"/>
  <c r="R514" i="10"/>
  <c r="Z518" i="10"/>
  <c r="U518" i="10"/>
  <c r="Z522" i="10"/>
  <c r="U522" i="10"/>
  <c r="Z526" i="10"/>
  <c r="U526" i="10"/>
  <c r="Z542" i="10"/>
  <c r="U542" i="10"/>
  <c r="Z546" i="10"/>
  <c r="U546" i="10"/>
  <c r="Z550" i="10"/>
  <c r="U550" i="10"/>
  <c r="Z554" i="10"/>
  <c r="U554" i="10"/>
  <c r="Z558" i="10"/>
  <c r="U558" i="10"/>
  <c r="Z566" i="10"/>
  <c r="U566" i="10"/>
  <c r="Z570" i="10"/>
  <c r="U570" i="10"/>
  <c r="Z574" i="10"/>
  <c r="U574" i="10"/>
  <c r="Z578" i="10"/>
  <c r="U578" i="10"/>
  <c r="Z582" i="10"/>
  <c r="U582" i="10"/>
  <c r="Z586" i="10"/>
  <c r="U586" i="10"/>
  <c r="Z590" i="10"/>
  <c r="U590" i="10"/>
  <c r="Z594" i="10"/>
  <c r="U594" i="10"/>
  <c r="Z606" i="10"/>
  <c r="U606" i="10"/>
  <c r="Z610" i="10"/>
  <c r="U610" i="10"/>
  <c r="R610" i="10"/>
  <c r="R778" i="10"/>
  <c r="U778" i="10"/>
  <c r="Z778" i="10"/>
  <c r="U897" i="10"/>
  <c r="Z897" i="10"/>
  <c r="U767" i="10"/>
  <c r="R767" i="10"/>
  <c r="Z767" i="10"/>
  <c r="AA767" i="10" s="1"/>
  <c r="AB767" i="10" s="1"/>
  <c r="Z846" i="10"/>
  <c r="AA846" i="10" s="1"/>
  <c r="AB846" i="10" s="1"/>
  <c r="R846" i="10"/>
  <c r="U846" i="10"/>
  <c r="Z919" i="10"/>
  <c r="U919" i="10"/>
  <c r="Z927" i="10"/>
  <c r="U927" i="10"/>
  <c r="Z943" i="10"/>
  <c r="U943" i="10"/>
  <c r="Z951" i="10"/>
  <c r="U951" i="10"/>
  <c r="Z618" i="10"/>
  <c r="U618" i="10"/>
  <c r="R618" i="10"/>
  <c r="Z622" i="10"/>
  <c r="U622" i="10"/>
  <c r="R622" i="10"/>
  <c r="Z626" i="10"/>
  <c r="AA626" i="10" s="1"/>
  <c r="AB626" i="10" s="1"/>
  <c r="U626" i="10"/>
  <c r="R626" i="10"/>
  <c r="Z630" i="10"/>
  <c r="U630" i="10"/>
  <c r="R630" i="10"/>
  <c r="Z634" i="10"/>
  <c r="U634" i="10"/>
  <c r="R634" i="10"/>
  <c r="Z638" i="10"/>
  <c r="U638" i="10"/>
  <c r="R638" i="10"/>
  <c r="Z777" i="10"/>
  <c r="U777" i="10"/>
  <c r="R777" i="10"/>
  <c r="Z871" i="10"/>
  <c r="AA871" i="10" s="1"/>
  <c r="AB871" i="10" s="1"/>
  <c r="U871" i="10"/>
  <c r="R871" i="10"/>
  <c r="Z797" i="10"/>
  <c r="U797" i="10"/>
  <c r="Z959" i="10"/>
  <c r="U959" i="10"/>
  <c r="Z975" i="10"/>
  <c r="U975" i="10"/>
  <c r="Z983" i="10"/>
  <c r="U983" i="10"/>
  <c r="Z991" i="10"/>
  <c r="U991" i="10"/>
  <c r="Z1007" i="10"/>
  <c r="U1007" i="10"/>
  <c r="Z1015" i="10"/>
  <c r="U1015" i="10"/>
  <c r="Z1023" i="10"/>
  <c r="U1023" i="10"/>
  <c r="Z1039" i="10"/>
  <c r="U1039" i="10"/>
  <c r="Z1047" i="10"/>
  <c r="U1047" i="10"/>
  <c r="Z1055" i="10"/>
  <c r="U1055" i="10"/>
  <c r="Z1071" i="10"/>
  <c r="U1071" i="10"/>
  <c r="Z1079" i="10"/>
  <c r="U1079" i="10"/>
  <c r="Z1087" i="10"/>
  <c r="U1087" i="10"/>
  <c r="Z1103" i="10"/>
  <c r="U1103" i="10"/>
  <c r="Z1111" i="10"/>
  <c r="U1111" i="10"/>
  <c r="Z1119" i="10"/>
  <c r="U1119" i="10"/>
  <c r="Z1135" i="10"/>
  <c r="U1135" i="10"/>
  <c r="Z1143" i="10"/>
  <c r="U1143" i="10"/>
  <c r="Z1151" i="10"/>
  <c r="U1151" i="10"/>
  <c r="Z1167" i="10"/>
  <c r="U1167" i="10"/>
  <c r="Z1175" i="10"/>
  <c r="U1175" i="10"/>
  <c r="Z1183" i="10"/>
  <c r="U1183" i="10"/>
  <c r="Z1225" i="10"/>
  <c r="U1225" i="10"/>
  <c r="Z1257" i="10"/>
  <c r="U1257" i="10"/>
  <c r="Z1289" i="10"/>
  <c r="U1289" i="10"/>
  <c r="Z1321" i="10"/>
  <c r="U1321" i="10"/>
  <c r="Z1353" i="10"/>
  <c r="U1353" i="10"/>
  <c r="U821" i="10"/>
  <c r="Z821" i="10"/>
  <c r="R821" i="10"/>
  <c r="U844" i="10"/>
  <c r="Z844" i="10"/>
  <c r="R844" i="10"/>
  <c r="U901" i="10"/>
  <c r="Z901" i="10"/>
  <c r="U916" i="10"/>
  <c r="Z916" i="10"/>
  <c r="Z1217" i="10"/>
  <c r="U1217" i="10"/>
  <c r="Z1251" i="10"/>
  <c r="U1251" i="10"/>
  <c r="Z1283" i="10"/>
  <c r="U1283" i="10"/>
  <c r="Z1315" i="10"/>
  <c r="U1315" i="10"/>
  <c r="Z1347" i="10"/>
  <c r="U1347" i="10"/>
  <c r="Z1207" i="10"/>
  <c r="U1207" i="10"/>
  <c r="Z1237" i="10"/>
  <c r="U1237" i="10"/>
  <c r="Z1269" i="10"/>
  <c r="U1269" i="10"/>
  <c r="Z1301" i="10"/>
  <c r="U1301" i="10"/>
  <c r="Z1333" i="10"/>
  <c r="U1333" i="10"/>
  <c r="Z837" i="10"/>
  <c r="U837" i="10"/>
  <c r="Z1192" i="10"/>
  <c r="U1192" i="10"/>
  <c r="Z1208" i="10"/>
  <c r="U1208" i="10"/>
  <c r="Z1231" i="10"/>
  <c r="U1231" i="10"/>
  <c r="Z1263" i="10"/>
  <c r="U1263" i="10"/>
  <c r="Z1295" i="10"/>
  <c r="U1295" i="10"/>
  <c r="Z1327" i="10"/>
  <c r="U1327" i="10"/>
  <c r="Z1359" i="10"/>
  <c r="U1359" i="10"/>
  <c r="Z1371" i="10"/>
  <c r="U1371" i="10"/>
  <c r="Z1379" i="10"/>
  <c r="U1379" i="10"/>
  <c r="Z1403" i="10"/>
  <c r="U1403" i="10"/>
  <c r="R1403" i="10"/>
  <c r="Z1419" i="10"/>
  <c r="U1419" i="10"/>
  <c r="R1419" i="10"/>
  <c r="Z1435" i="10"/>
  <c r="U1435" i="10"/>
  <c r="R1435" i="10"/>
  <c r="Z1451" i="10"/>
  <c r="U1451" i="10"/>
  <c r="R1451" i="10"/>
  <c r="Z1467" i="10"/>
  <c r="U1467" i="10"/>
  <c r="R1467" i="10"/>
  <c r="Z1422" i="10"/>
  <c r="U1422" i="10"/>
  <c r="Z1454" i="10"/>
  <c r="U1454" i="10"/>
  <c r="Z1228" i="10"/>
  <c r="U1228" i="10"/>
  <c r="R1228" i="10"/>
  <c r="Z1236" i="10"/>
  <c r="U1236" i="10"/>
  <c r="Z1244" i="10"/>
  <c r="U1244" i="10"/>
  <c r="Z1252" i="10"/>
  <c r="U1252" i="10"/>
  <c r="Z1260" i="10"/>
  <c r="U1260" i="10"/>
  <c r="Z1268" i="10"/>
  <c r="U1268" i="10"/>
  <c r="R1268" i="10"/>
  <c r="Z1276" i="10"/>
  <c r="U1276" i="10"/>
  <c r="R1276" i="10"/>
  <c r="Z1284" i="10"/>
  <c r="U1284" i="10"/>
  <c r="Z1292" i="10"/>
  <c r="U1292" i="10"/>
  <c r="R1292" i="10"/>
  <c r="Z1300" i="10"/>
  <c r="U1300" i="10"/>
  <c r="R1300" i="10"/>
  <c r="Z1308" i="10"/>
  <c r="U1308" i="10"/>
  <c r="Z1316" i="10"/>
  <c r="U1316" i="10"/>
  <c r="Z1324" i="10"/>
  <c r="U1324" i="10"/>
  <c r="R1324" i="10"/>
  <c r="Z1332" i="10"/>
  <c r="U1332" i="10"/>
  <c r="R1332" i="10"/>
  <c r="Z1340" i="10"/>
  <c r="U1340" i="10"/>
  <c r="Z1348" i="10"/>
  <c r="U1348" i="10"/>
  <c r="Z1356" i="10"/>
  <c r="U1356" i="10"/>
  <c r="R1356" i="10"/>
  <c r="Z1364" i="10"/>
  <c r="U1364" i="10"/>
  <c r="Z1372" i="10"/>
  <c r="U1372" i="10"/>
  <c r="Z1380" i="10"/>
  <c r="U1380" i="10"/>
  <c r="Z1388" i="10"/>
  <c r="U1388" i="10"/>
  <c r="Z1420" i="10"/>
  <c r="U1420" i="10"/>
  <c r="Z1452" i="10"/>
  <c r="U1452" i="10"/>
  <c r="Z1394" i="10"/>
  <c r="U1394" i="10"/>
  <c r="Z1426" i="10"/>
  <c r="U1426" i="10"/>
  <c r="Z1442" i="10"/>
  <c r="U1442" i="10"/>
  <c r="Z1458" i="10"/>
  <c r="U1458" i="10"/>
  <c r="Z1479" i="10"/>
  <c r="U1479" i="10"/>
  <c r="R1479" i="10"/>
  <c r="Z1476" i="10"/>
  <c r="U1476" i="10"/>
  <c r="R1476" i="10"/>
  <c r="Z1484" i="10"/>
  <c r="U1484" i="10"/>
  <c r="R1484" i="10"/>
  <c r="Z1492" i="10"/>
  <c r="U1492" i="10"/>
  <c r="U1500" i="10"/>
  <c r="Z1500" i="10"/>
  <c r="U1508" i="10"/>
  <c r="Z1508" i="10"/>
  <c r="U172" i="10"/>
  <c r="Z172" i="10"/>
  <c r="AB706" i="22"/>
  <c r="AH706" i="22" s="1"/>
  <c r="AA706" i="22"/>
  <c r="AB670" i="22"/>
  <c r="AH670" i="22" s="1"/>
  <c r="AA670" i="22"/>
  <c r="AC1446" i="22"/>
  <c r="AH1446" i="22" s="1"/>
  <c r="AA1446" i="22"/>
  <c r="AC1243" i="22"/>
  <c r="AH1243" i="22" s="1"/>
  <c r="AA1243" i="22"/>
  <c r="AA1365" i="22"/>
  <c r="AB1365" i="22"/>
  <c r="AH1365" i="22" s="1"/>
  <c r="AE1491" i="22"/>
  <c r="AA1491" i="22"/>
  <c r="AB1403" i="22"/>
  <c r="AH1403" i="22" s="1"/>
  <c r="AA1403" i="22"/>
  <c r="Y810" i="10"/>
  <c r="R810" i="10"/>
  <c r="T810" i="10"/>
  <c r="Y808" i="10"/>
  <c r="T808" i="10"/>
  <c r="AB234" i="22"/>
  <c r="AH234" i="22" s="1"/>
  <c r="AA234" i="22"/>
  <c r="AA265" i="22"/>
  <c r="AB265" i="22"/>
  <c r="AH265" i="22" s="1"/>
  <c r="AA573" i="22"/>
  <c r="AB573" i="22"/>
  <c r="AH573" i="22" s="1"/>
  <c r="AC1235" i="22"/>
  <c r="AH1235" i="22" s="1"/>
  <c r="AA1235" i="22"/>
  <c r="AC1082" i="22"/>
  <c r="AA1082" i="22"/>
  <c r="AA1208" i="22"/>
  <c r="AC1208" i="22"/>
  <c r="AH1208" i="22" s="1"/>
  <c r="AC1424" i="22"/>
  <c r="AA1424" i="22"/>
  <c r="AC1448" i="22"/>
  <c r="AH1448" i="22" s="1"/>
  <c r="AA1448" i="22"/>
  <c r="AA643" i="22"/>
  <c r="AB643" i="22"/>
  <c r="AH643" i="22" s="1"/>
  <c r="AA677" i="22"/>
  <c r="AB677" i="22"/>
  <c r="AH677" i="22" s="1"/>
  <c r="AA690" i="22"/>
  <c r="AB690" i="22"/>
  <c r="AH690" i="22" s="1"/>
  <c r="AA707" i="22"/>
  <c r="AB707" i="22"/>
  <c r="AH707" i="22" s="1"/>
  <c r="AB710" i="22"/>
  <c r="AH710" i="22" s="1"/>
  <c r="AA710" i="22"/>
  <c r="AF1237" i="22"/>
  <c r="AH1237" i="22" s="1"/>
  <c r="AA1237" i="22"/>
  <c r="AD1313" i="22"/>
  <c r="AH1313" i="22" s="1"/>
  <c r="AA1313" i="22"/>
  <c r="AA1226" i="22"/>
  <c r="AC1226" i="22"/>
  <c r="AH1226" i="22" s="1"/>
  <c r="AB1418" i="22"/>
  <c r="AH1418" i="22" s="1"/>
  <c r="AA1418" i="22"/>
  <c r="AB1510" i="22"/>
  <c r="AH1510" i="22" s="1"/>
  <c r="AA1510" i="22"/>
  <c r="Y447" i="10"/>
  <c r="T447" i="10"/>
  <c r="Y431" i="10"/>
  <c r="T431" i="10"/>
  <c r="Y194" i="10"/>
  <c r="T194" i="10"/>
  <c r="R194" i="10"/>
  <c r="Y433" i="10"/>
  <c r="T433" i="10"/>
  <c r="Y616" i="10"/>
  <c r="T616" i="10"/>
  <c r="R616" i="10"/>
  <c r="Z813" i="10"/>
  <c r="U813" i="10"/>
  <c r="U809" i="10"/>
  <c r="Z809" i="10"/>
  <c r="AA676" i="22"/>
  <c r="AB676" i="22"/>
  <c r="AH676" i="22" s="1"/>
  <c r="AA686" i="22"/>
  <c r="AB686" i="22"/>
  <c r="AH686" i="22" s="1"/>
  <c r="AA749" i="22"/>
  <c r="AB749" i="22"/>
  <c r="AH749" i="22" s="1"/>
  <c r="AF1241" i="22"/>
  <c r="AH1241" i="22" s="1"/>
  <c r="AA1241" i="22"/>
  <c r="AC1050" i="22"/>
  <c r="AA1050" i="22"/>
  <c r="AA1232" i="22"/>
  <c r="AC1232" i="22"/>
  <c r="AH1232" i="22" s="1"/>
  <c r="AE1162" i="22"/>
  <c r="AH1162" i="22" s="1"/>
  <c r="AA1162" i="22"/>
  <c r="AB1212" i="22"/>
  <c r="AH1212" i="22" s="1"/>
  <c r="AA1212" i="22"/>
  <c r="AA709" i="22"/>
  <c r="AB709" i="22"/>
  <c r="AH709" i="22" s="1"/>
  <c r="AA257" i="22"/>
  <c r="AB257" i="22"/>
  <c r="AH257" i="22" s="1"/>
  <c r="S848" i="10"/>
  <c r="V848" i="10" s="1"/>
  <c r="R848" i="10"/>
  <c r="X848" i="10"/>
  <c r="AA848" i="10" s="1"/>
  <c r="AA1359" i="22"/>
  <c r="AB1359" i="22"/>
  <c r="AH1359" i="22" s="1"/>
  <c r="T768" i="10"/>
  <c r="R768" i="10"/>
  <c r="Y768" i="10"/>
  <c r="AA768" i="10" s="1"/>
  <c r="AG772" i="22"/>
  <c r="AA772" i="22"/>
  <c r="AD1238" i="22"/>
  <c r="AH1238" i="22" s="1"/>
  <c r="AA1238" i="22"/>
  <c r="U240" i="10"/>
  <c r="Z240" i="10"/>
  <c r="U228" i="10"/>
  <c r="Z228" i="10"/>
  <c r="R228" i="10"/>
  <c r="U214" i="10"/>
  <c r="Z214" i="10"/>
  <c r="Z371" i="10"/>
  <c r="U371" i="10"/>
  <c r="R371" i="10"/>
  <c r="R182" i="10"/>
  <c r="U188" i="10"/>
  <c r="Z188" i="10"/>
  <c r="U252" i="10"/>
  <c r="Z252" i="10"/>
  <c r="Z372" i="10"/>
  <c r="U372" i="10"/>
  <c r="R372" i="10"/>
  <c r="Z256" i="10"/>
  <c r="U256" i="10"/>
  <c r="Z260" i="10"/>
  <c r="U260" i="10"/>
  <c r="U171" i="10"/>
  <c r="Z171" i="10"/>
  <c r="Z463" i="10"/>
  <c r="U463" i="10"/>
  <c r="Z479" i="10"/>
  <c r="U479" i="10"/>
  <c r="Z503" i="10"/>
  <c r="U503" i="10"/>
  <c r="Z515" i="10"/>
  <c r="U515" i="10"/>
  <c r="R515" i="10"/>
  <c r="Z523" i="10"/>
  <c r="U523" i="10"/>
  <c r="Z531" i="10"/>
  <c r="U531" i="10"/>
  <c r="R531" i="10"/>
  <c r="Z551" i="10"/>
  <c r="U551" i="10"/>
  <c r="Z587" i="10"/>
  <c r="U587" i="10"/>
  <c r="Z599" i="10"/>
  <c r="U599" i="10"/>
  <c r="R599" i="10"/>
  <c r="Z607" i="10"/>
  <c r="U607" i="10"/>
  <c r="U791" i="10"/>
  <c r="Z791" i="10"/>
  <c r="R868" i="10"/>
  <c r="Z868" i="10"/>
  <c r="U868" i="10"/>
  <c r="Z921" i="10"/>
  <c r="U921" i="10"/>
  <c r="Z937" i="10"/>
  <c r="U937" i="10"/>
  <c r="Z945" i="10"/>
  <c r="U945" i="10"/>
  <c r="Z953" i="10"/>
  <c r="U953" i="10"/>
  <c r="U799" i="10"/>
  <c r="Z799" i="10"/>
  <c r="U904" i="10"/>
  <c r="Z904" i="10"/>
  <c r="Z814" i="10"/>
  <c r="U814" i="10"/>
  <c r="Z969" i="10"/>
  <c r="U969" i="10"/>
  <c r="Z977" i="10"/>
  <c r="U977" i="10"/>
  <c r="Z985" i="10"/>
  <c r="U985" i="10"/>
  <c r="Z1001" i="10"/>
  <c r="U1001" i="10"/>
  <c r="Z1009" i="10"/>
  <c r="U1009" i="10"/>
  <c r="Z1017" i="10"/>
  <c r="U1017" i="10"/>
  <c r="Z1033" i="10"/>
  <c r="U1033" i="10"/>
  <c r="Z1041" i="10"/>
  <c r="U1041" i="10"/>
  <c r="Z1049" i="10"/>
  <c r="U1049" i="10"/>
  <c r="Z1065" i="10"/>
  <c r="U1065" i="10"/>
  <c r="Z1073" i="10"/>
  <c r="U1073" i="10"/>
  <c r="Z1081" i="10"/>
  <c r="U1081" i="10"/>
  <c r="Z1097" i="10"/>
  <c r="U1097" i="10"/>
  <c r="Z1105" i="10"/>
  <c r="U1105" i="10"/>
  <c r="Z1113" i="10"/>
  <c r="U1113" i="10"/>
  <c r="Z1129" i="10"/>
  <c r="U1129" i="10"/>
  <c r="Z1137" i="10"/>
  <c r="U1137" i="10"/>
  <c r="Z1145" i="10"/>
  <c r="U1145" i="10"/>
  <c r="Z1161" i="10"/>
  <c r="U1161" i="10"/>
  <c r="Z1169" i="10"/>
  <c r="U1169" i="10"/>
  <c r="Z1177" i="10"/>
  <c r="U1177" i="10"/>
  <c r="Z1195" i="10"/>
  <c r="U1195" i="10"/>
  <c r="Z1233" i="10"/>
  <c r="U1233" i="10"/>
  <c r="Z1265" i="10"/>
  <c r="U1265" i="10"/>
  <c r="Z1297" i="10"/>
  <c r="U1297" i="10"/>
  <c r="Z1329" i="10"/>
  <c r="U1329" i="10"/>
  <c r="Z1361" i="10"/>
  <c r="U1361" i="10"/>
  <c r="U877" i="10"/>
  <c r="V877" i="10" s="1"/>
  <c r="Z877" i="10"/>
  <c r="R877" i="10"/>
  <c r="Z1193" i="10"/>
  <c r="U1193" i="10"/>
  <c r="R847" i="10"/>
  <c r="Z847" i="10"/>
  <c r="U847" i="10"/>
  <c r="Z1392" i="10"/>
  <c r="U1392" i="10"/>
  <c r="Z1424" i="10"/>
  <c r="U1424" i="10"/>
  <c r="Z1230" i="10"/>
  <c r="U1230" i="10"/>
  <c r="Z1246" i="10"/>
  <c r="U1246" i="10"/>
  <c r="Z1262" i="10"/>
  <c r="U1262" i="10"/>
  <c r="Z1278" i="10"/>
  <c r="U1278" i="10"/>
  <c r="Z1294" i="10"/>
  <c r="U1294" i="10"/>
  <c r="Z1310" i="10"/>
  <c r="U1310" i="10"/>
  <c r="Z1326" i="10"/>
  <c r="U1326" i="10"/>
  <c r="Z1342" i="10"/>
  <c r="U1342" i="10"/>
  <c r="Z1358" i="10"/>
  <c r="U1358" i="10"/>
  <c r="Z1374" i="10"/>
  <c r="U1374" i="10"/>
  <c r="U1494" i="10"/>
  <c r="Z1494" i="10"/>
  <c r="U218" i="10"/>
  <c r="Z218" i="10"/>
  <c r="U206" i="10"/>
  <c r="Z206" i="10"/>
  <c r="AA275" i="22"/>
  <c r="AB275" i="22"/>
  <c r="AH275" i="22" s="1"/>
  <c r="AA693" i="22"/>
  <c r="AB693" i="22"/>
  <c r="AH693" i="22" s="1"/>
  <c r="AA694" i="22"/>
  <c r="AB694" i="22"/>
  <c r="AH694" i="22" s="1"/>
  <c r="AA737" i="22"/>
  <c r="AB737" i="22"/>
  <c r="AH737" i="22" s="1"/>
  <c r="AF1250" i="22"/>
  <c r="AH1250" i="22" s="1"/>
  <c r="AA1250" i="22"/>
  <c r="AA1286" i="22"/>
  <c r="AB1286" i="22"/>
  <c r="AH1286" i="22" s="1"/>
  <c r="AB1501" i="22"/>
  <c r="AH1501" i="22" s="1"/>
  <c r="AA1501" i="22"/>
  <c r="R809" i="10"/>
  <c r="T809" i="10"/>
  <c r="Y809" i="10"/>
  <c r="AB135" i="22"/>
  <c r="AH135" i="22" s="1"/>
  <c r="AA135" i="22"/>
  <c r="AA235" i="22"/>
  <c r="AB235" i="22"/>
  <c r="AH235" i="22" s="1"/>
  <c r="AA529" i="22"/>
  <c r="AB529" i="22"/>
  <c r="AH529" i="22" s="1"/>
  <c r="AC1236" i="22"/>
  <c r="AH1236" i="22" s="1"/>
  <c r="AA1236" i="22"/>
  <c r="AC1080" i="22"/>
  <c r="AH1080" i="22" s="1"/>
  <c r="AI1080" i="22" s="1"/>
  <c r="AA1080" i="22"/>
  <c r="AC1221" i="22"/>
  <c r="AH1221" i="22" s="1"/>
  <c r="AA1221" i="22"/>
  <c r="AC1450" i="22"/>
  <c r="AH1450" i="22" s="1"/>
  <c r="AA1450" i="22"/>
  <c r="AA675" i="22"/>
  <c r="AB675" i="22"/>
  <c r="AH675" i="22" s="1"/>
  <c r="AI675" i="22" s="1"/>
  <c r="AB754" i="22"/>
  <c r="AH754" i="22" s="1"/>
  <c r="AA754" i="22"/>
  <c r="AG1306" i="22"/>
  <c r="AA1306" i="22"/>
  <c r="AC1088" i="22"/>
  <c r="AH1088" i="22" s="1"/>
  <c r="AI1088" i="22" s="1"/>
  <c r="AA1088" i="22"/>
  <c r="AB1332" i="22"/>
  <c r="AH1332" i="22" s="1"/>
  <c r="AA1332" i="22"/>
  <c r="AB1366" i="22"/>
  <c r="AH1366" i="22" s="1"/>
  <c r="AA1366" i="22"/>
  <c r="U829" i="10"/>
  <c r="Z829" i="10"/>
  <c r="R829" i="10"/>
  <c r="Z824" i="10"/>
  <c r="U824" i="10"/>
  <c r="AA752" i="22"/>
  <c r="AB752" i="22"/>
  <c r="AH752" i="22" s="1"/>
  <c r="AC1213" i="22"/>
  <c r="AH1213" i="22" s="1"/>
  <c r="AA1213" i="22"/>
  <c r="AB159" i="22"/>
  <c r="AH159" i="22" s="1"/>
  <c r="AA159" i="22"/>
  <c r="AA753" i="22"/>
  <c r="AB753" i="22"/>
  <c r="AH753" i="22" s="1"/>
  <c r="AA732" i="22"/>
  <c r="AB732" i="22"/>
  <c r="AH732" i="22" s="1"/>
  <c r="AC1223" i="22"/>
  <c r="AA1223" i="22"/>
  <c r="AD1465" i="22"/>
  <c r="AA1465" i="22"/>
  <c r="R781" i="10"/>
  <c r="Y781" i="10"/>
  <c r="T781" i="10"/>
  <c r="AF1415" i="22"/>
  <c r="AA1415" i="22"/>
  <c r="U192" i="10"/>
  <c r="Z192" i="10"/>
  <c r="U244" i="10"/>
  <c r="Z244" i="10"/>
  <c r="U230" i="10"/>
  <c r="Z230" i="10"/>
  <c r="Z375" i="10"/>
  <c r="U375" i="10"/>
  <c r="R375" i="10"/>
  <c r="U204" i="10"/>
  <c r="Z204" i="10"/>
  <c r="Z376" i="10"/>
  <c r="U376" i="10"/>
  <c r="R376" i="10"/>
  <c r="Z257" i="10"/>
  <c r="U257" i="10"/>
  <c r="Z263" i="10"/>
  <c r="U263" i="10"/>
  <c r="Z267" i="10"/>
  <c r="U267" i="10"/>
  <c r="Z271" i="10"/>
  <c r="U271" i="10"/>
  <c r="Z275" i="10"/>
  <c r="U275" i="10"/>
  <c r="Z279" i="10"/>
  <c r="U279" i="10"/>
  <c r="Z283" i="10"/>
  <c r="U283" i="10"/>
  <c r="Z287" i="10"/>
  <c r="U287" i="10"/>
  <c r="Z291" i="10"/>
  <c r="U291" i="10"/>
  <c r="Z295" i="10"/>
  <c r="U295" i="10"/>
  <c r="Z299" i="10"/>
  <c r="U299" i="10"/>
  <c r="Z303" i="10"/>
  <c r="U303" i="10"/>
  <c r="Z307" i="10"/>
  <c r="U307" i="10"/>
  <c r="Z311" i="10"/>
  <c r="U311" i="10"/>
  <c r="Z315" i="10"/>
  <c r="U315" i="10"/>
  <c r="Z319" i="10"/>
  <c r="U319" i="10"/>
  <c r="Z323" i="10"/>
  <c r="U323" i="10"/>
  <c r="Z327" i="10"/>
  <c r="U327" i="10"/>
  <c r="Z331" i="10"/>
  <c r="U331" i="10"/>
  <c r="Z335" i="10"/>
  <c r="U335" i="10"/>
  <c r="Z339" i="10"/>
  <c r="U339" i="10"/>
  <c r="Z343" i="10"/>
  <c r="U343" i="10"/>
  <c r="Z347" i="10"/>
  <c r="U347" i="10"/>
  <c r="Z351" i="10"/>
  <c r="U351" i="10"/>
  <c r="Z355" i="10"/>
  <c r="U355" i="10"/>
  <c r="Z359" i="10"/>
  <c r="U359" i="10"/>
  <c r="Z363" i="10"/>
  <c r="U363" i="10"/>
  <c r="U187" i="10"/>
  <c r="Z187" i="10"/>
  <c r="R187" i="10"/>
  <c r="Z460" i="10"/>
  <c r="U460" i="10"/>
  <c r="Z476" i="10"/>
  <c r="U476" i="10"/>
  <c r="Z500" i="10"/>
  <c r="U500" i="10"/>
  <c r="Z504" i="10"/>
  <c r="U504" i="10"/>
  <c r="Z516" i="10"/>
  <c r="U516" i="10"/>
  <c r="R516" i="10"/>
  <c r="Z524" i="10"/>
  <c r="U524" i="10"/>
  <c r="R524" i="10"/>
  <c r="Z564" i="10"/>
  <c r="U564" i="10"/>
  <c r="Z584" i="10"/>
  <c r="U584" i="10"/>
  <c r="Z604" i="10"/>
  <c r="U604" i="10"/>
  <c r="R604" i="10"/>
  <c r="Z612" i="10"/>
  <c r="U612" i="10"/>
  <c r="R612" i="10"/>
  <c r="Z818" i="10"/>
  <c r="U818" i="10"/>
  <c r="U613" i="10"/>
  <c r="Z613" i="10"/>
  <c r="Z789" i="10"/>
  <c r="U789" i="10"/>
  <c r="Z859" i="10"/>
  <c r="U859" i="10"/>
  <c r="Z774" i="10"/>
  <c r="U774" i="10"/>
  <c r="Z1214" i="10"/>
  <c r="AA1214" i="10" s="1"/>
  <c r="U1214" i="10"/>
  <c r="V1214" i="10" s="1"/>
  <c r="R1214" i="10"/>
  <c r="U1221" i="10"/>
  <c r="Z1221" i="10"/>
  <c r="U870" i="10"/>
  <c r="V870" i="10" s="1"/>
  <c r="W870" i="10" s="1"/>
  <c r="R870" i="10"/>
  <c r="Z870" i="10"/>
  <c r="Z1411" i="10"/>
  <c r="U1411" i="10"/>
  <c r="Z1406" i="10"/>
  <c r="U1406" i="10"/>
  <c r="Z1470" i="10"/>
  <c r="U1470" i="10"/>
  <c r="R224" i="10"/>
  <c r="AA684" i="22"/>
  <c r="AB684" i="22"/>
  <c r="AH684" i="22" s="1"/>
  <c r="AD911" i="22"/>
  <c r="AH911" i="22" s="1"/>
  <c r="AI911" i="22" s="1"/>
  <c r="AA911" i="22"/>
  <c r="AD1242" i="22"/>
  <c r="AH1242" i="22" s="1"/>
  <c r="AA1242" i="22"/>
  <c r="Y826" i="10"/>
  <c r="R826" i="10"/>
  <c r="T826" i="10"/>
  <c r="AB151" i="22"/>
  <c r="AH151" i="22" s="1"/>
  <c r="AA151" i="22"/>
  <c r="AB147" i="22"/>
  <c r="AH147" i="22" s="1"/>
  <c r="AA147" i="22"/>
  <c r="AA649" i="22"/>
  <c r="AB649" i="22"/>
  <c r="AH649" i="22" s="1"/>
  <c r="AI649" i="22" s="1"/>
  <c r="AA655" i="22"/>
  <c r="AB655" i="22"/>
  <c r="AH655" i="22" s="1"/>
  <c r="AI655" i="22" s="1"/>
  <c r="AA725" i="22"/>
  <c r="AB725" i="22"/>
  <c r="AH725" i="22" s="1"/>
  <c r="AI725" i="22" s="1"/>
  <c r="AA731" i="22"/>
  <c r="AB731" i="22"/>
  <c r="AH731" i="22" s="1"/>
  <c r="AI731" i="22" s="1"/>
  <c r="AB266" i="22"/>
  <c r="AH266" i="22" s="1"/>
  <c r="AA266" i="22"/>
  <c r="AC1209" i="22"/>
  <c r="AH1209" i="22" s="1"/>
  <c r="AA1209" i="22"/>
  <c r="AC1227" i="22"/>
  <c r="AA1227" i="22"/>
  <c r="AA682" i="22"/>
  <c r="AB682" i="22"/>
  <c r="AH682" i="22" s="1"/>
  <c r="AI682" i="22" s="1"/>
  <c r="AD1344" i="22"/>
  <c r="AH1344" i="22" s="1"/>
  <c r="AA1344" i="22"/>
  <c r="AA671" i="22"/>
  <c r="AB671" i="22"/>
  <c r="AH671" i="22" s="1"/>
  <c r="AI671" i="22" s="1"/>
  <c r="AE1352" i="22"/>
  <c r="AA1352" i="22"/>
  <c r="AD1320" i="22"/>
  <c r="AA1320" i="22"/>
  <c r="AC1239" i="22"/>
  <c r="AA1239" i="22"/>
  <c r="AF1218" i="22"/>
  <c r="AA1218" i="22"/>
  <c r="AG1472" i="22"/>
  <c r="AA1472" i="22"/>
  <c r="AA747" i="22"/>
  <c r="AB747" i="22"/>
  <c r="AH747" i="22" s="1"/>
  <c r="AI747" i="22" s="1"/>
  <c r="AB547" i="22"/>
  <c r="AH547" i="22" s="1"/>
  <c r="AA547" i="22"/>
  <c r="AA281" i="22"/>
  <c r="AB281" i="22"/>
  <c r="AH281" i="22" s="1"/>
  <c r="S834" i="10"/>
  <c r="R834" i="10"/>
  <c r="X834" i="10"/>
  <c r="AA698" i="22"/>
  <c r="AB698" i="22"/>
  <c r="AH698" i="22" s="1"/>
  <c r="AE1370" i="22"/>
  <c r="AA1370" i="22"/>
  <c r="Z765" i="10"/>
  <c r="U765" i="10"/>
  <c r="AH1082" i="22"/>
  <c r="AI1082" i="22" s="1"/>
  <c r="AH1168" i="22"/>
  <c r="AH1227" i="22"/>
  <c r="AH1306" i="22"/>
  <c r="V868" i="10"/>
  <c r="W868" i="10" s="1"/>
  <c r="Z1311" i="10"/>
  <c r="U1311" i="10"/>
  <c r="Z1482" i="10"/>
  <c r="U1482" i="10"/>
  <c r="Z1127" i="10"/>
  <c r="U1127" i="10"/>
  <c r="Z999" i="10"/>
  <c r="U999" i="10"/>
  <c r="Z1199" i="10"/>
  <c r="U1199" i="10"/>
  <c r="S18" i="10"/>
  <c r="R18" i="10"/>
  <c r="X18" i="10"/>
  <c r="T1420" i="10"/>
  <c r="V1420" i="10" s="1"/>
  <c r="Y1420" i="10"/>
  <c r="AA1420" i="10" s="1"/>
  <c r="R1420" i="10"/>
  <c r="Y1263" i="10"/>
  <c r="T1263" i="10"/>
  <c r="V1263" i="10" s="1"/>
  <c r="R1263" i="10"/>
  <c r="T1336" i="10"/>
  <c r="Y1336" i="10"/>
  <c r="R1336" i="10"/>
  <c r="T1348" i="10"/>
  <c r="Y1348" i="10"/>
  <c r="T1112" i="10"/>
  <c r="V1112" i="10" s="1"/>
  <c r="W1112" i="10" s="1"/>
  <c r="Y1112" i="10"/>
  <c r="AA1112" i="10" s="1"/>
  <c r="AB1112" i="10" s="1"/>
  <c r="R1112" i="10"/>
  <c r="T984" i="10"/>
  <c r="Y984" i="10"/>
  <c r="AA984" i="10" s="1"/>
  <c r="R984" i="10"/>
  <c r="Y571" i="10"/>
  <c r="T571" i="10"/>
  <c r="Y507" i="10"/>
  <c r="T507" i="10"/>
  <c r="U16" i="10"/>
  <c r="Z16" i="10"/>
  <c r="U48" i="10"/>
  <c r="Z48" i="10"/>
  <c r="U88" i="10"/>
  <c r="Z88" i="10"/>
  <c r="U128" i="10"/>
  <c r="Z128" i="10"/>
  <c r="U160" i="10"/>
  <c r="Z160" i="10"/>
  <c r="Y205" i="10"/>
  <c r="T205" i="10"/>
  <c r="Y253" i="10"/>
  <c r="T253" i="10"/>
  <c r="Z418" i="10"/>
  <c r="U418" i="10"/>
  <c r="S11" i="10"/>
  <c r="X11" i="10"/>
  <c r="R11" i="10"/>
  <c r="X160" i="10"/>
  <c r="S160" i="10"/>
  <c r="R160" i="10"/>
  <c r="U226" i="10"/>
  <c r="Z226" i="10"/>
  <c r="Z525" i="10"/>
  <c r="U525" i="10"/>
  <c r="G51" i="104"/>
  <c r="G43" i="104" s="1"/>
  <c r="G23" i="104"/>
  <c r="S61" i="10"/>
  <c r="R61" i="10"/>
  <c r="X61" i="10"/>
  <c r="Z852" i="10"/>
  <c r="AA852" i="10" s="1"/>
  <c r="U852" i="10"/>
  <c r="R471" i="10"/>
  <c r="X471" i="10"/>
  <c r="S471" i="10"/>
  <c r="Y646" i="10"/>
  <c r="T646" i="10"/>
  <c r="Y662" i="10"/>
  <c r="T662" i="10"/>
  <c r="Y678" i="10"/>
  <c r="T678" i="10"/>
  <c r="Y690" i="10"/>
  <c r="T690" i="10"/>
  <c r="Y710" i="10"/>
  <c r="T710" i="10"/>
  <c r="Y726" i="10"/>
  <c r="T726" i="10"/>
  <c r="Y742" i="10"/>
  <c r="T742" i="10"/>
  <c r="Z857" i="10"/>
  <c r="U857" i="10"/>
  <c r="Z1202" i="10"/>
  <c r="U1202" i="10"/>
  <c r="T865" i="10"/>
  <c r="R865" i="10"/>
  <c r="Y865" i="10"/>
  <c r="R953" i="10"/>
  <c r="X953" i="10"/>
  <c r="S953" i="10"/>
  <c r="R1017" i="10"/>
  <c r="X1017" i="10"/>
  <c r="S1017" i="10"/>
  <c r="R1065" i="10"/>
  <c r="X1065" i="10"/>
  <c r="S1065" i="10"/>
  <c r="R1145" i="10"/>
  <c r="X1145" i="10"/>
  <c r="AA1145" i="10" s="1"/>
  <c r="S1145" i="10"/>
  <c r="Z1288" i="10"/>
  <c r="U1288" i="10"/>
  <c r="Z1368" i="10"/>
  <c r="U1368" i="10"/>
  <c r="Z1459" i="10"/>
  <c r="U1459" i="10"/>
  <c r="Z1357" i="10"/>
  <c r="U1357" i="10"/>
  <c r="Z1408" i="10"/>
  <c r="U1408" i="10"/>
  <c r="Z1141" i="10"/>
  <c r="U1141" i="10"/>
  <c r="Z1013" i="10"/>
  <c r="U1013" i="10"/>
  <c r="Y486" i="10"/>
  <c r="T486" i="10"/>
  <c r="AH1072" i="22"/>
  <c r="AI1072" i="22" s="1"/>
  <c r="AH1190" i="22"/>
  <c r="AA1278" i="22"/>
  <c r="AH1367" i="22"/>
  <c r="AH1357" i="22"/>
  <c r="AA1438" i="22"/>
  <c r="AA1473" i="22"/>
  <c r="AH1472" i="22"/>
  <c r="AH915" i="22"/>
  <c r="AI915" i="22" s="1"/>
  <c r="AH904" i="22"/>
  <c r="AI904" i="22" s="1"/>
  <c r="AH1349" i="22"/>
  <c r="AH1397" i="22"/>
  <c r="AA1420" i="22"/>
  <c r="AA1217" i="22"/>
  <c r="AH1223" i="22"/>
  <c r="AA1251" i="22"/>
  <c r="AA1421" i="22"/>
  <c r="AH1461" i="22"/>
  <c r="AH1491" i="22"/>
  <c r="AI892" i="22"/>
  <c r="AH1215" i="22"/>
  <c r="AH1224" i="22"/>
  <c r="AA1264" i="22"/>
  <c r="AH1251" i="22"/>
  <c r="AA776" i="10"/>
  <c r="W804" i="10"/>
  <c r="V811" i="10"/>
  <c r="V852" i="10"/>
  <c r="AA832" i="10"/>
  <c r="AB832" i="10" s="1"/>
  <c r="V880" i="10"/>
  <c r="W880" i="10" s="1"/>
  <c r="Z1383" i="10"/>
  <c r="U1383" i="10"/>
  <c r="Z1351" i="10"/>
  <c r="U1351" i="10"/>
  <c r="Z1319" i="10"/>
  <c r="U1319" i="10"/>
  <c r="Z1287" i="10"/>
  <c r="U1287" i="10"/>
  <c r="Z1255" i="10"/>
  <c r="U1255" i="10"/>
  <c r="Z1223" i="10"/>
  <c r="U1223" i="10"/>
  <c r="U1514" i="10"/>
  <c r="Z1514" i="10"/>
  <c r="U1512" i="10"/>
  <c r="Z1512" i="10"/>
  <c r="U900" i="10"/>
  <c r="Z900" i="10"/>
  <c r="Z1213" i="10"/>
  <c r="U1213" i="10"/>
  <c r="U908" i="10"/>
  <c r="Z908" i="10"/>
  <c r="S79" i="10"/>
  <c r="R79" i="10"/>
  <c r="X79" i="10"/>
  <c r="T1452" i="10"/>
  <c r="Y1452" i="10"/>
  <c r="AA1452" i="10" s="1"/>
  <c r="R1452" i="10"/>
  <c r="T1430" i="10"/>
  <c r="Y1430" i="10"/>
  <c r="R1430" i="10"/>
  <c r="Y1367" i="10"/>
  <c r="T1367" i="10"/>
  <c r="R1367" i="10"/>
  <c r="Y1335" i="10"/>
  <c r="T1335" i="10"/>
  <c r="R1335" i="10"/>
  <c r="Y1303" i="10"/>
  <c r="T1303" i="10"/>
  <c r="R1303" i="10"/>
  <c r="Y1271" i="10"/>
  <c r="T1271" i="10"/>
  <c r="R1271" i="10"/>
  <c r="Y1239" i="10"/>
  <c r="T1239" i="10"/>
  <c r="R1239" i="10"/>
  <c r="T1440" i="10"/>
  <c r="Y1440" i="10"/>
  <c r="R1440" i="10"/>
  <c r="T1418" i="10"/>
  <c r="Y1418" i="10"/>
  <c r="R1418" i="10"/>
  <c r="T1364" i="10"/>
  <c r="V1364" i="10" s="1"/>
  <c r="Y1364" i="10"/>
  <c r="AA1364" i="10" s="1"/>
  <c r="R1364" i="10"/>
  <c r="T1240" i="10"/>
  <c r="Y1240" i="10"/>
  <c r="R1240" i="10"/>
  <c r="T1334" i="10"/>
  <c r="Y1334" i="10"/>
  <c r="R1334" i="10"/>
  <c r="T1209" i="10"/>
  <c r="Y1209" i="10"/>
  <c r="R1209" i="10"/>
  <c r="T1252" i="10"/>
  <c r="Y1252" i="10"/>
  <c r="T1298" i="10"/>
  <c r="Y1298" i="10"/>
  <c r="T1184" i="10"/>
  <c r="V1184" i="10" s="1"/>
  <c r="Y1184" i="10"/>
  <c r="AA1184" i="10" s="1"/>
  <c r="R1184" i="10"/>
  <c r="T1152" i="10"/>
  <c r="V1152" i="10" s="1"/>
  <c r="Y1152" i="10"/>
  <c r="AA1152" i="10" s="1"/>
  <c r="R1152" i="10"/>
  <c r="T1120" i="10"/>
  <c r="V1120" i="10" s="1"/>
  <c r="W1120" i="10" s="1"/>
  <c r="Y1120" i="10"/>
  <c r="AA1120" i="10" s="1"/>
  <c r="AB1120" i="10" s="1"/>
  <c r="R1120" i="10"/>
  <c r="T1088" i="10"/>
  <c r="V1088" i="10" s="1"/>
  <c r="Y1088" i="10"/>
  <c r="AA1088" i="10" s="1"/>
  <c r="R1088" i="10"/>
  <c r="T1056" i="10"/>
  <c r="V1056" i="10" s="1"/>
  <c r="Y1056" i="10"/>
  <c r="AA1056" i="10" s="1"/>
  <c r="R1056" i="10"/>
  <c r="T1024" i="10"/>
  <c r="V1024" i="10" s="1"/>
  <c r="Y1024" i="10"/>
  <c r="AA1024" i="10" s="1"/>
  <c r="R1024" i="10"/>
  <c r="T992" i="10"/>
  <c r="Y992" i="10"/>
  <c r="R992" i="10"/>
  <c r="T960" i="10"/>
  <c r="Y960" i="10"/>
  <c r="R960" i="10"/>
  <c r="Y607" i="10"/>
  <c r="T607" i="10"/>
  <c r="V607" i="10" s="1"/>
  <c r="Y591" i="10"/>
  <c r="T591" i="10"/>
  <c r="Y575" i="10"/>
  <c r="T575" i="10"/>
  <c r="Y559" i="10"/>
  <c r="T559" i="10"/>
  <c r="Y543" i="10"/>
  <c r="T543" i="10"/>
  <c r="Y527" i="10"/>
  <c r="T527" i="10"/>
  <c r="Y511" i="10"/>
  <c r="T511" i="10"/>
  <c r="Y495" i="10"/>
  <c r="T495" i="10"/>
  <c r="T942" i="10"/>
  <c r="Y942" i="10"/>
  <c r="T762" i="10"/>
  <c r="Y762" i="10"/>
  <c r="U22" i="10"/>
  <c r="Z22" i="10"/>
  <c r="U30" i="10"/>
  <c r="Z30" i="10"/>
  <c r="U38" i="10"/>
  <c r="Z38" i="10"/>
  <c r="U62" i="10"/>
  <c r="Z62" i="10"/>
  <c r="U70" i="10"/>
  <c r="Z70" i="10"/>
  <c r="U78" i="10"/>
  <c r="Z78" i="10"/>
  <c r="U86" i="10"/>
  <c r="Z86" i="10"/>
  <c r="U94" i="10"/>
  <c r="Z94" i="10"/>
  <c r="U102" i="10"/>
  <c r="Z102" i="10"/>
  <c r="U126" i="10"/>
  <c r="Z126" i="10"/>
  <c r="U134" i="10"/>
  <c r="Z134" i="10"/>
  <c r="U142" i="10"/>
  <c r="Z142" i="10"/>
  <c r="U150" i="10"/>
  <c r="Z150" i="10"/>
  <c r="U158" i="10"/>
  <c r="Z158" i="10"/>
  <c r="U169" i="10"/>
  <c r="Z169" i="10"/>
  <c r="U201" i="10"/>
  <c r="Z201" i="10"/>
  <c r="U217" i="10"/>
  <c r="Z217" i="10"/>
  <c r="U233" i="10"/>
  <c r="Z233" i="10"/>
  <c r="U249" i="10"/>
  <c r="Z249" i="10"/>
  <c r="Z487" i="10"/>
  <c r="U487" i="10"/>
  <c r="Z430" i="10"/>
  <c r="U430" i="10"/>
  <c r="Z446" i="10"/>
  <c r="U446" i="10"/>
  <c r="Z480" i="10"/>
  <c r="U480" i="10"/>
  <c r="Z563" i="10"/>
  <c r="U563" i="10"/>
  <c r="X39" i="10"/>
  <c r="S39" i="10"/>
  <c r="R39" i="10"/>
  <c r="S74" i="10"/>
  <c r="R74" i="10"/>
  <c r="X74" i="10"/>
  <c r="X118" i="10"/>
  <c r="AA118" i="10" s="1"/>
  <c r="S118" i="10"/>
  <c r="R118" i="10"/>
  <c r="X151" i="10"/>
  <c r="S151" i="10"/>
  <c r="R151" i="10"/>
  <c r="U186" i="10"/>
  <c r="Z186" i="10"/>
  <c r="Y206" i="10"/>
  <c r="T206" i="10"/>
  <c r="Y222" i="10"/>
  <c r="T222" i="10"/>
  <c r="Y238" i="10"/>
  <c r="T238" i="10"/>
  <c r="Z254" i="10"/>
  <c r="U254" i="10"/>
  <c r="Z517" i="10"/>
  <c r="U517" i="10"/>
  <c r="G23" i="103"/>
  <c r="G51" i="103"/>
  <c r="G43" i="103" s="1"/>
  <c r="X55" i="10"/>
  <c r="S55" i="10"/>
  <c r="R55" i="10"/>
  <c r="X96" i="10"/>
  <c r="S96" i="10"/>
  <c r="R96" i="10"/>
  <c r="X127" i="10"/>
  <c r="S127" i="10"/>
  <c r="R127" i="10"/>
  <c r="X157" i="10"/>
  <c r="R157" i="10"/>
  <c r="S157" i="10"/>
  <c r="U178" i="10"/>
  <c r="Z178" i="10"/>
  <c r="Z492" i="10"/>
  <c r="U492" i="10"/>
  <c r="Z568" i="10"/>
  <c r="U568" i="10"/>
  <c r="Z611" i="10"/>
  <c r="U611" i="10"/>
  <c r="R419" i="10"/>
  <c r="X419" i="10"/>
  <c r="S419" i="10"/>
  <c r="R435" i="10"/>
  <c r="X435" i="10"/>
  <c r="S435" i="10"/>
  <c r="R451" i="10"/>
  <c r="X451" i="10"/>
  <c r="S451" i="10"/>
  <c r="R467" i="10"/>
  <c r="X467" i="10"/>
  <c r="S467" i="10"/>
  <c r="R483" i="10"/>
  <c r="X483" i="10"/>
  <c r="S483" i="10"/>
  <c r="R491" i="10"/>
  <c r="X491" i="10"/>
  <c r="S491" i="10"/>
  <c r="R507" i="10"/>
  <c r="X507" i="10"/>
  <c r="S507" i="10"/>
  <c r="R547" i="10"/>
  <c r="X547" i="10"/>
  <c r="S547" i="10"/>
  <c r="R563" i="10"/>
  <c r="R587" i="10"/>
  <c r="X587" i="10"/>
  <c r="S587" i="10"/>
  <c r="X817" i="10"/>
  <c r="S817" i="10"/>
  <c r="Y910" i="10"/>
  <c r="AA910" i="10" s="1"/>
  <c r="T910" i="10"/>
  <c r="V910" i="10" s="1"/>
  <c r="Y641" i="10"/>
  <c r="T641" i="10"/>
  <c r="Y645" i="10"/>
  <c r="T645" i="10"/>
  <c r="Y649" i="10"/>
  <c r="T649" i="10"/>
  <c r="Y653" i="10"/>
  <c r="T653" i="10"/>
  <c r="Y657" i="10"/>
  <c r="T657" i="10"/>
  <c r="Y661" i="10"/>
  <c r="T661" i="10"/>
  <c r="Y665" i="10"/>
  <c r="T665" i="10"/>
  <c r="Y669" i="10"/>
  <c r="T669" i="10"/>
  <c r="Y673" i="10"/>
  <c r="T673" i="10"/>
  <c r="Y677" i="10"/>
  <c r="T677" i="10"/>
  <c r="Y681" i="10"/>
  <c r="T681" i="10"/>
  <c r="Y685" i="10"/>
  <c r="T685" i="10"/>
  <c r="Y689" i="10"/>
  <c r="T689" i="10"/>
  <c r="Y693" i="10"/>
  <c r="T693" i="10"/>
  <c r="Y697" i="10"/>
  <c r="T697" i="10"/>
  <c r="Y701" i="10"/>
  <c r="T701" i="10"/>
  <c r="Y705" i="10"/>
  <c r="T705" i="10"/>
  <c r="Y709" i="10"/>
  <c r="T709" i="10"/>
  <c r="Y713" i="10"/>
  <c r="T713" i="10"/>
  <c r="Y717" i="10"/>
  <c r="T717" i="10"/>
  <c r="Y721" i="10"/>
  <c r="T721" i="10"/>
  <c r="Y725" i="10"/>
  <c r="T725" i="10"/>
  <c r="Y729" i="10"/>
  <c r="T729" i="10"/>
  <c r="Y733" i="10"/>
  <c r="T733" i="10"/>
  <c r="Y737" i="10"/>
  <c r="T737" i="10"/>
  <c r="Y741" i="10"/>
  <c r="T741" i="10"/>
  <c r="Y745" i="10"/>
  <c r="T745" i="10"/>
  <c r="Y749" i="10"/>
  <c r="T749" i="10"/>
  <c r="Y753" i="10"/>
  <c r="T753" i="10"/>
  <c r="Y757" i="10"/>
  <c r="T757" i="10"/>
  <c r="Y764" i="10"/>
  <c r="T764" i="10"/>
  <c r="Y896" i="10"/>
  <c r="T896" i="10"/>
  <c r="V896" i="10" s="1"/>
  <c r="W896" i="10" s="1"/>
  <c r="Z917" i="10"/>
  <c r="U917" i="10"/>
  <c r="Z934" i="10"/>
  <c r="U934" i="10"/>
  <c r="Z950" i="10"/>
  <c r="U950" i="10"/>
  <c r="Z966" i="10"/>
  <c r="U966" i="10"/>
  <c r="Z982" i="10"/>
  <c r="U982" i="10"/>
  <c r="Z998" i="10"/>
  <c r="U998" i="10"/>
  <c r="Z1014" i="10"/>
  <c r="U1014" i="10"/>
  <c r="Z1030" i="10"/>
  <c r="U1030" i="10"/>
  <c r="Z1046" i="10"/>
  <c r="U1046" i="10"/>
  <c r="Z1062" i="10"/>
  <c r="U1062" i="10"/>
  <c r="Z1078" i="10"/>
  <c r="U1078" i="10"/>
  <c r="Z1094" i="10"/>
  <c r="U1094" i="10"/>
  <c r="Z1110" i="10"/>
  <c r="U1110" i="10"/>
  <c r="Z1126" i="10"/>
  <c r="U1126" i="10"/>
  <c r="Z1142" i="10"/>
  <c r="U1142" i="10"/>
  <c r="Z1158" i="10"/>
  <c r="U1158" i="10"/>
  <c r="Z1174" i="10"/>
  <c r="U1174" i="10"/>
  <c r="Z1190" i="10"/>
  <c r="U1190" i="10"/>
  <c r="Z1216" i="10"/>
  <c r="U1216" i="10"/>
  <c r="Y1196" i="10"/>
  <c r="T1196" i="10"/>
  <c r="R1196" i="10"/>
  <c r="Y1415" i="10"/>
  <c r="T1415" i="10"/>
  <c r="Y1475" i="10"/>
  <c r="T1475" i="10"/>
  <c r="Y1499" i="10"/>
  <c r="T1499" i="10"/>
  <c r="AA40" i="22"/>
  <c r="AB40" i="22"/>
  <c r="AH40" i="22" s="1"/>
  <c r="R1515" i="10"/>
  <c r="S1515" i="10"/>
  <c r="X1515" i="10"/>
  <c r="AA24" i="22"/>
  <c r="AB24" i="22"/>
  <c r="AH24" i="22" s="1"/>
  <c r="Y1443" i="10"/>
  <c r="T1443" i="10"/>
  <c r="R1475" i="10"/>
  <c r="Z1487" i="10"/>
  <c r="U1487" i="10"/>
  <c r="Z1511" i="10"/>
  <c r="U1511" i="10"/>
  <c r="AA26" i="22"/>
  <c r="AB26" i="22"/>
  <c r="AH26" i="22" s="1"/>
  <c r="Y1497" i="10"/>
  <c r="T1497" i="10"/>
  <c r="AA82" i="22"/>
  <c r="AB82" i="22"/>
  <c r="AH82" i="22" s="1"/>
  <c r="AA87" i="22"/>
  <c r="AB87" i="22"/>
  <c r="AH87" i="22" s="1"/>
  <c r="AA186" i="22"/>
  <c r="AB186" i="22"/>
  <c r="AH186" i="22" s="1"/>
  <c r="AA189" i="22"/>
  <c r="AB189" i="22"/>
  <c r="AH189" i="22" s="1"/>
  <c r="AA202" i="22"/>
  <c r="AB202" i="22"/>
  <c r="AH202" i="22" s="1"/>
  <c r="AA205" i="22"/>
  <c r="AB205" i="22"/>
  <c r="AH205" i="22" s="1"/>
  <c r="AA279" i="22"/>
  <c r="AB279" i="22"/>
  <c r="AH279" i="22" s="1"/>
  <c r="AB240" i="22"/>
  <c r="AH240" i="22" s="1"/>
  <c r="AA240" i="22"/>
  <c r="AB256" i="22"/>
  <c r="AH256" i="22" s="1"/>
  <c r="AA256" i="22"/>
  <c r="AB272" i="22"/>
  <c r="AH272" i="22" s="1"/>
  <c r="AA272" i="22"/>
  <c r="AA472" i="22"/>
  <c r="AB472" i="22"/>
  <c r="AH472" i="22" s="1"/>
  <c r="AA475" i="22"/>
  <c r="AB475" i="22"/>
  <c r="AH475" i="22" s="1"/>
  <c r="AB519" i="22"/>
  <c r="AH519" i="22" s="1"/>
  <c r="AA519" i="22"/>
  <c r="AB551" i="22"/>
  <c r="AH551" i="22" s="1"/>
  <c r="AA551" i="22"/>
  <c r="AA587" i="22"/>
  <c r="AB587" i="22"/>
  <c r="AH587" i="22" s="1"/>
  <c r="AI587" i="22" s="1"/>
  <c r="AA661" i="22"/>
  <c r="AB661" i="22"/>
  <c r="AH661" i="22" s="1"/>
  <c r="AI661" i="22" s="1"/>
  <c r="Z1365" i="10"/>
  <c r="U1365" i="10"/>
  <c r="Z1440" i="10"/>
  <c r="U1440" i="10"/>
  <c r="Z1436" i="10"/>
  <c r="U1436" i="10"/>
  <c r="Z1181" i="10"/>
  <c r="U1181" i="10"/>
  <c r="Z1149" i="10"/>
  <c r="U1149" i="10"/>
  <c r="Z1117" i="10"/>
  <c r="U1117" i="10"/>
  <c r="Z1085" i="10"/>
  <c r="U1085" i="10"/>
  <c r="Z1053" i="10"/>
  <c r="U1053" i="10"/>
  <c r="Z1021" i="10"/>
  <c r="U1021" i="10"/>
  <c r="Z989" i="10"/>
  <c r="U989" i="10"/>
  <c r="Z957" i="10"/>
  <c r="U957" i="10"/>
  <c r="Z925" i="10"/>
  <c r="U925" i="10"/>
  <c r="Z1211" i="10"/>
  <c r="U1211" i="10"/>
  <c r="Z823" i="10"/>
  <c r="U823" i="10"/>
  <c r="S65" i="10"/>
  <c r="R65" i="10"/>
  <c r="X65" i="10"/>
  <c r="N23" i="107"/>
  <c r="N51" i="107"/>
  <c r="N43" i="107" s="1"/>
  <c r="T1514" i="10"/>
  <c r="V1514" i="10" s="1"/>
  <c r="Y1514" i="10"/>
  <c r="AA1514" i="10" s="1"/>
  <c r="R1514" i="10"/>
  <c r="T1444" i="10"/>
  <c r="Y1444" i="10"/>
  <c r="R1444" i="10"/>
  <c r="T1422" i="10"/>
  <c r="V1422" i="10" s="1"/>
  <c r="Y1422" i="10"/>
  <c r="AA1422" i="10" s="1"/>
  <c r="R1422" i="10"/>
  <c r="Y1365" i="10"/>
  <c r="AA1365" i="10" s="1"/>
  <c r="T1365" i="10"/>
  <c r="R1365" i="10"/>
  <c r="Y1333" i="10"/>
  <c r="AA1333" i="10" s="1"/>
  <c r="T1333" i="10"/>
  <c r="V1333" i="10" s="1"/>
  <c r="R1333" i="10"/>
  <c r="Y1301" i="10"/>
  <c r="T1301" i="10"/>
  <c r="V1301" i="10" s="1"/>
  <c r="R1301" i="10"/>
  <c r="Y1269" i="10"/>
  <c r="AA1269" i="10" s="1"/>
  <c r="T1269" i="10"/>
  <c r="V1269" i="10" s="1"/>
  <c r="R1269" i="10"/>
  <c r="Y1237" i="10"/>
  <c r="T1237" i="10"/>
  <c r="V1237" i="10" s="1"/>
  <c r="R1237" i="10"/>
  <c r="T1432" i="10"/>
  <c r="Y1432" i="10"/>
  <c r="R1432" i="10"/>
  <c r="T1410" i="10"/>
  <c r="Y1410" i="10"/>
  <c r="R1410" i="10"/>
  <c r="T1360" i="10"/>
  <c r="Y1360" i="10"/>
  <c r="R1360" i="10"/>
  <c r="T1232" i="10"/>
  <c r="Y1232" i="10"/>
  <c r="R1232" i="10"/>
  <c r="T1326" i="10"/>
  <c r="V1326" i="10" s="1"/>
  <c r="Y1326" i="10"/>
  <c r="AA1326" i="10" s="1"/>
  <c r="R1326" i="10"/>
  <c r="T1201" i="10"/>
  <c r="Y1201" i="10"/>
  <c r="R1201" i="10"/>
  <c r="T1244" i="10"/>
  <c r="Y1244" i="10"/>
  <c r="T1290" i="10"/>
  <c r="Y1290" i="10"/>
  <c r="T1182" i="10"/>
  <c r="Y1182" i="10"/>
  <c r="R1182" i="10"/>
  <c r="T1150" i="10"/>
  <c r="Y1150" i="10"/>
  <c r="R1150" i="10"/>
  <c r="T1118" i="10"/>
  <c r="Y1118" i="10"/>
  <c r="R1118" i="10"/>
  <c r="T1086" i="10"/>
  <c r="Y1086" i="10"/>
  <c r="R1086" i="10"/>
  <c r="T1054" i="10"/>
  <c r="Y1054" i="10"/>
  <c r="R1054" i="10"/>
  <c r="T1022" i="10"/>
  <c r="Y1022" i="10"/>
  <c r="R1022" i="10"/>
  <c r="T990" i="10"/>
  <c r="Y990" i="10"/>
  <c r="R990" i="10"/>
  <c r="T958" i="10"/>
  <c r="Y958" i="10"/>
  <c r="R958" i="10"/>
  <c r="Y602" i="10"/>
  <c r="T602" i="10"/>
  <c r="Y586" i="10"/>
  <c r="T586" i="10"/>
  <c r="Y570" i="10"/>
  <c r="T570" i="10"/>
  <c r="Y554" i="10"/>
  <c r="T554" i="10"/>
  <c r="Y538" i="10"/>
  <c r="T538" i="10"/>
  <c r="Y522" i="10"/>
  <c r="T522" i="10"/>
  <c r="Y506" i="10"/>
  <c r="T506" i="10"/>
  <c r="Y490" i="10"/>
  <c r="T490" i="10"/>
  <c r="T932" i="10"/>
  <c r="Y932" i="10"/>
  <c r="Y171" i="10"/>
  <c r="T171" i="10"/>
  <c r="Y187" i="10"/>
  <c r="T187" i="10"/>
  <c r="Y203" i="10"/>
  <c r="T203" i="10"/>
  <c r="Y219" i="10"/>
  <c r="AA219" i="10" s="1"/>
  <c r="T219" i="10"/>
  <c r="Y235" i="10"/>
  <c r="AA235" i="10" s="1"/>
  <c r="T235" i="10"/>
  <c r="Y251" i="10"/>
  <c r="T251" i="10"/>
  <c r="Y264" i="10"/>
  <c r="T264" i="10"/>
  <c r="Y268" i="10"/>
  <c r="T268" i="10"/>
  <c r="Y272" i="10"/>
  <c r="AA272" i="10" s="1"/>
  <c r="T272" i="10"/>
  <c r="Y276" i="10"/>
  <c r="T276" i="10"/>
  <c r="Y302" i="10"/>
  <c r="T302" i="10"/>
  <c r="Y306" i="10"/>
  <c r="T306" i="10"/>
  <c r="Y310" i="10"/>
  <c r="T310" i="10"/>
  <c r="Y314" i="10"/>
  <c r="T314" i="10"/>
  <c r="Y318" i="10"/>
  <c r="T318" i="10"/>
  <c r="Y322" i="10"/>
  <c r="T322" i="10"/>
  <c r="Y345" i="10"/>
  <c r="T345" i="10"/>
  <c r="Y349" i="10"/>
  <c r="T349" i="10"/>
  <c r="Y353" i="10"/>
  <c r="T353" i="10"/>
  <c r="Y357" i="10"/>
  <c r="T357" i="10"/>
  <c r="Y361" i="10"/>
  <c r="AA361" i="10" s="1"/>
  <c r="T361" i="10"/>
  <c r="Y365" i="10"/>
  <c r="T365" i="10"/>
  <c r="Z488" i="10"/>
  <c r="U488" i="10"/>
  <c r="Z528" i="10"/>
  <c r="U528" i="10"/>
  <c r="Z390" i="10"/>
  <c r="U390" i="10"/>
  <c r="Z394" i="10"/>
  <c r="U394" i="10"/>
  <c r="Z398" i="10"/>
  <c r="U398" i="10"/>
  <c r="Z402" i="10"/>
  <c r="U402" i="10"/>
  <c r="Z406" i="10"/>
  <c r="U406" i="10"/>
  <c r="Z410" i="10"/>
  <c r="U410" i="10"/>
  <c r="Z414" i="10"/>
  <c r="U414" i="10"/>
  <c r="Z427" i="10"/>
  <c r="U427" i="10"/>
  <c r="Z443" i="10"/>
  <c r="U443" i="10"/>
  <c r="Z468" i="10"/>
  <c r="U468" i="10"/>
  <c r="Z557" i="10"/>
  <c r="U557" i="10"/>
  <c r="Z600" i="10"/>
  <c r="U600" i="10"/>
  <c r="S17" i="10"/>
  <c r="X17" i="10"/>
  <c r="R17" i="10"/>
  <c r="X59" i="10"/>
  <c r="S59" i="10"/>
  <c r="R59" i="10"/>
  <c r="X104" i="10"/>
  <c r="R104" i="10"/>
  <c r="S104" i="10"/>
  <c r="S137" i="10"/>
  <c r="X137" i="10"/>
  <c r="R137" i="10"/>
  <c r="Y172" i="10"/>
  <c r="T172" i="10"/>
  <c r="U200" i="10"/>
  <c r="Z200" i="10"/>
  <c r="U216" i="10"/>
  <c r="Z216" i="10"/>
  <c r="U248" i="10"/>
  <c r="Z248" i="10"/>
  <c r="Z493" i="10"/>
  <c r="U493" i="10"/>
  <c r="Z536" i="10"/>
  <c r="U536" i="10"/>
  <c r="X27" i="10"/>
  <c r="S27" i="10"/>
  <c r="R27" i="10"/>
  <c r="X63" i="10"/>
  <c r="S63" i="10"/>
  <c r="R63" i="10"/>
  <c r="X105" i="10"/>
  <c r="S105" i="10"/>
  <c r="R105" i="10"/>
  <c r="X136" i="10"/>
  <c r="S136" i="10"/>
  <c r="R136" i="10"/>
  <c r="X165" i="10"/>
  <c r="S165" i="10"/>
  <c r="R165" i="10"/>
  <c r="M23" i="115"/>
  <c r="M51" i="115"/>
  <c r="M43" i="115" s="1"/>
  <c r="R173" i="10"/>
  <c r="X173" i="10"/>
  <c r="S173" i="10"/>
  <c r="R197" i="10"/>
  <c r="X197" i="10"/>
  <c r="S197" i="10"/>
  <c r="R213" i="10"/>
  <c r="X213" i="10"/>
  <c r="S213" i="10"/>
  <c r="R237" i="10"/>
  <c r="X237" i="10"/>
  <c r="S237" i="10"/>
  <c r="R253" i="10"/>
  <c r="X253" i="10"/>
  <c r="S253" i="10"/>
  <c r="Y258" i="10"/>
  <c r="T258" i="10"/>
  <c r="Z549" i="10"/>
  <c r="U549" i="10"/>
  <c r="Z595" i="10"/>
  <c r="U595" i="10"/>
  <c r="R416" i="10"/>
  <c r="X416" i="10"/>
  <c r="S416" i="10"/>
  <c r="R432" i="10"/>
  <c r="X432" i="10"/>
  <c r="S432" i="10"/>
  <c r="R448" i="10"/>
  <c r="X448" i="10"/>
  <c r="S448" i="10"/>
  <c r="R464" i="10"/>
  <c r="X464" i="10"/>
  <c r="S464" i="10"/>
  <c r="R480" i="10"/>
  <c r="X480" i="10"/>
  <c r="S480" i="10"/>
  <c r="R488" i="10"/>
  <c r="R504" i="10"/>
  <c r="X504" i="10"/>
  <c r="S504" i="10"/>
  <c r="R536" i="10"/>
  <c r="X536" i="10"/>
  <c r="S536" i="10"/>
  <c r="R552" i="10"/>
  <c r="X552" i="10"/>
  <c r="S552" i="10"/>
  <c r="AA564" i="10"/>
  <c r="AB564" i="10" s="1"/>
  <c r="R568" i="10"/>
  <c r="R584" i="10"/>
  <c r="X584" i="10"/>
  <c r="S584" i="10"/>
  <c r="Z616" i="10"/>
  <c r="U616" i="10"/>
  <c r="Z620" i="10"/>
  <c r="AA620" i="10" s="1"/>
  <c r="AB620" i="10" s="1"/>
  <c r="U620" i="10"/>
  <c r="V620" i="10" s="1"/>
  <c r="W620" i="10" s="1"/>
  <c r="Z624" i="10"/>
  <c r="U624" i="10"/>
  <c r="V624" i="10" s="1"/>
  <c r="W624" i="10" s="1"/>
  <c r="Z628" i="10"/>
  <c r="U628" i="10"/>
  <c r="Z632" i="10"/>
  <c r="U632" i="10"/>
  <c r="Z636" i="10"/>
  <c r="AA636" i="10" s="1"/>
  <c r="AB636" i="10" s="1"/>
  <c r="U636" i="10"/>
  <c r="Z640" i="10"/>
  <c r="U640" i="10"/>
  <c r="Y416" i="10"/>
  <c r="T416" i="10"/>
  <c r="Y424" i="10"/>
  <c r="T424" i="10"/>
  <c r="Y432" i="10"/>
  <c r="T432" i="10"/>
  <c r="Y440" i="10"/>
  <c r="T440" i="10"/>
  <c r="Y448" i="10"/>
  <c r="T448" i="10"/>
  <c r="Y456" i="10"/>
  <c r="T456" i="10"/>
  <c r="Y464" i="10"/>
  <c r="T464" i="10"/>
  <c r="Y472" i="10"/>
  <c r="T472" i="10"/>
  <c r="Y480" i="10"/>
  <c r="T480" i="10"/>
  <c r="U914" i="10"/>
  <c r="Z914" i="10"/>
  <c r="AA914" i="10" s="1"/>
  <c r="AB914" i="10" s="1"/>
  <c r="R932" i="10"/>
  <c r="R919" i="10"/>
  <c r="X919" i="10"/>
  <c r="AA919" i="10" s="1"/>
  <c r="S919" i="10"/>
  <c r="R935" i="10"/>
  <c r="X935" i="10"/>
  <c r="S935" i="10"/>
  <c r="R951" i="10"/>
  <c r="X951" i="10"/>
  <c r="S951" i="10"/>
  <c r="V951" i="10" s="1"/>
  <c r="R967" i="10"/>
  <c r="X967" i="10"/>
  <c r="S967" i="10"/>
  <c r="R983" i="10"/>
  <c r="X983" i="10"/>
  <c r="S983" i="10"/>
  <c r="R999" i="10"/>
  <c r="X999" i="10"/>
  <c r="S999" i="10"/>
  <c r="R1015" i="10"/>
  <c r="X1015" i="10"/>
  <c r="S1015" i="10"/>
  <c r="R1031" i="10"/>
  <c r="X1031" i="10"/>
  <c r="S1031" i="10"/>
  <c r="R1047" i="10"/>
  <c r="X1047" i="10"/>
  <c r="S1047" i="10"/>
  <c r="R1063" i="10"/>
  <c r="X1063" i="10"/>
  <c r="S1063" i="10"/>
  <c r="R1079" i="10"/>
  <c r="X1079" i="10"/>
  <c r="S1079" i="10"/>
  <c r="R1095" i="10"/>
  <c r="X1095" i="10"/>
  <c r="S1095" i="10"/>
  <c r="R1111" i="10"/>
  <c r="X1111" i="10"/>
  <c r="S1111" i="10"/>
  <c r="R1127" i="10"/>
  <c r="X1127" i="10"/>
  <c r="AA1127" i="10" s="1"/>
  <c r="AB1127" i="10" s="1"/>
  <c r="S1127" i="10"/>
  <c r="V1127" i="10" s="1"/>
  <c r="W1127" i="10" s="1"/>
  <c r="AC1127" i="10" s="1"/>
  <c r="R1143" i="10"/>
  <c r="X1143" i="10"/>
  <c r="S1143" i="10"/>
  <c r="R1159" i="10"/>
  <c r="X1159" i="10"/>
  <c r="S1159" i="10"/>
  <c r="R1175" i="10"/>
  <c r="X1175" i="10"/>
  <c r="AA1175" i="10" s="1"/>
  <c r="S1175" i="10"/>
  <c r="V1175" i="10" s="1"/>
  <c r="X1191" i="10"/>
  <c r="R1191" i="10"/>
  <c r="S1191" i="10"/>
  <c r="Z1198" i="10"/>
  <c r="AA1198" i="10" s="1"/>
  <c r="U1198" i="10"/>
  <c r="V1198" i="10" s="1"/>
  <c r="Z1397" i="10"/>
  <c r="AA1397" i="10" s="1"/>
  <c r="U1397" i="10"/>
  <c r="V1397" i="10" s="1"/>
  <c r="Z1429" i="10"/>
  <c r="AA1429" i="10" s="1"/>
  <c r="U1429" i="10"/>
  <c r="V1429" i="10" s="1"/>
  <c r="Z1461" i="10"/>
  <c r="AA1461" i="10" s="1"/>
  <c r="U1461" i="10"/>
  <c r="V1461" i="10" s="1"/>
  <c r="Z1473" i="10"/>
  <c r="U1473" i="10"/>
  <c r="V1473" i="10" s="1"/>
  <c r="AA1485" i="10"/>
  <c r="AA97" i="22"/>
  <c r="AB97" i="22"/>
  <c r="AH97" i="22" s="1"/>
  <c r="AA78" i="22"/>
  <c r="AB78" i="22"/>
  <c r="AH78" i="22" s="1"/>
  <c r="AA166" i="22"/>
  <c r="AB166" i="22"/>
  <c r="AH166" i="22" s="1"/>
  <c r="AA174" i="22"/>
  <c r="AB174" i="22"/>
  <c r="AH174" i="22" s="1"/>
  <c r="AA273" i="22"/>
  <c r="AB273" i="22"/>
  <c r="AH273" i="22" s="1"/>
  <c r="AB523" i="22"/>
  <c r="AH523" i="22" s="1"/>
  <c r="AA523" i="22"/>
  <c r="Z1414" i="10"/>
  <c r="U1414" i="10"/>
  <c r="Z1363" i="10"/>
  <c r="U1363" i="10"/>
  <c r="Z1331" i="10"/>
  <c r="U1331" i="10"/>
  <c r="Z1299" i="10"/>
  <c r="U1299" i="10"/>
  <c r="Z1267" i="10"/>
  <c r="U1267" i="10"/>
  <c r="Z1235" i="10"/>
  <c r="U1235" i="10"/>
  <c r="Z1432" i="10"/>
  <c r="U1432" i="10"/>
  <c r="Z1434" i="10"/>
  <c r="U1434" i="10"/>
  <c r="Z1428" i="10"/>
  <c r="U1428" i="10"/>
  <c r="Z1179" i="10"/>
  <c r="U1179" i="10"/>
  <c r="Z1147" i="10"/>
  <c r="U1147" i="10"/>
  <c r="Z1115" i="10"/>
  <c r="U1115" i="10"/>
  <c r="Z1083" i="10"/>
  <c r="U1083" i="10"/>
  <c r="Z1051" i="10"/>
  <c r="U1051" i="10"/>
  <c r="Z1019" i="10"/>
  <c r="U1019" i="10"/>
  <c r="Z987" i="10"/>
  <c r="U987" i="10"/>
  <c r="Z955" i="10"/>
  <c r="U955" i="10"/>
  <c r="Z923" i="10"/>
  <c r="U923" i="10"/>
  <c r="Z831" i="10"/>
  <c r="U831" i="10"/>
  <c r="U898" i="10"/>
  <c r="Z898" i="10"/>
  <c r="S45" i="10"/>
  <c r="R45" i="10"/>
  <c r="X45" i="10"/>
  <c r="T1468" i="10"/>
  <c r="Y1468" i="10"/>
  <c r="R1468" i="10"/>
  <c r="T1446" i="10"/>
  <c r="Y1446" i="10"/>
  <c r="R1446" i="10"/>
  <c r="Y1371" i="10"/>
  <c r="T1371" i="10"/>
  <c r="V1371" i="10" s="1"/>
  <c r="R1371" i="10"/>
  <c r="Y1339" i="10"/>
  <c r="T1339" i="10"/>
  <c r="R1339" i="10"/>
  <c r="Y1307" i="10"/>
  <c r="T1307" i="10"/>
  <c r="R1307" i="10"/>
  <c r="Y1275" i="10"/>
  <c r="T1275" i="10"/>
  <c r="R1275" i="10"/>
  <c r="Y1243" i="10"/>
  <c r="T1243" i="10"/>
  <c r="R1243" i="10"/>
  <c r="T1456" i="10"/>
  <c r="Y1456" i="10"/>
  <c r="R1456" i="10"/>
  <c r="T1434" i="10"/>
  <c r="V1434" i="10" s="1"/>
  <c r="Y1434" i="10"/>
  <c r="AA1434" i="10" s="1"/>
  <c r="R1434" i="10"/>
  <c r="T1368" i="10"/>
  <c r="V1368" i="10" s="1"/>
  <c r="Y1368" i="10"/>
  <c r="R1368" i="10"/>
  <c r="T1256" i="10"/>
  <c r="Y1256" i="10"/>
  <c r="R1256" i="10"/>
  <c r="T1350" i="10"/>
  <c r="Y1350" i="10"/>
  <c r="R1350" i="10"/>
  <c r="T1222" i="10"/>
  <c r="Y1222" i="10"/>
  <c r="R1222" i="10"/>
  <c r="T1268" i="10"/>
  <c r="Y1268" i="10"/>
  <c r="T1314" i="10"/>
  <c r="Y1314" i="10"/>
  <c r="T1188" i="10"/>
  <c r="Y1188" i="10"/>
  <c r="R1188" i="10"/>
  <c r="T1156" i="10"/>
  <c r="Y1156" i="10"/>
  <c r="R1156" i="10"/>
  <c r="T1124" i="10"/>
  <c r="Y1124" i="10"/>
  <c r="R1124" i="10"/>
  <c r="T1092" i="10"/>
  <c r="Y1092" i="10"/>
  <c r="R1092" i="10"/>
  <c r="T1060" i="10"/>
  <c r="Y1060" i="10"/>
  <c r="R1060" i="10"/>
  <c r="T1028" i="10"/>
  <c r="Y1028" i="10"/>
  <c r="R1028" i="10"/>
  <c r="T996" i="10"/>
  <c r="Y996" i="10"/>
  <c r="R996" i="10"/>
  <c r="T964" i="10"/>
  <c r="Y964" i="10"/>
  <c r="R964" i="10"/>
  <c r="Y609" i="10"/>
  <c r="T609" i="10"/>
  <c r="Y593" i="10"/>
  <c r="T593" i="10"/>
  <c r="Y577" i="10"/>
  <c r="T577" i="10"/>
  <c r="Y561" i="10"/>
  <c r="T561" i="10"/>
  <c r="Y545" i="10"/>
  <c r="T545" i="10"/>
  <c r="Y529" i="10"/>
  <c r="T529" i="10"/>
  <c r="Y513" i="10"/>
  <c r="T513" i="10"/>
  <c r="Y497" i="10"/>
  <c r="T497" i="10"/>
  <c r="T946" i="10"/>
  <c r="Y946" i="10"/>
  <c r="T917" i="10"/>
  <c r="Y917" i="10"/>
  <c r="R917" i="10"/>
  <c r="U13" i="10"/>
  <c r="Z13" i="10"/>
  <c r="U21" i="10"/>
  <c r="Z21" i="10"/>
  <c r="U29" i="10"/>
  <c r="Z29" i="10"/>
  <c r="U37" i="10"/>
  <c r="Z37" i="10"/>
  <c r="U45" i="10"/>
  <c r="Z45" i="10"/>
  <c r="U53" i="10"/>
  <c r="Z53" i="10"/>
  <c r="U61" i="10"/>
  <c r="Z61" i="10"/>
  <c r="U77" i="10"/>
  <c r="Z77" i="10"/>
  <c r="U85" i="10"/>
  <c r="Z85" i="10"/>
  <c r="U101" i="10"/>
  <c r="Z101" i="10"/>
  <c r="U109" i="10"/>
  <c r="Z109" i="10"/>
  <c r="U117" i="10"/>
  <c r="Z117" i="10"/>
  <c r="U125" i="10"/>
  <c r="Z125" i="10"/>
  <c r="U133" i="10"/>
  <c r="Z133" i="10"/>
  <c r="U141" i="10"/>
  <c r="Z141" i="10"/>
  <c r="U157" i="10"/>
  <c r="Z157" i="10"/>
  <c r="U165" i="10"/>
  <c r="Z165" i="10"/>
  <c r="U181" i="10"/>
  <c r="Z181" i="10"/>
  <c r="U197" i="10"/>
  <c r="Z197" i="10"/>
  <c r="U213" i="10"/>
  <c r="Z213" i="10"/>
  <c r="U229" i="10"/>
  <c r="Z229" i="10"/>
  <c r="U245" i="10"/>
  <c r="Z245" i="10"/>
  <c r="Z485" i="10"/>
  <c r="U485" i="10"/>
  <c r="Z596" i="10"/>
  <c r="U596" i="10"/>
  <c r="Z424" i="10"/>
  <c r="U424" i="10"/>
  <c r="Z440" i="10"/>
  <c r="U440" i="10"/>
  <c r="Z456" i="10"/>
  <c r="U456" i="10"/>
  <c r="Z547" i="10"/>
  <c r="U547" i="10"/>
  <c r="Z589" i="10"/>
  <c r="U589" i="10"/>
  <c r="S13" i="10"/>
  <c r="X13" i="10"/>
  <c r="R13" i="10"/>
  <c r="X53" i="10"/>
  <c r="S53" i="10"/>
  <c r="R53" i="10"/>
  <c r="S97" i="10"/>
  <c r="X97" i="10"/>
  <c r="R97" i="10"/>
  <c r="X131" i="10"/>
  <c r="AA131" i="10" s="1"/>
  <c r="S131" i="10"/>
  <c r="R131" i="10"/>
  <c r="Y168" i="10"/>
  <c r="T168" i="10"/>
  <c r="Z497" i="10"/>
  <c r="U497" i="10"/>
  <c r="Z540" i="10"/>
  <c r="U540" i="10"/>
  <c r="P23" i="112"/>
  <c r="P51" i="112"/>
  <c r="P43" i="112" s="1"/>
  <c r="X28" i="10"/>
  <c r="S28" i="10"/>
  <c r="R28" i="10"/>
  <c r="X66" i="10"/>
  <c r="S66" i="10"/>
  <c r="R66" i="10"/>
  <c r="X107" i="10"/>
  <c r="S107" i="10"/>
  <c r="R107" i="10"/>
  <c r="X138" i="10"/>
  <c r="R138" i="10"/>
  <c r="S138" i="10"/>
  <c r="Y166" i="10"/>
  <c r="T166" i="10"/>
  <c r="Z835" i="10"/>
  <c r="U835" i="10"/>
  <c r="R408" i="10"/>
  <c r="S408" i="10"/>
  <c r="X408" i="10"/>
  <c r="Z572" i="10"/>
  <c r="U572" i="10"/>
  <c r="R425" i="10"/>
  <c r="X425" i="10"/>
  <c r="AA425" i="10" s="1"/>
  <c r="S425" i="10"/>
  <c r="V425" i="10" s="1"/>
  <c r="R441" i="10"/>
  <c r="X441" i="10"/>
  <c r="S441" i="10"/>
  <c r="R457" i="10"/>
  <c r="X457" i="10"/>
  <c r="S457" i="10"/>
  <c r="R473" i="10"/>
  <c r="X473" i="10"/>
  <c r="S473" i="10"/>
  <c r="R505" i="10"/>
  <c r="X505" i="10"/>
  <c r="S505" i="10"/>
  <c r="R513" i="10"/>
  <c r="R529" i="10"/>
  <c r="V561" i="10"/>
  <c r="R577" i="10"/>
  <c r="X577" i="10"/>
  <c r="S577" i="10"/>
  <c r="R593" i="10"/>
  <c r="X593" i="10"/>
  <c r="AA593" i="10" s="1"/>
  <c r="AB593" i="10" s="1"/>
  <c r="S593" i="10"/>
  <c r="V593" i="10" s="1"/>
  <c r="W593" i="10" s="1"/>
  <c r="V609" i="10"/>
  <c r="U801" i="10"/>
  <c r="Z801" i="10"/>
  <c r="Y967" i="10"/>
  <c r="T967" i="10"/>
  <c r="Y999" i="10"/>
  <c r="T999" i="10"/>
  <c r="Y1031" i="10"/>
  <c r="T1031" i="10"/>
  <c r="Y1063" i="10"/>
  <c r="T1063" i="10"/>
  <c r="Y1095" i="10"/>
  <c r="T1095" i="10"/>
  <c r="Z644" i="10"/>
  <c r="U644" i="10"/>
  <c r="Z648" i="10"/>
  <c r="U648" i="10"/>
  <c r="Z652" i="10"/>
  <c r="U652" i="10"/>
  <c r="Z656" i="10"/>
  <c r="U656" i="10"/>
  <c r="Z660" i="10"/>
  <c r="U660" i="10"/>
  <c r="Z664" i="10"/>
  <c r="U664" i="10"/>
  <c r="Z668" i="10"/>
  <c r="U668" i="10"/>
  <c r="Z672" i="10"/>
  <c r="U672" i="10"/>
  <c r="Z676" i="10"/>
  <c r="U676" i="10"/>
  <c r="Z680" i="10"/>
  <c r="U680" i="10"/>
  <c r="Z684" i="10"/>
  <c r="U684" i="10"/>
  <c r="Z688" i="10"/>
  <c r="U688" i="10"/>
  <c r="Z692" i="10"/>
  <c r="U692" i="10"/>
  <c r="Z696" i="10"/>
  <c r="U696" i="10"/>
  <c r="Z700" i="10"/>
  <c r="U700" i="10"/>
  <c r="Z704" i="10"/>
  <c r="U704" i="10"/>
  <c r="Z708" i="10"/>
  <c r="U708" i="10"/>
  <c r="Z712" i="10"/>
  <c r="U712" i="10"/>
  <c r="Z716" i="10"/>
  <c r="U716" i="10"/>
  <c r="Z720" i="10"/>
  <c r="U720" i="10"/>
  <c r="Z724" i="10"/>
  <c r="U724" i="10"/>
  <c r="Z728" i="10"/>
  <c r="U728" i="10"/>
  <c r="Z732" i="10"/>
  <c r="U732" i="10"/>
  <c r="Z736" i="10"/>
  <c r="U736" i="10"/>
  <c r="Z740" i="10"/>
  <c r="U740" i="10"/>
  <c r="Z744" i="10"/>
  <c r="U744" i="10"/>
  <c r="Z748" i="10"/>
  <c r="U748" i="10"/>
  <c r="Z752" i="10"/>
  <c r="U752" i="10"/>
  <c r="Z756" i="10"/>
  <c r="U756" i="10"/>
  <c r="U760" i="10"/>
  <c r="Z760" i="10"/>
  <c r="R910" i="10"/>
  <c r="V630" i="10"/>
  <c r="W630" i="10" s="1"/>
  <c r="Z878" i="10"/>
  <c r="U878" i="10"/>
  <c r="X904" i="10"/>
  <c r="R904" i="10"/>
  <c r="S904" i="10"/>
  <c r="V904" i="10" s="1"/>
  <c r="R925" i="10"/>
  <c r="X925" i="10"/>
  <c r="S925" i="10"/>
  <c r="R941" i="10"/>
  <c r="X941" i="10"/>
  <c r="S941" i="10"/>
  <c r="R957" i="10"/>
  <c r="X957" i="10"/>
  <c r="S957" i="10"/>
  <c r="R973" i="10"/>
  <c r="X973" i="10"/>
  <c r="S973" i="10"/>
  <c r="R989" i="10"/>
  <c r="X989" i="10"/>
  <c r="S989" i="10"/>
  <c r="R1005" i="10"/>
  <c r="X1005" i="10"/>
  <c r="S1005" i="10"/>
  <c r="R1021" i="10"/>
  <c r="X1021" i="10"/>
  <c r="S1021" i="10"/>
  <c r="V1021" i="10" s="1"/>
  <c r="W1021" i="10" s="1"/>
  <c r="R1037" i="10"/>
  <c r="X1037" i="10"/>
  <c r="S1037" i="10"/>
  <c r="R1053" i="10"/>
  <c r="X1053" i="10"/>
  <c r="AA1053" i="10" s="1"/>
  <c r="S1053" i="10"/>
  <c r="R1069" i="10"/>
  <c r="X1069" i="10"/>
  <c r="S1069" i="10"/>
  <c r="R1085" i="10"/>
  <c r="X1085" i="10"/>
  <c r="S1085" i="10"/>
  <c r="V1085" i="10" s="1"/>
  <c r="W1085" i="10" s="1"/>
  <c r="R1101" i="10"/>
  <c r="X1101" i="10"/>
  <c r="S1101" i="10"/>
  <c r="R1117" i="10"/>
  <c r="X1117" i="10"/>
  <c r="AA1117" i="10" s="1"/>
  <c r="S1117" i="10"/>
  <c r="R1133" i="10"/>
  <c r="X1133" i="10"/>
  <c r="S1133" i="10"/>
  <c r="R1149" i="10"/>
  <c r="X1149" i="10"/>
  <c r="AA1149" i="10" s="1"/>
  <c r="S1149" i="10"/>
  <c r="V1149" i="10" s="1"/>
  <c r="R1165" i="10"/>
  <c r="X1165" i="10"/>
  <c r="S1165" i="10"/>
  <c r="R1181" i="10"/>
  <c r="X1181" i="10"/>
  <c r="AA1181" i="10" s="1"/>
  <c r="S1181" i="10"/>
  <c r="V1181" i="10" s="1"/>
  <c r="AA1298" i="10"/>
  <c r="AA1244" i="10"/>
  <c r="Y1399" i="10"/>
  <c r="T1399" i="10"/>
  <c r="Y1463" i="10"/>
  <c r="T1463" i="10"/>
  <c r="AA22" i="22"/>
  <c r="AB22" i="22"/>
  <c r="AH22" i="22" s="1"/>
  <c r="AA36" i="22"/>
  <c r="AB36" i="22"/>
  <c r="AH36" i="22" s="1"/>
  <c r="Y1427" i="10"/>
  <c r="T1427" i="10"/>
  <c r="AA10" i="22"/>
  <c r="AB10" i="22"/>
  <c r="AH10" i="22" s="1"/>
  <c r="AA30" i="22"/>
  <c r="AB30" i="22"/>
  <c r="AH30" i="22" s="1"/>
  <c r="V1477" i="10"/>
  <c r="Z1497" i="10"/>
  <c r="U1497" i="10"/>
  <c r="Z1513" i="10"/>
  <c r="U1513" i="10"/>
  <c r="AB44" i="22"/>
  <c r="AH44" i="22" s="1"/>
  <c r="AA44" i="22"/>
  <c r="AB60" i="22"/>
  <c r="AH60" i="22" s="1"/>
  <c r="AA60" i="22"/>
  <c r="AA83" i="22"/>
  <c r="AB83" i="22"/>
  <c r="AH83" i="22" s="1"/>
  <c r="AA180" i="22"/>
  <c r="AB180" i="22"/>
  <c r="AH180" i="22" s="1"/>
  <c r="AA183" i="22"/>
  <c r="AB183" i="22"/>
  <c r="AH183" i="22" s="1"/>
  <c r="AA196" i="22"/>
  <c r="AB196" i="22"/>
  <c r="AH196" i="22" s="1"/>
  <c r="AA199" i="22"/>
  <c r="AB199" i="22"/>
  <c r="AH199" i="22" s="1"/>
  <c r="AA212" i="22"/>
  <c r="AB212" i="22"/>
  <c r="AH212" i="22" s="1"/>
  <c r="AA215" i="22"/>
  <c r="AB215" i="22"/>
  <c r="AH215" i="22" s="1"/>
  <c r="AA219" i="22"/>
  <c r="AB219" i="22"/>
  <c r="AH219" i="22" s="1"/>
  <c r="AA223" i="22"/>
  <c r="AB223" i="22"/>
  <c r="AH223" i="22" s="1"/>
  <c r="AA227" i="22"/>
  <c r="AB227" i="22"/>
  <c r="AH227" i="22" s="1"/>
  <c r="AA231" i="22"/>
  <c r="AB231" i="22"/>
  <c r="AH231" i="22" s="1"/>
  <c r="AA271" i="22"/>
  <c r="AB271" i="22"/>
  <c r="AH271" i="22" s="1"/>
  <c r="AB236" i="22"/>
  <c r="AH236" i="22" s="1"/>
  <c r="AA236" i="22"/>
  <c r="AB252" i="22"/>
  <c r="AH252" i="22" s="1"/>
  <c r="AA252" i="22"/>
  <c r="AB268" i="22"/>
  <c r="AH268" i="22" s="1"/>
  <c r="AA268" i="22"/>
  <c r="AB284" i="22"/>
  <c r="AH284" i="22" s="1"/>
  <c r="AA284" i="22"/>
  <c r="AA579" i="22"/>
  <c r="AB579" i="22"/>
  <c r="AH579" i="22" s="1"/>
  <c r="AI579" i="22" s="1"/>
  <c r="AA619" i="22"/>
  <c r="AB619" i="22"/>
  <c r="AH619" i="22" s="1"/>
  <c r="AA567" i="22"/>
  <c r="AB567" i="22"/>
  <c r="AH567" i="22" s="1"/>
  <c r="AI567" i="22" s="1"/>
  <c r="AA667" i="22"/>
  <c r="AB667" i="22"/>
  <c r="AH667" i="22" s="1"/>
  <c r="AA695" i="22"/>
  <c r="AB695" i="22"/>
  <c r="AH695" i="22" s="1"/>
  <c r="AI695" i="22" s="1"/>
  <c r="Z1488" i="10"/>
  <c r="U1488" i="10"/>
  <c r="Z1486" i="10"/>
  <c r="U1486" i="10"/>
  <c r="S36" i="10"/>
  <c r="R36" i="10"/>
  <c r="X36" i="10"/>
  <c r="T1494" i="10"/>
  <c r="V1494" i="10" s="1"/>
  <c r="Y1494" i="10"/>
  <c r="AA1494" i="10" s="1"/>
  <c r="R1494" i="10"/>
  <c r="T1470" i="10"/>
  <c r="V1470" i="10" s="1"/>
  <c r="Y1470" i="10"/>
  <c r="AA1470" i="10" s="1"/>
  <c r="R1470" i="10"/>
  <c r="Y1377" i="10"/>
  <c r="AA1377" i="10" s="1"/>
  <c r="T1377" i="10"/>
  <c r="V1377" i="10" s="1"/>
  <c r="R1377" i="10"/>
  <c r="Y1345" i="10"/>
  <c r="AA1345" i="10" s="1"/>
  <c r="T1345" i="10"/>
  <c r="V1345" i="10" s="1"/>
  <c r="R1345" i="10"/>
  <c r="Y1313" i="10"/>
  <c r="AA1313" i="10" s="1"/>
  <c r="T1313" i="10"/>
  <c r="V1313" i="10" s="1"/>
  <c r="R1313" i="10"/>
  <c r="Y1281" i="10"/>
  <c r="AA1281" i="10" s="1"/>
  <c r="T1281" i="10"/>
  <c r="V1281" i="10" s="1"/>
  <c r="R1281" i="10"/>
  <c r="Y1249" i="10"/>
  <c r="AA1249" i="10" s="1"/>
  <c r="T1249" i="10"/>
  <c r="V1249" i="10" s="1"/>
  <c r="R1249" i="10"/>
  <c r="T1482" i="10"/>
  <c r="Y1482" i="10"/>
  <c r="T1458" i="10"/>
  <c r="V1458" i="10" s="1"/>
  <c r="Y1458" i="10"/>
  <c r="AA1458" i="10" s="1"/>
  <c r="R1458" i="10"/>
  <c r="T1374" i="10"/>
  <c r="Y1374" i="10"/>
  <c r="AA1374" i="10" s="1"/>
  <c r="R1374" i="10"/>
  <c r="T1280" i="10"/>
  <c r="Y1280" i="10"/>
  <c r="R1280" i="10"/>
  <c r="T898" i="10"/>
  <c r="Y898" i="10"/>
  <c r="R898" i="10"/>
  <c r="T1246" i="10"/>
  <c r="V1246" i="10" s="1"/>
  <c r="Y1246" i="10"/>
  <c r="AA1246" i="10" s="1"/>
  <c r="R1246" i="10"/>
  <c r="T1292" i="10"/>
  <c r="Y1292" i="10"/>
  <c r="T1338" i="10"/>
  <c r="V1338" i="10" s="1"/>
  <c r="Y1338" i="10"/>
  <c r="T1205" i="10"/>
  <c r="Y1205" i="10"/>
  <c r="R1205" i="10"/>
  <c r="T1162" i="10"/>
  <c r="Y1162" i="10"/>
  <c r="R1162" i="10"/>
  <c r="T1130" i="10"/>
  <c r="Y1130" i="10"/>
  <c r="R1130" i="10"/>
  <c r="T1098" i="10"/>
  <c r="Y1098" i="10"/>
  <c r="R1098" i="10"/>
  <c r="T1066" i="10"/>
  <c r="Y1066" i="10"/>
  <c r="R1066" i="10"/>
  <c r="T1034" i="10"/>
  <c r="Y1034" i="10"/>
  <c r="R1034" i="10"/>
  <c r="T1002" i="10"/>
  <c r="Y1002" i="10"/>
  <c r="R1002" i="10"/>
  <c r="T970" i="10"/>
  <c r="Y970" i="10"/>
  <c r="R970" i="10"/>
  <c r="Y612" i="10"/>
  <c r="T612" i="10"/>
  <c r="Y596" i="10"/>
  <c r="T596" i="10"/>
  <c r="Y580" i="10"/>
  <c r="T580" i="10"/>
  <c r="Y548" i="10"/>
  <c r="T548" i="10"/>
  <c r="Y532" i="10"/>
  <c r="T532" i="10"/>
  <c r="Y516" i="10"/>
  <c r="T516" i="10"/>
  <c r="V516" i="10" s="1"/>
  <c r="W516" i="10" s="1"/>
  <c r="Y500" i="10"/>
  <c r="T500" i="10"/>
  <c r="T952" i="10"/>
  <c r="Y952" i="10"/>
  <c r="AA952" i="10" s="1"/>
  <c r="T920" i="10"/>
  <c r="V920" i="10" s="1"/>
  <c r="Y920" i="10"/>
  <c r="AA920" i="10" s="1"/>
  <c r="Y191" i="10"/>
  <c r="T191" i="10"/>
  <c r="Y207" i="10"/>
  <c r="T207" i="10"/>
  <c r="Y223" i="10"/>
  <c r="T223" i="10"/>
  <c r="Y239" i="10"/>
  <c r="T239" i="10"/>
  <c r="Z369" i="10"/>
  <c r="U369" i="10"/>
  <c r="Z373" i="10"/>
  <c r="U373" i="10"/>
  <c r="Z377" i="10"/>
  <c r="U377" i="10"/>
  <c r="Z381" i="10"/>
  <c r="U381" i="10"/>
  <c r="Z385" i="10"/>
  <c r="U385" i="10"/>
  <c r="Y387" i="10"/>
  <c r="T387" i="10"/>
  <c r="Y391" i="10"/>
  <c r="T391" i="10"/>
  <c r="Y395" i="10"/>
  <c r="T395" i="10"/>
  <c r="Y399" i="10"/>
  <c r="T399" i="10"/>
  <c r="Y403" i="10"/>
  <c r="T403" i="10"/>
  <c r="Y407" i="10"/>
  <c r="T407" i="10"/>
  <c r="Y411" i="10"/>
  <c r="T411" i="10"/>
  <c r="S15" i="10"/>
  <c r="X15" i="10"/>
  <c r="R15" i="10"/>
  <c r="X34" i="10"/>
  <c r="R34" i="10"/>
  <c r="S34" i="10"/>
  <c r="S99" i="10"/>
  <c r="X99" i="10"/>
  <c r="R99" i="10"/>
  <c r="AA124" i="10"/>
  <c r="X31" i="10"/>
  <c r="S31" i="10"/>
  <c r="R31" i="10"/>
  <c r="X75" i="10"/>
  <c r="AA75" i="10" s="1"/>
  <c r="S75" i="10"/>
  <c r="V75" i="10" s="1"/>
  <c r="R75" i="10"/>
  <c r="V117" i="10"/>
  <c r="AA125" i="10"/>
  <c r="U170" i="10"/>
  <c r="Z170" i="10"/>
  <c r="M51" i="110"/>
  <c r="M43" i="110" s="1"/>
  <c r="M23" i="110"/>
  <c r="R175" i="10"/>
  <c r="X175" i="10"/>
  <c r="S175" i="10"/>
  <c r="AA187" i="10"/>
  <c r="R191" i="10"/>
  <c r="R199" i="10"/>
  <c r="X199" i="10"/>
  <c r="S199" i="10"/>
  <c r="R223" i="10"/>
  <c r="R247" i="10"/>
  <c r="X247" i="10"/>
  <c r="S247" i="10"/>
  <c r="AA389" i="10"/>
  <c r="V393" i="10"/>
  <c r="AA405" i="10"/>
  <c r="R413" i="10"/>
  <c r="S413" i="10"/>
  <c r="X413" i="10"/>
  <c r="X879" i="10"/>
  <c r="S879" i="10"/>
  <c r="R879" i="10"/>
  <c r="R454" i="10"/>
  <c r="X454" i="10"/>
  <c r="S454" i="10"/>
  <c r="V486" i="10"/>
  <c r="AA490" i="10"/>
  <c r="R502" i="10"/>
  <c r="X502" i="10"/>
  <c r="S502" i="10"/>
  <c r="R542" i="10"/>
  <c r="X542" i="10"/>
  <c r="S542" i="10"/>
  <c r="R582" i="10"/>
  <c r="X582" i="10"/>
  <c r="S582" i="10"/>
  <c r="R598" i="10"/>
  <c r="X598" i="10"/>
  <c r="S598" i="10"/>
  <c r="Y618" i="10"/>
  <c r="T618" i="10"/>
  <c r="Y417" i="10"/>
  <c r="T417" i="10"/>
  <c r="Y441" i="10"/>
  <c r="T441" i="10"/>
  <c r="Y449" i="10"/>
  <c r="T449" i="10"/>
  <c r="Y457" i="10"/>
  <c r="T457" i="10"/>
  <c r="Y465" i="10"/>
  <c r="T465" i="10"/>
  <c r="Y473" i="10"/>
  <c r="T473" i="10"/>
  <c r="Y481" i="10"/>
  <c r="T481" i="10"/>
  <c r="X900" i="10"/>
  <c r="R900" i="10"/>
  <c r="S900" i="10"/>
  <c r="R923" i="10"/>
  <c r="R955" i="10"/>
  <c r="R987" i="10"/>
  <c r="R1019" i="10"/>
  <c r="R1051" i="10"/>
  <c r="R1083" i="10"/>
  <c r="R1115" i="10"/>
  <c r="R1147" i="10"/>
  <c r="R1179" i="10"/>
  <c r="V1210" i="10"/>
  <c r="AA1252" i="10"/>
  <c r="V1348" i="10"/>
  <c r="R1427" i="10"/>
  <c r="Z1507" i="10"/>
  <c r="U1507" i="10"/>
  <c r="R1507" i="10"/>
  <c r="AB50" i="22"/>
  <c r="AH50" i="22" s="1"/>
  <c r="AA50" i="22"/>
  <c r="AA85" i="22"/>
  <c r="AB85" i="22"/>
  <c r="AH85" i="22" s="1"/>
  <c r="AB127" i="22"/>
  <c r="AH127" i="22" s="1"/>
  <c r="AA127" i="22"/>
  <c r="R264" i="10"/>
  <c r="V276" i="10"/>
  <c r="V194" i="10"/>
  <c r="R685" i="10"/>
  <c r="AA1479" i="10"/>
  <c r="V1487" i="10"/>
  <c r="V1435" i="10"/>
  <c r="AA1451" i="10"/>
  <c r="AB158" i="22"/>
  <c r="AH158" i="22" s="1"/>
  <c r="AA158" i="22"/>
  <c r="AA513" i="22"/>
  <c r="AB513" i="22"/>
  <c r="AH513" i="22" s="1"/>
  <c r="AB672" i="22"/>
  <c r="AH672" i="22" s="1"/>
  <c r="AI672" i="22" s="1"/>
  <c r="AA672" i="22"/>
  <c r="AB746" i="22"/>
  <c r="AH746" i="22" s="1"/>
  <c r="AI746" i="22" s="1"/>
  <c r="AA746" i="22"/>
  <c r="Y146" i="10"/>
  <c r="T146" i="10"/>
  <c r="Y138" i="10"/>
  <c r="T138" i="10"/>
  <c r="Y153" i="10"/>
  <c r="T153" i="10"/>
  <c r="Y145" i="10"/>
  <c r="T145" i="10"/>
  <c r="Y137" i="10"/>
  <c r="T137" i="10"/>
  <c r="Y66" i="10"/>
  <c r="T66" i="10"/>
  <c r="Y58" i="10"/>
  <c r="T58" i="10"/>
  <c r="Y50" i="10"/>
  <c r="T50" i="10"/>
  <c r="Y67" i="10"/>
  <c r="T67" i="10"/>
  <c r="Y59" i="10"/>
  <c r="T59" i="10"/>
  <c r="Y51" i="10"/>
  <c r="T51" i="10"/>
  <c r="AA654" i="22"/>
  <c r="AB654" i="22"/>
  <c r="AH654" i="22" s="1"/>
  <c r="AB140" i="22"/>
  <c r="AH140" i="22" s="1"/>
  <c r="AA140" i="22"/>
  <c r="AB389" i="22"/>
  <c r="AH389" i="22" s="1"/>
  <c r="AA389" i="22"/>
  <c r="AB386" i="22"/>
  <c r="AH386" i="22" s="1"/>
  <c r="AA386" i="22"/>
  <c r="AB399" i="22"/>
  <c r="AH399" i="22" s="1"/>
  <c r="AA399" i="22"/>
  <c r="AA402" i="22"/>
  <c r="AB402" i="22"/>
  <c r="AH402" i="22" s="1"/>
  <c r="AB403" i="22"/>
  <c r="AH403" i="22" s="1"/>
  <c r="AA403" i="22"/>
  <c r="AB645" i="22"/>
  <c r="AH645" i="22" s="1"/>
  <c r="AI645" i="22" s="1"/>
  <c r="AA645" i="22"/>
  <c r="AA428" i="22"/>
  <c r="AB428" i="22"/>
  <c r="AH428" i="22" s="1"/>
  <c r="AA436" i="22"/>
  <c r="AB436" i="22"/>
  <c r="AH436" i="22" s="1"/>
  <c r="AA444" i="22"/>
  <c r="AB444" i="22"/>
  <c r="AH444" i="22" s="1"/>
  <c r="AB431" i="22"/>
  <c r="AH431" i="22" s="1"/>
  <c r="AA431" i="22"/>
  <c r="AB439" i="22"/>
  <c r="AH439" i="22" s="1"/>
  <c r="AA439" i="22"/>
  <c r="AB447" i="22"/>
  <c r="AH447" i="22" s="1"/>
  <c r="AA447" i="22"/>
  <c r="AA479" i="22"/>
  <c r="AB479" i="22"/>
  <c r="AH479" i="22" s="1"/>
  <c r="AB482" i="22"/>
  <c r="AH482" i="22" s="1"/>
  <c r="AA482" i="22"/>
  <c r="AB480" i="22"/>
  <c r="AH480" i="22" s="1"/>
  <c r="AA480" i="22"/>
  <c r="AB9" i="22"/>
  <c r="AH9" i="22" s="1"/>
  <c r="AA9" i="22"/>
  <c r="AB17" i="22"/>
  <c r="AH17" i="22" s="1"/>
  <c r="AA17" i="22"/>
  <c r="AB25" i="22"/>
  <c r="AH25" i="22" s="1"/>
  <c r="AA25" i="22"/>
  <c r="AB526" i="22"/>
  <c r="AH526" i="22" s="1"/>
  <c r="AI526" i="22" s="1"/>
  <c r="AA526" i="22"/>
  <c r="AB520" i="22"/>
  <c r="AH520" i="22" s="1"/>
  <c r="AI520" i="22" s="1"/>
  <c r="AA520" i="22"/>
  <c r="AB49" i="22"/>
  <c r="AH49" i="22" s="1"/>
  <c r="AA49" i="22"/>
  <c r="AB57" i="22"/>
  <c r="AH57" i="22" s="1"/>
  <c r="AA57" i="22"/>
  <c r="AB65" i="22"/>
  <c r="AH65" i="22" s="1"/>
  <c r="AA65" i="22"/>
  <c r="AB306" i="22"/>
  <c r="AH306" i="22" s="1"/>
  <c r="AA306" i="22"/>
  <c r="AB322" i="22"/>
  <c r="AH322" i="22" s="1"/>
  <c r="AA322" i="22"/>
  <c r="AB315" i="22"/>
  <c r="AH315" i="22" s="1"/>
  <c r="AA315" i="22"/>
  <c r="AB309" i="22"/>
  <c r="AH309" i="22" s="1"/>
  <c r="AA309" i="22"/>
  <c r="AA304" i="22"/>
  <c r="AB304" i="22"/>
  <c r="AH304" i="22" s="1"/>
  <c r="AA320" i="22"/>
  <c r="AB320" i="22"/>
  <c r="AH320" i="22" s="1"/>
  <c r="AB562" i="22"/>
  <c r="AH562" i="22" s="1"/>
  <c r="AI562" i="22" s="1"/>
  <c r="AA562" i="22"/>
  <c r="AB570" i="22"/>
  <c r="AH570" i="22" s="1"/>
  <c r="AI570" i="22" s="1"/>
  <c r="AA570" i="22"/>
  <c r="AB108" i="22"/>
  <c r="AH108" i="22" s="1"/>
  <c r="AA108" i="22"/>
  <c r="AB110" i="22"/>
  <c r="AH110" i="22" s="1"/>
  <c r="AA110" i="22"/>
  <c r="AB112" i="22"/>
  <c r="AH112" i="22" s="1"/>
  <c r="AA112" i="22"/>
  <c r="AB92" i="22"/>
  <c r="AH92" i="22" s="1"/>
  <c r="AA92" i="22"/>
  <c r="AB358" i="22"/>
  <c r="AH358" i="22" s="1"/>
  <c r="AA358" i="22"/>
  <c r="AB355" i="22"/>
  <c r="AH355" i="22" s="1"/>
  <c r="AA355" i="22"/>
  <c r="AB349" i="22"/>
  <c r="AH349" i="22" s="1"/>
  <c r="AA349" i="22"/>
  <c r="AB365" i="22"/>
  <c r="AH365" i="22" s="1"/>
  <c r="AA365" i="22"/>
  <c r="AA360" i="22"/>
  <c r="AB360" i="22"/>
  <c r="AH360" i="22" s="1"/>
  <c r="AB612" i="22"/>
  <c r="AH612" i="22" s="1"/>
  <c r="AI612" i="22" s="1"/>
  <c r="AA612" i="22"/>
  <c r="AB605" i="22"/>
  <c r="AH605" i="22" s="1"/>
  <c r="AI605" i="22" s="1"/>
  <c r="AA605" i="22"/>
  <c r="AB602" i="22"/>
  <c r="AH602" i="22" s="1"/>
  <c r="AI602" i="22" s="1"/>
  <c r="AA602" i="22"/>
  <c r="AB618" i="22"/>
  <c r="AH618" i="22" s="1"/>
  <c r="AI618" i="22" s="1"/>
  <c r="AA618" i="22"/>
  <c r="X204" i="10"/>
  <c r="S204" i="10"/>
  <c r="R204" i="10"/>
  <c r="R721" i="10"/>
  <c r="S721" i="10"/>
  <c r="X721" i="10"/>
  <c r="R717" i="10"/>
  <c r="S717" i="10"/>
  <c r="X717" i="10"/>
  <c r="R713" i="10"/>
  <c r="S713" i="10"/>
  <c r="X713" i="10"/>
  <c r="R709" i="10"/>
  <c r="S709" i="10"/>
  <c r="X709" i="10"/>
  <c r="R705" i="10"/>
  <c r="S705" i="10"/>
  <c r="X705" i="10"/>
  <c r="R701" i="10"/>
  <c r="S701" i="10"/>
  <c r="X701" i="10"/>
  <c r="R298" i="10"/>
  <c r="S298" i="10"/>
  <c r="X298" i="10"/>
  <c r="R294" i="10"/>
  <c r="S294" i="10"/>
  <c r="X294" i="10"/>
  <c r="R290" i="10"/>
  <c r="S290" i="10"/>
  <c r="X290" i="10"/>
  <c r="R286" i="10"/>
  <c r="S286" i="10"/>
  <c r="X286" i="10"/>
  <c r="R282" i="10"/>
  <c r="S282" i="10"/>
  <c r="X282" i="10"/>
  <c r="Y158" i="10"/>
  <c r="T158" i="10"/>
  <c r="Y165" i="10"/>
  <c r="T165" i="10"/>
  <c r="Y157" i="10"/>
  <c r="T157" i="10"/>
  <c r="AA918" i="10"/>
  <c r="AB918" i="10" s="1"/>
  <c r="AA251" i="22"/>
  <c r="AB251" i="22"/>
  <c r="AH251" i="22" s="1"/>
  <c r="AB660" i="22"/>
  <c r="AH660" i="22" s="1"/>
  <c r="AA660" i="22"/>
  <c r="AA651" i="22"/>
  <c r="AB651" i="22"/>
  <c r="AH651" i="22" s="1"/>
  <c r="AI651" i="22" s="1"/>
  <c r="AA717" i="22"/>
  <c r="AB717" i="22"/>
  <c r="AH717" i="22" s="1"/>
  <c r="AI717" i="22" s="1"/>
  <c r="AB728" i="22"/>
  <c r="AH728" i="22" s="1"/>
  <c r="AA728" i="22"/>
  <c r="R852" i="10"/>
  <c r="Y112" i="10"/>
  <c r="T112" i="10"/>
  <c r="Y104" i="10"/>
  <c r="T104" i="10"/>
  <c r="Y96" i="10"/>
  <c r="T96" i="10"/>
  <c r="Y107" i="10"/>
  <c r="T107" i="10"/>
  <c r="Y99" i="10"/>
  <c r="T99" i="10"/>
  <c r="R302" i="10"/>
  <c r="R318" i="10"/>
  <c r="R726" i="10"/>
  <c r="R742" i="10"/>
  <c r="R1443" i="10"/>
  <c r="AA635" i="22"/>
  <c r="AB635" i="22"/>
  <c r="AH635" i="22" s="1"/>
  <c r="AA545" i="22"/>
  <c r="AB545" i="22"/>
  <c r="AH545" i="22" s="1"/>
  <c r="AA650" i="22"/>
  <c r="AB650" i="22"/>
  <c r="AH650" i="22" s="1"/>
  <c r="AA716" i="22"/>
  <c r="AB716" i="22"/>
  <c r="AH716" i="22" s="1"/>
  <c r="AB726" i="22"/>
  <c r="AH726" i="22" s="1"/>
  <c r="AI726" i="22" s="1"/>
  <c r="AA726" i="22"/>
  <c r="AB762" i="22"/>
  <c r="AH762" i="22" s="1"/>
  <c r="AI762" i="22" s="1"/>
  <c r="AA762" i="22"/>
  <c r="AB130" i="22"/>
  <c r="AH130" i="22" s="1"/>
  <c r="AA130" i="22"/>
  <c r="AB124" i="22"/>
  <c r="AH124" i="22" s="1"/>
  <c r="AA124" i="22"/>
  <c r="AB114" i="22"/>
  <c r="AH114" i="22" s="1"/>
  <c r="AA114" i="22"/>
  <c r="AB380" i="22"/>
  <c r="AH380" i="22" s="1"/>
  <c r="AA380" i="22"/>
  <c r="AB374" i="22"/>
  <c r="AH374" i="22" s="1"/>
  <c r="AA374" i="22"/>
  <c r="AB369" i="22"/>
  <c r="AH369" i="22" s="1"/>
  <c r="AA369" i="22"/>
  <c r="AB385" i="22"/>
  <c r="AH385" i="22" s="1"/>
  <c r="AA385" i="22"/>
  <c r="AB379" i="22"/>
  <c r="AH379" i="22" s="1"/>
  <c r="AA379" i="22"/>
  <c r="AB628" i="22"/>
  <c r="AH628" i="22" s="1"/>
  <c r="AI628" i="22" s="1"/>
  <c r="AA628" i="22"/>
  <c r="AB629" i="22"/>
  <c r="AH629" i="22" s="1"/>
  <c r="AI629" i="22" s="1"/>
  <c r="AA629" i="22"/>
  <c r="AB626" i="22"/>
  <c r="AH626" i="22" s="1"/>
  <c r="AI626" i="22" s="1"/>
  <c r="AA626" i="22"/>
  <c r="AB160" i="22"/>
  <c r="AH160" i="22" s="1"/>
  <c r="AA160" i="22"/>
  <c r="AA408" i="22"/>
  <c r="AB408" i="22"/>
  <c r="AH408" i="22" s="1"/>
  <c r="AA416" i="22"/>
  <c r="AB416" i="22"/>
  <c r="AH416" i="22" s="1"/>
  <c r="AA424" i="22"/>
  <c r="AB424" i="22"/>
  <c r="AH424" i="22" s="1"/>
  <c r="AB411" i="22"/>
  <c r="AH411" i="22" s="1"/>
  <c r="AA411" i="22"/>
  <c r="AB419" i="22"/>
  <c r="AH419" i="22" s="1"/>
  <c r="AA419" i="22"/>
  <c r="AB427" i="22"/>
  <c r="AH427" i="22" s="1"/>
  <c r="AA427" i="22"/>
  <c r="AB467" i="22"/>
  <c r="AH467" i="22" s="1"/>
  <c r="AA467" i="22"/>
  <c r="AB463" i="22"/>
  <c r="AH463" i="22" s="1"/>
  <c r="AA463" i="22"/>
  <c r="AA454" i="22"/>
  <c r="AB454" i="22"/>
  <c r="AH454" i="22" s="1"/>
  <c r="AB453" i="22"/>
  <c r="AH453" i="22" s="1"/>
  <c r="AA453" i="22"/>
  <c r="AB461" i="22"/>
  <c r="AH461" i="22" s="1"/>
  <c r="AA461" i="22"/>
  <c r="AB499" i="22"/>
  <c r="AH499" i="22" s="1"/>
  <c r="AA499" i="22"/>
  <c r="AB502" i="22"/>
  <c r="AH502" i="22" s="1"/>
  <c r="AA502" i="22"/>
  <c r="AA497" i="22"/>
  <c r="AB497" i="22"/>
  <c r="AH497" i="22" s="1"/>
  <c r="AB492" i="22"/>
  <c r="AH492" i="22" s="1"/>
  <c r="AA492" i="22"/>
  <c r="AB508" i="22"/>
  <c r="AH508" i="22" s="1"/>
  <c r="AA508" i="22"/>
  <c r="AB33" i="22"/>
  <c r="AH33" i="22" s="1"/>
  <c r="AA33" i="22"/>
  <c r="AB41" i="22"/>
  <c r="AH41" i="22" s="1"/>
  <c r="AA41" i="22"/>
  <c r="AB290" i="22"/>
  <c r="AH290" i="22" s="1"/>
  <c r="AA290" i="22"/>
  <c r="AB295" i="22"/>
  <c r="AH295" i="22" s="1"/>
  <c r="AA295" i="22"/>
  <c r="AB297" i="22"/>
  <c r="AH297" i="22" s="1"/>
  <c r="AA297" i="22"/>
  <c r="AA296" i="22"/>
  <c r="AB296" i="22"/>
  <c r="AH296" i="22" s="1"/>
  <c r="AB542" i="22"/>
  <c r="AH542" i="22" s="1"/>
  <c r="AI542" i="22" s="1"/>
  <c r="AA542" i="22"/>
  <c r="AB548" i="22"/>
  <c r="AH548" i="22" s="1"/>
  <c r="AI548" i="22" s="1"/>
  <c r="AA548" i="22"/>
  <c r="AB72" i="22"/>
  <c r="AH72" i="22" s="1"/>
  <c r="AA72" i="22"/>
  <c r="AB84" i="22"/>
  <c r="AH84" i="22" s="1"/>
  <c r="AA84" i="22"/>
  <c r="AB326" i="22"/>
  <c r="AH326" i="22" s="1"/>
  <c r="AA326" i="22"/>
  <c r="AB342" i="22"/>
  <c r="AH342" i="22" s="1"/>
  <c r="AA342" i="22"/>
  <c r="AB339" i="22"/>
  <c r="AH339" i="22" s="1"/>
  <c r="AA339" i="22"/>
  <c r="AB333" i="22"/>
  <c r="AH333" i="22" s="1"/>
  <c r="AA333" i="22"/>
  <c r="AA328" i="22"/>
  <c r="AB328" i="22"/>
  <c r="AH328" i="22" s="1"/>
  <c r="AA344" i="22"/>
  <c r="AB344" i="22"/>
  <c r="AH344" i="22" s="1"/>
  <c r="AB578" i="22"/>
  <c r="AH578" i="22" s="1"/>
  <c r="AI578" i="22" s="1"/>
  <c r="AA578" i="22"/>
  <c r="AB585" i="22"/>
  <c r="AH585" i="22" s="1"/>
  <c r="AI585" i="22" s="1"/>
  <c r="AA585" i="22"/>
  <c r="AB586" i="22"/>
  <c r="AH586" i="22" s="1"/>
  <c r="AI586" i="22" s="1"/>
  <c r="AA586" i="22"/>
  <c r="R168" i="10"/>
  <c r="X168" i="10"/>
  <c r="S168" i="10"/>
  <c r="X170" i="10"/>
  <c r="S170" i="10"/>
  <c r="R170" i="10"/>
  <c r="R681" i="10"/>
  <c r="S681" i="10"/>
  <c r="X681" i="10"/>
  <c r="R677" i="10"/>
  <c r="S677" i="10"/>
  <c r="X677" i="10"/>
  <c r="R673" i="10"/>
  <c r="S673" i="10"/>
  <c r="X673" i="10"/>
  <c r="R669" i="10"/>
  <c r="S669" i="10"/>
  <c r="X669" i="10"/>
  <c r="R665" i="10"/>
  <c r="S665" i="10"/>
  <c r="X665" i="10"/>
  <c r="R661" i="10"/>
  <c r="S661" i="10"/>
  <c r="X661" i="10"/>
  <c r="R257" i="10"/>
  <c r="X257" i="10"/>
  <c r="S257" i="10"/>
  <c r="X252" i="10"/>
  <c r="S252" i="10"/>
  <c r="R252" i="10"/>
  <c r="X764" i="10"/>
  <c r="R764" i="10"/>
  <c r="S764" i="10"/>
  <c r="R757" i="10"/>
  <c r="S757" i="10"/>
  <c r="X757" i="10"/>
  <c r="R753" i="10"/>
  <c r="S753" i="10"/>
  <c r="X753" i="10"/>
  <c r="R749" i="10"/>
  <c r="S749" i="10"/>
  <c r="X749" i="10"/>
  <c r="R745" i="10"/>
  <c r="S745" i="10"/>
  <c r="X745" i="10"/>
  <c r="X248" i="10"/>
  <c r="S248" i="10"/>
  <c r="R248" i="10"/>
  <c r="S761" i="10"/>
  <c r="X761" i="10"/>
  <c r="R761" i="10"/>
  <c r="R343" i="10"/>
  <c r="S343" i="10"/>
  <c r="V343" i="10" s="1"/>
  <c r="X343" i="10"/>
  <c r="AA343" i="10" s="1"/>
  <c r="R339" i="10"/>
  <c r="S339" i="10"/>
  <c r="V339" i="10" s="1"/>
  <c r="X339" i="10"/>
  <c r="AA339" i="10" s="1"/>
  <c r="R335" i="10"/>
  <c r="S335" i="10"/>
  <c r="V335" i="10" s="1"/>
  <c r="X335" i="10"/>
  <c r="AA335" i="10" s="1"/>
  <c r="R331" i="10"/>
  <c r="S331" i="10"/>
  <c r="V331" i="10" s="1"/>
  <c r="X331" i="10"/>
  <c r="AA331" i="10" s="1"/>
  <c r="R327" i="10"/>
  <c r="S327" i="10"/>
  <c r="V327" i="10" s="1"/>
  <c r="X327" i="10"/>
  <c r="AA327" i="10" s="1"/>
  <c r="R831" i="10"/>
  <c r="S831" i="10"/>
  <c r="V831" i="10" s="1"/>
  <c r="X831" i="10"/>
  <c r="AA831" i="10" s="1"/>
  <c r="X845" i="10"/>
  <c r="R845" i="10"/>
  <c r="S845" i="10"/>
  <c r="AA345" i="10"/>
  <c r="V349" i="10"/>
  <c r="R353" i="10"/>
  <c r="V365" i="10"/>
  <c r="AA368" i="10"/>
  <c r="V369" i="10"/>
  <c r="AA372" i="10"/>
  <c r="V373" i="10"/>
  <c r="AA376" i="10"/>
  <c r="V377" i="10"/>
  <c r="AA380" i="10"/>
  <c r="V381" i="10"/>
  <c r="AA384" i="10"/>
  <c r="V385" i="10"/>
  <c r="R657" i="10"/>
  <c r="R737" i="10"/>
  <c r="AB138" i="22"/>
  <c r="AH138" i="22" s="1"/>
  <c r="AA138" i="22"/>
  <c r="AB674" i="22"/>
  <c r="AH674" i="22" s="1"/>
  <c r="AA674" i="22"/>
  <c r="AA691" i="22"/>
  <c r="AB691" i="22"/>
  <c r="AH691" i="22" s="1"/>
  <c r="AB744" i="22"/>
  <c r="AH744" i="22" s="1"/>
  <c r="AA744" i="22"/>
  <c r="Y24" i="10"/>
  <c r="T24" i="10"/>
  <c r="Y16" i="10"/>
  <c r="T16" i="10"/>
  <c r="Y8" i="10"/>
  <c r="T8" i="10"/>
  <c r="Y21" i="10"/>
  <c r="T21" i="10"/>
  <c r="Y13" i="10"/>
  <c r="T13" i="10"/>
  <c r="Z863" i="10"/>
  <c r="U863" i="10"/>
  <c r="Z853" i="10"/>
  <c r="U853" i="10"/>
  <c r="L43" i="114"/>
  <c r="AA154" i="22"/>
  <c r="AH1050" i="22"/>
  <c r="AI1050" i="22" s="1"/>
  <c r="AH1370" i="22"/>
  <c r="AA863" i="10"/>
  <c r="AB863" i="10" s="1"/>
  <c r="Z1343" i="10"/>
  <c r="U1343" i="10"/>
  <c r="Z1247" i="10"/>
  <c r="U1247" i="10"/>
  <c r="Z1159" i="10"/>
  <c r="U1159" i="10"/>
  <c r="Z1031" i="10"/>
  <c r="U1031" i="10"/>
  <c r="Z935" i="10"/>
  <c r="U935" i="10"/>
  <c r="Z762" i="10"/>
  <c r="U762" i="10"/>
  <c r="S86" i="10"/>
  <c r="V86" i="10" s="1"/>
  <c r="R86" i="10"/>
  <c r="X86" i="10"/>
  <c r="AA86" i="10" s="1"/>
  <c r="Y1359" i="10"/>
  <c r="AA1359" i="10" s="1"/>
  <c r="T1359" i="10"/>
  <c r="V1359" i="10" s="1"/>
  <c r="R1359" i="10"/>
  <c r="Y1231" i="10"/>
  <c r="AA1231" i="10" s="1"/>
  <c r="T1231" i="10"/>
  <c r="V1231" i="10" s="1"/>
  <c r="R1231" i="10"/>
  <c r="T1207" i="10"/>
  <c r="V1207" i="10" s="1"/>
  <c r="Y1207" i="10"/>
  <c r="AA1207" i="10" s="1"/>
  <c r="R1207" i="10"/>
  <c r="T1266" i="10"/>
  <c r="V1266" i="10" s="1"/>
  <c r="Y1266" i="10"/>
  <c r="T1080" i="10"/>
  <c r="V1080" i="10" s="1"/>
  <c r="W1080" i="10" s="1"/>
  <c r="AC1080" i="10" s="1"/>
  <c r="Y1080" i="10"/>
  <c r="AA1080" i="10" s="1"/>
  <c r="AB1080" i="10" s="1"/>
  <c r="R1080" i="10"/>
  <c r="T913" i="10"/>
  <c r="Y913" i="10"/>
  <c r="Y555" i="10"/>
  <c r="T555" i="10"/>
  <c r="Y491" i="10"/>
  <c r="T491" i="10"/>
  <c r="U24" i="10"/>
  <c r="Z24" i="10"/>
  <c r="U56" i="10"/>
  <c r="Z56" i="10"/>
  <c r="U80" i="10"/>
  <c r="Z80" i="10"/>
  <c r="U112" i="10"/>
  <c r="Z112" i="10"/>
  <c r="U136" i="10"/>
  <c r="Z136" i="10"/>
  <c r="Y173" i="10"/>
  <c r="T173" i="10"/>
  <c r="Y221" i="10"/>
  <c r="T221" i="10"/>
  <c r="Z491" i="10"/>
  <c r="U491" i="10"/>
  <c r="Z434" i="10"/>
  <c r="U434" i="10"/>
  <c r="S93" i="10"/>
  <c r="X93" i="10"/>
  <c r="R93" i="10"/>
  <c r="U210" i="10"/>
  <c r="Z210" i="10"/>
  <c r="X103" i="10"/>
  <c r="S103" i="10"/>
  <c r="R103" i="10"/>
  <c r="X164" i="10"/>
  <c r="R164" i="10"/>
  <c r="S164" i="10"/>
  <c r="R410" i="10"/>
  <c r="S410" i="10"/>
  <c r="V410" i="10" s="1"/>
  <c r="X410" i="10"/>
  <c r="AA410" i="10" s="1"/>
  <c r="R439" i="10"/>
  <c r="X439" i="10"/>
  <c r="S439" i="10"/>
  <c r="R511" i="10"/>
  <c r="X511" i="10"/>
  <c r="S511" i="10"/>
  <c r="R535" i="10"/>
  <c r="X535" i="10"/>
  <c r="S535" i="10"/>
  <c r="R591" i="10"/>
  <c r="X591" i="10"/>
  <c r="S591" i="10"/>
  <c r="Z822" i="10"/>
  <c r="U822" i="10"/>
  <c r="Y650" i="10"/>
  <c r="T650" i="10"/>
  <c r="Y674" i="10"/>
  <c r="T674" i="10"/>
  <c r="Y694" i="10"/>
  <c r="T694" i="10"/>
  <c r="Y706" i="10"/>
  <c r="T706" i="10"/>
  <c r="Y722" i="10"/>
  <c r="T722" i="10"/>
  <c r="Y746" i="10"/>
  <c r="T746" i="10"/>
  <c r="Y754" i="10"/>
  <c r="T754" i="10"/>
  <c r="V636" i="10"/>
  <c r="W636" i="10" s="1"/>
  <c r="R985" i="10"/>
  <c r="X985" i="10"/>
  <c r="S985" i="10"/>
  <c r="R1049" i="10"/>
  <c r="X1049" i="10"/>
  <c r="S1049" i="10"/>
  <c r="R1113" i="10"/>
  <c r="X1113" i="10"/>
  <c r="AA1113" i="10" s="1"/>
  <c r="S1113" i="10"/>
  <c r="R1161" i="10"/>
  <c r="X1161" i="10"/>
  <c r="AA1161" i="10" s="1"/>
  <c r="S1161" i="10"/>
  <c r="V1161" i="10" s="1"/>
  <c r="Z1431" i="10"/>
  <c r="U1431" i="10"/>
  <c r="Z1224" i="10"/>
  <c r="U1224" i="10"/>
  <c r="Z1256" i="10"/>
  <c r="U1256" i="10"/>
  <c r="Z1320" i="10"/>
  <c r="U1320" i="10"/>
  <c r="Z1384" i="10"/>
  <c r="U1384" i="10"/>
  <c r="Z1395" i="10"/>
  <c r="U1395" i="10"/>
  <c r="Z1495" i="10"/>
  <c r="U1495" i="10"/>
  <c r="AA103" i="22"/>
  <c r="AB103" i="22"/>
  <c r="AH103" i="22" s="1"/>
  <c r="AA476" i="22"/>
  <c r="AB476" i="22"/>
  <c r="AH476" i="22" s="1"/>
  <c r="AA533" i="22"/>
  <c r="AB533" i="22"/>
  <c r="AH533" i="22" s="1"/>
  <c r="AA559" i="22"/>
  <c r="AB559" i="22"/>
  <c r="AH559" i="22" s="1"/>
  <c r="AA653" i="22"/>
  <c r="AB653" i="22"/>
  <c r="AH653" i="22" s="1"/>
  <c r="AB668" i="22"/>
  <c r="AH668" i="22" s="1"/>
  <c r="AA668" i="22"/>
  <c r="O51" i="105"/>
  <c r="O43" i="105" s="1"/>
  <c r="O23" i="105"/>
  <c r="Z1325" i="10"/>
  <c r="U1325" i="10"/>
  <c r="Z1229" i="10"/>
  <c r="U1229" i="10"/>
  <c r="Z1404" i="10"/>
  <c r="U1404" i="10"/>
  <c r="Z1045" i="10"/>
  <c r="U1045" i="10"/>
  <c r="U915" i="10"/>
  <c r="Z915" i="10"/>
  <c r="T1412" i="10"/>
  <c r="Y1412" i="10"/>
  <c r="R1412" i="10"/>
  <c r="Y1357" i="10"/>
  <c r="AA1357" i="10" s="1"/>
  <c r="T1357" i="10"/>
  <c r="V1357" i="10" s="1"/>
  <c r="R1357" i="10"/>
  <c r="Y1293" i="10"/>
  <c r="T1293" i="10"/>
  <c r="R1293" i="10"/>
  <c r="Y1261" i="10"/>
  <c r="T1261" i="10"/>
  <c r="R1261" i="10"/>
  <c r="T1400" i="10"/>
  <c r="Y1400" i="10"/>
  <c r="R1400" i="10"/>
  <c r="T1328" i="10"/>
  <c r="Y1328" i="10"/>
  <c r="R1328" i="10"/>
  <c r="T1294" i="10"/>
  <c r="V1294" i="10" s="1"/>
  <c r="Y1294" i="10"/>
  <c r="AA1294" i="10" s="1"/>
  <c r="R1294" i="10"/>
  <c r="T1211" i="10"/>
  <c r="Y1211" i="10"/>
  <c r="AA1211" i="10" s="1"/>
  <c r="R1211" i="10"/>
  <c r="T1174" i="10"/>
  <c r="V1174" i="10" s="1"/>
  <c r="Y1174" i="10"/>
  <c r="AA1174" i="10" s="1"/>
  <c r="R1174" i="10"/>
  <c r="T1110" i="10"/>
  <c r="Y1110" i="10"/>
  <c r="R1110" i="10"/>
  <c r="T1046" i="10"/>
  <c r="Y1046" i="10"/>
  <c r="AA1046" i="10" s="1"/>
  <c r="R1046" i="10"/>
  <c r="T982" i="10"/>
  <c r="Y982" i="10"/>
  <c r="R982" i="10"/>
  <c r="Y598" i="10"/>
  <c r="T598" i="10"/>
  <c r="Y582" i="10"/>
  <c r="T582" i="10"/>
  <c r="Y566" i="10"/>
  <c r="T566" i="10"/>
  <c r="Y534" i="10"/>
  <c r="T534" i="10"/>
  <c r="Y518" i="10"/>
  <c r="T518" i="10"/>
  <c r="T924" i="10"/>
  <c r="Y924" i="10"/>
  <c r="U175" i="10"/>
  <c r="Z175" i="10"/>
  <c r="U191" i="10"/>
  <c r="Z191" i="10"/>
  <c r="U207" i="10"/>
  <c r="Z207" i="10"/>
  <c r="U223" i="10"/>
  <c r="Z223" i="10"/>
  <c r="U239" i="10"/>
  <c r="Z239" i="10"/>
  <c r="Y261" i="10"/>
  <c r="T261" i="10"/>
  <c r="Y265" i="10"/>
  <c r="T265" i="10"/>
  <c r="Y269" i="10"/>
  <c r="AA269" i="10" s="1"/>
  <c r="T269" i="10"/>
  <c r="Y273" i="10"/>
  <c r="T273" i="10"/>
  <c r="V273" i="10" s="1"/>
  <c r="Y277" i="10"/>
  <c r="T277" i="10"/>
  <c r="Y303" i="10"/>
  <c r="AA303" i="10" s="1"/>
  <c r="T303" i="10"/>
  <c r="Y307" i="10"/>
  <c r="T307" i="10"/>
  <c r="V307" i="10" s="1"/>
  <c r="Y311" i="10"/>
  <c r="T311" i="10"/>
  <c r="Y315" i="10"/>
  <c r="T315" i="10"/>
  <c r="Y319" i="10"/>
  <c r="AA319" i="10" s="1"/>
  <c r="T319" i="10"/>
  <c r="Y323" i="10"/>
  <c r="T323" i="10"/>
  <c r="V323" i="10" s="1"/>
  <c r="Y346" i="10"/>
  <c r="T346" i="10"/>
  <c r="Y350" i="10"/>
  <c r="T350" i="10"/>
  <c r="Y354" i="10"/>
  <c r="T354" i="10"/>
  <c r="Y358" i="10"/>
  <c r="T358" i="10"/>
  <c r="Y362" i="10"/>
  <c r="T362" i="10"/>
  <c r="Y386" i="10"/>
  <c r="T386" i="10"/>
  <c r="Z495" i="10"/>
  <c r="U495" i="10"/>
  <c r="Z538" i="10"/>
  <c r="U538" i="10"/>
  <c r="Z387" i="10"/>
  <c r="U387" i="10"/>
  <c r="Z391" i="10"/>
  <c r="U391" i="10"/>
  <c r="Z395" i="10"/>
  <c r="AA395" i="10" s="1"/>
  <c r="U395" i="10"/>
  <c r="Z399" i="10"/>
  <c r="U399" i="10"/>
  <c r="Z403" i="10"/>
  <c r="U403" i="10"/>
  <c r="Z407" i="10"/>
  <c r="U407" i="10"/>
  <c r="Z411" i="10"/>
  <c r="U411" i="10"/>
  <c r="Z415" i="10"/>
  <c r="U415" i="10"/>
  <c r="Z431" i="10"/>
  <c r="U431" i="10"/>
  <c r="Z447" i="10"/>
  <c r="U447" i="10"/>
  <c r="Z484" i="10"/>
  <c r="U484" i="10"/>
  <c r="Z565" i="10"/>
  <c r="U565" i="10"/>
  <c r="Z608" i="10"/>
  <c r="U608" i="10"/>
  <c r="X30" i="10"/>
  <c r="AA30" i="10" s="1"/>
  <c r="S30" i="10"/>
  <c r="V30" i="10" s="1"/>
  <c r="R30" i="10"/>
  <c r="S70" i="10"/>
  <c r="X70" i="10"/>
  <c r="R70" i="10"/>
  <c r="X112" i="10"/>
  <c r="AA112" i="10" s="1"/>
  <c r="S112" i="10"/>
  <c r="R112" i="10"/>
  <c r="X145" i="10"/>
  <c r="AA145" i="10" s="1"/>
  <c r="R145" i="10"/>
  <c r="S145" i="10"/>
  <c r="U184" i="10"/>
  <c r="Z184" i="10"/>
  <c r="Y204" i="10"/>
  <c r="T204" i="10"/>
  <c r="Y220" i="10"/>
  <c r="AA220" i="10" s="1"/>
  <c r="T220" i="10"/>
  <c r="Y236" i="10"/>
  <c r="T236" i="10"/>
  <c r="Y252" i="10"/>
  <c r="T252" i="10"/>
  <c r="Z509" i="10"/>
  <c r="U509" i="10"/>
  <c r="Z552" i="10"/>
  <c r="U552" i="10"/>
  <c r="X35" i="10"/>
  <c r="AA35" i="10" s="1"/>
  <c r="S35" i="10"/>
  <c r="V35" i="10" s="1"/>
  <c r="R35" i="10"/>
  <c r="X77" i="10"/>
  <c r="S77" i="10"/>
  <c r="V77" i="10" s="1"/>
  <c r="R77" i="10"/>
  <c r="X113" i="10"/>
  <c r="S113" i="10"/>
  <c r="R113" i="10"/>
  <c r="X144" i="10"/>
  <c r="S144" i="10"/>
  <c r="R144" i="10"/>
  <c r="Y170" i="10"/>
  <c r="T170" i="10"/>
  <c r="R201" i="10"/>
  <c r="X201" i="10"/>
  <c r="S201" i="10"/>
  <c r="R241" i="10"/>
  <c r="X241" i="10"/>
  <c r="S241" i="10"/>
  <c r="Y255" i="10"/>
  <c r="T255" i="10"/>
  <c r="Y259" i="10"/>
  <c r="T259" i="10"/>
  <c r="R387" i="10"/>
  <c r="V399" i="10"/>
  <c r="R403" i="10"/>
  <c r="Z474" i="10"/>
  <c r="U474" i="10"/>
  <c r="Z562" i="10"/>
  <c r="U562" i="10"/>
  <c r="Z605" i="10"/>
  <c r="U605" i="10"/>
  <c r="R420" i="10"/>
  <c r="X420" i="10"/>
  <c r="S420" i="10"/>
  <c r="R436" i="10"/>
  <c r="X436" i="10"/>
  <c r="S436" i="10"/>
  <c r="R452" i="10"/>
  <c r="X452" i="10"/>
  <c r="S452" i="10"/>
  <c r="R468" i="10"/>
  <c r="X468" i="10"/>
  <c r="S468" i="10"/>
  <c r="R484" i="10"/>
  <c r="X484" i="10"/>
  <c r="S484" i="10"/>
  <c r="R492" i="10"/>
  <c r="X492" i="10"/>
  <c r="S492" i="10"/>
  <c r="R508" i="10"/>
  <c r="X508" i="10"/>
  <c r="S508" i="10"/>
  <c r="R540" i="10"/>
  <c r="X540" i="10"/>
  <c r="S540" i="10"/>
  <c r="R588" i="10"/>
  <c r="X588" i="10"/>
  <c r="S588" i="10"/>
  <c r="V612" i="10"/>
  <c r="W612" i="10" s="1"/>
  <c r="Z617" i="10"/>
  <c r="U617" i="10"/>
  <c r="Z621" i="10"/>
  <c r="U621" i="10"/>
  <c r="V621" i="10" s="1"/>
  <c r="Z625" i="10"/>
  <c r="U625" i="10"/>
  <c r="Z629" i="10"/>
  <c r="AA629" i="10" s="1"/>
  <c r="U629" i="10"/>
  <c r="Z633" i="10"/>
  <c r="AA633" i="10" s="1"/>
  <c r="U633" i="10"/>
  <c r="V633" i="10" s="1"/>
  <c r="Z637" i="10"/>
  <c r="U637" i="10"/>
  <c r="V637" i="10" s="1"/>
  <c r="Y418" i="10"/>
  <c r="T418" i="10"/>
  <c r="Y426" i="10"/>
  <c r="T426" i="10"/>
  <c r="Y434" i="10"/>
  <c r="AA434" i="10" s="1"/>
  <c r="T434" i="10"/>
  <c r="Y442" i="10"/>
  <c r="T442" i="10"/>
  <c r="Y450" i="10"/>
  <c r="T450" i="10"/>
  <c r="Y458" i="10"/>
  <c r="T458" i="10"/>
  <c r="Y466" i="10"/>
  <c r="T466" i="10"/>
  <c r="Y474" i="10"/>
  <c r="T474" i="10"/>
  <c r="Y482" i="10"/>
  <c r="T482" i="10"/>
  <c r="V482" i="10" s="1"/>
  <c r="R621" i="10"/>
  <c r="R637" i="10"/>
  <c r="R924" i="10"/>
  <c r="Z924" i="10"/>
  <c r="AA924" i="10" s="1"/>
  <c r="U924" i="10"/>
  <c r="Z940" i="10"/>
  <c r="U940" i="10"/>
  <c r="Z956" i="10"/>
  <c r="U956" i="10"/>
  <c r="Z972" i="10"/>
  <c r="U972" i="10"/>
  <c r="Z988" i="10"/>
  <c r="U988" i="10"/>
  <c r="Z1004" i="10"/>
  <c r="U1004" i="10"/>
  <c r="Z1020" i="10"/>
  <c r="U1020" i="10"/>
  <c r="Z1036" i="10"/>
  <c r="U1036" i="10"/>
  <c r="Z1052" i="10"/>
  <c r="U1052" i="10"/>
  <c r="Z1068" i="10"/>
  <c r="U1068" i="10"/>
  <c r="Z1084" i="10"/>
  <c r="U1084" i="10"/>
  <c r="Z1100" i="10"/>
  <c r="U1100" i="10"/>
  <c r="Z1116" i="10"/>
  <c r="U1116" i="10"/>
  <c r="Z1132" i="10"/>
  <c r="U1132" i="10"/>
  <c r="Z1148" i="10"/>
  <c r="U1148" i="10"/>
  <c r="Z1164" i="10"/>
  <c r="U1164" i="10"/>
  <c r="Z1180" i="10"/>
  <c r="U1180" i="10"/>
  <c r="T857" i="10"/>
  <c r="Y857" i="10"/>
  <c r="Z1455" i="10"/>
  <c r="AA1455" i="10" s="1"/>
  <c r="U1455" i="10"/>
  <c r="AA14" i="22"/>
  <c r="AB14" i="22"/>
  <c r="AH14" i="22" s="1"/>
  <c r="Z1405" i="10"/>
  <c r="AA1405" i="10" s="1"/>
  <c r="U1405" i="10"/>
  <c r="V1405" i="10" s="1"/>
  <c r="Z1437" i="10"/>
  <c r="AA1437" i="10" s="1"/>
  <c r="U1437" i="10"/>
  <c r="V1437" i="10" s="1"/>
  <c r="Z1469" i="10"/>
  <c r="AA1469" i="10" s="1"/>
  <c r="U1469" i="10"/>
  <c r="V1469" i="10" s="1"/>
  <c r="R1483" i="10"/>
  <c r="S1483" i="10"/>
  <c r="X1483" i="10"/>
  <c r="Z1409" i="10"/>
  <c r="AA1409" i="10" s="1"/>
  <c r="U1409" i="10"/>
  <c r="V1409" i="10" s="1"/>
  <c r="AB54" i="22"/>
  <c r="AH54" i="22" s="1"/>
  <c r="AA54" i="22"/>
  <c r="AA168" i="22"/>
  <c r="AB168" i="22"/>
  <c r="AH168" i="22" s="1"/>
  <c r="AA89" i="22"/>
  <c r="AB89" i="22"/>
  <c r="AH89" i="22" s="1"/>
  <c r="AA169" i="22"/>
  <c r="AB169" i="22"/>
  <c r="AH169" i="22" s="1"/>
  <c r="AA113" i="22"/>
  <c r="AB113" i="22"/>
  <c r="AH113" i="22" s="1"/>
  <c r="AA171" i="22"/>
  <c r="AB171" i="22"/>
  <c r="AH171" i="22" s="1"/>
  <c r="AB121" i="22"/>
  <c r="AH121" i="22" s="1"/>
  <c r="AA121" i="22"/>
  <c r="AB129" i="22"/>
  <c r="AH129" i="22" s="1"/>
  <c r="AA129" i="22"/>
  <c r="AB137" i="22"/>
  <c r="AH137" i="22" s="1"/>
  <c r="AA137" i="22"/>
  <c r="AB145" i="22"/>
  <c r="AH145" i="22" s="1"/>
  <c r="AA145" i="22"/>
  <c r="AB153" i="22"/>
  <c r="AH153" i="22" s="1"/>
  <c r="AA153" i="22"/>
  <c r="AB238" i="22"/>
  <c r="AH238" i="22" s="1"/>
  <c r="AA238" i="22"/>
  <c r="AB254" i="22"/>
  <c r="AH254" i="22" s="1"/>
  <c r="AA254" i="22"/>
  <c r="AB270" i="22"/>
  <c r="AH270" i="22" s="1"/>
  <c r="AA270" i="22"/>
  <c r="AB286" i="22"/>
  <c r="AH286" i="22" s="1"/>
  <c r="AA286" i="22"/>
  <c r="AA565" i="22"/>
  <c r="AB565" i="22"/>
  <c r="AH565" i="22" s="1"/>
  <c r="AA615" i="22"/>
  <c r="AB615" i="22"/>
  <c r="AH615" i="22" s="1"/>
  <c r="AA521" i="22"/>
  <c r="AB521" i="22"/>
  <c r="AH521" i="22" s="1"/>
  <c r="AA553" i="22"/>
  <c r="AB553" i="22"/>
  <c r="AH553" i="22" s="1"/>
  <c r="U1502" i="10"/>
  <c r="Z1502" i="10"/>
  <c r="Z1387" i="10"/>
  <c r="U1387" i="10"/>
  <c r="Z1355" i="10"/>
  <c r="U1355" i="10"/>
  <c r="Z1323" i="10"/>
  <c r="U1323" i="10"/>
  <c r="Z1291" i="10"/>
  <c r="U1291" i="10"/>
  <c r="Z1259" i="10"/>
  <c r="U1259" i="10"/>
  <c r="Z1227" i="10"/>
  <c r="U1227" i="10"/>
  <c r="Z1400" i="10"/>
  <c r="U1400" i="10"/>
  <c r="Z1402" i="10"/>
  <c r="U1402" i="10"/>
  <c r="Z1396" i="10"/>
  <c r="U1396" i="10"/>
  <c r="Z1171" i="10"/>
  <c r="U1171" i="10"/>
  <c r="Z1139" i="10"/>
  <c r="U1139" i="10"/>
  <c r="V1139" i="10" s="1"/>
  <c r="Z1107" i="10"/>
  <c r="AA1107" i="10" s="1"/>
  <c r="U1107" i="10"/>
  <c r="V1107" i="10" s="1"/>
  <c r="Z1075" i="10"/>
  <c r="U1075" i="10"/>
  <c r="V1075" i="10" s="1"/>
  <c r="Z1043" i="10"/>
  <c r="U1043" i="10"/>
  <c r="V1043" i="10" s="1"/>
  <c r="Z1011" i="10"/>
  <c r="U1011" i="10"/>
  <c r="Z979" i="10"/>
  <c r="U979" i="10"/>
  <c r="Z947" i="10"/>
  <c r="U947" i="10"/>
  <c r="U911" i="10"/>
  <c r="Z911" i="10"/>
  <c r="Z1203" i="10"/>
  <c r="U1203" i="10"/>
  <c r="U763" i="10"/>
  <c r="Z763" i="10"/>
  <c r="X69" i="10"/>
  <c r="S69" i="10"/>
  <c r="R69" i="10"/>
  <c r="N23" i="114"/>
  <c r="N51" i="114"/>
  <c r="N43" i="114" s="1"/>
  <c r="T1512" i="10"/>
  <c r="V1512" i="10" s="1"/>
  <c r="Y1512" i="10"/>
  <c r="AA1512" i="10" s="1"/>
  <c r="R1512" i="10"/>
  <c r="T1436" i="10"/>
  <c r="V1436" i="10" s="1"/>
  <c r="Y1436" i="10"/>
  <c r="AA1436" i="10" s="1"/>
  <c r="R1436" i="10"/>
  <c r="T1414" i="10"/>
  <c r="V1414" i="10" s="1"/>
  <c r="Y1414" i="10"/>
  <c r="AA1414" i="10" s="1"/>
  <c r="R1414" i="10"/>
  <c r="Y1363" i="10"/>
  <c r="AA1363" i="10" s="1"/>
  <c r="T1363" i="10"/>
  <c r="V1363" i="10" s="1"/>
  <c r="R1363" i="10"/>
  <c r="Y1331" i="10"/>
  <c r="T1331" i="10"/>
  <c r="V1331" i="10" s="1"/>
  <c r="R1331" i="10"/>
  <c r="Y1299" i="10"/>
  <c r="AA1299" i="10" s="1"/>
  <c r="T1299" i="10"/>
  <c r="V1299" i="10" s="1"/>
  <c r="R1299" i="10"/>
  <c r="Y1267" i="10"/>
  <c r="T1267" i="10"/>
  <c r="V1267" i="10" s="1"/>
  <c r="R1267" i="10"/>
  <c r="Y1235" i="10"/>
  <c r="AA1235" i="10" s="1"/>
  <c r="T1235" i="10"/>
  <c r="V1235" i="10" s="1"/>
  <c r="R1235" i="10"/>
  <c r="T1424" i="10"/>
  <c r="V1424" i="10" s="1"/>
  <c r="Y1424" i="10"/>
  <c r="AA1424" i="10" s="1"/>
  <c r="R1424" i="10"/>
  <c r="T1402" i="10"/>
  <c r="V1402" i="10" s="1"/>
  <c r="Y1402" i="10"/>
  <c r="R1402" i="10"/>
  <c r="T1352" i="10"/>
  <c r="Y1352" i="10"/>
  <c r="R1352" i="10"/>
  <c r="T1224" i="10"/>
  <c r="V1224" i="10" s="1"/>
  <c r="Y1224" i="10"/>
  <c r="R1224" i="10"/>
  <c r="T1318" i="10"/>
  <c r="Y1318" i="10"/>
  <c r="R1318" i="10"/>
  <c r="T1193" i="10"/>
  <c r="V1193" i="10" s="1"/>
  <c r="Y1193" i="10"/>
  <c r="AA1193" i="10" s="1"/>
  <c r="R1193" i="10"/>
  <c r="T1236" i="10"/>
  <c r="Y1236" i="10"/>
  <c r="AA1236" i="10" s="1"/>
  <c r="T1282" i="10"/>
  <c r="V1282" i="10" s="1"/>
  <c r="Y1282" i="10"/>
  <c r="T1180" i="10"/>
  <c r="Y1180" i="10"/>
  <c r="R1180" i="10"/>
  <c r="T1148" i="10"/>
  <c r="V1148" i="10" s="1"/>
  <c r="Y1148" i="10"/>
  <c r="R1148" i="10"/>
  <c r="T1116" i="10"/>
  <c r="Y1116" i="10"/>
  <c r="R1116" i="10"/>
  <c r="T1084" i="10"/>
  <c r="Y1084" i="10"/>
  <c r="AA1084" i="10" s="1"/>
  <c r="R1084" i="10"/>
  <c r="T1052" i="10"/>
  <c r="Y1052" i="10"/>
  <c r="R1052" i="10"/>
  <c r="T1020" i="10"/>
  <c r="V1020" i="10" s="1"/>
  <c r="W1020" i="10" s="1"/>
  <c r="Y1020" i="10"/>
  <c r="AA1020" i="10" s="1"/>
  <c r="R1020" i="10"/>
  <c r="T988" i="10"/>
  <c r="Y988" i="10"/>
  <c r="R988" i="10"/>
  <c r="T956" i="10"/>
  <c r="Y956" i="10"/>
  <c r="R956" i="10"/>
  <c r="Y605" i="10"/>
  <c r="T605" i="10"/>
  <c r="V605" i="10" s="1"/>
  <c r="Y589" i="10"/>
  <c r="T589" i="10"/>
  <c r="Y573" i="10"/>
  <c r="T573" i="10"/>
  <c r="Y557" i="10"/>
  <c r="T557" i="10"/>
  <c r="Y541" i="10"/>
  <c r="T541" i="10"/>
  <c r="Y525" i="10"/>
  <c r="AA525" i="10" s="1"/>
  <c r="T525" i="10"/>
  <c r="Y509" i="10"/>
  <c r="T509" i="10"/>
  <c r="Y493" i="10"/>
  <c r="T493" i="10"/>
  <c r="T938" i="10"/>
  <c r="Y938" i="10"/>
  <c r="U7" i="10"/>
  <c r="Z7" i="10"/>
  <c r="U15" i="10"/>
  <c r="Z15" i="10"/>
  <c r="U23" i="10"/>
  <c r="Z23" i="10"/>
  <c r="U31" i="10"/>
  <c r="Z31" i="10"/>
  <c r="U39" i="10"/>
  <c r="Z39" i="10"/>
  <c r="U47" i="10"/>
  <c r="Z47" i="10"/>
  <c r="U55" i="10"/>
  <c r="Z55" i="10"/>
  <c r="U63" i="10"/>
  <c r="Z63" i="10"/>
  <c r="U71" i="10"/>
  <c r="Z71" i="10"/>
  <c r="U79" i="10"/>
  <c r="Z79" i="10"/>
  <c r="U87" i="10"/>
  <c r="Z87" i="10"/>
  <c r="U95" i="10"/>
  <c r="Z95" i="10"/>
  <c r="U103" i="10"/>
  <c r="Z103" i="10"/>
  <c r="U111" i="10"/>
  <c r="Z111" i="10"/>
  <c r="U119" i="10"/>
  <c r="Z119" i="10"/>
  <c r="U127" i="10"/>
  <c r="Z127" i="10"/>
  <c r="U135" i="10"/>
  <c r="Z135" i="10"/>
  <c r="U143" i="10"/>
  <c r="Z143" i="10"/>
  <c r="U151" i="10"/>
  <c r="Z151" i="10"/>
  <c r="U159" i="10"/>
  <c r="Z159" i="10"/>
  <c r="Y169" i="10"/>
  <c r="T169" i="10"/>
  <c r="Y185" i="10"/>
  <c r="AA185" i="10" s="1"/>
  <c r="T185" i="10"/>
  <c r="Y201" i="10"/>
  <c r="T201" i="10"/>
  <c r="Y217" i="10"/>
  <c r="T217" i="10"/>
  <c r="V217" i="10" s="1"/>
  <c r="Y233" i="10"/>
  <c r="T233" i="10"/>
  <c r="V233" i="10" s="1"/>
  <c r="Y249" i="10"/>
  <c r="T249" i="10"/>
  <c r="Z489" i="10"/>
  <c r="U489" i="10"/>
  <c r="Z530" i="10"/>
  <c r="U530" i="10"/>
  <c r="Z428" i="10"/>
  <c r="U428" i="10"/>
  <c r="Z444" i="10"/>
  <c r="U444" i="10"/>
  <c r="Z472" i="10"/>
  <c r="U472" i="10"/>
  <c r="Z559" i="10"/>
  <c r="AA559" i="10" s="1"/>
  <c r="AB559" i="10" s="1"/>
  <c r="U559" i="10"/>
  <c r="Z602" i="10"/>
  <c r="U602" i="10"/>
  <c r="S23" i="10"/>
  <c r="X23" i="10"/>
  <c r="R23" i="10"/>
  <c r="X64" i="10"/>
  <c r="S64" i="10"/>
  <c r="R64" i="10"/>
  <c r="X106" i="10"/>
  <c r="R106" i="10"/>
  <c r="S106" i="10"/>
  <c r="X139" i="10"/>
  <c r="S139" i="10"/>
  <c r="R139" i="10"/>
  <c r="U180" i="10"/>
  <c r="Z180" i="10"/>
  <c r="Y202" i="10"/>
  <c r="T202" i="10"/>
  <c r="Y218" i="10"/>
  <c r="T218" i="10"/>
  <c r="V218" i="10" s="1"/>
  <c r="Y234" i="10"/>
  <c r="T234" i="10"/>
  <c r="Y250" i="10"/>
  <c r="T250" i="10"/>
  <c r="Z513" i="10"/>
  <c r="U513" i="10"/>
  <c r="Z556" i="10"/>
  <c r="U556" i="10"/>
  <c r="H51" i="111"/>
  <c r="H43" i="111" s="1"/>
  <c r="H23" i="111"/>
  <c r="X38" i="10"/>
  <c r="AA38" i="10" s="1"/>
  <c r="S38" i="10"/>
  <c r="V38" i="10" s="1"/>
  <c r="R38" i="10"/>
  <c r="X81" i="10"/>
  <c r="S81" i="10"/>
  <c r="R81" i="10"/>
  <c r="X115" i="10"/>
  <c r="AA115" i="10" s="1"/>
  <c r="R115" i="10"/>
  <c r="S115" i="10"/>
  <c r="V115" i="10" s="1"/>
  <c r="X146" i="10"/>
  <c r="R146" i="10"/>
  <c r="S146" i="10"/>
  <c r="U174" i="10"/>
  <c r="Z174" i="10"/>
  <c r="R412" i="10"/>
  <c r="S412" i="10"/>
  <c r="X412" i="10"/>
  <c r="Z537" i="10"/>
  <c r="U537" i="10"/>
  <c r="Z583" i="10"/>
  <c r="U583" i="10"/>
  <c r="R429" i="10"/>
  <c r="X429" i="10"/>
  <c r="S429" i="10"/>
  <c r="R445" i="10"/>
  <c r="X445" i="10"/>
  <c r="S445" i="10"/>
  <c r="R461" i="10"/>
  <c r="X461" i="10"/>
  <c r="S461" i="10"/>
  <c r="R477" i="10"/>
  <c r="X477" i="10"/>
  <c r="S477" i="10"/>
  <c r="R493" i="10"/>
  <c r="X493" i="10"/>
  <c r="AA493" i="10" s="1"/>
  <c r="S493" i="10"/>
  <c r="V493" i="10" s="1"/>
  <c r="R509" i="10"/>
  <c r="X509" i="10"/>
  <c r="AA509" i="10" s="1"/>
  <c r="S509" i="10"/>
  <c r="R525" i="10"/>
  <c r="R541" i="10"/>
  <c r="X541" i="10"/>
  <c r="AA541" i="10" s="1"/>
  <c r="AB541" i="10" s="1"/>
  <c r="S541" i="10"/>
  <c r="V557" i="10"/>
  <c r="AA561" i="10"/>
  <c r="R565" i="10"/>
  <c r="R581" i="10"/>
  <c r="X581" i="10"/>
  <c r="S581" i="10"/>
  <c r="R597" i="10"/>
  <c r="X597" i="10"/>
  <c r="S597" i="10"/>
  <c r="AA609" i="10"/>
  <c r="X822" i="10"/>
  <c r="S822" i="10"/>
  <c r="R822" i="10"/>
  <c r="Y975" i="10"/>
  <c r="T975" i="10"/>
  <c r="Y1007" i="10"/>
  <c r="T1007" i="10"/>
  <c r="Y1039" i="10"/>
  <c r="T1039" i="10"/>
  <c r="Y1071" i="10"/>
  <c r="T1071" i="10"/>
  <c r="Z641" i="10"/>
  <c r="U641" i="10"/>
  <c r="Z645" i="10"/>
  <c r="AA645" i="10" s="1"/>
  <c r="U645" i="10"/>
  <c r="Z649" i="10"/>
  <c r="U649" i="10"/>
  <c r="V649" i="10" s="1"/>
  <c r="Z653" i="10"/>
  <c r="U653" i="10"/>
  <c r="V653" i="10" s="1"/>
  <c r="Z657" i="10"/>
  <c r="U657" i="10"/>
  <c r="Z661" i="10"/>
  <c r="U661" i="10"/>
  <c r="Z665" i="10"/>
  <c r="U665" i="10"/>
  <c r="Z669" i="10"/>
  <c r="U669" i="10"/>
  <c r="Z673" i="10"/>
  <c r="U673" i="10"/>
  <c r="Z677" i="10"/>
  <c r="U677" i="10"/>
  <c r="Z681" i="10"/>
  <c r="U681" i="10"/>
  <c r="Z685" i="10"/>
  <c r="U685" i="10"/>
  <c r="Z689" i="10"/>
  <c r="U689" i="10"/>
  <c r="Z693" i="10"/>
  <c r="AA693" i="10" s="1"/>
  <c r="U693" i="10"/>
  <c r="V693" i="10" s="1"/>
  <c r="Z697" i="10"/>
  <c r="U697" i="10"/>
  <c r="V697" i="10" s="1"/>
  <c r="Z701" i="10"/>
  <c r="U701" i="10"/>
  <c r="Z705" i="10"/>
  <c r="U705" i="10"/>
  <c r="Z709" i="10"/>
  <c r="U709" i="10"/>
  <c r="Z713" i="10"/>
  <c r="U713" i="10"/>
  <c r="Z717" i="10"/>
  <c r="U717" i="10"/>
  <c r="Z721" i="10"/>
  <c r="U721" i="10"/>
  <c r="Z725" i="10"/>
  <c r="AA725" i="10" s="1"/>
  <c r="U725" i="10"/>
  <c r="Z729" i="10"/>
  <c r="AA729" i="10" s="1"/>
  <c r="U729" i="10"/>
  <c r="Z733" i="10"/>
  <c r="U733" i="10"/>
  <c r="V733" i="10" s="1"/>
  <c r="Z737" i="10"/>
  <c r="U737" i="10"/>
  <c r="Z741" i="10"/>
  <c r="AA741" i="10" s="1"/>
  <c r="U741" i="10"/>
  <c r="Z745" i="10"/>
  <c r="U745" i="10"/>
  <c r="Z749" i="10"/>
  <c r="U749" i="10"/>
  <c r="Z753" i="10"/>
  <c r="U753" i="10"/>
  <c r="Z757" i="10"/>
  <c r="U757" i="10"/>
  <c r="U764" i="10"/>
  <c r="Z764" i="10"/>
  <c r="AA622" i="10"/>
  <c r="AB622" i="10" s="1"/>
  <c r="V626" i="10"/>
  <c r="W626" i="10" s="1"/>
  <c r="AA638" i="10"/>
  <c r="AB638" i="10" s="1"/>
  <c r="Y1202" i="10"/>
  <c r="T1202" i="10"/>
  <c r="Z909" i="10"/>
  <c r="U909" i="10"/>
  <c r="Z930" i="10"/>
  <c r="U930" i="10"/>
  <c r="Z946" i="10"/>
  <c r="U946" i="10"/>
  <c r="Z962" i="10"/>
  <c r="U962" i="10"/>
  <c r="Z978" i="10"/>
  <c r="U978" i="10"/>
  <c r="Z994" i="10"/>
  <c r="U994" i="10"/>
  <c r="Z1010" i="10"/>
  <c r="U1010" i="10"/>
  <c r="Z1026" i="10"/>
  <c r="U1026" i="10"/>
  <c r="Z1042" i="10"/>
  <c r="U1042" i="10"/>
  <c r="Z1058" i="10"/>
  <c r="U1058" i="10"/>
  <c r="Z1074" i="10"/>
  <c r="U1074" i="10"/>
  <c r="Z1090" i="10"/>
  <c r="U1090" i="10"/>
  <c r="Z1106" i="10"/>
  <c r="U1106" i="10"/>
  <c r="Z1122" i="10"/>
  <c r="U1122" i="10"/>
  <c r="Z1138" i="10"/>
  <c r="U1138" i="10"/>
  <c r="Z1154" i="10"/>
  <c r="U1154" i="10"/>
  <c r="Z1170" i="10"/>
  <c r="U1170" i="10"/>
  <c r="Z1186" i="10"/>
  <c r="U1186" i="10"/>
  <c r="AA1282" i="10"/>
  <c r="Y1212" i="10"/>
  <c r="T1212" i="10"/>
  <c r="R1212" i="10"/>
  <c r="Z1415" i="10"/>
  <c r="AA1415" i="10" s="1"/>
  <c r="U1415" i="10"/>
  <c r="Z1475" i="10"/>
  <c r="U1475" i="10"/>
  <c r="Z1491" i="10"/>
  <c r="U1491" i="10"/>
  <c r="Z1222" i="10"/>
  <c r="U1222" i="10"/>
  <c r="Z1238" i="10"/>
  <c r="U1238" i="10"/>
  <c r="Z1254" i="10"/>
  <c r="U1254" i="10"/>
  <c r="Z1270" i="10"/>
  <c r="U1270" i="10"/>
  <c r="Z1286" i="10"/>
  <c r="U1286" i="10"/>
  <c r="Z1302" i="10"/>
  <c r="U1302" i="10"/>
  <c r="Z1318" i="10"/>
  <c r="U1318" i="10"/>
  <c r="Z1334" i="10"/>
  <c r="U1334" i="10"/>
  <c r="Z1350" i="10"/>
  <c r="U1350" i="10"/>
  <c r="Z1366" i="10"/>
  <c r="U1366" i="10"/>
  <c r="Z1382" i="10"/>
  <c r="U1382" i="10"/>
  <c r="AA16" i="22"/>
  <c r="AB16" i="22"/>
  <c r="AH16" i="22" s="1"/>
  <c r="Z1443" i="10"/>
  <c r="U1443" i="10"/>
  <c r="R1415" i="10"/>
  <c r="AA106" i="22"/>
  <c r="AB106" i="22"/>
  <c r="AH106" i="22" s="1"/>
  <c r="AA111" i="22"/>
  <c r="AB111" i="22"/>
  <c r="AH111" i="22" s="1"/>
  <c r="AB119" i="22"/>
  <c r="AH119" i="22" s="1"/>
  <c r="AA119" i="22"/>
  <c r="AA91" i="22"/>
  <c r="AB91" i="22"/>
  <c r="AH91" i="22" s="1"/>
  <c r="AA99" i="22"/>
  <c r="AB99" i="22"/>
  <c r="AH99" i="22" s="1"/>
  <c r="AA245" i="22"/>
  <c r="AB245" i="22"/>
  <c r="AH245" i="22" s="1"/>
  <c r="AA269" i="22"/>
  <c r="AB269" i="22"/>
  <c r="AH269" i="22" s="1"/>
  <c r="AA285" i="22"/>
  <c r="AB285" i="22"/>
  <c r="AH285" i="22" s="1"/>
  <c r="AA239" i="22"/>
  <c r="AB239" i="22"/>
  <c r="AH239" i="22" s="1"/>
  <c r="AA184" i="22"/>
  <c r="AB184" i="22"/>
  <c r="AH184" i="22" s="1"/>
  <c r="AA187" i="22"/>
  <c r="AB187" i="22"/>
  <c r="AH187" i="22" s="1"/>
  <c r="AA200" i="22"/>
  <c r="AB200" i="22"/>
  <c r="AH200" i="22" s="1"/>
  <c r="AA203" i="22"/>
  <c r="AB203" i="22"/>
  <c r="AH203" i="22" s="1"/>
  <c r="AA216" i="22"/>
  <c r="AB216" i="22"/>
  <c r="AH216" i="22" s="1"/>
  <c r="AA220" i="22"/>
  <c r="AB220" i="22"/>
  <c r="AH220" i="22" s="1"/>
  <c r="AA224" i="22"/>
  <c r="AB224" i="22"/>
  <c r="AH224" i="22" s="1"/>
  <c r="AA228" i="22"/>
  <c r="AB228" i="22"/>
  <c r="AH228" i="22" s="1"/>
  <c r="AA232" i="22"/>
  <c r="AB232" i="22"/>
  <c r="AH232" i="22" s="1"/>
  <c r="AA473" i="22"/>
  <c r="AB473" i="22"/>
  <c r="AH473" i="22" s="1"/>
  <c r="AB527" i="22"/>
  <c r="AH527" i="22" s="1"/>
  <c r="AA527" i="22"/>
  <c r="AA665" i="22"/>
  <c r="AB665" i="22"/>
  <c r="AH665" i="22" s="1"/>
  <c r="AI665" i="22" s="1"/>
  <c r="AA525" i="22"/>
  <c r="AB525" i="22"/>
  <c r="AH525" i="22" s="1"/>
  <c r="AI525" i="22" s="1"/>
  <c r="AA679" i="22"/>
  <c r="AB679" i="22"/>
  <c r="AH679" i="22" s="1"/>
  <c r="AI679" i="22" s="1"/>
  <c r="O23" i="108"/>
  <c r="O51" i="108"/>
  <c r="O43" i="108" s="1"/>
  <c r="Z1438" i="10"/>
  <c r="U1438" i="10"/>
  <c r="Z1369" i="10"/>
  <c r="U1369" i="10"/>
  <c r="Z1337" i="10"/>
  <c r="U1337" i="10"/>
  <c r="Z1305" i="10"/>
  <c r="U1305" i="10"/>
  <c r="Z1273" i="10"/>
  <c r="U1273" i="10"/>
  <c r="Z1241" i="10"/>
  <c r="U1241" i="10"/>
  <c r="Z1456" i="10"/>
  <c r="U1456" i="10"/>
  <c r="Z1185" i="10"/>
  <c r="U1185" i="10"/>
  <c r="Z1153" i="10"/>
  <c r="U1153" i="10"/>
  <c r="Z1121" i="10"/>
  <c r="U1121" i="10"/>
  <c r="Z1089" i="10"/>
  <c r="U1089" i="10"/>
  <c r="Z1057" i="10"/>
  <c r="U1057" i="10"/>
  <c r="Z1025" i="10"/>
  <c r="U1025" i="10"/>
  <c r="Z993" i="10"/>
  <c r="U993" i="10"/>
  <c r="Z961" i="10"/>
  <c r="U961" i="10"/>
  <c r="Z929" i="10"/>
  <c r="U929" i="10"/>
  <c r="Z845" i="10"/>
  <c r="AA845" i="10" s="1"/>
  <c r="AB845" i="10" s="1"/>
  <c r="U845" i="10"/>
  <c r="Z873" i="10"/>
  <c r="U873" i="10"/>
  <c r="V873" i="10" s="1"/>
  <c r="X49" i="10"/>
  <c r="S49" i="10"/>
  <c r="R49" i="10"/>
  <c r="T1460" i="10"/>
  <c r="Y1460" i="10"/>
  <c r="R1460" i="10"/>
  <c r="T1438" i="10"/>
  <c r="Y1438" i="10"/>
  <c r="AA1438" i="10" s="1"/>
  <c r="R1438" i="10"/>
  <c r="Y1369" i="10"/>
  <c r="AA1369" i="10" s="1"/>
  <c r="T1369" i="10"/>
  <c r="R1369" i="10"/>
  <c r="Y1337" i="10"/>
  <c r="AA1337" i="10" s="1"/>
  <c r="T1337" i="10"/>
  <c r="V1337" i="10" s="1"/>
  <c r="R1337" i="10"/>
  <c r="Y1305" i="10"/>
  <c r="AA1305" i="10" s="1"/>
  <c r="T1305" i="10"/>
  <c r="R1305" i="10"/>
  <c r="Y1273" i="10"/>
  <c r="AA1273" i="10" s="1"/>
  <c r="T1273" i="10"/>
  <c r="R1273" i="10"/>
  <c r="Y1241" i="10"/>
  <c r="AA1241" i="10" s="1"/>
  <c r="T1241" i="10"/>
  <c r="R1241" i="10"/>
  <c r="T1448" i="10"/>
  <c r="Y1448" i="10"/>
  <c r="R1448" i="10"/>
  <c r="T1426" i="10"/>
  <c r="V1426" i="10" s="1"/>
  <c r="Y1426" i="10"/>
  <c r="AA1426" i="10" s="1"/>
  <c r="R1426" i="10"/>
  <c r="T1366" i="10"/>
  <c r="V1366" i="10" s="1"/>
  <c r="Y1366" i="10"/>
  <c r="AA1366" i="10" s="1"/>
  <c r="R1366" i="10"/>
  <c r="T1248" i="10"/>
  <c r="Y1248" i="10"/>
  <c r="R1248" i="10"/>
  <c r="T1342" i="10"/>
  <c r="V1342" i="10" s="1"/>
  <c r="Y1342" i="10"/>
  <c r="AA1342" i="10" s="1"/>
  <c r="R1342" i="10"/>
  <c r="T1217" i="10"/>
  <c r="V1217" i="10" s="1"/>
  <c r="Y1217" i="10"/>
  <c r="AA1217" i="10" s="1"/>
  <c r="R1217" i="10"/>
  <c r="T1260" i="10"/>
  <c r="Y1260" i="10"/>
  <c r="AA1260" i="10" s="1"/>
  <c r="T1306" i="10"/>
  <c r="Y1306" i="10"/>
  <c r="T1186" i="10"/>
  <c r="Y1186" i="10"/>
  <c r="AA1186" i="10" s="1"/>
  <c r="R1186" i="10"/>
  <c r="T1154" i="10"/>
  <c r="Y1154" i="10"/>
  <c r="AA1154" i="10" s="1"/>
  <c r="R1154" i="10"/>
  <c r="T1122" i="10"/>
  <c r="Y1122" i="10"/>
  <c r="AA1122" i="10" s="1"/>
  <c r="R1122" i="10"/>
  <c r="T1090" i="10"/>
  <c r="Y1090" i="10"/>
  <c r="AA1090" i="10" s="1"/>
  <c r="R1090" i="10"/>
  <c r="T1058" i="10"/>
  <c r="Y1058" i="10"/>
  <c r="AA1058" i="10" s="1"/>
  <c r="R1058" i="10"/>
  <c r="T1026" i="10"/>
  <c r="Y1026" i="10"/>
  <c r="R1026" i="10"/>
  <c r="T994" i="10"/>
  <c r="Y994" i="10"/>
  <c r="R994" i="10"/>
  <c r="T962" i="10"/>
  <c r="Y962" i="10"/>
  <c r="R962" i="10"/>
  <c r="Y608" i="10"/>
  <c r="T608" i="10"/>
  <c r="Y592" i="10"/>
  <c r="T592" i="10"/>
  <c r="Y576" i="10"/>
  <c r="T576" i="10"/>
  <c r="Y560" i="10"/>
  <c r="T560" i="10"/>
  <c r="Y544" i="10"/>
  <c r="T544" i="10"/>
  <c r="Y528" i="10"/>
  <c r="T528" i="10"/>
  <c r="Y512" i="10"/>
  <c r="T512" i="10"/>
  <c r="Y496" i="10"/>
  <c r="T496" i="10"/>
  <c r="T944" i="10"/>
  <c r="V944" i="10" s="1"/>
  <c r="Y944" i="10"/>
  <c r="T899" i="10"/>
  <c r="Y899" i="10"/>
  <c r="R899" i="10"/>
  <c r="U179" i="10"/>
  <c r="Z179" i="10"/>
  <c r="Z262" i="10"/>
  <c r="U262" i="10"/>
  <c r="Z266" i="10"/>
  <c r="U266" i="10"/>
  <c r="Z270" i="10"/>
  <c r="U270" i="10"/>
  <c r="Z274" i="10"/>
  <c r="U274" i="10"/>
  <c r="Z278" i="10"/>
  <c r="U278" i="10"/>
  <c r="Z282" i="10"/>
  <c r="U282" i="10"/>
  <c r="Z286" i="10"/>
  <c r="U286" i="10"/>
  <c r="Z290" i="10"/>
  <c r="U290" i="10"/>
  <c r="Z294" i="10"/>
  <c r="U294" i="10"/>
  <c r="Z298" i="10"/>
  <c r="U298" i="10"/>
  <c r="Z302" i="10"/>
  <c r="U302" i="10"/>
  <c r="Z306" i="10"/>
  <c r="AA306" i="10" s="1"/>
  <c r="U306" i="10"/>
  <c r="Z310" i="10"/>
  <c r="AA310" i="10" s="1"/>
  <c r="U310" i="10"/>
  <c r="Z314" i="10"/>
  <c r="U314" i="10"/>
  <c r="V314" i="10" s="1"/>
  <c r="Z318" i="10"/>
  <c r="U318" i="10"/>
  <c r="Z322" i="10"/>
  <c r="U322" i="10"/>
  <c r="Z326" i="10"/>
  <c r="U326" i="10"/>
  <c r="Z330" i="10"/>
  <c r="U330" i="10"/>
  <c r="Z334" i="10"/>
  <c r="U334" i="10"/>
  <c r="Z338" i="10"/>
  <c r="U338" i="10"/>
  <c r="Z342" i="10"/>
  <c r="U342" i="10"/>
  <c r="Z346" i="10"/>
  <c r="U346" i="10"/>
  <c r="Z350" i="10"/>
  <c r="U350" i="10"/>
  <c r="Z354" i="10"/>
  <c r="U354" i="10"/>
  <c r="Z358" i="10"/>
  <c r="AA358" i="10" s="1"/>
  <c r="U358" i="10"/>
  <c r="Z362" i="10"/>
  <c r="U362" i="10"/>
  <c r="Z366" i="10"/>
  <c r="U366" i="10"/>
  <c r="Z370" i="10"/>
  <c r="U370" i="10"/>
  <c r="Z378" i="10"/>
  <c r="U378" i="10"/>
  <c r="Z382" i="10"/>
  <c r="U382" i="10"/>
  <c r="Z386" i="10"/>
  <c r="U386" i="10"/>
  <c r="Z532" i="10"/>
  <c r="U532" i="10"/>
  <c r="V532" i="10" s="1"/>
  <c r="Y388" i="10"/>
  <c r="T388" i="10"/>
  <c r="Y392" i="10"/>
  <c r="T392" i="10"/>
  <c r="Y396" i="10"/>
  <c r="T396" i="10"/>
  <c r="Y400" i="10"/>
  <c r="T400" i="10"/>
  <c r="Y404" i="10"/>
  <c r="T404" i="10"/>
  <c r="Y408" i="10"/>
  <c r="T408" i="10"/>
  <c r="Y412" i="10"/>
  <c r="T412" i="10"/>
  <c r="Z535" i="10"/>
  <c r="U535" i="10"/>
  <c r="Z577" i="10"/>
  <c r="U577" i="10"/>
  <c r="R24" i="10"/>
  <c r="S48" i="10"/>
  <c r="V48" i="10" s="1"/>
  <c r="R48" i="10"/>
  <c r="X48" i="10"/>
  <c r="AA48" i="10" s="1"/>
  <c r="S67" i="10"/>
  <c r="X67" i="10"/>
  <c r="R67" i="10"/>
  <c r="V124" i="10"/>
  <c r="Y184" i="10"/>
  <c r="T184" i="10"/>
  <c r="Y200" i="10"/>
  <c r="T200" i="10"/>
  <c r="Y216" i="10"/>
  <c r="T216" i="10"/>
  <c r="Y232" i="10"/>
  <c r="AA232" i="10" s="1"/>
  <c r="T232" i="10"/>
  <c r="V232" i="10" s="1"/>
  <c r="Y248" i="10"/>
  <c r="T248" i="10"/>
  <c r="Z501" i="10"/>
  <c r="U501" i="10"/>
  <c r="Z544" i="10"/>
  <c r="U544" i="10"/>
  <c r="X41" i="10"/>
  <c r="AA41" i="10" s="1"/>
  <c r="S41" i="10"/>
  <c r="V41" i="10" s="1"/>
  <c r="R41" i="10"/>
  <c r="X84" i="10"/>
  <c r="AA84" i="10" s="1"/>
  <c r="S84" i="10"/>
  <c r="V84" i="10" s="1"/>
  <c r="R84" i="10"/>
  <c r="AA117" i="10"/>
  <c r="Y176" i="10"/>
  <c r="T176" i="10"/>
  <c r="V176" i="10" s="1"/>
  <c r="R203" i="10"/>
  <c r="X203" i="10"/>
  <c r="AA203" i="10" s="1"/>
  <c r="S203" i="10"/>
  <c r="V203" i="10" s="1"/>
  <c r="R251" i="10"/>
  <c r="X251" i="10"/>
  <c r="AA251" i="10" s="1"/>
  <c r="S251" i="10"/>
  <c r="V251" i="10" s="1"/>
  <c r="Z258" i="10"/>
  <c r="U258" i="10"/>
  <c r="V389" i="10"/>
  <c r="AA401" i="10"/>
  <c r="V405" i="10"/>
  <c r="Z601" i="10"/>
  <c r="U601" i="10"/>
  <c r="V601" i="10" s="1"/>
  <c r="W601" i="10" s="1"/>
  <c r="R649" i="10"/>
  <c r="R418" i="10"/>
  <c r="X418" i="10"/>
  <c r="AA418" i="10" s="1"/>
  <c r="S418" i="10"/>
  <c r="R434" i="10"/>
  <c r="R458" i="10"/>
  <c r="X458" i="10"/>
  <c r="AA458" i="10" s="1"/>
  <c r="S458" i="10"/>
  <c r="R474" i="10"/>
  <c r="AA486" i="10"/>
  <c r="R506" i="10"/>
  <c r="X506" i="10"/>
  <c r="AA506" i="10" s="1"/>
  <c r="S506" i="10"/>
  <c r="V506" i="10" s="1"/>
  <c r="V522" i="10"/>
  <c r="R530" i="10"/>
  <c r="R546" i="10"/>
  <c r="X546" i="10"/>
  <c r="S546" i="10"/>
  <c r="R562" i="10"/>
  <c r="V570" i="10"/>
  <c r="R586" i="10"/>
  <c r="X586" i="10"/>
  <c r="AA586" i="10" s="1"/>
  <c r="S586" i="10"/>
  <c r="V586" i="10" s="1"/>
  <c r="W586" i="10" s="1"/>
  <c r="V602" i="10"/>
  <c r="Y419" i="10"/>
  <c r="T419" i="10"/>
  <c r="Y427" i="10"/>
  <c r="T427" i="10"/>
  <c r="Y435" i="10"/>
  <c r="T435" i="10"/>
  <c r="Y443" i="10"/>
  <c r="T443" i="10"/>
  <c r="Y451" i="10"/>
  <c r="T451" i="10"/>
  <c r="Y459" i="10"/>
  <c r="T459" i="10"/>
  <c r="Y467" i="10"/>
  <c r="T467" i="10"/>
  <c r="Y475" i="10"/>
  <c r="T475" i="10"/>
  <c r="Y483" i="10"/>
  <c r="T483" i="10"/>
  <c r="AA944" i="10"/>
  <c r="X763" i="10"/>
  <c r="S763" i="10"/>
  <c r="R763" i="10"/>
  <c r="V1171" i="10"/>
  <c r="R855" i="10"/>
  <c r="T855" i="10"/>
  <c r="Y855" i="10"/>
  <c r="AA1348" i="10"/>
  <c r="Z1501" i="10"/>
  <c r="AA1501" i="10" s="1"/>
  <c r="U1501" i="10"/>
  <c r="Z1489" i="10"/>
  <c r="AA1489" i="10" s="1"/>
  <c r="U1489" i="10"/>
  <c r="AA77" i="22"/>
  <c r="AB77" i="22"/>
  <c r="AH77" i="22" s="1"/>
  <c r="AA101" i="22"/>
  <c r="AB101" i="22"/>
  <c r="AH101" i="22" s="1"/>
  <c r="AA164" i="22"/>
  <c r="AB164" i="22"/>
  <c r="AH164" i="22" s="1"/>
  <c r="AA268" i="10"/>
  <c r="V272" i="10"/>
  <c r="V184" i="10"/>
  <c r="AA194" i="10"/>
  <c r="V236" i="10"/>
  <c r="AA689" i="10"/>
  <c r="R697" i="10"/>
  <c r="V1479" i="10"/>
  <c r="R1487" i="10"/>
  <c r="V1419" i="10"/>
  <c r="AA1435" i="10"/>
  <c r="AA1497" i="10"/>
  <c r="AB143" i="22"/>
  <c r="AH143" i="22" s="1"/>
  <c r="AA143" i="22"/>
  <c r="AB163" i="22"/>
  <c r="AH163" i="22" s="1"/>
  <c r="AA163" i="22"/>
  <c r="AA241" i="22"/>
  <c r="AB241" i="22"/>
  <c r="AH241" i="22" s="1"/>
  <c r="AB515" i="22"/>
  <c r="AH515" i="22" s="1"/>
  <c r="AA515" i="22"/>
  <c r="AB652" i="22"/>
  <c r="AH652" i="22" s="1"/>
  <c r="AA652" i="22"/>
  <c r="AB658" i="22"/>
  <c r="AH658" i="22" s="1"/>
  <c r="AI658" i="22" s="1"/>
  <c r="AA658" i="22"/>
  <c r="AA680" i="22"/>
  <c r="AB680" i="22"/>
  <c r="AH680" i="22" s="1"/>
  <c r="AB718" i="22"/>
  <c r="AH718" i="22" s="1"/>
  <c r="AI718" i="22" s="1"/>
  <c r="AA718" i="22"/>
  <c r="AA713" i="22"/>
  <c r="AB713" i="22"/>
  <c r="AH713" i="22" s="1"/>
  <c r="AA751" i="22"/>
  <c r="AB751" i="22"/>
  <c r="AH751" i="22" s="1"/>
  <c r="Y152" i="10"/>
  <c r="T152" i="10"/>
  <c r="Y144" i="10"/>
  <c r="T144" i="10"/>
  <c r="Y136" i="10"/>
  <c r="T136" i="10"/>
  <c r="Y151" i="10"/>
  <c r="T151" i="10"/>
  <c r="Y143" i="10"/>
  <c r="T143" i="10"/>
  <c r="Y135" i="10"/>
  <c r="T135" i="10"/>
  <c r="Y64" i="10"/>
  <c r="T64" i="10"/>
  <c r="Y56" i="10"/>
  <c r="T56" i="10"/>
  <c r="Y65" i="10"/>
  <c r="T65" i="10"/>
  <c r="Y57" i="10"/>
  <c r="T57" i="10"/>
  <c r="Y49" i="10"/>
  <c r="T49" i="10"/>
  <c r="AB152" i="22"/>
  <c r="AH152" i="22" s="1"/>
  <c r="AA152" i="22"/>
  <c r="AB136" i="22"/>
  <c r="AH136" i="22" s="1"/>
  <c r="AA136" i="22"/>
  <c r="AB387" i="22"/>
  <c r="AH387" i="22" s="1"/>
  <c r="AA387" i="22"/>
  <c r="AB397" i="22"/>
  <c r="AH397" i="22" s="1"/>
  <c r="AA397" i="22"/>
  <c r="AB392" i="22"/>
  <c r="AH392" i="22" s="1"/>
  <c r="AA392" i="22"/>
  <c r="AB396" i="22"/>
  <c r="AH396" i="22" s="1"/>
  <c r="AA396" i="22"/>
  <c r="AA404" i="22"/>
  <c r="AB404" i="22"/>
  <c r="AH404" i="22" s="1"/>
  <c r="AB405" i="22"/>
  <c r="AH405" i="22" s="1"/>
  <c r="AA405" i="22"/>
  <c r="AA430" i="22"/>
  <c r="AB430" i="22"/>
  <c r="AH430" i="22" s="1"/>
  <c r="AA438" i="22"/>
  <c r="AB438" i="22"/>
  <c r="AH438" i="22" s="1"/>
  <c r="AA446" i="22"/>
  <c r="AB446" i="22"/>
  <c r="AH446" i="22" s="1"/>
  <c r="AB433" i="22"/>
  <c r="AH433" i="22" s="1"/>
  <c r="AA433" i="22"/>
  <c r="AB441" i="22"/>
  <c r="AH441" i="22" s="1"/>
  <c r="AA441" i="22"/>
  <c r="AA700" i="22"/>
  <c r="AB700" i="22"/>
  <c r="AH700" i="22" s="1"/>
  <c r="AA477" i="22"/>
  <c r="AB477" i="22"/>
  <c r="AH477" i="22" s="1"/>
  <c r="AA483" i="22"/>
  <c r="AB483" i="22"/>
  <c r="AH483" i="22" s="1"/>
  <c r="AB486" i="22"/>
  <c r="AH486" i="22" s="1"/>
  <c r="AA486" i="22"/>
  <c r="AB484" i="22"/>
  <c r="AH484" i="22" s="1"/>
  <c r="AA484" i="22"/>
  <c r="AB11" i="22"/>
  <c r="AH11" i="22" s="1"/>
  <c r="AA11" i="22"/>
  <c r="AB19" i="22"/>
  <c r="AH19" i="22" s="1"/>
  <c r="AA19" i="22"/>
  <c r="AB514" i="22"/>
  <c r="AH514" i="22" s="1"/>
  <c r="AI514" i="22" s="1"/>
  <c r="AA514" i="22"/>
  <c r="AB530" i="22"/>
  <c r="AH530" i="22" s="1"/>
  <c r="AI530" i="22" s="1"/>
  <c r="AA530" i="22"/>
  <c r="AB524" i="22"/>
  <c r="AH524" i="22" s="1"/>
  <c r="AI524" i="22" s="1"/>
  <c r="AA524" i="22"/>
  <c r="AB68" i="22"/>
  <c r="AH68" i="22" s="1"/>
  <c r="AA68" i="22"/>
  <c r="AB51" i="22"/>
  <c r="AH51" i="22" s="1"/>
  <c r="AA51" i="22"/>
  <c r="AB59" i="22"/>
  <c r="AH59" i="22" s="1"/>
  <c r="AA59" i="22"/>
  <c r="AB310" i="22"/>
  <c r="AH310" i="22" s="1"/>
  <c r="AA310" i="22"/>
  <c r="AB303" i="22"/>
  <c r="AH303" i="22" s="1"/>
  <c r="AA303" i="22"/>
  <c r="AB319" i="22"/>
  <c r="AH319" i="22" s="1"/>
  <c r="AA319" i="22"/>
  <c r="AB313" i="22"/>
  <c r="AH313" i="22" s="1"/>
  <c r="AA313" i="22"/>
  <c r="AA308" i="22"/>
  <c r="AB308" i="22"/>
  <c r="AH308" i="22" s="1"/>
  <c r="AB556" i="22"/>
  <c r="AH556" i="22" s="1"/>
  <c r="AI556" i="22" s="1"/>
  <c r="AA556" i="22"/>
  <c r="AB564" i="22"/>
  <c r="AH564" i="22" s="1"/>
  <c r="AI564" i="22" s="1"/>
  <c r="AA564" i="22"/>
  <c r="AB572" i="22"/>
  <c r="AH572" i="22" s="1"/>
  <c r="AI572" i="22" s="1"/>
  <c r="AA572" i="22"/>
  <c r="AB104" i="22"/>
  <c r="AH104" i="22" s="1"/>
  <c r="AA104" i="22"/>
  <c r="AB346" i="22"/>
  <c r="AH346" i="22" s="1"/>
  <c r="AA346" i="22"/>
  <c r="AB362" i="22"/>
  <c r="AH362" i="22" s="1"/>
  <c r="AA362" i="22"/>
  <c r="AB359" i="22"/>
  <c r="AH359" i="22" s="1"/>
  <c r="AA359" i="22"/>
  <c r="AB353" i="22"/>
  <c r="AH353" i="22" s="1"/>
  <c r="AA353" i="22"/>
  <c r="AA348" i="22"/>
  <c r="AB348" i="22"/>
  <c r="AH348" i="22" s="1"/>
  <c r="AB364" i="22"/>
  <c r="AH364" i="22" s="1"/>
  <c r="AA364" i="22"/>
  <c r="AB600" i="22"/>
  <c r="AH600" i="22" s="1"/>
  <c r="AI600" i="22" s="1"/>
  <c r="AA600" i="22"/>
  <c r="AB609" i="22"/>
  <c r="AH609" i="22" s="1"/>
  <c r="AI609" i="22" s="1"/>
  <c r="AA609" i="22"/>
  <c r="AB606" i="22"/>
  <c r="AH606" i="22" s="1"/>
  <c r="AI606" i="22" s="1"/>
  <c r="AA606" i="22"/>
  <c r="R210" i="10"/>
  <c r="X210" i="10"/>
  <c r="S210" i="10"/>
  <c r="R196" i="10"/>
  <c r="X196" i="10"/>
  <c r="S196" i="10"/>
  <c r="R720" i="10"/>
  <c r="S720" i="10"/>
  <c r="X720" i="10"/>
  <c r="R716" i="10"/>
  <c r="S716" i="10"/>
  <c r="X716" i="10"/>
  <c r="R712" i="10"/>
  <c r="S712" i="10"/>
  <c r="X712" i="10"/>
  <c r="R708" i="10"/>
  <c r="S708" i="10"/>
  <c r="X708" i="10"/>
  <c r="R704" i="10"/>
  <c r="S704" i="10"/>
  <c r="X704" i="10"/>
  <c r="X214" i="10"/>
  <c r="S214" i="10"/>
  <c r="R214" i="10"/>
  <c r="X208" i="10"/>
  <c r="S208" i="10"/>
  <c r="R208" i="10"/>
  <c r="X801" i="10"/>
  <c r="S801" i="10"/>
  <c r="R301" i="10"/>
  <c r="S301" i="10"/>
  <c r="V301" i="10" s="1"/>
  <c r="X301" i="10"/>
  <c r="AA301" i="10" s="1"/>
  <c r="R297" i="10"/>
  <c r="S297" i="10"/>
  <c r="V297" i="10" s="1"/>
  <c r="X297" i="10"/>
  <c r="AA297" i="10" s="1"/>
  <c r="R293" i="10"/>
  <c r="S293" i="10"/>
  <c r="V293" i="10" s="1"/>
  <c r="X293" i="10"/>
  <c r="AA293" i="10" s="1"/>
  <c r="R289" i="10"/>
  <c r="S289" i="10"/>
  <c r="V289" i="10" s="1"/>
  <c r="X289" i="10"/>
  <c r="AA289" i="10" s="1"/>
  <c r="R285" i="10"/>
  <c r="S285" i="10"/>
  <c r="V285" i="10" s="1"/>
  <c r="X285" i="10"/>
  <c r="AA285" i="10" s="1"/>
  <c r="R281" i="10"/>
  <c r="S281" i="10"/>
  <c r="V281" i="10" s="1"/>
  <c r="X281" i="10"/>
  <c r="AA281" i="10" s="1"/>
  <c r="Y164" i="10"/>
  <c r="T164" i="10"/>
  <c r="Y156" i="10"/>
  <c r="T156" i="10"/>
  <c r="Y163" i="10"/>
  <c r="T163" i="10"/>
  <c r="Y155" i="10"/>
  <c r="T155" i="10"/>
  <c r="V303" i="10"/>
  <c r="R307" i="10"/>
  <c r="AA315" i="10"/>
  <c r="V319" i="10"/>
  <c r="R323" i="10"/>
  <c r="AA218" i="10"/>
  <c r="R234" i="10"/>
  <c r="AB139" i="22"/>
  <c r="AH139" i="22" s="1"/>
  <c r="AA139" i="22"/>
  <c r="AA591" i="22"/>
  <c r="AB591" i="22"/>
  <c r="AH591" i="22" s="1"/>
  <c r="AI591" i="22" s="1"/>
  <c r="AA740" i="22"/>
  <c r="AB740" i="22"/>
  <c r="AH740" i="22" s="1"/>
  <c r="AA729" i="22"/>
  <c r="AB729" i="22"/>
  <c r="AH729" i="22" s="1"/>
  <c r="AI729" i="22" s="1"/>
  <c r="AB738" i="22"/>
  <c r="AH738" i="22" s="1"/>
  <c r="AA738" i="22"/>
  <c r="AA757" i="22"/>
  <c r="AB757" i="22"/>
  <c r="AH757" i="22" s="1"/>
  <c r="AI757" i="22" s="1"/>
  <c r="AA733" i="22"/>
  <c r="AB733" i="22"/>
  <c r="AH733" i="22" s="1"/>
  <c r="AB756" i="22"/>
  <c r="AH756" i="22" s="1"/>
  <c r="AA756" i="22"/>
  <c r="Y110" i="10"/>
  <c r="T110" i="10"/>
  <c r="Y102" i="10"/>
  <c r="T102" i="10"/>
  <c r="Y94" i="10"/>
  <c r="AA94" i="10" s="1"/>
  <c r="T94" i="10"/>
  <c r="Y105" i="10"/>
  <c r="T105" i="10"/>
  <c r="Y97" i="10"/>
  <c r="T97" i="10"/>
  <c r="V310" i="10"/>
  <c r="R314" i="10"/>
  <c r="AA322" i="10"/>
  <c r="V346" i="10"/>
  <c r="R350" i="10"/>
  <c r="V362" i="10"/>
  <c r="R386" i="10"/>
  <c r="R216" i="10"/>
  <c r="R650" i="10"/>
  <c r="R722" i="10"/>
  <c r="AA1511" i="10"/>
  <c r="AA1473" i="10"/>
  <c r="R1489" i="10"/>
  <c r="AB282" i="22"/>
  <c r="AH282" i="22" s="1"/>
  <c r="AA282" i="22"/>
  <c r="AB666" i="22"/>
  <c r="AH666" i="22" s="1"/>
  <c r="AA666" i="22"/>
  <c r="AA681" i="22"/>
  <c r="AB681" i="22"/>
  <c r="AH681" i="22" s="1"/>
  <c r="AA721" i="22"/>
  <c r="AB721" i="22"/>
  <c r="AH721" i="22" s="1"/>
  <c r="AA759" i="22"/>
  <c r="AB759" i="22"/>
  <c r="AH759" i="22" s="1"/>
  <c r="AB758" i="22"/>
  <c r="AH758" i="22" s="1"/>
  <c r="AA758" i="22"/>
  <c r="AB126" i="22"/>
  <c r="AH126" i="22" s="1"/>
  <c r="AA126" i="22"/>
  <c r="AB120" i="22"/>
  <c r="AH120" i="22" s="1"/>
  <c r="AA120" i="22"/>
  <c r="AB367" i="22"/>
  <c r="AH367" i="22" s="1"/>
  <c r="AA367" i="22"/>
  <c r="AB381" i="22"/>
  <c r="AH381" i="22" s="1"/>
  <c r="AA381" i="22"/>
  <c r="AB375" i="22"/>
  <c r="AH375" i="22" s="1"/>
  <c r="AA375" i="22"/>
  <c r="AB376" i="22"/>
  <c r="AH376" i="22" s="1"/>
  <c r="AA376" i="22"/>
  <c r="AB368" i="22"/>
  <c r="AH368" i="22" s="1"/>
  <c r="AA368" i="22"/>
  <c r="AB620" i="22"/>
  <c r="AH620" i="22" s="1"/>
  <c r="AI620" i="22" s="1"/>
  <c r="AA620" i="22"/>
  <c r="AB624" i="22"/>
  <c r="AH624" i="22" s="1"/>
  <c r="AI624" i="22" s="1"/>
  <c r="AA624" i="22"/>
  <c r="AB633" i="22"/>
  <c r="AH633" i="22" s="1"/>
  <c r="AI633" i="22" s="1"/>
  <c r="AA633" i="22"/>
  <c r="AB630" i="22"/>
  <c r="AH630" i="22" s="1"/>
  <c r="AI630" i="22" s="1"/>
  <c r="AA630" i="22"/>
  <c r="AB156" i="22"/>
  <c r="AH156" i="22" s="1"/>
  <c r="AA156" i="22"/>
  <c r="AA410" i="22"/>
  <c r="AB410" i="22"/>
  <c r="AH410" i="22" s="1"/>
  <c r="AA418" i="22"/>
  <c r="AB418" i="22"/>
  <c r="AH418" i="22" s="1"/>
  <c r="AA426" i="22"/>
  <c r="AB426" i="22"/>
  <c r="AH426" i="22" s="1"/>
  <c r="AB413" i="22"/>
  <c r="AH413" i="22" s="1"/>
  <c r="AA413" i="22"/>
  <c r="AB421" i="22"/>
  <c r="AH421" i="22" s="1"/>
  <c r="AA421" i="22"/>
  <c r="AA456" i="22"/>
  <c r="AB456" i="22"/>
  <c r="AH456" i="22" s="1"/>
  <c r="AB455" i="22"/>
  <c r="AH455" i="22" s="1"/>
  <c r="AA455" i="22"/>
  <c r="AB503" i="22"/>
  <c r="AH503" i="22" s="1"/>
  <c r="AA503" i="22"/>
  <c r="AB506" i="22"/>
  <c r="AH506" i="22" s="1"/>
  <c r="AA506" i="22"/>
  <c r="AA501" i="22"/>
  <c r="AB501" i="22"/>
  <c r="AH501" i="22" s="1"/>
  <c r="AB496" i="22"/>
  <c r="AH496" i="22" s="1"/>
  <c r="AA496" i="22"/>
  <c r="AB507" i="22"/>
  <c r="AH507" i="22" s="1"/>
  <c r="AA507" i="22"/>
  <c r="AB27" i="22"/>
  <c r="AH27" i="22" s="1"/>
  <c r="AA27" i="22"/>
  <c r="AB35" i="22"/>
  <c r="AH35" i="22" s="1"/>
  <c r="AA35" i="22"/>
  <c r="AB43" i="22"/>
  <c r="AH43" i="22" s="1"/>
  <c r="AA43" i="22"/>
  <c r="AB294" i="22"/>
  <c r="AH294" i="22" s="1"/>
  <c r="AA294" i="22"/>
  <c r="AB299" i="22"/>
  <c r="AH299" i="22" s="1"/>
  <c r="AA299" i="22"/>
  <c r="AB301" i="22"/>
  <c r="AH301" i="22" s="1"/>
  <c r="AA301" i="22"/>
  <c r="AA300" i="22"/>
  <c r="AB300" i="22"/>
  <c r="AH300" i="22" s="1"/>
  <c r="AB546" i="22"/>
  <c r="AH546" i="22" s="1"/>
  <c r="AI546" i="22" s="1"/>
  <c r="AA546" i="22"/>
  <c r="AB536" i="22"/>
  <c r="AH536" i="22" s="1"/>
  <c r="AI536" i="22" s="1"/>
  <c r="AA536" i="22"/>
  <c r="AB552" i="22"/>
  <c r="AH552" i="22" s="1"/>
  <c r="AI552" i="22" s="1"/>
  <c r="AA552" i="22"/>
  <c r="AB76" i="22"/>
  <c r="AH76" i="22" s="1"/>
  <c r="AA76" i="22"/>
  <c r="AB330" i="22"/>
  <c r="AH330" i="22" s="1"/>
  <c r="AA330" i="22"/>
  <c r="AB327" i="22"/>
  <c r="AH327" i="22" s="1"/>
  <c r="AA327" i="22"/>
  <c r="AB343" i="22"/>
  <c r="AH343" i="22" s="1"/>
  <c r="AA343" i="22"/>
  <c r="AB337" i="22"/>
  <c r="AH337" i="22" s="1"/>
  <c r="AA337" i="22"/>
  <c r="AA332" i="22"/>
  <c r="AB332" i="22"/>
  <c r="AH332" i="22" s="1"/>
  <c r="AB596" i="22"/>
  <c r="AH596" i="22" s="1"/>
  <c r="AI596" i="22" s="1"/>
  <c r="AA596" i="22"/>
  <c r="AB580" i="22"/>
  <c r="AH580" i="22" s="1"/>
  <c r="AI580" i="22" s="1"/>
  <c r="AA580" i="22"/>
  <c r="AB589" i="22"/>
  <c r="AH589" i="22" s="1"/>
  <c r="AI589" i="22" s="1"/>
  <c r="AA589" i="22"/>
  <c r="AB590" i="22"/>
  <c r="AH590" i="22" s="1"/>
  <c r="AI590" i="22" s="1"/>
  <c r="AA590" i="22"/>
  <c r="X172" i="10"/>
  <c r="AA172" i="10" s="1"/>
  <c r="S172" i="10"/>
  <c r="V172" i="10" s="1"/>
  <c r="R172" i="10"/>
  <c r="R680" i="10"/>
  <c r="S680" i="10"/>
  <c r="X680" i="10"/>
  <c r="R676" i="10"/>
  <c r="S676" i="10"/>
  <c r="X676" i="10"/>
  <c r="R672" i="10"/>
  <c r="S672" i="10"/>
  <c r="X672" i="10"/>
  <c r="R668" i="10"/>
  <c r="S668" i="10"/>
  <c r="X668" i="10"/>
  <c r="R664" i="10"/>
  <c r="S664" i="10"/>
  <c r="X664" i="10"/>
  <c r="R660" i="10"/>
  <c r="S660" i="10"/>
  <c r="X660" i="10"/>
  <c r="X174" i="10"/>
  <c r="S174" i="10"/>
  <c r="R174" i="10"/>
  <c r="R256" i="10"/>
  <c r="X256" i="10"/>
  <c r="S256" i="10"/>
  <c r="X244" i="10"/>
  <c r="S244" i="10"/>
  <c r="R244" i="10"/>
  <c r="X760" i="10"/>
  <c r="R760" i="10"/>
  <c r="S760" i="10"/>
  <c r="R756" i="10"/>
  <c r="S756" i="10"/>
  <c r="X756" i="10"/>
  <c r="R752" i="10"/>
  <c r="S752" i="10"/>
  <c r="X752" i="10"/>
  <c r="R748" i="10"/>
  <c r="S748" i="10"/>
  <c r="X748" i="10"/>
  <c r="R744" i="10"/>
  <c r="S744" i="10"/>
  <c r="X744" i="10"/>
  <c r="X240" i="10"/>
  <c r="S240" i="10"/>
  <c r="R240" i="10"/>
  <c r="R342" i="10"/>
  <c r="S342" i="10"/>
  <c r="V342" i="10" s="1"/>
  <c r="X342" i="10"/>
  <c r="R338" i="10"/>
  <c r="S338" i="10"/>
  <c r="V338" i="10" s="1"/>
  <c r="X338" i="10"/>
  <c r="AA338" i="10" s="1"/>
  <c r="R334" i="10"/>
  <c r="S334" i="10"/>
  <c r="V334" i="10" s="1"/>
  <c r="X334" i="10"/>
  <c r="R330" i="10"/>
  <c r="S330" i="10"/>
  <c r="V330" i="10" s="1"/>
  <c r="X330" i="10"/>
  <c r="AA330" i="10" s="1"/>
  <c r="R326" i="10"/>
  <c r="S326" i="10"/>
  <c r="V326" i="10" s="1"/>
  <c r="X326" i="10"/>
  <c r="AA265" i="10"/>
  <c r="V269" i="10"/>
  <c r="R273" i="10"/>
  <c r="V345" i="10"/>
  <c r="R349" i="10"/>
  <c r="AA357" i="10"/>
  <c r="V361" i="10"/>
  <c r="R365" i="10"/>
  <c r="AA367" i="10"/>
  <c r="V368" i="10"/>
  <c r="R369" i="10"/>
  <c r="AA371" i="10"/>
  <c r="V372" i="10"/>
  <c r="R373" i="10"/>
  <c r="AA375" i="10"/>
  <c r="V376" i="10"/>
  <c r="R377" i="10"/>
  <c r="AA379" i="10"/>
  <c r="V380" i="10"/>
  <c r="R381" i="10"/>
  <c r="AA383" i="10"/>
  <c r="V384" i="10"/>
  <c r="R385" i="10"/>
  <c r="R222" i="10"/>
  <c r="AA176" i="10"/>
  <c r="AA641" i="10"/>
  <c r="V645" i="10"/>
  <c r="R653" i="10"/>
  <c r="R694" i="10"/>
  <c r="V729" i="10"/>
  <c r="R733" i="10"/>
  <c r="AA669" i="22"/>
  <c r="AB669" i="22"/>
  <c r="AH669" i="22" s="1"/>
  <c r="AA722" i="22"/>
  <c r="AB722" i="22"/>
  <c r="AH722" i="22" s="1"/>
  <c r="AA727" i="22"/>
  <c r="AB727" i="22"/>
  <c r="AH727" i="22" s="1"/>
  <c r="AA755" i="22"/>
  <c r="AB755" i="22"/>
  <c r="AH755" i="22" s="1"/>
  <c r="AA761" i="22"/>
  <c r="AB761" i="22"/>
  <c r="AH761" i="22" s="1"/>
  <c r="Y22" i="10"/>
  <c r="T22" i="10"/>
  <c r="Y14" i="10"/>
  <c r="T14" i="10"/>
  <c r="Y19" i="10"/>
  <c r="T19" i="10"/>
  <c r="Y11" i="10"/>
  <c r="T11" i="10"/>
  <c r="AH154" i="22"/>
  <c r="AH1465" i="22"/>
  <c r="Z1375" i="10"/>
  <c r="U1375" i="10"/>
  <c r="Z1480" i="10"/>
  <c r="U1480" i="10"/>
  <c r="Z1191" i="10"/>
  <c r="U1191" i="10"/>
  <c r="Z1095" i="10"/>
  <c r="U1095" i="10"/>
  <c r="Z967" i="10"/>
  <c r="U967" i="10"/>
  <c r="T1508" i="10"/>
  <c r="V1508" i="10" s="1"/>
  <c r="Y1508" i="10"/>
  <c r="AA1508" i="10" s="1"/>
  <c r="R1508" i="10"/>
  <c r="T1398" i="10"/>
  <c r="Y1398" i="10"/>
  <c r="R1398" i="10"/>
  <c r="Y1295" i="10"/>
  <c r="AA1295" i="10" s="1"/>
  <c r="T1295" i="10"/>
  <c r="V1295" i="10" s="1"/>
  <c r="R1295" i="10"/>
  <c r="T1408" i="10"/>
  <c r="V1408" i="10" s="1"/>
  <c r="Y1408" i="10"/>
  <c r="AA1408" i="10" s="1"/>
  <c r="R1408" i="10"/>
  <c r="T1302" i="10"/>
  <c r="V1302" i="10" s="1"/>
  <c r="Y1302" i="10"/>
  <c r="R1302" i="10"/>
  <c r="T1176" i="10"/>
  <c r="V1176" i="10" s="1"/>
  <c r="Y1176" i="10"/>
  <c r="AA1176" i="10" s="1"/>
  <c r="R1176" i="10"/>
  <c r="T1048" i="10"/>
  <c r="Y1048" i="10"/>
  <c r="AA1048" i="10" s="1"/>
  <c r="R1048" i="10"/>
  <c r="Y603" i="10"/>
  <c r="T603" i="10"/>
  <c r="Y539" i="10"/>
  <c r="T539" i="10"/>
  <c r="U8" i="10"/>
  <c r="Z8" i="10"/>
  <c r="U40" i="10"/>
  <c r="Z40" i="10"/>
  <c r="U72" i="10"/>
  <c r="Z72" i="10"/>
  <c r="U96" i="10"/>
  <c r="Z96" i="10"/>
  <c r="U120" i="10"/>
  <c r="Z120" i="10"/>
  <c r="U144" i="10"/>
  <c r="Z144" i="10"/>
  <c r="Y189" i="10"/>
  <c r="T189" i="10"/>
  <c r="Y237" i="10"/>
  <c r="T237" i="10"/>
  <c r="Z534" i="10"/>
  <c r="U534" i="10"/>
  <c r="Z450" i="10"/>
  <c r="U450" i="10"/>
  <c r="X50" i="10"/>
  <c r="S50" i="10"/>
  <c r="R50" i="10"/>
  <c r="Y192" i="10"/>
  <c r="T192" i="10"/>
  <c r="V192" i="10" s="1"/>
  <c r="Z467" i="10"/>
  <c r="U467" i="10"/>
  <c r="P23" i="111"/>
  <c r="P51" i="111"/>
  <c r="P43" i="111" s="1"/>
  <c r="X134" i="10"/>
  <c r="S134" i="10"/>
  <c r="R134" i="10"/>
  <c r="Y190" i="10"/>
  <c r="T190" i="10"/>
  <c r="Z508" i="10"/>
  <c r="U508" i="10"/>
  <c r="R423" i="10"/>
  <c r="X423" i="10"/>
  <c r="S423" i="10"/>
  <c r="R495" i="10"/>
  <c r="X495" i="10"/>
  <c r="AA495" i="10" s="1"/>
  <c r="S495" i="10"/>
  <c r="V495" i="10" s="1"/>
  <c r="Y642" i="10"/>
  <c r="T642" i="10"/>
  <c r="V642" i="10" s="1"/>
  <c r="Y654" i="10"/>
  <c r="T654" i="10"/>
  <c r="Y666" i="10"/>
  <c r="T666" i="10"/>
  <c r="Y686" i="10"/>
  <c r="T686" i="10"/>
  <c r="Y702" i="10"/>
  <c r="T702" i="10"/>
  <c r="Y718" i="10"/>
  <c r="T718" i="10"/>
  <c r="Y734" i="10"/>
  <c r="T734" i="10"/>
  <c r="Y758" i="10"/>
  <c r="T758" i="10"/>
  <c r="AA616" i="10"/>
  <c r="AB616" i="10" s="1"/>
  <c r="R937" i="10"/>
  <c r="X937" i="10"/>
  <c r="S937" i="10"/>
  <c r="R1001" i="10"/>
  <c r="X1001" i="10"/>
  <c r="S1001" i="10"/>
  <c r="R1097" i="10"/>
  <c r="X1097" i="10"/>
  <c r="S1097" i="10"/>
  <c r="R1177" i="10"/>
  <c r="X1177" i="10"/>
  <c r="AA1177" i="10" s="1"/>
  <c r="S1177" i="10"/>
  <c r="V1177" i="10" s="1"/>
  <c r="Z1483" i="10"/>
  <c r="U1483" i="10"/>
  <c r="Z1240" i="10"/>
  <c r="U1240" i="10"/>
  <c r="Z1304" i="10"/>
  <c r="U1304" i="10"/>
  <c r="Z1352" i="10"/>
  <c r="U1352" i="10"/>
  <c r="R1482" i="10"/>
  <c r="AA95" i="22"/>
  <c r="AB95" i="22"/>
  <c r="AH95" i="22" s="1"/>
  <c r="AA253" i="22"/>
  <c r="AB253" i="22"/>
  <c r="AH253" i="22" s="1"/>
  <c r="AA177" i="22"/>
  <c r="AB177" i="22"/>
  <c r="AH177" i="22" s="1"/>
  <c r="AA190" i="22"/>
  <c r="AB190" i="22"/>
  <c r="AH190" i="22" s="1"/>
  <c r="AA209" i="22"/>
  <c r="AB209" i="22"/>
  <c r="AH209" i="22" s="1"/>
  <c r="Z1390" i="10"/>
  <c r="U1390" i="10"/>
  <c r="Z1293" i="10"/>
  <c r="U1293" i="10"/>
  <c r="Z1410" i="10"/>
  <c r="U1410" i="10"/>
  <c r="Z1173" i="10"/>
  <c r="U1173" i="10"/>
  <c r="Z1077" i="10"/>
  <c r="U1077" i="10"/>
  <c r="Z981" i="10"/>
  <c r="U981" i="10"/>
  <c r="Z1205" i="10"/>
  <c r="U1205" i="10"/>
  <c r="U905" i="10"/>
  <c r="Z905" i="10"/>
  <c r="T1506" i="10"/>
  <c r="Y1506" i="10"/>
  <c r="R1506" i="10"/>
  <c r="T1390" i="10"/>
  <c r="Y1390" i="10"/>
  <c r="AA1390" i="10" s="1"/>
  <c r="R1390" i="10"/>
  <c r="Y1325" i="10"/>
  <c r="AA1325" i="10" s="1"/>
  <c r="T1325" i="10"/>
  <c r="V1325" i="10" s="1"/>
  <c r="R1325" i="10"/>
  <c r="Y1229" i="10"/>
  <c r="AA1229" i="10" s="1"/>
  <c r="T1229" i="10"/>
  <c r="V1229" i="10" s="1"/>
  <c r="R1229" i="10"/>
  <c r="T1386" i="10"/>
  <c r="V1386" i="10" s="1"/>
  <c r="Y1386" i="10"/>
  <c r="AA1386" i="10" s="1"/>
  <c r="R1386" i="10"/>
  <c r="T1199" i="10"/>
  <c r="V1199" i="10" s="1"/>
  <c r="Y1199" i="10"/>
  <c r="AA1199" i="10" s="1"/>
  <c r="R1199" i="10"/>
  <c r="T1340" i="10"/>
  <c r="V1340" i="10" s="1"/>
  <c r="Y1340" i="10"/>
  <c r="AA1340" i="10" s="1"/>
  <c r="T1258" i="10"/>
  <c r="V1258" i="10" s="1"/>
  <c r="Y1258" i="10"/>
  <c r="T1142" i="10"/>
  <c r="V1142" i="10" s="1"/>
  <c r="W1142" i="10" s="1"/>
  <c r="AC1142" i="10" s="1"/>
  <c r="Y1142" i="10"/>
  <c r="AA1142" i="10" s="1"/>
  <c r="AB1142" i="10" s="1"/>
  <c r="R1142" i="10"/>
  <c r="T1078" i="10"/>
  <c r="Y1078" i="10"/>
  <c r="R1078" i="10"/>
  <c r="T1014" i="10"/>
  <c r="Y1014" i="10"/>
  <c r="R1014" i="10"/>
  <c r="T895" i="10"/>
  <c r="V895" i="10" s="1"/>
  <c r="W895" i="10" s="1"/>
  <c r="Y895" i="10"/>
  <c r="AA895" i="10" s="1"/>
  <c r="AB895" i="10" s="1"/>
  <c r="Y550" i="10"/>
  <c r="T550" i="10"/>
  <c r="AA1064" i="22"/>
  <c r="AA1096" i="22"/>
  <c r="AH1137" i="22"/>
  <c r="AH1018" i="22"/>
  <c r="AI1018" i="22" s="1"/>
  <c r="AH1133" i="22"/>
  <c r="AA1165" i="22"/>
  <c r="AH1194" i="22"/>
  <c r="AH1202" i="22"/>
  <c r="AA1294" i="22"/>
  <c r="AA1339" i="22"/>
  <c r="AA1407" i="22"/>
  <c r="AA1376" i="22"/>
  <c r="AH1424" i="22"/>
  <c r="AA1466" i="22"/>
  <c r="AA1493" i="22"/>
  <c r="AH1476" i="22"/>
  <c r="AA900" i="22"/>
  <c r="AA1249" i="22"/>
  <c r="AH1317" i="22"/>
  <c r="AH1369" i="22"/>
  <c r="AH1419" i="22"/>
  <c r="AH1415" i="22"/>
  <c r="AH1320" i="22"/>
  <c r="AH1218" i="22"/>
  <c r="AH1230" i="22"/>
  <c r="AH1234" i="22"/>
  <c r="AH1260" i="22"/>
  <c r="V783" i="10"/>
  <c r="W783" i="10" s="1"/>
  <c r="V803" i="10"/>
  <c r="V801" i="10"/>
  <c r="W801" i="10" s="1"/>
  <c r="AA858" i="10"/>
  <c r="AB858" i="10" s="1"/>
  <c r="R873" i="10"/>
  <c r="V790" i="10"/>
  <c r="W790" i="10" s="1"/>
  <c r="V798" i="10"/>
  <c r="W798" i="10" s="1"/>
  <c r="AA877" i="10"/>
  <c r="AB877" i="10" s="1"/>
  <c r="V863" i="10"/>
  <c r="W863" i="10" s="1"/>
  <c r="Z1430" i="10"/>
  <c r="U1430" i="10"/>
  <c r="Z1367" i="10"/>
  <c r="U1367" i="10"/>
  <c r="Z1335" i="10"/>
  <c r="U1335" i="10"/>
  <c r="Z1303" i="10"/>
  <c r="U1303" i="10"/>
  <c r="Z1271" i="10"/>
  <c r="U1271" i="10"/>
  <c r="Z1239" i="10"/>
  <c r="U1239" i="10"/>
  <c r="Z1448" i="10"/>
  <c r="U1448" i="10"/>
  <c r="Z1450" i="10"/>
  <c r="U1450" i="10"/>
  <c r="Z1444" i="10"/>
  <c r="U1444" i="10"/>
  <c r="Z855" i="10"/>
  <c r="U855" i="10"/>
  <c r="X37" i="10"/>
  <c r="AA37" i="10" s="1"/>
  <c r="S37" i="10"/>
  <c r="V37" i="10" s="1"/>
  <c r="R37" i="10"/>
  <c r="T1500" i="10"/>
  <c r="V1500" i="10" s="1"/>
  <c r="Y1500" i="10"/>
  <c r="AA1500" i="10" s="1"/>
  <c r="R1500" i="10"/>
  <c r="T1492" i="10"/>
  <c r="V1492" i="10" s="1"/>
  <c r="Y1492" i="10"/>
  <c r="AA1492" i="10" s="1"/>
  <c r="Y1383" i="10"/>
  <c r="AA1383" i="10" s="1"/>
  <c r="T1383" i="10"/>
  <c r="V1383" i="10" s="1"/>
  <c r="R1383" i="10"/>
  <c r="Y1351" i="10"/>
  <c r="AA1351" i="10" s="1"/>
  <c r="T1351" i="10"/>
  <c r="V1351" i="10" s="1"/>
  <c r="R1351" i="10"/>
  <c r="Y1319" i="10"/>
  <c r="AA1319" i="10" s="1"/>
  <c r="T1319" i="10"/>
  <c r="V1319" i="10" s="1"/>
  <c r="R1319" i="10"/>
  <c r="Y1287" i="10"/>
  <c r="AA1287" i="10" s="1"/>
  <c r="T1287" i="10"/>
  <c r="V1287" i="10" s="1"/>
  <c r="R1287" i="10"/>
  <c r="Y1255" i="10"/>
  <c r="AA1255" i="10" s="1"/>
  <c r="T1255" i="10"/>
  <c r="V1255" i="10" s="1"/>
  <c r="R1255" i="10"/>
  <c r="Y1223" i="10"/>
  <c r="AA1223" i="10" s="1"/>
  <c r="T1223" i="10"/>
  <c r="V1223" i="10" s="1"/>
  <c r="R1223" i="10"/>
  <c r="T1480" i="10"/>
  <c r="V1480" i="10" s="1"/>
  <c r="Y1480" i="10"/>
  <c r="R1480" i="10"/>
  <c r="T1380" i="10"/>
  <c r="V1380" i="10" s="1"/>
  <c r="Y1380" i="10"/>
  <c r="AA1380" i="10" s="1"/>
  <c r="R1380" i="10"/>
  <c r="T1304" i="10"/>
  <c r="V1304" i="10" s="1"/>
  <c r="Y1304" i="10"/>
  <c r="AA1304" i="10" s="1"/>
  <c r="R1304" i="10"/>
  <c r="T908" i="10"/>
  <c r="Y908" i="10"/>
  <c r="R908" i="10"/>
  <c r="T1270" i="10"/>
  <c r="V1270" i="10" s="1"/>
  <c r="Y1270" i="10"/>
  <c r="AA1270" i="10" s="1"/>
  <c r="R1270" i="10"/>
  <c r="T1316" i="10"/>
  <c r="V1316" i="10" s="1"/>
  <c r="Y1316" i="10"/>
  <c r="AA1316" i="10" s="1"/>
  <c r="T1362" i="10"/>
  <c r="Y1362" i="10"/>
  <c r="AA1362" i="10" s="1"/>
  <c r="T1234" i="10"/>
  <c r="Y1234" i="10"/>
  <c r="AA1234" i="10" s="1"/>
  <c r="T1168" i="10"/>
  <c r="V1168" i="10" s="1"/>
  <c r="Y1168" i="10"/>
  <c r="AA1168" i="10" s="1"/>
  <c r="R1168" i="10"/>
  <c r="T1136" i="10"/>
  <c r="V1136" i="10" s="1"/>
  <c r="W1136" i="10" s="1"/>
  <c r="AC1136" i="10" s="1"/>
  <c r="Y1136" i="10"/>
  <c r="AA1136" i="10" s="1"/>
  <c r="AB1136" i="10" s="1"/>
  <c r="R1136" i="10"/>
  <c r="T1104" i="10"/>
  <c r="V1104" i="10" s="1"/>
  <c r="Y1104" i="10"/>
  <c r="AA1104" i="10" s="1"/>
  <c r="R1104" i="10"/>
  <c r="T1072" i="10"/>
  <c r="V1072" i="10" s="1"/>
  <c r="Y1072" i="10"/>
  <c r="AA1072" i="10" s="1"/>
  <c r="R1072" i="10"/>
  <c r="T1040" i="10"/>
  <c r="V1040" i="10" s="1"/>
  <c r="Y1040" i="10"/>
  <c r="AA1040" i="10" s="1"/>
  <c r="R1040" i="10"/>
  <c r="T1008" i="10"/>
  <c r="Y1008" i="10"/>
  <c r="R1008" i="10"/>
  <c r="T976" i="10"/>
  <c r="Y976" i="10"/>
  <c r="R976" i="10"/>
  <c r="T906" i="10"/>
  <c r="Y906" i="10"/>
  <c r="R906" i="10"/>
  <c r="Y599" i="10"/>
  <c r="AA599" i="10" s="1"/>
  <c r="AB599" i="10" s="1"/>
  <c r="T599" i="10"/>
  <c r="Y583" i="10"/>
  <c r="T583" i="10"/>
  <c r="Y567" i="10"/>
  <c r="T567" i="10"/>
  <c r="Y551" i="10"/>
  <c r="T551" i="10"/>
  <c r="Y535" i="10"/>
  <c r="T535" i="10"/>
  <c r="Y519" i="10"/>
  <c r="T519" i="10"/>
  <c r="Y503" i="10"/>
  <c r="T503" i="10"/>
  <c r="Y487" i="10"/>
  <c r="AA487" i="10" s="1"/>
  <c r="T487" i="10"/>
  <c r="V487" i="10" s="1"/>
  <c r="T926" i="10"/>
  <c r="Y926" i="10"/>
  <c r="U10" i="10"/>
  <c r="Z10" i="10"/>
  <c r="U18" i="10"/>
  <c r="Z18" i="10"/>
  <c r="U34" i="10"/>
  <c r="Z34" i="10"/>
  <c r="U42" i="10"/>
  <c r="Z42" i="10"/>
  <c r="U50" i="10"/>
  <c r="Z50" i="10"/>
  <c r="U66" i="10"/>
  <c r="Z66" i="10"/>
  <c r="U74" i="10"/>
  <c r="Z74" i="10"/>
  <c r="U90" i="10"/>
  <c r="Z90" i="10"/>
  <c r="U98" i="10"/>
  <c r="Z98" i="10"/>
  <c r="U114" i="10"/>
  <c r="Z114" i="10"/>
  <c r="U122" i="10"/>
  <c r="Z122" i="10"/>
  <c r="U130" i="10"/>
  <c r="Z130" i="10"/>
  <c r="U146" i="10"/>
  <c r="Z146" i="10"/>
  <c r="U154" i="10"/>
  <c r="Z154" i="10"/>
  <c r="U193" i="10"/>
  <c r="Z193" i="10"/>
  <c r="U209" i="10"/>
  <c r="Z209" i="10"/>
  <c r="U225" i="10"/>
  <c r="Z225" i="10"/>
  <c r="U241" i="10"/>
  <c r="Z241" i="10"/>
  <c r="Z461" i="10"/>
  <c r="U461" i="10"/>
  <c r="Z507" i="10"/>
  <c r="U507" i="10"/>
  <c r="Z422" i="10"/>
  <c r="U422" i="10"/>
  <c r="Z438" i="10"/>
  <c r="U438" i="10"/>
  <c r="Z454" i="10"/>
  <c r="U454" i="10"/>
  <c r="Z539" i="10"/>
  <c r="U539" i="10"/>
  <c r="Z581" i="10"/>
  <c r="U581" i="10"/>
  <c r="X16" i="10"/>
  <c r="AA16" i="10" s="1"/>
  <c r="S16" i="10"/>
  <c r="V16" i="10" s="1"/>
  <c r="R16" i="10"/>
  <c r="S58" i="10"/>
  <c r="V58" i="10" s="1"/>
  <c r="X58" i="10"/>
  <c r="AA58" i="10" s="1"/>
  <c r="R58" i="10"/>
  <c r="S102" i="10"/>
  <c r="V102" i="10" s="1"/>
  <c r="X102" i="10"/>
  <c r="AA102" i="10" s="1"/>
  <c r="R102" i="10"/>
  <c r="X135" i="10"/>
  <c r="R135" i="10"/>
  <c r="S135" i="10"/>
  <c r="V135" i="10" s="1"/>
  <c r="U168" i="10"/>
  <c r="Z168" i="10"/>
  <c r="Y198" i="10"/>
  <c r="T198" i="10"/>
  <c r="Y214" i="10"/>
  <c r="T214" i="10"/>
  <c r="Y230" i="10"/>
  <c r="T230" i="10"/>
  <c r="V230" i="10" s="1"/>
  <c r="Y246" i="10"/>
  <c r="T246" i="10"/>
  <c r="Z483" i="10"/>
  <c r="U483" i="10"/>
  <c r="Z533" i="10"/>
  <c r="U533" i="10"/>
  <c r="G51" i="106"/>
  <c r="G43" i="106" s="1"/>
  <c r="G23" i="106"/>
  <c r="X32" i="10"/>
  <c r="S32" i="10"/>
  <c r="R32" i="10"/>
  <c r="X76" i="10"/>
  <c r="S76" i="10"/>
  <c r="R76" i="10"/>
  <c r="X111" i="10"/>
  <c r="S111" i="10"/>
  <c r="R111" i="10"/>
  <c r="X142" i="10"/>
  <c r="S142" i="10"/>
  <c r="R142" i="10"/>
  <c r="U166" i="10"/>
  <c r="Z166" i="10"/>
  <c r="M23" i="106"/>
  <c r="M51" i="106"/>
  <c r="M43" i="106" s="1"/>
  <c r="R414" i="10"/>
  <c r="S414" i="10"/>
  <c r="V414" i="10" s="1"/>
  <c r="X414" i="10"/>
  <c r="AA414" i="10" s="1"/>
  <c r="Z545" i="10"/>
  <c r="U545" i="10"/>
  <c r="Z591" i="10"/>
  <c r="U591" i="10"/>
  <c r="Z856" i="10"/>
  <c r="U856" i="10"/>
  <c r="R427" i="10"/>
  <c r="X427" i="10"/>
  <c r="AA427" i="10" s="1"/>
  <c r="S427" i="10"/>
  <c r="V427" i="10" s="1"/>
  <c r="R443" i="10"/>
  <c r="X443" i="10"/>
  <c r="AA443" i="10" s="1"/>
  <c r="S443" i="10"/>
  <c r="V443" i="10" s="1"/>
  <c r="R459" i="10"/>
  <c r="X459" i="10"/>
  <c r="S459" i="10"/>
  <c r="R475" i="10"/>
  <c r="X475" i="10"/>
  <c r="S475" i="10"/>
  <c r="R499" i="10"/>
  <c r="X499" i="10"/>
  <c r="S499" i="10"/>
  <c r="R539" i="10"/>
  <c r="X539" i="10"/>
  <c r="AA539" i="10" s="1"/>
  <c r="AB539" i="10" s="1"/>
  <c r="S539" i="10"/>
  <c r="R555" i="10"/>
  <c r="X555" i="10"/>
  <c r="S555" i="10"/>
  <c r="R571" i="10"/>
  <c r="R579" i="10"/>
  <c r="X579" i="10"/>
  <c r="S579" i="10"/>
  <c r="R595" i="10"/>
  <c r="X595" i="10"/>
  <c r="S595" i="10"/>
  <c r="AA607" i="10"/>
  <c r="R849" i="10"/>
  <c r="S849" i="10"/>
  <c r="V849" i="10" s="1"/>
  <c r="X849" i="10"/>
  <c r="Y643" i="10"/>
  <c r="T643" i="10"/>
  <c r="Y647" i="10"/>
  <c r="T647" i="10"/>
  <c r="Y651" i="10"/>
  <c r="T651" i="10"/>
  <c r="Y655" i="10"/>
  <c r="T655" i="10"/>
  <c r="Y659" i="10"/>
  <c r="T659" i="10"/>
  <c r="Y663" i="10"/>
  <c r="T663" i="10"/>
  <c r="Y667" i="10"/>
  <c r="T667" i="10"/>
  <c r="Y671" i="10"/>
  <c r="T671" i="10"/>
  <c r="Y675" i="10"/>
  <c r="T675" i="10"/>
  <c r="Y679" i="10"/>
  <c r="T679" i="10"/>
  <c r="Y683" i="10"/>
  <c r="T683" i="10"/>
  <c r="Y687" i="10"/>
  <c r="T687" i="10"/>
  <c r="Y691" i="10"/>
  <c r="T691" i="10"/>
  <c r="Y695" i="10"/>
  <c r="T695" i="10"/>
  <c r="Y699" i="10"/>
  <c r="T699" i="10"/>
  <c r="Y703" i="10"/>
  <c r="T703" i="10"/>
  <c r="Y707" i="10"/>
  <c r="T707" i="10"/>
  <c r="Y711" i="10"/>
  <c r="T711" i="10"/>
  <c r="Y715" i="10"/>
  <c r="T715" i="10"/>
  <c r="Y719" i="10"/>
  <c r="T719" i="10"/>
  <c r="Y723" i="10"/>
  <c r="T723" i="10"/>
  <c r="Y727" i="10"/>
  <c r="T727" i="10"/>
  <c r="Y731" i="10"/>
  <c r="T731" i="10"/>
  <c r="Y735" i="10"/>
  <c r="T735" i="10"/>
  <c r="Y739" i="10"/>
  <c r="T739" i="10"/>
  <c r="Y743" i="10"/>
  <c r="T743" i="10"/>
  <c r="Y747" i="10"/>
  <c r="T747" i="10"/>
  <c r="Y751" i="10"/>
  <c r="T751" i="10"/>
  <c r="Y755" i="10"/>
  <c r="T755" i="10"/>
  <c r="Y759" i="10"/>
  <c r="T759" i="10"/>
  <c r="V616" i="10"/>
  <c r="W616" i="10" s="1"/>
  <c r="AC616" i="10" s="1"/>
  <c r="AA628" i="10"/>
  <c r="AB628" i="10" s="1"/>
  <c r="V632" i="10"/>
  <c r="W632" i="10" s="1"/>
  <c r="R818" i="10"/>
  <c r="X818" i="10"/>
  <c r="S818" i="10"/>
  <c r="R946" i="10"/>
  <c r="Y1218" i="10"/>
  <c r="T1218" i="10"/>
  <c r="X897" i="10"/>
  <c r="R897" i="10"/>
  <c r="S897" i="10"/>
  <c r="Z926" i="10"/>
  <c r="U926" i="10"/>
  <c r="Z942" i="10"/>
  <c r="U942" i="10"/>
  <c r="Z958" i="10"/>
  <c r="U958" i="10"/>
  <c r="Z974" i="10"/>
  <c r="U974" i="10"/>
  <c r="Z990" i="10"/>
  <c r="U990" i="10"/>
  <c r="Z1006" i="10"/>
  <c r="U1006" i="10"/>
  <c r="Z1022" i="10"/>
  <c r="U1022" i="10"/>
  <c r="Z1038" i="10"/>
  <c r="U1038" i="10"/>
  <c r="Z1054" i="10"/>
  <c r="U1054" i="10"/>
  <c r="Z1070" i="10"/>
  <c r="U1070" i="10"/>
  <c r="Z1086" i="10"/>
  <c r="U1086" i="10"/>
  <c r="Z1102" i="10"/>
  <c r="U1102" i="10"/>
  <c r="Z1118" i="10"/>
  <c r="U1118" i="10"/>
  <c r="Z1134" i="10"/>
  <c r="U1134" i="10"/>
  <c r="Z1150" i="10"/>
  <c r="U1150" i="10"/>
  <c r="Z1166" i="10"/>
  <c r="U1166" i="10"/>
  <c r="Z1182" i="10"/>
  <c r="U1182" i="10"/>
  <c r="Z1200" i="10"/>
  <c r="AA1200" i="10" s="1"/>
  <c r="U1200" i="10"/>
  <c r="R1409" i="10"/>
  <c r="AA1258" i="10"/>
  <c r="V1306" i="10"/>
  <c r="Y856" i="10"/>
  <c r="T856" i="10"/>
  <c r="R1218" i="10"/>
  <c r="X1218" i="10"/>
  <c r="S1218" i="10"/>
  <c r="R1260" i="10"/>
  <c r="V1292" i="10"/>
  <c r="Y1447" i="10"/>
  <c r="T1447" i="10"/>
  <c r="AA32" i="22"/>
  <c r="AB32" i="22"/>
  <c r="AH32" i="22" s="1"/>
  <c r="AA8" i="22"/>
  <c r="AB8" i="22"/>
  <c r="AH8" i="22" s="1"/>
  <c r="Y1411" i="10"/>
  <c r="AA1411" i="10" s="1"/>
  <c r="T1411" i="10"/>
  <c r="V1411" i="10" s="1"/>
  <c r="AA1475" i="10"/>
  <c r="V1482" i="10"/>
  <c r="Y1503" i="10"/>
  <c r="T1503" i="10"/>
  <c r="AA42" i="22"/>
  <c r="AB42" i="22"/>
  <c r="AH42" i="22" s="1"/>
  <c r="Z1505" i="10"/>
  <c r="U1505" i="10"/>
  <c r="AA20" i="22"/>
  <c r="AB20" i="22"/>
  <c r="AH20" i="22" s="1"/>
  <c r="AA172" i="22"/>
  <c r="AB172" i="22"/>
  <c r="AH172" i="22" s="1"/>
  <c r="AA71" i="22"/>
  <c r="AB71" i="22"/>
  <c r="AH71" i="22" s="1"/>
  <c r="AA178" i="22"/>
  <c r="AB178" i="22"/>
  <c r="AH178" i="22" s="1"/>
  <c r="AA181" i="22"/>
  <c r="AB181" i="22"/>
  <c r="AH181" i="22" s="1"/>
  <c r="AA194" i="22"/>
  <c r="AB194" i="22"/>
  <c r="AH194" i="22" s="1"/>
  <c r="AA197" i="22"/>
  <c r="AB197" i="22"/>
  <c r="AH197" i="22" s="1"/>
  <c r="AA210" i="22"/>
  <c r="AB210" i="22"/>
  <c r="AH210" i="22" s="1"/>
  <c r="AA213" i="22"/>
  <c r="AB213" i="22"/>
  <c r="AH213" i="22" s="1"/>
  <c r="AA217" i="22"/>
  <c r="AB217" i="22"/>
  <c r="AH217" i="22" s="1"/>
  <c r="AA221" i="22"/>
  <c r="AB221" i="22"/>
  <c r="AH221" i="22" s="1"/>
  <c r="AA225" i="22"/>
  <c r="AB225" i="22"/>
  <c r="AH225" i="22" s="1"/>
  <c r="AA229" i="22"/>
  <c r="AB229" i="22"/>
  <c r="AH229" i="22" s="1"/>
  <c r="AA233" i="22"/>
  <c r="AB233" i="22"/>
  <c r="AH233" i="22" s="1"/>
  <c r="AB248" i="22"/>
  <c r="AH248" i="22" s="1"/>
  <c r="AA248" i="22"/>
  <c r="AB264" i="22"/>
  <c r="AH264" i="22" s="1"/>
  <c r="AA264" i="22"/>
  <c r="AB280" i="22"/>
  <c r="AH280" i="22" s="1"/>
  <c r="AA280" i="22"/>
  <c r="AA466" i="22"/>
  <c r="AB466" i="22"/>
  <c r="AH466" i="22" s="1"/>
  <c r="AA468" i="22"/>
  <c r="AB468" i="22"/>
  <c r="AH468" i="22" s="1"/>
  <c r="AB535" i="22"/>
  <c r="AH535" i="22" s="1"/>
  <c r="AA535" i="22"/>
  <c r="AA555" i="22"/>
  <c r="AB555" i="22"/>
  <c r="AH555" i="22" s="1"/>
  <c r="AA595" i="22"/>
  <c r="AB595" i="22"/>
  <c r="AH595" i="22" s="1"/>
  <c r="Z1381" i="10"/>
  <c r="U1381" i="10"/>
  <c r="Z1349" i="10"/>
  <c r="U1349" i="10"/>
  <c r="Z1317" i="10"/>
  <c r="U1317" i="10"/>
  <c r="Z1285" i="10"/>
  <c r="U1285" i="10"/>
  <c r="Z1253" i="10"/>
  <c r="U1253" i="10"/>
  <c r="U1506" i="10"/>
  <c r="Z1506" i="10"/>
  <c r="U1504" i="10"/>
  <c r="Z1504" i="10"/>
  <c r="Z1209" i="10"/>
  <c r="U1209" i="10"/>
  <c r="Z1165" i="10"/>
  <c r="U1165" i="10"/>
  <c r="Z1133" i="10"/>
  <c r="U1133" i="10"/>
  <c r="Z1101" i="10"/>
  <c r="U1101" i="10"/>
  <c r="Z1069" i="10"/>
  <c r="U1069" i="10"/>
  <c r="Z1037" i="10"/>
  <c r="U1037" i="10"/>
  <c r="Z1005" i="10"/>
  <c r="U1005" i="10"/>
  <c r="Z973" i="10"/>
  <c r="U973" i="10"/>
  <c r="Z941" i="10"/>
  <c r="U941" i="10"/>
  <c r="Z834" i="10"/>
  <c r="U834" i="10"/>
  <c r="S22" i="10"/>
  <c r="V22" i="10" s="1"/>
  <c r="R22" i="10"/>
  <c r="X22" i="10"/>
  <c r="AA22" i="10" s="1"/>
  <c r="S87" i="10"/>
  <c r="V87" i="10" s="1"/>
  <c r="R87" i="10"/>
  <c r="X87" i="10"/>
  <c r="AA87" i="10" s="1"/>
  <c r="N51" i="112"/>
  <c r="N43" i="112" s="1"/>
  <c r="N23" i="112"/>
  <c r="T1498" i="10"/>
  <c r="Y1498" i="10"/>
  <c r="R1498" i="10"/>
  <c r="T1484" i="10"/>
  <c r="Y1484" i="10"/>
  <c r="AA1484" i="10" s="1"/>
  <c r="Y1381" i="10"/>
  <c r="AA1381" i="10" s="1"/>
  <c r="T1381" i="10"/>
  <c r="V1381" i="10" s="1"/>
  <c r="R1381" i="10"/>
  <c r="Y1349" i="10"/>
  <c r="AA1349" i="10" s="1"/>
  <c r="T1349" i="10"/>
  <c r="V1349" i="10" s="1"/>
  <c r="R1349" i="10"/>
  <c r="Y1317" i="10"/>
  <c r="T1317" i="10"/>
  <c r="V1317" i="10" s="1"/>
  <c r="R1317" i="10"/>
  <c r="Y1285" i="10"/>
  <c r="T1285" i="10"/>
  <c r="R1285" i="10"/>
  <c r="Y1253" i="10"/>
  <c r="AA1253" i="10" s="1"/>
  <c r="T1253" i="10"/>
  <c r="V1253" i="10" s="1"/>
  <c r="R1253" i="10"/>
  <c r="Y1221" i="10"/>
  <c r="AA1221" i="10" s="1"/>
  <c r="T1221" i="10"/>
  <c r="V1221" i="10" s="1"/>
  <c r="R1221" i="10"/>
  <c r="T1472" i="10"/>
  <c r="Y1472" i="10"/>
  <c r="T1378" i="10"/>
  <c r="V1378" i="10" s="1"/>
  <c r="Y1378" i="10"/>
  <c r="AA1378" i="10" s="1"/>
  <c r="R1378" i="10"/>
  <c r="T1296" i="10"/>
  <c r="Y1296" i="10"/>
  <c r="R1296" i="10"/>
  <c r="T905" i="10"/>
  <c r="Y905" i="10"/>
  <c r="AA905" i="10" s="1"/>
  <c r="R905" i="10"/>
  <c r="T1262" i="10"/>
  <c r="V1262" i="10" s="1"/>
  <c r="Y1262" i="10"/>
  <c r="AA1262" i="10" s="1"/>
  <c r="R1262" i="10"/>
  <c r="T1308" i="10"/>
  <c r="V1308" i="10" s="1"/>
  <c r="Y1308" i="10"/>
  <c r="T1354" i="10"/>
  <c r="Y1354" i="10"/>
  <c r="AA1354" i="10" s="1"/>
  <c r="T1226" i="10"/>
  <c r="V1226" i="10" s="1"/>
  <c r="Y1226" i="10"/>
  <c r="AA1226" i="10" s="1"/>
  <c r="T1166" i="10"/>
  <c r="V1166" i="10" s="1"/>
  <c r="Y1166" i="10"/>
  <c r="R1166" i="10"/>
  <c r="T1134" i="10"/>
  <c r="V1134" i="10" s="1"/>
  <c r="W1134" i="10" s="1"/>
  <c r="Y1134" i="10"/>
  <c r="R1134" i="10"/>
  <c r="T1102" i="10"/>
  <c r="Y1102" i="10"/>
  <c r="AA1102" i="10" s="1"/>
  <c r="R1102" i="10"/>
  <c r="T1070" i="10"/>
  <c r="Y1070" i="10"/>
  <c r="R1070" i="10"/>
  <c r="T1038" i="10"/>
  <c r="V1038" i="10" s="1"/>
  <c r="Y1038" i="10"/>
  <c r="R1038" i="10"/>
  <c r="T1006" i="10"/>
  <c r="Y1006" i="10"/>
  <c r="R1006" i="10"/>
  <c r="T974" i="10"/>
  <c r="Y974" i="10"/>
  <c r="R974" i="10"/>
  <c r="Y610" i="10"/>
  <c r="AA610" i="10" s="1"/>
  <c r="AB610" i="10" s="1"/>
  <c r="T610" i="10"/>
  <c r="V610" i="10" s="1"/>
  <c r="W610" i="10" s="1"/>
  <c r="Y594" i="10"/>
  <c r="T594" i="10"/>
  <c r="Y578" i="10"/>
  <c r="T578" i="10"/>
  <c r="Y562" i="10"/>
  <c r="AA562" i="10" s="1"/>
  <c r="AB562" i="10" s="1"/>
  <c r="T562" i="10"/>
  <c r="Y546" i="10"/>
  <c r="T546" i="10"/>
  <c r="Y530" i="10"/>
  <c r="AA530" i="10" s="1"/>
  <c r="AB530" i="10" s="1"/>
  <c r="T530" i="10"/>
  <c r="Y514" i="10"/>
  <c r="AA514" i="10" s="1"/>
  <c r="AB514" i="10" s="1"/>
  <c r="T514" i="10"/>
  <c r="V514" i="10" s="1"/>
  <c r="W514" i="10" s="1"/>
  <c r="Y498" i="10"/>
  <c r="T498" i="10"/>
  <c r="T948" i="10"/>
  <c r="Y948" i="10"/>
  <c r="T818" i="10"/>
  <c r="Y818" i="10"/>
  <c r="Y179" i="10"/>
  <c r="T179" i="10"/>
  <c r="V179" i="10" s="1"/>
  <c r="Y195" i="10"/>
  <c r="T195" i="10"/>
  <c r="V195" i="10" s="1"/>
  <c r="Y211" i="10"/>
  <c r="T211" i="10"/>
  <c r="Y227" i="10"/>
  <c r="T227" i="10"/>
  <c r="V227" i="10" s="1"/>
  <c r="Y243" i="10"/>
  <c r="T243" i="10"/>
  <c r="Y262" i="10"/>
  <c r="T262" i="10"/>
  <c r="V262" i="10" s="1"/>
  <c r="Y266" i="10"/>
  <c r="T266" i="10"/>
  <c r="V266" i="10" s="1"/>
  <c r="Y270" i="10"/>
  <c r="AA270" i="10" s="1"/>
  <c r="T270" i="10"/>
  <c r="Y274" i="10"/>
  <c r="AA274" i="10" s="1"/>
  <c r="T274" i="10"/>
  <c r="V274" i="10" s="1"/>
  <c r="Y278" i="10"/>
  <c r="T278" i="10"/>
  <c r="V278" i="10" s="1"/>
  <c r="Y304" i="10"/>
  <c r="T304" i="10"/>
  <c r="Y308" i="10"/>
  <c r="AA308" i="10" s="1"/>
  <c r="T308" i="10"/>
  <c r="Y312" i="10"/>
  <c r="AA312" i="10" s="1"/>
  <c r="T312" i="10"/>
  <c r="V312" i="10" s="1"/>
  <c r="Y316" i="10"/>
  <c r="T316" i="10"/>
  <c r="V316" i="10" s="1"/>
  <c r="Y320" i="10"/>
  <c r="T320" i="10"/>
  <c r="V320" i="10" s="1"/>
  <c r="Y347" i="10"/>
  <c r="T347" i="10"/>
  <c r="Y351" i="10"/>
  <c r="AA351" i="10" s="1"/>
  <c r="T351" i="10"/>
  <c r="V351" i="10" s="1"/>
  <c r="Y355" i="10"/>
  <c r="AA355" i="10" s="1"/>
  <c r="T355" i="10"/>
  <c r="V355" i="10" s="1"/>
  <c r="Y359" i="10"/>
  <c r="T359" i="10"/>
  <c r="V359" i="10" s="1"/>
  <c r="Y363" i="10"/>
  <c r="T363" i="10"/>
  <c r="Z465" i="10"/>
  <c r="U465" i="10"/>
  <c r="Z511" i="10"/>
  <c r="U511" i="10"/>
  <c r="Z388" i="10"/>
  <c r="U388" i="10"/>
  <c r="Z392" i="10"/>
  <c r="U392" i="10"/>
  <c r="Z396" i="10"/>
  <c r="U396" i="10"/>
  <c r="Z400" i="10"/>
  <c r="U400" i="10"/>
  <c r="Z404" i="10"/>
  <c r="U404" i="10"/>
  <c r="V404" i="10" s="1"/>
  <c r="Z408" i="10"/>
  <c r="U408" i="10"/>
  <c r="Z412" i="10"/>
  <c r="U412" i="10"/>
  <c r="Z419" i="10"/>
  <c r="U419" i="10"/>
  <c r="Z435" i="10"/>
  <c r="U435" i="10"/>
  <c r="Z451" i="10"/>
  <c r="U451" i="10"/>
  <c r="Z573" i="10"/>
  <c r="U573" i="10"/>
  <c r="V573" i="10" s="1"/>
  <c r="S7" i="10"/>
  <c r="X7" i="10"/>
  <c r="R7" i="10"/>
  <c r="S40" i="10"/>
  <c r="V40" i="10" s="1"/>
  <c r="X40" i="10"/>
  <c r="AA40" i="10" s="1"/>
  <c r="R40" i="10"/>
  <c r="S78" i="10"/>
  <c r="V78" i="10" s="1"/>
  <c r="X78" i="10"/>
  <c r="AA78" i="10" s="1"/>
  <c r="R78" i="10"/>
  <c r="X120" i="10"/>
  <c r="AA120" i="10" s="1"/>
  <c r="R120" i="10"/>
  <c r="S120" i="10"/>
  <c r="V120" i="10" s="1"/>
  <c r="X154" i="10"/>
  <c r="S154" i="10"/>
  <c r="R154" i="10"/>
  <c r="Y188" i="10"/>
  <c r="AA188" i="10" s="1"/>
  <c r="T188" i="10"/>
  <c r="Y254" i="10"/>
  <c r="T254" i="10"/>
  <c r="Z519" i="10"/>
  <c r="AA519" i="10" s="1"/>
  <c r="U519" i="10"/>
  <c r="X43" i="10"/>
  <c r="AA43" i="10" s="1"/>
  <c r="R43" i="10"/>
  <c r="S43" i="10"/>
  <c r="V43" i="10" s="1"/>
  <c r="X90" i="10"/>
  <c r="AA90" i="10" s="1"/>
  <c r="S90" i="10"/>
  <c r="V90" i="10" s="1"/>
  <c r="R90" i="10"/>
  <c r="X121" i="10"/>
  <c r="R121" i="10"/>
  <c r="S121" i="10"/>
  <c r="X152" i="10"/>
  <c r="S152" i="10"/>
  <c r="R152" i="10"/>
  <c r="V189" i="10"/>
  <c r="R205" i="10"/>
  <c r="X205" i="10"/>
  <c r="S205" i="10"/>
  <c r="AA217" i="10"/>
  <c r="R221" i="10"/>
  <c r="AA233" i="10"/>
  <c r="R245" i="10"/>
  <c r="X245" i="10"/>
  <c r="S245" i="10"/>
  <c r="Y256" i="10"/>
  <c r="T256" i="10"/>
  <c r="Y260" i="10"/>
  <c r="AA260" i="10" s="1"/>
  <c r="T260" i="10"/>
  <c r="AA391" i="10"/>
  <c r="V395" i="10"/>
  <c r="R399" i="10"/>
  <c r="R407" i="10"/>
  <c r="S407" i="10"/>
  <c r="V407" i="10" s="1"/>
  <c r="X407" i="10"/>
  <c r="AA407" i="10" s="1"/>
  <c r="Z496" i="10"/>
  <c r="U496" i="10"/>
  <c r="T763" i="10"/>
  <c r="Y763" i="10"/>
  <c r="R424" i="10"/>
  <c r="X424" i="10"/>
  <c r="AA424" i="10" s="1"/>
  <c r="S424" i="10"/>
  <c r="V424" i="10" s="1"/>
  <c r="R440" i="10"/>
  <c r="X440" i="10"/>
  <c r="AA440" i="10" s="1"/>
  <c r="S440" i="10"/>
  <c r="V440" i="10" s="1"/>
  <c r="R456" i="10"/>
  <c r="X456" i="10"/>
  <c r="AA456" i="10" s="1"/>
  <c r="S456" i="10"/>
  <c r="V456" i="10" s="1"/>
  <c r="R472" i="10"/>
  <c r="X472" i="10"/>
  <c r="AA472" i="10" s="1"/>
  <c r="S472" i="10"/>
  <c r="V472" i="10" s="1"/>
  <c r="R496" i="10"/>
  <c r="X496" i="10"/>
  <c r="AA496" i="10" s="1"/>
  <c r="S496" i="10"/>
  <c r="V496" i="10" s="1"/>
  <c r="AA516" i="10"/>
  <c r="AB516" i="10" s="1"/>
  <c r="V528" i="10"/>
  <c r="W528" i="10" s="1"/>
  <c r="AA532" i="10"/>
  <c r="R544" i="10"/>
  <c r="X544" i="10"/>
  <c r="AA544" i="10" s="1"/>
  <c r="S544" i="10"/>
  <c r="V544" i="10" s="1"/>
  <c r="R560" i="10"/>
  <c r="R576" i="10"/>
  <c r="R592" i="10"/>
  <c r="X592" i="10"/>
  <c r="S592" i="10"/>
  <c r="R600" i="10"/>
  <c r="V608" i="10"/>
  <c r="W608" i="10" s="1"/>
  <c r="AA612" i="10"/>
  <c r="AB612" i="10" s="1"/>
  <c r="Y420" i="10"/>
  <c r="T420" i="10"/>
  <c r="Y428" i="10"/>
  <c r="T428" i="10"/>
  <c r="Y436" i="10"/>
  <c r="T436" i="10"/>
  <c r="Y444" i="10"/>
  <c r="T444" i="10"/>
  <c r="Y452" i="10"/>
  <c r="T452" i="10"/>
  <c r="Y460" i="10"/>
  <c r="T460" i="10"/>
  <c r="Y468" i="10"/>
  <c r="T468" i="10"/>
  <c r="Y476" i="10"/>
  <c r="T476" i="10"/>
  <c r="Y484" i="10"/>
  <c r="T484" i="10"/>
  <c r="Y613" i="10"/>
  <c r="AA613" i="10" s="1"/>
  <c r="AB613" i="10" s="1"/>
  <c r="T613" i="10"/>
  <c r="V613" i="10" s="1"/>
  <c r="W613" i="10" s="1"/>
  <c r="R617" i="10"/>
  <c r="AA625" i="10"/>
  <c r="AB625" i="10" s="1"/>
  <c r="V629" i="10"/>
  <c r="R633" i="10"/>
  <c r="T822" i="10"/>
  <c r="Y822" i="10"/>
  <c r="R948" i="10"/>
  <c r="Z1194" i="10"/>
  <c r="U1194" i="10"/>
  <c r="Z902" i="10"/>
  <c r="U902" i="10"/>
  <c r="R927" i="10"/>
  <c r="X927" i="10"/>
  <c r="S927" i="10"/>
  <c r="R943" i="10"/>
  <c r="X943" i="10"/>
  <c r="S943" i="10"/>
  <c r="R959" i="10"/>
  <c r="X959" i="10"/>
  <c r="S959" i="10"/>
  <c r="R975" i="10"/>
  <c r="X975" i="10"/>
  <c r="S975" i="10"/>
  <c r="R991" i="10"/>
  <c r="X991" i="10"/>
  <c r="S991" i="10"/>
  <c r="R1007" i="10"/>
  <c r="X1007" i="10"/>
  <c r="S1007" i="10"/>
  <c r="R1023" i="10"/>
  <c r="X1023" i="10"/>
  <c r="S1023" i="10"/>
  <c r="R1039" i="10"/>
  <c r="X1039" i="10"/>
  <c r="S1039" i="10"/>
  <c r="V1039" i="10" s="1"/>
  <c r="R1055" i="10"/>
  <c r="X1055" i="10"/>
  <c r="S1055" i="10"/>
  <c r="R1071" i="10"/>
  <c r="X1071" i="10"/>
  <c r="S1071" i="10"/>
  <c r="R1087" i="10"/>
  <c r="X1087" i="10"/>
  <c r="S1087" i="10"/>
  <c r="R1103" i="10"/>
  <c r="X1103" i="10"/>
  <c r="AA1103" i="10" s="1"/>
  <c r="AB1103" i="10" s="1"/>
  <c r="S1103" i="10"/>
  <c r="V1103" i="10" s="1"/>
  <c r="R1119" i="10"/>
  <c r="X1119" i="10"/>
  <c r="AA1119" i="10" s="1"/>
  <c r="S1119" i="10"/>
  <c r="V1119" i="10" s="1"/>
  <c r="R1135" i="10"/>
  <c r="X1135" i="10"/>
  <c r="AA1135" i="10" s="1"/>
  <c r="AB1135" i="10" s="1"/>
  <c r="S1135" i="10"/>
  <c r="V1135" i="10" s="1"/>
  <c r="W1135" i="10" s="1"/>
  <c r="AC1135" i="10" s="1"/>
  <c r="R1151" i="10"/>
  <c r="X1151" i="10"/>
  <c r="AA1151" i="10" s="1"/>
  <c r="S1151" i="10"/>
  <c r="V1151" i="10" s="1"/>
  <c r="R1167" i="10"/>
  <c r="X1167" i="10"/>
  <c r="AA1167" i="10" s="1"/>
  <c r="S1167" i="10"/>
  <c r="V1167" i="10" s="1"/>
  <c r="R1183" i="10"/>
  <c r="X1183" i="10"/>
  <c r="AA1183" i="10" s="1"/>
  <c r="S1183" i="10"/>
  <c r="V1183" i="10" s="1"/>
  <c r="T821" i="10"/>
  <c r="V821" i="10" s="1"/>
  <c r="W821" i="10" s="1"/>
  <c r="Y821" i="10"/>
  <c r="AA821" i="10" s="1"/>
  <c r="AB821" i="10" s="1"/>
  <c r="V1194" i="10"/>
  <c r="R1236" i="10"/>
  <c r="V1268" i="10"/>
  <c r="Z1423" i="10"/>
  <c r="AA1423" i="10" s="1"/>
  <c r="U1423" i="10"/>
  <c r="V1423" i="10" s="1"/>
  <c r="Z1413" i="10"/>
  <c r="AA1413" i="10" s="1"/>
  <c r="U1413" i="10"/>
  <c r="V1413" i="10" s="1"/>
  <c r="Z1445" i="10"/>
  <c r="AA1445" i="10" s="1"/>
  <c r="U1445" i="10"/>
  <c r="V1445" i="10" s="1"/>
  <c r="R1472" i="10"/>
  <c r="V1501" i="10"/>
  <c r="AA81" i="22"/>
  <c r="AB81" i="22"/>
  <c r="AH81" i="22" s="1"/>
  <c r="AA170" i="22"/>
  <c r="AB170" i="22"/>
  <c r="AH170" i="22" s="1"/>
  <c r="AB157" i="22"/>
  <c r="AH157" i="22" s="1"/>
  <c r="AA157" i="22"/>
  <c r="AA243" i="22"/>
  <c r="AB243" i="22"/>
  <c r="AH243" i="22" s="1"/>
  <c r="AB539" i="22"/>
  <c r="AH539" i="22" s="1"/>
  <c r="AA539" i="22"/>
  <c r="U1498" i="10"/>
  <c r="Z1498" i="10"/>
  <c r="U1496" i="10"/>
  <c r="Z1496" i="10"/>
  <c r="Z1201" i="10"/>
  <c r="U1201" i="10"/>
  <c r="Z1163" i="10"/>
  <c r="AA1163" i="10" s="1"/>
  <c r="U1163" i="10"/>
  <c r="V1163" i="10" s="1"/>
  <c r="Z1131" i="10"/>
  <c r="U1131" i="10"/>
  <c r="Z1099" i="10"/>
  <c r="AA1099" i="10" s="1"/>
  <c r="U1099" i="10"/>
  <c r="V1099" i="10" s="1"/>
  <c r="Z1067" i="10"/>
  <c r="AA1067" i="10" s="1"/>
  <c r="U1067" i="10"/>
  <c r="Z1035" i="10"/>
  <c r="U1035" i="10"/>
  <c r="Z1003" i="10"/>
  <c r="AA1003" i="10" s="1"/>
  <c r="U1003" i="10"/>
  <c r="Z971" i="10"/>
  <c r="U971" i="10"/>
  <c r="Z939" i="10"/>
  <c r="U939" i="10"/>
  <c r="Z1197" i="10"/>
  <c r="U1197" i="10"/>
  <c r="Z819" i="10"/>
  <c r="U819" i="10"/>
  <c r="X9" i="10"/>
  <c r="R9" i="10"/>
  <c r="S9" i="10"/>
  <c r="S82" i="10"/>
  <c r="V82" i="10" s="1"/>
  <c r="R82" i="10"/>
  <c r="X82" i="10"/>
  <c r="AA82" i="10" s="1"/>
  <c r="T1504" i="10"/>
  <c r="V1504" i="10" s="1"/>
  <c r="Y1504" i="10"/>
  <c r="AA1504" i="10" s="1"/>
  <c r="R1504" i="10"/>
  <c r="T1404" i="10"/>
  <c r="V1404" i="10" s="1"/>
  <c r="Y1404" i="10"/>
  <c r="AA1404" i="10" s="1"/>
  <c r="R1404" i="10"/>
  <c r="Y1387" i="10"/>
  <c r="AA1387" i="10" s="1"/>
  <c r="T1387" i="10"/>
  <c r="V1387" i="10" s="1"/>
  <c r="R1387" i="10"/>
  <c r="Y1355" i="10"/>
  <c r="AA1355" i="10" s="1"/>
  <c r="T1355" i="10"/>
  <c r="V1355" i="10" s="1"/>
  <c r="R1355" i="10"/>
  <c r="Y1323" i="10"/>
  <c r="AA1323" i="10" s="1"/>
  <c r="T1323" i="10"/>
  <c r="V1323" i="10" s="1"/>
  <c r="R1323" i="10"/>
  <c r="Y1291" i="10"/>
  <c r="AA1291" i="10" s="1"/>
  <c r="T1291" i="10"/>
  <c r="V1291" i="10" s="1"/>
  <c r="R1291" i="10"/>
  <c r="Y1259" i="10"/>
  <c r="AA1259" i="10" s="1"/>
  <c r="T1259" i="10"/>
  <c r="V1259" i="10" s="1"/>
  <c r="R1259" i="10"/>
  <c r="Y1227" i="10"/>
  <c r="AA1227" i="10" s="1"/>
  <c r="T1227" i="10"/>
  <c r="V1227" i="10" s="1"/>
  <c r="R1227" i="10"/>
  <c r="T1392" i="10"/>
  <c r="V1392" i="10" s="1"/>
  <c r="Y1392" i="10"/>
  <c r="AA1392" i="10" s="1"/>
  <c r="R1392" i="10"/>
  <c r="T1384" i="10"/>
  <c r="V1384" i="10" s="1"/>
  <c r="Y1384" i="10"/>
  <c r="AA1384" i="10" s="1"/>
  <c r="R1384" i="10"/>
  <c r="T1320" i="10"/>
  <c r="V1320" i="10" s="1"/>
  <c r="Y1320" i="10"/>
  <c r="AA1320" i="10" s="1"/>
  <c r="R1320" i="10"/>
  <c r="T916" i="10"/>
  <c r="Y916" i="10"/>
  <c r="AA916" i="10" s="1"/>
  <c r="AB916" i="10" s="1"/>
  <c r="R916" i="10"/>
  <c r="T1286" i="10"/>
  <c r="V1286" i="10" s="1"/>
  <c r="Y1286" i="10"/>
  <c r="AA1286" i="10" s="1"/>
  <c r="R1286" i="10"/>
  <c r="T1332" i="10"/>
  <c r="V1332" i="10" s="1"/>
  <c r="Y1332" i="10"/>
  <c r="AA1332" i="10" s="1"/>
  <c r="T1203" i="10"/>
  <c r="V1203" i="10" s="1"/>
  <c r="Y1203" i="10"/>
  <c r="AA1203" i="10" s="1"/>
  <c r="R1203" i="10"/>
  <c r="T1250" i="10"/>
  <c r="Y1250" i="10"/>
  <c r="T1172" i="10"/>
  <c r="Y1172" i="10"/>
  <c r="R1172" i="10"/>
  <c r="T1140" i="10"/>
  <c r="Y1140" i="10"/>
  <c r="R1140" i="10"/>
  <c r="T1108" i="10"/>
  <c r="Y1108" i="10"/>
  <c r="R1108" i="10"/>
  <c r="T1076" i="10"/>
  <c r="Y1076" i="10"/>
  <c r="R1076" i="10"/>
  <c r="T1044" i="10"/>
  <c r="Y1044" i="10"/>
  <c r="R1044" i="10"/>
  <c r="T1012" i="10"/>
  <c r="Y1012" i="10"/>
  <c r="R1012" i="10"/>
  <c r="T980" i="10"/>
  <c r="Y980" i="10"/>
  <c r="R980" i="10"/>
  <c r="T862" i="10"/>
  <c r="V862" i="10" s="1"/>
  <c r="W862" i="10" s="1"/>
  <c r="Y862" i="10"/>
  <c r="AA862" i="10" s="1"/>
  <c r="AB862" i="10" s="1"/>
  <c r="Y601" i="10"/>
  <c r="T601" i="10"/>
  <c r="Y585" i="10"/>
  <c r="T585" i="10"/>
  <c r="Y553" i="10"/>
  <c r="T553" i="10"/>
  <c r="Y537" i="10"/>
  <c r="T537" i="10"/>
  <c r="Y521" i="10"/>
  <c r="T521" i="10"/>
  <c r="Y505" i="10"/>
  <c r="T505" i="10"/>
  <c r="Y489" i="10"/>
  <c r="T489" i="10"/>
  <c r="T930" i="10"/>
  <c r="Y930" i="10"/>
  <c r="AA930" i="10" s="1"/>
  <c r="AB930" i="10" s="1"/>
  <c r="U9" i="10"/>
  <c r="Z9" i="10"/>
  <c r="U17" i="10"/>
  <c r="Z17" i="10"/>
  <c r="U49" i="10"/>
  <c r="Z49" i="10"/>
  <c r="U57" i="10"/>
  <c r="Z57" i="10"/>
  <c r="U65" i="10"/>
  <c r="Z65" i="10"/>
  <c r="U73" i="10"/>
  <c r="Z73" i="10"/>
  <c r="U81" i="10"/>
  <c r="Z81" i="10"/>
  <c r="U89" i="10"/>
  <c r="Z89" i="10"/>
  <c r="U113" i="10"/>
  <c r="Z113" i="10"/>
  <c r="U121" i="10"/>
  <c r="Z121" i="10"/>
  <c r="U129" i="10"/>
  <c r="Z129" i="10"/>
  <c r="U137" i="10"/>
  <c r="Z137" i="10"/>
  <c r="U173" i="10"/>
  <c r="Z173" i="10"/>
  <c r="U205" i="10"/>
  <c r="Z205" i="10"/>
  <c r="U221" i="10"/>
  <c r="Z221" i="10"/>
  <c r="AA221" i="10" s="1"/>
  <c r="U237" i="10"/>
  <c r="Z237" i="10"/>
  <c r="U253" i="10"/>
  <c r="Z253" i="10"/>
  <c r="Z499" i="10"/>
  <c r="U499" i="10"/>
  <c r="Z567" i="10"/>
  <c r="AA567" i="10" s="1"/>
  <c r="U567" i="10"/>
  <c r="X33" i="10"/>
  <c r="AA33" i="10" s="1"/>
  <c r="S33" i="10"/>
  <c r="V33" i="10" s="1"/>
  <c r="R33" i="10"/>
  <c r="X71" i="10"/>
  <c r="S71" i="10"/>
  <c r="R71" i="10"/>
  <c r="X114" i="10"/>
  <c r="AA114" i="10" s="1"/>
  <c r="S114" i="10"/>
  <c r="V114" i="10" s="1"/>
  <c r="R114" i="10"/>
  <c r="X147" i="10"/>
  <c r="R147" i="10"/>
  <c r="S147" i="10"/>
  <c r="Y186" i="10"/>
  <c r="AA186" i="10" s="1"/>
  <c r="T186" i="10"/>
  <c r="U222" i="10"/>
  <c r="Z222" i="10"/>
  <c r="U238" i="10"/>
  <c r="Z238" i="10"/>
  <c r="Z459" i="10"/>
  <c r="U459" i="10"/>
  <c r="Z521" i="10"/>
  <c r="U521" i="10"/>
  <c r="P23" i="116"/>
  <c r="P51" i="116"/>
  <c r="P43" i="116" s="1"/>
  <c r="X46" i="10"/>
  <c r="AA46" i="10" s="1"/>
  <c r="S46" i="10"/>
  <c r="V46" i="10" s="1"/>
  <c r="R46" i="10"/>
  <c r="X92" i="10"/>
  <c r="S92" i="10"/>
  <c r="R92" i="10"/>
  <c r="X123" i="10"/>
  <c r="S123" i="10"/>
  <c r="R123" i="10"/>
  <c r="X153" i="10"/>
  <c r="AA153" i="10" s="1"/>
  <c r="R153" i="10"/>
  <c r="S153" i="10"/>
  <c r="V153" i="10" s="1"/>
  <c r="Y178" i="10"/>
  <c r="AA178" i="10" s="1"/>
  <c r="T178" i="10"/>
  <c r="Z827" i="10"/>
  <c r="AA827" i="10" s="1"/>
  <c r="AB827" i="10" s="1"/>
  <c r="U827" i="10"/>
  <c r="V827" i="10" s="1"/>
  <c r="W827" i="10" s="1"/>
  <c r="V388" i="10"/>
  <c r="R392" i="10"/>
  <c r="AA400" i="10"/>
  <c r="R417" i="10"/>
  <c r="X417" i="10"/>
  <c r="AA417" i="10" s="1"/>
  <c r="S417" i="10"/>
  <c r="V417" i="10" s="1"/>
  <c r="R433" i="10"/>
  <c r="X433" i="10"/>
  <c r="AA433" i="10" s="1"/>
  <c r="S433" i="10"/>
  <c r="V433" i="10" s="1"/>
  <c r="R449" i="10"/>
  <c r="X449" i="10"/>
  <c r="AA449" i="10" s="1"/>
  <c r="S449" i="10"/>
  <c r="V449" i="10" s="1"/>
  <c r="R465" i="10"/>
  <c r="X465" i="10"/>
  <c r="S465" i="10"/>
  <c r="R481" i="10"/>
  <c r="X481" i="10"/>
  <c r="S481" i="10"/>
  <c r="V489" i="10"/>
  <c r="R497" i="10"/>
  <c r="X497" i="10"/>
  <c r="AA497" i="10" s="1"/>
  <c r="S497" i="10"/>
  <c r="V497" i="10" s="1"/>
  <c r="V513" i="10"/>
  <c r="W513" i="10" s="1"/>
  <c r="R521" i="10"/>
  <c r="AA557" i="10"/>
  <c r="R561" i="10"/>
  <c r="V569" i="10"/>
  <c r="W569" i="10" s="1"/>
  <c r="AA573" i="10"/>
  <c r="R585" i="10"/>
  <c r="X585" i="10"/>
  <c r="S585" i="10"/>
  <c r="AA605" i="10"/>
  <c r="R609" i="10"/>
  <c r="X840" i="10"/>
  <c r="S840" i="10"/>
  <c r="V840" i="10" s="1"/>
  <c r="W840" i="10" s="1"/>
  <c r="Y983" i="10"/>
  <c r="T983" i="10"/>
  <c r="Y1015" i="10"/>
  <c r="T1015" i="10"/>
  <c r="Y1047" i="10"/>
  <c r="T1047" i="10"/>
  <c r="Y1079" i="10"/>
  <c r="T1079" i="10"/>
  <c r="Z642" i="10"/>
  <c r="U642" i="10"/>
  <c r="Z646" i="10"/>
  <c r="AA646" i="10" s="1"/>
  <c r="U646" i="10"/>
  <c r="V646" i="10" s="1"/>
  <c r="Z650" i="10"/>
  <c r="U650" i="10"/>
  <c r="Z654" i="10"/>
  <c r="AA654" i="10" s="1"/>
  <c r="AB654" i="10" s="1"/>
  <c r="U654" i="10"/>
  <c r="V654" i="10" s="1"/>
  <c r="W654" i="10" s="1"/>
  <c r="Z658" i="10"/>
  <c r="U658" i="10"/>
  <c r="Z662" i="10"/>
  <c r="U662" i="10"/>
  <c r="Z666" i="10"/>
  <c r="U666" i="10"/>
  <c r="Z670" i="10"/>
  <c r="U670" i="10"/>
  <c r="Z674" i="10"/>
  <c r="U674" i="10"/>
  <c r="Z678" i="10"/>
  <c r="U678" i="10"/>
  <c r="Z682" i="10"/>
  <c r="U682" i="10"/>
  <c r="Z686" i="10"/>
  <c r="U686" i="10"/>
  <c r="V686" i="10" s="1"/>
  <c r="Z690" i="10"/>
  <c r="AA690" i="10" s="1"/>
  <c r="U690" i="10"/>
  <c r="V690" i="10" s="1"/>
  <c r="Z694" i="10"/>
  <c r="U694" i="10"/>
  <c r="Z698" i="10"/>
  <c r="U698" i="10"/>
  <c r="Z702" i="10"/>
  <c r="U702" i="10"/>
  <c r="Z706" i="10"/>
  <c r="U706" i="10"/>
  <c r="Z710" i="10"/>
  <c r="U710" i="10"/>
  <c r="Z714" i="10"/>
  <c r="U714" i="10"/>
  <c r="Z718" i="10"/>
  <c r="U718" i="10"/>
  <c r="Z722" i="10"/>
  <c r="U722" i="10"/>
  <c r="Z726" i="10"/>
  <c r="U726" i="10"/>
  <c r="V726" i="10" s="1"/>
  <c r="W726" i="10" s="1"/>
  <c r="Z730" i="10"/>
  <c r="U730" i="10"/>
  <c r="Z734" i="10"/>
  <c r="U734" i="10"/>
  <c r="Z738" i="10"/>
  <c r="U738" i="10"/>
  <c r="Z742" i="10"/>
  <c r="AA742" i="10" s="1"/>
  <c r="AB742" i="10" s="1"/>
  <c r="U742" i="10"/>
  <c r="V742" i="10" s="1"/>
  <c r="W742" i="10" s="1"/>
  <c r="Z746" i="10"/>
  <c r="U746" i="10"/>
  <c r="Z750" i="10"/>
  <c r="U750" i="10"/>
  <c r="Z754" i="10"/>
  <c r="U754" i="10"/>
  <c r="Z758" i="10"/>
  <c r="U758" i="10"/>
  <c r="AA618" i="10"/>
  <c r="AB618" i="10" s="1"/>
  <c r="V622" i="10"/>
  <c r="W622" i="10" s="1"/>
  <c r="AC622" i="10" s="1"/>
  <c r="AA634" i="10"/>
  <c r="AB634" i="10" s="1"/>
  <c r="V638" i="10"/>
  <c r="W638" i="10" s="1"/>
  <c r="AC638" i="10" s="1"/>
  <c r="R942" i="10"/>
  <c r="Z1218" i="10"/>
  <c r="U1218" i="10"/>
  <c r="X915" i="10"/>
  <c r="R915" i="10"/>
  <c r="S915" i="10"/>
  <c r="R933" i="10"/>
  <c r="X933" i="10"/>
  <c r="S933" i="10"/>
  <c r="R949" i="10"/>
  <c r="X949" i="10"/>
  <c r="S949" i="10"/>
  <c r="R965" i="10"/>
  <c r="X965" i="10"/>
  <c r="S965" i="10"/>
  <c r="R981" i="10"/>
  <c r="X981" i="10"/>
  <c r="S981" i="10"/>
  <c r="R997" i="10"/>
  <c r="X997" i="10"/>
  <c r="S997" i="10"/>
  <c r="R1013" i="10"/>
  <c r="X1013" i="10"/>
  <c r="AA1013" i="10" s="1"/>
  <c r="S1013" i="10"/>
  <c r="R1029" i="10"/>
  <c r="X1029" i="10"/>
  <c r="S1029" i="10"/>
  <c r="R1045" i="10"/>
  <c r="X1045" i="10"/>
  <c r="S1045" i="10"/>
  <c r="V1045" i="10" s="1"/>
  <c r="R1061" i="10"/>
  <c r="X1061" i="10"/>
  <c r="S1061" i="10"/>
  <c r="R1077" i="10"/>
  <c r="X1077" i="10"/>
  <c r="AA1077" i="10" s="1"/>
  <c r="AB1077" i="10" s="1"/>
  <c r="S1077" i="10"/>
  <c r="R1093" i="10"/>
  <c r="X1093" i="10"/>
  <c r="S1093" i="10"/>
  <c r="R1109" i="10"/>
  <c r="X1109" i="10"/>
  <c r="S1109" i="10"/>
  <c r="R1125" i="10"/>
  <c r="X1125" i="10"/>
  <c r="S1125" i="10"/>
  <c r="R1141" i="10"/>
  <c r="X1141" i="10"/>
  <c r="S1141" i="10"/>
  <c r="R1157" i="10"/>
  <c r="X1157" i="10"/>
  <c r="S1157" i="10"/>
  <c r="R1173" i="10"/>
  <c r="X1173" i="10"/>
  <c r="AA1173" i="10" s="1"/>
  <c r="S1173" i="10"/>
  <c r="V1173" i="10" s="1"/>
  <c r="R1189" i="10"/>
  <c r="X1189" i="10"/>
  <c r="S1189" i="10"/>
  <c r="R1234" i="10"/>
  <c r="V1250" i="10"/>
  <c r="AA1266" i="10"/>
  <c r="R1298" i="10"/>
  <c r="V1314" i="10"/>
  <c r="R1362" i="10"/>
  <c r="Z1196" i="10"/>
  <c r="U1196" i="10"/>
  <c r="R1244" i="10"/>
  <c r="AA1308" i="10"/>
  <c r="Y1431" i="10"/>
  <c r="AA1431" i="10" s="1"/>
  <c r="T1431" i="10"/>
  <c r="AA28" i="22"/>
  <c r="AB28" i="22"/>
  <c r="AH28" i="22" s="1"/>
  <c r="Y1509" i="10"/>
  <c r="T1509" i="10"/>
  <c r="Y1395" i="10"/>
  <c r="AA1395" i="10" s="1"/>
  <c r="T1395" i="10"/>
  <c r="V1395" i="10" s="1"/>
  <c r="Y1459" i="10"/>
  <c r="T1459" i="10"/>
  <c r="V1459" i="10" s="1"/>
  <c r="R1399" i="10"/>
  <c r="V1431" i="10"/>
  <c r="R1463" i="10"/>
  <c r="AB52" i="22"/>
  <c r="AH52" i="22" s="1"/>
  <c r="AA52" i="22"/>
  <c r="AA90" i="22"/>
  <c r="AB90" i="22"/>
  <c r="AH90" i="22" s="1"/>
  <c r="AA255" i="22"/>
  <c r="AB255" i="22"/>
  <c r="AH255" i="22" s="1"/>
  <c r="AA188" i="22"/>
  <c r="AB188" i="22"/>
  <c r="AH188" i="22" s="1"/>
  <c r="AA191" i="22"/>
  <c r="AB191" i="22"/>
  <c r="AH191" i="22" s="1"/>
  <c r="AA204" i="22"/>
  <c r="AB204" i="22"/>
  <c r="AH204" i="22" s="1"/>
  <c r="AA207" i="22"/>
  <c r="AB207" i="22"/>
  <c r="AH207" i="22" s="1"/>
  <c r="AB244" i="22"/>
  <c r="AH244" i="22" s="1"/>
  <c r="AA244" i="22"/>
  <c r="AB276" i="22"/>
  <c r="AH276" i="22" s="1"/>
  <c r="AA276" i="22"/>
  <c r="AA470" i="22"/>
  <c r="AB470" i="22"/>
  <c r="AH470" i="22" s="1"/>
  <c r="AA464" i="22"/>
  <c r="AB464" i="22"/>
  <c r="AH464" i="22" s="1"/>
  <c r="AA623" i="22"/>
  <c r="AB623" i="22"/>
  <c r="AH623" i="22" s="1"/>
  <c r="AI623" i="22" s="1"/>
  <c r="AA563" i="22"/>
  <c r="AB563" i="22"/>
  <c r="AH563" i="22" s="1"/>
  <c r="AI563" i="22" s="1"/>
  <c r="AA557" i="22"/>
  <c r="AB557" i="22"/>
  <c r="AH557" i="22" s="1"/>
  <c r="AI557" i="22" s="1"/>
  <c r="AA583" i="22"/>
  <c r="AB583" i="22"/>
  <c r="AH583" i="22" s="1"/>
  <c r="AI583" i="22" s="1"/>
  <c r="L23" i="112"/>
  <c r="L51" i="112"/>
  <c r="L43" i="112" s="1"/>
  <c r="X72" i="10"/>
  <c r="AA72" i="10" s="1"/>
  <c r="S72" i="10"/>
  <c r="V72" i="10" s="1"/>
  <c r="R72" i="10"/>
  <c r="T1510" i="10"/>
  <c r="Y1510" i="10"/>
  <c r="R1510" i="10"/>
  <c r="T1428" i="10"/>
  <c r="V1428" i="10" s="1"/>
  <c r="Y1428" i="10"/>
  <c r="AA1428" i="10" s="1"/>
  <c r="R1428" i="10"/>
  <c r="T1406" i="10"/>
  <c r="V1406" i="10" s="1"/>
  <c r="Y1406" i="10"/>
  <c r="AA1406" i="10" s="1"/>
  <c r="R1406" i="10"/>
  <c r="Y1361" i="10"/>
  <c r="AA1361" i="10" s="1"/>
  <c r="T1361" i="10"/>
  <c r="V1361" i="10" s="1"/>
  <c r="R1361" i="10"/>
  <c r="Y1329" i="10"/>
  <c r="AA1329" i="10" s="1"/>
  <c r="T1329" i="10"/>
  <c r="V1329" i="10" s="1"/>
  <c r="R1329" i="10"/>
  <c r="Y1297" i="10"/>
  <c r="AA1297" i="10" s="1"/>
  <c r="T1297" i="10"/>
  <c r="V1297" i="10" s="1"/>
  <c r="R1297" i="10"/>
  <c r="Y1265" i="10"/>
  <c r="AA1265" i="10" s="1"/>
  <c r="T1265" i="10"/>
  <c r="V1265" i="10" s="1"/>
  <c r="R1265" i="10"/>
  <c r="Y1233" i="10"/>
  <c r="AA1233" i="10" s="1"/>
  <c r="T1233" i="10"/>
  <c r="V1233" i="10" s="1"/>
  <c r="R1233" i="10"/>
  <c r="T1416" i="10"/>
  <c r="Y1416" i="10"/>
  <c r="R1416" i="10"/>
  <c r="T1394" i="10"/>
  <c r="V1394" i="10" s="1"/>
  <c r="Y1394" i="10"/>
  <c r="AA1394" i="10" s="1"/>
  <c r="R1394" i="10"/>
  <c r="T1344" i="10"/>
  <c r="Y1344" i="10"/>
  <c r="R1344" i="10"/>
  <c r="T1215" i="10"/>
  <c r="Y1215" i="10"/>
  <c r="R1215" i="10"/>
  <c r="T1310" i="10"/>
  <c r="V1310" i="10" s="1"/>
  <c r="Y1310" i="10"/>
  <c r="AA1310" i="10" s="1"/>
  <c r="R1310" i="10"/>
  <c r="T1356" i="10"/>
  <c r="V1356" i="10" s="1"/>
  <c r="Y1356" i="10"/>
  <c r="AA1356" i="10" s="1"/>
  <c r="T1228" i="10"/>
  <c r="V1228" i="10" s="1"/>
  <c r="Y1228" i="10"/>
  <c r="AA1228" i="10" s="1"/>
  <c r="T1274" i="10"/>
  <c r="V1274" i="10" s="1"/>
  <c r="Y1274" i="10"/>
  <c r="AA1274" i="10" s="1"/>
  <c r="T1178" i="10"/>
  <c r="Y1178" i="10"/>
  <c r="R1178" i="10"/>
  <c r="T1146" i="10"/>
  <c r="Y1146" i="10"/>
  <c r="R1146" i="10"/>
  <c r="T1114" i="10"/>
  <c r="Y1114" i="10"/>
  <c r="R1114" i="10"/>
  <c r="T1082" i="10"/>
  <c r="Y1082" i="10"/>
  <c r="R1082" i="10"/>
  <c r="T1050" i="10"/>
  <c r="Y1050" i="10"/>
  <c r="R1050" i="10"/>
  <c r="T1018" i="10"/>
  <c r="Y1018" i="10"/>
  <c r="R1018" i="10"/>
  <c r="T986" i="10"/>
  <c r="Y986" i="10"/>
  <c r="R986" i="10"/>
  <c r="T954" i="10"/>
  <c r="Y954" i="10"/>
  <c r="R954" i="10"/>
  <c r="Y604" i="10"/>
  <c r="AA604" i="10" s="1"/>
  <c r="AB604" i="10" s="1"/>
  <c r="T604" i="10"/>
  <c r="V604" i="10" s="1"/>
  <c r="W604" i="10" s="1"/>
  <c r="Y588" i="10"/>
  <c r="T588" i="10"/>
  <c r="Y572" i="10"/>
  <c r="AA572" i="10" s="1"/>
  <c r="AB572" i="10" s="1"/>
  <c r="T572" i="10"/>
  <c r="V572" i="10" s="1"/>
  <c r="W572" i="10" s="1"/>
  <c r="Y556" i="10"/>
  <c r="AA556" i="10" s="1"/>
  <c r="T556" i="10"/>
  <c r="V556" i="10" s="1"/>
  <c r="Y540" i="10"/>
  <c r="T540" i="10"/>
  <c r="Y524" i="10"/>
  <c r="AA524" i="10" s="1"/>
  <c r="AB524" i="10" s="1"/>
  <c r="T524" i="10"/>
  <c r="Y508" i="10"/>
  <c r="T508" i="10"/>
  <c r="Y492" i="10"/>
  <c r="T492" i="10"/>
  <c r="T936" i="10"/>
  <c r="Y936" i="10"/>
  <c r="AA936" i="10" s="1"/>
  <c r="Y167" i="10"/>
  <c r="T167" i="10"/>
  <c r="Y183" i="10"/>
  <c r="T183" i="10"/>
  <c r="Y199" i="10"/>
  <c r="T199" i="10"/>
  <c r="Y215" i="10"/>
  <c r="T215" i="10"/>
  <c r="Y231" i="10"/>
  <c r="T231" i="10"/>
  <c r="Y247" i="10"/>
  <c r="T247" i="10"/>
  <c r="Y409" i="10"/>
  <c r="T409" i="10"/>
  <c r="Y413" i="10"/>
  <c r="T413" i="10"/>
  <c r="V24" i="10"/>
  <c r="X73" i="10"/>
  <c r="AA73" i="10" s="1"/>
  <c r="S73" i="10"/>
  <c r="R73" i="10"/>
  <c r="V21" i="10"/>
  <c r="V94" i="10"/>
  <c r="R125" i="10"/>
  <c r="V133" i="10"/>
  <c r="X155" i="10"/>
  <c r="AA155" i="10" s="1"/>
  <c r="S155" i="10"/>
  <c r="V155" i="10" s="1"/>
  <c r="R155" i="10"/>
  <c r="R167" i="10"/>
  <c r="X167" i="10"/>
  <c r="AA167" i="10" s="1"/>
  <c r="S167" i="10"/>
  <c r="V167" i="10" s="1"/>
  <c r="AA179" i="10"/>
  <c r="R183" i="10"/>
  <c r="V191" i="10"/>
  <c r="AA195" i="10"/>
  <c r="R207" i="10"/>
  <c r="X207" i="10"/>
  <c r="AA207" i="10" s="1"/>
  <c r="S207" i="10"/>
  <c r="V207" i="10" s="1"/>
  <c r="R215" i="10"/>
  <c r="V223" i="10"/>
  <c r="AA227" i="10"/>
  <c r="R231" i="10"/>
  <c r="R239" i="10"/>
  <c r="X239" i="10"/>
  <c r="AA239" i="10" s="1"/>
  <c r="S239" i="10"/>
  <c r="V239" i="10" s="1"/>
  <c r="AA397" i="10"/>
  <c r="V401" i="10"/>
  <c r="R422" i="10"/>
  <c r="X422" i="10"/>
  <c r="S422" i="10"/>
  <c r="R462" i="10"/>
  <c r="X462" i="10"/>
  <c r="S462" i="10"/>
  <c r="AA482" i="10"/>
  <c r="R486" i="10"/>
  <c r="R494" i="10"/>
  <c r="X494" i="10"/>
  <c r="S494" i="10"/>
  <c r="R510" i="10"/>
  <c r="X510" i="10"/>
  <c r="S510" i="10"/>
  <c r="V518" i="10"/>
  <c r="W518" i="10" s="1"/>
  <c r="AA522" i="10"/>
  <c r="R534" i="10"/>
  <c r="X534" i="10"/>
  <c r="AA534" i="10" s="1"/>
  <c r="S534" i="10"/>
  <c r="V534" i="10" s="1"/>
  <c r="W534" i="10" s="1"/>
  <c r="R550" i="10"/>
  <c r="X550" i="10"/>
  <c r="S550" i="10"/>
  <c r="V566" i="10"/>
  <c r="W566" i="10" s="1"/>
  <c r="AA570" i="10"/>
  <c r="R590" i="10"/>
  <c r="X590" i="10"/>
  <c r="S590" i="10"/>
  <c r="AA602" i="10"/>
  <c r="Y421" i="10"/>
  <c r="T421" i="10"/>
  <c r="Y429" i="10"/>
  <c r="T429" i="10"/>
  <c r="Y437" i="10"/>
  <c r="T437" i="10"/>
  <c r="Y445" i="10"/>
  <c r="T445" i="10"/>
  <c r="Y453" i="10"/>
  <c r="T453" i="10"/>
  <c r="Y461" i="10"/>
  <c r="T461" i="10"/>
  <c r="Y469" i="10"/>
  <c r="T469" i="10"/>
  <c r="Y477" i="10"/>
  <c r="T477" i="10"/>
  <c r="X853" i="10"/>
  <c r="AA853" i="10" s="1"/>
  <c r="S853" i="10"/>
  <c r="V853" i="10" s="1"/>
  <c r="R920" i="10"/>
  <c r="R952" i="10"/>
  <c r="V1403" i="10"/>
  <c r="V1467" i="10"/>
  <c r="R911" i="10"/>
  <c r="R939" i="10"/>
  <c r="V955" i="10"/>
  <c r="R971" i="10"/>
  <c r="R1003" i="10"/>
  <c r="V1019" i="10"/>
  <c r="W1019" i="10" s="1"/>
  <c r="R1035" i="10"/>
  <c r="AA1043" i="10"/>
  <c r="R1067" i="10"/>
  <c r="V1083" i="10"/>
  <c r="R1099" i="10"/>
  <c r="R1131" i="10"/>
  <c r="AA1139" i="10"/>
  <c r="V1147" i="10"/>
  <c r="R1163" i="10"/>
  <c r="AA1171" i="10"/>
  <c r="V1179" i="10"/>
  <c r="R1252" i="10"/>
  <c r="AA1507" i="10"/>
  <c r="R1492" i="10"/>
  <c r="AA12" i="22"/>
  <c r="AB12" i="22"/>
  <c r="AH12" i="22" s="1"/>
  <c r="AB58" i="22"/>
  <c r="AH58" i="22" s="1"/>
  <c r="AA58" i="22"/>
  <c r="AA69" i="22"/>
  <c r="AB69" i="22"/>
  <c r="AH69" i="22" s="1"/>
  <c r="AA102" i="22"/>
  <c r="AB102" i="22"/>
  <c r="AH102" i="22" s="1"/>
  <c r="AA109" i="22"/>
  <c r="AB109" i="22"/>
  <c r="AH109" i="22" s="1"/>
  <c r="AA117" i="22"/>
  <c r="AB117" i="22"/>
  <c r="AH117" i="22" s="1"/>
  <c r="AB123" i="22"/>
  <c r="AH123" i="22" s="1"/>
  <c r="AA123" i="22"/>
  <c r="AB131" i="22"/>
  <c r="AH131" i="22" s="1"/>
  <c r="AA131" i="22"/>
  <c r="AA264" i="10"/>
  <c r="V268" i="10"/>
  <c r="R272" i="10"/>
  <c r="AA304" i="10"/>
  <c r="V308" i="10"/>
  <c r="R312" i="10"/>
  <c r="AA320" i="10"/>
  <c r="AA184" i="10"/>
  <c r="R220" i="10"/>
  <c r="AA236" i="10"/>
  <c r="AA685" i="10"/>
  <c r="AB685" i="10" s="1"/>
  <c r="V689" i="10"/>
  <c r="R693" i="10"/>
  <c r="AA1495" i="10"/>
  <c r="AA1419" i="10"/>
  <c r="V1497" i="10"/>
  <c r="AB150" i="22"/>
  <c r="AH150" i="22" s="1"/>
  <c r="AA150" i="22"/>
  <c r="AB274" i="22"/>
  <c r="AH274" i="22" s="1"/>
  <c r="AA274" i="22"/>
  <c r="AA647" i="22"/>
  <c r="AB647" i="22"/>
  <c r="AH647" i="22" s="1"/>
  <c r="AA663" i="22"/>
  <c r="AB663" i="22"/>
  <c r="AH663" i="22" s="1"/>
  <c r="AB730" i="22"/>
  <c r="AH730" i="22" s="1"/>
  <c r="AI730" i="22" s="1"/>
  <c r="AA730" i="22"/>
  <c r="AA743" i="22"/>
  <c r="AB743" i="22"/>
  <c r="AH743" i="22" s="1"/>
  <c r="AB736" i="22"/>
  <c r="AH736" i="22" s="1"/>
  <c r="AI736" i="22" s="1"/>
  <c r="AA736" i="22"/>
  <c r="AB1508" i="22"/>
  <c r="AH1508" i="22" s="1"/>
  <c r="AA1508" i="22"/>
  <c r="Y150" i="10"/>
  <c r="T150" i="10"/>
  <c r="Y142" i="10"/>
  <c r="T142" i="10"/>
  <c r="Y134" i="10"/>
  <c r="T134" i="10"/>
  <c r="Y149" i="10"/>
  <c r="AA149" i="10" s="1"/>
  <c r="T149" i="10"/>
  <c r="V149" i="10" s="1"/>
  <c r="Y141" i="10"/>
  <c r="T141" i="10"/>
  <c r="V141" i="10" s="1"/>
  <c r="Y70" i="10"/>
  <c r="T70" i="10"/>
  <c r="Y62" i="10"/>
  <c r="T62" i="10"/>
  <c r="Y54" i="10"/>
  <c r="AA54" i="10" s="1"/>
  <c r="T54" i="10"/>
  <c r="V54" i="10" s="1"/>
  <c r="Y71" i="10"/>
  <c r="T71" i="10"/>
  <c r="Y63" i="10"/>
  <c r="T63" i="10"/>
  <c r="Y55" i="10"/>
  <c r="T55" i="10"/>
  <c r="AB134" i="22"/>
  <c r="AH134" i="22" s="1"/>
  <c r="AA134" i="22"/>
  <c r="AB148" i="22"/>
  <c r="AH148" i="22" s="1"/>
  <c r="AA148" i="22"/>
  <c r="AB394" i="22"/>
  <c r="AH394" i="22" s="1"/>
  <c r="AA394" i="22"/>
  <c r="AB390" i="22"/>
  <c r="AH390" i="22" s="1"/>
  <c r="AA390" i="22"/>
  <c r="AB393" i="22"/>
  <c r="AH393" i="22" s="1"/>
  <c r="AA393" i="22"/>
  <c r="AB398" i="22"/>
  <c r="AH398" i="22" s="1"/>
  <c r="AA398" i="22"/>
  <c r="AA406" i="22"/>
  <c r="AB406" i="22"/>
  <c r="AH406" i="22" s="1"/>
  <c r="AB641" i="22"/>
  <c r="AH641" i="22" s="1"/>
  <c r="AI641" i="22" s="1"/>
  <c r="AA641" i="22"/>
  <c r="AB642" i="22"/>
  <c r="AH642" i="22" s="1"/>
  <c r="AI642" i="22" s="1"/>
  <c r="AA642" i="22"/>
  <c r="AB644" i="22"/>
  <c r="AH644" i="22" s="1"/>
  <c r="AI644" i="22" s="1"/>
  <c r="AA644" i="22"/>
  <c r="AA432" i="22"/>
  <c r="AB432" i="22"/>
  <c r="AH432" i="22" s="1"/>
  <c r="AA440" i="22"/>
  <c r="AB440" i="22"/>
  <c r="AH440" i="22" s="1"/>
  <c r="AA448" i="22"/>
  <c r="AB448" i="22"/>
  <c r="AH448" i="22" s="1"/>
  <c r="AB435" i="22"/>
  <c r="AH435" i="22" s="1"/>
  <c r="AA435" i="22"/>
  <c r="AB443" i="22"/>
  <c r="AH443" i="22" s="1"/>
  <c r="AA443" i="22"/>
  <c r="AB699" i="22"/>
  <c r="AH699" i="22" s="1"/>
  <c r="AI699" i="22" s="1"/>
  <c r="AA699" i="22"/>
  <c r="AA481" i="22"/>
  <c r="AB481" i="22"/>
  <c r="AH481" i="22" s="1"/>
  <c r="AB487" i="22"/>
  <c r="AH487" i="22" s="1"/>
  <c r="AA487" i="22"/>
  <c r="AB490" i="22"/>
  <c r="AH490" i="22" s="1"/>
  <c r="AA490" i="22"/>
  <c r="AB488" i="22"/>
  <c r="AH488" i="22" s="1"/>
  <c r="AA488" i="22"/>
  <c r="AB13" i="22"/>
  <c r="AH13" i="22" s="1"/>
  <c r="AA13" i="22"/>
  <c r="AB21" i="22"/>
  <c r="AH21" i="22" s="1"/>
  <c r="AA21" i="22"/>
  <c r="AB518" i="22"/>
  <c r="AH518" i="22" s="1"/>
  <c r="AI518" i="22" s="1"/>
  <c r="AA518" i="22"/>
  <c r="AB512" i="22"/>
  <c r="AH512" i="22" s="1"/>
  <c r="AI512" i="22" s="1"/>
  <c r="AA512" i="22"/>
  <c r="AB528" i="22"/>
  <c r="AH528" i="22" s="1"/>
  <c r="AI528" i="22" s="1"/>
  <c r="AA528" i="22"/>
  <c r="AB53" i="22"/>
  <c r="AH53" i="22" s="1"/>
  <c r="AA53" i="22"/>
  <c r="AB61" i="22"/>
  <c r="AH61" i="22" s="1"/>
  <c r="AA61" i="22"/>
  <c r="AB314" i="22"/>
  <c r="AH314" i="22" s="1"/>
  <c r="AA314" i="22"/>
  <c r="AB307" i="22"/>
  <c r="AH307" i="22" s="1"/>
  <c r="AA307" i="22"/>
  <c r="AB323" i="22"/>
  <c r="AH323" i="22" s="1"/>
  <c r="AA323" i="22"/>
  <c r="AB317" i="22"/>
  <c r="AH317" i="22" s="1"/>
  <c r="AA317" i="22"/>
  <c r="AA312" i="22"/>
  <c r="AB312" i="22"/>
  <c r="AH312" i="22" s="1"/>
  <c r="AB558" i="22"/>
  <c r="AH558" i="22" s="1"/>
  <c r="AA558" i="22"/>
  <c r="AB566" i="22"/>
  <c r="AH566" i="22" s="1"/>
  <c r="AI566" i="22" s="1"/>
  <c r="AA566" i="22"/>
  <c r="AB574" i="22"/>
  <c r="AH574" i="22" s="1"/>
  <c r="AA574" i="22"/>
  <c r="AB96" i="22"/>
  <c r="AH96" i="22" s="1"/>
  <c r="AA96" i="22"/>
  <c r="AB350" i="22"/>
  <c r="AH350" i="22" s="1"/>
  <c r="AA350" i="22"/>
  <c r="AB347" i="22"/>
  <c r="AH347" i="22" s="1"/>
  <c r="AA347" i="22"/>
  <c r="AB363" i="22"/>
  <c r="AH363" i="22" s="1"/>
  <c r="AA363" i="22"/>
  <c r="AB357" i="22"/>
  <c r="AH357" i="22" s="1"/>
  <c r="AA357" i="22"/>
  <c r="AA352" i="22"/>
  <c r="AB352" i="22"/>
  <c r="AH352" i="22" s="1"/>
  <c r="AB604" i="22"/>
  <c r="AH604" i="22" s="1"/>
  <c r="AI604" i="22" s="1"/>
  <c r="AA604" i="22"/>
  <c r="AB616" i="22"/>
  <c r="AH616" i="22" s="1"/>
  <c r="AA616" i="22"/>
  <c r="AB613" i="22"/>
  <c r="AH613" i="22" s="1"/>
  <c r="AI613" i="22" s="1"/>
  <c r="AA613" i="22"/>
  <c r="AB610" i="22"/>
  <c r="AH610" i="22" s="1"/>
  <c r="AI610" i="22" s="1"/>
  <c r="AA610" i="22"/>
  <c r="X202" i="10"/>
  <c r="S202" i="10"/>
  <c r="R202" i="10"/>
  <c r="R719" i="10"/>
  <c r="S719" i="10"/>
  <c r="X719" i="10"/>
  <c r="R715" i="10"/>
  <c r="S715" i="10"/>
  <c r="X715" i="10"/>
  <c r="R711" i="10"/>
  <c r="S711" i="10"/>
  <c r="X711" i="10"/>
  <c r="R707" i="10"/>
  <c r="S707" i="10"/>
  <c r="X707" i="10"/>
  <c r="R703" i="10"/>
  <c r="S703" i="10"/>
  <c r="X703" i="10"/>
  <c r="X206" i="10"/>
  <c r="AA206" i="10" s="1"/>
  <c r="S206" i="10"/>
  <c r="V206" i="10" s="1"/>
  <c r="R206" i="10"/>
  <c r="X200" i="10"/>
  <c r="AA200" i="10" s="1"/>
  <c r="S200" i="10"/>
  <c r="V200" i="10" s="1"/>
  <c r="R200" i="10"/>
  <c r="R300" i="10"/>
  <c r="S300" i="10"/>
  <c r="V300" i="10" s="1"/>
  <c r="X300" i="10"/>
  <c r="AA300" i="10" s="1"/>
  <c r="R296" i="10"/>
  <c r="S296" i="10"/>
  <c r="V296" i="10" s="1"/>
  <c r="X296" i="10"/>
  <c r="AA296" i="10" s="1"/>
  <c r="R292" i="10"/>
  <c r="S292" i="10"/>
  <c r="V292" i="10" s="1"/>
  <c r="X292" i="10"/>
  <c r="AA292" i="10" s="1"/>
  <c r="R288" i="10"/>
  <c r="S288" i="10"/>
  <c r="V288" i="10" s="1"/>
  <c r="X288" i="10"/>
  <c r="AA288" i="10" s="1"/>
  <c r="R284" i="10"/>
  <c r="S284" i="10"/>
  <c r="V284" i="10" s="1"/>
  <c r="X284" i="10"/>
  <c r="AA284" i="10" s="1"/>
  <c r="R280" i="10"/>
  <c r="S280" i="10"/>
  <c r="V280" i="10" s="1"/>
  <c r="X280" i="10"/>
  <c r="AA280" i="10" s="1"/>
  <c r="Y162" i="10"/>
  <c r="T162" i="10"/>
  <c r="Y154" i="10"/>
  <c r="T154" i="10"/>
  <c r="Y161" i="10"/>
  <c r="T161" i="10"/>
  <c r="R303" i="10"/>
  <c r="AA311" i="10"/>
  <c r="V315" i="10"/>
  <c r="R319" i="10"/>
  <c r="AA347" i="10"/>
  <c r="R355" i="10"/>
  <c r="AA363" i="10"/>
  <c r="AA192" i="10"/>
  <c r="R651" i="10"/>
  <c r="R727" i="10"/>
  <c r="R743" i="10"/>
  <c r="AA1505" i="10"/>
  <c r="AB250" i="22"/>
  <c r="AH250" i="22" s="1"/>
  <c r="AA250" i="22"/>
  <c r="AA697" i="22"/>
  <c r="AB697" i="22"/>
  <c r="AH697" i="22" s="1"/>
  <c r="AB702" i="22"/>
  <c r="AH702" i="22" s="1"/>
  <c r="AA702" i="22"/>
  <c r="AA724" i="22"/>
  <c r="AB724" i="22"/>
  <c r="AH724" i="22" s="1"/>
  <c r="AA712" i="22"/>
  <c r="AB712" i="22"/>
  <c r="AH712" i="22" s="1"/>
  <c r="AA745" i="22"/>
  <c r="AB745" i="22"/>
  <c r="AH745" i="22" s="1"/>
  <c r="AB1511" i="22"/>
  <c r="AH1511" i="22" s="1"/>
  <c r="AA1511" i="22"/>
  <c r="Y108" i="10"/>
  <c r="T108" i="10"/>
  <c r="V108" i="10" s="1"/>
  <c r="Y100" i="10"/>
  <c r="T100" i="10"/>
  <c r="Y92" i="10"/>
  <c r="T92" i="10"/>
  <c r="Y111" i="10"/>
  <c r="T111" i="10"/>
  <c r="Y103" i="10"/>
  <c r="T103" i="10"/>
  <c r="Y95" i="10"/>
  <c r="T95" i="10"/>
  <c r="H43" i="114"/>
  <c r="AA266" i="10"/>
  <c r="V270" i="10"/>
  <c r="R274" i="10"/>
  <c r="AA302" i="10"/>
  <c r="V306" i="10"/>
  <c r="R310" i="10"/>
  <c r="AA318" i="10"/>
  <c r="V322" i="10"/>
  <c r="R346" i="10"/>
  <c r="AA354" i="10"/>
  <c r="V358" i="10"/>
  <c r="R362" i="10"/>
  <c r="V188" i="10"/>
  <c r="V216" i="10"/>
  <c r="R178" i="10"/>
  <c r="R646" i="10"/>
  <c r="R683" i="10"/>
  <c r="R699" i="10"/>
  <c r="AA726" i="10"/>
  <c r="AB726" i="10" s="1"/>
  <c r="R734" i="10"/>
  <c r="V1511" i="10"/>
  <c r="R1395" i="10"/>
  <c r="V1443" i="10"/>
  <c r="AA1459" i="10"/>
  <c r="R1473" i="10"/>
  <c r="AB155" i="22"/>
  <c r="AH155" i="22" s="1"/>
  <c r="AA155" i="22"/>
  <c r="AA673" i="22"/>
  <c r="AB673" i="22"/>
  <c r="AH673" i="22" s="1"/>
  <c r="AA742" i="22"/>
  <c r="AB742" i="22"/>
  <c r="AH742" i="22" s="1"/>
  <c r="AB750" i="22"/>
  <c r="AH750" i="22" s="1"/>
  <c r="AA750" i="22"/>
  <c r="AB122" i="22"/>
  <c r="AH122" i="22" s="1"/>
  <c r="AA122" i="22"/>
  <c r="AB118" i="22"/>
  <c r="AH118" i="22" s="1"/>
  <c r="AA118" i="22"/>
  <c r="AB132" i="22"/>
  <c r="AH132" i="22" s="1"/>
  <c r="AA132" i="22"/>
  <c r="AB372" i="22"/>
  <c r="AH372" i="22" s="1"/>
  <c r="AA372" i="22"/>
  <c r="AB366" i="22"/>
  <c r="AH366" i="22" s="1"/>
  <c r="AA366" i="22"/>
  <c r="AB382" i="22"/>
  <c r="AH382" i="22" s="1"/>
  <c r="AA382" i="22"/>
  <c r="AB377" i="22"/>
  <c r="AH377" i="22" s="1"/>
  <c r="AA377" i="22"/>
  <c r="AB371" i="22"/>
  <c r="AH371" i="22" s="1"/>
  <c r="AA371" i="22"/>
  <c r="AB636" i="22"/>
  <c r="AH636" i="22" s="1"/>
  <c r="AA636" i="22"/>
  <c r="AB621" i="22"/>
  <c r="AH621" i="22" s="1"/>
  <c r="AA621" i="22"/>
  <c r="AB637" i="22"/>
  <c r="AH637" i="22" s="1"/>
  <c r="AA637" i="22"/>
  <c r="AB634" i="22"/>
  <c r="AH634" i="22" s="1"/>
  <c r="AA634" i="22"/>
  <c r="AA412" i="22"/>
  <c r="AB412" i="22"/>
  <c r="AH412" i="22" s="1"/>
  <c r="AA420" i="22"/>
  <c r="AB420" i="22"/>
  <c r="AH420" i="22" s="1"/>
  <c r="AB407" i="22"/>
  <c r="AH407" i="22" s="1"/>
  <c r="AA407" i="22"/>
  <c r="AB415" i="22"/>
  <c r="AH415" i="22" s="1"/>
  <c r="AA415" i="22"/>
  <c r="AB423" i="22"/>
  <c r="AH423" i="22" s="1"/>
  <c r="AA423" i="22"/>
  <c r="AA450" i="22"/>
  <c r="AB450" i="22"/>
  <c r="AH450" i="22" s="1"/>
  <c r="AA458" i="22"/>
  <c r="AB458" i="22"/>
  <c r="AH458" i="22" s="1"/>
  <c r="AB449" i="22"/>
  <c r="AH449" i="22" s="1"/>
  <c r="AA449" i="22"/>
  <c r="AB457" i="22"/>
  <c r="AH457" i="22" s="1"/>
  <c r="AA457" i="22"/>
  <c r="AB701" i="22"/>
  <c r="AH701" i="22" s="1"/>
  <c r="AA701" i="22"/>
  <c r="AB491" i="22"/>
  <c r="AH491" i="22" s="1"/>
  <c r="AA491" i="22"/>
  <c r="AB494" i="22"/>
  <c r="AH494" i="22" s="1"/>
  <c r="AA494" i="22"/>
  <c r="AB510" i="22"/>
  <c r="AH510" i="22" s="1"/>
  <c r="AA510" i="22"/>
  <c r="AB505" i="22"/>
  <c r="AH505" i="22" s="1"/>
  <c r="AA505" i="22"/>
  <c r="AB500" i="22"/>
  <c r="AH500" i="22" s="1"/>
  <c r="AA500" i="22"/>
  <c r="AB511" i="22"/>
  <c r="AH511" i="22" s="1"/>
  <c r="AA511" i="22"/>
  <c r="AB29" i="22"/>
  <c r="AH29" i="22" s="1"/>
  <c r="AA29" i="22"/>
  <c r="AB37" i="22"/>
  <c r="AH37" i="22" s="1"/>
  <c r="AA37" i="22"/>
  <c r="AB45" i="22"/>
  <c r="AH45" i="22" s="1"/>
  <c r="AA45" i="22"/>
  <c r="AB298" i="22"/>
  <c r="AH298" i="22" s="1"/>
  <c r="AA298" i="22"/>
  <c r="AB289" i="22"/>
  <c r="AH289" i="22" s="1"/>
  <c r="AA289" i="22"/>
  <c r="AA288" i="22"/>
  <c r="AB288" i="22"/>
  <c r="AH288" i="22" s="1"/>
  <c r="AB534" i="22"/>
  <c r="AH534" i="22" s="1"/>
  <c r="AI534" i="22" s="1"/>
  <c r="AA534" i="22"/>
  <c r="AB550" i="22"/>
  <c r="AH550" i="22" s="1"/>
  <c r="AI550" i="22" s="1"/>
  <c r="AA550" i="22"/>
  <c r="AB540" i="22"/>
  <c r="AH540" i="22" s="1"/>
  <c r="AI540" i="22" s="1"/>
  <c r="AA540" i="22"/>
  <c r="AB88" i="22"/>
  <c r="AH88" i="22" s="1"/>
  <c r="AA88" i="22"/>
  <c r="AB334" i="22"/>
  <c r="AH334" i="22" s="1"/>
  <c r="AA334" i="22"/>
  <c r="AB331" i="22"/>
  <c r="AH331" i="22" s="1"/>
  <c r="AA331" i="22"/>
  <c r="AB325" i="22"/>
  <c r="AH325" i="22" s="1"/>
  <c r="AA325" i="22"/>
  <c r="AB341" i="22"/>
  <c r="AH341" i="22" s="1"/>
  <c r="AA341" i="22"/>
  <c r="AA336" i="22"/>
  <c r="AB336" i="22"/>
  <c r="AH336" i="22" s="1"/>
  <c r="AB592" i="22"/>
  <c r="AH592" i="22" s="1"/>
  <c r="AI592" i="22" s="1"/>
  <c r="AA592" i="22"/>
  <c r="AB582" i="22"/>
  <c r="AH582" i="22" s="1"/>
  <c r="AI582" i="22" s="1"/>
  <c r="AA582" i="22"/>
  <c r="AB593" i="22"/>
  <c r="AH593" i="22" s="1"/>
  <c r="AI593" i="22" s="1"/>
  <c r="AA593" i="22"/>
  <c r="AB594" i="22"/>
  <c r="AH594" i="22" s="1"/>
  <c r="AI594" i="22" s="1"/>
  <c r="AA594" i="22"/>
  <c r="R679" i="10"/>
  <c r="S679" i="10"/>
  <c r="X679" i="10"/>
  <c r="R675" i="10"/>
  <c r="S675" i="10"/>
  <c r="X675" i="10"/>
  <c r="R671" i="10"/>
  <c r="S671" i="10"/>
  <c r="X671" i="10"/>
  <c r="R667" i="10"/>
  <c r="S667" i="10"/>
  <c r="X667" i="10"/>
  <c r="R663" i="10"/>
  <c r="S663" i="10"/>
  <c r="X663" i="10"/>
  <c r="X250" i="10"/>
  <c r="S250" i="10"/>
  <c r="R250" i="10"/>
  <c r="R259" i="10"/>
  <c r="X259" i="10"/>
  <c r="AA259" i="10" s="1"/>
  <c r="S259" i="10"/>
  <c r="V259" i="10" s="1"/>
  <c r="R255" i="10"/>
  <c r="X255" i="10"/>
  <c r="AA255" i="10" s="1"/>
  <c r="S255" i="10"/>
  <c r="V255" i="10" s="1"/>
  <c r="R759" i="10"/>
  <c r="S759" i="10"/>
  <c r="X759" i="10"/>
  <c r="R755" i="10"/>
  <c r="S755" i="10"/>
  <c r="X755" i="10"/>
  <c r="R751" i="10"/>
  <c r="S751" i="10"/>
  <c r="X751" i="10"/>
  <c r="R747" i="10"/>
  <c r="S747" i="10"/>
  <c r="X747" i="10"/>
  <c r="X246" i="10"/>
  <c r="AA246" i="10" s="1"/>
  <c r="S246" i="10"/>
  <c r="V246" i="10" s="1"/>
  <c r="R246" i="10"/>
  <c r="S762" i="10"/>
  <c r="V762" i="10" s="1"/>
  <c r="R762" i="10"/>
  <c r="X762" i="10"/>
  <c r="AA762" i="10" s="1"/>
  <c r="R341" i="10"/>
  <c r="S341" i="10"/>
  <c r="V341" i="10" s="1"/>
  <c r="X341" i="10"/>
  <c r="AA341" i="10" s="1"/>
  <c r="R337" i="10"/>
  <c r="S337" i="10"/>
  <c r="V337" i="10" s="1"/>
  <c r="X337" i="10"/>
  <c r="AA337" i="10" s="1"/>
  <c r="R333" i="10"/>
  <c r="S333" i="10"/>
  <c r="V333" i="10" s="1"/>
  <c r="X333" i="10"/>
  <c r="AA333" i="10" s="1"/>
  <c r="R329" i="10"/>
  <c r="S329" i="10"/>
  <c r="V329" i="10" s="1"/>
  <c r="X329" i="10"/>
  <c r="AA329" i="10" s="1"/>
  <c r="R325" i="10"/>
  <c r="S325" i="10"/>
  <c r="V325" i="10" s="1"/>
  <c r="X325" i="10"/>
  <c r="AA325" i="10" s="1"/>
  <c r="X835" i="10"/>
  <c r="AA835" i="10" s="1"/>
  <c r="AB835" i="10" s="1"/>
  <c r="S835" i="10"/>
  <c r="V835" i="10" s="1"/>
  <c r="AA261" i="10"/>
  <c r="V265" i="10"/>
  <c r="R269" i="10"/>
  <c r="AA277" i="10"/>
  <c r="R345" i="10"/>
  <c r="AA353" i="10"/>
  <c r="V357" i="10"/>
  <c r="R361" i="10"/>
  <c r="AA366" i="10"/>
  <c r="V367" i="10"/>
  <c r="AA370" i="10"/>
  <c r="V371" i="10"/>
  <c r="AA374" i="10"/>
  <c r="V375" i="10"/>
  <c r="AA378" i="10"/>
  <c r="V379" i="10"/>
  <c r="AA382" i="10"/>
  <c r="V383" i="10"/>
  <c r="V186" i="10"/>
  <c r="V222" i="10"/>
  <c r="AA230" i="10"/>
  <c r="V641" i="10"/>
  <c r="R645" i="10"/>
  <c r="AA657" i="10"/>
  <c r="AB657" i="10" s="1"/>
  <c r="R690" i="10"/>
  <c r="V725" i="10"/>
  <c r="R729" i="10"/>
  <c r="AA737" i="10"/>
  <c r="AB737" i="10" s="1"/>
  <c r="V741" i="10"/>
  <c r="AA708" i="22"/>
  <c r="AB708" i="22"/>
  <c r="AH708" i="22" s="1"/>
  <c r="AB764" i="22"/>
  <c r="AH764" i="22" s="1"/>
  <c r="AA764" i="22"/>
  <c r="Y20" i="10"/>
  <c r="T20" i="10"/>
  <c r="Y12" i="10"/>
  <c r="T12" i="10"/>
  <c r="Y25" i="10"/>
  <c r="T25" i="10"/>
  <c r="Y17" i="10"/>
  <c r="T17" i="10"/>
  <c r="Y9" i="10"/>
  <c r="T9" i="10"/>
  <c r="AA146" i="22"/>
  <c r="AH1294" i="22"/>
  <c r="AH1466" i="22"/>
  <c r="AA801" i="10"/>
  <c r="AB801" i="10" s="1"/>
  <c r="AA879" i="10"/>
  <c r="AB879" i="10" s="1"/>
  <c r="AA839" i="10"/>
  <c r="AB839" i="10" s="1"/>
  <c r="Z1462" i="10"/>
  <c r="U1462" i="10"/>
  <c r="Z1279" i="10"/>
  <c r="U1279" i="10"/>
  <c r="Z1478" i="10"/>
  <c r="U1478" i="10"/>
  <c r="Z1063" i="10"/>
  <c r="U1063" i="10"/>
  <c r="Z875" i="10"/>
  <c r="AA875" i="10" s="1"/>
  <c r="U875" i="10"/>
  <c r="R875" i="10"/>
  <c r="Y1327" i="10"/>
  <c r="AA1327" i="10" s="1"/>
  <c r="T1327" i="10"/>
  <c r="V1327" i="10" s="1"/>
  <c r="R1327" i="10"/>
  <c r="T1388" i="10"/>
  <c r="V1388" i="10" s="1"/>
  <c r="Y1388" i="10"/>
  <c r="AA1388" i="10" s="1"/>
  <c r="R1388" i="10"/>
  <c r="T1219" i="10"/>
  <c r="Y1219" i="10"/>
  <c r="R1219" i="10"/>
  <c r="T1144" i="10"/>
  <c r="V1144" i="10" s="1"/>
  <c r="W1144" i="10" s="1"/>
  <c r="Y1144" i="10"/>
  <c r="AA1144" i="10" s="1"/>
  <c r="AB1144" i="10" s="1"/>
  <c r="R1144" i="10"/>
  <c r="T1016" i="10"/>
  <c r="Y1016" i="10"/>
  <c r="R1016" i="10"/>
  <c r="Y587" i="10"/>
  <c r="T587" i="10"/>
  <c r="Y523" i="10"/>
  <c r="AA523" i="10" s="1"/>
  <c r="AB523" i="10" s="1"/>
  <c r="T523" i="10"/>
  <c r="V523" i="10" s="1"/>
  <c r="W523" i="10" s="1"/>
  <c r="T934" i="10"/>
  <c r="Y934" i="10"/>
  <c r="U32" i="10"/>
  <c r="Z32" i="10"/>
  <c r="U64" i="10"/>
  <c r="Z64" i="10"/>
  <c r="U104" i="10"/>
  <c r="Z104" i="10"/>
  <c r="U152" i="10"/>
  <c r="Z152" i="10"/>
  <c r="Z502" i="10"/>
  <c r="U502" i="10"/>
  <c r="Z571" i="10"/>
  <c r="AA571" i="10" s="1"/>
  <c r="U571" i="10"/>
  <c r="V571" i="10" s="1"/>
  <c r="S126" i="10"/>
  <c r="V126" i="10" s="1"/>
  <c r="X126" i="10"/>
  <c r="AA126" i="10" s="1"/>
  <c r="R126" i="10"/>
  <c r="U242" i="10"/>
  <c r="Z242" i="10"/>
  <c r="Z598" i="10"/>
  <c r="U598" i="10"/>
  <c r="X26" i="10"/>
  <c r="S26" i="10"/>
  <c r="R26" i="10"/>
  <c r="Z576" i="10"/>
  <c r="U576" i="10"/>
  <c r="R455" i="10"/>
  <c r="X455" i="10"/>
  <c r="S455" i="10"/>
  <c r="R551" i="10"/>
  <c r="X551" i="10"/>
  <c r="AA551" i="10" s="1"/>
  <c r="S551" i="10"/>
  <c r="Y658" i="10"/>
  <c r="AA658" i="10" s="1"/>
  <c r="T658" i="10"/>
  <c r="V658" i="10" s="1"/>
  <c r="Y670" i="10"/>
  <c r="T670" i="10"/>
  <c r="Y682" i="10"/>
  <c r="T682" i="10"/>
  <c r="Y698" i="10"/>
  <c r="AA698" i="10" s="1"/>
  <c r="AB698" i="10" s="1"/>
  <c r="T698" i="10"/>
  <c r="Y714" i="10"/>
  <c r="T714" i="10"/>
  <c r="Y730" i="10"/>
  <c r="AA730" i="10" s="1"/>
  <c r="T730" i="10"/>
  <c r="V730" i="10" s="1"/>
  <c r="Y738" i="10"/>
  <c r="T738" i="10"/>
  <c r="V738" i="10" s="1"/>
  <c r="W738" i="10" s="1"/>
  <c r="Y750" i="10"/>
  <c r="T750" i="10"/>
  <c r="AA632" i="10"/>
  <c r="AB632" i="10" s="1"/>
  <c r="R921" i="10"/>
  <c r="X921" i="10"/>
  <c r="S921" i="10"/>
  <c r="R969" i="10"/>
  <c r="X969" i="10"/>
  <c r="S969" i="10"/>
  <c r="R1033" i="10"/>
  <c r="X1033" i="10"/>
  <c r="S1033" i="10"/>
  <c r="R1081" i="10"/>
  <c r="X1081" i="10"/>
  <c r="S1081" i="10"/>
  <c r="V1081" i="10" s="1"/>
  <c r="R1129" i="10"/>
  <c r="X1129" i="10"/>
  <c r="S1129" i="10"/>
  <c r="Y1192" i="10"/>
  <c r="T1192" i="10"/>
  <c r="V1192" i="10" s="1"/>
  <c r="Z1206" i="10"/>
  <c r="AA1206" i="10" s="1"/>
  <c r="U1206" i="10"/>
  <c r="V1206" i="10" s="1"/>
  <c r="AA1338" i="10"/>
  <c r="Z1212" i="10"/>
  <c r="U1212" i="10"/>
  <c r="Z1272" i="10"/>
  <c r="U1272" i="10"/>
  <c r="Z1336" i="10"/>
  <c r="U1336" i="10"/>
  <c r="Z1481" i="10"/>
  <c r="AA1481" i="10" s="1"/>
  <c r="U1481" i="10"/>
  <c r="V1481" i="10" s="1"/>
  <c r="AB56" i="22"/>
  <c r="AH56" i="22" s="1"/>
  <c r="AA56" i="22"/>
  <c r="AA237" i="22"/>
  <c r="AB237" i="22"/>
  <c r="AH237" i="22" s="1"/>
  <c r="AA247" i="22"/>
  <c r="AB247" i="22"/>
  <c r="AH247" i="22" s="1"/>
  <c r="AA193" i="22"/>
  <c r="AB193" i="22"/>
  <c r="AH193" i="22" s="1"/>
  <c r="AA206" i="22"/>
  <c r="AB206" i="22"/>
  <c r="AH206" i="22" s="1"/>
  <c r="AA571" i="22"/>
  <c r="AB571" i="22"/>
  <c r="AH571" i="22" s="1"/>
  <c r="AI571" i="22" s="1"/>
  <c r="U1510" i="10"/>
  <c r="Z1510" i="10"/>
  <c r="Z1261" i="10"/>
  <c r="U1261" i="10"/>
  <c r="Z1109" i="10"/>
  <c r="U1109" i="10"/>
  <c r="Z949" i="10"/>
  <c r="U949" i="10"/>
  <c r="X80" i="10"/>
  <c r="AA80" i="10" s="1"/>
  <c r="S80" i="10"/>
  <c r="V80" i="10" s="1"/>
  <c r="R80" i="10"/>
  <c r="Y502" i="10"/>
  <c r="T502" i="10"/>
  <c r="AH1001" i="22"/>
  <c r="AI1001" i="22" s="1"/>
  <c r="AH1165" i="22"/>
  <c r="AH1278" i="22"/>
  <c r="AA1355" i="22"/>
  <c r="AA1389" i="22"/>
  <c r="AH1376" i="22"/>
  <c r="AH1438" i="22"/>
  <c r="AH1475" i="22"/>
  <c r="AH1473" i="22"/>
  <c r="AA904" i="22"/>
  <c r="AH1358" i="22"/>
  <c r="AA1456" i="22"/>
  <c r="AA1225" i="22"/>
  <c r="AA1261" i="22"/>
  <c r="AH1352" i="22"/>
  <c r="AA1252" i="22"/>
  <c r="AH1247" i="22"/>
  <c r="AH1178" i="22"/>
  <c r="AH1239" i="22"/>
  <c r="V776" i="10"/>
  <c r="W776" i="10" s="1"/>
  <c r="AA810" i="10"/>
  <c r="AB810" i="10" s="1"/>
  <c r="V829" i="10"/>
  <c r="W829" i="10" s="1"/>
  <c r="V858" i="10"/>
  <c r="W858" i="10" s="1"/>
  <c r="AA873" i="10"/>
  <c r="AB873" i="10" s="1"/>
  <c r="Z1398" i="10"/>
  <c r="U1398" i="10"/>
  <c r="Z1416" i="10"/>
  <c r="U1416" i="10"/>
  <c r="Z1418" i="10"/>
  <c r="U1418" i="10"/>
  <c r="Z1412" i="10"/>
  <c r="U1412" i="10"/>
  <c r="Z1219" i="10"/>
  <c r="U1219" i="10"/>
  <c r="S62" i="10"/>
  <c r="V62" i="10" s="1"/>
  <c r="R62" i="10"/>
  <c r="X62" i="10"/>
  <c r="AA62" i="10" s="1"/>
  <c r="T1486" i="10"/>
  <c r="V1486" i="10" s="1"/>
  <c r="Y1486" i="10"/>
  <c r="AA1486" i="10" s="1"/>
  <c r="R1486" i="10"/>
  <c r="T1462" i="10"/>
  <c r="V1462" i="10" s="1"/>
  <c r="Y1462" i="10"/>
  <c r="R1462" i="10"/>
  <c r="Y1375" i="10"/>
  <c r="AA1375" i="10" s="1"/>
  <c r="T1375" i="10"/>
  <c r="V1375" i="10" s="1"/>
  <c r="R1375" i="10"/>
  <c r="Y1343" i="10"/>
  <c r="AA1343" i="10" s="1"/>
  <c r="T1343" i="10"/>
  <c r="V1343" i="10" s="1"/>
  <c r="R1343" i="10"/>
  <c r="Y1311" i="10"/>
  <c r="AA1311" i="10" s="1"/>
  <c r="T1311" i="10"/>
  <c r="V1311" i="10" s="1"/>
  <c r="R1311" i="10"/>
  <c r="Y1279" i="10"/>
  <c r="T1279" i="10"/>
  <c r="V1279" i="10" s="1"/>
  <c r="R1279" i="10"/>
  <c r="Y1247" i="10"/>
  <c r="AA1247" i="10" s="1"/>
  <c r="T1247" i="10"/>
  <c r="V1247" i="10" s="1"/>
  <c r="R1247" i="10"/>
  <c r="T1474" i="10"/>
  <c r="Y1474" i="10"/>
  <c r="T1450" i="10"/>
  <c r="V1450" i="10" s="1"/>
  <c r="Y1450" i="10"/>
  <c r="R1450" i="10"/>
  <c r="T1372" i="10"/>
  <c r="V1372" i="10" s="1"/>
  <c r="Y1372" i="10"/>
  <c r="AA1372" i="10" s="1"/>
  <c r="R1372" i="10"/>
  <c r="T1272" i="10"/>
  <c r="Y1272" i="10"/>
  <c r="AA1272" i="10" s="1"/>
  <c r="R1272" i="10"/>
  <c r="T1238" i="10"/>
  <c r="V1238" i="10" s="1"/>
  <c r="Y1238" i="10"/>
  <c r="AA1238" i="10" s="1"/>
  <c r="R1238" i="10"/>
  <c r="T1284" i="10"/>
  <c r="V1284" i="10" s="1"/>
  <c r="Y1284" i="10"/>
  <c r="T1330" i="10"/>
  <c r="V1330" i="10" s="1"/>
  <c r="Y1330" i="10"/>
  <c r="AA1330" i="10" s="1"/>
  <c r="T1197" i="10"/>
  <c r="V1197" i="10" s="1"/>
  <c r="Y1197" i="10"/>
  <c r="AA1197" i="10" s="1"/>
  <c r="R1197" i="10"/>
  <c r="T1160" i="10"/>
  <c r="V1160" i="10" s="1"/>
  <c r="Y1160" i="10"/>
  <c r="AA1160" i="10" s="1"/>
  <c r="R1160" i="10"/>
  <c r="T1128" i="10"/>
  <c r="V1128" i="10" s="1"/>
  <c r="W1128" i="10" s="1"/>
  <c r="Y1128" i="10"/>
  <c r="AA1128" i="10" s="1"/>
  <c r="AB1128" i="10" s="1"/>
  <c r="R1128" i="10"/>
  <c r="T1096" i="10"/>
  <c r="V1096" i="10" s="1"/>
  <c r="Y1096" i="10"/>
  <c r="AA1096" i="10" s="1"/>
  <c r="R1096" i="10"/>
  <c r="T1064" i="10"/>
  <c r="V1064" i="10" s="1"/>
  <c r="Y1064" i="10"/>
  <c r="AA1064" i="10" s="1"/>
  <c r="R1064" i="10"/>
  <c r="T1032" i="10"/>
  <c r="V1032" i="10" s="1"/>
  <c r="Y1032" i="10"/>
  <c r="R1032" i="10"/>
  <c r="T1000" i="10"/>
  <c r="Y1000" i="10"/>
  <c r="R1000" i="10"/>
  <c r="T968" i="10"/>
  <c r="Y968" i="10"/>
  <c r="R968" i="10"/>
  <c r="Y611" i="10"/>
  <c r="AA611" i="10" s="1"/>
  <c r="AB611" i="10" s="1"/>
  <c r="T611" i="10"/>
  <c r="V611" i="10" s="1"/>
  <c r="W611" i="10" s="1"/>
  <c r="Y595" i="10"/>
  <c r="T595" i="10"/>
  <c r="Y579" i="10"/>
  <c r="T579" i="10"/>
  <c r="Y563" i="10"/>
  <c r="T563" i="10"/>
  <c r="V563" i="10" s="1"/>
  <c r="W563" i="10" s="1"/>
  <c r="Y547" i="10"/>
  <c r="T547" i="10"/>
  <c r="Y531" i="10"/>
  <c r="AA531" i="10" s="1"/>
  <c r="AB531" i="10" s="1"/>
  <c r="T531" i="10"/>
  <c r="V531" i="10" s="1"/>
  <c r="W531" i="10" s="1"/>
  <c r="AC531" i="10" s="1"/>
  <c r="Y515" i="10"/>
  <c r="AA515" i="10" s="1"/>
  <c r="AB515" i="10" s="1"/>
  <c r="T515" i="10"/>
  <c r="V515" i="10" s="1"/>
  <c r="W515" i="10" s="1"/>
  <c r="Y499" i="10"/>
  <c r="T499" i="10"/>
  <c r="T950" i="10"/>
  <c r="Y950" i="10"/>
  <c r="T902" i="10"/>
  <c r="Y902" i="10"/>
  <c r="U12" i="10"/>
  <c r="Z12" i="10"/>
  <c r="U20" i="10"/>
  <c r="Z20" i="10"/>
  <c r="U28" i="10"/>
  <c r="Z28" i="10"/>
  <c r="U36" i="10"/>
  <c r="Z36" i="10"/>
  <c r="U44" i="10"/>
  <c r="Z44" i="10"/>
  <c r="U52" i="10"/>
  <c r="Z52" i="10"/>
  <c r="U60" i="10"/>
  <c r="Z60" i="10"/>
  <c r="U76" i="10"/>
  <c r="Z76" i="10"/>
  <c r="U92" i="10"/>
  <c r="Z92" i="10"/>
  <c r="U100" i="10"/>
  <c r="Z100" i="10"/>
  <c r="U116" i="10"/>
  <c r="V116" i="10" s="1"/>
  <c r="Z116" i="10"/>
  <c r="AA116" i="10" s="1"/>
  <c r="U132" i="10"/>
  <c r="Z132" i="10"/>
  <c r="AA132" i="10" s="1"/>
  <c r="U140" i="10"/>
  <c r="Z140" i="10"/>
  <c r="U156" i="10"/>
  <c r="Z156" i="10"/>
  <c r="U164" i="10"/>
  <c r="Z164" i="10"/>
  <c r="Y181" i="10"/>
  <c r="AA181" i="10" s="1"/>
  <c r="T181" i="10"/>
  <c r="V181" i="10" s="1"/>
  <c r="Y197" i="10"/>
  <c r="T197" i="10"/>
  <c r="Y213" i="10"/>
  <c r="T213" i="10"/>
  <c r="Y229" i="10"/>
  <c r="AA229" i="10" s="1"/>
  <c r="T229" i="10"/>
  <c r="V229" i="10" s="1"/>
  <c r="Y245" i="10"/>
  <c r="T245" i="10"/>
  <c r="Z477" i="10"/>
  <c r="U477" i="10"/>
  <c r="Z588" i="10"/>
  <c r="U588" i="10"/>
  <c r="Z426" i="10"/>
  <c r="U426" i="10"/>
  <c r="Z442" i="10"/>
  <c r="AA442" i="10" s="1"/>
  <c r="U442" i="10"/>
  <c r="V442" i="10" s="1"/>
  <c r="Z464" i="10"/>
  <c r="U464" i="10"/>
  <c r="Z555" i="10"/>
  <c r="U555" i="10"/>
  <c r="Z597" i="10"/>
  <c r="U597" i="10"/>
  <c r="X29" i="10"/>
  <c r="AA29" i="10" s="1"/>
  <c r="S29" i="10"/>
  <c r="V29" i="10" s="1"/>
  <c r="R29" i="10"/>
  <c r="S68" i="10"/>
  <c r="R68" i="10"/>
  <c r="X68" i="10"/>
  <c r="X110" i="10"/>
  <c r="AA110" i="10" s="1"/>
  <c r="S110" i="10"/>
  <c r="V110" i="10" s="1"/>
  <c r="R110" i="10"/>
  <c r="S143" i="10"/>
  <c r="V143" i="10" s="1"/>
  <c r="X143" i="10"/>
  <c r="AA143" i="10" s="1"/>
  <c r="R143" i="10"/>
  <c r="Y180" i="10"/>
  <c r="T180" i="10"/>
  <c r="V180" i="10" s="1"/>
  <c r="U202" i="10"/>
  <c r="Z202" i="10"/>
  <c r="U234" i="10"/>
  <c r="V234" i="10" s="1"/>
  <c r="Z234" i="10"/>
  <c r="U250" i="10"/>
  <c r="Z250" i="10"/>
  <c r="Z505" i="10"/>
  <c r="U505" i="10"/>
  <c r="Z548" i="10"/>
  <c r="U548" i="10"/>
  <c r="X42" i="10"/>
  <c r="AA42" i="10" s="1"/>
  <c r="S42" i="10"/>
  <c r="V42" i="10" s="1"/>
  <c r="R42" i="10"/>
  <c r="X85" i="10"/>
  <c r="AA85" i="10" s="1"/>
  <c r="S85" i="10"/>
  <c r="V85" i="10" s="1"/>
  <c r="R85" i="10"/>
  <c r="X119" i="10"/>
  <c r="AA119" i="10" s="1"/>
  <c r="S119" i="10"/>
  <c r="V119" i="10" s="1"/>
  <c r="R119" i="10"/>
  <c r="X150" i="10"/>
  <c r="AA150" i="10" s="1"/>
  <c r="S150" i="10"/>
  <c r="V150" i="10" s="1"/>
  <c r="R150" i="10"/>
  <c r="Y174" i="10"/>
  <c r="T174" i="10"/>
  <c r="Z560" i="10"/>
  <c r="U560" i="10"/>
  <c r="Z603" i="10"/>
  <c r="U603" i="10"/>
  <c r="V603" i="10" s="1"/>
  <c r="W603" i="10" s="1"/>
  <c r="R415" i="10"/>
  <c r="X415" i="10"/>
  <c r="AA415" i="10" s="1"/>
  <c r="S415" i="10"/>
  <c r="V415" i="10" s="1"/>
  <c r="R431" i="10"/>
  <c r="X431" i="10"/>
  <c r="AA431" i="10" s="1"/>
  <c r="S431" i="10"/>
  <c r="V431" i="10" s="1"/>
  <c r="R447" i="10"/>
  <c r="X447" i="10"/>
  <c r="AA447" i="10" s="1"/>
  <c r="S447" i="10"/>
  <c r="V447" i="10" s="1"/>
  <c r="R463" i="10"/>
  <c r="X463" i="10"/>
  <c r="S463" i="10"/>
  <c r="R479" i="10"/>
  <c r="X479" i="10"/>
  <c r="S479" i="10"/>
  <c r="R487" i="10"/>
  <c r="R503" i="10"/>
  <c r="X503" i="10"/>
  <c r="AA503" i="10" s="1"/>
  <c r="S503" i="10"/>
  <c r="V503" i="10" s="1"/>
  <c r="R519" i="10"/>
  <c r="R543" i="10"/>
  <c r="X543" i="10"/>
  <c r="S543" i="10"/>
  <c r="V559" i="10"/>
  <c r="W559" i="10" s="1"/>
  <c r="AA563" i="10"/>
  <c r="AB563" i="10" s="1"/>
  <c r="R567" i="10"/>
  <c r="R583" i="10"/>
  <c r="X583" i="10"/>
  <c r="AA583" i="10" s="1"/>
  <c r="AB583" i="10" s="1"/>
  <c r="S583" i="10"/>
  <c r="V599" i="10"/>
  <c r="W599" i="10" s="1"/>
  <c r="AA603" i="10"/>
  <c r="AB603" i="10" s="1"/>
  <c r="R607" i="10"/>
  <c r="U614" i="10"/>
  <c r="Z614" i="10"/>
  <c r="Y644" i="10"/>
  <c r="AA644" i="10" s="1"/>
  <c r="AB644" i="10" s="1"/>
  <c r="T644" i="10"/>
  <c r="V644" i="10" s="1"/>
  <c r="W644" i="10" s="1"/>
  <c r="Y648" i="10"/>
  <c r="AA648" i="10" s="1"/>
  <c r="T648" i="10"/>
  <c r="V648" i="10" s="1"/>
  <c r="Y652" i="10"/>
  <c r="AA652" i="10" s="1"/>
  <c r="AB652" i="10" s="1"/>
  <c r="T652" i="10"/>
  <c r="V652" i="10" s="1"/>
  <c r="W652" i="10" s="1"/>
  <c r="Y656" i="10"/>
  <c r="T656" i="10"/>
  <c r="V656" i="10" s="1"/>
  <c r="W656" i="10" s="1"/>
  <c r="Y660" i="10"/>
  <c r="T660" i="10"/>
  <c r="Y664" i="10"/>
  <c r="T664" i="10"/>
  <c r="Y668" i="10"/>
  <c r="T668" i="10"/>
  <c r="Y672" i="10"/>
  <c r="T672" i="10"/>
  <c r="Y676" i="10"/>
  <c r="T676" i="10"/>
  <c r="Y680" i="10"/>
  <c r="T680" i="10"/>
  <c r="Y684" i="10"/>
  <c r="AA684" i="10" s="1"/>
  <c r="T684" i="10"/>
  <c r="V684" i="10" s="1"/>
  <c r="Y688" i="10"/>
  <c r="AA688" i="10" s="1"/>
  <c r="AB688" i="10" s="1"/>
  <c r="T688" i="10"/>
  <c r="V688" i="10" s="1"/>
  <c r="W688" i="10" s="1"/>
  <c r="AC688" i="10" s="1"/>
  <c r="Y692" i="10"/>
  <c r="T692" i="10"/>
  <c r="V692" i="10" s="1"/>
  <c r="W692" i="10" s="1"/>
  <c r="Y696" i="10"/>
  <c r="AA696" i="10" s="1"/>
  <c r="AB696" i="10" s="1"/>
  <c r="T696" i="10"/>
  <c r="V696" i="10" s="1"/>
  <c r="W696" i="10" s="1"/>
  <c r="Y700" i="10"/>
  <c r="AA700" i="10" s="1"/>
  <c r="AB700" i="10" s="1"/>
  <c r="T700" i="10"/>
  <c r="Y704" i="10"/>
  <c r="T704" i="10"/>
  <c r="Y708" i="10"/>
  <c r="T708" i="10"/>
  <c r="Y712" i="10"/>
  <c r="T712" i="10"/>
  <c r="Y716" i="10"/>
  <c r="T716" i="10"/>
  <c r="Y720" i="10"/>
  <c r="T720" i="10"/>
  <c r="Y724" i="10"/>
  <c r="AA724" i="10" s="1"/>
  <c r="AB724" i="10" s="1"/>
  <c r="T724" i="10"/>
  <c r="V724" i="10" s="1"/>
  <c r="W724" i="10" s="1"/>
  <c r="Y728" i="10"/>
  <c r="AA728" i="10" s="1"/>
  <c r="T728" i="10"/>
  <c r="V728" i="10" s="1"/>
  <c r="Y732" i="10"/>
  <c r="AA732" i="10" s="1"/>
  <c r="T732" i="10"/>
  <c r="V732" i="10" s="1"/>
  <c r="Y736" i="10"/>
  <c r="AA736" i="10" s="1"/>
  <c r="AB736" i="10" s="1"/>
  <c r="T736" i="10"/>
  <c r="V736" i="10" s="1"/>
  <c r="W736" i="10" s="1"/>
  <c r="AC736" i="10" s="1"/>
  <c r="Y740" i="10"/>
  <c r="T740" i="10"/>
  <c r="V740" i="10" s="1"/>
  <c r="W740" i="10" s="1"/>
  <c r="Y744" i="10"/>
  <c r="T744" i="10"/>
  <c r="Y748" i="10"/>
  <c r="T748" i="10"/>
  <c r="Y752" i="10"/>
  <c r="T752" i="10"/>
  <c r="Y756" i="10"/>
  <c r="T756" i="10"/>
  <c r="Y760" i="10"/>
  <c r="T760" i="10"/>
  <c r="AA624" i="10"/>
  <c r="AB624" i="10" s="1"/>
  <c r="V628" i="10"/>
  <c r="W628" i="10" s="1"/>
  <c r="AC628" i="10" s="1"/>
  <c r="R902" i="10"/>
  <c r="R938" i="10"/>
  <c r="Z906" i="10"/>
  <c r="U906" i="10"/>
  <c r="R929" i="10"/>
  <c r="X929" i="10"/>
  <c r="S929" i="10"/>
  <c r="R945" i="10"/>
  <c r="X945" i="10"/>
  <c r="S945" i="10"/>
  <c r="R961" i="10"/>
  <c r="X961" i="10"/>
  <c r="S961" i="10"/>
  <c r="R977" i="10"/>
  <c r="X977" i="10"/>
  <c r="S977" i="10"/>
  <c r="R993" i="10"/>
  <c r="X993" i="10"/>
  <c r="S993" i="10"/>
  <c r="R1009" i="10"/>
  <c r="X1009" i="10"/>
  <c r="S1009" i="10"/>
  <c r="R1025" i="10"/>
  <c r="X1025" i="10"/>
  <c r="S1025" i="10"/>
  <c r="R1041" i="10"/>
  <c r="X1041" i="10"/>
  <c r="S1041" i="10"/>
  <c r="R1057" i="10"/>
  <c r="X1057" i="10"/>
  <c r="AA1057" i="10" s="1"/>
  <c r="S1057" i="10"/>
  <c r="R1073" i="10"/>
  <c r="X1073" i="10"/>
  <c r="AA1073" i="10" s="1"/>
  <c r="S1073" i="10"/>
  <c r="R1089" i="10"/>
  <c r="X1089" i="10"/>
  <c r="S1089" i="10"/>
  <c r="R1105" i="10"/>
  <c r="X1105" i="10"/>
  <c r="S1105" i="10"/>
  <c r="R1121" i="10"/>
  <c r="X1121" i="10"/>
  <c r="AA1121" i="10" s="1"/>
  <c r="S1121" i="10"/>
  <c r="R1137" i="10"/>
  <c r="X1137" i="10"/>
  <c r="S1137" i="10"/>
  <c r="R1153" i="10"/>
  <c r="X1153" i="10"/>
  <c r="AA1153" i="10" s="1"/>
  <c r="S1153" i="10"/>
  <c r="V1153" i="10" s="1"/>
  <c r="R1169" i="10"/>
  <c r="X1169" i="10"/>
  <c r="AA1169" i="10" s="1"/>
  <c r="S1169" i="10"/>
  <c r="V1169" i="10" s="1"/>
  <c r="R1185" i="10"/>
  <c r="X1185" i="10"/>
  <c r="AA1185" i="10" s="1"/>
  <c r="S1185" i="10"/>
  <c r="V1185" i="10" s="1"/>
  <c r="Y1208" i="10"/>
  <c r="AA1208" i="10" s="1"/>
  <c r="T1208" i="10"/>
  <c r="V1208" i="10" s="1"/>
  <c r="T819" i="10"/>
  <c r="V819" i="10" s="1"/>
  <c r="W819" i="10" s="1"/>
  <c r="Y819" i="10"/>
  <c r="AA819" i="10" s="1"/>
  <c r="AB819" i="10" s="1"/>
  <c r="V1290" i="10"/>
  <c r="AA1306" i="10"/>
  <c r="V1354" i="10"/>
  <c r="V1260" i="10"/>
  <c r="AA1292" i="10"/>
  <c r="R1437" i="10"/>
  <c r="Z1399" i="10"/>
  <c r="AA1399" i="10" s="1"/>
  <c r="U1399" i="10"/>
  <c r="Z1463" i="10"/>
  <c r="AA1463" i="10" s="1"/>
  <c r="U1463" i="10"/>
  <c r="V1463" i="10" s="1"/>
  <c r="Y1491" i="10"/>
  <c r="AA1491" i="10" s="1"/>
  <c r="T1491" i="10"/>
  <c r="V1491" i="10" s="1"/>
  <c r="Z1515" i="10"/>
  <c r="U1515" i="10"/>
  <c r="Z1232" i="10"/>
  <c r="U1232" i="10"/>
  <c r="Z1248" i="10"/>
  <c r="U1248" i="10"/>
  <c r="Z1264" i="10"/>
  <c r="U1264" i="10"/>
  <c r="Z1280" i="10"/>
  <c r="U1280" i="10"/>
  <c r="Z1296" i="10"/>
  <c r="U1296" i="10"/>
  <c r="Z1312" i="10"/>
  <c r="U1312" i="10"/>
  <c r="Z1328" i="10"/>
  <c r="U1328" i="10"/>
  <c r="Z1344" i="10"/>
  <c r="U1344" i="10"/>
  <c r="Z1360" i="10"/>
  <c r="U1360" i="10"/>
  <c r="Z1376" i="10"/>
  <c r="U1376" i="10"/>
  <c r="Z1509" i="10"/>
  <c r="U1509" i="10"/>
  <c r="V1509" i="10" s="1"/>
  <c r="Z1427" i="10"/>
  <c r="U1427" i="10"/>
  <c r="V1427" i="10" s="1"/>
  <c r="V1475" i="10"/>
  <c r="AA1482" i="10"/>
  <c r="AA34" i="22"/>
  <c r="AB34" i="22"/>
  <c r="AH34" i="22" s="1"/>
  <c r="AA1407" i="10"/>
  <c r="V1455" i="10"/>
  <c r="V1484" i="10"/>
  <c r="Y1513" i="10"/>
  <c r="AA1513" i="10" s="1"/>
  <c r="T1513" i="10"/>
  <c r="V1513" i="10" s="1"/>
  <c r="AB48" i="22"/>
  <c r="AH48" i="22" s="1"/>
  <c r="AA48" i="22"/>
  <c r="AB64" i="22"/>
  <c r="AH64" i="22" s="1"/>
  <c r="AA64" i="22"/>
  <c r="AA98" i="22"/>
  <c r="AB98" i="22"/>
  <c r="AH98" i="22" s="1"/>
  <c r="AA107" i="22"/>
  <c r="AB107" i="22"/>
  <c r="AH107" i="22" s="1"/>
  <c r="AA115" i="22"/>
  <c r="AB115" i="22"/>
  <c r="AH115" i="22" s="1"/>
  <c r="AA79" i="22"/>
  <c r="AB79" i="22"/>
  <c r="AH79" i="22" s="1"/>
  <c r="AA261" i="22"/>
  <c r="AB261" i="22"/>
  <c r="AH261" i="22" s="1"/>
  <c r="AA277" i="22"/>
  <c r="AB277" i="22"/>
  <c r="AH277" i="22" s="1"/>
  <c r="AA182" i="22"/>
  <c r="AB182" i="22"/>
  <c r="AH182" i="22" s="1"/>
  <c r="AA185" i="22"/>
  <c r="AB185" i="22"/>
  <c r="AH185" i="22" s="1"/>
  <c r="AA198" i="22"/>
  <c r="AB198" i="22"/>
  <c r="AH198" i="22" s="1"/>
  <c r="AA201" i="22"/>
  <c r="AB201" i="22"/>
  <c r="AH201" i="22" s="1"/>
  <c r="AA214" i="22"/>
  <c r="AB214" i="22"/>
  <c r="AH214" i="22" s="1"/>
  <c r="AA218" i="22"/>
  <c r="AB218" i="22"/>
  <c r="AH218" i="22" s="1"/>
  <c r="AA222" i="22"/>
  <c r="AB222" i="22"/>
  <c r="AH222" i="22" s="1"/>
  <c r="AA226" i="22"/>
  <c r="AB226" i="22"/>
  <c r="AH226" i="22" s="1"/>
  <c r="AA230" i="22"/>
  <c r="AB230" i="22"/>
  <c r="AH230" i="22" s="1"/>
  <c r="AA263" i="22"/>
  <c r="AB263" i="22"/>
  <c r="AH263" i="22" s="1"/>
  <c r="AA471" i="22"/>
  <c r="AB471" i="22"/>
  <c r="AH471" i="22" s="1"/>
  <c r="AA517" i="22"/>
  <c r="AB517" i="22"/>
  <c r="AH517" i="22" s="1"/>
  <c r="AI517" i="22" s="1"/>
  <c r="AA549" i="22"/>
  <c r="AB549" i="22"/>
  <c r="AH549" i="22" s="1"/>
  <c r="AI549" i="22" s="1"/>
  <c r="AA631" i="22"/>
  <c r="AB631" i="22"/>
  <c r="AH631" i="22" s="1"/>
  <c r="AI631" i="22" s="1"/>
  <c r="AA575" i="22"/>
  <c r="AB575" i="22"/>
  <c r="AH575" i="22" s="1"/>
  <c r="AI575" i="22" s="1"/>
  <c r="AA627" i="22"/>
  <c r="AB627" i="22"/>
  <c r="AH627" i="22" s="1"/>
  <c r="AI627" i="22" s="1"/>
  <c r="O23" i="113"/>
  <c r="O51" i="113"/>
  <c r="O43" i="113" s="1"/>
  <c r="Z1373" i="10"/>
  <c r="U1373" i="10"/>
  <c r="Z1341" i="10"/>
  <c r="U1341" i="10"/>
  <c r="Z1309" i="10"/>
  <c r="U1309" i="10"/>
  <c r="Z1277" i="10"/>
  <c r="U1277" i="10"/>
  <c r="Z1245" i="10"/>
  <c r="U1245" i="10"/>
  <c r="Z1474" i="10"/>
  <c r="U1474" i="10"/>
  <c r="Z1472" i="10"/>
  <c r="U1472" i="10"/>
  <c r="V1472" i="10" s="1"/>
  <c r="Z1468" i="10"/>
  <c r="U1468" i="10"/>
  <c r="Z1189" i="10"/>
  <c r="U1189" i="10"/>
  <c r="Z1157" i="10"/>
  <c r="U1157" i="10"/>
  <c r="Z1125" i="10"/>
  <c r="U1125" i="10"/>
  <c r="Z1093" i="10"/>
  <c r="U1093" i="10"/>
  <c r="Z1061" i="10"/>
  <c r="U1061" i="10"/>
  <c r="Z1029" i="10"/>
  <c r="U1029" i="10"/>
  <c r="Z997" i="10"/>
  <c r="U997" i="10"/>
  <c r="Z965" i="10"/>
  <c r="U965" i="10"/>
  <c r="Z933" i="10"/>
  <c r="U933" i="10"/>
  <c r="Z869" i="10"/>
  <c r="U869" i="10"/>
  <c r="V869" i="10" s="1"/>
  <c r="W869" i="10" s="1"/>
  <c r="R44" i="10"/>
  <c r="X44" i="10"/>
  <c r="AA44" i="10" s="1"/>
  <c r="S44" i="10"/>
  <c r="T1478" i="10"/>
  <c r="V1478" i="10" s="1"/>
  <c r="Y1478" i="10"/>
  <c r="R1478" i="10"/>
  <c r="T1454" i="10"/>
  <c r="V1454" i="10" s="1"/>
  <c r="Y1454" i="10"/>
  <c r="AA1454" i="10" s="1"/>
  <c r="R1454" i="10"/>
  <c r="Y1373" i="10"/>
  <c r="AA1373" i="10" s="1"/>
  <c r="T1373" i="10"/>
  <c r="R1373" i="10"/>
  <c r="Y1341" i="10"/>
  <c r="AA1341" i="10" s="1"/>
  <c r="T1341" i="10"/>
  <c r="V1341" i="10" s="1"/>
  <c r="R1341" i="10"/>
  <c r="Y1309" i="10"/>
  <c r="AA1309" i="10" s="1"/>
  <c r="T1309" i="10"/>
  <c r="R1309" i="10"/>
  <c r="Y1277" i="10"/>
  <c r="AA1277" i="10" s="1"/>
  <c r="T1277" i="10"/>
  <c r="V1277" i="10" s="1"/>
  <c r="R1277" i="10"/>
  <c r="Y1245" i="10"/>
  <c r="AA1245" i="10" s="1"/>
  <c r="T1245" i="10"/>
  <c r="R1245" i="10"/>
  <c r="T1464" i="10"/>
  <c r="Y1464" i="10"/>
  <c r="R1464" i="10"/>
  <c r="T1442" i="10"/>
  <c r="V1442" i="10" s="1"/>
  <c r="Y1442" i="10"/>
  <c r="AA1442" i="10" s="1"/>
  <c r="R1442" i="10"/>
  <c r="T1370" i="10"/>
  <c r="V1370" i="10" s="1"/>
  <c r="Y1370" i="10"/>
  <c r="AA1370" i="10" s="1"/>
  <c r="R1370" i="10"/>
  <c r="T1264" i="10"/>
  <c r="V1264" i="10" s="1"/>
  <c r="Y1264" i="10"/>
  <c r="R1264" i="10"/>
  <c r="T1358" i="10"/>
  <c r="V1358" i="10" s="1"/>
  <c r="Y1358" i="10"/>
  <c r="AA1358" i="10" s="1"/>
  <c r="R1358" i="10"/>
  <c r="T1230" i="10"/>
  <c r="V1230" i="10" s="1"/>
  <c r="Y1230" i="10"/>
  <c r="AA1230" i="10" s="1"/>
  <c r="R1230" i="10"/>
  <c r="T1276" i="10"/>
  <c r="V1276" i="10" s="1"/>
  <c r="Y1276" i="10"/>
  <c r="T1322" i="10"/>
  <c r="V1322" i="10" s="1"/>
  <c r="Y1322" i="10"/>
  <c r="AA1322" i="10" s="1"/>
  <c r="T1190" i="10"/>
  <c r="V1190" i="10" s="1"/>
  <c r="Y1190" i="10"/>
  <c r="AA1190" i="10" s="1"/>
  <c r="R1190" i="10"/>
  <c r="T1158" i="10"/>
  <c r="V1158" i="10" s="1"/>
  <c r="Y1158" i="10"/>
  <c r="AA1158" i="10" s="1"/>
  <c r="R1158" i="10"/>
  <c r="T1126" i="10"/>
  <c r="Y1126" i="10"/>
  <c r="R1126" i="10"/>
  <c r="T1094" i="10"/>
  <c r="V1094" i="10" s="1"/>
  <c r="Y1094" i="10"/>
  <c r="AA1094" i="10" s="1"/>
  <c r="R1094" i="10"/>
  <c r="T1062" i="10"/>
  <c r="V1062" i="10" s="1"/>
  <c r="Y1062" i="10"/>
  <c r="AA1062" i="10" s="1"/>
  <c r="R1062" i="10"/>
  <c r="T1030" i="10"/>
  <c r="V1030" i="10" s="1"/>
  <c r="Y1030" i="10"/>
  <c r="R1030" i="10"/>
  <c r="T998" i="10"/>
  <c r="Y998" i="10"/>
  <c r="R998" i="10"/>
  <c r="T966" i="10"/>
  <c r="Y966" i="10"/>
  <c r="R966" i="10"/>
  <c r="Y606" i="10"/>
  <c r="AA606" i="10" s="1"/>
  <c r="AB606" i="10" s="1"/>
  <c r="T606" i="10"/>
  <c r="V606" i="10" s="1"/>
  <c r="W606" i="10" s="1"/>
  <c r="AC606" i="10" s="1"/>
  <c r="Y590" i="10"/>
  <c r="T590" i="10"/>
  <c r="Y574" i="10"/>
  <c r="AA574" i="10" s="1"/>
  <c r="AB574" i="10" s="1"/>
  <c r="T574" i="10"/>
  <c r="V574" i="10" s="1"/>
  <c r="W574" i="10" s="1"/>
  <c r="AC574" i="10" s="1"/>
  <c r="Y558" i="10"/>
  <c r="AA558" i="10" s="1"/>
  <c r="AB558" i="10" s="1"/>
  <c r="T558" i="10"/>
  <c r="V558" i="10" s="1"/>
  <c r="W558" i="10" s="1"/>
  <c r="AC558" i="10" s="1"/>
  <c r="Y542" i="10"/>
  <c r="T542" i="10"/>
  <c r="Y526" i="10"/>
  <c r="AA526" i="10" s="1"/>
  <c r="AB526" i="10" s="1"/>
  <c r="T526" i="10"/>
  <c r="V526" i="10" s="1"/>
  <c r="W526" i="10" s="1"/>
  <c r="AC526" i="10" s="1"/>
  <c r="Y510" i="10"/>
  <c r="T510" i="10"/>
  <c r="Y494" i="10"/>
  <c r="T494" i="10"/>
  <c r="T940" i="10"/>
  <c r="Y940" i="10"/>
  <c r="U183" i="10"/>
  <c r="Z183" i="10"/>
  <c r="U199" i="10"/>
  <c r="Z199" i="10"/>
  <c r="U215" i="10"/>
  <c r="Z215" i="10"/>
  <c r="U231" i="10"/>
  <c r="Z231" i="10"/>
  <c r="U247" i="10"/>
  <c r="Z247" i="10"/>
  <c r="Y263" i="10"/>
  <c r="AA263" i="10" s="1"/>
  <c r="T263" i="10"/>
  <c r="V263" i="10" s="1"/>
  <c r="Y267" i="10"/>
  <c r="AA267" i="10" s="1"/>
  <c r="T267" i="10"/>
  <c r="V267" i="10" s="1"/>
  <c r="Y271" i="10"/>
  <c r="T271" i="10"/>
  <c r="V271" i="10" s="1"/>
  <c r="Y275" i="10"/>
  <c r="AA275" i="10" s="1"/>
  <c r="T275" i="10"/>
  <c r="V275" i="10" s="1"/>
  <c r="Y279" i="10"/>
  <c r="AA279" i="10" s="1"/>
  <c r="T279" i="10"/>
  <c r="V279" i="10" s="1"/>
  <c r="Y305" i="10"/>
  <c r="AA305" i="10" s="1"/>
  <c r="T305" i="10"/>
  <c r="V305" i="10" s="1"/>
  <c r="Y309" i="10"/>
  <c r="AA309" i="10" s="1"/>
  <c r="T309" i="10"/>
  <c r="V309" i="10" s="1"/>
  <c r="Y313" i="10"/>
  <c r="T313" i="10"/>
  <c r="V313" i="10" s="1"/>
  <c r="Y317" i="10"/>
  <c r="AA317" i="10" s="1"/>
  <c r="T317" i="10"/>
  <c r="Y321" i="10"/>
  <c r="AA321" i="10" s="1"/>
  <c r="T321" i="10"/>
  <c r="V321" i="10" s="1"/>
  <c r="Y348" i="10"/>
  <c r="AA348" i="10" s="1"/>
  <c r="T348" i="10"/>
  <c r="V348" i="10" s="1"/>
  <c r="Y352" i="10"/>
  <c r="AA352" i="10" s="1"/>
  <c r="T352" i="10"/>
  <c r="V352" i="10" s="1"/>
  <c r="Y356" i="10"/>
  <c r="T356" i="10"/>
  <c r="V356" i="10" s="1"/>
  <c r="Y360" i="10"/>
  <c r="AA360" i="10" s="1"/>
  <c r="T360" i="10"/>
  <c r="V360" i="10" s="1"/>
  <c r="Y364" i="10"/>
  <c r="AA364" i="10" s="1"/>
  <c r="T364" i="10"/>
  <c r="V364" i="10" s="1"/>
  <c r="Z481" i="10"/>
  <c r="U481" i="10"/>
  <c r="Z520" i="10"/>
  <c r="U520" i="10"/>
  <c r="Z592" i="10"/>
  <c r="U592" i="10"/>
  <c r="Z423" i="10"/>
  <c r="U423" i="10"/>
  <c r="Z439" i="10"/>
  <c r="U439" i="10"/>
  <c r="Z455" i="10"/>
  <c r="U455" i="10"/>
  <c r="Z543" i="10"/>
  <c r="U543" i="10"/>
  <c r="Z585" i="10"/>
  <c r="U585" i="10"/>
  <c r="X12" i="10"/>
  <c r="AA12" i="10" s="1"/>
  <c r="S12" i="10"/>
  <c r="V12" i="10" s="1"/>
  <c r="R12" i="10"/>
  <c r="X51" i="10"/>
  <c r="S51" i="10"/>
  <c r="R51" i="10"/>
  <c r="S95" i="10"/>
  <c r="X95" i="10"/>
  <c r="AA95" i="10" s="1"/>
  <c r="R95" i="10"/>
  <c r="X128" i="10"/>
  <c r="AA128" i="10" s="1"/>
  <c r="S128" i="10"/>
  <c r="V128" i="10" s="1"/>
  <c r="R128" i="10"/>
  <c r="S161" i="10"/>
  <c r="X161" i="10"/>
  <c r="AA161" i="10" s="1"/>
  <c r="R161" i="10"/>
  <c r="Y196" i="10"/>
  <c r="T196" i="10"/>
  <c r="Y212" i="10"/>
  <c r="T212" i="10"/>
  <c r="Y228" i="10"/>
  <c r="T228" i="10"/>
  <c r="V228" i="10" s="1"/>
  <c r="Y244" i="10"/>
  <c r="T244" i="10"/>
  <c r="Z471" i="10"/>
  <c r="U471" i="10"/>
  <c r="Z527" i="10"/>
  <c r="AA527" i="10" s="1"/>
  <c r="AB527" i="10" s="1"/>
  <c r="U527" i="10"/>
  <c r="V527" i="10" s="1"/>
  <c r="W527" i="10" s="1"/>
  <c r="X19" i="10"/>
  <c r="R19" i="10"/>
  <c r="S19" i="10"/>
  <c r="S56" i="10"/>
  <c r="V56" i="10" s="1"/>
  <c r="X56" i="10"/>
  <c r="AA56" i="10" s="1"/>
  <c r="R56" i="10"/>
  <c r="X98" i="10"/>
  <c r="S98" i="10"/>
  <c r="R98" i="10"/>
  <c r="X129" i="10"/>
  <c r="AA129" i="10" s="1"/>
  <c r="S129" i="10"/>
  <c r="V129" i="10" s="1"/>
  <c r="R129" i="10"/>
  <c r="X159" i="10"/>
  <c r="S159" i="10"/>
  <c r="R159" i="10"/>
  <c r="Y182" i="10"/>
  <c r="AA182" i="10" s="1"/>
  <c r="T182" i="10"/>
  <c r="V182" i="10" s="1"/>
  <c r="R169" i="10"/>
  <c r="X169" i="10"/>
  <c r="AA169" i="10" s="1"/>
  <c r="S169" i="10"/>
  <c r="V169" i="10" s="1"/>
  <c r="V185" i="10"/>
  <c r="AA189" i="10"/>
  <c r="R193" i="10"/>
  <c r="R209" i="10"/>
  <c r="X209" i="10"/>
  <c r="S209" i="10"/>
  <c r="R217" i="10"/>
  <c r="R233" i="10"/>
  <c r="R249" i="10"/>
  <c r="X249" i="10"/>
  <c r="AA249" i="10" s="1"/>
  <c r="S249" i="10"/>
  <c r="V249" i="10" s="1"/>
  <c r="Y257" i="10"/>
  <c r="T257" i="10"/>
  <c r="AA387" i="10"/>
  <c r="V391" i="10"/>
  <c r="R395" i="10"/>
  <c r="AA403" i="10"/>
  <c r="R411" i="10"/>
  <c r="S411" i="10"/>
  <c r="V411" i="10" s="1"/>
  <c r="X411" i="10"/>
  <c r="AA411" i="10" s="1"/>
  <c r="Z512" i="10"/>
  <c r="AA512" i="10" s="1"/>
  <c r="AB512" i="10" s="1"/>
  <c r="U512" i="10"/>
  <c r="V512" i="10" s="1"/>
  <c r="W512" i="10" s="1"/>
  <c r="Z579" i="10"/>
  <c r="U579" i="10"/>
  <c r="T900" i="10"/>
  <c r="Y900" i="10"/>
  <c r="R428" i="10"/>
  <c r="X428" i="10"/>
  <c r="AA428" i="10" s="1"/>
  <c r="S428" i="10"/>
  <c r="V428" i="10" s="1"/>
  <c r="R444" i="10"/>
  <c r="X444" i="10"/>
  <c r="AA444" i="10" s="1"/>
  <c r="S444" i="10"/>
  <c r="V444" i="10" s="1"/>
  <c r="R460" i="10"/>
  <c r="X460" i="10"/>
  <c r="AA460" i="10" s="1"/>
  <c r="S460" i="10"/>
  <c r="V460" i="10" s="1"/>
  <c r="R476" i="10"/>
  <c r="X476" i="10"/>
  <c r="AA476" i="10" s="1"/>
  <c r="S476" i="10"/>
  <c r="V476" i="10" s="1"/>
  <c r="R500" i="10"/>
  <c r="X500" i="10"/>
  <c r="AA500" i="10" s="1"/>
  <c r="S500" i="10"/>
  <c r="V500" i="10" s="1"/>
  <c r="V524" i="10"/>
  <c r="W524" i="10" s="1"/>
  <c r="AA528" i="10"/>
  <c r="AB528" i="10" s="1"/>
  <c r="R532" i="10"/>
  <c r="R548" i="10"/>
  <c r="X548" i="10"/>
  <c r="AA548" i="10" s="1"/>
  <c r="S548" i="10"/>
  <c r="V548" i="10" s="1"/>
  <c r="W548" i="10" s="1"/>
  <c r="R556" i="10"/>
  <c r="V564" i="10"/>
  <c r="W564" i="10" s="1"/>
  <c r="AC564" i="10" s="1"/>
  <c r="R580" i="10"/>
  <c r="X580" i="10"/>
  <c r="S580" i="10"/>
  <c r="R596" i="10"/>
  <c r="X596" i="10"/>
  <c r="AA596" i="10" s="1"/>
  <c r="S596" i="10"/>
  <c r="V596" i="10" s="1"/>
  <c r="W596" i="10" s="1"/>
  <c r="AA608" i="10"/>
  <c r="AB608" i="10" s="1"/>
  <c r="Z619" i="10"/>
  <c r="AA619" i="10" s="1"/>
  <c r="AB619" i="10" s="1"/>
  <c r="U619" i="10"/>
  <c r="V619" i="10" s="1"/>
  <c r="W619" i="10" s="1"/>
  <c r="Z623" i="10"/>
  <c r="U623" i="10"/>
  <c r="V623" i="10" s="1"/>
  <c r="W623" i="10" s="1"/>
  <c r="Z627" i="10"/>
  <c r="AA627" i="10" s="1"/>
  <c r="AB627" i="10" s="1"/>
  <c r="U627" i="10"/>
  <c r="V627" i="10" s="1"/>
  <c r="W627" i="10" s="1"/>
  <c r="Z631" i="10"/>
  <c r="AA631" i="10" s="1"/>
  <c r="U631" i="10"/>
  <c r="V631" i="10" s="1"/>
  <c r="Z635" i="10"/>
  <c r="AA635" i="10" s="1"/>
  <c r="AB635" i="10" s="1"/>
  <c r="U635" i="10"/>
  <c r="V635" i="10" s="1"/>
  <c r="W635" i="10" s="1"/>
  <c r="Z639" i="10"/>
  <c r="U639" i="10"/>
  <c r="V639" i="10" s="1"/>
  <c r="W639" i="10" s="1"/>
  <c r="Y422" i="10"/>
  <c r="T422" i="10"/>
  <c r="Y430" i="10"/>
  <c r="AA430" i="10" s="1"/>
  <c r="T430" i="10"/>
  <c r="V430" i="10" s="1"/>
  <c r="Y438" i="10"/>
  <c r="AA438" i="10" s="1"/>
  <c r="T438" i="10"/>
  <c r="V438" i="10" s="1"/>
  <c r="Y446" i="10"/>
  <c r="AA446" i="10" s="1"/>
  <c r="T446" i="10"/>
  <c r="V446" i="10" s="1"/>
  <c r="Y454" i="10"/>
  <c r="T454" i="10"/>
  <c r="Y462" i="10"/>
  <c r="T462" i="10"/>
  <c r="Y470" i="10"/>
  <c r="AA470" i="10" s="1"/>
  <c r="T470" i="10"/>
  <c r="V470" i="10" s="1"/>
  <c r="Y478" i="10"/>
  <c r="T478" i="10"/>
  <c r="V478" i="10" s="1"/>
  <c r="Z820" i="10"/>
  <c r="U820" i="10"/>
  <c r="Y615" i="10"/>
  <c r="T615" i="10"/>
  <c r="V615" i="10" s="1"/>
  <c r="W615" i="10" s="1"/>
  <c r="AA621" i="10"/>
  <c r="AB621" i="10" s="1"/>
  <c r="V625" i="10"/>
  <c r="W625" i="10" s="1"/>
  <c r="R629" i="10"/>
  <c r="AA637" i="10"/>
  <c r="AB637" i="10" s="1"/>
  <c r="Y878" i="10"/>
  <c r="AA878" i="10" s="1"/>
  <c r="AB878" i="10" s="1"/>
  <c r="T878" i="10"/>
  <c r="V878" i="10" s="1"/>
  <c r="W878" i="10" s="1"/>
  <c r="R940" i="10"/>
  <c r="Z913" i="10"/>
  <c r="U913" i="10"/>
  <c r="Z932" i="10"/>
  <c r="U932" i="10"/>
  <c r="Z948" i="10"/>
  <c r="U948" i="10"/>
  <c r="Z964" i="10"/>
  <c r="U964" i="10"/>
  <c r="Z980" i="10"/>
  <c r="U980" i="10"/>
  <c r="Z996" i="10"/>
  <c r="U996" i="10"/>
  <c r="Z1012" i="10"/>
  <c r="U1012" i="10"/>
  <c r="Z1028" i="10"/>
  <c r="U1028" i="10"/>
  <c r="Z1044" i="10"/>
  <c r="U1044" i="10"/>
  <c r="Z1060" i="10"/>
  <c r="U1060" i="10"/>
  <c r="Z1076" i="10"/>
  <c r="U1076" i="10"/>
  <c r="Z1092" i="10"/>
  <c r="U1092" i="10"/>
  <c r="Z1108" i="10"/>
  <c r="U1108" i="10"/>
  <c r="Z1124" i="10"/>
  <c r="U1124" i="10"/>
  <c r="Z1140" i="10"/>
  <c r="U1140" i="10"/>
  <c r="Z1156" i="10"/>
  <c r="U1156" i="10"/>
  <c r="Z1172" i="10"/>
  <c r="U1172" i="10"/>
  <c r="Z1188" i="10"/>
  <c r="U1188" i="10"/>
  <c r="Z865" i="10"/>
  <c r="U865" i="10"/>
  <c r="AA1194" i="10"/>
  <c r="V1236" i="10"/>
  <c r="AA1268" i="10"/>
  <c r="Z1391" i="10"/>
  <c r="AA1391" i="10" s="1"/>
  <c r="U1391" i="10"/>
  <c r="V1391" i="10" s="1"/>
  <c r="Z1389" i="10"/>
  <c r="AA1389" i="10" s="1"/>
  <c r="U1389" i="10"/>
  <c r="V1389" i="10" s="1"/>
  <c r="Z1421" i="10"/>
  <c r="AA1421" i="10" s="1"/>
  <c r="U1421" i="10"/>
  <c r="V1421" i="10" s="1"/>
  <c r="Z1453" i="10"/>
  <c r="AA1453" i="10" s="1"/>
  <c r="U1453" i="10"/>
  <c r="V1453" i="10" s="1"/>
  <c r="R1501" i="10"/>
  <c r="AB46" i="22"/>
  <c r="AH46" i="22" s="1"/>
  <c r="AA46" i="22"/>
  <c r="AB62" i="22"/>
  <c r="AH62" i="22" s="1"/>
  <c r="AA62" i="22"/>
  <c r="AA73" i="22"/>
  <c r="AB73" i="22"/>
  <c r="AH73" i="22" s="1"/>
  <c r="AA105" i="22"/>
  <c r="AB105" i="22"/>
  <c r="AH105" i="22" s="1"/>
  <c r="AA165" i="22"/>
  <c r="AB165" i="22"/>
  <c r="AH165" i="22" s="1"/>
  <c r="AA173" i="22"/>
  <c r="AB173" i="22"/>
  <c r="AH173" i="22" s="1"/>
  <c r="AA94" i="22"/>
  <c r="AB94" i="22"/>
  <c r="AH94" i="22" s="1"/>
  <c r="AA167" i="22"/>
  <c r="AB167" i="22"/>
  <c r="AH167" i="22" s="1"/>
  <c r="AA175" i="22"/>
  <c r="AB175" i="22"/>
  <c r="AH175" i="22" s="1"/>
  <c r="AB125" i="22"/>
  <c r="AH125" i="22" s="1"/>
  <c r="AA125" i="22"/>
  <c r="AB133" i="22"/>
  <c r="AH133" i="22" s="1"/>
  <c r="AA133" i="22"/>
  <c r="AB149" i="22"/>
  <c r="AH149" i="22" s="1"/>
  <c r="AA149" i="22"/>
  <c r="AB161" i="22"/>
  <c r="AH161" i="22" s="1"/>
  <c r="AA161" i="22"/>
  <c r="AA249" i="22"/>
  <c r="AB249" i="22"/>
  <c r="AH249" i="22" s="1"/>
  <c r="AA259" i="22"/>
  <c r="AB259" i="22"/>
  <c r="AH259" i="22" s="1"/>
  <c r="AB246" i="22"/>
  <c r="AH246" i="22" s="1"/>
  <c r="AA246" i="22"/>
  <c r="AB262" i="22"/>
  <c r="AH262" i="22" s="1"/>
  <c r="AA262" i="22"/>
  <c r="AB278" i="22"/>
  <c r="AH278" i="22" s="1"/>
  <c r="AA278" i="22"/>
  <c r="AA581" i="22"/>
  <c r="AB581" i="22"/>
  <c r="AH581" i="22" s="1"/>
  <c r="AA639" i="22"/>
  <c r="AB639" i="22"/>
  <c r="AH639" i="22" s="1"/>
  <c r="AA537" i="22"/>
  <c r="AB537" i="22"/>
  <c r="AH537" i="22" s="1"/>
  <c r="AA569" i="22"/>
  <c r="AB569" i="22"/>
  <c r="AH569" i="22" s="1"/>
  <c r="AA607" i="22"/>
  <c r="AB607" i="22"/>
  <c r="AH607" i="22" s="1"/>
  <c r="Z1446" i="10"/>
  <c r="U1446" i="10"/>
  <c r="Z1339" i="10"/>
  <c r="U1339" i="10"/>
  <c r="Z1307" i="10"/>
  <c r="U1307" i="10"/>
  <c r="Z1275" i="10"/>
  <c r="U1275" i="10"/>
  <c r="Z1243" i="10"/>
  <c r="U1243" i="10"/>
  <c r="Z1464" i="10"/>
  <c r="U1464" i="10"/>
  <c r="Z1466" i="10"/>
  <c r="U1466" i="10"/>
  <c r="Z1460" i="10"/>
  <c r="U1460" i="10"/>
  <c r="Z1187" i="10"/>
  <c r="AA1187" i="10" s="1"/>
  <c r="U1187" i="10"/>
  <c r="Z1155" i="10"/>
  <c r="AA1155" i="10" s="1"/>
  <c r="U1155" i="10"/>
  <c r="Z1123" i="10"/>
  <c r="AA1123" i="10" s="1"/>
  <c r="AB1123" i="10" s="1"/>
  <c r="U1123" i="10"/>
  <c r="Z1091" i="10"/>
  <c r="AA1091" i="10" s="1"/>
  <c r="AB1091" i="10" s="1"/>
  <c r="U1091" i="10"/>
  <c r="V1091" i="10" s="1"/>
  <c r="W1091" i="10" s="1"/>
  <c r="Z1059" i="10"/>
  <c r="AA1059" i="10" s="1"/>
  <c r="AB1059" i="10" s="1"/>
  <c r="U1059" i="10"/>
  <c r="Z1027" i="10"/>
  <c r="AA1027" i="10" s="1"/>
  <c r="U1027" i="10"/>
  <c r="Z995" i="10"/>
  <c r="AA995" i="10" s="1"/>
  <c r="U995" i="10"/>
  <c r="Z963" i="10"/>
  <c r="U963" i="10"/>
  <c r="Z931" i="10"/>
  <c r="U931" i="10"/>
  <c r="Z867" i="10"/>
  <c r="U867" i="10"/>
  <c r="Z1215" i="10"/>
  <c r="U1215" i="10"/>
  <c r="S25" i="10"/>
  <c r="V25" i="10" s="1"/>
  <c r="R25" i="10"/>
  <c r="X25" i="10"/>
  <c r="AA25" i="10" s="1"/>
  <c r="X88" i="10"/>
  <c r="AA88" i="10" s="1"/>
  <c r="S88" i="10"/>
  <c r="V88" i="10" s="1"/>
  <c r="R88" i="10"/>
  <c r="T1496" i="10"/>
  <c r="V1496" i="10" s="1"/>
  <c r="Y1496" i="10"/>
  <c r="R1496" i="10"/>
  <c r="T1476" i="10"/>
  <c r="V1476" i="10" s="1"/>
  <c r="Y1476" i="10"/>
  <c r="AA1476" i="10" s="1"/>
  <c r="Y1379" i="10"/>
  <c r="AA1379" i="10" s="1"/>
  <c r="T1379" i="10"/>
  <c r="V1379" i="10" s="1"/>
  <c r="R1379" i="10"/>
  <c r="Y1347" i="10"/>
  <c r="AA1347" i="10" s="1"/>
  <c r="T1347" i="10"/>
  <c r="V1347" i="10" s="1"/>
  <c r="R1347" i="10"/>
  <c r="Y1315" i="10"/>
  <c r="AA1315" i="10" s="1"/>
  <c r="T1315" i="10"/>
  <c r="V1315" i="10" s="1"/>
  <c r="R1315" i="10"/>
  <c r="Y1283" i="10"/>
  <c r="AA1283" i="10" s="1"/>
  <c r="T1283" i="10"/>
  <c r="V1283" i="10" s="1"/>
  <c r="R1283" i="10"/>
  <c r="Y1251" i="10"/>
  <c r="AA1251" i="10" s="1"/>
  <c r="T1251" i="10"/>
  <c r="V1251" i="10" s="1"/>
  <c r="R1251" i="10"/>
  <c r="T1490" i="10"/>
  <c r="V1490" i="10" s="1"/>
  <c r="Y1490" i="10"/>
  <c r="AA1490" i="10" s="1"/>
  <c r="T1466" i="10"/>
  <c r="V1466" i="10" s="1"/>
  <c r="Y1466" i="10"/>
  <c r="R1466" i="10"/>
  <c r="T1376" i="10"/>
  <c r="V1376" i="10" s="1"/>
  <c r="Y1376" i="10"/>
  <c r="AA1376" i="10" s="1"/>
  <c r="R1376" i="10"/>
  <c r="T1288" i="10"/>
  <c r="V1288" i="10" s="1"/>
  <c r="Y1288" i="10"/>
  <c r="AA1288" i="10" s="1"/>
  <c r="R1288" i="10"/>
  <c r="T901" i="10"/>
  <c r="Y901" i="10"/>
  <c r="R901" i="10"/>
  <c r="T1254" i="10"/>
  <c r="V1254" i="10" s="1"/>
  <c r="Y1254" i="10"/>
  <c r="AA1254" i="10" s="1"/>
  <c r="R1254" i="10"/>
  <c r="T1300" i="10"/>
  <c r="V1300" i="10" s="1"/>
  <c r="Y1300" i="10"/>
  <c r="AA1300" i="10" s="1"/>
  <c r="T1346" i="10"/>
  <c r="V1346" i="10" s="1"/>
  <c r="Y1346" i="10"/>
  <c r="AA1346" i="10" s="1"/>
  <c r="T1213" i="10"/>
  <c r="V1213" i="10" s="1"/>
  <c r="Y1213" i="10"/>
  <c r="AA1213" i="10" s="1"/>
  <c r="R1213" i="10"/>
  <c r="T1164" i="10"/>
  <c r="V1164" i="10" s="1"/>
  <c r="Y1164" i="10"/>
  <c r="AA1164" i="10" s="1"/>
  <c r="R1164" i="10"/>
  <c r="T1132" i="10"/>
  <c r="V1132" i="10" s="1"/>
  <c r="W1132" i="10" s="1"/>
  <c r="Y1132" i="10"/>
  <c r="AA1132" i="10" s="1"/>
  <c r="AB1132" i="10" s="1"/>
  <c r="R1132" i="10"/>
  <c r="T1100" i="10"/>
  <c r="V1100" i="10" s="1"/>
  <c r="Y1100" i="10"/>
  <c r="R1100" i="10"/>
  <c r="T1068" i="10"/>
  <c r="V1068" i="10" s="1"/>
  <c r="Y1068" i="10"/>
  <c r="R1068" i="10"/>
  <c r="T1036" i="10"/>
  <c r="V1036" i="10" s="1"/>
  <c r="Y1036" i="10"/>
  <c r="R1036" i="10"/>
  <c r="T1004" i="10"/>
  <c r="Y1004" i="10"/>
  <c r="R1004" i="10"/>
  <c r="T972" i="10"/>
  <c r="Y972" i="10"/>
  <c r="R972" i="10"/>
  <c r="Y761" i="10"/>
  <c r="T761" i="10"/>
  <c r="Y597" i="10"/>
  <c r="T597" i="10"/>
  <c r="Y581" i="10"/>
  <c r="T581" i="10"/>
  <c r="Y565" i="10"/>
  <c r="AA565" i="10" s="1"/>
  <c r="AB565" i="10" s="1"/>
  <c r="T565" i="10"/>
  <c r="V565" i="10" s="1"/>
  <c r="W565" i="10" s="1"/>
  <c r="Y549" i="10"/>
  <c r="T549" i="10"/>
  <c r="Y533" i="10"/>
  <c r="AA533" i="10" s="1"/>
  <c r="T533" i="10"/>
  <c r="V533" i="10" s="1"/>
  <c r="Y517" i="10"/>
  <c r="AA517" i="10" s="1"/>
  <c r="T517" i="10"/>
  <c r="V517" i="10" s="1"/>
  <c r="Y501" i="10"/>
  <c r="T501" i="10"/>
  <c r="Y485" i="10"/>
  <c r="AA485" i="10" s="1"/>
  <c r="T485" i="10"/>
  <c r="T922" i="10"/>
  <c r="Y922" i="10"/>
  <c r="U11" i="10"/>
  <c r="Z11" i="10"/>
  <c r="U19" i="10"/>
  <c r="Z19" i="10"/>
  <c r="U27" i="10"/>
  <c r="Z27" i="10"/>
  <c r="U51" i="10"/>
  <c r="Z51" i="10"/>
  <c r="U59" i="10"/>
  <c r="Z59" i="10"/>
  <c r="U67" i="10"/>
  <c r="Z67" i="10"/>
  <c r="U99" i="10"/>
  <c r="Z99" i="10"/>
  <c r="U107" i="10"/>
  <c r="Z107" i="10"/>
  <c r="U123" i="10"/>
  <c r="Z123" i="10"/>
  <c r="U163" i="10"/>
  <c r="Z163" i="10"/>
  <c r="Y177" i="10"/>
  <c r="AA177" i="10" s="1"/>
  <c r="T177" i="10"/>
  <c r="V177" i="10" s="1"/>
  <c r="Y193" i="10"/>
  <c r="AA193" i="10" s="1"/>
  <c r="T193" i="10"/>
  <c r="V193" i="10" s="1"/>
  <c r="Y209" i="10"/>
  <c r="T209" i="10"/>
  <c r="Y225" i="10"/>
  <c r="AA225" i="10" s="1"/>
  <c r="T225" i="10"/>
  <c r="V225" i="10" s="1"/>
  <c r="Y241" i="10"/>
  <c r="T241" i="10"/>
  <c r="Z469" i="10"/>
  <c r="U469" i="10"/>
  <c r="Z580" i="10"/>
  <c r="U580" i="10"/>
  <c r="Z575" i="10"/>
  <c r="AA575" i="10" s="1"/>
  <c r="AB575" i="10" s="1"/>
  <c r="U575" i="10"/>
  <c r="V575" i="10" s="1"/>
  <c r="W575" i="10" s="1"/>
  <c r="S8" i="10"/>
  <c r="V8" i="10" s="1"/>
  <c r="X8" i="10"/>
  <c r="AA8" i="10" s="1"/>
  <c r="R8" i="10"/>
  <c r="X47" i="10"/>
  <c r="AA47" i="10" s="1"/>
  <c r="R47" i="10"/>
  <c r="S47" i="10"/>
  <c r="V47" i="10" s="1"/>
  <c r="X89" i="10"/>
  <c r="AA89" i="10" s="1"/>
  <c r="S89" i="10"/>
  <c r="R89" i="10"/>
  <c r="X122" i="10"/>
  <c r="S122" i="10"/>
  <c r="V122" i="10" s="1"/>
  <c r="R122" i="10"/>
  <c r="S156" i="10"/>
  <c r="V156" i="10" s="1"/>
  <c r="X156" i="10"/>
  <c r="AA156" i="10" s="1"/>
  <c r="R156" i="10"/>
  <c r="Y210" i="10"/>
  <c r="T210" i="10"/>
  <c r="Y226" i="10"/>
  <c r="AA226" i="10" s="1"/>
  <c r="T226" i="10"/>
  <c r="V226" i="10" s="1"/>
  <c r="Y242" i="10"/>
  <c r="T242" i="10"/>
  <c r="Z475" i="10"/>
  <c r="U475" i="10"/>
  <c r="Z529" i="10"/>
  <c r="AA529" i="10" s="1"/>
  <c r="AB529" i="10" s="1"/>
  <c r="U529" i="10"/>
  <c r="V529" i="10" s="1"/>
  <c r="W529" i="10" s="1"/>
  <c r="S20" i="10"/>
  <c r="V20" i="10" s="1"/>
  <c r="R20" i="10"/>
  <c r="X20" i="10"/>
  <c r="AA20" i="10" s="1"/>
  <c r="X57" i="10"/>
  <c r="AA57" i="10" s="1"/>
  <c r="S57" i="10"/>
  <c r="R57" i="10"/>
  <c r="X100" i="10"/>
  <c r="AA100" i="10" s="1"/>
  <c r="S100" i="10"/>
  <c r="R100" i="10"/>
  <c r="X130" i="10"/>
  <c r="AA130" i="10" s="1"/>
  <c r="S130" i="10"/>
  <c r="V130" i="10" s="1"/>
  <c r="R130" i="10"/>
  <c r="X162" i="10"/>
  <c r="AA162" i="10" s="1"/>
  <c r="R162" i="10"/>
  <c r="S162" i="10"/>
  <c r="U190" i="10"/>
  <c r="Z190" i="10"/>
  <c r="M51" i="116"/>
  <c r="M43" i="116" s="1"/>
  <c r="M23" i="116"/>
  <c r="R388" i="10"/>
  <c r="AA396" i="10"/>
  <c r="V400" i="10"/>
  <c r="R404" i="10"/>
  <c r="R1206" i="10"/>
  <c r="R421" i="10"/>
  <c r="X421" i="10"/>
  <c r="AA421" i="10" s="1"/>
  <c r="S421" i="10"/>
  <c r="V421" i="10" s="1"/>
  <c r="R437" i="10"/>
  <c r="X437" i="10"/>
  <c r="AA437" i="10" s="1"/>
  <c r="S437" i="10"/>
  <c r="V437" i="10" s="1"/>
  <c r="R453" i="10"/>
  <c r="X453" i="10"/>
  <c r="AA453" i="10" s="1"/>
  <c r="S453" i="10"/>
  <c r="V453" i="10" s="1"/>
  <c r="R469" i="10"/>
  <c r="X469" i="10"/>
  <c r="S469" i="10"/>
  <c r="V485" i="10"/>
  <c r="AA489" i="10"/>
  <c r="R501" i="10"/>
  <c r="X501" i="10"/>
  <c r="S501" i="10"/>
  <c r="AA513" i="10"/>
  <c r="AB513" i="10" s="1"/>
  <c r="R517" i="10"/>
  <c r="V525" i="10"/>
  <c r="W525" i="10" s="1"/>
  <c r="R533" i="10"/>
  <c r="R557" i="10"/>
  <c r="AA569" i="10"/>
  <c r="AB569" i="10" s="1"/>
  <c r="R573" i="10"/>
  <c r="R589" i="10"/>
  <c r="X589" i="10"/>
  <c r="AA589" i="10" s="1"/>
  <c r="S589" i="10"/>
  <c r="V589" i="10" s="1"/>
  <c r="AA601" i="10"/>
  <c r="AB601" i="10" s="1"/>
  <c r="R605" i="10"/>
  <c r="Y614" i="10"/>
  <c r="T614" i="10"/>
  <c r="Y959" i="10"/>
  <c r="T959" i="10"/>
  <c r="Y991" i="10"/>
  <c r="T991" i="10"/>
  <c r="Y1023" i="10"/>
  <c r="T1023" i="10"/>
  <c r="Y1055" i="10"/>
  <c r="T1055" i="10"/>
  <c r="Y1087" i="10"/>
  <c r="T1087" i="10"/>
  <c r="Z643" i="10"/>
  <c r="AA643" i="10" s="1"/>
  <c r="AB643" i="10" s="1"/>
  <c r="U643" i="10"/>
  <c r="Z647" i="10"/>
  <c r="U647" i="10"/>
  <c r="V647" i="10" s="1"/>
  <c r="Z651" i="10"/>
  <c r="U651" i="10"/>
  <c r="Z655" i="10"/>
  <c r="U655" i="10"/>
  <c r="Z659" i="10"/>
  <c r="AA659" i="10" s="1"/>
  <c r="AB659" i="10" s="1"/>
  <c r="U659" i="10"/>
  <c r="Z663" i="10"/>
  <c r="U663" i="10"/>
  <c r="Z667" i="10"/>
  <c r="U667" i="10"/>
  <c r="Z671" i="10"/>
  <c r="U671" i="10"/>
  <c r="Z675" i="10"/>
  <c r="U675" i="10"/>
  <c r="Z679" i="10"/>
  <c r="U679" i="10"/>
  <c r="Z683" i="10"/>
  <c r="U683" i="10"/>
  <c r="Z687" i="10"/>
  <c r="U687" i="10"/>
  <c r="Z691" i="10"/>
  <c r="AA691" i="10" s="1"/>
  <c r="AB691" i="10" s="1"/>
  <c r="U691" i="10"/>
  <c r="Z695" i="10"/>
  <c r="U695" i="10"/>
  <c r="V695" i="10" s="1"/>
  <c r="Z699" i="10"/>
  <c r="U699" i="10"/>
  <c r="Z703" i="10"/>
  <c r="U703" i="10"/>
  <c r="Z707" i="10"/>
  <c r="U707" i="10"/>
  <c r="Z711" i="10"/>
  <c r="U711" i="10"/>
  <c r="Z715" i="10"/>
  <c r="U715" i="10"/>
  <c r="Z719" i="10"/>
  <c r="U719" i="10"/>
  <c r="Z723" i="10"/>
  <c r="U723" i="10"/>
  <c r="Z727" i="10"/>
  <c r="U727" i="10"/>
  <c r="Z731" i="10"/>
  <c r="AA731" i="10" s="1"/>
  <c r="AB731" i="10" s="1"/>
  <c r="U731" i="10"/>
  <c r="Z735" i="10"/>
  <c r="AA735" i="10" s="1"/>
  <c r="AB735" i="10" s="1"/>
  <c r="U735" i="10"/>
  <c r="V735" i="10" s="1"/>
  <c r="W735" i="10" s="1"/>
  <c r="Z739" i="10"/>
  <c r="U739" i="10"/>
  <c r="Z743" i="10"/>
  <c r="U743" i="10"/>
  <c r="Z747" i="10"/>
  <c r="U747" i="10"/>
  <c r="Z751" i="10"/>
  <c r="U751" i="10"/>
  <c r="Z755" i="10"/>
  <c r="U755" i="10"/>
  <c r="Z759" i="10"/>
  <c r="U759" i="10"/>
  <c r="AA615" i="10"/>
  <c r="AB615" i="10" s="1"/>
  <c r="V618" i="10"/>
  <c r="W618" i="10" s="1"/>
  <c r="AC618" i="10" s="1"/>
  <c r="AA630" i="10"/>
  <c r="AB630" i="10" s="1"/>
  <c r="V634" i="10"/>
  <c r="W634" i="10" s="1"/>
  <c r="AC634" i="10" s="1"/>
  <c r="Z826" i="10"/>
  <c r="U826" i="10"/>
  <c r="R934" i="10"/>
  <c r="R1445" i="10"/>
  <c r="Z899" i="10"/>
  <c r="U899" i="10"/>
  <c r="Z922" i="10"/>
  <c r="U922" i="10"/>
  <c r="Z938" i="10"/>
  <c r="U938" i="10"/>
  <c r="Z954" i="10"/>
  <c r="U954" i="10"/>
  <c r="Z970" i="10"/>
  <c r="U970" i="10"/>
  <c r="Z986" i="10"/>
  <c r="U986" i="10"/>
  <c r="Z1002" i="10"/>
  <c r="U1002" i="10"/>
  <c r="Z1018" i="10"/>
  <c r="U1018" i="10"/>
  <c r="Z1034" i="10"/>
  <c r="U1034" i="10"/>
  <c r="Z1050" i="10"/>
  <c r="U1050" i="10"/>
  <c r="Z1066" i="10"/>
  <c r="U1066" i="10"/>
  <c r="Z1082" i="10"/>
  <c r="U1082" i="10"/>
  <c r="Z1098" i="10"/>
  <c r="U1098" i="10"/>
  <c r="Z1114" i="10"/>
  <c r="U1114" i="10"/>
  <c r="Z1130" i="10"/>
  <c r="U1130" i="10"/>
  <c r="Z1146" i="10"/>
  <c r="U1146" i="10"/>
  <c r="Z1162" i="10"/>
  <c r="U1162" i="10"/>
  <c r="Z1178" i="10"/>
  <c r="U1178" i="10"/>
  <c r="Y1216" i="10"/>
  <c r="T1216" i="10"/>
  <c r="V1216" i="10" s="1"/>
  <c r="T823" i="10"/>
  <c r="Y823" i="10"/>
  <c r="AA823" i="10" s="1"/>
  <c r="AB823" i="10" s="1"/>
  <c r="V1234" i="10"/>
  <c r="AA1250" i="10"/>
  <c r="R1282" i="10"/>
  <c r="V1298" i="10"/>
  <c r="AA1314" i="10"/>
  <c r="R1346" i="10"/>
  <c r="V1362" i="10"/>
  <c r="R1202" i="10"/>
  <c r="X1202" i="10"/>
  <c r="AA1202" i="10" s="1"/>
  <c r="S1202" i="10"/>
  <c r="V1202" i="10" s="1"/>
  <c r="V1244" i="10"/>
  <c r="AA1276" i="10"/>
  <c r="R1340" i="10"/>
  <c r="R1469" i="10"/>
  <c r="Z1447" i="10"/>
  <c r="AA1447" i="10" s="1"/>
  <c r="U1447" i="10"/>
  <c r="Z1499" i="10"/>
  <c r="AA1499" i="10" s="1"/>
  <c r="U1499" i="10"/>
  <c r="V1499" i="10" s="1"/>
  <c r="R1491" i="10"/>
  <c r="Z1503" i="10"/>
  <c r="U1503" i="10"/>
  <c r="AA38" i="22"/>
  <c r="AB38" i="22"/>
  <c r="AH38" i="22" s="1"/>
  <c r="V1415" i="10"/>
  <c r="R1447" i="10"/>
  <c r="AA1477" i="10"/>
  <c r="AA74" i="22"/>
  <c r="AB74" i="22"/>
  <c r="AH74" i="22" s="1"/>
  <c r="AA75" i="22"/>
  <c r="AB75" i="22"/>
  <c r="AH75" i="22" s="1"/>
  <c r="AA179" i="22"/>
  <c r="AB179" i="22"/>
  <c r="AH179" i="22" s="1"/>
  <c r="AA192" i="22"/>
  <c r="AB192" i="22"/>
  <c r="AH192" i="22" s="1"/>
  <c r="AA195" i="22"/>
  <c r="AB195" i="22"/>
  <c r="AH195" i="22" s="1"/>
  <c r="AA208" i="22"/>
  <c r="AB208" i="22"/>
  <c r="AH208" i="22" s="1"/>
  <c r="AA211" i="22"/>
  <c r="AB211" i="22"/>
  <c r="AH211" i="22" s="1"/>
  <c r="AA462" i="22"/>
  <c r="AB462" i="22"/>
  <c r="AH462" i="22" s="1"/>
  <c r="AB543" i="22"/>
  <c r="AH543" i="22" s="1"/>
  <c r="AA543" i="22"/>
  <c r="AA664" i="22"/>
  <c r="AB664" i="22"/>
  <c r="AH664" i="22" s="1"/>
  <c r="AA603" i="22"/>
  <c r="AB603" i="22"/>
  <c r="AH603" i="22" s="1"/>
  <c r="AA541" i="22"/>
  <c r="AB541" i="22"/>
  <c r="AH541" i="22" s="1"/>
  <c r="AA678" i="22"/>
  <c r="AB678" i="22"/>
  <c r="AH678" i="22" s="1"/>
  <c r="AA696" i="22"/>
  <c r="AB696" i="22"/>
  <c r="AH696" i="22" s="1"/>
  <c r="X14" i="10"/>
  <c r="AA14" i="10" s="1"/>
  <c r="S14" i="10"/>
  <c r="V14" i="10" s="1"/>
  <c r="R14" i="10"/>
  <c r="S83" i="10"/>
  <c r="V83" i="10" s="1"/>
  <c r="R83" i="10"/>
  <c r="X83" i="10"/>
  <c r="AA83" i="10" s="1"/>
  <c r="N23" i="104"/>
  <c r="N51" i="104"/>
  <c r="N43" i="104" s="1"/>
  <c r="T1502" i="10"/>
  <c r="V1502" i="10" s="1"/>
  <c r="Y1502" i="10"/>
  <c r="AA1502" i="10" s="1"/>
  <c r="R1502" i="10"/>
  <c r="T1396" i="10"/>
  <c r="V1396" i="10" s="1"/>
  <c r="Y1396" i="10"/>
  <c r="AA1396" i="10" s="1"/>
  <c r="R1396" i="10"/>
  <c r="Y1385" i="10"/>
  <c r="AA1385" i="10" s="1"/>
  <c r="T1385" i="10"/>
  <c r="V1385" i="10" s="1"/>
  <c r="R1385" i="10"/>
  <c r="Y1353" i="10"/>
  <c r="AA1353" i="10" s="1"/>
  <c r="T1353" i="10"/>
  <c r="V1353" i="10" s="1"/>
  <c r="R1353" i="10"/>
  <c r="Y1321" i="10"/>
  <c r="AA1321" i="10" s="1"/>
  <c r="T1321" i="10"/>
  <c r="V1321" i="10" s="1"/>
  <c r="R1321" i="10"/>
  <c r="Y1289" i="10"/>
  <c r="AA1289" i="10" s="1"/>
  <c r="T1289" i="10"/>
  <c r="V1289" i="10" s="1"/>
  <c r="R1289" i="10"/>
  <c r="Y1257" i="10"/>
  <c r="AA1257" i="10" s="1"/>
  <c r="T1257" i="10"/>
  <c r="V1257" i="10" s="1"/>
  <c r="R1257" i="10"/>
  <c r="Y1225" i="10"/>
  <c r="AA1225" i="10" s="1"/>
  <c r="T1225" i="10"/>
  <c r="V1225" i="10" s="1"/>
  <c r="R1225" i="10"/>
  <c r="T1488" i="10"/>
  <c r="V1488" i="10" s="1"/>
  <c r="Y1488" i="10"/>
  <c r="AA1488" i="10" s="1"/>
  <c r="R1488" i="10"/>
  <c r="T1382" i="10"/>
  <c r="V1382" i="10" s="1"/>
  <c r="Y1382" i="10"/>
  <c r="AA1382" i="10" s="1"/>
  <c r="R1382" i="10"/>
  <c r="T1312" i="10"/>
  <c r="V1312" i="10" s="1"/>
  <c r="Y1312" i="10"/>
  <c r="AA1312" i="10" s="1"/>
  <c r="R1312" i="10"/>
  <c r="T912" i="10"/>
  <c r="Y912" i="10"/>
  <c r="R912" i="10"/>
  <c r="T1278" i="10"/>
  <c r="V1278" i="10" s="1"/>
  <c r="Y1278" i="10"/>
  <c r="AA1278" i="10" s="1"/>
  <c r="R1278" i="10"/>
  <c r="T1324" i="10"/>
  <c r="V1324" i="10" s="1"/>
  <c r="Y1324" i="10"/>
  <c r="AA1324" i="10" s="1"/>
  <c r="T1195" i="10"/>
  <c r="V1195" i="10" s="1"/>
  <c r="Y1195" i="10"/>
  <c r="AA1195" i="10" s="1"/>
  <c r="R1195" i="10"/>
  <c r="T1242" i="10"/>
  <c r="V1242" i="10" s="1"/>
  <c r="Y1242" i="10"/>
  <c r="AA1242" i="10" s="1"/>
  <c r="T1170" i="10"/>
  <c r="V1170" i="10" s="1"/>
  <c r="Y1170" i="10"/>
  <c r="AA1170" i="10" s="1"/>
  <c r="R1170" i="10"/>
  <c r="T1138" i="10"/>
  <c r="V1138" i="10" s="1"/>
  <c r="W1138" i="10" s="1"/>
  <c r="Y1138" i="10"/>
  <c r="AA1138" i="10" s="1"/>
  <c r="AB1138" i="10" s="1"/>
  <c r="R1138" i="10"/>
  <c r="T1106" i="10"/>
  <c r="Y1106" i="10"/>
  <c r="R1106" i="10"/>
  <c r="T1074" i="10"/>
  <c r="Y1074" i="10"/>
  <c r="R1074" i="10"/>
  <c r="T1042" i="10"/>
  <c r="Y1042" i="10"/>
  <c r="R1042" i="10"/>
  <c r="T1010" i="10"/>
  <c r="Y1010" i="10"/>
  <c r="R1010" i="10"/>
  <c r="T978" i="10"/>
  <c r="Y978" i="10"/>
  <c r="AA978" i="10" s="1"/>
  <c r="AB978" i="10" s="1"/>
  <c r="R978" i="10"/>
  <c r="T909" i="10"/>
  <c r="Y909" i="10"/>
  <c r="AA909" i="10" s="1"/>
  <c r="R909" i="10"/>
  <c r="Y600" i="10"/>
  <c r="AA600" i="10" s="1"/>
  <c r="AB600" i="10" s="1"/>
  <c r="T600" i="10"/>
  <c r="V600" i="10" s="1"/>
  <c r="Y584" i="10"/>
  <c r="T584" i="10"/>
  <c r="Y568" i="10"/>
  <c r="AA568" i="10" s="1"/>
  <c r="AB568" i="10" s="1"/>
  <c r="T568" i="10"/>
  <c r="V568" i="10" s="1"/>
  <c r="W568" i="10" s="1"/>
  <c r="Y552" i="10"/>
  <c r="T552" i="10"/>
  <c r="Y536" i="10"/>
  <c r="T536" i="10"/>
  <c r="Y520" i="10"/>
  <c r="AA520" i="10" s="1"/>
  <c r="AB520" i="10" s="1"/>
  <c r="T520" i="10"/>
  <c r="V520" i="10" s="1"/>
  <c r="W520" i="10" s="1"/>
  <c r="AC520" i="10" s="1"/>
  <c r="Y504" i="10"/>
  <c r="T504" i="10"/>
  <c r="Y488" i="10"/>
  <c r="AA488" i="10" s="1"/>
  <c r="T488" i="10"/>
  <c r="V488" i="10" s="1"/>
  <c r="T928" i="10"/>
  <c r="V928" i="10" s="1"/>
  <c r="W928" i="10" s="1"/>
  <c r="Y928" i="10"/>
  <c r="Y390" i="10"/>
  <c r="AA390" i="10" s="1"/>
  <c r="T390" i="10"/>
  <c r="V390" i="10" s="1"/>
  <c r="Y394" i="10"/>
  <c r="AA394" i="10" s="1"/>
  <c r="T394" i="10"/>
  <c r="V394" i="10" s="1"/>
  <c r="Y398" i="10"/>
  <c r="AA398" i="10" s="1"/>
  <c r="T398" i="10"/>
  <c r="V398" i="10" s="1"/>
  <c r="Y402" i="10"/>
  <c r="AA402" i="10" s="1"/>
  <c r="T402" i="10"/>
  <c r="V402" i="10" s="1"/>
  <c r="Y406" i="10"/>
  <c r="AA406" i="10" s="1"/>
  <c r="T406" i="10"/>
  <c r="V406" i="10" s="1"/>
  <c r="AA24" i="10"/>
  <c r="S91" i="10"/>
  <c r="V91" i="10" s="1"/>
  <c r="X91" i="10"/>
  <c r="AA91" i="10" s="1"/>
  <c r="R91" i="10"/>
  <c r="AA108" i="10"/>
  <c r="V132" i="10"/>
  <c r="AA141" i="10"/>
  <c r="X158" i="10"/>
  <c r="AA158" i="10" s="1"/>
  <c r="S158" i="10"/>
  <c r="V158" i="10" s="1"/>
  <c r="R158" i="10"/>
  <c r="Y208" i="10"/>
  <c r="T208" i="10"/>
  <c r="Y224" i="10"/>
  <c r="AA224" i="10" s="1"/>
  <c r="T224" i="10"/>
  <c r="V224" i="10" s="1"/>
  <c r="Y240" i="10"/>
  <c r="T240" i="10"/>
  <c r="H51" i="110"/>
  <c r="H43" i="110" s="1"/>
  <c r="H23" i="110"/>
  <c r="AA21" i="10"/>
  <c r="R52" i="10"/>
  <c r="R94" i="10"/>
  <c r="R117" i="10"/>
  <c r="V125" i="10"/>
  <c r="AA133" i="10"/>
  <c r="S163" i="10"/>
  <c r="V163" i="10" s="1"/>
  <c r="X163" i="10"/>
  <c r="R163" i="10"/>
  <c r="R171" i="10"/>
  <c r="X171" i="10"/>
  <c r="AA171" i="10" s="1"/>
  <c r="S171" i="10"/>
  <c r="V171" i="10" s="1"/>
  <c r="R179" i="10"/>
  <c r="V187" i="10"/>
  <c r="AA191" i="10"/>
  <c r="R195" i="10"/>
  <c r="R211" i="10"/>
  <c r="X211" i="10"/>
  <c r="AA211" i="10" s="1"/>
  <c r="S211" i="10"/>
  <c r="V211" i="10" s="1"/>
  <c r="V219" i="10"/>
  <c r="AA223" i="10"/>
  <c r="R227" i="10"/>
  <c r="V235" i="10"/>
  <c r="R243" i="10"/>
  <c r="X243" i="10"/>
  <c r="AA243" i="10" s="1"/>
  <c r="S243" i="10"/>
  <c r="AA393" i="10"/>
  <c r="V397" i="10"/>
  <c r="R409" i="10"/>
  <c r="S409" i="10"/>
  <c r="X409" i="10"/>
  <c r="AA409" i="10" s="1"/>
  <c r="AA649" i="10"/>
  <c r="AB649" i="10" s="1"/>
  <c r="R728" i="10"/>
  <c r="R426" i="10"/>
  <c r="X426" i="10"/>
  <c r="S426" i="10"/>
  <c r="V426" i="10" s="1"/>
  <c r="V434" i="10"/>
  <c r="R442" i="10"/>
  <c r="R450" i="10"/>
  <c r="X450" i="10"/>
  <c r="AA450" i="10" s="1"/>
  <c r="S450" i="10"/>
  <c r="V450" i="10" s="1"/>
  <c r="R466" i="10"/>
  <c r="X466" i="10"/>
  <c r="AA466" i="10" s="1"/>
  <c r="S466" i="10"/>
  <c r="V466" i="10" s="1"/>
  <c r="V474" i="10"/>
  <c r="AA478" i="10"/>
  <c r="R482" i="10"/>
  <c r="V490" i="10"/>
  <c r="R498" i="10"/>
  <c r="X498" i="10"/>
  <c r="AA498" i="10" s="1"/>
  <c r="S498" i="10"/>
  <c r="V498" i="10" s="1"/>
  <c r="AA518" i="10"/>
  <c r="AB518" i="10" s="1"/>
  <c r="R522" i="10"/>
  <c r="V530" i="10"/>
  <c r="W530" i="10" s="1"/>
  <c r="R538" i="10"/>
  <c r="X538" i="10"/>
  <c r="AA538" i="10" s="1"/>
  <c r="S538" i="10"/>
  <c r="V538" i="10" s="1"/>
  <c r="W538" i="10" s="1"/>
  <c r="R554" i="10"/>
  <c r="X554" i="10"/>
  <c r="AA554" i="10" s="1"/>
  <c r="S554" i="10"/>
  <c r="V554" i="10" s="1"/>
  <c r="V562" i="10"/>
  <c r="W562" i="10" s="1"/>
  <c r="AA566" i="10"/>
  <c r="AB566" i="10" s="1"/>
  <c r="R570" i="10"/>
  <c r="R578" i="10"/>
  <c r="X578" i="10"/>
  <c r="AA578" i="10" s="1"/>
  <c r="S578" i="10"/>
  <c r="R594" i="10"/>
  <c r="X594" i="10"/>
  <c r="AA594" i="10" s="1"/>
  <c r="S594" i="10"/>
  <c r="V594" i="10" s="1"/>
  <c r="W594" i="10" s="1"/>
  <c r="R602" i="10"/>
  <c r="Y617" i="10"/>
  <c r="AA617" i="10" s="1"/>
  <c r="AB617" i="10" s="1"/>
  <c r="T617" i="10"/>
  <c r="V617" i="10" s="1"/>
  <c r="W617" i="10" s="1"/>
  <c r="Y640" i="10"/>
  <c r="AA640" i="10" s="1"/>
  <c r="AB640" i="10" s="1"/>
  <c r="T640" i="10"/>
  <c r="V640" i="10" s="1"/>
  <c r="W640" i="10" s="1"/>
  <c r="Y423" i="10"/>
  <c r="T423" i="10"/>
  <c r="Y439" i="10"/>
  <c r="T439" i="10"/>
  <c r="Y455" i="10"/>
  <c r="T455" i="10"/>
  <c r="Y463" i="10"/>
  <c r="T463" i="10"/>
  <c r="Y471" i="10"/>
  <c r="T471" i="10"/>
  <c r="Y479" i="10"/>
  <c r="T479" i="10"/>
  <c r="AA623" i="10"/>
  <c r="AB623" i="10" s="1"/>
  <c r="R631" i="10"/>
  <c r="AA639" i="10"/>
  <c r="AB639" i="10" s="1"/>
  <c r="AA928" i="10"/>
  <c r="AB928" i="10" s="1"/>
  <c r="R944" i="10"/>
  <c r="V952" i="10"/>
  <c r="W952" i="10" s="1"/>
  <c r="AA1403" i="10"/>
  <c r="AA1467" i="10"/>
  <c r="AA923" i="10"/>
  <c r="AB923" i="10" s="1"/>
  <c r="R947" i="10"/>
  <c r="R979" i="10"/>
  <c r="R1011" i="10"/>
  <c r="AA1019" i="10"/>
  <c r="AB1019" i="10" s="1"/>
  <c r="V1027" i="10"/>
  <c r="R1043" i="10"/>
  <c r="R1075" i="10"/>
  <c r="AA1083" i="10"/>
  <c r="R1107" i="10"/>
  <c r="V1123" i="10"/>
  <c r="W1123" i="10" s="1"/>
  <c r="AC1123" i="10" s="1"/>
  <c r="R1139" i="10"/>
  <c r="AA1147" i="10"/>
  <c r="V1155" i="10"/>
  <c r="R1171" i="10"/>
  <c r="AA1179" i="10"/>
  <c r="V1187" i="10"/>
  <c r="R1421" i="10"/>
  <c r="T867" i="10"/>
  <c r="Y867" i="10"/>
  <c r="R867" i="10"/>
  <c r="V1252" i="10"/>
  <c r="AA1284" i="10"/>
  <c r="R1348" i="10"/>
  <c r="AA1427" i="10"/>
  <c r="R1513" i="10"/>
  <c r="Z1493" i="10"/>
  <c r="AA1493" i="10" s="1"/>
  <c r="U1493" i="10"/>
  <c r="V1493" i="10" s="1"/>
  <c r="V1507" i="10"/>
  <c r="R1509" i="10"/>
  <c r="AA18" i="22"/>
  <c r="AB18" i="22"/>
  <c r="AH18" i="22" s="1"/>
  <c r="R1503" i="10"/>
  <c r="AA93" i="22"/>
  <c r="AB93" i="22"/>
  <c r="AH93" i="22" s="1"/>
  <c r="AA86" i="22"/>
  <c r="AB86" i="22"/>
  <c r="AH86" i="22" s="1"/>
  <c r="V264" i="10"/>
  <c r="R268" i="10"/>
  <c r="AA276" i="10"/>
  <c r="V304" i="10"/>
  <c r="R308" i="10"/>
  <c r="AA316" i="10"/>
  <c r="R348" i="10"/>
  <c r="AA356" i="10"/>
  <c r="R364" i="10"/>
  <c r="V220" i="10"/>
  <c r="AA228" i="10"/>
  <c r="R190" i="10"/>
  <c r="R648" i="10"/>
  <c r="AA656" i="10"/>
  <c r="AB656" i="10" s="1"/>
  <c r="V685" i="10"/>
  <c r="W685" i="10" s="1"/>
  <c r="AC685" i="10" s="1"/>
  <c r="R689" i="10"/>
  <c r="AA697" i="10"/>
  <c r="AB697" i="10" s="1"/>
  <c r="R732" i="10"/>
  <c r="AA740" i="10"/>
  <c r="AB740" i="10" s="1"/>
  <c r="AA1192" i="10"/>
  <c r="R1208" i="10"/>
  <c r="AA1487" i="10"/>
  <c r="V1495" i="10"/>
  <c r="V1451" i="10"/>
  <c r="R1497" i="10"/>
  <c r="AB242" i="22"/>
  <c r="AH242" i="22" s="1"/>
  <c r="AA242" i="22"/>
  <c r="AB656" i="22"/>
  <c r="AH656" i="22" s="1"/>
  <c r="AI656" i="22" s="1"/>
  <c r="AA656" i="22"/>
  <c r="AA711" i="22"/>
  <c r="AB711" i="22"/>
  <c r="AH711" i="22" s="1"/>
  <c r="AA735" i="22"/>
  <c r="AB735" i="22"/>
  <c r="AH735" i="22" s="1"/>
  <c r="AB720" i="22"/>
  <c r="AH720" i="22" s="1"/>
  <c r="AI720" i="22" s="1"/>
  <c r="AA720" i="22"/>
  <c r="AA723" i="22"/>
  <c r="AB723" i="22"/>
  <c r="AH723" i="22" s="1"/>
  <c r="Y148" i="10"/>
  <c r="AA148" i="10" s="1"/>
  <c r="T148" i="10"/>
  <c r="V148" i="10" s="1"/>
  <c r="Y140" i="10"/>
  <c r="AA140" i="10" s="1"/>
  <c r="T140" i="10"/>
  <c r="Y147" i="10"/>
  <c r="T147" i="10"/>
  <c r="Y139" i="10"/>
  <c r="T139" i="10"/>
  <c r="Y68" i="10"/>
  <c r="T68" i="10"/>
  <c r="Y60" i="10"/>
  <c r="AA60" i="10" s="1"/>
  <c r="T60" i="10"/>
  <c r="Y52" i="10"/>
  <c r="AA52" i="10" s="1"/>
  <c r="T52" i="10"/>
  <c r="V52" i="10" s="1"/>
  <c r="Y69" i="10"/>
  <c r="T69" i="10"/>
  <c r="Y61" i="10"/>
  <c r="T61" i="10"/>
  <c r="Y53" i="10"/>
  <c r="T53" i="10"/>
  <c r="AB144" i="22"/>
  <c r="AH144" i="22" s="1"/>
  <c r="AA144" i="22"/>
  <c r="AB388" i="22"/>
  <c r="AH388" i="22" s="1"/>
  <c r="AA388" i="22"/>
  <c r="AB391" i="22"/>
  <c r="AH391" i="22" s="1"/>
  <c r="AA391" i="22"/>
  <c r="AB395" i="22"/>
  <c r="AH395" i="22" s="1"/>
  <c r="AA395" i="22"/>
  <c r="AA400" i="22"/>
  <c r="AB400" i="22"/>
  <c r="AH400" i="22" s="1"/>
  <c r="AB401" i="22"/>
  <c r="AH401" i="22" s="1"/>
  <c r="AA401" i="22"/>
  <c r="AB640" i="22"/>
  <c r="AH640" i="22" s="1"/>
  <c r="AI640" i="22" s="1"/>
  <c r="AA640" i="22"/>
  <c r="AB646" i="22"/>
  <c r="AH646" i="22" s="1"/>
  <c r="AI646" i="22" s="1"/>
  <c r="AA646" i="22"/>
  <c r="AB648" i="22"/>
  <c r="AH648" i="22" s="1"/>
  <c r="AI648" i="22" s="1"/>
  <c r="AA648" i="22"/>
  <c r="AA434" i="22"/>
  <c r="AB434" i="22"/>
  <c r="AH434" i="22" s="1"/>
  <c r="AA442" i="22"/>
  <c r="AB442" i="22"/>
  <c r="AH442" i="22" s="1"/>
  <c r="AB429" i="22"/>
  <c r="AH429" i="22" s="1"/>
  <c r="AA429" i="22"/>
  <c r="AB437" i="22"/>
  <c r="AH437" i="22" s="1"/>
  <c r="AA437" i="22"/>
  <c r="AB445" i="22"/>
  <c r="AH445" i="22" s="1"/>
  <c r="AA445" i="22"/>
  <c r="AB469" i="22"/>
  <c r="AH469" i="22" s="1"/>
  <c r="AA469" i="22"/>
  <c r="AA485" i="22"/>
  <c r="AB485" i="22"/>
  <c r="AH485" i="22" s="1"/>
  <c r="AB478" i="22"/>
  <c r="AH478" i="22" s="1"/>
  <c r="AA478" i="22"/>
  <c r="AA489" i="22"/>
  <c r="AB489" i="22"/>
  <c r="AH489" i="22" s="1"/>
  <c r="AB7" i="22"/>
  <c r="AH7" i="22" s="1"/>
  <c r="AA7" i="22"/>
  <c r="AB15" i="22"/>
  <c r="AH15" i="22" s="1"/>
  <c r="AA15" i="22"/>
  <c r="AB23" i="22"/>
  <c r="AH23" i="22" s="1"/>
  <c r="AA23" i="22"/>
  <c r="AB522" i="22"/>
  <c r="AH522" i="22" s="1"/>
  <c r="AI522" i="22" s="1"/>
  <c r="AA522" i="22"/>
  <c r="AB516" i="22"/>
  <c r="AH516" i="22" s="1"/>
  <c r="AI516" i="22" s="1"/>
  <c r="AA516" i="22"/>
  <c r="AB532" i="22"/>
  <c r="AH532" i="22" s="1"/>
  <c r="AI532" i="22" s="1"/>
  <c r="AA532" i="22"/>
  <c r="AB55" i="22"/>
  <c r="AH55" i="22" s="1"/>
  <c r="AA55" i="22"/>
  <c r="AB63" i="22"/>
  <c r="AH63" i="22" s="1"/>
  <c r="AA63" i="22"/>
  <c r="AB302" i="22"/>
  <c r="AH302" i="22" s="1"/>
  <c r="AA302" i="22"/>
  <c r="AB318" i="22"/>
  <c r="AH318" i="22" s="1"/>
  <c r="AA318" i="22"/>
  <c r="AB311" i="22"/>
  <c r="AH311" i="22" s="1"/>
  <c r="AA311" i="22"/>
  <c r="AB305" i="22"/>
  <c r="AH305" i="22" s="1"/>
  <c r="AA305" i="22"/>
  <c r="AB321" i="22"/>
  <c r="AH321" i="22" s="1"/>
  <c r="AA321" i="22"/>
  <c r="AA316" i="22"/>
  <c r="AB316" i="22"/>
  <c r="AH316" i="22" s="1"/>
  <c r="AB560" i="22"/>
  <c r="AH560" i="22" s="1"/>
  <c r="AI560" i="22" s="1"/>
  <c r="AA560" i="22"/>
  <c r="AB568" i="22"/>
  <c r="AH568" i="22" s="1"/>
  <c r="AI568" i="22" s="1"/>
  <c r="AA568" i="22"/>
  <c r="AB576" i="22"/>
  <c r="AH576" i="22" s="1"/>
  <c r="AI576" i="22" s="1"/>
  <c r="AA576" i="22"/>
  <c r="AB100" i="22"/>
  <c r="AH100" i="22" s="1"/>
  <c r="AA100" i="22"/>
  <c r="AB354" i="22"/>
  <c r="AH354" i="22" s="1"/>
  <c r="AA354" i="22"/>
  <c r="AB351" i="22"/>
  <c r="AH351" i="22" s="1"/>
  <c r="AA351" i="22"/>
  <c r="AB345" i="22"/>
  <c r="AH345" i="22" s="1"/>
  <c r="AA345" i="22"/>
  <c r="AB361" i="22"/>
  <c r="AH361" i="22" s="1"/>
  <c r="AA361" i="22"/>
  <c r="AA356" i="22"/>
  <c r="AB356" i="22"/>
  <c r="AH356" i="22" s="1"/>
  <c r="AB608" i="22"/>
  <c r="AH608" i="22" s="1"/>
  <c r="AI608" i="22" s="1"/>
  <c r="AA608" i="22"/>
  <c r="AB601" i="22"/>
  <c r="AH601" i="22" s="1"/>
  <c r="AI601" i="22" s="1"/>
  <c r="AA601" i="22"/>
  <c r="AB617" i="22"/>
  <c r="AH617" i="22" s="1"/>
  <c r="AI617" i="22" s="1"/>
  <c r="AA617" i="22"/>
  <c r="AB614" i="22"/>
  <c r="AH614" i="22" s="1"/>
  <c r="AI614" i="22" s="1"/>
  <c r="AA614" i="22"/>
  <c r="X212" i="10"/>
  <c r="S212" i="10"/>
  <c r="V212" i="10" s="1"/>
  <c r="R212" i="10"/>
  <c r="R718" i="10"/>
  <c r="S718" i="10"/>
  <c r="X718" i="10"/>
  <c r="AA718" i="10" s="1"/>
  <c r="R714" i="10"/>
  <c r="S714" i="10"/>
  <c r="V714" i="10" s="1"/>
  <c r="X714" i="10"/>
  <c r="AA714" i="10" s="1"/>
  <c r="AB714" i="10" s="1"/>
  <c r="R710" i="10"/>
  <c r="S710" i="10"/>
  <c r="X710" i="10"/>
  <c r="AA710" i="10" s="1"/>
  <c r="AB710" i="10" s="1"/>
  <c r="R706" i="10"/>
  <c r="S706" i="10"/>
  <c r="V706" i="10" s="1"/>
  <c r="X706" i="10"/>
  <c r="AA706" i="10" s="1"/>
  <c r="R702" i="10"/>
  <c r="S702" i="10"/>
  <c r="X702" i="10"/>
  <c r="AA702" i="10" s="1"/>
  <c r="X198" i="10"/>
  <c r="AA198" i="10" s="1"/>
  <c r="S198" i="10"/>
  <c r="V198" i="10" s="1"/>
  <c r="R198" i="10"/>
  <c r="R299" i="10"/>
  <c r="S299" i="10"/>
  <c r="V299" i="10" s="1"/>
  <c r="X299" i="10"/>
  <c r="AA299" i="10" s="1"/>
  <c r="R295" i="10"/>
  <c r="S295" i="10"/>
  <c r="V295" i="10" s="1"/>
  <c r="X295" i="10"/>
  <c r="AA295" i="10" s="1"/>
  <c r="R291" i="10"/>
  <c r="S291" i="10"/>
  <c r="V291" i="10" s="1"/>
  <c r="X291" i="10"/>
  <c r="AA291" i="10" s="1"/>
  <c r="R287" i="10"/>
  <c r="S287" i="10"/>
  <c r="V287" i="10" s="1"/>
  <c r="X287" i="10"/>
  <c r="AA287" i="10" s="1"/>
  <c r="R283" i="10"/>
  <c r="S283" i="10"/>
  <c r="V283" i="10" s="1"/>
  <c r="X283" i="10"/>
  <c r="AA283" i="10" s="1"/>
  <c r="Y160" i="10"/>
  <c r="T160" i="10"/>
  <c r="Y159" i="10"/>
  <c r="T159" i="10"/>
  <c r="R263" i="10"/>
  <c r="AA271" i="10"/>
  <c r="R279" i="10"/>
  <c r="AA307" i="10"/>
  <c r="V311" i="10"/>
  <c r="R315" i="10"/>
  <c r="AA323" i="10"/>
  <c r="V347" i="10"/>
  <c r="R351" i="10"/>
  <c r="AA359" i="10"/>
  <c r="V363" i="10"/>
  <c r="AA180" i="10"/>
  <c r="R218" i="10"/>
  <c r="AA234" i="10"/>
  <c r="V260" i="10"/>
  <c r="R647" i="10"/>
  <c r="AA655" i="10"/>
  <c r="AB655" i="10" s="1"/>
  <c r="R684" i="10"/>
  <c r="AA692" i="10"/>
  <c r="AB692" i="10" s="1"/>
  <c r="V700" i="10"/>
  <c r="W700" i="10" s="1"/>
  <c r="R723" i="10"/>
  <c r="R739" i="10"/>
  <c r="V1505" i="10"/>
  <c r="AB162" i="22"/>
  <c r="AH162" i="22" s="1"/>
  <c r="AA162" i="22"/>
  <c r="AB287" i="22"/>
  <c r="AH287" i="22" s="1"/>
  <c r="AA287" i="22"/>
  <c r="AA685" i="22"/>
  <c r="AB685" i="22"/>
  <c r="AH685" i="22" s="1"/>
  <c r="AI685" i="22" s="1"/>
  <c r="AA719" i="22"/>
  <c r="AB719" i="22"/>
  <c r="AH719" i="22" s="1"/>
  <c r="AI719" i="22" s="1"/>
  <c r="AA705" i="22"/>
  <c r="AB705" i="22"/>
  <c r="AH705" i="22" s="1"/>
  <c r="AI705" i="22" s="1"/>
  <c r="Y106" i="10"/>
  <c r="T106" i="10"/>
  <c r="Y98" i="10"/>
  <c r="T98" i="10"/>
  <c r="R853" i="10"/>
  <c r="Y109" i="10"/>
  <c r="AA109" i="10" s="1"/>
  <c r="T109" i="10"/>
  <c r="V109" i="10" s="1"/>
  <c r="Y101" i="10"/>
  <c r="AA101" i="10" s="1"/>
  <c r="T101" i="10"/>
  <c r="V101" i="10" s="1"/>
  <c r="Y93" i="10"/>
  <c r="T93" i="10"/>
  <c r="AA262" i="10"/>
  <c r="R270" i="10"/>
  <c r="AA278" i="10"/>
  <c r="V302" i="10"/>
  <c r="R306" i="10"/>
  <c r="AA314" i="10"/>
  <c r="V318" i="10"/>
  <c r="R322" i="10"/>
  <c r="AA350" i="10"/>
  <c r="V354" i="10"/>
  <c r="R358" i="10"/>
  <c r="AA386" i="10"/>
  <c r="AA216" i="10"/>
  <c r="R232" i="10"/>
  <c r="V178" i="10"/>
  <c r="R642" i="10"/>
  <c r="AA650" i="10"/>
  <c r="AB650" i="10" s="1"/>
  <c r="R658" i="10"/>
  <c r="AA687" i="10"/>
  <c r="AB687" i="10" s="1"/>
  <c r="V691" i="10"/>
  <c r="W691" i="10" s="1"/>
  <c r="R695" i="10"/>
  <c r="AA722" i="10"/>
  <c r="AB722" i="10" s="1"/>
  <c r="R730" i="10"/>
  <c r="AA738" i="10"/>
  <c r="AB738" i="10" s="1"/>
  <c r="V1200" i="10"/>
  <c r="AA1216" i="10"/>
  <c r="R1511" i="10"/>
  <c r="AA1443" i="10"/>
  <c r="R1459" i="10"/>
  <c r="V1489" i="10"/>
  <c r="AB142" i="22"/>
  <c r="AH142" i="22" s="1"/>
  <c r="AA142" i="22"/>
  <c r="AA283" i="22"/>
  <c r="AB283" i="22"/>
  <c r="AH283" i="22" s="1"/>
  <c r="AB258" i="22"/>
  <c r="AH258" i="22" s="1"/>
  <c r="AA258" i="22"/>
  <c r="AA577" i="22"/>
  <c r="AB577" i="22"/>
  <c r="AH577" i="22" s="1"/>
  <c r="AB734" i="22"/>
  <c r="AH734" i="22" s="1"/>
  <c r="AI734" i="22" s="1"/>
  <c r="AA734" i="22"/>
  <c r="AB763" i="22"/>
  <c r="AH763" i="22" s="1"/>
  <c r="AI763" i="22" s="1"/>
  <c r="AA763" i="22"/>
  <c r="AB116" i="22"/>
  <c r="AH116" i="22" s="1"/>
  <c r="AA116" i="22"/>
  <c r="AB128" i="22"/>
  <c r="AH128" i="22" s="1"/>
  <c r="AA128" i="22"/>
  <c r="AB373" i="22"/>
  <c r="AH373" i="22" s="1"/>
  <c r="AA373" i="22"/>
  <c r="AB370" i="22"/>
  <c r="AH370" i="22" s="1"/>
  <c r="AA370" i="22"/>
  <c r="AB383" i="22"/>
  <c r="AH383" i="22" s="1"/>
  <c r="AA383" i="22"/>
  <c r="AB384" i="22"/>
  <c r="AH384" i="22" s="1"/>
  <c r="AA384" i="22"/>
  <c r="AB378" i="22"/>
  <c r="AH378" i="22" s="1"/>
  <c r="AA378" i="22"/>
  <c r="AB632" i="22"/>
  <c r="AH632" i="22" s="1"/>
  <c r="AI632" i="22" s="1"/>
  <c r="AA632" i="22"/>
  <c r="AB625" i="22"/>
  <c r="AH625" i="22" s="1"/>
  <c r="AI625" i="22" s="1"/>
  <c r="AA625" i="22"/>
  <c r="AB622" i="22"/>
  <c r="AH622" i="22" s="1"/>
  <c r="AI622" i="22" s="1"/>
  <c r="AA622" i="22"/>
  <c r="AB638" i="22"/>
  <c r="AH638" i="22" s="1"/>
  <c r="AI638" i="22" s="1"/>
  <c r="AA638" i="22"/>
  <c r="AA414" i="22"/>
  <c r="AB414" i="22"/>
  <c r="AH414" i="22" s="1"/>
  <c r="AA422" i="22"/>
  <c r="AB422" i="22"/>
  <c r="AH422" i="22" s="1"/>
  <c r="AB409" i="22"/>
  <c r="AH409" i="22" s="1"/>
  <c r="AA409" i="22"/>
  <c r="AB417" i="22"/>
  <c r="AH417" i="22" s="1"/>
  <c r="AA417" i="22"/>
  <c r="AB425" i="22"/>
  <c r="AH425" i="22" s="1"/>
  <c r="AA425" i="22"/>
  <c r="AB465" i="22"/>
  <c r="AH465" i="22" s="1"/>
  <c r="AA465" i="22"/>
  <c r="AA452" i="22"/>
  <c r="AB452" i="22"/>
  <c r="AH452" i="22" s="1"/>
  <c r="AA460" i="22"/>
  <c r="AB460" i="22"/>
  <c r="AH460" i="22" s="1"/>
  <c r="AB451" i="22"/>
  <c r="AH451" i="22" s="1"/>
  <c r="AA451" i="22"/>
  <c r="AB459" i="22"/>
  <c r="AH459" i="22" s="1"/>
  <c r="AA459" i="22"/>
  <c r="AB495" i="22"/>
  <c r="AH495" i="22" s="1"/>
  <c r="AA495" i="22"/>
  <c r="AB498" i="22"/>
  <c r="AH498" i="22" s="1"/>
  <c r="AA498" i="22"/>
  <c r="AA493" i="22"/>
  <c r="AB493" i="22"/>
  <c r="AH493" i="22" s="1"/>
  <c r="AB509" i="22"/>
  <c r="AH509" i="22" s="1"/>
  <c r="AA509" i="22"/>
  <c r="AB504" i="22"/>
  <c r="AH504" i="22" s="1"/>
  <c r="AA504" i="22"/>
  <c r="AB31" i="22"/>
  <c r="AH31" i="22" s="1"/>
  <c r="AA31" i="22"/>
  <c r="AB39" i="22"/>
  <c r="AH39" i="22" s="1"/>
  <c r="AA39" i="22"/>
  <c r="AB47" i="22"/>
  <c r="AH47" i="22" s="1"/>
  <c r="AA47" i="22"/>
  <c r="AB291" i="22"/>
  <c r="AH291" i="22" s="1"/>
  <c r="AA291" i="22"/>
  <c r="AB293" i="22"/>
  <c r="AH293" i="22" s="1"/>
  <c r="AA293" i="22"/>
  <c r="AA292" i="22"/>
  <c r="AB292" i="22"/>
  <c r="AH292" i="22" s="1"/>
  <c r="AB538" i="22"/>
  <c r="AH538" i="22" s="1"/>
  <c r="AI538" i="22" s="1"/>
  <c r="AA538" i="22"/>
  <c r="AB554" i="22"/>
  <c r="AH554" i="22" s="1"/>
  <c r="AI554" i="22" s="1"/>
  <c r="AA554" i="22"/>
  <c r="AB544" i="22"/>
  <c r="AH544" i="22" s="1"/>
  <c r="AI544" i="22" s="1"/>
  <c r="AA544" i="22"/>
  <c r="AB80" i="22"/>
  <c r="AH80" i="22" s="1"/>
  <c r="AA80" i="22"/>
  <c r="AB338" i="22"/>
  <c r="AH338" i="22" s="1"/>
  <c r="AA338" i="22"/>
  <c r="AB335" i="22"/>
  <c r="AH335" i="22" s="1"/>
  <c r="AA335" i="22"/>
  <c r="AB329" i="22"/>
  <c r="AH329" i="22" s="1"/>
  <c r="AA329" i="22"/>
  <c r="AA324" i="22"/>
  <c r="AB324" i="22"/>
  <c r="AH324" i="22" s="1"/>
  <c r="AA340" i="22"/>
  <c r="AB340" i="22"/>
  <c r="AH340" i="22" s="1"/>
  <c r="AB588" i="22"/>
  <c r="AH588" i="22" s="1"/>
  <c r="AI588" i="22" s="1"/>
  <c r="AA588" i="22"/>
  <c r="AB584" i="22"/>
  <c r="AH584" i="22" s="1"/>
  <c r="AI584" i="22" s="1"/>
  <c r="AA584" i="22"/>
  <c r="AB597" i="22"/>
  <c r="AH597" i="22" s="1"/>
  <c r="AI597" i="22" s="1"/>
  <c r="AA597" i="22"/>
  <c r="AB598" i="22"/>
  <c r="AH598" i="22" s="1"/>
  <c r="AI598" i="22" s="1"/>
  <c r="AA598" i="22"/>
  <c r="X166" i="10"/>
  <c r="AA166" i="10" s="1"/>
  <c r="S166" i="10"/>
  <c r="V166" i="10" s="1"/>
  <c r="R166" i="10"/>
  <c r="R682" i="10"/>
  <c r="S682" i="10"/>
  <c r="V682" i="10" s="1"/>
  <c r="W682" i="10" s="1"/>
  <c r="X682" i="10"/>
  <c r="AA682" i="10" s="1"/>
  <c r="AB682" i="10" s="1"/>
  <c r="R678" i="10"/>
  <c r="S678" i="10"/>
  <c r="X678" i="10"/>
  <c r="AA678" i="10" s="1"/>
  <c r="AB678" i="10" s="1"/>
  <c r="R674" i="10"/>
  <c r="S674" i="10"/>
  <c r="V674" i="10" s="1"/>
  <c r="W674" i="10" s="1"/>
  <c r="X674" i="10"/>
  <c r="AA674" i="10" s="1"/>
  <c r="AB674" i="10" s="1"/>
  <c r="R670" i="10"/>
  <c r="S670" i="10"/>
  <c r="X670" i="10"/>
  <c r="AA670" i="10" s="1"/>
  <c r="R666" i="10"/>
  <c r="S666" i="10"/>
  <c r="V666" i="10" s="1"/>
  <c r="W666" i="10" s="1"/>
  <c r="X666" i="10"/>
  <c r="AA666" i="10" s="1"/>
  <c r="AB666" i="10" s="1"/>
  <c r="R662" i="10"/>
  <c r="S662" i="10"/>
  <c r="X662" i="10"/>
  <c r="AA662" i="10" s="1"/>
  <c r="AB662" i="10" s="1"/>
  <c r="X242" i="10"/>
  <c r="S242" i="10"/>
  <c r="V242" i="10" s="1"/>
  <c r="R242" i="10"/>
  <c r="R258" i="10"/>
  <c r="X258" i="10"/>
  <c r="AA258" i="10" s="1"/>
  <c r="S258" i="10"/>
  <c r="V258" i="10" s="1"/>
  <c r="R254" i="10"/>
  <c r="X254" i="10"/>
  <c r="AA254" i="10" s="1"/>
  <c r="S254" i="10"/>
  <c r="V254" i="10" s="1"/>
  <c r="R758" i="10"/>
  <c r="S758" i="10"/>
  <c r="X758" i="10"/>
  <c r="AA758" i="10" s="1"/>
  <c r="AB758" i="10" s="1"/>
  <c r="R754" i="10"/>
  <c r="S754" i="10"/>
  <c r="V754" i="10" s="1"/>
  <c r="W754" i="10" s="1"/>
  <c r="X754" i="10"/>
  <c r="AA754" i="10" s="1"/>
  <c r="R750" i="10"/>
  <c r="S750" i="10"/>
  <c r="X750" i="10"/>
  <c r="AA750" i="10" s="1"/>
  <c r="R746" i="10"/>
  <c r="S746" i="10"/>
  <c r="V746" i="10" s="1"/>
  <c r="W746" i="10" s="1"/>
  <c r="X746" i="10"/>
  <c r="AA746" i="10" s="1"/>
  <c r="AB746" i="10" s="1"/>
  <c r="X238" i="10"/>
  <c r="AA238" i="10" s="1"/>
  <c r="S238" i="10"/>
  <c r="R238" i="10"/>
  <c r="R344" i="10"/>
  <c r="S344" i="10"/>
  <c r="V344" i="10" s="1"/>
  <c r="X344" i="10"/>
  <c r="AA344" i="10" s="1"/>
  <c r="R340" i="10"/>
  <c r="S340" i="10"/>
  <c r="V340" i="10" s="1"/>
  <c r="X340" i="10"/>
  <c r="AA340" i="10" s="1"/>
  <c r="R336" i="10"/>
  <c r="S336" i="10"/>
  <c r="V336" i="10" s="1"/>
  <c r="X336" i="10"/>
  <c r="AA336" i="10" s="1"/>
  <c r="R332" i="10"/>
  <c r="S332" i="10"/>
  <c r="V332" i="10" s="1"/>
  <c r="X332" i="10"/>
  <c r="AA332" i="10" s="1"/>
  <c r="R328" i="10"/>
  <c r="S328" i="10"/>
  <c r="V328" i="10" s="1"/>
  <c r="X328" i="10"/>
  <c r="AA328" i="10" s="1"/>
  <c r="R324" i="10"/>
  <c r="S324" i="10"/>
  <c r="V324" i="10" s="1"/>
  <c r="X324" i="10"/>
  <c r="AA324" i="10" s="1"/>
  <c r="S844" i="10"/>
  <c r="X844" i="10"/>
  <c r="AA844" i="10" s="1"/>
  <c r="AB844" i="10" s="1"/>
  <c r="V261" i="10"/>
  <c r="R265" i="10"/>
  <c r="AA273" i="10"/>
  <c r="V277" i="10"/>
  <c r="R305" i="10"/>
  <c r="AA313" i="10"/>
  <c r="V317" i="10"/>
  <c r="R321" i="10"/>
  <c r="AA349" i="10"/>
  <c r="V353" i="10"/>
  <c r="R357" i="10"/>
  <c r="AA365" i="10"/>
  <c r="V366" i="10"/>
  <c r="AA369" i="10"/>
  <c r="V370" i="10"/>
  <c r="AA373" i="10"/>
  <c r="V374" i="10"/>
  <c r="AA377" i="10"/>
  <c r="V378" i="10"/>
  <c r="AA381" i="10"/>
  <c r="V382" i="10"/>
  <c r="AA385" i="10"/>
  <c r="AA222" i="10"/>
  <c r="R176" i="10"/>
  <c r="V614" i="10"/>
  <c r="W614" i="10" s="1"/>
  <c r="R641" i="10"/>
  <c r="AA653" i="10"/>
  <c r="AB653" i="10" s="1"/>
  <c r="V657" i="10"/>
  <c r="W657" i="10" s="1"/>
  <c r="AC657" i="10" s="1"/>
  <c r="R686" i="10"/>
  <c r="AA694" i="10"/>
  <c r="AB694" i="10" s="1"/>
  <c r="V698" i="10"/>
  <c r="W698" i="10" s="1"/>
  <c r="R725" i="10"/>
  <c r="AA733" i="10"/>
  <c r="AB733" i="10" s="1"/>
  <c r="V737" i="10"/>
  <c r="W737" i="10" s="1"/>
  <c r="AC737" i="10" s="1"/>
  <c r="R741" i="10"/>
  <c r="AA704" i="22"/>
  <c r="AB704" i="22"/>
  <c r="AH704" i="22" s="1"/>
  <c r="AB760" i="22"/>
  <c r="AH760" i="22" s="1"/>
  <c r="AA760" i="22"/>
  <c r="AA748" i="22"/>
  <c r="AB748" i="22"/>
  <c r="AH748" i="22" s="1"/>
  <c r="Y26" i="10"/>
  <c r="T26" i="10"/>
  <c r="Y18" i="10"/>
  <c r="T18" i="10"/>
  <c r="Y10" i="10"/>
  <c r="T10" i="10"/>
  <c r="V10" i="10" s="1"/>
  <c r="Y23" i="10"/>
  <c r="T23" i="10"/>
  <c r="Y15" i="10"/>
  <c r="T15" i="10"/>
  <c r="Y7" i="10"/>
  <c r="T7" i="10"/>
  <c r="AH146" i="22"/>
  <c r="AH873" i="22"/>
  <c r="AI877" i="22"/>
  <c r="AA873" i="22"/>
  <c r="AH765" i="22"/>
  <c r="AA765" i="22"/>
  <c r="AA891" i="10"/>
  <c r="AB891" i="10" s="1"/>
  <c r="W891" i="10"/>
  <c r="T883" i="10"/>
  <c r="V883" i="10" s="1"/>
  <c r="Y883" i="10"/>
  <c r="AA883" i="10" s="1"/>
  <c r="Z882" i="10"/>
  <c r="AA882" i="10" s="1"/>
  <c r="U882" i="10"/>
  <c r="V882" i="10" s="1"/>
  <c r="AB890" i="10"/>
  <c r="AC890" i="10" s="1"/>
  <c r="R883" i="10"/>
  <c r="R882" i="10"/>
  <c r="Y887" i="10"/>
  <c r="AA887" i="10" s="1"/>
  <c r="AB887" i="10" s="1"/>
  <c r="T887" i="10"/>
  <c r="V887" i="10" s="1"/>
  <c r="W887" i="10" s="1"/>
  <c r="Z888" i="10"/>
  <c r="AA888" i="10" s="1"/>
  <c r="U888" i="10"/>
  <c r="V888" i="10" s="1"/>
  <c r="Z892" i="10"/>
  <c r="AA892" i="10" s="1"/>
  <c r="U892" i="10"/>
  <c r="V892" i="10" s="1"/>
  <c r="S881" i="10"/>
  <c r="X881" i="10"/>
  <c r="R881" i="10"/>
  <c r="S885" i="10"/>
  <c r="X885" i="10"/>
  <c r="R885" i="10"/>
  <c r="S889" i="10"/>
  <c r="X889" i="10"/>
  <c r="R889" i="10"/>
  <c r="Z884" i="10"/>
  <c r="AA884" i="10" s="1"/>
  <c r="AB884" i="10" s="1"/>
  <c r="U884" i="10"/>
  <c r="V884" i="10" s="1"/>
  <c r="W884" i="10" s="1"/>
  <c r="R892" i="10"/>
  <c r="Y881" i="10"/>
  <c r="T881" i="10"/>
  <c r="Y885" i="10"/>
  <c r="T885" i="10"/>
  <c r="Y889" i="10"/>
  <c r="T889" i="10"/>
  <c r="R888" i="10"/>
  <c r="Y784" i="10"/>
  <c r="T784" i="10"/>
  <c r="Y793" i="10"/>
  <c r="T793" i="10"/>
  <c r="V793" i="10" s="1"/>
  <c r="V832" i="10"/>
  <c r="W832" i="10" s="1"/>
  <c r="AC832" i="10" s="1"/>
  <c r="AA880" i="10"/>
  <c r="AB880" i="10" s="1"/>
  <c r="X788" i="10"/>
  <c r="AA788" i="10" s="1"/>
  <c r="R788" i="10"/>
  <c r="S788" i="10"/>
  <c r="V788" i="10" s="1"/>
  <c r="T787" i="10"/>
  <c r="V787" i="10" s="1"/>
  <c r="Y787" i="10"/>
  <c r="X841" i="10"/>
  <c r="R841" i="10"/>
  <c r="S841" i="10"/>
  <c r="X842" i="10"/>
  <c r="AA842" i="10" s="1"/>
  <c r="S842" i="10"/>
  <c r="V842" i="10" s="1"/>
  <c r="R842" i="10"/>
  <c r="X859" i="10"/>
  <c r="AA859" i="10" s="1"/>
  <c r="R859" i="10"/>
  <c r="S859" i="10"/>
  <c r="W877" i="10"/>
  <c r="T866" i="10"/>
  <c r="Y866" i="10"/>
  <c r="V772" i="10"/>
  <c r="W772" i="10" s="1"/>
  <c r="AA771" i="10"/>
  <c r="AB771" i="10" s="1"/>
  <c r="AA778" i="10"/>
  <c r="AB778" i="10" s="1"/>
  <c r="V785" i="10"/>
  <c r="W785" i="10" s="1"/>
  <c r="V774" i="10"/>
  <c r="W774" i="10" s="1"/>
  <c r="V802" i="10"/>
  <c r="W802" i="10" s="1"/>
  <c r="AC802" i="10" s="1"/>
  <c r="AC783" i="10"/>
  <c r="W803" i="10"/>
  <c r="Z841" i="10"/>
  <c r="U841" i="10"/>
  <c r="W811" i="10"/>
  <c r="AA843" i="10"/>
  <c r="AB843" i="10" s="1"/>
  <c r="AA792" i="10"/>
  <c r="AB792" i="10" s="1"/>
  <c r="V796" i="10"/>
  <c r="W796" i="10" s="1"/>
  <c r="Y814" i="10"/>
  <c r="T814" i="10"/>
  <c r="V814" i="10" s="1"/>
  <c r="V824" i="10"/>
  <c r="W824" i="10" s="1"/>
  <c r="S857" i="10"/>
  <c r="V857" i="10" s="1"/>
  <c r="R857" i="10"/>
  <c r="X857" i="10"/>
  <c r="AA857" i="10" s="1"/>
  <c r="AA872" i="10"/>
  <c r="AB872" i="10" s="1"/>
  <c r="X791" i="10"/>
  <c r="R791" i="10"/>
  <c r="S791" i="10"/>
  <c r="V791" i="10" s="1"/>
  <c r="X799" i="10"/>
  <c r="AA799" i="10" s="1"/>
  <c r="R799" i="10"/>
  <c r="S799" i="10"/>
  <c r="V799" i="10" s="1"/>
  <c r="Y812" i="10"/>
  <c r="AA812" i="10" s="1"/>
  <c r="AB812" i="10" s="1"/>
  <c r="T812" i="10"/>
  <c r="X808" i="10"/>
  <c r="AA808" i="10" s="1"/>
  <c r="AB808" i="10" s="1"/>
  <c r="R808" i="10"/>
  <c r="S808" i="10"/>
  <c r="V808" i="10" s="1"/>
  <c r="R814" i="10"/>
  <c r="Y837" i="10"/>
  <c r="T837" i="10"/>
  <c r="R874" i="10"/>
  <c r="X874" i="10"/>
  <c r="AA874" i="10" s="1"/>
  <c r="S874" i="10"/>
  <c r="V874" i="10" s="1"/>
  <c r="W874" i="10" s="1"/>
  <c r="R787" i="10"/>
  <c r="R793" i="10"/>
  <c r="T825" i="10"/>
  <c r="V825" i="10" s="1"/>
  <c r="W825" i="10" s="1"/>
  <c r="Y825" i="10"/>
  <c r="AA825" i="10" s="1"/>
  <c r="AB825" i="10" s="1"/>
  <c r="W835" i="10"/>
  <c r="V860" i="10"/>
  <c r="W860" i="10" s="1"/>
  <c r="V846" i="10"/>
  <c r="W846" i="10" s="1"/>
  <c r="AA766" i="10"/>
  <c r="AB766" i="10" s="1"/>
  <c r="AA804" i="10"/>
  <c r="AB804" i="10" s="1"/>
  <c r="AC804" i="10" s="1"/>
  <c r="V779" i="10"/>
  <c r="W779" i="10" s="1"/>
  <c r="V778" i="10"/>
  <c r="W778" i="10" s="1"/>
  <c r="V810" i="10"/>
  <c r="W810" i="10" s="1"/>
  <c r="V836" i="10"/>
  <c r="W836" i="10" s="1"/>
  <c r="V809" i="10"/>
  <c r="W809" i="10" s="1"/>
  <c r="V768" i="10"/>
  <c r="W768" i="10" s="1"/>
  <c r="AA781" i="10"/>
  <c r="AB781" i="10" s="1"/>
  <c r="V777" i="10"/>
  <c r="W777" i="10" s="1"/>
  <c r="AA829" i="10"/>
  <c r="AB829" i="10" s="1"/>
  <c r="AC829" i="10" s="1"/>
  <c r="V843" i="10"/>
  <c r="W843" i="10" s="1"/>
  <c r="R765" i="10"/>
  <c r="S765" i="10"/>
  <c r="V765" i="10" s="1"/>
  <c r="X765" i="10"/>
  <c r="AA765" i="10" s="1"/>
  <c r="AB765" i="10" s="1"/>
  <c r="T775" i="10"/>
  <c r="V775" i="10" s="1"/>
  <c r="Y775" i="10"/>
  <c r="AA775" i="10" s="1"/>
  <c r="U838" i="10"/>
  <c r="V838" i="10" s="1"/>
  <c r="W838" i="10" s="1"/>
  <c r="Z838" i="10"/>
  <c r="AA838" i="10" s="1"/>
  <c r="AB838" i="10" s="1"/>
  <c r="AA790" i="10"/>
  <c r="AB790" i="10" s="1"/>
  <c r="AA798" i="10"/>
  <c r="AB798" i="10" s="1"/>
  <c r="Y861" i="10"/>
  <c r="AA861" i="10" s="1"/>
  <c r="AB861" i="10" s="1"/>
  <c r="T861" i="10"/>
  <c r="V861" i="10" s="1"/>
  <c r="W861" i="10" s="1"/>
  <c r="T847" i="10"/>
  <c r="Y847" i="10"/>
  <c r="AA847" i="10" s="1"/>
  <c r="AB847" i="10" s="1"/>
  <c r="X866" i="10"/>
  <c r="R866" i="10"/>
  <c r="S866" i="10"/>
  <c r="Y795" i="10"/>
  <c r="AA795" i="10" s="1"/>
  <c r="AB795" i="10" s="1"/>
  <c r="T795" i="10"/>
  <c r="V795" i="10" s="1"/>
  <c r="W795" i="10" s="1"/>
  <c r="T816" i="10"/>
  <c r="Y816" i="10"/>
  <c r="AA800" i="10"/>
  <c r="AB800" i="10" s="1"/>
  <c r="T813" i="10"/>
  <c r="Y813" i="10"/>
  <c r="Z817" i="10"/>
  <c r="U817" i="10"/>
  <c r="V817" i="10" s="1"/>
  <c r="W817" i="10" s="1"/>
  <c r="U833" i="10"/>
  <c r="V833" i="10" s="1"/>
  <c r="W833" i="10" s="1"/>
  <c r="Z833" i="10"/>
  <c r="AA833" i="10" s="1"/>
  <c r="AB833" i="10" s="1"/>
  <c r="V826" i="10"/>
  <c r="W826" i="10" s="1"/>
  <c r="U769" i="10"/>
  <c r="Z769" i="10"/>
  <c r="V780" i="10"/>
  <c r="W780" i="10" s="1"/>
  <c r="AA793" i="10"/>
  <c r="AB793" i="10" s="1"/>
  <c r="AA860" i="10"/>
  <c r="AB860" i="10" s="1"/>
  <c r="V871" i="10"/>
  <c r="W871" i="10" s="1"/>
  <c r="AA772" i="10"/>
  <c r="AB772" i="10" s="1"/>
  <c r="V770" i="10"/>
  <c r="W770" i="10" s="1"/>
  <c r="AA782" i="10"/>
  <c r="AB782" i="10" s="1"/>
  <c r="V767" i="10"/>
  <c r="W767" i="10" s="1"/>
  <c r="AA785" i="10"/>
  <c r="AB785" i="10" s="1"/>
  <c r="AA803" i="10"/>
  <c r="AB803" i="10" s="1"/>
  <c r="AA836" i="10"/>
  <c r="AB836" i="10" s="1"/>
  <c r="AA774" i="10"/>
  <c r="AB774" i="10" s="1"/>
  <c r="AA864" i="10"/>
  <c r="AB864" i="10" s="1"/>
  <c r="R775" i="10"/>
  <c r="AA811" i="10"/>
  <c r="AB811" i="10" s="1"/>
  <c r="AB776" i="10"/>
  <c r="V812" i="10"/>
  <c r="W812" i="10" s="1"/>
  <c r="Y769" i="10"/>
  <c r="T769" i="10"/>
  <c r="V769" i="10" s="1"/>
  <c r="W769" i="10" s="1"/>
  <c r="T807" i="10"/>
  <c r="V807" i="10" s="1"/>
  <c r="Y807" i="10"/>
  <c r="AA807" i="10" s="1"/>
  <c r="X789" i="10"/>
  <c r="R789" i="10"/>
  <c r="S789" i="10"/>
  <c r="V789" i="10" s="1"/>
  <c r="X797" i="10"/>
  <c r="R797" i="10"/>
  <c r="S797" i="10"/>
  <c r="V792" i="10"/>
  <c r="W792" i="10" s="1"/>
  <c r="AC792" i="10" s="1"/>
  <c r="AA796" i="10"/>
  <c r="AB796" i="10" s="1"/>
  <c r="V800" i="10"/>
  <c r="W800" i="10" s="1"/>
  <c r="S851" i="10"/>
  <c r="V851" i="10" s="1"/>
  <c r="W851" i="10" s="1"/>
  <c r="X851" i="10"/>
  <c r="AA851" i="10" s="1"/>
  <c r="R851" i="10"/>
  <c r="T828" i="10"/>
  <c r="V828" i="10" s="1"/>
  <c r="W828" i="10" s="1"/>
  <c r="Y828" i="10"/>
  <c r="AA828" i="10" s="1"/>
  <c r="AB828" i="10" s="1"/>
  <c r="X850" i="10"/>
  <c r="AA850" i="10" s="1"/>
  <c r="S850" i="10"/>
  <c r="V850" i="10" s="1"/>
  <c r="R850" i="10"/>
  <c r="V872" i="10"/>
  <c r="W872" i="10" s="1"/>
  <c r="AC880" i="10"/>
  <c r="R773" i="10"/>
  <c r="S773" i="10"/>
  <c r="X773" i="10"/>
  <c r="R807" i="10"/>
  <c r="X816" i="10"/>
  <c r="R816" i="10"/>
  <c r="S816" i="10"/>
  <c r="R813" i="10"/>
  <c r="X813" i="10"/>
  <c r="S813" i="10"/>
  <c r="U830" i="10"/>
  <c r="V830" i="10" s="1"/>
  <c r="W830" i="10" s="1"/>
  <c r="Z830" i="10"/>
  <c r="AA830" i="10" s="1"/>
  <c r="AB830" i="10" s="1"/>
  <c r="AA868" i="10"/>
  <c r="AB868" i="10" s="1"/>
  <c r="R784" i="10"/>
  <c r="X784" i="10"/>
  <c r="S784" i="10"/>
  <c r="V784" i="10" s="1"/>
  <c r="AA780" i="10"/>
  <c r="AB780" i="10" s="1"/>
  <c r="AA787" i="10"/>
  <c r="AB787" i="10" s="1"/>
  <c r="S854" i="10"/>
  <c r="V854" i="10" s="1"/>
  <c r="X854" i="10"/>
  <c r="AA854" i="10" s="1"/>
  <c r="R854" i="10"/>
  <c r="AA849" i="10"/>
  <c r="AB849" i="10" s="1"/>
  <c r="AC863" i="10"/>
  <c r="S876" i="10"/>
  <c r="V876" i="10" s="1"/>
  <c r="R876" i="10"/>
  <c r="X876" i="10"/>
  <c r="V766" i="10"/>
  <c r="W766" i="10" s="1"/>
  <c r="AC766" i="10" s="1"/>
  <c r="V782" i="10"/>
  <c r="W782" i="10" s="1"/>
  <c r="AA779" i="10"/>
  <c r="AB779" i="10" s="1"/>
  <c r="V771" i="10"/>
  <c r="W771" i="10" s="1"/>
  <c r="AA870" i="10"/>
  <c r="AB870" i="10" s="1"/>
  <c r="V781" i="10"/>
  <c r="W781" i="10" s="1"/>
  <c r="V864" i="10"/>
  <c r="W864" i="10" s="1"/>
  <c r="V806" i="10"/>
  <c r="W806" i="10" s="1"/>
  <c r="AC806" i="10" s="1"/>
  <c r="AA786" i="10"/>
  <c r="AB786" i="10" s="1"/>
  <c r="AA777" i="10"/>
  <c r="AB777" i="10" s="1"/>
  <c r="AA840" i="10"/>
  <c r="AB840" i="10" s="1"/>
  <c r="AA993" i="22"/>
  <c r="AA1104" i="22"/>
  <c r="AH1039" i="22"/>
  <c r="AA1055" i="22"/>
  <c r="AI1055" i="22" s="1"/>
  <c r="AH1103" i="22"/>
  <c r="AH993" i="22"/>
  <c r="AI993" i="22" s="1"/>
  <c r="AH1068" i="22"/>
  <c r="AH1076" i="22"/>
  <c r="AH1084" i="22"/>
  <c r="AH1092" i="22"/>
  <c r="AH1100" i="22"/>
  <c r="AH1023" i="22"/>
  <c r="AI1023" i="22" s="1"/>
  <c r="AA1039" i="22"/>
  <c r="AH1087" i="22"/>
  <c r="AA1103" i="22"/>
  <c r="AH1034" i="22"/>
  <c r="AI1034" i="22" s="1"/>
  <c r="AH998" i="22"/>
  <c r="AI998" i="22" s="1"/>
  <c r="AA1068" i="22"/>
  <c r="AA1076" i="22"/>
  <c r="AA1084" i="22"/>
  <c r="AA1092" i="22"/>
  <c r="AA1100" i="22"/>
  <c r="AA1023" i="22"/>
  <c r="AH1071" i="22"/>
  <c r="AI1071" i="22" s="1"/>
  <c r="AA1087" i="22"/>
  <c r="AA1034" i="22"/>
  <c r="AA998" i="22"/>
  <c r="AH1343" i="22"/>
  <c r="AH1353" i="22"/>
  <c r="AH1136" i="22"/>
  <c r="AA1267" i="22"/>
  <c r="AB1245" i="22"/>
  <c r="AH1245" i="22" s="1"/>
  <c r="AA1245" i="22"/>
  <c r="AA1327" i="22"/>
  <c r="AH1435" i="22"/>
  <c r="AA1244" i="22"/>
  <c r="AA1262" i="22"/>
  <c r="AH1327" i="22"/>
  <c r="AA1435" i="22"/>
  <c r="AA1254" i="22"/>
  <c r="AH1336" i="22"/>
  <c r="AH1259" i="22"/>
  <c r="AA1343" i="22"/>
  <c r="AA1246" i="22"/>
  <c r="AH1255" i="22"/>
  <c r="AB1253" i="22"/>
  <c r="AH1253" i="22" s="1"/>
  <c r="AA1253" i="22"/>
  <c r="AB1452" i="22"/>
  <c r="AH1452" i="22" s="1"/>
  <c r="AA1452" i="22"/>
  <c r="H23" i="102"/>
  <c r="AA783" i="22"/>
  <c r="AB783" i="22"/>
  <c r="AH783" i="22" s="1"/>
  <c r="AA799" i="22"/>
  <c r="AB799" i="22"/>
  <c r="AH799" i="22" s="1"/>
  <c r="AA815" i="22"/>
  <c r="AB815" i="22"/>
  <c r="AH815" i="22" s="1"/>
  <c r="AA831" i="22"/>
  <c r="AB831" i="22"/>
  <c r="AH831" i="22" s="1"/>
  <c r="AA847" i="22"/>
  <c r="AB847" i="22"/>
  <c r="AH847" i="22" s="1"/>
  <c r="AA863" i="22"/>
  <c r="AB863" i="22"/>
  <c r="AH863" i="22" s="1"/>
  <c r="AA947" i="22"/>
  <c r="AB947" i="22"/>
  <c r="AH947" i="22" s="1"/>
  <c r="AI947" i="22" s="1"/>
  <c r="AA1065" i="22"/>
  <c r="AH1097" i="22"/>
  <c r="AA888" i="22"/>
  <c r="AB888" i="22"/>
  <c r="AH888" i="22" s="1"/>
  <c r="AA867" i="22"/>
  <c r="AB867" i="22"/>
  <c r="AH867" i="22" s="1"/>
  <c r="AA1024" i="22"/>
  <c r="AB1024" i="22"/>
  <c r="AH1024" i="22" s="1"/>
  <c r="AI1024" i="22" s="1"/>
  <c r="AA1040" i="22"/>
  <c r="AB1040" i="22"/>
  <c r="AH1040" i="22" s="1"/>
  <c r="AI1040" i="22" s="1"/>
  <c r="AA1056" i="22"/>
  <c r="AB1056" i="22"/>
  <c r="AH1056" i="22" s="1"/>
  <c r="AI1056" i="22" s="1"/>
  <c r="AH1169" i="22"/>
  <c r="AB1139" i="22"/>
  <c r="AH1139" i="22" s="1"/>
  <c r="AI1139" i="22" s="1"/>
  <c r="AA1139" i="22"/>
  <c r="AA1281" i="22"/>
  <c r="AB1281" i="22"/>
  <c r="AH1281" i="22" s="1"/>
  <c r="AA1319" i="22"/>
  <c r="AH1323" i="22"/>
  <c r="AA1335" i="22"/>
  <c r="AH1339" i="22"/>
  <c r="AA1351" i="22"/>
  <c r="AH1355" i="22"/>
  <c r="AH1389" i="22"/>
  <c r="AC1388" i="22"/>
  <c r="AH1388" i="22" s="1"/>
  <c r="AA1388" i="22"/>
  <c r="AA1398" i="22"/>
  <c r="AB1398" i="22"/>
  <c r="AH1398" i="22" s="1"/>
  <c r="AA1414" i="22"/>
  <c r="AB1414" i="22"/>
  <c r="AH1414" i="22" s="1"/>
  <c r="AB1383" i="22"/>
  <c r="AH1383" i="22" s="1"/>
  <c r="AA1383" i="22"/>
  <c r="AH1493" i="22"/>
  <c r="AA1507" i="22"/>
  <c r="AB1507" i="22"/>
  <c r="AH1507" i="22" s="1"/>
  <c r="AA1500" i="22"/>
  <c r="AB1500" i="22"/>
  <c r="AH1500" i="22" s="1"/>
  <c r="AA788" i="22"/>
  <c r="AB788" i="22"/>
  <c r="AH788" i="22" s="1"/>
  <c r="AA804" i="22"/>
  <c r="AB804" i="22"/>
  <c r="AH804" i="22" s="1"/>
  <c r="AA820" i="22"/>
  <c r="AB820" i="22"/>
  <c r="AH820" i="22" s="1"/>
  <c r="AA836" i="22"/>
  <c r="AB836" i="22"/>
  <c r="AH836" i="22" s="1"/>
  <c r="AI836" i="22" s="1"/>
  <c r="AA852" i="22"/>
  <c r="AB852" i="22"/>
  <c r="AH852" i="22" s="1"/>
  <c r="AA948" i="22"/>
  <c r="AB948" i="22"/>
  <c r="AH948" i="22" s="1"/>
  <c r="AI948" i="22" s="1"/>
  <c r="AB906" i="22"/>
  <c r="AH906" i="22" s="1"/>
  <c r="AI906" i="22" s="1"/>
  <c r="AA906" i="22"/>
  <c r="AA1041" i="22"/>
  <c r="AB1041" i="22"/>
  <c r="AH1041" i="22" s="1"/>
  <c r="AA952" i="22"/>
  <c r="AA960" i="22"/>
  <c r="AA968" i="22"/>
  <c r="AA976" i="22"/>
  <c r="AH881" i="22"/>
  <c r="AA912" i="22"/>
  <c r="AA1038" i="22"/>
  <c r="AB1038" i="22"/>
  <c r="AH1038" i="22" s="1"/>
  <c r="AA1102" i="22"/>
  <c r="AB1102" i="22"/>
  <c r="AH1102" i="22" s="1"/>
  <c r="AB1111" i="22"/>
  <c r="AH1111" i="22" s="1"/>
  <c r="AI1111" i="22" s="1"/>
  <c r="AA1111" i="22"/>
  <c r="AB1119" i="22"/>
  <c r="AH1119" i="22" s="1"/>
  <c r="AI1119" i="22" s="1"/>
  <c r="AA1119" i="22"/>
  <c r="AB1127" i="22"/>
  <c r="AH1127" i="22" s="1"/>
  <c r="AI1127" i="22" s="1"/>
  <c r="AA1127" i="22"/>
  <c r="AC1188" i="22"/>
  <c r="AH1188" i="22" s="1"/>
  <c r="AA1188" i="22"/>
  <c r="AC1196" i="22"/>
  <c r="AH1196" i="22" s="1"/>
  <c r="AA1196" i="22"/>
  <c r="AC1204" i="22"/>
  <c r="AH1204" i="22" s="1"/>
  <c r="AA1204" i="22"/>
  <c r="AA1287" i="22"/>
  <c r="AB1287" i="22"/>
  <c r="AH1287" i="22" s="1"/>
  <c r="AH1280" i="22"/>
  <c r="AA1288" i="22"/>
  <c r="AA1416" i="22"/>
  <c r="AB1416" i="22"/>
  <c r="AH1416" i="22" s="1"/>
  <c r="AA1375" i="22"/>
  <c r="AH1413" i="22"/>
  <c r="AA1436" i="22"/>
  <c r="AB1436" i="22"/>
  <c r="AH1436" i="22" s="1"/>
  <c r="AA785" i="22"/>
  <c r="AB785" i="22"/>
  <c r="AH785" i="22" s="1"/>
  <c r="AH801" i="22"/>
  <c r="AA805" i="22"/>
  <c r="AH817" i="22"/>
  <c r="AA821" i="22"/>
  <c r="AH833" i="22"/>
  <c r="AA837" i="22"/>
  <c r="AH849" i="22"/>
  <c r="AA853" i="22"/>
  <c r="AA883" i="22"/>
  <c r="AA1081" i="22"/>
  <c r="AA880" i="22"/>
  <c r="AA895" i="22"/>
  <c r="AB895" i="22"/>
  <c r="AH895" i="22" s="1"/>
  <c r="AI895" i="22" s="1"/>
  <c r="AH866" i="22"/>
  <c r="AH870" i="22"/>
  <c r="AH874" i="22"/>
  <c r="AH985" i="22"/>
  <c r="AI985" i="22" s="1"/>
  <c r="AH1148" i="22"/>
  <c r="AA1180" i="22"/>
  <c r="AA1368" i="22"/>
  <c r="AB1368" i="22"/>
  <c r="AH1368" i="22" s="1"/>
  <c r="AA1058" i="22"/>
  <c r="AB1058" i="22"/>
  <c r="AH1058" i="22" s="1"/>
  <c r="AI1058" i="22" s="1"/>
  <c r="AA1147" i="22"/>
  <c r="AH1163" i="22"/>
  <c r="AC1187" i="22"/>
  <c r="AH1187" i="22" s="1"/>
  <c r="AA1187" i="22"/>
  <c r="AC1195" i="22"/>
  <c r="AH1195" i="22" s="1"/>
  <c r="AA1195" i="22"/>
  <c r="AC1203" i="22"/>
  <c r="AH1203" i="22" s="1"/>
  <c r="AA1203" i="22"/>
  <c r="AA1282" i="22"/>
  <c r="AA1298" i="22"/>
  <c r="AC1318" i="22"/>
  <c r="AH1318" i="22" s="1"/>
  <c r="AA1318" i="22"/>
  <c r="AC1334" i="22"/>
  <c r="AH1334" i="22" s="1"/>
  <c r="AA1334" i="22"/>
  <c r="AC1350" i="22"/>
  <c r="AH1350" i="22" s="1"/>
  <c r="AA1350" i="22"/>
  <c r="AA1390" i="22"/>
  <c r="AH1431" i="22"/>
  <c r="AA1378" i="22"/>
  <c r="AA1429" i="22"/>
  <c r="AB1429" i="22"/>
  <c r="AH1429" i="22" s="1"/>
  <c r="AB1439" i="22"/>
  <c r="AH1439" i="22" s="1"/>
  <c r="AA1439" i="22"/>
  <c r="AH1486" i="22"/>
  <c r="AH782" i="22"/>
  <c r="AH790" i="22"/>
  <c r="AH798" i="22"/>
  <c r="AH806" i="22"/>
  <c r="AH814" i="22"/>
  <c r="AH822" i="22"/>
  <c r="AH830" i="22"/>
  <c r="AH838" i="22"/>
  <c r="AH846" i="22"/>
  <c r="AH854" i="22"/>
  <c r="AH862" i="22"/>
  <c r="AA905" i="22"/>
  <c r="AH894" i="22"/>
  <c r="AI894" i="22" s="1"/>
  <c r="AA923" i="22"/>
  <c r="AB923" i="22"/>
  <c r="AH923" i="22" s="1"/>
  <c r="AI923" i="22" s="1"/>
  <c r="AA1057" i="22"/>
  <c r="AH882" i="22"/>
  <c r="AA928" i="22"/>
  <c r="AB928" i="22"/>
  <c r="AH928" i="22" s="1"/>
  <c r="AI928" i="22" s="1"/>
  <c r="AH950" i="22"/>
  <c r="AI950" i="22" s="1"/>
  <c r="AH958" i="22"/>
  <c r="AI958" i="22" s="1"/>
  <c r="AH966" i="22"/>
  <c r="AI966" i="22" s="1"/>
  <c r="AH974" i="22"/>
  <c r="AI974" i="22" s="1"/>
  <c r="AH982" i="22"/>
  <c r="AI982" i="22" s="1"/>
  <c r="AA925" i="22"/>
  <c r="AB925" i="22"/>
  <c r="AH925" i="22" s="1"/>
  <c r="AI925" i="22" s="1"/>
  <c r="AA941" i="22"/>
  <c r="AB941" i="22"/>
  <c r="AH941" i="22" s="1"/>
  <c r="AI941" i="22" s="1"/>
  <c r="AH1145" i="22"/>
  <c r="AA1177" i="22"/>
  <c r="AA994" i="22"/>
  <c r="AH1043" i="22"/>
  <c r="AA1059" i="22"/>
  <c r="AH1075" i="22"/>
  <c r="AA1091" i="22"/>
  <c r="AA1202" i="22"/>
  <c r="AH1158" i="22"/>
  <c r="AA909" i="22"/>
  <c r="AA1151" i="22"/>
  <c r="AA1317" i="22"/>
  <c r="AA1349" i="22"/>
  <c r="AH1373" i="22"/>
  <c r="AH1381" i="22"/>
  <c r="AA1423" i="22"/>
  <c r="AH1459" i="22"/>
  <c r="AA1504" i="22"/>
  <c r="AH897" i="22"/>
  <c r="AI897" i="22" s="1"/>
  <c r="AH984" i="22"/>
  <c r="AI984" i="22" s="1"/>
  <c r="AH988" i="22"/>
  <c r="AI988" i="22" s="1"/>
  <c r="AH992" i="22"/>
  <c r="AI992" i="22" s="1"/>
  <c r="AH996" i="22"/>
  <c r="AI996" i="22" s="1"/>
  <c r="AA1030" i="22"/>
  <c r="AA1062" i="22"/>
  <c r="AA1094" i="22"/>
  <c r="AA1136" i="22"/>
  <c r="AA1434" i="22"/>
  <c r="AH1487" i="22"/>
  <c r="AA878" i="22"/>
  <c r="AH1109" i="22"/>
  <c r="AH1117" i="22"/>
  <c r="AH1125" i="22"/>
  <c r="AH1138" i="22"/>
  <c r="AH1154" i="22"/>
  <c r="AH1360" i="22"/>
  <c r="AA1409" i="22"/>
  <c r="AA1433" i="22"/>
  <c r="AH1442" i="22"/>
  <c r="AH1471" i="22"/>
  <c r="AA1492" i="22"/>
  <c r="AA779" i="22"/>
  <c r="AB779" i="22"/>
  <c r="AH779" i="22" s="1"/>
  <c r="AI779" i="22" s="1"/>
  <c r="AA795" i="22"/>
  <c r="AB795" i="22"/>
  <c r="AH795" i="22" s="1"/>
  <c r="AA811" i="22"/>
  <c r="AB811" i="22"/>
  <c r="AH811" i="22" s="1"/>
  <c r="AI811" i="22" s="1"/>
  <c r="AA827" i="22"/>
  <c r="AB827" i="22"/>
  <c r="AH827" i="22" s="1"/>
  <c r="AA843" i="22"/>
  <c r="AB843" i="22"/>
  <c r="AH843" i="22" s="1"/>
  <c r="AI843" i="22" s="1"/>
  <c r="AA859" i="22"/>
  <c r="AB859" i="22"/>
  <c r="AH859" i="22" s="1"/>
  <c r="AA1097" i="22"/>
  <c r="AA951" i="22"/>
  <c r="AB951" i="22"/>
  <c r="AH951" i="22" s="1"/>
  <c r="AI951" i="22" s="1"/>
  <c r="AA959" i="22"/>
  <c r="AB959" i="22"/>
  <c r="AH959" i="22" s="1"/>
  <c r="AI959" i="22" s="1"/>
  <c r="AA967" i="22"/>
  <c r="AB967" i="22"/>
  <c r="AH967" i="22" s="1"/>
  <c r="AI967" i="22" s="1"/>
  <c r="AA975" i="22"/>
  <c r="AB975" i="22"/>
  <c r="AH975" i="22" s="1"/>
  <c r="AI975" i="22" s="1"/>
  <c r="AA983" i="22"/>
  <c r="AB983" i="22"/>
  <c r="AH983" i="22" s="1"/>
  <c r="AI983" i="22" s="1"/>
  <c r="AH869" i="22"/>
  <c r="AA1004" i="22"/>
  <c r="AB1004" i="22"/>
  <c r="AH1004" i="22" s="1"/>
  <c r="AI1004" i="22" s="1"/>
  <c r="AA1012" i="22"/>
  <c r="AB1012" i="22"/>
  <c r="AH1012" i="22" s="1"/>
  <c r="AI1012" i="22" s="1"/>
  <c r="AA1028" i="22"/>
  <c r="AB1028" i="22"/>
  <c r="AH1028" i="22" s="1"/>
  <c r="AA1044" i="22"/>
  <c r="AB1044" i="22"/>
  <c r="AH1044" i="22" s="1"/>
  <c r="AA1060" i="22"/>
  <c r="AB1060" i="22"/>
  <c r="AH1060" i="22" s="1"/>
  <c r="AA1137" i="22"/>
  <c r="AA1133" i="22"/>
  <c r="AB1108" i="22"/>
  <c r="AH1108" i="22" s="1"/>
  <c r="AA1108" i="22"/>
  <c r="AB1116" i="22"/>
  <c r="AH1116" i="22" s="1"/>
  <c r="AI1116" i="22" s="1"/>
  <c r="AA1116" i="22"/>
  <c r="AB1124" i="22"/>
  <c r="AH1124" i="22" s="1"/>
  <c r="AA1124" i="22"/>
  <c r="AB1132" i="22"/>
  <c r="AH1132" i="22" s="1"/>
  <c r="AI1132" i="22" s="1"/>
  <c r="AA1132" i="22"/>
  <c r="AA1285" i="22"/>
  <c r="AB1285" i="22"/>
  <c r="AH1285" i="22" s="1"/>
  <c r="AC1185" i="22"/>
  <c r="AH1185" i="22" s="1"/>
  <c r="AA1185" i="22"/>
  <c r="AC1193" i="22"/>
  <c r="AH1193" i="22" s="1"/>
  <c r="AA1193" i="22"/>
  <c r="AC1201" i="22"/>
  <c r="AH1201" i="22" s="1"/>
  <c r="AA1201" i="22"/>
  <c r="AA1295" i="22"/>
  <c r="AB1295" i="22"/>
  <c r="AH1295" i="22" s="1"/>
  <c r="AA1289" i="22"/>
  <c r="AB1289" i="22"/>
  <c r="AH1289" i="22" s="1"/>
  <c r="AA1315" i="22"/>
  <c r="AH1319" i="22"/>
  <c r="AA1331" i="22"/>
  <c r="AH1335" i="22"/>
  <c r="AA1347" i="22"/>
  <c r="AH1351" i="22"/>
  <c r="AB1385" i="22"/>
  <c r="AH1385" i="22" s="1"/>
  <c r="AA1385" i="22"/>
  <c r="AA1392" i="22"/>
  <c r="AB1392" i="22"/>
  <c r="AH1392" i="22" s="1"/>
  <c r="AA1402" i="22"/>
  <c r="AB1402" i="22"/>
  <c r="AH1402" i="22" s="1"/>
  <c r="AB1441" i="22"/>
  <c r="AH1441" i="22" s="1"/>
  <c r="AA1441" i="22"/>
  <c r="AA1481" i="22"/>
  <c r="AB1481" i="22"/>
  <c r="AH1481" i="22" s="1"/>
  <c r="AA1488" i="22"/>
  <c r="AB1488" i="22"/>
  <c r="AH1488" i="22" s="1"/>
  <c r="AA1490" i="22"/>
  <c r="AB1490" i="22"/>
  <c r="AH1490" i="22" s="1"/>
  <c r="AA784" i="22"/>
  <c r="AB784" i="22"/>
  <c r="AH784" i="22" s="1"/>
  <c r="AI784" i="22" s="1"/>
  <c r="AA800" i="22"/>
  <c r="AB800" i="22"/>
  <c r="AH800" i="22" s="1"/>
  <c r="AA816" i="22"/>
  <c r="AB816" i="22"/>
  <c r="AH816" i="22" s="1"/>
  <c r="AI816" i="22" s="1"/>
  <c r="AA832" i="22"/>
  <c r="AB832" i="22"/>
  <c r="AH832" i="22" s="1"/>
  <c r="AA848" i="22"/>
  <c r="AB848" i="22"/>
  <c r="AH848" i="22" s="1"/>
  <c r="AI848" i="22" s="1"/>
  <c r="AA864" i="22"/>
  <c r="AB864" i="22"/>
  <c r="AH864" i="22" s="1"/>
  <c r="AA891" i="22"/>
  <c r="AA919" i="22"/>
  <c r="AB919" i="22"/>
  <c r="AH919" i="22" s="1"/>
  <c r="AI919" i="22" s="1"/>
  <c r="AB997" i="22"/>
  <c r="AH997" i="22" s="1"/>
  <c r="AI997" i="22" s="1"/>
  <c r="AA997" i="22"/>
  <c r="AA916" i="22"/>
  <c r="AB916" i="22"/>
  <c r="AH916" i="22" s="1"/>
  <c r="AI916" i="22" s="1"/>
  <c r="AA938" i="22"/>
  <c r="AB938" i="22"/>
  <c r="AH938" i="22" s="1"/>
  <c r="AI938" i="22" s="1"/>
  <c r="AH956" i="22"/>
  <c r="AI956" i="22" s="1"/>
  <c r="AH964" i="22"/>
  <c r="AI964" i="22" s="1"/>
  <c r="AH972" i="22"/>
  <c r="AI972" i="22" s="1"/>
  <c r="AH980" i="22"/>
  <c r="AI980" i="22" s="1"/>
  <c r="AA881" i="22"/>
  <c r="AH912" i="22"/>
  <c r="AI912" i="22" s="1"/>
  <c r="AA1005" i="22"/>
  <c r="AB1005" i="22"/>
  <c r="AH1005" i="22" s="1"/>
  <c r="AI1005" i="22" s="1"/>
  <c r="AA1021" i="22"/>
  <c r="AB1021" i="22"/>
  <c r="AH1021" i="22" s="1"/>
  <c r="AA1037" i="22"/>
  <c r="AB1037" i="22"/>
  <c r="AH1037" i="22" s="1"/>
  <c r="AI1037" i="22" s="1"/>
  <c r="AA1053" i="22"/>
  <c r="AB1053" i="22"/>
  <c r="AH1053" i="22" s="1"/>
  <c r="AA1069" i="22"/>
  <c r="AB1069" i="22"/>
  <c r="AH1069" i="22" s="1"/>
  <c r="AI1069" i="22" s="1"/>
  <c r="AA1085" i="22"/>
  <c r="AB1085" i="22"/>
  <c r="AH1085" i="22" s="1"/>
  <c r="AA1101" i="22"/>
  <c r="AB1101" i="22"/>
  <c r="AH1101" i="22" s="1"/>
  <c r="AI1101" i="22" s="1"/>
  <c r="AA1003" i="22"/>
  <c r="AB1003" i="22"/>
  <c r="AH1003" i="22" s="1"/>
  <c r="AI1003" i="22" s="1"/>
  <c r="AA1019" i="22"/>
  <c r="AB1019" i="22"/>
  <c r="AH1019" i="22" s="1"/>
  <c r="AI1019" i="22" s="1"/>
  <c r="AA1035" i="22"/>
  <c r="AB1035" i="22"/>
  <c r="AH1035" i="22" s="1"/>
  <c r="AA1051" i="22"/>
  <c r="AB1051" i="22"/>
  <c r="AH1051" i="22" s="1"/>
  <c r="AI1051" i="22" s="1"/>
  <c r="AA1067" i="22"/>
  <c r="AB1067" i="22"/>
  <c r="AH1067" i="22" s="1"/>
  <c r="AA1083" i="22"/>
  <c r="AB1083" i="22"/>
  <c r="AH1083" i="22" s="1"/>
  <c r="AI1083" i="22" s="1"/>
  <c r="AA1099" i="22"/>
  <c r="AB1099" i="22"/>
  <c r="AH1099" i="22" s="1"/>
  <c r="AA1022" i="22"/>
  <c r="AB1022" i="22"/>
  <c r="AH1022" i="22" s="1"/>
  <c r="AI1022" i="22" s="1"/>
  <c r="AA1086" i="22"/>
  <c r="AB1086" i="22"/>
  <c r="AH1086" i="22" s="1"/>
  <c r="AB1143" i="22"/>
  <c r="AH1143" i="22" s="1"/>
  <c r="AI1143" i="22" s="1"/>
  <c r="AA1143" i="22"/>
  <c r="AB1175" i="22"/>
  <c r="AH1175" i="22" s="1"/>
  <c r="AA1175" i="22"/>
  <c r="AA1309" i="22"/>
  <c r="AH1272" i="22"/>
  <c r="AA1280" i="22"/>
  <c r="AA1311" i="22"/>
  <c r="AB1311" i="22"/>
  <c r="AH1311" i="22" s="1"/>
  <c r="AH1375" i="22"/>
  <c r="AA1413" i="22"/>
  <c r="AA1426" i="22"/>
  <c r="AB1426" i="22"/>
  <c r="AH1426" i="22" s="1"/>
  <c r="AB1440" i="22"/>
  <c r="AH1440" i="22" s="1"/>
  <c r="AA1440" i="22"/>
  <c r="AA1470" i="22"/>
  <c r="AB1470" i="22"/>
  <c r="AH1470" i="22" s="1"/>
  <c r="AA1468" i="22"/>
  <c r="AB1468" i="22"/>
  <c r="AH1468" i="22" s="1"/>
  <c r="AA781" i="22"/>
  <c r="AB781" i="22"/>
  <c r="AH781" i="22" s="1"/>
  <c r="AH797" i="22"/>
  <c r="AA801" i="22"/>
  <c r="AH813" i="22"/>
  <c r="AA817" i="22"/>
  <c r="AH829" i="22"/>
  <c r="AA833" i="22"/>
  <c r="AH845" i="22"/>
  <c r="AA849" i="22"/>
  <c r="AH861" i="22"/>
  <c r="AH883" i="22"/>
  <c r="AI883" i="22" s="1"/>
  <c r="AH1017" i="22"/>
  <c r="AA918" i="22"/>
  <c r="AB918" i="22"/>
  <c r="AH918" i="22" s="1"/>
  <c r="AI918" i="22" s="1"/>
  <c r="AA934" i="22"/>
  <c r="AB934" i="22"/>
  <c r="AH934" i="22" s="1"/>
  <c r="AI934" i="22" s="1"/>
  <c r="AA949" i="22"/>
  <c r="AB949" i="22"/>
  <c r="AH949" i="22" s="1"/>
  <c r="AI949" i="22" s="1"/>
  <c r="AA957" i="22"/>
  <c r="AB957" i="22"/>
  <c r="AH957" i="22" s="1"/>
  <c r="AI957" i="22" s="1"/>
  <c r="AA965" i="22"/>
  <c r="AB965" i="22"/>
  <c r="AH965" i="22" s="1"/>
  <c r="AI965" i="22" s="1"/>
  <c r="AA973" i="22"/>
  <c r="AB973" i="22"/>
  <c r="AH973" i="22" s="1"/>
  <c r="AI973" i="22" s="1"/>
  <c r="AA981" i="22"/>
  <c r="AB981" i="22"/>
  <c r="AH981" i="22" s="1"/>
  <c r="AI981" i="22" s="1"/>
  <c r="AA866" i="22"/>
  <c r="AA870" i="22"/>
  <c r="AA874" i="22"/>
  <c r="AH1180" i="22"/>
  <c r="AA1042" i="22"/>
  <c r="AB1042" i="22"/>
  <c r="AH1042" i="22" s="1"/>
  <c r="AB1106" i="22"/>
  <c r="AH1106" i="22" s="1"/>
  <c r="AA1106" i="22"/>
  <c r="AB1114" i="22"/>
  <c r="AH1114" i="22" s="1"/>
  <c r="AA1114" i="22"/>
  <c r="AB1122" i="22"/>
  <c r="AH1122" i="22" s="1"/>
  <c r="AA1122" i="22"/>
  <c r="AB1130" i="22"/>
  <c r="AH1130" i="22" s="1"/>
  <c r="AI1130" i="22" s="1"/>
  <c r="AA1130" i="22"/>
  <c r="AA1412" i="22"/>
  <c r="AB1412" i="22"/>
  <c r="AH1412" i="22" s="1"/>
  <c r="AH1147" i="22"/>
  <c r="AH1274" i="22"/>
  <c r="AH1290" i="22"/>
  <c r="AC1322" i="22"/>
  <c r="AH1322" i="22" s="1"/>
  <c r="AA1322" i="22"/>
  <c r="AC1338" i="22"/>
  <c r="AH1338" i="22" s="1"/>
  <c r="AA1338" i="22"/>
  <c r="AC1354" i="22"/>
  <c r="AH1354" i="22" s="1"/>
  <c r="AA1354" i="22"/>
  <c r="AA1431" i="22"/>
  <c r="AH1378" i="22"/>
  <c r="AA1430" i="22"/>
  <c r="AB1430" i="22"/>
  <c r="AH1430" i="22" s="1"/>
  <c r="AA1461" i="22"/>
  <c r="AA1486" i="22"/>
  <c r="AA782" i="22"/>
  <c r="AA790" i="22"/>
  <c r="AA798" i="22"/>
  <c r="AA806" i="22"/>
  <c r="AA814" i="22"/>
  <c r="AA822" i="22"/>
  <c r="AA830" i="22"/>
  <c r="AA838" i="22"/>
  <c r="AA846" i="22"/>
  <c r="AA854" i="22"/>
  <c r="AA862" i="22"/>
  <c r="AH905" i="22"/>
  <c r="AI905" i="22" s="1"/>
  <c r="AA902" i="22"/>
  <c r="AA931" i="22"/>
  <c r="AB931" i="22"/>
  <c r="AH931" i="22" s="1"/>
  <c r="AI931" i="22" s="1"/>
  <c r="AH1025" i="22"/>
  <c r="AH1089" i="22"/>
  <c r="AA890" i="22"/>
  <c r="AA936" i="22"/>
  <c r="AB936" i="22"/>
  <c r="AH936" i="22" s="1"/>
  <c r="AI936" i="22" s="1"/>
  <c r="AA930" i="22"/>
  <c r="AB930" i="22"/>
  <c r="AH930" i="22" s="1"/>
  <c r="AI930" i="22" s="1"/>
  <c r="AA950" i="22"/>
  <c r="AA958" i="22"/>
  <c r="AA966" i="22"/>
  <c r="AA974" i="22"/>
  <c r="AA982" i="22"/>
  <c r="AA929" i="22"/>
  <c r="AB929" i="22"/>
  <c r="AH929" i="22" s="1"/>
  <c r="AI929" i="22" s="1"/>
  <c r="AA945" i="22"/>
  <c r="AB945" i="22"/>
  <c r="AH945" i="22" s="1"/>
  <c r="AI945" i="22" s="1"/>
  <c r="AH1177" i="22"/>
  <c r="AH986" i="22"/>
  <c r="AI986" i="22" s="1"/>
  <c r="AH1027" i="22"/>
  <c r="AA1043" i="22"/>
  <c r="AA1075" i="22"/>
  <c r="AA1167" i="22"/>
  <c r="AA1321" i="22"/>
  <c r="AA1353" i="22"/>
  <c r="AH909" i="22"/>
  <c r="AI909" i="22" s="1"/>
  <c r="AH1151" i="22"/>
  <c r="AH1361" i="22"/>
  <c r="AA1377" i="22"/>
  <c r="AH1393" i="22"/>
  <c r="AH1428" i="22"/>
  <c r="AH1496" i="22"/>
  <c r="AA893" i="22"/>
  <c r="AA901" i="22"/>
  <c r="AA987" i="22"/>
  <c r="AA991" i="22"/>
  <c r="AA995" i="22"/>
  <c r="AH1014" i="22"/>
  <c r="AI1014" i="22" s="1"/>
  <c r="AH1046" i="22"/>
  <c r="AH1078" i="22"/>
  <c r="AA1277" i="22"/>
  <c r="AB1277" i="22"/>
  <c r="AH1277" i="22" s="1"/>
  <c r="AA1474" i="22"/>
  <c r="AB1474" i="22"/>
  <c r="AH1474" i="22" s="1"/>
  <c r="AA1487" i="22"/>
  <c r="AH878" i="22"/>
  <c r="AI878" i="22" s="1"/>
  <c r="AA1105" i="22"/>
  <c r="AA1113" i="22"/>
  <c r="AA1121" i="22"/>
  <c r="AA1129" i="22"/>
  <c r="AA1174" i="22"/>
  <c r="AA1182" i="22"/>
  <c r="AA1190" i="22"/>
  <c r="AA1198" i="22"/>
  <c r="AA1291" i="22"/>
  <c r="AB1291" i="22"/>
  <c r="AH1291" i="22" s="1"/>
  <c r="AA1360" i="22"/>
  <c r="AH1363" i="22"/>
  <c r="AA1417" i="22"/>
  <c r="AA1471" i="22"/>
  <c r="AA791" i="22"/>
  <c r="AB791" i="22"/>
  <c r="AH791" i="22" s="1"/>
  <c r="AA807" i="22"/>
  <c r="AB807" i="22"/>
  <c r="AH807" i="22" s="1"/>
  <c r="AI807" i="22" s="1"/>
  <c r="AA823" i="22"/>
  <c r="AB823" i="22"/>
  <c r="AH823" i="22" s="1"/>
  <c r="AA839" i="22"/>
  <c r="AB839" i="22"/>
  <c r="AH839" i="22" s="1"/>
  <c r="AI839" i="22" s="1"/>
  <c r="AA855" i="22"/>
  <c r="AB855" i="22"/>
  <c r="AH855" i="22" s="1"/>
  <c r="AB875" i="22"/>
  <c r="AH875" i="22" s="1"/>
  <c r="AA875" i="22"/>
  <c r="AA903" i="22"/>
  <c r="AB903" i="22"/>
  <c r="AH903" i="22" s="1"/>
  <c r="AI903" i="22" s="1"/>
  <c r="AA869" i="22"/>
  <c r="AA1016" i="22"/>
  <c r="AB1016" i="22"/>
  <c r="AH1016" i="22" s="1"/>
  <c r="AI1016" i="22" s="1"/>
  <c r="AA1032" i="22"/>
  <c r="AB1032" i="22"/>
  <c r="AH1032" i="22" s="1"/>
  <c r="AI1032" i="22" s="1"/>
  <c r="AA1048" i="22"/>
  <c r="AB1048" i="22"/>
  <c r="AH1048" i="22" s="1"/>
  <c r="AB1171" i="22"/>
  <c r="AH1171" i="22" s="1"/>
  <c r="AA1171" i="22"/>
  <c r="AA1293" i="22"/>
  <c r="AB1293" i="22"/>
  <c r="AH1293" i="22" s="1"/>
  <c r="AA1297" i="22"/>
  <c r="AB1297" i="22"/>
  <c r="AH1297" i="22" s="1"/>
  <c r="AA1404" i="22"/>
  <c r="AB1404" i="22"/>
  <c r="AH1404" i="22" s="1"/>
  <c r="AA1406" i="22"/>
  <c r="AB1406" i="22"/>
  <c r="AH1406" i="22" s="1"/>
  <c r="AA1484" i="22"/>
  <c r="AB1484" i="22"/>
  <c r="AH1484" i="22" s="1"/>
  <c r="AA1494" i="22"/>
  <c r="AB1494" i="22"/>
  <c r="AH1494" i="22" s="1"/>
  <c r="AB1495" i="22"/>
  <c r="AH1495" i="22" s="1"/>
  <c r="AA1495" i="22"/>
  <c r="AA780" i="22"/>
  <c r="AB780" i="22"/>
  <c r="AH780" i="22" s="1"/>
  <c r="AA796" i="22"/>
  <c r="AB796" i="22"/>
  <c r="AH796" i="22" s="1"/>
  <c r="AA812" i="22"/>
  <c r="AB812" i="22"/>
  <c r="AH812" i="22" s="1"/>
  <c r="AA828" i="22"/>
  <c r="AB828" i="22"/>
  <c r="AH828" i="22" s="1"/>
  <c r="AA844" i="22"/>
  <c r="AB844" i="22"/>
  <c r="AH844" i="22" s="1"/>
  <c r="AA860" i="22"/>
  <c r="AB860" i="22"/>
  <c r="AH860" i="22" s="1"/>
  <c r="AH891" i="22"/>
  <c r="AI891" i="22" s="1"/>
  <c r="AA927" i="22"/>
  <c r="AB927" i="22"/>
  <c r="AH927" i="22" s="1"/>
  <c r="AI927" i="22" s="1"/>
  <c r="AA1009" i="22"/>
  <c r="AB1009" i="22"/>
  <c r="AH1009" i="22" s="1"/>
  <c r="AI1009" i="22" s="1"/>
  <c r="AA1073" i="22"/>
  <c r="AB1073" i="22"/>
  <c r="AH1073" i="22" s="1"/>
  <c r="AA924" i="22"/>
  <c r="AB924" i="22"/>
  <c r="AH924" i="22" s="1"/>
  <c r="AI924" i="22" s="1"/>
  <c r="AA922" i="22"/>
  <c r="AB922" i="22"/>
  <c r="AH922" i="22" s="1"/>
  <c r="AI922" i="22" s="1"/>
  <c r="AA956" i="22"/>
  <c r="AA964" i="22"/>
  <c r="AA972" i="22"/>
  <c r="AA980" i="22"/>
  <c r="AH896" i="22"/>
  <c r="AI896" i="22" s="1"/>
  <c r="AB1161" i="22"/>
  <c r="AH1161" i="22" s="1"/>
  <c r="AA1161" i="22"/>
  <c r="AA1006" i="22"/>
  <c r="AB1006" i="22"/>
  <c r="AH1006" i="22" s="1"/>
  <c r="AI1006" i="22" s="1"/>
  <c r="AA1070" i="22"/>
  <c r="AB1070" i="22"/>
  <c r="AH1070" i="22" s="1"/>
  <c r="AI1070" i="22" s="1"/>
  <c r="AB1173" i="22"/>
  <c r="AH1173" i="22" s="1"/>
  <c r="AA1173" i="22"/>
  <c r="AB1107" i="22"/>
  <c r="AH1107" i="22" s="1"/>
  <c r="AA1107" i="22"/>
  <c r="AB1115" i="22"/>
  <c r="AH1115" i="22" s="1"/>
  <c r="AA1115" i="22"/>
  <c r="AB1123" i="22"/>
  <c r="AH1123" i="22" s="1"/>
  <c r="AI1123" i="22" s="1"/>
  <c r="AA1123" i="22"/>
  <c r="AB1131" i="22"/>
  <c r="AH1131" i="22" s="1"/>
  <c r="AI1131" i="22" s="1"/>
  <c r="AA1131" i="22"/>
  <c r="AC1184" i="22"/>
  <c r="AH1184" i="22" s="1"/>
  <c r="AA1184" i="22"/>
  <c r="AC1192" i="22"/>
  <c r="AH1192" i="22" s="1"/>
  <c r="AA1192" i="22"/>
  <c r="AC1200" i="22"/>
  <c r="AH1200" i="22" s="1"/>
  <c r="AA1200" i="22"/>
  <c r="AH1309" i="22"/>
  <c r="AA1272" i="22"/>
  <c r="AH1296" i="22"/>
  <c r="AA1371" i="22"/>
  <c r="AA1379" i="22"/>
  <c r="AB1460" i="22"/>
  <c r="AH1460" i="22" s="1"/>
  <c r="AA1460" i="22"/>
  <c r="AA1483" i="22"/>
  <c r="AB1483" i="22"/>
  <c r="AH1483" i="22" s="1"/>
  <c r="AB1489" i="22"/>
  <c r="AH1489" i="22" s="1"/>
  <c r="AA1489" i="22"/>
  <c r="AA1506" i="22"/>
  <c r="AB1506" i="22"/>
  <c r="AH1506" i="22" s="1"/>
  <c r="AA777" i="22"/>
  <c r="AB777" i="22"/>
  <c r="AH777" i="22" s="1"/>
  <c r="AA793" i="22"/>
  <c r="AB793" i="22"/>
  <c r="AH793" i="22" s="1"/>
  <c r="AI793" i="22" s="1"/>
  <c r="AA797" i="22"/>
  <c r="AH809" i="22"/>
  <c r="AA813" i="22"/>
  <c r="AH825" i="22"/>
  <c r="AA829" i="22"/>
  <c r="AH841" i="22"/>
  <c r="AA845" i="22"/>
  <c r="AH857" i="22"/>
  <c r="AA861" i="22"/>
  <c r="AA1017" i="22"/>
  <c r="AH1049" i="22"/>
  <c r="AA944" i="22"/>
  <c r="AB944" i="22"/>
  <c r="AH944" i="22" s="1"/>
  <c r="AI944" i="22" s="1"/>
  <c r="AH868" i="22"/>
  <c r="AH872" i="22"/>
  <c r="AB1153" i="22"/>
  <c r="AH1153" i="22" s="1"/>
  <c r="AA1153" i="22"/>
  <c r="AH999" i="22"/>
  <c r="AI999" i="22" s="1"/>
  <c r="AA1026" i="22"/>
  <c r="AB1026" i="22"/>
  <c r="AH1026" i="22" s="1"/>
  <c r="AA1090" i="22"/>
  <c r="AB1090" i="22"/>
  <c r="AH1090" i="22" s="1"/>
  <c r="AI1090" i="22" s="1"/>
  <c r="AB1149" i="22"/>
  <c r="AH1149" i="22" s="1"/>
  <c r="AA1149" i="22"/>
  <c r="AA1269" i="22"/>
  <c r="AB1269" i="22"/>
  <c r="AH1269" i="22" s="1"/>
  <c r="AA1179" i="22"/>
  <c r="AC1183" i="22"/>
  <c r="AH1183" i="22" s="1"/>
  <c r="AA1183" i="22"/>
  <c r="AC1191" i="22"/>
  <c r="AH1191" i="22" s="1"/>
  <c r="AA1191" i="22"/>
  <c r="AC1199" i="22"/>
  <c r="AH1199" i="22" s="1"/>
  <c r="AA1199" i="22"/>
  <c r="AA1279" i="22"/>
  <c r="AB1279" i="22"/>
  <c r="AH1279" i="22" s="1"/>
  <c r="AA1274" i="22"/>
  <c r="AA1290" i="22"/>
  <c r="AC1326" i="22"/>
  <c r="AH1326" i="22" s="1"/>
  <c r="AA1326" i="22"/>
  <c r="AC1342" i="22"/>
  <c r="AH1342" i="22" s="1"/>
  <c r="AA1342" i="22"/>
  <c r="AH1427" i="22"/>
  <c r="AA1374" i="22"/>
  <c r="AA1382" i="22"/>
  <c r="AA1479" i="22"/>
  <c r="AB1479" i="22"/>
  <c r="AH1479" i="22" s="1"/>
  <c r="AA1499" i="22"/>
  <c r="AB1499" i="22"/>
  <c r="AH1499" i="22" s="1"/>
  <c r="AH778" i="22"/>
  <c r="AH786" i="22"/>
  <c r="AH794" i="22"/>
  <c r="AH802" i="22"/>
  <c r="AH810" i="22"/>
  <c r="AH818" i="22"/>
  <c r="AH826" i="22"/>
  <c r="AH834" i="22"/>
  <c r="AH842" i="22"/>
  <c r="AH850" i="22"/>
  <c r="AH858" i="22"/>
  <c r="AH902" i="22"/>
  <c r="AI902" i="22" s="1"/>
  <c r="AA939" i="22"/>
  <c r="AB939" i="22"/>
  <c r="AH939" i="22" s="1"/>
  <c r="AI939" i="22" s="1"/>
  <c r="AA1025" i="22"/>
  <c r="AA1089" i="22"/>
  <c r="AH890" i="22"/>
  <c r="AI890" i="22" s="1"/>
  <c r="AH907" i="22"/>
  <c r="AI907" i="22" s="1"/>
  <c r="AH954" i="22"/>
  <c r="AI954" i="22" s="1"/>
  <c r="AH962" i="22"/>
  <c r="AI962" i="22" s="1"/>
  <c r="AH970" i="22"/>
  <c r="AI970" i="22" s="1"/>
  <c r="AH978" i="22"/>
  <c r="AI978" i="22" s="1"/>
  <c r="AA917" i="22"/>
  <c r="AB917" i="22"/>
  <c r="AH917" i="22" s="1"/>
  <c r="AI917" i="22" s="1"/>
  <c r="AA933" i="22"/>
  <c r="AB933" i="22"/>
  <c r="AH933" i="22" s="1"/>
  <c r="AI933" i="22" s="1"/>
  <c r="AA986" i="22"/>
  <c r="AH1011" i="22"/>
  <c r="AI1011" i="22" s="1"/>
  <c r="AA1027" i="22"/>
  <c r="AH990" i="22"/>
  <c r="AI990" i="22" s="1"/>
  <c r="AH1167" i="22"/>
  <c r="AA1271" i="22"/>
  <c r="AB1271" i="22"/>
  <c r="AH1271" i="22" s="1"/>
  <c r="AH1401" i="22"/>
  <c r="AH1469" i="22"/>
  <c r="AA913" i="22"/>
  <c r="AA1142" i="22"/>
  <c r="AA1152" i="22"/>
  <c r="AH1396" i="22"/>
  <c r="AA1333" i="22"/>
  <c r="AA1361" i="22"/>
  <c r="AH1377" i="22"/>
  <c r="AA1393" i="22"/>
  <c r="AA1428" i="22"/>
  <c r="AA1496" i="22"/>
  <c r="AH893" i="22"/>
  <c r="AI893" i="22" s="1"/>
  <c r="AH901" i="22"/>
  <c r="AI901" i="22" s="1"/>
  <c r="AH987" i="22"/>
  <c r="AI987" i="22" s="1"/>
  <c r="AH991" i="22"/>
  <c r="AI991" i="22" s="1"/>
  <c r="AH995" i="22"/>
  <c r="AI995" i="22" s="1"/>
  <c r="AA1014" i="22"/>
  <c r="AA1046" i="22"/>
  <c r="AA1078" i="22"/>
  <c r="AA1157" i="22"/>
  <c r="AA1135" i="22"/>
  <c r="AH1498" i="22"/>
  <c r="AA886" i="22"/>
  <c r="AH1105" i="22"/>
  <c r="AH1113" i="22"/>
  <c r="AH1121" i="22"/>
  <c r="AI1121" i="22" s="1"/>
  <c r="AH1129" i="22"/>
  <c r="AI1129" i="22" s="1"/>
  <c r="AA1170" i="22"/>
  <c r="AH1174" i="22"/>
  <c r="AH1198" i="22"/>
  <c r="AE1310" i="22"/>
  <c r="AH1310" i="22" s="1"/>
  <c r="AA1310" i="22"/>
  <c r="AA1363" i="22"/>
  <c r="AH1417" i="22"/>
  <c r="AH1467" i="22"/>
  <c r="AA787" i="22"/>
  <c r="AB787" i="22"/>
  <c r="AH787" i="22" s="1"/>
  <c r="AA803" i="22"/>
  <c r="AB803" i="22"/>
  <c r="AH803" i="22" s="1"/>
  <c r="AA819" i="22"/>
  <c r="AB819" i="22"/>
  <c r="AH819" i="22" s="1"/>
  <c r="AA835" i="22"/>
  <c r="AB835" i="22"/>
  <c r="AH835" i="22" s="1"/>
  <c r="AA851" i="22"/>
  <c r="AB851" i="22"/>
  <c r="AH851" i="22" s="1"/>
  <c r="AB887" i="22"/>
  <c r="AH887" i="22" s="1"/>
  <c r="AA887" i="22"/>
  <c r="AA1033" i="22"/>
  <c r="AB1033" i="22"/>
  <c r="AH1033" i="22" s="1"/>
  <c r="AI1033" i="22" s="1"/>
  <c r="AH1065" i="22"/>
  <c r="AI1065" i="22" s="1"/>
  <c r="AA926" i="22"/>
  <c r="AB926" i="22"/>
  <c r="AH926" i="22" s="1"/>
  <c r="AI926" i="22" s="1"/>
  <c r="AA942" i="22"/>
  <c r="AB942" i="22"/>
  <c r="AH942" i="22" s="1"/>
  <c r="AI942" i="22" s="1"/>
  <c r="AA955" i="22"/>
  <c r="AB955" i="22"/>
  <c r="AH955" i="22" s="1"/>
  <c r="AI955" i="22" s="1"/>
  <c r="AA963" i="22"/>
  <c r="AB963" i="22"/>
  <c r="AH963" i="22" s="1"/>
  <c r="AI963" i="22" s="1"/>
  <c r="AA971" i="22"/>
  <c r="AB971" i="22"/>
  <c r="AH971" i="22" s="1"/>
  <c r="AI971" i="22" s="1"/>
  <c r="AA979" i="22"/>
  <c r="AB979" i="22"/>
  <c r="AH979" i="22" s="1"/>
  <c r="AI979" i="22" s="1"/>
  <c r="AA871" i="22"/>
  <c r="AB871" i="22"/>
  <c r="AH871" i="22" s="1"/>
  <c r="AA1000" i="22"/>
  <c r="AB1000" i="22"/>
  <c r="AH1000" i="22" s="1"/>
  <c r="AI1000" i="22" s="1"/>
  <c r="AA1008" i="22"/>
  <c r="AB1008" i="22"/>
  <c r="AH1008" i="22" s="1"/>
  <c r="AI1008" i="22" s="1"/>
  <c r="AA1020" i="22"/>
  <c r="AB1020" i="22"/>
  <c r="AH1020" i="22" s="1"/>
  <c r="AA1036" i="22"/>
  <c r="AB1036" i="22"/>
  <c r="AH1036" i="22" s="1"/>
  <c r="AI1036" i="22" s="1"/>
  <c r="AA1052" i="22"/>
  <c r="AB1052" i="22"/>
  <c r="AH1052" i="22" s="1"/>
  <c r="AA1169" i="22"/>
  <c r="AB1112" i="22"/>
  <c r="AH1112" i="22" s="1"/>
  <c r="AA1112" i="22"/>
  <c r="AB1120" i="22"/>
  <c r="AH1120" i="22" s="1"/>
  <c r="AI1120" i="22" s="1"/>
  <c r="AA1120" i="22"/>
  <c r="AB1128" i="22"/>
  <c r="AH1128" i="22" s="1"/>
  <c r="AI1128" i="22" s="1"/>
  <c r="AA1128" i="22"/>
  <c r="AB1155" i="22"/>
  <c r="AH1155" i="22" s="1"/>
  <c r="AA1155" i="22"/>
  <c r="AB1301" i="22"/>
  <c r="AH1301" i="22" s="1"/>
  <c r="AA1301" i="22"/>
  <c r="AC1189" i="22"/>
  <c r="AH1189" i="22" s="1"/>
  <c r="AA1189" i="22"/>
  <c r="AC1197" i="22"/>
  <c r="AH1197" i="22" s="1"/>
  <c r="AA1197" i="22"/>
  <c r="AC1205" i="22"/>
  <c r="AH1205" i="22" s="1"/>
  <c r="AA1205" i="22"/>
  <c r="AA1273" i="22"/>
  <c r="AB1273" i="22"/>
  <c r="AH1273" i="22" s="1"/>
  <c r="AC1384" i="22"/>
  <c r="AH1384" i="22" s="1"/>
  <c r="AA1384" i="22"/>
  <c r="AA1394" i="22"/>
  <c r="AB1394" i="22"/>
  <c r="AH1394" i="22" s="1"/>
  <c r="AA1410" i="22"/>
  <c r="AB1410" i="22"/>
  <c r="AH1410" i="22" s="1"/>
  <c r="AA776" i="22"/>
  <c r="AB776" i="22"/>
  <c r="AH776" i="22" s="1"/>
  <c r="AA792" i="22"/>
  <c r="AB792" i="22"/>
  <c r="AH792" i="22" s="1"/>
  <c r="AA808" i="22"/>
  <c r="AB808" i="22"/>
  <c r="AH808" i="22" s="1"/>
  <c r="AA824" i="22"/>
  <c r="AB824" i="22"/>
  <c r="AH824" i="22" s="1"/>
  <c r="AA840" i="22"/>
  <c r="AB840" i="22"/>
  <c r="AH840" i="22" s="1"/>
  <c r="AA856" i="22"/>
  <c r="AB856" i="22"/>
  <c r="AH856" i="22" s="1"/>
  <c r="AB879" i="22"/>
  <c r="AH879" i="22" s="1"/>
  <c r="AA879" i="22"/>
  <c r="AB898" i="22"/>
  <c r="AH898" i="22" s="1"/>
  <c r="AI898" i="22" s="1"/>
  <c r="AA898" i="22"/>
  <c r="AA935" i="22"/>
  <c r="AB935" i="22"/>
  <c r="AH935" i="22" s="1"/>
  <c r="AI935" i="22" s="1"/>
  <c r="AB989" i="22"/>
  <c r="AH989" i="22" s="1"/>
  <c r="AI989" i="22" s="1"/>
  <c r="AA989" i="22"/>
  <c r="AA932" i="22"/>
  <c r="AB932" i="22"/>
  <c r="AH932" i="22" s="1"/>
  <c r="AI932" i="22" s="1"/>
  <c r="AH952" i="22"/>
  <c r="AI952" i="22" s="1"/>
  <c r="AH960" i="22"/>
  <c r="AI960" i="22" s="1"/>
  <c r="AH968" i="22"/>
  <c r="AI968" i="22" s="1"/>
  <c r="AH976" i="22"/>
  <c r="AI976" i="22" s="1"/>
  <c r="AA896" i="22"/>
  <c r="AA1013" i="22"/>
  <c r="AB1013" i="22"/>
  <c r="AH1013" i="22" s="1"/>
  <c r="AI1013" i="22" s="1"/>
  <c r="AA1029" i="22"/>
  <c r="AB1029" i="22"/>
  <c r="AH1029" i="22" s="1"/>
  <c r="AA1045" i="22"/>
  <c r="AB1045" i="22"/>
  <c r="AH1045" i="22" s="1"/>
  <c r="AI1045" i="22" s="1"/>
  <c r="AA1061" i="22"/>
  <c r="AB1061" i="22"/>
  <c r="AH1061" i="22" s="1"/>
  <c r="AA1077" i="22"/>
  <c r="AB1077" i="22"/>
  <c r="AH1077" i="22" s="1"/>
  <c r="AI1077" i="22" s="1"/>
  <c r="AA1093" i="22"/>
  <c r="AB1093" i="22"/>
  <c r="AH1093" i="22" s="1"/>
  <c r="AA1054" i="22"/>
  <c r="AB1054" i="22"/>
  <c r="AH1054" i="22" s="1"/>
  <c r="AI1054" i="22" s="1"/>
  <c r="AB1141" i="22"/>
  <c r="AH1141" i="22" s="1"/>
  <c r="AA1141" i="22"/>
  <c r="AB1159" i="22"/>
  <c r="AH1159" i="22" s="1"/>
  <c r="AA1159" i="22"/>
  <c r="AA1283" i="22"/>
  <c r="AB1283" i="22"/>
  <c r="AH1283" i="22" s="1"/>
  <c r="AA1299" i="22"/>
  <c r="AB1299" i="22"/>
  <c r="AH1299" i="22" s="1"/>
  <c r="AH1288" i="22"/>
  <c r="AA1296" i="22"/>
  <c r="AA1400" i="22"/>
  <c r="AB1400" i="22"/>
  <c r="AH1400" i="22" s="1"/>
  <c r="AH1371" i="22"/>
  <c r="AH1379" i="22"/>
  <c r="AB1387" i="22"/>
  <c r="AH1387" i="22" s="1"/>
  <c r="AA1387" i="22"/>
  <c r="AB1464" i="22"/>
  <c r="AH1464" i="22" s="1"/>
  <c r="AA1464" i="22"/>
  <c r="AA1425" i="22"/>
  <c r="AB1425" i="22"/>
  <c r="AH1425" i="22" s="1"/>
  <c r="AA1485" i="22"/>
  <c r="AB1485" i="22"/>
  <c r="AH1485" i="22" s="1"/>
  <c r="AA1503" i="22"/>
  <c r="AB1503" i="22"/>
  <c r="AH1503" i="22" s="1"/>
  <c r="AA789" i="22"/>
  <c r="AB789" i="22"/>
  <c r="AH789" i="22" s="1"/>
  <c r="AH805" i="22"/>
  <c r="AI805" i="22" s="1"/>
  <c r="AA809" i="22"/>
  <c r="AH821" i="22"/>
  <c r="AI821" i="22" s="1"/>
  <c r="AA825" i="22"/>
  <c r="AH837" i="22"/>
  <c r="AI837" i="22" s="1"/>
  <c r="AA841" i="22"/>
  <c r="AH853" i="22"/>
  <c r="AI853" i="22" s="1"/>
  <c r="AA857" i="22"/>
  <c r="AB910" i="22"/>
  <c r="AH910" i="22" s="1"/>
  <c r="AI910" i="22" s="1"/>
  <c r="AA910" i="22"/>
  <c r="AA943" i="22"/>
  <c r="AB943" i="22"/>
  <c r="AH943" i="22" s="1"/>
  <c r="AI943" i="22" s="1"/>
  <c r="AA1049" i="22"/>
  <c r="AH1081" i="22"/>
  <c r="AI1081" i="22" s="1"/>
  <c r="AH880" i="22"/>
  <c r="AA953" i="22"/>
  <c r="AB953" i="22"/>
  <c r="AH953" i="22" s="1"/>
  <c r="AI953" i="22" s="1"/>
  <c r="AA961" i="22"/>
  <c r="AB961" i="22"/>
  <c r="AH961" i="22" s="1"/>
  <c r="AI961" i="22" s="1"/>
  <c r="AA969" i="22"/>
  <c r="AB969" i="22"/>
  <c r="AH969" i="22" s="1"/>
  <c r="AI969" i="22" s="1"/>
  <c r="AA977" i="22"/>
  <c r="AB977" i="22"/>
  <c r="AH977" i="22" s="1"/>
  <c r="AI977" i="22" s="1"/>
  <c r="AA868" i="22"/>
  <c r="AA872" i="22"/>
  <c r="AA985" i="22"/>
  <c r="AA1148" i="22"/>
  <c r="AA999" i="22"/>
  <c r="AA1015" i="22"/>
  <c r="AB1015" i="22"/>
  <c r="AH1015" i="22" s="1"/>
  <c r="AI1015" i="22" s="1"/>
  <c r="AA1031" i="22"/>
  <c r="AB1031" i="22"/>
  <c r="AH1031" i="22" s="1"/>
  <c r="AA1047" i="22"/>
  <c r="AB1047" i="22"/>
  <c r="AH1047" i="22" s="1"/>
  <c r="AI1047" i="22" s="1"/>
  <c r="AA1063" i="22"/>
  <c r="AB1063" i="22"/>
  <c r="AH1063" i="22" s="1"/>
  <c r="AA1079" i="22"/>
  <c r="AB1079" i="22"/>
  <c r="AH1079" i="22" s="1"/>
  <c r="AI1079" i="22" s="1"/>
  <c r="AA1095" i="22"/>
  <c r="AB1095" i="22"/>
  <c r="AH1095" i="22" s="1"/>
  <c r="AA1010" i="22"/>
  <c r="AB1010" i="22"/>
  <c r="AH1010" i="22" s="1"/>
  <c r="AI1010" i="22" s="1"/>
  <c r="AA1074" i="22"/>
  <c r="AB1074" i="22"/>
  <c r="AH1074" i="22" s="1"/>
  <c r="AB1181" i="22"/>
  <c r="AH1181" i="22" s="1"/>
  <c r="AA1181" i="22"/>
  <c r="AB1110" i="22"/>
  <c r="AH1110" i="22" s="1"/>
  <c r="AA1110" i="22"/>
  <c r="AB1118" i="22"/>
  <c r="AH1118" i="22" s="1"/>
  <c r="AA1118" i="22"/>
  <c r="AB1126" i="22"/>
  <c r="AH1126" i="22" s="1"/>
  <c r="AA1126" i="22"/>
  <c r="AA1163" i="22"/>
  <c r="AH1179" i="22"/>
  <c r="AA1307" i="22"/>
  <c r="AB1307" i="22"/>
  <c r="AH1307" i="22" s="1"/>
  <c r="AA1364" i="22"/>
  <c r="AB1364" i="22"/>
  <c r="AH1364" i="22" s="1"/>
  <c r="AH1282" i="22"/>
  <c r="AH1298" i="22"/>
  <c r="AC1314" i="22"/>
  <c r="AH1314" i="22" s="1"/>
  <c r="AA1314" i="22"/>
  <c r="AC1330" i="22"/>
  <c r="AH1330" i="22" s="1"/>
  <c r="AA1330" i="22"/>
  <c r="AC1346" i="22"/>
  <c r="AH1346" i="22" s="1"/>
  <c r="AA1346" i="22"/>
  <c r="AA1408" i="22"/>
  <c r="AB1408" i="22"/>
  <c r="AH1408" i="22" s="1"/>
  <c r="AA1427" i="22"/>
  <c r="AH1390" i="22"/>
  <c r="AH1374" i="22"/>
  <c r="AH1382" i="22"/>
  <c r="AA1432" i="22"/>
  <c r="AB1432" i="22"/>
  <c r="AH1432" i="22" s="1"/>
  <c r="AA1477" i="22"/>
  <c r="AB1477" i="22"/>
  <c r="AH1477" i="22" s="1"/>
  <c r="AA1502" i="22"/>
  <c r="AB1502" i="22"/>
  <c r="AH1502" i="22" s="1"/>
  <c r="AA778" i="22"/>
  <c r="AA786" i="22"/>
  <c r="AA794" i="22"/>
  <c r="AA802" i="22"/>
  <c r="AA810" i="22"/>
  <c r="AA818" i="22"/>
  <c r="AA826" i="22"/>
  <c r="AA834" i="22"/>
  <c r="AA842" i="22"/>
  <c r="AA850" i="22"/>
  <c r="AA858" i="22"/>
  <c r="AA940" i="22"/>
  <c r="AB940" i="22"/>
  <c r="AH940" i="22" s="1"/>
  <c r="AI940" i="22" s="1"/>
  <c r="AA894" i="22"/>
  <c r="AB914" i="22"/>
  <c r="AH914" i="22" s="1"/>
  <c r="AI914" i="22" s="1"/>
  <c r="AA914" i="22"/>
  <c r="AH1057" i="22"/>
  <c r="AI1057" i="22" s="1"/>
  <c r="AA882" i="22"/>
  <c r="AA920" i="22"/>
  <c r="AB920" i="22"/>
  <c r="AH920" i="22" s="1"/>
  <c r="AI920" i="22" s="1"/>
  <c r="AA907" i="22"/>
  <c r="AA946" i="22"/>
  <c r="AB946" i="22"/>
  <c r="AH946" i="22" s="1"/>
  <c r="AI946" i="22" s="1"/>
  <c r="AA954" i="22"/>
  <c r="AA962" i="22"/>
  <c r="AA970" i="22"/>
  <c r="AA978" i="22"/>
  <c r="AA921" i="22"/>
  <c r="AB921" i="22"/>
  <c r="AH921" i="22" s="1"/>
  <c r="AI921" i="22" s="1"/>
  <c r="AA937" i="22"/>
  <c r="AB937" i="22"/>
  <c r="AH937" i="22" s="1"/>
  <c r="AI937" i="22" s="1"/>
  <c r="AA1145" i="22"/>
  <c r="AH994" i="22"/>
  <c r="AI994" i="22" s="1"/>
  <c r="AA1011" i="22"/>
  <c r="AH1059" i="22"/>
  <c r="AI1059" i="22" s="1"/>
  <c r="AA990" i="22"/>
  <c r="AH1091" i="22"/>
  <c r="AI1091" i="22" s="1"/>
  <c r="AA1158" i="22"/>
  <c r="AA1168" i="22"/>
  <c r="AA1337" i="22"/>
  <c r="AA1401" i="22"/>
  <c r="AA1469" i="22"/>
  <c r="AH913" i="22"/>
  <c r="AI913" i="22" s="1"/>
  <c r="AH1142" i="22"/>
  <c r="AI1142" i="22" s="1"/>
  <c r="AA1275" i="22"/>
  <c r="AB1275" i="22"/>
  <c r="AH1275" i="22" s="1"/>
  <c r="AA1396" i="22"/>
  <c r="AA1373" i="22"/>
  <c r="AA1381" i="22"/>
  <c r="AH1423" i="22"/>
  <c r="AA1459" i="22"/>
  <c r="AH1504" i="22"/>
  <c r="AA897" i="22"/>
  <c r="AA984" i="22"/>
  <c r="AA988" i="22"/>
  <c r="AA992" i="22"/>
  <c r="AA996" i="22"/>
  <c r="AH1030" i="22"/>
  <c r="AI1030" i="22" s="1"/>
  <c r="AH1062" i="22"/>
  <c r="AI1062" i="22" s="1"/>
  <c r="AH1094" i="22"/>
  <c r="AH1157" i="22"/>
  <c r="AH1135" i="22"/>
  <c r="AI1135" i="22" s="1"/>
  <c r="AH1434" i="22"/>
  <c r="AA1498" i="22"/>
  <c r="AH886" i="22"/>
  <c r="AA1109" i="22"/>
  <c r="AA1117" i="22"/>
  <c r="AA1125" i="22"/>
  <c r="AA1138" i="22"/>
  <c r="AA1154" i="22"/>
  <c r="AH1170" i="22"/>
  <c r="AA1186" i="22"/>
  <c r="AA1194" i="22"/>
  <c r="AA1308" i="22"/>
  <c r="AH1409" i="22"/>
  <c r="AH1433" i="22"/>
  <c r="AA1442" i="22"/>
  <c r="AA1467" i="22"/>
  <c r="AB769" i="22"/>
  <c r="AH769" i="22" s="1"/>
  <c r="AA769" i="22"/>
  <c r="AH766" i="22"/>
  <c r="AH770" i="22"/>
  <c r="AH774" i="22"/>
  <c r="AB767" i="22"/>
  <c r="AH767" i="22" s="1"/>
  <c r="AA767" i="22"/>
  <c r="AB775" i="22"/>
  <c r="AH775" i="22" s="1"/>
  <c r="AA775" i="22"/>
  <c r="AA766" i="22"/>
  <c r="AA770" i="22"/>
  <c r="AA774" i="22"/>
  <c r="AB773" i="22"/>
  <c r="AH773" i="22" s="1"/>
  <c r="AA773" i="22"/>
  <c r="AH772" i="22"/>
  <c r="AI772" i="22" s="1"/>
  <c r="AB771" i="22"/>
  <c r="AH771" i="22" s="1"/>
  <c r="AA771" i="22"/>
  <c r="J23" i="102"/>
  <c r="J23" i="123"/>
  <c r="K51" i="111"/>
  <c r="K43" i="111" s="1"/>
  <c r="K23" i="111"/>
  <c r="K51" i="105"/>
  <c r="K43" i="105" s="1"/>
  <c r="K23" i="105"/>
  <c r="K23" i="113"/>
  <c r="K51" i="113"/>
  <c r="K43" i="113" s="1"/>
  <c r="K51" i="108"/>
  <c r="K43" i="108" s="1"/>
  <c r="K23" i="108"/>
  <c r="K51" i="114"/>
  <c r="K43" i="114" s="1"/>
  <c r="K23" i="114"/>
  <c r="K23" i="103"/>
  <c r="K51" i="103"/>
  <c r="K43" i="103" s="1"/>
  <c r="K51" i="104"/>
  <c r="K43" i="104" s="1"/>
  <c r="K23" i="104"/>
  <c r="K23" i="115"/>
  <c r="K51" i="115"/>
  <c r="K43" i="115" s="1"/>
  <c r="K23" i="110"/>
  <c r="K51" i="110"/>
  <c r="K43" i="110" s="1"/>
  <c r="J23" i="113"/>
  <c r="J51" i="113"/>
  <c r="J43" i="113" s="1"/>
  <c r="J51" i="115"/>
  <c r="J43" i="115" s="1"/>
  <c r="J23" i="115"/>
  <c r="J51" i="105"/>
  <c r="J43" i="105" s="1"/>
  <c r="J23" i="105"/>
  <c r="J23" i="110"/>
  <c r="J51" i="110"/>
  <c r="J43" i="110" s="1"/>
  <c r="J23" i="111"/>
  <c r="J51" i="111"/>
  <c r="J43" i="111" s="1"/>
  <c r="J23" i="107"/>
  <c r="J51" i="107"/>
  <c r="J43" i="107" s="1"/>
  <c r="J23" i="103"/>
  <c r="J51" i="103"/>
  <c r="J43" i="103" s="1"/>
  <c r="J23" i="104"/>
  <c r="J51" i="104"/>
  <c r="J43" i="104" s="1"/>
  <c r="J51" i="106"/>
  <c r="J43" i="106" s="1"/>
  <c r="J23" i="106"/>
  <c r="J51" i="112"/>
  <c r="J43" i="112" s="1"/>
  <c r="J23" i="112"/>
  <c r="J23" i="108"/>
  <c r="J51" i="108"/>
  <c r="J43" i="108" s="1"/>
  <c r="J51" i="109"/>
  <c r="J43" i="109" s="1"/>
  <c r="J23" i="109"/>
  <c r="J23" i="114"/>
  <c r="J51" i="114"/>
  <c r="J43" i="114" s="1"/>
  <c r="J51" i="116"/>
  <c r="J43" i="116" s="1"/>
  <c r="J23" i="116"/>
  <c r="P23" i="123"/>
  <c r="N30" i="94"/>
  <c r="N50" i="94" s="1"/>
  <c r="E38" i="127"/>
  <c r="H30" i="94"/>
  <c r="H50" i="94" s="1"/>
  <c r="I23" i="123"/>
  <c r="K23" i="123"/>
  <c r="M23" i="123"/>
  <c r="O23" i="123"/>
  <c r="L23" i="123"/>
  <c r="E27" i="94"/>
  <c r="E10" i="94" s="1"/>
  <c r="G30" i="94"/>
  <c r="G50" i="94" s="1"/>
  <c r="E18" i="94"/>
  <c r="P30" i="94"/>
  <c r="P50" i="94" s="1"/>
  <c r="O30" i="94"/>
  <c r="O50" i="94" s="1"/>
  <c r="E30" i="94"/>
  <c r="E50" i="94" s="1"/>
  <c r="O23" i="102"/>
  <c r="G23" i="123"/>
  <c r="E38" i="94"/>
  <c r="E13" i="94"/>
  <c r="M23" i="102"/>
  <c r="H23" i="123"/>
  <c r="P30" i="98"/>
  <c r="P50" i="98" s="1"/>
  <c r="N30" i="98"/>
  <c r="N50" i="98" s="1"/>
  <c r="O30" i="98"/>
  <c r="O50" i="98" s="1"/>
  <c r="E18" i="127"/>
  <c r="E30" i="127"/>
  <c r="E50" i="127" s="1"/>
  <c r="E13" i="127"/>
  <c r="E27" i="127"/>
  <c r="E10" i="127" s="1"/>
  <c r="P30" i="127"/>
  <c r="P50" i="127" s="1"/>
  <c r="K23" i="102"/>
  <c r="G30" i="127"/>
  <c r="G50" i="127" s="1"/>
  <c r="I23" i="102"/>
  <c r="G23" i="102"/>
  <c r="P30" i="96"/>
  <c r="P50" i="96" s="1"/>
  <c r="P41" i="96" s="1"/>
  <c r="E13" i="98"/>
  <c r="E18" i="98"/>
  <c r="E27" i="98"/>
  <c r="E10" i="98" s="1"/>
  <c r="E38" i="98"/>
  <c r="L23" i="102"/>
  <c r="H30" i="98"/>
  <c r="H50" i="98" s="1"/>
  <c r="E30" i="98"/>
  <c r="E50" i="98" s="1"/>
  <c r="E27" i="96"/>
  <c r="E10" i="96" s="1"/>
  <c r="O30" i="96"/>
  <c r="O50" i="96" s="1"/>
  <c r="O41" i="96" s="1"/>
  <c r="E18" i="96"/>
  <c r="I23" i="100"/>
  <c r="H30" i="96"/>
  <c r="H50" i="96" s="1"/>
  <c r="H41" i="96" s="1"/>
  <c r="E13" i="96"/>
  <c r="O23" i="100"/>
  <c r="P23" i="102"/>
  <c r="J23" i="100"/>
  <c r="N23" i="102"/>
  <c r="H30" i="127"/>
  <c r="H50" i="127" s="1"/>
  <c r="L23" i="100"/>
  <c r="K23" i="100"/>
  <c r="N30" i="127"/>
  <c r="N50" i="127" s="1"/>
  <c r="O30" i="127"/>
  <c r="O50" i="127" s="1"/>
  <c r="G30" i="96"/>
  <c r="G50" i="96" s="1"/>
  <c r="G41" i="96" s="1"/>
  <c r="E38" i="96"/>
  <c r="G23" i="100"/>
  <c r="N23" i="100"/>
  <c r="H23" i="100"/>
  <c r="M23" i="100"/>
  <c r="E51" i="100"/>
  <c r="E38" i="100"/>
  <c r="O30" i="100"/>
  <c r="O50" i="100" s="1"/>
  <c r="G30" i="100"/>
  <c r="G50" i="100" s="1"/>
  <c r="E27" i="100"/>
  <c r="E10" i="100" s="1"/>
  <c r="N30" i="100"/>
  <c r="N50" i="100" s="1"/>
  <c r="E30" i="100"/>
  <c r="E50" i="100" s="1"/>
  <c r="E18" i="100"/>
  <c r="P30" i="100"/>
  <c r="P50" i="100" s="1"/>
  <c r="H30" i="100"/>
  <c r="H50" i="100" s="1"/>
  <c r="E13" i="100"/>
  <c r="N30" i="122"/>
  <c r="N50" i="122" s="1"/>
  <c r="E30" i="122"/>
  <c r="E50" i="122" s="1"/>
  <c r="E18" i="122"/>
  <c r="E38" i="122"/>
  <c r="P30" i="122"/>
  <c r="P50" i="122" s="1"/>
  <c r="H30" i="122"/>
  <c r="H50" i="122" s="1"/>
  <c r="O30" i="122"/>
  <c r="O50" i="122" s="1"/>
  <c r="G30" i="122"/>
  <c r="G50" i="122" s="1"/>
  <c r="E13" i="122"/>
  <c r="E27" i="122"/>
  <c r="E10" i="122" s="1"/>
  <c r="E38" i="130"/>
  <c r="O30" i="130"/>
  <c r="O50" i="130" s="1"/>
  <c r="G30" i="130"/>
  <c r="G50" i="130" s="1"/>
  <c r="E27" i="130"/>
  <c r="E10" i="130" s="1"/>
  <c r="N30" i="130"/>
  <c r="N50" i="130" s="1"/>
  <c r="E30" i="130"/>
  <c r="E50" i="130" s="1"/>
  <c r="E18" i="130"/>
  <c r="E13" i="130"/>
  <c r="P30" i="130"/>
  <c r="P50" i="130" s="1"/>
  <c r="H30" i="130"/>
  <c r="H50" i="130" s="1"/>
  <c r="P30" i="101"/>
  <c r="P50" i="101" s="1"/>
  <c r="H30" i="101"/>
  <c r="H50" i="101" s="1"/>
  <c r="E13" i="101"/>
  <c r="O30" i="101"/>
  <c r="O50" i="101" s="1"/>
  <c r="G30" i="101"/>
  <c r="G50" i="101" s="1"/>
  <c r="N30" i="101"/>
  <c r="N50" i="101" s="1"/>
  <c r="E30" i="101"/>
  <c r="E50" i="101" s="1"/>
  <c r="E18" i="101"/>
  <c r="E38" i="101"/>
  <c r="E27" i="101"/>
  <c r="E10" i="101" s="1"/>
  <c r="P30" i="121"/>
  <c r="P50" i="121" s="1"/>
  <c r="H30" i="121"/>
  <c r="H50" i="121" s="1"/>
  <c r="E13" i="121"/>
  <c r="E38" i="121"/>
  <c r="O30" i="121"/>
  <c r="O50" i="121" s="1"/>
  <c r="G30" i="121"/>
  <c r="G50" i="121" s="1"/>
  <c r="E27" i="121"/>
  <c r="E10" i="121" s="1"/>
  <c r="N30" i="121"/>
  <c r="N50" i="121" s="1"/>
  <c r="E30" i="121"/>
  <c r="E50" i="121" s="1"/>
  <c r="E18" i="121"/>
  <c r="N30" i="107"/>
  <c r="N50" i="107" s="1"/>
  <c r="E30" i="107"/>
  <c r="E50" i="107" s="1"/>
  <c r="E18" i="107"/>
  <c r="P30" i="107"/>
  <c r="P50" i="107" s="1"/>
  <c r="H30" i="107"/>
  <c r="H50" i="107" s="1"/>
  <c r="E13" i="107"/>
  <c r="O30" i="107"/>
  <c r="O50" i="107" s="1"/>
  <c r="E27" i="107"/>
  <c r="E10" i="107" s="1"/>
  <c r="E38" i="107"/>
  <c r="G30" i="107"/>
  <c r="G50" i="107" s="1"/>
  <c r="P30" i="116"/>
  <c r="P50" i="116" s="1"/>
  <c r="H30" i="116"/>
  <c r="H50" i="116" s="1"/>
  <c r="E13" i="116"/>
  <c r="E38" i="116"/>
  <c r="O30" i="116"/>
  <c r="O50" i="116" s="1"/>
  <c r="G30" i="116"/>
  <c r="G50" i="116" s="1"/>
  <c r="E27" i="116"/>
  <c r="E10" i="116" s="1"/>
  <c r="E30" i="116"/>
  <c r="E50" i="116" s="1"/>
  <c r="E18" i="116"/>
  <c r="N30" i="116"/>
  <c r="N50" i="116" s="1"/>
  <c r="P23" i="95"/>
  <c r="L23" i="95"/>
  <c r="H23" i="95"/>
  <c r="E51" i="95"/>
  <c r="O23" i="95"/>
  <c r="K23" i="95"/>
  <c r="G23" i="95"/>
  <c r="M23" i="95"/>
  <c r="J23" i="95"/>
  <c r="I23" i="95"/>
  <c r="N23" i="95"/>
  <c r="M23" i="50"/>
  <c r="I23" i="50"/>
  <c r="P23" i="50"/>
  <c r="L23" i="50"/>
  <c r="H23" i="50"/>
  <c r="E51" i="50"/>
  <c r="O23" i="50"/>
  <c r="K23" i="50"/>
  <c r="G23" i="50"/>
  <c r="J23" i="50"/>
  <c r="N23" i="50"/>
  <c r="E38" i="115"/>
  <c r="O30" i="115"/>
  <c r="O50" i="115" s="1"/>
  <c r="G30" i="115"/>
  <c r="G50" i="115" s="1"/>
  <c r="E27" i="115"/>
  <c r="E10" i="115" s="1"/>
  <c r="N30" i="115"/>
  <c r="N50" i="115" s="1"/>
  <c r="E30" i="115"/>
  <c r="E50" i="115" s="1"/>
  <c r="E18" i="115"/>
  <c r="P30" i="115"/>
  <c r="P50" i="115" s="1"/>
  <c r="H30" i="115"/>
  <c r="H50" i="115" s="1"/>
  <c r="E13" i="115"/>
  <c r="E51" i="124"/>
  <c r="O23" i="124"/>
  <c r="K23" i="124"/>
  <c r="G23" i="124"/>
  <c r="M23" i="124"/>
  <c r="I23" i="124"/>
  <c r="L23" i="124"/>
  <c r="J23" i="124"/>
  <c r="P23" i="124"/>
  <c r="H23" i="124"/>
  <c r="N23" i="124"/>
  <c r="E38" i="128"/>
  <c r="O30" i="128"/>
  <c r="O50" i="128" s="1"/>
  <c r="G30" i="128"/>
  <c r="G50" i="128" s="1"/>
  <c r="E27" i="128"/>
  <c r="E10" i="128" s="1"/>
  <c r="N30" i="128"/>
  <c r="N50" i="128" s="1"/>
  <c r="E13" i="128"/>
  <c r="H30" i="128"/>
  <c r="H50" i="128" s="1"/>
  <c r="E30" i="128"/>
  <c r="E50" i="128" s="1"/>
  <c r="E18" i="128"/>
  <c r="P30" i="128"/>
  <c r="P50" i="128" s="1"/>
  <c r="E38" i="5"/>
  <c r="O30" i="5"/>
  <c r="O50" i="5" s="1"/>
  <c r="G30" i="5"/>
  <c r="G50" i="5" s="1"/>
  <c r="E27" i="5"/>
  <c r="E10" i="5" s="1"/>
  <c r="N30" i="5"/>
  <c r="N50" i="5" s="1"/>
  <c r="E30" i="5"/>
  <c r="E50" i="5" s="1"/>
  <c r="E18" i="5"/>
  <c r="H30" i="5"/>
  <c r="H50" i="5" s="1"/>
  <c r="E13" i="5"/>
  <c r="P30" i="5"/>
  <c r="P50" i="5" s="1"/>
  <c r="M23" i="118"/>
  <c r="I23" i="118"/>
  <c r="E51" i="118"/>
  <c r="O23" i="118"/>
  <c r="K23" i="118"/>
  <c r="G23" i="118"/>
  <c r="P23" i="118"/>
  <c r="H23" i="118"/>
  <c r="N23" i="118"/>
  <c r="L23" i="118"/>
  <c r="J23" i="118"/>
  <c r="P30" i="95"/>
  <c r="P50" i="95" s="1"/>
  <c r="H30" i="95"/>
  <c r="H50" i="95" s="1"/>
  <c r="E13" i="95"/>
  <c r="E38" i="95"/>
  <c r="O30" i="95"/>
  <c r="O50" i="95" s="1"/>
  <c r="G30" i="95"/>
  <c r="G50" i="95" s="1"/>
  <c r="E27" i="95"/>
  <c r="E10" i="95" s="1"/>
  <c r="N30" i="95"/>
  <c r="N50" i="95" s="1"/>
  <c r="E30" i="95"/>
  <c r="E50" i="95" s="1"/>
  <c r="E18" i="95"/>
  <c r="M23" i="92"/>
  <c r="I23" i="92"/>
  <c r="P23" i="92"/>
  <c r="L23" i="92"/>
  <c r="H23" i="92"/>
  <c r="E51" i="92"/>
  <c r="O23" i="92"/>
  <c r="K23" i="92"/>
  <c r="G23" i="92"/>
  <c r="J23" i="92"/>
  <c r="N23" i="92"/>
  <c r="P30" i="92"/>
  <c r="P50" i="92" s="1"/>
  <c r="H30" i="92"/>
  <c r="H50" i="92" s="1"/>
  <c r="E13" i="92"/>
  <c r="E38" i="92"/>
  <c r="O30" i="92"/>
  <c r="O50" i="92" s="1"/>
  <c r="G30" i="92"/>
  <c r="G50" i="92" s="1"/>
  <c r="E27" i="92"/>
  <c r="E10" i="92" s="1"/>
  <c r="E30" i="92"/>
  <c r="E50" i="92" s="1"/>
  <c r="E18" i="92"/>
  <c r="N30" i="92"/>
  <c r="N50" i="92" s="1"/>
  <c r="P30" i="97"/>
  <c r="P50" i="97" s="1"/>
  <c r="H30" i="97"/>
  <c r="H50" i="97" s="1"/>
  <c r="E13" i="97"/>
  <c r="E38" i="97"/>
  <c r="O30" i="97"/>
  <c r="O50" i="97" s="1"/>
  <c r="G30" i="97"/>
  <c r="G50" i="97" s="1"/>
  <c r="E27" i="97"/>
  <c r="E10" i="97" s="1"/>
  <c r="N30" i="97"/>
  <c r="N50" i="97" s="1"/>
  <c r="E30" i="97"/>
  <c r="E50" i="97" s="1"/>
  <c r="E18" i="97"/>
  <c r="N30" i="103"/>
  <c r="N50" i="103" s="1"/>
  <c r="E30" i="103"/>
  <c r="E50" i="103" s="1"/>
  <c r="E18" i="103"/>
  <c r="P30" i="103"/>
  <c r="P50" i="103" s="1"/>
  <c r="H30" i="103"/>
  <c r="H50" i="103" s="1"/>
  <c r="E13" i="103"/>
  <c r="E38" i="103"/>
  <c r="G30" i="103"/>
  <c r="G50" i="103" s="1"/>
  <c r="O30" i="103"/>
  <c r="O50" i="103" s="1"/>
  <c r="E27" i="103"/>
  <c r="E10" i="103" s="1"/>
  <c r="O43" i="97"/>
  <c r="K43" i="97"/>
  <c r="G43" i="97"/>
  <c r="N43" i="97"/>
  <c r="J43" i="97"/>
  <c r="M43" i="97"/>
  <c r="I43" i="97"/>
  <c r="P43" i="97"/>
  <c r="L43" i="97"/>
  <c r="H43" i="97"/>
  <c r="J51" i="96"/>
  <c r="N43" i="102"/>
  <c r="J43" i="102"/>
  <c r="M43" i="102"/>
  <c r="I43" i="102"/>
  <c r="P43" i="102"/>
  <c r="L43" i="102"/>
  <c r="H43" i="102"/>
  <c r="G43" i="102"/>
  <c r="O43" i="102"/>
  <c r="K43" i="102"/>
  <c r="M23" i="129"/>
  <c r="I23" i="129"/>
  <c r="E51" i="129"/>
  <c r="L23" i="129"/>
  <c r="G23" i="129"/>
  <c r="O23" i="129"/>
  <c r="H23" i="129"/>
  <c r="N23" i="129"/>
  <c r="K23" i="129"/>
  <c r="P23" i="129"/>
  <c r="J23" i="129"/>
  <c r="E38" i="129"/>
  <c r="G30" i="129"/>
  <c r="G50" i="129" s="1"/>
  <c r="P30" i="129"/>
  <c r="P50" i="129" s="1"/>
  <c r="E27" i="129"/>
  <c r="E10" i="129" s="1"/>
  <c r="E18" i="129"/>
  <c r="O30" i="129"/>
  <c r="O50" i="129" s="1"/>
  <c r="H30" i="129"/>
  <c r="H50" i="129" s="1"/>
  <c r="E13" i="129"/>
  <c r="N30" i="129"/>
  <c r="N50" i="129" s="1"/>
  <c r="E30" i="129"/>
  <c r="E50" i="129" s="1"/>
  <c r="E51" i="117"/>
  <c r="O23" i="117"/>
  <c r="K23" i="117"/>
  <c r="G23" i="117"/>
  <c r="N23" i="117"/>
  <c r="J23" i="117"/>
  <c r="M23" i="117"/>
  <c r="I23" i="117"/>
  <c r="P23" i="117"/>
  <c r="L23" i="117"/>
  <c r="H23" i="117"/>
  <c r="M23" i="120"/>
  <c r="I23" i="120"/>
  <c r="E51" i="120"/>
  <c r="P23" i="120"/>
  <c r="L23" i="120"/>
  <c r="H23" i="120"/>
  <c r="O23" i="120"/>
  <c r="K23" i="120"/>
  <c r="G23" i="120"/>
  <c r="N23" i="120"/>
  <c r="J23" i="120"/>
  <c r="E38" i="119"/>
  <c r="O30" i="119"/>
  <c r="O50" i="119" s="1"/>
  <c r="G30" i="119"/>
  <c r="G50" i="119" s="1"/>
  <c r="E27" i="119"/>
  <c r="E10" i="119" s="1"/>
  <c r="N30" i="119"/>
  <c r="N50" i="119" s="1"/>
  <c r="E30" i="119"/>
  <c r="E50" i="119" s="1"/>
  <c r="E18" i="119"/>
  <c r="H30" i="119"/>
  <c r="H50" i="119" s="1"/>
  <c r="E13" i="119"/>
  <c r="P30" i="119"/>
  <c r="P50" i="119" s="1"/>
  <c r="O43" i="123"/>
  <c r="K43" i="123"/>
  <c r="G43" i="123"/>
  <c r="M43" i="123"/>
  <c r="I43" i="123"/>
  <c r="L43" i="123"/>
  <c r="J43" i="123"/>
  <c r="P43" i="123"/>
  <c r="H43" i="123"/>
  <c r="N43" i="123"/>
  <c r="P30" i="112"/>
  <c r="P50" i="112" s="1"/>
  <c r="H30" i="112"/>
  <c r="H50" i="112" s="1"/>
  <c r="E13" i="112"/>
  <c r="E38" i="112"/>
  <c r="O30" i="112"/>
  <c r="O50" i="112" s="1"/>
  <c r="G30" i="112"/>
  <c r="G50" i="112" s="1"/>
  <c r="E27" i="112"/>
  <c r="E10" i="112" s="1"/>
  <c r="N30" i="112"/>
  <c r="N50" i="112" s="1"/>
  <c r="E30" i="112"/>
  <c r="E50" i="112" s="1"/>
  <c r="E18" i="112"/>
  <c r="M23" i="125"/>
  <c r="I23" i="125"/>
  <c r="P23" i="125"/>
  <c r="L23" i="125"/>
  <c r="H23" i="125"/>
  <c r="E51" i="125"/>
  <c r="O23" i="125"/>
  <c r="K23" i="125"/>
  <c r="G23" i="125"/>
  <c r="J23" i="125"/>
  <c r="N23" i="125"/>
  <c r="P30" i="125"/>
  <c r="P50" i="125" s="1"/>
  <c r="H30" i="125"/>
  <c r="H50" i="125" s="1"/>
  <c r="E13" i="125"/>
  <c r="E38" i="125"/>
  <c r="O30" i="125"/>
  <c r="O50" i="125" s="1"/>
  <c r="G30" i="125"/>
  <c r="G50" i="125" s="1"/>
  <c r="E27" i="125"/>
  <c r="E10" i="125" s="1"/>
  <c r="E30" i="125"/>
  <c r="E50" i="125" s="1"/>
  <c r="E18" i="125"/>
  <c r="N30" i="125"/>
  <c r="N50" i="125" s="1"/>
  <c r="P30" i="104"/>
  <c r="P50" i="104" s="1"/>
  <c r="H30" i="104"/>
  <c r="H50" i="104" s="1"/>
  <c r="E13" i="104"/>
  <c r="E38" i="104"/>
  <c r="O30" i="104"/>
  <c r="O50" i="104" s="1"/>
  <c r="G30" i="104"/>
  <c r="G50" i="104" s="1"/>
  <c r="E27" i="104"/>
  <c r="E10" i="104" s="1"/>
  <c r="N30" i="104"/>
  <c r="N50" i="104" s="1"/>
  <c r="E30" i="104"/>
  <c r="E50" i="104" s="1"/>
  <c r="E18" i="104"/>
  <c r="M23" i="101"/>
  <c r="I23" i="101"/>
  <c r="P23" i="101"/>
  <c r="L23" i="101"/>
  <c r="H23" i="101"/>
  <c r="O23" i="101"/>
  <c r="G23" i="101"/>
  <c r="N23" i="101"/>
  <c r="E51" i="101"/>
  <c r="K23" i="101"/>
  <c r="J23" i="101"/>
  <c r="P30" i="110"/>
  <c r="P50" i="110" s="1"/>
  <c r="H30" i="110"/>
  <c r="H50" i="110" s="1"/>
  <c r="E13" i="110"/>
  <c r="E38" i="110"/>
  <c r="O30" i="110"/>
  <c r="O50" i="110" s="1"/>
  <c r="G30" i="110"/>
  <c r="G50" i="110" s="1"/>
  <c r="E27" i="110"/>
  <c r="E10" i="110" s="1"/>
  <c r="E30" i="110"/>
  <c r="E50" i="110" s="1"/>
  <c r="E18" i="110"/>
  <c r="N30" i="110"/>
  <c r="N50" i="110" s="1"/>
  <c r="P30" i="108"/>
  <c r="P50" i="108" s="1"/>
  <c r="H30" i="108"/>
  <c r="H50" i="108" s="1"/>
  <c r="E13" i="108"/>
  <c r="E38" i="108"/>
  <c r="O30" i="108"/>
  <c r="O50" i="108" s="1"/>
  <c r="G30" i="108"/>
  <c r="G50" i="108" s="1"/>
  <c r="E27" i="108"/>
  <c r="E10" i="108" s="1"/>
  <c r="E30" i="108"/>
  <c r="E50" i="108" s="1"/>
  <c r="E18" i="108"/>
  <c r="N30" i="108"/>
  <c r="N50" i="108" s="1"/>
  <c r="P30" i="118"/>
  <c r="P50" i="118" s="1"/>
  <c r="E38" i="118"/>
  <c r="O30" i="118"/>
  <c r="O50" i="118" s="1"/>
  <c r="G30" i="118"/>
  <c r="G50" i="118" s="1"/>
  <c r="E27" i="118"/>
  <c r="E10" i="118" s="1"/>
  <c r="H30" i="118"/>
  <c r="H50" i="118" s="1"/>
  <c r="N30" i="118"/>
  <c r="N50" i="118" s="1"/>
  <c r="E30" i="118"/>
  <c r="E50" i="118" s="1"/>
  <c r="E18" i="118"/>
  <c r="E13" i="118"/>
  <c r="E38" i="126"/>
  <c r="O30" i="126"/>
  <c r="O50" i="126" s="1"/>
  <c r="G30" i="126"/>
  <c r="G50" i="126" s="1"/>
  <c r="E27" i="126"/>
  <c r="E10" i="126" s="1"/>
  <c r="N30" i="126"/>
  <c r="N50" i="126" s="1"/>
  <c r="E30" i="126"/>
  <c r="E50" i="126" s="1"/>
  <c r="E18" i="126"/>
  <c r="E13" i="126"/>
  <c r="P30" i="126"/>
  <c r="P50" i="126" s="1"/>
  <c r="H30" i="126"/>
  <c r="H50" i="126" s="1"/>
  <c r="E51" i="130"/>
  <c r="O23" i="130"/>
  <c r="K23" i="130"/>
  <c r="G23" i="130"/>
  <c r="N23" i="130"/>
  <c r="J23" i="130"/>
  <c r="M23" i="130"/>
  <c r="I23" i="130"/>
  <c r="P23" i="130"/>
  <c r="L23" i="130"/>
  <c r="H23" i="130"/>
  <c r="E38" i="124"/>
  <c r="O30" i="124"/>
  <c r="O50" i="124" s="1"/>
  <c r="G30" i="124"/>
  <c r="G50" i="124" s="1"/>
  <c r="E27" i="124"/>
  <c r="E10" i="124" s="1"/>
  <c r="E13" i="124"/>
  <c r="P30" i="124"/>
  <c r="P50" i="124" s="1"/>
  <c r="H30" i="124"/>
  <c r="H50" i="124" s="1"/>
  <c r="N30" i="124"/>
  <c r="N50" i="124" s="1"/>
  <c r="E30" i="124"/>
  <c r="E50" i="124" s="1"/>
  <c r="E18" i="124"/>
  <c r="E51" i="5"/>
  <c r="O23" i="5"/>
  <c r="K23" i="5"/>
  <c r="G23" i="5"/>
  <c r="N23" i="5"/>
  <c r="J23" i="5"/>
  <c r="M23" i="5"/>
  <c r="I23" i="5"/>
  <c r="H23" i="5"/>
  <c r="L23" i="5"/>
  <c r="P23" i="5"/>
  <c r="P30" i="50"/>
  <c r="P50" i="50" s="1"/>
  <c r="H30" i="50"/>
  <c r="H50" i="50" s="1"/>
  <c r="E13" i="50"/>
  <c r="E38" i="50"/>
  <c r="O30" i="50"/>
  <c r="O50" i="50" s="1"/>
  <c r="G30" i="50"/>
  <c r="G50" i="50" s="1"/>
  <c r="E27" i="50"/>
  <c r="E10" i="50" s="1"/>
  <c r="N30" i="50"/>
  <c r="N50" i="50" s="1"/>
  <c r="E30" i="50"/>
  <c r="E50" i="50" s="1"/>
  <c r="E18" i="50"/>
  <c r="N23" i="96"/>
  <c r="J23" i="96"/>
  <c r="M23" i="96"/>
  <c r="I23" i="96"/>
  <c r="L23" i="96"/>
  <c r="K23" i="96"/>
  <c r="E51" i="96"/>
  <c r="P23" i="96"/>
  <c r="H23" i="96"/>
  <c r="O23" i="96"/>
  <c r="G23" i="96"/>
  <c r="E38" i="102"/>
  <c r="O30" i="102"/>
  <c r="O50" i="102" s="1"/>
  <c r="G30" i="102"/>
  <c r="G50" i="102" s="1"/>
  <c r="E27" i="102"/>
  <c r="E10" i="102" s="1"/>
  <c r="N30" i="102"/>
  <c r="N50" i="102" s="1"/>
  <c r="E30" i="102"/>
  <c r="E50" i="102" s="1"/>
  <c r="E18" i="102"/>
  <c r="E13" i="102"/>
  <c r="P30" i="102"/>
  <c r="P50" i="102" s="1"/>
  <c r="H30" i="102"/>
  <c r="H50" i="102" s="1"/>
  <c r="E38" i="111"/>
  <c r="O30" i="111"/>
  <c r="O50" i="111" s="1"/>
  <c r="G30" i="111"/>
  <c r="G50" i="111" s="1"/>
  <c r="E27" i="111"/>
  <c r="E10" i="111" s="1"/>
  <c r="N30" i="111"/>
  <c r="N50" i="111" s="1"/>
  <c r="E30" i="111"/>
  <c r="E50" i="111" s="1"/>
  <c r="E18" i="111"/>
  <c r="H30" i="111"/>
  <c r="H50" i="111" s="1"/>
  <c r="E13" i="111"/>
  <c r="P30" i="111"/>
  <c r="P50" i="111" s="1"/>
  <c r="O23" i="126"/>
  <c r="K23" i="126"/>
  <c r="G23" i="126"/>
  <c r="N23" i="126"/>
  <c r="J23" i="126"/>
  <c r="M23" i="126"/>
  <c r="I23" i="126"/>
  <c r="E51" i="126"/>
  <c r="P23" i="126"/>
  <c r="L23" i="126"/>
  <c r="H23" i="126"/>
  <c r="P30" i="99"/>
  <c r="P50" i="99" s="1"/>
  <c r="H30" i="99"/>
  <c r="H50" i="99" s="1"/>
  <c r="E13" i="99"/>
  <c r="E38" i="99"/>
  <c r="O30" i="99"/>
  <c r="O50" i="99" s="1"/>
  <c r="G30" i="99"/>
  <c r="G50" i="99" s="1"/>
  <c r="E27" i="99"/>
  <c r="E10" i="99" s="1"/>
  <c r="E30" i="99"/>
  <c r="E50" i="99" s="1"/>
  <c r="E18" i="99"/>
  <c r="N30" i="99"/>
  <c r="N50" i="99" s="1"/>
  <c r="E38" i="93"/>
  <c r="O30" i="93"/>
  <c r="O50" i="93" s="1"/>
  <c r="G30" i="93"/>
  <c r="G50" i="93" s="1"/>
  <c r="E27" i="93"/>
  <c r="E10" i="93" s="1"/>
  <c r="N30" i="93"/>
  <c r="N50" i="93" s="1"/>
  <c r="E30" i="93"/>
  <c r="E50" i="93" s="1"/>
  <c r="E18" i="93"/>
  <c r="P30" i="93"/>
  <c r="P50" i="93" s="1"/>
  <c r="E13" i="93"/>
  <c r="H30" i="93"/>
  <c r="H50" i="93" s="1"/>
  <c r="P30" i="114"/>
  <c r="P50" i="114" s="1"/>
  <c r="H30" i="114"/>
  <c r="H50" i="114" s="1"/>
  <c r="E13" i="114"/>
  <c r="E38" i="114"/>
  <c r="O30" i="114"/>
  <c r="O50" i="114" s="1"/>
  <c r="G30" i="114"/>
  <c r="G50" i="114" s="1"/>
  <c r="E27" i="114"/>
  <c r="E10" i="114" s="1"/>
  <c r="N30" i="114"/>
  <c r="N50" i="114" s="1"/>
  <c r="E30" i="114"/>
  <c r="E50" i="114" s="1"/>
  <c r="E18" i="114"/>
  <c r="N30" i="105"/>
  <c r="N50" i="105" s="1"/>
  <c r="E30" i="105"/>
  <c r="E50" i="105" s="1"/>
  <c r="E18" i="105"/>
  <c r="P30" i="105"/>
  <c r="P50" i="105" s="1"/>
  <c r="H30" i="105"/>
  <c r="H50" i="105" s="1"/>
  <c r="E13" i="105"/>
  <c r="O30" i="105"/>
  <c r="O50" i="105" s="1"/>
  <c r="E27" i="105"/>
  <c r="E10" i="105" s="1"/>
  <c r="E38" i="105"/>
  <c r="G30" i="105"/>
  <c r="G50" i="105" s="1"/>
  <c r="E38" i="109"/>
  <c r="O30" i="109"/>
  <c r="O50" i="109" s="1"/>
  <c r="G30" i="109"/>
  <c r="G50" i="109" s="1"/>
  <c r="E27" i="109"/>
  <c r="E10" i="109" s="1"/>
  <c r="N30" i="109"/>
  <c r="N50" i="109" s="1"/>
  <c r="E30" i="109"/>
  <c r="E50" i="109" s="1"/>
  <c r="E18" i="109"/>
  <c r="P30" i="109"/>
  <c r="P50" i="109" s="1"/>
  <c r="E13" i="109"/>
  <c r="H30" i="109"/>
  <c r="H50" i="109" s="1"/>
  <c r="E38" i="113"/>
  <c r="O30" i="113"/>
  <c r="O50" i="113" s="1"/>
  <c r="G30" i="113"/>
  <c r="G50" i="113" s="1"/>
  <c r="E27" i="113"/>
  <c r="E10" i="113" s="1"/>
  <c r="N30" i="113"/>
  <c r="N50" i="113" s="1"/>
  <c r="E30" i="113"/>
  <c r="E50" i="113" s="1"/>
  <c r="E18" i="113"/>
  <c r="H30" i="113"/>
  <c r="H50" i="113" s="1"/>
  <c r="E13" i="113"/>
  <c r="P30" i="113"/>
  <c r="P50" i="113" s="1"/>
  <c r="E38" i="117"/>
  <c r="O30" i="117"/>
  <c r="O50" i="117" s="1"/>
  <c r="G30" i="117"/>
  <c r="G50" i="117" s="1"/>
  <c r="E27" i="117"/>
  <c r="E10" i="117" s="1"/>
  <c r="N30" i="117"/>
  <c r="N50" i="117" s="1"/>
  <c r="E30" i="117"/>
  <c r="E50" i="117" s="1"/>
  <c r="E18" i="117"/>
  <c r="P30" i="117"/>
  <c r="P50" i="117" s="1"/>
  <c r="H30" i="117"/>
  <c r="H50" i="117" s="1"/>
  <c r="E13" i="117"/>
  <c r="E51" i="119"/>
  <c r="O23" i="119"/>
  <c r="K23" i="119"/>
  <c r="G23" i="119"/>
  <c r="N23" i="119"/>
  <c r="J23" i="119"/>
  <c r="M23" i="119"/>
  <c r="I23" i="119"/>
  <c r="L23" i="119"/>
  <c r="H23" i="119"/>
  <c r="P23" i="119"/>
  <c r="E51" i="98"/>
  <c r="O23" i="98"/>
  <c r="K23" i="98"/>
  <c r="G23" i="98"/>
  <c r="N23" i="98"/>
  <c r="J23" i="98"/>
  <c r="M23" i="98"/>
  <c r="I23" i="98"/>
  <c r="H23" i="98"/>
  <c r="P23" i="98"/>
  <c r="L23" i="98"/>
  <c r="E51" i="128"/>
  <c r="O23" i="128"/>
  <c r="K23" i="128"/>
  <c r="G23" i="128"/>
  <c r="N23" i="128"/>
  <c r="I23" i="128"/>
  <c r="M23" i="128"/>
  <c r="H23" i="128"/>
  <c r="L23" i="128"/>
  <c r="P23" i="128"/>
  <c r="J23" i="128"/>
  <c r="E51" i="93"/>
  <c r="O23" i="93"/>
  <c r="K23" i="93"/>
  <c r="G23" i="93"/>
  <c r="N23" i="93"/>
  <c r="J23" i="93"/>
  <c r="M23" i="93"/>
  <c r="I23" i="93"/>
  <c r="P23" i="93"/>
  <c r="L23" i="93"/>
  <c r="H23" i="93"/>
  <c r="E38" i="91"/>
  <c r="O30" i="91"/>
  <c r="O50" i="91" s="1"/>
  <c r="G30" i="91"/>
  <c r="G50" i="91" s="1"/>
  <c r="E27" i="91"/>
  <c r="E10" i="91" s="1"/>
  <c r="N30" i="91"/>
  <c r="N50" i="91" s="1"/>
  <c r="E30" i="91"/>
  <c r="E50" i="91" s="1"/>
  <c r="E18" i="91"/>
  <c r="H30" i="91"/>
  <c r="H50" i="91" s="1"/>
  <c r="P30" i="91"/>
  <c r="P50" i="91" s="1"/>
  <c r="E13" i="91"/>
  <c r="N23" i="94"/>
  <c r="J23" i="94"/>
  <c r="M23" i="94"/>
  <c r="I23" i="94"/>
  <c r="O23" i="94"/>
  <c r="G23" i="94"/>
  <c r="L23" i="94"/>
  <c r="K23" i="94"/>
  <c r="H23" i="94"/>
  <c r="P23" i="94"/>
  <c r="E51" i="94"/>
  <c r="M23" i="127"/>
  <c r="I23" i="127"/>
  <c r="P23" i="127"/>
  <c r="L23" i="127"/>
  <c r="H23" i="127"/>
  <c r="E51" i="127"/>
  <c r="O23" i="127"/>
  <c r="K23" i="127"/>
  <c r="G23" i="127"/>
  <c r="N23" i="127"/>
  <c r="J23" i="127"/>
  <c r="P23" i="121"/>
  <c r="L23" i="121"/>
  <c r="H23" i="121"/>
  <c r="E51" i="121"/>
  <c r="O23" i="121"/>
  <c r="K23" i="121"/>
  <c r="G23" i="121"/>
  <c r="I23" i="121"/>
  <c r="N23" i="121"/>
  <c r="M23" i="121"/>
  <c r="J23" i="121"/>
  <c r="E38" i="123"/>
  <c r="O30" i="123"/>
  <c r="O50" i="123" s="1"/>
  <c r="G30" i="123"/>
  <c r="G50" i="123" s="1"/>
  <c r="E27" i="123"/>
  <c r="E10" i="123" s="1"/>
  <c r="E13" i="123"/>
  <c r="P30" i="123"/>
  <c r="P50" i="123" s="1"/>
  <c r="H30" i="123"/>
  <c r="H50" i="123" s="1"/>
  <c r="E18" i="123"/>
  <c r="N30" i="123"/>
  <c r="N50" i="123" s="1"/>
  <c r="E30" i="123"/>
  <c r="E50" i="123" s="1"/>
  <c r="N30" i="120"/>
  <c r="N50" i="120" s="1"/>
  <c r="E30" i="120"/>
  <c r="E50" i="120" s="1"/>
  <c r="E38" i="120"/>
  <c r="P30" i="120"/>
  <c r="P50" i="120" s="1"/>
  <c r="H30" i="120"/>
  <c r="H50" i="120" s="1"/>
  <c r="E13" i="120"/>
  <c r="O30" i="120"/>
  <c r="O50" i="120" s="1"/>
  <c r="G30" i="120"/>
  <c r="G50" i="120" s="1"/>
  <c r="E27" i="120"/>
  <c r="E10" i="120" s="1"/>
  <c r="E18" i="120"/>
  <c r="N23" i="122"/>
  <c r="J23" i="122"/>
  <c r="M23" i="122"/>
  <c r="I23" i="122"/>
  <c r="E51" i="122"/>
  <c r="P23" i="122"/>
  <c r="H23" i="122"/>
  <c r="O23" i="122"/>
  <c r="G23" i="122"/>
  <c r="L23" i="122"/>
  <c r="K23" i="122"/>
  <c r="E51" i="91"/>
  <c r="O23" i="91"/>
  <c r="K23" i="91"/>
  <c r="G23" i="91"/>
  <c r="N23" i="91"/>
  <c r="J23" i="91"/>
  <c r="M23" i="91"/>
  <c r="I23" i="91"/>
  <c r="L23" i="91"/>
  <c r="H23" i="91"/>
  <c r="P23" i="91"/>
  <c r="N41" i="96"/>
  <c r="M23" i="99"/>
  <c r="I23" i="99"/>
  <c r="P23" i="99"/>
  <c r="L23" i="99"/>
  <c r="H23" i="99"/>
  <c r="E51" i="99"/>
  <c r="O23" i="99"/>
  <c r="K23" i="99"/>
  <c r="G23" i="99"/>
  <c r="N23" i="99"/>
  <c r="J23" i="99"/>
  <c r="P30" i="106"/>
  <c r="P50" i="106" s="1"/>
  <c r="H30" i="106"/>
  <c r="H50" i="106" s="1"/>
  <c r="E13" i="106"/>
  <c r="E38" i="106"/>
  <c r="O30" i="106"/>
  <c r="O50" i="106" s="1"/>
  <c r="G30" i="106"/>
  <c r="G50" i="106" s="1"/>
  <c r="E27" i="106"/>
  <c r="E10" i="106" s="1"/>
  <c r="N30" i="106"/>
  <c r="N50" i="106" s="1"/>
  <c r="E30" i="106"/>
  <c r="E50" i="106" s="1"/>
  <c r="E18" i="106"/>
  <c r="AA867" i="10" l="1"/>
  <c r="V1077" i="10"/>
  <c r="W1077" i="10" s="1"/>
  <c r="AA1038" i="10"/>
  <c r="AA1166" i="10"/>
  <c r="AA1148" i="10"/>
  <c r="V1065" i="10"/>
  <c r="W1065" i="10" s="1"/>
  <c r="AA614" i="10"/>
  <c r="AB614" i="10" s="1"/>
  <c r="AC1128" i="10"/>
  <c r="AA1116" i="10"/>
  <c r="AA824" i="10"/>
  <c r="AB824" i="10" s="1"/>
  <c r="V879" i="10"/>
  <c r="W879" i="10" s="1"/>
  <c r="AC781" i="10"/>
  <c r="AA866" i="10"/>
  <c r="AC861" i="10"/>
  <c r="AC891" i="10"/>
  <c r="AC746" i="10"/>
  <c r="AC666" i="10"/>
  <c r="AC682" i="10"/>
  <c r="AA550" i="10"/>
  <c r="AA1070" i="10"/>
  <c r="V539" i="10"/>
  <c r="V1154" i="10"/>
  <c r="AA1052" i="10"/>
  <c r="AA1180" i="10"/>
  <c r="AC1112" i="10"/>
  <c r="V1143" i="10"/>
  <c r="W1143" i="10" s="1"/>
  <c r="V1141" i="10"/>
  <c r="W1141" i="10" s="1"/>
  <c r="AA1143" i="10"/>
  <c r="AB1143" i="10" s="1"/>
  <c r="AC1143" i="10" s="1"/>
  <c r="AC1144" i="10"/>
  <c r="AC1132" i="10"/>
  <c r="AB1064" i="10"/>
  <c r="W1139" i="10"/>
  <c r="W1064" i="10"/>
  <c r="AB1070" i="10"/>
  <c r="AB1072" i="10"/>
  <c r="V1115" i="10"/>
  <c r="W1115" i="10" s="1"/>
  <c r="AB1139" i="10"/>
  <c r="AI1125" i="22"/>
  <c r="AI1048" i="22"/>
  <c r="AI1042" i="22"/>
  <c r="AI1086" i="22"/>
  <c r="AI1099" i="22"/>
  <c r="AI1067" i="22"/>
  <c r="AI1035" i="22"/>
  <c r="AI1085" i="22"/>
  <c r="AI1053" i="22"/>
  <c r="AI1021" i="22"/>
  <c r="AI1136" i="22"/>
  <c r="AI1133" i="22"/>
  <c r="AI1126" i="22"/>
  <c r="AI1110" i="22"/>
  <c r="AI1141" i="22"/>
  <c r="AI1113" i="22"/>
  <c r="AI1124" i="22"/>
  <c r="AI1108" i="22"/>
  <c r="AI1138" i="22"/>
  <c r="AI1076" i="22"/>
  <c r="AI1137" i="22"/>
  <c r="AB1083" i="10"/>
  <c r="V931" i="10"/>
  <c r="W931" i="10" s="1"/>
  <c r="V1089" i="10"/>
  <c r="W1089" i="10" s="1"/>
  <c r="V1025" i="10"/>
  <c r="W1025" i="10" s="1"/>
  <c r="AA1032" i="10"/>
  <c r="AB1102" i="10"/>
  <c r="AB1104" i="10"/>
  <c r="AB1058" i="10"/>
  <c r="AB1116" i="10"/>
  <c r="AB1046" i="10"/>
  <c r="AA951" i="10"/>
  <c r="AB1088" i="10"/>
  <c r="AA903" i="10"/>
  <c r="AB995" i="10"/>
  <c r="AA1000" i="10"/>
  <c r="AB1000" i="10" s="1"/>
  <c r="V1016" i="10"/>
  <c r="W1016" i="10" s="1"/>
  <c r="W955" i="10"/>
  <c r="W1119" i="10"/>
  <c r="W1104" i="10"/>
  <c r="AC1104" i="10" s="1"/>
  <c r="V919" i="10"/>
  <c r="W919" i="10" s="1"/>
  <c r="V1042" i="10"/>
  <c r="W1042" i="10" s="1"/>
  <c r="W1083" i="10"/>
  <c r="AC1077" i="10"/>
  <c r="AB1119" i="10"/>
  <c r="V1048" i="10"/>
  <c r="AB1113" i="10"/>
  <c r="AB919" i="10"/>
  <c r="V914" i="10"/>
  <c r="W914" i="10" s="1"/>
  <c r="AI1049" i="22"/>
  <c r="AI1046" i="22"/>
  <c r="AI1089" i="22"/>
  <c r="AI1075" i="22"/>
  <c r="AA1126" i="10"/>
  <c r="AB1126" i="10" s="1"/>
  <c r="AA1141" i="10"/>
  <c r="AB1141" i="10" s="1"/>
  <c r="AA1129" i="10"/>
  <c r="AB1129" i="10" s="1"/>
  <c r="AA1131" i="10"/>
  <c r="AB1131" i="10" s="1"/>
  <c r="AC1139" i="10"/>
  <c r="AC1138" i="10"/>
  <c r="V1137" i="10"/>
  <c r="W1137" i="10" s="1"/>
  <c r="V1129" i="10"/>
  <c r="W1129" i="10" s="1"/>
  <c r="V1126" i="10"/>
  <c r="W1126" i="10" s="1"/>
  <c r="AA1137" i="10"/>
  <c r="AB1137" i="10" s="1"/>
  <c r="V1131" i="10"/>
  <c r="W1131" i="10" s="1"/>
  <c r="AC1091" i="10"/>
  <c r="W910" i="10"/>
  <c r="AB1094" i="10"/>
  <c r="AA1075" i="10"/>
  <c r="V1051" i="10"/>
  <c r="V1059" i="10"/>
  <c r="W1059" i="10" s="1"/>
  <c r="AC1059" i="10" s="1"/>
  <c r="W1036" i="10"/>
  <c r="W1094" i="10"/>
  <c r="AC1094" i="10" s="1"/>
  <c r="W1032" i="10"/>
  <c r="AA963" i="10"/>
  <c r="V993" i="10"/>
  <c r="W993" i="10" s="1"/>
  <c r="AA968" i="10"/>
  <c r="V934" i="10"/>
  <c r="W934" i="10" s="1"/>
  <c r="V939" i="10"/>
  <c r="AA942" i="10"/>
  <c r="AA994" i="10"/>
  <c r="AB994" i="10" s="1"/>
  <c r="AA896" i="10"/>
  <c r="AB896" i="10" s="1"/>
  <c r="AC896" i="10" s="1"/>
  <c r="W903" i="10"/>
  <c r="AC903" i="10" s="1"/>
  <c r="W907" i="10"/>
  <c r="AA897" i="10"/>
  <c r="AB897" i="10" s="1"/>
  <c r="AA911" i="10"/>
  <c r="AB911" i="10" s="1"/>
  <c r="AA989" i="10"/>
  <c r="AB989" i="10" s="1"/>
  <c r="AA925" i="10"/>
  <c r="AB925" i="10" s="1"/>
  <c r="V923" i="10"/>
  <c r="AA931" i="10"/>
  <c r="AB931" i="10" s="1"/>
  <c r="AC931" i="10" s="1"/>
  <c r="AB1013" i="10"/>
  <c r="V971" i="10"/>
  <c r="V943" i="10"/>
  <c r="W943" i="10" s="1"/>
  <c r="AA908" i="10"/>
  <c r="AB908" i="10" s="1"/>
  <c r="AA979" i="10"/>
  <c r="AA960" i="10"/>
  <c r="AB960" i="10" s="1"/>
  <c r="AB903" i="10"/>
  <c r="AB968" i="10"/>
  <c r="AB952" i="10"/>
  <c r="AB910" i="10"/>
  <c r="W971" i="10"/>
  <c r="AB905" i="10"/>
  <c r="W923" i="10"/>
  <c r="AC923" i="10" s="1"/>
  <c r="V987" i="10"/>
  <c r="W987" i="10" s="1"/>
  <c r="W951" i="10"/>
  <c r="AB984" i="10"/>
  <c r="AB936" i="10"/>
  <c r="AC936" i="10" s="1"/>
  <c r="AB979" i="10"/>
  <c r="AB920" i="10"/>
  <c r="AB951" i="10"/>
  <c r="AB1003" i="10"/>
  <c r="AB909" i="10"/>
  <c r="AB963" i="10"/>
  <c r="AB924" i="10"/>
  <c r="W939" i="10"/>
  <c r="AB942" i="10"/>
  <c r="AB944" i="10"/>
  <c r="AC944" i="10" s="1"/>
  <c r="W944" i="10"/>
  <c r="W920" i="10"/>
  <c r="W904" i="10"/>
  <c r="AA926" i="10"/>
  <c r="AB926" i="10" s="1"/>
  <c r="AA932" i="10"/>
  <c r="AB932" i="10" s="1"/>
  <c r="V981" i="10"/>
  <c r="W981" i="10" s="1"/>
  <c r="V992" i="10"/>
  <c r="W992" i="10" s="1"/>
  <c r="V995" i="10"/>
  <c r="W995" i="10" s="1"/>
  <c r="AC995" i="10" s="1"/>
  <c r="V1003" i="10"/>
  <c r="W1003" i="10" s="1"/>
  <c r="AA974" i="10"/>
  <c r="AB974" i="10" s="1"/>
  <c r="AA976" i="10"/>
  <c r="AB976" i="10" s="1"/>
  <c r="V1008" i="10"/>
  <c r="W1008" i="10" s="1"/>
  <c r="V947" i="10"/>
  <c r="W947" i="10" s="1"/>
  <c r="V998" i="10"/>
  <c r="W998" i="10" s="1"/>
  <c r="V961" i="10"/>
  <c r="W961" i="10" s="1"/>
  <c r="V1013" i="10"/>
  <c r="W1013" i="10" s="1"/>
  <c r="AC1013" i="10" s="1"/>
  <c r="AA1011" i="10"/>
  <c r="AB1011" i="10" s="1"/>
  <c r="V979" i="10"/>
  <c r="W979" i="10" s="1"/>
  <c r="AA1100" i="10"/>
  <c r="V1105" i="10"/>
  <c r="W1105" i="10" s="1"/>
  <c r="V1041" i="10"/>
  <c r="W1041" i="10" s="1"/>
  <c r="AA1045" i="10"/>
  <c r="AB1045" i="10" s="1"/>
  <c r="V1067" i="10"/>
  <c r="V1078" i="10"/>
  <c r="W1078" i="10" s="1"/>
  <c r="V1097" i="10"/>
  <c r="W1097" i="10" s="1"/>
  <c r="V1110" i="10"/>
  <c r="W1110" i="10" s="1"/>
  <c r="V1049" i="10"/>
  <c r="W1049" i="10" s="1"/>
  <c r="AC1120" i="10"/>
  <c r="AA1017" i="10"/>
  <c r="AB1017" i="10" s="1"/>
  <c r="V1106" i="10"/>
  <c r="AA1068" i="10"/>
  <c r="AB1068" i="10" s="1"/>
  <c r="AA1030" i="10"/>
  <c r="AB1030" i="10" s="1"/>
  <c r="AA1039" i="10"/>
  <c r="AB1039" i="10" s="1"/>
  <c r="V1102" i="10"/>
  <c r="W1102" i="10" s="1"/>
  <c r="AC1102" i="10" s="1"/>
  <c r="V1046" i="10"/>
  <c r="W1046" i="10" s="1"/>
  <c r="AC1046" i="10" s="1"/>
  <c r="AA1085" i="10"/>
  <c r="AB1085" i="10" s="1"/>
  <c r="AC1085" i="10" s="1"/>
  <c r="AA1021" i="10"/>
  <c r="AB1021" i="10" s="1"/>
  <c r="AC1021" i="10" s="1"/>
  <c r="V1111" i="10"/>
  <c r="W1111" i="10" s="1"/>
  <c r="AA1065" i="10"/>
  <c r="AB1065" i="10" s="1"/>
  <c r="AC1065" i="10" s="1"/>
  <c r="V1074" i="10"/>
  <c r="W1074" i="10" s="1"/>
  <c r="AA1036" i="10"/>
  <c r="AB1036" i="10" s="1"/>
  <c r="AA1081" i="10"/>
  <c r="V1035" i="10"/>
  <c r="W1035" i="10" s="1"/>
  <c r="V1070" i="10"/>
  <c r="AI1104" i="22"/>
  <c r="AI1094" i="22"/>
  <c r="AI1112" i="22"/>
  <c r="AI1105" i="22"/>
  <c r="AI1107" i="22"/>
  <c r="AI1025" i="22"/>
  <c r="AI1122" i="22"/>
  <c r="AI1106" i="22"/>
  <c r="AI1044" i="22"/>
  <c r="AI1102" i="22"/>
  <c r="AI1100" i="22"/>
  <c r="AI1068" i="22"/>
  <c r="AI1039" i="22"/>
  <c r="AI1096" i="22"/>
  <c r="AI1118" i="22"/>
  <c r="AI1017" i="22"/>
  <c r="AI1117" i="22"/>
  <c r="AI1043" i="22"/>
  <c r="AI1097" i="22"/>
  <c r="AI1087" i="22"/>
  <c r="AI1092" i="22"/>
  <c r="AI1064" i="22"/>
  <c r="AI1074" i="22"/>
  <c r="AI1095" i="22"/>
  <c r="AI1063" i="22"/>
  <c r="AI1031" i="22"/>
  <c r="AI1093" i="22"/>
  <c r="AI1061" i="22"/>
  <c r="AI1029" i="22"/>
  <c r="AI1052" i="22"/>
  <c r="AI1020" i="22"/>
  <c r="AI1026" i="22"/>
  <c r="AI1115" i="22"/>
  <c r="AI1073" i="22"/>
  <c r="AI1078" i="22"/>
  <c r="AI1027" i="22"/>
  <c r="AI1114" i="22"/>
  <c r="AI1060" i="22"/>
  <c r="AI1028" i="22"/>
  <c r="AI1109" i="22"/>
  <c r="AI1038" i="22"/>
  <c r="AI1041" i="22"/>
  <c r="AI1084" i="22"/>
  <c r="AI1103" i="22"/>
  <c r="AB1073" i="10"/>
  <c r="AB1032" i="10"/>
  <c r="AB1081" i="10"/>
  <c r="W1070" i="10"/>
  <c r="W1072" i="10"/>
  <c r="W1088" i="10"/>
  <c r="AB1067" i="10"/>
  <c r="W1075" i="10"/>
  <c r="AB1107" i="10"/>
  <c r="AA1051" i="10"/>
  <c r="AB1051" i="10" s="1"/>
  <c r="AA1115" i="10"/>
  <c r="AB1115" i="10" s="1"/>
  <c r="AC1115" i="10" s="1"/>
  <c r="AB1043" i="10"/>
  <c r="W1027" i="10"/>
  <c r="AA1106" i="10"/>
  <c r="AB1106" i="10" s="1"/>
  <c r="AB1100" i="10"/>
  <c r="AB1062" i="10"/>
  <c r="AA1089" i="10"/>
  <c r="AB1089" i="10" s="1"/>
  <c r="AC1089" i="10" s="1"/>
  <c r="AA1025" i="10"/>
  <c r="AB1025" i="10" s="1"/>
  <c r="AB1075" i="10"/>
  <c r="W1099" i="10"/>
  <c r="V1071" i="10"/>
  <c r="W1071" i="10" s="1"/>
  <c r="AB1038" i="10"/>
  <c r="AB1040" i="10"/>
  <c r="AA1097" i="10"/>
  <c r="AB1097" i="10" s="1"/>
  <c r="AC1097" i="10" s="1"/>
  <c r="AB1048" i="10"/>
  <c r="W1043" i="10"/>
  <c r="AA1026" i="10"/>
  <c r="AB1026" i="10" s="1"/>
  <c r="AB1084" i="10"/>
  <c r="V1113" i="10"/>
  <c r="W1113" i="10" s="1"/>
  <c r="AC1113" i="10" s="1"/>
  <c r="AA1049" i="10"/>
  <c r="AB1049" i="10" s="1"/>
  <c r="AC1049" i="10" s="1"/>
  <c r="AB1056" i="10"/>
  <c r="AA1074" i="10"/>
  <c r="AB1074" i="10" s="1"/>
  <c r="W1106" i="10"/>
  <c r="W1100" i="10"/>
  <c r="AC1100" i="10" s="1"/>
  <c r="AB1027" i="10"/>
  <c r="W1062" i="10"/>
  <c r="V1121" i="10"/>
  <c r="W1121" i="10" s="1"/>
  <c r="AA1105" i="10"/>
  <c r="AB1105" i="10" s="1"/>
  <c r="V1057" i="10"/>
  <c r="W1057" i="10" s="1"/>
  <c r="AA1041" i="10"/>
  <c r="AB1041" i="10" s="1"/>
  <c r="AC1041" i="10" s="1"/>
  <c r="AB1096" i="10"/>
  <c r="V1033" i="10"/>
  <c r="W1033" i="10" s="1"/>
  <c r="W1045" i="10"/>
  <c r="AA1035" i="10"/>
  <c r="AB1035" i="10" s="1"/>
  <c r="AB1099" i="10"/>
  <c r="AA1071" i="10"/>
  <c r="AB1071" i="10" s="1"/>
  <c r="W1038" i="10"/>
  <c r="W1040" i="10"/>
  <c r="W1048" i="10"/>
  <c r="V1026" i="10"/>
  <c r="W1026" i="10" s="1"/>
  <c r="AB1122" i="10"/>
  <c r="AB1052" i="10"/>
  <c r="V1084" i="10"/>
  <c r="W1084" i="10" s="1"/>
  <c r="V1117" i="10"/>
  <c r="W1117" i="10" s="1"/>
  <c r="V1053" i="10"/>
  <c r="W1053" i="10" s="1"/>
  <c r="AA1111" i="10"/>
  <c r="AB1111" i="10" s="1"/>
  <c r="AC1111" i="10" s="1"/>
  <c r="AB1024" i="10"/>
  <c r="W1056" i="10"/>
  <c r="AA1042" i="10"/>
  <c r="AB1042" i="10" s="1"/>
  <c r="W1068" i="10"/>
  <c r="W1030" i="10"/>
  <c r="AB1121" i="10"/>
  <c r="V1073" i="10"/>
  <c r="W1073" i="10" s="1"/>
  <c r="AB1057" i="10"/>
  <c r="W1096" i="10"/>
  <c r="W1081" i="10"/>
  <c r="AA1033" i="10"/>
  <c r="AB1033" i="10" s="1"/>
  <c r="W1051" i="10"/>
  <c r="W1067" i="10"/>
  <c r="W1103" i="10"/>
  <c r="AC1103" i="10" s="1"/>
  <c r="W1039" i="10"/>
  <c r="AC1039" i="10" s="1"/>
  <c r="AA1078" i="10"/>
  <c r="AB1078" i="10" s="1"/>
  <c r="AC1078" i="10" s="1"/>
  <c r="W1107" i="10"/>
  <c r="AC1107" i="10" s="1"/>
  <c r="AB1090" i="10"/>
  <c r="AB1020" i="10"/>
  <c r="AC1020" i="10" s="1"/>
  <c r="AA1110" i="10"/>
  <c r="AB1110" i="10" s="1"/>
  <c r="AB1117" i="10"/>
  <c r="AB1053" i="10"/>
  <c r="W1024" i="10"/>
  <c r="AC1070" i="10"/>
  <c r="AC1019" i="10"/>
  <c r="AC1038" i="10"/>
  <c r="AC1073" i="10"/>
  <c r="AC1042" i="10"/>
  <c r="AC1036" i="10"/>
  <c r="AC1064" i="10"/>
  <c r="AC1083" i="10"/>
  <c r="AC1075" i="10"/>
  <c r="L8" i="16"/>
  <c r="AA912" i="10"/>
  <c r="AB912" i="10" s="1"/>
  <c r="AA1004" i="10"/>
  <c r="AB1004" i="10" s="1"/>
  <c r="AA913" i="10"/>
  <c r="AB913" i="10" s="1"/>
  <c r="AA900" i="10"/>
  <c r="AB900" i="10" s="1"/>
  <c r="AC952" i="10"/>
  <c r="AA940" i="10"/>
  <c r="AB940" i="10" s="1"/>
  <c r="V929" i="10"/>
  <c r="W929" i="10" s="1"/>
  <c r="V902" i="10"/>
  <c r="W902" i="10" s="1"/>
  <c r="AA975" i="10"/>
  <c r="AB975" i="10" s="1"/>
  <c r="V1001" i="10"/>
  <c r="W1001" i="10" s="1"/>
  <c r="AC928" i="10"/>
  <c r="AA947" i="10"/>
  <c r="AB947" i="10" s="1"/>
  <c r="AA987" i="10"/>
  <c r="AB987" i="10" s="1"/>
  <c r="AC987" i="10" s="1"/>
  <c r="AA972" i="10"/>
  <c r="AB972" i="10" s="1"/>
  <c r="V1004" i="10"/>
  <c r="W1004" i="10" s="1"/>
  <c r="V901" i="10"/>
  <c r="W901" i="10" s="1"/>
  <c r="V932" i="10"/>
  <c r="W932" i="10" s="1"/>
  <c r="AC932" i="10" s="1"/>
  <c r="V966" i="10"/>
  <c r="W966" i="10" s="1"/>
  <c r="V969" i="10"/>
  <c r="W969" i="10" s="1"/>
  <c r="AA927" i="10"/>
  <c r="AB927" i="10" s="1"/>
  <c r="V946" i="10"/>
  <c r="W946" i="10" s="1"/>
  <c r="V985" i="10"/>
  <c r="W985" i="10" s="1"/>
  <c r="V989" i="10"/>
  <c r="W989" i="10" s="1"/>
  <c r="AC989" i="10" s="1"/>
  <c r="V925" i="10"/>
  <c r="W925" i="10" s="1"/>
  <c r="AC925" i="10" s="1"/>
  <c r="V960" i="10"/>
  <c r="W960" i="10" s="1"/>
  <c r="AC960" i="10" s="1"/>
  <c r="V972" i="10"/>
  <c r="W972" i="10" s="1"/>
  <c r="AC972" i="10" s="1"/>
  <c r="V940" i="10"/>
  <c r="W940" i="10" s="1"/>
  <c r="AA977" i="10"/>
  <c r="AB977" i="10" s="1"/>
  <c r="AA969" i="10"/>
  <c r="AB969" i="10" s="1"/>
  <c r="V936" i="10"/>
  <c r="W936" i="10" s="1"/>
  <c r="AA1007" i="10"/>
  <c r="AB1007" i="10" s="1"/>
  <c r="AA1008" i="10"/>
  <c r="AB1008" i="10" s="1"/>
  <c r="AA985" i="10"/>
  <c r="AB985" i="10" s="1"/>
  <c r="AC985" i="10" s="1"/>
  <c r="V942" i="10"/>
  <c r="W942" i="10" s="1"/>
  <c r="AC942" i="10" s="1"/>
  <c r="V953" i="10"/>
  <c r="W953" i="10" s="1"/>
  <c r="AC907" i="10"/>
  <c r="V1009" i="10"/>
  <c r="W1009" i="10" s="1"/>
  <c r="AA950" i="10"/>
  <c r="AB950" i="10" s="1"/>
  <c r="V937" i="10"/>
  <c r="W937" i="10" s="1"/>
  <c r="AC918" i="10"/>
  <c r="V930" i="10"/>
  <c r="W930" i="10" s="1"/>
  <c r="AC930" i="10" s="1"/>
  <c r="AA956" i="10"/>
  <c r="AB956" i="10" s="1"/>
  <c r="V1011" i="10"/>
  <c r="W1011" i="10" s="1"/>
  <c r="AC1011" i="10" s="1"/>
  <c r="AA982" i="10"/>
  <c r="AB982" i="10" s="1"/>
  <c r="AA1010" i="10"/>
  <c r="AB1010" i="10" s="1"/>
  <c r="AA1014" i="10"/>
  <c r="AB1014" i="10" s="1"/>
  <c r="V913" i="10"/>
  <c r="W913" i="10" s="1"/>
  <c r="AA998" i="10"/>
  <c r="AB998" i="10" s="1"/>
  <c r="V945" i="10"/>
  <c r="W945" i="10" s="1"/>
  <c r="AA929" i="10"/>
  <c r="AB929" i="10" s="1"/>
  <c r="AA981" i="10"/>
  <c r="AB981" i="10" s="1"/>
  <c r="AC910" i="10"/>
  <c r="AA1001" i="10"/>
  <c r="AB1001" i="10" s="1"/>
  <c r="AC947" i="10"/>
  <c r="V924" i="10"/>
  <c r="W924" i="10" s="1"/>
  <c r="V957" i="10"/>
  <c r="W957" i="10" s="1"/>
  <c r="AA992" i="10"/>
  <c r="AB992" i="10" s="1"/>
  <c r="AC992" i="10" s="1"/>
  <c r="AA953" i="10"/>
  <c r="AB953" i="10" s="1"/>
  <c r="AA966" i="10"/>
  <c r="AB966" i="10" s="1"/>
  <c r="AC966" i="10" s="1"/>
  <c r="AA934" i="10"/>
  <c r="AB934" i="10" s="1"/>
  <c r="AA915" i="10"/>
  <c r="AB915" i="10" s="1"/>
  <c r="AA971" i="10"/>
  <c r="AB971" i="10" s="1"/>
  <c r="AA943" i="10"/>
  <c r="AB943" i="10" s="1"/>
  <c r="AC943" i="10" s="1"/>
  <c r="V897" i="10"/>
  <c r="W897" i="10" s="1"/>
  <c r="V908" i="10"/>
  <c r="W908" i="10" s="1"/>
  <c r="AA962" i="10"/>
  <c r="AB962" i="10" s="1"/>
  <c r="AC979" i="10"/>
  <c r="V911" i="10"/>
  <c r="W911" i="10" s="1"/>
  <c r="AA955" i="10"/>
  <c r="AB955" i="10" s="1"/>
  <c r="AC955" i="10" s="1"/>
  <c r="V977" i="10"/>
  <c r="W977" i="10" s="1"/>
  <c r="AA902" i="10"/>
  <c r="AB902" i="10" s="1"/>
  <c r="V921" i="10"/>
  <c r="W921" i="10" s="1"/>
  <c r="V916" i="10"/>
  <c r="W916" i="10" s="1"/>
  <c r="AC916" i="10" s="1"/>
  <c r="AC1003" i="10"/>
  <c r="V1010" i="10"/>
  <c r="W1010" i="10" s="1"/>
  <c r="V912" i="10"/>
  <c r="W912" i="10" s="1"/>
  <c r="V948" i="10"/>
  <c r="W948" i="10" s="1"/>
  <c r="AA993" i="10"/>
  <c r="AB993" i="10" s="1"/>
  <c r="AC993" i="10" s="1"/>
  <c r="V1000" i="10"/>
  <c r="W1000" i="10" s="1"/>
  <c r="AC1000" i="10" s="1"/>
  <c r="AA921" i="10"/>
  <c r="AB921" i="10" s="1"/>
  <c r="V975" i="10"/>
  <c r="W975" i="10" s="1"/>
  <c r="V1014" i="10"/>
  <c r="W1014" i="10" s="1"/>
  <c r="V956" i="10"/>
  <c r="W956" i="10" s="1"/>
  <c r="V982" i="10"/>
  <c r="W982" i="10" s="1"/>
  <c r="AA957" i="10"/>
  <c r="AB957" i="10" s="1"/>
  <c r="V984" i="10"/>
  <c r="W984" i="10" s="1"/>
  <c r="V978" i="10"/>
  <c r="W978" i="10" s="1"/>
  <c r="AC978" i="10" s="1"/>
  <c r="AA901" i="10"/>
  <c r="AB901" i="10" s="1"/>
  <c r="AA1009" i="10"/>
  <c r="AB1009" i="10" s="1"/>
  <c r="AA945" i="10"/>
  <c r="AB945" i="10" s="1"/>
  <c r="V968" i="10"/>
  <c r="W968" i="10" s="1"/>
  <c r="AA1016" i="10"/>
  <c r="AB1016" i="10" s="1"/>
  <c r="V915" i="10"/>
  <c r="W915" i="10" s="1"/>
  <c r="AA939" i="10"/>
  <c r="AB939" i="10" s="1"/>
  <c r="V927" i="10"/>
  <c r="W927" i="10" s="1"/>
  <c r="V1006" i="10"/>
  <c r="W1006" i="10" s="1"/>
  <c r="AA898" i="10"/>
  <c r="AB898" i="10" s="1"/>
  <c r="V909" i="10"/>
  <c r="W909" i="10" s="1"/>
  <c r="V963" i="10"/>
  <c r="W963" i="10" s="1"/>
  <c r="AA961" i="10"/>
  <c r="AB961" i="10" s="1"/>
  <c r="AC961" i="10" s="1"/>
  <c r="V950" i="10"/>
  <c r="W950" i="10" s="1"/>
  <c r="V1007" i="10"/>
  <c r="W1007" i="10" s="1"/>
  <c r="V974" i="10"/>
  <c r="W974" i="10" s="1"/>
  <c r="V976" i="10"/>
  <c r="W976" i="10" s="1"/>
  <c r="AC976" i="10" s="1"/>
  <c r="AA937" i="10"/>
  <c r="AB937" i="10" s="1"/>
  <c r="AA988" i="10"/>
  <c r="AB988" i="10" s="1"/>
  <c r="V917" i="10"/>
  <c r="W917" i="10" s="1"/>
  <c r="AA876" i="10"/>
  <c r="AA773" i="10"/>
  <c r="V797" i="10"/>
  <c r="AA791" i="10"/>
  <c r="AA814" i="10"/>
  <c r="AB814" i="10" s="1"/>
  <c r="V875" i="10"/>
  <c r="AC879" i="10"/>
  <c r="AA789" i="10"/>
  <c r="AC770" i="10"/>
  <c r="AC790" i="10"/>
  <c r="V865" i="10"/>
  <c r="W865" i="10" s="1"/>
  <c r="AA869" i="10"/>
  <c r="AB869" i="10" s="1"/>
  <c r="AA813" i="10"/>
  <c r="V841" i="10"/>
  <c r="V844" i="10"/>
  <c r="W844" i="10" s="1"/>
  <c r="AC886" i="10"/>
  <c r="W765" i="10"/>
  <c r="AC765" i="10" s="1"/>
  <c r="W788" i="10"/>
  <c r="AB754" i="10"/>
  <c r="AC617" i="10"/>
  <c r="AB594" i="10"/>
  <c r="AB538" i="10"/>
  <c r="AA1464" i="10"/>
  <c r="AC738" i="10"/>
  <c r="W658" i="10"/>
  <c r="AA856" i="10"/>
  <c r="AB856" i="10" s="1"/>
  <c r="V519" i="10"/>
  <c r="AC754" i="10"/>
  <c r="V922" i="10"/>
  <c r="W922" i="10" s="1"/>
  <c r="AB533" i="10"/>
  <c r="AB596" i="10"/>
  <c r="AC512" i="10"/>
  <c r="AI701" i="22"/>
  <c r="AI634" i="22"/>
  <c r="AI621" i="22"/>
  <c r="AI750" i="22"/>
  <c r="W573" i="10"/>
  <c r="AA948" i="10"/>
  <c r="AB948" i="10" s="1"/>
  <c r="AI595" i="22"/>
  <c r="V731" i="10"/>
  <c r="W731" i="10" s="1"/>
  <c r="AC731" i="10" s="1"/>
  <c r="V699" i="10"/>
  <c r="W699" i="10" s="1"/>
  <c r="V683" i="10"/>
  <c r="V659" i="10"/>
  <c r="W659" i="10" s="1"/>
  <c r="V651" i="10"/>
  <c r="W651" i="10" s="1"/>
  <c r="V643" i="10"/>
  <c r="W643" i="10" s="1"/>
  <c r="AI721" i="22"/>
  <c r="AB586" i="10"/>
  <c r="AI553" i="22"/>
  <c r="AI668" i="22"/>
  <c r="V403" i="10"/>
  <c r="V387" i="10"/>
  <c r="AC778" i="10"/>
  <c r="AB788" i="10"/>
  <c r="AC735" i="10"/>
  <c r="AA1474" i="10"/>
  <c r="V231" i="10"/>
  <c r="W556" i="10"/>
  <c r="AC742" i="10"/>
  <c r="AC726" i="10"/>
  <c r="AC654" i="10"/>
  <c r="W646" i="10"/>
  <c r="V521" i="10"/>
  <c r="AI539" i="22"/>
  <c r="AI876" i="22"/>
  <c r="AC740" i="10"/>
  <c r="W732" i="10"/>
  <c r="AC692" i="10"/>
  <c r="W684" i="10"/>
  <c r="AI745" i="22"/>
  <c r="AI724" i="22"/>
  <c r="AI697" i="22"/>
  <c r="AI555" i="22"/>
  <c r="AI700" i="22"/>
  <c r="AI713" i="22"/>
  <c r="AI680" i="22"/>
  <c r="W733" i="10"/>
  <c r="AC733" i="10" s="1"/>
  <c r="W653" i="10"/>
  <c r="AI521" i="22"/>
  <c r="AI565" i="22"/>
  <c r="W621" i="10"/>
  <c r="AC621" i="10" s="1"/>
  <c r="AI712" i="22"/>
  <c r="AI615" i="22"/>
  <c r="AI519" i="22"/>
  <c r="AI748" i="22"/>
  <c r="AI704" i="22"/>
  <c r="AI535" i="22"/>
  <c r="AI523" i="22"/>
  <c r="AI529" i="22"/>
  <c r="AI710" i="22"/>
  <c r="AI637" i="22"/>
  <c r="AI636" i="22"/>
  <c r="AI738" i="22"/>
  <c r="AI691" i="22"/>
  <c r="AI551" i="22"/>
  <c r="AI873" i="22"/>
  <c r="AI543" i="22"/>
  <c r="AI708" i="22"/>
  <c r="AI616" i="22"/>
  <c r="AI574" i="22"/>
  <c r="AI558" i="22"/>
  <c r="AI884" i="22"/>
  <c r="AI889" i="22"/>
  <c r="AC700" i="10"/>
  <c r="AB882" i="10"/>
  <c r="V750" i="10"/>
  <c r="AA242" i="10"/>
  <c r="V670" i="10"/>
  <c r="V702" i="10"/>
  <c r="W702" i="10" s="1"/>
  <c r="V718" i="10"/>
  <c r="W718" i="10" s="1"/>
  <c r="AA212" i="10"/>
  <c r="V578" i="10"/>
  <c r="W578" i="10" s="1"/>
  <c r="AA426" i="10"/>
  <c r="W600" i="10"/>
  <c r="V739" i="10"/>
  <c r="W739" i="10" s="1"/>
  <c r="V723" i="10"/>
  <c r="W723" i="10" s="1"/>
  <c r="AA469" i="10"/>
  <c r="V162" i="10"/>
  <c r="V89" i="10"/>
  <c r="AA922" i="10"/>
  <c r="AB922" i="10" s="1"/>
  <c r="W533" i="10"/>
  <c r="AC625" i="10"/>
  <c r="V95" i="10"/>
  <c r="AA1264" i="10"/>
  <c r="V44" i="10"/>
  <c r="AB728" i="10"/>
  <c r="AB648" i="10"/>
  <c r="V583" i="10"/>
  <c r="W583" i="10" s="1"/>
  <c r="AC515" i="10"/>
  <c r="AC611" i="10"/>
  <c r="AB730" i="10"/>
  <c r="AC523" i="10"/>
  <c r="AA202" i="10"/>
  <c r="AB550" i="10"/>
  <c r="V73" i="10"/>
  <c r="AA215" i="10"/>
  <c r="AA183" i="10"/>
  <c r="AB690" i="10"/>
  <c r="AB544" i="10"/>
  <c r="AA1285" i="10"/>
  <c r="AA743" i="10"/>
  <c r="AB743" i="10" s="1"/>
  <c r="AA727" i="10"/>
  <c r="AB727" i="10" s="1"/>
  <c r="AA695" i="10"/>
  <c r="AB695" i="10" s="1"/>
  <c r="AA647" i="10"/>
  <c r="AB647" i="10" s="1"/>
  <c r="W849" i="10"/>
  <c r="V926" i="10"/>
  <c r="W926" i="10" s="1"/>
  <c r="AA1480" i="10"/>
  <c r="V1390" i="10"/>
  <c r="V190" i="10"/>
  <c r="AA392" i="10"/>
  <c r="V576" i="10"/>
  <c r="W576" i="10" s="1"/>
  <c r="V962" i="10"/>
  <c r="W962" i="10" s="1"/>
  <c r="V1090" i="10"/>
  <c r="W1090" i="10" s="1"/>
  <c r="AC1090" i="10" s="1"/>
  <c r="V1273" i="10"/>
  <c r="W697" i="10"/>
  <c r="AC697" i="10" s="1"/>
  <c r="W649" i="10"/>
  <c r="AC649" i="10" s="1"/>
  <c r="W637" i="10"/>
  <c r="AC637" i="10" s="1"/>
  <c r="V221" i="10"/>
  <c r="AB831" i="10"/>
  <c r="V1399" i="10"/>
  <c r="V1365" i="10"/>
  <c r="V19" i="10"/>
  <c r="AA1509" i="10"/>
  <c r="AB519" i="10"/>
  <c r="W683" i="10"/>
  <c r="AA686" i="10"/>
  <c r="AB686" i="10" s="1"/>
  <c r="AA190" i="10"/>
  <c r="AA1302" i="10"/>
  <c r="AA334" i="10"/>
  <c r="AC586" i="10"/>
  <c r="V458" i="10"/>
  <c r="V418" i="10"/>
  <c r="V396" i="10"/>
  <c r="AA576" i="10"/>
  <c r="AB576" i="10" s="1"/>
  <c r="V1058" i="10"/>
  <c r="W1058" i="10" s="1"/>
  <c r="V1186" i="10"/>
  <c r="V1241" i="10"/>
  <c r="V1369" i="10"/>
  <c r="V1438" i="10"/>
  <c r="AC626" i="10"/>
  <c r="AB729" i="10"/>
  <c r="V541" i="10"/>
  <c r="W541" i="10" s="1"/>
  <c r="AC541" i="10" s="1"/>
  <c r="V509" i="10"/>
  <c r="AB525" i="10"/>
  <c r="V988" i="10"/>
  <c r="W988" i="10" s="1"/>
  <c r="AC988" i="10" s="1"/>
  <c r="V1116" i="10"/>
  <c r="W1116" i="10" s="1"/>
  <c r="AC1116" i="10" s="1"/>
  <c r="AA1402" i="10"/>
  <c r="AA1331" i="10"/>
  <c r="AA474" i="10"/>
  <c r="V145" i="10"/>
  <c r="V112" i="10"/>
  <c r="V1211" i="10"/>
  <c r="AA399" i="10"/>
  <c r="V898" i="10"/>
  <c r="W898" i="10" s="1"/>
  <c r="AA904" i="10"/>
  <c r="AB904" i="10" s="1"/>
  <c r="AC904" i="10" s="1"/>
  <c r="AC593" i="10"/>
  <c r="AA917" i="10"/>
  <c r="AB917" i="10" s="1"/>
  <c r="AA1371" i="10"/>
  <c r="AC624" i="10"/>
  <c r="AA1290" i="10"/>
  <c r="AA1237" i="10"/>
  <c r="W607" i="10"/>
  <c r="V1452" i="10"/>
  <c r="V1017" i="10"/>
  <c r="W1017" i="10" s="1"/>
  <c r="AC1017" i="10" s="1"/>
  <c r="AA1263" i="10"/>
  <c r="W848" i="10"/>
  <c r="AC840" i="10"/>
  <c r="AA10" i="10"/>
  <c r="V238" i="10"/>
  <c r="V758" i="10"/>
  <c r="V662" i="10"/>
  <c r="V678" i="10"/>
  <c r="V710" i="10"/>
  <c r="W710" i="10" s="1"/>
  <c r="AC710" i="10" s="1"/>
  <c r="V409" i="10"/>
  <c r="V243" i="10"/>
  <c r="V1503" i="10"/>
  <c r="W695" i="10"/>
  <c r="AC695" i="10" s="1"/>
  <c r="W647" i="10"/>
  <c r="AC647" i="10" s="1"/>
  <c r="V57" i="10"/>
  <c r="AA122" i="10"/>
  <c r="W517" i="10"/>
  <c r="AC615" i="10"/>
  <c r="AC639" i="10"/>
  <c r="W631" i="10"/>
  <c r="AC623" i="10"/>
  <c r="V161" i="10"/>
  <c r="AA1478" i="10"/>
  <c r="AB732" i="10"/>
  <c r="AB684" i="10"/>
  <c r="AC684" i="10" s="1"/>
  <c r="AC603" i="10"/>
  <c r="AC563" i="10"/>
  <c r="V1272" i="10"/>
  <c r="V1474" i="10"/>
  <c r="AB658" i="10"/>
  <c r="W571" i="10"/>
  <c r="AA231" i="10"/>
  <c r="AB556" i="10"/>
  <c r="AC556" i="10" s="1"/>
  <c r="AB646" i="10"/>
  <c r="AC646" i="10" s="1"/>
  <c r="V465" i="10"/>
  <c r="W521" i="10"/>
  <c r="AA1472" i="10"/>
  <c r="AA1503" i="10"/>
  <c r="AA739" i="10"/>
  <c r="AB739" i="10" s="1"/>
  <c r="AA723" i="10"/>
  <c r="AB723" i="10" s="1"/>
  <c r="AA699" i="10"/>
  <c r="AB699" i="10" s="1"/>
  <c r="AC699" i="10" s="1"/>
  <c r="AA683" i="10"/>
  <c r="AB683" i="10" s="1"/>
  <c r="AA651" i="10"/>
  <c r="AB651" i="10" s="1"/>
  <c r="AC651" i="10" s="1"/>
  <c r="V734" i="10"/>
  <c r="W734" i="10" s="1"/>
  <c r="AA404" i="10"/>
  <c r="AA388" i="10"/>
  <c r="V560" i="10"/>
  <c r="W560" i="10" s="1"/>
  <c r="AC653" i="10"/>
  <c r="AA938" i="10"/>
  <c r="AB938" i="10" s="1"/>
  <c r="AA362" i="10"/>
  <c r="AA346" i="10"/>
  <c r="V722" i="10"/>
  <c r="W722" i="10" s="1"/>
  <c r="AC722" i="10" s="1"/>
  <c r="V694" i="10"/>
  <c r="W694" i="10" s="1"/>
  <c r="AC694" i="10" s="1"/>
  <c r="V650" i="10"/>
  <c r="W650" i="10" s="1"/>
  <c r="AC650" i="10" s="1"/>
  <c r="AC914" i="10"/>
  <c r="W841" i="10"/>
  <c r="AC824" i="10"/>
  <c r="AC674" i="10"/>
  <c r="AB702" i="10"/>
  <c r="AB718" i="10"/>
  <c r="V60" i="10"/>
  <c r="V140" i="10"/>
  <c r="AC640" i="10"/>
  <c r="AA501" i="10"/>
  <c r="V100" i="10"/>
  <c r="AB517" i="10"/>
  <c r="AA1496" i="10"/>
  <c r="AB631" i="10"/>
  <c r="W728" i="10"/>
  <c r="AC728" i="10" s="1"/>
  <c r="AC656" i="10"/>
  <c r="W648" i="10"/>
  <c r="AA1450" i="10"/>
  <c r="AA1462" i="10"/>
  <c r="W730" i="10"/>
  <c r="V551" i="10"/>
  <c r="W551" i="10" s="1"/>
  <c r="AB571" i="10"/>
  <c r="AA1219" i="10"/>
  <c r="AC839" i="10"/>
  <c r="V550" i="10"/>
  <c r="W550" i="10" s="1"/>
  <c r="V215" i="10"/>
  <c r="V183" i="10"/>
  <c r="W690" i="10"/>
  <c r="AC690" i="10" s="1"/>
  <c r="AA465" i="10"/>
  <c r="AB567" i="10"/>
  <c r="AA521" i="10"/>
  <c r="AB521" i="10" s="1"/>
  <c r="AC821" i="10"/>
  <c r="AC613" i="10"/>
  <c r="W544" i="10"/>
  <c r="AA1006" i="10"/>
  <c r="AB1006" i="10" s="1"/>
  <c r="AA1134" i="10"/>
  <c r="AB1134" i="10" s="1"/>
  <c r="AC1134" i="10" s="1"/>
  <c r="V905" i="10"/>
  <c r="W905" i="10" s="1"/>
  <c r="AC905" i="10" s="1"/>
  <c r="V1285" i="10"/>
  <c r="AA1317" i="10"/>
  <c r="V1447" i="10"/>
  <c r="AC897" i="10"/>
  <c r="V743" i="10"/>
  <c r="W743" i="10" s="1"/>
  <c r="AC743" i="10" s="1"/>
  <c r="V727" i="10"/>
  <c r="W727" i="10" s="1"/>
  <c r="AC727" i="10" s="1"/>
  <c r="V687" i="10"/>
  <c r="W687" i="10" s="1"/>
  <c r="AC687" i="10" s="1"/>
  <c r="V655" i="10"/>
  <c r="W655" i="10" s="1"/>
  <c r="AC655" i="10" s="1"/>
  <c r="AA135" i="10"/>
  <c r="V567" i="10"/>
  <c r="W567" i="10" s="1"/>
  <c r="AC567" i="10" s="1"/>
  <c r="AA734" i="10"/>
  <c r="AB734" i="10" s="1"/>
  <c r="AA642" i="10"/>
  <c r="AB642" i="10" s="1"/>
  <c r="AA326" i="10"/>
  <c r="AA342" i="10"/>
  <c r="V392" i="10"/>
  <c r="W532" i="10"/>
  <c r="AA560" i="10"/>
  <c r="AB560" i="10" s="1"/>
  <c r="V994" i="10"/>
  <c r="W994" i="10" s="1"/>
  <c r="AC994" i="10" s="1"/>
  <c r="V1122" i="10"/>
  <c r="W1122" i="10" s="1"/>
  <c r="AC1122" i="10" s="1"/>
  <c r="V1305" i="10"/>
  <c r="AB693" i="10"/>
  <c r="AB645" i="10"/>
  <c r="V938" i="10"/>
  <c r="W938" i="10" s="1"/>
  <c r="V1052" i="10"/>
  <c r="W1052" i="10" s="1"/>
  <c r="AC1052" i="10" s="1"/>
  <c r="V1180" i="10"/>
  <c r="AA1224" i="10"/>
  <c r="AA1267" i="10"/>
  <c r="AB633" i="10"/>
  <c r="AA77" i="10"/>
  <c r="V386" i="10"/>
  <c r="V350" i="10"/>
  <c r="V1374" i="10"/>
  <c r="V131" i="10"/>
  <c r="AA946" i="10"/>
  <c r="AB946" i="10" s="1"/>
  <c r="AA1368" i="10"/>
  <c r="AC620" i="10"/>
  <c r="AA1301" i="10"/>
  <c r="V118" i="10"/>
  <c r="V1145" i="10"/>
  <c r="AB848" i="10"/>
  <c r="AC800" i="10"/>
  <c r="AI771" i="22"/>
  <c r="AI887" i="22"/>
  <c r="AI886" i="22"/>
  <c r="AI880" i="22"/>
  <c r="AI871" i="22"/>
  <c r="AI777" i="22"/>
  <c r="AI855" i="22"/>
  <c r="AI823" i="22"/>
  <c r="AI791" i="22"/>
  <c r="AI781" i="22"/>
  <c r="AI864" i="22"/>
  <c r="AI832" i="22"/>
  <c r="AI800" i="22"/>
  <c r="AI859" i="22"/>
  <c r="AI827" i="22"/>
  <c r="AI795" i="22"/>
  <c r="AB853" i="10"/>
  <c r="AA826" i="10"/>
  <c r="AB826" i="10" s="1"/>
  <c r="AC826" i="10" s="1"/>
  <c r="AB768" i="10"/>
  <c r="AA809" i="10"/>
  <c r="AB809" i="10" s="1"/>
  <c r="AC809" i="10" s="1"/>
  <c r="V837" i="10"/>
  <c r="W837" i="10" s="1"/>
  <c r="AC794" i="10"/>
  <c r="AB883" i="10"/>
  <c r="W873" i="10"/>
  <c r="AC873" i="10" s="1"/>
  <c r="W787" i="10"/>
  <c r="AC787" i="10" s="1"/>
  <c r="W883" i="10"/>
  <c r="AB852" i="10"/>
  <c r="AC887" i="10"/>
  <c r="W853" i="10"/>
  <c r="AC853" i="10" s="1"/>
  <c r="AC833" i="10"/>
  <c r="AC864" i="10"/>
  <c r="V816" i="10"/>
  <c r="AC872" i="10"/>
  <c r="AC798" i="10"/>
  <c r="AC810" i="10"/>
  <c r="AA837" i="10"/>
  <c r="AB837" i="10" s="1"/>
  <c r="V859" i="10"/>
  <c r="V845" i="10"/>
  <c r="W845" i="10" s="1"/>
  <c r="AC845" i="10" s="1"/>
  <c r="V813" i="10"/>
  <c r="W813" i="10" s="1"/>
  <c r="V773" i="10"/>
  <c r="AA769" i="10"/>
  <c r="AB769" i="10" s="1"/>
  <c r="AC769" i="10" s="1"/>
  <c r="AA817" i="10"/>
  <c r="AB817" i="10" s="1"/>
  <c r="V847" i="10"/>
  <c r="W847" i="10" s="1"/>
  <c r="AC847" i="10" s="1"/>
  <c r="AC862" i="10"/>
  <c r="AC858" i="10"/>
  <c r="V856" i="10"/>
  <c r="W856" i="10" s="1"/>
  <c r="N26" i="127"/>
  <c r="N27" i="127" s="1"/>
  <c r="I26" i="127"/>
  <c r="I27" i="127" s="1"/>
  <c r="I10" i="127" s="1"/>
  <c r="AC868" i="10"/>
  <c r="AA797" i="10"/>
  <c r="V823" i="10"/>
  <c r="W823" i="10" s="1"/>
  <c r="AC823" i="10" s="1"/>
  <c r="AC844" i="10"/>
  <c r="AC658" i="10"/>
  <c r="AC529" i="10"/>
  <c r="AC568" i="10"/>
  <c r="AC600" i="10"/>
  <c r="AC575" i="10"/>
  <c r="AC533" i="10"/>
  <c r="AC565" i="10"/>
  <c r="AC878" i="10"/>
  <c r="AC635" i="10"/>
  <c r="AC619" i="10"/>
  <c r="AC527" i="10"/>
  <c r="AC869" i="10"/>
  <c r="AC572" i="10"/>
  <c r="AC732" i="10"/>
  <c r="AC652" i="10"/>
  <c r="AI840" i="22"/>
  <c r="AI808" i="22"/>
  <c r="AI776" i="22"/>
  <c r="AI851" i="22"/>
  <c r="AI819" i="22"/>
  <c r="AI888" i="22"/>
  <c r="AI847" i="22"/>
  <c r="AI815" i="22"/>
  <c r="AI783" i="22"/>
  <c r="W876" i="10"/>
  <c r="W816" i="10"/>
  <c r="AB851" i="10"/>
  <c r="AC851" i="10" s="1"/>
  <c r="W807" i="10"/>
  <c r="AB866" i="10"/>
  <c r="AB775" i="10"/>
  <c r="W799" i="10"/>
  <c r="W814" i="10"/>
  <c r="AC814" i="10" s="1"/>
  <c r="AB859" i="10"/>
  <c r="W750" i="10"/>
  <c r="W670" i="10"/>
  <c r="AI577" i="22"/>
  <c r="AC643" i="10"/>
  <c r="W706" i="10"/>
  <c r="AI723" i="22"/>
  <c r="AI735" i="22"/>
  <c r="AB867" i="10"/>
  <c r="AC610" i="10"/>
  <c r="AB554" i="10"/>
  <c r="AC514" i="10"/>
  <c r="AI678" i="22"/>
  <c r="AI603" i="22"/>
  <c r="AB589" i="10"/>
  <c r="AC525" i="10"/>
  <c r="V469" i="10"/>
  <c r="AI569" i="22"/>
  <c r="AI639" i="22"/>
  <c r="AC596" i="10"/>
  <c r="AA580" i="10"/>
  <c r="AB580" i="10" s="1"/>
  <c r="V98" i="10"/>
  <c r="V1245" i="10"/>
  <c r="V1373" i="10"/>
  <c r="AC583" i="10"/>
  <c r="AA543" i="10"/>
  <c r="AB543" i="10" s="1"/>
  <c r="AA68" i="10"/>
  <c r="W519" i="10"/>
  <c r="AC519" i="10" s="1"/>
  <c r="AA26" i="10"/>
  <c r="AI764" i="22"/>
  <c r="W641" i="10"/>
  <c r="W762" i="10"/>
  <c r="AA747" i="10"/>
  <c r="AB747" i="10" s="1"/>
  <c r="V751" i="10"/>
  <c r="W751" i="10" s="1"/>
  <c r="AA250" i="10"/>
  <c r="AA667" i="10"/>
  <c r="AB667" i="10" s="1"/>
  <c r="V671" i="10"/>
  <c r="W671" i="10" s="1"/>
  <c r="AI742" i="22"/>
  <c r="AA703" i="10"/>
  <c r="AB703" i="10" s="1"/>
  <c r="V707" i="10"/>
  <c r="W707" i="10" s="1"/>
  <c r="AA719" i="10"/>
  <c r="AB719" i="10" s="1"/>
  <c r="V202" i="10"/>
  <c r="AI647" i="22"/>
  <c r="AA590" i="10"/>
  <c r="AB590" i="10" s="1"/>
  <c r="AC550" i="10"/>
  <c r="AB534" i="10"/>
  <c r="V510" i="10"/>
  <c r="AA494" i="10"/>
  <c r="AA1018" i="10"/>
  <c r="AB1018" i="10" s="1"/>
  <c r="V1050" i="10"/>
  <c r="W1050" i="10" s="1"/>
  <c r="AA1146" i="10"/>
  <c r="V1178" i="10"/>
  <c r="V1215" i="10"/>
  <c r="AA1416" i="10"/>
  <c r="AA1510" i="10"/>
  <c r="V1189" i="10"/>
  <c r="V1125" i="10"/>
  <c r="W1125" i="10" s="1"/>
  <c r="AA1109" i="10"/>
  <c r="AB1109" i="10" s="1"/>
  <c r="V1061" i="10"/>
  <c r="W1061" i="10" s="1"/>
  <c r="V997" i="10"/>
  <c r="W997" i="10" s="1"/>
  <c r="V933" i="10"/>
  <c r="W933" i="10" s="1"/>
  <c r="V585" i="10"/>
  <c r="W585" i="10" s="1"/>
  <c r="AC569" i="10"/>
  <c r="V481" i="10"/>
  <c r="AA123" i="10"/>
  <c r="AA980" i="10"/>
  <c r="AB980" i="10" s="1"/>
  <c r="V1012" i="10"/>
  <c r="W1012" i="10" s="1"/>
  <c r="AA1108" i="10"/>
  <c r="AB1108" i="10" s="1"/>
  <c r="V1140" i="10"/>
  <c r="W1140" i="10" s="1"/>
  <c r="AA1055" i="10"/>
  <c r="AB1055" i="10" s="1"/>
  <c r="AA991" i="10"/>
  <c r="AB991" i="10" s="1"/>
  <c r="W629" i="10"/>
  <c r="AC608" i="10"/>
  <c r="AA245" i="10"/>
  <c r="AA154" i="10"/>
  <c r="V7" i="10"/>
  <c r="V818" i="10"/>
  <c r="W818" i="10" s="1"/>
  <c r="AA595" i="10"/>
  <c r="AB595" i="10" s="1"/>
  <c r="V555" i="10"/>
  <c r="W555" i="10" s="1"/>
  <c r="V459" i="10"/>
  <c r="V76" i="10"/>
  <c r="AA32" i="10"/>
  <c r="AC801" i="10"/>
  <c r="AA134" i="10"/>
  <c r="V50" i="10"/>
  <c r="AI755" i="22"/>
  <c r="AI722" i="22"/>
  <c r="AB741" i="10"/>
  <c r="W645" i="10"/>
  <c r="AA240" i="10"/>
  <c r="AA748" i="10"/>
  <c r="AB748" i="10" s="1"/>
  <c r="V752" i="10"/>
  <c r="W752" i="10" s="1"/>
  <c r="AA256" i="10"/>
  <c r="AA174" i="10"/>
  <c r="AA664" i="10"/>
  <c r="AB664" i="10" s="1"/>
  <c r="V668" i="10"/>
  <c r="W668" i="10" s="1"/>
  <c r="AA680" i="10"/>
  <c r="AB680" i="10" s="1"/>
  <c r="AI759" i="22"/>
  <c r="AI681" i="22"/>
  <c r="V214" i="10"/>
  <c r="AA712" i="10"/>
  <c r="AB712" i="10" s="1"/>
  <c r="V716" i="10"/>
  <c r="W716" i="10" s="1"/>
  <c r="V210" i="10"/>
  <c r="AI652" i="22"/>
  <c r="AA67" i="10"/>
  <c r="V899" i="10"/>
  <c r="W899" i="10" s="1"/>
  <c r="V1448" i="10"/>
  <c r="AA1460" i="10"/>
  <c r="AA49" i="10"/>
  <c r="W605" i="10"/>
  <c r="V581" i="10"/>
  <c r="W581" i="10" s="1"/>
  <c r="V477" i="10"/>
  <c r="AA461" i="10"/>
  <c r="AA412" i="10"/>
  <c r="V146" i="10"/>
  <c r="AA81" i="10"/>
  <c r="AA64" i="10"/>
  <c r="AA1318" i="10"/>
  <c r="W633" i="10"/>
  <c r="AC633" i="10" s="1"/>
  <c r="V588" i="10"/>
  <c r="W588" i="10" s="1"/>
  <c r="AA540" i="10"/>
  <c r="AB540" i="10" s="1"/>
  <c r="AC516" i="10"/>
  <c r="V492" i="10"/>
  <c r="AA484" i="10"/>
  <c r="V436" i="10"/>
  <c r="AA420" i="10"/>
  <c r="V241" i="10"/>
  <c r="AA144" i="10"/>
  <c r="V70" i="10"/>
  <c r="AA1400" i="10"/>
  <c r="AA1261" i="10"/>
  <c r="AA1412" i="10"/>
  <c r="AI653" i="22"/>
  <c r="AI533" i="22"/>
  <c r="V591" i="10"/>
  <c r="W591" i="10" s="1"/>
  <c r="AA535" i="10"/>
  <c r="AB535" i="10" s="1"/>
  <c r="AA103" i="10"/>
  <c r="AA93" i="10"/>
  <c r="AI744" i="22"/>
  <c r="AI674" i="22"/>
  <c r="W831" i="10"/>
  <c r="AC831" i="10" s="1"/>
  <c r="V745" i="10"/>
  <c r="W745" i="10" s="1"/>
  <c r="AA757" i="10"/>
  <c r="AB757" i="10" s="1"/>
  <c r="AA252" i="10"/>
  <c r="AA661" i="10"/>
  <c r="AB661" i="10" s="1"/>
  <c r="V665" i="10"/>
  <c r="W665" i="10" s="1"/>
  <c r="AA677" i="10"/>
  <c r="AB677" i="10" s="1"/>
  <c r="V681" i="10"/>
  <c r="W681" i="10" s="1"/>
  <c r="AA170" i="10"/>
  <c r="AI650" i="22"/>
  <c r="AI635" i="22"/>
  <c r="AI728" i="22"/>
  <c r="AA290" i="10"/>
  <c r="V294" i="10"/>
  <c r="AA705" i="10"/>
  <c r="AB705" i="10" s="1"/>
  <c r="V709" i="10"/>
  <c r="W709" i="10" s="1"/>
  <c r="AA721" i="10"/>
  <c r="AB721" i="10" s="1"/>
  <c r="V204" i="10"/>
  <c r="AI654" i="22"/>
  <c r="AI513" i="22"/>
  <c r="V582" i="10"/>
  <c r="W582" i="10" s="1"/>
  <c r="V502" i="10"/>
  <c r="AA454" i="10"/>
  <c r="AA247" i="10"/>
  <c r="AA199" i="10"/>
  <c r="AA1034" i="10"/>
  <c r="AB1034" i="10" s="1"/>
  <c r="V1066" i="10"/>
  <c r="W1066" i="10" s="1"/>
  <c r="AA1162" i="10"/>
  <c r="V1205" i="10"/>
  <c r="AA1280" i="10"/>
  <c r="AI667" i="22"/>
  <c r="AI619" i="22"/>
  <c r="AA1133" i="10"/>
  <c r="AB1133" i="10" s="1"/>
  <c r="AA1069" i="10"/>
  <c r="AB1069" i="10" s="1"/>
  <c r="AA1005" i="10"/>
  <c r="AB1005" i="10" s="1"/>
  <c r="AA941" i="10"/>
  <c r="AB941" i="10" s="1"/>
  <c r="AC630" i="10"/>
  <c r="V441" i="10"/>
  <c r="AA408" i="10"/>
  <c r="V66" i="10"/>
  <c r="AA28" i="10"/>
  <c r="V53" i="10"/>
  <c r="V13" i="10"/>
  <c r="AA996" i="10"/>
  <c r="AB996" i="10" s="1"/>
  <c r="V1028" i="10"/>
  <c r="W1028" i="10" s="1"/>
  <c r="AA1124" i="10"/>
  <c r="AB1124" i="10" s="1"/>
  <c r="V1156" i="10"/>
  <c r="AA1350" i="10"/>
  <c r="V1256" i="10"/>
  <c r="AA1456" i="10"/>
  <c r="AA1243" i="10"/>
  <c r="V1339" i="10"/>
  <c r="AA1159" i="10"/>
  <c r="AA1095" i="10"/>
  <c r="AB1095" i="10" s="1"/>
  <c r="V1047" i="10"/>
  <c r="W1047" i="10" s="1"/>
  <c r="AA1031" i="10"/>
  <c r="AB1031" i="10" s="1"/>
  <c r="V983" i="10"/>
  <c r="W983" i="10" s="1"/>
  <c r="AA967" i="10"/>
  <c r="AB967" i="10" s="1"/>
  <c r="V536" i="10"/>
  <c r="W536" i="10" s="1"/>
  <c r="V464" i="10"/>
  <c r="AA448" i="10"/>
  <c r="V237" i="10"/>
  <c r="V197" i="10"/>
  <c r="AA165" i="10"/>
  <c r="V63" i="10"/>
  <c r="AA27" i="10"/>
  <c r="V104" i="10"/>
  <c r="V59" i="10"/>
  <c r="V17" i="10"/>
  <c r="AA958" i="10"/>
  <c r="AB958" i="10" s="1"/>
  <c r="V990" i="10"/>
  <c r="W990" i="10" s="1"/>
  <c r="AA1086" i="10"/>
  <c r="AB1086" i="10" s="1"/>
  <c r="V1118" i="10"/>
  <c r="W1118" i="10" s="1"/>
  <c r="AA1201" i="10"/>
  <c r="AA1410" i="10"/>
  <c r="V1432" i="10"/>
  <c r="AA1444" i="10"/>
  <c r="V587" i="10"/>
  <c r="W587" i="10" s="1"/>
  <c r="AA547" i="10"/>
  <c r="AB547" i="10" s="1"/>
  <c r="V507" i="10"/>
  <c r="AA491" i="10"/>
  <c r="V451" i="10"/>
  <c r="AA435" i="10"/>
  <c r="AA127" i="10"/>
  <c r="AA39" i="10"/>
  <c r="AA1240" i="10"/>
  <c r="V1239" i="10"/>
  <c r="AA1271" i="10"/>
  <c r="V1367" i="10"/>
  <c r="V1430" i="10"/>
  <c r="AA79" i="10"/>
  <c r="W852" i="10"/>
  <c r="AA865" i="10"/>
  <c r="AB865" i="10" s="1"/>
  <c r="AC865" i="10" s="1"/>
  <c r="AA61" i="10"/>
  <c r="AA1336" i="10"/>
  <c r="AA18" i="10"/>
  <c r="AA834" i="10"/>
  <c r="AB834" i="10" s="1"/>
  <c r="AI753" i="22"/>
  <c r="AI737" i="22"/>
  <c r="AI693" i="22"/>
  <c r="AI686" i="22"/>
  <c r="AI707" i="22"/>
  <c r="AI677" i="22"/>
  <c r="AI670" i="22"/>
  <c r="AA553" i="10"/>
  <c r="AB553" i="10" s="1"/>
  <c r="V537" i="10"/>
  <c r="W537" i="10" s="1"/>
  <c r="AI531" i="22"/>
  <c r="AI714" i="22"/>
  <c r="AI882" i="22"/>
  <c r="AC698" i="10"/>
  <c r="AC691" i="10"/>
  <c r="AC659" i="10"/>
  <c r="AC724" i="10"/>
  <c r="AC530" i="10"/>
  <c r="AC696" i="10"/>
  <c r="AA98" i="10"/>
  <c r="V463" i="10"/>
  <c r="V455" i="10"/>
  <c r="W686" i="10"/>
  <c r="AC686" i="10" s="1"/>
  <c r="V747" i="10"/>
  <c r="W747" i="10" s="1"/>
  <c r="AA759" i="10"/>
  <c r="AB759" i="10" s="1"/>
  <c r="AA663" i="10"/>
  <c r="AB663" i="10" s="1"/>
  <c r="V667" i="10"/>
  <c r="W667" i="10" s="1"/>
  <c r="AC667" i="10" s="1"/>
  <c r="AA679" i="10"/>
  <c r="AB679" i="10" s="1"/>
  <c r="V703" i="10"/>
  <c r="W703" i="10" s="1"/>
  <c r="AA715" i="10"/>
  <c r="AB715" i="10" s="1"/>
  <c r="V719" i="10"/>
  <c r="W719" i="10" s="1"/>
  <c r="AC895" i="10"/>
  <c r="AA510" i="10"/>
  <c r="V462" i="10"/>
  <c r="AA986" i="10"/>
  <c r="AB986" i="10" s="1"/>
  <c r="V1018" i="10"/>
  <c r="W1018" i="10" s="1"/>
  <c r="AC1018" i="10" s="1"/>
  <c r="AA1114" i="10"/>
  <c r="AB1114" i="10" s="1"/>
  <c r="V1146" i="10"/>
  <c r="V1416" i="10"/>
  <c r="V1510" i="10"/>
  <c r="AA1189" i="10"/>
  <c r="AA1125" i="10"/>
  <c r="AB1125" i="10" s="1"/>
  <c r="AA1061" i="10"/>
  <c r="AB1061" i="10" s="1"/>
  <c r="AA997" i="10"/>
  <c r="AB997" i="10" s="1"/>
  <c r="V949" i="10"/>
  <c r="W949" i="10" s="1"/>
  <c r="AA933" i="10"/>
  <c r="AB933" i="10" s="1"/>
  <c r="AA585" i="10"/>
  <c r="AB585" i="10" s="1"/>
  <c r="AA481" i="10"/>
  <c r="AA147" i="10"/>
  <c r="V980" i="10"/>
  <c r="W980" i="10" s="1"/>
  <c r="AA1076" i="10"/>
  <c r="AB1076" i="10" s="1"/>
  <c r="V1108" i="10"/>
  <c r="W1108" i="10" s="1"/>
  <c r="V9" i="10"/>
  <c r="V1087" i="10"/>
  <c r="W1087" i="10" s="1"/>
  <c r="V1023" i="10"/>
  <c r="W1023" i="10" s="1"/>
  <c r="V959" i="10"/>
  <c r="W959" i="10" s="1"/>
  <c r="AB532" i="10"/>
  <c r="AC532" i="10" s="1"/>
  <c r="V152" i="10"/>
  <c r="AA121" i="10"/>
  <c r="AA1296" i="10"/>
  <c r="AA1498" i="10"/>
  <c r="AA818" i="10"/>
  <c r="AB818" i="10" s="1"/>
  <c r="AB607" i="10"/>
  <c r="AC607" i="10" s="1"/>
  <c r="AA555" i="10"/>
  <c r="AB555" i="10" s="1"/>
  <c r="V499" i="10"/>
  <c r="V475" i="10"/>
  <c r="AA459" i="10"/>
  <c r="V111" i="10"/>
  <c r="AA76" i="10"/>
  <c r="AA1506" i="10"/>
  <c r="AA50" i="10"/>
  <c r="AB641" i="10"/>
  <c r="AA744" i="10"/>
  <c r="AB744" i="10" s="1"/>
  <c r="V748" i="10"/>
  <c r="W748" i="10" s="1"/>
  <c r="AC748" i="10" s="1"/>
  <c r="V760" i="10"/>
  <c r="W760" i="10" s="1"/>
  <c r="V244" i="10"/>
  <c r="AA660" i="10"/>
  <c r="AB660" i="10" s="1"/>
  <c r="V664" i="10"/>
  <c r="W664" i="10" s="1"/>
  <c r="AC664" i="10" s="1"/>
  <c r="AA676" i="10"/>
  <c r="AB676" i="10" s="1"/>
  <c r="V680" i="10"/>
  <c r="W680" i="10" s="1"/>
  <c r="V208" i="10"/>
  <c r="AA214" i="10"/>
  <c r="AA708" i="10"/>
  <c r="AB708" i="10" s="1"/>
  <c r="V712" i="10"/>
  <c r="W712" i="10" s="1"/>
  <c r="V196" i="10"/>
  <c r="AA210" i="10"/>
  <c r="AI751" i="22"/>
  <c r="AA855" i="10"/>
  <c r="AB855" i="10" s="1"/>
  <c r="V67" i="10"/>
  <c r="V1460" i="10"/>
  <c r="V1212" i="10"/>
  <c r="V822" i="10"/>
  <c r="W822" i="10" s="1"/>
  <c r="V597" i="10"/>
  <c r="W597" i="10" s="1"/>
  <c r="AA581" i="10"/>
  <c r="AB581" i="10" s="1"/>
  <c r="AB561" i="10"/>
  <c r="AA477" i="10"/>
  <c r="V429" i="10"/>
  <c r="V412" i="10"/>
  <c r="V139" i="10"/>
  <c r="AA106" i="10"/>
  <c r="V1318" i="10"/>
  <c r="V69" i="10"/>
  <c r="AB629" i="10"/>
  <c r="AA588" i="10"/>
  <c r="AB588" i="10" s="1"/>
  <c r="V508" i="10"/>
  <c r="AA492" i="10"/>
  <c r="V452" i="10"/>
  <c r="AA436" i="10"/>
  <c r="AA241" i="10"/>
  <c r="AA1328" i="10"/>
  <c r="V1400" i="10"/>
  <c r="V1412" i="10"/>
  <c r="AA591" i="10"/>
  <c r="AB591" i="10" s="1"/>
  <c r="V439" i="10"/>
  <c r="AA164" i="10"/>
  <c r="V93" i="10"/>
  <c r="V248" i="10"/>
  <c r="AA753" i="10"/>
  <c r="AB753" i="10" s="1"/>
  <c r="V757" i="10"/>
  <c r="W757" i="10" s="1"/>
  <c r="V257" i="10"/>
  <c r="V661" i="10"/>
  <c r="W661" i="10" s="1"/>
  <c r="AA673" i="10"/>
  <c r="AB673" i="10" s="1"/>
  <c r="V677" i="10"/>
  <c r="W677" i="10" s="1"/>
  <c r="V168" i="10"/>
  <c r="AA286" i="10"/>
  <c r="V290" i="10"/>
  <c r="AA701" i="10"/>
  <c r="AB701" i="10" s="1"/>
  <c r="V705" i="10"/>
  <c r="W705" i="10" s="1"/>
  <c r="AA717" i="10"/>
  <c r="AB717" i="10" s="1"/>
  <c r="V721" i="10"/>
  <c r="W721" i="10" s="1"/>
  <c r="AC721" i="10" s="1"/>
  <c r="AA204" i="10"/>
  <c r="V900" i="10"/>
  <c r="W900" i="10" s="1"/>
  <c r="V598" i="10"/>
  <c r="W598" i="10" s="1"/>
  <c r="AA582" i="10"/>
  <c r="AB582" i="10" s="1"/>
  <c r="AA502" i="10"/>
  <c r="AA413" i="10"/>
  <c r="V175" i="10"/>
  <c r="V31" i="10"/>
  <c r="V34" i="10"/>
  <c r="AA15" i="10"/>
  <c r="AA1002" i="10"/>
  <c r="AB1002" i="10" s="1"/>
  <c r="V1034" i="10"/>
  <c r="W1034" i="10" s="1"/>
  <c r="AC1034" i="10" s="1"/>
  <c r="AA1130" i="10"/>
  <c r="AB1130" i="10" s="1"/>
  <c r="V1162" i="10"/>
  <c r="V1280" i="10"/>
  <c r="V36" i="10"/>
  <c r="V1165" i="10"/>
  <c r="V1101" i="10"/>
  <c r="W1101" i="10" s="1"/>
  <c r="V1037" i="10"/>
  <c r="W1037" i="10" s="1"/>
  <c r="V973" i="10"/>
  <c r="W973" i="10" s="1"/>
  <c r="W609" i="10"/>
  <c r="V577" i="10"/>
  <c r="W577" i="10" s="1"/>
  <c r="W561" i="10"/>
  <c r="V457" i="10"/>
  <c r="AA441" i="10"/>
  <c r="V408" i="10"/>
  <c r="V138" i="10"/>
  <c r="V107" i="10"/>
  <c r="AA66" i="10"/>
  <c r="AA97" i="10"/>
  <c r="AA53" i="10"/>
  <c r="AA964" i="10"/>
  <c r="AB964" i="10" s="1"/>
  <c r="V996" i="10"/>
  <c r="W996" i="10" s="1"/>
  <c r="AC996" i="10" s="1"/>
  <c r="AA1092" i="10"/>
  <c r="AB1092" i="10" s="1"/>
  <c r="V1124" i="10"/>
  <c r="W1124" i="10" s="1"/>
  <c r="AC1124" i="10" s="1"/>
  <c r="AA1222" i="10"/>
  <c r="V1350" i="10"/>
  <c r="V1456" i="10"/>
  <c r="V1307" i="10"/>
  <c r="AA1339" i="10"/>
  <c r="AA1468" i="10"/>
  <c r="V45" i="10"/>
  <c r="V1191" i="10"/>
  <c r="V1063" i="10"/>
  <c r="W1063" i="10" s="1"/>
  <c r="AA1047" i="10"/>
  <c r="AB1047" i="10" s="1"/>
  <c r="V999" i="10"/>
  <c r="W999" i="10" s="1"/>
  <c r="AA983" i="10"/>
  <c r="AB983" i="10" s="1"/>
  <c r="V935" i="10"/>
  <c r="W935" i="10" s="1"/>
  <c r="V552" i="10"/>
  <c r="W552" i="10" s="1"/>
  <c r="AA536" i="10"/>
  <c r="AB536" i="10" s="1"/>
  <c r="V504" i="10"/>
  <c r="V480" i="10"/>
  <c r="AA464" i="10"/>
  <c r="V416" i="10"/>
  <c r="V253" i="10"/>
  <c r="AA237" i="10"/>
  <c r="V213" i="10"/>
  <c r="AA197" i="10"/>
  <c r="V173" i="10"/>
  <c r="V105" i="10"/>
  <c r="AA63" i="10"/>
  <c r="AA59" i="10"/>
  <c r="V958" i="10"/>
  <c r="W958" i="10" s="1"/>
  <c r="AC958" i="10" s="1"/>
  <c r="AA1054" i="10"/>
  <c r="AB1054" i="10" s="1"/>
  <c r="V1086" i="10"/>
  <c r="W1086" i="10" s="1"/>
  <c r="AC1086" i="10" s="1"/>
  <c r="AA1182" i="10"/>
  <c r="V1201" i="10"/>
  <c r="AA1360" i="10"/>
  <c r="V1410" i="10"/>
  <c r="V1444" i="10"/>
  <c r="V65" i="10"/>
  <c r="V1196" i="10"/>
  <c r="AA764" i="10"/>
  <c r="AB764" i="10" s="1"/>
  <c r="AA587" i="10"/>
  <c r="AB587" i="10" s="1"/>
  <c r="AA507" i="10"/>
  <c r="V467" i="10"/>
  <c r="AA451" i="10"/>
  <c r="AA157" i="10"/>
  <c r="V55" i="10"/>
  <c r="V74" i="10"/>
  <c r="AA1334" i="10"/>
  <c r="V1240" i="10"/>
  <c r="AA1440" i="10"/>
  <c r="AA1239" i="10"/>
  <c r="V1335" i="10"/>
  <c r="AA1367" i="10"/>
  <c r="AA11" i="10"/>
  <c r="V1336" i="10"/>
  <c r="V545" i="10"/>
  <c r="W545" i="10" s="1"/>
  <c r="AA537" i="10"/>
  <c r="AB537" i="10" s="1"/>
  <c r="AI773" i="22"/>
  <c r="AI769" i="22"/>
  <c r="AI856" i="22"/>
  <c r="AI824" i="22"/>
  <c r="AI792" i="22"/>
  <c r="AI835" i="22"/>
  <c r="AI803" i="22"/>
  <c r="AI860" i="22"/>
  <c r="AI828" i="22"/>
  <c r="AI881" i="22"/>
  <c r="AI867" i="22"/>
  <c r="AI863" i="22"/>
  <c r="AI831" i="22"/>
  <c r="AI799" i="22"/>
  <c r="AC771" i="10"/>
  <c r="AB876" i="10"/>
  <c r="AC849" i="10"/>
  <c r="W854" i="10"/>
  <c r="W784" i="10"/>
  <c r="AB813" i="10"/>
  <c r="AC828" i="10"/>
  <c r="AB789" i="10"/>
  <c r="AC860" i="10"/>
  <c r="V866" i="10"/>
  <c r="AC825" i="10"/>
  <c r="AB799" i="10"/>
  <c r="W859" i="10"/>
  <c r="W842" i="10"/>
  <c r="W882" i="10"/>
  <c r="AI760" i="22"/>
  <c r="W758" i="10"/>
  <c r="AC758" i="10" s="1"/>
  <c r="W662" i="10"/>
  <c r="AC662" i="10" s="1"/>
  <c r="W678" i="10"/>
  <c r="AC678" i="10" s="1"/>
  <c r="W714" i="10"/>
  <c r="AC714" i="10" s="1"/>
  <c r="AI711" i="22"/>
  <c r="AC627" i="10"/>
  <c r="AC594" i="10"/>
  <c r="AB578" i="10"/>
  <c r="AC578" i="10" s="1"/>
  <c r="AC562" i="10"/>
  <c r="AC538" i="10"/>
  <c r="AA163" i="10"/>
  <c r="AI696" i="22"/>
  <c r="AI541" i="22"/>
  <c r="AI664" i="22"/>
  <c r="AA1466" i="10"/>
  <c r="V867" i="10"/>
  <c r="W867" i="10" s="1"/>
  <c r="AI607" i="22"/>
  <c r="AI537" i="22"/>
  <c r="AI581" i="22"/>
  <c r="AB548" i="10"/>
  <c r="AC548" i="10" s="1"/>
  <c r="AC524" i="10"/>
  <c r="V209" i="10"/>
  <c r="V159" i="10"/>
  <c r="V51" i="10"/>
  <c r="V1464" i="10"/>
  <c r="V1309" i="10"/>
  <c r="AC559" i="10"/>
  <c r="V479" i="10"/>
  <c r="AA463" i="10"/>
  <c r="V68" i="10"/>
  <c r="AA1279" i="10"/>
  <c r="AB551" i="10"/>
  <c r="AC551" i="10" s="1"/>
  <c r="AA455" i="10"/>
  <c r="V1219" i="10"/>
  <c r="W875" i="10"/>
  <c r="W725" i="10"/>
  <c r="AB762" i="10"/>
  <c r="AA755" i="10"/>
  <c r="AB755" i="10" s="1"/>
  <c r="V759" i="10"/>
  <c r="W759" i="10" s="1"/>
  <c r="AC759" i="10" s="1"/>
  <c r="V663" i="10"/>
  <c r="W663" i="10" s="1"/>
  <c r="AA675" i="10"/>
  <c r="AB675" i="10" s="1"/>
  <c r="V679" i="10"/>
  <c r="W679" i="10" s="1"/>
  <c r="AC679" i="10" s="1"/>
  <c r="AI673" i="22"/>
  <c r="AI702" i="22"/>
  <c r="AA711" i="10"/>
  <c r="AB711" i="10" s="1"/>
  <c r="V715" i="10"/>
  <c r="W715" i="10" s="1"/>
  <c r="AI743" i="22"/>
  <c r="AI663" i="22"/>
  <c r="AB602" i="10"/>
  <c r="AB570" i="10"/>
  <c r="AB522" i="10"/>
  <c r="AA462" i="10"/>
  <c r="V422" i="10"/>
  <c r="AA954" i="10"/>
  <c r="AB954" i="10" s="1"/>
  <c r="V986" i="10"/>
  <c r="W986" i="10" s="1"/>
  <c r="AA1082" i="10"/>
  <c r="AB1082" i="10" s="1"/>
  <c r="V1114" i="10"/>
  <c r="W1114" i="10" s="1"/>
  <c r="AA1344" i="10"/>
  <c r="V1157" i="10"/>
  <c r="V1093" i="10"/>
  <c r="W1093" i="10" s="1"/>
  <c r="V1029" i="10"/>
  <c r="W1029" i="10" s="1"/>
  <c r="V965" i="10"/>
  <c r="W965" i="10" s="1"/>
  <c r="AA949" i="10"/>
  <c r="AB949" i="10" s="1"/>
  <c r="AB605" i="10"/>
  <c r="AB557" i="10"/>
  <c r="V92" i="10"/>
  <c r="V71" i="10"/>
  <c r="AA1044" i="10"/>
  <c r="AB1044" i="10" s="1"/>
  <c r="V1076" i="10"/>
  <c r="W1076" i="10" s="1"/>
  <c r="AA1172" i="10"/>
  <c r="AA1087" i="10"/>
  <c r="AB1087" i="10" s="1"/>
  <c r="AA1023" i="10"/>
  <c r="AB1023" i="10" s="1"/>
  <c r="AA959" i="10"/>
  <c r="AB959" i="10" s="1"/>
  <c r="V592" i="10"/>
  <c r="W592" i="10" s="1"/>
  <c r="AC528" i="10"/>
  <c r="V205" i="10"/>
  <c r="AA152" i="10"/>
  <c r="V1296" i="10"/>
  <c r="V1498" i="10"/>
  <c r="V1218" i="10"/>
  <c r="V579" i="10"/>
  <c r="W579" i="10" s="1"/>
  <c r="AA499" i="10"/>
  <c r="AA475" i="10"/>
  <c r="V142" i="10"/>
  <c r="AA111" i="10"/>
  <c r="AA906" i="10"/>
  <c r="AB906" i="10" s="1"/>
  <c r="V1506" i="10"/>
  <c r="V423" i="10"/>
  <c r="AA1398" i="10"/>
  <c r="AI761" i="22"/>
  <c r="AI727" i="22"/>
  <c r="AI669" i="22"/>
  <c r="W729" i="10"/>
  <c r="AC729" i="10" s="1"/>
  <c r="V744" i="10"/>
  <c r="W744" i="10" s="1"/>
  <c r="AC744" i="10" s="1"/>
  <c r="AA756" i="10"/>
  <c r="AB756" i="10" s="1"/>
  <c r="AA244" i="10"/>
  <c r="V660" i="10"/>
  <c r="W660" i="10" s="1"/>
  <c r="AC660" i="10" s="1"/>
  <c r="AA672" i="10"/>
  <c r="AB672" i="10" s="1"/>
  <c r="V676" i="10"/>
  <c r="W676" i="10" s="1"/>
  <c r="AC676" i="10" s="1"/>
  <c r="AI756" i="22"/>
  <c r="AA208" i="10"/>
  <c r="AA704" i="10"/>
  <c r="AB704" i="10" s="1"/>
  <c r="V708" i="10"/>
  <c r="W708" i="10" s="1"/>
  <c r="AC708" i="10" s="1"/>
  <c r="AA720" i="10"/>
  <c r="AB720" i="10" s="1"/>
  <c r="AA196" i="10"/>
  <c r="AI515" i="22"/>
  <c r="W693" i="10"/>
  <c r="AC693" i="10" s="1"/>
  <c r="V855" i="10"/>
  <c r="W855" i="10" s="1"/>
  <c r="AC855" i="10" s="1"/>
  <c r="V763" i="10"/>
  <c r="W763" i="10" s="1"/>
  <c r="W602" i="10"/>
  <c r="AC602" i="10" s="1"/>
  <c r="V546" i="10"/>
  <c r="W546" i="10" s="1"/>
  <c r="AA1248" i="10"/>
  <c r="AI527" i="22"/>
  <c r="AA1212" i="10"/>
  <c r="AA822" i="10"/>
  <c r="AB822" i="10" s="1"/>
  <c r="AC822" i="10" s="1"/>
  <c r="AA597" i="10"/>
  <c r="AB597" i="10" s="1"/>
  <c r="W557" i="10"/>
  <c r="AC557" i="10" s="1"/>
  <c r="V445" i="10"/>
  <c r="AA429" i="10"/>
  <c r="AA146" i="10"/>
  <c r="AA139" i="10"/>
  <c r="AA23" i="10"/>
  <c r="AA1352" i="10"/>
  <c r="AA69" i="10"/>
  <c r="AA1483" i="10"/>
  <c r="AC612" i="10"/>
  <c r="AA508" i="10"/>
  <c r="V468" i="10"/>
  <c r="AA452" i="10"/>
  <c r="V201" i="10"/>
  <c r="V113" i="10"/>
  <c r="V1328" i="10"/>
  <c r="V1293" i="10"/>
  <c r="AI559" i="22"/>
  <c r="V511" i="10"/>
  <c r="AA439" i="10"/>
  <c r="AA761" i="10"/>
  <c r="AB761" i="10" s="1"/>
  <c r="AA248" i="10"/>
  <c r="AA749" i="10"/>
  <c r="AB749" i="10" s="1"/>
  <c r="V753" i="10"/>
  <c r="W753" i="10" s="1"/>
  <c r="AC753" i="10" s="1"/>
  <c r="AA257" i="10"/>
  <c r="AA669" i="10"/>
  <c r="AB669" i="10" s="1"/>
  <c r="V673" i="10"/>
  <c r="W673" i="10" s="1"/>
  <c r="AA168" i="10"/>
  <c r="AI716" i="22"/>
  <c r="AI545" i="22"/>
  <c r="AI660" i="22"/>
  <c r="AA282" i="10"/>
  <c r="V286" i="10"/>
  <c r="AA298" i="10"/>
  <c r="V701" i="10"/>
  <c r="W701" i="10" s="1"/>
  <c r="AC701" i="10" s="1"/>
  <c r="AA713" i="10"/>
  <c r="AB713" i="10" s="1"/>
  <c r="V717" i="10"/>
  <c r="W717" i="10" s="1"/>
  <c r="AC717" i="10" s="1"/>
  <c r="AA598" i="10"/>
  <c r="AB598" i="10" s="1"/>
  <c r="V542" i="10"/>
  <c r="W542" i="10" s="1"/>
  <c r="V413" i="10"/>
  <c r="AA175" i="10"/>
  <c r="AA31" i="10"/>
  <c r="AA99" i="10"/>
  <c r="V15" i="10"/>
  <c r="AA970" i="10"/>
  <c r="AB970" i="10" s="1"/>
  <c r="V1002" i="10"/>
  <c r="W1002" i="10" s="1"/>
  <c r="AA1098" i="10"/>
  <c r="AB1098" i="10" s="1"/>
  <c r="V1130" i="10"/>
  <c r="W1130" i="10" s="1"/>
  <c r="AA1165" i="10"/>
  <c r="AA1101" i="10"/>
  <c r="AB1101" i="10" s="1"/>
  <c r="AA1037" i="10"/>
  <c r="AB1037" i="10" s="1"/>
  <c r="AA973" i="10"/>
  <c r="AB973" i="10" s="1"/>
  <c r="AA577" i="10"/>
  <c r="AB577" i="10" s="1"/>
  <c r="V505" i="10"/>
  <c r="V473" i="10"/>
  <c r="AA457" i="10"/>
  <c r="AA107" i="10"/>
  <c r="V97" i="10"/>
  <c r="V964" i="10"/>
  <c r="W964" i="10" s="1"/>
  <c r="AA1060" i="10"/>
  <c r="AB1060" i="10" s="1"/>
  <c r="V1092" i="10"/>
  <c r="W1092" i="10" s="1"/>
  <c r="AA1188" i="10"/>
  <c r="V1222" i="10"/>
  <c r="V1275" i="10"/>
  <c r="AA1307" i="10"/>
  <c r="AA1446" i="10"/>
  <c r="V1468" i="10"/>
  <c r="V1079" i="10"/>
  <c r="W1079" i="10" s="1"/>
  <c r="AA1063" i="10"/>
  <c r="AB1063" i="10" s="1"/>
  <c r="V1015" i="10"/>
  <c r="W1015" i="10" s="1"/>
  <c r="AA999" i="10"/>
  <c r="AB999" i="10" s="1"/>
  <c r="AA935" i="10"/>
  <c r="AB935" i="10" s="1"/>
  <c r="V584" i="10"/>
  <c r="W584" i="10" s="1"/>
  <c r="AA552" i="10"/>
  <c r="AB552" i="10" s="1"/>
  <c r="AA504" i="10"/>
  <c r="AA480" i="10"/>
  <c r="V432" i="10"/>
  <c r="AA416" i="10"/>
  <c r="AA253" i="10"/>
  <c r="AA213" i="10"/>
  <c r="AA173" i="10"/>
  <c r="V136" i="10"/>
  <c r="AA105" i="10"/>
  <c r="AA137" i="10"/>
  <c r="AA104" i="10"/>
  <c r="AA1022" i="10"/>
  <c r="AB1022" i="10" s="1"/>
  <c r="V1054" i="10"/>
  <c r="W1054" i="10" s="1"/>
  <c r="AA1150" i="10"/>
  <c r="V1182" i="10"/>
  <c r="AA1232" i="10"/>
  <c r="V1360" i="10"/>
  <c r="AA1515" i="10"/>
  <c r="AA1196" i="10"/>
  <c r="V483" i="10"/>
  <c r="AA467" i="10"/>
  <c r="V419" i="10"/>
  <c r="V96" i="10"/>
  <c r="AA55" i="10"/>
  <c r="V151" i="10"/>
  <c r="AA1209" i="10"/>
  <c r="V1334" i="10"/>
  <c r="AA1418" i="10"/>
  <c r="V1440" i="10"/>
  <c r="V1303" i="10"/>
  <c r="AA1335" i="10"/>
  <c r="V79" i="10"/>
  <c r="V471" i="10"/>
  <c r="V61" i="10"/>
  <c r="V160" i="10"/>
  <c r="V11" i="10"/>
  <c r="V18" i="10"/>
  <c r="AI698" i="22"/>
  <c r="V834" i="10"/>
  <c r="W834" i="10" s="1"/>
  <c r="AI547" i="22"/>
  <c r="AI684" i="22"/>
  <c r="AI732" i="22"/>
  <c r="AI752" i="22"/>
  <c r="AI754" i="22"/>
  <c r="AI694" i="22"/>
  <c r="AI709" i="22"/>
  <c r="AI749" i="22"/>
  <c r="AI676" i="22"/>
  <c r="AI690" i="22"/>
  <c r="AI643" i="22"/>
  <c r="AI573" i="22"/>
  <c r="AI706" i="22"/>
  <c r="AI715" i="22"/>
  <c r="V549" i="10"/>
  <c r="W549" i="10" s="1"/>
  <c r="AA545" i="10"/>
  <c r="AB545" i="10" s="1"/>
  <c r="AA820" i="10"/>
  <c r="AB820" i="10" s="1"/>
  <c r="W815" i="10"/>
  <c r="AC815" i="10" s="1"/>
  <c r="AC846" i="10"/>
  <c r="AA784" i="10"/>
  <c r="AB784" i="10" s="1"/>
  <c r="AB807" i="10"/>
  <c r="AC767" i="10"/>
  <c r="AC877" i="10"/>
  <c r="AC614" i="10"/>
  <c r="AB750" i="10"/>
  <c r="AB670" i="10"/>
  <c r="AB706" i="10"/>
  <c r="AC644" i="10"/>
  <c r="W554" i="10"/>
  <c r="AC554" i="10" s="1"/>
  <c r="W589" i="10"/>
  <c r="AC589" i="10" s="1"/>
  <c r="V501" i="10"/>
  <c r="AC604" i="10"/>
  <c r="V580" i="10"/>
  <c r="W580" i="10" s="1"/>
  <c r="AC580" i="10" s="1"/>
  <c r="AA209" i="10"/>
  <c r="AA159" i="10"/>
  <c r="AA19" i="10"/>
  <c r="AA51" i="10"/>
  <c r="AC599" i="10"/>
  <c r="V543" i="10"/>
  <c r="W543" i="10" s="1"/>
  <c r="AC543" i="10" s="1"/>
  <c r="AA479" i="10"/>
  <c r="V26" i="10"/>
  <c r="AB875" i="10"/>
  <c r="W741" i="10"/>
  <c r="AC741" i="10" s="1"/>
  <c r="AA751" i="10"/>
  <c r="AB751" i="10" s="1"/>
  <c r="V755" i="10"/>
  <c r="W755" i="10" s="1"/>
  <c r="V250" i="10"/>
  <c r="AA671" i="10"/>
  <c r="AB671" i="10" s="1"/>
  <c r="V675" i="10"/>
  <c r="W675" i="10" s="1"/>
  <c r="AC675" i="10" s="1"/>
  <c r="W642" i="10"/>
  <c r="AC642" i="10" s="1"/>
  <c r="AA707" i="10"/>
  <c r="AB707" i="10" s="1"/>
  <c r="V711" i="10"/>
  <c r="W711" i="10" s="1"/>
  <c r="AC711" i="10" s="1"/>
  <c r="W689" i="10"/>
  <c r="V590" i="10"/>
  <c r="W590" i="10" s="1"/>
  <c r="AC590" i="10" s="1"/>
  <c r="AC566" i="10"/>
  <c r="AC534" i="10"/>
  <c r="AC518" i="10"/>
  <c r="V494" i="10"/>
  <c r="AA422" i="10"/>
  <c r="V954" i="10"/>
  <c r="W954" i="10" s="1"/>
  <c r="AA1050" i="10"/>
  <c r="AB1050" i="10" s="1"/>
  <c r="V1082" i="10"/>
  <c r="W1082" i="10" s="1"/>
  <c r="AA1178" i="10"/>
  <c r="AA1215" i="10"/>
  <c r="V1344" i="10"/>
  <c r="AA1157" i="10"/>
  <c r="V1109" i="10"/>
  <c r="W1109" i="10" s="1"/>
  <c r="AC1109" i="10" s="1"/>
  <c r="AA1093" i="10"/>
  <c r="AB1093" i="10" s="1"/>
  <c r="AA1029" i="10"/>
  <c r="AB1029" i="10" s="1"/>
  <c r="AA965" i="10"/>
  <c r="AB965" i="10" s="1"/>
  <c r="AC601" i="10"/>
  <c r="AB573" i="10"/>
  <c r="AC573" i="10" s="1"/>
  <c r="AC513" i="10"/>
  <c r="AC827" i="10"/>
  <c r="V123" i="10"/>
  <c r="AA92" i="10"/>
  <c r="V147" i="10"/>
  <c r="AA71" i="10"/>
  <c r="AA1012" i="10"/>
  <c r="AB1012" i="10" s="1"/>
  <c r="V1044" i="10"/>
  <c r="W1044" i="10" s="1"/>
  <c r="AC1044" i="10" s="1"/>
  <c r="AA1140" i="10"/>
  <c r="AB1140" i="10" s="1"/>
  <c r="V1172" i="10"/>
  <c r="AA9" i="10"/>
  <c r="V1055" i="10"/>
  <c r="W1055" i="10" s="1"/>
  <c r="AC1055" i="10" s="1"/>
  <c r="V991" i="10"/>
  <c r="W991" i="10" s="1"/>
  <c r="AC991" i="10" s="1"/>
  <c r="AA592" i="10"/>
  <c r="AB592" i="10" s="1"/>
  <c r="V245" i="10"/>
  <c r="AA205" i="10"/>
  <c r="V121" i="10"/>
  <c r="V154" i="10"/>
  <c r="AA7" i="10"/>
  <c r="AA1218" i="10"/>
  <c r="AC632" i="10"/>
  <c r="V595" i="10"/>
  <c r="W595" i="10" s="1"/>
  <c r="AC595" i="10" s="1"/>
  <c r="AA579" i="10"/>
  <c r="AB579" i="10" s="1"/>
  <c r="W539" i="10"/>
  <c r="AC539" i="10" s="1"/>
  <c r="AA142" i="10"/>
  <c r="V32" i="10"/>
  <c r="V906" i="10"/>
  <c r="W906" i="10" s="1"/>
  <c r="AA423" i="10"/>
  <c r="V134" i="10"/>
  <c r="V1398" i="10"/>
  <c r="AB725" i="10"/>
  <c r="V240" i="10"/>
  <c r="AA752" i="10"/>
  <c r="AB752" i="10" s="1"/>
  <c r="V756" i="10"/>
  <c r="W756" i="10" s="1"/>
  <c r="AC756" i="10" s="1"/>
  <c r="AA760" i="10"/>
  <c r="AB760" i="10" s="1"/>
  <c r="V256" i="10"/>
  <c r="V174" i="10"/>
  <c r="AA668" i="10"/>
  <c r="AB668" i="10" s="1"/>
  <c r="V672" i="10"/>
  <c r="W672" i="10" s="1"/>
  <c r="AI758" i="22"/>
  <c r="AI666" i="22"/>
  <c r="AI733" i="22"/>
  <c r="AI740" i="22"/>
  <c r="V704" i="10"/>
  <c r="W704" i="10" s="1"/>
  <c r="AC704" i="10" s="1"/>
  <c r="AA716" i="10"/>
  <c r="AB716" i="10" s="1"/>
  <c r="V720" i="10"/>
  <c r="W720" i="10" s="1"/>
  <c r="AC720" i="10" s="1"/>
  <c r="AB689" i="10"/>
  <c r="AA763" i="10"/>
  <c r="AB763" i="10" s="1"/>
  <c r="W570" i="10"/>
  <c r="AA546" i="10"/>
  <c r="AB546" i="10" s="1"/>
  <c r="W522" i="10"/>
  <c r="AC522" i="10" s="1"/>
  <c r="AA899" i="10"/>
  <c r="AB899" i="10" s="1"/>
  <c r="V1248" i="10"/>
  <c r="AA1448" i="10"/>
  <c r="V49" i="10"/>
  <c r="AB609" i="10"/>
  <c r="V461" i="10"/>
  <c r="AA445" i="10"/>
  <c r="V81" i="10"/>
  <c r="V106" i="10"/>
  <c r="V64" i="10"/>
  <c r="V23" i="10"/>
  <c r="V1352" i="10"/>
  <c r="V1483" i="10"/>
  <c r="V540" i="10"/>
  <c r="W540" i="10" s="1"/>
  <c r="AC540" i="10" s="1"/>
  <c r="V484" i="10"/>
  <c r="AA468" i="10"/>
  <c r="V420" i="10"/>
  <c r="AA201" i="10"/>
  <c r="V144" i="10"/>
  <c r="AA113" i="10"/>
  <c r="AA70" i="10"/>
  <c r="V1261" i="10"/>
  <c r="AA1293" i="10"/>
  <c r="AC636" i="10"/>
  <c r="V535" i="10"/>
  <c r="W535" i="10" s="1"/>
  <c r="AC535" i="10" s="1"/>
  <c r="AA511" i="10"/>
  <c r="V164" i="10"/>
  <c r="V103" i="10"/>
  <c r="V761" i="10"/>
  <c r="W761" i="10" s="1"/>
  <c r="AC761" i="10" s="1"/>
  <c r="AA745" i="10"/>
  <c r="AB745" i="10" s="1"/>
  <c r="V749" i="10"/>
  <c r="W749" i="10" s="1"/>
  <c r="AC749" i="10" s="1"/>
  <c r="V764" i="10"/>
  <c r="W764" i="10" s="1"/>
  <c r="AC764" i="10" s="1"/>
  <c r="V252" i="10"/>
  <c r="AA665" i="10"/>
  <c r="AB665" i="10" s="1"/>
  <c r="V669" i="10"/>
  <c r="W669" i="10" s="1"/>
  <c r="AA681" i="10"/>
  <c r="AB681" i="10" s="1"/>
  <c r="V170" i="10"/>
  <c r="V282" i="10"/>
  <c r="AA294" i="10"/>
  <c r="V298" i="10"/>
  <c r="AA709" i="10"/>
  <c r="AB709" i="10" s="1"/>
  <c r="V713" i="10"/>
  <c r="W713" i="10" s="1"/>
  <c r="AA542" i="10"/>
  <c r="AB542" i="10" s="1"/>
  <c r="V454" i="10"/>
  <c r="V247" i="10"/>
  <c r="V199" i="10"/>
  <c r="V99" i="10"/>
  <c r="AA34" i="10"/>
  <c r="V970" i="10"/>
  <c r="W970" i="10" s="1"/>
  <c r="AA1066" i="10"/>
  <c r="AB1066" i="10" s="1"/>
  <c r="V1098" i="10"/>
  <c r="W1098" i="10" s="1"/>
  <c r="AC1098" i="10" s="1"/>
  <c r="AA1205" i="10"/>
  <c r="AA36" i="10"/>
  <c r="V1133" i="10"/>
  <c r="W1133" i="10" s="1"/>
  <c r="V1069" i="10"/>
  <c r="W1069" i="10" s="1"/>
  <c r="AC1069" i="10" s="1"/>
  <c r="V1005" i="10"/>
  <c r="W1005" i="10" s="1"/>
  <c r="AC1005" i="10" s="1"/>
  <c r="V941" i="10"/>
  <c r="W941" i="10" s="1"/>
  <c r="AA505" i="10"/>
  <c r="AA473" i="10"/>
  <c r="AA138" i="10"/>
  <c r="V28" i="10"/>
  <c r="AA13" i="10"/>
  <c r="AA1028" i="10"/>
  <c r="AB1028" i="10" s="1"/>
  <c r="V1060" i="10"/>
  <c r="W1060" i="10" s="1"/>
  <c r="AC1060" i="10" s="1"/>
  <c r="AA1156" i="10"/>
  <c r="V1188" i="10"/>
  <c r="AA1256" i="10"/>
  <c r="V1243" i="10"/>
  <c r="AA1275" i="10"/>
  <c r="V1446" i="10"/>
  <c r="AA45" i="10"/>
  <c r="AA1191" i="10"/>
  <c r="V1159" i="10"/>
  <c r="V1095" i="10"/>
  <c r="W1095" i="10" s="1"/>
  <c r="AC1095" i="10" s="1"/>
  <c r="AA1079" i="10"/>
  <c r="AB1079" i="10" s="1"/>
  <c r="V1031" i="10"/>
  <c r="W1031" i="10" s="1"/>
  <c r="AA1015" i="10"/>
  <c r="AB1015" i="10" s="1"/>
  <c r="V967" i="10"/>
  <c r="W967" i="10" s="1"/>
  <c r="AA584" i="10"/>
  <c r="AB584" i="10" s="1"/>
  <c r="V448" i="10"/>
  <c r="AA432" i="10"/>
  <c r="V165" i="10"/>
  <c r="AA136" i="10"/>
  <c r="V27" i="10"/>
  <c r="V137" i="10"/>
  <c r="AA17" i="10"/>
  <c r="AA990" i="10"/>
  <c r="AB990" i="10" s="1"/>
  <c r="V1022" i="10"/>
  <c r="W1022" i="10" s="1"/>
  <c r="AC1022" i="10" s="1"/>
  <c r="AA1118" i="10"/>
  <c r="AB1118" i="10" s="1"/>
  <c r="V1150" i="10"/>
  <c r="V1232" i="10"/>
  <c r="AA1432" i="10"/>
  <c r="AA65" i="10"/>
  <c r="V1515" i="10"/>
  <c r="V547" i="10"/>
  <c r="W547" i="10" s="1"/>
  <c r="AC547" i="10" s="1"/>
  <c r="V491" i="10"/>
  <c r="AA483" i="10"/>
  <c r="V435" i="10"/>
  <c r="AA419" i="10"/>
  <c r="V157" i="10"/>
  <c r="V127" i="10"/>
  <c r="AA96" i="10"/>
  <c r="AA151" i="10"/>
  <c r="AA74" i="10"/>
  <c r="V39" i="10"/>
  <c r="V1209" i="10"/>
  <c r="V1418" i="10"/>
  <c r="V1271" i="10"/>
  <c r="AA1303" i="10"/>
  <c r="AA1430" i="10"/>
  <c r="AA471" i="10"/>
  <c r="AA160" i="10"/>
  <c r="V553" i="10"/>
  <c r="W553" i="10" s="1"/>
  <c r="AC553" i="10" s="1"/>
  <c r="AA549" i="10"/>
  <c r="AB549" i="10" s="1"/>
  <c r="V820" i="10"/>
  <c r="W820" i="10" s="1"/>
  <c r="AI774" i="22"/>
  <c r="AI842" i="22"/>
  <c r="AI810" i="22"/>
  <c r="AI778" i="22"/>
  <c r="AI796" i="22"/>
  <c r="AI845" i="22"/>
  <c r="AI813" i="22"/>
  <c r="AI838" i="22"/>
  <c r="AI806" i="22"/>
  <c r="AI870" i="22"/>
  <c r="AI849" i="22"/>
  <c r="AI817" i="22"/>
  <c r="AI775" i="22"/>
  <c r="AI770" i="22"/>
  <c r="AI789" i="22"/>
  <c r="AI834" i="22"/>
  <c r="AI802" i="22"/>
  <c r="AI857" i="22"/>
  <c r="AI825" i="22"/>
  <c r="AI862" i="22"/>
  <c r="AI830" i="22"/>
  <c r="AI798" i="22"/>
  <c r="AI866" i="22"/>
  <c r="AI804" i="22"/>
  <c r="AI766" i="22"/>
  <c r="AI787" i="22"/>
  <c r="AI858" i="22"/>
  <c r="AI826" i="22"/>
  <c r="AI794" i="22"/>
  <c r="AI872" i="22"/>
  <c r="AI844" i="22"/>
  <c r="AI812" i="22"/>
  <c r="AI780" i="22"/>
  <c r="AI875" i="22"/>
  <c r="AI861" i="22"/>
  <c r="AI829" i="22"/>
  <c r="AI797" i="22"/>
  <c r="AI854" i="22"/>
  <c r="AI822" i="22"/>
  <c r="AI790" i="22"/>
  <c r="AI833" i="22"/>
  <c r="AI801" i="22"/>
  <c r="AI767" i="22"/>
  <c r="AI879" i="22"/>
  <c r="AI850" i="22"/>
  <c r="AI818" i="22"/>
  <c r="AI786" i="22"/>
  <c r="AI868" i="22"/>
  <c r="AI841" i="22"/>
  <c r="AI809" i="22"/>
  <c r="AI869" i="22"/>
  <c r="AI846" i="22"/>
  <c r="AI814" i="22"/>
  <c r="AI782" i="22"/>
  <c r="AI874" i="22"/>
  <c r="AI785" i="22"/>
  <c r="AI852" i="22"/>
  <c r="AI820" i="22"/>
  <c r="AI788" i="22"/>
  <c r="AI765" i="22"/>
  <c r="AC882" i="10"/>
  <c r="V885" i="10"/>
  <c r="W885" i="10" s="1"/>
  <c r="AC883" i="10"/>
  <c r="AC884" i="10"/>
  <c r="AB892" i="10"/>
  <c r="AA881" i="10"/>
  <c r="AB881" i="10" s="1"/>
  <c r="W888" i="10"/>
  <c r="AA889" i="10"/>
  <c r="AB889" i="10" s="1"/>
  <c r="AA885" i="10"/>
  <c r="AB885" i="10" s="1"/>
  <c r="V881" i="10"/>
  <c r="W881" i="10" s="1"/>
  <c r="AC881" i="10" s="1"/>
  <c r="AB888" i="10"/>
  <c r="V889" i="10"/>
  <c r="W889" i="10" s="1"/>
  <c r="W892" i="10"/>
  <c r="AC830" i="10"/>
  <c r="AC838" i="10"/>
  <c r="AC817" i="10"/>
  <c r="AC795" i="10"/>
  <c r="W775" i="10"/>
  <c r="AC775" i="10" s="1"/>
  <c r="AC782" i="10"/>
  <c r="AB773" i="10"/>
  <c r="AB850" i="10"/>
  <c r="W789" i="10"/>
  <c r="W866" i="10"/>
  <c r="AC866" i="10" s="1"/>
  <c r="AC870" i="10"/>
  <c r="AC859" i="10"/>
  <c r="AB854" i="10"/>
  <c r="AC813" i="10"/>
  <c r="W773" i="10"/>
  <c r="W797" i="10"/>
  <c r="AC837" i="10"/>
  <c r="AC776" i="10"/>
  <c r="AC768" i="10"/>
  <c r="AC835" i="10"/>
  <c r="AC871" i="10"/>
  <c r="W808" i="10"/>
  <c r="AC808" i="10" s="1"/>
  <c r="W791" i="10"/>
  <c r="W857" i="10"/>
  <c r="AC843" i="10"/>
  <c r="AC786" i="10"/>
  <c r="AC785" i="10"/>
  <c r="AC856" i="10"/>
  <c r="AC777" i="10"/>
  <c r="AC811" i="10"/>
  <c r="AC803" i="10"/>
  <c r="AC772" i="10"/>
  <c r="W850" i="10"/>
  <c r="AB797" i="10"/>
  <c r="AC812" i="10"/>
  <c r="AC780" i="10"/>
  <c r="AA816" i="10"/>
  <c r="AB816" i="10" s="1"/>
  <c r="AC816" i="10" s="1"/>
  <c r="AC836" i="10"/>
  <c r="AC779" i="10"/>
  <c r="AB874" i="10"/>
  <c r="AC874" i="10" s="1"/>
  <c r="AB791" i="10"/>
  <c r="AB857" i="10"/>
  <c r="AC819" i="10"/>
  <c r="AC796" i="10"/>
  <c r="AC774" i="10"/>
  <c r="W793" i="10"/>
  <c r="AC793" i="10" s="1"/>
  <c r="AB842" i="10"/>
  <c r="AC842" i="10" s="1"/>
  <c r="AA841" i="10"/>
  <c r="AB841" i="10" s="1"/>
  <c r="AC841" i="10" s="1"/>
  <c r="J26" i="127"/>
  <c r="J27" i="127" s="1"/>
  <c r="J10" i="127" s="1"/>
  <c r="H41" i="94"/>
  <c r="O41" i="98"/>
  <c r="H41" i="127"/>
  <c r="H26" i="94"/>
  <c r="H27" i="94" s="1"/>
  <c r="H10" i="94" s="1"/>
  <c r="P41" i="98"/>
  <c r="L26" i="94"/>
  <c r="L27" i="94" s="1"/>
  <c r="L10" i="94" s="1"/>
  <c r="O41" i="94"/>
  <c r="N41" i="94"/>
  <c r="P26" i="94"/>
  <c r="P27" i="94" s="1"/>
  <c r="G26" i="94"/>
  <c r="G27" i="94" s="1"/>
  <c r="G10" i="94" s="1"/>
  <c r="J26" i="94"/>
  <c r="J27" i="94" s="1"/>
  <c r="J10" i="94" s="1"/>
  <c r="M26" i="94"/>
  <c r="M27" i="94" s="1"/>
  <c r="M10" i="94" s="1"/>
  <c r="O26" i="94"/>
  <c r="O27" i="94" s="1"/>
  <c r="N26" i="94"/>
  <c r="N27" i="94" s="1"/>
  <c r="G41" i="94"/>
  <c r="N26" i="98"/>
  <c r="N27" i="98" s="1"/>
  <c r="H26" i="127"/>
  <c r="H27" i="127" s="1"/>
  <c r="H10" i="127" s="1"/>
  <c r="H26" i="98"/>
  <c r="H27" i="98" s="1"/>
  <c r="H10" i="98" s="1"/>
  <c r="G41" i="98"/>
  <c r="O41" i="127"/>
  <c r="N41" i="98"/>
  <c r="P41" i="94"/>
  <c r="G41" i="127"/>
  <c r="P41" i="127"/>
  <c r="N41" i="127"/>
  <c r="P26" i="98"/>
  <c r="P27" i="98" s="1"/>
  <c r="J26" i="98"/>
  <c r="J27" i="98" s="1"/>
  <c r="J10" i="98" s="1"/>
  <c r="O26" i="98"/>
  <c r="O27" i="98" s="1"/>
  <c r="M26" i="98"/>
  <c r="M27" i="98" s="1"/>
  <c r="M10" i="98" s="1"/>
  <c r="G26" i="98"/>
  <c r="G27" i="98" s="1"/>
  <c r="G10" i="98" s="1"/>
  <c r="K26" i="98"/>
  <c r="K27" i="98" s="1"/>
  <c r="K10" i="98" s="1"/>
  <c r="I26" i="98"/>
  <c r="I27" i="98" s="1"/>
  <c r="I10" i="98" s="1"/>
  <c r="L26" i="98"/>
  <c r="L27" i="98" s="1"/>
  <c r="L10" i="98" s="1"/>
  <c r="H41" i="98"/>
  <c r="O26" i="96"/>
  <c r="O27" i="96" s="1"/>
  <c r="K26" i="96"/>
  <c r="K27" i="96" s="1"/>
  <c r="K10" i="96" s="1"/>
  <c r="J26" i="96"/>
  <c r="J27" i="96" s="1"/>
  <c r="J10" i="96" s="1"/>
  <c r="H26" i="96"/>
  <c r="H27" i="96" s="1"/>
  <c r="H10" i="96" s="1"/>
  <c r="L26" i="96"/>
  <c r="L27" i="96" s="1"/>
  <c r="L10" i="96" s="1"/>
  <c r="L43" i="100"/>
  <c r="G43" i="100"/>
  <c r="M43" i="100"/>
  <c r="H43" i="100"/>
  <c r="N43" i="100"/>
  <c r="P43" i="100"/>
  <c r="I43" i="100"/>
  <c r="J43" i="100"/>
  <c r="K43" i="100"/>
  <c r="O43" i="100"/>
  <c r="M26" i="91"/>
  <c r="M27" i="91" s="1"/>
  <c r="M10" i="91" s="1"/>
  <c r="I26" i="91"/>
  <c r="I27" i="91" s="1"/>
  <c r="I10" i="91" s="1"/>
  <c r="P26" i="91"/>
  <c r="P27" i="91" s="1"/>
  <c r="L26" i="91"/>
  <c r="L27" i="91" s="1"/>
  <c r="L10" i="91" s="1"/>
  <c r="H26" i="91"/>
  <c r="H27" i="91" s="1"/>
  <c r="H10" i="91" s="1"/>
  <c r="O26" i="91"/>
  <c r="O27" i="91" s="1"/>
  <c r="K26" i="91"/>
  <c r="K27" i="91" s="1"/>
  <c r="K10" i="91" s="1"/>
  <c r="G26" i="91"/>
  <c r="G27" i="91" s="1"/>
  <c r="G10" i="91" s="1"/>
  <c r="N26" i="91"/>
  <c r="N27" i="91" s="1"/>
  <c r="J26" i="91"/>
  <c r="J27" i="91" s="1"/>
  <c r="J10" i="91" s="1"/>
  <c r="N41" i="113"/>
  <c r="N46" i="113" s="1"/>
  <c r="P41" i="113"/>
  <c r="P46" i="113" s="1"/>
  <c r="H41" i="113"/>
  <c r="H46" i="113" s="1"/>
  <c r="G41" i="113"/>
  <c r="G46" i="113" s="1"/>
  <c r="O41" i="113"/>
  <c r="O46" i="113" s="1"/>
  <c r="P26" i="105"/>
  <c r="P27" i="105" s="1"/>
  <c r="L26" i="105"/>
  <c r="L27" i="105" s="1"/>
  <c r="L10" i="105" s="1"/>
  <c r="H26" i="105"/>
  <c r="H27" i="105" s="1"/>
  <c r="H10" i="105" s="1"/>
  <c r="O26" i="105"/>
  <c r="O27" i="105" s="1"/>
  <c r="K26" i="105"/>
  <c r="K27" i="105" s="1"/>
  <c r="K10" i="105" s="1"/>
  <c r="G26" i="105"/>
  <c r="N26" i="105"/>
  <c r="N27" i="105" s="1"/>
  <c r="J26" i="105"/>
  <c r="J27" i="105" s="1"/>
  <c r="J10" i="105" s="1"/>
  <c r="I26" i="105"/>
  <c r="I27" i="105" s="1"/>
  <c r="I10" i="105" s="1"/>
  <c r="M26" i="105"/>
  <c r="M27" i="105" s="1"/>
  <c r="M10" i="105" s="1"/>
  <c r="N41" i="93"/>
  <c r="P41" i="93"/>
  <c r="H41" i="93"/>
  <c r="O41" i="93"/>
  <c r="G41" i="93"/>
  <c r="M43" i="126"/>
  <c r="I43" i="126"/>
  <c r="P43" i="126"/>
  <c r="L43" i="126"/>
  <c r="H43" i="126"/>
  <c r="O43" i="126"/>
  <c r="K43" i="126"/>
  <c r="G43" i="126"/>
  <c r="N43" i="126"/>
  <c r="J43" i="126"/>
  <c r="N41" i="124"/>
  <c r="P41" i="124"/>
  <c r="H41" i="124"/>
  <c r="O41" i="124"/>
  <c r="G41" i="124"/>
  <c r="O26" i="108"/>
  <c r="O27" i="108" s="1"/>
  <c r="K26" i="108"/>
  <c r="K27" i="108" s="1"/>
  <c r="K10" i="108" s="1"/>
  <c r="G26" i="108"/>
  <c r="N26" i="108"/>
  <c r="N27" i="108" s="1"/>
  <c r="J26" i="108"/>
  <c r="J27" i="108" s="1"/>
  <c r="J10" i="108" s="1"/>
  <c r="M26" i="108"/>
  <c r="M27" i="108" s="1"/>
  <c r="M10" i="108" s="1"/>
  <c r="I26" i="108"/>
  <c r="I27" i="108" s="1"/>
  <c r="I10" i="108" s="1"/>
  <c r="L26" i="108"/>
  <c r="L27" i="108" s="1"/>
  <c r="L10" i="108" s="1"/>
  <c r="H26" i="108"/>
  <c r="H27" i="108" s="1"/>
  <c r="H10" i="108" s="1"/>
  <c r="P26" i="108"/>
  <c r="P27" i="108" s="1"/>
  <c r="P41" i="110"/>
  <c r="P46" i="110" s="1"/>
  <c r="H41" i="110"/>
  <c r="O41" i="110"/>
  <c r="O46" i="110" s="1"/>
  <c r="G41" i="110"/>
  <c r="G46" i="110" s="1"/>
  <c r="N41" i="110"/>
  <c r="O41" i="104"/>
  <c r="O46" i="104" s="1"/>
  <c r="G41" i="104"/>
  <c r="G46" i="104" s="1"/>
  <c r="N41" i="104"/>
  <c r="N46" i="104" s="1"/>
  <c r="P41" i="104"/>
  <c r="P46" i="104" s="1"/>
  <c r="H41" i="104"/>
  <c r="N26" i="104"/>
  <c r="N27" i="104" s="1"/>
  <c r="J26" i="104"/>
  <c r="J27" i="104" s="1"/>
  <c r="J10" i="104" s="1"/>
  <c r="M26" i="104"/>
  <c r="M27" i="104" s="1"/>
  <c r="M10" i="104" s="1"/>
  <c r="I26" i="104"/>
  <c r="I27" i="104" s="1"/>
  <c r="I10" i="104" s="1"/>
  <c r="P26" i="104"/>
  <c r="P27" i="104" s="1"/>
  <c r="L26" i="104"/>
  <c r="L27" i="104" s="1"/>
  <c r="L10" i="104" s="1"/>
  <c r="H26" i="104"/>
  <c r="H27" i="104" s="1"/>
  <c r="H10" i="104" s="1"/>
  <c r="O26" i="104"/>
  <c r="O27" i="104" s="1"/>
  <c r="K26" i="104"/>
  <c r="K27" i="104" s="1"/>
  <c r="K10" i="104" s="1"/>
  <c r="G26" i="104"/>
  <c r="P41" i="125"/>
  <c r="H41" i="125"/>
  <c r="O41" i="125"/>
  <c r="G41" i="125"/>
  <c r="N41" i="125"/>
  <c r="M43" i="117"/>
  <c r="O43" i="117"/>
  <c r="K43" i="117"/>
  <c r="P43" i="117"/>
  <c r="I43" i="117"/>
  <c r="N43" i="117"/>
  <c r="H43" i="117"/>
  <c r="L43" i="117"/>
  <c r="G43" i="117"/>
  <c r="J43" i="117"/>
  <c r="O43" i="129"/>
  <c r="K43" i="129"/>
  <c r="G43" i="129"/>
  <c r="M43" i="129"/>
  <c r="I43" i="129"/>
  <c r="L43" i="129"/>
  <c r="P43" i="129"/>
  <c r="N43" i="129"/>
  <c r="J43" i="129"/>
  <c r="H43" i="129"/>
  <c r="P41" i="103"/>
  <c r="P46" i="103" s="1"/>
  <c r="H41" i="103"/>
  <c r="H46" i="103" s="1"/>
  <c r="O41" i="103"/>
  <c r="O46" i="103" s="1"/>
  <c r="G41" i="103"/>
  <c r="N41" i="103"/>
  <c r="N46" i="103" s="1"/>
  <c r="P26" i="107"/>
  <c r="P27" i="107" s="1"/>
  <c r="L26" i="107"/>
  <c r="L27" i="107" s="1"/>
  <c r="L10" i="107" s="1"/>
  <c r="H26" i="107"/>
  <c r="H27" i="107" s="1"/>
  <c r="H10" i="107" s="1"/>
  <c r="O26" i="107"/>
  <c r="O27" i="107" s="1"/>
  <c r="K26" i="107"/>
  <c r="K27" i="107" s="1"/>
  <c r="K10" i="107" s="1"/>
  <c r="G26" i="107"/>
  <c r="N26" i="107"/>
  <c r="N27" i="107" s="1"/>
  <c r="J26" i="107"/>
  <c r="J27" i="107" s="1"/>
  <c r="J10" i="107" s="1"/>
  <c r="M26" i="107"/>
  <c r="M27" i="107" s="1"/>
  <c r="M10" i="107" s="1"/>
  <c r="I26" i="107"/>
  <c r="I27" i="107" s="1"/>
  <c r="I10" i="107" s="1"/>
  <c r="P43" i="122"/>
  <c r="L43" i="122"/>
  <c r="H43" i="122"/>
  <c r="O43" i="122"/>
  <c r="K43" i="122"/>
  <c r="G43" i="122"/>
  <c r="I43" i="122"/>
  <c r="N43" i="122"/>
  <c r="M43" i="122"/>
  <c r="J43" i="122"/>
  <c r="M43" i="91"/>
  <c r="I43" i="91"/>
  <c r="P43" i="91"/>
  <c r="L43" i="91"/>
  <c r="H43" i="91"/>
  <c r="O43" i="91"/>
  <c r="K43" i="91"/>
  <c r="G43" i="91"/>
  <c r="J43" i="91"/>
  <c r="N43" i="91"/>
  <c r="P41" i="120"/>
  <c r="H41" i="120"/>
  <c r="O41" i="120"/>
  <c r="G41" i="120"/>
  <c r="N41" i="120"/>
  <c r="P43" i="94"/>
  <c r="L43" i="94"/>
  <c r="H43" i="94"/>
  <c r="O43" i="94"/>
  <c r="K43" i="94"/>
  <c r="G43" i="94"/>
  <c r="N43" i="94"/>
  <c r="M43" i="94"/>
  <c r="J43" i="94"/>
  <c r="I43" i="94"/>
  <c r="M43" i="128"/>
  <c r="I43" i="128"/>
  <c r="P43" i="128"/>
  <c r="K43" i="128"/>
  <c r="O43" i="128"/>
  <c r="J43" i="128"/>
  <c r="N43" i="128"/>
  <c r="H43" i="128"/>
  <c r="L43" i="128"/>
  <c r="G43" i="128"/>
  <c r="M43" i="119"/>
  <c r="I43" i="119"/>
  <c r="P43" i="119"/>
  <c r="L43" i="119"/>
  <c r="H43" i="119"/>
  <c r="O43" i="119"/>
  <c r="K43" i="119"/>
  <c r="G43" i="119"/>
  <c r="J43" i="119"/>
  <c r="N43" i="119"/>
  <c r="N41" i="117"/>
  <c r="P41" i="117"/>
  <c r="H41" i="117"/>
  <c r="O41" i="117"/>
  <c r="G41" i="117"/>
  <c r="M26" i="109"/>
  <c r="M27" i="109" s="1"/>
  <c r="M10" i="109" s="1"/>
  <c r="I26" i="109"/>
  <c r="I27" i="109" s="1"/>
  <c r="I10" i="109" s="1"/>
  <c r="P26" i="109"/>
  <c r="P27" i="109" s="1"/>
  <c r="L26" i="109"/>
  <c r="L27" i="109" s="1"/>
  <c r="L10" i="109" s="1"/>
  <c r="H26" i="109"/>
  <c r="H27" i="109" s="1"/>
  <c r="H10" i="109" s="1"/>
  <c r="O26" i="109"/>
  <c r="O27" i="109" s="1"/>
  <c r="K26" i="109"/>
  <c r="K27" i="109" s="1"/>
  <c r="K10" i="109" s="1"/>
  <c r="G26" i="109"/>
  <c r="J26" i="109"/>
  <c r="J27" i="109" s="1"/>
  <c r="J10" i="109" s="1"/>
  <c r="N26" i="109"/>
  <c r="N27" i="109" s="1"/>
  <c r="O26" i="99"/>
  <c r="O27" i="99" s="1"/>
  <c r="K26" i="99"/>
  <c r="K27" i="99" s="1"/>
  <c r="K10" i="99" s="1"/>
  <c r="G26" i="99"/>
  <c r="G27" i="99" s="1"/>
  <c r="N26" i="99"/>
  <c r="N27" i="99" s="1"/>
  <c r="J26" i="99"/>
  <c r="J27" i="99" s="1"/>
  <c r="J10" i="99" s="1"/>
  <c r="M26" i="99"/>
  <c r="M27" i="99" s="1"/>
  <c r="M10" i="99" s="1"/>
  <c r="I26" i="99"/>
  <c r="I27" i="99" s="1"/>
  <c r="I10" i="99" s="1"/>
  <c r="L26" i="99"/>
  <c r="L27" i="99" s="1"/>
  <c r="L10" i="99" s="1"/>
  <c r="H26" i="99"/>
  <c r="H27" i="99" s="1"/>
  <c r="H10" i="99" s="1"/>
  <c r="P26" i="99"/>
  <c r="P27" i="99" s="1"/>
  <c r="P43" i="96"/>
  <c r="P46" i="96" s="1"/>
  <c r="P11" i="96" s="1"/>
  <c r="L43" i="96"/>
  <c r="H43" i="96"/>
  <c r="H46" i="96" s="1"/>
  <c r="O43" i="96"/>
  <c r="O46" i="96" s="1"/>
  <c r="K43" i="96"/>
  <c r="G43" i="96"/>
  <c r="G46" i="96" s="1"/>
  <c r="M43" i="96"/>
  <c r="J43" i="96"/>
  <c r="I43" i="96"/>
  <c r="N43" i="96"/>
  <c r="N46" i="96" s="1"/>
  <c r="M26" i="124"/>
  <c r="M27" i="124" s="1"/>
  <c r="M10" i="124" s="1"/>
  <c r="I26" i="124"/>
  <c r="I27" i="124" s="1"/>
  <c r="I10" i="124" s="1"/>
  <c r="O26" i="124"/>
  <c r="O27" i="124" s="1"/>
  <c r="K26" i="124"/>
  <c r="K27" i="124" s="1"/>
  <c r="K10" i="124" s="1"/>
  <c r="G26" i="124"/>
  <c r="G27" i="124" s="1"/>
  <c r="G10" i="124" s="1"/>
  <c r="J26" i="124"/>
  <c r="J27" i="124" s="1"/>
  <c r="J10" i="124" s="1"/>
  <c r="P26" i="124"/>
  <c r="P27" i="124" s="1"/>
  <c r="H26" i="124"/>
  <c r="H27" i="124" s="1"/>
  <c r="H10" i="124" s="1"/>
  <c r="N26" i="124"/>
  <c r="N27" i="124" s="1"/>
  <c r="L26" i="124"/>
  <c r="L27" i="124" s="1"/>
  <c r="L10" i="124" s="1"/>
  <c r="M43" i="130"/>
  <c r="I43" i="130"/>
  <c r="P43" i="130"/>
  <c r="L43" i="130"/>
  <c r="H43" i="130"/>
  <c r="O43" i="130"/>
  <c r="K43" i="130"/>
  <c r="G43" i="130"/>
  <c r="N43" i="130"/>
  <c r="J43" i="130"/>
  <c r="M26" i="126"/>
  <c r="M27" i="126" s="1"/>
  <c r="M10" i="126" s="1"/>
  <c r="I26" i="126"/>
  <c r="I27" i="126" s="1"/>
  <c r="I10" i="126" s="1"/>
  <c r="P26" i="126"/>
  <c r="P27" i="126" s="1"/>
  <c r="L26" i="126"/>
  <c r="L27" i="126" s="1"/>
  <c r="L10" i="126" s="1"/>
  <c r="H26" i="126"/>
  <c r="H27" i="126" s="1"/>
  <c r="H10" i="126" s="1"/>
  <c r="O26" i="126"/>
  <c r="O27" i="126" s="1"/>
  <c r="K26" i="126"/>
  <c r="K27" i="126" s="1"/>
  <c r="K10" i="126" s="1"/>
  <c r="G26" i="126"/>
  <c r="G27" i="126" s="1"/>
  <c r="J26" i="126"/>
  <c r="J27" i="126" s="1"/>
  <c r="J10" i="126" s="1"/>
  <c r="N26" i="126"/>
  <c r="N27" i="126" s="1"/>
  <c r="N41" i="126"/>
  <c r="P41" i="126"/>
  <c r="H41" i="126"/>
  <c r="G41" i="126"/>
  <c r="O41" i="126"/>
  <c r="P41" i="118"/>
  <c r="H41" i="118"/>
  <c r="O41" i="118"/>
  <c r="G41" i="118"/>
  <c r="N41" i="118"/>
  <c r="M26" i="96"/>
  <c r="M27" i="96" s="1"/>
  <c r="M10" i="96" s="1"/>
  <c r="P41" i="112"/>
  <c r="P46" i="112" s="1"/>
  <c r="H41" i="112"/>
  <c r="O41" i="112"/>
  <c r="O46" i="112" s="1"/>
  <c r="G41" i="112"/>
  <c r="G46" i="112" s="1"/>
  <c r="N41" i="112"/>
  <c r="N46" i="112" s="1"/>
  <c r="O26" i="112"/>
  <c r="O27" i="112" s="1"/>
  <c r="K26" i="112"/>
  <c r="K27" i="112" s="1"/>
  <c r="K10" i="112" s="1"/>
  <c r="G26" i="112"/>
  <c r="N26" i="112"/>
  <c r="N27" i="112" s="1"/>
  <c r="J26" i="112"/>
  <c r="J27" i="112" s="1"/>
  <c r="J10" i="112" s="1"/>
  <c r="M26" i="112"/>
  <c r="M27" i="112" s="1"/>
  <c r="M10" i="112" s="1"/>
  <c r="I26" i="112"/>
  <c r="I27" i="112" s="1"/>
  <c r="I10" i="112" s="1"/>
  <c r="P26" i="112"/>
  <c r="P27" i="112" s="1"/>
  <c r="L26" i="112"/>
  <c r="L27" i="112" s="1"/>
  <c r="L10" i="112" s="1"/>
  <c r="H26" i="112"/>
  <c r="H27" i="112" s="1"/>
  <c r="H10" i="112" s="1"/>
  <c r="M26" i="119"/>
  <c r="M27" i="119" s="1"/>
  <c r="M10" i="119" s="1"/>
  <c r="I26" i="119"/>
  <c r="I27" i="119" s="1"/>
  <c r="I10" i="119" s="1"/>
  <c r="P26" i="119"/>
  <c r="P27" i="119" s="1"/>
  <c r="L26" i="119"/>
  <c r="L27" i="119" s="1"/>
  <c r="L10" i="119" s="1"/>
  <c r="H26" i="119"/>
  <c r="H27" i="119" s="1"/>
  <c r="H10" i="119" s="1"/>
  <c r="O26" i="119"/>
  <c r="O27" i="119" s="1"/>
  <c r="K26" i="119"/>
  <c r="K27" i="119" s="1"/>
  <c r="K10" i="119" s="1"/>
  <c r="G26" i="119"/>
  <c r="N26" i="119"/>
  <c r="N27" i="119" s="1"/>
  <c r="J26" i="119"/>
  <c r="J27" i="119" s="1"/>
  <c r="J10" i="119" s="1"/>
  <c r="P41" i="129"/>
  <c r="H41" i="129"/>
  <c r="N41" i="129"/>
  <c r="O41" i="129"/>
  <c r="G41" i="129"/>
  <c r="P26" i="103"/>
  <c r="P27" i="103" s="1"/>
  <c r="L26" i="103"/>
  <c r="L27" i="103" s="1"/>
  <c r="L10" i="103" s="1"/>
  <c r="H26" i="103"/>
  <c r="H27" i="103" s="1"/>
  <c r="H10" i="103" s="1"/>
  <c r="O26" i="103"/>
  <c r="O27" i="103" s="1"/>
  <c r="K26" i="103"/>
  <c r="K27" i="103" s="1"/>
  <c r="K10" i="103" s="1"/>
  <c r="G26" i="103"/>
  <c r="N26" i="103"/>
  <c r="N27" i="103" s="1"/>
  <c r="J26" i="103"/>
  <c r="J27" i="103" s="1"/>
  <c r="J10" i="103" s="1"/>
  <c r="M26" i="103"/>
  <c r="M27" i="103" s="1"/>
  <c r="M10" i="103" s="1"/>
  <c r="I26" i="103"/>
  <c r="I27" i="103" s="1"/>
  <c r="I10" i="103" s="1"/>
  <c r="P41" i="97"/>
  <c r="P46" i="97" s="1"/>
  <c r="O41" i="97"/>
  <c r="G41" i="97"/>
  <c r="G46" i="97" s="1"/>
  <c r="N41" i="97"/>
  <c r="N46" i="97" s="1"/>
  <c r="H41" i="97"/>
  <c r="H46" i="97" s="1"/>
  <c r="P41" i="92"/>
  <c r="H41" i="92"/>
  <c r="O41" i="92"/>
  <c r="G41" i="92"/>
  <c r="N41" i="92"/>
  <c r="L26" i="127"/>
  <c r="L27" i="127" s="1"/>
  <c r="L10" i="127" s="1"/>
  <c r="G26" i="127"/>
  <c r="G27" i="127" s="1"/>
  <c r="N26" i="95"/>
  <c r="N27" i="95" s="1"/>
  <c r="J26" i="95"/>
  <c r="J27" i="95" s="1"/>
  <c r="J10" i="95" s="1"/>
  <c r="M26" i="95"/>
  <c r="M27" i="95" s="1"/>
  <c r="M10" i="95" s="1"/>
  <c r="I26" i="95"/>
  <c r="I27" i="95" s="1"/>
  <c r="I10" i="95" s="1"/>
  <c r="K26" i="95"/>
  <c r="K27" i="95" s="1"/>
  <c r="K10" i="95" s="1"/>
  <c r="P26" i="95"/>
  <c r="P27" i="95" s="1"/>
  <c r="H26" i="95"/>
  <c r="H27" i="95" s="1"/>
  <c r="H10" i="95" s="1"/>
  <c r="O26" i="95"/>
  <c r="O27" i="95" s="1"/>
  <c r="G26" i="95"/>
  <c r="G27" i="95" s="1"/>
  <c r="G10" i="95" s="1"/>
  <c r="L26" i="95"/>
  <c r="L27" i="95" s="1"/>
  <c r="L10" i="95" s="1"/>
  <c r="O43" i="118"/>
  <c r="K43" i="118"/>
  <c r="G43" i="118"/>
  <c r="N43" i="118"/>
  <c r="J43" i="118"/>
  <c r="M43" i="118"/>
  <c r="I43" i="118"/>
  <c r="L43" i="118"/>
  <c r="H43" i="118"/>
  <c r="P43" i="118"/>
  <c r="M43" i="124"/>
  <c r="I43" i="124"/>
  <c r="O43" i="124"/>
  <c r="K43" i="124"/>
  <c r="G43" i="124"/>
  <c r="L43" i="124"/>
  <c r="J43" i="124"/>
  <c r="P43" i="124"/>
  <c r="H43" i="124"/>
  <c r="N43" i="124"/>
  <c r="N41" i="115"/>
  <c r="N46" i="115" s="1"/>
  <c r="P41" i="115"/>
  <c r="P46" i="115" s="1"/>
  <c r="H41" i="115"/>
  <c r="H46" i="115" s="1"/>
  <c r="O41" i="115"/>
  <c r="G41" i="115"/>
  <c r="G46" i="115" s="1"/>
  <c r="O43" i="50"/>
  <c r="K43" i="50"/>
  <c r="G43" i="50"/>
  <c r="N43" i="50"/>
  <c r="J43" i="50"/>
  <c r="M43" i="50"/>
  <c r="I43" i="50"/>
  <c r="L43" i="50"/>
  <c r="H43" i="50"/>
  <c r="P43" i="50"/>
  <c r="O26" i="116"/>
  <c r="O27" i="116" s="1"/>
  <c r="K26" i="116"/>
  <c r="K27" i="116" s="1"/>
  <c r="K10" i="116" s="1"/>
  <c r="G26" i="116"/>
  <c r="N26" i="116"/>
  <c r="N27" i="116" s="1"/>
  <c r="J26" i="116"/>
  <c r="J27" i="116" s="1"/>
  <c r="J10" i="116" s="1"/>
  <c r="M26" i="116"/>
  <c r="M27" i="116" s="1"/>
  <c r="M10" i="116" s="1"/>
  <c r="I26" i="116"/>
  <c r="I27" i="116" s="1"/>
  <c r="I10" i="116" s="1"/>
  <c r="L26" i="116"/>
  <c r="L27" i="116" s="1"/>
  <c r="L10" i="116" s="1"/>
  <c r="H26" i="116"/>
  <c r="H27" i="116" s="1"/>
  <c r="H10" i="116" s="1"/>
  <c r="P26" i="116"/>
  <c r="P27" i="116" s="1"/>
  <c r="P26" i="122"/>
  <c r="P27" i="122" s="1"/>
  <c r="L26" i="122"/>
  <c r="L27" i="122" s="1"/>
  <c r="L10" i="122" s="1"/>
  <c r="H26" i="122"/>
  <c r="H27" i="122" s="1"/>
  <c r="H10" i="122" s="1"/>
  <c r="O26" i="122"/>
  <c r="O27" i="122" s="1"/>
  <c r="K26" i="122"/>
  <c r="K27" i="122" s="1"/>
  <c r="K10" i="122" s="1"/>
  <c r="G26" i="122"/>
  <c r="G27" i="122" s="1"/>
  <c r="N26" i="122"/>
  <c r="N27" i="122" s="1"/>
  <c r="M26" i="122"/>
  <c r="M27" i="122" s="1"/>
  <c r="M10" i="122" s="1"/>
  <c r="J26" i="122"/>
  <c r="J27" i="122" s="1"/>
  <c r="J10" i="122" s="1"/>
  <c r="I26" i="122"/>
  <c r="I27" i="122" s="1"/>
  <c r="I10" i="122" s="1"/>
  <c r="N41" i="100"/>
  <c r="O41" i="100"/>
  <c r="G41" i="100"/>
  <c r="H41" i="100"/>
  <c r="P41" i="100"/>
  <c r="P41" i="123"/>
  <c r="P46" i="123" s="1"/>
  <c r="H41" i="123"/>
  <c r="N41" i="123"/>
  <c r="N46" i="123" s="1"/>
  <c r="O41" i="123"/>
  <c r="O46" i="123" s="1"/>
  <c r="G41" i="123"/>
  <c r="G46" i="123" s="1"/>
  <c r="O41" i="106"/>
  <c r="O46" i="106" s="1"/>
  <c r="G41" i="106"/>
  <c r="G46" i="106" s="1"/>
  <c r="N41" i="106"/>
  <c r="N46" i="106" s="1"/>
  <c r="H41" i="106"/>
  <c r="H46" i="106" s="1"/>
  <c r="P41" i="106"/>
  <c r="P46" i="106" s="1"/>
  <c r="N26" i="106"/>
  <c r="N27" i="106" s="1"/>
  <c r="J26" i="106"/>
  <c r="J27" i="106" s="1"/>
  <c r="J10" i="106" s="1"/>
  <c r="M26" i="106"/>
  <c r="M27" i="106" s="1"/>
  <c r="M10" i="106" s="1"/>
  <c r="I26" i="106"/>
  <c r="I27" i="106" s="1"/>
  <c r="I10" i="106" s="1"/>
  <c r="P26" i="106"/>
  <c r="P27" i="106" s="1"/>
  <c r="L26" i="106"/>
  <c r="L27" i="106" s="1"/>
  <c r="L10" i="106" s="1"/>
  <c r="H26" i="106"/>
  <c r="H27" i="106" s="1"/>
  <c r="H10" i="106" s="1"/>
  <c r="O26" i="106"/>
  <c r="O27" i="106" s="1"/>
  <c r="K26" i="106"/>
  <c r="K27" i="106" s="1"/>
  <c r="K10" i="106" s="1"/>
  <c r="G26" i="106"/>
  <c r="O26" i="120"/>
  <c r="O27" i="120" s="1"/>
  <c r="K26" i="120"/>
  <c r="K27" i="120" s="1"/>
  <c r="K10" i="120" s="1"/>
  <c r="G26" i="120"/>
  <c r="G27" i="120" s="1"/>
  <c r="N26" i="120"/>
  <c r="N27" i="120" s="1"/>
  <c r="J26" i="120"/>
  <c r="J27" i="120" s="1"/>
  <c r="J10" i="120" s="1"/>
  <c r="M26" i="120"/>
  <c r="M27" i="120" s="1"/>
  <c r="M10" i="120" s="1"/>
  <c r="I26" i="120"/>
  <c r="I27" i="120" s="1"/>
  <c r="I10" i="120" s="1"/>
  <c r="L26" i="120"/>
  <c r="L27" i="120" s="1"/>
  <c r="L10" i="120" s="1"/>
  <c r="H26" i="120"/>
  <c r="H27" i="120" s="1"/>
  <c r="H10" i="120" s="1"/>
  <c r="P26" i="120"/>
  <c r="P27" i="120" s="1"/>
  <c r="O26" i="123"/>
  <c r="O27" i="123" s="1"/>
  <c r="K26" i="123"/>
  <c r="K27" i="123" s="1"/>
  <c r="K10" i="123" s="1"/>
  <c r="M26" i="123"/>
  <c r="M27" i="123" s="1"/>
  <c r="M10" i="123" s="1"/>
  <c r="J26" i="123"/>
  <c r="J27" i="123" s="1"/>
  <c r="J10" i="123" s="1"/>
  <c r="P26" i="123"/>
  <c r="P27" i="123" s="1"/>
  <c r="I26" i="123"/>
  <c r="I27" i="123" s="1"/>
  <c r="I10" i="123" s="1"/>
  <c r="N26" i="123"/>
  <c r="N27" i="123" s="1"/>
  <c r="H26" i="123"/>
  <c r="H27" i="123" s="1"/>
  <c r="H10" i="123" s="1"/>
  <c r="L26" i="123"/>
  <c r="L27" i="123" s="1"/>
  <c r="L10" i="123" s="1"/>
  <c r="G26" i="123"/>
  <c r="N43" i="121"/>
  <c r="J43" i="121"/>
  <c r="M43" i="121"/>
  <c r="I43" i="121"/>
  <c r="P43" i="121"/>
  <c r="H43" i="121"/>
  <c r="O43" i="121"/>
  <c r="G43" i="121"/>
  <c r="L43" i="121"/>
  <c r="K43" i="121"/>
  <c r="M43" i="93"/>
  <c r="I43" i="93"/>
  <c r="L43" i="93"/>
  <c r="G43" i="93"/>
  <c r="P43" i="93"/>
  <c r="K43" i="93"/>
  <c r="O43" i="93"/>
  <c r="J43" i="93"/>
  <c r="N43" i="93"/>
  <c r="H43" i="93"/>
  <c r="M43" i="98"/>
  <c r="I43" i="98"/>
  <c r="P43" i="98"/>
  <c r="L43" i="98"/>
  <c r="H43" i="98"/>
  <c r="O43" i="98"/>
  <c r="K43" i="98"/>
  <c r="G43" i="98"/>
  <c r="J43" i="98"/>
  <c r="N43" i="98"/>
  <c r="M26" i="117"/>
  <c r="M27" i="117" s="1"/>
  <c r="M10" i="117" s="1"/>
  <c r="I26" i="117"/>
  <c r="I27" i="117" s="1"/>
  <c r="I10" i="117" s="1"/>
  <c r="P26" i="117"/>
  <c r="P27" i="117" s="1"/>
  <c r="L26" i="117"/>
  <c r="L27" i="117" s="1"/>
  <c r="L10" i="117" s="1"/>
  <c r="H26" i="117"/>
  <c r="H27" i="117" s="1"/>
  <c r="H10" i="117" s="1"/>
  <c r="O26" i="117"/>
  <c r="O27" i="117" s="1"/>
  <c r="K26" i="117"/>
  <c r="K27" i="117" s="1"/>
  <c r="K10" i="117" s="1"/>
  <c r="G26" i="117"/>
  <c r="G27" i="117" s="1"/>
  <c r="N26" i="117"/>
  <c r="N27" i="117" s="1"/>
  <c r="J26" i="117"/>
  <c r="J27" i="117" s="1"/>
  <c r="J10" i="117" s="1"/>
  <c r="M26" i="113"/>
  <c r="M27" i="113" s="1"/>
  <c r="M10" i="113" s="1"/>
  <c r="I26" i="113"/>
  <c r="I27" i="113" s="1"/>
  <c r="I10" i="113" s="1"/>
  <c r="P26" i="113"/>
  <c r="P27" i="113" s="1"/>
  <c r="L26" i="113"/>
  <c r="L27" i="113" s="1"/>
  <c r="L10" i="113" s="1"/>
  <c r="H26" i="113"/>
  <c r="H27" i="113" s="1"/>
  <c r="H10" i="113" s="1"/>
  <c r="O26" i="113"/>
  <c r="O27" i="113" s="1"/>
  <c r="K26" i="113"/>
  <c r="K27" i="113" s="1"/>
  <c r="K10" i="113" s="1"/>
  <c r="G26" i="113"/>
  <c r="N26" i="113"/>
  <c r="N27" i="113" s="1"/>
  <c r="J26" i="113"/>
  <c r="J27" i="113" s="1"/>
  <c r="J10" i="113" s="1"/>
  <c r="M26" i="93"/>
  <c r="M27" i="93" s="1"/>
  <c r="M10" i="93" s="1"/>
  <c r="I26" i="93"/>
  <c r="I27" i="93" s="1"/>
  <c r="I10" i="93" s="1"/>
  <c r="P26" i="93"/>
  <c r="P27" i="93" s="1"/>
  <c r="L26" i="93"/>
  <c r="L27" i="93" s="1"/>
  <c r="L10" i="93" s="1"/>
  <c r="H26" i="93"/>
  <c r="H27" i="93" s="1"/>
  <c r="H10" i="93" s="1"/>
  <c r="O26" i="93"/>
  <c r="O27" i="93" s="1"/>
  <c r="K26" i="93"/>
  <c r="K27" i="93" s="1"/>
  <c r="K10" i="93" s="1"/>
  <c r="G26" i="93"/>
  <c r="J26" i="93"/>
  <c r="J27" i="93" s="1"/>
  <c r="J10" i="93" s="1"/>
  <c r="N26" i="93"/>
  <c r="N27" i="93" s="1"/>
  <c r="M26" i="111"/>
  <c r="M27" i="111" s="1"/>
  <c r="M10" i="111" s="1"/>
  <c r="I26" i="111"/>
  <c r="I27" i="111" s="1"/>
  <c r="I10" i="111" s="1"/>
  <c r="P26" i="111"/>
  <c r="P27" i="111" s="1"/>
  <c r="L26" i="111"/>
  <c r="L27" i="111" s="1"/>
  <c r="L10" i="111" s="1"/>
  <c r="H26" i="111"/>
  <c r="H27" i="111" s="1"/>
  <c r="H10" i="111" s="1"/>
  <c r="O26" i="111"/>
  <c r="O27" i="111" s="1"/>
  <c r="K26" i="111"/>
  <c r="K27" i="111" s="1"/>
  <c r="K10" i="111" s="1"/>
  <c r="G26" i="111"/>
  <c r="N26" i="111"/>
  <c r="N27" i="111" s="1"/>
  <c r="J26" i="111"/>
  <c r="J27" i="111" s="1"/>
  <c r="J10" i="111" s="1"/>
  <c r="M26" i="102"/>
  <c r="M27" i="102" s="1"/>
  <c r="M10" i="102" s="1"/>
  <c r="I26" i="102"/>
  <c r="I27" i="102" s="1"/>
  <c r="I10" i="102" s="1"/>
  <c r="P26" i="102"/>
  <c r="P27" i="102" s="1"/>
  <c r="L26" i="102"/>
  <c r="L27" i="102" s="1"/>
  <c r="L10" i="102" s="1"/>
  <c r="H26" i="102"/>
  <c r="H27" i="102" s="1"/>
  <c r="H10" i="102" s="1"/>
  <c r="K26" i="102"/>
  <c r="K27" i="102" s="1"/>
  <c r="K10" i="102" s="1"/>
  <c r="J26" i="102"/>
  <c r="J27" i="102" s="1"/>
  <c r="J10" i="102" s="1"/>
  <c r="O26" i="102"/>
  <c r="O27" i="102" s="1"/>
  <c r="G26" i="102"/>
  <c r="N26" i="102"/>
  <c r="N27" i="102" s="1"/>
  <c r="N41" i="102"/>
  <c r="P41" i="102"/>
  <c r="H41" i="102"/>
  <c r="H46" i="102" s="1"/>
  <c r="G41" i="102"/>
  <c r="G46" i="102" s="1"/>
  <c r="O41" i="102"/>
  <c r="P41" i="50"/>
  <c r="H41" i="50"/>
  <c r="O41" i="50"/>
  <c r="G41" i="50"/>
  <c r="N41" i="50"/>
  <c r="O26" i="50"/>
  <c r="O27" i="50" s="1"/>
  <c r="K26" i="50"/>
  <c r="K27" i="50" s="1"/>
  <c r="K10" i="50" s="1"/>
  <c r="G26" i="50"/>
  <c r="G27" i="50" s="1"/>
  <c r="G10" i="50" s="1"/>
  <c r="N26" i="50"/>
  <c r="N27" i="50" s="1"/>
  <c r="J26" i="50"/>
  <c r="J27" i="50" s="1"/>
  <c r="J10" i="50" s="1"/>
  <c r="M26" i="50"/>
  <c r="M27" i="50" s="1"/>
  <c r="M10" i="50" s="1"/>
  <c r="I26" i="50"/>
  <c r="I27" i="50" s="1"/>
  <c r="I10" i="50" s="1"/>
  <c r="H26" i="50"/>
  <c r="H27" i="50" s="1"/>
  <c r="H10" i="50" s="1"/>
  <c r="L26" i="50"/>
  <c r="L27" i="50" s="1"/>
  <c r="L10" i="50" s="1"/>
  <c r="P26" i="50"/>
  <c r="P27" i="50" s="1"/>
  <c r="M43" i="5"/>
  <c r="I43" i="5"/>
  <c r="P43" i="5"/>
  <c r="L43" i="5"/>
  <c r="H43" i="5"/>
  <c r="O43" i="5"/>
  <c r="K43" i="5"/>
  <c r="G43" i="5"/>
  <c r="J43" i="5"/>
  <c r="N43" i="5"/>
  <c r="O26" i="118"/>
  <c r="O27" i="118" s="1"/>
  <c r="K26" i="118"/>
  <c r="K27" i="118" s="1"/>
  <c r="K10" i="118" s="1"/>
  <c r="G26" i="118"/>
  <c r="G27" i="118" s="1"/>
  <c r="M26" i="118"/>
  <c r="M27" i="118" s="1"/>
  <c r="M10" i="118" s="1"/>
  <c r="I26" i="118"/>
  <c r="I27" i="118" s="1"/>
  <c r="I10" i="118" s="1"/>
  <c r="N26" i="118"/>
  <c r="N27" i="118" s="1"/>
  <c r="L26" i="118"/>
  <c r="L27" i="118" s="1"/>
  <c r="L10" i="118" s="1"/>
  <c r="J26" i="118"/>
  <c r="J27" i="118" s="1"/>
  <c r="J10" i="118" s="1"/>
  <c r="H26" i="118"/>
  <c r="H27" i="118" s="1"/>
  <c r="H10" i="118" s="1"/>
  <c r="P26" i="118"/>
  <c r="P27" i="118" s="1"/>
  <c r="P41" i="108"/>
  <c r="P46" i="108" s="1"/>
  <c r="H41" i="108"/>
  <c r="O41" i="108"/>
  <c r="O46" i="108" s="1"/>
  <c r="G41" i="108"/>
  <c r="G46" i="108" s="1"/>
  <c r="N41" i="108"/>
  <c r="N46" i="108" s="1"/>
  <c r="I26" i="96"/>
  <c r="I27" i="96" s="1"/>
  <c r="I10" i="96" s="1"/>
  <c r="P26" i="96"/>
  <c r="P27" i="96" s="1"/>
  <c r="O43" i="125"/>
  <c r="K43" i="125"/>
  <c r="G43" i="125"/>
  <c r="N43" i="125"/>
  <c r="J43" i="125"/>
  <c r="M43" i="125"/>
  <c r="I43" i="125"/>
  <c r="P43" i="125"/>
  <c r="L43" i="125"/>
  <c r="H43" i="125"/>
  <c r="N26" i="97"/>
  <c r="N27" i="97" s="1"/>
  <c r="J26" i="97"/>
  <c r="J27" i="97" s="1"/>
  <c r="J10" i="97" s="1"/>
  <c r="M26" i="97"/>
  <c r="M27" i="97" s="1"/>
  <c r="M10" i="97" s="1"/>
  <c r="I26" i="97"/>
  <c r="I27" i="97" s="1"/>
  <c r="I10" i="97" s="1"/>
  <c r="P26" i="97"/>
  <c r="P27" i="97" s="1"/>
  <c r="H26" i="97"/>
  <c r="H27" i="97" s="1"/>
  <c r="H10" i="97" s="1"/>
  <c r="O26" i="97"/>
  <c r="O27" i="97" s="1"/>
  <c r="G26" i="97"/>
  <c r="L26" i="97"/>
  <c r="L27" i="97" s="1"/>
  <c r="L10" i="97" s="1"/>
  <c r="K26" i="97"/>
  <c r="K27" i="97" s="1"/>
  <c r="K10" i="97" s="1"/>
  <c r="O43" i="92"/>
  <c r="K43" i="92"/>
  <c r="G43" i="92"/>
  <c r="N43" i="92"/>
  <c r="J43" i="92"/>
  <c r="M43" i="92"/>
  <c r="I43" i="92"/>
  <c r="P43" i="92"/>
  <c r="L43" i="92"/>
  <c r="H43" i="92"/>
  <c r="M26" i="127"/>
  <c r="M27" i="127" s="1"/>
  <c r="M10" i="127" s="1"/>
  <c r="K26" i="127"/>
  <c r="K27" i="127" s="1"/>
  <c r="K10" i="127" s="1"/>
  <c r="M26" i="5"/>
  <c r="M27" i="5" s="1"/>
  <c r="M10" i="5" s="1"/>
  <c r="I26" i="5"/>
  <c r="I27" i="5" s="1"/>
  <c r="I10" i="5" s="1"/>
  <c r="P26" i="5"/>
  <c r="P27" i="5" s="1"/>
  <c r="L26" i="5"/>
  <c r="L27" i="5" s="1"/>
  <c r="L10" i="5" s="1"/>
  <c r="H26" i="5"/>
  <c r="H27" i="5" s="1"/>
  <c r="H10" i="5" s="1"/>
  <c r="O26" i="5"/>
  <c r="O27" i="5" s="1"/>
  <c r="K26" i="5"/>
  <c r="K27" i="5" s="1"/>
  <c r="K10" i="5" s="1"/>
  <c r="G26" i="5"/>
  <c r="N26" i="5"/>
  <c r="N27" i="5" s="1"/>
  <c r="J26" i="5"/>
  <c r="J27" i="5" s="1"/>
  <c r="J10" i="5" s="1"/>
  <c r="M26" i="115"/>
  <c r="M27" i="115" s="1"/>
  <c r="M10" i="115" s="1"/>
  <c r="I26" i="115"/>
  <c r="I27" i="115" s="1"/>
  <c r="I10" i="115" s="1"/>
  <c r="P26" i="115"/>
  <c r="P27" i="115" s="1"/>
  <c r="L26" i="115"/>
  <c r="L27" i="115" s="1"/>
  <c r="L10" i="115" s="1"/>
  <c r="H26" i="115"/>
  <c r="H27" i="115" s="1"/>
  <c r="H10" i="115" s="1"/>
  <c r="O26" i="115"/>
  <c r="O27" i="115" s="1"/>
  <c r="K26" i="115"/>
  <c r="K27" i="115" s="1"/>
  <c r="K10" i="115" s="1"/>
  <c r="G26" i="115"/>
  <c r="N26" i="115"/>
  <c r="N27" i="115" s="1"/>
  <c r="J26" i="115"/>
  <c r="J27" i="115" s="1"/>
  <c r="J10" i="115" s="1"/>
  <c r="N43" i="95"/>
  <c r="J43" i="95"/>
  <c r="M43" i="95"/>
  <c r="I43" i="95"/>
  <c r="L43" i="95"/>
  <c r="K43" i="95"/>
  <c r="P43" i="95"/>
  <c r="H43" i="95"/>
  <c r="O43" i="95"/>
  <c r="G43" i="95"/>
  <c r="O41" i="121"/>
  <c r="G41" i="121"/>
  <c r="N41" i="121"/>
  <c r="P41" i="121"/>
  <c r="H41" i="121"/>
  <c r="N26" i="121"/>
  <c r="N27" i="121" s="1"/>
  <c r="J26" i="121"/>
  <c r="J27" i="121" s="1"/>
  <c r="J10" i="121" s="1"/>
  <c r="M26" i="121"/>
  <c r="M27" i="121" s="1"/>
  <c r="M10" i="121" s="1"/>
  <c r="I26" i="121"/>
  <c r="I27" i="121" s="1"/>
  <c r="I10" i="121" s="1"/>
  <c r="O26" i="121"/>
  <c r="O27" i="121" s="1"/>
  <c r="G26" i="121"/>
  <c r="G27" i="121" s="1"/>
  <c r="L26" i="121"/>
  <c r="L27" i="121" s="1"/>
  <c r="L10" i="121" s="1"/>
  <c r="K26" i="121"/>
  <c r="K27" i="121" s="1"/>
  <c r="K10" i="121" s="1"/>
  <c r="P26" i="121"/>
  <c r="P27" i="121" s="1"/>
  <c r="H26" i="121"/>
  <c r="H27" i="121" s="1"/>
  <c r="H10" i="121" s="1"/>
  <c r="O43" i="99"/>
  <c r="K43" i="99"/>
  <c r="G43" i="99"/>
  <c r="N43" i="99"/>
  <c r="I43" i="99"/>
  <c r="M43" i="99"/>
  <c r="H43" i="99"/>
  <c r="L43" i="99"/>
  <c r="P43" i="99"/>
  <c r="J43" i="99"/>
  <c r="I26" i="94"/>
  <c r="I27" i="94" s="1"/>
  <c r="I10" i="94" s="1"/>
  <c r="K26" i="94"/>
  <c r="K27" i="94" s="1"/>
  <c r="K10" i="94" s="1"/>
  <c r="O43" i="127"/>
  <c r="K43" i="127"/>
  <c r="G43" i="127"/>
  <c r="N43" i="127"/>
  <c r="I43" i="127"/>
  <c r="M43" i="127"/>
  <c r="H43" i="127"/>
  <c r="L43" i="127"/>
  <c r="J43" i="127"/>
  <c r="P43" i="127"/>
  <c r="N41" i="91"/>
  <c r="P41" i="91"/>
  <c r="H41" i="91"/>
  <c r="O41" i="91"/>
  <c r="G41" i="91"/>
  <c r="N41" i="109"/>
  <c r="P41" i="109"/>
  <c r="H41" i="109"/>
  <c r="H46" i="109" s="1"/>
  <c r="O41" i="109"/>
  <c r="G41" i="109"/>
  <c r="G46" i="109" s="1"/>
  <c r="P41" i="105"/>
  <c r="H41" i="105"/>
  <c r="H46" i="105" s="1"/>
  <c r="O41" i="105"/>
  <c r="G41" i="105"/>
  <c r="G46" i="105" s="1"/>
  <c r="N41" i="105"/>
  <c r="N46" i="105" s="1"/>
  <c r="P41" i="114"/>
  <c r="H41" i="114"/>
  <c r="H46" i="114" s="1"/>
  <c r="O41" i="114"/>
  <c r="O46" i="114" s="1"/>
  <c r="G41" i="114"/>
  <c r="G46" i="114" s="1"/>
  <c r="N41" i="114"/>
  <c r="N46" i="114" s="1"/>
  <c r="O26" i="114"/>
  <c r="O27" i="114" s="1"/>
  <c r="K26" i="114"/>
  <c r="K27" i="114" s="1"/>
  <c r="K10" i="114" s="1"/>
  <c r="G26" i="114"/>
  <c r="N26" i="114"/>
  <c r="N27" i="114" s="1"/>
  <c r="J26" i="114"/>
  <c r="J27" i="114" s="1"/>
  <c r="J10" i="114" s="1"/>
  <c r="M26" i="114"/>
  <c r="M27" i="114" s="1"/>
  <c r="M10" i="114" s="1"/>
  <c r="I26" i="114"/>
  <c r="I27" i="114" s="1"/>
  <c r="I10" i="114" s="1"/>
  <c r="H26" i="114"/>
  <c r="H27" i="114" s="1"/>
  <c r="H10" i="114" s="1"/>
  <c r="P26" i="114"/>
  <c r="P27" i="114" s="1"/>
  <c r="L26" i="114"/>
  <c r="L27" i="114" s="1"/>
  <c r="L10" i="114" s="1"/>
  <c r="P41" i="99"/>
  <c r="H41" i="99"/>
  <c r="O41" i="99"/>
  <c r="G41" i="99"/>
  <c r="N41" i="99"/>
  <c r="N41" i="111"/>
  <c r="P41" i="111"/>
  <c r="P46" i="111" s="1"/>
  <c r="H41" i="111"/>
  <c r="G41" i="111"/>
  <c r="G46" i="111" s="1"/>
  <c r="O41" i="111"/>
  <c r="O26" i="110"/>
  <c r="O27" i="110" s="1"/>
  <c r="K26" i="110"/>
  <c r="K27" i="110" s="1"/>
  <c r="K10" i="110" s="1"/>
  <c r="G26" i="110"/>
  <c r="N26" i="110"/>
  <c r="N27" i="110" s="1"/>
  <c r="J26" i="110"/>
  <c r="J27" i="110" s="1"/>
  <c r="J10" i="110" s="1"/>
  <c r="M26" i="110"/>
  <c r="M27" i="110" s="1"/>
  <c r="M10" i="110" s="1"/>
  <c r="I26" i="110"/>
  <c r="I27" i="110" s="1"/>
  <c r="I10" i="110" s="1"/>
  <c r="P26" i="110"/>
  <c r="P27" i="110" s="1"/>
  <c r="L26" i="110"/>
  <c r="L27" i="110" s="1"/>
  <c r="L10" i="110" s="1"/>
  <c r="H26" i="110"/>
  <c r="H27" i="110" s="1"/>
  <c r="H10" i="110" s="1"/>
  <c r="O43" i="101"/>
  <c r="K43" i="101"/>
  <c r="G43" i="101"/>
  <c r="N43" i="101"/>
  <c r="J43" i="101"/>
  <c r="M43" i="101"/>
  <c r="L43" i="101"/>
  <c r="I43" i="101"/>
  <c r="P43" i="101"/>
  <c r="H43" i="101"/>
  <c r="N26" i="96"/>
  <c r="N27" i="96" s="1"/>
  <c r="G26" i="96"/>
  <c r="G27" i="96" s="1"/>
  <c r="O26" i="125"/>
  <c r="O27" i="125" s="1"/>
  <c r="K26" i="125"/>
  <c r="K27" i="125" s="1"/>
  <c r="K10" i="125" s="1"/>
  <c r="G26" i="125"/>
  <c r="N26" i="125"/>
  <c r="N27" i="125" s="1"/>
  <c r="J26" i="125"/>
  <c r="J27" i="125" s="1"/>
  <c r="J10" i="125" s="1"/>
  <c r="M26" i="125"/>
  <c r="M27" i="125" s="1"/>
  <c r="M10" i="125" s="1"/>
  <c r="I26" i="125"/>
  <c r="I27" i="125" s="1"/>
  <c r="I10" i="125" s="1"/>
  <c r="P26" i="125"/>
  <c r="P27" i="125" s="1"/>
  <c r="L26" i="125"/>
  <c r="L27" i="125" s="1"/>
  <c r="L10" i="125" s="1"/>
  <c r="H26" i="125"/>
  <c r="H27" i="125" s="1"/>
  <c r="H10" i="125" s="1"/>
  <c r="N41" i="119"/>
  <c r="P41" i="119"/>
  <c r="H41" i="119"/>
  <c r="O41" i="119"/>
  <c r="G41" i="119"/>
  <c r="P43" i="120"/>
  <c r="L43" i="120"/>
  <c r="H43" i="120"/>
  <c r="O43" i="120"/>
  <c r="K43" i="120"/>
  <c r="G43" i="120"/>
  <c r="J43" i="120"/>
  <c r="I43" i="120"/>
  <c r="N43" i="120"/>
  <c r="M43" i="120"/>
  <c r="O26" i="129"/>
  <c r="O27" i="129" s="1"/>
  <c r="K26" i="129"/>
  <c r="K27" i="129" s="1"/>
  <c r="K10" i="129" s="1"/>
  <c r="G26" i="129"/>
  <c r="G27" i="129" s="1"/>
  <c r="M26" i="129"/>
  <c r="M27" i="129" s="1"/>
  <c r="M10" i="129" s="1"/>
  <c r="H26" i="129"/>
  <c r="H27" i="129" s="1"/>
  <c r="H10" i="129" s="1"/>
  <c r="L26" i="129"/>
  <c r="L27" i="129" s="1"/>
  <c r="L10" i="129" s="1"/>
  <c r="J26" i="129"/>
  <c r="J27" i="129" s="1"/>
  <c r="J10" i="129" s="1"/>
  <c r="P26" i="129"/>
  <c r="P27" i="129" s="1"/>
  <c r="I26" i="129"/>
  <c r="I27" i="129" s="1"/>
  <c r="I10" i="129" s="1"/>
  <c r="N26" i="129"/>
  <c r="N27" i="129" s="1"/>
  <c r="O26" i="92"/>
  <c r="O27" i="92" s="1"/>
  <c r="K26" i="92"/>
  <c r="K27" i="92" s="1"/>
  <c r="K10" i="92" s="1"/>
  <c r="G26" i="92"/>
  <c r="G27" i="92" s="1"/>
  <c r="N26" i="92"/>
  <c r="N27" i="92" s="1"/>
  <c r="J26" i="92"/>
  <c r="J27" i="92" s="1"/>
  <c r="J10" i="92" s="1"/>
  <c r="M26" i="92"/>
  <c r="M27" i="92" s="1"/>
  <c r="M10" i="92" s="1"/>
  <c r="I26" i="92"/>
  <c r="I27" i="92" s="1"/>
  <c r="I10" i="92" s="1"/>
  <c r="L26" i="92"/>
  <c r="L27" i="92" s="1"/>
  <c r="L10" i="92" s="1"/>
  <c r="H26" i="92"/>
  <c r="H27" i="92" s="1"/>
  <c r="H10" i="92" s="1"/>
  <c r="P26" i="92"/>
  <c r="P27" i="92" s="1"/>
  <c r="P26" i="127"/>
  <c r="P27" i="127" s="1"/>
  <c r="O26" i="127"/>
  <c r="O27" i="127" s="1"/>
  <c r="O41" i="95"/>
  <c r="G41" i="95"/>
  <c r="N41" i="95"/>
  <c r="P41" i="95"/>
  <c r="H41" i="95"/>
  <c r="N41" i="5"/>
  <c r="P41" i="5"/>
  <c r="H41" i="5"/>
  <c r="G41" i="5"/>
  <c r="O41" i="5"/>
  <c r="N41" i="128"/>
  <c r="P41" i="128"/>
  <c r="O41" i="128"/>
  <c r="H41" i="128"/>
  <c r="G41" i="128"/>
  <c r="M26" i="128"/>
  <c r="M27" i="128" s="1"/>
  <c r="M10" i="128" s="1"/>
  <c r="I26" i="128"/>
  <c r="I27" i="128" s="1"/>
  <c r="I10" i="128" s="1"/>
  <c r="O26" i="128"/>
  <c r="O27" i="128" s="1"/>
  <c r="J26" i="128"/>
  <c r="J27" i="128" s="1"/>
  <c r="J10" i="128" s="1"/>
  <c r="N26" i="128"/>
  <c r="N27" i="128" s="1"/>
  <c r="H26" i="128"/>
  <c r="H27" i="128" s="1"/>
  <c r="H10" i="128" s="1"/>
  <c r="L26" i="128"/>
  <c r="L27" i="128" s="1"/>
  <c r="L10" i="128" s="1"/>
  <c r="G26" i="128"/>
  <c r="P26" i="128"/>
  <c r="P27" i="128" s="1"/>
  <c r="K26" i="128"/>
  <c r="K27" i="128" s="1"/>
  <c r="K10" i="128" s="1"/>
  <c r="P41" i="116"/>
  <c r="P46" i="116" s="1"/>
  <c r="H41" i="116"/>
  <c r="O41" i="116"/>
  <c r="G41" i="116"/>
  <c r="N41" i="116"/>
  <c r="P41" i="107"/>
  <c r="H41" i="107"/>
  <c r="O41" i="107"/>
  <c r="O46" i="107" s="1"/>
  <c r="G41" i="107"/>
  <c r="G46" i="107" s="1"/>
  <c r="N41" i="107"/>
  <c r="P41" i="101"/>
  <c r="H41" i="101"/>
  <c r="O41" i="101"/>
  <c r="G41" i="101"/>
  <c r="N41" i="101"/>
  <c r="O26" i="101"/>
  <c r="O27" i="101" s="1"/>
  <c r="K26" i="101"/>
  <c r="K27" i="101" s="1"/>
  <c r="K10" i="101" s="1"/>
  <c r="G26" i="101"/>
  <c r="G27" i="101" s="1"/>
  <c r="G10" i="101" s="1"/>
  <c r="N26" i="101"/>
  <c r="N27" i="101" s="1"/>
  <c r="J26" i="101"/>
  <c r="J27" i="101" s="1"/>
  <c r="J10" i="101" s="1"/>
  <c r="M26" i="101"/>
  <c r="M27" i="101" s="1"/>
  <c r="M10" i="101" s="1"/>
  <c r="L26" i="101"/>
  <c r="L27" i="101" s="1"/>
  <c r="L10" i="101" s="1"/>
  <c r="I26" i="101"/>
  <c r="I27" i="101" s="1"/>
  <c r="I10" i="101" s="1"/>
  <c r="H26" i="101"/>
  <c r="H27" i="101" s="1"/>
  <c r="H10" i="101" s="1"/>
  <c r="P26" i="101"/>
  <c r="P27" i="101" s="1"/>
  <c r="M26" i="130"/>
  <c r="M27" i="130" s="1"/>
  <c r="M10" i="130" s="1"/>
  <c r="I26" i="130"/>
  <c r="I27" i="130" s="1"/>
  <c r="I10" i="130" s="1"/>
  <c r="P26" i="130"/>
  <c r="P27" i="130" s="1"/>
  <c r="L26" i="130"/>
  <c r="L27" i="130" s="1"/>
  <c r="L10" i="130" s="1"/>
  <c r="H26" i="130"/>
  <c r="H27" i="130" s="1"/>
  <c r="H10" i="130" s="1"/>
  <c r="O26" i="130"/>
  <c r="O27" i="130" s="1"/>
  <c r="K26" i="130"/>
  <c r="K27" i="130" s="1"/>
  <c r="K10" i="130" s="1"/>
  <c r="G26" i="130"/>
  <c r="J26" i="130"/>
  <c r="J27" i="130" s="1"/>
  <c r="J10" i="130" s="1"/>
  <c r="N26" i="130"/>
  <c r="N27" i="130" s="1"/>
  <c r="N41" i="130"/>
  <c r="P41" i="130"/>
  <c r="H41" i="130"/>
  <c r="G41" i="130"/>
  <c r="O41" i="130"/>
  <c r="P41" i="122"/>
  <c r="H41" i="122"/>
  <c r="N41" i="122"/>
  <c r="G41" i="122"/>
  <c r="O41" i="122"/>
  <c r="M26" i="100"/>
  <c r="M27" i="100" s="1"/>
  <c r="M10" i="100" s="1"/>
  <c r="I26" i="100"/>
  <c r="I27" i="100" s="1"/>
  <c r="I10" i="100" s="1"/>
  <c r="P26" i="100"/>
  <c r="P27" i="100" s="1"/>
  <c r="L26" i="100"/>
  <c r="L27" i="100" s="1"/>
  <c r="L10" i="100" s="1"/>
  <c r="H26" i="100"/>
  <c r="H27" i="100" s="1"/>
  <c r="H10" i="100" s="1"/>
  <c r="N26" i="100"/>
  <c r="N27" i="100" s="1"/>
  <c r="K26" i="100"/>
  <c r="K27" i="100" s="1"/>
  <c r="K10" i="100" s="1"/>
  <c r="J26" i="100"/>
  <c r="J27" i="100" s="1"/>
  <c r="J10" i="100" s="1"/>
  <c r="O26" i="100"/>
  <c r="O27" i="100" s="1"/>
  <c r="G26" i="100"/>
  <c r="D20" i="136"/>
  <c r="D15" i="136"/>
  <c r="F10" i="136"/>
  <c r="D11" i="136"/>
  <c r="D13" i="136"/>
  <c r="D14" i="136"/>
  <c r="D17" i="136"/>
  <c r="AC913" i="10" l="1"/>
  <c r="AC1048" i="10"/>
  <c r="AC1106" i="10"/>
  <c r="AC1141" i="10"/>
  <c r="AC1054" i="10"/>
  <c r="AC964" i="10"/>
  <c r="AC673" i="10"/>
  <c r="AC703" i="10"/>
  <c r="AC715" i="10"/>
  <c r="AC705" i="10"/>
  <c r="AC645" i="10"/>
  <c r="AC982" i="10"/>
  <c r="AC912" i="10"/>
  <c r="AC1072" i="10"/>
  <c r="AC919" i="10"/>
  <c r="AC713" i="10"/>
  <c r="AC677" i="10"/>
  <c r="AC757" i="10"/>
  <c r="AC1129" i="10"/>
  <c r="AC1088" i="10"/>
  <c r="AC1056" i="10"/>
  <c r="AC1043" i="10"/>
  <c r="AC1074" i="10"/>
  <c r="AC1030" i="10"/>
  <c r="AC1058" i="10"/>
  <c r="AC963" i="10"/>
  <c r="AC1024" i="10"/>
  <c r="AC1062" i="10"/>
  <c r="AC1025" i="10"/>
  <c r="AC984" i="10"/>
  <c r="AC1032" i="10"/>
  <c r="AC920" i="10"/>
  <c r="AC1119" i="10"/>
  <c r="AC1105" i="10"/>
  <c r="M8" i="16"/>
  <c r="AC1133" i="10"/>
  <c r="AC1130" i="10"/>
  <c r="AC1131" i="10"/>
  <c r="AC1126" i="10"/>
  <c r="AC1137" i="10"/>
  <c r="AC1140" i="10"/>
  <c r="AC1125" i="10"/>
  <c r="AC1068" i="10"/>
  <c r="AC929" i="10"/>
  <c r="AC926" i="10"/>
  <c r="AC1016" i="10"/>
  <c r="AC954" i="10"/>
  <c r="AC968" i="10"/>
  <c r="AC934" i="10"/>
  <c r="AC951" i="10"/>
  <c r="AC911" i="10"/>
  <c r="AC971" i="10"/>
  <c r="AC924" i="10"/>
  <c r="AC1008" i="10"/>
  <c r="AC998" i="10"/>
  <c r="AC981" i="10"/>
  <c r="AC909" i="10"/>
  <c r="AC986" i="10"/>
  <c r="AC974" i="10"/>
  <c r="AC927" i="10"/>
  <c r="AC901" i="10"/>
  <c r="AC939" i="10"/>
  <c r="AC908" i="10"/>
  <c r="AC1001" i="10"/>
  <c r="AC962" i="10"/>
  <c r="AC953" i="10"/>
  <c r="AC940" i="10"/>
  <c r="AC1004" i="10"/>
  <c r="AC902" i="10"/>
  <c r="AC980" i="10"/>
  <c r="AC937" i="10"/>
  <c r="AC950" i="10"/>
  <c r="AC975" i="10"/>
  <c r="AC1051" i="10"/>
  <c r="AC1067" i="10"/>
  <c r="AC1081" i="10"/>
  <c r="AC1031" i="10"/>
  <c r="AC1108" i="10"/>
  <c r="AC1110" i="10"/>
  <c r="AC1096" i="10"/>
  <c r="AC1082" i="10"/>
  <c r="AC1026" i="10"/>
  <c r="AC1092" i="10"/>
  <c r="AC1076" i="10"/>
  <c r="AC1084" i="10"/>
  <c r="AC1053" i="10"/>
  <c r="AC1045" i="10"/>
  <c r="AC1057" i="10"/>
  <c r="AC1099" i="10"/>
  <c r="AC1117" i="10"/>
  <c r="AC1033" i="10"/>
  <c r="AC1040" i="10"/>
  <c r="AC1035" i="10"/>
  <c r="AC1121" i="10"/>
  <c r="AC1071" i="10"/>
  <c r="AC1027" i="10"/>
  <c r="AC1029" i="10"/>
  <c r="AC1037" i="10"/>
  <c r="AC1114" i="10"/>
  <c r="AC1050" i="10"/>
  <c r="AC1079" i="10"/>
  <c r="AC1093" i="10"/>
  <c r="AC1101" i="10"/>
  <c r="AC1118" i="10"/>
  <c r="AC1028" i="10"/>
  <c r="AC1023" i="10"/>
  <c r="M6" i="16" s="1"/>
  <c r="AC1063" i="10"/>
  <c r="AC1087" i="10"/>
  <c r="AC1047" i="10"/>
  <c r="AC1066" i="10"/>
  <c r="AC1061" i="10"/>
  <c r="L12" i="16"/>
  <c r="L30" i="116"/>
  <c r="L50" i="116" s="1"/>
  <c r="L41" i="116" s="1"/>
  <c r="L46" i="116" s="1"/>
  <c r="L30" i="112"/>
  <c r="L50" i="112" s="1"/>
  <c r="L41" i="112" s="1"/>
  <c r="L46" i="112" s="1"/>
  <c r="L30" i="113"/>
  <c r="L50" i="113" s="1"/>
  <c r="L41" i="113" s="1"/>
  <c r="L46" i="113" s="1"/>
  <c r="L30" i="115"/>
  <c r="L50" i="115" s="1"/>
  <c r="L41" i="115" s="1"/>
  <c r="L46" i="115" s="1"/>
  <c r="L30" i="103"/>
  <c r="L50" i="103" s="1"/>
  <c r="L41" i="103" s="1"/>
  <c r="L46" i="103" s="1"/>
  <c r="L30" i="104"/>
  <c r="L50" i="104" s="1"/>
  <c r="L41" i="104" s="1"/>
  <c r="L46" i="104" s="1"/>
  <c r="L30" i="110"/>
  <c r="L50" i="110" s="1"/>
  <c r="L41" i="110" s="1"/>
  <c r="L46" i="110" s="1"/>
  <c r="L30" i="108"/>
  <c r="L50" i="108" s="1"/>
  <c r="L41" i="108" s="1"/>
  <c r="L46" i="108" s="1"/>
  <c r="L30" i="105"/>
  <c r="L50" i="105" s="1"/>
  <c r="L41" i="105" s="1"/>
  <c r="L46" i="105" s="1"/>
  <c r="L30" i="109"/>
  <c r="L50" i="109" s="1"/>
  <c r="L41" i="109" s="1"/>
  <c r="L46" i="109" s="1"/>
  <c r="L30" i="111"/>
  <c r="L50" i="111" s="1"/>
  <c r="L41" i="111" s="1"/>
  <c r="L46" i="111" s="1"/>
  <c r="L30" i="114"/>
  <c r="L50" i="114" s="1"/>
  <c r="L41" i="114" s="1"/>
  <c r="L46" i="114" s="1"/>
  <c r="L30" i="106"/>
  <c r="L50" i="106" s="1"/>
  <c r="L41" i="106" s="1"/>
  <c r="L46" i="106" s="1"/>
  <c r="L30" i="107"/>
  <c r="L50" i="107" s="1"/>
  <c r="L41" i="107" s="1"/>
  <c r="L46" i="107" s="1"/>
  <c r="AC900" i="10"/>
  <c r="AC1007" i="10"/>
  <c r="AC1009" i="10"/>
  <c r="AC898" i="10"/>
  <c r="AC945" i="10"/>
  <c r="AC941" i="10"/>
  <c r="AC997" i="10"/>
  <c r="AC915" i="10"/>
  <c r="AC949" i="10"/>
  <c r="AC1012" i="10"/>
  <c r="AC946" i="10"/>
  <c r="AC917" i="10"/>
  <c r="AC956" i="10"/>
  <c r="AC1010" i="10"/>
  <c r="AC969" i="10"/>
  <c r="AC1014" i="10"/>
  <c r="AC977" i="10"/>
  <c r="P47" i="96"/>
  <c r="AC1015" i="10"/>
  <c r="AC999" i="10"/>
  <c r="AC959" i="10"/>
  <c r="AC983" i="10"/>
  <c r="AC938" i="10"/>
  <c r="AC967" i="10"/>
  <c r="AC948" i="10"/>
  <c r="AC921" i="10"/>
  <c r="AC957" i="10"/>
  <c r="AC970" i="10"/>
  <c r="AC1002" i="10"/>
  <c r="AC965" i="10"/>
  <c r="AC935" i="10"/>
  <c r="AC973" i="10"/>
  <c r="AC990" i="10"/>
  <c r="AC933" i="10"/>
  <c r="AC922" i="10"/>
  <c r="AC1006" i="10"/>
  <c r="AC517" i="10"/>
  <c r="AC576" i="10"/>
  <c r="AC730" i="10"/>
  <c r="AC648" i="10"/>
  <c r="AC739" i="10"/>
  <c r="AC788" i="10"/>
  <c r="AC592" i="10"/>
  <c r="I8" i="16"/>
  <c r="I12" i="16" s="1"/>
  <c r="K8" i="16"/>
  <c r="K12" i="16" s="1"/>
  <c r="AC885" i="10"/>
  <c r="AC672" i="10"/>
  <c r="AC906" i="10"/>
  <c r="AC549" i="10"/>
  <c r="AC661" i="10"/>
  <c r="AC597" i="10"/>
  <c r="AC536" i="10"/>
  <c r="AC588" i="10"/>
  <c r="AC734" i="10"/>
  <c r="AC521" i="10"/>
  <c r="AC631" i="10"/>
  <c r="AC683" i="10"/>
  <c r="AC718" i="10"/>
  <c r="AC669" i="10"/>
  <c r="AC544" i="10"/>
  <c r="AC560" i="10"/>
  <c r="AC571" i="10"/>
  <c r="AC702" i="10"/>
  <c r="AC848" i="10"/>
  <c r="AC723" i="10"/>
  <c r="AC784" i="10"/>
  <c r="AC834" i="10"/>
  <c r="AC852" i="10"/>
  <c r="AC820" i="10"/>
  <c r="AC875" i="10"/>
  <c r="AC867" i="10"/>
  <c r="AC876" i="10"/>
  <c r="AC818" i="10"/>
  <c r="AC799" i="10"/>
  <c r="AC854" i="10"/>
  <c r="AC789" i="10"/>
  <c r="AC570" i="10"/>
  <c r="AC755" i="10"/>
  <c r="AC663" i="10"/>
  <c r="AC725" i="10"/>
  <c r="AC577" i="10"/>
  <c r="AC712" i="10"/>
  <c r="AC680" i="10"/>
  <c r="AC537" i="10"/>
  <c r="AC587" i="10"/>
  <c r="AC591" i="10"/>
  <c r="AC581" i="10"/>
  <c r="AC668" i="10"/>
  <c r="AC752" i="10"/>
  <c r="AC629" i="10"/>
  <c r="AC707" i="10"/>
  <c r="AC762" i="10"/>
  <c r="AC706" i="10"/>
  <c r="AC750" i="10"/>
  <c r="AC689" i="10"/>
  <c r="AC542" i="10"/>
  <c r="AC546" i="10"/>
  <c r="AC545" i="10"/>
  <c r="AC552" i="10"/>
  <c r="AC609" i="10"/>
  <c r="AC760" i="10"/>
  <c r="AC747" i="10"/>
  <c r="AC665" i="10"/>
  <c r="AC745" i="10"/>
  <c r="AC605" i="10"/>
  <c r="AC899" i="10"/>
  <c r="AC555" i="10"/>
  <c r="AC641" i="10"/>
  <c r="AC584" i="10"/>
  <c r="J8" i="16"/>
  <c r="AC719" i="10"/>
  <c r="AC582" i="10"/>
  <c r="AC716" i="10"/>
  <c r="AC585" i="10"/>
  <c r="AC751" i="10"/>
  <c r="AC773" i="10"/>
  <c r="AC763" i="10"/>
  <c r="AC579" i="10"/>
  <c r="AC561" i="10"/>
  <c r="AC598" i="10"/>
  <c r="AC709" i="10"/>
  <c r="AC681" i="10"/>
  <c r="AC671" i="10"/>
  <c r="AC670" i="10"/>
  <c r="AC807" i="10"/>
  <c r="N47" i="96"/>
  <c r="H46" i="94"/>
  <c r="H11" i="94" s="1"/>
  <c r="O47" i="96"/>
  <c r="AC889" i="10"/>
  <c r="AC892" i="10"/>
  <c r="AC888" i="10"/>
  <c r="AC857" i="10"/>
  <c r="AC797" i="10"/>
  <c r="AC791" i="10"/>
  <c r="AC850" i="10"/>
  <c r="O46" i="98"/>
  <c r="O11" i="98" s="1"/>
  <c r="H46" i="127"/>
  <c r="H47" i="127" s="1"/>
  <c r="G46" i="127"/>
  <c r="N46" i="98"/>
  <c r="N11" i="98" s="1"/>
  <c r="H46" i="120"/>
  <c r="H11" i="120" s="1"/>
  <c r="P46" i="98"/>
  <c r="P11" i="98" s="1"/>
  <c r="O46" i="92"/>
  <c r="O11" i="92" s="1"/>
  <c r="O46" i="120"/>
  <c r="O11" i="120" s="1"/>
  <c r="H46" i="119"/>
  <c r="H47" i="119" s="1"/>
  <c r="O46" i="125"/>
  <c r="O11" i="125" s="1"/>
  <c r="O46" i="127"/>
  <c r="O11" i="127" s="1"/>
  <c r="O46" i="94"/>
  <c r="O11" i="94" s="1"/>
  <c r="N46" i="130"/>
  <c r="N11" i="130" s="1"/>
  <c r="N46" i="94"/>
  <c r="N11" i="94" s="1"/>
  <c r="H46" i="130"/>
  <c r="H47" i="130" s="1"/>
  <c r="G46" i="94"/>
  <c r="P46" i="125"/>
  <c r="P11" i="125" s="1"/>
  <c r="P46" i="121"/>
  <c r="P11" i="121" s="1"/>
  <c r="P46" i="100"/>
  <c r="P11" i="100" s="1"/>
  <c r="G46" i="100"/>
  <c r="G47" i="100" s="1"/>
  <c r="G46" i="98"/>
  <c r="G47" i="98" s="1"/>
  <c r="H46" i="92"/>
  <c r="H11" i="92" s="1"/>
  <c r="O46" i="93"/>
  <c r="O11" i="93" s="1"/>
  <c r="O46" i="100"/>
  <c r="O11" i="100" s="1"/>
  <c r="P46" i="127"/>
  <c r="P11" i="127" s="1"/>
  <c r="H11" i="96"/>
  <c r="P46" i="94"/>
  <c r="P11" i="94" s="1"/>
  <c r="N46" i="127"/>
  <c r="N11" i="127" s="1"/>
  <c r="O46" i="121"/>
  <c r="O11" i="121" s="1"/>
  <c r="P46" i="130"/>
  <c r="P11" i="130" s="1"/>
  <c r="N46" i="119"/>
  <c r="N11" i="119" s="1"/>
  <c r="N46" i="124"/>
  <c r="N11" i="124" s="1"/>
  <c r="P46" i="101"/>
  <c r="P11" i="101" s="1"/>
  <c r="H46" i="98"/>
  <c r="H11" i="98" s="1"/>
  <c r="N46" i="93"/>
  <c r="N11" i="93" s="1"/>
  <c r="P46" i="93"/>
  <c r="P11" i="93" s="1"/>
  <c r="H46" i="124"/>
  <c r="H47" i="124" s="1"/>
  <c r="O46" i="122"/>
  <c r="O11" i="122" s="1"/>
  <c r="G46" i="128"/>
  <c r="G46" i="93"/>
  <c r="N46" i="100"/>
  <c r="N11" i="100" s="1"/>
  <c r="H46" i="93"/>
  <c r="H47" i="93" s="1"/>
  <c r="G46" i="129"/>
  <c r="G47" i="129" s="1"/>
  <c r="H47" i="96"/>
  <c r="P46" i="126"/>
  <c r="P11" i="126" s="1"/>
  <c r="N46" i="118"/>
  <c r="N11" i="118" s="1"/>
  <c r="H46" i="118"/>
  <c r="H47" i="118" s="1"/>
  <c r="P46" i="117"/>
  <c r="P11" i="117" s="1"/>
  <c r="H46" i="117"/>
  <c r="H47" i="117" s="1"/>
  <c r="N46" i="92"/>
  <c r="N11" i="92" s="1"/>
  <c r="O46" i="129"/>
  <c r="O11" i="129" s="1"/>
  <c r="G46" i="5"/>
  <c r="G47" i="5" s="1"/>
  <c r="H46" i="50"/>
  <c r="H11" i="50" s="1"/>
  <c r="N46" i="101"/>
  <c r="N11" i="101" s="1"/>
  <c r="G46" i="119"/>
  <c r="P46" i="124"/>
  <c r="P11" i="124" s="1"/>
  <c r="N46" i="126"/>
  <c r="N11" i="126" s="1"/>
  <c r="H46" i="128"/>
  <c r="H47" i="128" s="1"/>
  <c r="N46" i="120"/>
  <c r="N11" i="120" s="1"/>
  <c r="N11" i="96"/>
  <c r="O46" i="124"/>
  <c r="O11" i="124" s="1"/>
  <c r="P46" i="129"/>
  <c r="P11" i="129" s="1"/>
  <c r="N46" i="121"/>
  <c r="N11" i="121" s="1"/>
  <c r="P46" i="50"/>
  <c r="P11" i="50" s="1"/>
  <c r="H46" i="126"/>
  <c r="H47" i="126" s="1"/>
  <c r="N46" i="129"/>
  <c r="N11" i="129" s="1"/>
  <c r="N46" i="117"/>
  <c r="N11" i="117" s="1"/>
  <c r="G10" i="92"/>
  <c r="G46" i="120"/>
  <c r="H46" i="101"/>
  <c r="H47" i="101" s="1"/>
  <c r="O46" i="118"/>
  <c r="O11" i="118" s="1"/>
  <c r="P46" i="122"/>
  <c r="P11" i="122" s="1"/>
  <c r="G46" i="126"/>
  <c r="G47" i="126" s="1"/>
  <c r="H46" i="100"/>
  <c r="H47" i="100" s="1"/>
  <c r="P46" i="120"/>
  <c r="P11" i="120" s="1"/>
  <c r="G27" i="93"/>
  <c r="G10" i="93" s="1"/>
  <c r="N46" i="50"/>
  <c r="N11" i="50" s="1"/>
  <c r="G46" i="125"/>
  <c r="G47" i="125" s="1"/>
  <c r="G46" i="95"/>
  <c r="P46" i="92"/>
  <c r="P11" i="92" s="1"/>
  <c r="P46" i="118"/>
  <c r="P11" i="118" s="1"/>
  <c r="G46" i="92"/>
  <c r="G47" i="92" s="1"/>
  <c r="P46" i="91"/>
  <c r="P11" i="91" s="1"/>
  <c r="O46" i="117"/>
  <c r="O11" i="117" s="1"/>
  <c r="H46" i="99"/>
  <c r="H47" i="99" s="1"/>
  <c r="G46" i="99"/>
  <c r="G47" i="99" s="1"/>
  <c r="G10" i="121"/>
  <c r="O46" i="95"/>
  <c r="O11" i="95" s="1"/>
  <c r="G10" i="118"/>
  <c r="N46" i="5"/>
  <c r="N11" i="5" s="1"/>
  <c r="O46" i="5"/>
  <c r="O11" i="5" s="1"/>
  <c r="G10" i="126"/>
  <c r="O46" i="130"/>
  <c r="O11" i="130" s="1"/>
  <c r="N46" i="128"/>
  <c r="N11" i="128" s="1"/>
  <c r="P46" i="128"/>
  <c r="P11" i="128" s="1"/>
  <c r="N46" i="91"/>
  <c r="N11" i="91" s="1"/>
  <c r="O46" i="91"/>
  <c r="O11" i="91" s="1"/>
  <c r="O11" i="96"/>
  <c r="H46" i="95"/>
  <c r="H47" i="95" s="1"/>
  <c r="G10" i="117"/>
  <c r="H46" i="91"/>
  <c r="H47" i="91" s="1"/>
  <c r="H46" i="129"/>
  <c r="H47" i="129" s="1"/>
  <c r="G27" i="125"/>
  <c r="G10" i="125" s="1"/>
  <c r="G46" i="101"/>
  <c r="P46" i="99"/>
  <c r="P11" i="99" s="1"/>
  <c r="O46" i="99"/>
  <c r="O11" i="99" s="1"/>
  <c r="P46" i="95"/>
  <c r="P11" i="95" s="1"/>
  <c r="O46" i="50"/>
  <c r="O11" i="50" s="1"/>
  <c r="G46" i="124"/>
  <c r="G47" i="124" s="1"/>
  <c r="G46" i="91"/>
  <c r="G46" i="122"/>
  <c r="G47" i="122" s="1"/>
  <c r="H46" i="125"/>
  <c r="H47" i="125" s="1"/>
  <c r="G27" i="111"/>
  <c r="G10" i="111" s="1"/>
  <c r="G27" i="105"/>
  <c r="G10" i="105" s="1"/>
  <c r="N46" i="125"/>
  <c r="N11" i="125" s="1"/>
  <c r="P47" i="111"/>
  <c r="P11" i="111"/>
  <c r="P46" i="114"/>
  <c r="P11" i="114" s="1"/>
  <c r="O11" i="114"/>
  <c r="O47" i="114"/>
  <c r="G47" i="96"/>
  <c r="G11" i="96" s="1"/>
  <c r="G46" i="121"/>
  <c r="G27" i="115"/>
  <c r="G10" i="115" s="1"/>
  <c r="H46" i="5"/>
  <c r="H47" i="5" s="1"/>
  <c r="G27" i="97"/>
  <c r="G10" i="97" s="1"/>
  <c r="O46" i="97"/>
  <c r="O11" i="97" s="1"/>
  <c r="O47" i="108"/>
  <c r="O11" i="108"/>
  <c r="G27" i="130"/>
  <c r="G10" i="130" s="1"/>
  <c r="N46" i="111"/>
  <c r="N11" i="111" s="1"/>
  <c r="G27" i="128"/>
  <c r="G10" i="128" s="1"/>
  <c r="P47" i="106"/>
  <c r="P11" i="106"/>
  <c r="H47" i="115"/>
  <c r="H11" i="115"/>
  <c r="N47" i="97"/>
  <c r="N11" i="97"/>
  <c r="G27" i="103"/>
  <c r="G10" i="103" s="1"/>
  <c r="G10" i="120"/>
  <c r="O47" i="112"/>
  <c r="O11" i="112"/>
  <c r="G27" i="109"/>
  <c r="G10" i="109" s="1"/>
  <c r="P11" i="103"/>
  <c r="P47" i="103"/>
  <c r="G47" i="110"/>
  <c r="G11" i="110" s="1"/>
  <c r="O46" i="105"/>
  <c r="O11" i="105" s="1"/>
  <c r="H47" i="113"/>
  <c r="H11" i="113"/>
  <c r="G10" i="127"/>
  <c r="G47" i="106"/>
  <c r="G11" i="106" s="1"/>
  <c r="N46" i="95"/>
  <c r="N11" i="95" s="1"/>
  <c r="P47" i="112"/>
  <c r="P11" i="112"/>
  <c r="N46" i="99"/>
  <c r="N11" i="99" s="1"/>
  <c r="G27" i="107"/>
  <c r="G10" i="107" s="1"/>
  <c r="G27" i="100"/>
  <c r="G10" i="100" s="1"/>
  <c r="G47" i="107"/>
  <c r="G11" i="107" s="1"/>
  <c r="O46" i="128"/>
  <c r="O11" i="128" s="1"/>
  <c r="P47" i="128"/>
  <c r="G27" i="110"/>
  <c r="G10" i="110" s="1"/>
  <c r="G27" i="5"/>
  <c r="G10" i="5" s="1"/>
  <c r="G47" i="111"/>
  <c r="G11" i="111" s="1"/>
  <c r="G27" i="114"/>
  <c r="G10" i="114" s="1"/>
  <c r="N47" i="114"/>
  <c r="N11" i="114"/>
  <c r="H47" i="114"/>
  <c r="H11" i="114"/>
  <c r="N47" i="105"/>
  <c r="N11" i="105"/>
  <c r="H47" i="105"/>
  <c r="H11" i="105"/>
  <c r="H47" i="109"/>
  <c r="H11" i="109"/>
  <c r="H46" i="121"/>
  <c r="H47" i="121" s="1"/>
  <c r="P47" i="121"/>
  <c r="G10" i="129"/>
  <c r="N47" i="108"/>
  <c r="N11" i="108"/>
  <c r="G46" i="118"/>
  <c r="G47" i="102"/>
  <c r="G11" i="102" s="1"/>
  <c r="N46" i="102"/>
  <c r="N11" i="102" s="1"/>
  <c r="P46" i="102"/>
  <c r="P11" i="102" s="1"/>
  <c r="O46" i="111"/>
  <c r="O11" i="111" s="1"/>
  <c r="G27" i="119"/>
  <c r="G10" i="119" s="1"/>
  <c r="G27" i="123"/>
  <c r="G10" i="123" s="1"/>
  <c r="H46" i="123"/>
  <c r="H47" i="123" s="1"/>
  <c r="G27" i="106"/>
  <c r="G10" i="106" s="1"/>
  <c r="H47" i="106"/>
  <c r="H11" i="106"/>
  <c r="O47" i="106"/>
  <c r="O11" i="106"/>
  <c r="P47" i="123"/>
  <c r="P11" i="123"/>
  <c r="N46" i="122"/>
  <c r="N11" i="122" s="1"/>
  <c r="G46" i="116"/>
  <c r="G27" i="116"/>
  <c r="G10" i="116" s="1"/>
  <c r="G47" i="115"/>
  <c r="G11" i="115" s="1"/>
  <c r="G47" i="97"/>
  <c r="G11" i="97" s="1"/>
  <c r="P47" i="97"/>
  <c r="P11" i="97"/>
  <c r="O46" i="119"/>
  <c r="O11" i="119" s="1"/>
  <c r="G27" i="112"/>
  <c r="G10" i="112" s="1"/>
  <c r="N47" i="112"/>
  <c r="N11" i="112"/>
  <c r="G10" i="96"/>
  <c r="N46" i="109"/>
  <c r="N11" i="109" s="1"/>
  <c r="O47" i="117"/>
  <c r="G10" i="122"/>
  <c r="O47" i="103"/>
  <c r="O11" i="103"/>
  <c r="P47" i="125"/>
  <c r="G27" i="104"/>
  <c r="G10" i="104" s="1"/>
  <c r="H46" i="104"/>
  <c r="H47" i="104" s="1"/>
  <c r="O47" i="104"/>
  <c r="O11" i="104"/>
  <c r="P47" i="110"/>
  <c r="P11" i="110"/>
  <c r="G27" i="108"/>
  <c r="G10" i="108" s="1"/>
  <c r="O47" i="93"/>
  <c r="O47" i="113"/>
  <c r="O11" i="113"/>
  <c r="G10" i="99"/>
  <c r="O47" i="107"/>
  <c r="O11" i="107"/>
  <c r="P47" i="108"/>
  <c r="P11" i="108"/>
  <c r="G27" i="102"/>
  <c r="G10" i="102" s="1"/>
  <c r="O47" i="123"/>
  <c r="O11" i="123"/>
  <c r="O46" i="116"/>
  <c r="O11" i="116" s="1"/>
  <c r="G47" i="104"/>
  <c r="G11" i="104" s="1"/>
  <c r="G46" i="130"/>
  <c r="O46" i="101"/>
  <c r="O11" i="101" s="1"/>
  <c r="P47" i="116"/>
  <c r="P11" i="116"/>
  <c r="N46" i="110"/>
  <c r="N11" i="110" s="1"/>
  <c r="H46" i="110"/>
  <c r="H47" i="110" s="1"/>
  <c r="O47" i="99"/>
  <c r="G47" i="114"/>
  <c r="G11" i="114" s="1"/>
  <c r="G47" i="105"/>
  <c r="G11" i="105" s="1"/>
  <c r="G47" i="109"/>
  <c r="G11" i="109" s="1"/>
  <c r="O46" i="115"/>
  <c r="O11" i="115" s="1"/>
  <c r="P46" i="5"/>
  <c r="P11" i="5" s="1"/>
  <c r="G47" i="108"/>
  <c r="G11" i="108" s="1"/>
  <c r="G46" i="50"/>
  <c r="H47" i="102"/>
  <c r="H11" i="102"/>
  <c r="O46" i="102"/>
  <c r="O11" i="102" s="1"/>
  <c r="H46" i="111"/>
  <c r="H11" i="111" s="1"/>
  <c r="G27" i="113"/>
  <c r="G10" i="113" s="1"/>
  <c r="G46" i="117"/>
  <c r="N11" i="106"/>
  <c r="N47" i="106"/>
  <c r="G47" i="123"/>
  <c r="G11" i="123" s="1"/>
  <c r="N47" i="123"/>
  <c r="N11" i="123"/>
  <c r="H46" i="122"/>
  <c r="H47" i="122" s="1"/>
  <c r="N46" i="116"/>
  <c r="N11" i="116" s="1"/>
  <c r="H46" i="116"/>
  <c r="H47" i="116" s="1"/>
  <c r="P47" i="115"/>
  <c r="P11" i="115"/>
  <c r="N47" i="115"/>
  <c r="N11" i="115"/>
  <c r="H47" i="97"/>
  <c r="H11" i="97"/>
  <c r="G46" i="103"/>
  <c r="P46" i="119"/>
  <c r="P11" i="119" s="1"/>
  <c r="H46" i="112"/>
  <c r="H11" i="112" s="1"/>
  <c r="G47" i="112"/>
  <c r="G11" i="112" s="1"/>
  <c r="N47" i="126"/>
  <c r="O46" i="126"/>
  <c r="O11" i="126" s="1"/>
  <c r="P46" i="109"/>
  <c r="P11" i="109" s="1"/>
  <c r="O46" i="109"/>
  <c r="O11" i="109" s="1"/>
  <c r="H46" i="107"/>
  <c r="H47" i="107" s="1"/>
  <c r="P46" i="107"/>
  <c r="P11" i="107" s="1"/>
  <c r="N46" i="107"/>
  <c r="N11" i="107" s="1"/>
  <c r="N47" i="103"/>
  <c r="N11" i="103"/>
  <c r="H47" i="103"/>
  <c r="H11" i="103"/>
  <c r="O47" i="125"/>
  <c r="P47" i="104"/>
  <c r="P11" i="104"/>
  <c r="N47" i="104"/>
  <c r="N11" i="104"/>
  <c r="O47" i="110"/>
  <c r="O11" i="110"/>
  <c r="H46" i="108"/>
  <c r="H11" i="108" s="1"/>
  <c r="P46" i="105"/>
  <c r="P11" i="105" s="1"/>
  <c r="G47" i="113"/>
  <c r="G11" i="113" s="1"/>
  <c r="P47" i="113"/>
  <c r="P11" i="113"/>
  <c r="N47" i="113"/>
  <c r="N11" i="113"/>
  <c r="F18" i="136"/>
  <c r="H23" i="136"/>
  <c r="F22" i="136"/>
  <c r="H12" i="136"/>
  <c r="H16" i="136"/>
  <c r="H15" i="136"/>
  <c r="D18" i="136"/>
  <c r="H22" i="136"/>
  <c r="H21" i="136"/>
  <c r="F11" i="136"/>
  <c r="H13" i="136"/>
  <c r="H11" i="136"/>
  <c r="D10" i="136"/>
  <c r="H17" i="136"/>
  <c r="D16" i="136"/>
  <c r="D19" i="136"/>
  <c r="H19" i="136"/>
  <c r="F12" i="136"/>
  <c r="D23" i="136"/>
  <c r="F14" i="136"/>
  <c r="D22" i="136"/>
  <c r="H18" i="136"/>
  <c r="F23" i="136"/>
  <c r="F17" i="136"/>
  <c r="F19" i="136"/>
  <c r="F20" i="136"/>
  <c r="H20" i="136"/>
  <c r="D12" i="136"/>
  <c r="H10" i="136"/>
  <c r="H14" i="136"/>
  <c r="F13" i="136"/>
  <c r="F16" i="136"/>
  <c r="D21" i="136"/>
  <c r="F15" i="136"/>
  <c r="F21" i="136"/>
  <c r="N47" i="120" l="1"/>
  <c r="P47" i="126"/>
  <c r="O47" i="91"/>
  <c r="P47" i="101"/>
  <c r="N47" i="124"/>
  <c r="O47" i="120"/>
  <c r="O47" i="95"/>
  <c r="N47" i="121"/>
  <c r="O47" i="129"/>
  <c r="P47" i="120"/>
  <c r="P47" i="100"/>
  <c r="M7" i="16"/>
  <c r="M30" i="50"/>
  <c r="M50" i="50" s="1"/>
  <c r="M41" i="50" s="1"/>
  <c r="M46" i="50" s="1"/>
  <c r="M30" i="93"/>
  <c r="M50" i="93" s="1"/>
  <c r="M41" i="93" s="1"/>
  <c r="M46" i="93" s="1"/>
  <c r="M47" i="93" s="1"/>
  <c r="M30" i="95"/>
  <c r="M50" i="95" s="1"/>
  <c r="M41" i="95" s="1"/>
  <c r="M46" i="95" s="1"/>
  <c r="M47" i="95" s="1"/>
  <c r="M30" i="5"/>
  <c r="M50" i="5" s="1"/>
  <c r="M41" i="5" s="1"/>
  <c r="M46" i="5" s="1"/>
  <c r="M30" i="102"/>
  <c r="M50" i="102" s="1"/>
  <c r="M41" i="102" s="1"/>
  <c r="M30" i="94"/>
  <c r="M50" i="94" s="1"/>
  <c r="M41" i="94" s="1"/>
  <c r="M46" i="94" s="1"/>
  <c r="M30" i="98"/>
  <c r="M50" i="98" s="1"/>
  <c r="M41" i="98" s="1"/>
  <c r="M46" i="98" s="1"/>
  <c r="M47" i="98" s="1"/>
  <c r="M30" i="96"/>
  <c r="M50" i="96" s="1"/>
  <c r="M41" i="96" s="1"/>
  <c r="M30" i="100"/>
  <c r="M50" i="100" s="1"/>
  <c r="M41" i="100" s="1"/>
  <c r="M46" i="100" s="1"/>
  <c r="M30" i="101"/>
  <c r="M50" i="101" s="1"/>
  <c r="M41" i="101" s="1"/>
  <c r="M46" i="101" s="1"/>
  <c r="M30" i="92"/>
  <c r="M50" i="92" s="1"/>
  <c r="M41" i="92" s="1"/>
  <c r="M46" i="92" s="1"/>
  <c r="M30" i="99"/>
  <c r="M50" i="99" s="1"/>
  <c r="M41" i="99" s="1"/>
  <c r="M46" i="99" s="1"/>
  <c r="M30" i="91"/>
  <c r="M50" i="91" s="1"/>
  <c r="M41" i="91" s="1"/>
  <c r="M46" i="91" s="1"/>
  <c r="M30" i="97"/>
  <c r="M50" i="97" s="1"/>
  <c r="M41" i="97" s="1"/>
  <c r="M12" i="16"/>
  <c r="M30" i="114"/>
  <c r="M50" i="114" s="1"/>
  <c r="M41" i="114" s="1"/>
  <c r="M46" i="114" s="1"/>
  <c r="M30" i="113"/>
  <c r="M50" i="113" s="1"/>
  <c r="M41" i="113" s="1"/>
  <c r="M30" i="103"/>
  <c r="M50" i="103" s="1"/>
  <c r="M41" i="103" s="1"/>
  <c r="M30" i="108"/>
  <c r="M50" i="108" s="1"/>
  <c r="M41" i="108" s="1"/>
  <c r="M46" i="108" s="1"/>
  <c r="M30" i="109"/>
  <c r="M50" i="109" s="1"/>
  <c r="M41" i="109" s="1"/>
  <c r="M30" i="106"/>
  <c r="M50" i="106" s="1"/>
  <c r="M41" i="106" s="1"/>
  <c r="M30" i="107"/>
  <c r="M50" i="107" s="1"/>
  <c r="M41" i="107" s="1"/>
  <c r="M46" i="107" s="1"/>
  <c r="M30" i="116"/>
  <c r="M50" i="116" s="1"/>
  <c r="M41" i="116" s="1"/>
  <c r="M30" i="115"/>
  <c r="M50" i="115" s="1"/>
  <c r="M41" i="115" s="1"/>
  <c r="M30" i="104"/>
  <c r="M50" i="104" s="1"/>
  <c r="M41" i="104" s="1"/>
  <c r="M30" i="110"/>
  <c r="M50" i="110" s="1"/>
  <c r="M41" i="110" s="1"/>
  <c r="M30" i="112"/>
  <c r="M50" i="112" s="1"/>
  <c r="M41" i="112" s="1"/>
  <c r="M30" i="111"/>
  <c r="M50" i="111" s="1"/>
  <c r="M41" i="111" s="1"/>
  <c r="M30" i="105"/>
  <c r="M50" i="105" s="1"/>
  <c r="M41" i="105" s="1"/>
  <c r="M11" i="93"/>
  <c r="L6" i="16"/>
  <c r="L30" i="96" s="1"/>
  <c r="L50" i="96" s="1"/>
  <c r="L41" i="96" s="1"/>
  <c r="L47" i="106"/>
  <c r="L11" i="106" s="1"/>
  <c r="L47" i="105"/>
  <c r="L11" i="105" s="1"/>
  <c r="L47" i="116"/>
  <c r="L11" i="116" s="1"/>
  <c r="L47" i="114"/>
  <c r="L11" i="114" s="1"/>
  <c r="L47" i="112"/>
  <c r="L11" i="112" s="1"/>
  <c r="L47" i="109"/>
  <c r="L11" i="109" s="1"/>
  <c r="L47" i="104"/>
  <c r="L11" i="104" s="1"/>
  <c r="L47" i="113"/>
  <c r="L11" i="113" s="1"/>
  <c r="L47" i="108"/>
  <c r="L11" i="108" s="1"/>
  <c r="L47" i="115"/>
  <c r="L11" i="115" s="1"/>
  <c r="L47" i="110"/>
  <c r="L11" i="110" s="1"/>
  <c r="K6" i="16"/>
  <c r="K30" i="5" s="1"/>
  <c r="K50" i="5" s="1"/>
  <c r="K41" i="5" s="1"/>
  <c r="K46" i="5" s="1"/>
  <c r="K47" i="5" s="1"/>
  <c r="K30" i="110"/>
  <c r="K50" i="110" s="1"/>
  <c r="K41" i="110" s="1"/>
  <c r="K30" i="105"/>
  <c r="K50" i="105" s="1"/>
  <c r="K41" i="105" s="1"/>
  <c r="K46" i="105" s="1"/>
  <c r="K30" i="103"/>
  <c r="K50" i="103" s="1"/>
  <c r="K41" i="103" s="1"/>
  <c r="K46" i="103" s="1"/>
  <c r="K30" i="109"/>
  <c r="K50" i="109" s="1"/>
  <c r="K41" i="109" s="1"/>
  <c r="K46" i="109" s="1"/>
  <c r="K30" i="108"/>
  <c r="K50" i="108" s="1"/>
  <c r="K41" i="108" s="1"/>
  <c r="K46" i="108" s="1"/>
  <c r="K47" i="108" s="1"/>
  <c r="K30" i="116"/>
  <c r="K50" i="116" s="1"/>
  <c r="K41" i="116" s="1"/>
  <c r="K46" i="116" s="1"/>
  <c r="K47" i="116" s="1"/>
  <c r="K30" i="111"/>
  <c r="K50" i="111" s="1"/>
  <c r="K41" i="111" s="1"/>
  <c r="K46" i="111" s="1"/>
  <c r="I30" i="105"/>
  <c r="I50" i="105" s="1"/>
  <c r="I41" i="105" s="1"/>
  <c r="I46" i="105" s="1"/>
  <c r="I30" i="108"/>
  <c r="I50" i="108" s="1"/>
  <c r="I41" i="108" s="1"/>
  <c r="I46" i="108" s="1"/>
  <c r="I30" i="103"/>
  <c r="I50" i="103" s="1"/>
  <c r="I41" i="103" s="1"/>
  <c r="I46" i="103" s="1"/>
  <c r="K30" i="114"/>
  <c r="K50" i="114" s="1"/>
  <c r="K41" i="114" s="1"/>
  <c r="K46" i="114" s="1"/>
  <c r="K30" i="112"/>
  <c r="K50" i="112" s="1"/>
  <c r="K41" i="112" s="1"/>
  <c r="K46" i="112" s="1"/>
  <c r="K47" i="112" s="1"/>
  <c r="K30" i="107"/>
  <c r="K50" i="107" s="1"/>
  <c r="K41" i="107" s="1"/>
  <c r="K46" i="107" s="1"/>
  <c r="K30" i="106"/>
  <c r="K50" i="106" s="1"/>
  <c r="K41" i="106" s="1"/>
  <c r="K46" i="106" s="1"/>
  <c r="I30" i="110"/>
  <c r="I50" i="110" s="1"/>
  <c r="I41" i="110" s="1"/>
  <c r="I46" i="110" s="1"/>
  <c r="I30" i="104"/>
  <c r="I50" i="104" s="1"/>
  <c r="I41" i="104" s="1"/>
  <c r="I46" i="104" s="1"/>
  <c r="I30" i="109"/>
  <c r="I50" i="109" s="1"/>
  <c r="I41" i="109" s="1"/>
  <c r="I46" i="109" s="1"/>
  <c r="I30" i="115"/>
  <c r="I50" i="115" s="1"/>
  <c r="I41" i="115" s="1"/>
  <c r="I46" i="115" s="1"/>
  <c r="I47" i="115" s="1"/>
  <c r="I11" i="115" s="1"/>
  <c r="K30" i="104"/>
  <c r="K50" i="104" s="1"/>
  <c r="K41" i="104" s="1"/>
  <c r="K46" i="104" s="1"/>
  <c r="K30" i="115"/>
  <c r="K50" i="115" s="1"/>
  <c r="K41" i="115" s="1"/>
  <c r="K46" i="115" s="1"/>
  <c r="K30" i="113"/>
  <c r="K50" i="113" s="1"/>
  <c r="K41" i="113" s="1"/>
  <c r="K46" i="113" s="1"/>
  <c r="I30" i="106"/>
  <c r="I50" i="106" s="1"/>
  <c r="I41" i="106" s="1"/>
  <c r="I46" i="106" s="1"/>
  <c r="I30" i="107"/>
  <c r="I50" i="107" s="1"/>
  <c r="I41" i="107" s="1"/>
  <c r="I46" i="107" s="1"/>
  <c r="I30" i="114"/>
  <c r="I50" i="114" s="1"/>
  <c r="I41" i="114" s="1"/>
  <c r="I46" i="114" s="1"/>
  <c r="I30" i="116"/>
  <c r="I50" i="116" s="1"/>
  <c r="I41" i="116" s="1"/>
  <c r="I46" i="116" s="1"/>
  <c r="I30" i="113"/>
  <c r="I50" i="113" s="1"/>
  <c r="I41" i="113" s="1"/>
  <c r="I46" i="113" s="1"/>
  <c r="I47" i="113" s="1"/>
  <c r="I30" i="111"/>
  <c r="I50" i="111" s="1"/>
  <c r="I41" i="111" s="1"/>
  <c r="I46" i="111" s="1"/>
  <c r="I30" i="112"/>
  <c r="I50" i="112" s="1"/>
  <c r="I41" i="112" s="1"/>
  <c r="I46" i="112" s="1"/>
  <c r="I6" i="16"/>
  <c r="I30" i="101" s="1"/>
  <c r="I50" i="101" s="1"/>
  <c r="I41" i="101" s="1"/>
  <c r="I46" i="101" s="1"/>
  <c r="I47" i="101" s="1"/>
  <c r="I11" i="101" s="1"/>
  <c r="N47" i="101"/>
  <c r="O47" i="100"/>
  <c r="O47" i="121"/>
  <c r="O47" i="92"/>
  <c r="H47" i="94"/>
  <c r="J12" i="16"/>
  <c r="J30" i="116"/>
  <c r="J50" i="116" s="1"/>
  <c r="J41" i="116" s="1"/>
  <c r="J46" i="116" s="1"/>
  <c r="J30" i="115"/>
  <c r="J50" i="115" s="1"/>
  <c r="J41" i="115" s="1"/>
  <c r="J30" i="103"/>
  <c r="J50" i="103" s="1"/>
  <c r="J41" i="103" s="1"/>
  <c r="J30" i="110"/>
  <c r="J30" i="109"/>
  <c r="J50" i="109" s="1"/>
  <c r="J41" i="109" s="1"/>
  <c r="J30" i="108"/>
  <c r="J50" i="108" s="1"/>
  <c r="J41" i="108" s="1"/>
  <c r="J46" i="108" s="1"/>
  <c r="J47" i="108" s="1"/>
  <c r="J11" i="108" s="1"/>
  <c r="J30" i="111"/>
  <c r="J50" i="111" s="1"/>
  <c r="J41" i="111" s="1"/>
  <c r="J46" i="111" s="1"/>
  <c r="J47" i="111" s="1"/>
  <c r="J30" i="106"/>
  <c r="J50" i="106" s="1"/>
  <c r="J41" i="106" s="1"/>
  <c r="J30" i="107"/>
  <c r="J50" i="107" s="1"/>
  <c r="J41" i="107" s="1"/>
  <c r="J46" i="107" s="1"/>
  <c r="J47" i="107" s="1"/>
  <c r="J11" i="107" s="1"/>
  <c r="J30" i="112"/>
  <c r="J50" i="112" s="1"/>
  <c r="J41" i="112" s="1"/>
  <c r="J30" i="104"/>
  <c r="J50" i="104" s="1"/>
  <c r="J41" i="104" s="1"/>
  <c r="J30" i="114"/>
  <c r="J50" i="114" s="1"/>
  <c r="J41" i="114" s="1"/>
  <c r="J30" i="105"/>
  <c r="J50" i="105" s="1"/>
  <c r="J41" i="105" s="1"/>
  <c r="J30" i="113"/>
  <c r="J50" i="113" s="1"/>
  <c r="J41" i="113" s="1"/>
  <c r="J6" i="16"/>
  <c r="O47" i="50"/>
  <c r="O47" i="5"/>
  <c r="P47" i="129"/>
  <c r="N47" i="93"/>
  <c r="N47" i="91"/>
  <c r="P47" i="130"/>
  <c r="O47" i="126"/>
  <c r="N47" i="92"/>
  <c r="N47" i="129"/>
  <c r="N47" i="130"/>
  <c r="P47" i="95"/>
  <c r="P47" i="91"/>
  <c r="O47" i="122"/>
  <c r="P47" i="124"/>
  <c r="O47" i="130"/>
  <c r="P47" i="118"/>
  <c r="O47" i="127"/>
  <c r="P47" i="107"/>
  <c r="O47" i="118"/>
  <c r="N47" i="100"/>
  <c r="P47" i="99"/>
  <c r="O47" i="124"/>
  <c r="N47" i="118"/>
  <c r="N47" i="50"/>
  <c r="N47" i="119"/>
  <c r="P47" i="98"/>
  <c r="P47" i="50"/>
  <c r="O47" i="94"/>
  <c r="N47" i="102"/>
  <c r="N47" i="5"/>
  <c r="N47" i="122"/>
  <c r="P47" i="92"/>
  <c r="P47" i="119"/>
  <c r="N47" i="117"/>
  <c r="O47" i="102"/>
  <c r="O47" i="119"/>
  <c r="P47" i="122"/>
  <c r="P47" i="102"/>
  <c r="O47" i="101"/>
  <c r="N47" i="94"/>
  <c r="O47" i="98"/>
  <c r="P47" i="94"/>
  <c r="P47" i="5"/>
  <c r="P47" i="117"/>
  <c r="P47" i="114"/>
  <c r="N47" i="98"/>
  <c r="P47" i="109"/>
  <c r="N47" i="99"/>
  <c r="N47" i="128"/>
  <c r="P47" i="105"/>
  <c r="O47" i="128"/>
  <c r="P47" i="93"/>
  <c r="N47" i="125"/>
  <c r="O47" i="97"/>
  <c r="N47" i="95"/>
  <c r="P47" i="127"/>
  <c r="N47" i="127"/>
  <c r="G47" i="127"/>
  <c r="G11" i="127" s="1"/>
  <c r="G47" i="94"/>
  <c r="G11" i="94" s="1"/>
  <c r="H11" i="127"/>
  <c r="L47" i="103"/>
  <c r="O47" i="115"/>
  <c r="N47" i="116"/>
  <c r="O47" i="116"/>
  <c r="L47" i="107"/>
  <c r="L11" i="107" s="1"/>
  <c r="O47" i="111"/>
  <c r="N47" i="110"/>
  <c r="N47" i="109"/>
  <c r="L47" i="111"/>
  <c r="L11" i="111" s="1"/>
  <c r="O47" i="109"/>
  <c r="N47" i="111"/>
  <c r="N47" i="107"/>
  <c r="O47" i="105"/>
  <c r="H47" i="120"/>
  <c r="H11" i="117"/>
  <c r="G47" i="120"/>
  <c r="G11" i="120" s="1"/>
  <c r="G11" i="100"/>
  <c r="G11" i="5"/>
  <c r="H11" i="124"/>
  <c r="H11" i="130"/>
  <c r="G47" i="101"/>
  <c r="G11" i="101" s="1"/>
  <c r="H11" i="119"/>
  <c r="G47" i="93"/>
  <c r="G11" i="93" s="1"/>
  <c r="H47" i="92"/>
  <c r="G11" i="98"/>
  <c r="G47" i="119"/>
  <c r="G11" i="119" s="1"/>
  <c r="H11" i="128"/>
  <c r="H47" i="98"/>
  <c r="H11" i="93"/>
  <c r="G47" i="95"/>
  <c r="G11" i="95" s="1"/>
  <c r="H47" i="50"/>
  <c r="G47" i="128"/>
  <c r="G11" i="128" s="1"/>
  <c r="H11" i="118"/>
  <c r="G11" i="125"/>
  <c r="G11" i="129"/>
  <c r="G11" i="99"/>
  <c r="H11" i="95"/>
  <c r="G47" i="91"/>
  <c r="G11" i="91" s="1"/>
  <c r="H11" i="91"/>
  <c r="H11" i="126"/>
  <c r="H11" i="99"/>
  <c r="G11" i="124"/>
  <c r="G11" i="92"/>
  <c r="H11" i="101"/>
  <c r="H11" i="100"/>
  <c r="G47" i="121"/>
  <c r="G11" i="121" s="1"/>
  <c r="H11" i="125"/>
  <c r="H11" i="110"/>
  <c r="H47" i="112"/>
  <c r="H11" i="104"/>
  <c r="H11" i="129"/>
  <c r="G11" i="126"/>
  <c r="H11" i="122"/>
  <c r="H47" i="111"/>
  <c r="G11" i="122"/>
  <c r="G47" i="130"/>
  <c r="G11" i="130" s="1"/>
  <c r="G47" i="118"/>
  <c r="G11" i="118" s="1"/>
  <c r="H11" i="107"/>
  <c r="H47" i="108"/>
  <c r="G47" i="103"/>
  <c r="G11" i="103" s="1"/>
  <c r="G47" i="50"/>
  <c r="G11" i="50" s="1"/>
  <c r="H11" i="121"/>
  <c r="H11" i="5"/>
  <c r="G47" i="117"/>
  <c r="G11" i="117" s="1"/>
  <c r="H11" i="123"/>
  <c r="H11" i="116"/>
  <c r="G47" i="116"/>
  <c r="G11" i="116" s="1"/>
  <c r="E26" i="136"/>
  <c r="M47" i="100" l="1"/>
  <c r="M11" i="100" s="1"/>
  <c r="M11" i="98"/>
  <c r="M47" i="91"/>
  <c r="M11" i="91" s="1"/>
  <c r="M47" i="101"/>
  <c r="M11" i="101" s="1"/>
  <c r="M47" i="99"/>
  <c r="M11" i="99" s="1"/>
  <c r="M47" i="114"/>
  <c r="M11" i="114" s="1"/>
  <c r="M47" i="5"/>
  <c r="M11" i="5" s="1"/>
  <c r="M47" i="50"/>
  <c r="M11" i="50" s="1"/>
  <c r="M47" i="108"/>
  <c r="M11" i="108" s="1"/>
  <c r="M47" i="94"/>
  <c r="M11" i="94" s="1"/>
  <c r="M47" i="92"/>
  <c r="M11" i="92" s="1"/>
  <c r="M46" i="102"/>
  <c r="M47" i="102" s="1"/>
  <c r="M11" i="102" s="1"/>
  <c r="M11" i="95"/>
  <c r="M46" i="97"/>
  <c r="M47" i="97" s="1"/>
  <c r="M11" i="97" s="1"/>
  <c r="M47" i="107"/>
  <c r="M11" i="107" s="1"/>
  <c r="M46" i="96"/>
  <c r="M47" i="96" s="1"/>
  <c r="M11" i="96" s="1"/>
  <c r="M30" i="120"/>
  <c r="M50" i="120" s="1"/>
  <c r="M41" i="120" s="1"/>
  <c r="M30" i="122"/>
  <c r="M50" i="122" s="1"/>
  <c r="M41" i="122" s="1"/>
  <c r="M30" i="121"/>
  <c r="M50" i="121" s="1"/>
  <c r="M41" i="121" s="1"/>
  <c r="M30" i="127"/>
  <c r="M50" i="127" s="1"/>
  <c r="M41" i="127" s="1"/>
  <c r="M30" i="128"/>
  <c r="M50" i="128" s="1"/>
  <c r="M41" i="128" s="1"/>
  <c r="M30" i="125"/>
  <c r="M50" i="125" s="1"/>
  <c r="M41" i="125" s="1"/>
  <c r="M30" i="118"/>
  <c r="M50" i="118" s="1"/>
  <c r="M41" i="118" s="1"/>
  <c r="M30" i="123"/>
  <c r="M50" i="123" s="1"/>
  <c r="M41" i="123" s="1"/>
  <c r="M30" i="130"/>
  <c r="M50" i="130" s="1"/>
  <c r="M41" i="130" s="1"/>
  <c r="M30" i="129"/>
  <c r="M50" i="129" s="1"/>
  <c r="M41" i="129" s="1"/>
  <c r="M30" i="119"/>
  <c r="M50" i="119" s="1"/>
  <c r="M41" i="119" s="1"/>
  <c r="M30" i="124"/>
  <c r="M50" i="124" s="1"/>
  <c r="M41" i="124" s="1"/>
  <c r="M30" i="126"/>
  <c r="M50" i="126" s="1"/>
  <c r="M41" i="126" s="1"/>
  <c r="M30" i="117"/>
  <c r="M50" i="117" s="1"/>
  <c r="M41" i="117" s="1"/>
  <c r="M46" i="110"/>
  <c r="M47" i="110" s="1"/>
  <c r="M11" i="110" s="1"/>
  <c r="M46" i="103"/>
  <c r="M47" i="103" s="1"/>
  <c r="M11" i="103" s="1"/>
  <c r="M46" i="105"/>
  <c r="M47" i="105" s="1"/>
  <c r="M11" i="105" s="1"/>
  <c r="M46" i="104"/>
  <c r="M47" i="104" s="1"/>
  <c r="M11" i="104" s="1"/>
  <c r="M46" i="106"/>
  <c r="M47" i="106" s="1"/>
  <c r="M11" i="106" s="1"/>
  <c r="M46" i="113"/>
  <c r="M47" i="113" s="1"/>
  <c r="M11" i="113" s="1"/>
  <c r="M46" i="111"/>
  <c r="M47" i="111" s="1"/>
  <c r="M11" i="111" s="1"/>
  <c r="M46" i="115"/>
  <c r="M47" i="115" s="1"/>
  <c r="M11" i="115" s="1"/>
  <c r="M46" i="109"/>
  <c r="M47" i="109" s="1"/>
  <c r="M11" i="109" s="1"/>
  <c r="M46" i="112"/>
  <c r="M47" i="112" s="1"/>
  <c r="M11" i="112" s="1"/>
  <c r="M46" i="116"/>
  <c r="M47" i="116" s="1"/>
  <c r="M11" i="116" s="1"/>
  <c r="L7" i="16"/>
  <c r="L30" i="117" s="1"/>
  <c r="L50" i="117" s="1"/>
  <c r="L41" i="117" s="1"/>
  <c r="L30" i="91"/>
  <c r="L50" i="91" s="1"/>
  <c r="L41" i="91" s="1"/>
  <c r="L46" i="91" s="1"/>
  <c r="L30" i="95"/>
  <c r="L50" i="95" s="1"/>
  <c r="L41" i="95" s="1"/>
  <c r="L46" i="95" s="1"/>
  <c r="L47" i="95" s="1"/>
  <c r="L11" i="95" s="1"/>
  <c r="L30" i="102"/>
  <c r="L50" i="102" s="1"/>
  <c r="L41" i="102" s="1"/>
  <c r="L46" i="102" s="1"/>
  <c r="L47" i="102" s="1"/>
  <c r="L11" i="102" s="1"/>
  <c r="L30" i="99"/>
  <c r="L50" i="99" s="1"/>
  <c r="L41" i="99" s="1"/>
  <c r="L46" i="99" s="1"/>
  <c r="L30" i="50"/>
  <c r="L50" i="50" s="1"/>
  <c r="L41" i="50" s="1"/>
  <c r="L46" i="50" s="1"/>
  <c r="L30" i="101"/>
  <c r="L50" i="101" s="1"/>
  <c r="L41" i="101" s="1"/>
  <c r="L46" i="101" s="1"/>
  <c r="L30" i="97"/>
  <c r="L50" i="97" s="1"/>
  <c r="L41" i="97" s="1"/>
  <c r="L46" i="97" s="1"/>
  <c r="L47" i="97" s="1"/>
  <c r="L11" i="97" s="1"/>
  <c r="L30" i="5"/>
  <c r="L50" i="5" s="1"/>
  <c r="L41" i="5" s="1"/>
  <c r="L46" i="5" s="1"/>
  <c r="L30" i="98"/>
  <c r="L50" i="98" s="1"/>
  <c r="L41" i="98" s="1"/>
  <c r="L46" i="98" s="1"/>
  <c r="L30" i="100"/>
  <c r="L50" i="100" s="1"/>
  <c r="L41" i="100" s="1"/>
  <c r="L46" i="100" s="1"/>
  <c r="L47" i="100" s="1"/>
  <c r="L30" i="92"/>
  <c r="L50" i="92" s="1"/>
  <c r="L41" i="92" s="1"/>
  <c r="L46" i="92" s="1"/>
  <c r="L47" i="92" s="1"/>
  <c r="L30" i="94"/>
  <c r="L50" i="94" s="1"/>
  <c r="L41" i="94" s="1"/>
  <c r="L30" i="93"/>
  <c r="L50" i="93" s="1"/>
  <c r="L41" i="93" s="1"/>
  <c r="L46" i="96"/>
  <c r="L47" i="96" s="1"/>
  <c r="L11" i="103"/>
  <c r="K47" i="105"/>
  <c r="K11" i="105" s="1"/>
  <c r="K47" i="103"/>
  <c r="K47" i="113"/>
  <c r="K11" i="113" s="1"/>
  <c r="I47" i="108"/>
  <c r="I11" i="108" s="1"/>
  <c r="K11" i="108"/>
  <c r="I47" i="105"/>
  <c r="I11" i="105" s="1"/>
  <c r="K11" i="112"/>
  <c r="K47" i="109"/>
  <c r="K11" i="109" s="1"/>
  <c r="K47" i="115"/>
  <c r="K11" i="115" s="1"/>
  <c r="I47" i="112"/>
  <c r="I11" i="112" s="1"/>
  <c r="I47" i="111"/>
  <c r="I11" i="111" s="1"/>
  <c r="K47" i="111"/>
  <c r="K11" i="111" s="1"/>
  <c r="K47" i="104"/>
  <c r="K11" i="104" s="1"/>
  <c r="I47" i="107"/>
  <c r="I11" i="107" s="1"/>
  <c r="K47" i="114"/>
  <c r="K11" i="114" s="1"/>
  <c r="I47" i="110"/>
  <c r="I11" i="110" s="1"/>
  <c r="I11" i="113"/>
  <c r="K47" i="106"/>
  <c r="K11" i="106" s="1"/>
  <c r="K11" i="116"/>
  <c r="I47" i="106"/>
  <c r="I11" i="106" s="1"/>
  <c r="I47" i="109"/>
  <c r="I11" i="109" s="1"/>
  <c r="K47" i="107"/>
  <c r="K11" i="107" s="1"/>
  <c r="I47" i="103"/>
  <c r="I11" i="103" s="1"/>
  <c r="I47" i="104"/>
  <c r="I11" i="104" s="1"/>
  <c r="I47" i="114"/>
  <c r="I11" i="114" s="1"/>
  <c r="I47" i="116"/>
  <c r="I11" i="116" s="1"/>
  <c r="I30" i="98"/>
  <c r="I50" i="98" s="1"/>
  <c r="I41" i="98" s="1"/>
  <c r="I46" i="98" s="1"/>
  <c r="I47" i="98" s="1"/>
  <c r="I11" i="98" s="1"/>
  <c r="I30" i="97"/>
  <c r="I50" i="97" s="1"/>
  <c r="I41" i="97" s="1"/>
  <c r="I46" i="97" s="1"/>
  <c r="I47" i="97" s="1"/>
  <c r="I11" i="97" s="1"/>
  <c r="I30" i="5"/>
  <c r="I50" i="5" s="1"/>
  <c r="I41" i="5" s="1"/>
  <c r="I46" i="5" s="1"/>
  <c r="I47" i="5" s="1"/>
  <c r="I11" i="5" s="1"/>
  <c r="I30" i="94"/>
  <c r="I50" i="94" s="1"/>
  <c r="I41" i="94" s="1"/>
  <c r="I46" i="94" s="1"/>
  <c r="I47" i="94" s="1"/>
  <c r="I11" i="94" s="1"/>
  <c r="I30" i="92"/>
  <c r="I50" i="92" s="1"/>
  <c r="I41" i="92" s="1"/>
  <c r="I46" i="92" s="1"/>
  <c r="I47" i="92" s="1"/>
  <c r="I11" i="92" s="1"/>
  <c r="I30" i="91"/>
  <c r="I50" i="91" s="1"/>
  <c r="I41" i="91" s="1"/>
  <c r="I46" i="91" s="1"/>
  <c r="I47" i="91" s="1"/>
  <c r="I11" i="91" s="1"/>
  <c r="I30" i="96"/>
  <c r="I50" i="96" s="1"/>
  <c r="I41" i="96" s="1"/>
  <c r="I46" i="96" s="1"/>
  <c r="I47" i="96" s="1"/>
  <c r="I11" i="96" s="1"/>
  <c r="I30" i="100"/>
  <c r="I50" i="100" s="1"/>
  <c r="I41" i="100" s="1"/>
  <c r="I46" i="100" s="1"/>
  <c r="I47" i="100" s="1"/>
  <c r="I11" i="100" s="1"/>
  <c r="I30" i="93"/>
  <c r="I50" i="93" s="1"/>
  <c r="I41" i="93" s="1"/>
  <c r="I46" i="93" s="1"/>
  <c r="I47" i="93" s="1"/>
  <c r="I11" i="93" s="1"/>
  <c r="I30" i="95"/>
  <c r="I50" i="95" s="1"/>
  <c r="I41" i="95" s="1"/>
  <c r="I46" i="95" s="1"/>
  <c r="I47" i="95" s="1"/>
  <c r="I11" i="95" s="1"/>
  <c r="I30" i="50"/>
  <c r="I50" i="50" s="1"/>
  <c r="I41" i="50" s="1"/>
  <c r="I46" i="50" s="1"/>
  <c r="I47" i="50" s="1"/>
  <c r="I11" i="50" s="1"/>
  <c r="I7" i="16"/>
  <c r="I30" i="124" s="1"/>
  <c r="I50" i="124" s="1"/>
  <c r="I41" i="124" s="1"/>
  <c r="I46" i="124" s="1"/>
  <c r="I47" i="124" s="1"/>
  <c r="I11" i="124" s="1"/>
  <c r="I30" i="99"/>
  <c r="I50" i="99" s="1"/>
  <c r="I41" i="99" s="1"/>
  <c r="I46" i="99" s="1"/>
  <c r="I47" i="99" s="1"/>
  <c r="I11" i="99" s="1"/>
  <c r="I30" i="102"/>
  <c r="I50" i="102" s="1"/>
  <c r="I41" i="102" s="1"/>
  <c r="J50" i="110"/>
  <c r="J41" i="110" s="1"/>
  <c r="K30" i="96"/>
  <c r="K50" i="96" s="1"/>
  <c r="K41" i="96" s="1"/>
  <c r="K30" i="101"/>
  <c r="K50" i="101" s="1"/>
  <c r="K41" i="101" s="1"/>
  <c r="K46" i="101" s="1"/>
  <c r="K47" i="101" s="1"/>
  <c r="K30" i="99"/>
  <c r="K50" i="99" s="1"/>
  <c r="K41" i="99" s="1"/>
  <c r="K46" i="99" s="1"/>
  <c r="K47" i="99" s="1"/>
  <c r="K30" i="94"/>
  <c r="K50" i="94" s="1"/>
  <c r="K41" i="94" s="1"/>
  <c r="K46" i="94" s="1"/>
  <c r="K30" i="100"/>
  <c r="K50" i="100" s="1"/>
  <c r="K41" i="100" s="1"/>
  <c r="K46" i="100" s="1"/>
  <c r="K30" i="95"/>
  <c r="K50" i="95" s="1"/>
  <c r="K41" i="95" s="1"/>
  <c r="K46" i="95" s="1"/>
  <c r="K47" i="95" s="1"/>
  <c r="K30" i="97"/>
  <c r="K50" i="97" s="1"/>
  <c r="K41" i="97" s="1"/>
  <c r="K46" i="97" s="1"/>
  <c r="K47" i="97" s="1"/>
  <c r="K7" i="16"/>
  <c r="K30" i="129" s="1"/>
  <c r="K50" i="129" s="1"/>
  <c r="K41" i="129" s="1"/>
  <c r="K30" i="50"/>
  <c r="K50" i="50" s="1"/>
  <c r="K41" i="50" s="1"/>
  <c r="K46" i="50" s="1"/>
  <c r="K30" i="91"/>
  <c r="K50" i="91" s="1"/>
  <c r="K41" i="91" s="1"/>
  <c r="K46" i="91" s="1"/>
  <c r="K47" i="91" s="1"/>
  <c r="K30" i="92"/>
  <c r="K50" i="92" s="1"/>
  <c r="K41" i="92" s="1"/>
  <c r="K46" i="92" s="1"/>
  <c r="K47" i="92" s="1"/>
  <c r="K30" i="102"/>
  <c r="K50" i="102" s="1"/>
  <c r="K41" i="102" s="1"/>
  <c r="K46" i="102" s="1"/>
  <c r="K30" i="98"/>
  <c r="K50" i="98" s="1"/>
  <c r="K41" i="98" s="1"/>
  <c r="K46" i="98" s="1"/>
  <c r="K30" i="93"/>
  <c r="K50" i="93" s="1"/>
  <c r="K41" i="93" s="1"/>
  <c r="K46" i="93" s="1"/>
  <c r="J11" i="111"/>
  <c r="J7" i="16"/>
  <c r="J30" i="99"/>
  <c r="J50" i="99" s="1"/>
  <c r="J41" i="99" s="1"/>
  <c r="J46" i="99" s="1"/>
  <c r="J47" i="99" s="1"/>
  <c r="J11" i="99" s="1"/>
  <c r="J30" i="91"/>
  <c r="J50" i="91" s="1"/>
  <c r="J41" i="91" s="1"/>
  <c r="J46" i="91" s="1"/>
  <c r="J47" i="91" s="1"/>
  <c r="J11" i="91" s="1"/>
  <c r="J30" i="92"/>
  <c r="J50" i="92" s="1"/>
  <c r="J41" i="92" s="1"/>
  <c r="J46" i="92" s="1"/>
  <c r="J47" i="92" s="1"/>
  <c r="J11" i="92" s="1"/>
  <c r="J30" i="95"/>
  <c r="J50" i="95" s="1"/>
  <c r="J41" i="95" s="1"/>
  <c r="J46" i="95" s="1"/>
  <c r="J47" i="95" s="1"/>
  <c r="J11" i="95" s="1"/>
  <c r="J30" i="97"/>
  <c r="J50" i="97" s="1"/>
  <c r="J41" i="97" s="1"/>
  <c r="J30" i="5"/>
  <c r="J50" i="5" s="1"/>
  <c r="J41" i="5" s="1"/>
  <c r="J46" i="5" s="1"/>
  <c r="J47" i="5" s="1"/>
  <c r="J11" i="5" s="1"/>
  <c r="J30" i="93"/>
  <c r="J50" i="93" s="1"/>
  <c r="J41" i="93" s="1"/>
  <c r="J46" i="93" s="1"/>
  <c r="J47" i="93" s="1"/>
  <c r="J11" i="93" s="1"/>
  <c r="J30" i="98"/>
  <c r="J50" i="98" s="1"/>
  <c r="J41" i="98" s="1"/>
  <c r="J46" i="98" s="1"/>
  <c r="J47" i="98" s="1"/>
  <c r="J11" i="98" s="1"/>
  <c r="J30" i="50"/>
  <c r="J50" i="50" s="1"/>
  <c r="J41" i="50" s="1"/>
  <c r="J46" i="50" s="1"/>
  <c r="J47" i="50" s="1"/>
  <c r="J11" i="50" s="1"/>
  <c r="J30" i="100"/>
  <c r="J50" i="100" s="1"/>
  <c r="J41" i="100" s="1"/>
  <c r="J46" i="100" s="1"/>
  <c r="J47" i="100" s="1"/>
  <c r="J11" i="100" s="1"/>
  <c r="J30" i="102"/>
  <c r="J50" i="102" s="1"/>
  <c r="J41" i="102" s="1"/>
  <c r="J30" i="94"/>
  <c r="J50" i="94" s="1"/>
  <c r="J41" i="94" s="1"/>
  <c r="J46" i="94" s="1"/>
  <c r="J47" i="94" s="1"/>
  <c r="J11" i="94" s="1"/>
  <c r="J30" i="96"/>
  <c r="J50" i="96" s="1"/>
  <c r="J41" i="96" s="1"/>
  <c r="J46" i="96" s="1"/>
  <c r="J47" i="96" s="1"/>
  <c r="J11" i="96" s="1"/>
  <c r="J30" i="101"/>
  <c r="J50" i="101" s="1"/>
  <c r="J41" i="101" s="1"/>
  <c r="J46" i="101" s="1"/>
  <c r="J47" i="101" s="1"/>
  <c r="J11" i="101" s="1"/>
  <c r="J46" i="114"/>
  <c r="J47" i="114" s="1"/>
  <c r="J11" i="114" s="1"/>
  <c r="J46" i="106"/>
  <c r="J47" i="106" s="1"/>
  <c r="J11" i="106" s="1"/>
  <c r="J46" i="105"/>
  <c r="J47" i="105" s="1"/>
  <c r="J11" i="105" s="1"/>
  <c r="J46" i="109"/>
  <c r="J47" i="109" s="1"/>
  <c r="J11" i="109" s="1"/>
  <c r="J46" i="104"/>
  <c r="J47" i="104" s="1"/>
  <c r="J11" i="104" s="1"/>
  <c r="J46" i="103"/>
  <c r="J47" i="103" s="1"/>
  <c r="J11" i="103" s="1"/>
  <c r="J47" i="116"/>
  <c r="J11" i="116" s="1"/>
  <c r="J46" i="113"/>
  <c r="J47" i="113" s="1"/>
  <c r="J11" i="113" s="1"/>
  <c r="J46" i="112"/>
  <c r="J47" i="112" s="1"/>
  <c r="J11" i="112" s="1"/>
  <c r="J46" i="115"/>
  <c r="J47" i="115" s="1"/>
  <c r="J11" i="115" s="1"/>
  <c r="I30" i="121"/>
  <c r="I50" i="121" s="1"/>
  <c r="I41" i="121" s="1"/>
  <c r="I46" i="121" s="1"/>
  <c r="I47" i="121" s="1"/>
  <c r="I11" i="121" s="1"/>
  <c r="K46" i="110"/>
  <c r="K11" i="5"/>
  <c r="I18" i="136"/>
  <c r="I21" i="136"/>
  <c r="I15" i="136"/>
  <c r="I20" i="136"/>
  <c r="I14" i="136"/>
  <c r="E11" i="136"/>
  <c r="I16" i="136"/>
  <c r="D26" i="136"/>
  <c r="I12" i="136"/>
  <c r="I23" i="136"/>
  <c r="I17" i="136"/>
  <c r="I22" i="136"/>
  <c r="I13" i="136"/>
  <c r="I19" i="136"/>
  <c r="E12" i="136"/>
  <c r="I11" i="136"/>
  <c r="I30" i="129" l="1"/>
  <c r="I50" i="129" s="1"/>
  <c r="I41" i="129" s="1"/>
  <c r="I46" i="129" s="1"/>
  <c r="I47" i="129" s="1"/>
  <c r="I11" i="129" s="1"/>
  <c r="I30" i="126"/>
  <c r="I50" i="126" s="1"/>
  <c r="I41" i="126" s="1"/>
  <c r="K30" i="128"/>
  <c r="K50" i="128" s="1"/>
  <c r="K41" i="128" s="1"/>
  <c r="K46" i="128" s="1"/>
  <c r="K47" i="128" s="1"/>
  <c r="L30" i="124"/>
  <c r="L50" i="124" s="1"/>
  <c r="L41" i="124" s="1"/>
  <c r="L46" i="124" s="1"/>
  <c r="L47" i="124" s="1"/>
  <c r="L11" i="124" s="1"/>
  <c r="M46" i="121"/>
  <c r="M47" i="121" s="1"/>
  <c r="M11" i="121" s="1"/>
  <c r="I30" i="118"/>
  <c r="I50" i="118" s="1"/>
  <c r="I41" i="118" s="1"/>
  <c r="I46" i="118" s="1"/>
  <c r="I47" i="118" s="1"/>
  <c r="I11" i="118" s="1"/>
  <c r="I30" i="130"/>
  <c r="I50" i="130" s="1"/>
  <c r="I41" i="130" s="1"/>
  <c r="I46" i="130" s="1"/>
  <c r="I47" i="130" s="1"/>
  <c r="I11" i="130" s="1"/>
  <c r="M46" i="117"/>
  <c r="M47" i="117" s="1"/>
  <c r="M46" i="129"/>
  <c r="M47" i="129" s="1"/>
  <c r="M11" i="129" s="1"/>
  <c r="M46" i="125"/>
  <c r="M47" i="125" s="1"/>
  <c r="M11" i="125" s="1"/>
  <c r="M46" i="122"/>
  <c r="M47" i="122" s="1"/>
  <c r="M46" i="119"/>
  <c r="M47" i="119" s="1"/>
  <c r="I30" i="127"/>
  <c r="I50" i="127" s="1"/>
  <c r="I41" i="127" s="1"/>
  <c r="I46" i="127" s="1"/>
  <c r="I47" i="127" s="1"/>
  <c r="I11" i="127" s="1"/>
  <c r="I30" i="122"/>
  <c r="I50" i="122" s="1"/>
  <c r="I41" i="122" s="1"/>
  <c r="I46" i="122" s="1"/>
  <c r="I47" i="122" s="1"/>
  <c r="I11" i="122" s="1"/>
  <c r="M46" i="126"/>
  <c r="M47" i="126" s="1"/>
  <c r="M11" i="126" s="1"/>
  <c r="M46" i="130"/>
  <c r="M47" i="130" s="1"/>
  <c r="M11" i="130" s="1"/>
  <c r="M46" i="128"/>
  <c r="M47" i="128" s="1"/>
  <c r="M46" i="120"/>
  <c r="M47" i="120" s="1"/>
  <c r="M46" i="118"/>
  <c r="M47" i="118" s="1"/>
  <c r="M11" i="118" s="1"/>
  <c r="I30" i="120"/>
  <c r="I50" i="120" s="1"/>
  <c r="I41" i="120" s="1"/>
  <c r="I46" i="120" s="1"/>
  <c r="I47" i="120" s="1"/>
  <c r="I11" i="120" s="1"/>
  <c r="I30" i="117"/>
  <c r="I50" i="117" s="1"/>
  <c r="I41" i="117" s="1"/>
  <c r="I46" i="117" s="1"/>
  <c r="I47" i="117" s="1"/>
  <c r="I11" i="117" s="1"/>
  <c r="M46" i="124"/>
  <c r="M47" i="124" s="1"/>
  <c r="M46" i="123"/>
  <c r="M47" i="123" s="1"/>
  <c r="M11" i="123" s="1"/>
  <c r="M46" i="127"/>
  <c r="M47" i="127" s="1"/>
  <c r="M11" i="127" s="1"/>
  <c r="L30" i="130"/>
  <c r="L50" i="130" s="1"/>
  <c r="L41" i="130" s="1"/>
  <c r="L46" i="130" s="1"/>
  <c r="L47" i="130" s="1"/>
  <c r="L11" i="130" s="1"/>
  <c r="L30" i="120"/>
  <c r="L50" i="120" s="1"/>
  <c r="L41" i="120" s="1"/>
  <c r="L46" i="120" s="1"/>
  <c r="L47" i="120" s="1"/>
  <c r="L11" i="120" s="1"/>
  <c r="L30" i="122"/>
  <c r="L50" i="122" s="1"/>
  <c r="L41" i="122" s="1"/>
  <c r="L46" i="122" s="1"/>
  <c r="L47" i="122" s="1"/>
  <c r="L11" i="122" s="1"/>
  <c r="L30" i="125"/>
  <c r="L50" i="125" s="1"/>
  <c r="L41" i="125" s="1"/>
  <c r="L46" i="125" s="1"/>
  <c r="L47" i="125" s="1"/>
  <c r="L11" i="125" s="1"/>
  <c r="L30" i="123"/>
  <c r="L50" i="123" s="1"/>
  <c r="L41" i="123" s="1"/>
  <c r="L46" i="123" s="1"/>
  <c r="L47" i="123" s="1"/>
  <c r="L11" i="123" s="1"/>
  <c r="L30" i="119"/>
  <c r="L50" i="119" s="1"/>
  <c r="L41" i="119" s="1"/>
  <c r="L46" i="119" s="1"/>
  <c r="L47" i="119" s="1"/>
  <c r="L11" i="119" s="1"/>
  <c r="L30" i="127"/>
  <c r="L50" i="127" s="1"/>
  <c r="L41" i="127" s="1"/>
  <c r="L46" i="127" s="1"/>
  <c r="L47" i="127" s="1"/>
  <c r="L11" i="127" s="1"/>
  <c r="L30" i="128"/>
  <c r="L50" i="128" s="1"/>
  <c r="L41" i="128" s="1"/>
  <c r="L46" i="128" s="1"/>
  <c r="L47" i="128" s="1"/>
  <c r="L11" i="128" s="1"/>
  <c r="L30" i="126"/>
  <c r="L50" i="126" s="1"/>
  <c r="L41" i="126" s="1"/>
  <c r="L46" i="126" s="1"/>
  <c r="L47" i="126" s="1"/>
  <c r="L30" i="129"/>
  <c r="L50" i="129" s="1"/>
  <c r="L41" i="129" s="1"/>
  <c r="L46" i="129" s="1"/>
  <c r="L47" i="129" s="1"/>
  <c r="L30" i="121"/>
  <c r="L50" i="121" s="1"/>
  <c r="L41" i="121" s="1"/>
  <c r="L46" i="121" s="1"/>
  <c r="L47" i="121" s="1"/>
  <c r="L11" i="121" s="1"/>
  <c r="L30" i="118"/>
  <c r="L50" i="118" s="1"/>
  <c r="L41" i="118" s="1"/>
  <c r="L46" i="118" s="1"/>
  <c r="L47" i="118" s="1"/>
  <c r="L11" i="118" s="1"/>
  <c r="L47" i="50"/>
  <c r="L11" i="50" s="1"/>
  <c r="L47" i="91"/>
  <c r="L11" i="91" s="1"/>
  <c r="L47" i="101"/>
  <c r="L11" i="101" s="1"/>
  <c r="L47" i="98"/>
  <c r="L11" i="98" s="1"/>
  <c r="L11" i="100"/>
  <c r="L47" i="5"/>
  <c r="L11" i="5" s="1"/>
  <c r="L47" i="99"/>
  <c r="L11" i="99" s="1"/>
  <c r="L46" i="93"/>
  <c r="L47" i="93" s="1"/>
  <c r="L11" i="93" s="1"/>
  <c r="L11" i="92"/>
  <c r="L46" i="94"/>
  <c r="L47" i="94" s="1"/>
  <c r="L11" i="94" s="1"/>
  <c r="I30" i="128"/>
  <c r="I50" i="128" s="1"/>
  <c r="I41" i="128" s="1"/>
  <c r="I46" i="128" s="1"/>
  <c r="I47" i="128" s="1"/>
  <c r="I11" i="128" s="1"/>
  <c r="L11" i="96"/>
  <c r="L46" i="117"/>
  <c r="L47" i="117" s="1"/>
  <c r="L11" i="117" s="1"/>
  <c r="K11" i="103"/>
  <c r="I30" i="119"/>
  <c r="I50" i="119" s="1"/>
  <c r="I41" i="119" s="1"/>
  <c r="I46" i="119" s="1"/>
  <c r="I47" i="119" s="1"/>
  <c r="I30" i="123"/>
  <c r="I50" i="123" s="1"/>
  <c r="I41" i="123" s="1"/>
  <c r="I46" i="123" s="1"/>
  <c r="I47" i="123" s="1"/>
  <c r="I11" i="123" s="1"/>
  <c r="I30" i="125"/>
  <c r="I50" i="125" s="1"/>
  <c r="I41" i="125" s="1"/>
  <c r="I46" i="125" s="1"/>
  <c r="I47" i="125" s="1"/>
  <c r="I11" i="125" s="1"/>
  <c r="K47" i="50"/>
  <c r="K47" i="98"/>
  <c r="K11" i="98" s="1"/>
  <c r="K47" i="93"/>
  <c r="K11" i="93" s="1"/>
  <c r="I46" i="102"/>
  <c r="I47" i="102" s="1"/>
  <c r="K30" i="123"/>
  <c r="K50" i="123" s="1"/>
  <c r="K41" i="123" s="1"/>
  <c r="K46" i="123" s="1"/>
  <c r="K11" i="101"/>
  <c r="J46" i="110"/>
  <c r="J47" i="110" s="1"/>
  <c r="K11" i="92"/>
  <c r="K11" i="95"/>
  <c r="K47" i="100"/>
  <c r="K11" i="100" s="1"/>
  <c r="K11" i="99"/>
  <c r="K11" i="91"/>
  <c r="K30" i="121"/>
  <c r="K50" i="121" s="1"/>
  <c r="K41" i="121" s="1"/>
  <c r="K46" i="121" s="1"/>
  <c r="K47" i="121" s="1"/>
  <c r="K30" i="119"/>
  <c r="K50" i="119" s="1"/>
  <c r="K41" i="119" s="1"/>
  <c r="K46" i="119" s="1"/>
  <c r="K47" i="119" s="1"/>
  <c r="K30" i="130"/>
  <c r="K50" i="130" s="1"/>
  <c r="K41" i="130" s="1"/>
  <c r="K46" i="130" s="1"/>
  <c r="K47" i="130" s="1"/>
  <c r="K30" i="118"/>
  <c r="K50" i="118" s="1"/>
  <c r="K41" i="118" s="1"/>
  <c r="K46" i="118" s="1"/>
  <c r="K30" i="126"/>
  <c r="K50" i="126" s="1"/>
  <c r="K41" i="126" s="1"/>
  <c r="K46" i="126" s="1"/>
  <c r="K47" i="126" s="1"/>
  <c r="K30" i="120"/>
  <c r="K50" i="120" s="1"/>
  <c r="K41" i="120" s="1"/>
  <c r="K46" i="120" s="1"/>
  <c r="K30" i="127"/>
  <c r="K50" i="127" s="1"/>
  <c r="K41" i="127" s="1"/>
  <c r="K46" i="127" s="1"/>
  <c r="K30" i="124"/>
  <c r="K50" i="124" s="1"/>
  <c r="K41" i="124" s="1"/>
  <c r="K46" i="124" s="1"/>
  <c r="K47" i="124" s="1"/>
  <c r="K47" i="102"/>
  <c r="K11" i="102" s="1"/>
  <c r="K30" i="117"/>
  <c r="K50" i="117" s="1"/>
  <c r="K41" i="117" s="1"/>
  <c r="K46" i="117" s="1"/>
  <c r="K30" i="122"/>
  <c r="K50" i="122" s="1"/>
  <c r="K41" i="122" s="1"/>
  <c r="K46" i="122" s="1"/>
  <c r="K47" i="122" s="1"/>
  <c r="K30" i="125"/>
  <c r="K50" i="125" s="1"/>
  <c r="K41" i="125" s="1"/>
  <c r="K46" i="125" s="1"/>
  <c r="K47" i="125" s="1"/>
  <c r="J46" i="102"/>
  <c r="J47" i="102" s="1"/>
  <c r="J11" i="102" s="1"/>
  <c r="I46" i="126"/>
  <c r="I47" i="126" s="1"/>
  <c r="J46" i="97"/>
  <c r="J47" i="97" s="1"/>
  <c r="J11" i="97" s="1"/>
  <c r="J30" i="127"/>
  <c r="J50" i="127" s="1"/>
  <c r="J41" i="127" s="1"/>
  <c r="J46" i="127" s="1"/>
  <c r="J47" i="127" s="1"/>
  <c r="J11" i="127" s="1"/>
  <c r="J30" i="118"/>
  <c r="J50" i="118" s="1"/>
  <c r="J41" i="118" s="1"/>
  <c r="J46" i="118" s="1"/>
  <c r="J47" i="118" s="1"/>
  <c r="J11" i="118" s="1"/>
  <c r="J30" i="128"/>
  <c r="J50" i="128" s="1"/>
  <c r="J41" i="128" s="1"/>
  <c r="J46" i="128" s="1"/>
  <c r="J47" i="128" s="1"/>
  <c r="J11" i="128" s="1"/>
  <c r="J30" i="125"/>
  <c r="J50" i="125" s="1"/>
  <c r="J41" i="125" s="1"/>
  <c r="J46" i="125" s="1"/>
  <c r="J47" i="125" s="1"/>
  <c r="J11" i="125" s="1"/>
  <c r="J30" i="120"/>
  <c r="J50" i="120" s="1"/>
  <c r="J41" i="120" s="1"/>
  <c r="J46" i="120" s="1"/>
  <c r="J47" i="120" s="1"/>
  <c r="J11" i="120" s="1"/>
  <c r="J30" i="121"/>
  <c r="J50" i="121" s="1"/>
  <c r="J41" i="121" s="1"/>
  <c r="J46" i="121" s="1"/>
  <c r="J47" i="121" s="1"/>
  <c r="J11" i="121" s="1"/>
  <c r="J30" i="119"/>
  <c r="J50" i="119" s="1"/>
  <c r="J41" i="119" s="1"/>
  <c r="J46" i="119" s="1"/>
  <c r="J47" i="119" s="1"/>
  <c r="J11" i="119" s="1"/>
  <c r="J30" i="122"/>
  <c r="J50" i="122" s="1"/>
  <c r="J41" i="122" s="1"/>
  <c r="J46" i="122" s="1"/>
  <c r="J47" i="122" s="1"/>
  <c r="J11" i="122" s="1"/>
  <c r="J30" i="130"/>
  <c r="J50" i="130" s="1"/>
  <c r="J41" i="130" s="1"/>
  <c r="J46" i="130" s="1"/>
  <c r="J47" i="130" s="1"/>
  <c r="J11" i="130" s="1"/>
  <c r="J30" i="123"/>
  <c r="J50" i="123" s="1"/>
  <c r="J41" i="123" s="1"/>
  <c r="J30" i="126"/>
  <c r="J50" i="126" s="1"/>
  <c r="J41" i="126" s="1"/>
  <c r="J46" i="126" s="1"/>
  <c r="J47" i="126" s="1"/>
  <c r="J11" i="126" s="1"/>
  <c r="J30" i="124"/>
  <c r="J50" i="124" s="1"/>
  <c r="J41" i="124" s="1"/>
  <c r="J46" i="124" s="1"/>
  <c r="J47" i="124" s="1"/>
  <c r="J11" i="124" s="1"/>
  <c r="J30" i="129"/>
  <c r="J50" i="129" s="1"/>
  <c r="J41" i="129" s="1"/>
  <c r="J46" i="129" s="1"/>
  <c r="J47" i="129" s="1"/>
  <c r="J11" i="129" s="1"/>
  <c r="J30" i="117"/>
  <c r="J50" i="117" s="1"/>
  <c r="J41" i="117" s="1"/>
  <c r="J46" i="117" s="1"/>
  <c r="J47" i="117" s="1"/>
  <c r="J11" i="117" s="1"/>
  <c r="K47" i="110"/>
  <c r="K11" i="110" s="1"/>
  <c r="K11" i="97"/>
  <c r="K47" i="94"/>
  <c r="K11" i="94" s="1"/>
  <c r="K46" i="129"/>
  <c r="K47" i="129" s="1"/>
  <c r="K46" i="96"/>
  <c r="I10" i="136"/>
  <c r="E19" i="136"/>
  <c r="E20" i="136"/>
  <c r="E21" i="136"/>
  <c r="E16" i="136"/>
  <c r="E17" i="136"/>
  <c r="E22" i="136"/>
  <c r="E13" i="136"/>
  <c r="E15" i="136"/>
  <c r="E18" i="136"/>
  <c r="E23" i="136"/>
  <c r="E14" i="136"/>
  <c r="M11" i="120" l="1"/>
  <c r="M11" i="122"/>
  <c r="M11" i="124"/>
  <c r="M11" i="128"/>
  <c r="M11" i="119"/>
  <c r="M11" i="117"/>
  <c r="L11" i="129"/>
  <c r="L11" i="126"/>
  <c r="K11" i="50"/>
  <c r="I11" i="102"/>
  <c r="J11" i="110"/>
  <c r="I11" i="126"/>
  <c r="J46" i="123"/>
  <c r="J47" i="123" s="1"/>
  <c r="J11" i="123" s="1"/>
  <c r="I11" i="119"/>
  <c r="K11" i="126"/>
  <c r="K47" i="120"/>
  <c r="K11" i="120" s="1"/>
  <c r="K47" i="117"/>
  <c r="K11" i="117" s="1"/>
  <c r="K47" i="123"/>
  <c r="K11" i="123" s="1"/>
  <c r="K47" i="96"/>
  <c r="K11" i="96" s="1"/>
  <c r="K11" i="125"/>
  <c r="K11" i="121"/>
  <c r="K47" i="127"/>
  <c r="K11" i="127" s="1"/>
  <c r="K11" i="124"/>
  <c r="K47" i="118"/>
  <c r="K11" i="118" s="1"/>
  <c r="K11" i="119"/>
  <c r="K11" i="128"/>
  <c r="K11" i="130"/>
  <c r="K11" i="129"/>
  <c r="K11" i="122"/>
  <c r="G12" i="136"/>
  <c r="G14" i="136"/>
  <c r="G20" i="136"/>
  <c r="G17" i="136"/>
  <c r="G22" i="136"/>
  <c r="G18" i="136"/>
  <c r="G23" i="136"/>
  <c r="G21" i="136"/>
  <c r="G10" i="136"/>
  <c r="G16" i="136"/>
  <c r="G19" i="136"/>
  <c r="G15" i="136"/>
  <c r="E10" i="136"/>
  <c r="G13" i="136"/>
  <c r="G11" i="136"/>
</calcChain>
</file>

<file path=xl/comments1.xml><?xml version="1.0" encoding="utf-8"?>
<comments xmlns="http://schemas.openxmlformats.org/spreadsheetml/2006/main">
  <authors>
    <author>Author</author>
  </authors>
  <commentList>
    <comment ref="B4" authorId="0" shapeId="0">
      <text>
        <r>
          <rPr>
            <sz val="9"/>
            <color indexed="81"/>
            <rFont val="Tahoma"/>
            <family val="2"/>
          </rPr>
          <t>The wholesale index values are to be calculated using data from ICIS Heren. In order to avoid publishing proprietary data we have added this cell to this illustrative model. This cell allows the user to choose between using the live data (if they have their own access to the proprietary wholesale price data) or use hard coded index values which are dervied from the proprietary data.</t>
        </r>
      </text>
    </comment>
  </commentList>
</comments>
</file>

<file path=xl/sharedStrings.xml><?xml version="1.0" encoding="utf-8"?>
<sst xmlns="http://schemas.openxmlformats.org/spreadsheetml/2006/main" count="3483" uniqueCount="385">
  <si>
    <t>Electricity</t>
  </si>
  <si>
    <t>Wholesale energy</t>
  </si>
  <si>
    <t>PPM uplift</t>
  </si>
  <si>
    <t>CPI</t>
  </si>
  <si>
    <t>Single rate</t>
  </si>
  <si>
    <t>Gas</t>
  </si>
  <si>
    <t>Medium</t>
  </si>
  <si>
    <t>East Anglia</t>
  </si>
  <si>
    <t>East Midlands</t>
  </si>
  <si>
    <t>London</t>
  </si>
  <si>
    <t>Merseyside and North Wales</t>
  </si>
  <si>
    <t>West Midlands</t>
  </si>
  <si>
    <t>North East</t>
  </si>
  <si>
    <t>North Scotland</t>
  </si>
  <si>
    <t>North West</t>
  </si>
  <si>
    <t>South East</t>
  </si>
  <si>
    <t>South Scotland</t>
  </si>
  <si>
    <t>South Wales</t>
  </si>
  <si>
    <t>South West</t>
  </si>
  <si>
    <t>Southern</t>
  </si>
  <si>
    <t>Yorkshire</t>
  </si>
  <si>
    <t>Region:</t>
  </si>
  <si>
    <t>Economy 7</t>
  </si>
  <si>
    <t>Values used for lookup formulae only:</t>
  </si>
  <si>
    <t>Single rate meter</t>
  </si>
  <si>
    <t>Headroom</t>
  </si>
  <si>
    <t>Price cap building blocks</t>
  </si>
  <si>
    <t>Index values</t>
  </si>
  <si>
    <t>Sheet name</t>
  </si>
  <si>
    <t>SFE</t>
  </si>
  <si>
    <t>MNW</t>
  </si>
  <si>
    <t>E7</t>
  </si>
  <si>
    <t>SR-SFE-MNW</t>
  </si>
  <si>
    <t>SR-SFG-MNW</t>
  </si>
  <si>
    <t>Price cap for single rate meters for single fuel electricity customers in East Anglia</t>
  </si>
  <si>
    <t>Price cap for single rate meters for single fuel electricity customers in East Midlands</t>
  </si>
  <si>
    <t>Price cap for single rate meters for single fuel electricity customers in London</t>
  </si>
  <si>
    <t>Price cap for single rate meters for single fuel electricity customers in Merseyside and North Wales</t>
  </si>
  <si>
    <t>Price cap for single rate meters for single fuel electricity customers in West Midlands</t>
  </si>
  <si>
    <t>Price cap for single rate meters for single fuel electricity customers in North East</t>
  </si>
  <si>
    <t>Price cap for single rate meters for single fuel electricity customers in North Scotland</t>
  </si>
  <si>
    <t>Price cap for single rate meters for single fuel electricity customers in North West</t>
  </si>
  <si>
    <t>Price cap for single rate meters for single fuel electricity customers in South East</t>
  </si>
  <si>
    <t>Price cap for single rate meters for single fuel electricity customers in South Scotland</t>
  </si>
  <si>
    <t>Price cap for single rate meters for single fuel electricity customers in South Wales</t>
  </si>
  <si>
    <t>Price cap for single rate meters for single fuel electricity customers in South West</t>
  </si>
  <si>
    <t>Price cap for single rate meters for single fuel electricity customers in Southern</t>
  </si>
  <si>
    <t>Price cap for single rate meters for single fuel electricity customers in Yorkshire</t>
  </si>
  <si>
    <t>Price cap for single rate meters for single fuel gas customers in East Anglia</t>
  </si>
  <si>
    <t>Price cap for single rate meters for single fuel gas customers in East Midlands</t>
  </si>
  <si>
    <t>Price cap for single rate meters for single fuel gas customers in London</t>
  </si>
  <si>
    <t>Price cap for single rate meters for single fuel gas customers in Merseyside and North Wales</t>
  </si>
  <si>
    <t>Price cap for single rate meters for single fuel gas customers in West Midlands</t>
  </si>
  <si>
    <t>Price cap for single rate meters for single fuel gas customers in North East</t>
  </si>
  <si>
    <t>Price cap for single rate meters for single fuel gas customers in North Scotland</t>
  </si>
  <si>
    <t>Price cap for single rate meters for single fuel gas customers in North West</t>
  </si>
  <si>
    <t>Price cap for single rate meters for single fuel gas customers in South East</t>
  </si>
  <si>
    <t>Price cap for single rate meters for single fuel gas customers in South Scotland</t>
  </si>
  <si>
    <t>Price cap for single rate meters for single fuel gas customers in South Wales</t>
  </si>
  <si>
    <t>Price cap for single rate meters for single fuel gas customers in South West</t>
  </si>
  <si>
    <t>Price cap for single rate meters for single fuel gas customers in Southern</t>
  </si>
  <si>
    <t>Price cap for single rate meters for single fuel gas customers in Yorkshire</t>
  </si>
  <si>
    <t>Price cap for economy 7 meters for single fuel electricity customers in East Anglia</t>
  </si>
  <si>
    <t>Price cap for economy 7 meters for single fuel electricity customers in East Midlands</t>
  </si>
  <si>
    <t>Price cap for economy 7 meters for single fuel electricity customers in London</t>
  </si>
  <si>
    <t>Price cap for economy 7 meters for single fuel electricity customers in Merseyside and North Wales</t>
  </si>
  <si>
    <t>Price cap for economy 7 meters for single fuel electricity customers in West Midlands</t>
  </si>
  <si>
    <t>Price cap for economy 7 meters for single fuel electricity customers in North East</t>
  </si>
  <si>
    <t>Price cap for economy 7 meters for single fuel electricity customers in North Scotland</t>
  </si>
  <si>
    <t>Price cap for economy 7 meters for single fuel electricity customers in North West</t>
  </si>
  <si>
    <t>Price cap for economy 7 meters for single fuel electricity customers in South East</t>
  </si>
  <si>
    <t>Price cap for economy 7 meters for single fuel electricity customers in South Scotland</t>
  </si>
  <si>
    <t>Price cap for economy 7 meters for single fuel electricity customers in South Wales</t>
  </si>
  <si>
    <t>Price cap for economy 7 meters for single fuel electricity customers in South West</t>
  </si>
  <si>
    <t>Price cap for economy 7 meters for single fuel electricity customers in Southern</t>
  </si>
  <si>
    <t>Price cap for economy 7 meters for single fuel electricity customers in Yorkshire</t>
  </si>
  <si>
    <t>E7-SFE-MNW</t>
  </si>
  <si>
    <t>Index of sheets</t>
  </si>
  <si>
    <t>Content</t>
  </si>
  <si>
    <t>SR</t>
  </si>
  <si>
    <t>SFG</t>
  </si>
  <si>
    <t>Single fuel electricity</t>
  </si>
  <si>
    <t>Single fuel gas</t>
  </si>
  <si>
    <t>SR-SFE-EAN</t>
  </si>
  <si>
    <t>SR-SFG-EAN</t>
  </si>
  <si>
    <t>E7-SFE-EAN</t>
  </si>
  <si>
    <t>SR-SFE-EMI</t>
  </si>
  <si>
    <t>SR-SFG-EMI</t>
  </si>
  <si>
    <t>E7-SFE-EMI</t>
  </si>
  <si>
    <t>SR-SFE-WMI</t>
  </si>
  <si>
    <t>SR-SFG-WMI</t>
  </si>
  <si>
    <t>E7-SFE-WMI</t>
  </si>
  <si>
    <t>SR-SFE-NEA</t>
  </si>
  <si>
    <t>SR-SFG-NEA</t>
  </si>
  <si>
    <t>E7-SFE-NEA</t>
  </si>
  <si>
    <t>SR-SFE-NSC</t>
  </si>
  <si>
    <t>SR-SFG-NSC</t>
  </si>
  <si>
    <t>E7-SFE-NSC</t>
  </si>
  <si>
    <t>NOW</t>
  </si>
  <si>
    <t>SR-SFE-NOW</t>
  </si>
  <si>
    <t>SR-SFG-NOW</t>
  </si>
  <si>
    <t>E7-SFE-NOW</t>
  </si>
  <si>
    <t>SR-SFE-SEA</t>
  </si>
  <si>
    <t>SR-SFG-SEA</t>
  </si>
  <si>
    <t>E7-SFE-SEA</t>
  </si>
  <si>
    <t>SR-SFE-SSC</t>
  </si>
  <si>
    <t>SR-SFG-SSC</t>
  </si>
  <si>
    <t>E7-SFE-SSC</t>
  </si>
  <si>
    <t>SR-SFE-SWA</t>
  </si>
  <si>
    <t>SR-SFG-SWA</t>
  </si>
  <si>
    <t>E7-SFE-SWA</t>
  </si>
  <si>
    <t>SR-SFE-SWE</t>
  </si>
  <si>
    <t>SR-SFG-SWE</t>
  </si>
  <si>
    <t>E7-SFE-SWE</t>
  </si>
  <si>
    <t>SR-SFE-SOU</t>
  </si>
  <si>
    <t>SR-SFG-SOU</t>
  </si>
  <si>
    <t>E7-SFE-SOU</t>
  </si>
  <si>
    <t>SR-SFE-YOR</t>
  </si>
  <si>
    <t>SR-SFG-YOR</t>
  </si>
  <si>
    <t>E7-SFE-YOR</t>
  </si>
  <si>
    <t>SR-SFE-LON</t>
  </si>
  <si>
    <t>SR-SFG-LON</t>
  </si>
  <si>
    <t>E7-SFE-LON</t>
  </si>
  <si>
    <t>Meter type:</t>
  </si>
  <si>
    <t>Fuel type:</t>
  </si>
  <si>
    <t>Network</t>
  </si>
  <si>
    <t>Policy</t>
  </si>
  <si>
    <t>Date</t>
  </si>
  <si>
    <t>Month</t>
  </si>
  <si>
    <t>Quarter</t>
  </si>
  <si>
    <t>Jan</t>
  </si>
  <si>
    <t>Feb</t>
  </si>
  <si>
    <t>Mar</t>
  </si>
  <si>
    <t>Apr</t>
  </si>
  <si>
    <t>May</t>
  </si>
  <si>
    <t>Jun</t>
  </si>
  <si>
    <t>Jul</t>
  </si>
  <si>
    <t>Aug</t>
  </si>
  <si>
    <t>Sep</t>
  </si>
  <si>
    <t>Oct</t>
  </si>
  <si>
    <t>Nov</t>
  </si>
  <si>
    <t>Dec</t>
  </si>
  <si>
    <t>Q1</t>
  </si>
  <si>
    <t>Q2</t>
  </si>
  <si>
    <t>Q3</t>
  </si>
  <si>
    <t>Q4</t>
  </si>
  <si>
    <t>Season</t>
  </si>
  <si>
    <t>Winter</t>
  </si>
  <si>
    <t>Summer</t>
  </si>
  <si>
    <t>Avg quarter demand</t>
  </si>
  <si>
    <t>Avg season demand</t>
  </si>
  <si>
    <t>Number of months in time period:</t>
  </si>
  <si>
    <t>Peak</t>
  </si>
  <si>
    <t>Baseload</t>
  </si>
  <si>
    <t>Base</t>
  </si>
  <si>
    <t>EAN</t>
  </si>
  <si>
    <t>EMI</t>
  </si>
  <si>
    <t>LON</t>
  </si>
  <si>
    <t>WMI</t>
  </si>
  <si>
    <t>NEA</t>
  </si>
  <si>
    <t>NSC</t>
  </si>
  <si>
    <t>SEA</t>
  </si>
  <si>
    <t>SSC</t>
  </si>
  <si>
    <t>SWA</t>
  </si>
  <si>
    <t>SWE</t>
  </si>
  <si>
    <t>SOU</t>
  </si>
  <si>
    <t>YOR</t>
  </si>
  <si>
    <t>Abbreviation</t>
  </si>
  <si>
    <t>Description</t>
  </si>
  <si>
    <t>Glossary</t>
  </si>
  <si>
    <t>SR-SFE</t>
  </si>
  <si>
    <t>SR-SFG</t>
  </si>
  <si>
    <t>E7-SFE</t>
  </si>
  <si>
    <t>Benchmark</t>
  </si>
  <si>
    <t>Region-consumption</t>
  </si>
  <si>
    <t>Inputs</t>
  </si>
  <si>
    <t>CPI index value for Jun-15</t>
  </si>
  <si>
    <t>Wholesale index value summary</t>
  </si>
  <si>
    <t>Policy index values</t>
  </si>
  <si>
    <t>Month (#)</t>
  </si>
  <si>
    <t>Q+1</t>
  </si>
  <si>
    <t>Q+2</t>
  </si>
  <si>
    <t>Q+3</t>
  </si>
  <si>
    <t>Q+4</t>
  </si>
  <si>
    <t>S+1</t>
  </si>
  <si>
    <t>S+2</t>
  </si>
  <si>
    <t>S+3</t>
  </si>
  <si>
    <t>Demand</t>
  </si>
  <si>
    <t>Quarter (#)</t>
  </si>
  <si>
    <t>Season (#)</t>
  </si>
  <si>
    <t>Weight</t>
  </si>
  <si>
    <t>Check</t>
  </si>
  <si>
    <t>Demand (GWh)</t>
  </si>
  <si>
    <t>Weights</t>
  </si>
  <si>
    <t>Demand*Weight</t>
  </si>
  <si>
    <t>Sum(demand*weight)</t>
  </si>
  <si>
    <t>Demand*Weight*Price</t>
  </si>
  <si>
    <t>Sum(demand*weight*price)</t>
  </si>
  <si>
    <t>Index value</t>
  </si>
  <si>
    <t>SA price cap period to which index relates</t>
  </si>
  <si>
    <t>SA price cap period</t>
  </si>
  <si>
    <t>Prices (£/MWh)</t>
  </si>
  <si>
    <t>Combined</t>
  </si>
  <si>
    <t>2016-17 Summer</t>
  </si>
  <si>
    <t>2016-17 Winter</t>
  </si>
  <si>
    <t>2017-18 Summer</t>
  </si>
  <si>
    <t>2017-18 Winter</t>
  </si>
  <si>
    <t>2018-19 Summer</t>
  </si>
  <si>
    <t>2018-19 Winter</t>
  </si>
  <si>
    <t>2019-20 Summer</t>
  </si>
  <si>
    <t>2019-20 Winter</t>
  </si>
  <si>
    <t>2020-21 Summer</t>
  </si>
  <si>
    <t>2020-21 Winter</t>
  </si>
  <si>
    <t>Start date:</t>
  </si>
  <si>
    <t>End date:</t>
  </si>
  <si>
    <t>Price cap (excl. VAT)</t>
  </si>
  <si>
    <t>CPI index values for June preceding price cap period</t>
  </si>
  <si>
    <t>CPI index values for December preceding price cap period</t>
  </si>
  <si>
    <t>Rebase CPI values as necessary so that all values use a consistent price base with June 2015 = 100</t>
  </si>
  <si>
    <t>CPI value to use for indexation</t>
  </si>
  <si>
    <t>Meter-fuel:</t>
  </si>
  <si>
    <t>Q+5</t>
  </si>
  <si>
    <t>Q+6</t>
  </si>
  <si>
    <t>Base date flag</t>
  </si>
  <si>
    <t>Base date</t>
  </si>
  <si>
    <t>east_anglia</t>
  </si>
  <si>
    <t>east_midlands</t>
  </si>
  <si>
    <t>london</t>
  </si>
  <si>
    <t>merseyside_and_north_wales</t>
  </si>
  <si>
    <t>midlands</t>
  </si>
  <si>
    <t>north_east</t>
  </si>
  <si>
    <t>north_scotland</t>
  </si>
  <si>
    <t>north_west</t>
  </si>
  <si>
    <t>south_east</t>
  </si>
  <si>
    <t>south_scotland</t>
  </si>
  <si>
    <t>south_wales</t>
  </si>
  <si>
    <t>south_west</t>
  </si>
  <si>
    <t>southern</t>
  </si>
  <si>
    <t>yorkshire</t>
  </si>
  <si>
    <t>Gas transmission</t>
  </si>
  <si>
    <t>Gas distribution</t>
  </si>
  <si>
    <t>Fuel</t>
  </si>
  <si>
    <t>The tabs to the right calculate the wholesale cost allowance</t>
  </si>
  <si>
    <t>Mappings</t>
  </si>
  <si>
    <t>Electricity distribution (non E7)</t>
  </si>
  <si>
    <t>Electricity distribution (E7)</t>
  </si>
  <si>
    <t>Electricity transmission (non E7)</t>
  </si>
  <si>
    <t>Electricity transmission (E7)</t>
  </si>
  <si>
    <t>There is no need to update these values even if Ofgem updates the prevailing values</t>
  </si>
  <si>
    <t>Nil</t>
  </si>
  <si>
    <t>Consumption:</t>
  </si>
  <si>
    <t>Initial values</t>
  </si>
  <si>
    <t>-blank-</t>
  </si>
  <si>
    <t>AE</t>
  </si>
  <si>
    <t>AF</t>
  </si>
  <si>
    <t>AG</t>
  </si>
  <si>
    <t>AH</t>
  </si>
  <si>
    <t>AI</t>
  </si>
  <si>
    <t>AJ</t>
  </si>
  <si>
    <t>AK</t>
  </si>
  <si>
    <t>AL</t>
  </si>
  <si>
    <t>AM</t>
  </si>
  <si>
    <t>AN</t>
  </si>
  <si>
    <t>AO</t>
  </si>
  <si>
    <t>AP</t>
  </si>
  <si>
    <t>AQ</t>
  </si>
  <si>
    <t>AR</t>
  </si>
  <si>
    <t>AD</t>
  </si>
  <si>
    <t>Gas (total)</t>
  </si>
  <si>
    <t>Electricity (total, non-E7)</t>
  </si>
  <si>
    <t>Electricity (total, E7)</t>
  </si>
  <si>
    <t>Region</t>
  </si>
  <si>
    <t>For lookups</t>
  </si>
  <si>
    <t>Meter-fuel-region</t>
  </si>
  <si>
    <t>BSUOS (non-E7)</t>
  </si>
  <si>
    <t>BSUOS (E7)</t>
  </si>
  <si>
    <t>Other</t>
  </si>
  <si>
    <t>Prices (pence per therm)</t>
  </si>
  <si>
    <t>Converting pence per therm into £/MWh</t>
  </si>
  <si>
    <t>Gas (£/MWh)</t>
  </si>
  <si>
    <t>For information only</t>
  </si>
  <si>
    <t>Gas index values (£bn)</t>
  </si>
  <si>
    <t>Electricity index values (£bn)</t>
  </si>
  <si>
    <t>Benchmark (£)</t>
  </si>
  <si>
    <t>Price cap level (£)</t>
  </si>
  <si>
    <t>PPM uplift (£)</t>
  </si>
  <si>
    <t>Headroom (%)</t>
  </si>
  <si>
    <t>Medium (kWh)</t>
  </si>
  <si>
    <t>Source: CMA Energy Market Investigation Final Report - Table 14.4</t>
  </si>
  <si>
    <t>Source: CMA Energy Market Investigation Final Report - Table 14.1</t>
  </si>
  <si>
    <t>Source: CMA Energy Market Investigation Final Report - Paragraph 14.180</t>
  </si>
  <si>
    <t>Source: CMA Energy Market Investigation Final Report - Paragraph 14.122</t>
  </si>
  <si>
    <t>Source: CMA Energy Market Investigation Final Report - Table 14.2</t>
  </si>
  <si>
    <t>Source: CMA Energy Market Investigation Final Report - Paragraph 14.70 and 14.97</t>
  </si>
  <si>
    <t>Wholesale -&gt;</t>
  </si>
  <si>
    <t>Elec wholesale lookups</t>
  </si>
  <si>
    <t>Elec wholesale index</t>
  </si>
  <si>
    <t>Gas wholesale lookups</t>
  </si>
  <si>
    <t>Gas wholesale index</t>
  </si>
  <si>
    <t>Wholesale index summary</t>
  </si>
  <si>
    <t>Network -&gt;</t>
  </si>
  <si>
    <t>Elec transmission</t>
  </si>
  <si>
    <t>Elec distribution</t>
  </si>
  <si>
    <t>BSUOS</t>
  </si>
  <si>
    <t>Network costs</t>
  </si>
  <si>
    <t>Source: https://www.ons.gov.uk/economy/inflationandpriceindices/timeseries/d7bt</t>
  </si>
  <si>
    <t>Peak vs base split</t>
  </si>
  <si>
    <t>Bill breakdown</t>
  </si>
  <si>
    <t>Typical Domestic Consumption Values</t>
  </si>
  <si>
    <t>Price cap at nil consumption</t>
  </si>
  <si>
    <t>Price cap at medium TDCV</t>
  </si>
  <si>
    <t>Tabs to the right of this calculate the network costs index</t>
  </si>
  <si>
    <t>Tabs to the right of this calculate the wholesale costs index</t>
  </si>
  <si>
    <t>BSUOS input for network index calculation</t>
  </si>
  <si>
    <t>Network cost index calculation</t>
  </si>
  <si>
    <t>Wholesale  index calculation</t>
  </si>
  <si>
    <t>Wholesale electricity inputs for wholesale index calculation</t>
  </si>
  <si>
    <t>Wholesale gas inputs for wholesale index calculation</t>
  </si>
  <si>
    <t>Regional mappings lookup for network index calculation</t>
  </si>
  <si>
    <t>Gas transmission inputs for network index calculation</t>
  </si>
  <si>
    <t>Gas distribution inputs for network index calculation</t>
  </si>
  <si>
    <t>Electricity transmission inputs for network index calculation</t>
  </si>
  <si>
    <t>Electricity distribution inputs for network index calculation</t>
  </si>
  <si>
    <t>Monthly electricity demand lookup for wholesale index calculation</t>
  </si>
  <si>
    <t>Monthly gas demand lookup for wholesale index calculation</t>
  </si>
  <si>
    <t>Overview</t>
  </si>
  <si>
    <t>Glossary of key terms used within the price cap update model</t>
  </si>
  <si>
    <t>Price cap model inputs</t>
  </si>
  <si>
    <t>Overview of the update model and calculations</t>
  </si>
  <si>
    <t>Note - Headroom is calculated as a percentage of the total wholesale, policy, PPM uplift and other costs (i.e. this excludes network costs).</t>
  </si>
  <si>
    <t>Hard coded values - for illustrative model only</t>
  </si>
  <si>
    <t>Use live data</t>
  </si>
  <si>
    <t>Use hard coded values</t>
  </si>
  <si>
    <t>Source: CMA Energy Market Investigation Final Report - Table 14.6</t>
  </si>
  <si>
    <t>Avg demand</t>
  </si>
  <si>
    <t>Source: ICIS Heren, mid</t>
  </si>
  <si>
    <t>Network cost calculations are contained in the separate file 'Price_cap_model_annex_3_network_costs.xlsx'. The tab to the right stores the network cost allowance for use elsewhere in this spreadsheet.</t>
  </si>
  <si>
    <t>Note: bank holiday dates are to be omitted from this analysis</t>
  </si>
  <si>
    <t>Source: DECC (these values do not need to be updated for each iteration of the price cap calculation)</t>
  </si>
  <si>
    <t>Set June 2015 = 100</t>
  </si>
  <si>
    <t>Charge restriction period:</t>
  </si>
  <si>
    <t>E</t>
  </si>
  <si>
    <t>G</t>
  </si>
  <si>
    <t>H</t>
  </si>
  <si>
    <t>I</t>
  </si>
  <si>
    <t>J</t>
  </si>
  <si>
    <t>K</t>
  </si>
  <si>
    <t>L</t>
  </si>
  <si>
    <t>M</t>
  </si>
  <si>
    <t>N</t>
  </si>
  <si>
    <t>O</t>
  </si>
  <si>
    <t>P</t>
  </si>
  <si>
    <t>Nil kWh</t>
  </si>
  <si>
    <t>m (3,200 kWh)</t>
  </si>
  <si>
    <t>m (4,600 kWh)</t>
  </si>
  <si>
    <r>
      <t>m</t>
    </r>
    <r>
      <rPr>
        <b/>
        <sz val="12"/>
        <color theme="1"/>
        <rFont val="Arial"/>
        <family val="2"/>
      </rPr>
      <t xml:space="preserve"> (13,500 kWh)</t>
    </r>
  </si>
  <si>
    <t>Wholesale cost index value:</t>
  </si>
  <si>
    <t>Policy cost index value:</t>
  </si>
  <si>
    <t>CPI:</t>
  </si>
  <si>
    <t>Network cost allowance</t>
  </si>
  <si>
    <t>Benchmark maximum charges</t>
  </si>
  <si>
    <t>Fuel ref:</t>
  </si>
  <si>
    <t>Region ref</t>
  </si>
  <si>
    <t>Charge restriction period</t>
  </si>
  <si>
    <t>Column ref</t>
  </si>
  <si>
    <t>Electricity: Economy 7 meters</t>
  </si>
  <si>
    <t>Electricity: single-rate meters</t>
  </si>
  <si>
    <t>Column ref, current charging period:</t>
  </si>
  <si>
    <r>
      <t xml:space="preserve">Region, </t>
    </r>
    <r>
      <rPr>
        <b/>
        <i/>
        <sz val="12"/>
        <color theme="1"/>
        <rFont val="Arial"/>
        <family val="2"/>
      </rPr>
      <t>I (distributor ID)</t>
    </r>
  </si>
  <si>
    <t>North West England (16)</t>
  </si>
  <si>
    <t>North East England (15)</t>
  </si>
  <si>
    <t>Yorkshire &amp; North Lincolnshire (23)</t>
  </si>
  <si>
    <t>North Scotland (17)</t>
  </si>
  <si>
    <t>Southern England (20)</t>
  </si>
  <si>
    <t>Southern Scotland (18)</t>
  </si>
  <si>
    <t>North Wales and Mersey (13)</t>
  </si>
  <si>
    <t>London (12)</t>
  </si>
  <si>
    <t>South East England (19)</t>
  </si>
  <si>
    <t>East England (10)</t>
  </si>
  <si>
    <t>East Midlands (11)</t>
  </si>
  <si>
    <t>West Midlands (14)</t>
  </si>
  <si>
    <t>South West England (22)</t>
  </si>
  <si>
    <t>South Wales (21)</t>
  </si>
  <si>
    <t>Note : these are published to two decimal places. Suppliers are required to set their charges such that consumers do not pay above these rounded amounts</t>
  </si>
  <si>
    <t>Source: OBR economic and fiscal outlook, supplementary fiscal table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</si>
</sst>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quot;£&quot;#,##0.00_);[Red]\(&quot;£&quot;#,##0.00\)"/>
    <numFmt numFmtId="165" formatCode="_(&quot;£&quot;* #,##0.00_);_(&quot;£&quot;* \(#,##0.00\);_(&quot;£&quot;* &quot;-&quot;??_);_(@_)"/>
    <numFmt numFmtId="166" formatCode="_(* #,##0.00_);_(* \(#,##0.00\);_(* &quot;-&quot;??_);_(@_)"/>
    <numFmt numFmtId="167" formatCode="0.0%"/>
    <numFmt numFmtId="168" formatCode="dd/mm/yy;@"/>
    <numFmt numFmtId="169" formatCode="_-* #,##0_-;\-* #,##0_-;_-* &quot;-&quot;??_-;_-@_-"/>
    <numFmt numFmtId="170" formatCode="_-* #,##0.000_-;\-* #,##0.000_-;_-* &quot;-&quot;??_-;_-@_-"/>
    <numFmt numFmtId="171" formatCode="_-* #,##0.0_-;\-* #,##0.0_-;_-* &quot;-&quot;??_-;_-@_-"/>
    <numFmt numFmtId="172" formatCode="_-* #,##0.00000_-;\-* #,##0.00000_-;_-* &quot;-&quot;??_-;_-@_-"/>
    <numFmt numFmtId="173" formatCode="_-* #,##0.0000_-;\-* #,##0.0000_-;_-* &quot;-&quot;??_-;_-@_-"/>
    <numFmt numFmtId="174" formatCode="0.0"/>
    <numFmt numFmtId="175" formatCode="#,##0.00_ ;\-#,##0.00\ "/>
    <numFmt numFmtId="176" formatCode="0.000"/>
    <numFmt numFmtId="177" formatCode="_-[$€-2]* #,##0.00_-;\-[$€-2]* #,##0.00_-;_-[$€-2]* &quot;-&quot;??_-"/>
    <numFmt numFmtId="178" formatCode="_-[$£-809]* #,##0_-;\-[$£-809]* #,##0_-;_-[$£-809]* &quot;-&quot;??_-;_-@_-"/>
    <numFmt numFmtId="179" formatCode="#,##0.0"/>
    <numFmt numFmtId="180" formatCode="&quot;$&quot;#,##0_);[Red]\(&quot;$&quot;#,##0\)"/>
    <numFmt numFmtId="181" formatCode="0.0000000000000000000000000"/>
    <numFmt numFmtId="182" formatCode="0.000000_)"/>
    <numFmt numFmtId="183" formatCode="#,##0.0000_ ;\-#,##0.0000\ "/>
  </numFmts>
  <fonts count="101">
    <font>
      <sz val="11"/>
      <color theme="1"/>
      <name val="Calibri"/>
      <family val="2"/>
      <scheme val="minor"/>
    </font>
    <font>
      <sz val="11"/>
      <color theme="1"/>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theme="1"/>
      <name val="Calibri"/>
      <family val="2"/>
      <scheme val="minor"/>
    </font>
    <font>
      <i/>
      <sz val="10"/>
      <color rgb="FF7F7F7F"/>
      <name val="Calibri"/>
      <family val="2"/>
      <scheme val="minor"/>
    </font>
    <font>
      <sz val="11"/>
      <color theme="1"/>
      <name val="Calibri"/>
      <family val="2"/>
    </font>
    <font>
      <sz val="10"/>
      <name val="Arial"/>
      <family val="2"/>
    </font>
    <font>
      <sz val="11"/>
      <name val="Calibri"/>
      <family val="2"/>
    </font>
    <font>
      <sz val="11"/>
      <color theme="1"/>
      <name val="Wingdings 2"/>
      <family val="1"/>
      <charset val="2"/>
    </font>
    <font>
      <i/>
      <sz val="9"/>
      <color rgb="FF7F7F7F"/>
      <name val="Calibri"/>
      <family val="2"/>
      <scheme val="minor"/>
    </font>
    <font>
      <b/>
      <sz val="11"/>
      <color rgb="FF3F3F3F"/>
      <name val="Calibri"/>
      <family val="2"/>
      <scheme val="minor"/>
    </font>
    <font>
      <u/>
      <sz val="11"/>
      <color theme="10"/>
      <name val="Calibri"/>
      <family val="2"/>
      <scheme val="minor"/>
    </font>
    <font>
      <i/>
      <sz val="8"/>
      <color rgb="FF7F7F7F"/>
      <name val="Calibri"/>
      <family val="2"/>
      <scheme val="minor"/>
    </font>
    <font>
      <i/>
      <sz val="9"/>
      <color theme="0" tint="-0.499984740745262"/>
      <name val="Calibri"/>
      <family val="2"/>
      <scheme val="minor"/>
    </font>
    <font>
      <i/>
      <sz val="8"/>
      <color theme="0" tint="-0.499984740745262"/>
      <name val="Calibri"/>
      <family val="2"/>
      <scheme val="minor"/>
    </font>
    <font>
      <sz val="9"/>
      <color indexed="81"/>
      <name val="Tahoma"/>
      <family val="2"/>
    </font>
    <font>
      <i/>
      <sz val="11"/>
      <color theme="1"/>
      <name val="Calibri"/>
      <family val="2"/>
      <scheme val="minor"/>
    </font>
    <font>
      <sz val="12"/>
      <color theme="1"/>
      <name val="Arial"/>
      <family val="2"/>
    </font>
    <font>
      <b/>
      <sz val="12"/>
      <color theme="1"/>
      <name val="Arial"/>
      <family val="2"/>
    </font>
    <font>
      <b/>
      <i/>
      <sz val="12"/>
      <color theme="1"/>
      <name val="Arial"/>
      <family val="2"/>
    </font>
    <font>
      <b/>
      <sz val="12"/>
      <color rgb="FF000000"/>
      <name val="Arial"/>
      <family val="2"/>
    </font>
    <font>
      <sz val="12"/>
      <color rgb="FF000000"/>
      <name val="Arial"/>
      <family val="2"/>
    </font>
    <font>
      <b/>
      <u/>
      <sz val="11"/>
      <color theme="1"/>
      <name val="Calibri"/>
      <family val="2"/>
      <scheme val="minor"/>
    </font>
    <font>
      <sz val="8"/>
      <color theme="1"/>
      <name val="Verdana"/>
      <family val="2"/>
    </font>
    <font>
      <i/>
      <sz val="8"/>
      <color theme="1"/>
      <name val="Verdana"/>
      <family val="2"/>
    </font>
    <font>
      <b/>
      <sz val="18"/>
      <color theme="3"/>
      <name val="Calibri Light"/>
      <family val="2"/>
      <scheme val="major"/>
    </font>
    <font>
      <sz val="10"/>
      <color theme="1"/>
      <name val="Verdana"/>
      <family val="2"/>
    </font>
    <font>
      <sz val="10"/>
      <color theme="0"/>
      <name val="Verdana"/>
      <family val="2"/>
    </font>
    <font>
      <sz val="10"/>
      <color theme="1"/>
      <name val="Arial"/>
      <family val="2"/>
    </font>
    <font>
      <b/>
      <sz val="10"/>
      <color theme="1"/>
      <name val="Arial"/>
      <family val="2"/>
    </font>
    <font>
      <u/>
      <sz val="10"/>
      <color theme="10"/>
      <name val="Verdana"/>
      <family val="2"/>
    </font>
    <font>
      <sz val="10"/>
      <name val="Verdana"/>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theme="0"/>
      <name val="Arial"/>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s>
  <fills count="94">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0" tint="-4.9989318521683403E-2"/>
        <bgColor indexed="64"/>
      </patternFill>
    </fill>
  </fills>
  <borders count="63">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bottom style="thin">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top style="thin">
        <color rgb="FF7F7F7F"/>
      </top>
      <bottom style="thin">
        <color rgb="FF7F7F7F"/>
      </bottom>
      <diagonal/>
    </border>
    <border>
      <left/>
      <right/>
      <top/>
      <bottom style="thin">
        <color rgb="FF7F7F7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indexed="64"/>
      </left>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s>
  <cellStyleXfs count="55626">
    <xf numFmtId="0" fontId="0" fillId="0" borderId="0"/>
    <xf numFmtId="166" fontId="1" fillId="0" borderId="0" applyFont="0" applyFill="0" applyBorder="0" applyAlignment="0" applyProtection="0"/>
    <xf numFmtId="0" fontId="2" fillId="2" borderId="1" applyNumberFormat="0" applyAlignment="0" applyProtection="0"/>
    <xf numFmtId="0" fontId="3" fillId="3" borderId="1" applyNumberFormat="0" applyAlignment="0" applyProtection="0"/>
    <xf numFmtId="0" fontId="4" fillId="0" borderId="2" applyNumberFormat="0" applyFill="0" applyAlignment="0" applyProtection="0"/>
    <xf numFmtId="0" fontId="5" fillId="0" borderId="0" applyNumberFormat="0" applyFill="0" applyBorder="0" applyAlignment="0" applyProtection="0"/>
    <xf numFmtId="0" fontId="9" fillId="0" borderId="0"/>
    <xf numFmtId="0" fontId="9" fillId="0" borderId="0"/>
    <xf numFmtId="0" fontId="13" fillId="3" borderId="31" applyNumberFormat="0" applyAlignment="0" applyProtection="0"/>
    <xf numFmtId="0" fontId="29" fillId="0" borderId="0"/>
    <xf numFmtId="9" fontId="29"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alignment vertical="top"/>
      <protection locked="0"/>
    </xf>
    <xf numFmtId="165" fontId="29" fillId="0" borderId="0" applyFont="0" applyFill="0" applyBorder="0" applyAlignment="0" applyProtection="0"/>
    <xf numFmtId="0" fontId="35" fillId="0" borderId="0"/>
    <xf numFmtId="0" fontId="9" fillId="0" borderId="0"/>
    <xf numFmtId="166" fontId="29" fillId="0" borderId="0" applyFont="0" applyFill="0" applyBorder="0" applyAlignment="0" applyProtection="0"/>
    <xf numFmtId="166" fontId="36" fillId="0" borderId="0" applyFont="0" applyFill="0" applyBorder="0" applyAlignment="0" applyProtection="0"/>
    <xf numFmtId="166" fontId="37" fillId="0" borderId="0" applyFont="0" applyFill="0" applyBorder="0" applyAlignment="0" applyProtection="0"/>
    <xf numFmtId="166" fontId="2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29" fillId="0" borderId="0"/>
    <xf numFmtId="0" fontId="35" fillId="0" borderId="0"/>
    <xf numFmtId="0" fontId="35" fillId="0" borderId="0"/>
    <xf numFmtId="0" fontId="9" fillId="0" borderId="0"/>
    <xf numFmtId="0" fontId="9" fillId="0" borderId="0"/>
    <xf numFmtId="0" fontId="9" fillId="0" borderId="0"/>
    <xf numFmtId="0" fontId="9" fillId="0" borderId="0"/>
    <xf numFmtId="0" fontId="36" fillId="0" borderId="0"/>
    <xf numFmtId="0" fontId="9" fillId="0" borderId="0">
      <alignment vertical="top"/>
    </xf>
    <xf numFmtId="0" fontId="35" fillId="0" borderId="0">
      <alignment vertical="top"/>
    </xf>
    <xf numFmtId="0" fontId="9" fillId="0" borderId="0"/>
    <xf numFmtId="0" fontId="31" fillId="0" borderId="0"/>
    <xf numFmtId="0" fontId="31" fillId="0" borderId="0"/>
    <xf numFmtId="0" fontId="1" fillId="0" borderId="0"/>
    <xf numFmtId="0" fontId="1" fillId="0" borderId="0"/>
    <xf numFmtId="0" fontId="1" fillId="0" borderId="0"/>
    <xf numFmtId="0" fontId="9" fillId="0" borderId="0"/>
    <xf numFmtId="9" fontId="29" fillId="0" borderId="0" applyFont="0" applyFill="0" applyBorder="0" applyAlignment="0" applyProtection="0"/>
    <xf numFmtId="9" fontId="9" fillId="0" borderId="0" applyFont="0" applyFill="0" applyBorder="0" applyAlignment="0" applyProtection="0"/>
    <xf numFmtId="177" fontId="9" fillId="0" borderId="0" applyFont="0" applyFill="0" applyBorder="0" applyAlignment="0" applyProtection="0"/>
    <xf numFmtId="0" fontId="9" fillId="0" borderId="0"/>
    <xf numFmtId="9" fontId="9" fillId="0" borderId="0" applyFont="0" applyFill="0" applyBorder="0" applyAlignment="0" applyProtection="0"/>
    <xf numFmtId="165" fontId="41" fillId="0" borderId="0" applyFont="0" applyFill="0" applyBorder="0" applyAlignment="0" applyProtection="0"/>
    <xf numFmtId="178" fontId="35" fillId="0" borderId="0"/>
    <xf numFmtId="178" fontId="34" fillId="0" borderId="0"/>
    <xf numFmtId="178" fontId="34" fillId="0" borderId="0"/>
    <xf numFmtId="178" fontId="35" fillId="0" borderId="0"/>
    <xf numFmtId="178" fontId="35" fillId="0" borderId="0"/>
    <xf numFmtId="178" fontId="35" fillId="0" borderId="0"/>
    <xf numFmtId="178" fontId="34" fillId="0" borderId="0"/>
    <xf numFmtId="166" fontId="29"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41" fillId="0" borderId="0" applyFont="0" applyFill="0" applyBorder="0" applyAlignment="0" applyProtection="0"/>
    <xf numFmtId="166" fontId="37" fillId="0" borderId="0" applyFont="0" applyFill="0" applyBorder="0" applyAlignment="0" applyProtection="0"/>
    <xf numFmtId="165" fontId="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9" fillId="0" borderId="0" applyFont="0" applyFill="0" applyBorder="0" applyAlignment="0" applyProtection="0"/>
    <xf numFmtId="178" fontId="33" fillId="0" borderId="0" applyNumberFormat="0" applyFill="0" applyBorder="0" applyAlignment="0" applyProtection="0">
      <alignment vertical="top"/>
      <protection locked="0"/>
    </xf>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0" fontId="29"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4" fillId="0" borderId="0"/>
    <xf numFmtId="178" fontId="34" fillId="0" borderId="0"/>
    <xf numFmtId="178" fontId="34"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9" fillId="0" borderId="0"/>
    <xf numFmtId="178" fontId="9" fillId="0" borderId="0"/>
    <xf numFmtId="178" fontId="9" fillId="0" borderId="0"/>
    <xf numFmtId="178" fontId="9" fillId="0" borderId="0"/>
    <xf numFmtId="178" fontId="35" fillId="0" borderId="0"/>
    <xf numFmtId="178" fontId="35" fillId="0" borderId="0"/>
    <xf numFmtId="178" fontId="35" fillId="0" borderId="0"/>
    <xf numFmtId="178" fontId="34" fillId="0" borderId="0"/>
    <xf numFmtId="178" fontId="34" fillId="0" borderId="0"/>
    <xf numFmtId="178" fontId="34" fillId="0" borderId="0"/>
    <xf numFmtId="178" fontId="9" fillId="0" borderId="0"/>
    <xf numFmtId="178" fontId="9" fillId="0" borderId="0"/>
    <xf numFmtId="178" fontId="9" fillId="0" borderId="0"/>
    <xf numFmtId="178" fontId="9" fillId="0" borderId="0"/>
    <xf numFmtId="178" fontId="29" fillId="0" borderId="0"/>
    <xf numFmtId="178" fontId="34" fillId="0" borderId="0"/>
    <xf numFmtId="178" fontId="34" fillId="0" borderId="0"/>
    <xf numFmtId="178" fontId="34" fillId="0" borderId="0"/>
    <xf numFmtId="178" fontId="35" fillId="0" borderId="0"/>
    <xf numFmtId="178" fontId="34" fillId="0" borderId="0"/>
    <xf numFmtId="178" fontId="34" fillId="0" borderId="0"/>
    <xf numFmtId="178" fontId="34" fillId="0" borderId="0"/>
    <xf numFmtId="178" fontId="35" fillId="0" borderId="0"/>
    <xf numFmtId="178" fontId="9" fillId="0" borderId="0"/>
    <xf numFmtId="178" fontId="9" fillId="0" borderId="0"/>
    <xf numFmtId="178" fontId="9" fillId="0" borderId="0"/>
    <xf numFmtId="178" fontId="35" fillId="0" borderId="0"/>
    <xf numFmtId="178" fontId="35" fillId="0" borderId="0"/>
    <xf numFmtId="178" fontId="35" fillId="0" borderId="0"/>
    <xf numFmtId="178" fontId="35" fillId="0" borderId="0"/>
    <xf numFmtId="178" fontId="9" fillId="0" borderId="0"/>
    <xf numFmtId="178" fontId="35" fillId="0" borderId="0"/>
    <xf numFmtId="178" fontId="35" fillId="0" borderId="0"/>
    <xf numFmtId="178" fontId="35" fillId="0" borderId="0"/>
    <xf numFmtId="178" fontId="35" fillId="0" borderId="0"/>
    <xf numFmtId="178" fontId="35" fillId="0" borderId="0"/>
    <xf numFmtId="0" fontId="29"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9" fillId="0" borderId="0"/>
    <xf numFmtId="178" fontId="9" fillId="0" borderId="0"/>
    <xf numFmtId="178" fontId="9" fillId="0" borderId="0"/>
    <xf numFmtId="178" fontId="42" fillId="0" borderId="0"/>
    <xf numFmtId="178" fontId="35" fillId="0" borderId="0"/>
    <xf numFmtId="178" fontId="42" fillId="0" borderId="0"/>
    <xf numFmtId="178" fontId="42" fillId="0" borderId="0"/>
    <xf numFmtId="178" fontId="42" fillId="0" borderId="0"/>
    <xf numFmtId="178" fontId="9" fillId="0" borderId="0"/>
    <xf numFmtId="178" fontId="9" fillId="0" borderId="0"/>
    <xf numFmtId="178" fontId="42"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9" fillId="0" borderId="0"/>
    <xf numFmtId="178" fontId="9" fillId="0" borderId="0"/>
    <xf numFmtId="178" fontId="9" fillId="0" borderId="0"/>
    <xf numFmtId="178" fontId="34" fillId="0" borderId="0"/>
    <xf numFmtId="178" fontId="34" fillId="0" borderId="0"/>
    <xf numFmtId="178" fontId="35" fillId="0" borderId="0"/>
    <xf numFmtId="178" fontId="9" fillId="0" borderId="0"/>
    <xf numFmtId="178" fontId="35" fillId="0" borderId="0"/>
    <xf numFmtId="178" fontId="35" fillId="0" borderId="0"/>
    <xf numFmtId="178" fontId="35" fillId="0" borderId="0"/>
    <xf numFmtId="178" fontId="35"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9"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5" fillId="0" borderId="0" applyFont="0" applyFill="0" applyBorder="0" applyAlignment="0" applyProtection="0"/>
    <xf numFmtId="9" fontId="4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5" fillId="0" borderId="0" applyFont="0" applyFill="0" applyBorder="0" applyAlignment="0" applyProtection="0"/>
    <xf numFmtId="9" fontId="29" fillId="0" borderId="0" applyFont="0" applyFill="0" applyBorder="0" applyAlignment="0" applyProtection="0"/>
    <xf numFmtId="9" fontId="35"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0" fontId="43" fillId="0" borderId="0" applyNumberFormat="0" applyFill="0" applyBorder="0" applyAlignment="0" applyProtection="0">
      <alignment vertical="top"/>
      <protection locked="0"/>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177" fontId="40" fillId="37" borderId="0" applyNumberFormat="0" applyBorder="0" applyAlignment="0" applyProtection="0"/>
    <xf numFmtId="177" fontId="40" fillId="37" borderId="0" applyNumberFormat="0" applyBorder="0" applyAlignment="0" applyProtection="0"/>
    <xf numFmtId="0" fontId="40" fillId="38"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8"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7" borderId="0" applyNumberFormat="0" applyBorder="0" applyAlignment="0" applyProtection="0"/>
    <xf numFmtId="177" fontId="40" fillId="37" borderId="0" applyNumberFormat="0" applyBorder="0" applyAlignment="0" applyProtection="0"/>
    <xf numFmtId="0" fontId="40" fillId="37" borderId="0" applyNumberFormat="0" applyBorder="0" applyAlignment="0" applyProtection="0"/>
    <xf numFmtId="177" fontId="40" fillId="37" borderId="0" applyNumberFormat="0" applyBorder="0" applyAlignment="0" applyProtection="0"/>
    <xf numFmtId="0"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37" fillId="39" borderId="0" applyNumberFormat="0" applyBorder="0" applyAlignment="0" applyProtection="0"/>
    <xf numFmtId="0" fontId="40" fillId="38"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8"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8" borderId="0" applyNumberFormat="0" applyBorder="0" applyAlignment="0" applyProtection="0"/>
    <xf numFmtId="177" fontId="31" fillId="25"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37" fillId="38" borderId="0" applyNumberFormat="0" applyBorder="0" applyAlignment="0" applyProtection="0"/>
    <xf numFmtId="177" fontId="31" fillId="25" borderId="0" applyNumberFormat="0" applyBorder="0" applyAlignment="0" applyProtection="0"/>
    <xf numFmtId="177" fontId="37" fillId="38" borderId="0" applyNumberFormat="0" applyBorder="0" applyAlignment="0" applyProtection="0"/>
    <xf numFmtId="177" fontId="37" fillId="38" borderId="0" applyNumberFormat="0" applyBorder="0" applyAlignment="0" applyProtection="0"/>
    <xf numFmtId="0" fontId="40" fillId="38"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8"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8"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8"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1"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1"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0" borderId="0" applyNumberFormat="0" applyBorder="0" applyAlignment="0" applyProtection="0"/>
    <xf numFmtId="177" fontId="40" fillId="40" borderId="0" applyNumberFormat="0" applyBorder="0" applyAlignment="0" applyProtection="0"/>
    <xf numFmtId="0" fontId="40" fillId="40" borderId="0" applyNumberFormat="0" applyBorder="0" applyAlignment="0" applyProtection="0"/>
    <xf numFmtId="177" fontId="40" fillId="40" borderId="0" applyNumberFormat="0" applyBorder="0" applyAlignment="0" applyProtection="0"/>
    <xf numFmtId="0"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37" fillId="41" borderId="0" applyNumberFormat="0" applyBorder="0" applyAlignment="0" applyProtection="0"/>
    <xf numFmtId="0" fontId="40" fillId="41"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1"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1" borderId="0" applyNumberFormat="0" applyBorder="0" applyAlignment="0" applyProtection="0"/>
    <xf numFmtId="177" fontId="31" fillId="27"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37" fillId="41" borderId="0" applyNumberFormat="0" applyBorder="0" applyAlignment="0" applyProtection="0"/>
    <xf numFmtId="177" fontId="31" fillId="27" borderId="0" applyNumberFormat="0" applyBorder="0" applyAlignment="0" applyProtection="0"/>
    <xf numFmtId="177" fontId="37" fillId="41" borderId="0" applyNumberFormat="0" applyBorder="0" applyAlignment="0" applyProtection="0"/>
    <xf numFmtId="177" fontId="37" fillId="41" borderId="0" applyNumberFormat="0" applyBorder="0" applyAlignment="0" applyProtection="0"/>
    <xf numFmtId="0" fontId="40" fillId="41"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1"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1"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1"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3"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3"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2" borderId="0" applyNumberFormat="0" applyBorder="0" applyAlignment="0" applyProtection="0"/>
    <xf numFmtId="177" fontId="40" fillId="42" borderId="0" applyNumberFormat="0" applyBorder="0" applyAlignment="0" applyProtection="0"/>
    <xf numFmtId="0" fontId="40" fillId="42" borderId="0" applyNumberFormat="0" applyBorder="0" applyAlignment="0" applyProtection="0"/>
    <xf numFmtId="177" fontId="40" fillId="42" borderId="0" applyNumberFormat="0" applyBorder="0" applyAlignment="0" applyProtection="0"/>
    <xf numFmtId="0"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37" fillId="43" borderId="0" applyNumberFormat="0" applyBorder="0" applyAlignment="0" applyProtection="0"/>
    <xf numFmtId="0" fontId="40" fillId="43"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3"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3" borderId="0" applyNumberFormat="0" applyBorder="0" applyAlignment="0" applyProtection="0"/>
    <xf numFmtId="177" fontId="31" fillId="29"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37" fillId="43" borderId="0" applyNumberFormat="0" applyBorder="0" applyAlignment="0" applyProtection="0"/>
    <xf numFmtId="177" fontId="31" fillId="29" borderId="0" applyNumberFormat="0" applyBorder="0" applyAlignment="0" applyProtection="0"/>
    <xf numFmtId="177" fontId="37" fillId="43" borderId="0" applyNumberFormat="0" applyBorder="0" applyAlignment="0" applyProtection="0"/>
    <xf numFmtId="177" fontId="37" fillId="43" borderId="0" applyNumberFormat="0" applyBorder="0" applyAlignment="0" applyProtection="0"/>
    <xf numFmtId="0" fontId="40" fillId="43"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3"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3"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3"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5"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5"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37" fillId="46" borderId="0" applyNumberFormat="0" applyBorder="0" applyAlignment="0" applyProtection="0"/>
    <xf numFmtId="0" fontId="40" fillId="45"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5"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5" borderId="0" applyNumberFormat="0" applyBorder="0" applyAlignment="0" applyProtection="0"/>
    <xf numFmtId="177" fontId="31" fillId="31"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37" fillId="45" borderId="0" applyNumberFormat="0" applyBorder="0" applyAlignment="0" applyProtection="0"/>
    <xf numFmtId="177" fontId="31" fillId="31" borderId="0" applyNumberFormat="0" applyBorder="0" applyAlignment="0" applyProtection="0"/>
    <xf numFmtId="177" fontId="37" fillId="45" borderId="0" applyNumberFormat="0" applyBorder="0" applyAlignment="0" applyProtection="0"/>
    <xf numFmtId="177" fontId="37" fillId="45" borderId="0" applyNumberFormat="0" applyBorder="0" applyAlignment="0" applyProtection="0"/>
    <xf numFmtId="0" fontId="40" fillId="45"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5"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5"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5"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37" fillId="38"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31" fillId="33"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37" fillId="47" borderId="0" applyNumberFormat="0" applyBorder="0" applyAlignment="0" applyProtection="0"/>
    <xf numFmtId="177" fontId="31" fillId="33" borderId="0" applyNumberFormat="0" applyBorder="0" applyAlignment="0" applyProtection="0"/>
    <xf numFmtId="177" fontId="37" fillId="47" borderId="0" applyNumberFormat="0" applyBorder="0" applyAlignment="0" applyProtection="0"/>
    <xf numFmtId="177" fontId="37"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3"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3"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5" borderId="0" applyNumberFormat="0" applyBorder="0" applyAlignment="0" applyProtection="0"/>
    <xf numFmtId="177" fontId="40" fillId="45" borderId="0" applyNumberFormat="0" applyBorder="0" applyAlignment="0" applyProtection="0"/>
    <xf numFmtId="0" fontId="40" fillId="45" borderId="0" applyNumberFormat="0" applyBorder="0" applyAlignment="0" applyProtection="0"/>
    <xf numFmtId="177" fontId="40" fillId="45" borderId="0" applyNumberFormat="0" applyBorder="0" applyAlignment="0" applyProtection="0"/>
    <xf numFmtId="0"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37" fillId="40" borderId="0" applyNumberFormat="0" applyBorder="0" applyAlignment="0" applyProtection="0"/>
    <xf numFmtId="0" fontId="40" fillId="43"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3"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3" borderId="0" applyNumberFormat="0" applyBorder="0" applyAlignment="0" applyProtection="0"/>
    <xf numFmtId="177" fontId="31" fillId="3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37" fillId="43" borderId="0" applyNumberFormat="0" applyBorder="0" applyAlignment="0" applyProtection="0"/>
    <xf numFmtId="177" fontId="31" fillId="35" borderId="0" applyNumberFormat="0" applyBorder="0" applyAlignment="0" applyProtection="0"/>
    <xf numFmtId="177" fontId="37" fillId="43" borderId="0" applyNumberFormat="0" applyBorder="0" applyAlignment="0" applyProtection="0"/>
    <xf numFmtId="177" fontId="37" fillId="43" borderId="0" applyNumberFormat="0" applyBorder="0" applyAlignment="0" applyProtection="0"/>
    <xf numFmtId="0" fontId="40" fillId="43"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3"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3"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3"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37" fillId="4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31" fillId="26"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37" fillId="47" borderId="0" applyNumberFormat="0" applyBorder="0" applyAlignment="0" applyProtection="0"/>
    <xf numFmtId="177" fontId="31" fillId="26" borderId="0" applyNumberFormat="0" applyBorder="0" applyAlignment="0" applyProtection="0"/>
    <xf numFmtId="177" fontId="37" fillId="47" borderId="0" applyNumberFormat="0" applyBorder="0" applyAlignment="0" applyProtection="0"/>
    <xf numFmtId="177" fontId="37" fillId="47"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37"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31" fillId="28"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37" fillId="41" borderId="0" applyNumberFormat="0" applyBorder="0" applyAlignment="0" applyProtection="0"/>
    <xf numFmtId="177" fontId="31" fillId="28" borderId="0" applyNumberFormat="0" applyBorder="0" applyAlignment="0" applyProtection="0"/>
    <xf numFmtId="177" fontId="37" fillId="41" borderId="0" applyNumberFormat="0" applyBorder="0" applyAlignment="0" applyProtection="0"/>
    <xf numFmtId="177" fontId="37"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50"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50"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49" borderId="0" applyNumberFormat="0" applyBorder="0" applyAlignment="0" applyProtection="0"/>
    <xf numFmtId="177" fontId="40" fillId="49" borderId="0" applyNumberFormat="0" applyBorder="0" applyAlignment="0" applyProtection="0"/>
    <xf numFmtId="0" fontId="40" fillId="49" borderId="0" applyNumberFormat="0" applyBorder="0" applyAlignment="0" applyProtection="0"/>
    <xf numFmtId="177" fontId="40" fillId="49" borderId="0" applyNumberFormat="0" applyBorder="0" applyAlignment="0" applyProtection="0"/>
    <xf numFmtId="0"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37" fillId="51" borderId="0" applyNumberFormat="0" applyBorder="0" applyAlignment="0" applyProtection="0"/>
    <xf numFmtId="0" fontId="40" fillId="50"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50"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50" borderId="0" applyNumberFormat="0" applyBorder="0" applyAlignment="0" applyProtection="0"/>
    <xf numFmtId="177" fontId="31" fillId="30"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37" fillId="50" borderId="0" applyNumberFormat="0" applyBorder="0" applyAlignment="0" applyProtection="0"/>
    <xf numFmtId="177" fontId="31" fillId="30" borderId="0" applyNumberFormat="0" applyBorder="0" applyAlignment="0" applyProtection="0"/>
    <xf numFmtId="177" fontId="37" fillId="50" borderId="0" applyNumberFormat="0" applyBorder="0" applyAlignment="0" applyProtection="0"/>
    <xf numFmtId="177" fontId="37" fillId="50" borderId="0" applyNumberFormat="0" applyBorder="0" applyAlignment="0" applyProtection="0"/>
    <xf numFmtId="0" fontId="40" fillId="50"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50"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50"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50"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0"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0"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37" fillId="52" borderId="0" applyNumberFormat="0" applyBorder="0" applyAlignment="0" applyProtection="0"/>
    <xf numFmtId="0" fontId="40" fillId="40"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0"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0" borderId="0" applyNumberFormat="0" applyBorder="0" applyAlignment="0" applyProtection="0"/>
    <xf numFmtId="177" fontId="31" fillId="32"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37" fillId="40" borderId="0" applyNumberFormat="0" applyBorder="0" applyAlignment="0" applyProtection="0"/>
    <xf numFmtId="177" fontId="31" fillId="32" borderId="0" applyNumberFormat="0" applyBorder="0" applyAlignment="0" applyProtection="0"/>
    <xf numFmtId="177" fontId="37" fillId="40" borderId="0" applyNumberFormat="0" applyBorder="0" applyAlignment="0" applyProtection="0"/>
    <xf numFmtId="177" fontId="37" fillId="40" borderId="0" applyNumberFormat="0" applyBorder="0" applyAlignment="0" applyProtection="0"/>
    <xf numFmtId="0" fontId="40" fillId="40"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0"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0"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0"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37" fillId="4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31" fillId="34"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37" fillId="47" borderId="0" applyNumberFormat="0" applyBorder="0" applyAlignment="0" applyProtection="0"/>
    <xf numFmtId="177" fontId="31" fillId="34" borderId="0" applyNumberFormat="0" applyBorder="0" applyAlignment="0" applyProtection="0"/>
    <xf numFmtId="177" fontId="37" fillId="47" borderId="0" applyNumberFormat="0" applyBorder="0" applyAlignment="0" applyProtection="0"/>
    <xf numFmtId="177" fontId="37" fillId="47"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4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4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53" borderId="0" applyNumberFormat="0" applyBorder="0" applyAlignment="0" applyProtection="0"/>
    <xf numFmtId="177" fontId="40" fillId="53" borderId="0" applyNumberFormat="0" applyBorder="0" applyAlignment="0" applyProtection="0"/>
    <xf numFmtId="0" fontId="40" fillId="53" borderId="0" applyNumberFormat="0" applyBorder="0" applyAlignment="0" applyProtection="0"/>
    <xf numFmtId="177" fontId="40" fillId="53" borderId="0" applyNumberFormat="0" applyBorder="0" applyAlignment="0" applyProtection="0"/>
    <xf numFmtId="0"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37" fillId="45" borderId="0" applyNumberFormat="0" applyBorder="0" applyAlignment="0" applyProtection="0"/>
    <xf numFmtId="0" fontId="40" fillId="4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4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43" borderId="0" applyNumberFormat="0" applyBorder="0" applyAlignment="0" applyProtection="0"/>
    <xf numFmtId="177" fontId="31" fillId="36"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37" fillId="43" borderId="0" applyNumberFormat="0" applyBorder="0" applyAlignment="0" applyProtection="0"/>
    <xf numFmtId="177" fontId="31" fillId="36" borderId="0" applyNumberFormat="0" applyBorder="0" applyAlignment="0" applyProtection="0"/>
    <xf numFmtId="177" fontId="37" fillId="43" borderId="0" applyNumberFormat="0" applyBorder="0" applyAlignment="0" applyProtection="0"/>
    <xf numFmtId="177" fontId="37" fillId="43" borderId="0" applyNumberFormat="0" applyBorder="0" applyAlignment="0" applyProtection="0"/>
    <xf numFmtId="0" fontId="40" fillId="4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4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4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43"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47"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47"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54" borderId="0" applyNumberFormat="0" applyBorder="0" applyAlignment="0" applyProtection="0"/>
    <xf numFmtId="177" fontId="45" fillId="54" borderId="0" applyNumberFormat="0" applyBorder="0" applyAlignment="0" applyProtection="0"/>
    <xf numFmtId="0" fontId="45" fillId="54" borderId="0" applyNumberFormat="0" applyBorder="0" applyAlignment="0" applyProtection="0"/>
    <xf numFmtId="177" fontId="45" fillId="54" borderId="0" applyNumberFormat="0" applyBorder="0" applyAlignment="0" applyProtection="0"/>
    <xf numFmtId="0"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6" fillId="48" borderId="0" applyNumberFormat="0" applyBorder="0" applyAlignment="0" applyProtection="0"/>
    <xf numFmtId="0" fontId="45" fillId="47"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47"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47" borderId="0" applyNumberFormat="0" applyBorder="0" applyAlignment="0" applyProtection="0"/>
    <xf numFmtId="177" fontId="47" fillId="1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6" fillId="47" borderId="0" applyNumberFormat="0" applyBorder="0" applyAlignment="0" applyProtection="0"/>
    <xf numFmtId="177" fontId="47" fillId="14" borderId="0" applyNumberFormat="0" applyBorder="0" applyAlignment="0" applyProtection="0"/>
    <xf numFmtId="177" fontId="46" fillId="47" borderId="0" applyNumberFormat="0" applyBorder="0" applyAlignment="0" applyProtection="0"/>
    <xf numFmtId="177" fontId="46" fillId="47" borderId="0" applyNumberFormat="0" applyBorder="0" applyAlignment="0" applyProtection="0"/>
    <xf numFmtId="0" fontId="45" fillId="47"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47"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47"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47"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55"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55"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41" borderId="0" applyNumberFormat="0" applyBorder="0" applyAlignment="0" applyProtection="0"/>
    <xf numFmtId="177" fontId="45" fillId="41" borderId="0" applyNumberFormat="0" applyBorder="0" applyAlignment="0" applyProtection="0"/>
    <xf numFmtId="0" fontId="45" fillId="41" borderId="0" applyNumberFormat="0" applyBorder="0" applyAlignment="0" applyProtection="0"/>
    <xf numFmtId="177" fontId="45" fillId="41" borderId="0" applyNumberFormat="0" applyBorder="0" applyAlignment="0" applyProtection="0"/>
    <xf numFmtId="0"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6" fillId="41" borderId="0" applyNumberFormat="0" applyBorder="0" applyAlignment="0" applyProtection="0"/>
    <xf numFmtId="0" fontId="45" fillId="55"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55"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55" borderId="0" applyNumberFormat="0" applyBorder="0" applyAlignment="0" applyProtection="0"/>
    <xf numFmtId="177" fontId="47" fillId="16"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6" fillId="55" borderId="0" applyNumberFormat="0" applyBorder="0" applyAlignment="0" applyProtection="0"/>
    <xf numFmtId="177" fontId="47" fillId="16" borderId="0" applyNumberFormat="0" applyBorder="0" applyAlignment="0" applyProtection="0"/>
    <xf numFmtId="177" fontId="46" fillId="55" borderId="0" applyNumberFormat="0" applyBorder="0" applyAlignment="0" applyProtection="0"/>
    <xf numFmtId="177" fontId="46" fillId="55" borderId="0" applyNumberFormat="0" applyBorder="0" applyAlignment="0" applyProtection="0"/>
    <xf numFmtId="0" fontId="45" fillId="55"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55"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55"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55"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53"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53"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49" borderId="0" applyNumberFormat="0" applyBorder="0" applyAlignment="0" applyProtection="0"/>
    <xf numFmtId="177" fontId="45" fillId="49" borderId="0" applyNumberFormat="0" applyBorder="0" applyAlignment="0" applyProtection="0"/>
    <xf numFmtId="0" fontId="45" fillId="49" borderId="0" applyNumberFormat="0" applyBorder="0" applyAlignment="0" applyProtection="0"/>
    <xf numFmtId="177" fontId="45" fillId="49" borderId="0" applyNumberFormat="0" applyBorder="0" applyAlignment="0" applyProtection="0"/>
    <xf numFmtId="0"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6" fillId="51" borderId="0" applyNumberFormat="0" applyBorder="0" applyAlignment="0" applyProtection="0"/>
    <xf numFmtId="0" fontId="45" fillId="53"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53"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53" borderId="0" applyNumberFormat="0" applyBorder="0" applyAlignment="0" applyProtection="0"/>
    <xf numFmtId="177" fontId="47" fillId="18"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6" fillId="53" borderId="0" applyNumberFormat="0" applyBorder="0" applyAlignment="0" applyProtection="0"/>
    <xf numFmtId="177" fontId="47" fillId="18" borderId="0" applyNumberFormat="0" applyBorder="0" applyAlignment="0" applyProtection="0"/>
    <xf numFmtId="177" fontId="46" fillId="53" borderId="0" applyNumberFormat="0" applyBorder="0" applyAlignment="0" applyProtection="0"/>
    <xf numFmtId="177" fontId="46" fillId="53" borderId="0" applyNumberFormat="0" applyBorder="0" applyAlignment="0" applyProtection="0"/>
    <xf numFmtId="0" fontId="45" fillId="53"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53"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53"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53"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0"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0"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6" fillId="52" borderId="0" applyNumberFormat="0" applyBorder="0" applyAlignment="0" applyProtection="0"/>
    <xf numFmtId="0" fontId="45" fillId="40"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0"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0" borderId="0" applyNumberFormat="0" applyBorder="0" applyAlignment="0" applyProtection="0"/>
    <xf numFmtId="177" fontId="47" fillId="20"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6" fillId="40" borderId="0" applyNumberFormat="0" applyBorder="0" applyAlignment="0" applyProtection="0"/>
    <xf numFmtId="177" fontId="47" fillId="20" borderId="0" applyNumberFormat="0" applyBorder="0" applyAlignment="0" applyProtection="0"/>
    <xf numFmtId="177" fontId="46" fillId="40" borderId="0" applyNumberFormat="0" applyBorder="0" applyAlignment="0" applyProtection="0"/>
    <xf numFmtId="177" fontId="46" fillId="40" borderId="0" applyNumberFormat="0" applyBorder="0" applyAlignment="0" applyProtection="0"/>
    <xf numFmtId="0" fontId="45" fillId="40"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0"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0"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0"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4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4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6" fillId="48" borderId="0" applyNumberFormat="0" applyBorder="0" applyAlignment="0" applyProtection="0"/>
    <xf numFmtId="0" fontId="45" fillId="4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4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47" borderId="0" applyNumberFormat="0" applyBorder="0" applyAlignment="0" applyProtection="0"/>
    <xf numFmtId="177" fontId="47" fillId="22"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6" fillId="47" borderId="0" applyNumberFormat="0" applyBorder="0" applyAlignment="0" applyProtection="0"/>
    <xf numFmtId="177" fontId="47" fillId="22" borderId="0" applyNumberFormat="0" applyBorder="0" applyAlignment="0" applyProtection="0"/>
    <xf numFmtId="177" fontId="46" fillId="47" borderId="0" applyNumberFormat="0" applyBorder="0" applyAlignment="0" applyProtection="0"/>
    <xf numFmtId="177" fontId="46" fillId="47" borderId="0" applyNumberFormat="0" applyBorder="0" applyAlignment="0" applyProtection="0"/>
    <xf numFmtId="0" fontId="45" fillId="4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4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4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47"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41"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41"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58" borderId="0" applyNumberFormat="0" applyBorder="0" applyAlignment="0" applyProtection="0"/>
    <xf numFmtId="177" fontId="45" fillId="58" borderId="0" applyNumberFormat="0" applyBorder="0" applyAlignment="0" applyProtection="0"/>
    <xf numFmtId="0" fontId="45" fillId="58" borderId="0" applyNumberFormat="0" applyBorder="0" applyAlignment="0" applyProtection="0"/>
    <xf numFmtId="177" fontId="45" fillId="58" borderId="0" applyNumberFormat="0" applyBorder="0" applyAlignment="0" applyProtection="0"/>
    <xf numFmtId="0"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6" fillId="45" borderId="0" applyNumberFormat="0" applyBorder="0" applyAlignment="0" applyProtection="0"/>
    <xf numFmtId="0" fontId="45" fillId="41"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41"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41" borderId="0" applyNumberFormat="0" applyBorder="0" applyAlignment="0" applyProtection="0"/>
    <xf numFmtId="177" fontId="47" fillId="24"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6" fillId="41" borderId="0" applyNumberFormat="0" applyBorder="0" applyAlignment="0" applyProtection="0"/>
    <xf numFmtId="177" fontId="47" fillId="24" borderId="0" applyNumberFormat="0" applyBorder="0" applyAlignment="0" applyProtection="0"/>
    <xf numFmtId="177" fontId="46" fillId="41" borderId="0" applyNumberFormat="0" applyBorder="0" applyAlignment="0" applyProtection="0"/>
    <xf numFmtId="177" fontId="46" fillId="41" borderId="0" applyNumberFormat="0" applyBorder="0" applyAlignment="0" applyProtection="0"/>
    <xf numFmtId="0" fontId="45" fillId="41"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41"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41"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41"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5" fillId="61"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3"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3"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4" borderId="0" applyNumberFormat="0" applyBorder="0" applyAlignment="0" applyProtection="0"/>
    <xf numFmtId="0" fontId="45" fillId="63"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4"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4" borderId="0" applyNumberFormat="0" applyBorder="0" applyAlignment="0" applyProtection="0"/>
    <xf numFmtId="0" fontId="45" fillId="63"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4" borderId="0" applyNumberFormat="0" applyBorder="0" applyAlignment="0" applyProtection="0"/>
    <xf numFmtId="0" fontId="45" fillId="63" borderId="0" applyNumberFormat="0" applyBorder="0" applyAlignment="0" applyProtection="0"/>
    <xf numFmtId="177" fontId="47" fillId="13"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6" fillId="63" borderId="0" applyNumberFormat="0" applyBorder="0" applyAlignment="0" applyProtection="0"/>
    <xf numFmtId="177" fontId="47" fillId="13" borderId="0" applyNumberFormat="0" applyBorder="0" applyAlignment="0" applyProtection="0"/>
    <xf numFmtId="177" fontId="46" fillId="63" borderId="0" applyNumberFormat="0" applyBorder="0" applyAlignment="0" applyProtection="0"/>
    <xf numFmtId="177" fontId="46" fillId="63" borderId="0" applyNumberFormat="0" applyBorder="0" applyAlignment="0" applyProtection="0"/>
    <xf numFmtId="0" fontId="45" fillId="63"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3"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3"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3" borderId="0" applyNumberFormat="0" applyBorder="0" applyAlignment="0" applyProtection="0"/>
    <xf numFmtId="0" fontId="40" fillId="65" borderId="0" applyNumberFormat="0" applyBorder="0" applyAlignment="0" applyProtection="0"/>
    <xf numFmtId="0" fontId="40" fillId="66" borderId="0" applyNumberFormat="0" applyBorder="0" applyAlignment="0" applyProtection="0"/>
    <xf numFmtId="0" fontId="45" fillId="67"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55"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55"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9" borderId="0" applyNumberFormat="0" applyBorder="0" applyAlignment="0" applyProtection="0"/>
    <xf numFmtId="0" fontId="45" fillId="55"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9"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9" borderId="0" applyNumberFormat="0" applyBorder="0" applyAlignment="0" applyProtection="0"/>
    <xf numFmtId="0" fontId="45" fillId="55"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9" borderId="0" applyNumberFormat="0" applyBorder="0" applyAlignment="0" applyProtection="0"/>
    <xf numFmtId="0" fontId="45" fillId="55" borderId="0" applyNumberFormat="0" applyBorder="0" applyAlignment="0" applyProtection="0"/>
    <xf numFmtId="177" fontId="47" fillId="15"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6" fillId="55" borderId="0" applyNumberFormat="0" applyBorder="0" applyAlignment="0" applyProtection="0"/>
    <xf numFmtId="177" fontId="47" fillId="15" borderId="0" applyNumberFormat="0" applyBorder="0" applyAlignment="0" applyProtection="0"/>
    <xf numFmtId="177" fontId="46" fillId="55" borderId="0" applyNumberFormat="0" applyBorder="0" applyAlignment="0" applyProtection="0"/>
    <xf numFmtId="177" fontId="46" fillId="55" borderId="0" applyNumberFormat="0" applyBorder="0" applyAlignment="0" applyProtection="0"/>
    <xf numFmtId="0" fontId="45" fillId="55"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55"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55"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55" borderId="0" applyNumberFormat="0" applyBorder="0" applyAlignment="0" applyProtection="0"/>
    <xf numFmtId="0" fontId="40" fillId="70" borderId="0" applyNumberFormat="0" applyBorder="0" applyAlignment="0" applyProtection="0"/>
    <xf numFmtId="0" fontId="40" fillId="71" borderId="0" applyNumberFormat="0" applyBorder="0" applyAlignment="0" applyProtection="0"/>
    <xf numFmtId="0" fontId="45" fillId="72"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3"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3"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67" borderId="0" applyNumberFormat="0" applyBorder="0" applyAlignment="0" applyProtection="0"/>
    <xf numFmtId="0" fontId="45" fillId="53"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67"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67" borderId="0" applyNumberFormat="0" applyBorder="0" applyAlignment="0" applyProtection="0"/>
    <xf numFmtId="0" fontId="45" fillId="53"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67" borderId="0" applyNumberFormat="0" applyBorder="0" applyAlignment="0" applyProtection="0"/>
    <xf numFmtId="0" fontId="45" fillId="53" borderId="0" applyNumberFormat="0" applyBorder="0" applyAlignment="0" applyProtection="0"/>
    <xf numFmtId="177" fontId="47" fillId="17"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6" fillId="53" borderId="0" applyNumberFormat="0" applyBorder="0" applyAlignment="0" applyProtection="0"/>
    <xf numFmtId="177" fontId="47" fillId="17" borderId="0" applyNumberFormat="0" applyBorder="0" applyAlignment="0" applyProtection="0"/>
    <xf numFmtId="177" fontId="46" fillId="53" borderId="0" applyNumberFormat="0" applyBorder="0" applyAlignment="0" applyProtection="0"/>
    <xf numFmtId="177" fontId="46" fillId="53" borderId="0" applyNumberFormat="0" applyBorder="0" applyAlignment="0" applyProtection="0"/>
    <xf numFmtId="0" fontId="45" fillId="53"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3"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3"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3" borderId="0" applyNumberFormat="0" applyBorder="0" applyAlignment="0" applyProtection="0"/>
    <xf numFmtId="0" fontId="40" fillId="71" borderId="0" applyNumberFormat="0" applyBorder="0" applyAlignment="0" applyProtection="0"/>
    <xf numFmtId="0" fontId="40" fillId="72" borderId="0" applyNumberFormat="0" applyBorder="0" applyAlignment="0" applyProtection="0"/>
    <xf numFmtId="0" fontId="45" fillId="72"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8"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8"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73" borderId="0" applyNumberFormat="0" applyBorder="0" applyAlignment="0" applyProtection="0"/>
    <xf numFmtId="0" fontId="45" fillId="48"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73"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73" borderId="0" applyNumberFormat="0" applyBorder="0" applyAlignment="0" applyProtection="0"/>
    <xf numFmtId="0" fontId="45" fillId="48"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73" borderId="0" applyNumberFormat="0" applyBorder="0" applyAlignment="0" applyProtection="0"/>
    <xf numFmtId="0" fontId="45" fillId="48" borderId="0" applyNumberFormat="0" applyBorder="0" applyAlignment="0" applyProtection="0"/>
    <xf numFmtId="177" fontId="47" fillId="19"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6" fillId="48" borderId="0" applyNumberFormat="0" applyBorder="0" applyAlignment="0" applyProtection="0"/>
    <xf numFmtId="177" fontId="47" fillId="19" borderId="0" applyNumberFormat="0" applyBorder="0" applyAlignment="0" applyProtection="0"/>
    <xf numFmtId="177" fontId="46" fillId="48" borderId="0" applyNumberFormat="0" applyBorder="0" applyAlignment="0" applyProtection="0"/>
    <xf numFmtId="177" fontId="46" fillId="48" borderId="0" applyNumberFormat="0" applyBorder="0" applyAlignment="0" applyProtection="0"/>
    <xf numFmtId="0" fontId="45" fillId="48"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8"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8"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8"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5" fillId="60"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74"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74"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74"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74" borderId="0" applyNumberFormat="0" applyBorder="0" applyAlignment="0" applyProtection="0"/>
    <xf numFmtId="0" fontId="45" fillId="57" borderId="0" applyNumberFormat="0" applyBorder="0" applyAlignment="0" applyProtection="0"/>
    <xf numFmtId="177" fontId="47" fillId="21"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6" fillId="57" borderId="0" applyNumberFormat="0" applyBorder="0" applyAlignment="0" applyProtection="0"/>
    <xf numFmtId="177" fontId="47" fillId="21" borderId="0" applyNumberFormat="0" applyBorder="0" applyAlignment="0" applyProtection="0"/>
    <xf numFmtId="177" fontId="46" fillId="57" borderId="0" applyNumberFormat="0" applyBorder="0" applyAlignment="0" applyProtection="0"/>
    <xf numFmtId="177" fontId="46"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0" fontId="40" fillId="75" borderId="0" applyNumberFormat="0" applyBorder="0" applyAlignment="0" applyProtection="0"/>
    <xf numFmtId="0" fontId="40" fillId="66" borderId="0" applyNumberFormat="0" applyBorder="0" applyAlignment="0" applyProtection="0"/>
    <xf numFmtId="0" fontId="45" fillId="76"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68"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68"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77" borderId="0" applyNumberFormat="0" applyBorder="0" applyAlignment="0" applyProtection="0"/>
    <xf numFmtId="0" fontId="45" fillId="68"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77" borderId="0" applyNumberFormat="0" applyBorder="0" applyAlignment="0" applyProtection="0"/>
    <xf numFmtId="0" fontId="45" fillId="68" borderId="0" applyNumberFormat="0" applyBorder="0" applyAlignment="0" applyProtection="0"/>
    <xf numFmtId="0" fontId="45" fillId="68"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77" borderId="0" applyNumberFormat="0" applyBorder="0" applyAlignment="0" applyProtection="0"/>
    <xf numFmtId="0" fontId="45" fillId="68"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77" borderId="0" applyNumberFormat="0" applyBorder="0" applyAlignment="0" applyProtection="0"/>
    <xf numFmtId="0" fontId="45" fillId="68" borderId="0" applyNumberFormat="0" applyBorder="0" applyAlignment="0" applyProtection="0"/>
    <xf numFmtId="177" fontId="47" fillId="23"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6" fillId="68" borderId="0" applyNumberFormat="0" applyBorder="0" applyAlignment="0" applyProtection="0"/>
    <xf numFmtId="177" fontId="47" fillId="23" borderId="0" applyNumberFormat="0" applyBorder="0" applyAlignment="0" applyProtection="0"/>
    <xf numFmtId="177" fontId="46" fillId="68" borderId="0" applyNumberFormat="0" applyBorder="0" applyAlignment="0" applyProtection="0"/>
    <xf numFmtId="177" fontId="46" fillId="68" borderId="0" applyNumberFormat="0" applyBorder="0" applyAlignment="0" applyProtection="0"/>
    <xf numFmtId="0" fontId="45" fillId="68"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68"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68"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68"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4"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4"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0" borderId="0" applyNumberFormat="0" applyBorder="0" applyAlignment="0" applyProtection="0"/>
    <xf numFmtId="177" fontId="48" fillId="40" borderId="0" applyNumberFormat="0" applyBorder="0" applyAlignment="0" applyProtection="0"/>
    <xf numFmtId="0" fontId="48" fillId="40" borderId="0" applyNumberFormat="0" applyBorder="0" applyAlignment="0" applyProtection="0"/>
    <xf numFmtId="177" fontId="48" fillId="40" borderId="0" applyNumberFormat="0" applyBorder="0" applyAlignment="0" applyProtection="0"/>
    <xf numFmtId="0"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9" fillId="66" borderId="0" applyNumberFormat="0" applyBorder="0" applyAlignment="0" applyProtection="0"/>
    <xf numFmtId="0" fontId="48" fillId="44"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4"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4" borderId="0" applyNumberFormat="0" applyBorder="0" applyAlignment="0" applyProtection="0"/>
    <xf numFmtId="177" fontId="50" fillId="9"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51" fillId="44" borderId="0" applyNumberFormat="0" applyBorder="0" applyAlignment="0" applyProtection="0"/>
    <xf numFmtId="177" fontId="50" fillId="9" borderId="0" applyNumberFormat="0" applyBorder="0" applyAlignment="0" applyProtection="0"/>
    <xf numFmtId="177" fontId="51" fillId="44" borderId="0" applyNumberFormat="0" applyBorder="0" applyAlignment="0" applyProtection="0"/>
    <xf numFmtId="177" fontId="51" fillId="44" borderId="0" applyNumberFormat="0" applyBorder="0" applyAlignment="0" applyProtection="0"/>
    <xf numFmtId="0" fontId="48" fillId="44"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4"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4"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4" borderId="0" applyNumberFormat="0" applyBorder="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4" fillId="78"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5" fillId="3" borderId="1"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6" fillId="46" borderId="39" applyNumberFormat="0" applyAlignment="0" applyProtection="0"/>
    <xf numFmtId="177" fontId="56" fillId="46" borderId="39" applyNumberFormat="0" applyAlignment="0" applyProtection="0"/>
    <xf numFmtId="177" fontId="56" fillId="46" borderId="39" applyNumberFormat="0" applyAlignment="0" applyProtection="0"/>
    <xf numFmtId="177" fontId="56" fillId="46" borderId="39" applyNumberFormat="0" applyAlignment="0" applyProtection="0"/>
    <xf numFmtId="177" fontId="56" fillId="46" borderId="39" applyNumberFormat="0" applyAlignment="0" applyProtection="0"/>
    <xf numFmtId="177" fontId="56"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9" fillId="79" borderId="0">
      <protection locked="0"/>
    </xf>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67"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8" fillId="11" borderId="34" applyNumberFormat="0" applyAlignment="0" applyProtection="0"/>
    <xf numFmtId="177" fontId="57" fillId="80" borderId="40" applyNumberFormat="0" applyAlignment="0" applyProtection="0"/>
    <xf numFmtId="177" fontId="57" fillId="80" borderId="40" applyNumberFormat="0" applyAlignment="0" applyProtection="0"/>
    <xf numFmtId="177" fontId="59" fillId="80" borderId="40" applyNumberFormat="0" applyAlignment="0" applyProtection="0"/>
    <xf numFmtId="177" fontId="58" fillId="11" borderId="34" applyNumberFormat="0" applyAlignment="0" applyProtection="0"/>
    <xf numFmtId="177" fontId="59" fillId="80" borderId="40" applyNumberFormat="0" applyAlignment="0" applyProtection="0"/>
    <xf numFmtId="177" fontId="59"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0" fontId="9" fillId="81" borderId="37">
      <alignment horizontal="center" vertical="center"/>
      <protection locked="0"/>
    </xf>
    <xf numFmtId="0" fontId="9" fillId="81" borderId="37">
      <alignment horizontal="center" vertical="center"/>
      <protection locked="0"/>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60"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5" fontId="6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0" fontId="61" fillId="82" borderId="0" applyNumberFormat="0" applyBorder="0" applyAlignment="0" applyProtection="0"/>
    <xf numFmtId="0" fontId="61" fillId="83" borderId="0" applyNumberFormat="0" applyBorder="0" applyAlignment="0" applyProtection="0"/>
    <xf numFmtId="0" fontId="61" fillId="84" borderId="0" applyNumberFormat="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3"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4"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3" fillId="0" borderId="0" applyNumberFormat="0" applyFill="0" applyBorder="0" applyAlignment="0" applyProtection="0"/>
    <xf numFmtId="177" fontId="64" fillId="0" borderId="0" applyNumberFormat="0" applyFill="0" applyBorder="0" applyAlignment="0" applyProtection="0"/>
    <xf numFmtId="177" fontId="63" fillId="0" borderId="0" applyNumberFormat="0" applyFill="0" applyBorder="0" applyAlignment="0" applyProtection="0"/>
    <xf numFmtId="177" fontId="63"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7"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7"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2" borderId="0" applyNumberFormat="0" applyBorder="0" applyAlignment="0" applyProtection="0"/>
    <xf numFmtId="177" fontId="65" fillId="42" borderId="0" applyNumberFormat="0" applyBorder="0" applyAlignment="0" applyProtection="0"/>
    <xf numFmtId="0" fontId="65" fillId="42" borderId="0" applyNumberFormat="0" applyBorder="0" applyAlignment="0" applyProtection="0"/>
    <xf numFmtId="177" fontId="65" fillId="42" borderId="0" applyNumberFormat="0" applyBorder="0" applyAlignment="0" applyProtection="0"/>
    <xf numFmtId="0"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85" borderId="0" applyNumberFormat="0" applyBorder="0" applyAlignment="0" applyProtection="0"/>
    <xf numFmtId="0" fontId="65" fillId="47"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7"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7" borderId="0" applyNumberFormat="0" applyBorder="0" applyAlignment="0" applyProtection="0"/>
    <xf numFmtId="177" fontId="66" fillId="8"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7" fillId="47" borderId="0" applyNumberFormat="0" applyBorder="0" applyAlignment="0" applyProtection="0"/>
    <xf numFmtId="177" fontId="66" fillId="8" borderId="0" applyNumberFormat="0" applyBorder="0" applyAlignment="0" applyProtection="0"/>
    <xf numFmtId="177" fontId="67" fillId="47" borderId="0" applyNumberFormat="0" applyBorder="0" applyAlignment="0" applyProtection="0"/>
    <xf numFmtId="177" fontId="67" fillId="47" borderId="0" applyNumberFormat="0" applyBorder="0" applyAlignment="0" applyProtection="0"/>
    <xf numFmtId="0" fontId="65" fillId="47"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7"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7"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7" borderId="0" applyNumberFormat="0" applyBorder="0" applyAlignment="0" applyProtection="0"/>
    <xf numFmtId="177" fontId="68" fillId="0" borderId="41" applyNumberFormat="0" applyFill="0" applyAlignment="0" applyProtection="0"/>
    <xf numFmtId="177" fontId="68" fillId="0" borderId="41" applyNumberFormat="0" applyFill="0" applyAlignment="0" applyProtection="0"/>
    <xf numFmtId="0" fontId="69" fillId="0" borderId="42"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9" fillId="0" borderId="42"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8" fillId="0" borderId="41" applyNumberFormat="0" applyFill="0" applyAlignment="0" applyProtection="0"/>
    <xf numFmtId="177" fontId="68" fillId="0" borderId="41" applyNumberFormat="0" applyFill="0" applyAlignment="0" applyProtection="0"/>
    <xf numFmtId="0" fontId="68" fillId="0" borderId="41" applyNumberFormat="0" applyFill="0" applyAlignment="0" applyProtection="0"/>
    <xf numFmtId="177" fontId="68" fillId="0" borderId="41" applyNumberFormat="0" applyFill="0" applyAlignment="0" applyProtection="0"/>
    <xf numFmtId="0"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9" fillId="0" borderId="43" applyNumberFormat="0" applyFill="0" applyAlignment="0" applyProtection="0"/>
    <xf numFmtId="0" fontId="69" fillId="0" borderId="42"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9" fillId="0" borderId="42"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9" fillId="0" borderId="42" applyNumberFormat="0" applyFill="0" applyAlignment="0" applyProtection="0"/>
    <xf numFmtId="177" fontId="70" fillId="0" borderId="32"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71" fillId="0" borderId="42" applyNumberFormat="0" applyFill="0" applyAlignment="0" applyProtection="0"/>
    <xf numFmtId="177" fontId="70" fillId="0" borderId="32" applyNumberFormat="0" applyFill="0" applyAlignment="0" applyProtection="0"/>
    <xf numFmtId="177" fontId="71" fillId="0" borderId="42" applyNumberFormat="0" applyFill="0" applyAlignment="0" applyProtection="0"/>
    <xf numFmtId="177" fontId="71" fillId="0" borderId="42" applyNumberFormat="0" applyFill="0" applyAlignment="0" applyProtection="0"/>
    <xf numFmtId="0" fontId="69" fillId="0" borderId="42"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9" fillId="0" borderId="42"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9" fillId="0" borderId="42"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9" fillId="0" borderId="42"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3" fillId="0" borderId="45"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3" fillId="0" borderId="45"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2" fillId="0" borderId="44" applyNumberFormat="0" applyFill="0" applyAlignment="0" applyProtection="0"/>
    <xf numFmtId="177" fontId="72" fillId="0" borderId="44" applyNumberFormat="0" applyFill="0" applyAlignment="0" applyProtection="0"/>
    <xf numFmtId="0" fontId="72" fillId="0" borderId="44" applyNumberFormat="0" applyFill="0" applyAlignment="0" applyProtection="0"/>
    <xf numFmtId="177" fontId="72" fillId="0" borderId="44" applyNumberFormat="0" applyFill="0" applyAlignment="0" applyProtection="0"/>
    <xf numFmtId="0"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3" fillId="0" borderId="44" applyNumberFormat="0" applyFill="0" applyAlignment="0" applyProtection="0"/>
    <xf numFmtId="0" fontId="73" fillId="0" borderId="45"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3" fillId="0" borderId="45"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3" fillId="0" borderId="45" applyNumberFormat="0" applyFill="0" applyAlignment="0" applyProtection="0"/>
    <xf numFmtId="177" fontId="74" fillId="0" borderId="38"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5" fillId="0" borderId="45" applyNumberFormat="0" applyFill="0" applyAlignment="0" applyProtection="0"/>
    <xf numFmtId="177" fontId="74" fillId="0" borderId="38" applyNumberFormat="0" applyFill="0" applyAlignment="0" applyProtection="0"/>
    <xf numFmtId="177" fontId="75" fillId="0" borderId="45" applyNumberFormat="0" applyFill="0" applyAlignment="0" applyProtection="0"/>
    <xf numFmtId="177" fontId="75" fillId="0" borderId="45" applyNumberFormat="0" applyFill="0" applyAlignment="0" applyProtection="0"/>
    <xf numFmtId="0" fontId="73" fillId="0" borderId="45"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3" fillId="0" borderId="45"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3" fillId="0" borderId="45"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3" fillId="0" borderId="45"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7" fillId="0" borderId="47"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7" fillId="0" borderId="47"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6" fillId="0" borderId="46" applyNumberFormat="0" applyFill="0" applyAlignment="0" applyProtection="0"/>
    <xf numFmtId="177" fontId="76" fillId="0" borderId="46" applyNumberFormat="0" applyFill="0" applyAlignment="0" applyProtection="0"/>
    <xf numFmtId="0" fontId="76" fillId="0" borderId="46" applyNumberFormat="0" applyFill="0" applyAlignment="0" applyProtection="0"/>
    <xf numFmtId="177" fontId="76" fillId="0" borderId="46" applyNumberFormat="0" applyFill="0" applyAlignment="0" applyProtection="0"/>
    <xf numFmtId="0"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7" fillId="0" borderId="48" applyNumberFormat="0" applyFill="0" applyAlignment="0" applyProtection="0"/>
    <xf numFmtId="0" fontId="77" fillId="0" borderId="47"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7" fillId="0" borderId="47"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7" fillId="0" borderId="47" applyNumberFormat="0" applyFill="0" applyAlignment="0" applyProtection="0"/>
    <xf numFmtId="177" fontId="78" fillId="0" borderId="33"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8" fillId="0" borderId="33" applyNumberFormat="0" applyFill="0" applyAlignment="0" applyProtection="0"/>
    <xf numFmtId="177" fontId="78" fillId="0" borderId="33" applyNumberFormat="0" applyFill="0" applyAlignment="0" applyProtection="0"/>
    <xf numFmtId="177" fontId="78" fillId="0" borderId="33" applyNumberFormat="0" applyFill="0" applyAlignment="0" applyProtection="0"/>
    <xf numFmtId="177" fontId="79" fillId="0" borderId="47" applyNumberFormat="0" applyFill="0" applyAlignment="0" applyProtection="0"/>
    <xf numFmtId="0" fontId="77" fillId="0" borderId="47"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7" fillId="0" borderId="47"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7" fillId="0" borderId="47"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7" fillId="0" borderId="47" applyNumberFormat="0" applyFill="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7"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7"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6" fillId="0" borderId="0" applyNumberFormat="0" applyFill="0" applyBorder="0" applyAlignment="0" applyProtection="0"/>
    <xf numFmtId="177" fontId="76" fillId="0" borderId="0" applyNumberFormat="0" applyFill="0" applyBorder="0" applyAlignment="0" applyProtection="0"/>
    <xf numFmtId="0" fontId="76" fillId="0" borderId="0" applyNumberFormat="0" applyFill="0" applyBorder="0" applyAlignment="0" applyProtection="0"/>
    <xf numFmtId="177" fontId="76" fillId="0" borderId="0" applyNumberFormat="0" applyFill="0" applyBorder="0" applyAlignment="0" applyProtection="0"/>
    <xf numFmtId="0"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7"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7"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7" fillId="0" borderId="0" applyNumberFormat="0" applyFill="0" applyBorder="0" applyAlignment="0" applyProtection="0"/>
    <xf numFmtId="177" fontId="78"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8" fillId="0" borderId="0" applyNumberFormat="0" applyFill="0" applyBorder="0" applyAlignment="0" applyProtection="0"/>
    <xf numFmtId="177" fontId="78" fillId="0" borderId="0" applyNumberFormat="0" applyFill="0" applyBorder="0" applyAlignment="0" applyProtection="0"/>
    <xf numFmtId="177" fontId="78" fillId="0" borderId="0" applyNumberFormat="0" applyFill="0" applyBorder="0" applyAlignment="0" applyProtection="0"/>
    <xf numFmtId="177" fontId="79" fillId="0" borderId="0" applyNumberFormat="0" applyFill="0" applyBorder="0" applyAlignment="0" applyProtection="0"/>
    <xf numFmtId="0" fontId="77"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7"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7"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7" fillId="0" borderId="0" applyNumberFormat="0" applyFill="0" applyBorder="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1" fillId="76"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2" fillId="2" borderId="1"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2" fillId="2" borderId="1"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3" fillId="0" borderId="49" applyNumberFormat="0" applyFill="0" applyAlignment="0" applyProtection="0"/>
    <xf numFmtId="177" fontId="83" fillId="0" borderId="49" applyNumberFormat="0" applyFill="0" applyAlignment="0" applyProtection="0"/>
    <xf numFmtId="0" fontId="84" fillId="0" borderId="50"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4" fillId="0" borderId="50"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3" fillId="0" borderId="49" applyNumberFormat="0" applyFill="0" applyAlignment="0" applyProtection="0"/>
    <xf numFmtId="177" fontId="83" fillId="0" borderId="49" applyNumberFormat="0" applyFill="0" applyAlignment="0" applyProtection="0"/>
    <xf numFmtId="0" fontId="83" fillId="0" borderId="49" applyNumberFormat="0" applyFill="0" applyAlignment="0" applyProtection="0"/>
    <xf numFmtId="177" fontId="83" fillId="0" borderId="49" applyNumberFormat="0" applyFill="0" applyAlignment="0" applyProtection="0"/>
    <xf numFmtId="0" fontId="83" fillId="0" borderId="49" applyNumberFormat="0" applyFill="0" applyAlignment="0" applyProtection="0"/>
    <xf numFmtId="0" fontId="84" fillId="0" borderId="50"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3" fillId="0" borderId="49" applyNumberFormat="0" applyFill="0" applyAlignment="0" applyProtection="0"/>
    <xf numFmtId="0"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4" fillId="0" borderId="50"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4" fillId="0" borderId="50"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4" fillId="0" borderId="50" applyNumberFormat="0" applyFill="0" applyAlignment="0" applyProtection="0"/>
    <xf numFmtId="177" fontId="85" fillId="0" borderId="2"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5" fillId="0" borderId="2" applyNumberFormat="0" applyFill="0" applyAlignment="0" applyProtection="0"/>
    <xf numFmtId="0" fontId="84" fillId="0" borderId="50"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4" fillId="0" borderId="50"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4" fillId="0" borderId="50"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4" fillId="0" borderId="50" applyNumberFormat="0" applyFill="0" applyAlignment="0" applyProtection="0"/>
    <xf numFmtId="177" fontId="86" fillId="50" borderId="0" applyNumberFormat="0" applyBorder="0" applyAlignment="0" applyProtection="0"/>
    <xf numFmtId="177" fontId="86" fillId="50" borderId="0" applyNumberFormat="0" applyBorder="0" applyAlignment="0" applyProtection="0"/>
    <xf numFmtId="0" fontId="87"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7"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6" fillId="50" borderId="0" applyNumberFormat="0" applyBorder="0" applyAlignment="0" applyProtection="0"/>
    <xf numFmtId="177" fontId="86" fillId="50" borderId="0" applyNumberFormat="0" applyBorder="0" applyAlignment="0" applyProtection="0"/>
    <xf numFmtId="0" fontId="86" fillId="50" borderId="0" applyNumberFormat="0" applyBorder="0" applyAlignment="0" applyProtection="0"/>
    <xf numFmtId="177" fontId="86" fillId="50" borderId="0" applyNumberFormat="0" applyBorder="0" applyAlignment="0" applyProtection="0"/>
    <xf numFmtId="0" fontId="86" fillId="50" borderId="0" applyNumberFormat="0" applyBorder="0" applyAlignment="0" applyProtection="0"/>
    <xf numFmtId="0" fontId="87"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6" fillId="50" borderId="0" applyNumberFormat="0" applyBorder="0" applyAlignment="0" applyProtection="0"/>
    <xf numFmtId="0"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7"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7"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7" fillId="50" borderId="0" applyNumberFormat="0" applyBorder="0" applyAlignment="0" applyProtection="0"/>
    <xf numFmtId="177" fontId="88" fillId="1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8" fillId="10" borderId="0" applyNumberFormat="0" applyBorder="0" applyAlignment="0" applyProtection="0"/>
    <xf numFmtId="0" fontId="87"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7"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7"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7" fillId="50" borderId="0" applyNumberFormat="0" applyBorder="0" applyAlignment="0" applyProtection="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0" fontId="9" fillId="0" borderId="0"/>
    <xf numFmtId="0"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9" fontId="1" fillId="0" borderId="0"/>
    <xf numFmtId="179" fontId="1" fillId="0" borderId="0"/>
    <xf numFmtId="179" fontId="1" fillId="0" borderId="0"/>
    <xf numFmtId="179" fontId="1" fillId="0" borderId="0"/>
    <xf numFmtId="177" fontId="1" fillId="0" borderId="0"/>
    <xf numFmtId="177" fontId="1" fillId="0" borderId="0"/>
    <xf numFmtId="177" fontId="1" fillId="0" borderId="0"/>
    <xf numFmtId="177" fontId="9" fillId="0" borderId="0"/>
    <xf numFmtId="177" fontId="9" fillId="0" borderId="0"/>
    <xf numFmtId="177" fontId="9" fillId="0" borderId="0"/>
    <xf numFmtId="177"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0" fontId="9" fillId="0" borderId="0"/>
    <xf numFmtId="177"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0" fontId="9" fillId="0" borderId="0"/>
    <xf numFmtId="0" fontId="9" fillId="0" borderId="0"/>
    <xf numFmtId="180" fontId="9" fillId="0" borderId="0"/>
    <xf numFmtId="176" fontId="9" fillId="0" borderId="0"/>
    <xf numFmtId="176" fontId="9" fillId="0" borderId="0"/>
    <xf numFmtId="181" fontId="9" fillId="0" borderId="0"/>
    <xf numFmtId="181" fontId="9" fillId="0" borderId="0"/>
    <xf numFmtId="181" fontId="9" fillId="0" borderId="0"/>
    <xf numFmtId="177" fontId="9" fillId="0" borderId="0"/>
    <xf numFmtId="177" fontId="9" fillId="0" borderId="0"/>
    <xf numFmtId="177"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180" fontId="9" fillId="0" borderId="0"/>
    <xf numFmtId="0" fontId="9" fillId="0" borderId="0"/>
    <xf numFmtId="177" fontId="9" fillId="0" borderId="0"/>
    <xf numFmtId="177" fontId="9" fillId="0" borderId="0"/>
    <xf numFmtId="177" fontId="9" fillId="0" borderId="0"/>
    <xf numFmtId="177" fontId="9" fillId="0" borderId="0"/>
    <xf numFmtId="0" fontId="9" fillId="0" borderId="0"/>
    <xf numFmtId="177" fontId="89" fillId="0" borderId="0"/>
    <xf numFmtId="177" fontId="89" fillId="0" borderId="0"/>
    <xf numFmtId="0" fontId="9" fillId="0" borderId="0"/>
    <xf numFmtId="177" fontId="9" fillId="0" borderId="0"/>
    <xf numFmtId="0"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0"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177" fontId="9" fillId="0" borderId="0"/>
    <xf numFmtId="177" fontId="9" fillId="0" borderId="0"/>
    <xf numFmtId="0"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0"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0" fontId="40" fillId="0" borderId="0"/>
    <xf numFmtId="0" fontId="40" fillId="0" borderId="0"/>
    <xf numFmtId="0" fontId="1" fillId="0" borderId="0"/>
    <xf numFmtId="0" fontId="1" fillId="0" borderId="0"/>
    <xf numFmtId="177" fontId="1" fillId="0" borderId="0"/>
    <xf numFmtId="177" fontId="1" fillId="0" borderId="0"/>
    <xf numFmtId="177" fontId="1" fillId="0" borderId="0"/>
    <xf numFmtId="177" fontId="9"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81" fontId="40" fillId="0" borderId="0"/>
    <xf numFmtId="181" fontId="40" fillId="0" borderId="0"/>
    <xf numFmtId="181" fontId="40" fillId="0" borderId="0"/>
    <xf numFmtId="181" fontId="40"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81" fontId="40" fillId="0" borderId="0"/>
    <xf numFmtId="177" fontId="9" fillId="0" borderId="0"/>
    <xf numFmtId="177" fontId="9" fillId="0" borderId="0"/>
    <xf numFmtId="181" fontId="40" fillId="0" borderId="0"/>
    <xf numFmtId="0" fontId="9" fillId="0" borderId="0"/>
    <xf numFmtId="177" fontId="9" fillId="0" borderId="0"/>
    <xf numFmtId="181" fontId="40" fillId="0" borderId="0"/>
    <xf numFmtId="177" fontId="9" fillId="0" borderId="0"/>
    <xf numFmtId="177" fontId="9" fillId="0" borderId="0"/>
    <xf numFmtId="181" fontId="40" fillId="0" borderId="0"/>
    <xf numFmtId="177" fontId="9" fillId="0" borderId="0"/>
    <xf numFmtId="181" fontId="40" fillId="0" borderId="0"/>
    <xf numFmtId="177" fontId="9" fillId="0" borderId="0"/>
    <xf numFmtId="181" fontId="40" fillId="0" borderId="0"/>
    <xf numFmtId="177" fontId="9" fillId="0" borderId="0"/>
    <xf numFmtId="181" fontId="40" fillId="0" borderId="0"/>
    <xf numFmtId="177" fontId="9" fillId="0" borderId="0"/>
    <xf numFmtId="177" fontId="9" fillId="0" borderId="0"/>
    <xf numFmtId="181" fontId="40"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81" fontId="40" fillId="0" borderId="0"/>
    <xf numFmtId="181" fontId="40" fillId="0" borderId="0"/>
    <xf numFmtId="181" fontId="40" fillId="0" borderId="0"/>
    <xf numFmtId="181" fontId="40" fillId="0" borderId="0"/>
    <xf numFmtId="177" fontId="31" fillId="0" borderId="0"/>
    <xf numFmtId="181" fontId="40" fillId="0" borderId="0"/>
    <xf numFmtId="177" fontId="31" fillId="0" borderId="0"/>
    <xf numFmtId="181" fontId="40" fillId="0" borderId="0"/>
    <xf numFmtId="181" fontId="40" fillId="0" borderId="0"/>
    <xf numFmtId="181" fontId="40" fillId="0" borderId="0"/>
    <xf numFmtId="0" fontId="40" fillId="0" borderId="0"/>
    <xf numFmtId="0" fontId="40" fillId="0" borderId="0"/>
    <xf numFmtId="181" fontId="40" fillId="0" borderId="0"/>
    <xf numFmtId="181" fontId="40" fillId="0" borderId="0"/>
    <xf numFmtId="177" fontId="9" fillId="0" borderId="0"/>
    <xf numFmtId="181" fontId="40" fillId="0" borderId="0"/>
    <xf numFmtId="177" fontId="9" fillId="0" borderId="0"/>
    <xf numFmtId="181" fontId="40" fillId="0" borderId="0"/>
    <xf numFmtId="181" fontId="40" fillId="0" borderId="0"/>
    <xf numFmtId="181" fontId="40" fillId="0" borderId="0"/>
    <xf numFmtId="181" fontId="40"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0" fontId="9" fillId="0" borderId="0"/>
    <xf numFmtId="0" fontId="9" fillId="0" borderId="0"/>
    <xf numFmtId="177" fontId="9" fillId="0" borderId="0"/>
    <xf numFmtId="177" fontId="9" fillId="0" borderId="0"/>
    <xf numFmtId="181" fontId="40" fillId="0" borderId="0"/>
    <xf numFmtId="177" fontId="1" fillId="0" borderId="0"/>
    <xf numFmtId="177" fontId="1" fillId="0" borderId="0"/>
    <xf numFmtId="177" fontId="1" fillId="0" borderId="0"/>
    <xf numFmtId="177" fontId="1"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177" fontId="9" fillId="0" borderId="0"/>
    <xf numFmtId="177" fontId="9" fillId="0" borderId="0"/>
    <xf numFmtId="181" fontId="40"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1" fillId="0" borderId="0"/>
    <xf numFmtId="177" fontId="1" fillId="0" borderId="0"/>
    <xf numFmtId="177" fontId="9" fillId="0" borderId="0"/>
    <xf numFmtId="177" fontId="1" fillId="0" borderId="0"/>
    <xf numFmtId="177" fontId="1" fillId="0" borderId="0"/>
    <xf numFmtId="177" fontId="1" fillId="0" borderId="0"/>
    <xf numFmtId="177" fontId="1" fillId="0" borderId="0"/>
    <xf numFmtId="181" fontId="40" fillId="0" borderId="0"/>
    <xf numFmtId="181" fontId="40" fillId="0" borderId="0"/>
    <xf numFmtId="177" fontId="9" fillId="0" borderId="0"/>
    <xf numFmtId="177" fontId="1" fillId="0" borderId="0"/>
    <xf numFmtId="177" fontId="1" fillId="0" borderId="0"/>
    <xf numFmtId="177" fontId="1" fillId="0" borderId="0"/>
    <xf numFmtId="177" fontId="1" fillId="0" borderId="0"/>
    <xf numFmtId="181" fontId="1" fillId="0" borderId="0"/>
    <xf numFmtId="181" fontId="1" fillId="0" borderId="0"/>
    <xf numFmtId="181" fontId="1" fillId="0" borderId="0"/>
    <xf numFmtId="177" fontId="9" fillId="0" borderId="0"/>
    <xf numFmtId="177" fontId="1" fillId="0" borderId="0"/>
    <xf numFmtId="181" fontId="1" fillId="0" borderId="0"/>
    <xf numFmtId="177" fontId="1" fillId="0" borderId="0"/>
    <xf numFmtId="177" fontId="1" fillId="0" borderId="0"/>
    <xf numFmtId="177" fontId="1" fillId="0" borderId="0"/>
    <xf numFmtId="177" fontId="1" fillId="0" borderId="0"/>
    <xf numFmtId="177" fontId="9" fillId="0" borderId="0"/>
    <xf numFmtId="177" fontId="1" fillId="0" borderId="0"/>
    <xf numFmtId="177" fontId="1" fillId="0" borderId="0"/>
    <xf numFmtId="177" fontId="1" fillId="0" borderId="0"/>
    <xf numFmtId="0" fontId="9" fillId="0" borderId="0"/>
    <xf numFmtId="177" fontId="9" fillId="0" borderId="0"/>
    <xf numFmtId="179" fontId="9" fillId="0" borderId="0"/>
    <xf numFmtId="0" fontId="9" fillId="0" borderId="0"/>
    <xf numFmtId="177" fontId="9" fillId="0" borderId="0"/>
    <xf numFmtId="182" fontId="1" fillId="0" borderId="0"/>
    <xf numFmtId="0" fontId="1" fillId="0" borderId="0"/>
    <xf numFmtId="0" fontId="1" fillId="0" borderId="0"/>
    <xf numFmtId="177" fontId="9" fillId="0" borderId="0"/>
    <xf numFmtId="177" fontId="9" fillId="0" borderId="0"/>
    <xf numFmtId="177" fontId="9" fillId="0" borderId="0"/>
    <xf numFmtId="177" fontId="9" fillId="0" borderId="0"/>
    <xf numFmtId="177" fontId="9" fillId="0" borderId="0"/>
    <xf numFmtId="177" fontId="9" fillId="0" borderId="0"/>
    <xf numFmtId="180" fontId="9" fillId="0" borderId="0"/>
    <xf numFmtId="180" fontId="9" fillId="0" borderId="0"/>
    <xf numFmtId="0" fontId="9" fillId="0" borderId="0"/>
    <xf numFmtId="180" fontId="9" fillId="0" borderId="0"/>
    <xf numFmtId="176" fontId="9" fillId="0" borderId="0"/>
    <xf numFmtId="176" fontId="9" fillId="0" borderId="0"/>
    <xf numFmtId="181" fontId="9" fillId="0" borderId="0"/>
    <xf numFmtId="181" fontId="9" fillId="0" borderId="0"/>
    <xf numFmtId="181" fontId="9" fillId="0" borderId="0"/>
    <xf numFmtId="177" fontId="9" fillId="0" borderId="0"/>
    <xf numFmtId="177" fontId="9" fillId="0" borderId="0"/>
    <xf numFmtId="177"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180" fontId="9" fillId="0" borderId="0"/>
    <xf numFmtId="177" fontId="9" fillId="0" borderId="0"/>
    <xf numFmtId="0" fontId="9" fillId="0" borderId="0"/>
    <xf numFmtId="0" fontId="9" fillId="0" borderId="0"/>
    <xf numFmtId="177" fontId="89" fillId="0" borderId="0"/>
    <xf numFmtId="0" fontId="9" fillId="0" borderId="0"/>
    <xf numFmtId="177" fontId="89" fillId="0" borderId="0"/>
    <xf numFmtId="0" fontId="9" fillId="0" borderId="0"/>
    <xf numFmtId="0" fontId="9" fillId="0" borderId="0"/>
    <xf numFmtId="177" fontId="9" fillId="0" borderId="0"/>
    <xf numFmtId="0" fontId="9" fillId="0" borderId="0"/>
    <xf numFmtId="177" fontId="9" fillId="0" borderId="0"/>
    <xf numFmtId="177"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89" fillId="0" borderId="0"/>
    <xf numFmtId="177" fontId="9" fillId="0" borderId="0"/>
    <xf numFmtId="177" fontId="9" fillId="0" borderId="0"/>
    <xf numFmtId="177" fontId="89" fillId="0" borderId="0"/>
    <xf numFmtId="0" fontId="9" fillId="0" borderId="0"/>
    <xf numFmtId="0" fontId="9" fillId="0" borderId="0"/>
    <xf numFmtId="177" fontId="9" fillId="0" borderId="0"/>
    <xf numFmtId="0" fontId="40" fillId="0" borderId="0"/>
    <xf numFmtId="177" fontId="9" fillId="0" borderId="0"/>
    <xf numFmtId="177" fontId="9" fillId="0" borderId="0"/>
    <xf numFmtId="0" fontId="40" fillId="0" borderId="0"/>
    <xf numFmtId="177" fontId="9" fillId="0" borderId="0"/>
    <xf numFmtId="177" fontId="9" fillId="0" borderId="0"/>
    <xf numFmtId="0" fontId="40" fillId="0" borderId="0"/>
    <xf numFmtId="177" fontId="9" fillId="0" borderId="0"/>
    <xf numFmtId="177" fontId="9" fillId="0" borderId="0"/>
    <xf numFmtId="0" fontId="40" fillId="0" borderId="0"/>
    <xf numFmtId="177" fontId="9" fillId="0" borderId="0"/>
    <xf numFmtId="0" fontId="40" fillId="0" borderId="0"/>
    <xf numFmtId="177" fontId="9" fillId="0" borderId="0"/>
    <xf numFmtId="177" fontId="9" fillId="0" borderId="0"/>
    <xf numFmtId="177" fontId="89" fillId="0" borderId="0"/>
    <xf numFmtId="0" fontId="37"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89" fillId="0" borderId="0"/>
    <xf numFmtId="177" fontId="9" fillId="0" borderId="0"/>
    <xf numFmtId="177" fontId="9" fillId="0" borderId="0"/>
    <xf numFmtId="177" fontId="89" fillId="0" borderId="0"/>
    <xf numFmtId="177" fontId="9" fillId="0" borderId="0"/>
    <xf numFmtId="0" fontId="37" fillId="0" borderId="0"/>
    <xf numFmtId="177" fontId="9" fillId="0" borderId="0"/>
    <xf numFmtId="0" fontId="40"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89" fillId="0" borderId="0"/>
    <xf numFmtId="177" fontId="9" fillId="0" borderId="0"/>
    <xf numFmtId="177" fontId="9" fillId="0" borderId="0"/>
    <xf numFmtId="177" fontId="9" fillId="0" borderId="0"/>
    <xf numFmtId="177" fontId="9"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89" fillId="0" borderId="0"/>
    <xf numFmtId="177" fontId="9" fillId="0" borderId="0"/>
    <xf numFmtId="177" fontId="9" fillId="0" borderId="0"/>
    <xf numFmtId="177" fontId="89"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9" fillId="0" borderId="0"/>
    <xf numFmtId="177" fontId="9"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0" fontId="1"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0"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0"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40"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0" fontId="40"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40"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0" fontId="9" fillId="75"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9" fillId="75" borderId="51" applyNumberFormat="0" applyFont="0" applyAlignment="0" applyProtection="0"/>
    <xf numFmtId="0"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9" fillId="75" borderId="51" applyNumberFormat="0" applyFont="0" applyAlignment="0" applyProtection="0"/>
    <xf numFmtId="0"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40"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0" fontId="9" fillId="75"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40"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40"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40"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1" fillId="12" borderId="35"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1"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1" fillId="12" borderId="35" applyNumberFormat="0" applyFont="0" applyAlignment="0" applyProtection="0"/>
    <xf numFmtId="0"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46"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46"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46"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46"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46"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46"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1" fillId="3" borderId="31"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1" fillId="3" borderId="31"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46"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46"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46"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46"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9" fontId="4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 fillId="81" borderId="26">
      <alignment vertical="center"/>
      <protection locked="0"/>
    </xf>
    <xf numFmtId="4" fontId="92" fillId="50" borderId="53" applyNumberFormat="0" applyProtection="0">
      <alignment vertical="center"/>
    </xf>
    <xf numFmtId="4" fontId="92" fillId="50" borderId="53" applyNumberFormat="0" applyProtection="0">
      <alignment vertical="center"/>
    </xf>
    <xf numFmtId="4" fontId="92" fillId="50" borderId="53" applyNumberFormat="0" applyProtection="0">
      <alignment vertical="center"/>
    </xf>
    <xf numFmtId="4" fontId="92" fillId="50" borderId="53" applyNumberFormat="0" applyProtection="0">
      <alignment vertical="center"/>
    </xf>
    <xf numFmtId="4" fontId="92" fillId="50" borderId="53" applyNumberFormat="0" applyProtection="0">
      <alignment vertical="center"/>
    </xf>
    <xf numFmtId="4" fontId="92" fillId="50" borderId="53" applyNumberFormat="0" applyProtection="0">
      <alignment vertical="center"/>
    </xf>
    <xf numFmtId="4" fontId="92" fillId="50" borderId="53" applyNumberFormat="0" applyProtection="0">
      <alignment vertical="center"/>
    </xf>
    <xf numFmtId="4" fontId="92" fillId="50" borderId="53" applyNumberFormat="0" applyProtection="0">
      <alignment vertical="center"/>
    </xf>
    <xf numFmtId="4" fontId="93" fillId="50" borderId="53" applyNumberFormat="0" applyProtection="0">
      <alignment vertical="center"/>
    </xf>
    <xf numFmtId="4" fontId="93" fillId="50" borderId="53" applyNumberFormat="0" applyProtection="0">
      <alignment vertical="center"/>
    </xf>
    <xf numFmtId="4" fontId="93" fillId="50" borderId="53" applyNumberFormat="0" applyProtection="0">
      <alignment vertical="center"/>
    </xf>
    <xf numFmtId="4" fontId="93" fillId="50" borderId="53" applyNumberFormat="0" applyProtection="0">
      <alignment vertical="center"/>
    </xf>
    <xf numFmtId="4" fontId="93" fillId="50" borderId="53" applyNumberFormat="0" applyProtection="0">
      <alignment vertical="center"/>
    </xf>
    <xf numFmtId="4" fontId="93" fillId="50" borderId="53" applyNumberFormat="0" applyProtection="0">
      <alignment vertical="center"/>
    </xf>
    <xf numFmtId="4" fontId="93" fillId="50" borderId="53" applyNumberFormat="0" applyProtection="0">
      <alignment vertical="center"/>
    </xf>
    <xf numFmtId="4" fontId="93" fillId="50" borderId="53" applyNumberFormat="0" applyProtection="0">
      <alignment vertical="center"/>
    </xf>
    <xf numFmtId="4" fontId="92" fillId="50" borderId="53" applyNumberFormat="0" applyProtection="0">
      <alignment horizontal="left" vertical="center" indent="1"/>
    </xf>
    <xf numFmtId="4" fontId="92" fillId="50" borderId="53" applyNumberFormat="0" applyProtection="0">
      <alignment horizontal="left" vertical="center" indent="1"/>
    </xf>
    <xf numFmtId="4" fontId="92" fillId="50" borderId="53" applyNumberFormat="0" applyProtection="0">
      <alignment horizontal="left" vertical="center" indent="1"/>
    </xf>
    <xf numFmtId="4" fontId="92" fillId="50" borderId="53" applyNumberFormat="0" applyProtection="0">
      <alignment horizontal="left" vertical="center" indent="1"/>
    </xf>
    <xf numFmtId="4" fontId="92" fillId="50" borderId="53" applyNumberFormat="0" applyProtection="0">
      <alignment horizontal="left" vertical="center" indent="1"/>
    </xf>
    <xf numFmtId="4" fontId="92" fillId="50" borderId="53" applyNumberFormat="0" applyProtection="0">
      <alignment horizontal="left" vertical="center" indent="1"/>
    </xf>
    <xf numFmtId="4" fontId="92" fillId="50" borderId="53" applyNumberFormat="0" applyProtection="0">
      <alignment horizontal="left" vertical="center" indent="1"/>
    </xf>
    <xf numFmtId="4" fontId="92" fillId="50" borderId="53" applyNumberFormat="0" applyProtection="0">
      <alignment horizontal="left" vertical="center" indent="1"/>
    </xf>
    <xf numFmtId="0" fontId="92" fillId="50" borderId="53" applyNumberFormat="0" applyProtection="0">
      <alignment horizontal="left" vertical="top" indent="1"/>
    </xf>
    <xf numFmtId="0" fontId="92" fillId="50" borderId="53" applyNumberFormat="0" applyProtection="0">
      <alignment horizontal="left" vertical="top" indent="1"/>
    </xf>
    <xf numFmtId="0" fontId="92" fillId="50" borderId="53" applyNumberFormat="0" applyProtection="0">
      <alignment horizontal="left" vertical="top" indent="1"/>
    </xf>
    <xf numFmtId="0" fontId="92" fillId="50" borderId="53" applyNumberFormat="0" applyProtection="0">
      <alignment horizontal="left" vertical="top" indent="1"/>
    </xf>
    <xf numFmtId="0" fontId="92" fillId="50" borderId="53" applyNumberFormat="0" applyProtection="0">
      <alignment horizontal="left" vertical="top" indent="1"/>
    </xf>
    <xf numFmtId="0" fontId="92" fillId="50" borderId="53" applyNumberFormat="0" applyProtection="0">
      <alignment horizontal="left" vertical="top" indent="1"/>
    </xf>
    <xf numFmtId="0" fontId="92" fillId="50" borderId="53" applyNumberFormat="0" applyProtection="0">
      <alignment horizontal="left" vertical="top" indent="1"/>
    </xf>
    <xf numFmtId="0" fontId="92" fillId="50" borderId="53" applyNumberFormat="0" applyProtection="0">
      <alignment horizontal="left" vertical="top" indent="1"/>
    </xf>
    <xf numFmtId="4" fontId="92" fillId="39" borderId="0" applyNumberFormat="0" applyProtection="0">
      <alignment horizontal="left" vertical="center" indent="1"/>
    </xf>
    <xf numFmtId="4" fontId="37" fillId="40" borderId="53" applyNumberFormat="0" applyProtection="0">
      <alignment horizontal="right" vertical="center"/>
    </xf>
    <xf numFmtId="4" fontId="37" fillId="40" borderId="53" applyNumberFormat="0" applyProtection="0">
      <alignment horizontal="right" vertical="center"/>
    </xf>
    <xf numFmtId="4" fontId="37" fillId="40" borderId="53" applyNumberFormat="0" applyProtection="0">
      <alignment horizontal="right" vertical="center"/>
    </xf>
    <xf numFmtId="4" fontId="37" fillId="40" borderId="53" applyNumberFormat="0" applyProtection="0">
      <alignment horizontal="right" vertical="center"/>
    </xf>
    <xf numFmtId="4" fontId="37" fillId="40" borderId="53" applyNumberFormat="0" applyProtection="0">
      <alignment horizontal="right" vertical="center"/>
    </xf>
    <xf numFmtId="4" fontId="37" fillId="40" borderId="53" applyNumberFormat="0" applyProtection="0">
      <alignment horizontal="right" vertical="center"/>
    </xf>
    <xf numFmtId="4" fontId="37" fillId="40" borderId="53" applyNumberFormat="0" applyProtection="0">
      <alignment horizontal="right" vertical="center"/>
    </xf>
    <xf numFmtId="4" fontId="37" fillId="40" borderId="53" applyNumberFormat="0" applyProtection="0">
      <alignment horizontal="right" vertical="center"/>
    </xf>
    <xf numFmtId="4" fontId="37" fillId="41" borderId="53" applyNumberFormat="0" applyProtection="0">
      <alignment horizontal="right" vertical="center"/>
    </xf>
    <xf numFmtId="4" fontId="37" fillId="41" borderId="53" applyNumberFormat="0" applyProtection="0">
      <alignment horizontal="right" vertical="center"/>
    </xf>
    <xf numFmtId="4" fontId="37" fillId="41" borderId="53" applyNumberFormat="0" applyProtection="0">
      <alignment horizontal="right" vertical="center"/>
    </xf>
    <xf numFmtId="4" fontId="37" fillId="41" borderId="53" applyNumberFormat="0" applyProtection="0">
      <alignment horizontal="right" vertical="center"/>
    </xf>
    <xf numFmtId="4" fontId="37" fillId="41" borderId="53" applyNumberFormat="0" applyProtection="0">
      <alignment horizontal="right" vertical="center"/>
    </xf>
    <xf numFmtId="4" fontId="37" fillId="41" borderId="53" applyNumberFormat="0" applyProtection="0">
      <alignment horizontal="right" vertical="center"/>
    </xf>
    <xf numFmtId="4" fontId="37" fillId="41" borderId="53" applyNumberFormat="0" applyProtection="0">
      <alignment horizontal="right" vertical="center"/>
    </xf>
    <xf numFmtId="4" fontId="37" fillId="41" borderId="53" applyNumberFormat="0" applyProtection="0">
      <alignment horizontal="right" vertical="center"/>
    </xf>
    <xf numFmtId="4" fontId="37" fillId="68" borderId="53" applyNumberFormat="0" applyProtection="0">
      <alignment horizontal="right" vertical="center"/>
    </xf>
    <xf numFmtId="4" fontId="37" fillId="68" borderId="53" applyNumberFormat="0" applyProtection="0">
      <alignment horizontal="right" vertical="center"/>
    </xf>
    <xf numFmtId="4" fontId="37" fillId="68" borderId="53" applyNumberFormat="0" applyProtection="0">
      <alignment horizontal="right" vertical="center"/>
    </xf>
    <xf numFmtId="4" fontId="37" fillId="68" borderId="53" applyNumberFormat="0" applyProtection="0">
      <alignment horizontal="right" vertical="center"/>
    </xf>
    <xf numFmtId="4" fontId="37" fillId="68" borderId="53" applyNumberFormat="0" applyProtection="0">
      <alignment horizontal="right" vertical="center"/>
    </xf>
    <xf numFmtId="4" fontId="37" fillId="68" borderId="53" applyNumberFormat="0" applyProtection="0">
      <alignment horizontal="right" vertical="center"/>
    </xf>
    <xf numFmtId="4" fontId="37" fillId="68" borderId="53" applyNumberFormat="0" applyProtection="0">
      <alignment horizontal="right" vertical="center"/>
    </xf>
    <xf numFmtId="4" fontId="37" fillId="68" borderId="53" applyNumberFormat="0" applyProtection="0">
      <alignment horizontal="right" vertical="center"/>
    </xf>
    <xf numFmtId="4" fontId="37" fillId="53" borderId="53" applyNumberFormat="0" applyProtection="0">
      <alignment horizontal="right" vertical="center"/>
    </xf>
    <xf numFmtId="4" fontId="37" fillId="53" borderId="53" applyNumberFormat="0" applyProtection="0">
      <alignment horizontal="right" vertical="center"/>
    </xf>
    <xf numFmtId="4" fontId="37" fillId="53" borderId="53" applyNumberFormat="0" applyProtection="0">
      <alignment horizontal="right" vertical="center"/>
    </xf>
    <xf numFmtId="4" fontId="37" fillId="53" borderId="53" applyNumberFormat="0" applyProtection="0">
      <alignment horizontal="right" vertical="center"/>
    </xf>
    <xf numFmtId="4" fontId="37" fillId="53" borderId="53" applyNumberFormat="0" applyProtection="0">
      <alignment horizontal="right" vertical="center"/>
    </xf>
    <xf numFmtId="4" fontId="37" fillId="53" borderId="53" applyNumberFormat="0" applyProtection="0">
      <alignment horizontal="right" vertical="center"/>
    </xf>
    <xf numFmtId="4" fontId="37" fillId="53" borderId="53" applyNumberFormat="0" applyProtection="0">
      <alignment horizontal="right" vertical="center"/>
    </xf>
    <xf numFmtId="4" fontId="37" fillId="53" borderId="53" applyNumberFormat="0" applyProtection="0">
      <alignment horizontal="right" vertical="center"/>
    </xf>
    <xf numFmtId="4" fontId="37" fillId="58" borderId="53" applyNumberFormat="0" applyProtection="0">
      <alignment horizontal="right" vertical="center"/>
    </xf>
    <xf numFmtId="4" fontId="37" fillId="58" borderId="53" applyNumberFormat="0" applyProtection="0">
      <alignment horizontal="right" vertical="center"/>
    </xf>
    <xf numFmtId="4" fontId="37" fillId="58" borderId="53" applyNumberFormat="0" applyProtection="0">
      <alignment horizontal="right" vertical="center"/>
    </xf>
    <xf numFmtId="4" fontId="37" fillId="58" borderId="53" applyNumberFormat="0" applyProtection="0">
      <alignment horizontal="right" vertical="center"/>
    </xf>
    <xf numFmtId="4" fontId="37" fillId="58" borderId="53" applyNumberFormat="0" applyProtection="0">
      <alignment horizontal="right" vertical="center"/>
    </xf>
    <xf numFmtId="4" fontId="37" fillId="58" borderId="53" applyNumberFormat="0" applyProtection="0">
      <alignment horizontal="right" vertical="center"/>
    </xf>
    <xf numFmtId="4" fontId="37" fillId="58" borderId="53" applyNumberFormat="0" applyProtection="0">
      <alignment horizontal="right" vertical="center"/>
    </xf>
    <xf numFmtId="4" fontId="37" fillId="58" borderId="53" applyNumberFormat="0" applyProtection="0">
      <alignment horizontal="right" vertical="center"/>
    </xf>
    <xf numFmtId="4" fontId="37" fillId="55" borderId="53" applyNumberFormat="0" applyProtection="0">
      <alignment horizontal="right" vertical="center"/>
    </xf>
    <xf numFmtId="4" fontId="37" fillId="55" borderId="53" applyNumberFormat="0" applyProtection="0">
      <alignment horizontal="right" vertical="center"/>
    </xf>
    <xf numFmtId="4" fontId="37" fillId="55" borderId="53" applyNumberFormat="0" applyProtection="0">
      <alignment horizontal="right" vertical="center"/>
    </xf>
    <xf numFmtId="4" fontId="37" fillId="55" borderId="53" applyNumberFormat="0" applyProtection="0">
      <alignment horizontal="right" vertical="center"/>
    </xf>
    <xf numFmtId="4" fontId="37" fillId="55" borderId="53" applyNumberFormat="0" applyProtection="0">
      <alignment horizontal="right" vertical="center"/>
    </xf>
    <xf numFmtId="4" fontId="37" fillId="55" borderId="53" applyNumberFormat="0" applyProtection="0">
      <alignment horizontal="right" vertical="center"/>
    </xf>
    <xf numFmtId="4" fontId="37" fillId="55" borderId="53" applyNumberFormat="0" applyProtection="0">
      <alignment horizontal="right" vertical="center"/>
    </xf>
    <xf numFmtId="4" fontId="37" fillId="55" borderId="53" applyNumberFormat="0" applyProtection="0">
      <alignment horizontal="right" vertical="center"/>
    </xf>
    <xf numFmtId="4" fontId="37" fillId="51" borderId="53" applyNumberFormat="0" applyProtection="0">
      <alignment horizontal="right" vertical="center"/>
    </xf>
    <xf numFmtId="4" fontId="37" fillId="51" borderId="53" applyNumberFormat="0" applyProtection="0">
      <alignment horizontal="right" vertical="center"/>
    </xf>
    <xf numFmtId="4" fontId="37" fillId="51" borderId="53" applyNumberFormat="0" applyProtection="0">
      <alignment horizontal="right" vertical="center"/>
    </xf>
    <xf numFmtId="4" fontId="37" fillId="51" borderId="53" applyNumberFormat="0" applyProtection="0">
      <alignment horizontal="right" vertical="center"/>
    </xf>
    <xf numFmtId="4" fontId="37" fillId="51" borderId="53" applyNumberFormat="0" applyProtection="0">
      <alignment horizontal="right" vertical="center"/>
    </xf>
    <xf numFmtId="4" fontId="37" fillId="51" borderId="53" applyNumberFormat="0" applyProtection="0">
      <alignment horizontal="right" vertical="center"/>
    </xf>
    <xf numFmtId="4" fontId="37" fillId="51" borderId="53" applyNumberFormat="0" applyProtection="0">
      <alignment horizontal="right" vertical="center"/>
    </xf>
    <xf numFmtId="4" fontId="37" fillId="51" borderId="53" applyNumberFormat="0" applyProtection="0">
      <alignment horizontal="right" vertical="center"/>
    </xf>
    <xf numFmtId="4" fontId="37" fillId="86" borderId="53" applyNumberFormat="0" applyProtection="0">
      <alignment horizontal="right" vertical="center"/>
    </xf>
    <xf numFmtId="4" fontId="37" fillId="86" borderId="53" applyNumberFormat="0" applyProtection="0">
      <alignment horizontal="right" vertical="center"/>
    </xf>
    <xf numFmtId="4" fontId="37" fillId="86" borderId="53" applyNumberFormat="0" applyProtection="0">
      <alignment horizontal="right" vertical="center"/>
    </xf>
    <xf numFmtId="4" fontId="37" fillId="86" borderId="53" applyNumberFormat="0" applyProtection="0">
      <alignment horizontal="right" vertical="center"/>
    </xf>
    <xf numFmtId="4" fontId="37" fillId="86" borderId="53" applyNumberFormat="0" applyProtection="0">
      <alignment horizontal="right" vertical="center"/>
    </xf>
    <xf numFmtId="4" fontId="37" fillId="86" borderId="53" applyNumberFormat="0" applyProtection="0">
      <alignment horizontal="right" vertical="center"/>
    </xf>
    <xf numFmtId="4" fontId="37" fillId="86" borderId="53" applyNumberFormat="0" applyProtection="0">
      <alignment horizontal="right" vertical="center"/>
    </xf>
    <xf numFmtId="4" fontId="37" fillId="86" borderId="53" applyNumberFormat="0" applyProtection="0">
      <alignment horizontal="right" vertical="center"/>
    </xf>
    <xf numFmtId="4" fontId="37" fillId="49" borderId="53" applyNumberFormat="0" applyProtection="0">
      <alignment horizontal="right" vertical="center"/>
    </xf>
    <xf numFmtId="4" fontId="37" fillId="49" borderId="53" applyNumberFormat="0" applyProtection="0">
      <alignment horizontal="right" vertical="center"/>
    </xf>
    <xf numFmtId="4" fontId="37" fillId="49" borderId="53" applyNumberFormat="0" applyProtection="0">
      <alignment horizontal="right" vertical="center"/>
    </xf>
    <xf numFmtId="4" fontId="37" fillId="49" borderId="53" applyNumberFormat="0" applyProtection="0">
      <alignment horizontal="right" vertical="center"/>
    </xf>
    <xf numFmtId="4" fontId="37" fillId="49" borderId="53" applyNumberFormat="0" applyProtection="0">
      <alignment horizontal="right" vertical="center"/>
    </xf>
    <xf numFmtId="4" fontId="37" fillId="49" borderId="53" applyNumberFormat="0" applyProtection="0">
      <alignment horizontal="right" vertical="center"/>
    </xf>
    <xf numFmtId="4" fontId="37" fillId="49" borderId="53" applyNumberFormat="0" applyProtection="0">
      <alignment horizontal="right" vertical="center"/>
    </xf>
    <xf numFmtId="4" fontId="37" fillId="49" borderId="53" applyNumberFormat="0" applyProtection="0">
      <alignment horizontal="right" vertical="center"/>
    </xf>
    <xf numFmtId="4" fontId="92" fillId="87" borderId="54" applyNumberFormat="0" applyProtection="0">
      <alignment horizontal="left" vertical="center" indent="1"/>
    </xf>
    <xf numFmtId="4" fontId="37" fillId="88" borderId="0" applyNumberFormat="0" applyProtection="0">
      <alignment horizontal="left" vertical="center" indent="1"/>
    </xf>
    <xf numFmtId="4" fontId="94" fillId="48" borderId="0" applyNumberFormat="0" applyProtection="0">
      <alignment horizontal="left" vertical="center" indent="1"/>
    </xf>
    <xf numFmtId="4" fontId="94" fillId="48" borderId="0" applyNumberFormat="0" applyProtection="0">
      <alignment horizontal="left" vertical="center" indent="1"/>
    </xf>
    <xf numFmtId="4" fontId="94" fillId="48" borderId="0" applyNumberFormat="0" applyProtection="0">
      <alignment horizontal="left" vertical="center" indent="1"/>
    </xf>
    <xf numFmtId="4" fontId="94" fillId="48" borderId="0" applyNumberFormat="0" applyProtection="0">
      <alignment horizontal="left" vertical="center" indent="1"/>
    </xf>
    <xf numFmtId="4" fontId="37" fillId="39" borderId="53" applyNumberFormat="0" applyProtection="0">
      <alignment horizontal="right" vertical="center"/>
    </xf>
    <xf numFmtId="4" fontId="37" fillId="39" borderId="53" applyNumberFormat="0" applyProtection="0">
      <alignment horizontal="right" vertical="center"/>
    </xf>
    <xf numFmtId="4" fontId="37" fillId="39" borderId="53" applyNumberFormat="0" applyProtection="0">
      <alignment horizontal="right" vertical="center"/>
    </xf>
    <xf numFmtId="4" fontId="37" fillId="39" borderId="53" applyNumberFormat="0" applyProtection="0">
      <alignment horizontal="right" vertical="center"/>
    </xf>
    <xf numFmtId="4" fontId="37" fillId="39" borderId="53" applyNumberFormat="0" applyProtection="0">
      <alignment horizontal="right" vertical="center"/>
    </xf>
    <xf numFmtId="4" fontId="37" fillId="39" borderId="53" applyNumberFormat="0" applyProtection="0">
      <alignment horizontal="right" vertical="center"/>
    </xf>
    <xf numFmtId="4" fontId="37" fillId="39" borderId="53" applyNumberFormat="0" applyProtection="0">
      <alignment horizontal="right" vertical="center"/>
    </xf>
    <xf numFmtId="4" fontId="37" fillId="39" borderId="53" applyNumberFormat="0" applyProtection="0">
      <alignment horizontal="right" vertical="center"/>
    </xf>
    <xf numFmtId="4" fontId="37" fillId="88" borderId="0" applyNumberFormat="0" applyProtection="0">
      <alignment horizontal="left" vertical="center" indent="1"/>
    </xf>
    <xf numFmtId="4" fontId="37" fillId="88" borderId="0" applyNumberFormat="0" applyProtection="0">
      <alignment horizontal="left" vertical="center" indent="1"/>
    </xf>
    <xf numFmtId="4" fontId="37" fillId="88" borderId="0" applyNumberFormat="0" applyProtection="0">
      <alignment horizontal="left" vertical="center" indent="1"/>
    </xf>
    <xf numFmtId="4" fontId="37" fillId="88" borderId="0" applyNumberFormat="0" applyProtection="0">
      <alignment horizontal="left" vertical="center" indent="1"/>
    </xf>
    <xf numFmtId="4" fontId="37" fillId="39" borderId="0" applyNumberFormat="0" applyProtection="0">
      <alignment horizontal="left" vertical="center" indent="1"/>
    </xf>
    <xf numFmtId="4" fontId="37" fillId="39" borderId="0" applyNumberFormat="0" applyProtection="0">
      <alignment horizontal="left" vertical="center" indent="1"/>
    </xf>
    <xf numFmtId="4" fontId="37" fillId="39" borderId="0" applyNumberFormat="0" applyProtection="0">
      <alignment horizontal="left" vertical="center" indent="1"/>
    </xf>
    <xf numFmtId="4" fontId="37" fillId="39" borderId="0"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4" fontId="37" fillId="43" borderId="53" applyNumberFormat="0" applyProtection="0">
      <alignment vertical="center"/>
    </xf>
    <xf numFmtId="4" fontId="37" fillId="43" borderId="53" applyNumberFormat="0" applyProtection="0">
      <alignment vertical="center"/>
    </xf>
    <xf numFmtId="4" fontId="37" fillId="43" borderId="53" applyNumberFormat="0" applyProtection="0">
      <alignment vertical="center"/>
    </xf>
    <xf numFmtId="4" fontId="37" fillId="43" borderId="53" applyNumberFormat="0" applyProtection="0">
      <alignment vertical="center"/>
    </xf>
    <xf numFmtId="4" fontId="37" fillId="43" borderId="53" applyNumberFormat="0" applyProtection="0">
      <alignment vertical="center"/>
    </xf>
    <xf numFmtId="4" fontId="37" fillId="43" borderId="53" applyNumberFormat="0" applyProtection="0">
      <alignment vertical="center"/>
    </xf>
    <xf numFmtId="4" fontId="37" fillId="43" borderId="53" applyNumberFormat="0" applyProtection="0">
      <alignment vertical="center"/>
    </xf>
    <xf numFmtId="4" fontId="37" fillId="43" borderId="53" applyNumberFormat="0" applyProtection="0">
      <alignment vertical="center"/>
    </xf>
    <xf numFmtId="4" fontId="95" fillId="43" borderId="53" applyNumberFormat="0" applyProtection="0">
      <alignment vertical="center"/>
    </xf>
    <xf numFmtId="4" fontId="95" fillId="43" borderId="53" applyNumberFormat="0" applyProtection="0">
      <alignment vertical="center"/>
    </xf>
    <xf numFmtId="4" fontId="95" fillId="43" borderId="53" applyNumberFormat="0" applyProtection="0">
      <alignment vertical="center"/>
    </xf>
    <xf numFmtId="4" fontId="95" fillId="43" borderId="53" applyNumberFormat="0" applyProtection="0">
      <alignment vertical="center"/>
    </xf>
    <xf numFmtId="4" fontId="95" fillId="43" borderId="53" applyNumberFormat="0" applyProtection="0">
      <alignment vertical="center"/>
    </xf>
    <xf numFmtId="4" fontId="95" fillId="43" borderId="53" applyNumberFormat="0" applyProtection="0">
      <alignment vertical="center"/>
    </xf>
    <xf numFmtId="4" fontId="95" fillId="43" borderId="53" applyNumberFormat="0" applyProtection="0">
      <alignment vertical="center"/>
    </xf>
    <xf numFmtId="4" fontId="95" fillId="43" borderId="53" applyNumberFormat="0" applyProtection="0">
      <alignment vertical="center"/>
    </xf>
    <xf numFmtId="4" fontId="37" fillId="43" borderId="53" applyNumberFormat="0" applyProtection="0">
      <alignment horizontal="left" vertical="center" indent="1"/>
    </xf>
    <xf numFmtId="4" fontId="37" fillId="43" borderId="53" applyNumberFormat="0" applyProtection="0">
      <alignment horizontal="left" vertical="center" indent="1"/>
    </xf>
    <xf numFmtId="4" fontId="37" fillId="43" borderId="53" applyNumberFormat="0" applyProtection="0">
      <alignment horizontal="left" vertical="center" indent="1"/>
    </xf>
    <xf numFmtId="4" fontId="37" fillId="43" borderId="53" applyNumberFormat="0" applyProtection="0">
      <alignment horizontal="left" vertical="center" indent="1"/>
    </xf>
    <xf numFmtId="4" fontId="37" fillId="43" borderId="53" applyNumberFormat="0" applyProtection="0">
      <alignment horizontal="left" vertical="center" indent="1"/>
    </xf>
    <xf numFmtId="4" fontId="37" fillId="43" borderId="53" applyNumberFormat="0" applyProtection="0">
      <alignment horizontal="left" vertical="center" indent="1"/>
    </xf>
    <xf numFmtId="4" fontId="37" fillId="43" borderId="53" applyNumberFormat="0" applyProtection="0">
      <alignment horizontal="left" vertical="center" indent="1"/>
    </xf>
    <xf numFmtId="4" fontId="37" fillId="43" borderId="53" applyNumberFormat="0" applyProtection="0">
      <alignment horizontal="left" vertical="center" indent="1"/>
    </xf>
    <xf numFmtId="0" fontId="37" fillId="43" borderId="53" applyNumberFormat="0" applyProtection="0">
      <alignment horizontal="left" vertical="top" indent="1"/>
    </xf>
    <xf numFmtId="0" fontId="37" fillId="43" borderId="53" applyNumberFormat="0" applyProtection="0">
      <alignment horizontal="left" vertical="top" indent="1"/>
    </xf>
    <xf numFmtId="0" fontId="37" fillId="43" borderId="53" applyNumberFormat="0" applyProtection="0">
      <alignment horizontal="left" vertical="top" indent="1"/>
    </xf>
    <xf numFmtId="0" fontId="37" fillId="43" borderId="53" applyNumberFormat="0" applyProtection="0">
      <alignment horizontal="left" vertical="top" indent="1"/>
    </xf>
    <xf numFmtId="0" fontId="37" fillId="43" borderId="53" applyNumberFormat="0" applyProtection="0">
      <alignment horizontal="left" vertical="top" indent="1"/>
    </xf>
    <xf numFmtId="0" fontId="37" fillId="43" borderId="53" applyNumberFormat="0" applyProtection="0">
      <alignment horizontal="left" vertical="top" indent="1"/>
    </xf>
    <xf numFmtId="0" fontId="37" fillId="43" borderId="53" applyNumberFormat="0" applyProtection="0">
      <alignment horizontal="left" vertical="top" indent="1"/>
    </xf>
    <xf numFmtId="0" fontId="37" fillId="43" borderId="53" applyNumberFormat="0" applyProtection="0">
      <alignment horizontal="left" vertical="top" indent="1"/>
    </xf>
    <xf numFmtId="4" fontId="37" fillId="88" borderId="53" applyNumberFormat="0" applyProtection="0">
      <alignment horizontal="right" vertical="center"/>
    </xf>
    <xf numFmtId="4" fontId="37" fillId="88" borderId="53" applyNumberFormat="0" applyProtection="0">
      <alignment horizontal="right" vertical="center"/>
    </xf>
    <xf numFmtId="4" fontId="37" fillId="88" borderId="53" applyNumberFormat="0" applyProtection="0">
      <alignment horizontal="right" vertical="center"/>
    </xf>
    <xf numFmtId="4" fontId="37" fillId="88" borderId="53" applyNumberFormat="0" applyProtection="0">
      <alignment horizontal="right" vertical="center"/>
    </xf>
    <xf numFmtId="4" fontId="37" fillId="88" borderId="53" applyNumberFormat="0" applyProtection="0">
      <alignment horizontal="right" vertical="center"/>
    </xf>
    <xf numFmtId="4" fontId="37" fillId="88" borderId="53" applyNumberFormat="0" applyProtection="0">
      <alignment horizontal="right" vertical="center"/>
    </xf>
    <xf numFmtId="4" fontId="37" fillId="88" borderId="53" applyNumberFormat="0" applyProtection="0">
      <alignment horizontal="right" vertical="center"/>
    </xf>
    <xf numFmtId="4" fontId="37" fillId="88" borderId="53" applyNumberFormat="0" applyProtection="0">
      <alignment horizontal="right" vertical="center"/>
    </xf>
    <xf numFmtId="4" fontId="95" fillId="88" borderId="53" applyNumberFormat="0" applyProtection="0">
      <alignment horizontal="right" vertical="center"/>
    </xf>
    <xf numFmtId="4" fontId="95" fillId="88" borderId="53" applyNumberFormat="0" applyProtection="0">
      <alignment horizontal="right" vertical="center"/>
    </xf>
    <xf numFmtId="4" fontId="95" fillId="88" borderId="53" applyNumberFormat="0" applyProtection="0">
      <alignment horizontal="right" vertical="center"/>
    </xf>
    <xf numFmtId="4" fontId="95" fillId="88" borderId="53" applyNumberFormat="0" applyProtection="0">
      <alignment horizontal="right" vertical="center"/>
    </xf>
    <xf numFmtId="4" fontId="95" fillId="88" borderId="53" applyNumberFormat="0" applyProtection="0">
      <alignment horizontal="right" vertical="center"/>
    </xf>
    <xf numFmtId="4" fontId="95" fillId="88" borderId="53" applyNumberFormat="0" applyProtection="0">
      <alignment horizontal="right" vertical="center"/>
    </xf>
    <xf numFmtId="4" fontId="95" fillId="88" borderId="53" applyNumberFormat="0" applyProtection="0">
      <alignment horizontal="right" vertical="center"/>
    </xf>
    <xf numFmtId="4" fontId="95" fillId="88" borderId="53" applyNumberFormat="0" applyProtection="0">
      <alignment horizontal="right" vertical="center"/>
    </xf>
    <xf numFmtId="4" fontId="37" fillId="39" borderId="53" applyNumberFormat="0" applyProtection="0">
      <alignment horizontal="left" vertical="center" indent="1"/>
    </xf>
    <xf numFmtId="4" fontId="37" fillId="39" borderId="53" applyNumberFormat="0" applyProtection="0">
      <alignment horizontal="left" vertical="center" indent="1"/>
    </xf>
    <xf numFmtId="4" fontId="37" fillId="39" borderId="53" applyNumberFormat="0" applyProtection="0">
      <alignment horizontal="left" vertical="center" indent="1"/>
    </xf>
    <xf numFmtId="4" fontId="37" fillId="39" borderId="53" applyNumberFormat="0" applyProtection="0">
      <alignment horizontal="left" vertical="center" indent="1"/>
    </xf>
    <xf numFmtId="4" fontId="37" fillId="39" borderId="53" applyNumberFormat="0" applyProtection="0">
      <alignment horizontal="left" vertical="center" indent="1"/>
    </xf>
    <xf numFmtId="4" fontId="37" fillId="39" borderId="53" applyNumberFormat="0" applyProtection="0">
      <alignment horizontal="left" vertical="center" indent="1"/>
    </xf>
    <xf numFmtId="4" fontId="37" fillId="39" borderId="53" applyNumberFormat="0" applyProtection="0">
      <alignment horizontal="left" vertical="center" indent="1"/>
    </xf>
    <xf numFmtId="4" fontId="37" fillId="39" borderId="53" applyNumberFormat="0" applyProtection="0">
      <alignment horizontal="left" vertical="center" indent="1"/>
    </xf>
    <xf numFmtId="0" fontId="37" fillId="39" borderId="53" applyNumberFormat="0" applyProtection="0">
      <alignment horizontal="left" vertical="top" indent="1"/>
    </xf>
    <xf numFmtId="0" fontId="37" fillId="39" borderId="53" applyNumberFormat="0" applyProtection="0">
      <alignment horizontal="left" vertical="top" indent="1"/>
    </xf>
    <xf numFmtId="0" fontId="37" fillId="39" borderId="53" applyNumberFormat="0" applyProtection="0">
      <alignment horizontal="left" vertical="top" indent="1"/>
    </xf>
    <xf numFmtId="0" fontId="37" fillId="39" borderId="53" applyNumberFormat="0" applyProtection="0">
      <alignment horizontal="left" vertical="top" indent="1"/>
    </xf>
    <xf numFmtId="0" fontId="37" fillId="39" borderId="53" applyNumberFormat="0" applyProtection="0">
      <alignment horizontal="left" vertical="top" indent="1"/>
    </xf>
    <xf numFmtId="0" fontId="37" fillId="39" borderId="53" applyNumberFormat="0" applyProtection="0">
      <alignment horizontal="left" vertical="top" indent="1"/>
    </xf>
    <xf numFmtId="0" fontId="37" fillId="39" borderId="53" applyNumberFormat="0" applyProtection="0">
      <alignment horizontal="left" vertical="top" indent="1"/>
    </xf>
    <xf numFmtId="0" fontId="37" fillId="39" borderId="53" applyNumberFormat="0" applyProtection="0">
      <alignment horizontal="left" vertical="top" indent="1"/>
    </xf>
    <xf numFmtId="4" fontId="96" fillId="89" borderId="0" applyNumberFormat="0" applyProtection="0">
      <alignment horizontal="left" vertical="center" indent="1"/>
    </xf>
    <xf numFmtId="4" fontId="96" fillId="89" borderId="0" applyNumberFormat="0" applyProtection="0">
      <alignment horizontal="left" vertical="center" indent="1"/>
    </xf>
    <xf numFmtId="4" fontId="96" fillId="89" borderId="0" applyNumberFormat="0" applyProtection="0">
      <alignment horizontal="left" vertical="center" indent="1"/>
    </xf>
    <xf numFmtId="4" fontId="96" fillId="89" borderId="0" applyNumberFormat="0" applyProtection="0">
      <alignment horizontal="left" vertical="center" indent="1"/>
    </xf>
    <xf numFmtId="4" fontId="96" fillId="89" borderId="0" applyNumberFormat="0" applyProtection="0">
      <alignment horizontal="left" vertical="center" indent="1"/>
    </xf>
    <xf numFmtId="4" fontId="97" fillId="88" borderId="53" applyNumberFormat="0" applyProtection="0">
      <alignment horizontal="right" vertical="center"/>
    </xf>
    <xf numFmtId="4" fontId="97" fillId="88" borderId="53" applyNumberFormat="0" applyProtection="0">
      <alignment horizontal="right" vertical="center"/>
    </xf>
    <xf numFmtId="4" fontId="97" fillId="88" borderId="53" applyNumberFormat="0" applyProtection="0">
      <alignment horizontal="right" vertical="center"/>
    </xf>
    <xf numFmtId="4" fontId="97" fillId="88" borderId="53" applyNumberFormat="0" applyProtection="0">
      <alignment horizontal="right" vertical="center"/>
    </xf>
    <xf numFmtId="4" fontId="97" fillId="88" borderId="53" applyNumberFormat="0" applyProtection="0">
      <alignment horizontal="right" vertical="center"/>
    </xf>
    <xf numFmtId="4" fontId="97" fillId="88" borderId="53" applyNumberFormat="0" applyProtection="0">
      <alignment horizontal="right" vertical="center"/>
    </xf>
    <xf numFmtId="4" fontId="97" fillId="88" borderId="53" applyNumberFormat="0" applyProtection="0">
      <alignment horizontal="right" vertical="center"/>
    </xf>
    <xf numFmtId="4" fontId="97" fillId="88" borderId="53" applyNumberFormat="0" applyProtection="0">
      <alignment horizontal="right" vertical="center"/>
    </xf>
    <xf numFmtId="0" fontId="98" fillId="0" borderId="0" applyNumberFormat="0" applyFill="0" applyBorder="0" applyAlignment="0" applyProtection="0"/>
    <xf numFmtId="177" fontId="9" fillId="0" borderId="0" applyFont="0" applyFill="0" applyBorder="0" applyAlignment="0" applyProtection="0"/>
    <xf numFmtId="177" fontId="9" fillId="0" borderId="0"/>
    <xf numFmtId="0" fontId="9" fillId="0" borderId="0"/>
    <xf numFmtId="177" fontId="9" fillId="0" borderId="0"/>
    <xf numFmtId="0" fontId="9" fillId="0" borderId="0"/>
    <xf numFmtId="0" fontId="9" fillId="0" borderId="0"/>
    <xf numFmtId="0" fontId="9" fillId="0" borderId="0" applyFont="0" applyFill="0" applyBorder="0" applyAlignment="0" applyProtection="0"/>
    <xf numFmtId="0" fontId="1" fillId="0" borderId="0" applyFont="0"/>
    <xf numFmtId="177" fontId="99" fillId="0" borderId="0" applyNumberFormat="0" applyFill="0" applyBorder="0" applyAlignment="0" applyProtection="0"/>
    <xf numFmtId="177" fontId="99" fillId="0" borderId="0" applyNumberFormat="0" applyFill="0" applyBorder="0" applyAlignment="0" applyProtection="0"/>
    <xf numFmtId="0" fontId="98"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8"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9" fillId="0" borderId="0" applyNumberFormat="0" applyFill="0" applyBorder="0" applyAlignment="0" applyProtection="0"/>
    <xf numFmtId="177" fontId="99" fillId="0" borderId="0" applyNumberFormat="0" applyFill="0" applyBorder="0" applyAlignment="0" applyProtection="0"/>
    <xf numFmtId="0" fontId="99" fillId="0" borderId="0" applyNumberFormat="0" applyFill="0" applyBorder="0" applyAlignment="0" applyProtection="0"/>
    <xf numFmtId="177"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8"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8"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8" fillId="0" borderId="0" applyNumberFormat="0" applyFill="0" applyBorder="0" applyAlignment="0" applyProtection="0"/>
    <xf numFmtId="177" fontId="28"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28" fillId="0" borderId="0" applyNumberFormat="0" applyFill="0" applyBorder="0" applyAlignment="0" applyProtection="0"/>
    <xf numFmtId="0" fontId="98"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8"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8"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8" fillId="0" borderId="0" applyNumberFormat="0" applyFill="0" applyBorder="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7" applyNumberFormat="0" applyFill="0" applyAlignment="0" applyProtection="0"/>
    <xf numFmtId="0" fontId="61" fillId="0" borderId="5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32" fillId="0" borderId="3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32" fillId="0" borderId="3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100"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100"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0" fontId="29" fillId="0" borderId="0"/>
    <xf numFmtId="0" fontId="14" fillId="0" borderId="0" applyNumberFormat="0" applyFill="0" applyBorder="0" applyAlignment="0" applyProtection="0"/>
    <xf numFmtId="0" fontId="1" fillId="0" borderId="0"/>
    <xf numFmtId="0" fontId="9" fillId="0" borderId="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60" fillId="0" borderId="0" applyFont="0" applyFill="0" applyBorder="0" applyAlignment="0" applyProtection="0"/>
    <xf numFmtId="165" fontId="60"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77" fontId="9" fillId="0" borderId="0"/>
    <xf numFmtId="9"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7" fontId="9" fillId="0" borderId="0"/>
    <xf numFmtId="0" fontId="9" fillId="0" borderId="0"/>
    <xf numFmtId="177" fontId="9" fillId="0" borderId="0"/>
    <xf numFmtId="0" fontId="9" fillId="0" borderId="0"/>
    <xf numFmtId="177" fontId="9" fillId="0" borderId="0"/>
    <xf numFmtId="0" fontId="9" fillId="0" borderId="0"/>
    <xf numFmtId="177" fontId="9" fillId="0" borderId="0"/>
    <xf numFmtId="181" fontId="40" fillId="0" borderId="0"/>
    <xf numFmtId="181" fontId="40" fillId="0" borderId="0"/>
    <xf numFmtId="9" fontId="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9" fillId="0" borderId="0" applyFont="0" applyFill="0" applyBorder="0" applyAlignment="0" applyProtection="0"/>
    <xf numFmtId="0" fontId="1" fillId="0" borderId="0"/>
    <xf numFmtId="0" fontId="90" fillId="52" borderId="61" applyNumberFormat="0" applyAlignment="0" applyProtection="0"/>
    <xf numFmtId="0" fontId="9" fillId="46" borderId="58" applyNumberFormat="0">
      <protection locked="0"/>
    </xf>
    <xf numFmtId="0" fontId="90" fillId="46" borderId="61" applyNumberFormat="0" applyAlignment="0" applyProtection="0"/>
    <xf numFmtId="0" fontId="9" fillId="43" borderId="60" applyNumberFormat="0" applyFont="0" applyAlignment="0" applyProtection="0"/>
    <xf numFmtId="0" fontId="53" fillId="46" borderId="59" applyNumberFormat="0" applyAlignment="0" applyProtection="0"/>
    <xf numFmtId="0" fontId="9" fillId="81" borderId="37">
      <alignment horizontal="center" vertical="center"/>
      <protection locked="0"/>
    </xf>
    <xf numFmtId="0" fontId="90" fillId="46" borderId="61" applyNumberFormat="0" applyAlignment="0" applyProtection="0"/>
    <xf numFmtId="0" fontId="9" fillId="46" borderId="58" applyNumberFormat="0">
      <protection locked="0"/>
    </xf>
    <xf numFmtId="0" fontId="80" fillId="50" borderId="59" applyNumberFormat="0" applyAlignment="0" applyProtection="0"/>
    <xf numFmtId="0" fontId="90" fillId="46" borderId="61" applyNumberFormat="0" applyAlignment="0" applyProtection="0"/>
    <xf numFmtId="0" fontId="61" fillId="0" borderId="62" applyNumberFormat="0" applyFill="0" applyAlignment="0" applyProtection="0"/>
    <xf numFmtId="0" fontId="90" fillId="46" borderId="61" applyNumberFormat="0" applyAlignment="0" applyProtection="0"/>
    <xf numFmtId="0" fontId="1" fillId="0" borderId="0"/>
    <xf numFmtId="0" fontId="90" fillId="52" borderId="61" applyNumberFormat="0" applyAlignment="0" applyProtection="0"/>
    <xf numFmtId="166" fontId="29"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30" fillId="23" borderId="0" applyNumberFormat="0" applyBorder="0" applyAlignment="0" applyProtection="0"/>
    <xf numFmtId="0" fontId="9" fillId="0" borderId="0"/>
    <xf numFmtId="0" fontId="1" fillId="0" borderId="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9" fillId="0" borderId="0" applyFont="0" applyFill="0" applyBorder="0" applyAlignment="0" applyProtection="0"/>
    <xf numFmtId="0" fontId="1" fillId="0" borderId="0"/>
  </cellStyleXfs>
  <cellXfs count="225">
    <xf numFmtId="0" fontId="0" fillId="0" borderId="0" xfId="0"/>
    <xf numFmtId="0" fontId="0" fillId="0" borderId="0" xfId="0" applyFill="1"/>
    <xf numFmtId="0" fontId="3" fillId="3" borderId="1" xfId="3"/>
    <xf numFmtId="166" fontId="2" fillId="2" borderId="1" xfId="1" applyFont="1" applyFill="1" applyBorder="1"/>
    <xf numFmtId="166" fontId="3" fillId="3" borderId="1" xfId="3" applyNumberFormat="1"/>
    <xf numFmtId="0" fontId="0" fillId="0" borderId="0" xfId="0" applyAlignment="1">
      <alignment horizontal="right"/>
    </xf>
    <xf numFmtId="0" fontId="6" fillId="4" borderId="0" xfId="0" applyFont="1" applyFill="1"/>
    <xf numFmtId="0" fontId="0" fillId="4" borderId="0" xfId="0" applyFill="1"/>
    <xf numFmtId="168" fontId="10" fillId="0" borderId="0" xfId="6" applyNumberFormat="1" applyFont="1" applyFill="1" applyBorder="1" applyAlignment="1">
      <alignment horizontal="left"/>
    </xf>
    <xf numFmtId="13" fontId="0" fillId="0" borderId="0" xfId="0" applyNumberFormat="1"/>
    <xf numFmtId="0" fontId="6" fillId="0" borderId="0" xfId="0" applyFont="1" applyFill="1"/>
    <xf numFmtId="169" fontId="2" fillId="2" borderId="1" xfId="2" applyNumberFormat="1"/>
    <xf numFmtId="169" fontId="3" fillId="3" borderId="1" xfId="3" applyNumberFormat="1"/>
    <xf numFmtId="168" fontId="3" fillId="3" borderId="1" xfId="3" applyNumberFormat="1" applyAlignment="1">
      <alignment horizontal="left"/>
    </xf>
    <xf numFmtId="13" fontId="2" fillId="2" borderId="1" xfId="2" applyNumberFormat="1" applyAlignment="1">
      <alignment vertical="top"/>
    </xf>
    <xf numFmtId="0" fontId="6" fillId="4" borderId="3" xfId="0" applyFont="1" applyFill="1" applyBorder="1"/>
    <xf numFmtId="0" fontId="0" fillId="4" borderId="0" xfId="0" applyFill="1" applyAlignment="1">
      <alignment wrapText="1"/>
    </xf>
    <xf numFmtId="0" fontId="0" fillId="4" borderId="0" xfId="0" applyFill="1" applyAlignment="1">
      <alignment horizontal="right"/>
    </xf>
    <xf numFmtId="166" fontId="3" fillId="3" borderId="1" xfId="1" applyFont="1" applyFill="1" applyBorder="1"/>
    <xf numFmtId="166" fontId="0" fillId="4" borderId="0" xfId="1" applyFont="1" applyFill="1"/>
    <xf numFmtId="171" fontId="3" fillId="3" borderId="1" xfId="1" applyNumberFormat="1" applyFont="1" applyFill="1" applyBorder="1"/>
    <xf numFmtId="171" fontId="0" fillId="4" borderId="0" xfId="1" applyNumberFormat="1" applyFont="1" applyFill="1"/>
    <xf numFmtId="169" fontId="3" fillId="3" borderId="1" xfId="1" applyNumberFormat="1" applyFont="1" applyFill="1" applyBorder="1"/>
    <xf numFmtId="0" fontId="0" fillId="4" borderId="0" xfId="0" applyFont="1" applyFill="1"/>
    <xf numFmtId="0" fontId="5" fillId="4" borderId="0" xfId="5" applyFill="1"/>
    <xf numFmtId="0" fontId="6" fillId="4" borderId="0" xfId="0" applyFont="1" applyFill="1" applyBorder="1" applyAlignment="1">
      <alignment horizontal="left"/>
    </xf>
    <xf numFmtId="0" fontId="0" fillId="4" borderId="0" xfId="0" applyFill="1" applyBorder="1" applyAlignment="1">
      <alignment horizontal="left"/>
    </xf>
    <xf numFmtId="0" fontId="0" fillId="4" borderId="0" xfId="0" applyFill="1" applyAlignment="1">
      <alignment horizontal="left"/>
    </xf>
    <xf numFmtId="0" fontId="0" fillId="4" borderId="0" xfId="0" applyFill="1" applyAlignment="1">
      <alignment horizontal="left" wrapText="1"/>
    </xf>
    <xf numFmtId="0" fontId="7" fillId="4" borderId="0" xfId="5" applyFont="1" applyFill="1" applyAlignment="1">
      <alignment horizontal="right" vertical="center"/>
    </xf>
    <xf numFmtId="0" fontId="0" fillId="4" borderId="0" xfId="0" applyFill="1" applyAlignment="1">
      <alignment horizontal="center"/>
    </xf>
    <xf numFmtId="0" fontId="5" fillId="4" borderId="0" xfId="5" applyFill="1" applyAlignment="1">
      <alignment horizontal="center"/>
    </xf>
    <xf numFmtId="0" fontId="0" fillId="4" borderId="0" xfId="0" applyFill="1" applyAlignment="1">
      <alignment horizontal="left" indent="1"/>
    </xf>
    <xf numFmtId="0" fontId="3" fillId="3" borderId="4" xfId="3" applyBorder="1"/>
    <xf numFmtId="171" fontId="2" fillId="2" borderId="1" xfId="1" applyNumberFormat="1" applyFont="1" applyFill="1" applyBorder="1"/>
    <xf numFmtId="0" fontId="0" fillId="4" borderId="14" xfId="0" applyFill="1" applyBorder="1" applyAlignment="1">
      <alignment horizontal="center"/>
    </xf>
    <xf numFmtId="0" fontId="11" fillId="0" borderId="3" xfId="0" applyFont="1" applyBorder="1" applyAlignment="1">
      <alignment horizontal="center"/>
    </xf>
    <xf numFmtId="13" fontId="3" fillId="3" borderId="1" xfId="3" applyNumberFormat="1" applyAlignment="1">
      <alignment horizontal="center" vertical="top"/>
    </xf>
    <xf numFmtId="13" fontId="2" fillId="2" borderId="1" xfId="2" applyNumberFormat="1" applyAlignment="1">
      <alignment horizontal="center" vertical="top"/>
    </xf>
    <xf numFmtId="9" fontId="0" fillId="4" borderId="0" xfId="0" applyNumberFormat="1" applyFill="1"/>
    <xf numFmtId="0" fontId="2" fillId="2" borderId="1" xfId="2"/>
    <xf numFmtId="166" fontId="2" fillId="2" borderId="1" xfId="2" applyNumberFormat="1"/>
    <xf numFmtId="169" fontId="3" fillId="3" borderId="16" xfId="1" applyNumberFormat="1" applyFont="1" applyFill="1" applyBorder="1"/>
    <xf numFmtId="166" fontId="3" fillId="3" borderId="16" xfId="1" applyNumberFormat="1" applyFont="1" applyFill="1" applyBorder="1"/>
    <xf numFmtId="166" fontId="3" fillId="3" borderId="16" xfId="1" applyFont="1" applyFill="1" applyBorder="1"/>
    <xf numFmtId="168" fontId="8" fillId="4" borderId="0" xfId="0" applyNumberFormat="1" applyFont="1" applyFill="1" applyBorder="1" applyAlignment="1">
      <alignment horizontal="left"/>
    </xf>
    <xf numFmtId="15" fontId="10" fillId="4" borderId="0" xfId="6" applyNumberFormat="1" applyFont="1" applyFill="1" applyBorder="1" applyAlignment="1">
      <alignment horizontal="left"/>
    </xf>
    <xf numFmtId="0" fontId="0" fillId="4" borderId="5" xfId="0" applyFill="1" applyBorder="1" applyAlignment="1"/>
    <xf numFmtId="0" fontId="0" fillId="4" borderId="6" xfId="0" applyFill="1" applyBorder="1" applyAlignment="1"/>
    <xf numFmtId="0" fontId="0" fillId="4" borderId="7" xfId="0" applyFill="1" applyBorder="1" applyAlignment="1"/>
    <xf numFmtId="0" fontId="0" fillId="4" borderId="6" xfId="0" applyFill="1" applyBorder="1"/>
    <xf numFmtId="0" fontId="0" fillId="4" borderId="7" xfId="0" applyFill="1" applyBorder="1"/>
    <xf numFmtId="0" fontId="0" fillId="4" borderId="5" xfId="0" applyFill="1" applyBorder="1"/>
    <xf numFmtId="0" fontId="0" fillId="4" borderId="17" xfId="0" applyFill="1" applyBorder="1" applyAlignment="1">
      <alignment horizontal="center"/>
    </xf>
    <xf numFmtId="0" fontId="12" fillId="4" borderId="20" xfId="5" applyFont="1" applyFill="1" applyBorder="1" applyAlignment="1">
      <alignment horizontal="center"/>
    </xf>
    <xf numFmtId="0" fontId="12" fillId="4" borderId="0" xfId="5" applyFont="1" applyFill="1" applyBorder="1" applyAlignment="1">
      <alignment horizontal="center"/>
    </xf>
    <xf numFmtId="0" fontId="12" fillId="4" borderId="11" xfId="5" applyFont="1" applyFill="1" applyBorder="1" applyAlignment="1">
      <alignment horizontal="center"/>
    </xf>
    <xf numFmtId="0" fontId="0" fillId="4" borderId="20" xfId="0" applyFill="1" applyBorder="1"/>
    <xf numFmtId="0" fontId="0" fillId="4" borderId="0" xfId="0" applyFill="1" applyBorder="1"/>
    <xf numFmtId="0" fontId="0" fillId="4" borderId="11" xfId="0" applyFill="1" applyBorder="1"/>
    <xf numFmtId="0" fontId="0" fillId="4" borderId="18" xfId="0" applyFill="1" applyBorder="1"/>
    <xf numFmtId="0" fontId="0" fillId="4" borderId="8" xfId="0" applyFill="1" applyBorder="1"/>
    <xf numFmtId="0" fontId="0" fillId="4" borderId="9" xfId="0" applyFill="1" applyBorder="1"/>
    <xf numFmtId="0" fontId="0" fillId="4" borderId="10" xfId="0" applyFill="1" applyBorder="1"/>
    <xf numFmtId="168" fontId="3" fillId="4" borderId="21" xfId="3" applyNumberFormat="1" applyFill="1" applyBorder="1" applyAlignment="1">
      <alignment horizontal="left"/>
    </xf>
    <xf numFmtId="166" fontId="2" fillId="4" borderId="21" xfId="1" applyFont="1" applyFill="1" applyBorder="1"/>
    <xf numFmtId="166" fontId="2" fillId="4" borderId="21" xfId="2" applyNumberFormat="1" applyFill="1" applyBorder="1"/>
    <xf numFmtId="169" fontId="3" fillId="4" borderId="21" xfId="3" applyNumberFormat="1" applyFill="1" applyBorder="1"/>
    <xf numFmtId="13" fontId="3" fillId="4" borderId="21" xfId="3" applyNumberFormat="1" applyFill="1" applyBorder="1" applyAlignment="1">
      <alignment horizontal="center" vertical="top"/>
    </xf>
    <xf numFmtId="169" fontId="3" fillId="4" borderId="21" xfId="1" applyNumberFormat="1" applyFont="1" applyFill="1" applyBorder="1"/>
    <xf numFmtId="166" fontId="3" fillId="4" borderId="22" xfId="1" applyNumberFormat="1" applyFont="1" applyFill="1" applyBorder="1"/>
    <xf numFmtId="169" fontId="3" fillId="4" borderId="22" xfId="1" applyNumberFormat="1" applyFont="1" applyFill="1" applyBorder="1"/>
    <xf numFmtId="0" fontId="3" fillId="4" borderId="22" xfId="1" applyNumberFormat="1" applyFont="1" applyFill="1" applyBorder="1"/>
    <xf numFmtId="0" fontId="3" fillId="4" borderId="21" xfId="3" applyFill="1" applyBorder="1"/>
    <xf numFmtId="0" fontId="0" fillId="4" borderId="15" xfId="0" applyFill="1" applyBorder="1" applyAlignment="1">
      <alignment horizontal="center"/>
    </xf>
    <xf numFmtId="0" fontId="0" fillId="4" borderId="25" xfId="0" applyFill="1" applyBorder="1" applyAlignment="1">
      <alignment horizontal="center"/>
    </xf>
    <xf numFmtId="0" fontId="0" fillId="4" borderId="0" xfId="0" applyFill="1" applyAlignment="1">
      <alignment horizontal="center" wrapText="1"/>
    </xf>
    <xf numFmtId="0" fontId="0" fillId="4" borderId="0" xfId="0" applyFill="1" applyAlignment="1">
      <alignment vertical="center"/>
    </xf>
    <xf numFmtId="0" fontId="0" fillId="4" borderId="0" xfId="0" applyFill="1" applyAlignment="1">
      <alignment horizontal="right" vertical="center"/>
    </xf>
    <xf numFmtId="0" fontId="12" fillId="4" borderId="0" xfId="5" applyFont="1" applyFill="1"/>
    <xf numFmtId="0" fontId="12" fillId="4" borderId="0" xfId="5" applyFont="1" applyFill="1" applyAlignment="1">
      <alignment horizontal="right" vertical="center"/>
    </xf>
    <xf numFmtId="0" fontId="0" fillId="4" borderId="0" xfId="0" applyFill="1" applyAlignment="1">
      <alignment horizontal="left" indent="2"/>
    </xf>
    <xf numFmtId="171" fontId="0" fillId="0" borderId="0" xfId="1" applyNumberFormat="1" applyFont="1"/>
    <xf numFmtId="0" fontId="6" fillId="4" borderId="24" xfId="0" applyFont="1" applyFill="1" applyBorder="1" applyAlignment="1">
      <alignment horizontal="center"/>
    </xf>
    <xf numFmtId="0" fontId="3" fillId="4" borderId="0" xfId="3" applyFill="1" applyBorder="1"/>
    <xf numFmtId="0" fontId="0" fillId="4" borderId="0" xfId="0" applyFont="1" applyFill="1" applyAlignment="1">
      <alignment horizontal="center"/>
    </xf>
    <xf numFmtId="171" fontId="3" fillId="3" borderId="1" xfId="1" applyNumberFormat="1" applyFont="1" applyFill="1" applyBorder="1" applyAlignment="1">
      <alignment horizontal="center"/>
    </xf>
    <xf numFmtId="0" fontId="12" fillId="4" borderId="0" xfId="5" applyFont="1" applyFill="1" applyAlignment="1">
      <alignment horizontal="center"/>
    </xf>
    <xf numFmtId="0" fontId="0" fillId="4" borderId="0" xfId="0" applyFont="1" applyFill="1" applyAlignment="1">
      <alignment horizontal="center" vertical="center"/>
    </xf>
    <xf numFmtId="0" fontId="12" fillId="4" borderId="0" xfId="5" applyFont="1" applyFill="1" applyAlignment="1">
      <alignment horizontal="left"/>
    </xf>
    <xf numFmtId="0" fontId="6" fillId="4" borderId="0" xfId="0" applyFont="1" applyFill="1" applyBorder="1"/>
    <xf numFmtId="167" fontId="0" fillId="4" borderId="0" xfId="0" applyNumberFormat="1" applyFill="1"/>
    <xf numFmtId="171" fontId="3" fillId="3" borderId="1" xfId="1" quotePrefix="1" applyNumberFormat="1" applyFont="1" applyFill="1" applyBorder="1"/>
    <xf numFmtId="0" fontId="12" fillId="4" borderId="0" xfId="5" applyFont="1" applyFill="1" applyAlignment="1">
      <alignment horizontal="center"/>
    </xf>
    <xf numFmtId="0" fontId="0" fillId="4" borderId="0" xfId="0" applyFill="1" applyAlignment="1">
      <alignment horizontal="center" wrapText="1"/>
    </xf>
    <xf numFmtId="171" fontId="2" fillId="2" borderId="1" xfId="2" quotePrefix="1" applyNumberFormat="1"/>
    <xf numFmtId="0" fontId="5" fillId="4" borderId="0" xfId="5" quotePrefix="1" applyFill="1" applyAlignment="1">
      <alignment horizontal="center" vertical="center"/>
    </xf>
    <xf numFmtId="0" fontId="12" fillId="4" borderId="0" xfId="5" applyFont="1" applyFill="1" applyAlignment="1">
      <alignment horizontal="center" vertical="center"/>
    </xf>
    <xf numFmtId="166" fontId="0" fillId="4" borderId="0" xfId="0" applyNumberFormat="1" applyFill="1"/>
    <xf numFmtId="0" fontId="12" fillId="4" borderId="0" xfId="5" applyFont="1" applyFill="1" applyAlignment="1">
      <alignment horizontal="center"/>
    </xf>
    <xf numFmtId="0" fontId="12" fillId="4" borderId="0" xfId="5" applyFont="1" applyFill="1" applyAlignment="1">
      <alignment horizontal="center"/>
    </xf>
    <xf numFmtId="0" fontId="2" fillId="2" borderId="1" xfId="2" applyAlignment="1">
      <alignment horizontal="right"/>
    </xf>
    <xf numFmtId="0" fontId="12" fillId="4" borderId="0" xfId="5" applyFont="1" applyFill="1" applyAlignment="1">
      <alignment horizontal="center"/>
    </xf>
    <xf numFmtId="0" fontId="15" fillId="4" borderId="0" xfId="5" applyFont="1" applyFill="1"/>
    <xf numFmtId="0" fontId="15" fillId="4" borderId="0" xfId="5" applyFont="1" applyFill="1" applyAlignment="1">
      <alignment horizontal="right"/>
    </xf>
    <xf numFmtId="167" fontId="0" fillId="4" borderId="0" xfId="0" applyNumberFormat="1" applyFill="1" applyAlignment="1">
      <alignment horizontal="left" wrapText="1"/>
    </xf>
    <xf numFmtId="0" fontId="0" fillId="4" borderId="3" xfId="0" applyFill="1" applyBorder="1" applyAlignment="1">
      <alignment horizontal="center"/>
    </xf>
    <xf numFmtId="0" fontId="0" fillId="4" borderId="3" xfId="0" applyFill="1" applyBorder="1" applyAlignment="1">
      <alignment horizontal="center" wrapText="1"/>
    </xf>
    <xf numFmtId="0" fontId="16" fillId="4" borderId="0" xfId="0" applyFont="1" applyFill="1" applyAlignment="1">
      <alignment horizontal="right" vertical="center"/>
    </xf>
    <xf numFmtId="14" fontId="16" fillId="4" borderId="0" xfId="0" applyNumberFormat="1" applyFont="1" applyFill="1" applyAlignment="1">
      <alignment horizontal="center" wrapText="1"/>
    </xf>
    <xf numFmtId="0" fontId="0" fillId="4" borderId="3" xfId="0" applyFill="1" applyBorder="1" applyAlignment="1">
      <alignment vertical="center"/>
    </xf>
    <xf numFmtId="170" fontId="0" fillId="4" borderId="0" xfId="0" applyNumberFormat="1" applyFill="1"/>
    <xf numFmtId="173" fontId="0" fillId="4" borderId="0" xfId="0" applyNumberFormat="1" applyFill="1"/>
    <xf numFmtId="172" fontId="0" fillId="4" borderId="0" xfId="0" applyNumberFormat="1" applyFill="1"/>
    <xf numFmtId="0" fontId="3" fillId="4" borderId="0" xfId="3" applyFill="1" applyBorder="1" applyAlignment="1">
      <alignment horizontal="left"/>
    </xf>
    <xf numFmtId="174" fontId="13" fillId="3" borderId="31" xfId="8" applyNumberFormat="1" applyAlignment="1">
      <alignment horizontal="center"/>
    </xf>
    <xf numFmtId="0" fontId="16" fillId="4" borderId="0" xfId="0" applyFont="1" applyFill="1" applyAlignment="1">
      <alignment horizontal="left"/>
    </xf>
    <xf numFmtId="166" fontId="0" fillId="4" borderId="0" xfId="0" applyNumberFormat="1" applyFill="1" applyAlignment="1">
      <alignment horizontal="right"/>
    </xf>
    <xf numFmtId="10" fontId="4" fillId="4" borderId="2" xfId="4" applyNumberFormat="1" applyFill="1"/>
    <xf numFmtId="0" fontId="6" fillId="4" borderId="0" xfId="0" applyFont="1" applyFill="1" applyAlignment="1">
      <alignment wrapText="1"/>
    </xf>
    <xf numFmtId="0" fontId="15" fillId="4" borderId="0" xfId="5" applyFont="1" applyFill="1" applyAlignment="1">
      <alignment horizontal="center" wrapText="1"/>
    </xf>
    <xf numFmtId="167" fontId="2" fillId="5" borderId="1" xfId="2" applyNumberFormat="1" applyFill="1"/>
    <xf numFmtId="166" fontId="2" fillId="5" borderId="1" xfId="1" applyFont="1" applyFill="1" applyBorder="1"/>
    <xf numFmtId="9" fontId="2" fillId="5" borderId="16" xfId="2" applyNumberFormat="1" applyFill="1" applyBorder="1"/>
    <xf numFmtId="171" fontId="2" fillId="5" borderId="1" xfId="1" applyNumberFormat="1" applyFont="1" applyFill="1" applyBorder="1"/>
    <xf numFmtId="10" fontId="2" fillId="5" borderId="1" xfId="2" applyNumberFormat="1" applyFill="1"/>
    <xf numFmtId="169" fontId="2" fillId="5" borderId="1" xfId="1" applyNumberFormat="1" applyFont="1" applyFill="1" applyBorder="1"/>
    <xf numFmtId="0" fontId="2" fillId="5" borderId="1" xfId="2" applyFill="1"/>
    <xf numFmtId="171" fontId="3" fillId="7" borderId="1" xfId="1" applyNumberFormat="1" applyFont="1" applyFill="1" applyBorder="1"/>
    <xf numFmtId="0" fontId="3" fillId="3" borderId="1" xfId="1" applyNumberFormat="1" applyFont="1" applyFill="1" applyBorder="1" applyAlignment="1">
      <alignment horizontal="center"/>
    </xf>
    <xf numFmtId="171" fontId="0" fillId="7" borderId="0" xfId="1" applyNumberFormat="1" applyFont="1" applyFill="1"/>
    <xf numFmtId="0" fontId="23" fillId="4" borderId="0" xfId="0" applyFont="1" applyFill="1" applyBorder="1" applyAlignment="1">
      <alignment vertical="center" wrapText="1"/>
    </xf>
    <xf numFmtId="0" fontId="23" fillId="4" borderId="0" xfId="0" applyFont="1" applyFill="1" applyBorder="1" applyAlignment="1">
      <alignment horizontal="center" vertical="center" wrapText="1"/>
    </xf>
    <xf numFmtId="0" fontId="24" fillId="4" borderId="0" xfId="0" applyFont="1" applyFill="1" applyBorder="1" applyAlignment="1">
      <alignment vertical="center" wrapText="1"/>
    </xf>
    <xf numFmtId="164" fontId="24" fillId="4" borderId="0" xfId="0" applyNumberFormat="1" applyFont="1" applyFill="1" applyBorder="1" applyAlignment="1">
      <alignment horizontal="right" vertical="center" wrapText="1"/>
    </xf>
    <xf numFmtId="164" fontId="0" fillId="4" borderId="0" xfId="0" applyNumberFormat="1" applyFill="1"/>
    <xf numFmtId="0" fontId="23" fillId="4" borderId="3"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0" fillId="4" borderId="3" xfId="0" applyFont="1" applyFill="1" applyBorder="1" applyAlignment="1">
      <alignment vertical="center" wrapText="1"/>
    </xf>
    <xf numFmtId="0" fontId="0" fillId="7" borderId="3" xfId="0" applyFill="1" applyBorder="1" applyAlignment="1">
      <alignment horizontal="center" wrapText="1"/>
    </xf>
    <xf numFmtId="0" fontId="25" fillId="4" borderId="0" xfId="0" applyFont="1" applyFill="1"/>
    <xf numFmtId="0" fontId="27" fillId="4" borderId="0" xfId="0" applyFont="1" applyFill="1"/>
    <xf numFmtId="164" fontId="27" fillId="4" borderId="0" xfId="0" applyNumberFormat="1" applyFont="1" applyFill="1"/>
    <xf numFmtId="0" fontId="27" fillId="4" borderId="0" xfId="0" applyFont="1" applyFill="1" applyAlignment="1">
      <alignment horizontal="center"/>
    </xf>
    <xf numFmtId="0" fontId="27" fillId="4" borderId="0" xfId="0" applyFont="1" applyFill="1" applyAlignment="1">
      <alignment horizontal="right"/>
    </xf>
    <xf numFmtId="0" fontId="6" fillId="4" borderId="0" xfId="0" applyFont="1" applyFill="1" applyAlignment="1">
      <alignment horizontal="right"/>
    </xf>
    <xf numFmtId="0" fontId="26" fillId="4" borderId="0" xfId="0" applyFont="1" applyFill="1" applyBorder="1" applyAlignment="1">
      <alignment horizontal="left" vertical="center"/>
    </xf>
    <xf numFmtId="0" fontId="26" fillId="4" borderId="0" xfId="0" applyFont="1" applyFill="1" applyBorder="1" applyAlignment="1">
      <alignment horizontal="left" wrapText="1"/>
    </xf>
    <xf numFmtId="0" fontId="27" fillId="4" borderId="3" xfId="0" applyFont="1" applyFill="1" applyBorder="1" applyAlignment="1">
      <alignment horizontal="left" vertical="center"/>
    </xf>
    <xf numFmtId="0" fontId="19" fillId="4" borderId="3" xfId="0" applyFont="1" applyFill="1" applyBorder="1"/>
    <xf numFmtId="0" fontId="27" fillId="4" borderId="3" xfId="0" applyFont="1" applyFill="1" applyBorder="1" applyAlignment="1">
      <alignment horizontal="left" wrapText="1"/>
    </xf>
    <xf numFmtId="164" fontId="20" fillId="4" borderId="3" xfId="0" applyNumberFormat="1" applyFont="1" applyFill="1" applyBorder="1" applyAlignment="1">
      <alignment horizontal="center" vertical="center" wrapText="1"/>
    </xf>
    <xf numFmtId="0" fontId="6" fillId="4" borderId="0" xfId="0" applyFont="1" applyFill="1" applyAlignment="1">
      <alignment horizontal="center"/>
    </xf>
    <xf numFmtId="168" fontId="3" fillId="3" borderId="28" xfId="3" applyNumberFormat="1" applyBorder="1" applyAlignment="1">
      <alignment horizontal="left"/>
    </xf>
    <xf numFmtId="169" fontId="3" fillId="3" borderId="29" xfId="3" applyNumberFormat="1" applyBorder="1"/>
    <xf numFmtId="166" fontId="2" fillId="90" borderId="1" xfId="1" applyFont="1" applyFill="1" applyBorder="1"/>
    <xf numFmtId="2" fontId="0" fillId="4" borderId="3" xfId="0" applyNumberFormat="1" applyFill="1" applyBorder="1" applyAlignment="1">
      <alignment horizontal="center"/>
    </xf>
    <xf numFmtId="2" fontId="0" fillId="6" borderId="3" xfId="0" applyNumberFormat="1" applyFill="1" applyBorder="1" applyAlignment="1">
      <alignment horizontal="center"/>
    </xf>
    <xf numFmtId="0" fontId="19" fillId="4" borderId="0" xfId="0" applyFont="1" applyFill="1"/>
    <xf numFmtId="0" fontId="0" fillId="91" borderId="0" xfId="0" applyFill="1"/>
    <xf numFmtId="3" fontId="2" fillId="90" borderId="1" xfId="1" applyNumberFormat="1" applyFont="1" applyFill="1" applyBorder="1"/>
    <xf numFmtId="171" fontId="2" fillId="91" borderId="1" xfId="1" applyNumberFormat="1" applyFont="1" applyFill="1" applyBorder="1"/>
    <xf numFmtId="0" fontId="0" fillId="0" borderId="0" xfId="0" applyFill="1" applyAlignment="1">
      <alignment horizontal="center" wrapText="1"/>
    </xf>
    <xf numFmtId="166" fontId="3" fillId="0" borderId="1" xfId="1" applyFont="1" applyFill="1" applyBorder="1"/>
    <xf numFmtId="183" fontId="2" fillId="2" borderId="1" xfId="2" applyNumberFormat="1"/>
    <xf numFmtId="167" fontId="0" fillId="0" borderId="0" xfId="1" applyNumberFormat="1" applyFont="1"/>
    <xf numFmtId="0" fontId="3" fillId="91" borderId="1" xfId="3" applyFill="1"/>
    <xf numFmtId="183" fontId="2" fillId="93" borderId="1" xfId="2" applyNumberFormat="1" applyFill="1"/>
    <xf numFmtId="166" fontId="3" fillId="93" borderId="1" xfId="1" applyFont="1" applyFill="1" applyBorder="1"/>
    <xf numFmtId="0" fontId="3" fillId="93" borderId="1" xfId="3" applyFill="1"/>
    <xf numFmtId="0" fontId="3" fillId="3" borderId="1" xfId="3" applyAlignment="1">
      <alignment horizontal="right"/>
    </xf>
    <xf numFmtId="171" fontId="3" fillId="3" borderId="1" xfId="1" applyNumberFormat="1" applyFont="1" applyFill="1" applyBorder="1" applyAlignment="1">
      <alignment horizontal="right"/>
    </xf>
    <xf numFmtId="171" fontId="2" fillId="2" borderId="1" xfId="2" quotePrefix="1" applyNumberFormat="1" applyAlignment="1">
      <alignment horizontal="right"/>
    </xf>
    <xf numFmtId="175" fontId="3" fillId="7" borderId="1" xfId="1" applyNumberFormat="1" applyFont="1" applyFill="1" applyBorder="1" applyAlignment="1">
      <alignment horizontal="right" vertical="center"/>
    </xf>
    <xf numFmtId="0" fontId="5" fillId="4" borderId="0" xfId="5" applyFill="1" applyAlignment="1">
      <alignment horizontal="right"/>
    </xf>
    <xf numFmtId="171" fontId="3" fillId="3" borderId="1" xfId="1" quotePrefix="1" applyNumberFormat="1" applyFont="1" applyFill="1" applyBorder="1" applyAlignment="1">
      <alignment horizontal="right"/>
    </xf>
    <xf numFmtId="175" fontId="3" fillId="7" borderId="1" xfId="1" applyNumberFormat="1" applyFont="1" applyFill="1" applyBorder="1" applyAlignment="1">
      <alignment horizontal="right"/>
    </xf>
    <xf numFmtId="171" fontId="3" fillId="7" borderId="1" xfId="1" applyNumberFormat="1" applyFont="1" applyFill="1" applyBorder="1" applyAlignment="1">
      <alignment horizontal="right"/>
    </xf>
    <xf numFmtId="0" fontId="2" fillId="2" borderId="1" xfId="1" applyNumberFormat="1" applyFont="1" applyFill="1" applyBorder="1" applyProtection="1">
      <protection hidden="1"/>
    </xf>
    <xf numFmtId="0" fontId="2" fillId="92" borderId="1" xfId="1" applyNumberFormat="1" applyFont="1" applyFill="1" applyBorder="1" applyProtection="1">
      <protection hidden="1"/>
    </xf>
    <xf numFmtId="0" fontId="2" fillId="90" borderId="1" xfId="1" applyNumberFormat="1" applyFont="1" applyFill="1" applyBorder="1" applyProtection="1">
      <protection hidden="1"/>
    </xf>
    <xf numFmtId="0" fontId="2" fillId="2" borderId="1" xfId="1" applyNumberFormat="1" applyFont="1" applyFill="1" applyBorder="1" applyProtection="1"/>
    <xf numFmtId="0" fontId="2" fillId="92" borderId="1" xfId="1" applyNumberFormat="1" applyFont="1" applyFill="1" applyBorder="1" applyProtection="1"/>
    <xf numFmtId="0" fontId="2" fillId="90" borderId="1" xfId="1" applyNumberFormat="1" applyFont="1" applyFill="1" applyBorder="1" applyProtection="1"/>
    <xf numFmtId="0" fontId="2" fillId="2" borderId="1" xfId="2" applyNumberFormat="1" applyProtection="1"/>
    <xf numFmtId="0" fontId="2" fillId="2" borderId="16" xfId="1" applyNumberFormat="1" applyFont="1" applyFill="1" applyBorder="1" applyProtection="1"/>
    <xf numFmtId="0" fontId="2" fillId="2" borderId="16" xfId="2" applyNumberFormat="1" applyBorder="1" applyProtection="1"/>
    <xf numFmtId="0" fontId="2" fillId="2" borderId="16" xfId="1" applyNumberFormat="1" applyFont="1" applyFill="1" applyBorder="1" applyProtection="1">
      <protection hidden="1"/>
    </xf>
    <xf numFmtId="0" fontId="2" fillId="2" borderId="16" xfId="2" applyNumberFormat="1" applyBorder="1" applyProtection="1">
      <protection hidden="1"/>
    </xf>
    <xf numFmtId="0" fontId="2" fillId="92" borderId="16" xfId="1" applyNumberFormat="1" applyFont="1" applyFill="1" applyBorder="1" applyProtection="1">
      <protection hidden="1"/>
    </xf>
    <xf numFmtId="0" fontId="2" fillId="92" borderId="16" xfId="2" applyNumberFormat="1" applyFill="1" applyBorder="1" applyProtection="1">
      <protection hidden="1"/>
    </xf>
    <xf numFmtId="0" fontId="2" fillId="92" borderId="1" xfId="2" applyNumberFormat="1" applyFill="1" applyProtection="1">
      <protection hidden="1"/>
    </xf>
    <xf numFmtId="0" fontId="21" fillId="4" borderId="3" xfId="0" applyFont="1" applyFill="1" applyBorder="1" applyAlignment="1">
      <alignment vertical="center" wrapText="1"/>
    </xf>
    <xf numFmtId="0" fontId="23" fillId="4" borderId="3"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6" fillId="4" borderId="12" xfId="0" applyFont="1" applyFill="1" applyBorder="1" applyAlignment="1">
      <alignment horizontal="center"/>
    </xf>
    <xf numFmtId="0" fontId="6" fillId="4" borderId="13" xfId="0" applyFont="1" applyFill="1" applyBorder="1" applyAlignment="1">
      <alignment horizontal="center"/>
    </xf>
    <xf numFmtId="0" fontId="6" fillId="4" borderId="23" xfId="0" applyFont="1" applyFill="1" applyBorder="1" applyAlignment="1">
      <alignment horizontal="center"/>
    </xf>
    <xf numFmtId="0" fontId="6" fillId="4" borderId="26" xfId="0" applyFont="1" applyFill="1" applyBorder="1" applyAlignment="1">
      <alignment horizontal="center"/>
    </xf>
    <xf numFmtId="0" fontId="6" fillId="4" borderId="27" xfId="0" applyFont="1" applyFill="1" applyBorder="1" applyAlignment="1">
      <alignment horizontal="center"/>
    </xf>
    <xf numFmtId="0" fontId="6" fillId="4" borderId="18" xfId="0" applyFont="1" applyFill="1" applyBorder="1" applyAlignment="1">
      <alignment horizontal="center" wrapText="1"/>
    </xf>
    <xf numFmtId="0" fontId="6" fillId="4" borderId="19" xfId="0" applyFont="1" applyFill="1" applyBorder="1" applyAlignment="1">
      <alignment horizontal="center" wrapText="1"/>
    </xf>
    <xf numFmtId="0" fontId="0" fillId="4" borderId="0" xfId="0" applyFill="1" applyAlignment="1">
      <alignment horizontal="center" vertical="center" wrapText="1"/>
    </xf>
    <xf numFmtId="0" fontId="0" fillId="4" borderId="0" xfId="0" applyFill="1" applyBorder="1" applyAlignment="1">
      <alignment horizontal="center" wrapText="1"/>
    </xf>
    <xf numFmtId="0" fontId="0" fillId="4" borderId="9" xfId="0" applyFill="1" applyBorder="1" applyAlignment="1">
      <alignment horizontal="center" wrapText="1"/>
    </xf>
    <xf numFmtId="0" fontId="6" fillId="4" borderId="11" xfId="0" applyFont="1" applyFill="1" applyBorder="1" applyAlignment="1">
      <alignment horizontal="center" wrapText="1"/>
    </xf>
    <xf numFmtId="0" fontId="6" fillId="4" borderId="10" xfId="0" applyFont="1" applyFill="1" applyBorder="1" applyAlignment="1">
      <alignment horizontal="center" wrapText="1"/>
    </xf>
    <xf numFmtId="0" fontId="0" fillId="4" borderId="0" xfId="0" applyFill="1" applyAlignment="1">
      <alignment horizontal="center" wrapText="1"/>
    </xf>
    <xf numFmtId="0" fontId="0" fillId="4" borderId="5" xfId="0" applyFill="1" applyBorder="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0" fillId="4" borderId="20" xfId="0" applyFill="1" applyBorder="1" applyAlignment="1">
      <alignment horizontal="center"/>
    </xf>
    <xf numFmtId="0" fontId="0" fillId="4" borderId="0" xfId="0" applyFill="1" applyBorder="1" applyAlignment="1">
      <alignment horizontal="center"/>
    </xf>
    <xf numFmtId="0" fontId="0" fillId="4" borderId="11" xfId="0" applyFill="1" applyBorder="1" applyAlignment="1">
      <alignment horizontal="center"/>
    </xf>
    <xf numFmtId="0" fontId="17" fillId="4" borderId="20" xfId="0" applyFont="1" applyFill="1" applyBorder="1" applyAlignment="1">
      <alignment horizontal="center"/>
    </xf>
    <xf numFmtId="0" fontId="17" fillId="4" borderId="0" xfId="0" applyFont="1" applyFill="1" applyBorder="1" applyAlignment="1">
      <alignment horizontal="center"/>
    </xf>
    <xf numFmtId="0" fontId="17" fillId="4" borderId="11" xfId="0" applyFont="1" applyFill="1" applyBorder="1" applyAlignment="1">
      <alignment horizontal="center"/>
    </xf>
    <xf numFmtId="0" fontId="6" fillId="4" borderId="0" xfId="0" applyFont="1" applyFill="1" applyBorder="1" applyAlignment="1">
      <alignment horizontal="center" wrapText="1"/>
    </xf>
    <xf numFmtId="0" fontId="3" fillId="3" borderId="28" xfId="3" applyBorder="1" applyAlignment="1">
      <alignment horizontal="left"/>
    </xf>
    <xf numFmtId="0" fontId="3" fillId="3" borderId="21" xfId="3" applyBorder="1" applyAlignment="1">
      <alignment horizontal="left"/>
    </xf>
    <xf numFmtId="0" fontId="3" fillId="3" borderId="29" xfId="3" applyBorder="1" applyAlignment="1">
      <alignment horizontal="left"/>
    </xf>
    <xf numFmtId="0" fontId="3" fillId="3" borderId="30" xfId="3" applyBorder="1" applyAlignment="1">
      <alignment horizontal="left"/>
    </xf>
    <xf numFmtId="0" fontId="0" fillId="4" borderId="0" xfId="0" applyFill="1" applyAlignment="1">
      <alignment horizontal="center"/>
    </xf>
    <xf numFmtId="0" fontId="15" fillId="4" borderId="0" xfId="5" applyFont="1" applyFill="1" applyAlignment="1">
      <alignment horizontal="center" wrapText="1"/>
    </xf>
  </cellXfs>
  <cellStyles count="55626">
    <cellStyle name="%" xfId="14"/>
    <cellStyle name="% 2" xfId="47"/>
    <cellStyle name="% 2 10" xfId="234"/>
    <cellStyle name="% 2 10 2" xfId="235"/>
    <cellStyle name="% 2 11" xfId="236"/>
    <cellStyle name="% 2 11 2" xfId="237"/>
    <cellStyle name="% 2 12" xfId="238"/>
    <cellStyle name="% 2 12 2" xfId="239"/>
    <cellStyle name="% 2 13" xfId="240"/>
    <cellStyle name="% 2 13 2" xfId="241"/>
    <cellStyle name="% 2 14" xfId="242"/>
    <cellStyle name="% 2 14 2" xfId="243"/>
    <cellStyle name="% 2 15" xfId="244"/>
    <cellStyle name="% 2 15 2" xfId="245"/>
    <cellStyle name="% 2 16" xfId="246"/>
    <cellStyle name="% 2 16 2" xfId="247"/>
    <cellStyle name="% 2 17" xfId="248"/>
    <cellStyle name="% 2 17 2" xfId="249"/>
    <cellStyle name="% 2 18" xfId="250"/>
    <cellStyle name="% 2 18 2" xfId="251"/>
    <cellStyle name="% 2 19" xfId="252"/>
    <cellStyle name="% 2 19 2" xfId="253"/>
    <cellStyle name="% 2 2" xfId="48"/>
    <cellStyle name="% 2 2 2" xfId="254"/>
    <cellStyle name="% 2 20" xfId="255"/>
    <cellStyle name="% 2 3" xfId="49"/>
    <cellStyle name="% 2 3 2" xfId="256"/>
    <cellStyle name="% 2 4" xfId="257"/>
    <cellStyle name="% 2 4 2" xfId="258"/>
    <cellStyle name="% 2 5" xfId="259"/>
    <cellStyle name="% 2 5 2" xfId="260"/>
    <cellStyle name="% 2 6" xfId="261"/>
    <cellStyle name="% 2 6 2" xfId="262"/>
    <cellStyle name="% 2 7" xfId="263"/>
    <cellStyle name="% 2 7 2" xfId="264"/>
    <cellStyle name="% 2 8" xfId="265"/>
    <cellStyle name="% 2 8 2" xfId="266"/>
    <cellStyle name="% 2 9" xfId="267"/>
    <cellStyle name="% 2 9 2" xfId="268"/>
    <cellStyle name="% 3" xfId="50"/>
    <cellStyle name="% 4" xfId="51"/>
    <cellStyle name="% 5" xfId="52"/>
    <cellStyle name="% 6" xfId="53"/>
    <cellStyle name="% 7" xfId="55548"/>
    <cellStyle name="_APPFEE" xfId="269"/>
    <cellStyle name="_Applications" xfId="270"/>
    <cellStyle name="_Applications 2" xfId="271"/>
    <cellStyle name="_Applications 3" xfId="272"/>
    <cellStyle name="_Applications 3 2" xfId="273"/>
    <cellStyle name="_Other" xfId="274"/>
    <cellStyle name="_Sheet1" xfId="275"/>
    <cellStyle name="_Sheet1 2" xfId="276"/>
    <cellStyle name="_Sheet1 3" xfId="277"/>
    <cellStyle name="_Sheet1 3 2" xfId="278"/>
    <cellStyle name="=C:\WINNT\SYSTEM32\COMMAND.COM" xfId="15"/>
    <cellStyle name="20% - Accent1 10" xfId="279"/>
    <cellStyle name="20% - Accent1 10 2" xfId="280"/>
    <cellStyle name="20% - Accent1 10 3" xfId="281"/>
    <cellStyle name="20% - Accent1 11" xfId="282"/>
    <cellStyle name="20% - Accent1 11 2" xfId="283"/>
    <cellStyle name="20% - Accent1 11 3" xfId="284"/>
    <cellStyle name="20% - Accent1 12" xfId="285"/>
    <cellStyle name="20% - Accent1 12 10" xfId="286"/>
    <cellStyle name="20% - Accent1 12 10 2" xfId="287"/>
    <cellStyle name="20% - Accent1 12 11" xfId="288"/>
    <cellStyle name="20% - Accent1 12 11 2" xfId="289"/>
    <cellStyle name="20% - Accent1 12 12" xfId="290"/>
    <cellStyle name="20% - Accent1 12 12 2" xfId="291"/>
    <cellStyle name="20% - Accent1 12 13" xfId="292"/>
    <cellStyle name="20% - Accent1 12 13 2" xfId="293"/>
    <cellStyle name="20% - Accent1 12 14" xfId="294"/>
    <cellStyle name="20% - Accent1 12 14 2" xfId="295"/>
    <cellStyle name="20% - Accent1 12 15" xfId="296"/>
    <cellStyle name="20% - Accent1 12 15 2" xfId="297"/>
    <cellStyle name="20% - Accent1 12 16" xfId="298"/>
    <cellStyle name="20% - Accent1 12 16 2" xfId="299"/>
    <cellStyle name="20% - Accent1 12 17" xfId="300"/>
    <cellStyle name="20% - Accent1 12 17 2" xfId="301"/>
    <cellStyle name="20% - Accent1 12 18" xfId="302"/>
    <cellStyle name="20% - Accent1 12 18 2" xfId="303"/>
    <cellStyle name="20% - Accent1 12 19" xfId="304"/>
    <cellStyle name="20% - Accent1 12 19 2" xfId="305"/>
    <cellStyle name="20% - Accent1 12 2" xfId="306"/>
    <cellStyle name="20% - Accent1 12 2 2" xfId="307"/>
    <cellStyle name="20% - Accent1 12 20" xfId="308"/>
    <cellStyle name="20% - Accent1 12 20 2" xfId="309"/>
    <cellStyle name="20% - Accent1 12 21" xfId="310"/>
    <cellStyle name="20% - Accent1 12 21 2" xfId="311"/>
    <cellStyle name="20% - Accent1 12 22" xfId="312"/>
    <cellStyle name="20% - Accent1 12 22 2" xfId="313"/>
    <cellStyle name="20% - Accent1 12 23" xfId="314"/>
    <cellStyle name="20% - Accent1 12 23 2" xfId="315"/>
    <cellStyle name="20% - Accent1 12 24" xfId="316"/>
    <cellStyle name="20% - Accent1 12 24 2" xfId="317"/>
    <cellStyle name="20% - Accent1 12 25" xfId="318"/>
    <cellStyle name="20% - Accent1 12 25 2" xfId="319"/>
    <cellStyle name="20% - Accent1 12 26" xfId="320"/>
    <cellStyle name="20% - Accent1 12 26 2" xfId="321"/>
    <cellStyle name="20% - Accent1 12 27" xfId="322"/>
    <cellStyle name="20% - Accent1 12 27 2" xfId="323"/>
    <cellStyle name="20% - Accent1 12 28" xfId="324"/>
    <cellStyle name="20% - Accent1 12 28 2" xfId="325"/>
    <cellStyle name="20% - Accent1 12 29" xfId="326"/>
    <cellStyle name="20% - Accent1 12 29 2" xfId="327"/>
    <cellStyle name="20% - Accent1 12 3" xfId="328"/>
    <cellStyle name="20% - Accent1 12 3 2" xfId="329"/>
    <cellStyle name="20% - Accent1 12 30" xfId="330"/>
    <cellStyle name="20% - Accent1 12 30 2" xfId="331"/>
    <cellStyle name="20% - Accent1 12 31" xfId="332"/>
    <cellStyle name="20% - Accent1 12 4" xfId="333"/>
    <cellStyle name="20% - Accent1 12 4 2" xfId="334"/>
    <cellStyle name="20% - Accent1 12 5" xfId="335"/>
    <cellStyle name="20% - Accent1 12 5 2" xfId="336"/>
    <cellStyle name="20% - Accent1 12 6" xfId="337"/>
    <cellStyle name="20% - Accent1 12 6 2" xfId="338"/>
    <cellStyle name="20% - Accent1 12 7" xfId="339"/>
    <cellStyle name="20% - Accent1 12 7 2" xfId="340"/>
    <cellStyle name="20% - Accent1 12 8" xfId="341"/>
    <cellStyle name="20% - Accent1 12 8 2" xfId="342"/>
    <cellStyle name="20% - Accent1 12 9" xfId="343"/>
    <cellStyle name="20% - Accent1 12 9 2" xfId="344"/>
    <cellStyle name="20% - Accent1 13" xfId="345"/>
    <cellStyle name="20% - Accent1 13 2" xfId="346"/>
    <cellStyle name="20% - Accent1 14" xfId="347"/>
    <cellStyle name="20% - Accent1 14 2" xfId="348"/>
    <cellStyle name="20% - Accent1 15" xfId="349"/>
    <cellStyle name="20% - Accent1 15 2" xfId="350"/>
    <cellStyle name="20% - Accent1 16" xfId="351"/>
    <cellStyle name="20% - Accent1 16 2" xfId="352"/>
    <cellStyle name="20% - Accent1 17" xfId="353"/>
    <cellStyle name="20% - Accent1 18" xfId="354"/>
    <cellStyle name="20% - Accent1 19" xfId="355"/>
    <cellStyle name="20% - Accent1 2" xfId="356"/>
    <cellStyle name="20% - Accent1 2 10" xfId="357"/>
    <cellStyle name="20% - Accent1 2 10 2" xfId="358"/>
    <cellStyle name="20% - Accent1 2 11" xfId="359"/>
    <cellStyle name="20% - Accent1 2 11 2" xfId="360"/>
    <cellStyle name="20% - Accent1 2 12" xfId="361"/>
    <cellStyle name="20% - Accent1 2 13" xfId="362"/>
    <cellStyle name="20% - Accent1 2 14" xfId="363"/>
    <cellStyle name="20% - Accent1 2 15" xfId="364"/>
    <cellStyle name="20% - Accent1 2 16" xfId="365"/>
    <cellStyle name="20% - Accent1 2 17" xfId="366"/>
    <cellStyle name="20% - Accent1 2 18" xfId="367"/>
    <cellStyle name="20% - Accent1 2 19" xfId="368"/>
    <cellStyle name="20% - Accent1 2 2" xfId="369"/>
    <cellStyle name="20% - Accent1 2 2 2" xfId="370"/>
    <cellStyle name="20% - Accent1 2 2 3" xfId="371"/>
    <cellStyle name="20% - Accent1 2 20" xfId="372"/>
    <cellStyle name="20% - Accent1 2 21" xfId="373"/>
    <cellStyle name="20% - Accent1 2 22" xfId="374"/>
    <cellStyle name="20% - Accent1 2 23" xfId="375"/>
    <cellStyle name="20% - Accent1 2 24" xfId="376"/>
    <cellStyle name="20% - Accent1 2 25" xfId="377"/>
    <cellStyle name="20% - Accent1 2 3" xfId="378"/>
    <cellStyle name="20% - Accent1 2 3 2" xfId="379"/>
    <cellStyle name="20% - Accent1 2 3 3" xfId="380"/>
    <cellStyle name="20% - Accent1 2 4" xfId="381"/>
    <cellStyle name="20% - Accent1 2 4 2" xfId="382"/>
    <cellStyle name="20% - Accent1 2 4 3" xfId="383"/>
    <cellStyle name="20% - Accent1 2 5" xfId="384"/>
    <cellStyle name="20% - Accent1 2 5 2" xfId="385"/>
    <cellStyle name="20% - Accent1 2 5 3" xfId="386"/>
    <cellStyle name="20% - Accent1 2 6" xfId="387"/>
    <cellStyle name="20% - Accent1 2 6 2" xfId="388"/>
    <cellStyle name="20% - Accent1 2 6 3" xfId="389"/>
    <cellStyle name="20% - Accent1 2 7" xfId="390"/>
    <cellStyle name="20% - Accent1 2 7 2" xfId="391"/>
    <cellStyle name="20% - Accent1 2 7 3" xfId="392"/>
    <cellStyle name="20% - Accent1 2 8" xfId="393"/>
    <cellStyle name="20% - Accent1 2 8 2" xfId="394"/>
    <cellStyle name="20% - Accent1 2 8 3" xfId="395"/>
    <cellStyle name="20% - Accent1 2 9" xfId="396"/>
    <cellStyle name="20% - Accent1 20" xfId="397"/>
    <cellStyle name="20% - Accent1 21" xfId="398"/>
    <cellStyle name="20% - Accent1 22" xfId="399"/>
    <cellStyle name="20% - Accent1 23" xfId="400"/>
    <cellStyle name="20% - Accent1 24" xfId="401"/>
    <cellStyle name="20% - Accent1 25" xfId="402"/>
    <cellStyle name="20% - Accent1 26" xfId="403"/>
    <cellStyle name="20% - Accent1 27" xfId="404"/>
    <cellStyle name="20% - Accent1 28" xfId="405"/>
    <cellStyle name="20% - Accent1 29" xfId="406"/>
    <cellStyle name="20% - Accent1 3" xfId="407"/>
    <cellStyle name="20% - Accent1 3 2" xfId="408"/>
    <cellStyle name="20% - Accent1 3 2 2" xfId="409"/>
    <cellStyle name="20% - Accent1 3 3" xfId="410"/>
    <cellStyle name="20% - Accent1 3 4" xfId="411"/>
    <cellStyle name="20% - Accent1 30" xfId="412"/>
    <cellStyle name="20% - Accent1 4" xfId="413"/>
    <cellStyle name="20% - Accent1 4 2" xfId="414"/>
    <cellStyle name="20% - Accent1 4 2 2" xfId="415"/>
    <cellStyle name="20% - Accent1 4 3" xfId="416"/>
    <cellStyle name="20% - Accent1 4 4" xfId="417"/>
    <cellStyle name="20% - Accent1 5" xfId="418"/>
    <cellStyle name="20% - Accent1 5 2" xfId="419"/>
    <cellStyle name="20% - Accent1 5 2 2" xfId="420"/>
    <cellStyle name="20% - Accent1 5 3" xfId="421"/>
    <cellStyle name="20% - Accent1 5 4" xfId="422"/>
    <cellStyle name="20% - Accent1 6" xfId="423"/>
    <cellStyle name="20% - Accent1 6 2" xfId="424"/>
    <cellStyle name="20% - Accent1 6 2 2" xfId="425"/>
    <cellStyle name="20% - Accent1 6 3" xfId="426"/>
    <cellStyle name="20% - Accent1 6 3 2" xfId="427"/>
    <cellStyle name="20% - Accent1 6 4" xfId="428"/>
    <cellStyle name="20% - Accent1 6 5" xfId="429"/>
    <cellStyle name="20% - Accent1 6 6" xfId="430"/>
    <cellStyle name="20% - Accent1 7" xfId="431"/>
    <cellStyle name="20% - Accent1 7 10" xfId="432"/>
    <cellStyle name="20% - Accent1 7 10 2" xfId="433"/>
    <cellStyle name="20% - Accent1 7 11" xfId="434"/>
    <cellStyle name="20% - Accent1 7 11 2" xfId="435"/>
    <cellStyle name="20% - Accent1 7 12" xfId="436"/>
    <cellStyle name="20% - Accent1 7 13" xfId="437"/>
    <cellStyle name="20% - Accent1 7 2" xfId="438"/>
    <cellStyle name="20% - Accent1 7 2 2" xfId="439"/>
    <cellStyle name="20% - Accent1 7 3" xfId="440"/>
    <cellStyle name="20% - Accent1 7 3 2" xfId="441"/>
    <cellStyle name="20% - Accent1 7 4" xfId="442"/>
    <cellStyle name="20% - Accent1 7 4 2" xfId="443"/>
    <cellStyle name="20% - Accent1 7 5" xfId="444"/>
    <cellStyle name="20% - Accent1 7 5 2" xfId="445"/>
    <cellStyle name="20% - Accent1 7 6" xfId="446"/>
    <cellStyle name="20% - Accent1 7 6 2" xfId="447"/>
    <cellStyle name="20% - Accent1 7 7" xfId="448"/>
    <cellStyle name="20% - Accent1 7 7 2" xfId="449"/>
    <cellStyle name="20% - Accent1 7 8" xfId="450"/>
    <cellStyle name="20% - Accent1 7 8 2" xfId="451"/>
    <cellStyle name="20% - Accent1 7 9" xfId="452"/>
    <cellStyle name="20% - Accent1 7 9 2" xfId="453"/>
    <cellStyle name="20% - Accent1 8" xfId="454"/>
    <cellStyle name="20% - Accent1 8 2" xfId="455"/>
    <cellStyle name="20% - Accent1 8 3" xfId="456"/>
    <cellStyle name="20% - Accent1 9" xfId="457"/>
    <cellStyle name="20% - Accent1 9 2" xfId="458"/>
    <cellStyle name="20% - Accent1 9 3" xfId="459"/>
    <cellStyle name="20% - Accent2 10" xfId="460"/>
    <cellStyle name="20% - Accent2 10 2" xfId="461"/>
    <cellStyle name="20% - Accent2 10 3" xfId="462"/>
    <cellStyle name="20% - Accent2 11" xfId="463"/>
    <cellStyle name="20% - Accent2 11 2" xfId="464"/>
    <cellStyle name="20% - Accent2 11 3" xfId="465"/>
    <cellStyle name="20% - Accent2 12" xfId="466"/>
    <cellStyle name="20% - Accent2 12 10" xfId="467"/>
    <cellStyle name="20% - Accent2 12 10 2" xfId="468"/>
    <cellStyle name="20% - Accent2 12 11" xfId="469"/>
    <cellStyle name="20% - Accent2 12 11 2" xfId="470"/>
    <cellStyle name="20% - Accent2 12 12" xfId="471"/>
    <cellStyle name="20% - Accent2 12 12 2" xfId="472"/>
    <cellStyle name="20% - Accent2 12 13" xfId="473"/>
    <cellStyle name="20% - Accent2 12 13 2" xfId="474"/>
    <cellStyle name="20% - Accent2 12 14" xfId="475"/>
    <cellStyle name="20% - Accent2 12 14 2" xfId="476"/>
    <cellStyle name="20% - Accent2 12 15" xfId="477"/>
    <cellStyle name="20% - Accent2 12 15 2" xfId="478"/>
    <cellStyle name="20% - Accent2 12 16" xfId="479"/>
    <cellStyle name="20% - Accent2 12 16 2" xfId="480"/>
    <cellStyle name="20% - Accent2 12 17" xfId="481"/>
    <cellStyle name="20% - Accent2 12 17 2" xfId="482"/>
    <cellStyle name="20% - Accent2 12 18" xfId="483"/>
    <cellStyle name="20% - Accent2 12 18 2" xfId="484"/>
    <cellStyle name="20% - Accent2 12 19" xfId="485"/>
    <cellStyle name="20% - Accent2 12 19 2" xfId="486"/>
    <cellStyle name="20% - Accent2 12 2" xfId="487"/>
    <cellStyle name="20% - Accent2 12 2 2" xfId="488"/>
    <cellStyle name="20% - Accent2 12 20" xfId="489"/>
    <cellStyle name="20% - Accent2 12 20 2" xfId="490"/>
    <cellStyle name="20% - Accent2 12 21" xfId="491"/>
    <cellStyle name="20% - Accent2 12 21 2" xfId="492"/>
    <cellStyle name="20% - Accent2 12 22" xfId="493"/>
    <cellStyle name="20% - Accent2 12 22 2" xfId="494"/>
    <cellStyle name="20% - Accent2 12 23" xfId="495"/>
    <cellStyle name="20% - Accent2 12 23 2" xfId="496"/>
    <cellStyle name="20% - Accent2 12 24" xfId="497"/>
    <cellStyle name="20% - Accent2 12 24 2" xfId="498"/>
    <cellStyle name="20% - Accent2 12 25" xfId="499"/>
    <cellStyle name="20% - Accent2 12 25 2" xfId="500"/>
    <cellStyle name="20% - Accent2 12 26" xfId="501"/>
    <cellStyle name="20% - Accent2 12 26 2" xfId="502"/>
    <cellStyle name="20% - Accent2 12 27" xfId="503"/>
    <cellStyle name="20% - Accent2 12 27 2" xfId="504"/>
    <cellStyle name="20% - Accent2 12 28" xfId="505"/>
    <cellStyle name="20% - Accent2 12 28 2" xfId="506"/>
    <cellStyle name="20% - Accent2 12 29" xfId="507"/>
    <cellStyle name="20% - Accent2 12 29 2" xfId="508"/>
    <cellStyle name="20% - Accent2 12 3" xfId="509"/>
    <cellStyle name="20% - Accent2 12 3 2" xfId="510"/>
    <cellStyle name="20% - Accent2 12 30" xfId="511"/>
    <cellStyle name="20% - Accent2 12 30 2" xfId="512"/>
    <cellStyle name="20% - Accent2 12 31" xfId="513"/>
    <cellStyle name="20% - Accent2 12 4" xfId="514"/>
    <cellStyle name="20% - Accent2 12 4 2" xfId="515"/>
    <cellStyle name="20% - Accent2 12 5" xfId="516"/>
    <cellStyle name="20% - Accent2 12 5 2" xfId="517"/>
    <cellStyle name="20% - Accent2 12 6" xfId="518"/>
    <cellStyle name="20% - Accent2 12 6 2" xfId="519"/>
    <cellStyle name="20% - Accent2 12 7" xfId="520"/>
    <cellStyle name="20% - Accent2 12 7 2" xfId="521"/>
    <cellStyle name="20% - Accent2 12 8" xfId="522"/>
    <cellStyle name="20% - Accent2 12 8 2" xfId="523"/>
    <cellStyle name="20% - Accent2 12 9" xfId="524"/>
    <cellStyle name="20% - Accent2 12 9 2" xfId="525"/>
    <cellStyle name="20% - Accent2 13" xfId="526"/>
    <cellStyle name="20% - Accent2 13 2" xfId="527"/>
    <cellStyle name="20% - Accent2 14" xfId="528"/>
    <cellStyle name="20% - Accent2 14 2" xfId="529"/>
    <cellStyle name="20% - Accent2 15" xfId="530"/>
    <cellStyle name="20% - Accent2 15 2" xfId="531"/>
    <cellStyle name="20% - Accent2 16" xfId="532"/>
    <cellStyle name="20% - Accent2 16 2" xfId="533"/>
    <cellStyle name="20% - Accent2 17" xfId="534"/>
    <cellStyle name="20% - Accent2 18" xfId="535"/>
    <cellStyle name="20% - Accent2 19" xfId="536"/>
    <cellStyle name="20% - Accent2 2" xfId="537"/>
    <cellStyle name="20% - Accent2 2 10" xfId="538"/>
    <cellStyle name="20% - Accent2 2 10 2" xfId="539"/>
    <cellStyle name="20% - Accent2 2 11" xfId="540"/>
    <cellStyle name="20% - Accent2 2 11 2" xfId="541"/>
    <cellStyle name="20% - Accent2 2 12" xfId="542"/>
    <cellStyle name="20% - Accent2 2 13" xfId="543"/>
    <cellStyle name="20% - Accent2 2 14" xfId="544"/>
    <cellStyle name="20% - Accent2 2 15" xfId="545"/>
    <cellStyle name="20% - Accent2 2 16" xfId="546"/>
    <cellStyle name="20% - Accent2 2 17" xfId="547"/>
    <cellStyle name="20% - Accent2 2 18" xfId="548"/>
    <cellStyle name="20% - Accent2 2 19" xfId="549"/>
    <cellStyle name="20% - Accent2 2 2" xfId="550"/>
    <cellStyle name="20% - Accent2 2 2 2" xfId="551"/>
    <cellStyle name="20% - Accent2 2 2 3" xfId="552"/>
    <cellStyle name="20% - Accent2 2 20" xfId="553"/>
    <cellStyle name="20% - Accent2 2 21" xfId="554"/>
    <cellStyle name="20% - Accent2 2 22" xfId="555"/>
    <cellStyle name="20% - Accent2 2 23" xfId="556"/>
    <cellStyle name="20% - Accent2 2 24" xfId="557"/>
    <cellStyle name="20% - Accent2 2 25" xfId="558"/>
    <cellStyle name="20% - Accent2 2 3" xfId="559"/>
    <cellStyle name="20% - Accent2 2 3 2" xfId="560"/>
    <cellStyle name="20% - Accent2 2 3 3" xfId="561"/>
    <cellStyle name="20% - Accent2 2 4" xfId="562"/>
    <cellStyle name="20% - Accent2 2 4 2" xfId="563"/>
    <cellStyle name="20% - Accent2 2 4 3" xfId="564"/>
    <cellStyle name="20% - Accent2 2 5" xfId="565"/>
    <cellStyle name="20% - Accent2 2 5 2" xfId="566"/>
    <cellStyle name="20% - Accent2 2 5 3" xfId="567"/>
    <cellStyle name="20% - Accent2 2 6" xfId="568"/>
    <cellStyle name="20% - Accent2 2 6 2" xfId="569"/>
    <cellStyle name="20% - Accent2 2 6 3" xfId="570"/>
    <cellStyle name="20% - Accent2 2 7" xfId="571"/>
    <cellStyle name="20% - Accent2 2 7 2" xfId="572"/>
    <cellStyle name="20% - Accent2 2 7 3" xfId="573"/>
    <cellStyle name="20% - Accent2 2 8" xfId="574"/>
    <cellStyle name="20% - Accent2 2 8 2" xfId="575"/>
    <cellStyle name="20% - Accent2 2 8 3" xfId="576"/>
    <cellStyle name="20% - Accent2 2 9" xfId="577"/>
    <cellStyle name="20% - Accent2 20" xfId="578"/>
    <cellStyle name="20% - Accent2 21" xfId="579"/>
    <cellStyle name="20% - Accent2 22" xfId="580"/>
    <cellStyle name="20% - Accent2 23" xfId="581"/>
    <cellStyle name="20% - Accent2 24" xfId="582"/>
    <cellStyle name="20% - Accent2 25" xfId="583"/>
    <cellStyle name="20% - Accent2 26" xfId="584"/>
    <cellStyle name="20% - Accent2 27" xfId="585"/>
    <cellStyle name="20% - Accent2 28" xfId="586"/>
    <cellStyle name="20% - Accent2 29" xfId="587"/>
    <cellStyle name="20% - Accent2 3" xfId="588"/>
    <cellStyle name="20% - Accent2 3 2" xfId="589"/>
    <cellStyle name="20% - Accent2 3 2 2" xfId="590"/>
    <cellStyle name="20% - Accent2 3 3" xfId="591"/>
    <cellStyle name="20% - Accent2 3 4" xfId="592"/>
    <cellStyle name="20% - Accent2 30" xfId="593"/>
    <cellStyle name="20% - Accent2 4" xfId="594"/>
    <cellStyle name="20% - Accent2 4 2" xfId="595"/>
    <cellStyle name="20% - Accent2 4 2 2" xfId="596"/>
    <cellStyle name="20% - Accent2 4 3" xfId="597"/>
    <cellStyle name="20% - Accent2 4 4" xfId="598"/>
    <cellStyle name="20% - Accent2 5" xfId="599"/>
    <cellStyle name="20% - Accent2 5 2" xfId="600"/>
    <cellStyle name="20% - Accent2 5 2 2" xfId="601"/>
    <cellStyle name="20% - Accent2 5 3" xfId="602"/>
    <cellStyle name="20% - Accent2 5 4" xfId="603"/>
    <cellStyle name="20% - Accent2 6" xfId="604"/>
    <cellStyle name="20% - Accent2 6 2" xfId="605"/>
    <cellStyle name="20% - Accent2 6 2 2" xfId="606"/>
    <cellStyle name="20% - Accent2 6 3" xfId="607"/>
    <cellStyle name="20% - Accent2 6 3 2" xfId="608"/>
    <cellStyle name="20% - Accent2 6 4" xfId="609"/>
    <cellStyle name="20% - Accent2 6 5" xfId="610"/>
    <cellStyle name="20% - Accent2 6 6" xfId="611"/>
    <cellStyle name="20% - Accent2 7" xfId="612"/>
    <cellStyle name="20% - Accent2 7 10" xfId="613"/>
    <cellStyle name="20% - Accent2 7 10 2" xfId="614"/>
    <cellStyle name="20% - Accent2 7 11" xfId="615"/>
    <cellStyle name="20% - Accent2 7 11 2" xfId="616"/>
    <cellStyle name="20% - Accent2 7 12" xfId="617"/>
    <cellStyle name="20% - Accent2 7 13" xfId="618"/>
    <cellStyle name="20% - Accent2 7 2" xfId="619"/>
    <cellStyle name="20% - Accent2 7 2 2" xfId="620"/>
    <cellStyle name="20% - Accent2 7 3" xfId="621"/>
    <cellStyle name="20% - Accent2 7 3 2" xfId="622"/>
    <cellStyle name="20% - Accent2 7 4" xfId="623"/>
    <cellStyle name="20% - Accent2 7 4 2" xfId="624"/>
    <cellStyle name="20% - Accent2 7 5" xfId="625"/>
    <cellStyle name="20% - Accent2 7 5 2" xfId="626"/>
    <cellStyle name="20% - Accent2 7 6" xfId="627"/>
    <cellStyle name="20% - Accent2 7 6 2" xfId="628"/>
    <cellStyle name="20% - Accent2 7 7" xfId="629"/>
    <cellStyle name="20% - Accent2 7 7 2" xfId="630"/>
    <cellStyle name="20% - Accent2 7 8" xfId="631"/>
    <cellStyle name="20% - Accent2 7 8 2" xfId="632"/>
    <cellStyle name="20% - Accent2 7 9" xfId="633"/>
    <cellStyle name="20% - Accent2 7 9 2" xfId="634"/>
    <cellStyle name="20% - Accent2 8" xfId="635"/>
    <cellStyle name="20% - Accent2 8 2" xfId="636"/>
    <cellStyle name="20% - Accent2 8 3" xfId="637"/>
    <cellStyle name="20% - Accent2 9" xfId="638"/>
    <cellStyle name="20% - Accent2 9 2" xfId="639"/>
    <cellStyle name="20% - Accent2 9 3" xfId="640"/>
    <cellStyle name="20% - Accent3 10" xfId="641"/>
    <cellStyle name="20% - Accent3 10 2" xfId="642"/>
    <cellStyle name="20% - Accent3 10 3" xfId="643"/>
    <cellStyle name="20% - Accent3 11" xfId="644"/>
    <cellStyle name="20% - Accent3 11 2" xfId="645"/>
    <cellStyle name="20% - Accent3 11 3" xfId="646"/>
    <cellStyle name="20% - Accent3 12" xfId="647"/>
    <cellStyle name="20% - Accent3 12 10" xfId="648"/>
    <cellStyle name="20% - Accent3 12 10 2" xfId="649"/>
    <cellStyle name="20% - Accent3 12 11" xfId="650"/>
    <cellStyle name="20% - Accent3 12 11 2" xfId="651"/>
    <cellStyle name="20% - Accent3 12 12" xfId="652"/>
    <cellStyle name="20% - Accent3 12 12 2" xfId="653"/>
    <cellStyle name="20% - Accent3 12 13" xfId="654"/>
    <cellStyle name="20% - Accent3 12 13 2" xfId="655"/>
    <cellStyle name="20% - Accent3 12 14" xfId="656"/>
    <cellStyle name="20% - Accent3 12 14 2" xfId="657"/>
    <cellStyle name="20% - Accent3 12 15" xfId="658"/>
    <cellStyle name="20% - Accent3 12 15 2" xfId="659"/>
    <cellStyle name="20% - Accent3 12 16" xfId="660"/>
    <cellStyle name="20% - Accent3 12 16 2" xfId="661"/>
    <cellStyle name="20% - Accent3 12 17" xfId="662"/>
    <cellStyle name="20% - Accent3 12 17 2" xfId="663"/>
    <cellStyle name="20% - Accent3 12 18" xfId="664"/>
    <cellStyle name="20% - Accent3 12 18 2" xfId="665"/>
    <cellStyle name="20% - Accent3 12 19" xfId="666"/>
    <cellStyle name="20% - Accent3 12 19 2" xfId="667"/>
    <cellStyle name="20% - Accent3 12 2" xfId="668"/>
    <cellStyle name="20% - Accent3 12 2 2" xfId="669"/>
    <cellStyle name="20% - Accent3 12 20" xfId="670"/>
    <cellStyle name="20% - Accent3 12 20 2" xfId="671"/>
    <cellStyle name="20% - Accent3 12 21" xfId="672"/>
    <cellStyle name="20% - Accent3 12 21 2" xfId="673"/>
    <cellStyle name="20% - Accent3 12 22" xfId="674"/>
    <cellStyle name="20% - Accent3 12 22 2" xfId="675"/>
    <cellStyle name="20% - Accent3 12 23" xfId="676"/>
    <cellStyle name="20% - Accent3 12 23 2" xfId="677"/>
    <cellStyle name="20% - Accent3 12 24" xfId="678"/>
    <cellStyle name="20% - Accent3 12 24 2" xfId="679"/>
    <cellStyle name="20% - Accent3 12 25" xfId="680"/>
    <cellStyle name="20% - Accent3 12 25 2" xfId="681"/>
    <cellStyle name="20% - Accent3 12 26" xfId="682"/>
    <cellStyle name="20% - Accent3 12 26 2" xfId="683"/>
    <cellStyle name="20% - Accent3 12 27" xfId="684"/>
    <cellStyle name="20% - Accent3 12 27 2" xfId="685"/>
    <cellStyle name="20% - Accent3 12 28" xfId="686"/>
    <cellStyle name="20% - Accent3 12 28 2" xfId="687"/>
    <cellStyle name="20% - Accent3 12 29" xfId="688"/>
    <cellStyle name="20% - Accent3 12 29 2" xfId="689"/>
    <cellStyle name="20% - Accent3 12 3" xfId="690"/>
    <cellStyle name="20% - Accent3 12 3 2" xfId="691"/>
    <cellStyle name="20% - Accent3 12 30" xfId="692"/>
    <cellStyle name="20% - Accent3 12 30 2" xfId="693"/>
    <cellStyle name="20% - Accent3 12 31" xfId="694"/>
    <cellStyle name="20% - Accent3 12 4" xfId="695"/>
    <cellStyle name="20% - Accent3 12 4 2" xfId="696"/>
    <cellStyle name="20% - Accent3 12 5" xfId="697"/>
    <cellStyle name="20% - Accent3 12 5 2" xfId="698"/>
    <cellStyle name="20% - Accent3 12 6" xfId="699"/>
    <cellStyle name="20% - Accent3 12 6 2" xfId="700"/>
    <cellStyle name="20% - Accent3 12 7" xfId="701"/>
    <cellStyle name="20% - Accent3 12 7 2" xfId="702"/>
    <cellStyle name="20% - Accent3 12 8" xfId="703"/>
    <cellStyle name="20% - Accent3 12 8 2" xfId="704"/>
    <cellStyle name="20% - Accent3 12 9" xfId="705"/>
    <cellStyle name="20% - Accent3 12 9 2" xfId="706"/>
    <cellStyle name="20% - Accent3 13" xfId="707"/>
    <cellStyle name="20% - Accent3 13 2" xfId="708"/>
    <cellStyle name="20% - Accent3 14" xfId="709"/>
    <cellStyle name="20% - Accent3 14 2" xfId="710"/>
    <cellStyle name="20% - Accent3 15" xfId="711"/>
    <cellStyle name="20% - Accent3 15 2" xfId="712"/>
    <cellStyle name="20% - Accent3 16" xfId="713"/>
    <cellStyle name="20% - Accent3 16 2" xfId="714"/>
    <cellStyle name="20% - Accent3 17" xfId="715"/>
    <cellStyle name="20% - Accent3 18" xfId="716"/>
    <cellStyle name="20% - Accent3 19" xfId="717"/>
    <cellStyle name="20% - Accent3 2" xfId="718"/>
    <cellStyle name="20% - Accent3 2 10" xfId="719"/>
    <cellStyle name="20% - Accent3 2 10 2" xfId="720"/>
    <cellStyle name="20% - Accent3 2 11" xfId="721"/>
    <cellStyle name="20% - Accent3 2 11 2" xfId="722"/>
    <cellStyle name="20% - Accent3 2 12" xfId="723"/>
    <cellStyle name="20% - Accent3 2 13" xfId="724"/>
    <cellStyle name="20% - Accent3 2 14" xfId="725"/>
    <cellStyle name="20% - Accent3 2 15" xfId="726"/>
    <cellStyle name="20% - Accent3 2 16" xfId="727"/>
    <cellStyle name="20% - Accent3 2 17" xfId="728"/>
    <cellStyle name="20% - Accent3 2 18" xfId="729"/>
    <cellStyle name="20% - Accent3 2 19" xfId="730"/>
    <cellStyle name="20% - Accent3 2 2" xfId="731"/>
    <cellStyle name="20% - Accent3 2 2 2" xfId="732"/>
    <cellStyle name="20% - Accent3 2 2 3" xfId="733"/>
    <cellStyle name="20% - Accent3 2 20" xfId="734"/>
    <cellStyle name="20% - Accent3 2 21" xfId="735"/>
    <cellStyle name="20% - Accent3 2 22" xfId="736"/>
    <cellStyle name="20% - Accent3 2 23" xfId="737"/>
    <cellStyle name="20% - Accent3 2 24" xfId="738"/>
    <cellStyle name="20% - Accent3 2 25" xfId="739"/>
    <cellStyle name="20% - Accent3 2 3" xfId="740"/>
    <cellStyle name="20% - Accent3 2 3 2" xfId="741"/>
    <cellStyle name="20% - Accent3 2 3 3" xfId="742"/>
    <cellStyle name="20% - Accent3 2 4" xfId="743"/>
    <cellStyle name="20% - Accent3 2 4 2" xfId="744"/>
    <cellStyle name="20% - Accent3 2 4 3" xfId="745"/>
    <cellStyle name="20% - Accent3 2 5" xfId="746"/>
    <cellStyle name="20% - Accent3 2 5 2" xfId="747"/>
    <cellStyle name="20% - Accent3 2 5 3" xfId="748"/>
    <cellStyle name="20% - Accent3 2 6" xfId="749"/>
    <cellStyle name="20% - Accent3 2 6 2" xfId="750"/>
    <cellStyle name="20% - Accent3 2 6 3" xfId="751"/>
    <cellStyle name="20% - Accent3 2 7" xfId="752"/>
    <cellStyle name="20% - Accent3 2 7 2" xfId="753"/>
    <cellStyle name="20% - Accent3 2 7 3" xfId="754"/>
    <cellStyle name="20% - Accent3 2 8" xfId="755"/>
    <cellStyle name="20% - Accent3 2 8 2" xfId="756"/>
    <cellStyle name="20% - Accent3 2 8 3" xfId="757"/>
    <cellStyle name="20% - Accent3 2 9" xfId="758"/>
    <cellStyle name="20% - Accent3 20" xfId="759"/>
    <cellStyle name="20% - Accent3 21" xfId="760"/>
    <cellStyle name="20% - Accent3 22" xfId="761"/>
    <cellStyle name="20% - Accent3 23" xfId="762"/>
    <cellStyle name="20% - Accent3 24" xfId="763"/>
    <cellStyle name="20% - Accent3 25" xfId="764"/>
    <cellStyle name="20% - Accent3 26" xfId="765"/>
    <cellStyle name="20% - Accent3 27" xfId="766"/>
    <cellStyle name="20% - Accent3 28" xfId="767"/>
    <cellStyle name="20% - Accent3 29" xfId="768"/>
    <cellStyle name="20% - Accent3 3" xfId="769"/>
    <cellStyle name="20% - Accent3 3 2" xfId="770"/>
    <cellStyle name="20% - Accent3 3 2 2" xfId="771"/>
    <cellStyle name="20% - Accent3 3 3" xfId="772"/>
    <cellStyle name="20% - Accent3 3 4" xfId="773"/>
    <cellStyle name="20% - Accent3 30" xfId="774"/>
    <cellStyle name="20% - Accent3 4" xfId="775"/>
    <cellStyle name="20% - Accent3 4 2" xfId="776"/>
    <cellStyle name="20% - Accent3 4 2 2" xfId="777"/>
    <cellStyle name="20% - Accent3 4 3" xfId="778"/>
    <cellStyle name="20% - Accent3 4 4" xfId="779"/>
    <cellStyle name="20% - Accent3 5" xfId="780"/>
    <cellStyle name="20% - Accent3 5 2" xfId="781"/>
    <cellStyle name="20% - Accent3 5 2 2" xfId="782"/>
    <cellStyle name="20% - Accent3 5 3" xfId="783"/>
    <cellStyle name="20% - Accent3 5 4" xfId="784"/>
    <cellStyle name="20% - Accent3 6" xfId="785"/>
    <cellStyle name="20% - Accent3 6 2" xfId="786"/>
    <cellStyle name="20% - Accent3 6 2 2" xfId="787"/>
    <cellStyle name="20% - Accent3 6 3" xfId="788"/>
    <cellStyle name="20% - Accent3 6 3 2" xfId="789"/>
    <cellStyle name="20% - Accent3 6 4" xfId="790"/>
    <cellStyle name="20% - Accent3 6 5" xfId="791"/>
    <cellStyle name="20% - Accent3 6 6" xfId="792"/>
    <cellStyle name="20% - Accent3 7" xfId="793"/>
    <cellStyle name="20% - Accent3 7 10" xfId="794"/>
    <cellStyle name="20% - Accent3 7 10 2" xfId="795"/>
    <cellStyle name="20% - Accent3 7 11" xfId="796"/>
    <cellStyle name="20% - Accent3 7 11 2" xfId="797"/>
    <cellStyle name="20% - Accent3 7 12" xfId="798"/>
    <cellStyle name="20% - Accent3 7 13" xfId="799"/>
    <cellStyle name="20% - Accent3 7 2" xfId="800"/>
    <cellStyle name="20% - Accent3 7 2 2" xfId="801"/>
    <cellStyle name="20% - Accent3 7 3" xfId="802"/>
    <cellStyle name="20% - Accent3 7 3 2" xfId="803"/>
    <cellStyle name="20% - Accent3 7 4" xfId="804"/>
    <cellStyle name="20% - Accent3 7 4 2" xfId="805"/>
    <cellStyle name="20% - Accent3 7 5" xfId="806"/>
    <cellStyle name="20% - Accent3 7 5 2" xfId="807"/>
    <cellStyle name="20% - Accent3 7 6" xfId="808"/>
    <cellStyle name="20% - Accent3 7 6 2" xfId="809"/>
    <cellStyle name="20% - Accent3 7 7" xfId="810"/>
    <cellStyle name="20% - Accent3 7 7 2" xfId="811"/>
    <cellStyle name="20% - Accent3 7 8" xfId="812"/>
    <cellStyle name="20% - Accent3 7 8 2" xfId="813"/>
    <cellStyle name="20% - Accent3 7 9" xfId="814"/>
    <cellStyle name="20% - Accent3 7 9 2" xfId="815"/>
    <cellStyle name="20% - Accent3 8" xfId="816"/>
    <cellStyle name="20% - Accent3 8 2" xfId="817"/>
    <cellStyle name="20% - Accent3 8 3" xfId="818"/>
    <cellStyle name="20% - Accent3 9" xfId="819"/>
    <cellStyle name="20% - Accent3 9 2" xfId="820"/>
    <cellStyle name="20% - Accent3 9 3" xfId="821"/>
    <cellStyle name="20% - Accent4 10" xfId="822"/>
    <cellStyle name="20% - Accent4 10 2" xfId="823"/>
    <cellStyle name="20% - Accent4 10 3" xfId="824"/>
    <cellStyle name="20% - Accent4 11" xfId="825"/>
    <cellStyle name="20% - Accent4 11 2" xfId="826"/>
    <cellStyle name="20% - Accent4 11 3" xfId="827"/>
    <cellStyle name="20% - Accent4 12" xfId="828"/>
    <cellStyle name="20% - Accent4 12 10" xfId="829"/>
    <cellStyle name="20% - Accent4 12 10 2" xfId="830"/>
    <cellStyle name="20% - Accent4 12 11" xfId="831"/>
    <cellStyle name="20% - Accent4 12 11 2" xfId="832"/>
    <cellStyle name="20% - Accent4 12 12" xfId="833"/>
    <cellStyle name="20% - Accent4 12 12 2" xfId="834"/>
    <cellStyle name="20% - Accent4 12 13" xfId="835"/>
    <cellStyle name="20% - Accent4 12 13 2" xfId="836"/>
    <cellStyle name="20% - Accent4 12 14" xfId="837"/>
    <cellStyle name="20% - Accent4 12 14 2" xfId="838"/>
    <cellStyle name="20% - Accent4 12 15" xfId="839"/>
    <cellStyle name="20% - Accent4 12 15 2" xfId="840"/>
    <cellStyle name="20% - Accent4 12 16" xfId="841"/>
    <cellStyle name="20% - Accent4 12 16 2" xfId="842"/>
    <cellStyle name="20% - Accent4 12 17" xfId="843"/>
    <cellStyle name="20% - Accent4 12 17 2" xfId="844"/>
    <cellStyle name="20% - Accent4 12 18" xfId="845"/>
    <cellStyle name="20% - Accent4 12 18 2" xfId="846"/>
    <cellStyle name="20% - Accent4 12 19" xfId="847"/>
    <cellStyle name="20% - Accent4 12 19 2" xfId="848"/>
    <cellStyle name="20% - Accent4 12 2" xfId="849"/>
    <cellStyle name="20% - Accent4 12 2 2" xfId="850"/>
    <cellStyle name="20% - Accent4 12 20" xfId="851"/>
    <cellStyle name="20% - Accent4 12 20 2" xfId="852"/>
    <cellStyle name="20% - Accent4 12 21" xfId="853"/>
    <cellStyle name="20% - Accent4 12 21 2" xfId="854"/>
    <cellStyle name="20% - Accent4 12 22" xfId="855"/>
    <cellStyle name="20% - Accent4 12 22 2" xfId="856"/>
    <cellStyle name="20% - Accent4 12 23" xfId="857"/>
    <cellStyle name="20% - Accent4 12 23 2" xfId="858"/>
    <cellStyle name="20% - Accent4 12 24" xfId="859"/>
    <cellStyle name="20% - Accent4 12 24 2" xfId="860"/>
    <cellStyle name="20% - Accent4 12 25" xfId="861"/>
    <cellStyle name="20% - Accent4 12 25 2" xfId="862"/>
    <cellStyle name="20% - Accent4 12 26" xfId="863"/>
    <cellStyle name="20% - Accent4 12 26 2" xfId="864"/>
    <cellStyle name="20% - Accent4 12 27" xfId="865"/>
    <cellStyle name="20% - Accent4 12 27 2" xfId="866"/>
    <cellStyle name="20% - Accent4 12 28" xfId="867"/>
    <cellStyle name="20% - Accent4 12 28 2" xfId="868"/>
    <cellStyle name="20% - Accent4 12 29" xfId="869"/>
    <cellStyle name="20% - Accent4 12 29 2" xfId="870"/>
    <cellStyle name="20% - Accent4 12 3" xfId="871"/>
    <cellStyle name="20% - Accent4 12 3 2" xfId="872"/>
    <cellStyle name="20% - Accent4 12 30" xfId="873"/>
    <cellStyle name="20% - Accent4 12 30 2" xfId="874"/>
    <cellStyle name="20% - Accent4 12 31" xfId="875"/>
    <cellStyle name="20% - Accent4 12 4" xfId="876"/>
    <cellStyle name="20% - Accent4 12 4 2" xfId="877"/>
    <cellStyle name="20% - Accent4 12 5" xfId="878"/>
    <cellStyle name="20% - Accent4 12 5 2" xfId="879"/>
    <cellStyle name="20% - Accent4 12 6" xfId="880"/>
    <cellStyle name="20% - Accent4 12 6 2" xfId="881"/>
    <cellStyle name="20% - Accent4 12 7" xfId="882"/>
    <cellStyle name="20% - Accent4 12 7 2" xfId="883"/>
    <cellStyle name="20% - Accent4 12 8" xfId="884"/>
    <cellStyle name="20% - Accent4 12 8 2" xfId="885"/>
    <cellStyle name="20% - Accent4 12 9" xfId="886"/>
    <cellStyle name="20% - Accent4 12 9 2" xfId="887"/>
    <cellStyle name="20% - Accent4 13" xfId="888"/>
    <cellStyle name="20% - Accent4 13 2" xfId="889"/>
    <cellStyle name="20% - Accent4 14" xfId="890"/>
    <cellStyle name="20% - Accent4 14 2" xfId="891"/>
    <cellStyle name="20% - Accent4 15" xfId="892"/>
    <cellStyle name="20% - Accent4 15 2" xfId="893"/>
    <cellStyle name="20% - Accent4 16" xfId="894"/>
    <cellStyle name="20% - Accent4 16 2" xfId="895"/>
    <cellStyle name="20% - Accent4 17" xfId="896"/>
    <cellStyle name="20% - Accent4 18" xfId="897"/>
    <cellStyle name="20% - Accent4 19" xfId="898"/>
    <cellStyle name="20% - Accent4 2" xfId="899"/>
    <cellStyle name="20% - Accent4 2 10" xfId="900"/>
    <cellStyle name="20% - Accent4 2 10 2" xfId="901"/>
    <cellStyle name="20% - Accent4 2 11" xfId="902"/>
    <cellStyle name="20% - Accent4 2 11 2" xfId="903"/>
    <cellStyle name="20% - Accent4 2 12" xfId="904"/>
    <cellStyle name="20% - Accent4 2 13" xfId="905"/>
    <cellStyle name="20% - Accent4 2 14" xfId="906"/>
    <cellStyle name="20% - Accent4 2 15" xfId="907"/>
    <cellStyle name="20% - Accent4 2 16" xfId="908"/>
    <cellStyle name="20% - Accent4 2 17" xfId="909"/>
    <cellStyle name="20% - Accent4 2 18" xfId="910"/>
    <cellStyle name="20% - Accent4 2 19" xfId="911"/>
    <cellStyle name="20% - Accent4 2 2" xfId="912"/>
    <cellStyle name="20% - Accent4 2 2 2" xfId="913"/>
    <cellStyle name="20% - Accent4 2 2 3" xfId="914"/>
    <cellStyle name="20% - Accent4 2 20" xfId="915"/>
    <cellStyle name="20% - Accent4 2 21" xfId="916"/>
    <cellStyle name="20% - Accent4 2 22" xfId="917"/>
    <cellStyle name="20% - Accent4 2 23" xfId="918"/>
    <cellStyle name="20% - Accent4 2 24" xfId="919"/>
    <cellStyle name="20% - Accent4 2 25" xfId="920"/>
    <cellStyle name="20% - Accent4 2 3" xfId="921"/>
    <cellStyle name="20% - Accent4 2 3 2" xfId="922"/>
    <cellStyle name="20% - Accent4 2 3 3" xfId="923"/>
    <cellStyle name="20% - Accent4 2 4" xfId="924"/>
    <cellStyle name="20% - Accent4 2 4 2" xfId="925"/>
    <cellStyle name="20% - Accent4 2 4 3" xfId="926"/>
    <cellStyle name="20% - Accent4 2 5" xfId="927"/>
    <cellStyle name="20% - Accent4 2 5 2" xfId="928"/>
    <cellStyle name="20% - Accent4 2 5 3" xfId="929"/>
    <cellStyle name="20% - Accent4 2 6" xfId="930"/>
    <cellStyle name="20% - Accent4 2 6 2" xfId="931"/>
    <cellStyle name="20% - Accent4 2 6 3" xfId="932"/>
    <cellStyle name="20% - Accent4 2 7" xfId="933"/>
    <cellStyle name="20% - Accent4 2 7 2" xfId="934"/>
    <cellStyle name="20% - Accent4 2 7 3" xfId="935"/>
    <cellStyle name="20% - Accent4 2 8" xfId="936"/>
    <cellStyle name="20% - Accent4 2 8 2" xfId="937"/>
    <cellStyle name="20% - Accent4 2 8 3" xfId="938"/>
    <cellStyle name="20% - Accent4 2 9" xfId="939"/>
    <cellStyle name="20% - Accent4 20" xfId="940"/>
    <cellStyle name="20% - Accent4 21" xfId="941"/>
    <cellStyle name="20% - Accent4 22" xfId="942"/>
    <cellStyle name="20% - Accent4 23" xfId="943"/>
    <cellStyle name="20% - Accent4 24" xfId="944"/>
    <cellStyle name="20% - Accent4 25" xfId="945"/>
    <cellStyle name="20% - Accent4 26" xfId="946"/>
    <cellStyle name="20% - Accent4 27" xfId="947"/>
    <cellStyle name="20% - Accent4 28" xfId="948"/>
    <cellStyle name="20% - Accent4 29" xfId="949"/>
    <cellStyle name="20% - Accent4 3" xfId="950"/>
    <cellStyle name="20% - Accent4 3 2" xfId="951"/>
    <cellStyle name="20% - Accent4 3 2 2" xfId="952"/>
    <cellStyle name="20% - Accent4 3 3" xfId="953"/>
    <cellStyle name="20% - Accent4 3 4" xfId="954"/>
    <cellStyle name="20% - Accent4 30" xfId="955"/>
    <cellStyle name="20% - Accent4 4" xfId="956"/>
    <cellStyle name="20% - Accent4 4 2" xfId="957"/>
    <cellStyle name="20% - Accent4 4 2 2" xfId="958"/>
    <cellStyle name="20% - Accent4 4 3" xfId="959"/>
    <cellStyle name="20% - Accent4 4 4" xfId="960"/>
    <cellStyle name="20% - Accent4 5" xfId="961"/>
    <cellStyle name="20% - Accent4 5 2" xfId="962"/>
    <cellStyle name="20% - Accent4 5 2 2" xfId="963"/>
    <cellStyle name="20% - Accent4 5 3" xfId="964"/>
    <cellStyle name="20% - Accent4 5 4" xfId="965"/>
    <cellStyle name="20% - Accent4 6" xfId="966"/>
    <cellStyle name="20% - Accent4 6 2" xfId="967"/>
    <cellStyle name="20% - Accent4 6 2 2" xfId="968"/>
    <cellStyle name="20% - Accent4 6 3" xfId="969"/>
    <cellStyle name="20% - Accent4 6 3 2" xfId="970"/>
    <cellStyle name="20% - Accent4 6 4" xfId="971"/>
    <cellStyle name="20% - Accent4 6 5" xfId="972"/>
    <cellStyle name="20% - Accent4 6 6" xfId="973"/>
    <cellStyle name="20% - Accent4 7" xfId="974"/>
    <cellStyle name="20% - Accent4 7 10" xfId="975"/>
    <cellStyle name="20% - Accent4 7 10 2" xfId="976"/>
    <cellStyle name="20% - Accent4 7 11" xfId="977"/>
    <cellStyle name="20% - Accent4 7 11 2" xfId="978"/>
    <cellStyle name="20% - Accent4 7 12" xfId="979"/>
    <cellStyle name="20% - Accent4 7 13" xfId="980"/>
    <cellStyle name="20% - Accent4 7 2" xfId="981"/>
    <cellStyle name="20% - Accent4 7 2 2" xfId="982"/>
    <cellStyle name="20% - Accent4 7 3" xfId="983"/>
    <cellStyle name="20% - Accent4 7 3 2" xfId="984"/>
    <cellStyle name="20% - Accent4 7 4" xfId="985"/>
    <cellStyle name="20% - Accent4 7 4 2" xfId="986"/>
    <cellStyle name="20% - Accent4 7 5" xfId="987"/>
    <cellStyle name="20% - Accent4 7 5 2" xfId="988"/>
    <cellStyle name="20% - Accent4 7 6" xfId="989"/>
    <cellStyle name="20% - Accent4 7 6 2" xfId="990"/>
    <cellStyle name="20% - Accent4 7 7" xfId="991"/>
    <cellStyle name="20% - Accent4 7 7 2" xfId="992"/>
    <cellStyle name="20% - Accent4 7 8" xfId="993"/>
    <cellStyle name="20% - Accent4 7 8 2" xfId="994"/>
    <cellStyle name="20% - Accent4 7 9" xfId="995"/>
    <cellStyle name="20% - Accent4 7 9 2" xfId="996"/>
    <cellStyle name="20% - Accent4 8" xfId="997"/>
    <cellStyle name="20% - Accent4 8 2" xfId="998"/>
    <cellStyle name="20% - Accent4 8 3" xfId="999"/>
    <cellStyle name="20% - Accent4 9" xfId="1000"/>
    <cellStyle name="20% - Accent4 9 2" xfId="1001"/>
    <cellStyle name="20% - Accent4 9 3" xfId="1002"/>
    <cellStyle name="20% - Accent5 10" xfId="1003"/>
    <cellStyle name="20% - Accent5 10 2" xfId="1004"/>
    <cellStyle name="20% - Accent5 10 3" xfId="1005"/>
    <cellStyle name="20% - Accent5 11" xfId="1006"/>
    <cellStyle name="20% - Accent5 11 2" xfId="1007"/>
    <cellStyle name="20% - Accent5 11 3" xfId="1008"/>
    <cellStyle name="20% - Accent5 12" xfId="1009"/>
    <cellStyle name="20% - Accent5 12 10" xfId="1010"/>
    <cellStyle name="20% - Accent5 12 10 2" xfId="1011"/>
    <cellStyle name="20% - Accent5 12 11" xfId="1012"/>
    <cellStyle name="20% - Accent5 12 11 2" xfId="1013"/>
    <cellStyle name="20% - Accent5 12 12" xfId="1014"/>
    <cellStyle name="20% - Accent5 12 12 2" xfId="1015"/>
    <cellStyle name="20% - Accent5 12 13" xfId="1016"/>
    <cellStyle name="20% - Accent5 12 13 2" xfId="1017"/>
    <cellStyle name="20% - Accent5 12 14" xfId="1018"/>
    <cellStyle name="20% - Accent5 12 14 2" xfId="1019"/>
    <cellStyle name="20% - Accent5 12 15" xfId="1020"/>
    <cellStyle name="20% - Accent5 12 15 2" xfId="1021"/>
    <cellStyle name="20% - Accent5 12 16" xfId="1022"/>
    <cellStyle name="20% - Accent5 12 16 2" xfId="1023"/>
    <cellStyle name="20% - Accent5 12 17" xfId="1024"/>
    <cellStyle name="20% - Accent5 12 17 2" xfId="1025"/>
    <cellStyle name="20% - Accent5 12 18" xfId="1026"/>
    <cellStyle name="20% - Accent5 12 18 2" xfId="1027"/>
    <cellStyle name="20% - Accent5 12 19" xfId="1028"/>
    <cellStyle name="20% - Accent5 12 19 2" xfId="1029"/>
    <cellStyle name="20% - Accent5 12 2" xfId="1030"/>
    <cellStyle name="20% - Accent5 12 2 2" xfId="1031"/>
    <cellStyle name="20% - Accent5 12 20" xfId="1032"/>
    <cellStyle name="20% - Accent5 12 20 2" xfId="1033"/>
    <cellStyle name="20% - Accent5 12 21" xfId="1034"/>
    <cellStyle name="20% - Accent5 12 21 2" xfId="1035"/>
    <cellStyle name="20% - Accent5 12 22" xfId="1036"/>
    <cellStyle name="20% - Accent5 12 22 2" xfId="1037"/>
    <cellStyle name="20% - Accent5 12 23" xfId="1038"/>
    <cellStyle name="20% - Accent5 12 23 2" xfId="1039"/>
    <cellStyle name="20% - Accent5 12 24" xfId="1040"/>
    <cellStyle name="20% - Accent5 12 24 2" xfId="1041"/>
    <cellStyle name="20% - Accent5 12 25" xfId="1042"/>
    <cellStyle name="20% - Accent5 12 25 2" xfId="1043"/>
    <cellStyle name="20% - Accent5 12 26" xfId="1044"/>
    <cellStyle name="20% - Accent5 12 26 2" xfId="1045"/>
    <cellStyle name="20% - Accent5 12 27" xfId="1046"/>
    <cellStyle name="20% - Accent5 12 27 2" xfId="1047"/>
    <cellStyle name="20% - Accent5 12 28" xfId="1048"/>
    <cellStyle name="20% - Accent5 12 28 2" xfId="1049"/>
    <cellStyle name="20% - Accent5 12 29" xfId="1050"/>
    <cellStyle name="20% - Accent5 12 29 2" xfId="1051"/>
    <cellStyle name="20% - Accent5 12 3" xfId="1052"/>
    <cellStyle name="20% - Accent5 12 3 2" xfId="1053"/>
    <cellStyle name="20% - Accent5 12 30" xfId="1054"/>
    <cellStyle name="20% - Accent5 12 30 2" xfId="1055"/>
    <cellStyle name="20% - Accent5 12 31" xfId="1056"/>
    <cellStyle name="20% - Accent5 12 4" xfId="1057"/>
    <cellStyle name="20% - Accent5 12 4 2" xfId="1058"/>
    <cellStyle name="20% - Accent5 12 5" xfId="1059"/>
    <cellStyle name="20% - Accent5 12 5 2" xfId="1060"/>
    <cellStyle name="20% - Accent5 12 6" xfId="1061"/>
    <cellStyle name="20% - Accent5 12 6 2" xfId="1062"/>
    <cellStyle name="20% - Accent5 12 7" xfId="1063"/>
    <cellStyle name="20% - Accent5 12 7 2" xfId="1064"/>
    <cellStyle name="20% - Accent5 12 8" xfId="1065"/>
    <cellStyle name="20% - Accent5 12 8 2" xfId="1066"/>
    <cellStyle name="20% - Accent5 12 9" xfId="1067"/>
    <cellStyle name="20% - Accent5 12 9 2" xfId="1068"/>
    <cellStyle name="20% - Accent5 13" xfId="1069"/>
    <cellStyle name="20% - Accent5 13 2" xfId="1070"/>
    <cellStyle name="20% - Accent5 14" xfId="1071"/>
    <cellStyle name="20% - Accent5 14 2" xfId="1072"/>
    <cellStyle name="20% - Accent5 15" xfId="1073"/>
    <cellStyle name="20% - Accent5 15 2" xfId="1074"/>
    <cellStyle name="20% - Accent5 16" xfId="1075"/>
    <cellStyle name="20% - Accent5 16 2" xfId="1076"/>
    <cellStyle name="20% - Accent5 17" xfId="1077"/>
    <cellStyle name="20% - Accent5 18" xfId="1078"/>
    <cellStyle name="20% - Accent5 19" xfId="1079"/>
    <cellStyle name="20% - Accent5 2" xfId="1080"/>
    <cellStyle name="20% - Accent5 2 10" xfId="1081"/>
    <cellStyle name="20% - Accent5 2 10 2" xfId="1082"/>
    <cellStyle name="20% - Accent5 2 11" xfId="1083"/>
    <cellStyle name="20% - Accent5 2 11 2" xfId="1084"/>
    <cellStyle name="20% - Accent5 2 12" xfId="1085"/>
    <cellStyle name="20% - Accent5 2 13" xfId="1086"/>
    <cellStyle name="20% - Accent5 2 14" xfId="1087"/>
    <cellStyle name="20% - Accent5 2 15" xfId="1088"/>
    <cellStyle name="20% - Accent5 2 16" xfId="1089"/>
    <cellStyle name="20% - Accent5 2 17" xfId="1090"/>
    <cellStyle name="20% - Accent5 2 18" xfId="1091"/>
    <cellStyle name="20% - Accent5 2 19" xfId="1092"/>
    <cellStyle name="20% - Accent5 2 2" xfId="1093"/>
    <cellStyle name="20% - Accent5 2 2 2" xfId="1094"/>
    <cellStyle name="20% - Accent5 2 2 3" xfId="1095"/>
    <cellStyle name="20% - Accent5 2 20" xfId="1096"/>
    <cellStyle name="20% - Accent5 2 21" xfId="1097"/>
    <cellStyle name="20% - Accent5 2 22" xfId="1098"/>
    <cellStyle name="20% - Accent5 2 23" xfId="1099"/>
    <cellStyle name="20% - Accent5 2 24" xfId="1100"/>
    <cellStyle name="20% - Accent5 2 3" xfId="1101"/>
    <cellStyle name="20% - Accent5 2 3 2" xfId="1102"/>
    <cellStyle name="20% - Accent5 2 3 3" xfId="1103"/>
    <cellStyle name="20% - Accent5 2 4" xfId="1104"/>
    <cellStyle name="20% - Accent5 2 4 2" xfId="1105"/>
    <cellStyle name="20% - Accent5 2 4 3" xfId="1106"/>
    <cellStyle name="20% - Accent5 2 5" xfId="1107"/>
    <cellStyle name="20% - Accent5 2 5 2" xfId="1108"/>
    <cellStyle name="20% - Accent5 2 5 3" xfId="1109"/>
    <cellStyle name="20% - Accent5 2 6" xfId="1110"/>
    <cellStyle name="20% - Accent5 2 6 2" xfId="1111"/>
    <cellStyle name="20% - Accent5 2 6 3" xfId="1112"/>
    <cellStyle name="20% - Accent5 2 7" xfId="1113"/>
    <cellStyle name="20% - Accent5 2 7 2" xfId="1114"/>
    <cellStyle name="20% - Accent5 2 7 3" xfId="1115"/>
    <cellStyle name="20% - Accent5 2 8" xfId="1116"/>
    <cellStyle name="20% - Accent5 2 8 2" xfId="1117"/>
    <cellStyle name="20% - Accent5 2 8 3" xfId="1118"/>
    <cellStyle name="20% - Accent5 2 9" xfId="1119"/>
    <cellStyle name="20% - Accent5 20" xfId="1120"/>
    <cellStyle name="20% - Accent5 21" xfId="1121"/>
    <cellStyle name="20% - Accent5 22" xfId="1122"/>
    <cellStyle name="20% - Accent5 23" xfId="1123"/>
    <cellStyle name="20% - Accent5 24" xfId="1124"/>
    <cellStyle name="20% - Accent5 25" xfId="1125"/>
    <cellStyle name="20% - Accent5 26" xfId="1126"/>
    <cellStyle name="20% - Accent5 27" xfId="1127"/>
    <cellStyle name="20% - Accent5 28" xfId="1128"/>
    <cellStyle name="20% - Accent5 29" xfId="1129"/>
    <cellStyle name="20% - Accent5 3" xfId="1130"/>
    <cellStyle name="20% - Accent5 3 2" xfId="1131"/>
    <cellStyle name="20% - Accent5 3 2 2" xfId="1132"/>
    <cellStyle name="20% - Accent5 3 3" xfId="1133"/>
    <cellStyle name="20% - Accent5 3 4" xfId="1134"/>
    <cellStyle name="20% - Accent5 4" xfId="1135"/>
    <cellStyle name="20% - Accent5 4 2" xfId="1136"/>
    <cellStyle name="20% - Accent5 4 2 2" xfId="1137"/>
    <cellStyle name="20% - Accent5 4 3" xfId="1138"/>
    <cellStyle name="20% - Accent5 4 4" xfId="1139"/>
    <cellStyle name="20% - Accent5 5" xfId="1140"/>
    <cellStyle name="20% - Accent5 5 2" xfId="1141"/>
    <cellStyle name="20% - Accent5 5 2 2" xfId="1142"/>
    <cellStyle name="20% - Accent5 5 3" xfId="1143"/>
    <cellStyle name="20% - Accent5 5 4" xfId="1144"/>
    <cellStyle name="20% - Accent5 6" xfId="1145"/>
    <cellStyle name="20% - Accent5 6 2" xfId="1146"/>
    <cellStyle name="20% - Accent5 6 2 2" xfId="1147"/>
    <cellStyle name="20% - Accent5 6 3" xfId="1148"/>
    <cellStyle name="20% - Accent5 6 3 2" xfId="1149"/>
    <cellStyle name="20% - Accent5 6 4" xfId="1150"/>
    <cellStyle name="20% - Accent5 6 5" xfId="1151"/>
    <cellStyle name="20% - Accent5 6 6" xfId="1152"/>
    <cellStyle name="20% - Accent5 7" xfId="1153"/>
    <cellStyle name="20% - Accent5 7 10" xfId="1154"/>
    <cellStyle name="20% - Accent5 7 10 2" xfId="1155"/>
    <cellStyle name="20% - Accent5 7 11" xfId="1156"/>
    <cellStyle name="20% - Accent5 7 11 2" xfId="1157"/>
    <cellStyle name="20% - Accent5 7 12" xfId="1158"/>
    <cellStyle name="20% - Accent5 7 13" xfId="1159"/>
    <cellStyle name="20% - Accent5 7 2" xfId="1160"/>
    <cellStyle name="20% - Accent5 7 2 2" xfId="1161"/>
    <cellStyle name="20% - Accent5 7 3" xfId="1162"/>
    <cellStyle name="20% - Accent5 7 3 2" xfId="1163"/>
    <cellStyle name="20% - Accent5 7 4" xfId="1164"/>
    <cellStyle name="20% - Accent5 7 4 2" xfId="1165"/>
    <cellStyle name="20% - Accent5 7 5" xfId="1166"/>
    <cellStyle name="20% - Accent5 7 5 2" xfId="1167"/>
    <cellStyle name="20% - Accent5 7 6" xfId="1168"/>
    <cellStyle name="20% - Accent5 7 6 2" xfId="1169"/>
    <cellStyle name="20% - Accent5 7 7" xfId="1170"/>
    <cellStyle name="20% - Accent5 7 7 2" xfId="1171"/>
    <cellStyle name="20% - Accent5 7 8" xfId="1172"/>
    <cellStyle name="20% - Accent5 7 8 2" xfId="1173"/>
    <cellStyle name="20% - Accent5 7 9" xfId="1174"/>
    <cellStyle name="20% - Accent5 7 9 2" xfId="1175"/>
    <cellStyle name="20% - Accent5 8" xfId="1176"/>
    <cellStyle name="20% - Accent5 8 2" xfId="1177"/>
    <cellStyle name="20% - Accent5 8 3" xfId="1178"/>
    <cellStyle name="20% - Accent5 9" xfId="1179"/>
    <cellStyle name="20% - Accent5 9 2" xfId="1180"/>
    <cellStyle name="20% - Accent5 9 3" xfId="1181"/>
    <cellStyle name="20% - Accent6 10" xfId="1182"/>
    <cellStyle name="20% - Accent6 10 2" xfId="1183"/>
    <cellStyle name="20% - Accent6 10 3" xfId="1184"/>
    <cellStyle name="20% - Accent6 11" xfId="1185"/>
    <cellStyle name="20% - Accent6 11 2" xfId="1186"/>
    <cellStyle name="20% - Accent6 11 3" xfId="1187"/>
    <cellStyle name="20% - Accent6 12" xfId="1188"/>
    <cellStyle name="20% - Accent6 12 10" xfId="1189"/>
    <cellStyle name="20% - Accent6 12 10 2" xfId="1190"/>
    <cellStyle name="20% - Accent6 12 11" xfId="1191"/>
    <cellStyle name="20% - Accent6 12 11 2" xfId="1192"/>
    <cellStyle name="20% - Accent6 12 12" xfId="1193"/>
    <cellStyle name="20% - Accent6 12 12 2" xfId="1194"/>
    <cellStyle name="20% - Accent6 12 13" xfId="1195"/>
    <cellStyle name="20% - Accent6 12 13 2" xfId="1196"/>
    <cellStyle name="20% - Accent6 12 14" xfId="1197"/>
    <cellStyle name="20% - Accent6 12 14 2" xfId="1198"/>
    <cellStyle name="20% - Accent6 12 15" xfId="1199"/>
    <cellStyle name="20% - Accent6 12 15 2" xfId="1200"/>
    <cellStyle name="20% - Accent6 12 16" xfId="1201"/>
    <cellStyle name="20% - Accent6 12 16 2" xfId="1202"/>
    <cellStyle name="20% - Accent6 12 17" xfId="1203"/>
    <cellStyle name="20% - Accent6 12 17 2" xfId="1204"/>
    <cellStyle name="20% - Accent6 12 18" xfId="1205"/>
    <cellStyle name="20% - Accent6 12 18 2" xfId="1206"/>
    <cellStyle name="20% - Accent6 12 19" xfId="1207"/>
    <cellStyle name="20% - Accent6 12 19 2" xfId="1208"/>
    <cellStyle name="20% - Accent6 12 2" xfId="1209"/>
    <cellStyle name="20% - Accent6 12 2 2" xfId="1210"/>
    <cellStyle name="20% - Accent6 12 20" xfId="1211"/>
    <cellStyle name="20% - Accent6 12 20 2" xfId="1212"/>
    <cellStyle name="20% - Accent6 12 21" xfId="1213"/>
    <cellStyle name="20% - Accent6 12 21 2" xfId="1214"/>
    <cellStyle name="20% - Accent6 12 22" xfId="1215"/>
    <cellStyle name="20% - Accent6 12 22 2" xfId="1216"/>
    <cellStyle name="20% - Accent6 12 23" xfId="1217"/>
    <cellStyle name="20% - Accent6 12 23 2" xfId="1218"/>
    <cellStyle name="20% - Accent6 12 24" xfId="1219"/>
    <cellStyle name="20% - Accent6 12 24 2" xfId="1220"/>
    <cellStyle name="20% - Accent6 12 25" xfId="1221"/>
    <cellStyle name="20% - Accent6 12 25 2" xfId="1222"/>
    <cellStyle name="20% - Accent6 12 26" xfId="1223"/>
    <cellStyle name="20% - Accent6 12 26 2" xfId="1224"/>
    <cellStyle name="20% - Accent6 12 27" xfId="1225"/>
    <cellStyle name="20% - Accent6 12 27 2" xfId="1226"/>
    <cellStyle name="20% - Accent6 12 28" xfId="1227"/>
    <cellStyle name="20% - Accent6 12 28 2" xfId="1228"/>
    <cellStyle name="20% - Accent6 12 29" xfId="1229"/>
    <cellStyle name="20% - Accent6 12 29 2" xfId="1230"/>
    <cellStyle name="20% - Accent6 12 3" xfId="1231"/>
    <cellStyle name="20% - Accent6 12 3 2" xfId="1232"/>
    <cellStyle name="20% - Accent6 12 30" xfId="1233"/>
    <cellStyle name="20% - Accent6 12 30 2" xfId="1234"/>
    <cellStyle name="20% - Accent6 12 31" xfId="1235"/>
    <cellStyle name="20% - Accent6 12 4" xfId="1236"/>
    <cellStyle name="20% - Accent6 12 4 2" xfId="1237"/>
    <cellStyle name="20% - Accent6 12 5" xfId="1238"/>
    <cellStyle name="20% - Accent6 12 5 2" xfId="1239"/>
    <cellStyle name="20% - Accent6 12 6" xfId="1240"/>
    <cellStyle name="20% - Accent6 12 6 2" xfId="1241"/>
    <cellStyle name="20% - Accent6 12 7" xfId="1242"/>
    <cellStyle name="20% - Accent6 12 7 2" xfId="1243"/>
    <cellStyle name="20% - Accent6 12 8" xfId="1244"/>
    <cellStyle name="20% - Accent6 12 8 2" xfId="1245"/>
    <cellStyle name="20% - Accent6 12 9" xfId="1246"/>
    <cellStyle name="20% - Accent6 12 9 2" xfId="1247"/>
    <cellStyle name="20% - Accent6 13" xfId="1248"/>
    <cellStyle name="20% - Accent6 13 2" xfId="1249"/>
    <cellStyle name="20% - Accent6 14" xfId="1250"/>
    <cellStyle name="20% - Accent6 14 2" xfId="1251"/>
    <cellStyle name="20% - Accent6 15" xfId="1252"/>
    <cellStyle name="20% - Accent6 15 2" xfId="1253"/>
    <cellStyle name="20% - Accent6 16" xfId="1254"/>
    <cellStyle name="20% - Accent6 16 2" xfId="1255"/>
    <cellStyle name="20% - Accent6 17" xfId="1256"/>
    <cellStyle name="20% - Accent6 18" xfId="1257"/>
    <cellStyle name="20% - Accent6 19" xfId="1258"/>
    <cellStyle name="20% - Accent6 2" xfId="1259"/>
    <cellStyle name="20% - Accent6 2 10" xfId="1260"/>
    <cellStyle name="20% - Accent6 2 10 2" xfId="1261"/>
    <cellStyle name="20% - Accent6 2 11" xfId="1262"/>
    <cellStyle name="20% - Accent6 2 11 2" xfId="1263"/>
    <cellStyle name="20% - Accent6 2 12" xfId="1264"/>
    <cellStyle name="20% - Accent6 2 13" xfId="1265"/>
    <cellStyle name="20% - Accent6 2 14" xfId="1266"/>
    <cellStyle name="20% - Accent6 2 15" xfId="1267"/>
    <cellStyle name="20% - Accent6 2 16" xfId="1268"/>
    <cellStyle name="20% - Accent6 2 17" xfId="1269"/>
    <cellStyle name="20% - Accent6 2 18" xfId="1270"/>
    <cellStyle name="20% - Accent6 2 19" xfId="1271"/>
    <cellStyle name="20% - Accent6 2 2" xfId="1272"/>
    <cellStyle name="20% - Accent6 2 2 2" xfId="1273"/>
    <cellStyle name="20% - Accent6 2 2 3" xfId="1274"/>
    <cellStyle name="20% - Accent6 2 20" xfId="1275"/>
    <cellStyle name="20% - Accent6 2 21" xfId="1276"/>
    <cellStyle name="20% - Accent6 2 22" xfId="1277"/>
    <cellStyle name="20% - Accent6 2 23" xfId="1278"/>
    <cellStyle name="20% - Accent6 2 24" xfId="1279"/>
    <cellStyle name="20% - Accent6 2 25" xfId="1280"/>
    <cellStyle name="20% - Accent6 2 3" xfId="1281"/>
    <cellStyle name="20% - Accent6 2 3 2" xfId="1282"/>
    <cellStyle name="20% - Accent6 2 3 3" xfId="1283"/>
    <cellStyle name="20% - Accent6 2 4" xfId="1284"/>
    <cellStyle name="20% - Accent6 2 4 2" xfId="1285"/>
    <cellStyle name="20% - Accent6 2 4 3" xfId="1286"/>
    <cellStyle name="20% - Accent6 2 5" xfId="1287"/>
    <cellStyle name="20% - Accent6 2 5 2" xfId="1288"/>
    <cellStyle name="20% - Accent6 2 5 3" xfId="1289"/>
    <cellStyle name="20% - Accent6 2 6" xfId="1290"/>
    <cellStyle name="20% - Accent6 2 6 2" xfId="1291"/>
    <cellStyle name="20% - Accent6 2 6 3" xfId="1292"/>
    <cellStyle name="20% - Accent6 2 7" xfId="1293"/>
    <cellStyle name="20% - Accent6 2 7 2" xfId="1294"/>
    <cellStyle name="20% - Accent6 2 7 3" xfId="1295"/>
    <cellStyle name="20% - Accent6 2 8" xfId="1296"/>
    <cellStyle name="20% - Accent6 2 8 2" xfId="1297"/>
    <cellStyle name="20% - Accent6 2 8 3" xfId="1298"/>
    <cellStyle name="20% - Accent6 2 9" xfId="1299"/>
    <cellStyle name="20% - Accent6 20" xfId="1300"/>
    <cellStyle name="20% - Accent6 21" xfId="1301"/>
    <cellStyle name="20% - Accent6 22" xfId="1302"/>
    <cellStyle name="20% - Accent6 23" xfId="1303"/>
    <cellStyle name="20% - Accent6 24" xfId="1304"/>
    <cellStyle name="20% - Accent6 25" xfId="1305"/>
    <cellStyle name="20% - Accent6 26" xfId="1306"/>
    <cellStyle name="20% - Accent6 27" xfId="1307"/>
    <cellStyle name="20% - Accent6 28" xfId="1308"/>
    <cellStyle name="20% - Accent6 29" xfId="1309"/>
    <cellStyle name="20% - Accent6 3" xfId="1310"/>
    <cellStyle name="20% - Accent6 3 2" xfId="1311"/>
    <cellStyle name="20% - Accent6 3 2 2" xfId="1312"/>
    <cellStyle name="20% - Accent6 3 3" xfId="1313"/>
    <cellStyle name="20% - Accent6 3 4" xfId="1314"/>
    <cellStyle name="20% - Accent6 30" xfId="1315"/>
    <cellStyle name="20% - Accent6 4" xfId="1316"/>
    <cellStyle name="20% - Accent6 4 2" xfId="1317"/>
    <cellStyle name="20% - Accent6 4 2 2" xfId="1318"/>
    <cellStyle name="20% - Accent6 4 3" xfId="1319"/>
    <cellStyle name="20% - Accent6 4 4" xfId="1320"/>
    <cellStyle name="20% - Accent6 5" xfId="1321"/>
    <cellStyle name="20% - Accent6 5 2" xfId="1322"/>
    <cellStyle name="20% - Accent6 5 2 2" xfId="1323"/>
    <cellStyle name="20% - Accent6 5 3" xfId="1324"/>
    <cellStyle name="20% - Accent6 5 4" xfId="1325"/>
    <cellStyle name="20% - Accent6 6" xfId="1326"/>
    <cellStyle name="20% - Accent6 6 2" xfId="1327"/>
    <cellStyle name="20% - Accent6 6 2 2" xfId="1328"/>
    <cellStyle name="20% - Accent6 6 3" xfId="1329"/>
    <cellStyle name="20% - Accent6 6 3 2" xfId="1330"/>
    <cellStyle name="20% - Accent6 6 4" xfId="1331"/>
    <cellStyle name="20% - Accent6 6 5" xfId="1332"/>
    <cellStyle name="20% - Accent6 6 6" xfId="1333"/>
    <cellStyle name="20% - Accent6 7" xfId="1334"/>
    <cellStyle name="20% - Accent6 7 10" xfId="1335"/>
    <cellStyle name="20% - Accent6 7 10 2" xfId="1336"/>
    <cellStyle name="20% - Accent6 7 11" xfId="1337"/>
    <cellStyle name="20% - Accent6 7 11 2" xfId="1338"/>
    <cellStyle name="20% - Accent6 7 12" xfId="1339"/>
    <cellStyle name="20% - Accent6 7 13" xfId="1340"/>
    <cellStyle name="20% - Accent6 7 2" xfId="1341"/>
    <cellStyle name="20% - Accent6 7 2 2" xfId="1342"/>
    <cellStyle name="20% - Accent6 7 3" xfId="1343"/>
    <cellStyle name="20% - Accent6 7 3 2" xfId="1344"/>
    <cellStyle name="20% - Accent6 7 4" xfId="1345"/>
    <cellStyle name="20% - Accent6 7 4 2" xfId="1346"/>
    <cellStyle name="20% - Accent6 7 5" xfId="1347"/>
    <cellStyle name="20% - Accent6 7 5 2" xfId="1348"/>
    <cellStyle name="20% - Accent6 7 6" xfId="1349"/>
    <cellStyle name="20% - Accent6 7 6 2" xfId="1350"/>
    <cellStyle name="20% - Accent6 7 7" xfId="1351"/>
    <cellStyle name="20% - Accent6 7 7 2" xfId="1352"/>
    <cellStyle name="20% - Accent6 7 8" xfId="1353"/>
    <cellStyle name="20% - Accent6 7 8 2" xfId="1354"/>
    <cellStyle name="20% - Accent6 7 9" xfId="1355"/>
    <cellStyle name="20% - Accent6 7 9 2" xfId="1356"/>
    <cellStyle name="20% - Accent6 8" xfId="1357"/>
    <cellStyle name="20% - Accent6 8 2" xfId="1358"/>
    <cellStyle name="20% - Accent6 8 3" xfId="1359"/>
    <cellStyle name="20% - Accent6 9" xfId="1360"/>
    <cellStyle name="20% - Accent6 9 2" xfId="1361"/>
    <cellStyle name="20% - Accent6 9 3" xfId="1362"/>
    <cellStyle name="40% - Accent1 10" xfId="1363"/>
    <cellStyle name="40% - Accent1 10 2" xfId="1364"/>
    <cellStyle name="40% - Accent1 10 3" xfId="1365"/>
    <cellStyle name="40% - Accent1 11" xfId="1366"/>
    <cellStyle name="40% - Accent1 11 2" xfId="1367"/>
    <cellStyle name="40% - Accent1 11 3" xfId="1368"/>
    <cellStyle name="40% - Accent1 12" xfId="1369"/>
    <cellStyle name="40% - Accent1 12 10" xfId="1370"/>
    <cellStyle name="40% - Accent1 12 10 2" xfId="1371"/>
    <cellStyle name="40% - Accent1 12 11" xfId="1372"/>
    <cellStyle name="40% - Accent1 12 11 2" xfId="1373"/>
    <cellStyle name="40% - Accent1 12 12" xfId="1374"/>
    <cellStyle name="40% - Accent1 12 12 2" xfId="1375"/>
    <cellStyle name="40% - Accent1 12 13" xfId="1376"/>
    <cellStyle name="40% - Accent1 12 13 2" xfId="1377"/>
    <cellStyle name="40% - Accent1 12 14" xfId="1378"/>
    <cellStyle name="40% - Accent1 12 14 2" xfId="1379"/>
    <cellStyle name="40% - Accent1 12 15" xfId="1380"/>
    <cellStyle name="40% - Accent1 12 15 2" xfId="1381"/>
    <cellStyle name="40% - Accent1 12 16" xfId="1382"/>
    <cellStyle name="40% - Accent1 12 16 2" xfId="1383"/>
    <cellStyle name="40% - Accent1 12 17" xfId="1384"/>
    <cellStyle name="40% - Accent1 12 17 2" xfId="1385"/>
    <cellStyle name="40% - Accent1 12 18" xfId="1386"/>
    <cellStyle name="40% - Accent1 12 18 2" xfId="1387"/>
    <cellStyle name="40% - Accent1 12 19" xfId="1388"/>
    <cellStyle name="40% - Accent1 12 19 2" xfId="1389"/>
    <cellStyle name="40% - Accent1 12 2" xfId="1390"/>
    <cellStyle name="40% - Accent1 12 2 2" xfId="1391"/>
    <cellStyle name="40% - Accent1 12 20" xfId="1392"/>
    <cellStyle name="40% - Accent1 12 20 2" xfId="1393"/>
    <cellStyle name="40% - Accent1 12 21" xfId="1394"/>
    <cellStyle name="40% - Accent1 12 21 2" xfId="1395"/>
    <cellStyle name="40% - Accent1 12 22" xfId="1396"/>
    <cellStyle name="40% - Accent1 12 22 2" xfId="1397"/>
    <cellStyle name="40% - Accent1 12 23" xfId="1398"/>
    <cellStyle name="40% - Accent1 12 23 2" xfId="1399"/>
    <cellStyle name="40% - Accent1 12 24" xfId="1400"/>
    <cellStyle name="40% - Accent1 12 24 2" xfId="1401"/>
    <cellStyle name="40% - Accent1 12 25" xfId="1402"/>
    <cellStyle name="40% - Accent1 12 25 2" xfId="1403"/>
    <cellStyle name="40% - Accent1 12 26" xfId="1404"/>
    <cellStyle name="40% - Accent1 12 26 2" xfId="1405"/>
    <cellStyle name="40% - Accent1 12 27" xfId="1406"/>
    <cellStyle name="40% - Accent1 12 27 2" xfId="1407"/>
    <cellStyle name="40% - Accent1 12 28" xfId="1408"/>
    <cellStyle name="40% - Accent1 12 28 2" xfId="1409"/>
    <cellStyle name="40% - Accent1 12 29" xfId="1410"/>
    <cellStyle name="40% - Accent1 12 29 2" xfId="1411"/>
    <cellStyle name="40% - Accent1 12 3" xfId="1412"/>
    <cellStyle name="40% - Accent1 12 3 2" xfId="1413"/>
    <cellStyle name="40% - Accent1 12 30" xfId="1414"/>
    <cellStyle name="40% - Accent1 12 30 2" xfId="1415"/>
    <cellStyle name="40% - Accent1 12 31" xfId="1416"/>
    <cellStyle name="40% - Accent1 12 4" xfId="1417"/>
    <cellStyle name="40% - Accent1 12 4 2" xfId="1418"/>
    <cellStyle name="40% - Accent1 12 5" xfId="1419"/>
    <cellStyle name="40% - Accent1 12 5 2" xfId="1420"/>
    <cellStyle name="40% - Accent1 12 6" xfId="1421"/>
    <cellStyle name="40% - Accent1 12 6 2" xfId="1422"/>
    <cellStyle name="40% - Accent1 12 7" xfId="1423"/>
    <cellStyle name="40% - Accent1 12 7 2" xfId="1424"/>
    <cellStyle name="40% - Accent1 12 8" xfId="1425"/>
    <cellStyle name="40% - Accent1 12 8 2" xfId="1426"/>
    <cellStyle name="40% - Accent1 12 9" xfId="1427"/>
    <cellStyle name="40% - Accent1 12 9 2" xfId="1428"/>
    <cellStyle name="40% - Accent1 13" xfId="1429"/>
    <cellStyle name="40% - Accent1 13 2" xfId="1430"/>
    <cellStyle name="40% - Accent1 14" xfId="1431"/>
    <cellStyle name="40% - Accent1 14 2" xfId="1432"/>
    <cellStyle name="40% - Accent1 15" xfId="1433"/>
    <cellStyle name="40% - Accent1 15 2" xfId="1434"/>
    <cellStyle name="40% - Accent1 16" xfId="1435"/>
    <cellStyle name="40% - Accent1 16 2" xfId="1436"/>
    <cellStyle name="40% - Accent1 17" xfId="1437"/>
    <cellStyle name="40% - Accent1 18" xfId="1438"/>
    <cellStyle name="40% - Accent1 19" xfId="1439"/>
    <cellStyle name="40% - Accent1 2" xfId="1440"/>
    <cellStyle name="40% - Accent1 2 10" xfId="1441"/>
    <cellStyle name="40% - Accent1 2 10 2" xfId="1442"/>
    <cellStyle name="40% - Accent1 2 11" xfId="1443"/>
    <cellStyle name="40% - Accent1 2 11 2" xfId="1444"/>
    <cellStyle name="40% - Accent1 2 12" xfId="1445"/>
    <cellStyle name="40% - Accent1 2 13" xfId="1446"/>
    <cellStyle name="40% - Accent1 2 14" xfId="1447"/>
    <cellStyle name="40% - Accent1 2 15" xfId="1448"/>
    <cellStyle name="40% - Accent1 2 16" xfId="1449"/>
    <cellStyle name="40% - Accent1 2 17" xfId="1450"/>
    <cellStyle name="40% - Accent1 2 18" xfId="1451"/>
    <cellStyle name="40% - Accent1 2 19" xfId="1452"/>
    <cellStyle name="40% - Accent1 2 2" xfId="1453"/>
    <cellStyle name="40% - Accent1 2 2 2" xfId="1454"/>
    <cellStyle name="40% - Accent1 2 2 3" xfId="1455"/>
    <cellStyle name="40% - Accent1 2 20" xfId="1456"/>
    <cellStyle name="40% - Accent1 2 21" xfId="1457"/>
    <cellStyle name="40% - Accent1 2 22" xfId="1458"/>
    <cellStyle name="40% - Accent1 2 23" xfId="1459"/>
    <cellStyle name="40% - Accent1 2 24" xfId="1460"/>
    <cellStyle name="40% - Accent1 2 25" xfId="1461"/>
    <cellStyle name="40% - Accent1 2 3" xfId="1462"/>
    <cellStyle name="40% - Accent1 2 3 2" xfId="1463"/>
    <cellStyle name="40% - Accent1 2 3 3" xfId="1464"/>
    <cellStyle name="40% - Accent1 2 4" xfId="1465"/>
    <cellStyle name="40% - Accent1 2 4 2" xfId="1466"/>
    <cellStyle name="40% - Accent1 2 4 3" xfId="1467"/>
    <cellStyle name="40% - Accent1 2 5" xfId="1468"/>
    <cellStyle name="40% - Accent1 2 5 2" xfId="1469"/>
    <cellStyle name="40% - Accent1 2 5 3" xfId="1470"/>
    <cellStyle name="40% - Accent1 2 6" xfId="1471"/>
    <cellStyle name="40% - Accent1 2 6 2" xfId="1472"/>
    <cellStyle name="40% - Accent1 2 6 3" xfId="1473"/>
    <cellStyle name="40% - Accent1 2 7" xfId="1474"/>
    <cellStyle name="40% - Accent1 2 7 2" xfId="1475"/>
    <cellStyle name="40% - Accent1 2 7 3" xfId="1476"/>
    <cellStyle name="40% - Accent1 2 8" xfId="1477"/>
    <cellStyle name="40% - Accent1 2 8 2" xfId="1478"/>
    <cellStyle name="40% - Accent1 2 8 3" xfId="1479"/>
    <cellStyle name="40% - Accent1 2 9" xfId="1480"/>
    <cellStyle name="40% - Accent1 20" xfId="1481"/>
    <cellStyle name="40% - Accent1 21" xfId="1482"/>
    <cellStyle name="40% - Accent1 22" xfId="1483"/>
    <cellStyle name="40% - Accent1 23" xfId="1484"/>
    <cellStyle name="40% - Accent1 24" xfId="1485"/>
    <cellStyle name="40% - Accent1 25" xfId="1486"/>
    <cellStyle name="40% - Accent1 26" xfId="1487"/>
    <cellStyle name="40% - Accent1 27" xfId="1488"/>
    <cellStyle name="40% - Accent1 28" xfId="1489"/>
    <cellStyle name="40% - Accent1 29" xfId="1490"/>
    <cellStyle name="40% - Accent1 3" xfId="1491"/>
    <cellStyle name="40% - Accent1 3 2" xfId="1492"/>
    <cellStyle name="40% - Accent1 3 2 2" xfId="1493"/>
    <cellStyle name="40% - Accent1 3 3" xfId="1494"/>
    <cellStyle name="40% - Accent1 3 4" xfId="1495"/>
    <cellStyle name="40% - Accent1 30" xfId="1496"/>
    <cellStyle name="40% - Accent1 4" xfId="1497"/>
    <cellStyle name="40% - Accent1 4 2" xfId="1498"/>
    <cellStyle name="40% - Accent1 4 2 2" xfId="1499"/>
    <cellStyle name="40% - Accent1 4 3" xfId="1500"/>
    <cellStyle name="40% - Accent1 4 4" xfId="1501"/>
    <cellStyle name="40% - Accent1 5" xfId="1502"/>
    <cellStyle name="40% - Accent1 5 2" xfId="1503"/>
    <cellStyle name="40% - Accent1 5 2 2" xfId="1504"/>
    <cellStyle name="40% - Accent1 5 3" xfId="1505"/>
    <cellStyle name="40% - Accent1 5 4" xfId="1506"/>
    <cellStyle name="40% - Accent1 6" xfId="1507"/>
    <cellStyle name="40% - Accent1 6 2" xfId="1508"/>
    <cellStyle name="40% - Accent1 6 2 2" xfId="1509"/>
    <cellStyle name="40% - Accent1 6 3" xfId="1510"/>
    <cellStyle name="40% - Accent1 6 3 2" xfId="1511"/>
    <cellStyle name="40% - Accent1 6 4" xfId="1512"/>
    <cellStyle name="40% - Accent1 6 5" xfId="1513"/>
    <cellStyle name="40% - Accent1 6 6" xfId="1514"/>
    <cellStyle name="40% - Accent1 7" xfId="1515"/>
    <cellStyle name="40% - Accent1 7 10" xfId="1516"/>
    <cellStyle name="40% - Accent1 7 10 2" xfId="1517"/>
    <cellStyle name="40% - Accent1 7 11" xfId="1518"/>
    <cellStyle name="40% - Accent1 7 11 2" xfId="1519"/>
    <cellStyle name="40% - Accent1 7 12" xfId="1520"/>
    <cellStyle name="40% - Accent1 7 13" xfId="1521"/>
    <cellStyle name="40% - Accent1 7 2" xfId="1522"/>
    <cellStyle name="40% - Accent1 7 2 2" xfId="1523"/>
    <cellStyle name="40% - Accent1 7 3" xfId="1524"/>
    <cellStyle name="40% - Accent1 7 3 2" xfId="1525"/>
    <cellStyle name="40% - Accent1 7 4" xfId="1526"/>
    <cellStyle name="40% - Accent1 7 4 2" xfId="1527"/>
    <cellStyle name="40% - Accent1 7 5" xfId="1528"/>
    <cellStyle name="40% - Accent1 7 5 2" xfId="1529"/>
    <cellStyle name="40% - Accent1 7 6" xfId="1530"/>
    <cellStyle name="40% - Accent1 7 6 2" xfId="1531"/>
    <cellStyle name="40% - Accent1 7 7" xfId="1532"/>
    <cellStyle name="40% - Accent1 7 7 2" xfId="1533"/>
    <cellStyle name="40% - Accent1 7 8" xfId="1534"/>
    <cellStyle name="40% - Accent1 7 8 2" xfId="1535"/>
    <cellStyle name="40% - Accent1 7 9" xfId="1536"/>
    <cellStyle name="40% - Accent1 7 9 2" xfId="1537"/>
    <cellStyle name="40% - Accent1 8" xfId="1538"/>
    <cellStyle name="40% - Accent1 8 2" xfId="1539"/>
    <cellStyle name="40% - Accent1 8 3" xfId="1540"/>
    <cellStyle name="40% - Accent1 9" xfId="1541"/>
    <cellStyle name="40% - Accent1 9 2" xfId="1542"/>
    <cellStyle name="40% - Accent1 9 3" xfId="1543"/>
    <cellStyle name="40% - Accent2 10" xfId="1544"/>
    <cellStyle name="40% - Accent2 10 2" xfId="1545"/>
    <cellStyle name="40% - Accent2 10 3" xfId="1546"/>
    <cellStyle name="40% - Accent2 11" xfId="1547"/>
    <cellStyle name="40% - Accent2 11 2" xfId="1548"/>
    <cellStyle name="40% - Accent2 11 3" xfId="1549"/>
    <cellStyle name="40% - Accent2 12" xfId="1550"/>
    <cellStyle name="40% - Accent2 12 10" xfId="1551"/>
    <cellStyle name="40% - Accent2 12 10 2" xfId="1552"/>
    <cellStyle name="40% - Accent2 12 11" xfId="1553"/>
    <cellStyle name="40% - Accent2 12 11 2" xfId="1554"/>
    <cellStyle name="40% - Accent2 12 12" xfId="1555"/>
    <cellStyle name="40% - Accent2 12 12 2" xfId="1556"/>
    <cellStyle name="40% - Accent2 12 13" xfId="1557"/>
    <cellStyle name="40% - Accent2 12 13 2" xfId="1558"/>
    <cellStyle name="40% - Accent2 12 14" xfId="1559"/>
    <cellStyle name="40% - Accent2 12 14 2" xfId="1560"/>
    <cellStyle name="40% - Accent2 12 15" xfId="1561"/>
    <cellStyle name="40% - Accent2 12 15 2" xfId="1562"/>
    <cellStyle name="40% - Accent2 12 16" xfId="1563"/>
    <cellStyle name="40% - Accent2 12 16 2" xfId="1564"/>
    <cellStyle name="40% - Accent2 12 17" xfId="1565"/>
    <cellStyle name="40% - Accent2 12 17 2" xfId="1566"/>
    <cellStyle name="40% - Accent2 12 18" xfId="1567"/>
    <cellStyle name="40% - Accent2 12 18 2" xfId="1568"/>
    <cellStyle name="40% - Accent2 12 19" xfId="1569"/>
    <cellStyle name="40% - Accent2 12 19 2" xfId="1570"/>
    <cellStyle name="40% - Accent2 12 2" xfId="1571"/>
    <cellStyle name="40% - Accent2 12 2 2" xfId="1572"/>
    <cellStyle name="40% - Accent2 12 20" xfId="1573"/>
    <cellStyle name="40% - Accent2 12 20 2" xfId="1574"/>
    <cellStyle name="40% - Accent2 12 21" xfId="1575"/>
    <cellStyle name="40% - Accent2 12 21 2" xfId="1576"/>
    <cellStyle name="40% - Accent2 12 22" xfId="1577"/>
    <cellStyle name="40% - Accent2 12 22 2" xfId="1578"/>
    <cellStyle name="40% - Accent2 12 23" xfId="1579"/>
    <cellStyle name="40% - Accent2 12 23 2" xfId="1580"/>
    <cellStyle name="40% - Accent2 12 24" xfId="1581"/>
    <cellStyle name="40% - Accent2 12 24 2" xfId="1582"/>
    <cellStyle name="40% - Accent2 12 25" xfId="1583"/>
    <cellStyle name="40% - Accent2 12 25 2" xfId="1584"/>
    <cellStyle name="40% - Accent2 12 26" xfId="1585"/>
    <cellStyle name="40% - Accent2 12 26 2" xfId="1586"/>
    <cellStyle name="40% - Accent2 12 27" xfId="1587"/>
    <cellStyle name="40% - Accent2 12 27 2" xfId="1588"/>
    <cellStyle name="40% - Accent2 12 28" xfId="1589"/>
    <cellStyle name="40% - Accent2 12 28 2" xfId="1590"/>
    <cellStyle name="40% - Accent2 12 29" xfId="1591"/>
    <cellStyle name="40% - Accent2 12 29 2" xfId="1592"/>
    <cellStyle name="40% - Accent2 12 3" xfId="1593"/>
    <cellStyle name="40% - Accent2 12 3 2" xfId="1594"/>
    <cellStyle name="40% - Accent2 12 30" xfId="1595"/>
    <cellStyle name="40% - Accent2 12 30 2" xfId="1596"/>
    <cellStyle name="40% - Accent2 12 31" xfId="1597"/>
    <cellStyle name="40% - Accent2 12 4" xfId="1598"/>
    <cellStyle name="40% - Accent2 12 4 2" xfId="1599"/>
    <cellStyle name="40% - Accent2 12 5" xfId="1600"/>
    <cellStyle name="40% - Accent2 12 5 2" xfId="1601"/>
    <cellStyle name="40% - Accent2 12 6" xfId="1602"/>
    <cellStyle name="40% - Accent2 12 6 2" xfId="1603"/>
    <cellStyle name="40% - Accent2 12 7" xfId="1604"/>
    <cellStyle name="40% - Accent2 12 7 2" xfId="1605"/>
    <cellStyle name="40% - Accent2 12 8" xfId="1606"/>
    <cellStyle name="40% - Accent2 12 8 2" xfId="1607"/>
    <cellStyle name="40% - Accent2 12 9" xfId="1608"/>
    <cellStyle name="40% - Accent2 12 9 2" xfId="1609"/>
    <cellStyle name="40% - Accent2 13" xfId="1610"/>
    <cellStyle name="40% - Accent2 13 2" xfId="1611"/>
    <cellStyle name="40% - Accent2 14" xfId="1612"/>
    <cellStyle name="40% - Accent2 14 2" xfId="1613"/>
    <cellStyle name="40% - Accent2 15" xfId="1614"/>
    <cellStyle name="40% - Accent2 15 2" xfId="1615"/>
    <cellStyle name="40% - Accent2 16" xfId="1616"/>
    <cellStyle name="40% - Accent2 16 2" xfId="1617"/>
    <cellStyle name="40% - Accent2 17" xfId="1618"/>
    <cellStyle name="40% - Accent2 18" xfId="1619"/>
    <cellStyle name="40% - Accent2 19" xfId="1620"/>
    <cellStyle name="40% - Accent2 2" xfId="1621"/>
    <cellStyle name="40% - Accent2 2 10" xfId="1622"/>
    <cellStyle name="40% - Accent2 2 10 2" xfId="1623"/>
    <cellStyle name="40% - Accent2 2 11" xfId="1624"/>
    <cellStyle name="40% - Accent2 2 11 2" xfId="1625"/>
    <cellStyle name="40% - Accent2 2 12" xfId="1626"/>
    <cellStyle name="40% - Accent2 2 13" xfId="1627"/>
    <cellStyle name="40% - Accent2 2 14" xfId="1628"/>
    <cellStyle name="40% - Accent2 2 15" xfId="1629"/>
    <cellStyle name="40% - Accent2 2 16" xfId="1630"/>
    <cellStyle name="40% - Accent2 2 17" xfId="1631"/>
    <cellStyle name="40% - Accent2 2 18" xfId="1632"/>
    <cellStyle name="40% - Accent2 2 19" xfId="1633"/>
    <cellStyle name="40% - Accent2 2 2" xfId="1634"/>
    <cellStyle name="40% - Accent2 2 2 2" xfId="1635"/>
    <cellStyle name="40% - Accent2 2 2 3" xfId="1636"/>
    <cellStyle name="40% - Accent2 2 20" xfId="1637"/>
    <cellStyle name="40% - Accent2 2 21" xfId="1638"/>
    <cellStyle name="40% - Accent2 2 22" xfId="1639"/>
    <cellStyle name="40% - Accent2 2 23" xfId="1640"/>
    <cellStyle name="40% - Accent2 2 24" xfId="1641"/>
    <cellStyle name="40% - Accent2 2 3" xfId="1642"/>
    <cellStyle name="40% - Accent2 2 3 2" xfId="1643"/>
    <cellStyle name="40% - Accent2 2 3 3" xfId="1644"/>
    <cellStyle name="40% - Accent2 2 4" xfId="1645"/>
    <cellStyle name="40% - Accent2 2 4 2" xfId="1646"/>
    <cellStyle name="40% - Accent2 2 4 3" xfId="1647"/>
    <cellStyle name="40% - Accent2 2 5" xfId="1648"/>
    <cellStyle name="40% - Accent2 2 5 2" xfId="1649"/>
    <cellStyle name="40% - Accent2 2 5 3" xfId="1650"/>
    <cellStyle name="40% - Accent2 2 6" xfId="1651"/>
    <cellStyle name="40% - Accent2 2 6 2" xfId="1652"/>
    <cellStyle name="40% - Accent2 2 6 3" xfId="1653"/>
    <cellStyle name="40% - Accent2 2 7" xfId="1654"/>
    <cellStyle name="40% - Accent2 2 7 2" xfId="1655"/>
    <cellStyle name="40% - Accent2 2 7 3" xfId="1656"/>
    <cellStyle name="40% - Accent2 2 8" xfId="1657"/>
    <cellStyle name="40% - Accent2 2 8 2" xfId="1658"/>
    <cellStyle name="40% - Accent2 2 8 3" xfId="1659"/>
    <cellStyle name="40% - Accent2 2 9" xfId="1660"/>
    <cellStyle name="40% - Accent2 20" xfId="1661"/>
    <cellStyle name="40% - Accent2 21" xfId="1662"/>
    <cellStyle name="40% - Accent2 22" xfId="1663"/>
    <cellStyle name="40% - Accent2 23" xfId="1664"/>
    <cellStyle name="40% - Accent2 24" xfId="1665"/>
    <cellStyle name="40% - Accent2 25" xfId="1666"/>
    <cellStyle name="40% - Accent2 26" xfId="1667"/>
    <cellStyle name="40% - Accent2 27" xfId="1668"/>
    <cellStyle name="40% - Accent2 28" xfId="1669"/>
    <cellStyle name="40% - Accent2 29" xfId="1670"/>
    <cellStyle name="40% - Accent2 3" xfId="1671"/>
    <cellStyle name="40% - Accent2 3 2" xfId="1672"/>
    <cellStyle name="40% - Accent2 3 2 2" xfId="1673"/>
    <cellStyle name="40% - Accent2 3 3" xfId="1674"/>
    <cellStyle name="40% - Accent2 3 4" xfId="1675"/>
    <cellStyle name="40% - Accent2 4" xfId="1676"/>
    <cellStyle name="40% - Accent2 4 2" xfId="1677"/>
    <cellStyle name="40% - Accent2 4 2 2" xfId="1678"/>
    <cellStyle name="40% - Accent2 4 3" xfId="1679"/>
    <cellStyle name="40% - Accent2 4 4" xfId="1680"/>
    <cellStyle name="40% - Accent2 5" xfId="1681"/>
    <cellStyle name="40% - Accent2 5 2" xfId="1682"/>
    <cellStyle name="40% - Accent2 5 2 2" xfId="1683"/>
    <cellStyle name="40% - Accent2 5 3" xfId="1684"/>
    <cellStyle name="40% - Accent2 5 4" xfId="1685"/>
    <cellStyle name="40% - Accent2 6" xfId="1686"/>
    <cellStyle name="40% - Accent2 6 2" xfId="1687"/>
    <cellStyle name="40% - Accent2 6 2 2" xfId="1688"/>
    <cellStyle name="40% - Accent2 6 3" xfId="1689"/>
    <cellStyle name="40% - Accent2 6 3 2" xfId="1690"/>
    <cellStyle name="40% - Accent2 6 4" xfId="1691"/>
    <cellStyle name="40% - Accent2 6 5" xfId="1692"/>
    <cellStyle name="40% - Accent2 6 6" xfId="1693"/>
    <cellStyle name="40% - Accent2 7" xfId="1694"/>
    <cellStyle name="40% - Accent2 7 10" xfId="1695"/>
    <cellStyle name="40% - Accent2 7 10 2" xfId="1696"/>
    <cellStyle name="40% - Accent2 7 11" xfId="1697"/>
    <cellStyle name="40% - Accent2 7 11 2" xfId="1698"/>
    <cellStyle name="40% - Accent2 7 12" xfId="1699"/>
    <cellStyle name="40% - Accent2 7 13" xfId="1700"/>
    <cellStyle name="40% - Accent2 7 2" xfId="1701"/>
    <cellStyle name="40% - Accent2 7 2 2" xfId="1702"/>
    <cellStyle name="40% - Accent2 7 3" xfId="1703"/>
    <cellStyle name="40% - Accent2 7 3 2" xfId="1704"/>
    <cellStyle name="40% - Accent2 7 4" xfId="1705"/>
    <cellStyle name="40% - Accent2 7 4 2" xfId="1706"/>
    <cellStyle name="40% - Accent2 7 5" xfId="1707"/>
    <cellStyle name="40% - Accent2 7 5 2" xfId="1708"/>
    <cellStyle name="40% - Accent2 7 6" xfId="1709"/>
    <cellStyle name="40% - Accent2 7 6 2" xfId="1710"/>
    <cellStyle name="40% - Accent2 7 7" xfId="1711"/>
    <cellStyle name="40% - Accent2 7 7 2" xfId="1712"/>
    <cellStyle name="40% - Accent2 7 8" xfId="1713"/>
    <cellStyle name="40% - Accent2 7 8 2" xfId="1714"/>
    <cellStyle name="40% - Accent2 7 9" xfId="1715"/>
    <cellStyle name="40% - Accent2 7 9 2" xfId="1716"/>
    <cellStyle name="40% - Accent2 8" xfId="1717"/>
    <cellStyle name="40% - Accent2 8 2" xfId="1718"/>
    <cellStyle name="40% - Accent2 8 3" xfId="1719"/>
    <cellStyle name="40% - Accent2 9" xfId="1720"/>
    <cellStyle name="40% - Accent2 9 2" xfId="1721"/>
    <cellStyle name="40% - Accent2 9 3" xfId="1722"/>
    <cellStyle name="40% - Accent3 10" xfId="1723"/>
    <cellStyle name="40% - Accent3 10 2" xfId="1724"/>
    <cellStyle name="40% - Accent3 10 3" xfId="1725"/>
    <cellStyle name="40% - Accent3 11" xfId="1726"/>
    <cellStyle name="40% - Accent3 11 2" xfId="1727"/>
    <cellStyle name="40% - Accent3 11 3" xfId="1728"/>
    <cellStyle name="40% - Accent3 12" xfId="1729"/>
    <cellStyle name="40% - Accent3 12 10" xfId="1730"/>
    <cellStyle name="40% - Accent3 12 10 2" xfId="1731"/>
    <cellStyle name="40% - Accent3 12 11" xfId="1732"/>
    <cellStyle name="40% - Accent3 12 11 2" xfId="1733"/>
    <cellStyle name="40% - Accent3 12 12" xfId="1734"/>
    <cellStyle name="40% - Accent3 12 12 2" xfId="1735"/>
    <cellStyle name="40% - Accent3 12 13" xfId="1736"/>
    <cellStyle name="40% - Accent3 12 13 2" xfId="1737"/>
    <cellStyle name="40% - Accent3 12 14" xfId="1738"/>
    <cellStyle name="40% - Accent3 12 14 2" xfId="1739"/>
    <cellStyle name="40% - Accent3 12 15" xfId="1740"/>
    <cellStyle name="40% - Accent3 12 15 2" xfId="1741"/>
    <cellStyle name="40% - Accent3 12 16" xfId="1742"/>
    <cellStyle name="40% - Accent3 12 16 2" xfId="1743"/>
    <cellStyle name="40% - Accent3 12 17" xfId="1744"/>
    <cellStyle name="40% - Accent3 12 17 2" xfId="1745"/>
    <cellStyle name="40% - Accent3 12 18" xfId="1746"/>
    <cellStyle name="40% - Accent3 12 18 2" xfId="1747"/>
    <cellStyle name="40% - Accent3 12 19" xfId="1748"/>
    <cellStyle name="40% - Accent3 12 19 2" xfId="1749"/>
    <cellStyle name="40% - Accent3 12 2" xfId="1750"/>
    <cellStyle name="40% - Accent3 12 2 2" xfId="1751"/>
    <cellStyle name="40% - Accent3 12 20" xfId="1752"/>
    <cellStyle name="40% - Accent3 12 20 2" xfId="1753"/>
    <cellStyle name="40% - Accent3 12 21" xfId="1754"/>
    <cellStyle name="40% - Accent3 12 21 2" xfId="1755"/>
    <cellStyle name="40% - Accent3 12 22" xfId="1756"/>
    <cellStyle name="40% - Accent3 12 22 2" xfId="1757"/>
    <cellStyle name="40% - Accent3 12 23" xfId="1758"/>
    <cellStyle name="40% - Accent3 12 23 2" xfId="1759"/>
    <cellStyle name="40% - Accent3 12 24" xfId="1760"/>
    <cellStyle name="40% - Accent3 12 24 2" xfId="1761"/>
    <cellStyle name="40% - Accent3 12 25" xfId="1762"/>
    <cellStyle name="40% - Accent3 12 25 2" xfId="1763"/>
    <cellStyle name="40% - Accent3 12 26" xfId="1764"/>
    <cellStyle name="40% - Accent3 12 26 2" xfId="1765"/>
    <cellStyle name="40% - Accent3 12 27" xfId="1766"/>
    <cellStyle name="40% - Accent3 12 27 2" xfId="1767"/>
    <cellStyle name="40% - Accent3 12 28" xfId="1768"/>
    <cellStyle name="40% - Accent3 12 28 2" xfId="1769"/>
    <cellStyle name="40% - Accent3 12 29" xfId="1770"/>
    <cellStyle name="40% - Accent3 12 29 2" xfId="1771"/>
    <cellStyle name="40% - Accent3 12 3" xfId="1772"/>
    <cellStyle name="40% - Accent3 12 3 2" xfId="1773"/>
    <cellStyle name="40% - Accent3 12 30" xfId="1774"/>
    <cellStyle name="40% - Accent3 12 30 2" xfId="1775"/>
    <cellStyle name="40% - Accent3 12 31" xfId="1776"/>
    <cellStyle name="40% - Accent3 12 4" xfId="1777"/>
    <cellStyle name="40% - Accent3 12 4 2" xfId="1778"/>
    <cellStyle name="40% - Accent3 12 5" xfId="1779"/>
    <cellStyle name="40% - Accent3 12 5 2" xfId="1780"/>
    <cellStyle name="40% - Accent3 12 6" xfId="1781"/>
    <cellStyle name="40% - Accent3 12 6 2" xfId="1782"/>
    <cellStyle name="40% - Accent3 12 7" xfId="1783"/>
    <cellStyle name="40% - Accent3 12 7 2" xfId="1784"/>
    <cellStyle name="40% - Accent3 12 8" xfId="1785"/>
    <cellStyle name="40% - Accent3 12 8 2" xfId="1786"/>
    <cellStyle name="40% - Accent3 12 9" xfId="1787"/>
    <cellStyle name="40% - Accent3 12 9 2" xfId="1788"/>
    <cellStyle name="40% - Accent3 13" xfId="1789"/>
    <cellStyle name="40% - Accent3 13 2" xfId="1790"/>
    <cellStyle name="40% - Accent3 14" xfId="1791"/>
    <cellStyle name="40% - Accent3 14 2" xfId="1792"/>
    <cellStyle name="40% - Accent3 15" xfId="1793"/>
    <cellStyle name="40% - Accent3 15 2" xfId="1794"/>
    <cellStyle name="40% - Accent3 16" xfId="1795"/>
    <cellStyle name="40% - Accent3 16 2" xfId="1796"/>
    <cellStyle name="40% - Accent3 17" xfId="1797"/>
    <cellStyle name="40% - Accent3 18" xfId="1798"/>
    <cellStyle name="40% - Accent3 19" xfId="1799"/>
    <cellStyle name="40% - Accent3 2" xfId="1800"/>
    <cellStyle name="40% - Accent3 2 10" xfId="1801"/>
    <cellStyle name="40% - Accent3 2 10 2" xfId="1802"/>
    <cellStyle name="40% - Accent3 2 11" xfId="1803"/>
    <cellStyle name="40% - Accent3 2 11 2" xfId="1804"/>
    <cellStyle name="40% - Accent3 2 12" xfId="1805"/>
    <cellStyle name="40% - Accent3 2 13" xfId="1806"/>
    <cellStyle name="40% - Accent3 2 14" xfId="1807"/>
    <cellStyle name="40% - Accent3 2 15" xfId="1808"/>
    <cellStyle name="40% - Accent3 2 16" xfId="1809"/>
    <cellStyle name="40% - Accent3 2 17" xfId="1810"/>
    <cellStyle name="40% - Accent3 2 18" xfId="1811"/>
    <cellStyle name="40% - Accent3 2 19" xfId="1812"/>
    <cellStyle name="40% - Accent3 2 2" xfId="1813"/>
    <cellStyle name="40% - Accent3 2 2 2" xfId="1814"/>
    <cellStyle name="40% - Accent3 2 2 3" xfId="1815"/>
    <cellStyle name="40% - Accent3 2 20" xfId="1816"/>
    <cellStyle name="40% - Accent3 2 21" xfId="1817"/>
    <cellStyle name="40% - Accent3 2 22" xfId="1818"/>
    <cellStyle name="40% - Accent3 2 23" xfId="1819"/>
    <cellStyle name="40% - Accent3 2 24" xfId="1820"/>
    <cellStyle name="40% - Accent3 2 25" xfId="1821"/>
    <cellStyle name="40% - Accent3 2 3" xfId="1822"/>
    <cellStyle name="40% - Accent3 2 3 2" xfId="1823"/>
    <cellStyle name="40% - Accent3 2 3 3" xfId="1824"/>
    <cellStyle name="40% - Accent3 2 4" xfId="1825"/>
    <cellStyle name="40% - Accent3 2 4 2" xfId="1826"/>
    <cellStyle name="40% - Accent3 2 4 3" xfId="1827"/>
    <cellStyle name="40% - Accent3 2 5" xfId="1828"/>
    <cellStyle name="40% - Accent3 2 5 2" xfId="1829"/>
    <cellStyle name="40% - Accent3 2 5 3" xfId="1830"/>
    <cellStyle name="40% - Accent3 2 6" xfId="1831"/>
    <cellStyle name="40% - Accent3 2 6 2" xfId="1832"/>
    <cellStyle name="40% - Accent3 2 6 3" xfId="1833"/>
    <cellStyle name="40% - Accent3 2 7" xfId="1834"/>
    <cellStyle name="40% - Accent3 2 7 2" xfId="1835"/>
    <cellStyle name="40% - Accent3 2 7 3" xfId="1836"/>
    <cellStyle name="40% - Accent3 2 8" xfId="1837"/>
    <cellStyle name="40% - Accent3 2 8 2" xfId="1838"/>
    <cellStyle name="40% - Accent3 2 8 3" xfId="1839"/>
    <cellStyle name="40% - Accent3 2 9" xfId="1840"/>
    <cellStyle name="40% - Accent3 20" xfId="1841"/>
    <cellStyle name="40% - Accent3 21" xfId="1842"/>
    <cellStyle name="40% - Accent3 22" xfId="1843"/>
    <cellStyle name="40% - Accent3 23" xfId="1844"/>
    <cellStyle name="40% - Accent3 24" xfId="1845"/>
    <cellStyle name="40% - Accent3 25" xfId="1846"/>
    <cellStyle name="40% - Accent3 26" xfId="1847"/>
    <cellStyle name="40% - Accent3 27" xfId="1848"/>
    <cellStyle name="40% - Accent3 28" xfId="1849"/>
    <cellStyle name="40% - Accent3 29" xfId="1850"/>
    <cellStyle name="40% - Accent3 3" xfId="1851"/>
    <cellStyle name="40% - Accent3 3 2" xfId="1852"/>
    <cellStyle name="40% - Accent3 3 2 2" xfId="1853"/>
    <cellStyle name="40% - Accent3 3 3" xfId="1854"/>
    <cellStyle name="40% - Accent3 3 4" xfId="1855"/>
    <cellStyle name="40% - Accent3 30" xfId="1856"/>
    <cellStyle name="40% - Accent3 4" xfId="1857"/>
    <cellStyle name="40% - Accent3 4 2" xfId="1858"/>
    <cellStyle name="40% - Accent3 4 2 2" xfId="1859"/>
    <cellStyle name="40% - Accent3 4 3" xfId="1860"/>
    <cellStyle name="40% - Accent3 4 4" xfId="1861"/>
    <cellStyle name="40% - Accent3 5" xfId="1862"/>
    <cellStyle name="40% - Accent3 5 2" xfId="1863"/>
    <cellStyle name="40% - Accent3 5 2 2" xfId="1864"/>
    <cellStyle name="40% - Accent3 5 3" xfId="1865"/>
    <cellStyle name="40% - Accent3 5 4" xfId="1866"/>
    <cellStyle name="40% - Accent3 6" xfId="1867"/>
    <cellStyle name="40% - Accent3 6 2" xfId="1868"/>
    <cellStyle name="40% - Accent3 6 2 2" xfId="1869"/>
    <cellStyle name="40% - Accent3 6 3" xfId="1870"/>
    <cellStyle name="40% - Accent3 6 3 2" xfId="1871"/>
    <cellStyle name="40% - Accent3 6 4" xfId="1872"/>
    <cellStyle name="40% - Accent3 6 5" xfId="1873"/>
    <cellStyle name="40% - Accent3 6 6" xfId="1874"/>
    <cellStyle name="40% - Accent3 7" xfId="1875"/>
    <cellStyle name="40% - Accent3 7 10" xfId="1876"/>
    <cellStyle name="40% - Accent3 7 10 2" xfId="1877"/>
    <cellStyle name="40% - Accent3 7 11" xfId="1878"/>
    <cellStyle name="40% - Accent3 7 11 2" xfId="1879"/>
    <cellStyle name="40% - Accent3 7 12" xfId="1880"/>
    <cellStyle name="40% - Accent3 7 13" xfId="1881"/>
    <cellStyle name="40% - Accent3 7 2" xfId="1882"/>
    <cellStyle name="40% - Accent3 7 2 2" xfId="1883"/>
    <cellStyle name="40% - Accent3 7 3" xfId="1884"/>
    <cellStyle name="40% - Accent3 7 3 2" xfId="1885"/>
    <cellStyle name="40% - Accent3 7 4" xfId="1886"/>
    <cellStyle name="40% - Accent3 7 4 2" xfId="1887"/>
    <cellStyle name="40% - Accent3 7 5" xfId="1888"/>
    <cellStyle name="40% - Accent3 7 5 2" xfId="1889"/>
    <cellStyle name="40% - Accent3 7 6" xfId="1890"/>
    <cellStyle name="40% - Accent3 7 6 2" xfId="1891"/>
    <cellStyle name="40% - Accent3 7 7" xfId="1892"/>
    <cellStyle name="40% - Accent3 7 7 2" xfId="1893"/>
    <cellStyle name="40% - Accent3 7 8" xfId="1894"/>
    <cellStyle name="40% - Accent3 7 8 2" xfId="1895"/>
    <cellStyle name="40% - Accent3 7 9" xfId="1896"/>
    <cellStyle name="40% - Accent3 7 9 2" xfId="1897"/>
    <cellStyle name="40% - Accent3 8" xfId="1898"/>
    <cellStyle name="40% - Accent3 8 2" xfId="1899"/>
    <cellStyle name="40% - Accent3 8 3" xfId="1900"/>
    <cellStyle name="40% - Accent3 9" xfId="1901"/>
    <cellStyle name="40% - Accent3 9 2" xfId="1902"/>
    <cellStyle name="40% - Accent3 9 3" xfId="1903"/>
    <cellStyle name="40% - Accent4 10" xfId="1904"/>
    <cellStyle name="40% - Accent4 10 2" xfId="1905"/>
    <cellStyle name="40% - Accent4 10 3" xfId="1906"/>
    <cellStyle name="40% - Accent4 11" xfId="1907"/>
    <cellStyle name="40% - Accent4 11 2" xfId="1908"/>
    <cellStyle name="40% - Accent4 11 3" xfId="1909"/>
    <cellStyle name="40% - Accent4 12" xfId="1910"/>
    <cellStyle name="40% - Accent4 12 10" xfId="1911"/>
    <cellStyle name="40% - Accent4 12 10 2" xfId="1912"/>
    <cellStyle name="40% - Accent4 12 11" xfId="1913"/>
    <cellStyle name="40% - Accent4 12 11 2" xfId="1914"/>
    <cellStyle name="40% - Accent4 12 12" xfId="1915"/>
    <cellStyle name="40% - Accent4 12 12 2" xfId="1916"/>
    <cellStyle name="40% - Accent4 12 13" xfId="1917"/>
    <cellStyle name="40% - Accent4 12 13 2" xfId="1918"/>
    <cellStyle name="40% - Accent4 12 14" xfId="1919"/>
    <cellStyle name="40% - Accent4 12 14 2" xfId="1920"/>
    <cellStyle name="40% - Accent4 12 15" xfId="1921"/>
    <cellStyle name="40% - Accent4 12 15 2" xfId="1922"/>
    <cellStyle name="40% - Accent4 12 16" xfId="1923"/>
    <cellStyle name="40% - Accent4 12 16 2" xfId="1924"/>
    <cellStyle name="40% - Accent4 12 17" xfId="1925"/>
    <cellStyle name="40% - Accent4 12 17 2" xfId="1926"/>
    <cellStyle name="40% - Accent4 12 18" xfId="1927"/>
    <cellStyle name="40% - Accent4 12 18 2" xfId="1928"/>
    <cellStyle name="40% - Accent4 12 19" xfId="1929"/>
    <cellStyle name="40% - Accent4 12 19 2" xfId="1930"/>
    <cellStyle name="40% - Accent4 12 2" xfId="1931"/>
    <cellStyle name="40% - Accent4 12 2 2" xfId="1932"/>
    <cellStyle name="40% - Accent4 12 20" xfId="1933"/>
    <cellStyle name="40% - Accent4 12 20 2" xfId="1934"/>
    <cellStyle name="40% - Accent4 12 21" xfId="1935"/>
    <cellStyle name="40% - Accent4 12 21 2" xfId="1936"/>
    <cellStyle name="40% - Accent4 12 22" xfId="1937"/>
    <cellStyle name="40% - Accent4 12 22 2" xfId="1938"/>
    <cellStyle name="40% - Accent4 12 23" xfId="1939"/>
    <cellStyle name="40% - Accent4 12 23 2" xfId="1940"/>
    <cellStyle name="40% - Accent4 12 24" xfId="1941"/>
    <cellStyle name="40% - Accent4 12 24 2" xfId="1942"/>
    <cellStyle name="40% - Accent4 12 25" xfId="1943"/>
    <cellStyle name="40% - Accent4 12 25 2" xfId="1944"/>
    <cellStyle name="40% - Accent4 12 26" xfId="1945"/>
    <cellStyle name="40% - Accent4 12 26 2" xfId="1946"/>
    <cellStyle name="40% - Accent4 12 27" xfId="1947"/>
    <cellStyle name="40% - Accent4 12 27 2" xfId="1948"/>
    <cellStyle name="40% - Accent4 12 28" xfId="1949"/>
    <cellStyle name="40% - Accent4 12 28 2" xfId="1950"/>
    <cellStyle name="40% - Accent4 12 29" xfId="1951"/>
    <cellStyle name="40% - Accent4 12 29 2" xfId="1952"/>
    <cellStyle name="40% - Accent4 12 3" xfId="1953"/>
    <cellStyle name="40% - Accent4 12 3 2" xfId="1954"/>
    <cellStyle name="40% - Accent4 12 30" xfId="1955"/>
    <cellStyle name="40% - Accent4 12 30 2" xfId="1956"/>
    <cellStyle name="40% - Accent4 12 31" xfId="1957"/>
    <cellStyle name="40% - Accent4 12 4" xfId="1958"/>
    <cellStyle name="40% - Accent4 12 4 2" xfId="1959"/>
    <cellStyle name="40% - Accent4 12 5" xfId="1960"/>
    <cellStyle name="40% - Accent4 12 5 2" xfId="1961"/>
    <cellStyle name="40% - Accent4 12 6" xfId="1962"/>
    <cellStyle name="40% - Accent4 12 6 2" xfId="1963"/>
    <cellStyle name="40% - Accent4 12 7" xfId="1964"/>
    <cellStyle name="40% - Accent4 12 7 2" xfId="1965"/>
    <cellStyle name="40% - Accent4 12 8" xfId="1966"/>
    <cellStyle name="40% - Accent4 12 8 2" xfId="1967"/>
    <cellStyle name="40% - Accent4 12 9" xfId="1968"/>
    <cellStyle name="40% - Accent4 12 9 2" xfId="1969"/>
    <cellStyle name="40% - Accent4 13" xfId="1970"/>
    <cellStyle name="40% - Accent4 13 2" xfId="1971"/>
    <cellStyle name="40% - Accent4 14" xfId="1972"/>
    <cellStyle name="40% - Accent4 14 2" xfId="1973"/>
    <cellStyle name="40% - Accent4 15" xfId="1974"/>
    <cellStyle name="40% - Accent4 15 2" xfId="1975"/>
    <cellStyle name="40% - Accent4 16" xfId="1976"/>
    <cellStyle name="40% - Accent4 16 2" xfId="1977"/>
    <cellStyle name="40% - Accent4 17" xfId="1978"/>
    <cellStyle name="40% - Accent4 18" xfId="1979"/>
    <cellStyle name="40% - Accent4 19" xfId="1980"/>
    <cellStyle name="40% - Accent4 2" xfId="1981"/>
    <cellStyle name="40% - Accent4 2 10" xfId="1982"/>
    <cellStyle name="40% - Accent4 2 10 2" xfId="1983"/>
    <cellStyle name="40% - Accent4 2 11" xfId="1984"/>
    <cellStyle name="40% - Accent4 2 11 2" xfId="1985"/>
    <cellStyle name="40% - Accent4 2 12" xfId="1986"/>
    <cellStyle name="40% - Accent4 2 13" xfId="1987"/>
    <cellStyle name="40% - Accent4 2 14" xfId="1988"/>
    <cellStyle name="40% - Accent4 2 15" xfId="1989"/>
    <cellStyle name="40% - Accent4 2 16" xfId="1990"/>
    <cellStyle name="40% - Accent4 2 17" xfId="1991"/>
    <cellStyle name="40% - Accent4 2 18" xfId="1992"/>
    <cellStyle name="40% - Accent4 2 19" xfId="1993"/>
    <cellStyle name="40% - Accent4 2 2" xfId="1994"/>
    <cellStyle name="40% - Accent4 2 2 2" xfId="1995"/>
    <cellStyle name="40% - Accent4 2 2 3" xfId="1996"/>
    <cellStyle name="40% - Accent4 2 20" xfId="1997"/>
    <cellStyle name="40% - Accent4 2 21" xfId="1998"/>
    <cellStyle name="40% - Accent4 2 22" xfId="1999"/>
    <cellStyle name="40% - Accent4 2 23" xfId="2000"/>
    <cellStyle name="40% - Accent4 2 24" xfId="2001"/>
    <cellStyle name="40% - Accent4 2 25" xfId="2002"/>
    <cellStyle name="40% - Accent4 2 3" xfId="2003"/>
    <cellStyle name="40% - Accent4 2 3 2" xfId="2004"/>
    <cellStyle name="40% - Accent4 2 3 3" xfId="2005"/>
    <cellStyle name="40% - Accent4 2 4" xfId="2006"/>
    <cellStyle name="40% - Accent4 2 4 2" xfId="2007"/>
    <cellStyle name="40% - Accent4 2 4 3" xfId="2008"/>
    <cellStyle name="40% - Accent4 2 5" xfId="2009"/>
    <cellStyle name="40% - Accent4 2 5 2" xfId="2010"/>
    <cellStyle name="40% - Accent4 2 5 3" xfId="2011"/>
    <cellStyle name="40% - Accent4 2 6" xfId="2012"/>
    <cellStyle name="40% - Accent4 2 6 2" xfId="2013"/>
    <cellStyle name="40% - Accent4 2 6 3" xfId="2014"/>
    <cellStyle name="40% - Accent4 2 7" xfId="2015"/>
    <cellStyle name="40% - Accent4 2 7 2" xfId="2016"/>
    <cellStyle name="40% - Accent4 2 7 3" xfId="2017"/>
    <cellStyle name="40% - Accent4 2 8" xfId="2018"/>
    <cellStyle name="40% - Accent4 2 8 2" xfId="2019"/>
    <cellStyle name="40% - Accent4 2 8 3" xfId="2020"/>
    <cellStyle name="40% - Accent4 2 9" xfId="2021"/>
    <cellStyle name="40% - Accent4 20" xfId="2022"/>
    <cellStyle name="40% - Accent4 21" xfId="2023"/>
    <cellStyle name="40% - Accent4 22" xfId="2024"/>
    <cellStyle name="40% - Accent4 23" xfId="2025"/>
    <cellStyle name="40% - Accent4 24" xfId="2026"/>
    <cellStyle name="40% - Accent4 25" xfId="2027"/>
    <cellStyle name="40% - Accent4 26" xfId="2028"/>
    <cellStyle name="40% - Accent4 27" xfId="2029"/>
    <cellStyle name="40% - Accent4 28" xfId="2030"/>
    <cellStyle name="40% - Accent4 29" xfId="2031"/>
    <cellStyle name="40% - Accent4 3" xfId="2032"/>
    <cellStyle name="40% - Accent4 3 2" xfId="2033"/>
    <cellStyle name="40% - Accent4 3 2 2" xfId="2034"/>
    <cellStyle name="40% - Accent4 3 3" xfId="2035"/>
    <cellStyle name="40% - Accent4 3 4" xfId="2036"/>
    <cellStyle name="40% - Accent4 30" xfId="2037"/>
    <cellStyle name="40% - Accent4 4" xfId="2038"/>
    <cellStyle name="40% - Accent4 4 2" xfId="2039"/>
    <cellStyle name="40% - Accent4 4 2 2" xfId="2040"/>
    <cellStyle name="40% - Accent4 4 3" xfId="2041"/>
    <cellStyle name="40% - Accent4 4 4" xfId="2042"/>
    <cellStyle name="40% - Accent4 5" xfId="2043"/>
    <cellStyle name="40% - Accent4 5 2" xfId="2044"/>
    <cellStyle name="40% - Accent4 5 2 2" xfId="2045"/>
    <cellStyle name="40% - Accent4 5 3" xfId="2046"/>
    <cellStyle name="40% - Accent4 5 4" xfId="2047"/>
    <cellStyle name="40% - Accent4 6" xfId="2048"/>
    <cellStyle name="40% - Accent4 6 2" xfId="2049"/>
    <cellStyle name="40% - Accent4 6 2 2" xfId="2050"/>
    <cellStyle name="40% - Accent4 6 3" xfId="2051"/>
    <cellStyle name="40% - Accent4 6 3 2" xfId="2052"/>
    <cellStyle name="40% - Accent4 6 4" xfId="2053"/>
    <cellStyle name="40% - Accent4 6 5" xfId="2054"/>
    <cellStyle name="40% - Accent4 6 6" xfId="2055"/>
    <cellStyle name="40% - Accent4 7" xfId="2056"/>
    <cellStyle name="40% - Accent4 7 10" xfId="2057"/>
    <cellStyle name="40% - Accent4 7 10 2" xfId="2058"/>
    <cellStyle name="40% - Accent4 7 11" xfId="2059"/>
    <cellStyle name="40% - Accent4 7 11 2" xfId="2060"/>
    <cellStyle name="40% - Accent4 7 12" xfId="2061"/>
    <cellStyle name="40% - Accent4 7 13" xfId="2062"/>
    <cellStyle name="40% - Accent4 7 2" xfId="2063"/>
    <cellStyle name="40% - Accent4 7 2 2" xfId="2064"/>
    <cellStyle name="40% - Accent4 7 3" xfId="2065"/>
    <cellStyle name="40% - Accent4 7 3 2" xfId="2066"/>
    <cellStyle name="40% - Accent4 7 4" xfId="2067"/>
    <cellStyle name="40% - Accent4 7 4 2" xfId="2068"/>
    <cellStyle name="40% - Accent4 7 5" xfId="2069"/>
    <cellStyle name="40% - Accent4 7 5 2" xfId="2070"/>
    <cellStyle name="40% - Accent4 7 6" xfId="2071"/>
    <cellStyle name="40% - Accent4 7 6 2" xfId="2072"/>
    <cellStyle name="40% - Accent4 7 7" xfId="2073"/>
    <cellStyle name="40% - Accent4 7 7 2" xfId="2074"/>
    <cellStyle name="40% - Accent4 7 8" xfId="2075"/>
    <cellStyle name="40% - Accent4 7 8 2" xfId="2076"/>
    <cellStyle name="40% - Accent4 7 9" xfId="2077"/>
    <cellStyle name="40% - Accent4 7 9 2" xfId="2078"/>
    <cellStyle name="40% - Accent4 8" xfId="2079"/>
    <cellStyle name="40% - Accent4 8 2" xfId="2080"/>
    <cellStyle name="40% - Accent4 8 3" xfId="2081"/>
    <cellStyle name="40% - Accent4 9" xfId="2082"/>
    <cellStyle name="40% - Accent4 9 2" xfId="2083"/>
    <cellStyle name="40% - Accent4 9 3" xfId="2084"/>
    <cellStyle name="40% - Accent5 10" xfId="2085"/>
    <cellStyle name="40% - Accent5 10 2" xfId="2086"/>
    <cellStyle name="40% - Accent5 10 3" xfId="2087"/>
    <cellStyle name="40% - Accent5 11" xfId="2088"/>
    <cellStyle name="40% - Accent5 11 2" xfId="2089"/>
    <cellStyle name="40% - Accent5 11 3" xfId="2090"/>
    <cellStyle name="40% - Accent5 12" xfId="2091"/>
    <cellStyle name="40% - Accent5 12 10" xfId="2092"/>
    <cellStyle name="40% - Accent5 12 10 2" xfId="2093"/>
    <cellStyle name="40% - Accent5 12 11" xfId="2094"/>
    <cellStyle name="40% - Accent5 12 11 2" xfId="2095"/>
    <cellStyle name="40% - Accent5 12 12" xfId="2096"/>
    <cellStyle name="40% - Accent5 12 12 2" xfId="2097"/>
    <cellStyle name="40% - Accent5 12 13" xfId="2098"/>
    <cellStyle name="40% - Accent5 12 13 2" xfId="2099"/>
    <cellStyle name="40% - Accent5 12 14" xfId="2100"/>
    <cellStyle name="40% - Accent5 12 14 2" xfId="2101"/>
    <cellStyle name="40% - Accent5 12 15" xfId="2102"/>
    <cellStyle name="40% - Accent5 12 15 2" xfId="2103"/>
    <cellStyle name="40% - Accent5 12 16" xfId="2104"/>
    <cellStyle name="40% - Accent5 12 16 2" xfId="2105"/>
    <cellStyle name="40% - Accent5 12 17" xfId="2106"/>
    <cellStyle name="40% - Accent5 12 17 2" xfId="2107"/>
    <cellStyle name="40% - Accent5 12 18" xfId="2108"/>
    <cellStyle name="40% - Accent5 12 18 2" xfId="2109"/>
    <cellStyle name="40% - Accent5 12 19" xfId="2110"/>
    <cellStyle name="40% - Accent5 12 19 2" xfId="2111"/>
    <cellStyle name="40% - Accent5 12 2" xfId="2112"/>
    <cellStyle name="40% - Accent5 12 2 2" xfId="2113"/>
    <cellStyle name="40% - Accent5 12 20" xfId="2114"/>
    <cellStyle name="40% - Accent5 12 20 2" xfId="2115"/>
    <cellStyle name="40% - Accent5 12 21" xfId="2116"/>
    <cellStyle name="40% - Accent5 12 21 2" xfId="2117"/>
    <cellStyle name="40% - Accent5 12 22" xfId="2118"/>
    <cellStyle name="40% - Accent5 12 22 2" xfId="2119"/>
    <cellStyle name="40% - Accent5 12 23" xfId="2120"/>
    <cellStyle name="40% - Accent5 12 23 2" xfId="2121"/>
    <cellStyle name="40% - Accent5 12 24" xfId="2122"/>
    <cellStyle name="40% - Accent5 12 24 2" xfId="2123"/>
    <cellStyle name="40% - Accent5 12 25" xfId="2124"/>
    <cellStyle name="40% - Accent5 12 25 2" xfId="2125"/>
    <cellStyle name="40% - Accent5 12 26" xfId="2126"/>
    <cellStyle name="40% - Accent5 12 26 2" xfId="2127"/>
    <cellStyle name="40% - Accent5 12 27" xfId="2128"/>
    <cellStyle name="40% - Accent5 12 27 2" xfId="2129"/>
    <cellStyle name="40% - Accent5 12 28" xfId="2130"/>
    <cellStyle name="40% - Accent5 12 28 2" xfId="2131"/>
    <cellStyle name="40% - Accent5 12 29" xfId="2132"/>
    <cellStyle name="40% - Accent5 12 29 2" xfId="2133"/>
    <cellStyle name="40% - Accent5 12 3" xfId="2134"/>
    <cellStyle name="40% - Accent5 12 3 2" xfId="2135"/>
    <cellStyle name="40% - Accent5 12 30" xfId="2136"/>
    <cellStyle name="40% - Accent5 12 30 2" xfId="2137"/>
    <cellStyle name="40% - Accent5 12 31" xfId="2138"/>
    <cellStyle name="40% - Accent5 12 4" xfId="2139"/>
    <cellStyle name="40% - Accent5 12 4 2" xfId="2140"/>
    <cellStyle name="40% - Accent5 12 5" xfId="2141"/>
    <cellStyle name="40% - Accent5 12 5 2" xfId="2142"/>
    <cellStyle name="40% - Accent5 12 6" xfId="2143"/>
    <cellStyle name="40% - Accent5 12 6 2" xfId="2144"/>
    <cellStyle name="40% - Accent5 12 7" xfId="2145"/>
    <cellStyle name="40% - Accent5 12 7 2" xfId="2146"/>
    <cellStyle name="40% - Accent5 12 8" xfId="2147"/>
    <cellStyle name="40% - Accent5 12 8 2" xfId="2148"/>
    <cellStyle name="40% - Accent5 12 9" xfId="2149"/>
    <cellStyle name="40% - Accent5 12 9 2" xfId="2150"/>
    <cellStyle name="40% - Accent5 13" xfId="2151"/>
    <cellStyle name="40% - Accent5 13 2" xfId="2152"/>
    <cellStyle name="40% - Accent5 14" xfId="2153"/>
    <cellStyle name="40% - Accent5 14 2" xfId="2154"/>
    <cellStyle name="40% - Accent5 15" xfId="2155"/>
    <cellStyle name="40% - Accent5 15 2" xfId="2156"/>
    <cellStyle name="40% - Accent5 16" xfId="2157"/>
    <cellStyle name="40% - Accent5 16 2" xfId="2158"/>
    <cellStyle name="40% - Accent5 17" xfId="2159"/>
    <cellStyle name="40% - Accent5 18" xfId="2160"/>
    <cellStyle name="40% - Accent5 19" xfId="2161"/>
    <cellStyle name="40% - Accent5 2" xfId="2162"/>
    <cellStyle name="40% - Accent5 2 10" xfId="2163"/>
    <cellStyle name="40% - Accent5 2 10 2" xfId="2164"/>
    <cellStyle name="40% - Accent5 2 11" xfId="2165"/>
    <cellStyle name="40% - Accent5 2 11 2" xfId="2166"/>
    <cellStyle name="40% - Accent5 2 12" xfId="2167"/>
    <cellStyle name="40% - Accent5 2 13" xfId="2168"/>
    <cellStyle name="40% - Accent5 2 14" xfId="2169"/>
    <cellStyle name="40% - Accent5 2 15" xfId="2170"/>
    <cellStyle name="40% - Accent5 2 16" xfId="2171"/>
    <cellStyle name="40% - Accent5 2 17" xfId="2172"/>
    <cellStyle name="40% - Accent5 2 18" xfId="2173"/>
    <cellStyle name="40% - Accent5 2 19" xfId="2174"/>
    <cellStyle name="40% - Accent5 2 2" xfId="2175"/>
    <cellStyle name="40% - Accent5 2 2 2" xfId="2176"/>
    <cellStyle name="40% - Accent5 2 2 3" xfId="2177"/>
    <cellStyle name="40% - Accent5 2 20" xfId="2178"/>
    <cellStyle name="40% - Accent5 2 21" xfId="2179"/>
    <cellStyle name="40% - Accent5 2 22" xfId="2180"/>
    <cellStyle name="40% - Accent5 2 23" xfId="2181"/>
    <cellStyle name="40% - Accent5 2 24" xfId="2182"/>
    <cellStyle name="40% - Accent5 2 25" xfId="2183"/>
    <cellStyle name="40% - Accent5 2 3" xfId="2184"/>
    <cellStyle name="40% - Accent5 2 3 2" xfId="2185"/>
    <cellStyle name="40% - Accent5 2 3 3" xfId="2186"/>
    <cellStyle name="40% - Accent5 2 4" xfId="2187"/>
    <cellStyle name="40% - Accent5 2 4 2" xfId="2188"/>
    <cellStyle name="40% - Accent5 2 4 3" xfId="2189"/>
    <cellStyle name="40% - Accent5 2 5" xfId="2190"/>
    <cellStyle name="40% - Accent5 2 5 2" xfId="2191"/>
    <cellStyle name="40% - Accent5 2 5 3" xfId="2192"/>
    <cellStyle name="40% - Accent5 2 6" xfId="2193"/>
    <cellStyle name="40% - Accent5 2 6 2" xfId="2194"/>
    <cellStyle name="40% - Accent5 2 6 3" xfId="2195"/>
    <cellStyle name="40% - Accent5 2 7" xfId="2196"/>
    <cellStyle name="40% - Accent5 2 7 2" xfId="2197"/>
    <cellStyle name="40% - Accent5 2 7 3" xfId="2198"/>
    <cellStyle name="40% - Accent5 2 8" xfId="2199"/>
    <cellStyle name="40% - Accent5 2 8 2" xfId="2200"/>
    <cellStyle name="40% - Accent5 2 8 3" xfId="2201"/>
    <cellStyle name="40% - Accent5 2 9" xfId="2202"/>
    <cellStyle name="40% - Accent5 20" xfId="2203"/>
    <cellStyle name="40% - Accent5 21" xfId="2204"/>
    <cellStyle name="40% - Accent5 22" xfId="2205"/>
    <cellStyle name="40% - Accent5 23" xfId="2206"/>
    <cellStyle name="40% - Accent5 24" xfId="2207"/>
    <cellStyle name="40% - Accent5 25" xfId="2208"/>
    <cellStyle name="40% - Accent5 26" xfId="2209"/>
    <cellStyle name="40% - Accent5 27" xfId="2210"/>
    <cellStyle name="40% - Accent5 28" xfId="2211"/>
    <cellStyle name="40% - Accent5 29" xfId="2212"/>
    <cellStyle name="40% - Accent5 3" xfId="2213"/>
    <cellStyle name="40% - Accent5 3 2" xfId="2214"/>
    <cellStyle name="40% - Accent5 3 2 2" xfId="2215"/>
    <cellStyle name="40% - Accent5 3 3" xfId="2216"/>
    <cellStyle name="40% - Accent5 3 4" xfId="2217"/>
    <cellStyle name="40% - Accent5 30" xfId="2218"/>
    <cellStyle name="40% - Accent5 4" xfId="2219"/>
    <cellStyle name="40% - Accent5 4 2" xfId="2220"/>
    <cellStyle name="40% - Accent5 4 2 2" xfId="2221"/>
    <cellStyle name="40% - Accent5 4 3" xfId="2222"/>
    <cellStyle name="40% - Accent5 4 4" xfId="2223"/>
    <cellStyle name="40% - Accent5 5" xfId="2224"/>
    <cellStyle name="40% - Accent5 5 2" xfId="2225"/>
    <cellStyle name="40% - Accent5 5 2 2" xfId="2226"/>
    <cellStyle name="40% - Accent5 5 3" xfId="2227"/>
    <cellStyle name="40% - Accent5 5 4" xfId="2228"/>
    <cellStyle name="40% - Accent5 6" xfId="2229"/>
    <cellStyle name="40% - Accent5 6 2" xfId="2230"/>
    <cellStyle name="40% - Accent5 6 2 2" xfId="2231"/>
    <cellStyle name="40% - Accent5 6 3" xfId="2232"/>
    <cellStyle name="40% - Accent5 6 3 2" xfId="2233"/>
    <cellStyle name="40% - Accent5 6 4" xfId="2234"/>
    <cellStyle name="40% - Accent5 6 5" xfId="2235"/>
    <cellStyle name="40% - Accent5 6 6" xfId="2236"/>
    <cellStyle name="40% - Accent5 7" xfId="2237"/>
    <cellStyle name="40% - Accent5 7 10" xfId="2238"/>
    <cellStyle name="40% - Accent5 7 10 2" xfId="2239"/>
    <cellStyle name="40% - Accent5 7 11" xfId="2240"/>
    <cellStyle name="40% - Accent5 7 11 2" xfId="2241"/>
    <cellStyle name="40% - Accent5 7 12" xfId="2242"/>
    <cellStyle name="40% - Accent5 7 13" xfId="2243"/>
    <cellStyle name="40% - Accent5 7 2" xfId="2244"/>
    <cellStyle name="40% - Accent5 7 2 2" xfId="2245"/>
    <cellStyle name="40% - Accent5 7 3" xfId="2246"/>
    <cellStyle name="40% - Accent5 7 3 2" xfId="2247"/>
    <cellStyle name="40% - Accent5 7 4" xfId="2248"/>
    <cellStyle name="40% - Accent5 7 4 2" xfId="2249"/>
    <cellStyle name="40% - Accent5 7 5" xfId="2250"/>
    <cellStyle name="40% - Accent5 7 5 2" xfId="2251"/>
    <cellStyle name="40% - Accent5 7 6" xfId="2252"/>
    <cellStyle name="40% - Accent5 7 6 2" xfId="2253"/>
    <cellStyle name="40% - Accent5 7 7" xfId="2254"/>
    <cellStyle name="40% - Accent5 7 7 2" xfId="2255"/>
    <cellStyle name="40% - Accent5 7 8" xfId="2256"/>
    <cellStyle name="40% - Accent5 7 8 2" xfId="2257"/>
    <cellStyle name="40% - Accent5 7 9" xfId="2258"/>
    <cellStyle name="40% - Accent5 7 9 2" xfId="2259"/>
    <cellStyle name="40% - Accent5 8" xfId="2260"/>
    <cellStyle name="40% - Accent5 8 2" xfId="2261"/>
    <cellStyle name="40% - Accent5 8 3" xfId="2262"/>
    <cellStyle name="40% - Accent5 9" xfId="2263"/>
    <cellStyle name="40% - Accent5 9 2" xfId="2264"/>
    <cellStyle name="40% - Accent5 9 3" xfId="2265"/>
    <cellStyle name="40% - Accent6 10" xfId="2266"/>
    <cellStyle name="40% - Accent6 10 2" xfId="2267"/>
    <cellStyle name="40% - Accent6 10 3" xfId="2268"/>
    <cellStyle name="40% - Accent6 11" xfId="2269"/>
    <cellStyle name="40% - Accent6 11 2" xfId="2270"/>
    <cellStyle name="40% - Accent6 11 3" xfId="2271"/>
    <cellStyle name="40% - Accent6 12" xfId="2272"/>
    <cellStyle name="40% - Accent6 12 10" xfId="2273"/>
    <cellStyle name="40% - Accent6 12 10 2" xfId="2274"/>
    <cellStyle name="40% - Accent6 12 11" xfId="2275"/>
    <cellStyle name="40% - Accent6 12 11 2" xfId="2276"/>
    <cellStyle name="40% - Accent6 12 12" xfId="2277"/>
    <cellStyle name="40% - Accent6 12 12 2" xfId="2278"/>
    <cellStyle name="40% - Accent6 12 13" xfId="2279"/>
    <cellStyle name="40% - Accent6 12 13 2" xfId="2280"/>
    <cellStyle name="40% - Accent6 12 14" xfId="2281"/>
    <cellStyle name="40% - Accent6 12 14 2" xfId="2282"/>
    <cellStyle name="40% - Accent6 12 15" xfId="2283"/>
    <cellStyle name="40% - Accent6 12 15 2" xfId="2284"/>
    <cellStyle name="40% - Accent6 12 16" xfId="2285"/>
    <cellStyle name="40% - Accent6 12 16 2" xfId="2286"/>
    <cellStyle name="40% - Accent6 12 17" xfId="2287"/>
    <cellStyle name="40% - Accent6 12 17 2" xfId="2288"/>
    <cellStyle name="40% - Accent6 12 18" xfId="2289"/>
    <cellStyle name="40% - Accent6 12 18 2" xfId="2290"/>
    <cellStyle name="40% - Accent6 12 19" xfId="2291"/>
    <cellStyle name="40% - Accent6 12 19 2" xfId="2292"/>
    <cellStyle name="40% - Accent6 12 2" xfId="2293"/>
    <cellStyle name="40% - Accent6 12 2 2" xfId="2294"/>
    <cellStyle name="40% - Accent6 12 20" xfId="2295"/>
    <cellStyle name="40% - Accent6 12 20 2" xfId="2296"/>
    <cellStyle name="40% - Accent6 12 21" xfId="2297"/>
    <cellStyle name="40% - Accent6 12 21 2" xfId="2298"/>
    <cellStyle name="40% - Accent6 12 22" xfId="2299"/>
    <cellStyle name="40% - Accent6 12 22 2" xfId="2300"/>
    <cellStyle name="40% - Accent6 12 23" xfId="2301"/>
    <cellStyle name="40% - Accent6 12 23 2" xfId="2302"/>
    <cellStyle name="40% - Accent6 12 24" xfId="2303"/>
    <cellStyle name="40% - Accent6 12 24 2" xfId="2304"/>
    <cellStyle name="40% - Accent6 12 25" xfId="2305"/>
    <cellStyle name="40% - Accent6 12 25 2" xfId="2306"/>
    <cellStyle name="40% - Accent6 12 26" xfId="2307"/>
    <cellStyle name="40% - Accent6 12 26 2" xfId="2308"/>
    <cellStyle name="40% - Accent6 12 27" xfId="2309"/>
    <cellStyle name="40% - Accent6 12 27 2" xfId="2310"/>
    <cellStyle name="40% - Accent6 12 28" xfId="2311"/>
    <cellStyle name="40% - Accent6 12 28 2" xfId="2312"/>
    <cellStyle name="40% - Accent6 12 29" xfId="2313"/>
    <cellStyle name="40% - Accent6 12 29 2" xfId="2314"/>
    <cellStyle name="40% - Accent6 12 3" xfId="2315"/>
    <cellStyle name="40% - Accent6 12 3 2" xfId="2316"/>
    <cellStyle name="40% - Accent6 12 30" xfId="2317"/>
    <cellStyle name="40% - Accent6 12 30 2" xfId="2318"/>
    <cellStyle name="40% - Accent6 12 31" xfId="2319"/>
    <cellStyle name="40% - Accent6 12 4" xfId="2320"/>
    <cellStyle name="40% - Accent6 12 4 2" xfId="2321"/>
    <cellStyle name="40% - Accent6 12 5" xfId="2322"/>
    <cellStyle name="40% - Accent6 12 5 2" xfId="2323"/>
    <cellStyle name="40% - Accent6 12 6" xfId="2324"/>
    <cellStyle name="40% - Accent6 12 6 2" xfId="2325"/>
    <cellStyle name="40% - Accent6 12 7" xfId="2326"/>
    <cellStyle name="40% - Accent6 12 7 2" xfId="2327"/>
    <cellStyle name="40% - Accent6 12 8" xfId="2328"/>
    <cellStyle name="40% - Accent6 12 8 2" xfId="2329"/>
    <cellStyle name="40% - Accent6 12 9" xfId="2330"/>
    <cellStyle name="40% - Accent6 12 9 2" xfId="2331"/>
    <cellStyle name="40% - Accent6 13" xfId="2332"/>
    <cellStyle name="40% - Accent6 13 2" xfId="2333"/>
    <cellStyle name="40% - Accent6 14" xfId="2334"/>
    <cellStyle name="40% - Accent6 14 2" xfId="2335"/>
    <cellStyle name="40% - Accent6 15" xfId="2336"/>
    <cellStyle name="40% - Accent6 15 2" xfId="2337"/>
    <cellStyle name="40% - Accent6 16" xfId="2338"/>
    <cellStyle name="40% - Accent6 16 2" xfId="2339"/>
    <cellStyle name="40% - Accent6 17" xfId="2340"/>
    <cellStyle name="40% - Accent6 18" xfId="2341"/>
    <cellStyle name="40% - Accent6 19" xfId="2342"/>
    <cellStyle name="40% - Accent6 2" xfId="2343"/>
    <cellStyle name="40% - Accent6 2 10" xfId="2344"/>
    <cellStyle name="40% - Accent6 2 10 2" xfId="2345"/>
    <cellStyle name="40% - Accent6 2 11" xfId="2346"/>
    <cellStyle name="40% - Accent6 2 11 2" xfId="2347"/>
    <cellStyle name="40% - Accent6 2 12" xfId="2348"/>
    <cellStyle name="40% - Accent6 2 13" xfId="2349"/>
    <cellStyle name="40% - Accent6 2 14" xfId="2350"/>
    <cellStyle name="40% - Accent6 2 15" xfId="2351"/>
    <cellStyle name="40% - Accent6 2 16" xfId="2352"/>
    <cellStyle name="40% - Accent6 2 17" xfId="2353"/>
    <cellStyle name="40% - Accent6 2 18" xfId="2354"/>
    <cellStyle name="40% - Accent6 2 19" xfId="2355"/>
    <cellStyle name="40% - Accent6 2 2" xfId="2356"/>
    <cellStyle name="40% - Accent6 2 2 2" xfId="2357"/>
    <cellStyle name="40% - Accent6 2 2 3" xfId="2358"/>
    <cellStyle name="40% - Accent6 2 20" xfId="2359"/>
    <cellStyle name="40% - Accent6 2 21" xfId="2360"/>
    <cellStyle name="40% - Accent6 2 22" xfId="2361"/>
    <cellStyle name="40% - Accent6 2 23" xfId="2362"/>
    <cellStyle name="40% - Accent6 2 24" xfId="2363"/>
    <cellStyle name="40% - Accent6 2 25" xfId="2364"/>
    <cellStyle name="40% - Accent6 2 3" xfId="2365"/>
    <cellStyle name="40% - Accent6 2 3 2" xfId="2366"/>
    <cellStyle name="40% - Accent6 2 3 3" xfId="2367"/>
    <cellStyle name="40% - Accent6 2 4" xfId="2368"/>
    <cellStyle name="40% - Accent6 2 4 2" xfId="2369"/>
    <cellStyle name="40% - Accent6 2 4 3" xfId="2370"/>
    <cellStyle name="40% - Accent6 2 5" xfId="2371"/>
    <cellStyle name="40% - Accent6 2 5 2" xfId="2372"/>
    <cellStyle name="40% - Accent6 2 5 3" xfId="2373"/>
    <cellStyle name="40% - Accent6 2 6" xfId="2374"/>
    <cellStyle name="40% - Accent6 2 6 2" xfId="2375"/>
    <cellStyle name="40% - Accent6 2 6 3" xfId="2376"/>
    <cellStyle name="40% - Accent6 2 7" xfId="2377"/>
    <cellStyle name="40% - Accent6 2 7 2" xfId="2378"/>
    <cellStyle name="40% - Accent6 2 7 3" xfId="2379"/>
    <cellStyle name="40% - Accent6 2 8" xfId="2380"/>
    <cellStyle name="40% - Accent6 2 8 2" xfId="2381"/>
    <cellStyle name="40% - Accent6 2 8 3" xfId="2382"/>
    <cellStyle name="40% - Accent6 2 9" xfId="2383"/>
    <cellStyle name="40% - Accent6 20" xfId="2384"/>
    <cellStyle name="40% - Accent6 21" xfId="2385"/>
    <cellStyle name="40% - Accent6 22" xfId="2386"/>
    <cellStyle name="40% - Accent6 23" xfId="2387"/>
    <cellStyle name="40% - Accent6 24" xfId="2388"/>
    <cellStyle name="40% - Accent6 25" xfId="2389"/>
    <cellStyle name="40% - Accent6 26" xfId="2390"/>
    <cellStyle name="40% - Accent6 27" xfId="2391"/>
    <cellStyle name="40% - Accent6 28" xfId="2392"/>
    <cellStyle name="40% - Accent6 29" xfId="2393"/>
    <cellStyle name="40% - Accent6 3" xfId="2394"/>
    <cellStyle name="40% - Accent6 3 2" xfId="2395"/>
    <cellStyle name="40% - Accent6 3 2 2" xfId="2396"/>
    <cellStyle name="40% - Accent6 3 3" xfId="2397"/>
    <cellStyle name="40% - Accent6 3 4" xfId="2398"/>
    <cellStyle name="40% - Accent6 30" xfId="2399"/>
    <cellStyle name="40% - Accent6 4" xfId="2400"/>
    <cellStyle name="40% - Accent6 4 2" xfId="2401"/>
    <cellStyle name="40% - Accent6 4 2 2" xfId="2402"/>
    <cellStyle name="40% - Accent6 4 3" xfId="2403"/>
    <cellStyle name="40% - Accent6 4 4" xfId="2404"/>
    <cellStyle name="40% - Accent6 5" xfId="2405"/>
    <cellStyle name="40% - Accent6 5 2" xfId="2406"/>
    <cellStyle name="40% - Accent6 5 2 2" xfId="2407"/>
    <cellStyle name="40% - Accent6 5 3" xfId="2408"/>
    <cellStyle name="40% - Accent6 5 4" xfId="2409"/>
    <cellStyle name="40% - Accent6 6" xfId="2410"/>
    <cellStyle name="40% - Accent6 6 2" xfId="2411"/>
    <cellStyle name="40% - Accent6 6 2 2" xfId="2412"/>
    <cellStyle name="40% - Accent6 6 3" xfId="2413"/>
    <cellStyle name="40% - Accent6 6 3 2" xfId="2414"/>
    <cellStyle name="40% - Accent6 6 4" xfId="2415"/>
    <cellStyle name="40% - Accent6 6 5" xfId="2416"/>
    <cellStyle name="40% - Accent6 6 6" xfId="2417"/>
    <cellStyle name="40% - Accent6 7" xfId="2418"/>
    <cellStyle name="40% - Accent6 7 10" xfId="2419"/>
    <cellStyle name="40% - Accent6 7 10 2" xfId="2420"/>
    <cellStyle name="40% - Accent6 7 11" xfId="2421"/>
    <cellStyle name="40% - Accent6 7 11 2" xfId="2422"/>
    <cellStyle name="40% - Accent6 7 12" xfId="2423"/>
    <cellStyle name="40% - Accent6 7 13" xfId="2424"/>
    <cellStyle name="40% - Accent6 7 2" xfId="2425"/>
    <cellStyle name="40% - Accent6 7 2 2" xfId="2426"/>
    <cellStyle name="40% - Accent6 7 3" xfId="2427"/>
    <cellStyle name="40% - Accent6 7 3 2" xfId="2428"/>
    <cellStyle name="40% - Accent6 7 4" xfId="2429"/>
    <cellStyle name="40% - Accent6 7 4 2" xfId="2430"/>
    <cellStyle name="40% - Accent6 7 5" xfId="2431"/>
    <cellStyle name="40% - Accent6 7 5 2" xfId="2432"/>
    <cellStyle name="40% - Accent6 7 6" xfId="2433"/>
    <cellStyle name="40% - Accent6 7 6 2" xfId="2434"/>
    <cellStyle name="40% - Accent6 7 7" xfId="2435"/>
    <cellStyle name="40% - Accent6 7 7 2" xfId="2436"/>
    <cellStyle name="40% - Accent6 7 8" xfId="2437"/>
    <cellStyle name="40% - Accent6 7 8 2" xfId="2438"/>
    <cellStyle name="40% - Accent6 7 9" xfId="2439"/>
    <cellStyle name="40% - Accent6 7 9 2" xfId="2440"/>
    <cellStyle name="40% - Accent6 8" xfId="2441"/>
    <cellStyle name="40% - Accent6 8 2" xfId="2442"/>
    <cellStyle name="40% - Accent6 8 3" xfId="2443"/>
    <cellStyle name="40% - Accent6 9" xfId="2444"/>
    <cellStyle name="40% - Accent6 9 2" xfId="2445"/>
    <cellStyle name="40% - Accent6 9 3" xfId="2446"/>
    <cellStyle name="60% - Accent1 10" xfId="2447"/>
    <cellStyle name="60% - Accent1 10 2" xfId="2448"/>
    <cellStyle name="60% - Accent1 10 3" xfId="2449"/>
    <cellStyle name="60% - Accent1 11" xfId="2450"/>
    <cellStyle name="60% - Accent1 11 2" xfId="2451"/>
    <cellStyle name="60% - Accent1 11 3" xfId="2452"/>
    <cellStyle name="60% - Accent1 12" xfId="2453"/>
    <cellStyle name="60% - Accent1 12 10" xfId="2454"/>
    <cellStyle name="60% - Accent1 12 10 2" xfId="2455"/>
    <cellStyle name="60% - Accent1 12 11" xfId="2456"/>
    <cellStyle name="60% - Accent1 12 11 2" xfId="2457"/>
    <cellStyle name="60% - Accent1 12 12" xfId="2458"/>
    <cellStyle name="60% - Accent1 12 12 2" xfId="2459"/>
    <cellStyle name="60% - Accent1 12 13" xfId="2460"/>
    <cellStyle name="60% - Accent1 12 13 2" xfId="2461"/>
    <cellStyle name="60% - Accent1 12 14" xfId="2462"/>
    <cellStyle name="60% - Accent1 12 14 2" xfId="2463"/>
    <cellStyle name="60% - Accent1 12 15" xfId="2464"/>
    <cellStyle name="60% - Accent1 12 15 2" xfId="2465"/>
    <cellStyle name="60% - Accent1 12 16" xfId="2466"/>
    <cellStyle name="60% - Accent1 12 16 2" xfId="2467"/>
    <cellStyle name="60% - Accent1 12 17" xfId="2468"/>
    <cellStyle name="60% - Accent1 12 17 2" xfId="2469"/>
    <cellStyle name="60% - Accent1 12 18" xfId="2470"/>
    <cellStyle name="60% - Accent1 12 18 2" xfId="2471"/>
    <cellStyle name="60% - Accent1 12 19" xfId="2472"/>
    <cellStyle name="60% - Accent1 12 19 2" xfId="2473"/>
    <cellStyle name="60% - Accent1 12 2" xfId="2474"/>
    <cellStyle name="60% - Accent1 12 2 2" xfId="2475"/>
    <cellStyle name="60% - Accent1 12 20" xfId="2476"/>
    <cellStyle name="60% - Accent1 12 20 2" xfId="2477"/>
    <cellStyle name="60% - Accent1 12 21" xfId="2478"/>
    <cellStyle name="60% - Accent1 12 21 2" xfId="2479"/>
    <cellStyle name="60% - Accent1 12 22" xfId="2480"/>
    <cellStyle name="60% - Accent1 12 22 2" xfId="2481"/>
    <cellStyle name="60% - Accent1 12 23" xfId="2482"/>
    <cellStyle name="60% - Accent1 12 23 2" xfId="2483"/>
    <cellStyle name="60% - Accent1 12 24" xfId="2484"/>
    <cellStyle name="60% - Accent1 12 24 2" xfId="2485"/>
    <cellStyle name="60% - Accent1 12 25" xfId="2486"/>
    <cellStyle name="60% - Accent1 12 25 2" xfId="2487"/>
    <cellStyle name="60% - Accent1 12 26" xfId="2488"/>
    <cellStyle name="60% - Accent1 12 26 2" xfId="2489"/>
    <cellStyle name="60% - Accent1 12 27" xfId="2490"/>
    <cellStyle name="60% - Accent1 12 27 2" xfId="2491"/>
    <cellStyle name="60% - Accent1 12 28" xfId="2492"/>
    <cellStyle name="60% - Accent1 12 28 2" xfId="2493"/>
    <cellStyle name="60% - Accent1 12 29" xfId="2494"/>
    <cellStyle name="60% - Accent1 12 29 2" xfId="2495"/>
    <cellStyle name="60% - Accent1 12 3" xfId="2496"/>
    <cellStyle name="60% - Accent1 12 3 2" xfId="2497"/>
    <cellStyle name="60% - Accent1 12 30" xfId="2498"/>
    <cellStyle name="60% - Accent1 12 30 2" xfId="2499"/>
    <cellStyle name="60% - Accent1 12 31" xfId="2500"/>
    <cellStyle name="60% - Accent1 12 4" xfId="2501"/>
    <cellStyle name="60% - Accent1 12 4 2" xfId="2502"/>
    <cellStyle name="60% - Accent1 12 5" xfId="2503"/>
    <cellStyle name="60% - Accent1 12 5 2" xfId="2504"/>
    <cellStyle name="60% - Accent1 12 6" xfId="2505"/>
    <cellStyle name="60% - Accent1 12 6 2" xfId="2506"/>
    <cellStyle name="60% - Accent1 12 7" xfId="2507"/>
    <cellStyle name="60% - Accent1 12 7 2" xfId="2508"/>
    <cellStyle name="60% - Accent1 12 8" xfId="2509"/>
    <cellStyle name="60% - Accent1 12 8 2" xfId="2510"/>
    <cellStyle name="60% - Accent1 12 9" xfId="2511"/>
    <cellStyle name="60% - Accent1 12 9 2" xfId="2512"/>
    <cellStyle name="60% - Accent1 13" xfId="2513"/>
    <cellStyle name="60% - Accent1 13 2" xfId="2514"/>
    <cellStyle name="60% - Accent1 14" xfId="2515"/>
    <cellStyle name="60% - Accent1 14 2" xfId="2516"/>
    <cellStyle name="60% - Accent1 15" xfId="2517"/>
    <cellStyle name="60% - Accent1 15 2" xfId="2518"/>
    <cellStyle name="60% - Accent1 16" xfId="2519"/>
    <cellStyle name="60% - Accent1 16 2" xfId="2520"/>
    <cellStyle name="60% - Accent1 17" xfId="2521"/>
    <cellStyle name="60% - Accent1 18" xfId="2522"/>
    <cellStyle name="60% - Accent1 19" xfId="2523"/>
    <cellStyle name="60% - Accent1 2" xfId="2524"/>
    <cellStyle name="60% - Accent1 2 10" xfId="2525"/>
    <cellStyle name="60% - Accent1 2 10 2" xfId="2526"/>
    <cellStyle name="60% - Accent1 2 11" xfId="2527"/>
    <cellStyle name="60% - Accent1 2 11 2" xfId="2528"/>
    <cellStyle name="60% - Accent1 2 12" xfId="2529"/>
    <cellStyle name="60% - Accent1 2 13" xfId="2530"/>
    <cellStyle name="60% - Accent1 2 14" xfId="2531"/>
    <cellStyle name="60% - Accent1 2 15" xfId="2532"/>
    <cellStyle name="60% - Accent1 2 16" xfId="2533"/>
    <cellStyle name="60% - Accent1 2 17" xfId="2534"/>
    <cellStyle name="60% - Accent1 2 18" xfId="2535"/>
    <cellStyle name="60% - Accent1 2 19" xfId="2536"/>
    <cellStyle name="60% - Accent1 2 2" xfId="2537"/>
    <cellStyle name="60% - Accent1 2 2 2" xfId="2538"/>
    <cellStyle name="60% - Accent1 2 2 3" xfId="2539"/>
    <cellStyle name="60% - Accent1 2 20" xfId="2540"/>
    <cellStyle name="60% - Accent1 2 21" xfId="2541"/>
    <cellStyle name="60% - Accent1 2 22" xfId="2542"/>
    <cellStyle name="60% - Accent1 2 23" xfId="2543"/>
    <cellStyle name="60% - Accent1 2 24" xfId="2544"/>
    <cellStyle name="60% - Accent1 2 25" xfId="2545"/>
    <cellStyle name="60% - Accent1 2 3" xfId="2546"/>
    <cellStyle name="60% - Accent1 2 3 2" xfId="2547"/>
    <cellStyle name="60% - Accent1 2 3 3" xfId="2548"/>
    <cellStyle name="60% - Accent1 2 4" xfId="2549"/>
    <cellStyle name="60% - Accent1 2 4 2" xfId="2550"/>
    <cellStyle name="60% - Accent1 2 4 3" xfId="2551"/>
    <cellStyle name="60% - Accent1 2 5" xfId="2552"/>
    <cellStyle name="60% - Accent1 2 5 2" xfId="2553"/>
    <cellStyle name="60% - Accent1 2 5 3" xfId="2554"/>
    <cellStyle name="60% - Accent1 2 6" xfId="2555"/>
    <cellStyle name="60% - Accent1 2 6 2" xfId="2556"/>
    <cellStyle name="60% - Accent1 2 6 3" xfId="2557"/>
    <cellStyle name="60% - Accent1 2 7" xfId="2558"/>
    <cellStyle name="60% - Accent1 2 7 2" xfId="2559"/>
    <cellStyle name="60% - Accent1 2 7 3" xfId="2560"/>
    <cellStyle name="60% - Accent1 2 8" xfId="2561"/>
    <cellStyle name="60% - Accent1 2 8 2" xfId="2562"/>
    <cellStyle name="60% - Accent1 2 8 3" xfId="2563"/>
    <cellStyle name="60% - Accent1 2 9" xfId="2564"/>
    <cellStyle name="60% - Accent1 20" xfId="2565"/>
    <cellStyle name="60% - Accent1 21" xfId="2566"/>
    <cellStyle name="60% - Accent1 22" xfId="2567"/>
    <cellStyle name="60% - Accent1 23" xfId="2568"/>
    <cellStyle name="60% - Accent1 24" xfId="2569"/>
    <cellStyle name="60% - Accent1 25" xfId="2570"/>
    <cellStyle name="60% - Accent1 26" xfId="2571"/>
    <cellStyle name="60% - Accent1 27" xfId="2572"/>
    <cellStyle name="60% - Accent1 28" xfId="2573"/>
    <cellStyle name="60% - Accent1 29" xfId="2574"/>
    <cellStyle name="60% - Accent1 3" xfId="2575"/>
    <cellStyle name="60% - Accent1 3 2" xfId="2576"/>
    <cellStyle name="60% - Accent1 3 2 2" xfId="2577"/>
    <cellStyle name="60% - Accent1 3 3" xfId="2578"/>
    <cellStyle name="60% - Accent1 3 4" xfId="2579"/>
    <cellStyle name="60% - Accent1 30" xfId="2580"/>
    <cellStyle name="60% - Accent1 4" xfId="2581"/>
    <cellStyle name="60% - Accent1 4 2" xfId="2582"/>
    <cellStyle name="60% - Accent1 4 2 2" xfId="2583"/>
    <cellStyle name="60% - Accent1 4 3" xfId="2584"/>
    <cellStyle name="60% - Accent1 4 4" xfId="2585"/>
    <cellStyle name="60% - Accent1 5" xfId="2586"/>
    <cellStyle name="60% - Accent1 5 2" xfId="2587"/>
    <cellStyle name="60% - Accent1 5 2 2" xfId="2588"/>
    <cellStyle name="60% - Accent1 5 3" xfId="2589"/>
    <cellStyle name="60% - Accent1 5 4" xfId="2590"/>
    <cellStyle name="60% - Accent1 6" xfId="2591"/>
    <cellStyle name="60% - Accent1 6 2" xfId="2592"/>
    <cellStyle name="60% - Accent1 6 2 2" xfId="2593"/>
    <cellStyle name="60% - Accent1 6 3" xfId="2594"/>
    <cellStyle name="60% - Accent1 6 3 2" xfId="2595"/>
    <cellStyle name="60% - Accent1 6 4" xfId="2596"/>
    <cellStyle name="60% - Accent1 6 5" xfId="2597"/>
    <cellStyle name="60% - Accent1 6 6" xfId="2598"/>
    <cellStyle name="60% - Accent1 7" xfId="2599"/>
    <cellStyle name="60% - Accent1 7 10" xfId="2600"/>
    <cellStyle name="60% - Accent1 7 10 2" xfId="2601"/>
    <cellStyle name="60% - Accent1 7 11" xfId="2602"/>
    <cellStyle name="60% - Accent1 7 11 2" xfId="2603"/>
    <cellStyle name="60% - Accent1 7 12" xfId="2604"/>
    <cellStyle name="60% - Accent1 7 13" xfId="2605"/>
    <cellStyle name="60% - Accent1 7 2" xfId="2606"/>
    <cellStyle name="60% - Accent1 7 2 2" xfId="2607"/>
    <cellStyle name="60% - Accent1 7 3" xfId="2608"/>
    <cellStyle name="60% - Accent1 7 3 2" xfId="2609"/>
    <cellStyle name="60% - Accent1 7 4" xfId="2610"/>
    <cellStyle name="60% - Accent1 7 4 2" xfId="2611"/>
    <cellStyle name="60% - Accent1 7 5" xfId="2612"/>
    <cellStyle name="60% - Accent1 7 5 2" xfId="2613"/>
    <cellStyle name="60% - Accent1 7 6" xfId="2614"/>
    <cellStyle name="60% - Accent1 7 6 2" xfId="2615"/>
    <cellStyle name="60% - Accent1 7 7" xfId="2616"/>
    <cellStyle name="60% - Accent1 7 7 2" xfId="2617"/>
    <cellStyle name="60% - Accent1 7 8" xfId="2618"/>
    <cellStyle name="60% - Accent1 7 8 2" xfId="2619"/>
    <cellStyle name="60% - Accent1 7 9" xfId="2620"/>
    <cellStyle name="60% - Accent1 7 9 2" xfId="2621"/>
    <cellStyle name="60% - Accent1 8" xfId="2622"/>
    <cellStyle name="60% - Accent1 8 2" xfId="2623"/>
    <cellStyle name="60% - Accent1 8 3" xfId="2624"/>
    <cellStyle name="60% - Accent1 9" xfId="2625"/>
    <cellStyle name="60% - Accent1 9 2" xfId="2626"/>
    <cellStyle name="60% - Accent1 9 3" xfId="2627"/>
    <cellStyle name="60% - Accent2 10" xfId="2628"/>
    <cellStyle name="60% - Accent2 10 2" xfId="2629"/>
    <cellStyle name="60% - Accent2 10 3" xfId="2630"/>
    <cellStyle name="60% - Accent2 11" xfId="2631"/>
    <cellStyle name="60% - Accent2 11 2" xfId="2632"/>
    <cellStyle name="60% - Accent2 11 3" xfId="2633"/>
    <cellStyle name="60% - Accent2 12" xfId="2634"/>
    <cellStyle name="60% - Accent2 12 10" xfId="2635"/>
    <cellStyle name="60% - Accent2 12 10 2" xfId="2636"/>
    <cellStyle name="60% - Accent2 12 11" xfId="2637"/>
    <cellStyle name="60% - Accent2 12 11 2" xfId="2638"/>
    <cellStyle name="60% - Accent2 12 12" xfId="2639"/>
    <cellStyle name="60% - Accent2 12 12 2" xfId="2640"/>
    <cellStyle name="60% - Accent2 12 13" xfId="2641"/>
    <cellStyle name="60% - Accent2 12 13 2" xfId="2642"/>
    <cellStyle name="60% - Accent2 12 14" xfId="2643"/>
    <cellStyle name="60% - Accent2 12 14 2" xfId="2644"/>
    <cellStyle name="60% - Accent2 12 15" xfId="2645"/>
    <cellStyle name="60% - Accent2 12 15 2" xfId="2646"/>
    <cellStyle name="60% - Accent2 12 16" xfId="2647"/>
    <cellStyle name="60% - Accent2 12 16 2" xfId="2648"/>
    <cellStyle name="60% - Accent2 12 17" xfId="2649"/>
    <cellStyle name="60% - Accent2 12 17 2" xfId="2650"/>
    <cellStyle name="60% - Accent2 12 18" xfId="2651"/>
    <cellStyle name="60% - Accent2 12 18 2" xfId="2652"/>
    <cellStyle name="60% - Accent2 12 19" xfId="2653"/>
    <cellStyle name="60% - Accent2 12 19 2" xfId="2654"/>
    <cellStyle name="60% - Accent2 12 2" xfId="2655"/>
    <cellStyle name="60% - Accent2 12 2 2" xfId="2656"/>
    <cellStyle name="60% - Accent2 12 20" xfId="2657"/>
    <cellStyle name="60% - Accent2 12 20 2" xfId="2658"/>
    <cellStyle name="60% - Accent2 12 21" xfId="2659"/>
    <cellStyle name="60% - Accent2 12 21 2" xfId="2660"/>
    <cellStyle name="60% - Accent2 12 22" xfId="2661"/>
    <cellStyle name="60% - Accent2 12 22 2" xfId="2662"/>
    <cellStyle name="60% - Accent2 12 23" xfId="2663"/>
    <cellStyle name="60% - Accent2 12 23 2" xfId="2664"/>
    <cellStyle name="60% - Accent2 12 24" xfId="2665"/>
    <cellStyle name="60% - Accent2 12 24 2" xfId="2666"/>
    <cellStyle name="60% - Accent2 12 25" xfId="2667"/>
    <cellStyle name="60% - Accent2 12 25 2" xfId="2668"/>
    <cellStyle name="60% - Accent2 12 26" xfId="2669"/>
    <cellStyle name="60% - Accent2 12 26 2" xfId="2670"/>
    <cellStyle name="60% - Accent2 12 27" xfId="2671"/>
    <cellStyle name="60% - Accent2 12 27 2" xfId="2672"/>
    <cellStyle name="60% - Accent2 12 28" xfId="2673"/>
    <cellStyle name="60% - Accent2 12 28 2" xfId="2674"/>
    <cellStyle name="60% - Accent2 12 29" xfId="2675"/>
    <cellStyle name="60% - Accent2 12 29 2" xfId="2676"/>
    <cellStyle name="60% - Accent2 12 3" xfId="2677"/>
    <cellStyle name="60% - Accent2 12 3 2" xfId="2678"/>
    <cellStyle name="60% - Accent2 12 30" xfId="2679"/>
    <cellStyle name="60% - Accent2 12 30 2" xfId="2680"/>
    <cellStyle name="60% - Accent2 12 31" xfId="2681"/>
    <cellStyle name="60% - Accent2 12 4" xfId="2682"/>
    <cellStyle name="60% - Accent2 12 4 2" xfId="2683"/>
    <cellStyle name="60% - Accent2 12 5" xfId="2684"/>
    <cellStyle name="60% - Accent2 12 5 2" xfId="2685"/>
    <cellStyle name="60% - Accent2 12 6" xfId="2686"/>
    <cellStyle name="60% - Accent2 12 6 2" xfId="2687"/>
    <cellStyle name="60% - Accent2 12 7" xfId="2688"/>
    <cellStyle name="60% - Accent2 12 7 2" xfId="2689"/>
    <cellStyle name="60% - Accent2 12 8" xfId="2690"/>
    <cellStyle name="60% - Accent2 12 8 2" xfId="2691"/>
    <cellStyle name="60% - Accent2 12 9" xfId="2692"/>
    <cellStyle name="60% - Accent2 12 9 2" xfId="2693"/>
    <cellStyle name="60% - Accent2 13" xfId="2694"/>
    <cellStyle name="60% - Accent2 13 2" xfId="2695"/>
    <cellStyle name="60% - Accent2 14" xfId="2696"/>
    <cellStyle name="60% - Accent2 14 2" xfId="2697"/>
    <cellStyle name="60% - Accent2 15" xfId="2698"/>
    <cellStyle name="60% - Accent2 15 2" xfId="2699"/>
    <cellStyle name="60% - Accent2 16" xfId="2700"/>
    <cellStyle name="60% - Accent2 16 2" xfId="2701"/>
    <cellStyle name="60% - Accent2 17" xfId="2702"/>
    <cellStyle name="60% - Accent2 18" xfId="2703"/>
    <cellStyle name="60% - Accent2 19" xfId="2704"/>
    <cellStyle name="60% - Accent2 2" xfId="2705"/>
    <cellStyle name="60% - Accent2 2 10" xfId="2706"/>
    <cellStyle name="60% - Accent2 2 10 2" xfId="2707"/>
    <cellStyle name="60% - Accent2 2 11" xfId="2708"/>
    <cellStyle name="60% - Accent2 2 11 2" xfId="2709"/>
    <cellStyle name="60% - Accent2 2 12" xfId="2710"/>
    <cellStyle name="60% - Accent2 2 13" xfId="2711"/>
    <cellStyle name="60% - Accent2 2 14" xfId="2712"/>
    <cellStyle name="60% - Accent2 2 15" xfId="2713"/>
    <cellStyle name="60% - Accent2 2 16" xfId="2714"/>
    <cellStyle name="60% - Accent2 2 17" xfId="2715"/>
    <cellStyle name="60% - Accent2 2 18" xfId="2716"/>
    <cellStyle name="60% - Accent2 2 19" xfId="2717"/>
    <cellStyle name="60% - Accent2 2 2" xfId="2718"/>
    <cellStyle name="60% - Accent2 2 2 2" xfId="2719"/>
    <cellStyle name="60% - Accent2 2 2 3" xfId="2720"/>
    <cellStyle name="60% - Accent2 2 20" xfId="2721"/>
    <cellStyle name="60% - Accent2 2 21" xfId="2722"/>
    <cellStyle name="60% - Accent2 2 22" xfId="2723"/>
    <cellStyle name="60% - Accent2 2 23" xfId="2724"/>
    <cellStyle name="60% - Accent2 2 24" xfId="2725"/>
    <cellStyle name="60% - Accent2 2 25" xfId="2726"/>
    <cellStyle name="60% - Accent2 2 3" xfId="2727"/>
    <cellStyle name="60% - Accent2 2 3 2" xfId="2728"/>
    <cellStyle name="60% - Accent2 2 3 3" xfId="2729"/>
    <cellStyle name="60% - Accent2 2 4" xfId="2730"/>
    <cellStyle name="60% - Accent2 2 4 2" xfId="2731"/>
    <cellStyle name="60% - Accent2 2 4 3" xfId="2732"/>
    <cellStyle name="60% - Accent2 2 5" xfId="2733"/>
    <cellStyle name="60% - Accent2 2 5 2" xfId="2734"/>
    <cellStyle name="60% - Accent2 2 5 3" xfId="2735"/>
    <cellStyle name="60% - Accent2 2 6" xfId="2736"/>
    <cellStyle name="60% - Accent2 2 6 2" xfId="2737"/>
    <cellStyle name="60% - Accent2 2 6 3" xfId="2738"/>
    <cellStyle name="60% - Accent2 2 7" xfId="2739"/>
    <cellStyle name="60% - Accent2 2 7 2" xfId="2740"/>
    <cellStyle name="60% - Accent2 2 7 3" xfId="2741"/>
    <cellStyle name="60% - Accent2 2 8" xfId="2742"/>
    <cellStyle name="60% - Accent2 2 8 2" xfId="2743"/>
    <cellStyle name="60% - Accent2 2 8 3" xfId="2744"/>
    <cellStyle name="60% - Accent2 2 9" xfId="2745"/>
    <cellStyle name="60% - Accent2 20" xfId="2746"/>
    <cellStyle name="60% - Accent2 21" xfId="2747"/>
    <cellStyle name="60% - Accent2 22" xfId="2748"/>
    <cellStyle name="60% - Accent2 23" xfId="2749"/>
    <cellStyle name="60% - Accent2 24" xfId="2750"/>
    <cellStyle name="60% - Accent2 25" xfId="2751"/>
    <cellStyle name="60% - Accent2 26" xfId="2752"/>
    <cellStyle name="60% - Accent2 27" xfId="2753"/>
    <cellStyle name="60% - Accent2 28" xfId="2754"/>
    <cellStyle name="60% - Accent2 29" xfId="2755"/>
    <cellStyle name="60% - Accent2 3" xfId="2756"/>
    <cellStyle name="60% - Accent2 3 2" xfId="2757"/>
    <cellStyle name="60% - Accent2 3 2 2" xfId="2758"/>
    <cellStyle name="60% - Accent2 3 3" xfId="2759"/>
    <cellStyle name="60% - Accent2 3 4" xfId="2760"/>
    <cellStyle name="60% - Accent2 30" xfId="2761"/>
    <cellStyle name="60% - Accent2 4" xfId="2762"/>
    <cellStyle name="60% - Accent2 4 2" xfId="2763"/>
    <cellStyle name="60% - Accent2 4 2 2" xfId="2764"/>
    <cellStyle name="60% - Accent2 4 3" xfId="2765"/>
    <cellStyle name="60% - Accent2 4 4" xfId="2766"/>
    <cellStyle name="60% - Accent2 5" xfId="2767"/>
    <cellStyle name="60% - Accent2 5 2" xfId="2768"/>
    <cellStyle name="60% - Accent2 5 2 2" xfId="2769"/>
    <cellStyle name="60% - Accent2 5 3" xfId="2770"/>
    <cellStyle name="60% - Accent2 5 4" xfId="2771"/>
    <cellStyle name="60% - Accent2 6" xfId="2772"/>
    <cellStyle name="60% - Accent2 6 2" xfId="2773"/>
    <cellStyle name="60% - Accent2 6 2 2" xfId="2774"/>
    <cellStyle name="60% - Accent2 6 3" xfId="2775"/>
    <cellStyle name="60% - Accent2 6 3 2" xfId="2776"/>
    <cellStyle name="60% - Accent2 6 4" xfId="2777"/>
    <cellStyle name="60% - Accent2 6 5" xfId="2778"/>
    <cellStyle name="60% - Accent2 6 6" xfId="2779"/>
    <cellStyle name="60% - Accent2 7" xfId="2780"/>
    <cellStyle name="60% - Accent2 7 10" xfId="2781"/>
    <cellStyle name="60% - Accent2 7 10 2" xfId="2782"/>
    <cellStyle name="60% - Accent2 7 11" xfId="2783"/>
    <cellStyle name="60% - Accent2 7 11 2" xfId="2784"/>
    <cellStyle name="60% - Accent2 7 12" xfId="2785"/>
    <cellStyle name="60% - Accent2 7 13" xfId="2786"/>
    <cellStyle name="60% - Accent2 7 2" xfId="2787"/>
    <cellStyle name="60% - Accent2 7 2 2" xfId="2788"/>
    <cellStyle name="60% - Accent2 7 3" xfId="2789"/>
    <cellStyle name="60% - Accent2 7 3 2" xfId="2790"/>
    <cellStyle name="60% - Accent2 7 4" xfId="2791"/>
    <cellStyle name="60% - Accent2 7 4 2" xfId="2792"/>
    <cellStyle name="60% - Accent2 7 5" xfId="2793"/>
    <cellStyle name="60% - Accent2 7 5 2" xfId="2794"/>
    <cellStyle name="60% - Accent2 7 6" xfId="2795"/>
    <cellStyle name="60% - Accent2 7 6 2" xfId="2796"/>
    <cellStyle name="60% - Accent2 7 7" xfId="2797"/>
    <cellStyle name="60% - Accent2 7 7 2" xfId="2798"/>
    <cellStyle name="60% - Accent2 7 8" xfId="2799"/>
    <cellStyle name="60% - Accent2 7 8 2" xfId="2800"/>
    <cellStyle name="60% - Accent2 7 9" xfId="2801"/>
    <cellStyle name="60% - Accent2 7 9 2" xfId="2802"/>
    <cellStyle name="60% - Accent2 8" xfId="2803"/>
    <cellStyle name="60% - Accent2 8 2" xfId="2804"/>
    <cellStyle name="60% - Accent2 8 3" xfId="2805"/>
    <cellStyle name="60% - Accent2 9" xfId="2806"/>
    <cellStyle name="60% - Accent2 9 2" xfId="2807"/>
    <cellStyle name="60% - Accent2 9 3" xfId="2808"/>
    <cellStyle name="60% - Accent3 10" xfId="2809"/>
    <cellStyle name="60% - Accent3 10 2" xfId="2810"/>
    <cellStyle name="60% - Accent3 10 3" xfId="2811"/>
    <cellStyle name="60% - Accent3 11" xfId="2812"/>
    <cellStyle name="60% - Accent3 11 2" xfId="2813"/>
    <cellStyle name="60% - Accent3 11 3" xfId="2814"/>
    <cellStyle name="60% - Accent3 12" xfId="2815"/>
    <cellStyle name="60% - Accent3 12 10" xfId="2816"/>
    <cellStyle name="60% - Accent3 12 10 2" xfId="2817"/>
    <cellStyle name="60% - Accent3 12 11" xfId="2818"/>
    <cellStyle name="60% - Accent3 12 11 2" xfId="2819"/>
    <cellStyle name="60% - Accent3 12 12" xfId="2820"/>
    <cellStyle name="60% - Accent3 12 12 2" xfId="2821"/>
    <cellStyle name="60% - Accent3 12 13" xfId="2822"/>
    <cellStyle name="60% - Accent3 12 13 2" xfId="2823"/>
    <cellStyle name="60% - Accent3 12 14" xfId="2824"/>
    <cellStyle name="60% - Accent3 12 14 2" xfId="2825"/>
    <cellStyle name="60% - Accent3 12 15" xfId="2826"/>
    <cellStyle name="60% - Accent3 12 15 2" xfId="2827"/>
    <cellStyle name="60% - Accent3 12 16" xfId="2828"/>
    <cellStyle name="60% - Accent3 12 16 2" xfId="2829"/>
    <cellStyle name="60% - Accent3 12 17" xfId="2830"/>
    <cellStyle name="60% - Accent3 12 17 2" xfId="2831"/>
    <cellStyle name="60% - Accent3 12 18" xfId="2832"/>
    <cellStyle name="60% - Accent3 12 18 2" xfId="2833"/>
    <cellStyle name="60% - Accent3 12 19" xfId="2834"/>
    <cellStyle name="60% - Accent3 12 19 2" xfId="2835"/>
    <cellStyle name="60% - Accent3 12 2" xfId="2836"/>
    <cellStyle name="60% - Accent3 12 2 2" xfId="2837"/>
    <cellStyle name="60% - Accent3 12 20" xfId="2838"/>
    <cellStyle name="60% - Accent3 12 20 2" xfId="2839"/>
    <cellStyle name="60% - Accent3 12 21" xfId="2840"/>
    <cellStyle name="60% - Accent3 12 21 2" xfId="2841"/>
    <cellStyle name="60% - Accent3 12 22" xfId="2842"/>
    <cellStyle name="60% - Accent3 12 22 2" xfId="2843"/>
    <cellStyle name="60% - Accent3 12 23" xfId="2844"/>
    <cellStyle name="60% - Accent3 12 23 2" xfId="2845"/>
    <cellStyle name="60% - Accent3 12 24" xfId="2846"/>
    <cellStyle name="60% - Accent3 12 24 2" xfId="2847"/>
    <cellStyle name="60% - Accent3 12 25" xfId="2848"/>
    <cellStyle name="60% - Accent3 12 25 2" xfId="2849"/>
    <cellStyle name="60% - Accent3 12 26" xfId="2850"/>
    <cellStyle name="60% - Accent3 12 26 2" xfId="2851"/>
    <cellStyle name="60% - Accent3 12 27" xfId="2852"/>
    <cellStyle name="60% - Accent3 12 27 2" xfId="2853"/>
    <cellStyle name="60% - Accent3 12 28" xfId="2854"/>
    <cellStyle name="60% - Accent3 12 28 2" xfId="2855"/>
    <cellStyle name="60% - Accent3 12 29" xfId="2856"/>
    <cellStyle name="60% - Accent3 12 29 2" xfId="2857"/>
    <cellStyle name="60% - Accent3 12 3" xfId="2858"/>
    <cellStyle name="60% - Accent3 12 3 2" xfId="2859"/>
    <cellStyle name="60% - Accent3 12 30" xfId="2860"/>
    <cellStyle name="60% - Accent3 12 30 2" xfId="2861"/>
    <cellStyle name="60% - Accent3 12 31" xfId="2862"/>
    <cellStyle name="60% - Accent3 12 4" xfId="2863"/>
    <cellStyle name="60% - Accent3 12 4 2" xfId="2864"/>
    <cellStyle name="60% - Accent3 12 5" xfId="2865"/>
    <cellStyle name="60% - Accent3 12 5 2" xfId="2866"/>
    <cellStyle name="60% - Accent3 12 6" xfId="2867"/>
    <cellStyle name="60% - Accent3 12 6 2" xfId="2868"/>
    <cellStyle name="60% - Accent3 12 7" xfId="2869"/>
    <cellStyle name="60% - Accent3 12 7 2" xfId="2870"/>
    <cellStyle name="60% - Accent3 12 8" xfId="2871"/>
    <cellStyle name="60% - Accent3 12 8 2" xfId="2872"/>
    <cellStyle name="60% - Accent3 12 9" xfId="2873"/>
    <cellStyle name="60% - Accent3 12 9 2" xfId="2874"/>
    <cellStyle name="60% - Accent3 13" xfId="2875"/>
    <cellStyle name="60% - Accent3 13 2" xfId="2876"/>
    <cellStyle name="60% - Accent3 14" xfId="2877"/>
    <cellStyle name="60% - Accent3 14 2" xfId="2878"/>
    <cellStyle name="60% - Accent3 15" xfId="2879"/>
    <cellStyle name="60% - Accent3 15 2" xfId="2880"/>
    <cellStyle name="60% - Accent3 16" xfId="2881"/>
    <cellStyle name="60% - Accent3 16 2" xfId="2882"/>
    <cellStyle name="60% - Accent3 17" xfId="2883"/>
    <cellStyle name="60% - Accent3 18" xfId="2884"/>
    <cellStyle name="60% - Accent3 19" xfId="2885"/>
    <cellStyle name="60% - Accent3 2" xfId="2886"/>
    <cellStyle name="60% - Accent3 2 10" xfId="2887"/>
    <cellStyle name="60% - Accent3 2 10 2" xfId="2888"/>
    <cellStyle name="60% - Accent3 2 11" xfId="2889"/>
    <cellStyle name="60% - Accent3 2 11 2" xfId="2890"/>
    <cellStyle name="60% - Accent3 2 12" xfId="2891"/>
    <cellStyle name="60% - Accent3 2 13" xfId="2892"/>
    <cellStyle name="60% - Accent3 2 14" xfId="2893"/>
    <cellStyle name="60% - Accent3 2 15" xfId="2894"/>
    <cellStyle name="60% - Accent3 2 16" xfId="2895"/>
    <cellStyle name="60% - Accent3 2 17" xfId="2896"/>
    <cellStyle name="60% - Accent3 2 18" xfId="2897"/>
    <cellStyle name="60% - Accent3 2 19" xfId="2898"/>
    <cellStyle name="60% - Accent3 2 2" xfId="2899"/>
    <cellStyle name="60% - Accent3 2 2 2" xfId="2900"/>
    <cellStyle name="60% - Accent3 2 2 3" xfId="2901"/>
    <cellStyle name="60% - Accent3 2 20" xfId="2902"/>
    <cellStyle name="60% - Accent3 2 21" xfId="2903"/>
    <cellStyle name="60% - Accent3 2 22" xfId="2904"/>
    <cellStyle name="60% - Accent3 2 23" xfId="2905"/>
    <cellStyle name="60% - Accent3 2 24" xfId="2906"/>
    <cellStyle name="60% - Accent3 2 25" xfId="2907"/>
    <cellStyle name="60% - Accent3 2 3" xfId="2908"/>
    <cellStyle name="60% - Accent3 2 3 2" xfId="2909"/>
    <cellStyle name="60% - Accent3 2 3 3" xfId="2910"/>
    <cellStyle name="60% - Accent3 2 4" xfId="2911"/>
    <cellStyle name="60% - Accent3 2 4 2" xfId="2912"/>
    <cellStyle name="60% - Accent3 2 4 3" xfId="2913"/>
    <cellStyle name="60% - Accent3 2 5" xfId="2914"/>
    <cellStyle name="60% - Accent3 2 5 2" xfId="2915"/>
    <cellStyle name="60% - Accent3 2 5 3" xfId="2916"/>
    <cellStyle name="60% - Accent3 2 6" xfId="2917"/>
    <cellStyle name="60% - Accent3 2 6 2" xfId="2918"/>
    <cellStyle name="60% - Accent3 2 6 3" xfId="2919"/>
    <cellStyle name="60% - Accent3 2 7" xfId="2920"/>
    <cellStyle name="60% - Accent3 2 7 2" xfId="2921"/>
    <cellStyle name="60% - Accent3 2 7 3" xfId="2922"/>
    <cellStyle name="60% - Accent3 2 8" xfId="2923"/>
    <cellStyle name="60% - Accent3 2 8 2" xfId="2924"/>
    <cellStyle name="60% - Accent3 2 8 3" xfId="2925"/>
    <cellStyle name="60% - Accent3 2 9" xfId="2926"/>
    <cellStyle name="60% - Accent3 20" xfId="2927"/>
    <cellStyle name="60% - Accent3 21" xfId="2928"/>
    <cellStyle name="60% - Accent3 22" xfId="2929"/>
    <cellStyle name="60% - Accent3 23" xfId="2930"/>
    <cellStyle name="60% - Accent3 24" xfId="2931"/>
    <cellStyle name="60% - Accent3 25" xfId="2932"/>
    <cellStyle name="60% - Accent3 26" xfId="2933"/>
    <cellStyle name="60% - Accent3 27" xfId="2934"/>
    <cellStyle name="60% - Accent3 28" xfId="2935"/>
    <cellStyle name="60% - Accent3 29" xfId="2936"/>
    <cellStyle name="60% - Accent3 3" xfId="2937"/>
    <cellStyle name="60% - Accent3 3 2" xfId="2938"/>
    <cellStyle name="60% - Accent3 3 2 2" xfId="2939"/>
    <cellStyle name="60% - Accent3 3 3" xfId="2940"/>
    <cellStyle name="60% - Accent3 3 4" xfId="2941"/>
    <cellStyle name="60% - Accent3 30" xfId="2942"/>
    <cellStyle name="60% - Accent3 4" xfId="2943"/>
    <cellStyle name="60% - Accent3 4 2" xfId="2944"/>
    <cellStyle name="60% - Accent3 4 2 2" xfId="2945"/>
    <cellStyle name="60% - Accent3 4 3" xfId="2946"/>
    <cellStyle name="60% - Accent3 4 4" xfId="2947"/>
    <cellStyle name="60% - Accent3 5" xfId="2948"/>
    <cellStyle name="60% - Accent3 5 2" xfId="2949"/>
    <cellStyle name="60% - Accent3 5 2 2" xfId="2950"/>
    <cellStyle name="60% - Accent3 5 3" xfId="2951"/>
    <cellStyle name="60% - Accent3 5 4" xfId="2952"/>
    <cellStyle name="60% - Accent3 6" xfId="2953"/>
    <cellStyle name="60% - Accent3 6 2" xfId="2954"/>
    <cellStyle name="60% - Accent3 6 2 2" xfId="2955"/>
    <cellStyle name="60% - Accent3 6 3" xfId="2956"/>
    <cellStyle name="60% - Accent3 6 3 2" xfId="2957"/>
    <cellStyle name="60% - Accent3 6 4" xfId="2958"/>
    <cellStyle name="60% - Accent3 6 5" xfId="2959"/>
    <cellStyle name="60% - Accent3 6 6" xfId="2960"/>
    <cellStyle name="60% - Accent3 7" xfId="2961"/>
    <cellStyle name="60% - Accent3 7 10" xfId="2962"/>
    <cellStyle name="60% - Accent3 7 10 2" xfId="2963"/>
    <cellStyle name="60% - Accent3 7 11" xfId="2964"/>
    <cellStyle name="60% - Accent3 7 11 2" xfId="2965"/>
    <cellStyle name="60% - Accent3 7 12" xfId="2966"/>
    <cellStyle name="60% - Accent3 7 13" xfId="2967"/>
    <cellStyle name="60% - Accent3 7 2" xfId="2968"/>
    <cellStyle name="60% - Accent3 7 2 2" xfId="2969"/>
    <cellStyle name="60% - Accent3 7 3" xfId="2970"/>
    <cellStyle name="60% - Accent3 7 3 2" xfId="2971"/>
    <cellStyle name="60% - Accent3 7 4" xfId="2972"/>
    <cellStyle name="60% - Accent3 7 4 2" xfId="2973"/>
    <cellStyle name="60% - Accent3 7 5" xfId="2974"/>
    <cellStyle name="60% - Accent3 7 5 2" xfId="2975"/>
    <cellStyle name="60% - Accent3 7 6" xfId="2976"/>
    <cellStyle name="60% - Accent3 7 6 2" xfId="2977"/>
    <cellStyle name="60% - Accent3 7 7" xfId="2978"/>
    <cellStyle name="60% - Accent3 7 7 2" xfId="2979"/>
    <cellStyle name="60% - Accent3 7 8" xfId="2980"/>
    <cellStyle name="60% - Accent3 7 8 2" xfId="2981"/>
    <cellStyle name="60% - Accent3 7 9" xfId="2982"/>
    <cellStyle name="60% - Accent3 7 9 2" xfId="2983"/>
    <cellStyle name="60% - Accent3 8" xfId="2984"/>
    <cellStyle name="60% - Accent3 8 2" xfId="2985"/>
    <cellStyle name="60% - Accent3 8 3" xfId="2986"/>
    <cellStyle name="60% - Accent3 9" xfId="2987"/>
    <cellStyle name="60% - Accent3 9 2" xfId="2988"/>
    <cellStyle name="60% - Accent3 9 3" xfId="2989"/>
    <cellStyle name="60% - Accent4 10" xfId="2990"/>
    <cellStyle name="60% - Accent4 10 2" xfId="2991"/>
    <cellStyle name="60% - Accent4 10 3" xfId="2992"/>
    <cellStyle name="60% - Accent4 11" xfId="2993"/>
    <cellStyle name="60% - Accent4 11 2" xfId="2994"/>
    <cellStyle name="60% - Accent4 11 3" xfId="2995"/>
    <cellStyle name="60% - Accent4 12" xfId="2996"/>
    <cellStyle name="60% - Accent4 12 10" xfId="2997"/>
    <cellStyle name="60% - Accent4 12 10 2" xfId="2998"/>
    <cellStyle name="60% - Accent4 12 11" xfId="2999"/>
    <cellStyle name="60% - Accent4 12 11 2" xfId="3000"/>
    <cellStyle name="60% - Accent4 12 12" xfId="3001"/>
    <cellStyle name="60% - Accent4 12 12 2" xfId="3002"/>
    <cellStyle name="60% - Accent4 12 13" xfId="3003"/>
    <cellStyle name="60% - Accent4 12 13 2" xfId="3004"/>
    <cellStyle name="60% - Accent4 12 14" xfId="3005"/>
    <cellStyle name="60% - Accent4 12 14 2" xfId="3006"/>
    <cellStyle name="60% - Accent4 12 15" xfId="3007"/>
    <cellStyle name="60% - Accent4 12 15 2" xfId="3008"/>
    <cellStyle name="60% - Accent4 12 16" xfId="3009"/>
    <cellStyle name="60% - Accent4 12 16 2" xfId="3010"/>
    <cellStyle name="60% - Accent4 12 17" xfId="3011"/>
    <cellStyle name="60% - Accent4 12 17 2" xfId="3012"/>
    <cellStyle name="60% - Accent4 12 18" xfId="3013"/>
    <cellStyle name="60% - Accent4 12 18 2" xfId="3014"/>
    <cellStyle name="60% - Accent4 12 19" xfId="3015"/>
    <cellStyle name="60% - Accent4 12 19 2" xfId="3016"/>
    <cellStyle name="60% - Accent4 12 2" xfId="3017"/>
    <cellStyle name="60% - Accent4 12 2 2" xfId="3018"/>
    <cellStyle name="60% - Accent4 12 20" xfId="3019"/>
    <cellStyle name="60% - Accent4 12 20 2" xfId="3020"/>
    <cellStyle name="60% - Accent4 12 21" xfId="3021"/>
    <cellStyle name="60% - Accent4 12 21 2" xfId="3022"/>
    <cellStyle name="60% - Accent4 12 22" xfId="3023"/>
    <cellStyle name="60% - Accent4 12 22 2" xfId="3024"/>
    <cellStyle name="60% - Accent4 12 23" xfId="3025"/>
    <cellStyle name="60% - Accent4 12 23 2" xfId="3026"/>
    <cellStyle name="60% - Accent4 12 24" xfId="3027"/>
    <cellStyle name="60% - Accent4 12 24 2" xfId="3028"/>
    <cellStyle name="60% - Accent4 12 25" xfId="3029"/>
    <cellStyle name="60% - Accent4 12 25 2" xfId="3030"/>
    <cellStyle name="60% - Accent4 12 26" xfId="3031"/>
    <cellStyle name="60% - Accent4 12 26 2" xfId="3032"/>
    <cellStyle name="60% - Accent4 12 27" xfId="3033"/>
    <cellStyle name="60% - Accent4 12 27 2" xfId="3034"/>
    <cellStyle name="60% - Accent4 12 28" xfId="3035"/>
    <cellStyle name="60% - Accent4 12 28 2" xfId="3036"/>
    <cellStyle name="60% - Accent4 12 29" xfId="3037"/>
    <cellStyle name="60% - Accent4 12 29 2" xfId="3038"/>
    <cellStyle name="60% - Accent4 12 3" xfId="3039"/>
    <cellStyle name="60% - Accent4 12 3 2" xfId="3040"/>
    <cellStyle name="60% - Accent4 12 30" xfId="3041"/>
    <cellStyle name="60% - Accent4 12 30 2" xfId="3042"/>
    <cellStyle name="60% - Accent4 12 31" xfId="3043"/>
    <cellStyle name="60% - Accent4 12 4" xfId="3044"/>
    <cellStyle name="60% - Accent4 12 4 2" xfId="3045"/>
    <cellStyle name="60% - Accent4 12 5" xfId="3046"/>
    <cellStyle name="60% - Accent4 12 5 2" xfId="3047"/>
    <cellStyle name="60% - Accent4 12 6" xfId="3048"/>
    <cellStyle name="60% - Accent4 12 6 2" xfId="3049"/>
    <cellStyle name="60% - Accent4 12 7" xfId="3050"/>
    <cellStyle name="60% - Accent4 12 7 2" xfId="3051"/>
    <cellStyle name="60% - Accent4 12 8" xfId="3052"/>
    <cellStyle name="60% - Accent4 12 8 2" xfId="3053"/>
    <cellStyle name="60% - Accent4 12 9" xfId="3054"/>
    <cellStyle name="60% - Accent4 12 9 2" xfId="3055"/>
    <cellStyle name="60% - Accent4 13" xfId="3056"/>
    <cellStyle name="60% - Accent4 13 2" xfId="3057"/>
    <cellStyle name="60% - Accent4 14" xfId="3058"/>
    <cellStyle name="60% - Accent4 14 2" xfId="3059"/>
    <cellStyle name="60% - Accent4 15" xfId="3060"/>
    <cellStyle name="60% - Accent4 15 2" xfId="3061"/>
    <cellStyle name="60% - Accent4 16" xfId="3062"/>
    <cellStyle name="60% - Accent4 16 2" xfId="3063"/>
    <cellStyle name="60% - Accent4 17" xfId="3064"/>
    <cellStyle name="60% - Accent4 18" xfId="3065"/>
    <cellStyle name="60% - Accent4 19" xfId="3066"/>
    <cellStyle name="60% - Accent4 2" xfId="3067"/>
    <cellStyle name="60% - Accent4 2 10" xfId="3068"/>
    <cellStyle name="60% - Accent4 2 10 2" xfId="3069"/>
    <cellStyle name="60% - Accent4 2 11" xfId="3070"/>
    <cellStyle name="60% - Accent4 2 11 2" xfId="3071"/>
    <cellStyle name="60% - Accent4 2 12" xfId="3072"/>
    <cellStyle name="60% - Accent4 2 13" xfId="3073"/>
    <cellStyle name="60% - Accent4 2 14" xfId="3074"/>
    <cellStyle name="60% - Accent4 2 15" xfId="3075"/>
    <cellStyle name="60% - Accent4 2 16" xfId="3076"/>
    <cellStyle name="60% - Accent4 2 17" xfId="3077"/>
    <cellStyle name="60% - Accent4 2 18" xfId="3078"/>
    <cellStyle name="60% - Accent4 2 19" xfId="3079"/>
    <cellStyle name="60% - Accent4 2 2" xfId="3080"/>
    <cellStyle name="60% - Accent4 2 2 2" xfId="3081"/>
    <cellStyle name="60% - Accent4 2 2 3" xfId="3082"/>
    <cellStyle name="60% - Accent4 2 20" xfId="3083"/>
    <cellStyle name="60% - Accent4 2 21" xfId="3084"/>
    <cellStyle name="60% - Accent4 2 22" xfId="3085"/>
    <cellStyle name="60% - Accent4 2 23" xfId="3086"/>
    <cellStyle name="60% - Accent4 2 24" xfId="3087"/>
    <cellStyle name="60% - Accent4 2 25" xfId="3088"/>
    <cellStyle name="60% - Accent4 2 3" xfId="3089"/>
    <cellStyle name="60% - Accent4 2 3 2" xfId="3090"/>
    <cellStyle name="60% - Accent4 2 3 3" xfId="3091"/>
    <cellStyle name="60% - Accent4 2 4" xfId="3092"/>
    <cellStyle name="60% - Accent4 2 4 2" xfId="3093"/>
    <cellStyle name="60% - Accent4 2 4 3" xfId="3094"/>
    <cellStyle name="60% - Accent4 2 5" xfId="3095"/>
    <cellStyle name="60% - Accent4 2 5 2" xfId="3096"/>
    <cellStyle name="60% - Accent4 2 5 3" xfId="3097"/>
    <cellStyle name="60% - Accent4 2 6" xfId="3098"/>
    <cellStyle name="60% - Accent4 2 6 2" xfId="3099"/>
    <cellStyle name="60% - Accent4 2 6 3" xfId="3100"/>
    <cellStyle name="60% - Accent4 2 7" xfId="3101"/>
    <cellStyle name="60% - Accent4 2 7 2" xfId="3102"/>
    <cellStyle name="60% - Accent4 2 7 3" xfId="3103"/>
    <cellStyle name="60% - Accent4 2 8" xfId="3104"/>
    <cellStyle name="60% - Accent4 2 8 2" xfId="3105"/>
    <cellStyle name="60% - Accent4 2 8 3" xfId="3106"/>
    <cellStyle name="60% - Accent4 2 9" xfId="3107"/>
    <cellStyle name="60% - Accent4 20" xfId="3108"/>
    <cellStyle name="60% - Accent4 21" xfId="3109"/>
    <cellStyle name="60% - Accent4 22" xfId="3110"/>
    <cellStyle name="60% - Accent4 23" xfId="3111"/>
    <cellStyle name="60% - Accent4 24" xfId="3112"/>
    <cellStyle name="60% - Accent4 25" xfId="3113"/>
    <cellStyle name="60% - Accent4 26" xfId="3114"/>
    <cellStyle name="60% - Accent4 27" xfId="3115"/>
    <cellStyle name="60% - Accent4 28" xfId="3116"/>
    <cellStyle name="60% - Accent4 29" xfId="3117"/>
    <cellStyle name="60% - Accent4 3" xfId="3118"/>
    <cellStyle name="60% - Accent4 3 2" xfId="3119"/>
    <cellStyle name="60% - Accent4 3 2 2" xfId="3120"/>
    <cellStyle name="60% - Accent4 3 3" xfId="3121"/>
    <cellStyle name="60% - Accent4 3 4" xfId="3122"/>
    <cellStyle name="60% - Accent4 30" xfId="3123"/>
    <cellStyle name="60% - Accent4 4" xfId="3124"/>
    <cellStyle name="60% - Accent4 4 2" xfId="3125"/>
    <cellStyle name="60% - Accent4 4 2 2" xfId="3126"/>
    <cellStyle name="60% - Accent4 4 3" xfId="3127"/>
    <cellStyle name="60% - Accent4 4 4" xfId="3128"/>
    <cellStyle name="60% - Accent4 5" xfId="3129"/>
    <cellStyle name="60% - Accent4 5 2" xfId="3130"/>
    <cellStyle name="60% - Accent4 5 2 2" xfId="3131"/>
    <cellStyle name="60% - Accent4 5 3" xfId="3132"/>
    <cellStyle name="60% - Accent4 5 4" xfId="3133"/>
    <cellStyle name="60% - Accent4 6" xfId="3134"/>
    <cellStyle name="60% - Accent4 6 2" xfId="3135"/>
    <cellStyle name="60% - Accent4 6 2 2" xfId="3136"/>
    <cellStyle name="60% - Accent4 6 3" xfId="3137"/>
    <cellStyle name="60% - Accent4 6 3 2" xfId="3138"/>
    <cellStyle name="60% - Accent4 6 4" xfId="3139"/>
    <cellStyle name="60% - Accent4 6 5" xfId="3140"/>
    <cellStyle name="60% - Accent4 6 6" xfId="3141"/>
    <cellStyle name="60% - Accent4 7" xfId="3142"/>
    <cellStyle name="60% - Accent4 7 10" xfId="3143"/>
    <cellStyle name="60% - Accent4 7 10 2" xfId="3144"/>
    <cellStyle name="60% - Accent4 7 11" xfId="3145"/>
    <cellStyle name="60% - Accent4 7 11 2" xfId="3146"/>
    <cellStyle name="60% - Accent4 7 12" xfId="3147"/>
    <cellStyle name="60% - Accent4 7 13" xfId="3148"/>
    <cellStyle name="60% - Accent4 7 2" xfId="3149"/>
    <cellStyle name="60% - Accent4 7 2 2" xfId="3150"/>
    <cellStyle name="60% - Accent4 7 3" xfId="3151"/>
    <cellStyle name="60% - Accent4 7 3 2" xfId="3152"/>
    <cellStyle name="60% - Accent4 7 4" xfId="3153"/>
    <cellStyle name="60% - Accent4 7 4 2" xfId="3154"/>
    <cellStyle name="60% - Accent4 7 5" xfId="3155"/>
    <cellStyle name="60% - Accent4 7 5 2" xfId="3156"/>
    <cellStyle name="60% - Accent4 7 6" xfId="3157"/>
    <cellStyle name="60% - Accent4 7 6 2" xfId="3158"/>
    <cellStyle name="60% - Accent4 7 7" xfId="3159"/>
    <cellStyle name="60% - Accent4 7 7 2" xfId="3160"/>
    <cellStyle name="60% - Accent4 7 8" xfId="3161"/>
    <cellStyle name="60% - Accent4 7 8 2" xfId="3162"/>
    <cellStyle name="60% - Accent4 7 9" xfId="3163"/>
    <cellStyle name="60% - Accent4 7 9 2" xfId="3164"/>
    <cellStyle name="60% - Accent4 8" xfId="3165"/>
    <cellStyle name="60% - Accent4 8 2" xfId="3166"/>
    <cellStyle name="60% - Accent4 8 3" xfId="3167"/>
    <cellStyle name="60% - Accent4 9" xfId="3168"/>
    <cellStyle name="60% - Accent4 9 2" xfId="3169"/>
    <cellStyle name="60% - Accent4 9 3" xfId="3170"/>
    <cellStyle name="60% - Accent5 10" xfId="3171"/>
    <cellStyle name="60% - Accent5 10 2" xfId="3172"/>
    <cellStyle name="60% - Accent5 10 3" xfId="3173"/>
    <cellStyle name="60% - Accent5 11" xfId="3174"/>
    <cellStyle name="60% - Accent5 11 2" xfId="3175"/>
    <cellStyle name="60% - Accent5 11 3" xfId="3176"/>
    <cellStyle name="60% - Accent5 12" xfId="3177"/>
    <cellStyle name="60% - Accent5 12 10" xfId="3178"/>
    <cellStyle name="60% - Accent5 12 10 2" xfId="3179"/>
    <cellStyle name="60% - Accent5 12 11" xfId="3180"/>
    <cellStyle name="60% - Accent5 12 11 2" xfId="3181"/>
    <cellStyle name="60% - Accent5 12 12" xfId="3182"/>
    <cellStyle name="60% - Accent5 12 12 2" xfId="3183"/>
    <cellStyle name="60% - Accent5 12 13" xfId="3184"/>
    <cellStyle name="60% - Accent5 12 13 2" xfId="3185"/>
    <cellStyle name="60% - Accent5 12 14" xfId="3186"/>
    <cellStyle name="60% - Accent5 12 14 2" xfId="3187"/>
    <cellStyle name="60% - Accent5 12 15" xfId="3188"/>
    <cellStyle name="60% - Accent5 12 15 2" xfId="3189"/>
    <cellStyle name="60% - Accent5 12 16" xfId="3190"/>
    <cellStyle name="60% - Accent5 12 16 2" xfId="3191"/>
    <cellStyle name="60% - Accent5 12 17" xfId="3192"/>
    <cellStyle name="60% - Accent5 12 17 2" xfId="3193"/>
    <cellStyle name="60% - Accent5 12 18" xfId="3194"/>
    <cellStyle name="60% - Accent5 12 18 2" xfId="3195"/>
    <cellStyle name="60% - Accent5 12 19" xfId="3196"/>
    <cellStyle name="60% - Accent5 12 19 2" xfId="3197"/>
    <cellStyle name="60% - Accent5 12 2" xfId="3198"/>
    <cellStyle name="60% - Accent5 12 2 2" xfId="3199"/>
    <cellStyle name="60% - Accent5 12 20" xfId="3200"/>
    <cellStyle name="60% - Accent5 12 20 2" xfId="3201"/>
    <cellStyle name="60% - Accent5 12 21" xfId="3202"/>
    <cellStyle name="60% - Accent5 12 21 2" xfId="3203"/>
    <cellStyle name="60% - Accent5 12 22" xfId="3204"/>
    <cellStyle name="60% - Accent5 12 22 2" xfId="3205"/>
    <cellStyle name="60% - Accent5 12 23" xfId="3206"/>
    <cellStyle name="60% - Accent5 12 23 2" xfId="3207"/>
    <cellStyle name="60% - Accent5 12 24" xfId="3208"/>
    <cellStyle name="60% - Accent5 12 24 2" xfId="3209"/>
    <cellStyle name="60% - Accent5 12 25" xfId="3210"/>
    <cellStyle name="60% - Accent5 12 25 2" xfId="3211"/>
    <cellStyle name="60% - Accent5 12 26" xfId="3212"/>
    <cellStyle name="60% - Accent5 12 26 2" xfId="3213"/>
    <cellStyle name="60% - Accent5 12 27" xfId="3214"/>
    <cellStyle name="60% - Accent5 12 27 2" xfId="3215"/>
    <cellStyle name="60% - Accent5 12 28" xfId="3216"/>
    <cellStyle name="60% - Accent5 12 28 2" xfId="3217"/>
    <cellStyle name="60% - Accent5 12 29" xfId="3218"/>
    <cellStyle name="60% - Accent5 12 29 2" xfId="3219"/>
    <cellStyle name="60% - Accent5 12 3" xfId="3220"/>
    <cellStyle name="60% - Accent5 12 3 2" xfId="3221"/>
    <cellStyle name="60% - Accent5 12 30" xfId="3222"/>
    <cellStyle name="60% - Accent5 12 30 2" xfId="3223"/>
    <cellStyle name="60% - Accent5 12 31" xfId="3224"/>
    <cellStyle name="60% - Accent5 12 4" xfId="3225"/>
    <cellStyle name="60% - Accent5 12 4 2" xfId="3226"/>
    <cellStyle name="60% - Accent5 12 5" xfId="3227"/>
    <cellStyle name="60% - Accent5 12 5 2" xfId="3228"/>
    <cellStyle name="60% - Accent5 12 6" xfId="3229"/>
    <cellStyle name="60% - Accent5 12 6 2" xfId="3230"/>
    <cellStyle name="60% - Accent5 12 7" xfId="3231"/>
    <cellStyle name="60% - Accent5 12 7 2" xfId="3232"/>
    <cellStyle name="60% - Accent5 12 8" xfId="3233"/>
    <cellStyle name="60% - Accent5 12 8 2" xfId="3234"/>
    <cellStyle name="60% - Accent5 12 9" xfId="3235"/>
    <cellStyle name="60% - Accent5 12 9 2" xfId="3236"/>
    <cellStyle name="60% - Accent5 13" xfId="3237"/>
    <cellStyle name="60% - Accent5 13 2" xfId="3238"/>
    <cellStyle name="60% - Accent5 14" xfId="3239"/>
    <cellStyle name="60% - Accent5 14 2" xfId="3240"/>
    <cellStyle name="60% - Accent5 15" xfId="3241"/>
    <cellStyle name="60% - Accent5 15 2" xfId="3242"/>
    <cellStyle name="60% - Accent5 16" xfId="3243"/>
    <cellStyle name="60% - Accent5 16 2" xfId="3244"/>
    <cellStyle name="60% - Accent5 17" xfId="3245"/>
    <cellStyle name="60% - Accent5 18" xfId="3246"/>
    <cellStyle name="60% - Accent5 19" xfId="3247"/>
    <cellStyle name="60% - Accent5 2" xfId="3248"/>
    <cellStyle name="60% - Accent5 2 10" xfId="3249"/>
    <cellStyle name="60% - Accent5 2 10 2" xfId="3250"/>
    <cellStyle name="60% - Accent5 2 11" xfId="3251"/>
    <cellStyle name="60% - Accent5 2 11 2" xfId="3252"/>
    <cellStyle name="60% - Accent5 2 12" xfId="3253"/>
    <cellStyle name="60% - Accent5 2 13" xfId="3254"/>
    <cellStyle name="60% - Accent5 2 14" xfId="3255"/>
    <cellStyle name="60% - Accent5 2 15" xfId="3256"/>
    <cellStyle name="60% - Accent5 2 16" xfId="3257"/>
    <cellStyle name="60% - Accent5 2 17" xfId="3258"/>
    <cellStyle name="60% - Accent5 2 18" xfId="3259"/>
    <cellStyle name="60% - Accent5 2 19" xfId="3260"/>
    <cellStyle name="60% - Accent5 2 2" xfId="3261"/>
    <cellStyle name="60% - Accent5 2 2 2" xfId="3262"/>
    <cellStyle name="60% - Accent5 2 2 3" xfId="3263"/>
    <cellStyle name="60% - Accent5 2 20" xfId="3264"/>
    <cellStyle name="60% - Accent5 2 21" xfId="3265"/>
    <cellStyle name="60% - Accent5 2 22" xfId="3266"/>
    <cellStyle name="60% - Accent5 2 23" xfId="3267"/>
    <cellStyle name="60% - Accent5 2 24" xfId="3268"/>
    <cellStyle name="60% - Accent5 2 25" xfId="3269"/>
    <cellStyle name="60% - Accent5 2 3" xfId="3270"/>
    <cellStyle name="60% - Accent5 2 3 2" xfId="3271"/>
    <cellStyle name="60% - Accent5 2 3 3" xfId="3272"/>
    <cellStyle name="60% - Accent5 2 4" xfId="3273"/>
    <cellStyle name="60% - Accent5 2 4 2" xfId="3274"/>
    <cellStyle name="60% - Accent5 2 4 3" xfId="3275"/>
    <cellStyle name="60% - Accent5 2 5" xfId="3276"/>
    <cellStyle name="60% - Accent5 2 5 2" xfId="3277"/>
    <cellStyle name="60% - Accent5 2 5 3" xfId="3278"/>
    <cellStyle name="60% - Accent5 2 6" xfId="3279"/>
    <cellStyle name="60% - Accent5 2 6 2" xfId="3280"/>
    <cellStyle name="60% - Accent5 2 6 3" xfId="3281"/>
    <cellStyle name="60% - Accent5 2 7" xfId="3282"/>
    <cellStyle name="60% - Accent5 2 7 2" xfId="3283"/>
    <cellStyle name="60% - Accent5 2 7 3" xfId="3284"/>
    <cellStyle name="60% - Accent5 2 8" xfId="3285"/>
    <cellStyle name="60% - Accent5 2 8 2" xfId="3286"/>
    <cellStyle name="60% - Accent5 2 8 3" xfId="3287"/>
    <cellStyle name="60% - Accent5 2 9" xfId="3288"/>
    <cellStyle name="60% - Accent5 20" xfId="3289"/>
    <cellStyle name="60% - Accent5 21" xfId="3290"/>
    <cellStyle name="60% - Accent5 22" xfId="3291"/>
    <cellStyle name="60% - Accent5 23" xfId="3292"/>
    <cellStyle name="60% - Accent5 24" xfId="3293"/>
    <cellStyle name="60% - Accent5 25" xfId="3294"/>
    <cellStyle name="60% - Accent5 26" xfId="3295"/>
    <cellStyle name="60% - Accent5 27" xfId="3296"/>
    <cellStyle name="60% - Accent5 28" xfId="3297"/>
    <cellStyle name="60% - Accent5 29" xfId="3298"/>
    <cellStyle name="60% - Accent5 3" xfId="3299"/>
    <cellStyle name="60% - Accent5 3 2" xfId="3300"/>
    <cellStyle name="60% - Accent5 3 2 2" xfId="3301"/>
    <cellStyle name="60% - Accent5 3 3" xfId="3302"/>
    <cellStyle name="60% - Accent5 3 4" xfId="3303"/>
    <cellStyle name="60% - Accent5 30" xfId="3304"/>
    <cellStyle name="60% - Accent5 4" xfId="3305"/>
    <cellStyle name="60% - Accent5 4 2" xfId="3306"/>
    <cellStyle name="60% - Accent5 4 2 2" xfId="3307"/>
    <cellStyle name="60% - Accent5 4 3" xfId="3308"/>
    <cellStyle name="60% - Accent5 4 4" xfId="3309"/>
    <cellStyle name="60% - Accent5 5" xfId="3310"/>
    <cellStyle name="60% - Accent5 5 2" xfId="3311"/>
    <cellStyle name="60% - Accent5 5 2 2" xfId="3312"/>
    <cellStyle name="60% - Accent5 5 3" xfId="3313"/>
    <cellStyle name="60% - Accent5 5 4" xfId="3314"/>
    <cellStyle name="60% - Accent5 6" xfId="3315"/>
    <cellStyle name="60% - Accent5 6 2" xfId="3316"/>
    <cellStyle name="60% - Accent5 6 2 2" xfId="3317"/>
    <cellStyle name="60% - Accent5 6 3" xfId="3318"/>
    <cellStyle name="60% - Accent5 6 3 2" xfId="3319"/>
    <cellStyle name="60% - Accent5 6 4" xfId="3320"/>
    <cellStyle name="60% - Accent5 6 5" xfId="3321"/>
    <cellStyle name="60% - Accent5 6 6" xfId="3322"/>
    <cellStyle name="60% - Accent5 7" xfId="3323"/>
    <cellStyle name="60% - Accent5 7 10" xfId="3324"/>
    <cellStyle name="60% - Accent5 7 10 2" xfId="3325"/>
    <cellStyle name="60% - Accent5 7 11" xfId="3326"/>
    <cellStyle name="60% - Accent5 7 11 2" xfId="3327"/>
    <cellStyle name="60% - Accent5 7 12" xfId="3328"/>
    <cellStyle name="60% - Accent5 7 13" xfId="3329"/>
    <cellStyle name="60% - Accent5 7 2" xfId="3330"/>
    <cellStyle name="60% - Accent5 7 2 2" xfId="3331"/>
    <cellStyle name="60% - Accent5 7 3" xfId="3332"/>
    <cellStyle name="60% - Accent5 7 3 2" xfId="3333"/>
    <cellStyle name="60% - Accent5 7 4" xfId="3334"/>
    <cellStyle name="60% - Accent5 7 4 2" xfId="3335"/>
    <cellStyle name="60% - Accent5 7 5" xfId="3336"/>
    <cellStyle name="60% - Accent5 7 5 2" xfId="3337"/>
    <cellStyle name="60% - Accent5 7 6" xfId="3338"/>
    <cellStyle name="60% - Accent5 7 6 2" xfId="3339"/>
    <cellStyle name="60% - Accent5 7 7" xfId="3340"/>
    <cellStyle name="60% - Accent5 7 7 2" xfId="3341"/>
    <cellStyle name="60% - Accent5 7 8" xfId="3342"/>
    <cellStyle name="60% - Accent5 7 8 2" xfId="3343"/>
    <cellStyle name="60% - Accent5 7 9" xfId="3344"/>
    <cellStyle name="60% - Accent5 7 9 2" xfId="3345"/>
    <cellStyle name="60% - Accent5 8" xfId="3346"/>
    <cellStyle name="60% - Accent5 8 2" xfId="3347"/>
    <cellStyle name="60% - Accent5 8 3" xfId="3348"/>
    <cellStyle name="60% - Accent5 9" xfId="3349"/>
    <cellStyle name="60% - Accent5 9 2" xfId="3350"/>
    <cellStyle name="60% - Accent5 9 3" xfId="3351"/>
    <cellStyle name="60% - Accent6 10" xfId="3352"/>
    <cellStyle name="60% - Accent6 10 2" xfId="3353"/>
    <cellStyle name="60% - Accent6 10 3" xfId="3354"/>
    <cellStyle name="60% - Accent6 11" xfId="3355"/>
    <cellStyle name="60% - Accent6 11 2" xfId="3356"/>
    <cellStyle name="60% - Accent6 11 3" xfId="3357"/>
    <cellStyle name="60% - Accent6 12" xfId="3358"/>
    <cellStyle name="60% - Accent6 12 10" xfId="3359"/>
    <cellStyle name="60% - Accent6 12 10 2" xfId="3360"/>
    <cellStyle name="60% - Accent6 12 11" xfId="3361"/>
    <cellStyle name="60% - Accent6 12 11 2" xfId="3362"/>
    <cellStyle name="60% - Accent6 12 12" xfId="3363"/>
    <cellStyle name="60% - Accent6 12 12 2" xfId="3364"/>
    <cellStyle name="60% - Accent6 12 13" xfId="3365"/>
    <cellStyle name="60% - Accent6 12 13 2" xfId="3366"/>
    <cellStyle name="60% - Accent6 12 14" xfId="3367"/>
    <cellStyle name="60% - Accent6 12 14 2" xfId="3368"/>
    <cellStyle name="60% - Accent6 12 15" xfId="3369"/>
    <cellStyle name="60% - Accent6 12 15 2" xfId="3370"/>
    <cellStyle name="60% - Accent6 12 16" xfId="3371"/>
    <cellStyle name="60% - Accent6 12 16 2" xfId="3372"/>
    <cellStyle name="60% - Accent6 12 17" xfId="3373"/>
    <cellStyle name="60% - Accent6 12 17 2" xfId="3374"/>
    <cellStyle name="60% - Accent6 12 18" xfId="3375"/>
    <cellStyle name="60% - Accent6 12 18 2" xfId="3376"/>
    <cellStyle name="60% - Accent6 12 19" xfId="3377"/>
    <cellStyle name="60% - Accent6 12 19 2" xfId="3378"/>
    <cellStyle name="60% - Accent6 12 2" xfId="3379"/>
    <cellStyle name="60% - Accent6 12 2 2" xfId="3380"/>
    <cellStyle name="60% - Accent6 12 20" xfId="3381"/>
    <cellStyle name="60% - Accent6 12 20 2" xfId="3382"/>
    <cellStyle name="60% - Accent6 12 21" xfId="3383"/>
    <cellStyle name="60% - Accent6 12 21 2" xfId="3384"/>
    <cellStyle name="60% - Accent6 12 22" xfId="3385"/>
    <cellStyle name="60% - Accent6 12 22 2" xfId="3386"/>
    <cellStyle name="60% - Accent6 12 23" xfId="3387"/>
    <cellStyle name="60% - Accent6 12 23 2" xfId="3388"/>
    <cellStyle name="60% - Accent6 12 24" xfId="3389"/>
    <cellStyle name="60% - Accent6 12 24 2" xfId="3390"/>
    <cellStyle name="60% - Accent6 12 25" xfId="3391"/>
    <cellStyle name="60% - Accent6 12 25 2" xfId="3392"/>
    <cellStyle name="60% - Accent6 12 26" xfId="3393"/>
    <cellStyle name="60% - Accent6 12 26 2" xfId="3394"/>
    <cellStyle name="60% - Accent6 12 27" xfId="3395"/>
    <cellStyle name="60% - Accent6 12 27 2" xfId="3396"/>
    <cellStyle name="60% - Accent6 12 28" xfId="3397"/>
    <cellStyle name="60% - Accent6 12 28 2" xfId="3398"/>
    <cellStyle name="60% - Accent6 12 29" xfId="3399"/>
    <cellStyle name="60% - Accent6 12 29 2" xfId="3400"/>
    <cellStyle name="60% - Accent6 12 3" xfId="3401"/>
    <cellStyle name="60% - Accent6 12 3 2" xfId="3402"/>
    <cellStyle name="60% - Accent6 12 30" xfId="3403"/>
    <cellStyle name="60% - Accent6 12 30 2" xfId="3404"/>
    <cellStyle name="60% - Accent6 12 31" xfId="3405"/>
    <cellStyle name="60% - Accent6 12 4" xfId="3406"/>
    <cellStyle name="60% - Accent6 12 4 2" xfId="3407"/>
    <cellStyle name="60% - Accent6 12 5" xfId="3408"/>
    <cellStyle name="60% - Accent6 12 5 2" xfId="3409"/>
    <cellStyle name="60% - Accent6 12 6" xfId="3410"/>
    <cellStyle name="60% - Accent6 12 6 2" xfId="3411"/>
    <cellStyle name="60% - Accent6 12 7" xfId="3412"/>
    <cellStyle name="60% - Accent6 12 7 2" xfId="3413"/>
    <cellStyle name="60% - Accent6 12 8" xfId="3414"/>
    <cellStyle name="60% - Accent6 12 8 2" xfId="3415"/>
    <cellStyle name="60% - Accent6 12 9" xfId="3416"/>
    <cellStyle name="60% - Accent6 12 9 2" xfId="3417"/>
    <cellStyle name="60% - Accent6 13" xfId="3418"/>
    <cellStyle name="60% - Accent6 13 2" xfId="3419"/>
    <cellStyle name="60% - Accent6 14" xfId="3420"/>
    <cellStyle name="60% - Accent6 14 2" xfId="3421"/>
    <cellStyle name="60% - Accent6 15" xfId="3422"/>
    <cellStyle name="60% - Accent6 15 2" xfId="3423"/>
    <cellStyle name="60% - Accent6 16" xfId="3424"/>
    <cellStyle name="60% - Accent6 16 2" xfId="3425"/>
    <cellStyle name="60% - Accent6 17" xfId="3426"/>
    <cellStyle name="60% - Accent6 18" xfId="3427"/>
    <cellStyle name="60% - Accent6 19" xfId="3428"/>
    <cellStyle name="60% - Accent6 2" xfId="3429"/>
    <cellStyle name="60% - Accent6 2 10" xfId="3430"/>
    <cellStyle name="60% - Accent6 2 10 2" xfId="3431"/>
    <cellStyle name="60% - Accent6 2 11" xfId="3432"/>
    <cellStyle name="60% - Accent6 2 11 2" xfId="3433"/>
    <cellStyle name="60% - Accent6 2 12" xfId="3434"/>
    <cellStyle name="60% - Accent6 2 13" xfId="3435"/>
    <cellStyle name="60% - Accent6 2 14" xfId="3436"/>
    <cellStyle name="60% - Accent6 2 15" xfId="3437"/>
    <cellStyle name="60% - Accent6 2 16" xfId="3438"/>
    <cellStyle name="60% - Accent6 2 17" xfId="3439"/>
    <cellStyle name="60% - Accent6 2 18" xfId="3440"/>
    <cellStyle name="60% - Accent6 2 19" xfId="3441"/>
    <cellStyle name="60% - Accent6 2 2" xfId="3442"/>
    <cellStyle name="60% - Accent6 2 2 2" xfId="3443"/>
    <cellStyle name="60% - Accent6 2 2 3" xfId="3444"/>
    <cellStyle name="60% - Accent6 2 20" xfId="3445"/>
    <cellStyle name="60% - Accent6 2 21" xfId="3446"/>
    <cellStyle name="60% - Accent6 2 22" xfId="3447"/>
    <cellStyle name="60% - Accent6 2 23" xfId="3448"/>
    <cellStyle name="60% - Accent6 2 24" xfId="3449"/>
    <cellStyle name="60% - Accent6 2 25" xfId="3450"/>
    <cellStyle name="60% - Accent6 2 3" xfId="3451"/>
    <cellStyle name="60% - Accent6 2 3 2" xfId="3452"/>
    <cellStyle name="60% - Accent6 2 3 3" xfId="3453"/>
    <cellStyle name="60% - Accent6 2 4" xfId="3454"/>
    <cellStyle name="60% - Accent6 2 4 2" xfId="3455"/>
    <cellStyle name="60% - Accent6 2 4 3" xfId="3456"/>
    <cellStyle name="60% - Accent6 2 5" xfId="3457"/>
    <cellStyle name="60% - Accent6 2 5 2" xfId="3458"/>
    <cellStyle name="60% - Accent6 2 5 3" xfId="3459"/>
    <cellStyle name="60% - Accent6 2 6" xfId="3460"/>
    <cellStyle name="60% - Accent6 2 6 2" xfId="3461"/>
    <cellStyle name="60% - Accent6 2 6 3" xfId="3462"/>
    <cellStyle name="60% - Accent6 2 7" xfId="3463"/>
    <cellStyle name="60% - Accent6 2 7 2" xfId="3464"/>
    <cellStyle name="60% - Accent6 2 7 3" xfId="3465"/>
    <cellStyle name="60% - Accent6 2 8" xfId="3466"/>
    <cellStyle name="60% - Accent6 2 8 2" xfId="3467"/>
    <cellStyle name="60% - Accent6 2 8 3" xfId="3468"/>
    <cellStyle name="60% - Accent6 2 9" xfId="3469"/>
    <cellStyle name="60% - Accent6 20" xfId="3470"/>
    <cellStyle name="60% - Accent6 21" xfId="3471"/>
    <cellStyle name="60% - Accent6 22" xfId="3472"/>
    <cellStyle name="60% - Accent6 23" xfId="3473"/>
    <cellStyle name="60% - Accent6 24" xfId="3474"/>
    <cellStyle name="60% - Accent6 25" xfId="3475"/>
    <cellStyle name="60% - Accent6 26" xfId="3476"/>
    <cellStyle name="60% - Accent6 27" xfId="3477"/>
    <cellStyle name="60% - Accent6 28" xfId="3478"/>
    <cellStyle name="60% - Accent6 29" xfId="3479"/>
    <cellStyle name="60% - Accent6 3" xfId="3480"/>
    <cellStyle name="60% - Accent6 3 2" xfId="3481"/>
    <cellStyle name="60% - Accent6 3 2 2" xfId="3482"/>
    <cellStyle name="60% - Accent6 3 3" xfId="3483"/>
    <cellStyle name="60% - Accent6 3 4" xfId="3484"/>
    <cellStyle name="60% - Accent6 30" xfId="3485"/>
    <cellStyle name="60% - Accent6 4" xfId="3486"/>
    <cellStyle name="60% - Accent6 4 2" xfId="3487"/>
    <cellStyle name="60% - Accent6 4 2 2" xfId="3488"/>
    <cellStyle name="60% - Accent6 4 3" xfId="3489"/>
    <cellStyle name="60% - Accent6 4 4" xfId="3490"/>
    <cellStyle name="60% - Accent6 5" xfId="3491"/>
    <cellStyle name="60% - Accent6 5 2" xfId="3492"/>
    <cellStyle name="60% - Accent6 5 2 2" xfId="3493"/>
    <cellStyle name="60% - Accent6 5 3" xfId="3494"/>
    <cellStyle name="60% - Accent6 5 4" xfId="3495"/>
    <cellStyle name="60% - Accent6 6" xfId="3496"/>
    <cellStyle name="60% - Accent6 6 2" xfId="3497"/>
    <cellStyle name="60% - Accent6 6 2 2" xfId="3498"/>
    <cellStyle name="60% - Accent6 6 3" xfId="3499"/>
    <cellStyle name="60% - Accent6 6 3 2" xfId="3500"/>
    <cellStyle name="60% - Accent6 6 4" xfId="3501"/>
    <cellStyle name="60% - Accent6 6 5" xfId="3502"/>
    <cellStyle name="60% - Accent6 6 6" xfId="3503"/>
    <cellStyle name="60% - Accent6 7" xfId="3504"/>
    <cellStyle name="60% - Accent6 7 10" xfId="3505"/>
    <cellStyle name="60% - Accent6 7 10 2" xfId="3506"/>
    <cellStyle name="60% - Accent6 7 11" xfId="3507"/>
    <cellStyle name="60% - Accent6 7 11 2" xfId="3508"/>
    <cellStyle name="60% - Accent6 7 12" xfId="3509"/>
    <cellStyle name="60% - Accent6 7 13" xfId="3510"/>
    <cellStyle name="60% - Accent6 7 2" xfId="3511"/>
    <cellStyle name="60% - Accent6 7 2 2" xfId="3512"/>
    <cellStyle name="60% - Accent6 7 3" xfId="3513"/>
    <cellStyle name="60% - Accent6 7 3 2" xfId="3514"/>
    <cellStyle name="60% - Accent6 7 4" xfId="3515"/>
    <cellStyle name="60% - Accent6 7 4 2" xfId="3516"/>
    <cellStyle name="60% - Accent6 7 5" xfId="3517"/>
    <cellStyle name="60% - Accent6 7 5 2" xfId="3518"/>
    <cellStyle name="60% - Accent6 7 6" xfId="3519"/>
    <cellStyle name="60% - Accent6 7 6 2" xfId="3520"/>
    <cellStyle name="60% - Accent6 7 7" xfId="3521"/>
    <cellStyle name="60% - Accent6 7 7 2" xfId="3522"/>
    <cellStyle name="60% - Accent6 7 8" xfId="3523"/>
    <cellStyle name="60% - Accent6 7 8 2" xfId="3524"/>
    <cellStyle name="60% - Accent6 7 9" xfId="3525"/>
    <cellStyle name="60% - Accent6 7 9 2" xfId="3526"/>
    <cellStyle name="60% - Accent6 8" xfId="3527"/>
    <cellStyle name="60% - Accent6 8 2" xfId="3528"/>
    <cellStyle name="60% - Accent6 8 3" xfId="3529"/>
    <cellStyle name="60% - Accent6 9" xfId="3530"/>
    <cellStyle name="60% - Accent6 9 2" xfId="3531"/>
    <cellStyle name="60% - Accent6 9 3" xfId="3532"/>
    <cellStyle name="Accent1 - 20%" xfId="3533"/>
    <cellStyle name="Accent1 - 40%" xfId="3534"/>
    <cellStyle name="Accent1 - 60%" xfId="3535"/>
    <cellStyle name="Accent1 10" xfId="3536"/>
    <cellStyle name="Accent1 10 2" xfId="3537"/>
    <cellStyle name="Accent1 10 3" xfId="3538"/>
    <cellStyle name="Accent1 11" xfId="3539"/>
    <cellStyle name="Accent1 11 2" xfId="3540"/>
    <cellStyle name="Accent1 11 3" xfId="3541"/>
    <cellStyle name="Accent1 12" xfId="3542"/>
    <cellStyle name="Accent1 12 10" xfId="3543"/>
    <cellStyle name="Accent1 12 10 2" xfId="3544"/>
    <cellStyle name="Accent1 12 11" xfId="3545"/>
    <cellStyle name="Accent1 12 11 2" xfId="3546"/>
    <cellStyle name="Accent1 12 12" xfId="3547"/>
    <cellStyle name="Accent1 12 12 2" xfId="3548"/>
    <cellStyle name="Accent1 12 13" xfId="3549"/>
    <cellStyle name="Accent1 12 13 2" xfId="3550"/>
    <cellStyle name="Accent1 12 14" xfId="3551"/>
    <cellStyle name="Accent1 12 14 2" xfId="3552"/>
    <cellStyle name="Accent1 12 15" xfId="3553"/>
    <cellStyle name="Accent1 12 15 2" xfId="3554"/>
    <cellStyle name="Accent1 12 16" xfId="3555"/>
    <cellStyle name="Accent1 12 16 2" xfId="3556"/>
    <cellStyle name="Accent1 12 17" xfId="3557"/>
    <cellStyle name="Accent1 12 17 2" xfId="3558"/>
    <cellStyle name="Accent1 12 18" xfId="3559"/>
    <cellStyle name="Accent1 12 18 2" xfId="3560"/>
    <cellStyle name="Accent1 12 19" xfId="3561"/>
    <cellStyle name="Accent1 12 19 2" xfId="3562"/>
    <cellStyle name="Accent1 12 2" xfId="3563"/>
    <cellStyle name="Accent1 12 2 2" xfId="3564"/>
    <cellStyle name="Accent1 12 20" xfId="3565"/>
    <cellStyle name="Accent1 12 20 2" xfId="3566"/>
    <cellStyle name="Accent1 12 21" xfId="3567"/>
    <cellStyle name="Accent1 12 21 2" xfId="3568"/>
    <cellStyle name="Accent1 12 22" xfId="3569"/>
    <cellStyle name="Accent1 12 22 2" xfId="3570"/>
    <cellStyle name="Accent1 12 23" xfId="3571"/>
    <cellStyle name="Accent1 12 23 2" xfId="3572"/>
    <cellStyle name="Accent1 12 24" xfId="3573"/>
    <cellStyle name="Accent1 12 24 2" xfId="3574"/>
    <cellStyle name="Accent1 12 25" xfId="3575"/>
    <cellStyle name="Accent1 12 25 2" xfId="3576"/>
    <cellStyle name="Accent1 12 26" xfId="3577"/>
    <cellStyle name="Accent1 12 26 2" xfId="3578"/>
    <cellStyle name="Accent1 12 27" xfId="3579"/>
    <cellStyle name="Accent1 12 27 2" xfId="3580"/>
    <cellStyle name="Accent1 12 28" xfId="3581"/>
    <cellStyle name="Accent1 12 28 2" xfId="3582"/>
    <cellStyle name="Accent1 12 29" xfId="3583"/>
    <cellStyle name="Accent1 12 29 2" xfId="3584"/>
    <cellStyle name="Accent1 12 3" xfId="3585"/>
    <cellStyle name="Accent1 12 3 2" xfId="3586"/>
    <cellStyle name="Accent1 12 30" xfId="3587"/>
    <cellStyle name="Accent1 12 30 2" xfId="3588"/>
    <cellStyle name="Accent1 12 31" xfId="3589"/>
    <cellStyle name="Accent1 12 32" xfId="3590"/>
    <cellStyle name="Accent1 12 4" xfId="3591"/>
    <cellStyle name="Accent1 12 4 2" xfId="3592"/>
    <cellStyle name="Accent1 12 5" xfId="3593"/>
    <cellStyle name="Accent1 12 5 2" xfId="3594"/>
    <cellStyle name="Accent1 12 6" xfId="3595"/>
    <cellStyle name="Accent1 12 6 2" xfId="3596"/>
    <cellStyle name="Accent1 12 7" xfId="3597"/>
    <cellStyle name="Accent1 12 7 2" xfId="3598"/>
    <cellStyle name="Accent1 12 8" xfId="3599"/>
    <cellStyle name="Accent1 12 8 2" xfId="3600"/>
    <cellStyle name="Accent1 12 9" xfId="3601"/>
    <cellStyle name="Accent1 12 9 2" xfId="3602"/>
    <cellStyle name="Accent1 13" xfId="3603"/>
    <cellStyle name="Accent1 13 2" xfId="3604"/>
    <cellStyle name="Accent1 13 3" xfId="3605"/>
    <cellStyle name="Accent1 14" xfId="3606"/>
    <cellStyle name="Accent1 14 2" xfId="3607"/>
    <cellStyle name="Accent1 14 3" xfId="3608"/>
    <cellStyle name="Accent1 15" xfId="3609"/>
    <cellStyle name="Accent1 15 2" xfId="3610"/>
    <cellStyle name="Accent1 15 3" xfId="3611"/>
    <cellStyle name="Accent1 16" xfId="3612"/>
    <cellStyle name="Accent1 16 2" xfId="3613"/>
    <cellStyle name="Accent1 17" xfId="3614"/>
    <cellStyle name="Accent1 18" xfId="3615"/>
    <cellStyle name="Accent1 19" xfId="3616"/>
    <cellStyle name="Accent1 2" xfId="3617"/>
    <cellStyle name="Accent1 2 10" xfId="3618"/>
    <cellStyle name="Accent1 2 10 2" xfId="3619"/>
    <cellStyle name="Accent1 2 11" xfId="3620"/>
    <cellStyle name="Accent1 2 11 2" xfId="3621"/>
    <cellStyle name="Accent1 2 12" xfId="3622"/>
    <cellStyle name="Accent1 2 13" xfId="3623"/>
    <cellStyle name="Accent1 2 14" xfId="3624"/>
    <cellStyle name="Accent1 2 15" xfId="3625"/>
    <cellStyle name="Accent1 2 16" xfId="3626"/>
    <cellStyle name="Accent1 2 17" xfId="3627"/>
    <cellStyle name="Accent1 2 18" xfId="3628"/>
    <cellStyle name="Accent1 2 19" xfId="3629"/>
    <cellStyle name="Accent1 2 2" xfId="3630"/>
    <cellStyle name="Accent1 2 2 2" xfId="3631"/>
    <cellStyle name="Accent1 2 2 3" xfId="3632"/>
    <cellStyle name="Accent1 2 20" xfId="3633"/>
    <cellStyle name="Accent1 2 21" xfId="3634"/>
    <cellStyle name="Accent1 2 22" xfId="3635"/>
    <cellStyle name="Accent1 2 23" xfId="3636"/>
    <cellStyle name="Accent1 2 24" xfId="3637"/>
    <cellStyle name="Accent1 2 25" xfId="3638"/>
    <cellStyle name="Accent1 2 3" xfId="3639"/>
    <cellStyle name="Accent1 2 3 2" xfId="3640"/>
    <cellStyle name="Accent1 2 3 3" xfId="3641"/>
    <cellStyle name="Accent1 2 4" xfId="3642"/>
    <cellStyle name="Accent1 2 4 2" xfId="3643"/>
    <cellStyle name="Accent1 2 4 3" xfId="3644"/>
    <cellStyle name="Accent1 2 5" xfId="3645"/>
    <cellStyle name="Accent1 2 5 2" xfId="3646"/>
    <cellStyle name="Accent1 2 5 3" xfId="3647"/>
    <cellStyle name="Accent1 2 6" xfId="3648"/>
    <cellStyle name="Accent1 2 6 2" xfId="3649"/>
    <cellStyle name="Accent1 2 6 3" xfId="3650"/>
    <cellStyle name="Accent1 2 7" xfId="3651"/>
    <cellStyle name="Accent1 2 7 2" xfId="3652"/>
    <cellStyle name="Accent1 2 7 3" xfId="3653"/>
    <cellStyle name="Accent1 2 8" xfId="3654"/>
    <cellStyle name="Accent1 2 8 2" xfId="3655"/>
    <cellStyle name="Accent1 2 8 3" xfId="3656"/>
    <cellStyle name="Accent1 2 9" xfId="3657"/>
    <cellStyle name="Accent1 20" xfId="3658"/>
    <cellStyle name="Accent1 21" xfId="3659"/>
    <cellStyle name="Accent1 22" xfId="3660"/>
    <cellStyle name="Accent1 23" xfId="3661"/>
    <cellStyle name="Accent1 24" xfId="3662"/>
    <cellStyle name="Accent1 25" xfId="3663"/>
    <cellStyle name="Accent1 26" xfId="3664"/>
    <cellStyle name="Accent1 27" xfId="3665"/>
    <cellStyle name="Accent1 28" xfId="3666"/>
    <cellStyle name="Accent1 29" xfId="3667"/>
    <cellStyle name="Accent1 3" xfId="3668"/>
    <cellStyle name="Accent1 3 2" xfId="3669"/>
    <cellStyle name="Accent1 3 2 2" xfId="3670"/>
    <cellStyle name="Accent1 3 3" xfId="3671"/>
    <cellStyle name="Accent1 3 4" xfId="3672"/>
    <cellStyle name="Accent1 3 5" xfId="3673"/>
    <cellStyle name="Accent1 30" xfId="3674"/>
    <cellStyle name="Accent1 4" xfId="3675"/>
    <cellStyle name="Accent1 4 2" xfId="3676"/>
    <cellStyle name="Accent1 4 2 2" xfId="3677"/>
    <cellStyle name="Accent1 4 3" xfId="3678"/>
    <cellStyle name="Accent1 4 4" xfId="3679"/>
    <cellStyle name="Accent1 4 5" xfId="3680"/>
    <cellStyle name="Accent1 5" xfId="3681"/>
    <cellStyle name="Accent1 5 2" xfId="3682"/>
    <cellStyle name="Accent1 5 2 2" xfId="3683"/>
    <cellStyle name="Accent1 5 3" xfId="3684"/>
    <cellStyle name="Accent1 5 4" xfId="3685"/>
    <cellStyle name="Accent1 5 5" xfId="3686"/>
    <cellStyle name="Accent1 6" xfId="3687"/>
    <cellStyle name="Accent1 6 2" xfId="3688"/>
    <cellStyle name="Accent1 6 2 2" xfId="3689"/>
    <cellStyle name="Accent1 6 3" xfId="3690"/>
    <cellStyle name="Accent1 6 3 2" xfId="3691"/>
    <cellStyle name="Accent1 6 4" xfId="3692"/>
    <cellStyle name="Accent1 6 5" xfId="3693"/>
    <cellStyle name="Accent1 6 6" xfId="3694"/>
    <cellStyle name="Accent1 7" xfId="3695"/>
    <cellStyle name="Accent1 7 10" xfId="3696"/>
    <cellStyle name="Accent1 7 10 2" xfId="3697"/>
    <cellStyle name="Accent1 7 11" xfId="3698"/>
    <cellStyle name="Accent1 7 11 2" xfId="3699"/>
    <cellStyle name="Accent1 7 12" xfId="3700"/>
    <cellStyle name="Accent1 7 13" xfId="3701"/>
    <cellStyle name="Accent1 7 2" xfId="3702"/>
    <cellStyle name="Accent1 7 2 2" xfId="3703"/>
    <cellStyle name="Accent1 7 3" xfId="3704"/>
    <cellStyle name="Accent1 7 3 2" xfId="3705"/>
    <cellStyle name="Accent1 7 4" xfId="3706"/>
    <cellStyle name="Accent1 7 4 2" xfId="3707"/>
    <cellStyle name="Accent1 7 5" xfId="3708"/>
    <cellStyle name="Accent1 7 5 2" xfId="3709"/>
    <cellStyle name="Accent1 7 6" xfId="3710"/>
    <cellStyle name="Accent1 7 6 2" xfId="3711"/>
    <cellStyle name="Accent1 7 7" xfId="3712"/>
    <cellStyle name="Accent1 7 7 2" xfId="3713"/>
    <cellStyle name="Accent1 7 8" xfId="3714"/>
    <cellStyle name="Accent1 7 8 2" xfId="3715"/>
    <cellStyle name="Accent1 7 9" xfId="3716"/>
    <cellStyle name="Accent1 7 9 2" xfId="3717"/>
    <cellStyle name="Accent1 8" xfId="3718"/>
    <cellStyle name="Accent1 8 2" xfId="3719"/>
    <cellStyle name="Accent1 8 3" xfId="3720"/>
    <cellStyle name="Accent1 9" xfId="3721"/>
    <cellStyle name="Accent1 9 2" xfId="3722"/>
    <cellStyle name="Accent1 9 3" xfId="3723"/>
    <cellStyle name="Accent2 - 20%" xfId="3724"/>
    <cellStyle name="Accent2 - 40%" xfId="3725"/>
    <cellStyle name="Accent2 - 60%" xfId="3726"/>
    <cellStyle name="Accent2 10" xfId="3727"/>
    <cellStyle name="Accent2 10 2" xfId="3728"/>
    <cellStyle name="Accent2 10 3" xfId="3729"/>
    <cellStyle name="Accent2 11" xfId="3730"/>
    <cellStyle name="Accent2 11 2" xfId="3731"/>
    <cellStyle name="Accent2 11 3" xfId="3732"/>
    <cellStyle name="Accent2 12" xfId="3733"/>
    <cellStyle name="Accent2 12 10" xfId="3734"/>
    <cellStyle name="Accent2 12 10 2" xfId="3735"/>
    <cellStyle name="Accent2 12 11" xfId="3736"/>
    <cellStyle name="Accent2 12 11 2" xfId="3737"/>
    <cellStyle name="Accent2 12 12" xfId="3738"/>
    <cellStyle name="Accent2 12 12 2" xfId="3739"/>
    <cellStyle name="Accent2 12 13" xfId="3740"/>
    <cellStyle name="Accent2 12 13 2" xfId="3741"/>
    <cellStyle name="Accent2 12 14" xfId="3742"/>
    <cellStyle name="Accent2 12 14 2" xfId="3743"/>
    <cellStyle name="Accent2 12 15" xfId="3744"/>
    <cellStyle name="Accent2 12 15 2" xfId="3745"/>
    <cellStyle name="Accent2 12 16" xfId="3746"/>
    <cellStyle name="Accent2 12 16 2" xfId="3747"/>
    <cellStyle name="Accent2 12 17" xfId="3748"/>
    <cellStyle name="Accent2 12 17 2" xfId="3749"/>
    <cellStyle name="Accent2 12 18" xfId="3750"/>
    <cellStyle name="Accent2 12 18 2" xfId="3751"/>
    <cellStyle name="Accent2 12 19" xfId="3752"/>
    <cellStyle name="Accent2 12 19 2" xfId="3753"/>
    <cellStyle name="Accent2 12 2" xfId="3754"/>
    <cellStyle name="Accent2 12 2 2" xfId="3755"/>
    <cellStyle name="Accent2 12 20" xfId="3756"/>
    <cellStyle name="Accent2 12 20 2" xfId="3757"/>
    <cellStyle name="Accent2 12 21" xfId="3758"/>
    <cellStyle name="Accent2 12 21 2" xfId="3759"/>
    <cellStyle name="Accent2 12 22" xfId="3760"/>
    <cellStyle name="Accent2 12 22 2" xfId="3761"/>
    <cellStyle name="Accent2 12 23" xfId="3762"/>
    <cellStyle name="Accent2 12 23 2" xfId="3763"/>
    <cellStyle name="Accent2 12 24" xfId="3764"/>
    <cellStyle name="Accent2 12 24 2" xfId="3765"/>
    <cellStyle name="Accent2 12 25" xfId="3766"/>
    <cellStyle name="Accent2 12 25 2" xfId="3767"/>
    <cellStyle name="Accent2 12 26" xfId="3768"/>
    <cellStyle name="Accent2 12 26 2" xfId="3769"/>
    <cellStyle name="Accent2 12 27" xfId="3770"/>
    <cellStyle name="Accent2 12 27 2" xfId="3771"/>
    <cellStyle name="Accent2 12 28" xfId="3772"/>
    <cellStyle name="Accent2 12 28 2" xfId="3773"/>
    <cellStyle name="Accent2 12 29" xfId="3774"/>
    <cellStyle name="Accent2 12 29 2" xfId="3775"/>
    <cellStyle name="Accent2 12 3" xfId="3776"/>
    <cellStyle name="Accent2 12 3 2" xfId="3777"/>
    <cellStyle name="Accent2 12 30" xfId="3778"/>
    <cellStyle name="Accent2 12 30 2" xfId="3779"/>
    <cellStyle name="Accent2 12 31" xfId="3780"/>
    <cellStyle name="Accent2 12 32" xfId="3781"/>
    <cellStyle name="Accent2 12 4" xfId="3782"/>
    <cellStyle name="Accent2 12 4 2" xfId="3783"/>
    <cellStyle name="Accent2 12 5" xfId="3784"/>
    <cellStyle name="Accent2 12 5 2" xfId="3785"/>
    <cellStyle name="Accent2 12 6" xfId="3786"/>
    <cellStyle name="Accent2 12 6 2" xfId="3787"/>
    <cellStyle name="Accent2 12 7" xfId="3788"/>
    <cellStyle name="Accent2 12 7 2" xfId="3789"/>
    <cellStyle name="Accent2 12 8" xfId="3790"/>
    <cellStyle name="Accent2 12 8 2" xfId="3791"/>
    <cellStyle name="Accent2 12 9" xfId="3792"/>
    <cellStyle name="Accent2 12 9 2" xfId="3793"/>
    <cellStyle name="Accent2 13" xfId="3794"/>
    <cellStyle name="Accent2 13 2" xfId="3795"/>
    <cellStyle name="Accent2 13 3" xfId="3796"/>
    <cellStyle name="Accent2 14" xfId="3797"/>
    <cellStyle name="Accent2 14 2" xfId="3798"/>
    <cellStyle name="Accent2 14 3" xfId="3799"/>
    <cellStyle name="Accent2 15" xfId="3800"/>
    <cellStyle name="Accent2 15 2" xfId="3801"/>
    <cellStyle name="Accent2 15 3" xfId="3802"/>
    <cellStyle name="Accent2 16" xfId="3803"/>
    <cellStyle name="Accent2 16 2" xfId="3804"/>
    <cellStyle name="Accent2 17" xfId="3805"/>
    <cellStyle name="Accent2 18" xfId="3806"/>
    <cellStyle name="Accent2 19" xfId="3807"/>
    <cellStyle name="Accent2 2" xfId="3808"/>
    <cellStyle name="Accent2 2 10" xfId="3809"/>
    <cellStyle name="Accent2 2 10 2" xfId="3810"/>
    <cellStyle name="Accent2 2 11" xfId="3811"/>
    <cellStyle name="Accent2 2 11 2" xfId="3812"/>
    <cellStyle name="Accent2 2 12" xfId="3813"/>
    <cellStyle name="Accent2 2 13" xfId="3814"/>
    <cellStyle name="Accent2 2 14" xfId="3815"/>
    <cellStyle name="Accent2 2 15" xfId="3816"/>
    <cellStyle name="Accent2 2 16" xfId="3817"/>
    <cellStyle name="Accent2 2 17" xfId="3818"/>
    <cellStyle name="Accent2 2 18" xfId="3819"/>
    <cellStyle name="Accent2 2 19" xfId="3820"/>
    <cellStyle name="Accent2 2 2" xfId="3821"/>
    <cellStyle name="Accent2 2 2 2" xfId="3822"/>
    <cellStyle name="Accent2 2 2 3" xfId="3823"/>
    <cellStyle name="Accent2 2 20" xfId="3824"/>
    <cellStyle name="Accent2 2 21" xfId="3825"/>
    <cellStyle name="Accent2 2 22" xfId="3826"/>
    <cellStyle name="Accent2 2 23" xfId="3827"/>
    <cellStyle name="Accent2 2 24" xfId="3828"/>
    <cellStyle name="Accent2 2 25" xfId="3829"/>
    <cellStyle name="Accent2 2 3" xfId="3830"/>
    <cellStyle name="Accent2 2 3 2" xfId="3831"/>
    <cellStyle name="Accent2 2 3 3" xfId="3832"/>
    <cellStyle name="Accent2 2 4" xfId="3833"/>
    <cellStyle name="Accent2 2 4 2" xfId="3834"/>
    <cellStyle name="Accent2 2 4 3" xfId="3835"/>
    <cellStyle name="Accent2 2 5" xfId="3836"/>
    <cellStyle name="Accent2 2 5 2" xfId="3837"/>
    <cellStyle name="Accent2 2 5 3" xfId="3838"/>
    <cellStyle name="Accent2 2 6" xfId="3839"/>
    <cellStyle name="Accent2 2 6 2" xfId="3840"/>
    <cellStyle name="Accent2 2 6 3" xfId="3841"/>
    <cellStyle name="Accent2 2 7" xfId="3842"/>
    <cellStyle name="Accent2 2 7 2" xfId="3843"/>
    <cellStyle name="Accent2 2 7 3" xfId="3844"/>
    <cellStyle name="Accent2 2 8" xfId="3845"/>
    <cellStyle name="Accent2 2 8 2" xfId="3846"/>
    <cellStyle name="Accent2 2 8 3" xfId="3847"/>
    <cellStyle name="Accent2 2 9" xfId="3848"/>
    <cellStyle name="Accent2 20" xfId="3849"/>
    <cellStyle name="Accent2 21" xfId="3850"/>
    <cellStyle name="Accent2 22" xfId="3851"/>
    <cellStyle name="Accent2 23" xfId="3852"/>
    <cellStyle name="Accent2 24" xfId="3853"/>
    <cellStyle name="Accent2 25" xfId="3854"/>
    <cellStyle name="Accent2 26" xfId="3855"/>
    <cellStyle name="Accent2 27" xfId="3856"/>
    <cellStyle name="Accent2 28" xfId="3857"/>
    <cellStyle name="Accent2 29" xfId="3858"/>
    <cellStyle name="Accent2 3" xfId="3859"/>
    <cellStyle name="Accent2 3 2" xfId="3860"/>
    <cellStyle name="Accent2 3 2 2" xfId="3861"/>
    <cellStyle name="Accent2 3 3" xfId="3862"/>
    <cellStyle name="Accent2 3 4" xfId="3863"/>
    <cellStyle name="Accent2 3 5" xfId="3864"/>
    <cellStyle name="Accent2 30" xfId="3865"/>
    <cellStyle name="Accent2 4" xfId="3866"/>
    <cellStyle name="Accent2 4 2" xfId="3867"/>
    <cellStyle name="Accent2 4 2 2" xfId="3868"/>
    <cellStyle name="Accent2 4 3" xfId="3869"/>
    <cellStyle name="Accent2 4 4" xfId="3870"/>
    <cellStyle name="Accent2 4 5" xfId="3871"/>
    <cellStyle name="Accent2 5" xfId="3872"/>
    <cellStyle name="Accent2 5 2" xfId="3873"/>
    <cellStyle name="Accent2 5 2 2" xfId="3874"/>
    <cellStyle name="Accent2 5 3" xfId="3875"/>
    <cellStyle name="Accent2 5 4" xfId="3876"/>
    <cellStyle name="Accent2 5 5" xfId="3877"/>
    <cellStyle name="Accent2 6" xfId="3878"/>
    <cellStyle name="Accent2 6 2" xfId="3879"/>
    <cellStyle name="Accent2 6 2 2" xfId="3880"/>
    <cellStyle name="Accent2 6 3" xfId="3881"/>
    <cellStyle name="Accent2 6 3 2" xfId="3882"/>
    <cellStyle name="Accent2 6 4" xfId="3883"/>
    <cellStyle name="Accent2 6 5" xfId="3884"/>
    <cellStyle name="Accent2 6 6" xfId="3885"/>
    <cellStyle name="Accent2 7" xfId="3886"/>
    <cellStyle name="Accent2 7 10" xfId="3887"/>
    <cellStyle name="Accent2 7 10 2" xfId="3888"/>
    <cellStyle name="Accent2 7 11" xfId="3889"/>
    <cellStyle name="Accent2 7 11 2" xfId="3890"/>
    <cellStyle name="Accent2 7 12" xfId="3891"/>
    <cellStyle name="Accent2 7 13" xfId="3892"/>
    <cellStyle name="Accent2 7 2" xfId="3893"/>
    <cellStyle name="Accent2 7 2 2" xfId="3894"/>
    <cellStyle name="Accent2 7 3" xfId="3895"/>
    <cellStyle name="Accent2 7 3 2" xfId="3896"/>
    <cellStyle name="Accent2 7 4" xfId="3897"/>
    <cellStyle name="Accent2 7 4 2" xfId="3898"/>
    <cellStyle name="Accent2 7 5" xfId="3899"/>
    <cellStyle name="Accent2 7 5 2" xfId="3900"/>
    <cellStyle name="Accent2 7 6" xfId="3901"/>
    <cellStyle name="Accent2 7 6 2" xfId="3902"/>
    <cellStyle name="Accent2 7 7" xfId="3903"/>
    <cellStyle name="Accent2 7 7 2" xfId="3904"/>
    <cellStyle name="Accent2 7 8" xfId="3905"/>
    <cellStyle name="Accent2 7 8 2" xfId="3906"/>
    <cellStyle name="Accent2 7 9" xfId="3907"/>
    <cellStyle name="Accent2 7 9 2" xfId="3908"/>
    <cellStyle name="Accent2 8" xfId="3909"/>
    <cellStyle name="Accent2 8 2" xfId="3910"/>
    <cellStyle name="Accent2 8 3" xfId="3911"/>
    <cellStyle name="Accent2 9" xfId="3912"/>
    <cellStyle name="Accent2 9 2" xfId="3913"/>
    <cellStyle name="Accent2 9 3" xfId="3914"/>
    <cellStyle name="Accent3 - 20%" xfId="3915"/>
    <cellStyle name="Accent3 - 40%" xfId="3916"/>
    <cellStyle name="Accent3 - 60%" xfId="3917"/>
    <cellStyle name="Accent3 10" xfId="3918"/>
    <cellStyle name="Accent3 10 2" xfId="3919"/>
    <cellStyle name="Accent3 10 3" xfId="3920"/>
    <cellStyle name="Accent3 11" xfId="3921"/>
    <cellStyle name="Accent3 11 2" xfId="3922"/>
    <cellStyle name="Accent3 11 3" xfId="3923"/>
    <cellStyle name="Accent3 12" xfId="3924"/>
    <cellStyle name="Accent3 12 10" xfId="3925"/>
    <cellStyle name="Accent3 12 10 2" xfId="3926"/>
    <cellStyle name="Accent3 12 11" xfId="3927"/>
    <cellStyle name="Accent3 12 11 2" xfId="3928"/>
    <cellStyle name="Accent3 12 12" xfId="3929"/>
    <cellStyle name="Accent3 12 12 2" xfId="3930"/>
    <cellStyle name="Accent3 12 13" xfId="3931"/>
    <cellStyle name="Accent3 12 13 2" xfId="3932"/>
    <cellStyle name="Accent3 12 14" xfId="3933"/>
    <cellStyle name="Accent3 12 14 2" xfId="3934"/>
    <cellStyle name="Accent3 12 15" xfId="3935"/>
    <cellStyle name="Accent3 12 15 2" xfId="3936"/>
    <cellStyle name="Accent3 12 16" xfId="3937"/>
    <cellStyle name="Accent3 12 16 2" xfId="3938"/>
    <cellStyle name="Accent3 12 17" xfId="3939"/>
    <cellStyle name="Accent3 12 17 2" xfId="3940"/>
    <cellStyle name="Accent3 12 18" xfId="3941"/>
    <cellStyle name="Accent3 12 18 2" xfId="3942"/>
    <cellStyle name="Accent3 12 19" xfId="3943"/>
    <cellStyle name="Accent3 12 19 2" xfId="3944"/>
    <cellStyle name="Accent3 12 2" xfId="3945"/>
    <cellStyle name="Accent3 12 2 2" xfId="3946"/>
    <cellStyle name="Accent3 12 20" xfId="3947"/>
    <cellStyle name="Accent3 12 20 2" xfId="3948"/>
    <cellStyle name="Accent3 12 21" xfId="3949"/>
    <cellStyle name="Accent3 12 21 2" xfId="3950"/>
    <cellStyle name="Accent3 12 22" xfId="3951"/>
    <cellStyle name="Accent3 12 22 2" xfId="3952"/>
    <cellStyle name="Accent3 12 23" xfId="3953"/>
    <cellStyle name="Accent3 12 23 2" xfId="3954"/>
    <cellStyle name="Accent3 12 24" xfId="3955"/>
    <cellStyle name="Accent3 12 24 2" xfId="3956"/>
    <cellStyle name="Accent3 12 25" xfId="3957"/>
    <cellStyle name="Accent3 12 25 2" xfId="3958"/>
    <cellStyle name="Accent3 12 26" xfId="3959"/>
    <cellStyle name="Accent3 12 26 2" xfId="3960"/>
    <cellStyle name="Accent3 12 27" xfId="3961"/>
    <cellStyle name="Accent3 12 27 2" xfId="3962"/>
    <cellStyle name="Accent3 12 28" xfId="3963"/>
    <cellStyle name="Accent3 12 28 2" xfId="3964"/>
    <cellStyle name="Accent3 12 29" xfId="3965"/>
    <cellStyle name="Accent3 12 29 2" xfId="3966"/>
    <cellStyle name="Accent3 12 3" xfId="3967"/>
    <cellStyle name="Accent3 12 3 2" xfId="3968"/>
    <cellStyle name="Accent3 12 30" xfId="3969"/>
    <cellStyle name="Accent3 12 30 2" xfId="3970"/>
    <cellStyle name="Accent3 12 31" xfId="3971"/>
    <cellStyle name="Accent3 12 32" xfId="3972"/>
    <cellStyle name="Accent3 12 4" xfId="3973"/>
    <cellStyle name="Accent3 12 4 2" xfId="3974"/>
    <cellStyle name="Accent3 12 5" xfId="3975"/>
    <cellStyle name="Accent3 12 5 2" xfId="3976"/>
    <cellStyle name="Accent3 12 6" xfId="3977"/>
    <cellStyle name="Accent3 12 6 2" xfId="3978"/>
    <cellStyle name="Accent3 12 7" xfId="3979"/>
    <cellStyle name="Accent3 12 7 2" xfId="3980"/>
    <cellStyle name="Accent3 12 8" xfId="3981"/>
    <cellStyle name="Accent3 12 8 2" xfId="3982"/>
    <cellStyle name="Accent3 12 9" xfId="3983"/>
    <cellStyle name="Accent3 12 9 2" xfId="3984"/>
    <cellStyle name="Accent3 13" xfId="3985"/>
    <cellStyle name="Accent3 13 2" xfId="3986"/>
    <cellStyle name="Accent3 13 3" xfId="3987"/>
    <cellStyle name="Accent3 14" xfId="3988"/>
    <cellStyle name="Accent3 14 2" xfId="3989"/>
    <cellStyle name="Accent3 14 3" xfId="3990"/>
    <cellStyle name="Accent3 15" xfId="3991"/>
    <cellStyle name="Accent3 15 2" xfId="3992"/>
    <cellStyle name="Accent3 15 3" xfId="3993"/>
    <cellStyle name="Accent3 16" xfId="3994"/>
    <cellStyle name="Accent3 16 2" xfId="3995"/>
    <cellStyle name="Accent3 17" xfId="3996"/>
    <cellStyle name="Accent3 18" xfId="3997"/>
    <cellStyle name="Accent3 19" xfId="3998"/>
    <cellStyle name="Accent3 2" xfId="3999"/>
    <cellStyle name="Accent3 2 10" xfId="4000"/>
    <cellStyle name="Accent3 2 10 2" xfId="4001"/>
    <cellStyle name="Accent3 2 11" xfId="4002"/>
    <cellStyle name="Accent3 2 11 2" xfId="4003"/>
    <cellStyle name="Accent3 2 12" xfId="4004"/>
    <cellStyle name="Accent3 2 13" xfId="4005"/>
    <cellStyle name="Accent3 2 14" xfId="4006"/>
    <cellStyle name="Accent3 2 15" xfId="4007"/>
    <cellStyle name="Accent3 2 16" xfId="4008"/>
    <cellStyle name="Accent3 2 17" xfId="4009"/>
    <cellStyle name="Accent3 2 18" xfId="4010"/>
    <cellStyle name="Accent3 2 19" xfId="4011"/>
    <cellStyle name="Accent3 2 2" xfId="4012"/>
    <cellStyle name="Accent3 2 2 2" xfId="4013"/>
    <cellStyle name="Accent3 2 2 3" xfId="4014"/>
    <cellStyle name="Accent3 2 20" xfId="4015"/>
    <cellStyle name="Accent3 2 21" xfId="4016"/>
    <cellStyle name="Accent3 2 22" xfId="4017"/>
    <cellStyle name="Accent3 2 23" xfId="4018"/>
    <cellStyle name="Accent3 2 24" xfId="4019"/>
    <cellStyle name="Accent3 2 25" xfId="4020"/>
    <cellStyle name="Accent3 2 3" xfId="4021"/>
    <cellStyle name="Accent3 2 3 2" xfId="4022"/>
    <cellStyle name="Accent3 2 3 3" xfId="4023"/>
    <cellStyle name="Accent3 2 4" xfId="4024"/>
    <cellStyle name="Accent3 2 4 2" xfId="4025"/>
    <cellStyle name="Accent3 2 4 3" xfId="4026"/>
    <cellStyle name="Accent3 2 5" xfId="4027"/>
    <cellStyle name="Accent3 2 5 2" xfId="4028"/>
    <cellStyle name="Accent3 2 5 3" xfId="4029"/>
    <cellStyle name="Accent3 2 6" xfId="4030"/>
    <cellStyle name="Accent3 2 6 2" xfId="4031"/>
    <cellStyle name="Accent3 2 6 3" xfId="4032"/>
    <cellStyle name="Accent3 2 7" xfId="4033"/>
    <cellStyle name="Accent3 2 7 2" xfId="4034"/>
    <cellStyle name="Accent3 2 7 3" xfId="4035"/>
    <cellStyle name="Accent3 2 8" xfId="4036"/>
    <cellStyle name="Accent3 2 8 2" xfId="4037"/>
    <cellStyle name="Accent3 2 8 3" xfId="4038"/>
    <cellStyle name="Accent3 2 9" xfId="4039"/>
    <cellStyle name="Accent3 20" xfId="4040"/>
    <cellStyle name="Accent3 21" xfId="4041"/>
    <cellStyle name="Accent3 22" xfId="4042"/>
    <cellStyle name="Accent3 23" xfId="4043"/>
    <cellStyle name="Accent3 24" xfId="4044"/>
    <cellStyle name="Accent3 25" xfId="4045"/>
    <cellStyle name="Accent3 26" xfId="4046"/>
    <cellStyle name="Accent3 27" xfId="4047"/>
    <cellStyle name="Accent3 28" xfId="4048"/>
    <cellStyle name="Accent3 29" xfId="4049"/>
    <cellStyle name="Accent3 3" xfId="4050"/>
    <cellStyle name="Accent3 3 2" xfId="4051"/>
    <cellStyle name="Accent3 3 2 2" xfId="4052"/>
    <cellStyle name="Accent3 3 3" xfId="4053"/>
    <cellStyle name="Accent3 3 4" xfId="4054"/>
    <cellStyle name="Accent3 3 5" xfId="4055"/>
    <cellStyle name="Accent3 30" xfId="4056"/>
    <cellStyle name="Accent3 4" xfId="4057"/>
    <cellStyle name="Accent3 4 2" xfId="4058"/>
    <cellStyle name="Accent3 4 2 2" xfId="4059"/>
    <cellStyle name="Accent3 4 3" xfId="4060"/>
    <cellStyle name="Accent3 4 4" xfId="4061"/>
    <cellStyle name="Accent3 4 5" xfId="4062"/>
    <cellStyle name="Accent3 5" xfId="4063"/>
    <cellStyle name="Accent3 5 2" xfId="4064"/>
    <cellStyle name="Accent3 5 2 2" xfId="4065"/>
    <cellStyle name="Accent3 5 3" xfId="4066"/>
    <cellStyle name="Accent3 5 4" xfId="4067"/>
    <cellStyle name="Accent3 5 5" xfId="4068"/>
    <cellStyle name="Accent3 6" xfId="4069"/>
    <cellStyle name="Accent3 6 2" xfId="4070"/>
    <cellStyle name="Accent3 6 2 2" xfId="4071"/>
    <cellStyle name="Accent3 6 3" xfId="4072"/>
    <cellStyle name="Accent3 6 3 2" xfId="4073"/>
    <cellStyle name="Accent3 6 4" xfId="4074"/>
    <cellStyle name="Accent3 6 5" xfId="4075"/>
    <cellStyle name="Accent3 6 6" xfId="4076"/>
    <cellStyle name="Accent3 7" xfId="4077"/>
    <cellStyle name="Accent3 7 10" xfId="4078"/>
    <cellStyle name="Accent3 7 10 2" xfId="4079"/>
    <cellStyle name="Accent3 7 11" xfId="4080"/>
    <cellStyle name="Accent3 7 11 2" xfId="4081"/>
    <cellStyle name="Accent3 7 12" xfId="4082"/>
    <cellStyle name="Accent3 7 13" xfId="4083"/>
    <cellStyle name="Accent3 7 2" xfId="4084"/>
    <cellStyle name="Accent3 7 2 2" xfId="4085"/>
    <cellStyle name="Accent3 7 3" xfId="4086"/>
    <cellStyle name="Accent3 7 3 2" xfId="4087"/>
    <cellStyle name="Accent3 7 4" xfId="4088"/>
    <cellStyle name="Accent3 7 4 2" xfId="4089"/>
    <cellStyle name="Accent3 7 5" xfId="4090"/>
    <cellStyle name="Accent3 7 5 2" xfId="4091"/>
    <cellStyle name="Accent3 7 6" xfId="4092"/>
    <cellStyle name="Accent3 7 6 2" xfId="4093"/>
    <cellStyle name="Accent3 7 7" xfId="4094"/>
    <cellStyle name="Accent3 7 7 2" xfId="4095"/>
    <cellStyle name="Accent3 7 8" xfId="4096"/>
    <cellStyle name="Accent3 7 8 2" xfId="4097"/>
    <cellStyle name="Accent3 7 9" xfId="4098"/>
    <cellStyle name="Accent3 7 9 2" xfId="4099"/>
    <cellStyle name="Accent3 8" xfId="4100"/>
    <cellStyle name="Accent3 8 2" xfId="4101"/>
    <cellStyle name="Accent3 8 3" xfId="4102"/>
    <cellStyle name="Accent3 9" xfId="4103"/>
    <cellStyle name="Accent3 9 2" xfId="4104"/>
    <cellStyle name="Accent3 9 3" xfId="4105"/>
    <cellStyle name="Accent4 - 20%" xfId="4106"/>
    <cellStyle name="Accent4 - 40%" xfId="4107"/>
    <cellStyle name="Accent4 - 60%" xfId="4108"/>
    <cellStyle name="Accent4 10" xfId="4109"/>
    <cellStyle name="Accent4 10 2" xfId="4110"/>
    <cellStyle name="Accent4 10 3" xfId="4111"/>
    <cellStyle name="Accent4 11" xfId="4112"/>
    <cellStyle name="Accent4 11 2" xfId="4113"/>
    <cellStyle name="Accent4 11 3" xfId="4114"/>
    <cellStyle name="Accent4 12" xfId="4115"/>
    <cellStyle name="Accent4 12 10" xfId="4116"/>
    <cellStyle name="Accent4 12 10 2" xfId="4117"/>
    <cellStyle name="Accent4 12 11" xfId="4118"/>
    <cellStyle name="Accent4 12 11 2" xfId="4119"/>
    <cellStyle name="Accent4 12 12" xfId="4120"/>
    <cellStyle name="Accent4 12 12 2" xfId="4121"/>
    <cellStyle name="Accent4 12 13" xfId="4122"/>
    <cellStyle name="Accent4 12 13 2" xfId="4123"/>
    <cellStyle name="Accent4 12 14" xfId="4124"/>
    <cellStyle name="Accent4 12 14 2" xfId="4125"/>
    <cellStyle name="Accent4 12 15" xfId="4126"/>
    <cellStyle name="Accent4 12 15 2" xfId="4127"/>
    <cellStyle name="Accent4 12 16" xfId="4128"/>
    <cellStyle name="Accent4 12 16 2" xfId="4129"/>
    <cellStyle name="Accent4 12 17" xfId="4130"/>
    <cellStyle name="Accent4 12 17 2" xfId="4131"/>
    <cellStyle name="Accent4 12 18" xfId="4132"/>
    <cellStyle name="Accent4 12 18 2" xfId="4133"/>
    <cellStyle name="Accent4 12 19" xfId="4134"/>
    <cellStyle name="Accent4 12 19 2" xfId="4135"/>
    <cellStyle name="Accent4 12 2" xfId="4136"/>
    <cellStyle name="Accent4 12 2 2" xfId="4137"/>
    <cellStyle name="Accent4 12 20" xfId="4138"/>
    <cellStyle name="Accent4 12 20 2" xfId="4139"/>
    <cellStyle name="Accent4 12 21" xfId="4140"/>
    <cellStyle name="Accent4 12 21 2" xfId="4141"/>
    <cellStyle name="Accent4 12 22" xfId="4142"/>
    <cellStyle name="Accent4 12 22 2" xfId="4143"/>
    <cellStyle name="Accent4 12 23" xfId="4144"/>
    <cellStyle name="Accent4 12 23 2" xfId="4145"/>
    <cellStyle name="Accent4 12 24" xfId="4146"/>
    <cellStyle name="Accent4 12 24 2" xfId="4147"/>
    <cellStyle name="Accent4 12 25" xfId="4148"/>
    <cellStyle name="Accent4 12 25 2" xfId="4149"/>
    <cellStyle name="Accent4 12 26" xfId="4150"/>
    <cellStyle name="Accent4 12 26 2" xfId="4151"/>
    <cellStyle name="Accent4 12 27" xfId="4152"/>
    <cellStyle name="Accent4 12 27 2" xfId="4153"/>
    <cellStyle name="Accent4 12 28" xfId="4154"/>
    <cellStyle name="Accent4 12 28 2" xfId="4155"/>
    <cellStyle name="Accent4 12 29" xfId="4156"/>
    <cellStyle name="Accent4 12 29 2" xfId="4157"/>
    <cellStyle name="Accent4 12 3" xfId="4158"/>
    <cellStyle name="Accent4 12 3 2" xfId="4159"/>
    <cellStyle name="Accent4 12 30" xfId="4160"/>
    <cellStyle name="Accent4 12 30 2" xfId="4161"/>
    <cellStyle name="Accent4 12 31" xfId="4162"/>
    <cellStyle name="Accent4 12 32" xfId="4163"/>
    <cellStyle name="Accent4 12 4" xfId="4164"/>
    <cellStyle name="Accent4 12 4 2" xfId="4165"/>
    <cellStyle name="Accent4 12 5" xfId="4166"/>
    <cellStyle name="Accent4 12 5 2" xfId="4167"/>
    <cellStyle name="Accent4 12 6" xfId="4168"/>
    <cellStyle name="Accent4 12 6 2" xfId="4169"/>
    <cellStyle name="Accent4 12 7" xfId="4170"/>
    <cellStyle name="Accent4 12 7 2" xfId="4171"/>
    <cellStyle name="Accent4 12 8" xfId="4172"/>
    <cellStyle name="Accent4 12 8 2" xfId="4173"/>
    <cellStyle name="Accent4 12 9" xfId="4174"/>
    <cellStyle name="Accent4 12 9 2" xfId="4175"/>
    <cellStyle name="Accent4 13" xfId="4176"/>
    <cellStyle name="Accent4 13 2" xfId="4177"/>
    <cellStyle name="Accent4 13 3" xfId="4178"/>
    <cellStyle name="Accent4 14" xfId="4179"/>
    <cellStyle name="Accent4 14 2" xfId="4180"/>
    <cellStyle name="Accent4 14 3" xfId="4181"/>
    <cellStyle name="Accent4 15" xfId="4182"/>
    <cellStyle name="Accent4 15 2" xfId="4183"/>
    <cellStyle name="Accent4 15 3" xfId="4184"/>
    <cellStyle name="Accent4 16" xfId="4185"/>
    <cellStyle name="Accent4 16 2" xfId="4186"/>
    <cellStyle name="Accent4 17" xfId="4187"/>
    <cellStyle name="Accent4 18" xfId="4188"/>
    <cellStyle name="Accent4 19" xfId="4189"/>
    <cellStyle name="Accent4 2" xfId="4190"/>
    <cellStyle name="Accent4 2 10" xfId="4191"/>
    <cellStyle name="Accent4 2 10 2" xfId="4192"/>
    <cellStyle name="Accent4 2 11" xfId="4193"/>
    <cellStyle name="Accent4 2 11 2" xfId="4194"/>
    <cellStyle name="Accent4 2 12" xfId="4195"/>
    <cellStyle name="Accent4 2 13" xfId="4196"/>
    <cellStyle name="Accent4 2 14" xfId="4197"/>
    <cellStyle name="Accent4 2 15" xfId="4198"/>
    <cellStyle name="Accent4 2 16" xfId="4199"/>
    <cellStyle name="Accent4 2 17" xfId="4200"/>
    <cellStyle name="Accent4 2 18" xfId="4201"/>
    <cellStyle name="Accent4 2 19" xfId="4202"/>
    <cellStyle name="Accent4 2 2" xfId="4203"/>
    <cellStyle name="Accent4 2 2 2" xfId="4204"/>
    <cellStyle name="Accent4 2 2 3" xfId="4205"/>
    <cellStyle name="Accent4 2 20" xfId="4206"/>
    <cellStyle name="Accent4 2 21" xfId="4207"/>
    <cellStyle name="Accent4 2 22" xfId="4208"/>
    <cellStyle name="Accent4 2 23" xfId="4209"/>
    <cellStyle name="Accent4 2 24" xfId="4210"/>
    <cellStyle name="Accent4 2 25" xfId="4211"/>
    <cellStyle name="Accent4 2 3" xfId="4212"/>
    <cellStyle name="Accent4 2 3 2" xfId="4213"/>
    <cellStyle name="Accent4 2 3 3" xfId="4214"/>
    <cellStyle name="Accent4 2 4" xfId="4215"/>
    <cellStyle name="Accent4 2 4 2" xfId="4216"/>
    <cellStyle name="Accent4 2 4 3" xfId="4217"/>
    <cellStyle name="Accent4 2 5" xfId="4218"/>
    <cellStyle name="Accent4 2 5 2" xfId="4219"/>
    <cellStyle name="Accent4 2 5 3" xfId="4220"/>
    <cellStyle name="Accent4 2 6" xfId="4221"/>
    <cellStyle name="Accent4 2 6 2" xfId="4222"/>
    <cellStyle name="Accent4 2 6 3" xfId="4223"/>
    <cellStyle name="Accent4 2 7" xfId="4224"/>
    <cellStyle name="Accent4 2 7 2" xfId="4225"/>
    <cellStyle name="Accent4 2 7 3" xfId="4226"/>
    <cellStyle name="Accent4 2 8" xfId="4227"/>
    <cellStyle name="Accent4 2 8 2" xfId="4228"/>
    <cellStyle name="Accent4 2 8 3" xfId="4229"/>
    <cellStyle name="Accent4 2 9" xfId="4230"/>
    <cellStyle name="Accent4 20" xfId="4231"/>
    <cellStyle name="Accent4 21" xfId="4232"/>
    <cellStyle name="Accent4 22" xfId="4233"/>
    <cellStyle name="Accent4 23" xfId="4234"/>
    <cellStyle name="Accent4 24" xfId="4235"/>
    <cellStyle name="Accent4 25" xfId="4236"/>
    <cellStyle name="Accent4 26" xfId="4237"/>
    <cellStyle name="Accent4 27" xfId="4238"/>
    <cellStyle name="Accent4 28" xfId="4239"/>
    <cellStyle name="Accent4 29" xfId="4240"/>
    <cellStyle name="Accent4 3" xfId="4241"/>
    <cellStyle name="Accent4 3 2" xfId="4242"/>
    <cellStyle name="Accent4 3 2 2" xfId="4243"/>
    <cellStyle name="Accent4 3 3" xfId="4244"/>
    <cellStyle name="Accent4 3 4" xfId="4245"/>
    <cellStyle name="Accent4 3 5" xfId="4246"/>
    <cellStyle name="Accent4 30" xfId="4247"/>
    <cellStyle name="Accent4 4" xfId="4248"/>
    <cellStyle name="Accent4 4 2" xfId="4249"/>
    <cellStyle name="Accent4 4 2 2" xfId="4250"/>
    <cellStyle name="Accent4 4 3" xfId="4251"/>
    <cellStyle name="Accent4 4 4" xfId="4252"/>
    <cellStyle name="Accent4 4 5" xfId="4253"/>
    <cellStyle name="Accent4 5" xfId="4254"/>
    <cellStyle name="Accent4 5 2" xfId="4255"/>
    <cellStyle name="Accent4 5 2 2" xfId="4256"/>
    <cellStyle name="Accent4 5 3" xfId="4257"/>
    <cellStyle name="Accent4 5 4" xfId="4258"/>
    <cellStyle name="Accent4 5 5" xfId="4259"/>
    <cellStyle name="Accent4 6" xfId="4260"/>
    <cellStyle name="Accent4 6 2" xfId="4261"/>
    <cellStyle name="Accent4 6 2 2" xfId="4262"/>
    <cellStyle name="Accent4 6 3" xfId="4263"/>
    <cellStyle name="Accent4 6 3 2" xfId="4264"/>
    <cellStyle name="Accent4 6 4" xfId="4265"/>
    <cellStyle name="Accent4 6 5" xfId="4266"/>
    <cellStyle name="Accent4 6 6" xfId="4267"/>
    <cellStyle name="Accent4 7" xfId="4268"/>
    <cellStyle name="Accent4 7 10" xfId="4269"/>
    <cellStyle name="Accent4 7 10 2" xfId="4270"/>
    <cellStyle name="Accent4 7 11" xfId="4271"/>
    <cellStyle name="Accent4 7 11 2" xfId="4272"/>
    <cellStyle name="Accent4 7 12" xfId="4273"/>
    <cellStyle name="Accent4 7 13" xfId="4274"/>
    <cellStyle name="Accent4 7 2" xfId="4275"/>
    <cellStyle name="Accent4 7 2 2" xfId="4276"/>
    <cellStyle name="Accent4 7 3" xfId="4277"/>
    <cellStyle name="Accent4 7 3 2" xfId="4278"/>
    <cellStyle name="Accent4 7 4" xfId="4279"/>
    <cellStyle name="Accent4 7 4 2" xfId="4280"/>
    <cellStyle name="Accent4 7 5" xfId="4281"/>
    <cellStyle name="Accent4 7 5 2" xfId="4282"/>
    <cellStyle name="Accent4 7 6" xfId="4283"/>
    <cellStyle name="Accent4 7 6 2" xfId="4284"/>
    <cellStyle name="Accent4 7 7" xfId="4285"/>
    <cellStyle name="Accent4 7 7 2" xfId="4286"/>
    <cellStyle name="Accent4 7 8" xfId="4287"/>
    <cellStyle name="Accent4 7 8 2" xfId="4288"/>
    <cellStyle name="Accent4 7 9" xfId="4289"/>
    <cellStyle name="Accent4 7 9 2" xfId="4290"/>
    <cellStyle name="Accent4 8" xfId="4291"/>
    <cellStyle name="Accent4 8 2" xfId="4292"/>
    <cellStyle name="Accent4 8 3" xfId="4293"/>
    <cellStyle name="Accent4 9" xfId="4294"/>
    <cellStyle name="Accent4 9 2" xfId="4295"/>
    <cellStyle name="Accent4 9 3" xfId="4296"/>
    <cellStyle name="Accent5 - 20%" xfId="4297"/>
    <cellStyle name="Accent5 - 40%" xfId="4298"/>
    <cellStyle name="Accent5 - 60%" xfId="4299"/>
    <cellStyle name="Accent5 10" xfId="4300"/>
    <cellStyle name="Accent5 10 2" xfId="4301"/>
    <cellStyle name="Accent5 10 3" xfId="4302"/>
    <cellStyle name="Accent5 11" xfId="4303"/>
    <cellStyle name="Accent5 11 2" xfId="4304"/>
    <cellStyle name="Accent5 11 3" xfId="4305"/>
    <cellStyle name="Accent5 12" xfId="4306"/>
    <cellStyle name="Accent5 12 10" xfId="4307"/>
    <cellStyle name="Accent5 12 10 2" xfId="4308"/>
    <cellStyle name="Accent5 12 11" xfId="4309"/>
    <cellStyle name="Accent5 12 11 2" xfId="4310"/>
    <cellStyle name="Accent5 12 12" xfId="4311"/>
    <cellStyle name="Accent5 12 12 2" xfId="4312"/>
    <cellStyle name="Accent5 12 13" xfId="4313"/>
    <cellStyle name="Accent5 12 13 2" xfId="4314"/>
    <cellStyle name="Accent5 12 14" xfId="4315"/>
    <cellStyle name="Accent5 12 14 2" xfId="4316"/>
    <cellStyle name="Accent5 12 15" xfId="4317"/>
    <cellStyle name="Accent5 12 15 2" xfId="4318"/>
    <cellStyle name="Accent5 12 16" xfId="4319"/>
    <cellStyle name="Accent5 12 16 2" xfId="4320"/>
    <cellStyle name="Accent5 12 17" xfId="4321"/>
    <cellStyle name="Accent5 12 17 2" xfId="4322"/>
    <cellStyle name="Accent5 12 18" xfId="4323"/>
    <cellStyle name="Accent5 12 18 2" xfId="4324"/>
    <cellStyle name="Accent5 12 19" xfId="4325"/>
    <cellStyle name="Accent5 12 19 2" xfId="4326"/>
    <cellStyle name="Accent5 12 2" xfId="4327"/>
    <cellStyle name="Accent5 12 2 2" xfId="4328"/>
    <cellStyle name="Accent5 12 20" xfId="4329"/>
    <cellStyle name="Accent5 12 20 2" xfId="4330"/>
    <cellStyle name="Accent5 12 21" xfId="4331"/>
    <cellStyle name="Accent5 12 21 2" xfId="4332"/>
    <cellStyle name="Accent5 12 22" xfId="4333"/>
    <cellStyle name="Accent5 12 22 2" xfId="4334"/>
    <cellStyle name="Accent5 12 23" xfId="4335"/>
    <cellStyle name="Accent5 12 23 2" xfId="4336"/>
    <cellStyle name="Accent5 12 24" xfId="4337"/>
    <cellStyle name="Accent5 12 24 2" xfId="4338"/>
    <cellStyle name="Accent5 12 25" xfId="4339"/>
    <cellStyle name="Accent5 12 25 2" xfId="4340"/>
    <cellStyle name="Accent5 12 26" xfId="4341"/>
    <cellStyle name="Accent5 12 26 2" xfId="4342"/>
    <cellStyle name="Accent5 12 27" xfId="4343"/>
    <cellStyle name="Accent5 12 27 2" xfId="4344"/>
    <cellStyle name="Accent5 12 28" xfId="4345"/>
    <cellStyle name="Accent5 12 28 2" xfId="4346"/>
    <cellStyle name="Accent5 12 29" xfId="4347"/>
    <cellStyle name="Accent5 12 29 2" xfId="4348"/>
    <cellStyle name="Accent5 12 3" xfId="4349"/>
    <cellStyle name="Accent5 12 3 2" xfId="4350"/>
    <cellStyle name="Accent5 12 30" xfId="4351"/>
    <cellStyle name="Accent5 12 30 2" xfId="4352"/>
    <cellStyle name="Accent5 12 31" xfId="4353"/>
    <cellStyle name="Accent5 12 32" xfId="4354"/>
    <cellStyle name="Accent5 12 4" xfId="4355"/>
    <cellStyle name="Accent5 12 4 2" xfId="4356"/>
    <cellStyle name="Accent5 12 5" xfId="4357"/>
    <cellStyle name="Accent5 12 5 2" xfId="4358"/>
    <cellStyle name="Accent5 12 6" xfId="4359"/>
    <cellStyle name="Accent5 12 6 2" xfId="4360"/>
    <cellStyle name="Accent5 12 7" xfId="4361"/>
    <cellStyle name="Accent5 12 7 2" xfId="4362"/>
    <cellStyle name="Accent5 12 8" xfId="4363"/>
    <cellStyle name="Accent5 12 8 2" xfId="4364"/>
    <cellStyle name="Accent5 12 9" xfId="4365"/>
    <cellStyle name="Accent5 12 9 2" xfId="4366"/>
    <cellStyle name="Accent5 13" xfId="4367"/>
    <cellStyle name="Accent5 13 2" xfId="4368"/>
    <cellStyle name="Accent5 13 3" xfId="4369"/>
    <cellStyle name="Accent5 14" xfId="4370"/>
    <cellStyle name="Accent5 14 2" xfId="4371"/>
    <cellStyle name="Accent5 14 3" xfId="4372"/>
    <cellStyle name="Accent5 15" xfId="4373"/>
    <cellStyle name="Accent5 15 2" xfId="4374"/>
    <cellStyle name="Accent5 15 3" xfId="4375"/>
    <cellStyle name="Accent5 16" xfId="4376"/>
    <cellStyle name="Accent5 16 2" xfId="4377"/>
    <cellStyle name="Accent5 17" xfId="4378"/>
    <cellStyle name="Accent5 18" xfId="4379"/>
    <cellStyle name="Accent5 19" xfId="4380"/>
    <cellStyle name="Accent5 2" xfId="4381"/>
    <cellStyle name="Accent5 2 10" xfId="4382"/>
    <cellStyle name="Accent5 2 10 2" xfId="4383"/>
    <cellStyle name="Accent5 2 11" xfId="4384"/>
    <cellStyle name="Accent5 2 11 2" xfId="4385"/>
    <cellStyle name="Accent5 2 12" xfId="4386"/>
    <cellStyle name="Accent5 2 13" xfId="4387"/>
    <cellStyle name="Accent5 2 14" xfId="4388"/>
    <cellStyle name="Accent5 2 15" xfId="4389"/>
    <cellStyle name="Accent5 2 16" xfId="4390"/>
    <cellStyle name="Accent5 2 17" xfId="4391"/>
    <cellStyle name="Accent5 2 18" xfId="4392"/>
    <cellStyle name="Accent5 2 19" xfId="4393"/>
    <cellStyle name="Accent5 2 2" xfId="4394"/>
    <cellStyle name="Accent5 2 2 2" xfId="4395"/>
    <cellStyle name="Accent5 2 2 3" xfId="4396"/>
    <cellStyle name="Accent5 2 20" xfId="4397"/>
    <cellStyle name="Accent5 2 21" xfId="4398"/>
    <cellStyle name="Accent5 2 22" xfId="4399"/>
    <cellStyle name="Accent5 2 23" xfId="4400"/>
    <cellStyle name="Accent5 2 24" xfId="4401"/>
    <cellStyle name="Accent5 2 3" xfId="4402"/>
    <cellStyle name="Accent5 2 3 2" xfId="4403"/>
    <cellStyle name="Accent5 2 3 3" xfId="4404"/>
    <cellStyle name="Accent5 2 4" xfId="4405"/>
    <cellStyle name="Accent5 2 4 2" xfId="4406"/>
    <cellStyle name="Accent5 2 4 3" xfId="4407"/>
    <cellStyle name="Accent5 2 5" xfId="4408"/>
    <cellStyle name="Accent5 2 5 2" xfId="4409"/>
    <cellStyle name="Accent5 2 5 3" xfId="4410"/>
    <cellStyle name="Accent5 2 6" xfId="4411"/>
    <cellStyle name="Accent5 2 6 2" xfId="4412"/>
    <cellStyle name="Accent5 2 6 3" xfId="4413"/>
    <cellStyle name="Accent5 2 7" xfId="4414"/>
    <cellStyle name="Accent5 2 7 2" xfId="4415"/>
    <cellStyle name="Accent5 2 7 3" xfId="4416"/>
    <cellStyle name="Accent5 2 8" xfId="4417"/>
    <cellStyle name="Accent5 2 8 2" xfId="4418"/>
    <cellStyle name="Accent5 2 8 3" xfId="4419"/>
    <cellStyle name="Accent5 2 9" xfId="4420"/>
    <cellStyle name="Accent5 20" xfId="4421"/>
    <cellStyle name="Accent5 21" xfId="4422"/>
    <cellStyle name="Accent5 22" xfId="4423"/>
    <cellStyle name="Accent5 23" xfId="4424"/>
    <cellStyle name="Accent5 24" xfId="4425"/>
    <cellStyle name="Accent5 25" xfId="4426"/>
    <cellStyle name="Accent5 26" xfId="4427"/>
    <cellStyle name="Accent5 27" xfId="4428"/>
    <cellStyle name="Accent5 28" xfId="4429"/>
    <cellStyle name="Accent5 29" xfId="4430"/>
    <cellStyle name="Accent5 3" xfId="4431"/>
    <cellStyle name="Accent5 3 2" xfId="4432"/>
    <cellStyle name="Accent5 3 2 2" xfId="4433"/>
    <cellStyle name="Accent5 3 3" xfId="4434"/>
    <cellStyle name="Accent5 3 4" xfId="4435"/>
    <cellStyle name="Accent5 3 5" xfId="4436"/>
    <cellStyle name="Accent5 4" xfId="4437"/>
    <cellStyle name="Accent5 4 2" xfId="4438"/>
    <cellStyle name="Accent5 4 2 2" xfId="4439"/>
    <cellStyle name="Accent5 4 3" xfId="4440"/>
    <cellStyle name="Accent5 4 4" xfId="4441"/>
    <cellStyle name="Accent5 4 5" xfId="4442"/>
    <cellStyle name="Accent5 5" xfId="4443"/>
    <cellStyle name="Accent5 5 2" xfId="4444"/>
    <cellStyle name="Accent5 5 2 2" xfId="4445"/>
    <cellStyle name="Accent5 5 3" xfId="4446"/>
    <cellStyle name="Accent5 5 4" xfId="4447"/>
    <cellStyle name="Accent5 5 5" xfId="4448"/>
    <cellStyle name="Accent5 6" xfId="4449"/>
    <cellStyle name="Accent5 6 2" xfId="4450"/>
    <cellStyle name="Accent5 6 2 2" xfId="4451"/>
    <cellStyle name="Accent5 6 3" xfId="4452"/>
    <cellStyle name="Accent5 6 3 2" xfId="4453"/>
    <cellStyle name="Accent5 6 4" xfId="4454"/>
    <cellStyle name="Accent5 6 5" xfId="4455"/>
    <cellStyle name="Accent5 6 6" xfId="4456"/>
    <cellStyle name="Accent5 7" xfId="4457"/>
    <cellStyle name="Accent5 7 10" xfId="4458"/>
    <cellStyle name="Accent5 7 10 2" xfId="4459"/>
    <cellStyle name="Accent5 7 11" xfId="4460"/>
    <cellStyle name="Accent5 7 11 2" xfId="4461"/>
    <cellStyle name="Accent5 7 12" xfId="4462"/>
    <cellStyle name="Accent5 7 13" xfId="4463"/>
    <cellStyle name="Accent5 7 2" xfId="4464"/>
    <cellStyle name="Accent5 7 2 2" xfId="4465"/>
    <cellStyle name="Accent5 7 3" xfId="4466"/>
    <cellStyle name="Accent5 7 3 2" xfId="4467"/>
    <cellStyle name="Accent5 7 4" xfId="4468"/>
    <cellStyle name="Accent5 7 4 2" xfId="4469"/>
    <cellStyle name="Accent5 7 5" xfId="4470"/>
    <cellStyle name="Accent5 7 5 2" xfId="4471"/>
    <cellStyle name="Accent5 7 6" xfId="4472"/>
    <cellStyle name="Accent5 7 6 2" xfId="4473"/>
    <cellStyle name="Accent5 7 7" xfId="4474"/>
    <cellStyle name="Accent5 7 7 2" xfId="4475"/>
    <cellStyle name="Accent5 7 8" xfId="4476"/>
    <cellStyle name="Accent5 7 8 2" xfId="4477"/>
    <cellStyle name="Accent5 7 9" xfId="4478"/>
    <cellStyle name="Accent5 7 9 2" xfId="4479"/>
    <cellStyle name="Accent5 8" xfId="4480"/>
    <cellStyle name="Accent5 8 2" xfId="4481"/>
    <cellStyle name="Accent5 8 3" xfId="4482"/>
    <cellStyle name="Accent5 9" xfId="4483"/>
    <cellStyle name="Accent5 9 2" xfId="4484"/>
    <cellStyle name="Accent5 9 3" xfId="4485"/>
    <cellStyle name="Accent6 - 20%" xfId="4486"/>
    <cellStyle name="Accent6 - 40%" xfId="4487"/>
    <cellStyle name="Accent6 - 60%" xfId="4488"/>
    <cellStyle name="Accent6 10" xfId="4489"/>
    <cellStyle name="Accent6 10 2" xfId="4490"/>
    <cellStyle name="Accent6 10 3" xfId="4491"/>
    <cellStyle name="Accent6 11" xfId="4492"/>
    <cellStyle name="Accent6 11 2" xfId="4493"/>
    <cellStyle name="Accent6 11 3" xfId="4494"/>
    <cellStyle name="Accent6 12" xfId="4495"/>
    <cellStyle name="Accent6 12 10" xfId="4496"/>
    <cellStyle name="Accent6 12 10 2" xfId="4497"/>
    <cellStyle name="Accent6 12 11" xfId="4498"/>
    <cellStyle name="Accent6 12 11 2" xfId="4499"/>
    <cellStyle name="Accent6 12 12" xfId="4500"/>
    <cellStyle name="Accent6 12 12 2" xfId="4501"/>
    <cellStyle name="Accent6 12 13" xfId="4502"/>
    <cellStyle name="Accent6 12 13 2" xfId="4503"/>
    <cellStyle name="Accent6 12 14" xfId="4504"/>
    <cellStyle name="Accent6 12 14 2" xfId="4505"/>
    <cellStyle name="Accent6 12 15" xfId="4506"/>
    <cellStyle name="Accent6 12 15 2" xfId="4507"/>
    <cellStyle name="Accent6 12 16" xfId="4508"/>
    <cellStyle name="Accent6 12 16 2" xfId="4509"/>
    <cellStyle name="Accent6 12 17" xfId="4510"/>
    <cellStyle name="Accent6 12 17 2" xfId="4511"/>
    <cellStyle name="Accent6 12 18" xfId="4512"/>
    <cellStyle name="Accent6 12 18 2" xfId="4513"/>
    <cellStyle name="Accent6 12 19" xfId="4514"/>
    <cellStyle name="Accent6 12 19 2" xfId="4515"/>
    <cellStyle name="Accent6 12 2" xfId="4516"/>
    <cellStyle name="Accent6 12 2 2" xfId="4517"/>
    <cellStyle name="Accent6 12 20" xfId="4518"/>
    <cellStyle name="Accent6 12 20 2" xfId="4519"/>
    <cellStyle name="Accent6 12 21" xfId="4520"/>
    <cellStyle name="Accent6 12 21 2" xfId="4521"/>
    <cellStyle name="Accent6 12 22" xfId="4522"/>
    <cellStyle name="Accent6 12 22 2" xfId="4523"/>
    <cellStyle name="Accent6 12 23" xfId="4524"/>
    <cellStyle name="Accent6 12 23 2" xfId="4525"/>
    <cellStyle name="Accent6 12 24" xfId="4526"/>
    <cellStyle name="Accent6 12 24 2" xfId="4527"/>
    <cellStyle name="Accent6 12 25" xfId="4528"/>
    <cellStyle name="Accent6 12 25 2" xfId="4529"/>
    <cellStyle name="Accent6 12 26" xfId="4530"/>
    <cellStyle name="Accent6 12 26 2" xfId="4531"/>
    <cellStyle name="Accent6 12 27" xfId="4532"/>
    <cellStyle name="Accent6 12 27 2" xfId="4533"/>
    <cellStyle name="Accent6 12 28" xfId="4534"/>
    <cellStyle name="Accent6 12 28 2" xfId="4535"/>
    <cellStyle name="Accent6 12 29" xfId="4536"/>
    <cellStyle name="Accent6 12 29 2" xfId="4537"/>
    <cellStyle name="Accent6 12 3" xfId="4538"/>
    <cellStyle name="Accent6 12 3 2" xfId="4539"/>
    <cellStyle name="Accent6 12 30" xfId="4540"/>
    <cellStyle name="Accent6 12 30 2" xfId="4541"/>
    <cellStyle name="Accent6 12 31" xfId="4542"/>
    <cellStyle name="Accent6 12 32" xfId="4543"/>
    <cellStyle name="Accent6 12 4" xfId="4544"/>
    <cellStyle name="Accent6 12 4 2" xfId="4545"/>
    <cellStyle name="Accent6 12 5" xfId="4546"/>
    <cellStyle name="Accent6 12 5 2" xfId="4547"/>
    <cellStyle name="Accent6 12 6" xfId="4548"/>
    <cellStyle name="Accent6 12 6 2" xfId="4549"/>
    <cellStyle name="Accent6 12 7" xfId="4550"/>
    <cellStyle name="Accent6 12 7 2" xfId="4551"/>
    <cellStyle name="Accent6 12 8" xfId="4552"/>
    <cellStyle name="Accent6 12 8 2" xfId="4553"/>
    <cellStyle name="Accent6 12 9" xfId="4554"/>
    <cellStyle name="Accent6 12 9 2" xfId="4555"/>
    <cellStyle name="Accent6 13" xfId="4556"/>
    <cellStyle name="Accent6 13 2" xfId="4557"/>
    <cellStyle name="Accent6 13 3" xfId="4558"/>
    <cellStyle name="Accent6 14" xfId="4559"/>
    <cellStyle name="Accent6 14 2" xfId="4560"/>
    <cellStyle name="Accent6 14 3" xfId="4561"/>
    <cellStyle name="Accent6 15" xfId="4562"/>
    <cellStyle name="Accent6 15 2" xfId="4563"/>
    <cellStyle name="Accent6 15 3" xfId="4564"/>
    <cellStyle name="Accent6 16" xfId="4565"/>
    <cellStyle name="Accent6 16 2" xfId="4566"/>
    <cellStyle name="Accent6 17" xfId="4567"/>
    <cellStyle name="Accent6 18" xfId="4568"/>
    <cellStyle name="Accent6 19" xfId="4569"/>
    <cellStyle name="Accent6 2" xfId="4570"/>
    <cellStyle name="Accent6 2 10" xfId="4571"/>
    <cellStyle name="Accent6 2 10 2" xfId="4572"/>
    <cellStyle name="Accent6 2 11" xfId="4573"/>
    <cellStyle name="Accent6 2 11 2" xfId="4574"/>
    <cellStyle name="Accent6 2 12" xfId="4575"/>
    <cellStyle name="Accent6 2 13" xfId="4576"/>
    <cellStyle name="Accent6 2 14" xfId="4577"/>
    <cellStyle name="Accent6 2 15" xfId="4578"/>
    <cellStyle name="Accent6 2 16" xfId="4579"/>
    <cellStyle name="Accent6 2 17" xfId="4580"/>
    <cellStyle name="Accent6 2 18" xfId="4581"/>
    <cellStyle name="Accent6 2 19" xfId="4582"/>
    <cellStyle name="Accent6 2 2" xfId="4583"/>
    <cellStyle name="Accent6 2 2 2" xfId="4584"/>
    <cellStyle name="Accent6 2 2 3" xfId="4585"/>
    <cellStyle name="Accent6 2 20" xfId="4586"/>
    <cellStyle name="Accent6 2 21" xfId="4587"/>
    <cellStyle name="Accent6 2 22" xfId="4588"/>
    <cellStyle name="Accent6 2 23" xfId="4589"/>
    <cellStyle name="Accent6 2 24" xfId="4590"/>
    <cellStyle name="Accent6 2 25" xfId="4591"/>
    <cellStyle name="Accent6 2 26" xfId="55616"/>
    <cellStyle name="Accent6 2 3" xfId="4592"/>
    <cellStyle name="Accent6 2 3 2" xfId="4593"/>
    <cellStyle name="Accent6 2 3 3" xfId="4594"/>
    <cellStyle name="Accent6 2 4" xfId="4595"/>
    <cellStyle name="Accent6 2 4 2" xfId="4596"/>
    <cellStyle name="Accent6 2 4 3" xfId="4597"/>
    <cellStyle name="Accent6 2 5" xfId="4598"/>
    <cellStyle name="Accent6 2 5 2" xfId="4599"/>
    <cellStyle name="Accent6 2 5 3" xfId="4600"/>
    <cellStyle name="Accent6 2 6" xfId="4601"/>
    <cellStyle name="Accent6 2 6 2" xfId="4602"/>
    <cellStyle name="Accent6 2 6 3" xfId="4603"/>
    <cellStyle name="Accent6 2 7" xfId="4604"/>
    <cellStyle name="Accent6 2 7 2" xfId="4605"/>
    <cellStyle name="Accent6 2 7 3" xfId="4606"/>
    <cellStyle name="Accent6 2 8" xfId="4607"/>
    <cellStyle name="Accent6 2 8 2" xfId="4608"/>
    <cellStyle name="Accent6 2 8 3" xfId="4609"/>
    <cellStyle name="Accent6 2 9" xfId="4610"/>
    <cellStyle name="Accent6 20" xfId="4611"/>
    <cellStyle name="Accent6 21" xfId="4612"/>
    <cellStyle name="Accent6 22" xfId="4613"/>
    <cellStyle name="Accent6 23" xfId="4614"/>
    <cellStyle name="Accent6 24" xfId="4615"/>
    <cellStyle name="Accent6 25" xfId="4616"/>
    <cellStyle name="Accent6 26" xfId="4617"/>
    <cellStyle name="Accent6 27" xfId="4618"/>
    <cellStyle name="Accent6 28" xfId="4619"/>
    <cellStyle name="Accent6 29" xfId="4620"/>
    <cellStyle name="Accent6 3" xfId="4621"/>
    <cellStyle name="Accent6 3 2" xfId="4622"/>
    <cellStyle name="Accent6 3 2 2" xfId="4623"/>
    <cellStyle name="Accent6 3 3" xfId="4624"/>
    <cellStyle name="Accent6 3 4" xfId="4625"/>
    <cellStyle name="Accent6 3 5" xfId="4626"/>
    <cellStyle name="Accent6 30" xfId="4627"/>
    <cellStyle name="Accent6 4" xfId="4628"/>
    <cellStyle name="Accent6 4 2" xfId="4629"/>
    <cellStyle name="Accent6 4 2 2" xfId="4630"/>
    <cellStyle name="Accent6 4 3" xfId="4631"/>
    <cellStyle name="Accent6 4 4" xfId="4632"/>
    <cellStyle name="Accent6 4 5" xfId="4633"/>
    <cellStyle name="Accent6 5" xfId="4634"/>
    <cellStyle name="Accent6 5 2" xfId="4635"/>
    <cellStyle name="Accent6 5 2 2" xfId="4636"/>
    <cellStyle name="Accent6 5 3" xfId="4637"/>
    <cellStyle name="Accent6 5 4" xfId="4638"/>
    <cellStyle name="Accent6 5 5" xfId="4639"/>
    <cellStyle name="Accent6 6" xfId="4640"/>
    <cellStyle name="Accent6 6 2" xfId="4641"/>
    <cellStyle name="Accent6 6 2 2" xfId="4642"/>
    <cellStyle name="Accent6 6 3" xfId="4643"/>
    <cellStyle name="Accent6 6 3 2" xfId="4644"/>
    <cellStyle name="Accent6 6 4" xfId="4645"/>
    <cellStyle name="Accent6 6 5" xfId="4646"/>
    <cellStyle name="Accent6 6 6" xfId="4647"/>
    <cellStyle name="Accent6 7" xfId="4648"/>
    <cellStyle name="Accent6 7 10" xfId="4649"/>
    <cellStyle name="Accent6 7 10 2" xfId="4650"/>
    <cellStyle name="Accent6 7 11" xfId="4651"/>
    <cellStyle name="Accent6 7 11 2" xfId="4652"/>
    <cellStyle name="Accent6 7 12" xfId="4653"/>
    <cellStyle name="Accent6 7 13" xfId="4654"/>
    <cellStyle name="Accent6 7 2" xfId="4655"/>
    <cellStyle name="Accent6 7 2 2" xfId="4656"/>
    <cellStyle name="Accent6 7 3" xfId="4657"/>
    <cellStyle name="Accent6 7 3 2" xfId="4658"/>
    <cellStyle name="Accent6 7 4" xfId="4659"/>
    <cellStyle name="Accent6 7 4 2" xfId="4660"/>
    <cellStyle name="Accent6 7 5" xfId="4661"/>
    <cellStyle name="Accent6 7 5 2" xfId="4662"/>
    <cellStyle name="Accent6 7 6" xfId="4663"/>
    <cellStyle name="Accent6 7 6 2" xfId="4664"/>
    <cellStyle name="Accent6 7 7" xfId="4665"/>
    <cellStyle name="Accent6 7 7 2" xfId="4666"/>
    <cellStyle name="Accent6 7 8" xfId="4667"/>
    <cellStyle name="Accent6 7 8 2" xfId="4668"/>
    <cellStyle name="Accent6 7 9" xfId="4669"/>
    <cellStyle name="Accent6 7 9 2" xfId="4670"/>
    <cellStyle name="Accent6 8" xfId="4671"/>
    <cellStyle name="Accent6 8 2" xfId="4672"/>
    <cellStyle name="Accent6 8 3" xfId="4673"/>
    <cellStyle name="Accent6 9" xfId="4674"/>
    <cellStyle name="Accent6 9 2" xfId="4675"/>
    <cellStyle name="Accent6 9 3" xfId="4676"/>
    <cellStyle name="Bad 10" xfId="4677"/>
    <cellStyle name="Bad 10 2" xfId="4678"/>
    <cellStyle name="Bad 10 3" xfId="4679"/>
    <cellStyle name="Bad 11" xfId="4680"/>
    <cellStyle name="Bad 11 2" xfId="4681"/>
    <cellStyle name="Bad 11 3" xfId="4682"/>
    <cellStyle name="Bad 12" xfId="4683"/>
    <cellStyle name="Bad 12 10" xfId="4684"/>
    <cellStyle name="Bad 12 10 2" xfId="4685"/>
    <cellStyle name="Bad 12 11" xfId="4686"/>
    <cellStyle name="Bad 12 11 2" xfId="4687"/>
    <cellStyle name="Bad 12 12" xfId="4688"/>
    <cellStyle name="Bad 12 12 2" xfId="4689"/>
    <cellStyle name="Bad 12 13" xfId="4690"/>
    <cellStyle name="Bad 12 13 2" xfId="4691"/>
    <cellStyle name="Bad 12 14" xfId="4692"/>
    <cellStyle name="Bad 12 14 2" xfId="4693"/>
    <cellStyle name="Bad 12 15" xfId="4694"/>
    <cellStyle name="Bad 12 15 2" xfId="4695"/>
    <cellStyle name="Bad 12 16" xfId="4696"/>
    <cellStyle name="Bad 12 16 2" xfId="4697"/>
    <cellStyle name="Bad 12 17" xfId="4698"/>
    <cellStyle name="Bad 12 17 2" xfId="4699"/>
    <cellStyle name="Bad 12 18" xfId="4700"/>
    <cellStyle name="Bad 12 18 2" xfId="4701"/>
    <cellStyle name="Bad 12 19" xfId="4702"/>
    <cellStyle name="Bad 12 19 2" xfId="4703"/>
    <cellStyle name="Bad 12 2" xfId="4704"/>
    <cellStyle name="Bad 12 2 2" xfId="4705"/>
    <cellStyle name="Bad 12 20" xfId="4706"/>
    <cellStyle name="Bad 12 20 2" xfId="4707"/>
    <cellStyle name="Bad 12 21" xfId="4708"/>
    <cellStyle name="Bad 12 21 2" xfId="4709"/>
    <cellStyle name="Bad 12 22" xfId="4710"/>
    <cellStyle name="Bad 12 22 2" xfId="4711"/>
    <cellStyle name="Bad 12 23" xfId="4712"/>
    <cellStyle name="Bad 12 23 2" xfId="4713"/>
    <cellStyle name="Bad 12 24" xfId="4714"/>
    <cellStyle name="Bad 12 24 2" xfId="4715"/>
    <cellStyle name="Bad 12 25" xfId="4716"/>
    <cellStyle name="Bad 12 25 2" xfId="4717"/>
    <cellStyle name="Bad 12 26" xfId="4718"/>
    <cellStyle name="Bad 12 26 2" xfId="4719"/>
    <cellStyle name="Bad 12 27" xfId="4720"/>
    <cellStyle name="Bad 12 27 2" xfId="4721"/>
    <cellStyle name="Bad 12 28" xfId="4722"/>
    <cellStyle name="Bad 12 28 2" xfId="4723"/>
    <cellStyle name="Bad 12 29" xfId="4724"/>
    <cellStyle name="Bad 12 29 2" xfId="4725"/>
    <cellStyle name="Bad 12 3" xfId="4726"/>
    <cellStyle name="Bad 12 3 2" xfId="4727"/>
    <cellStyle name="Bad 12 30" xfId="4728"/>
    <cellStyle name="Bad 12 30 2" xfId="4729"/>
    <cellStyle name="Bad 12 31" xfId="4730"/>
    <cellStyle name="Bad 12 4" xfId="4731"/>
    <cellStyle name="Bad 12 4 2" xfId="4732"/>
    <cellStyle name="Bad 12 5" xfId="4733"/>
    <cellStyle name="Bad 12 5 2" xfId="4734"/>
    <cellStyle name="Bad 12 6" xfId="4735"/>
    <cellStyle name="Bad 12 6 2" xfId="4736"/>
    <cellStyle name="Bad 12 7" xfId="4737"/>
    <cellStyle name="Bad 12 7 2" xfId="4738"/>
    <cellStyle name="Bad 12 8" xfId="4739"/>
    <cellStyle name="Bad 12 8 2" xfId="4740"/>
    <cellStyle name="Bad 12 9" xfId="4741"/>
    <cellStyle name="Bad 12 9 2" xfId="4742"/>
    <cellStyle name="Bad 13" xfId="4743"/>
    <cellStyle name="Bad 13 2" xfId="4744"/>
    <cellStyle name="Bad 14" xfId="4745"/>
    <cellStyle name="Bad 14 2" xfId="4746"/>
    <cellStyle name="Bad 15" xfId="4747"/>
    <cellStyle name="Bad 15 2" xfId="4748"/>
    <cellStyle name="Bad 16" xfId="4749"/>
    <cellStyle name="Bad 16 2" xfId="4750"/>
    <cellStyle name="Bad 17" xfId="4751"/>
    <cellStyle name="Bad 18" xfId="4752"/>
    <cellStyle name="Bad 19" xfId="4753"/>
    <cellStyle name="Bad 2" xfId="4754"/>
    <cellStyle name="Bad 2 10" xfId="4755"/>
    <cellStyle name="Bad 2 10 2" xfId="4756"/>
    <cellStyle name="Bad 2 11" xfId="4757"/>
    <cellStyle name="Bad 2 11 2" xfId="4758"/>
    <cellStyle name="Bad 2 12" xfId="4759"/>
    <cellStyle name="Bad 2 13" xfId="4760"/>
    <cellStyle name="Bad 2 14" xfId="4761"/>
    <cellStyle name="Bad 2 15" xfId="4762"/>
    <cellStyle name="Bad 2 16" xfId="4763"/>
    <cellStyle name="Bad 2 17" xfId="4764"/>
    <cellStyle name="Bad 2 18" xfId="4765"/>
    <cellStyle name="Bad 2 19" xfId="4766"/>
    <cellStyle name="Bad 2 2" xfId="4767"/>
    <cellStyle name="Bad 2 2 2" xfId="4768"/>
    <cellStyle name="Bad 2 2 3" xfId="4769"/>
    <cellStyle name="Bad 2 20" xfId="4770"/>
    <cellStyle name="Bad 2 21" xfId="4771"/>
    <cellStyle name="Bad 2 22" xfId="4772"/>
    <cellStyle name="Bad 2 23" xfId="4773"/>
    <cellStyle name="Bad 2 24" xfId="4774"/>
    <cellStyle name="Bad 2 25" xfId="4775"/>
    <cellStyle name="Bad 2 3" xfId="4776"/>
    <cellStyle name="Bad 2 3 2" xfId="4777"/>
    <cellStyle name="Bad 2 3 3" xfId="4778"/>
    <cellStyle name="Bad 2 4" xfId="4779"/>
    <cellStyle name="Bad 2 4 2" xfId="4780"/>
    <cellStyle name="Bad 2 4 3" xfId="4781"/>
    <cellStyle name="Bad 2 5" xfId="4782"/>
    <cellStyle name="Bad 2 5 2" xfId="4783"/>
    <cellStyle name="Bad 2 5 3" xfId="4784"/>
    <cellStyle name="Bad 2 6" xfId="4785"/>
    <cellStyle name="Bad 2 6 2" xfId="4786"/>
    <cellStyle name="Bad 2 6 3" xfId="4787"/>
    <cellStyle name="Bad 2 7" xfId="4788"/>
    <cellStyle name="Bad 2 7 2" xfId="4789"/>
    <cellStyle name="Bad 2 7 3" xfId="4790"/>
    <cellStyle name="Bad 2 8" xfId="4791"/>
    <cellStyle name="Bad 2 8 2" xfId="4792"/>
    <cellStyle name="Bad 2 8 3" xfId="4793"/>
    <cellStyle name="Bad 2 9" xfId="4794"/>
    <cellStyle name="Bad 20" xfId="4795"/>
    <cellStyle name="Bad 21" xfId="4796"/>
    <cellStyle name="Bad 22" xfId="4797"/>
    <cellStyle name="Bad 23" xfId="4798"/>
    <cellStyle name="Bad 24" xfId="4799"/>
    <cellStyle name="Bad 25" xfId="4800"/>
    <cellStyle name="Bad 26" xfId="4801"/>
    <cellStyle name="Bad 27" xfId="4802"/>
    <cellStyle name="Bad 28" xfId="4803"/>
    <cellStyle name="Bad 29" xfId="4804"/>
    <cellStyle name="Bad 3" xfId="4805"/>
    <cellStyle name="Bad 3 2" xfId="4806"/>
    <cellStyle name="Bad 3 2 2" xfId="4807"/>
    <cellStyle name="Bad 3 3" xfId="4808"/>
    <cellStyle name="Bad 3 4" xfId="4809"/>
    <cellStyle name="Bad 30" xfId="4810"/>
    <cellStyle name="Bad 4" xfId="4811"/>
    <cellStyle name="Bad 4 2" xfId="4812"/>
    <cellStyle name="Bad 4 2 2" xfId="4813"/>
    <cellStyle name="Bad 4 3" xfId="4814"/>
    <cellStyle name="Bad 4 4" xfId="4815"/>
    <cellStyle name="Bad 5" xfId="4816"/>
    <cellStyle name="Bad 5 2" xfId="4817"/>
    <cellStyle name="Bad 5 2 2" xfId="4818"/>
    <cellStyle name="Bad 5 3" xfId="4819"/>
    <cellStyle name="Bad 5 4" xfId="4820"/>
    <cellStyle name="Bad 6" xfId="4821"/>
    <cellStyle name="Bad 6 2" xfId="4822"/>
    <cellStyle name="Bad 6 2 2" xfId="4823"/>
    <cellStyle name="Bad 6 3" xfId="4824"/>
    <cellStyle name="Bad 6 3 2" xfId="4825"/>
    <cellStyle name="Bad 6 4" xfId="4826"/>
    <cellStyle name="Bad 6 5" xfId="4827"/>
    <cellStyle name="Bad 6 6" xfId="4828"/>
    <cellStyle name="Bad 7" xfId="4829"/>
    <cellStyle name="Bad 7 10" xfId="4830"/>
    <cellStyle name="Bad 7 10 2" xfId="4831"/>
    <cellStyle name="Bad 7 11" xfId="4832"/>
    <cellStyle name="Bad 7 11 2" xfId="4833"/>
    <cellStyle name="Bad 7 12" xfId="4834"/>
    <cellStyle name="Bad 7 13" xfId="4835"/>
    <cellStyle name="Bad 7 2" xfId="4836"/>
    <cellStyle name="Bad 7 2 2" xfId="4837"/>
    <cellStyle name="Bad 7 3" xfId="4838"/>
    <cellStyle name="Bad 7 3 2" xfId="4839"/>
    <cellStyle name="Bad 7 4" xfId="4840"/>
    <cellStyle name="Bad 7 4 2" xfId="4841"/>
    <cellStyle name="Bad 7 5" xfId="4842"/>
    <cellStyle name="Bad 7 5 2" xfId="4843"/>
    <cellStyle name="Bad 7 6" xfId="4844"/>
    <cellStyle name="Bad 7 6 2" xfId="4845"/>
    <cellStyle name="Bad 7 7" xfId="4846"/>
    <cellStyle name="Bad 7 7 2" xfId="4847"/>
    <cellStyle name="Bad 7 8" xfId="4848"/>
    <cellStyle name="Bad 7 8 2" xfId="4849"/>
    <cellStyle name="Bad 7 9" xfId="4850"/>
    <cellStyle name="Bad 7 9 2" xfId="4851"/>
    <cellStyle name="Bad 8" xfId="4852"/>
    <cellStyle name="Bad 8 2" xfId="4853"/>
    <cellStyle name="Bad 8 3" xfId="4854"/>
    <cellStyle name="Bad 9" xfId="4855"/>
    <cellStyle name="Bad 9 2" xfId="4856"/>
    <cellStyle name="Bad 9 3" xfId="4857"/>
    <cellStyle name="Calculation" xfId="3" builtinId="22"/>
    <cellStyle name="Calculation 10" xfId="4858"/>
    <cellStyle name="Calculation 10 10" xfId="4859"/>
    <cellStyle name="Calculation 10 10 2" xfId="4860"/>
    <cellStyle name="Calculation 10 10 2 2" xfId="4861"/>
    <cellStyle name="Calculation 10 10 2 3" xfId="4862"/>
    <cellStyle name="Calculation 10 10 3" xfId="4863"/>
    <cellStyle name="Calculation 10 10 3 2" xfId="4864"/>
    <cellStyle name="Calculation 10 10 4" xfId="4865"/>
    <cellStyle name="Calculation 10 10 5" xfId="4866"/>
    <cellStyle name="Calculation 10 11" xfId="4867"/>
    <cellStyle name="Calculation 10 11 2" xfId="4868"/>
    <cellStyle name="Calculation 10 11 2 2" xfId="4869"/>
    <cellStyle name="Calculation 10 11 2 3" xfId="4870"/>
    <cellStyle name="Calculation 10 11 3" xfId="4871"/>
    <cellStyle name="Calculation 10 11 3 2" xfId="4872"/>
    <cellStyle name="Calculation 10 11 4" xfId="4873"/>
    <cellStyle name="Calculation 10 11 5" xfId="4874"/>
    <cellStyle name="Calculation 10 12" xfId="4875"/>
    <cellStyle name="Calculation 10 12 2" xfId="4876"/>
    <cellStyle name="Calculation 10 12 2 2" xfId="4877"/>
    <cellStyle name="Calculation 10 12 2 3" xfId="4878"/>
    <cellStyle name="Calculation 10 12 3" xfId="4879"/>
    <cellStyle name="Calculation 10 12 3 2" xfId="4880"/>
    <cellStyle name="Calculation 10 12 4" xfId="4881"/>
    <cellStyle name="Calculation 10 12 5" xfId="4882"/>
    <cellStyle name="Calculation 10 13" xfId="4883"/>
    <cellStyle name="Calculation 10 13 2" xfId="4884"/>
    <cellStyle name="Calculation 10 13 2 2" xfId="4885"/>
    <cellStyle name="Calculation 10 13 2 3" xfId="4886"/>
    <cellStyle name="Calculation 10 13 3" xfId="4887"/>
    <cellStyle name="Calculation 10 13 3 2" xfId="4888"/>
    <cellStyle name="Calculation 10 13 4" xfId="4889"/>
    <cellStyle name="Calculation 10 13 5" xfId="4890"/>
    <cellStyle name="Calculation 10 14" xfId="4891"/>
    <cellStyle name="Calculation 10 14 2" xfId="4892"/>
    <cellStyle name="Calculation 10 14 2 2" xfId="4893"/>
    <cellStyle name="Calculation 10 14 2 3" xfId="4894"/>
    <cellStyle name="Calculation 10 14 3" xfId="4895"/>
    <cellStyle name="Calculation 10 14 3 2" xfId="4896"/>
    <cellStyle name="Calculation 10 14 4" xfId="4897"/>
    <cellStyle name="Calculation 10 14 5" xfId="4898"/>
    <cellStyle name="Calculation 10 15" xfId="4899"/>
    <cellStyle name="Calculation 10 15 2" xfId="4900"/>
    <cellStyle name="Calculation 10 15 2 2" xfId="4901"/>
    <cellStyle name="Calculation 10 15 2 3" xfId="4902"/>
    <cellStyle name="Calculation 10 15 3" xfId="4903"/>
    <cellStyle name="Calculation 10 15 3 2" xfId="4904"/>
    <cellStyle name="Calculation 10 15 4" xfId="4905"/>
    <cellStyle name="Calculation 10 15 5" xfId="4906"/>
    <cellStyle name="Calculation 10 16" xfId="4907"/>
    <cellStyle name="Calculation 10 16 2" xfId="4908"/>
    <cellStyle name="Calculation 10 16 2 2" xfId="4909"/>
    <cellStyle name="Calculation 10 16 2 3" xfId="4910"/>
    <cellStyle name="Calculation 10 16 3" xfId="4911"/>
    <cellStyle name="Calculation 10 16 3 2" xfId="4912"/>
    <cellStyle name="Calculation 10 16 4" xfId="4913"/>
    <cellStyle name="Calculation 10 16 5" xfId="4914"/>
    <cellStyle name="Calculation 10 17" xfId="4915"/>
    <cellStyle name="Calculation 10 17 2" xfId="4916"/>
    <cellStyle name="Calculation 10 17 2 2" xfId="4917"/>
    <cellStyle name="Calculation 10 17 2 3" xfId="4918"/>
    <cellStyle name="Calculation 10 17 3" xfId="4919"/>
    <cellStyle name="Calculation 10 17 3 2" xfId="4920"/>
    <cellStyle name="Calculation 10 17 4" xfId="4921"/>
    <cellStyle name="Calculation 10 17 5" xfId="4922"/>
    <cellStyle name="Calculation 10 18" xfId="4923"/>
    <cellStyle name="Calculation 10 18 2" xfId="4924"/>
    <cellStyle name="Calculation 10 18 2 2" xfId="4925"/>
    <cellStyle name="Calculation 10 18 2 3" xfId="4926"/>
    <cellStyle name="Calculation 10 18 3" xfId="4927"/>
    <cellStyle name="Calculation 10 18 3 2" xfId="4928"/>
    <cellStyle name="Calculation 10 18 4" xfId="4929"/>
    <cellStyle name="Calculation 10 18 5" xfId="4930"/>
    <cellStyle name="Calculation 10 19" xfId="4931"/>
    <cellStyle name="Calculation 10 19 2" xfId="4932"/>
    <cellStyle name="Calculation 10 19 2 2" xfId="4933"/>
    <cellStyle name="Calculation 10 19 2 3" xfId="4934"/>
    <cellStyle name="Calculation 10 19 3" xfId="4935"/>
    <cellStyle name="Calculation 10 19 3 2" xfId="4936"/>
    <cellStyle name="Calculation 10 19 4" xfId="4937"/>
    <cellStyle name="Calculation 10 19 5" xfId="4938"/>
    <cellStyle name="Calculation 10 2" xfId="4939"/>
    <cellStyle name="Calculation 10 2 2" xfId="4940"/>
    <cellStyle name="Calculation 10 2 2 2" xfId="4941"/>
    <cellStyle name="Calculation 10 2 2 3" xfId="4942"/>
    <cellStyle name="Calculation 10 2 3" xfId="4943"/>
    <cellStyle name="Calculation 10 2 3 2" xfId="4944"/>
    <cellStyle name="Calculation 10 2 4" xfId="4945"/>
    <cellStyle name="Calculation 10 2 5" xfId="4946"/>
    <cellStyle name="Calculation 10 20" xfId="4947"/>
    <cellStyle name="Calculation 10 20 2" xfId="4948"/>
    <cellStyle name="Calculation 10 20 2 2" xfId="4949"/>
    <cellStyle name="Calculation 10 20 2 3" xfId="4950"/>
    <cellStyle name="Calculation 10 20 3" xfId="4951"/>
    <cellStyle name="Calculation 10 20 4" xfId="4952"/>
    <cellStyle name="Calculation 10 20 5" xfId="4953"/>
    <cellStyle name="Calculation 10 21" xfId="4954"/>
    <cellStyle name="Calculation 10 21 2" xfId="4955"/>
    <cellStyle name="Calculation 10 22" xfId="4956"/>
    <cellStyle name="Calculation 10 22 2" xfId="4957"/>
    <cellStyle name="Calculation 10 23" xfId="4958"/>
    <cellStyle name="Calculation 10 3" xfId="4959"/>
    <cellStyle name="Calculation 10 3 2" xfId="4960"/>
    <cellStyle name="Calculation 10 3 2 2" xfId="4961"/>
    <cellStyle name="Calculation 10 3 2 3" xfId="4962"/>
    <cellStyle name="Calculation 10 3 3" xfId="4963"/>
    <cellStyle name="Calculation 10 3 3 2" xfId="4964"/>
    <cellStyle name="Calculation 10 3 4" xfId="4965"/>
    <cellStyle name="Calculation 10 3 5" xfId="4966"/>
    <cellStyle name="Calculation 10 4" xfId="4967"/>
    <cellStyle name="Calculation 10 4 2" xfId="4968"/>
    <cellStyle name="Calculation 10 4 2 2" xfId="4969"/>
    <cellStyle name="Calculation 10 4 2 3" xfId="4970"/>
    <cellStyle name="Calculation 10 4 3" xfId="4971"/>
    <cellStyle name="Calculation 10 4 3 2" xfId="4972"/>
    <cellStyle name="Calculation 10 4 4" xfId="4973"/>
    <cellStyle name="Calculation 10 4 5" xfId="4974"/>
    <cellStyle name="Calculation 10 5" xfId="4975"/>
    <cellStyle name="Calculation 10 5 2" xfId="4976"/>
    <cellStyle name="Calculation 10 5 2 2" xfId="4977"/>
    <cellStyle name="Calculation 10 5 2 3" xfId="4978"/>
    <cellStyle name="Calculation 10 5 3" xfId="4979"/>
    <cellStyle name="Calculation 10 5 3 2" xfId="4980"/>
    <cellStyle name="Calculation 10 5 4" xfId="4981"/>
    <cellStyle name="Calculation 10 5 5" xfId="4982"/>
    <cellStyle name="Calculation 10 6" xfId="4983"/>
    <cellStyle name="Calculation 10 6 2" xfId="4984"/>
    <cellStyle name="Calculation 10 6 2 2" xfId="4985"/>
    <cellStyle name="Calculation 10 6 2 3" xfId="4986"/>
    <cellStyle name="Calculation 10 6 3" xfId="4987"/>
    <cellStyle name="Calculation 10 6 3 2" xfId="4988"/>
    <cellStyle name="Calculation 10 6 4" xfId="4989"/>
    <cellStyle name="Calculation 10 6 5" xfId="4990"/>
    <cellStyle name="Calculation 10 7" xfId="4991"/>
    <cellStyle name="Calculation 10 7 2" xfId="4992"/>
    <cellStyle name="Calculation 10 7 2 2" xfId="4993"/>
    <cellStyle name="Calculation 10 7 2 3" xfId="4994"/>
    <cellStyle name="Calculation 10 7 3" xfId="4995"/>
    <cellStyle name="Calculation 10 7 3 2" xfId="4996"/>
    <cellStyle name="Calculation 10 7 4" xfId="4997"/>
    <cellStyle name="Calculation 10 7 5" xfId="4998"/>
    <cellStyle name="Calculation 10 8" xfId="4999"/>
    <cellStyle name="Calculation 10 8 2" xfId="5000"/>
    <cellStyle name="Calculation 10 8 2 2" xfId="5001"/>
    <cellStyle name="Calculation 10 8 2 3" xfId="5002"/>
    <cellStyle name="Calculation 10 8 3" xfId="5003"/>
    <cellStyle name="Calculation 10 8 3 2" xfId="5004"/>
    <cellStyle name="Calculation 10 8 4" xfId="5005"/>
    <cellStyle name="Calculation 10 8 5" xfId="5006"/>
    <cellStyle name="Calculation 10 9" xfId="5007"/>
    <cellStyle name="Calculation 10 9 2" xfId="5008"/>
    <cellStyle name="Calculation 10 9 2 2" xfId="5009"/>
    <cellStyle name="Calculation 10 9 2 3" xfId="5010"/>
    <cellStyle name="Calculation 10 9 3" xfId="5011"/>
    <cellStyle name="Calculation 10 9 3 2" xfId="5012"/>
    <cellStyle name="Calculation 10 9 4" xfId="5013"/>
    <cellStyle name="Calculation 10 9 5" xfId="5014"/>
    <cellStyle name="Calculation 11" xfId="5015"/>
    <cellStyle name="Calculation 11 10" xfId="5016"/>
    <cellStyle name="Calculation 11 10 2" xfId="5017"/>
    <cellStyle name="Calculation 11 10 2 2" xfId="5018"/>
    <cellStyle name="Calculation 11 10 2 3" xfId="5019"/>
    <cellStyle name="Calculation 11 10 3" xfId="5020"/>
    <cellStyle name="Calculation 11 10 3 2" xfId="5021"/>
    <cellStyle name="Calculation 11 10 4" xfId="5022"/>
    <cellStyle name="Calculation 11 10 5" xfId="5023"/>
    <cellStyle name="Calculation 11 11" xfId="5024"/>
    <cellStyle name="Calculation 11 11 2" xfId="5025"/>
    <cellStyle name="Calculation 11 11 2 2" xfId="5026"/>
    <cellStyle name="Calculation 11 11 2 3" xfId="5027"/>
    <cellStyle name="Calculation 11 11 3" xfId="5028"/>
    <cellStyle name="Calculation 11 11 3 2" xfId="5029"/>
    <cellStyle name="Calculation 11 11 4" xfId="5030"/>
    <cellStyle name="Calculation 11 11 5" xfId="5031"/>
    <cellStyle name="Calculation 11 12" xfId="5032"/>
    <cellStyle name="Calculation 11 12 2" xfId="5033"/>
    <cellStyle name="Calculation 11 12 2 2" xfId="5034"/>
    <cellStyle name="Calculation 11 12 2 3" xfId="5035"/>
    <cellStyle name="Calculation 11 12 3" xfId="5036"/>
    <cellStyle name="Calculation 11 12 3 2" xfId="5037"/>
    <cellStyle name="Calculation 11 12 4" xfId="5038"/>
    <cellStyle name="Calculation 11 12 5" xfId="5039"/>
    <cellStyle name="Calculation 11 13" xfId="5040"/>
    <cellStyle name="Calculation 11 13 2" xfId="5041"/>
    <cellStyle name="Calculation 11 13 2 2" xfId="5042"/>
    <cellStyle name="Calculation 11 13 2 3" xfId="5043"/>
    <cellStyle name="Calculation 11 13 3" xfId="5044"/>
    <cellStyle name="Calculation 11 13 3 2" xfId="5045"/>
    <cellStyle name="Calculation 11 13 4" xfId="5046"/>
    <cellStyle name="Calculation 11 13 5" xfId="5047"/>
    <cellStyle name="Calculation 11 14" xfId="5048"/>
    <cellStyle name="Calculation 11 14 2" xfId="5049"/>
    <cellStyle name="Calculation 11 14 2 2" xfId="5050"/>
    <cellStyle name="Calculation 11 14 2 3" xfId="5051"/>
    <cellStyle name="Calculation 11 14 3" xfId="5052"/>
    <cellStyle name="Calculation 11 14 3 2" xfId="5053"/>
    <cellStyle name="Calculation 11 14 4" xfId="5054"/>
    <cellStyle name="Calculation 11 14 5" xfId="5055"/>
    <cellStyle name="Calculation 11 15" xfId="5056"/>
    <cellStyle name="Calculation 11 15 2" xfId="5057"/>
    <cellStyle name="Calculation 11 15 2 2" xfId="5058"/>
    <cellStyle name="Calculation 11 15 2 3" xfId="5059"/>
    <cellStyle name="Calculation 11 15 3" xfId="5060"/>
    <cellStyle name="Calculation 11 15 3 2" xfId="5061"/>
    <cellStyle name="Calculation 11 15 4" xfId="5062"/>
    <cellStyle name="Calculation 11 15 5" xfId="5063"/>
    <cellStyle name="Calculation 11 16" xfId="5064"/>
    <cellStyle name="Calculation 11 16 2" xfId="5065"/>
    <cellStyle name="Calculation 11 16 2 2" xfId="5066"/>
    <cellStyle name="Calculation 11 16 2 3" xfId="5067"/>
    <cellStyle name="Calculation 11 16 3" xfId="5068"/>
    <cellStyle name="Calculation 11 16 3 2" xfId="5069"/>
    <cellStyle name="Calculation 11 16 4" xfId="5070"/>
    <cellStyle name="Calculation 11 16 5" xfId="5071"/>
    <cellStyle name="Calculation 11 17" xfId="5072"/>
    <cellStyle name="Calculation 11 17 2" xfId="5073"/>
    <cellStyle name="Calculation 11 17 2 2" xfId="5074"/>
    <cellStyle name="Calculation 11 17 2 3" xfId="5075"/>
    <cellStyle name="Calculation 11 17 3" xfId="5076"/>
    <cellStyle name="Calculation 11 17 3 2" xfId="5077"/>
    <cellStyle name="Calculation 11 17 4" xfId="5078"/>
    <cellStyle name="Calculation 11 17 5" xfId="5079"/>
    <cellStyle name="Calculation 11 18" xfId="5080"/>
    <cellStyle name="Calculation 11 18 2" xfId="5081"/>
    <cellStyle name="Calculation 11 18 2 2" xfId="5082"/>
    <cellStyle name="Calculation 11 18 2 3" xfId="5083"/>
    <cellStyle name="Calculation 11 18 3" xfId="5084"/>
    <cellStyle name="Calculation 11 18 3 2" xfId="5085"/>
    <cellStyle name="Calculation 11 18 4" xfId="5086"/>
    <cellStyle name="Calculation 11 18 5" xfId="5087"/>
    <cellStyle name="Calculation 11 19" xfId="5088"/>
    <cellStyle name="Calculation 11 19 2" xfId="5089"/>
    <cellStyle name="Calculation 11 19 2 2" xfId="5090"/>
    <cellStyle name="Calculation 11 19 2 3" xfId="5091"/>
    <cellStyle name="Calculation 11 19 3" xfId="5092"/>
    <cellStyle name="Calculation 11 19 3 2" xfId="5093"/>
    <cellStyle name="Calculation 11 19 4" xfId="5094"/>
    <cellStyle name="Calculation 11 19 5" xfId="5095"/>
    <cellStyle name="Calculation 11 2" xfId="5096"/>
    <cellStyle name="Calculation 11 2 2" xfId="5097"/>
    <cellStyle name="Calculation 11 2 2 2" xfId="5098"/>
    <cellStyle name="Calculation 11 2 2 3" xfId="5099"/>
    <cellStyle name="Calculation 11 2 3" xfId="5100"/>
    <cellStyle name="Calculation 11 2 3 2" xfId="5101"/>
    <cellStyle name="Calculation 11 2 4" xfId="5102"/>
    <cellStyle name="Calculation 11 2 5" xfId="5103"/>
    <cellStyle name="Calculation 11 20" xfId="5104"/>
    <cellStyle name="Calculation 11 20 2" xfId="5105"/>
    <cellStyle name="Calculation 11 20 2 2" xfId="5106"/>
    <cellStyle name="Calculation 11 20 2 3" xfId="5107"/>
    <cellStyle name="Calculation 11 20 3" xfId="5108"/>
    <cellStyle name="Calculation 11 20 4" xfId="5109"/>
    <cellStyle name="Calculation 11 20 5" xfId="5110"/>
    <cellStyle name="Calculation 11 21" xfId="5111"/>
    <cellStyle name="Calculation 11 21 2" xfId="5112"/>
    <cellStyle name="Calculation 11 22" xfId="5113"/>
    <cellStyle name="Calculation 11 22 2" xfId="5114"/>
    <cellStyle name="Calculation 11 23" xfId="5115"/>
    <cellStyle name="Calculation 11 3" xfId="5116"/>
    <cellStyle name="Calculation 11 3 2" xfId="5117"/>
    <cellStyle name="Calculation 11 3 2 2" xfId="5118"/>
    <cellStyle name="Calculation 11 3 2 3" xfId="5119"/>
    <cellStyle name="Calculation 11 3 3" xfId="5120"/>
    <cellStyle name="Calculation 11 3 3 2" xfId="5121"/>
    <cellStyle name="Calculation 11 3 4" xfId="5122"/>
    <cellStyle name="Calculation 11 3 5" xfId="5123"/>
    <cellStyle name="Calculation 11 4" xfId="5124"/>
    <cellStyle name="Calculation 11 4 2" xfId="5125"/>
    <cellStyle name="Calculation 11 4 2 2" xfId="5126"/>
    <cellStyle name="Calculation 11 4 2 3" xfId="5127"/>
    <cellStyle name="Calculation 11 4 3" xfId="5128"/>
    <cellStyle name="Calculation 11 4 3 2" xfId="5129"/>
    <cellStyle name="Calculation 11 4 4" xfId="5130"/>
    <cellStyle name="Calculation 11 4 5" xfId="5131"/>
    <cellStyle name="Calculation 11 5" xfId="5132"/>
    <cellStyle name="Calculation 11 5 2" xfId="5133"/>
    <cellStyle name="Calculation 11 5 2 2" xfId="5134"/>
    <cellStyle name="Calculation 11 5 2 3" xfId="5135"/>
    <cellStyle name="Calculation 11 5 3" xfId="5136"/>
    <cellStyle name="Calculation 11 5 3 2" xfId="5137"/>
    <cellStyle name="Calculation 11 5 4" xfId="5138"/>
    <cellStyle name="Calculation 11 5 5" xfId="5139"/>
    <cellStyle name="Calculation 11 6" xfId="5140"/>
    <cellStyle name="Calculation 11 6 2" xfId="5141"/>
    <cellStyle name="Calculation 11 6 2 2" xfId="5142"/>
    <cellStyle name="Calculation 11 6 2 3" xfId="5143"/>
    <cellStyle name="Calculation 11 6 3" xfId="5144"/>
    <cellStyle name="Calculation 11 6 3 2" xfId="5145"/>
    <cellStyle name="Calculation 11 6 4" xfId="5146"/>
    <cellStyle name="Calculation 11 6 5" xfId="5147"/>
    <cellStyle name="Calculation 11 7" xfId="5148"/>
    <cellStyle name="Calculation 11 7 2" xfId="5149"/>
    <cellStyle name="Calculation 11 7 2 2" xfId="5150"/>
    <cellStyle name="Calculation 11 7 2 3" xfId="5151"/>
    <cellStyle name="Calculation 11 7 3" xfId="5152"/>
    <cellStyle name="Calculation 11 7 3 2" xfId="5153"/>
    <cellStyle name="Calculation 11 7 4" xfId="5154"/>
    <cellStyle name="Calculation 11 7 5" xfId="5155"/>
    <cellStyle name="Calculation 11 8" xfId="5156"/>
    <cellStyle name="Calculation 11 8 2" xfId="5157"/>
    <cellStyle name="Calculation 11 8 2 2" xfId="5158"/>
    <cellStyle name="Calculation 11 8 2 3" xfId="5159"/>
    <cellStyle name="Calculation 11 8 3" xfId="5160"/>
    <cellStyle name="Calculation 11 8 3 2" xfId="5161"/>
    <cellStyle name="Calculation 11 8 4" xfId="5162"/>
    <cellStyle name="Calculation 11 8 5" xfId="5163"/>
    <cellStyle name="Calculation 11 9" xfId="5164"/>
    <cellStyle name="Calculation 11 9 2" xfId="5165"/>
    <cellStyle name="Calculation 11 9 2 2" xfId="5166"/>
    <cellStyle name="Calculation 11 9 2 3" xfId="5167"/>
    <cellStyle name="Calculation 11 9 3" xfId="5168"/>
    <cellStyle name="Calculation 11 9 3 2" xfId="5169"/>
    <cellStyle name="Calculation 11 9 4" xfId="5170"/>
    <cellStyle name="Calculation 11 9 5" xfId="5171"/>
    <cellStyle name="Calculation 12" xfId="5172"/>
    <cellStyle name="Calculation 12 10" xfId="5173"/>
    <cellStyle name="Calculation 12 10 10" xfId="5174"/>
    <cellStyle name="Calculation 12 10 10 2" xfId="5175"/>
    <cellStyle name="Calculation 12 10 10 2 2" xfId="5176"/>
    <cellStyle name="Calculation 12 10 10 2 3" xfId="5177"/>
    <cellStyle name="Calculation 12 10 10 3" xfId="5178"/>
    <cellStyle name="Calculation 12 10 10 3 2" xfId="5179"/>
    <cellStyle name="Calculation 12 10 10 4" xfId="5180"/>
    <cellStyle name="Calculation 12 10 10 5" xfId="5181"/>
    <cellStyle name="Calculation 12 10 11" xfId="5182"/>
    <cellStyle name="Calculation 12 10 11 2" xfId="5183"/>
    <cellStyle name="Calculation 12 10 11 2 2" xfId="5184"/>
    <cellStyle name="Calculation 12 10 11 2 3" xfId="5185"/>
    <cellStyle name="Calculation 12 10 11 3" xfId="5186"/>
    <cellStyle name="Calculation 12 10 11 3 2" xfId="5187"/>
    <cellStyle name="Calculation 12 10 11 4" xfId="5188"/>
    <cellStyle name="Calculation 12 10 11 5" xfId="5189"/>
    <cellStyle name="Calculation 12 10 12" xfId="5190"/>
    <cellStyle name="Calculation 12 10 12 2" xfId="5191"/>
    <cellStyle name="Calculation 12 10 12 2 2" xfId="5192"/>
    <cellStyle name="Calculation 12 10 12 2 3" xfId="5193"/>
    <cellStyle name="Calculation 12 10 12 3" xfId="5194"/>
    <cellStyle name="Calculation 12 10 12 3 2" xfId="5195"/>
    <cellStyle name="Calculation 12 10 12 4" xfId="5196"/>
    <cellStyle name="Calculation 12 10 12 5" xfId="5197"/>
    <cellStyle name="Calculation 12 10 13" xfId="5198"/>
    <cellStyle name="Calculation 12 10 13 2" xfId="5199"/>
    <cellStyle name="Calculation 12 10 13 2 2" xfId="5200"/>
    <cellStyle name="Calculation 12 10 13 2 3" xfId="5201"/>
    <cellStyle name="Calculation 12 10 13 3" xfId="5202"/>
    <cellStyle name="Calculation 12 10 13 3 2" xfId="5203"/>
    <cellStyle name="Calculation 12 10 13 4" xfId="5204"/>
    <cellStyle name="Calculation 12 10 13 5" xfId="5205"/>
    <cellStyle name="Calculation 12 10 14" xfId="5206"/>
    <cellStyle name="Calculation 12 10 14 2" xfId="5207"/>
    <cellStyle name="Calculation 12 10 14 2 2" xfId="5208"/>
    <cellStyle name="Calculation 12 10 14 2 3" xfId="5209"/>
    <cellStyle name="Calculation 12 10 14 3" xfId="5210"/>
    <cellStyle name="Calculation 12 10 14 3 2" xfId="5211"/>
    <cellStyle name="Calculation 12 10 14 4" xfId="5212"/>
    <cellStyle name="Calculation 12 10 14 5" xfId="5213"/>
    <cellStyle name="Calculation 12 10 15" xfId="5214"/>
    <cellStyle name="Calculation 12 10 15 2" xfId="5215"/>
    <cellStyle name="Calculation 12 10 15 2 2" xfId="5216"/>
    <cellStyle name="Calculation 12 10 15 2 3" xfId="5217"/>
    <cellStyle name="Calculation 12 10 15 3" xfId="5218"/>
    <cellStyle name="Calculation 12 10 15 3 2" xfId="5219"/>
    <cellStyle name="Calculation 12 10 15 4" xfId="5220"/>
    <cellStyle name="Calculation 12 10 15 5" xfId="5221"/>
    <cellStyle name="Calculation 12 10 16" xfId="5222"/>
    <cellStyle name="Calculation 12 10 16 2" xfId="5223"/>
    <cellStyle name="Calculation 12 10 16 2 2" xfId="5224"/>
    <cellStyle name="Calculation 12 10 16 2 3" xfId="5225"/>
    <cellStyle name="Calculation 12 10 16 3" xfId="5226"/>
    <cellStyle name="Calculation 12 10 16 3 2" xfId="5227"/>
    <cellStyle name="Calculation 12 10 16 4" xfId="5228"/>
    <cellStyle name="Calculation 12 10 16 5" xfId="5229"/>
    <cellStyle name="Calculation 12 10 17" xfId="5230"/>
    <cellStyle name="Calculation 12 10 17 2" xfId="5231"/>
    <cellStyle name="Calculation 12 10 17 2 2" xfId="5232"/>
    <cellStyle name="Calculation 12 10 17 2 3" xfId="5233"/>
    <cellStyle name="Calculation 12 10 17 3" xfId="5234"/>
    <cellStyle name="Calculation 12 10 17 3 2" xfId="5235"/>
    <cellStyle name="Calculation 12 10 17 4" xfId="5236"/>
    <cellStyle name="Calculation 12 10 17 5" xfId="5237"/>
    <cellStyle name="Calculation 12 10 18" xfId="5238"/>
    <cellStyle name="Calculation 12 10 18 2" xfId="5239"/>
    <cellStyle name="Calculation 12 10 18 2 2" xfId="5240"/>
    <cellStyle name="Calculation 12 10 18 2 3" xfId="5241"/>
    <cellStyle name="Calculation 12 10 18 3" xfId="5242"/>
    <cellStyle name="Calculation 12 10 18 3 2" xfId="5243"/>
    <cellStyle name="Calculation 12 10 18 4" xfId="5244"/>
    <cellStyle name="Calculation 12 10 18 5" xfId="5245"/>
    <cellStyle name="Calculation 12 10 19" xfId="5246"/>
    <cellStyle name="Calculation 12 10 19 2" xfId="5247"/>
    <cellStyle name="Calculation 12 10 19 2 2" xfId="5248"/>
    <cellStyle name="Calculation 12 10 19 2 3" xfId="5249"/>
    <cellStyle name="Calculation 12 10 19 3" xfId="5250"/>
    <cellStyle name="Calculation 12 10 19 3 2" xfId="5251"/>
    <cellStyle name="Calculation 12 10 19 4" xfId="5252"/>
    <cellStyle name="Calculation 12 10 19 5" xfId="5253"/>
    <cellStyle name="Calculation 12 10 2" xfId="5254"/>
    <cellStyle name="Calculation 12 10 2 2" xfId="5255"/>
    <cellStyle name="Calculation 12 10 2 2 2" xfId="5256"/>
    <cellStyle name="Calculation 12 10 2 2 3" xfId="5257"/>
    <cellStyle name="Calculation 12 10 2 3" xfId="5258"/>
    <cellStyle name="Calculation 12 10 2 3 2" xfId="5259"/>
    <cellStyle name="Calculation 12 10 2 4" xfId="5260"/>
    <cellStyle name="Calculation 12 10 2 5" xfId="5261"/>
    <cellStyle name="Calculation 12 10 20" xfId="5262"/>
    <cellStyle name="Calculation 12 10 20 2" xfId="5263"/>
    <cellStyle name="Calculation 12 10 20 2 2" xfId="5264"/>
    <cellStyle name="Calculation 12 10 20 2 3" xfId="5265"/>
    <cellStyle name="Calculation 12 10 20 3" xfId="5266"/>
    <cellStyle name="Calculation 12 10 20 4" xfId="5267"/>
    <cellStyle name="Calculation 12 10 20 5" xfId="5268"/>
    <cellStyle name="Calculation 12 10 21" xfId="5269"/>
    <cellStyle name="Calculation 12 10 21 2" xfId="5270"/>
    <cellStyle name="Calculation 12 10 22" xfId="5271"/>
    <cellStyle name="Calculation 12 10 22 2" xfId="5272"/>
    <cellStyle name="Calculation 12 10 3" xfId="5273"/>
    <cellStyle name="Calculation 12 10 3 2" xfId="5274"/>
    <cellStyle name="Calculation 12 10 3 2 2" xfId="5275"/>
    <cellStyle name="Calculation 12 10 3 2 3" xfId="5276"/>
    <cellStyle name="Calculation 12 10 3 3" xfId="5277"/>
    <cellStyle name="Calculation 12 10 3 3 2" xfId="5278"/>
    <cellStyle name="Calculation 12 10 3 4" xfId="5279"/>
    <cellStyle name="Calculation 12 10 3 5" xfId="5280"/>
    <cellStyle name="Calculation 12 10 4" xfId="5281"/>
    <cellStyle name="Calculation 12 10 4 2" xfId="5282"/>
    <cellStyle name="Calculation 12 10 4 2 2" xfId="5283"/>
    <cellStyle name="Calculation 12 10 4 2 3" xfId="5284"/>
    <cellStyle name="Calculation 12 10 4 3" xfId="5285"/>
    <cellStyle name="Calculation 12 10 4 3 2" xfId="5286"/>
    <cellStyle name="Calculation 12 10 4 4" xfId="5287"/>
    <cellStyle name="Calculation 12 10 4 5" xfId="5288"/>
    <cellStyle name="Calculation 12 10 5" xfId="5289"/>
    <cellStyle name="Calculation 12 10 5 2" xfId="5290"/>
    <cellStyle name="Calculation 12 10 5 2 2" xfId="5291"/>
    <cellStyle name="Calculation 12 10 5 2 3" xfId="5292"/>
    <cellStyle name="Calculation 12 10 5 3" xfId="5293"/>
    <cellStyle name="Calculation 12 10 5 3 2" xfId="5294"/>
    <cellStyle name="Calculation 12 10 5 4" xfId="5295"/>
    <cellStyle name="Calculation 12 10 5 5" xfId="5296"/>
    <cellStyle name="Calculation 12 10 6" xfId="5297"/>
    <cellStyle name="Calculation 12 10 6 2" xfId="5298"/>
    <cellStyle name="Calculation 12 10 6 2 2" xfId="5299"/>
    <cellStyle name="Calculation 12 10 6 2 3" xfId="5300"/>
    <cellStyle name="Calculation 12 10 6 3" xfId="5301"/>
    <cellStyle name="Calculation 12 10 6 3 2" xfId="5302"/>
    <cellStyle name="Calculation 12 10 6 4" xfId="5303"/>
    <cellStyle name="Calculation 12 10 6 5" xfId="5304"/>
    <cellStyle name="Calculation 12 10 7" xfId="5305"/>
    <cellStyle name="Calculation 12 10 7 2" xfId="5306"/>
    <cellStyle name="Calculation 12 10 7 2 2" xfId="5307"/>
    <cellStyle name="Calculation 12 10 7 2 3" xfId="5308"/>
    <cellStyle name="Calculation 12 10 7 3" xfId="5309"/>
    <cellStyle name="Calculation 12 10 7 3 2" xfId="5310"/>
    <cellStyle name="Calculation 12 10 7 4" xfId="5311"/>
    <cellStyle name="Calculation 12 10 7 5" xfId="5312"/>
    <cellStyle name="Calculation 12 10 8" xfId="5313"/>
    <cellStyle name="Calculation 12 10 8 2" xfId="5314"/>
    <cellStyle name="Calculation 12 10 8 2 2" xfId="5315"/>
    <cellStyle name="Calculation 12 10 8 2 3" xfId="5316"/>
    <cellStyle name="Calculation 12 10 8 3" xfId="5317"/>
    <cellStyle name="Calculation 12 10 8 3 2" xfId="5318"/>
    <cellStyle name="Calculation 12 10 8 4" xfId="5319"/>
    <cellStyle name="Calculation 12 10 8 5" xfId="5320"/>
    <cellStyle name="Calculation 12 10 9" xfId="5321"/>
    <cellStyle name="Calculation 12 10 9 2" xfId="5322"/>
    <cellStyle name="Calculation 12 10 9 2 2" xfId="5323"/>
    <cellStyle name="Calculation 12 10 9 2 3" xfId="5324"/>
    <cellStyle name="Calculation 12 10 9 3" xfId="5325"/>
    <cellStyle name="Calculation 12 10 9 3 2" xfId="5326"/>
    <cellStyle name="Calculation 12 10 9 4" xfId="5327"/>
    <cellStyle name="Calculation 12 10 9 5" xfId="5328"/>
    <cellStyle name="Calculation 12 11" xfId="5329"/>
    <cellStyle name="Calculation 12 11 10" xfId="5330"/>
    <cellStyle name="Calculation 12 11 10 2" xfId="5331"/>
    <cellStyle name="Calculation 12 11 10 2 2" xfId="5332"/>
    <cellStyle name="Calculation 12 11 10 2 3" xfId="5333"/>
    <cellStyle name="Calculation 12 11 10 3" xfId="5334"/>
    <cellStyle name="Calculation 12 11 10 3 2" xfId="5335"/>
    <cellStyle name="Calculation 12 11 10 4" xfId="5336"/>
    <cellStyle name="Calculation 12 11 10 5" xfId="5337"/>
    <cellStyle name="Calculation 12 11 11" xfId="5338"/>
    <cellStyle name="Calculation 12 11 11 2" xfId="5339"/>
    <cellStyle name="Calculation 12 11 11 2 2" xfId="5340"/>
    <cellStyle name="Calculation 12 11 11 2 3" xfId="5341"/>
    <cellStyle name="Calculation 12 11 11 3" xfId="5342"/>
    <cellStyle name="Calculation 12 11 11 3 2" xfId="5343"/>
    <cellStyle name="Calculation 12 11 11 4" xfId="5344"/>
    <cellStyle name="Calculation 12 11 11 5" xfId="5345"/>
    <cellStyle name="Calculation 12 11 12" xfId="5346"/>
    <cellStyle name="Calculation 12 11 12 2" xfId="5347"/>
    <cellStyle name="Calculation 12 11 12 2 2" xfId="5348"/>
    <cellStyle name="Calculation 12 11 12 2 3" xfId="5349"/>
    <cellStyle name="Calculation 12 11 12 3" xfId="5350"/>
    <cellStyle name="Calculation 12 11 12 3 2" xfId="5351"/>
    <cellStyle name="Calculation 12 11 12 4" xfId="5352"/>
    <cellStyle name="Calculation 12 11 12 5" xfId="5353"/>
    <cellStyle name="Calculation 12 11 13" xfId="5354"/>
    <cellStyle name="Calculation 12 11 13 2" xfId="5355"/>
    <cellStyle name="Calculation 12 11 13 2 2" xfId="5356"/>
    <cellStyle name="Calculation 12 11 13 2 3" xfId="5357"/>
    <cellStyle name="Calculation 12 11 13 3" xfId="5358"/>
    <cellStyle name="Calculation 12 11 13 3 2" xfId="5359"/>
    <cellStyle name="Calculation 12 11 13 4" xfId="5360"/>
    <cellStyle name="Calculation 12 11 13 5" xfId="5361"/>
    <cellStyle name="Calculation 12 11 14" xfId="5362"/>
    <cellStyle name="Calculation 12 11 14 2" xfId="5363"/>
    <cellStyle name="Calculation 12 11 14 2 2" xfId="5364"/>
    <cellStyle name="Calculation 12 11 14 2 3" xfId="5365"/>
    <cellStyle name="Calculation 12 11 14 3" xfId="5366"/>
    <cellStyle name="Calculation 12 11 14 3 2" xfId="5367"/>
    <cellStyle name="Calculation 12 11 14 4" xfId="5368"/>
    <cellStyle name="Calculation 12 11 14 5" xfId="5369"/>
    <cellStyle name="Calculation 12 11 15" xfId="5370"/>
    <cellStyle name="Calculation 12 11 15 2" xfId="5371"/>
    <cellStyle name="Calculation 12 11 15 2 2" xfId="5372"/>
    <cellStyle name="Calculation 12 11 15 2 3" xfId="5373"/>
    <cellStyle name="Calculation 12 11 15 3" xfId="5374"/>
    <cellStyle name="Calculation 12 11 15 3 2" xfId="5375"/>
    <cellStyle name="Calculation 12 11 15 4" xfId="5376"/>
    <cellStyle name="Calculation 12 11 15 5" xfId="5377"/>
    <cellStyle name="Calculation 12 11 16" xfId="5378"/>
    <cellStyle name="Calculation 12 11 16 2" xfId="5379"/>
    <cellStyle name="Calculation 12 11 16 2 2" xfId="5380"/>
    <cellStyle name="Calculation 12 11 16 2 3" xfId="5381"/>
    <cellStyle name="Calculation 12 11 16 3" xfId="5382"/>
    <cellStyle name="Calculation 12 11 16 3 2" xfId="5383"/>
    <cellStyle name="Calculation 12 11 16 4" xfId="5384"/>
    <cellStyle name="Calculation 12 11 16 5" xfId="5385"/>
    <cellStyle name="Calculation 12 11 17" xfId="5386"/>
    <cellStyle name="Calculation 12 11 17 2" xfId="5387"/>
    <cellStyle name="Calculation 12 11 17 2 2" xfId="5388"/>
    <cellStyle name="Calculation 12 11 17 2 3" xfId="5389"/>
    <cellStyle name="Calculation 12 11 17 3" xfId="5390"/>
    <cellStyle name="Calculation 12 11 17 3 2" xfId="5391"/>
    <cellStyle name="Calculation 12 11 17 4" xfId="5392"/>
    <cellStyle name="Calculation 12 11 17 5" xfId="5393"/>
    <cellStyle name="Calculation 12 11 18" xfId="5394"/>
    <cellStyle name="Calculation 12 11 18 2" xfId="5395"/>
    <cellStyle name="Calculation 12 11 18 2 2" xfId="5396"/>
    <cellStyle name="Calculation 12 11 18 2 3" xfId="5397"/>
    <cellStyle name="Calculation 12 11 18 3" xfId="5398"/>
    <cellStyle name="Calculation 12 11 18 3 2" xfId="5399"/>
    <cellStyle name="Calculation 12 11 18 4" xfId="5400"/>
    <cellStyle name="Calculation 12 11 18 5" xfId="5401"/>
    <cellStyle name="Calculation 12 11 19" xfId="5402"/>
    <cellStyle name="Calculation 12 11 19 2" xfId="5403"/>
    <cellStyle name="Calculation 12 11 19 2 2" xfId="5404"/>
    <cellStyle name="Calculation 12 11 19 2 3" xfId="5405"/>
    <cellStyle name="Calculation 12 11 19 3" xfId="5406"/>
    <cellStyle name="Calculation 12 11 19 3 2" xfId="5407"/>
    <cellStyle name="Calculation 12 11 19 4" xfId="5408"/>
    <cellStyle name="Calculation 12 11 19 5" xfId="5409"/>
    <cellStyle name="Calculation 12 11 2" xfId="5410"/>
    <cellStyle name="Calculation 12 11 2 2" xfId="5411"/>
    <cellStyle name="Calculation 12 11 2 2 2" xfId="5412"/>
    <cellStyle name="Calculation 12 11 2 2 3" xfId="5413"/>
    <cellStyle name="Calculation 12 11 2 3" xfId="5414"/>
    <cellStyle name="Calculation 12 11 2 3 2" xfId="5415"/>
    <cellStyle name="Calculation 12 11 2 4" xfId="5416"/>
    <cellStyle name="Calculation 12 11 2 5" xfId="5417"/>
    <cellStyle name="Calculation 12 11 20" xfId="5418"/>
    <cellStyle name="Calculation 12 11 20 2" xfId="5419"/>
    <cellStyle name="Calculation 12 11 20 2 2" xfId="5420"/>
    <cellStyle name="Calculation 12 11 20 2 3" xfId="5421"/>
    <cellStyle name="Calculation 12 11 20 3" xfId="5422"/>
    <cellStyle name="Calculation 12 11 20 4" xfId="5423"/>
    <cellStyle name="Calculation 12 11 20 5" xfId="5424"/>
    <cellStyle name="Calculation 12 11 21" xfId="5425"/>
    <cellStyle name="Calculation 12 11 21 2" xfId="5426"/>
    <cellStyle name="Calculation 12 11 22" xfId="5427"/>
    <cellStyle name="Calculation 12 11 22 2" xfId="5428"/>
    <cellStyle name="Calculation 12 11 3" xfId="5429"/>
    <cellStyle name="Calculation 12 11 3 2" xfId="5430"/>
    <cellStyle name="Calculation 12 11 3 2 2" xfId="5431"/>
    <cellStyle name="Calculation 12 11 3 2 3" xfId="5432"/>
    <cellStyle name="Calculation 12 11 3 3" xfId="5433"/>
    <cellStyle name="Calculation 12 11 3 3 2" xfId="5434"/>
    <cellStyle name="Calculation 12 11 3 4" xfId="5435"/>
    <cellStyle name="Calculation 12 11 3 5" xfId="5436"/>
    <cellStyle name="Calculation 12 11 4" xfId="5437"/>
    <cellStyle name="Calculation 12 11 4 2" xfId="5438"/>
    <cellStyle name="Calculation 12 11 4 2 2" xfId="5439"/>
    <cellStyle name="Calculation 12 11 4 2 3" xfId="5440"/>
    <cellStyle name="Calculation 12 11 4 3" xfId="5441"/>
    <cellStyle name="Calculation 12 11 4 3 2" xfId="5442"/>
    <cellStyle name="Calculation 12 11 4 4" xfId="5443"/>
    <cellStyle name="Calculation 12 11 4 5" xfId="5444"/>
    <cellStyle name="Calculation 12 11 5" xfId="5445"/>
    <cellStyle name="Calculation 12 11 5 2" xfId="5446"/>
    <cellStyle name="Calculation 12 11 5 2 2" xfId="5447"/>
    <cellStyle name="Calculation 12 11 5 2 3" xfId="5448"/>
    <cellStyle name="Calculation 12 11 5 3" xfId="5449"/>
    <cellStyle name="Calculation 12 11 5 3 2" xfId="5450"/>
    <cellStyle name="Calculation 12 11 5 4" xfId="5451"/>
    <cellStyle name="Calculation 12 11 5 5" xfId="5452"/>
    <cellStyle name="Calculation 12 11 6" xfId="5453"/>
    <cellStyle name="Calculation 12 11 6 2" xfId="5454"/>
    <cellStyle name="Calculation 12 11 6 2 2" xfId="5455"/>
    <cellStyle name="Calculation 12 11 6 2 3" xfId="5456"/>
    <cellStyle name="Calculation 12 11 6 3" xfId="5457"/>
    <cellStyle name="Calculation 12 11 6 3 2" xfId="5458"/>
    <cellStyle name="Calculation 12 11 6 4" xfId="5459"/>
    <cellStyle name="Calculation 12 11 6 5" xfId="5460"/>
    <cellStyle name="Calculation 12 11 7" xfId="5461"/>
    <cellStyle name="Calculation 12 11 7 2" xfId="5462"/>
    <cellStyle name="Calculation 12 11 7 2 2" xfId="5463"/>
    <cellStyle name="Calculation 12 11 7 2 3" xfId="5464"/>
    <cellStyle name="Calculation 12 11 7 3" xfId="5465"/>
    <cellStyle name="Calculation 12 11 7 3 2" xfId="5466"/>
    <cellStyle name="Calculation 12 11 7 4" xfId="5467"/>
    <cellStyle name="Calculation 12 11 7 5" xfId="5468"/>
    <cellStyle name="Calculation 12 11 8" xfId="5469"/>
    <cellStyle name="Calculation 12 11 8 2" xfId="5470"/>
    <cellStyle name="Calculation 12 11 8 2 2" xfId="5471"/>
    <cellStyle name="Calculation 12 11 8 2 3" xfId="5472"/>
    <cellStyle name="Calculation 12 11 8 3" xfId="5473"/>
    <cellStyle name="Calculation 12 11 8 3 2" xfId="5474"/>
    <cellStyle name="Calculation 12 11 8 4" xfId="5475"/>
    <cellStyle name="Calculation 12 11 8 5" xfId="5476"/>
    <cellStyle name="Calculation 12 11 9" xfId="5477"/>
    <cellStyle name="Calculation 12 11 9 2" xfId="5478"/>
    <cellStyle name="Calculation 12 11 9 2 2" xfId="5479"/>
    <cellStyle name="Calculation 12 11 9 2 3" xfId="5480"/>
    <cellStyle name="Calculation 12 11 9 3" xfId="5481"/>
    <cellStyle name="Calculation 12 11 9 3 2" xfId="5482"/>
    <cellStyle name="Calculation 12 11 9 4" xfId="5483"/>
    <cellStyle name="Calculation 12 11 9 5" xfId="5484"/>
    <cellStyle name="Calculation 12 12" xfId="5485"/>
    <cellStyle name="Calculation 12 12 10" xfId="5486"/>
    <cellStyle name="Calculation 12 12 10 2" xfId="5487"/>
    <cellStyle name="Calculation 12 12 10 2 2" xfId="5488"/>
    <cellStyle name="Calculation 12 12 10 2 3" xfId="5489"/>
    <cellStyle name="Calculation 12 12 10 3" xfId="5490"/>
    <cellStyle name="Calculation 12 12 10 3 2" xfId="5491"/>
    <cellStyle name="Calculation 12 12 10 4" xfId="5492"/>
    <cellStyle name="Calculation 12 12 10 5" xfId="5493"/>
    <cellStyle name="Calculation 12 12 11" xfId="5494"/>
    <cellStyle name="Calculation 12 12 11 2" xfId="5495"/>
    <cellStyle name="Calculation 12 12 11 2 2" xfId="5496"/>
    <cellStyle name="Calculation 12 12 11 2 3" xfId="5497"/>
    <cellStyle name="Calculation 12 12 11 3" xfId="5498"/>
    <cellStyle name="Calculation 12 12 11 3 2" xfId="5499"/>
    <cellStyle name="Calculation 12 12 11 4" xfId="5500"/>
    <cellStyle name="Calculation 12 12 11 5" xfId="5501"/>
    <cellStyle name="Calculation 12 12 12" xfId="5502"/>
    <cellStyle name="Calculation 12 12 12 2" xfId="5503"/>
    <cellStyle name="Calculation 12 12 12 2 2" xfId="5504"/>
    <cellStyle name="Calculation 12 12 12 2 3" xfId="5505"/>
    <cellStyle name="Calculation 12 12 12 3" xfId="5506"/>
    <cellStyle name="Calculation 12 12 12 3 2" xfId="5507"/>
    <cellStyle name="Calculation 12 12 12 4" xfId="5508"/>
    <cellStyle name="Calculation 12 12 12 5" xfId="5509"/>
    <cellStyle name="Calculation 12 12 13" xfId="5510"/>
    <cellStyle name="Calculation 12 12 13 2" xfId="5511"/>
    <cellStyle name="Calculation 12 12 13 2 2" xfId="5512"/>
    <cellStyle name="Calculation 12 12 13 2 3" xfId="5513"/>
    <cellStyle name="Calculation 12 12 13 3" xfId="5514"/>
    <cellStyle name="Calculation 12 12 13 3 2" xfId="5515"/>
    <cellStyle name="Calculation 12 12 13 4" xfId="5516"/>
    <cellStyle name="Calculation 12 12 13 5" xfId="5517"/>
    <cellStyle name="Calculation 12 12 14" xfId="5518"/>
    <cellStyle name="Calculation 12 12 14 2" xfId="5519"/>
    <cellStyle name="Calculation 12 12 14 2 2" xfId="5520"/>
    <cellStyle name="Calculation 12 12 14 2 3" xfId="5521"/>
    <cellStyle name="Calculation 12 12 14 3" xfId="5522"/>
    <cellStyle name="Calculation 12 12 14 3 2" xfId="5523"/>
    <cellStyle name="Calculation 12 12 14 4" xfId="5524"/>
    <cellStyle name="Calculation 12 12 14 5" xfId="5525"/>
    <cellStyle name="Calculation 12 12 15" xfId="5526"/>
    <cellStyle name="Calculation 12 12 15 2" xfId="5527"/>
    <cellStyle name="Calculation 12 12 15 2 2" xfId="5528"/>
    <cellStyle name="Calculation 12 12 15 2 3" xfId="5529"/>
    <cellStyle name="Calculation 12 12 15 3" xfId="5530"/>
    <cellStyle name="Calculation 12 12 15 3 2" xfId="5531"/>
    <cellStyle name="Calculation 12 12 15 4" xfId="5532"/>
    <cellStyle name="Calculation 12 12 15 5" xfId="5533"/>
    <cellStyle name="Calculation 12 12 16" xfId="5534"/>
    <cellStyle name="Calculation 12 12 16 2" xfId="5535"/>
    <cellStyle name="Calculation 12 12 16 2 2" xfId="5536"/>
    <cellStyle name="Calculation 12 12 16 2 3" xfId="5537"/>
    <cellStyle name="Calculation 12 12 16 3" xfId="5538"/>
    <cellStyle name="Calculation 12 12 16 3 2" xfId="5539"/>
    <cellStyle name="Calculation 12 12 16 4" xfId="5540"/>
    <cellStyle name="Calculation 12 12 16 5" xfId="5541"/>
    <cellStyle name="Calculation 12 12 17" xfId="5542"/>
    <cellStyle name="Calculation 12 12 17 2" xfId="5543"/>
    <cellStyle name="Calculation 12 12 17 2 2" xfId="5544"/>
    <cellStyle name="Calculation 12 12 17 2 3" xfId="5545"/>
    <cellStyle name="Calculation 12 12 17 3" xfId="5546"/>
    <cellStyle name="Calculation 12 12 17 3 2" xfId="5547"/>
    <cellStyle name="Calculation 12 12 17 4" xfId="5548"/>
    <cellStyle name="Calculation 12 12 17 5" xfId="5549"/>
    <cellStyle name="Calculation 12 12 18" xfId="5550"/>
    <cellStyle name="Calculation 12 12 18 2" xfId="5551"/>
    <cellStyle name="Calculation 12 12 18 2 2" xfId="5552"/>
    <cellStyle name="Calculation 12 12 18 2 3" xfId="5553"/>
    <cellStyle name="Calculation 12 12 18 3" xfId="5554"/>
    <cellStyle name="Calculation 12 12 18 3 2" xfId="5555"/>
    <cellStyle name="Calculation 12 12 18 4" xfId="5556"/>
    <cellStyle name="Calculation 12 12 18 5" xfId="5557"/>
    <cellStyle name="Calculation 12 12 19" xfId="5558"/>
    <cellStyle name="Calculation 12 12 19 2" xfId="5559"/>
    <cellStyle name="Calculation 12 12 19 2 2" xfId="5560"/>
    <cellStyle name="Calculation 12 12 19 2 3" xfId="5561"/>
    <cellStyle name="Calculation 12 12 19 3" xfId="5562"/>
    <cellStyle name="Calculation 12 12 19 3 2" xfId="5563"/>
    <cellStyle name="Calculation 12 12 19 4" xfId="5564"/>
    <cellStyle name="Calculation 12 12 19 5" xfId="5565"/>
    <cellStyle name="Calculation 12 12 2" xfId="5566"/>
    <cellStyle name="Calculation 12 12 2 2" xfId="5567"/>
    <cellStyle name="Calculation 12 12 2 2 2" xfId="5568"/>
    <cellStyle name="Calculation 12 12 2 2 3" xfId="5569"/>
    <cellStyle name="Calculation 12 12 2 3" xfId="5570"/>
    <cellStyle name="Calculation 12 12 2 3 2" xfId="5571"/>
    <cellStyle name="Calculation 12 12 2 4" xfId="5572"/>
    <cellStyle name="Calculation 12 12 2 5" xfId="5573"/>
    <cellStyle name="Calculation 12 12 20" xfId="5574"/>
    <cellStyle name="Calculation 12 12 20 2" xfId="5575"/>
    <cellStyle name="Calculation 12 12 20 2 2" xfId="5576"/>
    <cellStyle name="Calculation 12 12 20 2 3" xfId="5577"/>
    <cellStyle name="Calculation 12 12 20 3" xfId="5578"/>
    <cellStyle name="Calculation 12 12 20 4" xfId="5579"/>
    <cellStyle name="Calculation 12 12 20 5" xfId="5580"/>
    <cellStyle name="Calculation 12 12 21" xfId="5581"/>
    <cellStyle name="Calculation 12 12 21 2" xfId="5582"/>
    <cellStyle name="Calculation 12 12 22" xfId="5583"/>
    <cellStyle name="Calculation 12 12 22 2" xfId="5584"/>
    <cellStyle name="Calculation 12 12 3" xfId="5585"/>
    <cellStyle name="Calculation 12 12 3 2" xfId="5586"/>
    <cellStyle name="Calculation 12 12 3 2 2" xfId="5587"/>
    <cellStyle name="Calculation 12 12 3 2 3" xfId="5588"/>
    <cellStyle name="Calculation 12 12 3 3" xfId="5589"/>
    <cellStyle name="Calculation 12 12 3 3 2" xfId="5590"/>
    <cellStyle name="Calculation 12 12 3 4" xfId="5591"/>
    <cellStyle name="Calculation 12 12 3 5" xfId="5592"/>
    <cellStyle name="Calculation 12 12 4" xfId="5593"/>
    <cellStyle name="Calculation 12 12 4 2" xfId="5594"/>
    <cellStyle name="Calculation 12 12 4 2 2" xfId="5595"/>
    <cellStyle name="Calculation 12 12 4 2 3" xfId="5596"/>
    <cellStyle name="Calculation 12 12 4 3" xfId="5597"/>
    <cellStyle name="Calculation 12 12 4 3 2" xfId="5598"/>
    <cellStyle name="Calculation 12 12 4 4" xfId="5599"/>
    <cellStyle name="Calculation 12 12 4 5" xfId="5600"/>
    <cellStyle name="Calculation 12 12 5" xfId="5601"/>
    <cellStyle name="Calculation 12 12 5 2" xfId="5602"/>
    <cellStyle name="Calculation 12 12 5 2 2" xfId="5603"/>
    <cellStyle name="Calculation 12 12 5 2 3" xfId="5604"/>
    <cellStyle name="Calculation 12 12 5 3" xfId="5605"/>
    <cellStyle name="Calculation 12 12 5 3 2" xfId="5606"/>
    <cellStyle name="Calculation 12 12 5 4" xfId="5607"/>
    <cellStyle name="Calculation 12 12 5 5" xfId="5608"/>
    <cellStyle name="Calculation 12 12 6" xfId="5609"/>
    <cellStyle name="Calculation 12 12 6 2" xfId="5610"/>
    <cellStyle name="Calculation 12 12 6 2 2" xfId="5611"/>
    <cellStyle name="Calculation 12 12 6 2 3" xfId="5612"/>
    <cellStyle name="Calculation 12 12 6 3" xfId="5613"/>
    <cellStyle name="Calculation 12 12 6 3 2" xfId="5614"/>
    <cellStyle name="Calculation 12 12 6 4" xfId="5615"/>
    <cellStyle name="Calculation 12 12 6 5" xfId="5616"/>
    <cellStyle name="Calculation 12 12 7" xfId="5617"/>
    <cellStyle name="Calculation 12 12 7 2" xfId="5618"/>
    <cellStyle name="Calculation 12 12 7 2 2" xfId="5619"/>
    <cellStyle name="Calculation 12 12 7 2 3" xfId="5620"/>
    <cellStyle name="Calculation 12 12 7 3" xfId="5621"/>
    <cellStyle name="Calculation 12 12 7 3 2" xfId="5622"/>
    <cellStyle name="Calculation 12 12 7 4" xfId="5623"/>
    <cellStyle name="Calculation 12 12 7 5" xfId="5624"/>
    <cellStyle name="Calculation 12 12 8" xfId="5625"/>
    <cellStyle name="Calculation 12 12 8 2" xfId="5626"/>
    <cellStyle name="Calculation 12 12 8 2 2" xfId="5627"/>
    <cellStyle name="Calculation 12 12 8 2 3" xfId="5628"/>
    <cellStyle name="Calculation 12 12 8 3" xfId="5629"/>
    <cellStyle name="Calculation 12 12 8 3 2" xfId="5630"/>
    <cellStyle name="Calculation 12 12 8 4" xfId="5631"/>
    <cellStyle name="Calculation 12 12 8 5" xfId="5632"/>
    <cellStyle name="Calculation 12 12 9" xfId="5633"/>
    <cellStyle name="Calculation 12 12 9 2" xfId="5634"/>
    <cellStyle name="Calculation 12 12 9 2 2" xfId="5635"/>
    <cellStyle name="Calculation 12 12 9 2 3" xfId="5636"/>
    <cellStyle name="Calculation 12 12 9 3" xfId="5637"/>
    <cellStyle name="Calculation 12 12 9 3 2" xfId="5638"/>
    <cellStyle name="Calculation 12 12 9 4" xfId="5639"/>
    <cellStyle name="Calculation 12 12 9 5" xfId="5640"/>
    <cellStyle name="Calculation 12 13" xfId="5641"/>
    <cellStyle name="Calculation 12 13 10" xfId="5642"/>
    <cellStyle name="Calculation 12 13 10 2" xfId="5643"/>
    <cellStyle name="Calculation 12 13 10 2 2" xfId="5644"/>
    <cellStyle name="Calculation 12 13 10 2 3" xfId="5645"/>
    <cellStyle name="Calculation 12 13 10 3" xfId="5646"/>
    <cellStyle name="Calculation 12 13 10 3 2" xfId="5647"/>
    <cellStyle name="Calculation 12 13 10 4" xfId="5648"/>
    <cellStyle name="Calculation 12 13 10 5" xfId="5649"/>
    <cellStyle name="Calculation 12 13 11" xfId="5650"/>
    <cellStyle name="Calculation 12 13 11 2" xfId="5651"/>
    <cellStyle name="Calculation 12 13 11 2 2" xfId="5652"/>
    <cellStyle name="Calculation 12 13 11 2 3" xfId="5653"/>
    <cellStyle name="Calculation 12 13 11 3" xfId="5654"/>
    <cellStyle name="Calculation 12 13 11 3 2" xfId="5655"/>
    <cellStyle name="Calculation 12 13 11 4" xfId="5656"/>
    <cellStyle name="Calculation 12 13 11 5" xfId="5657"/>
    <cellStyle name="Calculation 12 13 12" xfId="5658"/>
    <cellStyle name="Calculation 12 13 12 2" xfId="5659"/>
    <cellStyle name="Calculation 12 13 12 2 2" xfId="5660"/>
    <cellStyle name="Calculation 12 13 12 2 3" xfId="5661"/>
    <cellStyle name="Calculation 12 13 12 3" xfId="5662"/>
    <cellStyle name="Calculation 12 13 12 3 2" xfId="5663"/>
    <cellStyle name="Calculation 12 13 12 4" xfId="5664"/>
    <cellStyle name="Calculation 12 13 12 5" xfId="5665"/>
    <cellStyle name="Calculation 12 13 13" xfId="5666"/>
    <cellStyle name="Calculation 12 13 13 2" xfId="5667"/>
    <cellStyle name="Calculation 12 13 13 2 2" xfId="5668"/>
    <cellStyle name="Calculation 12 13 13 2 3" xfId="5669"/>
    <cellStyle name="Calculation 12 13 13 3" xfId="5670"/>
    <cellStyle name="Calculation 12 13 13 3 2" xfId="5671"/>
    <cellStyle name="Calculation 12 13 13 4" xfId="5672"/>
    <cellStyle name="Calculation 12 13 13 5" xfId="5673"/>
    <cellStyle name="Calculation 12 13 14" xfId="5674"/>
    <cellStyle name="Calculation 12 13 14 2" xfId="5675"/>
    <cellStyle name="Calculation 12 13 14 2 2" xfId="5676"/>
    <cellStyle name="Calculation 12 13 14 2 3" xfId="5677"/>
    <cellStyle name="Calculation 12 13 14 3" xfId="5678"/>
    <cellStyle name="Calculation 12 13 14 3 2" xfId="5679"/>
    <cellStyle name="Calculation 12 13 14 4" xfId="5680"/>
    <cellStyle name="Calculation 12 13 14 5" xfId="5681"/>
    <cellStyle name="Calculation 12 13 15" xfId="5682"/>
    <cellStyle name="Calculation 12 13 15 2" xfId="5683"/>
    <cellStyle name="Calculation 12 13 15 2 2" xfId="5684"/>
    <cellStyle name="Calculation 12 13 15 2 3" xfId="5685"/>
    <cellStyle name="Calculation 12 13 15 3" xfId="5686"/>
    <cellStyle name="Calculation 12 13 15 3 2" xfId="5687"/>
    <cellStyle name="Calculation 12 13 15 4" xfId="5688"/>
    <cellStyle name="Calculation 12 13 15 5" xfId="5689"/>
    <cellStyle name="Calculation 12 13 16" xfId="5690"/>
    <cellStyle name="Calculation 12 13 16 2" xfId="5691"/>
    <cellStyle name="Calculation 12 13 16 2 2" xfId="5692"/>
    <cellStyle name="Calculation 12 13 16 2 3" xfId="5693"/>
    <cellStyle name="Calculation 12 13 16 3" xfId="5694"/>
    <cellStyle name="Calculation 12 13 16 3 2" xfId="5695"/>
    <cellStyle name="Calculation 12 13 16 4" xfId="5696"/>
    <cellStyle name="Calculation 12 13 16 5" xfId="5697"/>
    <cellStyle name="Calculation 12 13 17" xfId="5698"/>
    <cellStyle name="Calculation 12 13 17 2" xfId="5699"/>
    <cellStyle name="Calculation 12 13 17 2 2" xfId="5700"/>
    <cellStyle name="Calculation 12 13 17 2 3" xfId="5701"/>
    <cellStyle name="Calculation 12 13 17 3" xfId="5702"/>
    <cellStyle name="Calculation 12 13 17 3 2" xfId="5703"/>
    <cellStyle name="Calculation 12 13 17 4" xfId="5704"/>
    <cellStyle name="Calculation 12 13 17 5" xfId="5705"/>
    <cellStyle name="Calculation 12 13 18" xfId="5706"/>
    <cellStyle name="Calculation 12 13 18 2" xfId="5707"/>
    <cellStyle name="Calculation 12 13 18 2 2" xfId="5708"/>
    <cellStyle name="Calculation 12 13 18 2 3" xfId="5709"/>
    <cellStyle name="Calculation 12 13 18 3" xfId="5710"/>
    <cellStyle name="Calculation 12 13 18 3 2" xfId="5711"/>
    <cellStyle name="Calculation 12 13 18 4" xfId="5712"/>
    <cellStyle name="Calculation 12 13 18 5" xfId="5713"/>
    <cellStyle name="Calculation 12 13 19" xfId="5714"/>
    <cellStyle name="Calculation 12 13 19 2" xfId="5715"/>
    <cellStyle name="Calculation 12 13 19 2 2" xfId="5716"/>
    <cellStyle name="Calculation 12 13 19 2 3" xfId="5717"/>
    <cellStyle name="Calculation 12 13 19 3" xfId="5718"/>
    <cellStyle name="Calculation 12 13 19 3 2" xfId="5719"/>
    <cellStyle name="Calculation 12 13 19 4" xfId="5720"/>
    <cellStyle name="Calculation 12 13 19 5" xfId="5721"/>
    <cellStyle name="Calculation 12 13 2" xfId="5722"/>
    <cellStyle name="Calculation 12 13 2 2" xfId="5723"/>
    <cellStyle name="Calculation 12 13 2 2 2" xfId="5724"/>
    <cellStyle name="Calculation 12 13 2 2 3" xfId="5725"/>
    <cellStyle name="Calculation 12 13 2 3" xfId="5726"/>
    <cellStyle name="Calculation 12 13 2 3 2" xfId="5727"/>
    <cellStyle name="Calculation 12 13 2 4" xfId="5728"/>
    <cellStyle name="Calculation 12 13 2 5" xfId="5729"/>
    <cellStyle name="Calculation 12 13 20" xfId="5730"/>
    <cellStyle name="Calculation 12 13 20 2" xfId="5731"/>
    <cellStyle name="Calculation 12 13 20 2 2" xfId="5732"/>
    <cellStyle name="Calculation 12 13 20 2 3" xfId="5733"/>
    <cellStyle name="Calculation 12 13 20 3" xfId="5734"/>
    <cellStyle name="Calculation 12 13 20 4" xfId="5735"/>
    <cellStyle name="Calculation 12 13 20 5" xfId="5736"/>
    <cellStyle name="Calculation 12 13 21" xfId="5737"/>
    <cellStyle name="Calculation 12 13 21 2" xfId="5738"/>
    <cellStyle name="Calculation 12 13 22" xfId="5739"/>
    <cellStyle name="Calculation 12 13 22 2" xfId="5740"/>
    <cellStyle name="Calculation 12 13 3" xfId="5741"/>
    <cellStyle name="Calculation 12 13 3 2" xfId="5742"/>
    <cellStyle name="Calculation 12 13 3 2 2" xfId="5743"/>
    <cellStyle name="Calculation 12 13 3 2 3" xfId="5744"/>
    <cellStyle name="Calculation 12 13 3 3" xfId="5745"/>
    <cellStyle name="Calculation 12 13 3 3 2" xfId="5746"/>
    <cellStyle name="Calculation 12 13 3 4" xfId="5747"/>
    <cellStyle name="Calculation 12 13 3 5" xfId="5748"/>
    <cellStyle name="Calculation 12 13 4" xfId="5749"/>
    <cellStyle name="Calculation 12 13 4 2" xfId="5750"/>
    <cellStyle name="Calculation 12 13 4 2 2" xfId="5751"/>
    <cellStyle name="Calculation 12 13 4 2 3" xfId="5752"/>
    <cellStyle name="Calculation 12 13 4 3" xfId="5753"/>
    <cellStyle name="Calculation 12 13 4 3 2" xfId="5754"/>
    <cellStyle name="Calculation 12 13 4 4" xfId="5755"/>
    <cellStyle name="Calculation 12 13 4 5" xfId="5756"/>
    <cellStyle name="Calculation 12 13 5" xfId="5757"/>
    <cellStyle name="Calculation 12 13 5 2" xfId="5758"/>
    <cellStyle name="Calculation 12 13 5 2 2" xfId="5759"/>
    <cellStyle name="Calculation 12 13 5 2 3" xfId="5760"/>
    <cellStyle name="Calculation 12 13 5 3" xfId="5761"/>
    <cellStyle name="Calculation 12 13 5 3 2" xfId="5762"/>
    <cellStyle name="Calculation 12 13 5 4" xfId="5763"/>
    <cellStyle name="Calculation 12 13 5 5" xfId="5764"/>
    <cellStyle name="Calculation 12 13 6" xfId="5765"/>
    <cellStyle name="Calculation 12 13 6 2" xfId="5766"/>
    <cellStyle name="Calculation 12 13 6 2 2" xfId="5767"/>
    <cellStyle name="Calculation 12 13 6 2 3" xfId="5768"/>
    <cellStyle name="Calculation 12 13 6 3" xfId="5769"/>
    <cellStyle name="Calculation 12 13 6 3 2" xfId="5770"/>
    <cellStyle name="Calculation 12 13 6 4" xfId="5771"/>
    <cellStyle name="Calculation 12 13 6 5" xfId="5772"/>
    <cellStyle name="Calculation 12 13 7" xfId="5773"/>
    <cellStyle name="Calculation 12 13 7 2" xfId="5774"/>
    <cellStyle name="Calculation 12 13 7 2 2" xfId="5775"/>
    <cellStyle name="Calculation 12 13 7 2 3" xfId="5776"/>
    <cellStyle name="Calculation 12 13 7 3" xfId="5777"/>
    <cellStyle name="Calculation 12 13 7 3 2" xfId="5778"/>
    <cellStyle name="Calculation 12 13 7 4" xfId="5779"/>
    <cellStyle name="Calculation 12 13 7 5" xfId="5780"/>
    <cellStyle name="Calculation 12 13 8" xfId="5781"/>
    <cellStyle name="Calculation 12 13 8 2" xfId="5782"/>
    <cellStyle name="Calculation 12 13 8 2 2" xfId="5783"/>
    <cellStyle name="Calculation 12 13 8 2 3" xfId="5784"/>
    <cellStyle name="Calculation 12 13 8 3" xfId="5785"/>
    <cellStyle name="Calculation 12 13 8 3 2" xfId="5786"/>
    <cellStyle name="Calculation 12 13 8 4" xfId="5787"/>
    <cellStyle name="Calculation 12 13 8 5" xfId="5788"/>
    <cellStyle name="Calculation 12 13 9" xfId="5789"/>
    <cellStyle name="Calculation 12 13 9 2" xfId="5790"/>
    <cellStyle name="Calculation 12 13 9 2 2" xfId="5791"/>
    <cellStyle name="Calculation 12 13 9 2 3" xfId="5792"/>
    <cellStyle name="Calculation 12 13 9 3" xfId="5793"/>
    <cellStyle name="Calculation 12 13 9 3 2" xfId="5794"/>
    <cellStyle name="Calculation 12 13 9 4" xfId="5795"/>
    <cellStyle name="Calculation 12 13 9 5" xfId="5796"/>
    <cellStyle name="Calculation 12 14" xfId="5797"/>
    <cellStyle name="Calculation 12 14 10" xfId="5798"/>
    <cellStyle name="Calculation 12 14 10 2" xfId="5799"/>
    <cellStyle name="Calculation 12 14 10 2 2" xfId="5800"/>
    <cellStyle name="Calculation 12 14 10 2 3" xfId="5801"/>
    <cellStyle name="Calculation 12 14 10 3" xfId="5802"/>
    <cellStyle name="Calculation 12 14 10 3 2" xfId="5803"/>
    <cellStyle name="Calculation 12 14 10 4" xfId="5804"/>
    <cellStyle name="Calculation 12 14 10 5" xfId="5805"/>
    <cellStyle name="Calculation 12 14 11" xfId="5806"/>
    <cellStyle name="Calculation 12 14 11 2" xfId="5807"/>
    <cellStyle name="Calculation 12 14 11 2 2" xfId="5808"/>
    <cellStyle name="Calculation 12 14 11 2 3" xfId="5809"/>
    <cellStyle name="Calculation 12 14 11 3" xfId="5810"/>
    <cellStyle name="Calculation 12 14 11 3 2" xfId="5811"/>
    <cellStyle name="Calculation 12 14 11 4" xfId="5812"/>
    <cellStyle name="Calculation 12 14 11 5" xfId="5813"/>
    <cellStyle name="Calculation 12 14 12" xfId="5814"/>
    <cellStyle name="Calculation 12 14 12 2" xfId="5815"/>
    <cellStyle name="Calculation 12 14 12 2 2" xfId="5816"/>
    <cellStyle name="Calculation 12 14 12 2 3" xfId="5817"/>
    <cellStyle name="Calculation 12 14 12 3" xfId="5818"/>
    <cellStyle name="Calculation 12 14 12 3 2" xfId="5819"/>
    <cellStyle name="Calculation 12 14 12 4" xfId="5820"/>
    <cellStyle name="Calculation 12 14 12 5" xfId="5821"/>
    <cellStyle name="Calculation 12 14 13" xfId="5822"/>
    <cellStyle name="Calculation 12 14 13 2" xfId="5823"/>
    <cellStyle name="Calculation 12 14 13 2 2" xfId="5824"/>
    <cellStyle name="Calculation 12 14 13 2 3" xfId="5825"/>
    <cellStyle name="Calculation 12 14 13 3" xfId="5826"/>
    <cellStyle name="Calculation 12 14 13 3 2" xfId="5827"/>
    <cellStyle name="Calculation 12 14 13 4" xfId="5828"/>
    <cellStyle name="Calculation 12 14 13 5" xfId="5829"/>
    <cellStyle name="Calculation 12 14 14" xfId="5830"/>
    <cellStyle name="Calculation 12 14 14 2" xfId="5831"/>
    <cellStyle name="Calculation 12 14 14 2 2" xfId="5832"/>
    <cellStyle name="Calculation 12 14 14 2 3" xfId="5833"/>
    <cellStyle name="Calculation 12 14 14 3" xfId="5834"/>
    <cellStyle name="Calculation 12 14 14 3 2" xfId="5835"/>
    <cellStyle name="Calculation 12 14 14 4" xfId="5836"/>
    <cellStyle name="Calculation 12 14 14 5" xfId="5837"/>
    <cellStyle name="Calculation 12 14 15" xfId="5838"/>
    <cellStyle name="Calculation 12 14 15 2" xfId="5839"/>
    <cellStyle name="Calculation 12 14 15 2 2" xfId="5840"/>
    <cellStyle name="Calculation 12 14 15 2 3" xfId="5841"/>
    <cellStyle name="Calculation 12 14 15 3" xfId="5842"/>
    <cellStyle name="Calculation 12 14 15 3 2" xfId="5843"/>
    <cellStyle name="Calculation 12 14 15 4" xfId="5844"/>
    <cellStyle name="Calculation 12 14 15 5" xfId="5845"/>
    <cellStyle name="Calculation 12 14 16" xfId="5846"/>
    <cellStyle name="Calculation 12 14 16 2" xfId="5847"/>
    <cellStyle name="Calculation 12 14 16 2 2" xfId="5848"/>
    <cellStyle name="Calculation 12 14 16 2 3" xfId="5849"/>
    <cellStyle name="Calculation 12 14 16 3" xfId="5850"/>
    <cellStyle name="Calculation 12 14 16 3 2" xfId="5851"/>
    <cellStyle name="Calculation 12 14 16 4" xfId="5852"/>
    <cellStyle name="Calculation 12 14 16 5" xfId="5853"/>
    <cellStyle name="Calculation 12 14 17" xfId="5854"/>
    <cellStyle name="Calculation 12 14 17 2" xfId="5855"/>
    <cellStyle name="Calculation 12 14 17 2 2" xfId="5856"/>
    <cellStyle name="Calculation 12 14 17 2 3" xfId="5857"/>
    <cellStyle name="Calculation 12 14 17 3" xfId="5858"/>
    <cellStyle name="Calculation 12 14 17 3 2" xfId="5859"/>
    <cellStyle name="Calculation 12 14 17 4" xfId="5860"/>
    <cellStyle name="Calculation 12 14 17 5" xfId="5861"/>
    <cellStyle name="Calculation 12 14 18" xfId="5862"/>
    <cellStyle name="Calculation 12 14 18 2" xfId="5863"/>
    <cellStyle name="Calculation 12 14 18 2 2" xfId="5864"/>
    <cellStyle name="Calculation 12 14 18 2 3" xfId="5865"/>
    <cellStyle name="Calculation 12 14 18 3" xfId="5866"/>
    <cellStyle name="Calculation 12 14 18 3 2" xfId="5867"/>
    <cellStyle name="Calculation 12 14 18 4" xfId="5868"/>
    <cellStyle name="Calculation 12 14 18 5" xfId="5869"/>
    <cellStyle name="Calculation 12 14 19" xfId="5870"/>
    <cellStyle name="Calculation 12 14 19 2" xfId="5871"/>
    <cellStyle name="Calculation 12 14 19 2 2" xfId="5872"/>
    <cellStyle name="Calculation 12 14 19 2 3" xfId="5873"/>
    <cellStyle name="Calculation 12 14 19 3" xfId="5874"/>
    <cellStyle name="Calculation 12 14 19 3 2" xfId="5875"/>
    <cellStyle name="Calculation 12 14 19 4" xfId="5876"/>
    <cellStyle name="Calculation 12 14 19 5" xfId="5877"/>
    <cellStyle name="Calculation 12 14 2" xfId="5878"/>
    <cellStyle name="Calculation 12 14 2 2" xfId="5879"/>
    <cellStyle name="Calculation 12 14 2 2 2" xfId="5880"/>
    <cellStyle name="Calculation 12 14 2 2 3" xfId="5881"/>
    <cellStyle name="Calculation 12 14 2 3" xfId="5882"/>
    <cellStyle name="Calculation 12 14 2 3 2" xfId="5883"/>
    <cellStyle name="Calculation 12 14 2 4" xfId="5884"/>
    <cellStyle name="Calculation 12 14 2 5" xfId="5885"/>
    <cellStyle name="Calculation 12 14 20" xfId="5886"/>
    <cellStyle name="Calculation 12 14 20 2" xfId="5887"/>
    <cellStyle name="Calculation 12 14 20 2 2" xfId="5888"/>
    <cellStyle name="Calculation 12 14 20 2 3" xfId="5889"/>
    <cellStyle name="Calculation 12 14 20 3" xfId="5890"/>
    <cellStyle name="Calculation 12 14 20 4" xfId="5891"/>
    <cellStyle name="Calculation 12 14 20 5" xfId="5892"/>
    <cellStyle name="Calculation 12 14 21" xfId="5893"/>
    <cellStyle name="Calculation 12 14 21 2" xfId="5894"/>
    <cellStyle name="Calculation 12 14 22" xfId="5895"/>
    <cellStyle name="Calculation 12 14 22 2" xfId="5896"/>
    <cellStyle name="Calculation 12 14 3" xfId="5897"/>
    <cellStyle name="Calculation 12 14 3 2" xfId="5898"/>
    <cellStyle name="Calculation 12 14 3 2 2" xfId="5899"/>
    <cellStyle name="Calculation 12 14 3 2 3" xfId="5900"/>
    <cellStyle name="Calculation 12 14 3 3" xfId="5901"/>
    <cellStyle name="Calculation 12 14 3 3 2" xfId="5902"/>
    <cellStyle name="Calculation 12 14 3 4" xfId="5903"/>
    <cellStyle name="Calculation 12 14 3 5" xfId="5904"/>
    <cellStyle name="Calculation 12 14 4" xfId="5905"/>
    <cellStyle name="Calculation 12 14 4 2" xfId="5906"/>
    <cellStyle name="Calculation 12 14 4 2 2" xfId="5907"/>
    <cellStyle name="Calculation 12 14 4 2 3" xfId="5908"/>
    <cellStyle name="Calculation 12 14 4 3" xfId="5909"/>
    <cellStyle name="Calculation 12 14 4 3 2" xfId="5910"/>
    <cellStyle name="Calculation 12 14 4 4" xfId="5911"/>
    <cellStyle name="Calculation 12 14 4 5" xfId="5912"/>
    <cellStyle name="Calculation 12 14 5" xfId="5913"/>
    <cellStyle name="Calculation 12 14 5 2" xfId="5914"/>
    <cellStyle name="Calculation 12 14 5 2 2" xfId="5915"/>
    <cellStyle name="Calculation 12 14 5 2 3" xfId="5916"/>
    <cellStyle name="Calculation 12 14 5 3" xfId="5917"/>
    <cellStyle name="Calculation 12 14 5 3 2" xfId="5918"/>
    <cellStyle name="Calculation 12 14 5 4" xfId="5919"/>
    <cellStyle name="Calculation 12 14 5 5" xfId="5920"/>
    <cellStyle name="Calculation 12 14 6" xfId="5921"/>
    <cellStyle name="Calculation 12 14 6 2" xfId="5922"/>
    <cellStyle name="Calculation 12 14 6 2 2" xfId="5923"/>
    <cellStyle name="Calculation 12 14 6 2 3" xfId="5924"/>
    <cellStyle name="Calculation 12 14 6 3" xfId="5925"/>
    <cellStyle name="Calculation 12 14 6 3 2" xfId="5926"/>
    <cellStyle name="Calculation 12 14 6 4" xfId="5927"/>
    <cellStyle name="Calculation 12 14 6 5" xfId="5928"/>
    <cellStyle name="Calculation 12 14 7" xfId="5929"/>
    <cellStyle name="Calculation 12 14 7 2" xfId="5930"/>
    <cellStyle name="Calculation 12 14 7 2 2" xfId="5931"/>
    <cellStyle name="Calculation 12 14 7 2 3" xfId="5932"/>
    <cellStyle name="Calculation 12 14 7 3" xfId="5933"/>
    <cellStyle name="Calculation 12 14 7 3 2" xfId="5934"/>
    <cellStyle name="Calculation 12 14 7 4" xfId="5935"/>
    <cellStyle name="Calculation 12 14 7 5" xfId="5936"/>
    <cellStyle name="Calculation 12 14 8" xfId="5937"/>
    <cellStyle name="Calculation 12 14 8 2" xfId="5938"/>
    <cellStyle name="Calculation 12 14 8 2 2" xfId="5939"/>
    <cellStyle name="Calculation 12 14 8 2 3" xfId="5940"/>
    <cellStyle name="Calculation 12 14 8 3" xfId="5941"/>
    <cellStyle name="Calculation 12 14 8 3 2" xfId="5942"/>
    <cellStyle name="Calculation 12 14 8 4" xfId="5943"/>
    <cellStyle name="Calculation 12 14 8 5" xfId="5944"/>
    <cellStyle name="Calculation 12 14 9" xfId="5945"/>
    <cellStyle name="Calculation 12 14 9 2" xfId="5946"/>
    <cellStyle name="Calculation 12 14 9 2 2" xfId="5947"/>
    <cellStyle name="Calculation 12 14 9 2 3" xfId="5948"/>
    <cellStyle name="Calculation 12 14 9 3" xfId="5949"/>
    <cellStyle name="Calculation 12 14 9 3 2" xfId="5950"/>
    <cellStyle name="Calculation 12 14 9 4" xfId="5951"/>
    <cellStyle name="Calculation 12 14 9 5" xfId="5952"/>
    <cellStyle name="Calculation 12 15" xfId="5953"/>
    <cellStyle name="Calculation 12 15 10" xfId="5954"/>
    <cellStyle name="Calculation 12 15 10 2" xfId="5955"/>
    <cellStyle name="Calculation 12 15 10 2 2" xfId="5956"/>
    <cellStyle name="Calculation 12 15 10 2 3" xfId="5957"/>
    <cellStyle name="Calculation 12 15 10 3" xfId="5958"/>
    <cellStyle name="Calculation 12 15 10 3 2" xfId="5959"/>
    <cellStyle name="Calculation 12 15 10 4" xfId="5960"/>
    <cellStyle name="Calculation 12 15 10 5" xfId="5961"/>
    <cellStyle name="Calculation 12 15 11" xfId="5962"/>
    <cellStyle name="Calculation 12 15 11 2" xfId="5963"/>
    <cellStyle name="Calculation 12 15 11 2 2" xfId="5964"/>
    <cellStyle name="Calculation 12 15 11 2 3" xfId="5965"/>
    <cellStyle name="Calculation 12 15 11 3" xfId="5966"/>
    <cellStyle name="Calculation 12 15 11 3 2" xfId="5967"/>
    <cellStyle name="Calculation 12 15 11 4" xfId="5968"/>
    <cellStyle name="Calculation 12 15 11 5" xfId="5969"/>
    <cellStyle name="Calculation 12 15 12" xfId="5970"/>
    <cellStyle name="Calculation 12 15 12 2" xfId="5971"/>
    <cellStyle name="Calculation 12 15 12 2 2" xfId="5972"/>
    <cellStyle name="Calculation 12 15 12 2 3" xfId="5973"/>
    <cellStyle name="Calculation 12 15 12 3" xfId="5974"/>
    <cellStyle name="Calculation 12 15 12 3 2" xfId="5975"/>
    <cellStyle name="Calculation 12 15 12 4" xfId="5976"/>
    <cellStyle name="Calculation 12 15 12 5" xfId="5977"/>
    <cellStyle name="Calculation 12 15 13" xfId="5978"/>
    <cellStyle name="Calculation 12 15 13 2" xfId="5979"/>
    <cellStyle name="Calculation 12 15 13 2 2" xfId="5980"/>
    <cellStyle name="Calculation 12 15 13 2 3" xfId="5981"/>
    <cellStyle name="Calculation 12 15 13 3" xfId="5982"/>
    <cellStyle name="Calculation 12 15 13 3 2" xfId="5983"/>
    <cellStyle name="Calculation 12 15 13 4" xfId="5984"/>
    <cellStyle name="Calculation 12 15 13 5" xfId="5985"/>
    <cellStyle name="Calculation 12 15 14" xfId="5986"/>
    <cellStyle name="Calculation 12 15 14 2" xfId="5987"/>
    <cellStyle name="Calculation 12 15 14 2 2" xfId="5988"/>
    <cellStyle name="Calculation 12 15 14 2 3" xfId="5989"/>
    <cellStyle name="Calculation 12 15 14 3" xfId="5990"/>
    <cellStyle name="Calculation 12 15 14 3 2" xfId="5991"/>
    <cellStyle name="Calculation 12 15 14 4" xfId="5992"/>
    <cellStyle name="Calculation 12 15 14 5" xfId="5993"/>
    <cellStyle name="Calculation 12 15 15" xfId="5994"/>
    <cellStyle name="Calculation 12 15 15 2" xfId="5995"/>
    <cellStyle name="Calculation 12 15 15 2 2" xfId="5996"/>
    <cellStyle name="Calculation 12 15 15 2 3" xfId="5997"/>
    <cellStyle name="Calculation 12 15 15 3" xfId="5998"/>
    <cellStyle name="Calculation 12 15 15 3 2" xfId="5999"/>
    <cellStyle name="Calculation 12 15 15 4" xfId="6000"/>
    <cellStyle name="Calculation 12 15 15 5" xfId="6001"/>
    <cellStyle name="Calculation 12 15 16" xfId="6002"/>
    <cellStyle name="Calculation 12 15 16 2" xfId="6003"/>
    <cellStyle name="Calculation 12 15 16 2 2" xfId="6004"/>
    <cellStyle name="Calculation 12 15 16 2 3" xfId="6005"/>
    <cellStyle name="Calculation 12 15 16 3" xfId="6006"/>
    <cellStyle name="Calculation 12 15 16 3 2" xfId="6007"/>
    <cellStyle name="Calculation 12 15 16 4" xfId="6008"/>
    <cellStyle name="Calculation 12 15 16 5" xfId="6009"/>
    <cellStyle name="Calculation 12 15 17" xfId="6010"/>
    <cellStyle name="Calculation 12 15 17 2" xfId="6011"/>
    <cellStyle name="Calculation 12 15 17 2 2" xfId="6012"/>
    <cellStyle name="Calculation 12 15 17 2 3" xfId="6013"/>
    <cellStyle name="Calculation 12 15 17 3" xfId="6014"/>
    <cellStyle name="Calculation 12 15 17 3 2" xfId="6015"/>
    <cellStyle name="Calculation 12 15 17 4" xfId="6016"/>
    <cellStyle name="Calculation 12 15 17 5" xfId="6017"/>
    <cellStyle name="Calculation 12 15 18" xfId="6018"/>
    <cellStyle name="Calculation 12 15 18 2" xfId="6019"/>
    <cellStyle name="Calculation 12 15 18 2 2" xfId="6020"/>
    <cellStyle name="Calculation 12 15 18 2 3" xfId="6021"/>
    <cellStyle name="Calculation 12 15 18 3" xfId="6022"/>
    <cellStyle name="Calculation 12 15 18 3 2" xfId="6023"/>
    <cellStyle name="Calculation 12 15 18 4" xfId="6024"/>
    <cellStyle name="Calculation 12 15 18 5" xfId="6025"/>
    <cellStyle name="Calculation 12 15 19" xfId="6026"/>
    <cellStyle name="Calculation 12 15 19 2" xfId="6027"/>
    <cellStyle name="Calculation 12 15 19 2 2" xfId="6028"/>
    <cellStyle name="Calculation 12 15 19 2 3" xfId="6029"/>
    <cellStyle name="Calculation 12 15 19 3" xfId="6030"/>
    <cellStyle name="Calculation 12 15 19 3 2" xfId="6031"/>
    <cellStyle name="Calculation 12 15 19 4" xfId="6032"/>
    <cellStyle name="Calculation 12 15 19 5" xfId="6033"/>
    <cellStyle name="Calculation 12 15 2" xfId="6034"/>
    <cellStyle name="Calculation 12 15 2 2" xfId="6035"/>
    <cellStyle name="Calculation 12 15 2 2 2" xfId="6036"/>
    <cellStyle name="Calculation 12 15 2 2 3" xfId="6037"/>
    <cellStyle name="Calculation 12 15 2 3" xfId="6038"/>
    <cellStyle name="Calculation 12 15 2 3 2" xfId="6039"/>
    <cellStyle name="Calculation 12 15 2 4" xfId="6040"/>
    <cellStyle name="Calculation 12 15 2 5" xfId="6041"/>
    <cellStyle name="Calculation 12 15 20" xfId="6042"/>
    <cellStyle name="Calculation 12 15 20 2" xfId="6043"/>
    <cellStyle name="Calculation 12 15 20 2 2" xfId="6044"/>
    <cellStyle name="Calculation 12 15 20 2 3" xfId="6045"/>
    <cellStyle name="Calculation 12 15 20 3" xfId="6046"/>
    <cellStyle name="Calculation 12 15 20 4" xfId="6047"/>
    <cellStyle name="Calculation 12 15 20 5" xfId="6048"/>
    <cellStyle name="Calculation 12 15 21" xfId="6049"/>
    <cellStyle name="Calculation 12 15 21 2" xfId="6050"/>
    <cellStyle name="Calculation 12 15 22" xfId="6051"/>
    <cellStyle name="Calculation 12 15 22 2" xfId="6052"/>
    <cellStyle name="Calculation 12 15 3" xfId="6053"/>
    <cellStyle name="Calculation 12 15 3 2" xfId="6054"/>
    <cellStyle name="Calculation 12 15 3 2 2" xfId="6055"/>
    <cellStyle name="Calculation 12 15 3 2 3" xfId="6056"/>
    <cellStyle name="Calculation 12 15 3 3" xfId="6057"/>
    <cellStyle name="Calculation 12 15 3 3 2" xfId="6058"/>
    <cellStyle name="Calculation 12 15 3 4" xfId="6059"/>
    <cellStyle name="Calculation 12 15 3 5" xfId="6060"/>
    <cellStyle name="Calculation 12 15 4" xfId="6061"/>
    <cellStyle name="Calculation 12 15 4 2" xfId="6062"/>
    <cellStyle name="Calculation 12 15 4 2 2" xfId="6063"/>
    <cellStyle name="Calculation 12 15 4 2 3" xfId="6064"/>
    <cellStyle name="Calculation 12 15 4 3" xfId="6065"/>
    <cellStyle name="Calculation 12 15 4 3 2" xfId="6066"/>
    <cellStyle name="Calculation 12 15 4 4" xfId="6067"/>
    <cellStyle name="Calculation 12 15 4 5" xfId="6068"/>
    <cellStyle name="Calculation 12 15 5" xfId="6069"/>
    <cellStyle name="Calculation 12 15 5 2" xfId="6070"/>
    <cellStyle name="Calculation 12 15 5 2 2" xfId="6071"/>
    <cellStyle name="Calculation 12 15 5 2 3" xfId="6072"/>
    <cellStyle name="Calculation 12 15 5 3" xfId="6073"/>
    <cellStyle name="Calculation 12 15 5 3 2" xfId="6074"/>
    <cellStyle name="Calculation 12 15 5 4" xfId="6075"/>
    <cellStyle name="Calculation 12 15 5 5" xfId="6076"/>
    <cellStyle name="Calculation 12 15 6" xfId="6077"/>
    <cellStyle name="Calculation 12 15 6 2" xfId="6078"/>
    <cellStyle name="Calculation 12 15 6 2 2" xfId="6079"/>
    <cellStyle name="Calculation 12 15 6 2 3" xfId="6080"/>
    <cellStyle name="Calculation 12 15 6 3" xfId="6081"/>
    <cellStyle name="Calculation 12 15 6 3 2" xfId="6082"/>
    <cellStyle name="Calculation 12 15 6 4" xfId="6083"/>
    <cellStyle name="Calculation 12 15 6 5" xfId="6084"/>
    <cellStyle name="Calculation 12 15 7" xfId="6085"/>
    <cellStyle name="Calculation 12 15 7 2" xfId="6086"/>
    <cellStyle name="Calculation 12 15 7 2 2" xfId="6087"/>
    <cellStyle name="Calculation 12 15 7 2 3" xfId="6088"/>
    <cellStyle name="Calculation 12 15 7 3" xfId="6089"/>
    <cellStyle name="Calculation 12 15 7 3 2" xfId="6090"/>
    <cellStyle name="Calculation 12 15 7 4" xfId="6091"/>
    <cellStyle name="Calculation 12 15 7 5" xfId="6092"/>
    <cellStyle name="Calculation 12 15 8" xfId="6093"/>
    <cellStyle name="Calculation 12 15 8 2" xfId="6094"/>
    <cellStyle name="Calculation 12 15 8 2 2" xfId="6095"/>
    <cellStyle name="Calculation 12 15 8 2 3" xfId="6096"/>
    <cellStyle name="Calculation 12 15 8 3" xfId="6097"/>
    <cellStyle name="Calculation 12 15 8 3 2" xfId="6098"/>
    <cellStyle name="Calculation 12 15 8 4" xfId="6099"/>
    <cellStyle name="Calculation 12 15 8 5" xfId="6100"/>
    <cellStyle name="Calculation 12 15 9" xfId="6101"/>
    <cellStyle name="Calculation 12 15 9 2" xfId="6102"/>
    <cellStyle name="Calculation 12 15 9 2 2" xfId="6103"/>
    <cellStyle name="Calculation 12 15 9 2 3" xfId="6104"/>
    <cellStyle name="Calculation 12 15 9 3" xfId="6105"/>
    <cellStyle name="Calculation 12 15 9 3 2" xfId="6106"/>
    <cellStyle name="Calculation 12 15 9 4" xfId="6107"/>
    <cellStyle name="Calculation 12 15 9 5" xfId="6108"/>
    <cellStyle name="Calculation 12 16" xfId="6109"/>
    <cellStyle name="Calculation 12 16 10" xfId="6110"/>
    <cellStyle name="Calculation 12 16 10 2" xfId="6111"/>
    <cellStyle name="Calculation 12 16 10 2 2" xfId="6112"/>
    <cellStyle name="Calculation 12 16 10 2 3" xfId="6113"/>
    <cellStyle name="Calculation 12 16 10 3" xfId="6114"/>
    <cellStyle name="Calculation 12 16 10 3 2" xfId="6115"/>
    <cellStyle name="Calculation 12 16 10 4" xfId="6116"/>
    <cellStyle name="Calculation 12 16 10 5" xfId="6117"/>
    <cellStyle name="Calculation 12 16 11" xfId="6118"/>
    <cellStyle name="Calculation 12 16 11 2" xfId="6119"/>
    <cellStyle name="Calculation 12 16 11 2 2" xfId="6120"/>
    <cellStyle name="Calculation 12 16 11 2 3" xfId="6121"/>
    <cellStyle name="Calculation 12 16 11 3" xfId="6122"/>
    <cellStyle name="Calculation 12 16 11 3 2" xfId="6123"/>
    <cellStyle name="Calculation 12 16 11 4" xfId="6124"/>
    <cellStyle name="Calculation 12 16 11 5" xfId="6125"/>
    <cellStyle name="Calculation 12 16 12" xfId="6126"/>
    <cellStyle name="Calculation 12 16 12 2" xfId="6127"/>
    <cellStyle name="Calculation 12 16 12 2 2" xfId="6128"/>
    <cellStyle name="Calculation 12 16 12 2 3" xfId="6129"/>
    <cellStyle name="Calculation 12 16 12 3" xfId="6130"/>
    <cellStyle name="Calculation 12 16 12 3 2" xfId="6131"/>
    <cellStyle name="Calculation 12 16 12 4" xfId="6132"/>
    <cellStyle name="Calculation 12 16 12 5" xfId="6133"/>
    <cellStyle name="Calculation 12 16 13" xfId="6134"/>
    <cellStyle name="Calculation 12 16 13 2" xfId="6135"/>
    <cellStyle name="Calculation 12 16 13 2 2" xfId="6136"/>
    <cellStyle name="Calculation 12 16 13 2 3" xfId="6137"/>
    <cellStyle name="Calculation 12 16 13 3" xfId="6138"/>
    <cellStyle name="Calculation 12 16 13 3 2" xfId="6139"/>
    <cellStyle name="Calculation 12 16 13 4" xfId="6140"/>
    <cellStyle name="Calculation 12 16 13 5" xfId="6141"/>
    <cellStyle name="Calculation 12 16 14" xfId="6142"/>
    <cellStyle name="Calculation 12 16 14 2" xfId="6143"/>
    <cellStyle name="Calculation 12 16 14 2 2" xfId="6144"/>
    <cellStyle name="Calculation 12 16 14 2 3" xfId="6145"/>
    <cellStyle name="Calculation 12 16 14 3" xfId="6146"/>
    <cellStyle name="Calculation 12 16 14 3 2" xfId="6147"/>
    <cellStyle name="Calculation 12 16 14 4" xfId="6148"/>
    <cellStyle name="Calculation 12 16 14 5" xfId="6149"/>
    <cellStyle name="Calculation 12 16 15" xfId="6150"/>
    <cellStyle name="Calculation 12 16 15 2" xfId="6151"/>
    <cellStyle name="Calculation 12 16 15 2 2" xfId="6152"/>
    <cellStyle name="Calculation 12 16 15 2 3" xfId="6153"/>
    <cellStyle name="Calculation 12 16 15 3" xfId="6154"/>
    <cellStyle name="Calculation 12 16 15 3 2" xfId="6155"/>
    <cellStyle name="Calculation 12 16 15 4" xfId="6156"/>
    <cellStyle name="Calculation 12 16 15 5" xfId="6157"/>
    <cellStyle name="Calculation 12 16 16" xfId="6158"/>
    <cellStyle name="Calculation 12 16 16 2" xfId="6159"/>
    <cellStyle name="Calculation 12 16 16 2 2" xfId="6160"/>
    <cellStyle name="Calculation 12 16 16 2 3" xfId="6161"/>
    <cellStyle name="Calculation 12 16 16 3" xfId="6162"/>
    <cellStyle name="Calculation 12 16 16 3 2" xfId="6163"/>
    <cellStyle name="Calculation 12 16 16 4" xfId="6164"/>
    <cellStyle name="Calculation 12 16 16 5" xfId="6165"/>
    <cellStyle name="Calculation 12 16 17" xfId="6166"/>
    <cellStyle name="Calculation 12 16 17 2" xfId="6167"/>
    <cellStyle name="Calculation 12 16 17 2 2" xfId="6168"/>
    <cellStyle name="Calculation 12 16 17 2 3" xfId="6169"/>
    <cellStyle name="Calculation 12 16 17 3" xfId="6170"/>
    <cellStyle name="Calculation 12 16 17 3 2" xfId="6171"/>
    <cellStyle name="Calculation 12 16 17 4" xfId="6172"/>
    <cellStyle name="Calculation 12 16 17 5" xfId="6173"/>
    <cellStyle name="Calculation 12 16 18" xfId="6174"/>
    <cellStyle name="Calculation 12 16 18 2" xfId="6175"/>
    <cellStyle name="Calculation 12 16 18 2 2" xfId="6176"/>
    <cellStyle name="Calculation 12 16 18 2 3" xfId="6177"/>
    <cellStyle name="Calculation 12 16 18 3" xfId="6178"/>
    <cellStyle name="Calculation 12 16 18 3 2" xfId="6179"/>
    <cellStyle name="Calculation 12 16 18 4" xfId="6180"/>
    <cellStyle name="Calculation 12 16 18 5" xfId="6181"/>
    <cellStyle name="Calculation 12 16 19" xfId="6182"/>
    <cellStyle name="Calculation 12 16 19 2" xfId="6183"/>
    <cellStyle name="Calculation 12 16 19 2 2" xfId="6184"/>
    <cellStyle name="Calculation 12 16 19 2 3" xfId="6185"/>
    <cellStyle name="Calculation 12 16 19 3" xfId="6186"/>
    <cellStyle name="Calculation 12 16 19 3 2" xfId="6187"/>
    <cellStyle name="Calculation 12 16 19 4" xfId="6188"/>
    <cellStyle name="Calculation 12 16 19 5" xfId="6189"/>
    <cellStyle name="Calculation 12 16 2" xfId="6190"/>
    <cellStyle name="Calculation 12 16 2 2" xfId="6191"/>
    <cellStyle name="Calculation 12 16 2 2 2" xfId="6192"/>
    <cellStyle name="Calculation 12 16 2 2 3" xfId="6193"/>
    <cellStyle name="Calculation 12 16 2 3" xfId="6194"/>
    <cellStyle name="Calculation 12 16 2 3 2" xfId="6195"/>
    <cellStyle name="Calculation 12 16 2 4" xfId="6196"/>
    <cellStyle name="Calculation 12 16 2 5" xfId="6197"/>
    <cellStyle name="Calculation 12 16 20" xfId="6198"/>
    <cellStyle name="Calculation 12 16 20 2" xfId="6199"/>
    <cellStyle name="Calculation 12 16 20 2 2" xfId="6200"/>
    <cellStyle name="Calculation 12 16 20 2 3" xfId="6201"/>
    <cellStyle name="Calculation 12 16 20 3" xfId="6202"/>
    <cellStyle name="Calculation 12 16 20 4" xfId="6203"/>
    <cellStyle name="Calculation 12 16 20 5" xfId="6204"/>
    <cellStyle name="Calculation 12 16 21" xfId="6205"/>
    <cellStyle name="Calculation 12 16 21 2" xfId="6206"/>
    <cellStyle name="Calculation 12 16 22" xfId="6207"/>
    <cellStyle name="Calculation 12 16 22 2" xfId="6208"/>
    <cellStyle name="Calculation 12 16 3" xfId="6209"/>
    <cellStyle name="Calculation 12 16 3 2" xfId="6210"/>
    <cellStyle name="Calculation 12 16 3 2 2" xfId="6211"/>
    <cellStyle name="Calculation 12 16 3 2 3" xfId="6212"/>
    <cellStyle name="Calculation 12 16 3 3" xfId="6213"/>
    <cellStyle name="Calculation 12 16 3 3 2" xfId="6214"/>
    <cellStyle name="Calculation 12 16 3 4" xfId="6215"/>
    <cellStyle name="Calculation 12 16 3 5" xfId="6216"/>
    <cellStyle name="Calculation 12 16 4" xfId="6217"/>
    <cellStyle name="Calculation 12 16 4 2" xfId="6218"/>
    <cellStyle name="Calculation 12 16 4 2 2" xfId="6219"/>
    <cellStyle name="Calculation 12 16 4 2 3" xfId="6220"/>
    <cellStyle name="Calculation 12 16 4 3" xfId="6221"/>
    <cellStyle name="Calculation 12 16 4 3 2" xfId="6222"/>
    <cellStyle name="Calculation 12 16 4 4" xfId="6223"/>
    <cellStyle name="Calculation 12 16 4 5" xfId="6224"/>
    <cellStyle name="Calculation 12 16 5" xfId="6225"/>
    <cellStyle name="Calculation 12 16 5 2" xfId="6226"/>
    <cellStyle name="Calculation 12 16 5 2 2" xfId="6227"/>
    <cellStyle name="Calculation 12 16 5 2 3" xfId="6228"/>
    <cellStyle name="Calculation 12 16 5 3" xfId="6229"/>
    <cellStyle name="Calculation 12 16 5 3 2" xfId="6230"/>
    <cellStyle name="Calculation 12 16 5 4" xfId="6231"/>
    <cellStyle name="Calculation 12 16 5 5" xfId="6232"/>
    <cellStyle name="Calculation 12 16 6" xfId="6233"/>
    <cellStyle name="Calculation 12 16 6 2" xfId="6234"/>
    <cellStyle name="Calculation 12 16 6 2 2" xfId="6235"/>
    <cellStyle name="Calculation 12 16 6 2 3" xfId="6236"/>
    <cellStyle name="Calculation 12 16 6 3" xfId="6237"/>
    <cellStyle name="Calculation 12 16 6 3 2" xfId="6238"/>
    <cellStyle name="Calculation 12 16 6 4" xfId="6239"/>
    <cellStyle name="Calculation 12 16 6 5" xfId="6240"/>
    <cellStyle name="Calculation 12 16 7" xfId="6241"/>
    <cellStyle name="Calculation 12 16 7 2" xfId="6242"/>
    <cellStyle name="Calculation 12 16 7 2 2" xfId="6243"/>
    <cellStyle name="Calculation 12 16 7 2 3" xfId="6244"/>
    <cellStyle name="Calculation 12 16 7 3" xfId="6245"/>
    <cellStyle name="Calculation 12 16 7 3 2" xfId="6246"/>
    <cellStyle name="Calculation 12 16 7 4" xfId="6247"/>
    <cellStyle name="Calculation 12 16 7 5" xfId="6248"/>
    <cellStyle name="Calculation 12 16 8" xfId="6249"/>
    <cellStyle name="Calculation 12 16 8 2" xfId="6250"/>
    <cellStyle name="Calculation 12 16 8 2 2" xfId="6251"/>
    <cellStyle name="Calculation 12 16 8 2 3" xfId="6252"/>
    <cellStyle name="Calculation 12 16 8 3" xfId="6253"/>
    <cellStyle name="Calculation 12 16 8 3 2" xfId="6254"/>
    <cellStyle name="Calculation 12 16 8 4" xfId="6255"/>
    <cellStyle name="Calculation 12 16 8 5" xfId="6256"/>
    <cellStyle name="Calculation 12 16 9" xfId="6257"/>
    <cellStyle name="Calculation 12 16 9 2" xfId="6258"/>
    <cellStyle name="Calculation 12 16 9 2 2" xfId="6259"/>
    <cellStyle name="Calculation 12 16 9 2 3" xfId="6260"/>
    <cellStyle name="Calculation 12 16 9 3" xfId="6261"/>
    <cellStyle name="Calculation 12 16 9 3 2" xfId="6262"/>
    <cellStyle name="Calculation 12 16 9 4" xfId="6263"/>
    <cellStyle name="Calculation 12 16 9 5" xfId="6264"/>
    <cellStyle name="Calculation 12 17" xfId="6265"/>
    <cellStyle name="Calculation 12 17 10" xfId="6266"/>
    <cellStyle name="Calculation 12 17 10 2" xfId="6267"/>
    <cellStyle name="Calculation 12 17 10 2 2" xfId="6268"/>
    <cellStyle name="Calculation 12 17 10 2 3" xfId="6269"/>
    <cellStyle name="Calculation 12 17 10 3" xfId="6270"/>
    <cellStyle name="Calculation 12 17 10 3 2" xfId="6271"/>
    <cellStyle name="Calculation 12 17 10 4" xfId="6272"/>
    <cellStyle name="Calculation 12 17 10 5" xfId="6273"/>
    <cellStyle name="Calculation 12 17 11" xfId="6274"/>
    <cellStyle name="Calculation 12 17 11 2" xfId="6275"/>
    <cellStyle name="Calculation 12 17 11 2 2" xfId="6276"/>
    <cellStyle name="Calculation 12 17 11 2 3" xfId="6277"/>
    <cellStyle name="Calculation 12 17 11 3" xfId="6278"/>
    <cellStyle name="Calculation 12 17 11 3 2" xfId="6279"/>
    <cellStyle name="Calculation 12 17 11 4" xfId="6280"/>
    <cellStyle name="Calculation 12 17 11 5" xfId="6281"/>
    <cellStyle name="Calculation 12 17 12" xfId="6282"/>
    <cellStyle name="Calculation 12 17 12 2" xfId="6283"/>
    <cellStyle name="Calculation 12 17 12 2 2" xfId="6284"/>
    <cellStyle name="Calculation 12 17 12 2 3" xfId="6285"/>
    <cellStyle name="Calculation 12 17 12 3" xfId="6286"/>
    <cellStyle name="Calculation 12 17 12 3 2" xfId="6287"/>
    <cellStyle name="Calculation 12 17 12 4" xfId="6288"/>
    <cellStyle name="Calculation 12 17 12 5" xfId="6289"/>
    <cellStyle name="Calculation 12 17 13" xfId="6290"/>
    <cellStyle name="Calculation 12 17 13 2" xfId="6291"/>
    <cellStyle name="Calculation 12 17 13 2 2" xfId="6292"/>
    <cellStyle name="Calculation 12 17 13 2 3" xfId="6293"/>
    <cellStyle name="Calculation 12 17 13 3" xfId="6294"/>
    <cellStyle name="Calculation 12 17 13 3 2" xfId="6295"/>
    <cellStyle name="Calculation 12 17 13 4" xfId="6296"/>
    <cellStyle name="Calculation 12 17 13 5" xfId="6297"/>
    <cellStyle name="Calculation 12 17 14" xfId="6298"/>
    <cellStyle name="Calculation 12 17 14 2" xfId="6299"/>
    <cellStyle name="Calculation 12 17 14 2 2" xfId="6300"/>
    <cellStyle name="Calculation 12 17 14 2 3" xfId="6301"/>
    <cellStyle name="Calculation 12 17 14 3" xfId="6302"/>
    <cellStyle name="Calculation 12 17 14 3 2" xfId="6303"/>
    <cellStyle name="Calculation 12 17 14 4" xfId="6304"/>
    <cellStyle name="Calculation 12 17 14 5" xfId="6305"/>
    <cellStyle name="Calculation 12 17 15" xfId="6306"/>
    <cellStyle name="Calculation 12 17 15 2" xfId="6307"/>
    <cellStyle name="Calculation 12 17 15 2 2" xfId="6308"/>
    <cellStyle name="Calculation 12 17 15 2 3" xfId="6309"/>
    <cellStyle name="Calculation 12 17 15 3" xfId="6310"/>
    <cellStyle name="Calculation 12 17 15 3 2" xfId="6311"/>
    <cellStyle name="Calculation 12 17 15 4" xfId="6312"/>
    <cellStyle name="Calculation 12 17 15 5" xfId="6313"/>
    <cellStyle name="Calculation 12 17 16" xfId="6314"/>
    <cellStyle name="Calculation 12 17 16 2" xfId="6315"/>
    <cellStyle name="Calculation 12 17 16 2 2" xfId="6316"/>
    <cellStyle name="Calculation 12 17 16 2 3" xfId="6317"/>
    <cellStyle name="Calculation 12 17 16 3" xfId="6318"/>
    <cellStyle name="Calculation 12 17 16 3 2" xfId="6319"/>
    <cellStyle name="Calculation 12 17 16 4" xfId="6320"/>
    <cellStyle name="Calculation 12 17 16 5" xfId="6321"/>
    <cellStyle name="Calculation 12 17 17" xfId="6322"/>
    <cellStyle name="Calculation 12 17 17 2" xfId="6323"/>
    <cellStyle name="Calculation 12 17 17 2 2" xfId="6324"/>
    <cellStyle name="Calculation 12 17 17 2 3" xfId="6325"/>
    <cellStyle name="Calculation 12 17 17 3" xfId="6326"/>
    <cellStyle name="Calculation 12 17 17 3 2" xfId="6327"/>
    <cellStyle name="Calculation 12 17 17 4" xfId="6328"/>
    <cellStyle name="Calculation 12 17 17 5" xfId="6329"/>
    <cellStyle name="Calculation 12 17 18" xfId="6330"/>
    <cellStyle name="Calculation 12 17 18 2" xfId="6331"/>
    <cellStyle name="Calculation 12 17 18 2 2" xfId="6332"/>
    <cellStyle name="Calculation 12 17 18 2 3" xfId="6333"/>
    <cellStyle name="Calculation 12 17 18 3" xfId="6334"/>
    <cellStyle name="Calculation 12 17 18 3 2" xfId="6335"/>
    <cellStyle name="Calculation 12 17 18 4" xfId="6336"/>
    <cellStyle name="Calculation 12 17 18 5" xfId="6337"/>
    <cellStyle name="Calculation 12 17 19" xfId="6338"/>
    <cellStyle name="Calculation 12 17 19 2" xfId="6339"/>
    <cellStyle name="Calculation 12 17 19 2 2" xfId="6340"/>
    <cellStyle name="Calculation 12 17 19 2 3" xfId="6341"/>
    <cellStyle name="Calculation 12 17 19 3" xfId="6342"/>
    <cellStyle name="Calculation 12 17 19 3 2" xfId="6343"/>
    <cellStyle name="Calculation 12 17 19 4" xfId="6344"/>
    <cellStyle name="Calculation 12 17 19 5" xfId="6345"/>
    <cellStyle name="Calculation 12 17 2" xfId="6346"/>
    <cellStyle name="Calculation 12 17 2 2" xfId="6347"/>
    <cellStyle name="Calculation 12 17 2 2 2" xfId="6348"/>
    <cellStyle name="Calculation 12 17 2 2 3" xfId="6349"/>
    <cellStyle name="Calculation 12 17 2 3" xfId="6350"/>
    <cellStyle name="Calculation 12 17 2 3 2" xfId="6351"/>
    <cellStyle name="Calculation 12 17 2 4" xfId="6352"/>
    <cellStyle name="Calculation 12 17 2 5" xfId="6353"/>
    <cellStyle name="Calculation 12 17 20" xfId="6354"/>
    <cellStyle name="Calculation 12 17 20 2" xfId="6355"/>
    <cellStyle name="Calculation 12 17 20 2 2" xfId="6356"/>
    <cellStyle name="Calculation 12 17 20 2 3" xfId="6357"/>
    <cellStyle name="Calculation 12 17 20 3" xfId="6358"/>
    <cellStyle name="Calculation 12 17 20 4" xfId="6359"/>
    <cellStyle name="Calculation 12 17 20 5" xfId="6360"/>
    <cellStyle name="Calculation 12 17 21" xfId="6361"/>
    <cellStyle name="Calculation 12 17 21 2" xfId="6362"/>
    <cellStyle name="Calculation 12 17 22" xfId="6363"/>
    <cellStyle name="Calculation 12 17 22 2" xfId="6364"/>
    <cellStyle name="Calculation 12 17 3" xfId="6365"/>
    <cellStyle name="Calculation 12 17 3 2" xfId="6366"/>
    <cellStyle name="Calculation 12 17 3 2 2" xfId="6367"/>
    <cellStyle name="Calculation 12 17 3 2 3" xfId="6368"/>
    <cellStyle name="Calculation 12 17 3 3" xfId="6369"/>
    <cellStyle name="Calculation 12 17 3 3 2" xfId="6370"/>
    <cellStyle name="Calculation 12 17 3 4" xfId="6371"/>
    <cellStyle name="Calculation 12 17 3 5" xfId="6372"/>
    <cellStyle name="Calculation 12 17 4" xfId="6373"/>
    <cellStyle name="Calculation 12 17 4 2" xfId="6374"/>
    <cellStyle name="Calculation 12 17 4 2 2" xfId="6375"/>
    <cellStyle name="Calculation 12 17 4 2 3" xfId="6376"/>
    <cellStyle name="Calculation 12 17 4 3" xfId="6377"/>
    <cellStyle name="Calculation 12 17 4 3 2" xfId="6378"/>
    <cellStyle name="Calculation 12 17 4 4" xfId="6379"/>
    <cellStyle name="Calculation 12 17 4 5" xfId="6380"/>
    <cellStyle name="Calculation 12 17 5" xfId="6381"/>
    <cellStyle name="Calculation 12 17 5 2" xfId="6382"/>
    <cellStyle name="Calculation 12 17 5 2 2" xfId="6383"/>
    <cellStyle name="Calculation 12 17 5 2 3" xfId="6384"/>
    <cellStyle name="Calculation 12 17 5 3" xfId="6385"/>
    <cellStyle name="Calculation 12 17 5 3 2" xfId="6386"/>
    <cellStyle name="Calculation 12 17 5 4" xfId="6387"/>
    <cellStyle name="Calculation 12 17 5 5" xfId="6388"/>
    <cellStyle name="Calculation 12 17 6" xfId="6389"/>
    <cellStyle name="Calculation 12 17 6 2" xfId="6390"/>
    <cellStyle name="Calculation 12 17 6 2 2" xfId="6391"/>
    <cellStyle name="Calculation 12 17 6 2 3" xfId="6392"/>
    <cellStyle name="Calculation 12 17 6 3" xfId="6393"/>
    <cellStyle name="Calculation 12 17 6 3 2" xfId="6394"/>
    <cellStyle name="Calculation 12 17 6 4" xfId="6395"/>
    <cellStyle name="Calculation 12 17 6 5" xfId="6396"/>
    <cellStyle name="Calculation 12 17 7" xfId="6397"/>
    <cellStyle name="Calculation 12 17 7 2" xfId="6398"/>
    <cellStyle name="Calculation 12 17 7 2 2" xfId="6399"/>
    <cellStyle name="Calculation 12 17 7 2 3" xfId="6400"/>
    <cellStyle name="Calculation 12 17 7 3" xfId="6401"/>
    <cellStyle name="Calculation 12 17 7 3 2" xfId="6402"/>
    <cellStyle name="Calculation 12 17 7 4" xfId="6403"/>
    <cellStyle name="Calculation 12 17 7 5" xfId="6404"/>
    <cellStyle name="Calculation 12 17 8" xfId="6405"/>
    <cellStyle name="Calculation 12 17 8 2" xfId="6406"/>
    <cellStyle name="Calculation 12 17 8 2 2" xfId="6407"/>
    <cellStyle name="Calculation 12 17 8 2 3" xfId="6408"/>
    <cellStyle name="Calculation 12 17 8 3" xfId="6409"/>
    <cellStyle name="Calculation 12 17 8 3 2" xfId="6410"/>
    <cellStyle name="Calculation 12 17 8 4" xfId="6411"/>
    <cellStyle name="Calculation 12 17 8 5" xfId="6412"/>
    <cellStyle name="Calculation 12 17 9" xfId="6413"/>
    <cellStyle name="Calculation 12 17 9 2" xfId="6414"/>
    <cellStyle name="Calculation 12 17 9 2 2" xfId="6415"/>
    <cellStyle name="Calculation 12 17 9 2 3" xfId="6416"/>
    <cellStyle name="Calculation 12 17 9 3" xfId="6417"/>
    <cellStyle name="Calculation 12 17 9 3 2" xfId="6418"/>
    <cellStyle name="Calculation 12 17 9 4" xfId="6419"/>
    <cellStyle name="Calculation 12 17 9 5" xfId="6420"/>
    <cellStyle name="Calculation 12 18" xfId="6421"/>
    <cellStyle name="Calculation 12 18 10" xfId="6422"/>
    <cellStyle name="Calculation 12 18 10 2" xfId="6423"/>
    <cellStyle name="Calculation 12 18 10 2 2" xfId="6424"/>
    <cellStyle name="Calculation 12 18 10 2 3" xfId="6425"/>
    <cellStyle name="Calculation 12 18 10 3" xfId="6426"/>
    <cellStyle name="Calculation 12 18 10 3 2" xfId="6427"/>
    <cellStyle name="Calculation 12 18 10 4" xfId="6428"/>
    <cellStyle name="Calculation 12 18 10 5" xfId="6429"/>
    <cellStyle name="Calculation 12 18 11" xfId="6430"/>
    <cellStyle name="Calculation 12 18 11 2" xfId="6431"/>
    <cellStyle name="Calculation 12 18 11 2 2" xfId="6432"/>
    <cellStyle name="Calculation 12 18 11 2 3" xfId="6433"/>
    <cellStyle name="Calculation 12 18 11 3" xfId="6434"/>
    <cellStyle name="Calculation 12 18 11 3 2" xfId="6435"/>
    <cellStyle name="Calculation 12 18 11 4" xfId="6436"/>
    <cellStyle name="Calculation 12 18 11 5" xfId="6437"/>
    <cellStyle name="Calculation 12 18 12" xfId="6438"/>
    <cellStyle name="Calculation 12 18 12 2" xfId="6439"/>
    <cellStyle name="Calculation 12 18 12 2 2" xfId="6440"/>
    <cellStyle name="Calculation 12 18 12 2 3" xfId="6441"/>
    <cellStyle name="Calculation 12 18 12 3" xfId="6442"/>
    <cellStyle name="Calculation 12 18 12 3 2" xfId="6443"/>
    <cellStyle name="Calculation 12 18 12 4" xfId="6444"/>
    <cellStyle name="Calculation 12 18 12 5" xfId="6445"/>
    <cellStyle name="Calculation 12 18 13" xfId="6446"/>
    <cellStyle name="Calculation 12 18 13 2" xfId="6447"/>
    <cellStyle name="Calculation 12 18 13 2 2" xfId="6448"/>
    <cellStyle name="Calculation 12 18 13 2 3" xfId="6449"/>
    <cellStyle name="Calculation 12 18 13 3" xfId="6450"/>
    <cellStyle name="Calculation 12 18 13 3 2" xfId="6451"/>
    <cellStyle name="Calculation 12 18 13 4" xfId="6452"/>
    <cellStyle name="Calculation 12 18 13 5" xfId="6453"/>
    <cellStyle name="Calculation 12 18 14" xfId="6454"/>
    <cellStyle name="Calculation 12 18 14 2" xfId="6455"/>
    <cellStyle name="Calculation 12 18 14 2 2" xfId="6456"/>
    <cellStyle name="Calculation 12 18 14 2 3" xfId="6457"/>
    <cellStyle name="Calculation 12 18 14 3" xfId="6458"/>
    <cellStyle name="Calculation 12 18 14 3 2" xfId="6459"/>
    <cellStyle name="Calculation 12 18 14 4" xfId="6460"/>
    <cellStyle name="Calculation 12 18 14 5" xfId="6461"/>
    <cellStyle name="Calculation 12 18 15" xfId="6462"/>
    <cellStyle name="Calculation 12 18 15 2" xfId="6463"/>
    <cellStyle name="Calculation 12 18 15 2 2" xfId="6464"/>
    <cellStyle name="Calculation 12 18 15 2 3" xfId="6465"/>
    <cellStyle name="Calculation 12 18 15 3" xfId="6466"/>
    <cellStyle name="Calculation 12 18 15 3 2" xfId="6467"/>
    <cellStyle name="Calculation 12 18 15 4" xfId="6468"/>
    <cellStyle name="Calculation 12 18 15 5" xfId="6469"/>
    <cellStyle name="Calculation 12 18 16" xfId="6470"/>
    <cellStyle name="Calculation 12 18 16 2" xfId="6471"/>
    <cellStyle name="Calculation 12 18 16 2 2" xfId="6472"/>
    <cellStyle name="Calculation 12 18 16 2 3" xfId="6473"/>
    <cellStyle name="Calculation 12 18 16 3" xfId="6474"/>
    <cellStyle name="Calculation 12 18 16 3 2" xfId="6475"/>
    <cellStyle name="Calculation 12 18 16 4" xfId="6476"/>
    <cellStyle name="Calculation 12 18 16 5" xfId="6477"/>
    <cellStyle name="Calculation 12 18 17" xfId="6478"/>
    <cellStyle name="Calculation 12 18 17 2" xfId="6479"/>
    <cellStyle name="Calculation 12 18 17 2 2" xfId="6480"/>
    <cellStyle name="Calculation 12 18 17 2 3" xfId="6481"/>
    <cellStyle name="Calculation 12 18 17 3" xfId="6482"/>
    <cellStyle name="Calculation 12 18 17 3 2" xfId="6483"/>
    <cellStyle name="Calculation 12 18 17 4" xfId="6484"/>
    <cellStyle name="Calculation 12 18 17 5" xfId="6485"/>
    <cellStyle name="Calculation 12 18 18" xfId="6486"/>
    <cellStyle name="Calculation 12 18 18 2" xfId="6487"/>
    <cellStyle name="Calculation 12 18 18 2 2" xfId="6488"/>
    <cellStyle name="Calculation 12 18 18 2 3" xfId="6489"/>
    <cellStyle name="Calculation 12 18 18 3" xfId="6490"/>
    <cellStyle name="Calculation 12 18 18 3 2" xfId="6491"/>
    <cellStyle name="Calculation 12 18 18 4" xfId="6492"/>
    <cellStyle name="Calculation 12 18 18 5" xfId="6493"/>
    <cellStyle name="Calculation 12 18 19" xfId="6494"/>
    <cellStyle name="Calculation 12 18 19 2" xfId="6495"/>
    <cellStyle name="Calculation 12 18 19 2 2" xfId="6496"/>
    <cellStyle name="Calculation 12 18 19 2 3" xfId="6497"/>
    <cellStyle name="Calculation 12 18 19 3" xfId="6498"/>
    <cellStyle name="Calculation 12 18 19 3 2" xfId="6499"/>
    <cellStyle name="Calculation 12 18 19 4" xfId="6500"/>
    <cellStyle name="Calculation 12 18 19 5" xfId="6501"/>
    <cellStyle name="Calculation 12 18 2" xfId="6502"/>
    <cellStyle name="Calculation 12 18 2 2" xfId="6503"/>
    <cellStyle name="Calculation 12 18 2 2 2" xfId="6504"/>
    <cellStyle name="Calculation 12 18 2 2 3" xfId="6505"/>
    <cellStyle name="Calculation 12 18 2 3" xfId="6506"/>
    <cellStyle name="Calculation 12 18 2 3 2" xfId="6507"/>
    <cellStyle name="Calculation 12 18 2 4" xfId="6508"/>
    <cellStyle name="Calculation 12 18 2 5" xfId="6509"/>
    <cellStyle name="Calculation 12 18 20" xfId="6510"/>
    <cellStyle name="Calculation 12 18 20 2" xfId="6511"/>
    <cellStyle name="Calculation 12 18 20 2 2" xfId="6512"/>
    <cellStyle name="Calculation 12 18 20 2 3" xfId="6513"/>
    <cellStyle name="Calculation 12 18 20 3" xfId="6514"/>
    <cellStyle name="Calculation 12 18 20 4" xfId="6515"/>
    <cellStyle name="Calculation 12 18 20 5" xfId="6516"/>
    <cellStyle name="Calculation 12 18 21" xfId="6517"/>
    <cellStyle name="Calculation 12 18 21 2" xfId="6518"/>
    <cellStyle name="Calculation 12 18 22" xfId="6519"/>
    <cellStyle name="Calculation 12 18 22 2" xfId="6520"/>
    <cellStyle name="Calculation 12 18 3" xfId="6521"/>
    <cellStyle name="Calculation 12 18 3 2" xfId="6522"/>
    <cellStyle name="Calculation 12 18 3 2 2" xfId="6523"/>
    <cellStyle name="Calculation 12 18 3 2 3" xfId="6524"/>
    <cellStyle name="Calculation 12 18 3 3" xfId="6525"/>
    <cellStyle name="Calculation 12 18 3 3 2" xfId="6526"/>
    <cellStyle name="Calculation 12 18 3 4" xfId="6527"/>
    <cellStyle name="Calculation 12 18 3 5" xfId="6528"/>
    <cellStyle name="Calculation 12 18 4" xfId="6529"/>
    <cellStyle name="Calculation 12 18 4 2" xfId="6530"/>
    <cellStyle name="Calculation 12 18 4 2 2" xfId="6531"/>
    <cellStyle name="Calculation 12 18 4 2 3" xfId="6532"/>
    <cellStyle name="Calculation 12 18 4 3" xfId="6533"/>
    <cellStyle name="Calculation 12 18 4 3 2" xfId="6534"/>
    <cellStyle name="Calculation 12 18 4 4" xfId="6535"/>
    <cellStyle name="Calculation 12 18 4 5" xfId="6536"/>
    <cellStyle name="Calculation 12 18 5" xfId="6537"/>
    <cellStyle name="Calculation 12 18 5 2" xfId="6538"/>
    <cellStyle name="Calculation 12 18 5 2 2" xfId="6539"/>
    <cellStyle name="Calculation 12 18 5 2 3" xfId="6540"/>
    <cellStyle name="Calculation 12 18 5 3" xfId="6541"/>
    <cellStyle name="Calculation 12 18 5 3 2" xfId="6542"/>
    <cellStyle name="Calculation 12 18 5 4" xfId="6543"/>
    <cellStyle name="Calculation 12 18 5 5" xfId="6544"/>
    <cellStyle name="Calculation 12 18 6" xfId="6545"/>
    <cellStyle name="Calculation 12 18 6 2" xfId="6546"/>
    <cellStyle name="Calculation 12 18 6 2 2" xfId="6547"/>
    <cellStyle name="Calculation 12 18 6 2 3" xfId="6548"/>
    <cellStyle name="Calculation 12 18 6 3" xfId="6549"/>
    <cellStyle name="Calculation 12 18 6 3 2" xfId="6550"/>
    <cellStyle name="Calculation 12 18 6 4" xfId="6551"/>
    <cellStyle name="Calculation 12 18 6 5" xfId="6552"/>
    <cellStyle name="Calculation 12 18 7" xfId="6553"/>
    <cellStyle name="Calculation 12 18 7 2" xfId="6554"/>
    <cellStyle name="Calculation 12 18 7 2 2" xfId="6555"/>
    <cellStyle name="Calculation 12 18 7 2 3" xfId="6556"/>
    <cellStyle name="Calculation 12 18 7 3" xfId="6557"/>
    <cellStyle name="Calculation 12 18 7 3 2" xfId="6558"/>
    <cellStyle name="Calculation 12 18 7 4" xfId="6559"/>
    <cellStyle name="Calculation 12 18 7 5" xfId="6560"/>
    <cellStyle name="Calculation 12 18 8" xfId="6561"/>
    <cellStyle name="Calculation 12 18 8 2" xfId="6562"/>
    <cellStyle name="Calculation 12 18 8 2 2" xfId="6563"/>
    <cellStyle name="Calculation 12 18 8 2 3" xfId="6564"/>
    <cellStyle name="Calculation 12 18 8 3" xfId="6565"/>
    <cellStyle name="Calculation 12 18 8 3 2" xfId="6566"/>
    <cellStyle name="Calculation 12 18 8 4" xfId="6567"/>
    <cellStyle name="Calculation 12 18 8 5" xfId="6568"/>
    <cellStyle name="Calculation 12 18 9" xfId="6569"/>
    <cellStyle name="Calculation 12 18 9 2" xfId="6570"/>
    <cellStyle name="Calculation 12 18 9 2 2" xfId="6571"/>
    <cellStyle name="Calculation 12 18 9 2 3" xfId="6572"/>
    <cellStyle name="Calculation 12 18 9 3" xfId="6573"/>
    <cellStyle name="Calculation 12 18 9 3 2" xfId="6574"/>
    <cellStyle name="Calculation 12 18 9 4" xfId="6575"/>
    <cellStyle name="Calculation 12 18 9 5" xfId="6576"/>
    <cellStyle name="Calculation 12 19" xfId="6577"/>
    <cellStyle name="Calculation 12 19 10" xfId="6578"/>
    <cellStyle name="Calculation 12 19 10 2" xfId="6579"/>
    <cellStyle name="Calculation 12 19 10 2 2" xfId="6580"/>
    <cellStyle name="Calculation 12 19 10 2 3" xfId="6581"/>
    <cellStyle name="Calculation 12 19 10 3" xfId="6582"/>
    <cellStyle name="Calculation 12 19 10 3 2" xfId="6583"/>
    <cellStyle name="Calculation 12 19 10 4" xfId="6584"/>
    <cellStyle name="Calculation 12 19 10 5" xfId="6585"/>
    <cellStyle name="Calculation 12 19 11" xfId="6586"/>
    <cellStyle name="Calculation 12 19 11 2" xfId="6587"/>
    <cellStyle name="Calculation 12 19 11 2 2" xfId="6588"/>
    <cellStyle name="Calculation 12 19 11 2 3" xfId="6589"/>
    <cellStyle name="Calculation 12 19 11 3" xfId="6590"/>
    <cellStyle name="Calculation 12 19 11 3 2" xfId="6591"/>
    <cellStyle name="Calculation 12 19 11 4" xfId="6592"/>
    <cellStyle name="Calculation 12 19 11 5" xfId="6593"/>
    <cellStyle name="Calculation 12 19 12" xfId="6594"/>
    <cellStyle name="Calculation 12 19 12 2" xfId="6595"/>
    <cellStyle name="Calculation 12 19 12 2 2" xfId="6596"/>
    <cellStyle name="Calculation 12 19 12 2 3" xfId="6597"/>
    <cellStyle name="Calculation 12 19 12 3" xfId="6598"/>
    <cellStyle name="Calculation 12 19 12 3 2" xfId="6599"/>
    <cellStyle name="Calculation 12 19 12 4" xfId="6600"/>
    <cellStyle name="Calculation 12 19 12 5" xfId="6601"/>
    <cellStyle name="Calculation 12 19 13" xfId="6602"/>
    <cellStyle name="Calculation 12 19 13 2" xfId="6603"/>
    <cellStyle name="Calculation 12 19 13 2 2" xfId="6604"/>
    <cellStyle name="Calculation 12 19 13 2 3" xfId="6605"/>
    <cellStyle name="Calculation 12 19 13 3" xfId="6606"/>
    <cellStyle name="Calculation 12 19 13 3 2" xfId="6607"/>
    <cellStyle name="Calculation 12 19 13 4" xfId="6608"/>
    <cellStyle name="Calculation 12 19 13 5" xfId="6609"/>
    <cellStyle name="Calculation 12 19 14" xfId="6610"/>
    <cellStyle name="Calculation 12 19 14 2" xfId="6611"/>
    <cellStyle name="Calculation 12 19 14 2 2" xfId="6612"/>
    <cellStyle name="Calculation 12 19 14 2 3" xfId="6613"/>
    <cellStyle name="Calculation 12 19 14 3" xfId="6614"/>
    <cellStyle name="Calculation 12 19 14 3 2" xfId="6615"/>
    <cellStyle name="Calculation 12 19 14 4" xfId="6616"/>
    <cellStyle name="Calculation 12 19 14 5" xfId="6617"/>
    <cellStyle name="Calculation 12 19 15" xfId="6618"/>
    <cellStyle name="Calculation 12 19 15 2" xfId="6619"/>
    <cellStyle name="Calculation 12 19 15 2 2" xfId="6620"/>
    <cellStyle name="Calculation 12 19 15 2 3" xfId="6621"/>
    <cellStyle name="Calculation 12 19 15 3" xfId="6622"/>
    <cellStyle name="Calculation 12 19 15 3 2" xfId="6623"/>
    <cellStyle name="Calculation 12 19 15 4" xfId="6624"/>
    <cellStyle name="Calculation 12 19 15 5" xfId="6625"/>
    <cellStyle name="Calculation 12 19 16" xfId="6626"/>
    <cellStyle name="Calculation 12 19 16 2" xfId="6627"/>
    <cellStyle name="Calculation 12 19 16 2 2" xfId="6628"/>
    <cellStyle name="Calculation 12 19 16 2 3" xfId="6629"/>
    <cellStyle name="Calculation 12 19 16 3" xfId="6630"/>
    <cellStyle name="Calculation 12 19 16 3 2" xfId="6631"/>
    <cellStyle name="Calculation 12 19 16 4" xfId="6632"/>
    <cellStyle name="Calculation 12 19 16 5" xfId="6633"/>
    <cellStyle name="Calculation 12 19 17" xfId="6634"/>
    <cellStyle name="Calculation 12 19 17 2" xfId="6635"/>
    <cellStyle name="Calculation 12 19 17 2 2" xfId="6636"/>
    <cellStyle name="Calculation 12 19 17 2 3" xfId="6637"/>
    <cellStyle name="Calculation 12 19 17 3" xfId="6638"/>
    <cellStyle name="Calculation 12 19 17 3 2" xfId="6639"/>
    <cellStyle name="Calculation 12 19 17 4" xfId="6640"/>
    <cellStyle name="Calculation 12 19 17 5" xfId="6641"/>
    <cellStyle name="Calculation 12 19 18" xfId="6642"/>
    <cellStyle name="Calculation 12 19 18 2" xfId="6643"/>
    <cellStyle name="Calculation 12 19 18 2 2" xfId="6644"/>
    <cellStyle name="Calculation 12 19 18 2 3" xfId="6645"/>
    <cellStyle name="Calculation 12 19 18 3" xfId="6646"/>
    <cellStyle name="Calculation 12 19 18 3 2" xfId="6647"/>
    <cellStyle name="Calculation 12 19 18 4" xfId="6648"/>
    <cellStyle name="Calculation 12 19 18 5" xfId="6649"/>
    <cellStyle name="Calculation 12 19 19" xfId="6650"/>
    <cellStyle name="Calculation 12 19 19 2" xfId="6651"/>
    <cellStyle name="Calculation 12 19 19 2 2" xfId="6652"/>
    <cellStyle name="Calculation 12 19 19 2 3" xfId="6653"/>
    <cellStyle name="Calculation 12 19 19 3" xfId="6654"/>
    <cellStyle name="Calculation 12 19 19 3 2" xfId="6655"/>
    <cellStyle name="Calculation 12 19 19 4" xfId="6656"/>
    <cellStyle name="Calculation 12 19 19 5" xfId="6657"/>
    <cellStyle name="Calculation 12 19 2" xfId="6658"/>
    <cellStyle name="Calculation 12 19 2 2" xfId="6659"/>
    <cellStyle name="Calculation 12 19 2 2 2" xfId="6660"/>
    <cellStyle name="Calculation 12 19 2 2 3" xfId="6661"/>
    <cellStyle name="Calculation 12 19 2 3" xfId="6662"/>
    <cellStyle name="Calculation 12 19 2 3 2" xfId="6663"/>
    <cellStyle name="Calculation 12 19 2 4" xfId="6664"/>
    <cellStyle name="Calculation 12 19 2 5" xfId="6665"/>
    <cellStyle name="Calculation 12 19 20" xfId="6666"/>
    <cellStyle name="Calculation 12 19 20 2" xfId="6667"/>
    <cellStyle name="Calculation 12 19 20 2 2" xfId="6668"/>
    <cellStyle name="Calculation 12 19 20 2 3" xfId="6669"/>
    <cellStyle name="Calculation 12 19 20 3" xfId="6670"/>
    <cellStyle name="Calculation 12 19 20 4" xfId="6671"/>
    <cellStyle name="Calculation 12 19 20 5" xfId="6672"/>
    <cellStyle name="Calculation 12 19 21" xfId="6673"/>
    <cellStyle name="Calculation 12 19 21 2" xfId="6674"/>
    <cellStyle name="Calculation 12 19 22" xfId="6675"/>
    <cellStyle name="Calculation 12 19 22 2" xfId="6676"/>
    <cellStyle name="Calculation 12 19 3" xfId="6677"/>
    <cellStyle name="Calculation 12 19 3 2" xfId="6678"/>
    <cellStyle name="Calculation 12 19 3 2 2" xfId="6679"/>
    <cellStyle name="Calculation 12 19 3 2 3" xfId="6680"/>
    <cellStyle name="Calculation 12 19 3 3" xfId="6681"/>
    <cellStyle name="Calculation 12 19 3 3 2" xfId="6682"/>
    <cellStyle name="Calculation 12 19 3 4" xfId="6683"/>
    <cellStyle name="Calculation 12 19 3 5" xfId="6684"/>
    <cellStyle name="Calculation 12 19 4" xfId="6685"/>
    <cellStyle name="Calculation 12 19 4 2" xfId="6686"/>
    <cellStyle name="Calculation 12 19 4 2 2" xfId="6687"/>
    <cellStyle name="Calculation 12 19 4 2 3" xfId="6688"/>
    <cellStyle name="Calculation 12 19 4 3" xfId="6689"/>
    <cellStyle name="Calculation 12 19 4 3 2" xfId="6690"/>
    <cellStyle name="Calculation 12 19 4 4" xfId="6691"/>
    <cellStyle name="Calculation 12 19 4 5" xfId="6692"/>
    <cellStyle name="Calculation 12 19 5" xfId="6693"/>
    <cellStyle name="Calculation 12 19 5 2" xfId="6694"/>
    <cellStyle name="Calculation 12 19 5 2 2" xfId="6695"/>
    <cellStyle name="Calculation 12 19 5 2 3" xfId="6696"/>
    <cellStyle name="Calculation 12 19 5 3" xfId="6697"/>
    <cellStyle name="Calculation 12 19 5 3 2" xfId="6698"/>
    <cellStyle name="Calculation 12 19 5 4" xfId="6699"/>
    <cellStyle name="Calculation 12 19 5 5" xfId="6700"/>
    <cellStyle name="Calculation 12 19 6" xfId="6701"/>
    <cellStyle name="Calculation 12 19 6 2" xfId="6702"/>
    <cellStyle name="Calculation 12 19 6 2 2" xfId="6703"/>
    <cellStyle name="Calculation 12 19 6 2 3" xfId="6704"/>
    <cellStyle name="Calculation 12 19 6 3" xfId="6705"/>
    <cellStyle name="Calculation 12 19 6 3 2" xfId="6706"/>
    <cellStyle name="Calculation 12 19 6 4" xfId="6707"/>
    <cellStyle name="Calculation 12 19 6 5" xfId="6708"/>
    <cellStyle name="Calculation 12 19 7" xfId="6709"/>
    <cellStyle name="Calculation 12 19 7 2" xfId="6710"/>
    <cellStyle name="Calculation 12 19 7 2 2" xfId="6711"/>
    <cellStyle name="Calculation 12 19 7 2 3" xfId="6712"/>
    <cellStyle name="Calculation 12 19 7 3" xfId="6713"/>
    <cellStyle name="Calculation 12 19 7 3 2" xfId="6714"/>
    <cellStyle name="Calculation 12 19 7 4" xfId="6715"/>
    <cellStyle name="Calculation 12 19 7 5" xfId="6716"/>
    <cellStyle name="Calculation 12 19 8" xfId="6717"/>
    <cellStyle name="Calculation 12 19 8 2" xfId="6718"/>
    <cellStyle name="Calculation 12 19 8 2 2" xfId="6719"/>
    <cellStyle name="Calculation 12 19 8 2 3" xfId="6720"/>
    <cellStyle name="Calculation 12 19 8 3" xfId="6721"/>
    <cellStyle name="Calculation 12 19 8 3 2" xfId="6722"/>
    <cellStyle name="Calculation 12 19 8 4" xfId="6723"/>
    <cellStyle name="Calculation 12 19 8 5" xfId="6724"/>
    <cellStyle name="Calculation 12 19 9" xfId="6725"/>
    <cellStyle name="Calculation 12 19 9 2" xfId="6726"/>
    <cellStyle name="Calculation 12 19 9 2 2" xfId="6727"/>
    <cellStyle name="Calculation 12 19 9 2 3" xfId="6728"/>
    <cellStyle name="Calculation 12 19 9 3" xfId="6729"/>
    <cellStyle name="Calculation 12 19 9 3 2" xfId="6730"/>
    <cellStyle name="Calculation 12 19 9 4" xfId="6731"/>
    <cellStyle name="Calculation 12 19 9 5" xfId="6732"/>
    <cellStyle name="Calculation 12 2" xfId="6733"/>
    <cellStyle name="Calculation 12 2 10" xfId="6734"/>
    <cellStyle name="Calculation 12 2 10 2" xfId="6735"/>
    <cellStyle name="Calculation 12 2 10 2 2" xfId="6736"/>
    <cellStyle name="Calculation 12 2 10 2 3" xfId="6737"/>
    <cellStyle name="Calculation 12 2 10 3" xfId="6738"/>
    <cellStyle name="Calculation 12 2 10 3 2" xfId="6739"/>
    <cellStyle name="Calculation 12 2 10 4" xfId="6740"/>
    <cellStyle name="Calculation 12 2 10 5" xfId="6741"/>
    <cellStyle name="Calculation 12 2 11" xfId="6742"/>
    <cellStyle name="Calculation 12 2 11 2" xfId="6743"/>
    <cellStyle name="Calculation 12 2 11 2 2" xfId="6744"/>
    <cellStyle name="Calculation 12 2 11 2 3" xfId="6745"/>
    <cellStyle name="Calculation 12 2 11 3" xfId="6746"/>
    <cellStyle name="Calculation 12 2 11 3 2" xfId="6747"/>
    <cellStyle name="Calculation 12 2 11 4" xfId="6748"/>
    <cellStyle name="Calculation 12 2 11 5" xfId="6749"/>
    <cellStyle name="Calculation 12 2 12" xfId="6750"/>
    <cellStyle name="Calculation 12 2 12 2" xfId="6751"/>
    <cellStyle name="Calculation 12 2 12 2 2" xfId="6752"/>
    <cellStyle name="Calculation 12 2 12 2 3" xfId="6753"/>
    <cellStyle name="Calculation 12 2 12 3" xfId="6754"/>
    <cellStyle name="Calculation 12 2 12 3 2" xfId="6755"/>
    <cellStyle name="Calculation 12 2 12 4" xfId="6756"/>
    <cellStyle name="Calculation 12 2 12 5" xfId="6757"/>
    <cellStyle name="Calculation 12 2 13" xfId="6758"/>
    <cellStyle name="Calculation 12 2 13 2" xfId="6759"/>
    <cellStyle name="Calculation 12 2 13 2 2" xfId="6760"/>
    <cellStyle name="Calculation 12 2 13 2 3" xfId="6761"/>
    <cellStyle name="Calculation 12 2 13 3" xfId="6762"/>
    <cellStyle name="Calculation 12 2 13 3 2" xfId="6763"/>
    <cellStyle name="Calculation 12 2 13 4" xfId="6764"/>
    <cellStyle name="Calculation 12 2 13 5" xfId="6765"/>
    <cellStyle name="Calculation 12 2 14" xfId="6766"/>
    <cellStyle name="Calculation 12 2 14 2" xfId="6767"/>
    <cellStyle name="Calculation 12 2 14 2 2" xfId="6768"/>
    <cellStyle name="Calculation 12 2 14 2 3" xfId="6769"/>
    <cellStyle name="Calculation 12 2 14 3" xfId="6770"/>
    <cellStyle name="Calculation 12 2 14 3 2" xfId="6771"/>
    <cellStyle name="Calculation 12 2 14 4" xfId="6772"/>
    <cellStyle name="Calculation 12 2 14 5" xfId="6773"/>
    <cellStyle name="Calculation 12 2 15" xfId="6774"/>
    <cellStyle name="Calculation 12 2 15 2" xfId="6775"/>
    <cellStyle name="Calculation 12 2 15 2 2" xfId="6776"/>
    <cellStyle name="Calculation 12 2 15 2 3" xfId="6777"/>
    <cellStyle name="Calculation 12 2 15 3" xfId="6778"/>
    <cellStyle name="Calculation 12 2 15 3 2" xfId="6779"/>
    <cellStyle name="Calculation 12 2 15 4" xfId="6780"/>
    <cellStyle name="Calculation 12 2 15 5" xfId="6781"/>
    <cellStyle name="Calculation 12 2 16" xfId="6782"/>
    <cellStyle name="Calculation 12 2 16 2" xfId="6783"/>
    <cellStyle name="Calculation 12 2 16 2 2" xfId="6784"/>
    <cellStyle name="Calculation 12 2 16 2 3" xfId="6785"/>
    <cellStyle name="Calculation 12 2 16 3" xfId="6786"/>
    <cellStyle name="Calculation 12 2 16 3 2" xfId="6787"/>
    <cellStyle name="Calculation 12 2 16 4" xfId="6788"/>
    <cellStyle name="Calculation 12 2 16 5" xfId="6789"/>
    <cellStyle name="Calculation 12 2 17" xfId="6790"/>
    <cellStyle name="Calculation 12 2 17 2" xfId="6791"/>
    <cellStyle name="Calculation 12 2 17 2 2" xfId="6792"/>
    <cellStyle name="Calculation 12 2 17 2 3" xfId="6793"/>
    <cellStyle name="Calculation 12 2 17 3" xfId="6794"/>
    <cellStyle name="Calculation 12 2 17 3 2" xfId="6795"/>
    <cellStyle name="Calculation 12 2 17 4" xfId="6796"/>
    <cellStyle name="Calculation 12 2 17 5" xfId="6797"/>
    <cellStyle name="Calculation 12 2 18" xfId="6798"/>
    <cellStyle name="Calculation 12 2 18 2" xfId="6799"/>
    <cellStyle name="Calculation 12 2 18 2 2" xfId="6800"/>
    <cellStyle name="Calculation 12 2 18 2 3" xfId="6801"/>
    <cellStyle name="Calculation 12 2 18 3" xfId="6802"/>
    <cellStyle name="Calculation 12 2 18 3 2" xfId="6803"/>
    <cellStyle name="Calculation 12 2 18 4" xfId="6804"/>
    <cellStyle name="Calculation 12 2 18 5" xfId="6805"/>
    <cellStyle name="Calculation 12 2 19" xfId="6806"/>
    <cellStyle name="Calculation 12 2 19 2" xfId="6807"/>
    <cellStyle name="Calculation 12 2 19 2 2" xfId="6808"/>
    <cellStyle name="Calculation 12 2 19 2 3" xfId="6809"/>
    <cellStyle name="Calculation 12 2 19 3" xfId="6810"/>
    <cellStyle name="Calculation 12 2 19 3 2" xfId="6811"/>
    <cellStyle name="Calculation 12 2 19 4" xfId="6812"/>
    <cellStyle name="Calculation 12 2 19 5" xfId="6813"/>
    <cellStyle name="Calculation 12 2 2" xfId="6814"/>
    <cellStyle name="Calculation 12 2 2 2" xfId="6815"/>
    <cellStyle name="Calculation 12 2 2 2 2" xfId="6816"/>
    <cellStyle name="Calculation 12 2 2 2 3" xfId="6817"/>
    <cellStyle name="Calculation 12 2 2 3" xfId="6818"/>
    <cellStyle name="Calculation 12 2 2 3 2" xfId="6819"/>
    <cellStyle name="Calculation 12 2 2 4" xfId="6820"/>
    <cellStyle name="Calculation 12 2 2 5" xfId="6821"/>
    <cellStyle name="Calculation 12 2 20" xfId="6822"/>
    <cellStyle name="Calculation 12 2 20 2" xfId="6823"/>
    <cellStyle name="Calculation 12 2 20 2 2" xfId="6824"/>
    <cellStyle name="Calculation 12 2 20 2 3" xfId="6825"/>
    <cellStyle name="Calculation 12 2 20 3" xfId="6826"/>
    <cellStyle name="Calculation 12 2 20 4" xfId="6827"/>
    <cellStyle name="Calculation 12 2 20 5" xfId="6828"/>
    <cellStyle name="Calculation 12 2 21" xfId="6829"/>
    <cellStyle name="Calculation 12 2 21 2" xfId="6830"/>
    <cellStyle name="Calculation 12 2 22" xfId="6831"/>
    <cellStyle name="Calculation 12 2 22 2" xfId="6832"/>
    <cellStyle name="Calculation 12 2 3" xfId="6833"/>
    <cellStyle name="Calculation 12 2 3 2" xfId="6834"/>
    <cellStyle name="Calculation 12 2 3 2 2" xfId="6835"/>
    <cellStyle name="Calculation 12 2 3 2 3" xfId="6836"/>
    <cellStyle name="Calculation 12 2 3 3" xfId="6837"/>
    <cellStyle name="Calculation 12 2 3 3 2" xfId="6838"/>
    <cellStyle name="Calculation 12 2 3 4" xfId="6839"/>
    <cellStyle name="Calculation 12 2 3 5" xfId="6840"/>
    <cellStyle name="Calculation 12 2 4" xfId="6841"/>
    <cellStyle name="Calculation 12 2 4 2" xfId="6842"/>
    <cellStyle name="Calculation 12 2 4 2 2" xfId="6843"/>
    <cellStyle name="Calculation 12 2 4 2 3" xfId="6844"/>
    <cellStyle name="Calculation 12 2 4 3" xfId="6845"/>
    <cellStyle name="Calculation 12 2 4 3 2" xfId="6846"/>
    <cellStyle name="Calculation 12 2 4 4" xfId="6847"/>
    <cellStyle name="Calculation 12 2 4 5" xfId="6848"/>
    <cellStyle name="Calculation 12 2 5" xfId="6849"/>
    <cellStyle name="Calculation 12 2 5 2" xfId="6850"/>
    <cellStyle name="Calculation 12 2 5 2 2" xfId="6851"/>
    <cellStyle name="Calculation 12 2 5 2 3" xfId="6852"/>
    <cellStyle name="Calculation 12 2 5 3" xfId="6853"/>
    <cellStyle name="Calculation 12 2 5 3 2" xfId="6854"/>
    <cellStyle name="Calculation 12 2 5 4" xfId="6855"/>
    <cellStyle name="Calculation 12 2 5 5" xfId="6856"/>
    <cellStyle name="Calculation 12 2 6" xfId="6857"/>
    <cellStyle name="Calculation 12 2 6 2" xfId="6858"/>
    <cellStyle name="Calculation 12 2 6 2 2" xfId="6859"/>
    <cellStyle name="Calculation 12 2 6 2 3" xfId="6860"/>
    <cellStyle name="Calculation 12 2 6 3" xfId="6861"/>
    <cellStyle name="Calculation 12 2 6 3 2" xfId="6862"/>
    <cellStyle name="Calculation 12 2 6 4" xfId="6863"/>
    <cellStyle name="Calculation 12 2 6 5" xfId="6864"/>
    <cellStyle name="Calculation 12 2 7" xfId="6865"/>
    <cellStyle name="Calculation 12 2 7 2" xfId="6866"/>
    <cellStyle name="Calculation 12 2 7 2 2" xfId="6867"/>
    <cellStyle name="Calculation 12 2 7 2 3" xfId="6868"/>
    <cellStyle name="Calculation 12 2 7 3" xfId="6869"/>
    <cellStyle name="Calculation 12 2 7 3 2" xfId="6870"/>
    <cellStyle name="Calculation 12 2 7 4" xfId="6871"/>
    <cellStyle name="Calculation 12 2 7 5" xfId="6872"/>
    <cellStyle name="Calculation 12 2 8" xfId="6873"/>
    <cellStyle name="Calculation 12 2 8 2" xfId="6874"/>
    <cellStyle name="Calculation 12 2 8 2 2" xfId="6875"/>
    <cellStyle name="Calculation 12 2 8 2 3" xfId="6876"/>
    <cellStyle name="Calculation 12 2 8 3" xfId="6877"/>
    <cellStyle name="Calculation 12 2 8 3 2" xfId="6878"/>
    <cellStyle name="Calculation 12 2 8 4" xfId="6879"/>
    <cellStyle name="Calculation 12 2 8 5" xfId="6880"/>
    <cellStyle name="Calculation 12 2 9" xfId="6881"/>
    <cellStyle name="Calculation 12 2 9 2" xfId="6882"/>
    <cellStyle name="Calculation 12 2 9 2 2" xfId="6883"/>
    <cellStyle name="Calculation 12 2 9 2 3" xfId="6884"/>
    <cellStyle name="Calculation 12 2 9 3" xfId="6885"/>
    <cellStyle name="Calculation 12 2 9 3 2" xfId="6886"/>
    <cellStyle name="Calculation 12 2 9 4" xfId="6887"/>
    <cellStyle name="Calculation 12 2 9 5" xfId="6888"/>
    <cellStyle name="Calculation 12 20" xfId="6889"/>
    <cellStyle name="Calculation 12 20 10" xfId="6890"/>
    <cellStyle name="Calculation 12 20 10 2" xfId="6891"/>
    <cellStyle name="Calculation 12 20 10 2 2" xfId="6892"/>
    <cellStyle name="Calculation 12 20 10 2 3" xfId="6893"/>
    <cellStyle name="Calculation 12 20 10 3" xfId="6894"/>
    <cellStyle name="Calculation 12 20 10 3 2" xfId="6895"/>
    <cellStyle name="Calculation 12 20 10 4" xfId="6896"/>
    <cellStyle name="Calculation 12 20 10 5" xfId="6897"/>
    <cellStyle name="Calculation 12 20 11" xfId="6898"/>
    <cellStyle name="Calculation 12 20 11 2" xfId="6899"/>
    <cellStyle name="Calculation 12 20 11 2 2" xfId="6900"/>
    <cellStyle name="Calculation 12 20 11 2 3" xfId="6901"/>
    <cellStyle name="Calculation 12 20 11 3" xfId="6902"/>
    <cellStyle name="Calculation 12 20 11 3 2" xfId="6903"/>
    <cellStyle name="Calculation 12 20 11 4" xfId="6904"/>
    <cellStyle name="Calculation 12 20 11 5" xfId="6905"/>
    <cellStyle name="Calculation 12 20 12" xfId="6906"/>
    <cellStyle name="Calculation 12 20 12 2" xfId="6907"/>
    <cellStyle name="Calculation 12 20 12 2 2" xfId="6908"/>
    <cellStyle name="Calculation 12 20 12 2 3" xfId="6909"/>
    <cellStyle name="Calculation 12 20 12 3" xfId="6910"/>
    <cellStyle name="Calculation 12 20 12 3 2" xfId="6911"/>
    <cellStyle name="Calculation 12 20 12 4" xfId="6912"/>
    <cellStyle name="Calculation 12 20 12 5" xfId="6913"/>
    <cellStyle name="Calculation 12 20 13" xfId="6914"/>
    <cellStyle name="Calculation 12 20 13 2" xfId="6915"/>
    <cellStyle name="Calculation 12 20 13 2 2" xfId="6916"/>
    <cellStyle name="Calculation 12 20 13 2 3" xfId="6917"/>
    <cellStyle name="Calculation 12 20 13 3" xfId="6918"/>
    <cellStyle name="Calculation 12 20 13 3 2" xfId="6919"/>
    <cellStyle name="Calculation 12 20 13 4" xfId="6920"/>
    <cellStyle name="Calculation 12 20 13 5" xfId="6921"/>
    <cellStyle name="Calculation 12 20 14" xfId="6922"/>
    <cellStyle name="Calculation 12 20 14 2" xfId="6923"/>
    <cellStyle name="Calculation 12 20 14 2 2" xfId="6924"/>
    <cellStyle name="Calculation 12 20 14 2 3" xfId="6925"/>
    <cellStyle name="Calculation 12 20 14 3" xfId="6926"/>
    <cellStyle name="Calculation 12 20 14 3 2" xfId="6927"/>
    <cellStyle name="Calculation 12 20 14 4" xfId="6928"/>
    <cellStyle name="Calculation 12 20 14 5" xfId="6929"/>
    <cellStyle name="Calculation 12 20 15" xfId="6930"/>
    <cellStyle name="Calculation 12 20 15 2" xfId="6931"/>
    <cellStyle name="Calculation 12 20 15 2 2" xfId="6932"/>
    <cellStyle name="Calculation 12 20 15 2 3" xfId="6933"/>
    <cellStyle name="Calculation 12 20 15 3" xfId="6934"/>
    <cellStyle name="Calculation 12 20 15 3 2" xfId="6935"/>
    <cellStyle name="Calculation 12 20 15 4" xfId="6936"/>
    <cellStyle name="Calculation 12 20 15 5" xfId="6937"/>
    <cellStyle name="Calculation 12 20 16" xfId="6938"/>
    <cellStyle name="Calculation 12 20 16 2" xfId="6939"/>
    <cellStyle name="Calculation 12 20 16 2 2" xfId="6940"/>
    <cellStyle name="Calculation 12 20 16 2 3" xfId="6941"/>
    <cellStyle name="Calculation 12 20 16 3" xfId="6942"/>
    <cellStyle name="Calculation 12 20 16 3 2" xfId="6943"/>
    <cellStyle name="Calculation 12 20 16 4" xfId="6944"/>
    <cellStyle name="Calculation 12 20 16 5" xfId="6945"/>
    <cellStyle name="Calculation 12 20 17" xfId="6946"/>
    <cellStyle name="Calculation 12 20 17 2" xfId="6947"/>
    <cellStyle name="Calculation 12 20 17 2 2" xfId="6948"/>
    <cellStyle name="Calculation 12 20 17 2 3" xfId="6949"/>
    <cellStyle name="Calculation 12 20 17 3" xfId="6950"/>
    <cellStyle name="Calculation 12 20 17 3 2" xfId="6951"/>
    <cellStyle name="Calculation 12 20 17 4" xfId="6952"/>
    <cellStyle name="Calculation 12 20 17 5" xfId="6953"/>
    <cellStyle name="Calculation 12 20 18" xfId="6954"/>
    <cellStyle name="Calculation 12 20 18 2" xfId="6955"/>
    <cellStyle name="Calculation 12 20 18 2 2" xfId="6956"/>
    <cellStyle name="Calculation 12 20 18 2 3" xfId="6957"/>
    <cellStyle name="Calculation 12 20 18 3" xfId="6958"/>
    <cellStyle name="Calculation 12 20 18 3 2" xfId="6959"/>
    <cellStyle name="Calculation 12 20 18 4" xfId="6960"/>
    <cellStyle name="Calculation 12 20 18 5" xfId="6961"/>
    <cellStyle name="Calculation 12 20 19" xfId="6962"/>
    <cellStyle name="Calculation 12 20 19 2" xfId="6963"/>
    <cellStyle name="Calculation 12 20 19 2 2" xfId="6964"/>
    <cellStyle name="Calculation 12 20 19 2 3" xfId="6965"/>
    <cellStyle name="Calculation 12 20 19 3" xfId="6966"/>
    <cellStyle name="Calculation 12 20 19 3 2" xfId="6967"/>
    <cellStyle name="Calculation 12 20 19 4" xfId="6968"/>
    <cellStyle name="Calculation 12 20 19 5" xfId="6969"/>
    <cellStyle name="Calculation 12 20 2" xfId="6970"/>
    <cellStyle name="Calculation 12 20 2 2" xfId="6971"/>
    <cellStyle name="Calculation 12 20 2 2 2" xfId="6972"/>
    <cellStyle name="Calculation 12 20 2 2 3" xfId="6973"/>
    <cellStyle name="Calculation 12 20 2 3" xfId="6974"/>
    <cellStyle name="Calculation 12 20 2 3 2" xfId="6975"/>
    <cellStyle name="Calculation 12 20 2 4" xfId="6976"/>
    <cellStyle name="Calculation 12 20 2 5" xfId="6977"/>
    <cellStyle name="Calculation 12 20 20" xfId="6978"/>
    <cellStyle name="Calculation 12 20 20 2" xfId="6979"/>
    <cellStyle name="Calculation 12 20 20 2 2" xfId="6980"/>
    <cellStyle name="Calculation 12 20 20 2 3" xfId="6981"/>
    <cellStyle name="Calculation 12 20 20 3" xfId="6982"/>
    <cellStyle name="Calculation 12 20 20 4" xfId="6983"/>
    <cellStyle name="Calculation 12 20 20 5" xfId="6984"/>
    <cellStyle name="Calculation 12 20 21" xfId="6985"/>
    <cellStyle name="Calculation 12 20 21 2" xfId="6986"/>
    <cellStyle name="Calculation 12 20 22" xfId="6987"/>
    <cellStyle name="Calculation 12 20 22 2" xfId="6988"/>
    <cellStyle name="Calculation 12 20 3" xfId="6989"/>
    <cellStyle name="Calculation 12 20 3 2" xfId="6990"/>
    <cellStyle name="Calculation 12 20 3 2 2" xfId="6991"/>
    <cellStyle name="Calculation 12 20 3 2 3" xfId="6992"/>
    <cellStyle name="Calculation 12 20 3 3" xfId="6993"/>
    <cellStyle name="Calculation 12 20 3 3 2" xfId="6994"/>
    <cellStyle name="Calculation 12 20 3 4" xfId="6995"/>
    <cellStyle name="Calculation 12 20 3 5" xfId="6996"/>
    <cellStyle name="Calculation 12 20 4" xfId="6997"/>
    <cellStyle name="Calculation 12 20 4 2" xfId="6998"/>
    <cellStyle name="Calculation 12 20 4 2 2" xfId="6999"/>
    <cellStyle name="Calculation 12 20 4 2 3" xfId="7000"/>
    <cellStyle name="Calculation 12 20 4 3" xfId="7001"/>
    <cellStyle name="Calculation 12 20 4 3 2" xfId="7002"/>
    <cellStyle name="Calculation 12 20 4 4" xfId="7003"/>
    <cellStyle name="Calculation 12 20 4 5" xfId="7004"/>
    <cellStyle name="Calculation 12 20 5" xfId="7005"/>
    <cellStyle name="Calculation 12 20 5 2" xfId="7006"/>
    <cellStyle name="Calculation 12 20 5 2 2" xfId="7007"/>
    <cellStyle name="Calculation 12 20 5 2 3" xfId="7008"/>
    <cellStyle name="Calculation 12 20 5 3" xfId="7009"/>
    <cellStyle name="Calculation 12 20 5 3 2" xfId="7010"/>
    <cellStyle name="Calculation 12 20 5 4" xfId="7011"/>
    <cellStyle name="Calculation 12 20 5 5" xfId="7012"/>
    <cellStyle name="Calculation 12 20 6" xfId="7013"/>
    <cellStyle name="Calculation 12 20 6 2" xfId="7014"/>
    <cellStyle name="Calculation 12 20 6 2 2" xfId="7015"/>
    <cellStyle name="Calculation 12 20 6 2 3" xfId="7016"/>
    <cellStyle name="Calculation 12 20 6 3" xfId="7017"/>
    <cellStyle name="Calculation 12 20 6 3 2" xfId="7018"/>
    <cellStyle name="Calculation 12 20 6 4" xfId="7019"/>
    <cellStyle name="Calculation 12 20 6 5" xfId="7020"/>
    <cellStyle name="Calculation 12 20 7" xfId="7021"/>
    <cellStyle name="Calculation 12 20 7 2" xfId="7022"/>
    <cellStyle name="Calculation 12 20 7 2 2" xfId="7023"/>
    <cellStyle name="Calculation 12 20 7 2 3" xfId="7024"/>
    <cellStyle name="Calculation 12 20 7 3" xfId="7025"/>
    <cellStyle name="Calculation 12 20 7 3 2" xfId="7026"/>
    <cellStyle name="Calculation 12 20 7 4" xfId="7027"/>
    <cellStyle name="Calculation 12 20 7 5" xfId="7028"/>
    <cellStyle name="Calculation 12 20 8" xfId="7029"/>
    <cellStyle name="Calculation 12 20 8 2" xfId="7030"/>
    <cellStyle name="Calculation 12 20 8 2 2" xfId="7031"/>
    <cellStyle name="Calculation 12 20 8 2 3" xfId="7032"/>
    <cellStyle name="Calculation 12 20 8 3" xfId="7033"/>
    <cellStyle name="Calculation 12 20 8 3 2" xfId="7034"/>
    <cellStyle name="Calculation 12 20 8 4" xfId="7035"/>
    <cellStyle name="Calculation 12 20 8 5" xfId="7036"/>
    <cellStyle name="Calculation 12 20 9" xfId="7037"/>
    <cellStyle name="Calculation 12 20 9 2" xfId="7038"/>
    <cellStyle name="Calculation 12 20 9 2 2" xfId="7039"/>
    <cellStyle name="Calculation 12 20 9 2 3" xfId="7040"/>
    <cellStyle name="Calculation 12 20 9 3" xfId="7041"/>
    <cellStyle name="Calculation 12 20 9 3 2" xfId="7042"/>
    <cellStyle name="Calculation 12 20 9 4" xfId="7043"/>
    <cellStyle name="Calculation 12 20 9 5" xfId="7044"/>
    <cellStyle name="Calculation 12 21" xfId="7045"/>
    <cellStyle name="Calculation 12 21 10" xfId="7046"/>
    <cellStyle name="Calculation 12 21 10 2" xfId="7047"/>
    <cellStyle name="Calculation 12 21 10 2 2" xfId="7048"/>
    <cellStyle name="Calculation 12 21 10 2 3" xfId="7049"/>
    <cellStyle name="Calculation 12 21 10 3" xfId="7050"/>
    <cellStyle name="Calculation 12 21 10 3 2" xfId="7051"/>
    <cellStyle name="Calculation 12 21 10 4" xfId="7052"/>
    <cellStyle name="Calculation 12 21 10 5" xfId="7053"/>
    <cellStyle name="Calculation 12 21 11" xfId="7054"/>
    <cellStyle name="Calculation 12 21 11 2" xfId="7055"/>
    <cellStyle name="Calculation 12 21 11 2 2" xfId="7056"/>
    <cellStyle name="Calculation 12 21 11 2 3" xfId="7057"/>
    <cellStyle name="Calculation 12 21 11 3" xfId="7058"/>
    <cellStyle name="Calculation 12 21 11 3 2" xfId="7059"/>
    <cellStyle name="Calculation 12 21 11 4" xfId="7060"/>
    <cellStyle name="Calculation 12 21 11 5" xfId="7061"/>
    <cellStyle name="Calculation 12 21 12" xfId="7062"/>
    <cellStyle name="Calculation 12 21 12 2" xfId="7063"/>
    <cellStyle name="Calculation 12 21 12 2 2" xfId="7064"/>
    <cellStyle name="Calculation 12 21 12 2 3" xfId="7065"/>
    <cellStyle name="Calculation 12 21 12 3" xfId="7066"/>
    <cellStyle name="Calculation 12 21 12 3 2" xfId="7067"/>
    <cellStyle name="Calculation 12 21 12 4" xfId="7068"/>
    <cellStyle name="Calculation 12 21 12 5" xfId="7069"/>
    <cellStyle name="Calculation 12 21 13" xfId="7070"/>
    <cellStyle name="Calculation 12 21 13 2" xfId="7071"/>
    <cellStyle name="Calculation 12 21 13 2 2" xfId="7072"/>
    <cellStyle name="Calculation 12 21 13 2 3" xfId="7073"/>
    <cellStyle name="Calculation 12 21 13 3" xfId="7074"/>
    <cellStyle name="Calculation 12 21 13 3 2" xfId="7075"/>
    <cellStyle name="Calculation 12 21 13 4" xfId="7076"/>
    <cellStyle name="Calculation 12 21 13 5" xfId="7077"/>
    <cellStyle name="Calculation 12 21 14" xfId="7078"/>
    <cellStyle name="Calculation 12 21 14 2" xfId="7079"/>
    <cellStyle name="Calculation 12 21 14 2 2" xfId="7080"/>
    <cellStyle name="Calculation 12 21 14 2 3" xfId="7081"/>
    <cellStyle name="Calculation 12 21 14 3" xfId="7082"/>
    <cellStyle name="Calculation 12 21 14 3 2" xfId="7083"/>
    <cellStyle name="Calculation 12 21 14 4" xfId="7084"/>
    <cellStyle name="Calculation 12 21 14 5" xfId="7085"/>
    <cellStyle name="Calculation 12 21 15" xfId="7086"/>
    <cellStyle name="Calculation 12 21 15 2" xfId="7087"/>
    <cellStyle name="Calculation 12 21 15 2 2" xfId="7088"/>
    <cellStyle name="Calculation 12 21 15 2 3" xfId="7089"/>
    <cellStyle name="Calculation 12 21 15 3" xfId="7090"/>
    <cellStyle name="Calculation 12 21 15 3 2" xfId="7091"/>
    <cellStyle name="Calculation 12 21 15 4" xfId="7092"/>
    <cellStyle name="Calculation 12 21 15 5" xfId="7093"/>
    <cellStyle name="Calculation 12 21 16" xfId="7094"/>
    <cellStyle name="Calculation 12 21 16 2" xfId="7095"/>
    <cellStyle name="Calculation 12 21 16 2 2" xfId="7096"/>
    <cellStyle name="Calculation 12 21 16 2 3" xfId="7097"/>
    <cellStyle name="Calculation 12 21 16 3" xfId="7098"/>
    <cellStyle name="Calculation 12 21 16 3 2" xfId="7099"/>
    <cellStyle name="Calculation 12 21 16 4" xfId="7100"/>
    <cellStyle name="Calculation 12 21 16 5" xfId="7101"/>
    <cellStyle name="Calculation 12 21 17" xfId="7102"/>
    <cellStyle name="Calculation 12 21 17 2" xfId="7103"/>
    <cellStyle name="Calculation 12 21 17 2 2" xfId="7104"/>
    <cellStyle name="Calculation 12 21 17 2 3" xfId="7105"/>
    <cellStyle name="Calculation 12 21 17 3" xfId="7106"/>
    <cellStyle name="Calculation 12 21 17 3 2" xfId="7107"/>
    <cellStyle name="Calculation 12 21 17 4" xfId="7108"/>
    <cellStyle name="Calculation 12 21 17 5" xfId="7109"/>
    <cellStyle name="Calculation 12 21 18" xfId="7110"/>
    <cellStyle name="Calculation 12 21 18 2" xfId="7111"/>
    <cellStyle name="Calculation 12 21 18 2 2" xfId="7112"/>
    <cellStyle name="Calculation 12 21 18 2 3" xfId="7113"/>
    <cellStyle name="Calculation 12 21 18 3" xfId="7114"/>
    <cellStyle name="Calculation 12 21 18 3 2" xfId="7115"/>
    <cellStyle name="Calculation 12 21 18 4" xfId="7116"/>
    <cellStyle name="Calculation 12 21 18 5" xfId="7117"/>
    <cellStyle name="Calculation 12 21 19" xfId="7118"/>
    <cellStyle name="Calculation 12 21 19 2" xfId="7119"/>
    <cellStyle name="Calculation 12 21 19 2 2" xfId="7120"/>
    <cellStyle name="Calculation 12 21 19 2 3" xfId="7121"/>
    <cellStyle name="Calculation 12 21 19 3" xfId="7122"/>
    <cellStyle name="Calculation 12 21 19 3 2" xfId="7123"/>
    <cellStyle name="Calculation 12 21 19 4" xfId="7124"/>
    <cellStyle name="Calculation 12 21 19 5" xfId="7125"/>
    <cellStyle name="Calculation 12 21 2" xfId="7126"/>
    <cellStyle name="Calculation 12 21 2 2" xfId="7127"/>
    <cellStyle name="Calculation 12 21 2 2 2" xfId="7128"/>
    <cellStyle name="Calculation 12 21 2 2 3" xfId="7129"/>
    <cellStyle name="Calculation 12 21 2 3" xfId="7130"/>
    <cellStyle name="Calculation 12 21 2 3 2" xfId="7131"/>
    <cellStyle name="Calculation 12 21 2 4" xfId="7132"/>
    <cellStyle name="Calculation 12 21 2 5" xfId="7133"/>
    <cellStyle name="Calculation 12 21 20" xfId="7134"/>
    <cellStyle name="Calculation 12 21 20 2" xfId="7135"/>
    <cellStyle name="Calculation 12 21 20 2 2" xfId="7136"/>
    <cellStyle name="Calculation 12 21 20 2 3" xfId="7137"/>
    <cellStyle name="Calculation 12 21 20 3" xfId="7138"/>
    <cellStyle name="Calculation 12 21 20 4" xfId="7139"/>
    <cellStyle name="Calculation 12 21 20 5" xfId="7140"/>
    <cellStyle name="Calculation 12 21 21" xfId="7141"/>
    <cellStyle name="Calculation 12 21 21 2" xfId="7142"/>
    <cellStyle name="Calculation 12 21 22" xfId="7143"/>
    <cellStyle name="Calculation 12 21 22 2" xfId="7144"/>
    <cellStyle name="Calculation 12 21 3" xfId="7145"/>
    <cellStyle name="Calculation 12 21 3 2" xfId="7146"/>
    <cellStyle name="Calculation 12 21 3 2 2" xfId="7147"/>
    <cellStyle name="Calculation 12 21 3 2 3" xfId="7148"/>
    <cellStyle name="Calculation 12 21 3 3" xfId="7149"/>
    <cellStyle name="Calculation 12 21 3 3 2" xfId="7150"/>
    <cellStyle name="Calculation 12 21 3 4" xfId="7151"/>
    <cellStyle name="Calculation 12 21 3 5" xfId="7152"/>
    <cellStyle name="Calculation 12 21 4" xfId="7153"/>
    <cellStyle name="Calculation 12 21 4 2" xfId="7154"/>
    <cellStyle name="Calculation 12 21 4 2 2" xfId="7155"/>
    <cellStyle name="Calculation 12 21 4 2 3" xfId="7156"/>
    <cellStyle name="Calculation 12 21 4 3" xfId="7157"/>
    <cellStyle name="Calculation 12 21 4 3 2" xfId="7158"/>
    <cellStyle name="Calculation 12 21 4 4" xfId="7159"/>
    <cellStyle name="Calculation 12 21 4 5" xfId="7160"/>
    <cellStyle name="Calculation 12 21 5" xfId="7161"/>
    <cellStyle name="Calculation 12 21 5 2" xfId="7162"/>
    <cellStyle name="Calculation 12 21 5 2 2" xfId="7163"/>
    <cellStyle name="Calculation 12 21 5 2 3" xfId="7164"/>
    <cellStyle name="Calculation 12 21 5 3" xfId="7165"/>
    <cellStyle name="Calculation 12 21 5 3 2" xfId="7166"/>
    <cellStyle name="Calculation 12 21 5 4" xfId="7167"/>
    <cellStyle name="Calculation 12 21 5 5" xfId="7168"/>
    <cellStyle name="Calculation 12 21 6" xfId="7169"/>
    <cellStyle name="Calculation 12 21 6 2" xfId="7170"/>
    <cellStyle name="Calculation 12 21 6 2 2" xfId="7171"/>
    <cellStyle name="Calculation 12 21 6 2 3" xfId="7172"/>
    <cellStyle name="Calculation 12 21 6 3" xfId="7173"/>
    <cellStyle name="Calculation 12 21 6 3 2" xfId="7174"/>
    <cellStyle name="Calculation 12 21 6 4" xfId="7175"/>
    <cellStyle name="Calculation 12 21 6 5" xfId="7176"/>
    <cellStyle name="Calculation 12 21 7" xfId="7177"/>
    <cellStyle name="Calculation 12 21 7 2" xfId="7178"/>
    <cellStyle name="Calculation 12 21 7 2 2" xfId="7179"/>
    <cellStyle name="Calculation 12 21 7 2 3" xfId="7180"/>
    <cellStyle name="Calculation 12 21 7 3" xfId="7181"/>
    <cellStyle name="Calculation 12 21 7 3 2" xfId="7182"/>
    <cellStyle name="Calculation 12 21 7 4" xfId="7183"/>
    <cellStyle name="Calculation 12 21 7 5" xfId="7184"/>
    <cellStyle name="Calculation 12 21 8" xfId="7185"/>
    <cellStyle name="Calculation 12 21 8 2" xfId="7186"/>
    <cellStyle name="Calculation 12 21 8 2 2" xfId="7187"/>
    <cellStyle name="Calculation 12 21 8 2 3" xfId="7188"/>
    <cellStyle name="Calculation 12 21 8 3" xfId="7189"/>
    <cellStyle name="Calculation 12 21 8 3 2" xfId="7190"/>
    <cellStyle name="Calculation 12 21 8 4" xfId="7191"/>
    <cellStyle name="Calculation 12 21 8 5" xfId="7192"/>
    <cellStyle name="Calculation 12 21 9" xfId="7193"/>
    <cellStyle name="Calculation 12 21 9 2" xfId="7194"/>
    <cellStyle name="Calculation 12 21 9 2 2" xfId="7195"/>
    <cellStyle name="Calculation 12 21 9 2 3" xfId="7196"/>
    <cellStyle name="Calculation 12 21 9 3" xfId="7197"/>
    <cellStyle name="Calculation 12 21 9 3 2" xfId="7198"/>
    <cellStyle name="Calculation 12 21 9 4" xfId="7199"/>
    <cellStyle name="Calculation 12 21 9 5" xfId="7200"/>
    <cellStyle name="Calculation 12 22" xfId="7201"/>
    <cellStyle name="Calculation 12 22 10" xfId="7202"/>
    <cellStyle name="Calculation 12 22 10 2" xfId="7203"/>
    <cellStyle name="Calculation 12 22 10 2 2" xfId="7204"/>
    <cellStyle name="Calculation 12 22 10 2 3" xfId="7205"/>
    <cellStyle name="Calculation 12 22 10 3" xfId="7206"/>
    <cellStyle name="Calculation 12 22 10 3 2" xfId="7207"/>
    <cellStyle name="Calculation 12 22 10 4" xfId="7208"/>
    <cellStyle name="Calculation 12 22 10 5" xfId="7209"/>
    <cellStyle name="Calculation 12 22 11" xfId="7210"/>
    <cellStyle name="Calculation 12 22 11 2" xfId="7211"/>
    <cellStyle name="Calculation 12 22 11 2 2" xfId="7212"/>
    <cellStyle name="Calculation 12 22 11 2 3" xfId="7213"/>
    <cellStyle name="Calculation 12 22 11 3" xfId="7214"/>
    <cellStyle name="Calculation 12 22 11 3 2" xfId="7215"/>
    <cellStyle name="Calculation 12 22 11 4" xfId="7216"/>
    <cellStyle name="Calculation 12 22 11 5" xfId="7217"/>
    <cellStyle name="Calculation 12 22 12" xfId="7218"/>
    <cellStyle name="Calculation 12 22 12 2" xfId="7219"/>
    <cellStyle name="Calculation 12 22 12 2 2" xfId="7220"/>
    <cellStyle name="Calculation 12 22 12 2 3" xfId="7221"/>
    <cellStyle name="Calculation 12 22 12 3" xfId="7222"/>
    <cellStyle name="Calculation 12 22 12 3 2" xfId="7223"/>
    <cellStyle name="Calculation 12 22 12 4" xfId="7224"/>
    <cellStyle name="Calculation 12 22 12 5" xfId="7225"/>
    <cellStyle name="Calculation 12 22 13" xfId="7226"/>
    <cellStyle name="Calculation 12 22 13 2" xfId="7227"/>
    <cellStyle name="Calculation 12 22 13 2 2" xfId="7228"/>
    <cellStyle name="Calculation 12 22 13 2 3" xfId="7229"/>
    <cellStyle name="Calculation 12 22 13 3" xfId="7230"/>
    <cellStyle name="Calculation 12 22 13 3 2" xfId="7231"/>
    <cellStyle name="Calculation 12 22 13 4" xfId="7232"/>
    <cellStyle name="Calculation 12 22 13 5" xfId="7233"/>
    <cellStyle name="Calculation 12 22 14" xfId="7234"/>
    <cellStyle name="Calculation 12 22 14 2" xfId="7235"/>
    <cellStyle name="Calculation 12 22 14 2 2" xfId="7236"/>
    <cellStyle name="Calculation 12 22 14 2 3" xfId="7237"/>
    <cellStyle name="Calculation 12 22 14 3" xfId="7238"/>
    <cellStyle name="Calculation 12 22 14 3 2" xfId="7239"/>
    <cellStyle name="Calculation 12 22 14 4" xfId="7240"/>
    <cellStyle name="Calculation 12 22 14 5" xfId="7241"/>
    <cellStyle name="Calculation 12 22 15" xfId="7242"/>
    <cellStyle name="Calculation 12 22 15 2" xfId="7243"/>
    <cellStyle name="Calculation 12 22 15 2 2" xfId="7244"/>
    <cellStyle name="Calculation 12 22 15 2 3" xfId="7245"/>
    <cellStyle name="Calculation 12 22 15 3" xfId="7246"/>
    <cellStyle name="Calculation 12 22 15 3 2" xfId="7247"/>
    <cellStyle name="Calculation 12 22 15 4" xfId="7248"/>
    <cellStyle name="Calculation 12 22 15 5" xfId="7249"/>
    <cellStyle name="Calculation 12 22 16" xfId="7250"/>
    <cellStyle name="Calculation 12 22 16 2" xfId="7251"/>
    <cellStyle name="Calculation 12 22 16 2 2" xfId="7252"/>
    <cellStyle name="Calculation 12 22 16 2 3" xfId="7253"/>
    <cellStyle name="Calculation 12 22 16 3" xfId="7254"/>
    <cellStyle name="Calculation 12 22 16 3 2" xfId="7255"/>
    <cellStyle name="Calculation 12 22 16 4" xfId="7256"/>
    <cellStyle name="Calculation 12 22 16 5" xfId="7257"/>
    <cellStyle name="Calculation 12 22 17" xfId="7258"/>
    <cellStyle name="Calculation 12 22 17 2" xfId="7259"/>
    <cellStyle name="Calculation 12 22 17 2 2" xfId="7260"/>
    <cellStyle name="Calculation 12 22 17 2 3" xfId="7261"/>
    <cellStyle name="Calculation 12 22 17 3" xfId="7262"/>
    <cellStyle name="Calculation 12 22 17 3 2" xfId="7263"/>
    <cellStyle name="Calculation 12 22 17 4" xfId="7264"/>
    <cellStyle name="Calculation 12 22 17 5" xfId="7265"/>
    <cellStyle name="Calculation 12 22 18" xfId="7266"/>
    <cellStyle name="Calculation 12 22 18 2" xfId="7267"/>
    <cellStyle name="Calculation 12 22 18 2 2" xfId="7268"/>
    <cellStyle name="Calculation 12 22 18 2 3" xfId="7269"/>
    <cellStyle name="Calculation 12 22 18 3" xfId="7270"/>
    <cellStyle name="Calculation 12 22 18 3 2" xfId="7271"/>
    <cellStyle name="Calculation 12 22 18 4" xfId="7272"/>
    <cellStyle name="Calculation 12 22 18 5" xfId="7273"/>
    <cellStyle name="Calculation 12 22 19" xfId="7274"/>
    <cellStyle name="Calculation 12 22 19 2" xfId="7275"/>
    <cellStyle name="Calculation 12 22 19 2 2" xfId="7276"/>
    <cellStyle name="Calculation 12 22 19 2 3" xfId="7277"/>
    <cellStyle name="Calculation 12 22 19 3" xfId="7278"/>
    <cellStyle name="Calculation 12 22 19 3 2" xfId="7279"/>
    <cellStyle name="Calculation 12 22 19 4" xfId="7280"/>
    <cellStyle name="Calculation 12 22 19 5" xfId="7281"/>
    <cellStyle name="Calculation 12 22 2" xfId="7282"/>
    <cellStyle name="Calculation 12 22 2 2" xfId="7283"/>
    <cellStyle name="Calculation 12 22 2 2 2" xfId="7284"/>
    <cellStyle name="Calculation 12 22 2 2 3" xfId="7285"/>
    <cellStyle name="Calculation 12 22 2 3" xfId="7286"/>
    <cellStyle name="Calculation 12 22 2 3 2" xfId="7287"/>
    <cellStyle name="Calculation 12 22 2 4" xfId="7288"/>
    <cellStyle name="Calculation 12 22 2 5" xfId="7289"/>
    <cellStyle name="Calculation 12 22 20" xfId="7290"/>
    <cellStyle name="Calculation 12 22 20 2" xfId="7291"/>
    <cellStyle name="Calculation 12 22 20 2 2" xfId="7292"/>
    <cellStyle name="Calculation 12 22 20 2 3" xfId="7293"/>
    <cellStyle name="Calculation 12 22 20 3" xfId="7294"/>
    <cellStyle name="Calculation 12 22 20 4" xfId="7295"/>
    <cellStyle name="Calculation 12 22 20 5" xfId="7296"/>
    <cellStyle name="Calculation 12 22 21" xfId="7297"/>
    <cellStyle name="Calculation 12 22 21 2" xfId="7298"/>
    <cellStyle name="Calculation 12 22 22" xfId="7299"/>
    <cellStyle name="Calculation 12 22 22 2" xfId="7300"/>
    <cellStyle name="Calculation 12 22 3" xfId="7301"/>
    <cellStyle name="Calculation 12 22 3 2" xfId="7302"/>
    <cellStyle name="Calculation 12 22 3 2 2" xfId="7303"/>
    <cellStyle name="Calculation 12 22 3 2 3" xfId="7304"/>
    <cellStyle name="Calculation 12 22 3 3" xfId="7305"/>
    <cellStyle name="Calculation 12 22 3 3 2" xfId="7306"/>
    <cellStyle name="Calculation 12 22 3 4" xfId="7307"/>
    <cellStyle name="Calculation 12 22 3 5" xfId="7308"/>
    <cellStyle name="Calculation 12 22 4" xfId="7309"/>
    <cellStyle name="Calculation 12 22 4 2" xfId="7310"/>
    <cellStyle name="Calculation 12 22 4 2 2" xfId="7311"/>
    <cellStyle name="Calculation 12 22 4 2 3" xfId="7312"/>
    <cellStyle name="Calculation 12 22 4 3" xfId="7313"/>
    <cellStyle name="Calculation 12 22 4 3 2" xfId="7314"/>
    <cellStyle name="Calculation 12 22 4 4" xfId="7315"/>
    <cellStyle name="Calculation 12 22 4 5" xfId="7316"/>
    <cellStyle name="Calculation 12 22 5" xfId="7317"/>
    <cellStyle name="Calculation 12 22 5 2" xfId="7318"/>
    <cellStyle name="Calculation 12 22 5 2 2" xfId="7319"/>
    <cellStyle name="Calculation 12 22 5 2 3" xfId="7320"/>
    <cellStyle name="Calculation 12 22 5 3" xfId="7321"/>
    <cellStyle name="Calculation 12 22 5 3 2" xfId="7322"/>
    <cellStyle name="Calculation 12 22 5 4" xfId="7323"/>
    <cellStyle name="Calculation 12 22 5 5" xfId="7324"/>
    <cellStyle name="Calculation 12 22 6" xfId="7325"/>
    <cellStyle name="Calculation 12 22 6 2" xfId="7326"/>
    <cellStyle name="Calculation 12 22 6 2 2" xfId="7327"/>
    <cellStyle name="Calculation 12 22 6 2 3" xfId="7328"/>
    <cellStyle name="Calculation 12 22 6 3" xfId="7329"/>
    <cellStyle name="Calculation 12 22 6 3 2" xfId="7330"/>
    <cellStyle name="Calculation 12 22 6 4" xfId="7331"/>
    <cellStyle name="Calculation 12 22 6 5" xfId="7332"/>
    <cellStyle name="Calculation 12 22 7" xfId="7333"/>
    <cellStyle name="Calculation 12 22 7 2" xfId="7334"/>
    <cellStyle name="Calculation 12 22 7 2 2" xfId="7335"/>
    <cellStyle name="Calculation 12 22 7 2 3" xfId="7336"/>
    <cellStyle name="Calculation 12 22 7 3" xfId="7337"/>
    <cellStyle name="Calculation 12 22 7 3 2" xfId="7338"/>
    <cellStyle name="Calculation 12 22 7 4" xfId="7339"/>
    <cellStyle name="Calculation 12 22 7 5" xfId="7340"/>
    <cellStyle name="Calculation 12 22 8" xfId="7341"/>
    <cellStyle name="Calculation 12 22 8 2" xfId="7342"/>
    <cellStyle name="Calculation 12 22 8 2 2" xfId="7343"/>
    <cellStyle name="Calculation 12 22 8 2 3" xfId="7344"/>
    <cellStyle name="Calculation 12 22 8 3" xfId="7345"/>
    <cellStyle name="Calculation 12 22 8 3 2" xfId="7346"/>
    <cellStyle name="Calculation 12 22 8 4" xfId="7347"/>
    <cellStyle name="Calculation 12 22 8 5" xfId="7348"/>
    <cellStyle name="Calculation 12 22 9" xfId="7349"/>
    <cellStyle name="Calculation 12 22 9 2" xfId="7350"/>
    <cellStyle name="Calculation 12 22 9 2 2" xfId="7351"/>
    <cellStyle name="Calculation 12 22 9 2 3" xfId="7352"/>
    <cellStyle name="Calculation 12 22 9 3" xfId="7353"/>
    <cellStyle name="Calculation 12 22 9 3 2" xfId="7354"/>
    <cellStyle name="Calculation 12 22 9 4" xfId="7355"/>
    <cellStyle name="Calculation 12 22 9 5" xfId="7356"/>
    <cellStyle name="Calculation 12 23" xfId="7357"/>
    <cellStyle name="Calculation 12 23 10" xfId="7358"/>
    <cellStyle name="Calculation 12 23 10 2" xfId="7359"/>
    <cellStyle name="Calculation 12 23 10 2 2" xfId="7360"/>
    <cellStyle name="Calculation 12 23 10 2 3" xfId="7361"/>
    <cellStyle name="Calculation 12 23 10 3" xfId="7362"/>
    <cellStyle name="Calculation 12 23 10 3 2" xfId="7363"/>
    <cellStyle name="Calculation 12 23 10 4" xfId="7364"/>
    <cellStyle name="Calculation 12 23 10 5" xfId="7365"/>
    <cellStyle name="Calculation 12 23 11" xfId="7366"/>
    <cellStyle name="Calculation 12 23 11 2" xfId="7367"/>
    <cellStyle name="Calculation 12 23 11 2 2" xfId="7368"/>
    <cellStyle name="Calculation 12 23 11 2 3" xfId="7369"/>
    <cellStyle name="Calculation 12 23 11 3" xfId="7370"/>
    <cellStyle name="Calculation 12 23 11 3 2" xfId="7371"/>
    <cellStyle name="Calculation 12 23 11 4" xfId="7372"/>
    <cellStyle name="Calculation 12 23 11 5" xfId="7373"/>
    <cellStyle name="Calculation 12 23 12" xfId="7374"/>
    <cellStyle name="Calculation 12 23 12 2" xfId="7375"/>
    <cellStyle name="Calculation 12 23 12 2 2" xfId="7376"/>
    <cellStyle name="Calculation 12 23 12 2 3" xfId="7377"/>
    <cellStyle name="Calculation 12 23 12 3" xfId="7378"/>
    <cellStyle name="Calculation 12 23 12 3 2" xfId="7379"/>
    <cellStyle name="Calculation 12 23 12 4" xfId="7380"/>
    <cellStyle name="Calculation 12 23 12 5" xfId="7381"/>
    <cellStyle name="Calculation 12 23 13" xfId="7382"/>
    <cellStyle name="Calculation 12 23 13 2" xfId="7383"/>
    <cellStyle name="Calculation 12 23 13 2 2" xfId="7384"/>
    <cellStyle name="Calculation 12 23 13 2 3" xfId="7385"/>
    <cellStyle name="Calculation 12 23 13 3" xfId="7386"/>
    <cellStyle name="Calculation 12 23 13 3 2" xfId="7387"/>
    <cellStyle name="Calculation 12 23 13 4" xfId="7388"/>
    <cellStyle name="Calculation 12 23 13 5" xfId="7389"/>
    <cellStyle name="Calculation 12 23 14" xfId="7390"/>
    <cellStyle name="Calculation 12 23 14 2" xfId="7391"/>
    <cellStyle name="Calculation 12 23 14 2 2" xfId="7392"/>
    <cellStyle name="Calculation 12 23 14 2 3" xfId="7393"/>
    <cellStyle name="Calculation 12 23 14 3" xfId="7394"/>
    <cellStyle name="Calculation 12 23 14 3 2" xfId="7395"/>
    <cellStyle name="Calculation 12 23 14 4" xfId="7396"/>
    <cellStyle name="Calculation 12 23 14 5" xfId="7397"/>
    <cellStyle name="Calculation 12 23 15" xfId="7398"/>
    <cellStyle name="Calculation 12 23 15 2" xfId="7399"/>
    <cellStyle name="Calculation 12 23 15 2 2" xfId="7400"/>
    <cellStyle name="Calculation 12 23 15 2 3" xfId="7401"/>
    <cellStyle name="Calculation 12 23 15 3" xfId="7402"/>
    <cellStyle name="Calculation 12 23 15 3 2" xfId="7403"/>
    <cellStyle name="Calculation 12 23 15 4" xfId="7404"/>
    <cellStyle name="Calculation 12 23 15 5" xfId="7405"/>
    <cellStyle name="Calculation 12 23 16" xfId="7406"/>
    <cellStyle name="Calculation 12 23 16 2" xfId="7407"/>
    <cellStyle name="Calculation 12 23 16 2 2" xfId="7408"/>
    <cellStyle name="Calculation 12 23 16 2 3" xfId="7409"/>
    <cellStyle name="Calculation 12 23 16 3" xfId="7410"/>
    <cellStyle name="Calculation 12 23 16 3 2" xfId="7411"/>
    <cellStyle name="Calculation 12 23 16 4" xfId="7412"/>
    <cellStyle name="Calculation 12 23 16 5" xfId="7413"/>
    <cellStyle name="Calculation 12 23 17" xfId="7414"/>
    <cellStyle name="Calculation 12 23 17 2" xfId="7415"/>
    <cellStyle name="Calculation 12 23 17 2 2" xfId="7416"/>
    <cellStyle name="Calculation 12 23 17 2 3" xfId="7417"/>
    <cellStyle name="Calculation 12 23 17 3" xfId="7418"/>
    <cellStyle name="Calculation 12 23 17 3 2" xfId="7419"/>
    <cellStyle name="Calculation 12 23 17 4" xfId="7420"/>
    <cellStyle name="Calculation 12 23 17 5" xfId="7421"/>
    <cellStyle name="Calculation 12 23 18" xfId="7422"/>
    <cellStyle name="Calculation 12 23 18 2" xfId="7423"/>
    <cellStyle name="Calculation 12 23 18 2 2" xfId="7424"/>
    <cellStyle name="Calculation 12 23 18 2 3" xfId="7425"/>
    <cellStyle name="Calculation 12 23 18 3" xfId="7426"/>
    <cellStyle name="Calculation 12 23 18 3 2" xfId="7427"/>
    <cellStyle name="Calculation 12 23 18 4" xfId="7428"/>
    <cellStyle name="Calculation 12 23 18 5" xfId="7429"/>
    <cellStyle name="Calculation 12 23 19" xfId="7430"/>
    <cellStyle name="Calculation 12 23 19 2" xfId="7431"/>
    <cellStyle name="Calculation 12 23 19 2 2" xfId="7432"/>
    <cellStyle name="Calculation 12 23 19 2 3" xfId="7433"/>
    <cellStyle name="Calculation 12 23 19 3" xfId="7434"/>
    <cellStyle name="Calculation 12 23 19 3 2" xfId="7435"/>
    <cellStyle name="Calculation 12 23 19 4" xfId="7436"/>
    <cellStyle name="Calculation 12 23 19 5" xfId="7437"/>
    <cellStyle name="Calculation 12 23 2" xfId="7438"/>
    <cellStyle name="Calculation 12 23 2 2" xfId="7439"/>
    <cellStyle name="Calculation 12 23 2 2 2" xfId="7440"/>
    <cellStyle name="Calculation 12 23 2 2 3" xfId="7441"/>
    <cellStyle name="Calculation 12 23 2 3" xfId="7442"/>
    <cellStyle name="Calculation 12 23 2 3 2" xfId="7443"/>
    <cellStyle name="Calculation 12 23 2 4" xfId="7444"/>
    <cellStyle name="Calculation 12 23 2 5" xfId="7445"/>
    <cellStyle name="Calculation 12 23 20" xfId="7446"/>
    <cellStyle name="Calculation 12 23 20 2" xfId="7447"/>
    <cellStyle name="Calculation 12 23 20 2 2" xfId="7448"/>
    <cellStyle name="Calculation 12 23 20 2 3" xfId="7449"/>
    <cellStyle name="Calculation 12 23 20 3" xfId="7450"/>
    <cellStyle name="Calculation 12 23 20 4" xfId="7451"/>
    <cellStyle name="Calculation 12 23 20 5" xfId="7452"/>
    <cellStyle name="Calculation 12 23 21" xfId="7453"/>
    <cellStyle name="Calculation 12 23 21 2" xfId="7454"/>
    <cellStyle name="Calculation 12 23 22" xfId="7455"/>
    <cellStyle name="Calculation 12 23 22 2" xfId="7456"/>
    <cellStyle name="Calculation 12 23 3" xfId="7457"/>
    <cellStyle name="Calculation 12 23 3 2" xfId="7458"/>
    <cellStyle name="Calculation 12 23 3 2 2" xfId="7459"/>
    <cellStyle name="Calculation 12 23 3 2 3" xfId="7460"/>
    <cellStyle name="Calculation 12 23 3 3" xfId="7461"/>
    <cellStyle name="Calculation 12 23 3 3 2" xfId="7462"/>
    <cellStyle name="Calculation 12 23 3 4" xfId="7463"/>
    <cellStyle name="Calculation 12 23 3 5" xfId="7464"/>
    <cellStyle name="Calculation 12 23 4" xfId="7465"/>
    <cellStyle name="Calculation 12 23 4 2" xfId="7466"/>
    <cellStyle name="Calculation 12 23 4 2 2" xfId="7467"/>
    <cellStyle name="Calculation 12 23 4 2 3" xfId="7468"/>
    <cellStyle name="Calculation 12 23 4 3" xfId="7469"/>
    <cellStyle name="Calculation 12 23 4 3 2" xfId="7470"/>
    <cellStyle name="Calculation 12 23 4 4" xfId="7471"/>
    <cellStyle name="Calculation 12 23 4 5" xfId="7472"/>
    <cellStyle name="Calculation 12 23 5" xfId="7473"/>
    <cellStyle name="Calculation 12 23 5 2" xfId="7474"/>
    <cellStyle name="Calculation 12 23 5 2 2" xfId="7475"/>
    <cellStyle name="Calculation 12 23 5 2 3" xfId="7476"/>
    <cellStyle name="Calculation 12 23 5 3" xfId="7477"/>
    <cellStyle name="Calculation 12 23 5 3 2" xfId="7478"/>
    <cellStyle name="Calculation 12 23 5 4" xfId="7479"/>
    <cellStyle name="Calculation 12 23 5 5" xfId="7480"/>
    <cellStyle name="Calculation 12 23 6" xfId="7481"/>
    <cellStyle name="Calculation 12 23 6 2" xfId="7482"/>
    <cellStyle name="Calculation 12 23 6 2 2" xfId="7483"/>
    <cellStyle name="Calculation 12 23 6 2 3" xfId="7484"/>
    <cellStyle name="Calculation 12 23 6 3" xfId="7485"/>
    <cellStyle name="Calculation 12 23 6 3 2" xfId="7486"/>
    <cellStyle name="Calculation 12 23 6 4" xfId="7487"/>
    <cellStyle name="Calculation 12 23 6 5" xfId="7488"/>
    <cellStyle name="Calculation 12 23 7" xfId="7489"/>
    <cellStyle name="Calculation 12 23 7 2" xfId="7490"/>
    <cellStyle name="Calculation 12 23 7 2 2" xfId="7491"/>
    <cellStyle name="Calculation 12 23 7 2 3" xfId="7492"/>
    <cellStyle name="Calculation 12 23 7 3" xfId="7493"/>
    <cellStyle name="Calculation 12 23 7 3 2" xfId="7494"/>
    <cellStyle name="Calculation 12 23 7 4" xfId="7495"/>
    <cellStyle name="Calculation 12 23 7 5" xfId="7496"/>
    <cellStyle name="Calculation 12 23 8" xfId="7497"/>
    <cellStyle name="Calculation 12 23 8 2" xfId="7498"/>
    <cellStyle name="Calculation 12 23 8 2 2" xfId="7499"/>
    <cellStyle name="Calculation 12 23 8 2 3" xfId="7500"/>
    <cellStyle name="Calculation 12 23 8 3" xfId="7501"/>
    <cellStyle name="Calculation 12 23 8 3 2" xfId="7502"/>
    <cellStyle name="Calculation 12 23 8 4" xfId="7503"/>
    <cellStyle name="Calculation 12 23 8 5" xfId="7504"/>
    <cellStyle name="Calculation 12 23 9" xfId="7505"/>
    <cellStyle name="Calculation 12 23 9 2" xfId="7506"/>
    <cellStyle name="Calculation 12 23 9 2 2" xfId="7507"/>
    <cellStyle name="Calculation 12 23 9 2 3" xfId="7508"/>
    <cellStyle name="Calculation 12 23 9 3" xfId="7509"/>
    <cellStyle name="Calculation 12 23 9 3 2" xfId="7510"/>
    <cellStyle name="Calculation 12 23 9 4" xfId="7511"/>
    <cellStyle name="Calculation 12 23 9 5" xfId="7512"/>
    <cellStyle name="Calculation 12 24" xfId="7513"/>
    <cellStyle name="Calculation 12 24 10" xfId="7514"/>
    <cellStyle name="Calculation 12 24 10 2" xfId="7515"/>
    <cellStyle name="Calculation 12 24 10 2 2" xfId="7516"/>
    <cellStyle name="Calculation 12 24 10 2 3" xfId="7517"/>
    <cellStyle name="Calculation 12 24 10 3" xfId="7518"/>
    <cellStyle name="Calculation 12 24 10 3 2" xfId="7519"/>
    <cellStyle name="Calculation 12 24 10 4" xfId="7520"/>
    <cellStyle name="Calculation 12 24 10 5" xfId="7521"/>
    <cellStyle name="Calculation 12 24 11" xfId="7522"/>
    <cellStyle name="Calculation 12 24 11 2" xfId="7523"/>
    <cellStyle name="Calculation 12 24 11 2 2" xfId="7524"/>
    <cellStyle name="Calculation 12 24 11 2 3" xfId="7525"/>
    <cellStyle name="Calculation 12 24 11 3" xfId="7526"/>
    <cellStyle name="Calculation 12 24 11 3 2" xfId="7527"/>
    <cellStyle name="Calculation 12 24 11 4" xfId="7528"/>
    <cellStyle name="Calculation 12 24 11 5" xfId="7529"/>
    <cellStyle name="Calculation 12 24 12" xfId="7530"/>
    <cellStyle name="Calculation 12 24 12 2" xfId="7531"/>
    <cellStyle name="Calculation 12 24 12 2 2" xfId="7532"/>
    <cellStyle name="Calculation 12 24 12 2 3" xfId="7533"/>
    <cellStyle name="Calculation 12 24 12 3" xfId="7534"/>
    <cellStyle name="Calculation 12 24 12 3 2" xfId="7535"/>
    <cellStyle name="Calculation 12 24 12 4" xfId="7536"/>
    <cellStyle name="Calculation 12 24 12 5" xfId="7537"/>
    <cellStyle name="Calculation 12 24 13" xfId="7538"/>
    <cellStyle name="Calculation 12 24 13 2" xfId="7539"/>
    <cellStyle name="Calculation 12 24 13 2 2" xfId="7540"/>
    <cellStyle name="Calculation 12 24 13 2 3" xfId="7541"/>
    <cellStyle name="Calculation 12 24 13 3" xfId="7542"/>
    <cellStyle name="Calculation 12 24 13 3 2" xfId="7543"/>
    <cellStyle name="Calculation 12 24 13 4" xfId="7544"/>
    <cellStyle name="Calculation 12 24 13 5" xfId="7545"/>
    <cellStyle name="Calculation 12 24 14" xfId="7546"/>
    <cellStyle name="Calculation 12 24 14 2" xfId="7547"/>
    <cellStyle name="Calculation 12 24 14 2 2" xfId="7548"/>
    <cellStyle name="Calculation 12 24 14 2 3" xfId="7549"/>
    <cellStyle name="Calculation 12 24 14 3" xfId="7550"/>
    <cellStyle name="Calculation 12 24 14 3 2" xfId="7551"/>
    <cellStyle name="Calculation 12 24 14 4" xfId="7552"/>
    <cellStyle name="Calculation 12 24 14 5" xfId="7553"/>
    <cellStyle name="Calculation 12 24 15" xfId="7554"/>
    <cellStyle name="Calculation 12 24 15 2" xfId="7555"/>
    <cellStyle name="Calculation 12 24 15 2 2" xfId="7556"/>
    <cellStyle name="Calculation 12 24 15 2 3" xfId="7557"/>
    <cellStyle name="Calculation 12 24 15 3" xfId="7558"/>
    <cellStyle name="Calculation 12 24 15 3 2" xfId="7559"/>
    <cellStyle name="Calculation 12 24 15 4" xfId="7560"/>
    <cellStyle name="Calculation 12 24 15 5" xfId="7561"/>
    <cellStyle name="Calculation 12 24 16" xfId="7562"/>
    <cellStyle name="Calculation 12 24 16 2" xfId="7563"/>
    <cellStyle name="Calculation 12 24 16 2 2" xfId="7564"/>
    <cellStyle name="Calculation 12 24 16 2 3" xfId="7565"/>
    <cellStyle name="Calculation 12 24 16 3" xfId="7566"/>
    <cellStyle name="Calculation 12 24 16 3 2" xfId="7567"/>
    <cellStyle name="Calculation 12 24 16 4" xfId="7568"/>
    <cellStyle name="Calculation 12 24 16 5" xfId="7569"/>
    <cellStyle name="Calculation 12 24 17" xfId="7570"/>
    <cellStyle name="Calculation 12 24 17 2" xfId="7571"/>
    <cellStyle name="Calculation 12 24 17 2 2" xfId="7572"/>
    <cellStyle name="Calculation 12 24 17 2 3" xfId="7573"/>
    <cellStyle name="Calculation 12 24 17 3" xfId="7574"/>
    <cellStyle name="Calculation 12 24 17 3 2" xfId="7575"/>
    <cellStyle name="Calculation 12 24 17 4" xfId="7576"/>
    <cellStyle name="Calculation 12 24 17 5" xfId="7577"/>
    <cellStyle name="Calculation 12 24 18" xfId="7578"/>
    <cellStyle name="Calculation 12 24 18 2" xfId="7579"/>
    <cellStyle name="Calculation 12 24 18 2 2" xfId="7580"/>
    <cellStyle name="Calculation 12 24 18 2 3" xfId="7581"/>
    <cellStyle name="Calculation 12 24 18 3" xfId="7582"/>
    <cellStyle name="Calculation 12 24 18 3 2" xfId="7583"/>
    <cellStyle name="Calculation 12 24 18 4" xfId="7584"/>
    <cellStyle name="Calculation 12 24 18 5" xfId="7585"/>
    <cellStyle name="Calculation 12 24 19" xfId="7586"/>
    <cellStyle name="Calculation 12 24 19 2" xfId="7587"/>
    <cellStyle name="Calculation 12 24 19 2 2" xfId="7588"/>
    <cellStyle name="Calculation 12 24 19 2 3" xfId="7589"/>
    <cellStyle name="Calculation 12 24 19 3" xfId="7590"/>
    <cellStyle name="Calculation 12 24 19 3 2" xfId="7591"/>
    <cellStyle name="Calculation 12 24 19 4" xfId="7592"/>
    <cellStyle name="Calculation 12 24 19 5" xfId="7593"/>
    <cellStyle name="Calculation 12 24 2" xfId="7594"/>
    <cellStyle name="Calculation 12 24 2 2" xfId="7595"/>
    <cellStyle name="Calculation 12 24 2 2 2" xfId="7596"/>
    <cellStyle name="Calculation 12 24 2 2 3" xfId="7597"/>
    <cellStyle name="Calculation 12 24 2 3" xfId="7598"/>
    <cellStyle name="Calculation 12 24 2 3 2" xfId="7599"/>
    <cellStyle name="Calculation 12 24 2 4" xfId="7600"/>
    <cellStyle name="Calculation 12 24 2 5" xfId="7601"/>
    <cellStyle name="Calculation 12 24 20" xfId="7602"/>
    <cellStyle name="Calculation 12 24 20 2" xfId="7603"/>
    <cellStyle name="Calculation 12 24 20 2 2" xfId="7604"/>
    <cellStyle name="Calculation 12 24 20 2 3" xfId="7605"/>
    <cellStyle name="Calculation 12 24 20 3" xfId="7606"/>
    <cellStyle name="Calculation 12 24 20 4" xfId="7607"/>
    <cellStyle name="Calculation 12 24 20 5" xfId="7608"/>
    <cellStyle name="Calculation 12 24 21" xfId="7609"/>
    <cellStyle name="Calculation 12 24 21 2" xfId="7610"/>
    <cellStyle name="Calculation 12 24 22" xfId="7611"/>
    <cellStyle name="Calculation 12 24 22 2" xfId="7612"/>
    <cellStyle name="Calculation 12 24 3" xfId="7613"/>
    <cellStyle name="Calculation 12 24 3 2" xfId="7614"/>
    <cellStyle name="Calculation 12 24 3 2 2" xfId="7615"/>
    <cellStyle name="Calculation 12 24 3 2 3" xfId="7616"/>
    <cellStyle name="Calculation 12 24 3 3" xfId="7617"/>
    <cellStyle name="Calculation 12 24 3 3 2" xfId="7618"/>
    <cellStyle name="Calculation 12 24 3 4" xfId="7619"/>
    <cellStyle name="Calculation 12 24 3 5" xfId="7620"/>
    <cellStyle name="Calculation 12 24 4" xfId="7621"/>
    <cellStyle name="Calculation 12 24 4 2" xfId="7622"/>
    <cellStyle name="Calculation 12 24 4 2 2" xfId="7623"/>
    <cellStyle name="Calculation 12 24 4 2 3" xfId="7624"/>
    <cellStyle name="Calculation 12 24 4 3" xfId="7625"/>
    <cellStyle name="Calculation 12 24 4 3 2" xfId="7626"/>
    <cellStyle name="Calculation 12 24 4 4" xfId="7627"/>
    <cellStyle name="Calculation 12 24 4 5" xfId="7628"/>
    <cellStyle name="Calculation 12 24 5" xfId="7629"/>
    <cellStyle name="Calculation 12 24 5 2" xfId="7630"/>
    <cellStyle name="Calculation 12 24 5 2 2" xfId="7631"/>
    <cellStyle name="Calculation 12 24 5 2 3" xfId="7632"/>
    <cellStyle name="Calculation 12 24 5 3" xfId="7633"/>
    <cellStyle name="Calculation 12 24 5 3 2" xfId="7634"/>
    <cellStyle name="Calculation 12 24 5 4" xfId="7635"/>
    <cellStyle name="Calculation 12 24 5 5" xfId="7636"/>
    <cellStyle name="Calculation 12 24 6" xfId="7637"/>
    <cellStyle name="Calculation 12 24 6 2" xfId="7638"/>
    <cellStyle name="Calculation 12 24 6 2 2" xfId="7639"/>
    <cellStyle name="Calculation 12 24 6 2 3" xfId="7640"/>
    <cellStyle name="Calculation 12 24 6 3" xfId="7641"/>
    <cellStyle name="Calculation 12 24 6 3 2" xfId="7642"/>
    <cellStyle name="Calculation 12 24 6 4" xfId="7643"/>
    <cellStyle name="Calculation 12 24 6 5" xfId="7644"/>
    <cellStyle name="Calculation 12 24 7" xfId="7645"/>
    <cellStyle name="Calculation 12 24 7 2" xfId="7646"/>
    <cellStyle name="Calculation 12 24 7 2 2" xfId="7647"/>
    <cellStyle name="Calculation 12 24 7 2 3" xfId="7648"/>
    <cellStyle name="Calculation 12 24 7 3" xfId="7649"/>
    <cellStyle name="Calculation 12 24 7 3 2" xfId="7650"/>
    <cellStyle name="Calculation 12 24 7 4" xfId="7651"/>
    <cellStyle name="Calculation 12 24 7 5" xfId="7652"/>
    <cellStyle name="Calculation 12 24 8" xfId="7653"/>
    <cellStyle name="Calculation 12 24 8 2" xfId="7654"/>
    <cellStyle name="Calculation 12 24 8 2 2" xfId="7655"/>
    <cellStyle name="Calculation 12 24 8 2 3" xfId="7656"/>
    <cellStyle name="Calculation 12 24 8 3" xfId="7657"/>
    <cellStyle name="Calculation 12 24 8 3 2" xfId="7658"/>
    <cellStyle name="Calculation 12 24 8 4" xfId="7659"/>
    <cellStyle name="Calculation 12 24 8 5" xfId="7660"/>
    <cellStyle name="Calculation 12 24 9" xfId="7661"/>
    <cellStyle name="Calculation 12 24 9 2" xfId="7662"/>
    <cellStyle name="Calculation 12 24 9 2 2" xfId="7663"/>
    <cellStyle name="Calculation 12 24 9 2 3" xfId="7664"/>
    <cellStyle name="Calculation 12 24 9 3" xfId="7665"/>
    <cellStyle name="Calculation 12 24 9 3 2" xfId="7666"/>
    <cellStyle name="Calculation 12 24 9 4" xfId="7667"/>
    <cellStyle name="Calculation 12 24 9 5" xfId="7668"/>
    <cellStyle name="Calculation 12 25" xfId="7669"/>
    <cellStyle name="Calculation 12 25 10" xfId="7670"/>
    <cellStyle name="Calculation 12 25 10 2" xfId="7671"/>
    <cellStyle name="Calculation 12 25 10 2 2" xfId="7672"/>
    <cellStyle name="Calculation 12 25 10 2 3" xfId="7673"/>
    <cellStyle name="Calculation 12 25 10 3" xfId="7674"/>
    <cellStyle name="Calculation 12 25 10 3 2" xfId="7675"/>
    <cellStyle name="Calculation 12 25 10 4" xfId="7676"/>
    <cellStyle name="Calculation 12 25 10 5" xfId="7677"/>
    <cellStyle name="Calculation 12 25 11" xfId="7678"/>
    <cellStyle name="Calculation 12 25 11 2" xfId="7679"/>
    <cellStyle name="Calculation 12 25 11 2 2" xfId="7680"/>
    <cellStyle name="Calculation 12 25 11 2 3" xfId="7681"/>
    <cellStyle name="Calculation 12 25 11 3" xfId="7682"/>
    <cellStyle name="Calculation 12 25 11 3 2" xfId="7683"/>
    <cellStyle name="Calculation 12 25 11 4" xfId="7684"/>
    <cellStyle name="Calculation 12 25 11 5" xfId="7685"/>
    <cellStyle name="Calculation 12 25 12" xfId="7686"/>
    <cellStyle name="Calculation 12 25 12 2" xfId="7687"/>
    <cellStyle name="Calculation 12 25 12 2 2" xfId="7688"/>
    <cellStyle name="Calculation 12 25 12 2 3" xfId="7689"/>
    <cellStyle name="Calculation 12 25 12 3" xfId="7690"/>
    <cellStyle name="Calculation 12 25 12 3 2" xfId="7691"/>
    <cellStyle name="Calculation 12 25 12 4" xfId="7692"/>
    <cellStyle name="Calculation 12 25 12 5" xfId="7693"/>
    <cellStyle name="Calculation 12 25 13" xfId="7694"/>
    <cellStyle name="Calculation 12 25 13 2" xfId="7695"/>
    <cellStyle name="Calculation 12 25 13 2 2" xfId="7696"/>
    <cellStyle name="Calculation 12 25 13 2 3" xfId="7697"/>
    <cellStyle name="Calculation 12 25 13 3" xfId="7698"/>
    <cellStyle name="Calculation 12 25 13 3 2" xfId="7699"/>
    <cellStyle name="Calculation 12 25 13 4" xfId="7700"/>
    <cellStyle name="Calculation 12 25 13 5" xfId="7701"/>
    <cellStyle name="Calculation 12 25 14" xfId="7702"/>
    <cellStyle name="Calculation 12 25 14 2" xfId="7703"/>
    <cellStyle name="Calculation 12 25 14 2 2" xfId="7704"/>
    <cellStyle name="Calculation 12 25 14 2 3" xfId="7705"/>
    <cellStyle name="Calculation 12 25 14 3" xfId="7706"/>
    <cellStyle name="Calculation 12 25 14 3 2" xfId="7707"/>
    <cellStyle name="Calculation 12 25 14 4" xfId="7708"/>
    <cellStyle name="Calculation 12 25 14 5" xfId="7709"/>
    <cellStyle name="Calculation 12 25 15" xfId="7710"/>
    <cellStyle name="Calculation 12 25 15 2" xfId="7711"/>
    <cellStyle name="Calculation 12 25 15 2 2" xfId="7712"/>
    <cellStyle name="Calculation 12 25 15 2 3" xfId="7713"/>
    <cellStyle name="Calculation 12 25 15 3" xfId="7714"/>
    <cellStyle name="Calculation 12 25 15 3 2" xfId="7715"/>
    <cellStyle name="Calculation 12 25 15 4" xfId="7716"/>
    <cellStyle name="Calculation 12 25 15 5" xfId="7717"/>
    <cellStyle name="Calculation 12 25 16" xfId="7718"/>
    <cellStyle name="Calculation 12 25 16 2" xfId="7719"/>
    <cellStyle name="Calculation 12 25 16 2 2" xfId="7720"/>
    <cellStyle name="Calculation 12 25 16 2 3" xfId="7721"/>
    <cellStyle name="Calculation 12 25 16 3" xfId="7722"/>
    <cellStyle name="Calculation 12 25 16 3 2" xfId="7723"/>
    <cellStyle name="Calculation 12 25 16 4" xfId="7724"/>
    <cellStyle name="Calculation 12 25 16 5" xfId="7725"/>
    <cellStyle name="Calculation 12 25 17" xfId="7726"/>
    <cellStyle name="Calculation 12 25 17 2" xfId="7727"/>
    <cellStyle name="Calculation 12 25 17 2 2" xfId="7728"/>
    <cellStyle name="Calculation 12 25 17 2 3" xfId="7729"/>
    <cellStyle name="Calculation 12 25 17 3" xfId="7730"/>
    <cellStyle name="Calculation 12 25 17 3 2" xfId="7731"/>
    <cellStyle name="Calculation 12 25 17 4" xfId="7732"/>
    <cellStyle name="Calculation 12 25 17 5" xfId="7733"/>
    <cellStyle name="Calculation 12 25 18" xfId="7734"/>
    <cellStyle name="Calculation 12 25 18 2" xfId="7735"/>
    <cellStyle name="Calculation 12 25 18 2 2" xfId="7736"/>
    <cellStyle name="Calculation 12 25 18 2 3" xfId="7737"/>
    <cellStyle name="Calculation 12 25 18 3" xfId="7738"/>
    <cellStyle name="Calculation 12 25 18 3 2" xfId="7739"/>
    <cellStyle name="Calculation 12 25 18 4" xfId="7740"/>
    <cellStyle name="Calculation 12 25 18 5" xfId="7741"/>
    <cellStyle name="Calculation 12 25 19" xfId="7742"/>
    <cellStyle name="Calculation 12 25 19 2" xfId="7743"/>
    <cellStyle name="Calculation 12 25 19 2 2" xfId="7744"/>
    <cellStyle name="Calculation 12 25 19 2 3" xfId="7745"/>
    <cellStyle name="Calculation 12 25 19 3" xfId="7746"/>
    <cellStyle name="Calculation 12 25 19 3 2" xfId="7747"/>
    <cellStyle name="Calculation 12 25 19 4" xfId="7748"/>
    <cellStyle name="Calculation 12 25 19 5" xfId="7749"/>
    <cellStyle name="Calculation 12 25 2" xfId="7750"/>
    <cellStyle name="Calculation 12 25 2 2" xfId="7751"/>
    <cellStyle name="Calculation 12 25 2 2 2" xfId="7752"/>
    <cellStyle name="Calculation 12 25 2 2 3" xfId="7753"/>
    <cellStyle name="Calculation 12 25 2 3" xfId="7754"/>
    <cellStyle name="Calculation 12 25 2 3 2" xfId="7755"/>
    <cellStyle name="Calculation 12 25 2 4" xfId="7756"/>
    <cellStyle name="Calculation 12 25 2 5" xfId="7757"/>
    <cellStyle name="Calculation 12 25 20" xfId="7758"/>
    <cellStyle name="Calculation 12 25 20 2" xfId="7759"/>
    <cellStyle name="Calculation 12 25 20 2 2" xfId="7760"/>
    <cellStyle name="Calculation 12 25 20 2 3" xfId="7761"/>
    <cellStyle name="Calculation 12 25 20 3" xfId="7762"/>
    <cellStyle name="Calculation 12 25 20 4" xfId="7763"/>
    <cellStyle name="Calculation 12 25 20 5" xfId="7764"/>
    <cellStyle name="Calculation 12 25 21" xfId="7765"/>
    <cellStyle name="Calculation 12 25 21 2" xfId="7766"/>
    <cellStyle name="Calculation 12 25 22" xfId="7767"/>
    <cellStyle name="Calculation 12 25 22 2" xfId="7768"/>
    <cellStyle name="Calculation 12 25 3" xfId="7769"/>
    <cellStyle name="Calculation 12 25 3 2" xfId="7770"/>
    <cellStyle name="Calculation 12 25 3 2 2" xfId="7771"/>
    <cellStyle name="Calculation 12 25 3 2 3" xfId="7772"/>
    <cellStyle name="Calculation 12 25 3 3" xfId="7773"/>
    <cellStyle name="Calculation 12 25 3 3 2" xfId="7774"/>
    <cellStyle name="Calculation 12 25 3 4" xfId="7775"/>
    <cellStyle name="Calculation 12 25 3 5" xfId="7776"/>
    <cellStyle name="Calculation 12 25 4" xfId="7777"/>
    <cellStyle name="Calculation 12 25 4 2" xfId="7778"/>
    <cellStyle name="Calculation 12 25 4 2 2" xfId="7779"/>
    <cellStyle name="Calculation 12 25 4 2 3" xfId="7780"/>
    <cellStyle name="Calculation 12 25 4 3" xfId="7781"/>
    <cellStyle name="Calculation 12 25 4 3 2" xfId="7782"/>
    <cellStyle name="Calculation 12 25 4 4" xfId="7783"/>
    <cellStyle name="Calculation 12 25 4 5" xfId="7784"/>
    <cellStyle name="Calculation 12 25 5" xfId="7785"/>
    <cellStyle name="Calculation 12 25 5 2" xfId="7786"/>
    <cellStyle name="Calculation 12 25 5 2 2" xfId="7787"/>
    <cellStyle name="Calculation 12 25 5 2 3" xfId="7788"/>
    <cellStyle name="Calculation 12 25 5 3" xfId="7789"/>
    <cellStyle name="Calculation 12 25 5 3 2" xfId="7790"/>
    <cellStyle name="Calculation 12 25 5 4" xfId="7791"/>
    <cellStyle name="Calculation 12 25 5 5" xfId="7792"/>
    <cellStyle name="Calculation 12 25 6" xfId="7793"/>
    <cellStyle name="Calculation 12 25 6 2" xfId="7794"/>
    <cellStyle name="Calculation 12 25 6 2 2" xfId="7795"/>
    <cellStyle name="Calculation 12 25 6 2 3" xfId="7796"/>
    <cellStyle name="Calculation 12 25 6 3" xfId="7797"/>
    <cellStyle name="Calculation 12 25 6 3 2" xfId="7798"/>
    <cellStyle name="Calculation 12 25 6 4" xfId="7799"/>
    <cellStyle name="Calculation 12 25 6 5" xfId="7800"/>
    <cellStyle name="Calculation 12 25 7" xfId="7801"/>
    <cellStyle name="Calculation 12 25 7 2" xfId="7802"/>
    <cellStyle name="Calculation 12 25 7 2 2" xfId="7803"/>
    <cellStyle name="Calculation 12 25 7 2 3" xfId="7804"/>
    <cellStyle name="Calculation 12 25 7 3" xfId="7805"/>
    <cellStyle name="Calculation 12 25 7 3 2" xfId="7806"/>
    <cellStyle name="Calculation 12 25 7 4" xfId="7807"/>
    <cellStyle name="Calculation 12 25 7 5" xfId="7808"/>
    <cellStyle name="Calculation 12 25 8" xfId="7809"/>
    <cellStyle name="Calculation 12 25 8 2" xfId="7810"/>
    <cellStyle name="Calculation 12 25 8 2 2" xfId="7811"/>
    <cellStyle name="Calculation 12 25 8 2 3" xfId="7812"/>
    <cellStyle name="Calculation 12 25 8 3" xfId="7813"/>
    <cellStyle name="Calculation 12 25 8 3 2" xfId="7814"/>
    <cellStyle name="Calculation 12 25 8 4" xfId="7815"/>
    <cellStyle name="Calculation 12 25 8 5" xfId="7816"/>
    <cellStyle name="Calculation 12 25 9" xfId="7817"/>
    <cellStyle name="Calculation 12 25 9 2" xfId="7818"/>
    <cellStyle name="Calculation 12 25 9 2 2" xfId="7819"/>
    <cellStyle name="Calculation 12 25 9 2 3" xfId="7820"/>
    <cellStyle name="Calculation 12 25 9 3" xfId="7821"/>
    <cellStyle name="Calculation 12 25 9 3 2" xfId="7822"/>
    <cellStyle name="Calculation 12 25 9 4" xfId="7823"/>
    <cellStyle name="Calculation 12 25 9 5" xfId="7824"/>
    <cellStyle name="Calculation 12 26" xfId="7825"/>
    <cellStyle name="Calculation 12 26 10" xfId="7826"/>
    <cellStyle name="Calculation 12 26 10 2" xfId="7827"/>
    <cellStyle name="Calculation 12 26 10 2 2" xfId="7828"/>
    <cellStyle name="Calculation 12 26 10 2 3" xfId="7829"/>
    <cellStyle name="Calculation 12 26 10 3" xfId="7830"/>
    <cellStyle name="Calculation 12 26 10 3 2" xfId="7831"/>
    <cellStyle name="Calculation 12 26 10 4" xfId="7832"/>
    <cellStyle name="Calculation 12 26 10 5" xfId="7833"/>
    <cellStyle name="Calculation 12 26 11" xfId="7834"/>
    <cellStyle name="Calculation 12 26 11 2" xfId="7835"/>
    <cellStyle name="Calculation 12 26 11 2 2" xfId="7836"/>
    <cellStyle name="Calculation 12 26 11 2 3" xfId="7837"/>
    <cellStyle name="Calculation 12 26 11 3" xfId="7838"/>
    <cellStyle name="Calculation 12 26 11 3 2" xfId="7839"/>
    <cellStyle name="Calculation 12 26 11 4" xfId="7840"/>
    <cellStyle name="Calculation 12 26 11 5" xfId="7841"/>
    <cellStyle name="Calculation 12 26 12" xfId="7842"/>
    <cellStyle name="Calculation 12 26 12 2" xfId="7843"/>
    <cellStyle name="Calculation 12 26 12 2 2" xfId="7844"/>
    <cellStyle name="Calculation 12 26 12 2 3" xfId="7845"/>
    <cellStyle name="Calculation 12 26 12 3" xfId="7846"/>
    <cellStyle name="Calculation 12 26 12 3 2" xfId="7847"/>
    <cellStyle name="Calculation 12 26 12 4" xfId="7848"/>
    <cellStyle name="Calculation 12 26 12 5" xfId="7849"/>
    <cellStyle name="Calculation 12 26 13" xfId="7850"/>
    <cellStyle name="Calculation 12 26 13 2" xfId="7851"/>
    <cellStyle name="Calculation 12 26 13 2 2" xfId="7852"/>
    <cellStyle name="Calculation 12 26 13 2 3" xfId="7853"/>
    <cellStyle name="Calculation 12 26 13 3" xfId="7854"/>
    <cellStyle name="Calculation 12 26 13 3 2" xfId="7855"/>
    <cellStyle name="Calculation 12 26 13 4" xfId="7856"/>
    <cellStyle name="Calculation 12 26 13 5" xfId="7857"/>
    <cellStyle name="Calculation 12 26 14" xfId="7858"/>
    <cellStyle name="Calculation 12 26 14 2" xfId="7859"/>
    <cellStyle name="Calculation 12 26 14 2 2" xfId="7860"/>
    <cellStyle name="Calculation 12 26 14 2 3" xfId="7861"/>
    <cellStyle name="Calculation 12 26 14 3" xfId="7862"/>
    <cellStyle name="Calculation 12 26 14 3 2" xfId="7863"/>
    <cellStyle name="Calculation 12 26 14 4" xfId="7864"/>
    <cellStyle name="Calculation 12 26 14 5" xfId="7865"/>
    <cellStyle name="Calculation 12 26 15" xfId="7866"/>
    <cellStyle name="Calculation 12 26 15 2" xfId="7867"/>
    <cellStyle name="Calculation 12 26 15 2 2" xfId="7868"/>
    <cellStyle name="Calculation 12 26 15 2 3" xfId="7869"/>
    <cellStyle name="Calculation 12 26 15 3" xfId="7870"/>
    <cellStyle name="Calculation 12 26 15 3 2" xfId="7871"/>
    <cellStyle name="Calculation 12 26 15 4" xfId="7872"/>
    <cellStyle name="Calculation 12 26 15 5" xfId="7873"/>
    <cellStyle name="Calculation 12 26 16" xfId="7874"/>
    <cellStyle name="Calculation 12 26 16 2" xfId="7875"/>
    <cellStyle name="Calculation 12 26 16 2 2" xfId="7876"/>
    <cellStyle name="Calculation 12 26 16 2 3" xfId="7877"/>
    <cellStyle name="Calculation 12 26 16 3" xfId="7878"/>
    <cellStyle name="Calculation 12 26 16 3 2" xfId="7879"/>
    <cellStyle name="Calculation 12 26 16 4" xfId="7880"/>
    <cellStyle name="Calculation 12 26 16 5" xfId="7881"/>
    <cellStyle name="Calculation 12 26 17" xfId="7882"/>
    <cellStyle name="Calculation 12 26 17 2" xfId="7883"/>
    <cellStyle name="Calculation 12 26 17 2 2" xfId="7884"/>
    <cellStyle name="Calculation 12 26 17 2 3" xfId="7885"/>
    <cellStyle name="Calculation 12 26 17 3" xfId="7886"/>
    <cellStyle name="Calculation 12 26 17 3 2" xfId="7887"/>
    <cellStyle name="Calculation 12 26 17 4" xfId="7888"/>
    <cellStyle name="Calculation 12 26 17 5" xfId="7889"/>
    <cellStyle name="Calculation 12 26 18" xfId="7890"/>
    <cellStyle name="Calculation 12 26 18 2" xfId="7891"/>
    <cellStyle name="Calculation 12 26 18 2 2" xfId="7892"/>
    <cellStyle name="Calculation 12 26 18 2 3" xfId="7893"/>
    <cellStyle name="Calculation 12 26 18 3" xfId="7894"/>
    <cellStyle name="Calculation 12 26 18 3 2" xfId="7895"/>
    <cellStyle name="Calculation 12 26 18 4" xfId="7896"/>
    <cellStyle name="Calculation 12 26 18 5" xfId="7897"/>
    <cellStyle name="Calculation 12 26 19" xfId="7898"/>
    <cellStyle name="Calculation 12 26 19 2" xfId="7899"/>
    <cellStyle name="Calculation 12 26 19 2 2" xfId="7900"/>
    <cellStyle name="Calculation 12 26 19 2 3" xfId="7901"/>
    <cellStyle name="Calculation 12 26 19 3" xfId="7902"/>
    <cellStyle name="Calculation 12 26 19 3 2" xfId="7903"/>
    <cellStyle name="Calculation 12 26 19 4" xfId="7904"/>
    <cellStyle name="Calculation 12 26 19 5" xfId="7905"/>
    <cellStyle name="Calculation 12 26 2" xfId="7906"/>
    <cellStyle name="Calculation 12 26 2 2" xfId="7907"/>
    <cellStyle name="Calculation 12 26 2 2 2" xfId="7908"/>
    <cellStyle name="Calculation 12 26 2 2 3" xfId="7909"/>
    <cellStyle name="Calculation 12 26 2 3" xfId="7910"/>
    <cellStyle name="Calculation 12 26 2 3 2" xfId="7911"/>
    <cellStyle name="Calculation 12 26 2 4" xfId="7912"/>
    <cellStyle name="Calculation 12 26 2 5" xfId="7913"/>
    <cellStyle name="Calculation 12 26 20" xfId="7914"/>
    <cellStyle name="Calculation 12 26 20 2" xfId="7915"/>
    <cellStyle name="Calculation 12 26 20 2 2" xfId="7916"/>
    <cellStyle name="Calculation 12 26 20 2 3" xfId="7917"/>
    <cellStyle name="Calculation 12 26 20 3" xfId="7918"/>
    <cellStyle name="Calculation 12 26 20 4" xfId="7919"/>
    <cellStyle name="Calculation 12 26 20 5" xfId="7920"/>
    <cellStyle name="Calculation 12 26 21" xfId="7921"/>
    <cellStyle name="Calculation 12 26 21 2" xfId="7922"/>
    <cellStyle name="Calculation 12 26 22" xfId="7923"/>
    <cellStyle name="Calculation 12 26 22 2" xfId="7924"/>
    <cellStyle name="Calculation 12 26 3" xfId="7925"/>
    <cellStyle name="Calculation 12 26 3 2" xfId="7926"/>
    <cellStyle name="Calculation 12 26 3 2 2" xfId="7927"/>
    <cellStyle name="Calculation 12 26 3 2 3" xfId="7928"/>
    <cellStyle name="Calculation 12 26 3 3" xfId="7929"/>
    <cellStyle name="Calculation 12 26 3 3 2" xfId="7930"/>
    <cellStyle name="Calculation 12 26 3 4" xfId="7931"/>
    <cellStyle name="Calculation 12 26 3 5" xfId="7932"/>
    <cellStyle name="Calculation 12 26 4" xfId="7933"/>
    <cellStyle name="Calculation 12 26 4 2" xfId="7934"/>
    <cellStyle name="Calculation 12 26 4 2 2" xfId="7935"/>
    <cellStyle name="Calculation 12 26 4 2 3" xfId="7936"/>
    <cellStyle name="Calculation 12 26 4 3" xfId="7937"/>
    <cellStyle name="Calculation 12 26 4 3 2" xfId="7938"/>
    <cellStyle name="Calculation 12 26 4 4" xfId="7939"/>
    <cellStyle name="Calculation 12 26 4 5" xfId="7940"/>
    <cellStyle name="Calculation 12 26 5" xfId="7941"/>
    <cellStyle name="Calculation 12 26 5 2" xfId="7942"/>
    <cellStyle name="Calculation 12 26 5 2 2" xfId="7943"/>
    <cellStyle name="Calculation 12 26 5 2 3" xfId="7944"/>
    <cellStyle name="Calculation 12 26 5 3" xfId="7945"/>
    <cellStyle name="Calculation 12 26 5 3 2" xfId="7946"/>
    <cellStyle name="Calculation 12 26 5 4" xfId="7947"/>
    <cellStyle name="Calculation 12 26 5 5" xfId="7948"/>
    <cellStyle name="Calculation 12 26 6" xfId="7949"/>
    <cellStyle name="Calculation 12 26 6 2" xfId="7950"/>
    <cellStyle name="Calculation 12 26 6 2 2" xfId="7951"/>
    <cellStyle name="Calculation 12 26 6 2 3" xfId="7952"/>
    <cellStyle name="Calculation 12 26 6 3" xfId="7953"/>
    <cellStyle name="Calculation 12 26 6 3 2" xfId="7954"/>
    <cellStyle name="Calculation 12 26 6 4" xfId="7955"/>
    <cellStyle name="Calculation 12 26 6 5" xfId="7956"/>
    <cellStyle name="Calculation 12 26 7" xfId="7957"/>
    <cellStyle name="Calculation 12 26 7 2" xfId="7958"/>
    <cellStyle name="Calculation 12 26 7 2 2" xfId="7959"/>
    <cellStyle name="Calculation 12 26 7 2 3" xfId="7960"/>
    <cellStyle name="Calculation 12 26 7 3" xfId="7961"/>
    <cellStyle name="Calculation 12 26 7 3 2" xfId="7962"/>
    <cellStyle name="Calculation 12 26 7 4" xfId="7963"/>
    <cellStyle name="Calculation 12 26 7 5" xfId="7964"/>
    <cellStyle name="Calculation 12 26 8" xfId="7965"/>
    <cellStyle name="Calculation 12 26 8 2" xfId="7966"/>
    <cellStyle name="Calculation 12 26 8 2 2" xfId="7967"/>
    <cellStyle name="Calculation 12 26 8 2 3" xfId="7968"/>
    <cellStyle name="Calculation 12 26 8 3" xfId="7969"/>
    <cellStyle name="Calculation 12 26 8 3 2" xfId="7970"/>
    <cellStyle name="Calculation 12 26 8 4" xfId="7971"/>
    <cellStyle name="Calculation 12 26 8 5" xfId="7972"/>
    <cellStyle name="Calculation 12 26 9" xfId="7973"/>
    <cellStyle name="Calculation 12 26 9 2" xfId="7974"/>
    <cellStyle name="Calculation 12 26 9 2 2" xfId="7975"/>
    <cellStyle name="Calculation 12 26 9 2 3" xfId="7976"/>
    <cellStyle name="Calculation 12 26 9 3" xfId="7977"/>
    <cellStyle name="Calculation 12 26 9 3 2" xfId="7978"/>
    <cellStyle name="Calculation 12 26 9 4" xfId="7979"/>
    <cellStyle name="Calculation 12 26 9 5" xfId="7980"/>
    <cellStyle name="Calculation 12 27" xfId="7981"/>
    <cellStyle name="Calculation 12 27 10" xfId="7982"/>
    <cellStyle name="Calculation 12 27 10 2" xfId="7983"/>
    <cellStyle name="Calculation 12 27 10 2 2" xfId="7984"/>
    <cellStyle name="Calculation 12 27 10 2 3" xfId="7985"/>
    <cellStyle name="Calculation 12 27 10 3" xfId="7986"/>
    <cellStyle name="Calculation 12 27 10 3 2" xfId="7987"/>
    <cellStyle name="Calculation 12 27 10 4" xfId="7988"/>
    <cellStyle name="Calculation 12 27 10 5" xfId="7989"/>
    <cellStyle name="Calculation 12 27 11" xfId="7990"/>
    <cellStyle name="Calculation 12 27 11 2" xfId="7991"/>
    <cellStyle name="Calculation 12 27 11 2 2" xfId="7992"/>
    <cellStyle name="Calculation 12 27 11 2 3" xfId="7993"/>
    <cellStyle name="Calculation 12 27 11 3" xfId="7994"/>
    <cellStyle name="Calculation 12 27 11 3 2" xfId="7995"/>
    <cellStyle name="Calculation 12 27 11 4" xfId="7996"/>
    <cellStyle name="Calculation 12 27 11 5" xfId="7997"/>
    <cellStyle name="Calculation 12 27 12" xfId="7998"/>
    <cellStyle name="Calculation 12 27 12 2" xfId="7999"/>
    <cellStyle name="Calculation 12 27 12 2 2" xfId="8000"/>
    <cellStyle name="Calculation 12 27 12 2 3" xfId="8001"/>
    <cellStyle name="Calculation 12 27 12 3" xfId="8002"/>
    <cellStyle name="Calculation 12 27 12 3 2" xfId="8003"/>
    <cellStyle name="Calculation 12 27 12 4" xfId="8004"/>
    <cellStyle name="Calculation 12 27 12 5" xfId="8005"/>
    <cellStyle name="Calculation 12 27 13" xfId="8006"/>
    <cellStyle name="Calculation 12 27 13 2" xfId="8007"/>
    <cellStyle name="Calculation 12 27 13 2 2" xfId="8008"/>
    <cellStyle name="Calculation 12 27 13 2 3" xfId="8009"/>
    <cellStyle name="Calculation 12 27 13 3" xfId="8010"/>
    <cellStyle name="Calculation 12 27 13 3 2" xfId="8011"/>
    <cellStyle name="Calculation 12 27 13 4" xfId="8012"/>
    <cellStyle name="Calculation 12 27 13 5" xfId="8013"/>
    <cellStyle name="Calculation 12 27 14" xfId="8014"/>
    <cellStyle name="Calculation 12 27 14 2" xfId="8015"/>
    <cellStyle name="Calculation 12 27 14 2 2" xfId="8016"/>
    <cellStyle name="Calculation 12 27 14 2 3" xfId="8017"/>
    <cellStyle name="Calculation 12 27 14 3" xfId="8018"/>
    <cellStyle name="Calculation 12 27 14 3 2" xfId="8019"/>
    <cellStyle name="Calculation 12 27 14 4" xfId="8020"/>
    <cellStyle name="Calculation 12 27 14 5" xfId="8021"/>
    <cellStyle name="Calculation 12 27 15" xfId="8022"/>
    <cellStyle name="Calculation 12 27 15 2" xfId="8023"/>
    <cellStyle name="Calculation 12 27 15 2 2" xfId="8024"/>
    <cellStyle name="Calculation 12 27 15 2 3" xfId="8025"/>
    <cellStyle name="Calculation 12 27 15 3" xfId="8026"/>
    <cellStyle name="Calculation 12 27 15 3 2" xfId="8027"/>
    <cellStyle name="Calculation 12 27 15 4" xfId="8028"/>
    <cellStyle name="Calculation 12 27 15 5" xfId="8029"/>
    <cellStyle name="Calculation 12 27 16" xfId="8030"/>
    <cellStyle name="Calculation 12 27 16 2" xfId="8031"/>
    <cellStyle name="Calculation 12 27 16 2 2" xfId="8032"/>
    <cellStyle name="Calculation 12 27 16 2 3" xfId="8033"/>
    <cellStyle name="Calculation 12 27 16 3" xfId="8034"/>
    <cellStyle name="Calculation 12 27 16 3 2" xfId="8035"/>
    <cellStyle name="Calculation 12 27 16 4" xfId="8036"/>
    <cellStyle name="Calculation 12 27 16 5" xfId="8037"/>
    <cellStyle name="Calculation 12 27 17" xfId="8038"/>
    <cellStyle name="Calculation 12 27 17 2" xfId="8039"/>
    <cellStyle name="Calculation 12 27 17 2 2" xfId="8040"/>
    <cellStyle name="Calculation 12 27 17 2 3" xfId="8041"/>
    <cellStyle name="Calculation 12 27 17 3" xfId="8042"/>
    <cellStyle name="Calculation 12 27 17 3 2" xfId="8043"/>
    <cellStyle name="Calculation 12 27 17 4" xfId="8044"/>
    <cellStyle name="Calculation 12 27 17 5" xfId="8045"/>
    <cellStyle name="Calculation 12 27 18" xfId="8046"/>
    <cellStyle name="Calculation 12 27 18 2" xfId="8047"/>
    <cellStyle name="Calculation 12 27 18 2 2" xfId="8048"/>
    <cellStyle name="Calculation 12 27 18 2 3" xfId="8049"/>
    <cellStyle name="Calculation 12 27 18 3" xfId="8050"/>
    <cellStyle name="Calculation 12 27 18 3 2" xfId="8051"/>
    <cellStyle name="Calculation 12 27 18 4" xfId="8052"/>
    <cellStyle name="Calculation 12 27 18 5" xfId="8053"/>
    <cellStyle name="Calculation 12 27 19" xfId="8054"/>
    <cellStyle name="Calculation 12 27 19 2" xfId="8055"/>
    <cellStyle name="Calculation 12 27 19 2 2" xfId="8056"/>
    <cellStyle name="Calculation 12 27 19 2 3" xfId="8057"/>
    <cellStyle name="Calculation 12 27 19 3" xfId="8058"/>
    <cellStyle name="Calculation 12 27 19 3 2" xfId="8059"/>
    <cellStyle name="Calculation 12 27 19 4" xfId="8060"/>
    <cellStyle name="Calculation 12 27 19 5" xfId="8061"/>
    <cellStyle name="Calculation 12 27 2" xfId="8062"/>
    <cellStyle name="Calculation 12 27 2 2" xfId="8063"/>
    <cellStyle name="Calculation 12 27 2 2 2" xfId="8064"/>
    <cellStyle name="Calculation 12 27 2 2 3" xfId="8065"/>
    <cellStyle name="Calculation 12 27 2 3" xfId="8066"/>
    <cellStyle name="Calculation 12 27 2 3 2" xfId="8067"/>
    <cellStyle name="Calculation 12 27 2 4" xfId="8068"/>
    <cellStyle name="Calculation 12 27 2 5" xfId="8069"/>
    <cellStyle name="Calculation 12 27 20" xfId="8070"/>
    <cellStyle name="Calculation 12 27 20 2" xfId="8071"/>
    <cellStyle name="Calculation 12 27 20 2 2" xfId="8072"/>
    <cellStyle name="Calculation 12 27 20 2 3" xfId="8073"/>
    <cellStyle name="Calculation 12 27 20 3" xfId="8074"/>
    <cellStyle name="Calculation 12 27 20 4" xfId="8075"/>
    <cellStyle name="Calculation 12 27 20 5" xfId="8076"/>
    <cellStyle name="Calculation 12 27 21" xfId="8077"/>
    <cellStyle name="Calculation 12 27 21 2" xfId="8078"/>
    <cellStyle name="Calculation 12 27 22" xfId="8079"/>
    <cellStyle name="Calculation 12 27 22 2" xfId="8080"/>
    <cellStyle name="Calculation 12 27 3" xfId="8081"/>
    <cellStyle name="Calculation 12 27 3 2" xfId="8082"/>
    <cellStyle name="Calculation 12 27 3 2 2" xfId="8083"/>
    <cellStyle name="Calculation 12 27 3 2 3" xfId="8084"/>
    <cellStyle name="Calculation 12 27 3 3" xfId="8085"/>
    <cellStyle name="Calculation 12 27 3 3 2" xfId="8086"/>
    <cellStyle name="Calculation 12 27 3 4" xfId="8087"/>
    <cellStyle name="Calculation 12 27 3 5" xfId="8088"/>
    <cellStyle name="Calculation 12 27 4" xfId="8089"/>
    <cellStyle name="Calculation 12 27 4 2" xfId="8090"/>
    <cellStyle name="Calculation 12 27 4 2 2" xfId="8091"/>
    <cellStyle name="Calculation 12 27 4 2 3" xfId="8092"/>
    <cellStyle name="Calculation 12 27 4 3" xfId="8093"/>
    <cellStyle name="Calculation 12 27 4 3 2" xfId="8094"/>
    <cellStyle name="Calculation 12 27 4 4" xfId="8095"/>
    <cellStyle name="Calculation 12 27 4 5" xfId="8096"/>
    <cellStyle name="Calculation 12 27 5" xfId="8097"/>
    <cellStyle name="Calculation 12 27 5 2" xfId="8098"/>
    <cellStyle name="Calculation 12 27 5 2 2" xfId="8099"/>
    <cellStyle name="Calculation 12 27 5 2 3" xfId="8100"/>
    <cellStyle name="Calculation 12 27 5 3" xfId="8101"/>
    <cellStyle name="Calculation 12 27 5 3 2" xfId="8102"/>
    <cellStyle name="Calculation 12 27 5 4" xfId="8103"/>
    <cellStyle name="Calculation 12 27 5 5" xfId="8104"/>
    <cellStyle name="Calculation 12 27 6" xfId="8105"/>
    <cellStyle name="Calculation 12 27 6 2" xfId="8106"/>
    <cellStyle name="Calculation 12 27 6 2 2" xfId="8107"/>
    <cellStyle name="Calculation 12 27 6 2 3" xfId="8108"/>
    <cellStyle name="Calculation 12 27 6 3" xfId="8109"/>
    <cellStyle name="Calculation 12 27 6 3 2" xfId="8110"/>
    <cellStyle name="Calculation 12 27 6 4" xfId="8111"/>
    <cellStyle name="Calculation 12 27 6 5" xfId="8112"/>
    <cellStyle name="Calculation 12 27 7" xfId="8113"/>
    <cellStyle name="Calculation 12 27 7 2" xfId="8114"/>
    <cellStyle name="Calculation 12 27 7 2 2" xfId="8115"/>
    <cellStyle name="Calculation 12 27 7 2 3" xfId="8116"/>
    <cellStyle name="Calculation 12 27 7 3" xfId="8117"/>
    <cellStyle name="Calculation 12 27 7 3 2" xfId="8118"/>
    <cellStyle name="Calculation 12 27 7 4" xfId="8119"/>
    <cellStyle name="Calculation 12 27 7 5" xfId="8120"/>
    <cellStyle name="Calculation 12 27 8" xfId="8121"/>
    <cellStyle name="Calculation 12 27 8 2" xfId="8122"/>
    <cellStyle name="Calculation 12 27 8 2 2" xfId="8123"/>
    <cellStyle name="Calculation 12 27 8 2 3" xfId="8124"/>
    <cellStyle name="Calculation 12 27 8 3" xfId="8125"/>
    <cellStyle name="Calculation 12 27 8 3 2" xfId="8126"/>
    <cellStyle name="Calculation 12 27 8 4" xfId="8127"/>
    <cellStyle name="Calculation 12 27 8 5" xfId="8128"/>
    <cellStyle name="Calculation 12 27 9" xfId="8129"/>
    <cellStyle name="Calculation 12 27 9 2" xfId="8130"/>
    <cellStyle name="Calculation 12 27 9 2 2" xfId="8131"/>
    <cellStyle name="Calculation 12 27 9 2 3" xfId="8132"/>
    <cellStyle name="Calculation 12 27 9 3" xfId="8133"/>
    <cellStyle name="Calculation 12 27 9 3 2" xfId="8134"/>
    <cellStyle name="Calculation 12 27 9 4" xfId="8135"/>
    <cellStyle name="Calculation 12 27 9 5" xfId="8136"/>
    <cellStyle name="Calculation 12 28" xfId="8137"/>
    <cellStyle name="Calculation 12 28 10" xfId="8138"/>
    <cellStyle name="Calculation 12 28 10 2" xfId="8139"/>
    <cellStyle name="Calculation 12 28 10 2 2" xfId="8140"/>
    <cellStyle name="Calculation 12 28 10 2 3" xfId="8141"/>
    <cellStyle name="Calculation 12 28 10 3" xfId="8142"/>
    <cellStyle name="Calculation 12 28 10 3 2" xfId="8143"/>
    <cellStyle name="Calculation 12 28 10 4" xfId="8144"/>
    <cellStyle name="Calculation 12 28 10 5" xfId="8145"/>
    <cellStyle name="Calculation 12 28 11" xfId="8146"/>
    <cellStyle name="Calculation 12 28 11 2" xfId="8147"/>
    <cellStyle name="Calculation 12 28 11 2 2" xfId="8148"/>
    <cellStyle name="Calculation 12 28 11 2 3" xfId="8149"/>
    <cellStyle name="Calculation 12 28 11 3" xfId="8150"/>
    <cellStyle name="Calculation 12 28 11 3 2" xfId="8151"/>
    <cellStyle name="Calculation 12 28 11 4" xfId="8152"/>
    <cellStyle name="Calculation 12 28 11 5" xfId="8153"/>
    <cellStyle name="Calculation 12 28 12" xfId="8154"/>
    <cellStyle name="Calculation 12 28 12 2" xfId="8155"/>
    <cellStyle name="Calculation 12 28 12 2 2" xfId="8156"/>
    <cellStyle name="Calculation 12 28 12 2 3" xfId="8157"/>
    <cellStyle name="Calculation 12 28 12 3" xfId="8158"/>
    <cellStyle name="Calculation 12 28 12 3 2" xfId="8159"/>
    <cellStyle name="Calculation 12 28 12 4" xfId="8160"/>
    <cellStyle name="Calculation 12 28 12 5" xfId="8161"/>
    <cellStyle name="Calculation 12 28 13" xfId="8162"/>
    <cellStyle name="Calculation 12 28 13 2" xfId="8163"/>
    <cellStyle name="Calculation 12 28 13 2 2" xfId="8164"/>
    <cellStyle name="Calculation 12 28 13 2 3" xfId="8165"/>
    <cellStyle name="Calculation 12 28 13 3" xfId="8166"/>
    <cellStyle name="Calculation 12 28 13 3 2" xfId="8167"/>
    <cellStyle name="Calculation 12 28 13 4" xfId="8168"/>
    <cellStyle name="Calculation 12 28 13 5" xfId="8169"/>
    <cellStyle name="Calculation 12 28 14" xfId="8170"/>
    <cellStyle name="Calculation 12 28 14 2" xfId="8171"/>
    <cellStyle name="Calculation 12 28 14 2 2" xfId="8172"/>
    <cellStyle name="Calculation 12 28 14 2 3" xfId="8173"/>
    <cellStyle name="Calculation 12 28 14 3" xfId="8174"/>
    <cellStyle name="Calculation 12 28 14 3 2" xfId="8175"/>
    <cellStyle name="Calculation 12 28 14 4" xfId="8176"/>
    <cellStyle name="Calculation 12 28 14 5" xfId="8177"/>
    <cellStyle name="Calculation 12 28 15" xfId="8178"/>
    <cellStyle name="Calculation 12 28 15 2" xfId="8179"/>
    <cellStyle name="Calculation 12 28 15 2 2" xfId="8180"/>
    <cellStyle name="Calculation 12 28 15 2 3" xfId="8181"/>
    <cellStyle name="Calculation 12 28 15 3" xfId="8182"/>
    <cellStyle name="Calculation 12 28 15 3 2" xfId="8183"/>
    <cellStyle name="Calculation 12 28 15 4" xfId="8184"/>
    <cellStyle name="Calculation 12 28 15 5" xfId="8185"/>
    <cellStyle name="Calculation 12 28 16" xfId="8186"/>
    <cellStyle name="Calculation 12 28 16 2" xfId="8187"/>
    <cellStyle name="Calculation 12 28 16 2 2" xfId="8188"/>
    <cellStyle name="Calculation 12 28 16 2 3" xfId="8189"/>
    <cellStyle name="Calculation 12 28 16 3" xfId="8190"/>
    <cellStyle name="Calculation 12 28 16 3 2" xfId="8191"/>
    <cellStyle name="Calculation 12 28 16 4" xfId="8192"/>
    <cellStyle name="Calculation 12 28 16 5" xfId="8193"/>
    <cellStyle name="Calculation 12 28 17" xfId="8194"/>
    <cellStyle name="Calculation 12 28 17 2" xfId="8195"/>
    <cellStyle name="Calculation 12 28 17 2 2" xfId="8196"/>
    <cellStyle name="Calculation 12 28 17 2 3" xfId="8197"/>
    <cellStyle name="Calculation 12 28 17 3" xfId="8198"/>
    <cellStyle name="Calculation 12 28 17 3 2" xfId="8199"/>
    <cellStyle name="Calculation 12 28 17 4" xfId="8200"/>
    <cellStyle name="Calculation 12 28 17 5" xfId="8201"/>
    <cellStyle name="Calculation 12 28 18" xfId="8202"/>
    <cellStyle name="Calculation 12 28 18 2" xfId="8203"/>
    <cellStyle name="Calculation 12 28 18 2 2" xfId="8204"/>
    <cellStyle name="Calculation 12 28 18 2 3" xfId="8205"/>
    <cellStyle name="Calculation 12 28 18 3" xfId="8206"/>
    <cellStyle name="Calculation 12 28 18 3 2" xfId="8207"/>
    <cellStyle name="Calculation 12 28 18 4" xfId="8208"/>
    <cellStyle name="Calculation 12 28 18 5" xfId="8209"/>
    <cellStyle name="Calculation 12 28 19" xfId="8210"/>
    <cellStyle name="Calculation 12 28 19 2" xfId="8211"/>
    <cellStyle name="Calculation 12 28 19 2 2" xfId="8212"/>
    <cellStyle name="Calculation 12 28 19 2 3" xfId="8213"/>
    <cellStyle name="Calculation 12 28 19 3" xfId="8214"/>
    <cellStyle name="Calculation 12 28 19 3 2" xfId="8215"/>
    <cellStyle name="Calculation 12 28 19 4" xfId="8216"/>
    <cellStyle name="Calculation 12 28 19 5" xfId="8217"/>
    <cellStyle name="Calculation 12 28 2" xfId="8218"/>
    <cellStyle name="Calculation 12 28 2 2" xfId="8219"/>
    <cellStyle name="Calculation 12 28 2 2 2" xfId="8220"/>
    <cellStyle name="Calculation 12 28 2 2 3" xfId="8221"/>
    <cellStyle name="Calculation 12 28 2 3" xfId="8222"/>
    <cellStyle name="Calculation 12 28 2 3 2" xfId="8223"/>
    <cellStyle name="Calculation 12 28 2 4" xfId="8224"/>
    <cellStyle name="Calculation 12 28 2 5" xfId="8225"/>
    <cellStyle name="Calculation 12 28 20" xfId="8226"/>
    <cellStyle name="Calculation 12 28 20 2" xfId="8227"/>
    <cellStyle name="Calculation 12 28 20 2 2" xfId="8228"/>
    <cellStyle name="Calculation 12 28 20 2 3" xfId="8229"/>
    <cellStyle name="Calculation 12 28 20 3" xfId="8230"/>
    <cellStyle name="Calculation 12 28 20 4" xfId="8231"/>
    <cellStyle name="Calculation 12 28 20 5" xfId="8232"/>
    <cellStyle name="Calculation 12 28 21" xfId="8233"/>
    <cellStyle name="Calculation 12 28 21 2" xfId="8234"/>
    <cellStyle name="Calculation 12 28 22" xfId="8235"/>
    <cellStyle name="Calculation 12 28 22 2" xfId="8236"/>
    <cellStyle name="Calculation 12 28 3" xfId="8237"/>
    <cellStyle name="Calculation 12 28 3 2" xfId="8238"/>
    <cellStyle name="Calculation 12 28 3 2 2" xfId="8239"/>
    <cellStyle name="Calculation 12 28 3 2 3" xfId="8240"/>
    <cellStyle name="Calculation 12 28 3 3" xfId="8241"/>
    <cellStyle name="Calculation 12 28 3 3 2" xfId="8242"/>
    <cellStyle name="Calculation 12 28 3 4" xfId="8243"/>
    <cellStyle name="Calculation 12 28 3 5" xfId="8244"/>
    <cellStyle name="Calculation 12 28 4" xfId="8245"/>
    <cellStyle name="Calculation 12 28 4 2" xfId="8246"/>
    <cellStyle name="Calculation 12 28 4 2 2" xfId="8247"/>
    <cellStyle name="Calculation 12 28 4 2 3" xfId="8248"/>
    <cellStyle name="Calculation 12 28 4 3" xfId="8249"/>
    <cellStyle name="Calculation 12 28 4 3 2" xfId="8250"/>
    <cellStyle name="Calculation 12 28 4 4" xfId="8251"/>
    <cellStyle name="Calculation 12 28 4 5" xfId="8252"/>
    <cellStyle name="Calculation 12 28 5" xfId="8253"/>
    <cellStyle name="Calculation 12 28 5 2" xfId="8254"/>
    <cellStyle name="Calculation 12 28 5 2 2" xfId="8255"/>
    <cellStyle name="Calculation 12 28 5 2 3" xfId="8256"/>
    <cellStyle name="Calculation 12 28 5 3" xfId="8257"/>
    <cellStyle name="Calculation 12 28 5 3 2" xfId="8258"/>
    <cellStyle name="Calculation 12 28 5 4" xfId="8259"/>
    <cellStyle name="Calculation 12 28 5 5" xfId="8260"/>
    <cellStyle name="Calculation 12 28 6" xfId="8261"/>
    <cellStyle name="Calculation 12 28 6 2" xfId="8262"/>
    <cellStyle name="Calculation 12 28 6 2 2" xfId="8263"/>
    <cellStyle name="Calculation 12 28 6 2 3" xfId="8264"/>
    <cellStyle name="Calculation 12 28 6 3" xfId="8265"/>
    <cellStyle name="Calculation 12 28 6 3 2" xfId="8266"/>
    <cellStyle name="Calculation 12 28 6 4" xfId="8267"/>
    <cellStyle name="Calculation 12 28 6 5" xfId="8268"/>
    <cellStyle name="Calculation 12 28 7" xfId="8269"/>
    <cellStyle name="Calculation 12 28 7 2" xfId="8270"/>
    <cellStyle name="Calculation 12 28 7 2 2" xfId="8271"/>
    <cellStyle name="Calculation 12 28 7 2 3" xfId="8272"/>
    <cellStyle name="Calculation 12 28 7 3" xfId="8273"/>
    <cellStyle name="Calculation 12 28 7 3 2" xfId="8274"/>
    <cellStyle name="Calculation 12 28 7 4" xfId="8275"/>
    <cellStyle name="Calculation 12 28 7 5" xfId="8276"/>
    <cellStyle name="Calculation 12 28 8" xfId="8277"/>
    <cellStyle name="Calculation 12 28 8 2" xfId="8278"/>
    <cellStyle name="Calculation 12 28 8 2 2" xfId="8279"/>
    <cellStyle name="Calculation 12 28 8 2 3" xfId="8280"/>
    <cellStyle name="Calculation 12 28 8 3" xfId="8281"/>
    <cellStyle name="Calculation 12 28 8 3 2" xfId="8282"/>
    <cellStyle name="Calculation 12 28 8 4" xfId="8283"/>
    <cellStyle name="Calculation 12 28 8 5" xfId="8284"/>
    <cellStyle name="Calculation 12 28 9" xfId="8285"/>
    <cellStyle name="Calculation 12 28 9 2" xfId="8286"/>
    <cellStyle name="Calculation 12 28 9 2 2" xfId="8287"/>
    <cellStyle name="Calculation 12 28 9 2 3" xfId="8288"/>
    <cellStyle name="Calculation 12 28 9 3" xfId="8289"/>
    <cellStyle name="Calculation 12 28 9 3 2" xfId="8290"/>
    <cellStyle name="Calculation 12 28 9 4" xfId="8291"/>
    <cellStyle name="Calculation 12 28 9 5" xfId="8292"/>
    <cellStyle name="Calculation 12 29" xfId="8293"/>
    <cellStyle name="Calculation 12 29 10" xfId="8294"/>
    <cellStyle name="Calculation 12 29 10 2" xfId="8295"/>
    <cellStyle name="Calculation 12 29 10 2 2" xfId="8296"/>
    <cellStyle name="Calculation 12 29 10 2 3" xfId="8297"/>
    <cellStyle name="Calculation 12 29 10 3" xfId="8298"/>
    <cellStyle name="Calculation 12 29 10 3 2" xfId="8299"/>
    <cellStyle name="Calculation 12 29 10 4" xfId="8300"/>
    <cellStyle name="Calculation 12 29 10 5" xfId="8301"/>
    <cellStyle name="Calculation 12 29 11" xfId="8302"/>
    <cellStyle name="Calculation 12 29 11 2" xfId="8303"/>
    <cellStyle name="Calculation 12 29 11 2 2" xfId="8304"/>
    <cellStyle name="Calculation 12 29 11 2 3" xfId="8305"/>
    <cellStyle name="Calculation 12 29 11 3" xfId="8306"/>
    <cellStyle name="Calculation 12 29 11 3 2" xfId="8307"/>
    <cellStyle name="Calculation 12 29 11 4" xfId="8308"/>
    <cellStyle name="Calculation 12 29 11 5" xfId="8309"/>
    <cellStyle name="Calculation 12 29 12" xfId="8310"/>
    <cellStyle name="Calculation 12 29 12 2" xfId="8311"/>
    <cellStyle name="Calculation 12 29 12 2 2" xfId="8312"/>
    <cellStyle name="Calculation 12 29 12 2 3" xfId="8313"/>
    <cellStyle name="Calculation 12 29 12 3" xfId="8314"/>
    <cellStyle name="Calculation 12 29 12 3 2" xfId="8315"/>
    <cellStyle name="Calculation 12 29 12 4" xfId="8316"/>
    <cellStyle name="Calculation 12 29 12 5" xfId="8317"/>
    <cellStyle name="Calculation 12 29 13" xfId="8318"/>
    <cellStyle name="Calculation 12 29 13 2" xfId="8319"/>
    <cellStyle name="Calculation 12 29 13 2 2" xfId="8320"/>
    <cellStyle name="Calculation 12 29 13 2 3" xfId="8321"/>
    <cellStyle name="Calculation 12 29 13 3" xfId="8322"/>
    <cellStyle name="Calculation 12 29 13 3 2" xfId="8323"/>
    <cellStyle name="Calculation 12 29 13 4" xfId="8324"/>
    <cellStyle name="Calculation 12 29 13 5" xfId="8325"/>
    <cellStyle name="Calculation 12 29 14" xfId="8326"/>
    <cellStyle name="Calculation 12 29 14 2" xfId="8327"/>
    <cellStyle name="Calculation 12 29 14 2 2" xfId="8328"/>
    <cellStyle name="Calculation 12 29 14 2 3" xfId="8329"/>
    <cellStyle name="Calculation 12 29 14 3" xfId="8330"/>
    <cellStyle name="Calculation 12 29 14 3 2" xfId="8331"/>
    <cellStyle name="Calculation 12 29 14 4" xfId="8332"/>
    <cellStyle name="Calculation 12 29 14 5" xfId="8333"/>
    <cellStyle name="Calculation 12 29 15" xfId="8334"/>
    <cellStyle name="Calculation 12 29 15 2" xfId="8335"/>
    <cellStyle name="Calculation 12 29 15 2 2" xfId="8336"/>
    <cellStyle name="Calculation 12 29 15 2 3" xfId="8337"/>
    <cellStyle name="Calculation 12 29 15 3" xfId="8338"/>
    <cellStyle name="Calculation 12 29 15 3 2" xfId="8339"/>
    <cellStyle name="Calculation 12 29 15 4" xfId="8340"/>
    <cellStyle name="Calculation 12 29 15 5" xfId="8341"/>
    <cellStyle name="Calculation 12 29 16" xfId="8342"/>
    <cellStyle name="Calculation 12 29 16 2" xfId="8343"/>
    <cellStyle name="Calculation 12 29 16 2 2" xfId="8344"/>
    <cellStyle name="Calculation 12 29 16 2 3" xfId="8345"/>
    <cellStyle name="Calculation 12 29 16 3" xfId="8346"/>
    <cellStyle name="Calculation 12 29 16 3 2" xfId="8347"/>
    <cellStyle name="Calculation 12 29 16 4" xfId="8348"/>
    <cellStyle name="Calculation 12 29 16 5" xfId="8349"/>
    <cellStyle name="Calculation 12 29 17" xfId="8350"/>
    <cellStyle name="Calculation 12 29 17 2" xfId="8351"/>
    <cellStyle name="Calculation 12 29 17 2 2" xfId="8352"/>
    <cellStyle name="Calculation 12 29 17 2 3" xfId="8353"/>
    <cellStyle name="Calculation 12 29 17 3" xfId="8354"/>
    <cellStyle name="Calculation 12 29 17 3 2" xfId="8355"/>
    <cellStyle name="Calculation 12 29 17 4" xfId="8356"/>
    <cellStyle name="Calculation 12 29 17 5" xfId="8357"/>
    <cellStyle name="Calculation 12 29 18" xfId="8358"/>
    <cellStyle name="Calculation 12 29 18 2" xfId="8359"/>
    <cellStyle name="Calculation 12 29 18 2 2" xfId="8360"/>
    <cellStyle name="Calculation 12 29 18 2 3" xfId="8361"/>
    <cellStyle name="Calculation 12 29 18 3" xfId="8362"/>
    <cellStyle name="Calculation 12 29 18 3 2" xfId="8363"/>
    <cellStyle name="Calculation 12 29 18 4" xfId="8364"/>
    <cellStyle name="Calculation 12 29 18 5" xfId="8365"/>
    <cellStyle name="Calculation 12 29 19" xfId="8366"/>
    <cellStyle name="Calculation 12 29 19 2" xfId="8367"/>
    <cellStyle name="Calculation 12 29 19 2 2" xfId="8368"/>
    <cellStyle name="Calculation 12 29 19 2 3" xfId="8369"/>
    <cellStyle name="Calculation 12 29 19 3" xfId="8370"/>
    <cellStyle name="Calculation 12 29 19 3 2" xfId="8371"/>
    <cellStyle name="Calculation 12 29 19 4" xfId="8372"/>
    <cellStyle name="Calculation 12 29 19 5" xfId="8373"/>
    <cellStyle name="Calculation 12 29 2" xfId="8374"/>
    <cellStyle name="Calculation 12 29 2 2" xfId="8375"/>
    <cellStyle name="Calculation 12 29 2 2 2" xfId="8376"/>
    <cellStyle name="Calculation 12 29 2 2 3" xfId="8377"/>
    <cellStyle name="Calculation 12 29 2 3" xfId="8378"/>
    <cellStyle name="Calculation 12 29 2 3 2" xfId="8379"/>
    <cellStyle name="Calculation 12 29 2 4" xfId="8380"/>
    <cellStyle name="Calculation 12 29 2 5" xfId="8381"/>
    <cellStyle name="Calculation 12 29 20" xfId="8382"/>
    <cellStyle name="Calculation 12 29 20 2" xfId="8383"/>
    <cellStyle name="Calculation 12 29 20 2 2" xfId="8384"/>
    <cellStyle name="Calculation 12 29 20 2 3" xfId="8385"/>
    <cellStyle name="Calculation 12 29 20 3" xfId="8386"/>
    <cellStyle name="Calculation 12 29 20 4" xfId="8387"/>
    <cellStyle name="Calculation 12 29 20 5" xfId="8388"/>
    <cellStyle name="Calculation 12 29 21" xfId="8389"/>
    <cellStyle name="Calculation 12 29 21 2" xfId="8390"/>
    <cellStyle name="Calculation 12 29 22" xfId="8391"/>
    <cellStyle name="Calculation 12 29 22 2" xfId="8392"/>
    <cellStyle name="Calculation 12 29 3" xfId="8393"/>
    <cellStyle name="Calculation 12 29 3 2" xfId="8394"/>
    <cellStyle name="Calculation 12 29 3 2 2" xfId="8395"/>
    <cellStyle name="Calculation 12 29 3 2 3" xfId="8396"/>
    <cellStyle name="Calculation 12 29 3 3" xfId="8397"/>
    <cellStyle name="Calculation 12 29 3 3 2" xfId="8398"/>
    <cellStyle name="Calculation 12 29 3 4" xfId="8399"/>
    <cellStyle name="Calculation 12 29 3 5" xfId="8400"/>
    <cellStyle name="Calculation 12 29 4" xfId="8401"/>
    <cellStyle name="Calculation 12 29 4 2" xfId="8402"/>
    <cellStyle name="Calculation 12 29 4 2 2" xfId="8403"/>
    <cellStyle name="Calculation 12 29 4 2 3" xfId="8404"/>
    <cellStyle name="Calculation 12 29 4 3" xfId="8405"/>
    <cellStyle name="Calculation 12 29 4 3 2" xfId="8406"/>
    <cellStyle name="Calculation 12 29 4 4" xfId="8407"/>
    <cellStyle name="Calculation 12 29 4 5" xfId="8408"/>
    <cellStyle name="Calculation 12 29 5" xfId="8409"/>
    <cellStyle name="Calculation 12 29 5 2" xfId="8410"/>
    <cellStyle name="Calculation 12 29 5 2 2" xfId="8411"/>
    <cellStyle name="Calculation 12 29 5 2 3" xfId="8412"/>
    <cellStyle name="Calculation 12 29 5 3" xfId="8413"/>
    <cellStyle name="Calculation 12 29 5 3 2" xfId="8414"/>
    <cellStyle name="Calculation 12 29 5 4" xfId="8415"/>
    <cellStyle name="Calculation 12 29 5 5" xfId="8416"/>
    <cellStyle name="Calculation 12 29 6" xfId="8417"/>
    <cellStyle name="Calculation 12 29 6 2" xfId="8418"/>
    <cellStyle name="Calculation 12 29 6 2 2" xfId="8419"/>
    <cellStyle name="Calculation 12 29 6 2 3" xfId="8420"/>
    <cellStyle name="Calculation 12 29 6 3" xfId="8421"/>
    <cellStyle name="Calculation 12 29 6 3 2" xfId="8422"/>
    <cellStyle name="Calculation 12 29 6 4" xfId="8423"/>
    <cellStyle name="Calculation 12 29 6 5" xfId="8424"/>
    <cellStyle name="Calculation 12 29 7" xfId="8425"/>
    <cellStyle name="Calculation 12 29 7 2" xfId="8426"/>
    <cellStyle name="Calculation 12 29 7 2 2" xfId="8427"/>
    <cellStyle name="Calculation 12 29 7 2 3" xfId="8428"/>
    <cellStyle name="Calculation 12 29 7 3" xfId="8429"/>
    <cellStyle name="Calculation 12 29 7 3 2" xfId="8430"/>
    <cellStyle name="Calculation 12 29 7 4" xfId="8431"/>
    <cellStyle name="Calculation 12 29 7 5" xfId="8432"/>
    <cellStyle name="Calculation 12 29 8" xfId="8433"/>
    <cellStyle name="Calculation 12 29 8 2" xfId="8434"/>
    <cellStyle name="Calculation 12 29 8 2 2" xfId="8435"/>
    <cellStyle name="Calculation 12 29 8 2 3" xfId="8436"/>
    <cellStyle name="Calculation 12 29 8 3" xfId="8437"/>
    <cellStyle name="Calculation 12 29 8 3 2" xfId="8438"/>
    <cellStyle name="Calculation 12 29 8 4" xfId="8439"/>
    <cellStyle name="Calculation 12 29 8 5" xfId="8440"/>
    <cellStyle name="Calculation 12 29 9" xfId="8441"/>
    <cellStyle name="Calculation 12 29 9 2" xfId="8442"/>
    <cellStyle name="Calculation 12 29 9 2 2" xfId="8443"/>
    <cellStyle name="Calculation 12 29 9 2 3" xfId="8444"/>
    <cellStyle name="Calculation 12 29 9 3" xfId="8445"/>
    <cellStyle name="Calculation 12 29 9 3 2" xfId="8446"/>
    <cellStyle name="Calculation 12 29 9 4" xfId="8447"/>
    <cellStyle name="Calculation 12 29 9 5" xfId="8448"/>
    <cellStyle name="Calculation 12 3" xfId="8449"/>
    <cellStyle name="Calculation 12 3 10" xfId="8450"/>
    <cellStyle name="Calculation 12 3 10 2" xfId="8451"/>
    <cellStyle name="Calculation 12 3 10 2 2" xfId="8452"/>
    <cellStyle name="Calculation 12 3 10 2 3" xfId="8453"/>
    <cellStyle name="Calculation 12 3 10 3" xfId="8454"/>
    <cellStyle name="Calculation 12 3 10 3 2" xfId="8455"/>
    <cellStyle name="Calculation 12 3 10 4" xfId="8456"/>
    <cellStyle name="Calculation 12 3 10 5" xfId="8457"/>
    <cellStyle name="Calculation 12 3 11" xfId="8458"/>
    <cellStyle name="Calculation 12 3 11 2" xfId="8459"/>
    <cellStyle name="Calculation 12 3 11 2 2" xfId="8460"/>
    <cellStyle name="Calculation 12 3 11 2 3" xfId="8461"/>
    <cellStyle name="Calculation 12 3 11 3" xfId="8462"/>
    <cellStyle name="Calculation 12 3 11 3 2" xfId="8463"/>
    <cellStyle name="Calculation 12 3 11 4" xfId="8464"/>
    <cellStyle name="Calculation 12 3 11 5" xfId="8465"/>
    <cellStyle name="Calculation 12 3 12" xfId="8466"/>
    <cellStyle name="Calculation 12 3 12 2" xfId="8467"/>
    <cellStyle name="Calculation 12 3 12 2 2" xfId="8468"/>
    <cellStyle name="Calculation 12 3 12 2 3" xfId="8469"/>
    <cellStyle name="Calculation 12 3 12 3" xfId="8470"/>
    <cellStyle name="Calculation 12 3 12 3 2" xfId="8471"/>
    <cellStyle name="Calculation 12 3 12 4" xfId="8472"/>
    <cellStyle name="Calculation 12 3 12 5" xfId="8473"/>
    <cellStyle name="Calculation 12 3 13" xfId="8474"/>
    <cellStyle name="Calculation 12 3 13 2" xfId="8475"/>
    <cellStyle name="Calculation 12 3 13 2 2" xfId="8476"/>
    <cellStyle name="Calculation 12 3 13 2 3" xfId="8477"/>
    <cellStyle name="Calculation 12 3 13 3" xfId="8478"/>
    <cellStyle name="Calculation 12 3 13 3 2" xfId="8479"/>
    <cellStyle name="Calculation 12 3 13 4" xfId="8480"/>
    <cellStyle name="Calculation 12 3 13 5" xfId="8481"/>
    <cellStyle name="Calculation 12 3 14" xfId="8482"/>
    <cellStyle name="Calculation 12 3 14 2" xfId="8483"/>
    <cellStyle name="Calculation 12 3 14 2 2" xfId="8484"/>
    <cellStyle name="Calculation 12 3 14 2 3" xfId="8485"/>
    <cellStyle name="Calculation 12 3 14 3" xfId="8486"/>
    <cellStyle name="Calculation 12 3 14 3 2" xfId="8487"/>
    <cellStyle name="Calculation 12 3 14 4" xfId="8488"/>
    <cellStyle name="Calculation 12 3 14 5" xfId="8489"/>
    <cellStyle name="Calculation 12 3 15" xfId="8490"/>
    <cellStyle name="Calculation 12 3 15 2" xfId="8491"/>
    <cellStyle name="Calculation 12 3 15 2 2" xfId="8492"/>
    <cellStyle name="Calculation 12 3 15 2 3" xfId="8493"/>
    <cellStyle name="Calculation 12 3 15 3" xfId="8494"/>
    <cellStyle name="Calculation 12 3 15 3 2" xfId="8495"/>
    <cellStyle name="Calculation 12 3 15 4" xfId="8496"/>
    <cellStyle name="Calculation 12 3 15 5" xfId="8497"/>
    <cellStyle name="Calculation 12 3 16" xfId="8498"/>
    <cellStyle name="Calculation 12 3 16 2" xfId="8499"/>
    <cellStyle name="Calculation 12 3 16 2 2" xfId="8500"/>
    <cellStyle name="Calculation 12 3 16 2 3" xfId="8501"/>
    <cellStyle name="Calculation 12 3 16 3" xfId="8502"/>
    <cellStyle name="Calculation 12 3 16 3 2" xfId="8503"/>
    <cellStyle name="Calculation 12 3 16 4" xfId="8504"/>
    <cellStyle name="Calculation 12 3 16 5" xfId="8505"/>
    <cellStyle name="Calculation 12 3 17" xfId="8506"/>
    <cellStyle name="Calculation 12 3 17 2" xfId="8507"/>
    <cellStyle name="Calculation 12 3 17 2 2" xfId="8508"/>
    <cellStyle name="Calculation 12 3 17 2 3" xfId="8509"/>
    <cellStyle name="Calculation 12 3 17 3" xfId="8510"/>
    <cellStyle name="Calculation 12 3 17 3 2" xfId="8511"/>
    <cellStyle name="Calculation 12 3 17 4" xfId="8512"/>
    <cellStyle name="Calculation 12 3 17 5" xfId="8513"/>
    <cellStyle name="Calculation 12 3 18" xfId="8514"/>
    <cellStyle name="Calculation 12 3 18 2" xfId="8515"/>
    <cellStyle name="Calculation 12 3 18 2 2" xfId="8516"/>
    <cellStyle name="Calculation 12 3 18 2 3" xfId="8517"/>
    <cellStyle name="Calculation 12 3 18 3" xfId="8518"/>
    <cellStyle name="Calculation 12 3 18 3 2" xfId="8519"/>
    <cellStyle name="Calculation 12 3 18 4" xfId="8520"/>
    <cellStyle name="Calculation 12 3 18 5" xfId="8521"/>
    <cellStyle name="Calculation 12 3 19" xfId="8522"/>
    <cellStyle name="Calculation 12 3 19 2" xfId="8523"/>
    <cellStyle name="Calculation 12 3 19 2 2" xfId="8524"/>
    <cellStyle name="Calculation 12 3 19 2 3" xfId="8525"/>
    <cellStyle name="Calculation 12 3 19 3" xfId="8526"/>
    <cellStyle name="Calculation 12 3 19 3 2" xfId="8527"/>
    <cellStyle name="Calculation 12 3 19 4" xfId="8528"/>
    <cellStyle name="Calculation 12 3 19 5" xfId="8529"/>
    <cellStyle name="Calculation 12 3 2" xfId="8530"/>
    <cellStyle name="Calculation 12 3 2 2" xfId="8531"/>
    <cellStyle name="Calculation 12 3 2 2 2" xfId="8532"/>
    <cellStyle name="Calculation 12 3 2 2 3" xfId="8533"/>
    <cellStyle name="Calculation 12 3 2 3" xfId="8534"/>
    <cellStyle name="Calculation 12 3 2 3 2" xfId="8535"/>
    <cellStyle name="Calculation 12 3 2 4" xfId="8536"/>
    <cellStyle name="Calculation 12 3 2 5" xfId="8537"/>
    <cellStyle name="Calculation 12 3 20" xfId="8538"/>
    <cellStyle name="Calculation 12 3 20 2" xfId="8539"/>
    <cellStyle name="Calculation 12 3 20 2 2" xfId="8540"/>
    <cellStyle name="Calculation 12 3 20 2 3" xfId="8541"/>
    <cellStyle name="Calculation 12 3 20 3" xfId="8542"/>
    <cellStyle name="Calculation 12 3 20 4" xfId="8543"/>
    <cellStyle name="Calculation 12 3 20 5" xfId="8544"/>
    <cellStyle name="Calculation 12 3 21" xfId="8545"/>
    <cellStyle name="Calculation 12 3 21 2" xfId="8546"/>
    <cellStyle name="Calculation 12 3 22" xfId="8547"/>
    <cellStyle name="Calculation 12 3 22 2" xfId="8548"/>
    <cellStyle name="Calculation 12 3 3" xfId="8549"/>
    <cellStyle name="Calculation 12 3 3 2" xfId="8550"/>
    <cellStyle name="Calculation 12 3 3 2 2" xfId="8551"/>
    <cellStyle name="Calculation 12 3 3 2 3" xfId="8552"/>
    <cellStyle name="Calculation 12 3 3 3" xfId="8553"/>
    <cellStyle name="Calculation 12 3 3 3 2" xfId="8554"/>
    <cellStyle name="Calculation 12 3 3 4" xfId="8555"/>
    <cellStyle name="Calculation 12 3 3 5" xfId="8556"/>
    <cellStyle name="Calculation 12 3 4" xfId="8557"/>
    <cellStyle name="Calculation 12 3 4 2" xfId="8558"/>
    <cellStyle name="Calculation 12 3 4 2 2" xfId="8559"/>
    <cellStyle name="Calculation 12 3 4 2 3" xfId="8560"/>
    <cellStyle name="Calculation 12 3 4 3" xfId="8561"/>
    <cellStyle name="Calculation 12 3 4 3 2" xfId="8562"/>
    <cellStyle name="Calculation 12 3 4 4" xfId="8563"/>
    <cellStyle name="Calculation 12 3 4 5" xfId="8564"/>
    <cellStyle name="Calculation 12 3 5" xfId="8565"/>
    <cellStyle name="Calculation 12 3 5 2" xfId="8566"/>
    <cellStyle name="Calculation 12 3 5 2 2" xfId="8567"/>
    <cellStyle name="Calculation 12 3 5 2 3" xfId="8568"/>
    <cellStyle name="Calculation 12 3 5 3" xfId="8569"/>
    <cellStyle name="Calculation 12 3 5 3 2" xfId="8570"/>
    <cellStyle name="Calculation 12 3 5 4" xfId="8571"/>
    <cellStyle name="Calculation 12 3 5 5" xfId="8572"/>
    <cellStyle name="Calculation 12 3 6" xfId="8573"/>
    <cellStyle name="Calculation 12 3 6 2" xfId="8574"/>
    <cellStyle name="Calculation 12 3 6 2 2" xfId="8575"/>
    <cellStyle name="Calculation 12 3 6 2 3" xfId="8576"/>
    <cellStyle name="Calculation 12 3 6 3" xfId="8577"/>
    <cellStyle name="Calculation 12 3 6 3 2" xfId="8578"/>
    <cellStyle name="Calculation 12 3 6 4" xfId="8579"/>
    <cellStyle name="Calculation 12 3 6 5" xfId="8580"/>
    <cellStyle name="Calculation 12 3 7" xfId="8581"/>
    <cellStyle name="Calculation 12 3 7 2" xfId="8582"/>
    <cellStyle name="Calculation 12 3 7 2 2" xfId="8583"/>
    <cellStyle name="Calculation 12 3 7 2 3" xfId="8584"/>
    <cellStyle name="Calculation 12 3 7 3" xfId="8585"/>
    <cellStyle name="Calculation 12 3 7 3 2" xfId="8586"/>
    <cellStyle name="Calculation 12 3 7 4" xfId="8587"/>
    <cellStyle name="Calculation 12 3 7 5" xfId="8588"/>
    <cellStyle name="Calculation 12 3 8" xfId="8589"/>
    <cellStyle name="Calculation 12 3 8 2" xfId="8590"/>
    <cellStyle name="Calculation 12 3 8 2 2" xfId="8591"/>
    <cellStyle name="Calculation 12 3 8 2 3" xfId="8592"/>
    <cellStyle name="Calculation 12 3 8 3" xfId="8593"/>
    <cellStyle name="Calculation 12 3 8 3 2" xfId="8594"/>
    <cellStyle name="Calculation 12 3 8 4" xfId="8595"/>
    <cellStyle name="Calculation 12 3 8 5" xfId="8596"/>
    <cellStyle name="Calculation 12 3 9" xfId="8597"/>
    <cellStyle name="Calculation 12 3 9 2" xfId="8598"/>
    <cellStyle name="Calculation 12 3 9 2 2" xfId="8599"/>
    <cellStyle name="Calculation 12 3 9 2 3" xfId="8600"/>
    <cellStyle name="Calculation 12 3 9 3" xfId="8601"/>
    <cellStyle name="Calculation 12 3 9 3 2" xfId="8602"/>
    <cellStyle name="Calculation 12 3 9 4" xfId="8603"/>
    <cellStyle name="Calculation 12 3 9 5" xfId="8604"/>
    <cellStyle name="Calculation 12 30" xfId="8605"/>
    <cellStyle name="Calculation 12 30 10" xfId="8606"/>
    <cellStyle name="Calculation 12 30 10 2" xfId="8607"/>
    <cellStyle name="Calculation 12 30 10 2 2" xfId="8608"/>
    <cellStyle name="Calculation 12 30 10 2 3" xfId="8609"/>
    <cellStyle name="Calculation 12 30 10 3" xfId="8610"/>
    <cellStyle name="Calculation 12 30 10 3 2" xfId="8611"/>
    <cellStyle name="Calculation 12 30 10 4" xfId="8612"/>
    <cellStyle name="Calculation 12 30 10 5" xfId="8613"/>
    <cellStyle name="Calculation 12 30 11" xfId="8614"/>
    <cellStyle name="Calculation 12 30 11 2" xfId="8615"/>
    <cellStyle name="Calculation 12 30 11 2 2" xfId="8616"/>
    <cellStyle name="Calculation 12 30 11 2 3" xfId="8617"/>
    <cellStyle name="Calculation 12 30 11 3" xfId="8618"/>
    <cellStyle name="Calculation 12 30 11 3 2" xfId="8619"/>
    <cellStyle name="Calculation 12 30 11 4" xfId="8620"/>
    <cellStyle name="Calculation 12 30 11 5" xfId="8621"/>
    <cellStyle name="Calculation 12 30 12" xfId="8622"/>
    <cellStyle name="Calculation 12 30 12 2" xfId="8623"/>
    <cellStyle name="Calculation 12 30 12 2 2" xfId="8624"/>
    <cellStyle name="Calculation 12 30 12 2 3" xfId="8625"/>
    <cellStyle name="Calculation 12 30 12 3" xfId="8626"/>
    <cellStyle name="Calculation 12 30 12 3 2" xfId="8627"/>
    <cellStyle name="Calculation 12 30 12 4" xfId="8628"/>
    <cellStyle name="Calculation 12 30 12 5" xfId="8629"/>
    <cellStyle name="Calculation 12 30 13" xfId="8630"/>
    <cellStyle name="Calculation 12 30 13 2" xfId="8631"/>
    <cellStyle name="Calculation 12 30 13 2 2" xfId="8632"/>
    <cellStyle name="Calculation 12 30 13 2 3" xfId="8633"/>
    <cellStyle name="Calculation 12 30 13 3" xfId="8634"/>
    <cellStyle name="Calculation 12 30 13 3 2" xfId="8635"/>
    <cellStyle name="Calculation 12 30 13 4" xfId="8636"/>
    <cellStyle name="Calculation 12 30 13 5" xfId="8637"/>
    <cellStyle name="Calculation 12 30 14" xfId="8638"/>
    <cellStyle name="Calculation 12 30 14 2" xfId="8639"/>
    <cellStyle name="Calculation 12 30 14 2 2" xfId="8640"/>
    <cellStyle name="Calculation 12 30 14 2 3" xfId="8641"/>
    <cellStyle name="Calculation 12 30 14 3" xfId="8642"/>
    <cellStyle name="Calculation 12 30 14 3 2" xfId="8643"/>
    <cellStyle name="Calculation 12 30 14 4" xfId="8644"/>
    <cellStyle name="Calculation 12 30 14 5" xfId="8645"/>
    <cellStyle name="Calculation 12 30 15" xfId="8646"/>
    <cellStyle name="Calculation 12 30 15 2" xfId="8647"/>
    <cellStyle name="Calculation 12 30 15 2 2" xfId="8648"/>
    <cellStyle name="Calculation 12 30 15 2 3" xfId="8649"/>
    <cellStyle name="Calculation 12 30 15 3" xfId="8650"/>
    <cellStyle name="Calculation 12 30 15 3 2" xfId="8651"/>
    <cellStyle name="Calculation 12 30 15 4" xfId="8652"/>
    <cellStyle name="Calculation 12 30 15 5" xfId="8653"/>
    <cellStyle name="Calculation 12 30 16" xfId="8654"/>
    <cellStyle name="Calculation 12 30 16 2" xfId="8655"/>
    <cellStyle name="Calculation 12 30 16 2 2" xfId="8656"/>
    <cellStyle name="Calculation 12 30 16 2 3" xfId="8657"/>
    <cellStyle name="Calculation 12 30 16 3" xfId="8658"/>
    <cellStyle name="Calculation 12 30 16 3 2" xfId="8659"/>
    <cellStyle name="Calculation 12 30 16 4" xfId="8660"/>
    <cellStyle name="Calculation 12 30 16 5" xfId="8661"/>
    <cellStyle name="Calculation 12 30 17" xfId="8662"/>
    <cellStyle name="Calculation 12 30 17 2" xfId="8663"/>
    <cellStyle name="Calculation 12 30 17 2 2" xfId="8664"/>
    <cellStyle name="Calculation 12 30 17 2 3" xfId="8665"/>
    <cellStyle name="Calculation 12 30 17 3" xfId="8666"/>
    <cellStyle name="Calculation 12 30 17 3 2" xfId="8667"/>
    <cellStyle name="Calculation 12 30 17 4" xfId="8668"/>
    <cellStyle name="Calculation 12 30 17 5" xfId="8669"/>
    <cellStyle name="Calculation 12 30 18" xfId="8670"/>
    <cellStyle name="Calculation 12 30 18 2" xfId="8671"/>
    <cellStyle name="Calculation 12 30 18 2 2" xfId="8672"/>
    <cellStyle name="Calculation 12 30 18 2 3" xfId="8673"/>
    <cellStyle name="Calculation 12 30 18 3" xfId="8674"/>
    <cellStyle name="Calculation 12 30 18 3 2" xfId="8675"/>
    <cellStyle name="Calculation 12 30 18 4" xfId="8676"/>
    <cellStyle name="Calculation 12 30 18 5" xfId="8677"/>
    <cellStyle name="Calculation 12 30 19" xfId="8678"/>
    <cellStyle name="Calculation 12 30 19 2" xfId="8679"/>
    <cellStyle name="Calculation 12 30 19 2 2" xfId="8680"/>
    <cellStyle name="Calculation 12 30 19 2 3" xfId="8681"/>
    <cellStyle name="Calculation 12 30 19 3" xfId="8682"/>
    <cellStyle name="Calculation 12 30 19 3 2" xfId="8683"/>
    <cellStyle name="Calculation 12 30 19 4" xfId="8684"/>
    <cellStyle name="Calculation 12 30 19 5" xfId="8685"/>
    <cellStyle name="Calculation 12 30 2" xfId="8686"/>
    <cellStyle name="Calculation 12 30 2 2" xfId="8687"/>
    <cellStyle name="Calculation 12 30 2 2 2" xfId="8688"/>
    <cellStyle name="Calculation 12 30 2 2 3" xfId="8689"/>
    <cellStyle name="Calculation 12 30 2 3" xfId="8690"/>
    <cellStyle name="Calculation 12 30 2 3 2" xfId="8691"/>
    <cellStyle name="Calculation 12 30 2 4" xfId="8692"/>
    <cellStyle name="Calculation 12 30 2 5" xfId="8693"/>
    <cellStyle name="Calculation 12 30 20" xfId="8694"/>
    <cellStyle name="Calculation 12 30 20 2" xfId="8695"/>
    <cellStyle name="Calculation 12 30 20 2 2" xfId="8696"/>
    <cellStyle name="Calculation 12 30 20 2 3" xfId="8697"/>
    <cellStyle name="Calculation 12 30 20 3" xfId="8698"/>
    <cellStyle name="Calculation 12 30 20 4" xfId="8699"/>
    <cellStyle name="Calculation 12 30 20 5" xfId="8700"/>
    <cellStyle name="Calculation 12 30 21" xfId="8701"/>
    <cellStyle name="Calculation 12 30 21 2" xfId="8702"/>
    <cellStyle name="Calculation 12 30 22" xfId="8703"/>
    <cellStyle name="Calculation 12 30 22 2" xfId="8704"/>
    <cellStyle name="Calculation 12 30 3" xfId="8705"/>
    <cellStyle name="Calculation 12 30 3 2" xfId="8706"/>
    <cellStyle name="Calculation 12 30 3 2 2" xfId="8707"/>
    <cellStyle name="Calculation 12 30 3 2 3" xfId="8708"/>
    <cellStyle name="Calculation 12 30 3 3" xfId="8709"/>
    <cellStyle name="Calculation 12 30 3 3 2" xfId="8710"/>
    <cellStyle name="Calculation 12 30 3 4" xfId="8711"/>
    <cellStyle name="Calculation 12 30 3 5" xfId="8712"/>
    <cellStyle name="Calculation 12 30 4" xfId="8713"/>
    <cellStyle name="Calculation 12 30 4 2" xfId="8714"/>
    <cellStyle name="Calculation 12 30 4 2 2" xfId="8715"/>
    <cellStyle name="Calculation 12 30 4 2 3" xfId="8716"/>
    <cellStyle name="Calculation 12 30 4 3" xfId="8717"/>
    <cellStyle name="Calculation 12 30 4 3 2" xfId="8718"/>
    <cellStyle name="Calculation 12 30 4 4" xfId="8719"/>
    <cellStyle name="Calculation 12 30 4 5" xfId="8720"/>
    <cellStyle name="Calculation 12 30 5" xfId="8721"/>
    <cellStyle name="Calculation 12 30 5 2" xfId="8722"/>
    <cellStyle name="Calculation 12 30 5 2 2" xfId="8723"/>
    <cellStyle name="Calculation 12 30 5 2 3" xfId="8724"/>
    <cellStyle name="Calculation 12 30 5 3" xfId="8725"/>
    <cellStyle name="Calculation 12 30 5 3 2" xfId="8726"/>
    <cellStyle name="Calculation 12 30 5 4" xfId="8727"/>
    <cellStyle name="Calculation 12 30 5 5" xfId="8728"/>
    <cellStyle name="Calculation 12 30 6" xfId="8729"/>
    <cellStyle name="Calculation 12 30 6 2" xfId="8730"/>
    <cellStyle name="Calculation 12 30 6 2 2" xfId="8731"/>
    <cellStyle name="Calculation 12 30 6 2 3" xfId="8732"/>
    <cellStyle name="Calculation 12 30 6 3" xfId="8733"/>
    <cellStyle name="Calculation 12 30 6 3 2" xfId="8734"/>
    <cellStyle name="Calculation 12 30 6 4" xfId="8735"/>
    <cellStyle name="Calculation 12 30 6 5" xfId="8736"/>
    <cellStyle name="Calculation 12 30 7" xfId="8737"/>
    <cellStyle name="Calculation 12 30 7 2" xfId="8738"/>
    <cellStyle name="Calculation 12 30 7 2 2" xfId="8739"/>
    <cellStyle name="Calculation 12 30 7 2 3" xfId="8740"/>
    <cellStyle name="Calculation 12 30 7 3" xfId="8741"/>
    <cellStyle name="Calculation 12 30 7 3 2" xfId="8742"/>
    <cellStyle name="Calculation 12 30 7 4" xfId="8743"/>
    <cellStyle name="Calculation 12 30 7 5" xfId="8744"/>
    <cellStyle name="Calculation 12 30 8" xfId="8745"/>
    <cellStyle name="Calculation 12 30 8 2" xfId="8746"/>
    <cellStyle name="Calculation 12 30 8 2 2" xfId="8747"/>
    <cellStyle name="Calculation 12 30 8 2 3" xfId="8748"/>
    <cellStyle name="Calculation 12 30 8 3" xfId="8749"/>
    <cellStyle name="Calculation 12 30 8 3 2" xfId="8750"/>
    <cellStyle name="Calculation 12 30 8 4" xfId="8751"/>
    <cellStyle name="Calculation 12 30 8 5" xfId="8752"/>
    <cellStyle name="Calculation 12 30 9" xfId="8753"/>
    <cellStyle name="Calculation 12 30 9 2" xfId="8754"/>
    <cellStyle name="Calculation 12 30 9 2 2" xfId="8755"/>
    <cellStyle name="Calculation 12 30 9 2 3" xfId="8756"/>
    <cellStyle name="Calculation 12 30 9 3" xfId="8757"/>
    <cellStyle name="Calculation 12 30 9 3 2" xfId="8758"/>
    <cellStyle name="Calculation 12 30 9 4" xfId="8759"/>
    <cellStyle name="Calculation 12 30 9 5" xfId="8760"/>
    <cellStyle name="Calculation 12 31" xfId="8761"/>
    <cellStyle name="Calculation 12 31 2" xfId="8762"/>
    <cellStyle name="Calculation 12 31 2 2" xfId="8763"/>
    <cellStyle name="Calculation 12 31 2 3" xfId="8764"/>
    <cellStyle name="Calculation 12 31 3" xfId="8765"/>
    <cellStyle name="Calculation 12 31 3 2" xfId="8766"/>
    <cellStyle name="Calculation 12 31 4" xfId="8767"/>
    <cellStyle name="Calculation 12 31 5" xfId="8768"/>
    <cellStyle name="Calculation 12 32" xfId="8769"/>
    <cellStyle name="Calculation 12 32 2" xfId="8770"/>
    <cellStyle name="Calculation 12 32 2 2" xfId="8771"/>
    <cellStyle name="Calculation 12 32 2 3" xfId="8772"/>
    <cellStyle name="Calculation 12 32 3" xfId="8773"/>
    <cellStyle name="Calculation 12 32 3 2" xfId="8774"/>
    <cellStyle name="Calculation 12 32 4" xfId="8775"/>
    <cellStyle name="Calculation 12 32 5" xfId="8776"/>
    <cellStyle name="Calculation 12 33" xfId="8777"/>
    <cellStyle name="Calculation 12 33 2" xfId="8778"/>
    <cellStyle name="Calculation 12 33 2 2" xfId="8779"/>
    <cellStyle name="Calculation 12 33 2 3" xfId="8780"/>
    <cellStyle name="Calculation 12 33 3" xfId="8781"/>
    <cellStyle name="Calculation 12 33 3 2" xfId="8782"/>
    <cellStyle name="Calculation 12 33 4" xfId="8783"/>
    <cellStyle name="Calculation 12 33 5" xfId="8784"/>
    <cellStyle name="Calculation 12 34" xfId="8785"/>
    <cellStyle name="Calculation 12 34 2" xfId="8786"/>
    <cellStyle name="Calculation 12 34 2 2" xfId="8787"/>
    <cellStyle name="Calculation 12 34 2 3" xfId="8788"/>
    <cellStyle name="Calculation 12 34 3" xfId="8789"/>
    <cellStyle name="Calculation 12 34 3 2" xfId="8790"/>
    <cellStyle name="Calculation 12 34 4" xfId="8791"/>
    <cellStyle name="Calculation 12 34 5" xfId="8792"/>
    <cellStyle name="Calculation 12 35" xfId="8793"/>
    <cellStyle name="Calculation 12 35 2" xfId="8794"/>
    <cellStyle name="Calculation 12 35 2 2" xfId="8795"/>
    <cellStyle name="Calculation 12 35 2 3" xfId="8796"/>
    <cellStyle name="Calculation 12 35 3" xfId="8797"/>
    <cellStyle name="Calculation 12 35 3 2" xfId="8798"/>
    <cellStyle name="Calculation 12 35 4" xfId="8799"/>
    <cellStyle name="Calculation 12 35 5" xfId="8800"/>
    <cellStyle name="Calculation 12 36" xfId="8801"/>
    <cellStyle name="Calculation 12 36 2" xfId="8802"/>
    <cellStyle name="Calculation 12 36 2 2" xfId="8803"/>
    <cellStyle name="Calculation 12 36 2 3" xfId="8804"/>
    <cellStyle name="Calculation 12 36 3" xfId="8805"/>
    <cellStyle name="Calculation 12 36 3 2" xfId="8806"/>
    <cellStyle name="Calculation 12 36 4" xfId="8807"/>
    <cellStyle name="Calculation 12 36 5" xfId="8808"/>
    <cellStyle name="Calculation 12 37" xfId="8809"/>
    <cellStyle name="Calculation 12 37 2" xfId="8810"/>
    <cellStyle name="Calculation 12 37 2 2" xfId="8811"/>
    <cellStyle name="Calculation 12 37 2 3" xfId="8812"/>
    <cellStyle name="Calculation 12 37 3" xfId="8813"/>
    <cellStyle name="Calculation 12 37 3 2" xfId="8814"/>
    <cellStyle name="Calculation 12 37 4" xfId="8815"/>
    <cellStyle name="Calculation 12 37 5" xfId="8816"/>
    <cellStyle name="Calculation 12 38" xfId="8817"/>
    <cellStyle name="Calculation 12 38 2" xfId="8818"/>
    <cellStyle name="Calculation 12 38 2 2" xfId="8819"/>
    <cellStyle name="Calculation 12 38 2 3" xfId="8820"/>
    <cellStyle name="Calculation 12 38 3" xfId="8821"/>
    <cellStyle name="Calculation 12 38 3 2" xfId="8822"/>
    <cellStyle name="Calculation 12 38 4" xfId="8823"/>
    <cellStyle name="Calculation 12 38 5" xfId="8824"/>
    <cellStyle name="Calculation 12 39" xfId="8825"/>
    <cellStyle name="Calculation 12 39 2" xfId="8826"/>
    <cellStyle name="Calculation 12 39 2 2" xfId="8827"/>
    <cellStyle name="Calculation 12 39 2 3" xfId="8828"/>
    <cellStyle name="Calculation 12 39 3" xfId="8829"/>
    <cellStyle name="Calculation 12 39 3 2" xfId="8830"/>
    <cellStyle name="Calculation 12 39 4" xfId="8831"/>
    <cellStyle name="Calculation 12 39 5" xfId="8832"/>
    <cellStyle name="Calculation 12 4" xfId="8833"/>
    <cellStyle name="Calculation 12 4 10" xfId="8834"/>
    <cellStyle name="Calculation 12 4 10 2" xfId="8835"/>
    <cellStyle name="Calculation 12 4 10 2 2" xfId="8836"/>
    <cellStyle name="Calculation 12 4 10 2 3" xfId="8837"/>
    <cellStyle name="Calculation 12 4 10 3" xfId="8838"/>
    <cellStyle name="Calculation 12 4 10 3 2" xfId="8839"/>
    <cellStyle name="Calculation 12 4 10 4" xfId="8840"/>
    <cellStyle name="Calculation 12 4 10 5" xfId="8841"/>
    <cellStyle name="Calculation 12 4 11" xfId="8842"/>
    <cellStyle name="Calculation 12 4 11 2" xfId="8843"/>
    <cellStyle name="Calculation 12 4 11 2 2" xfId="8844"/>
    <cellStyle name="Calculation 12 4 11 2 3" xfId="8845"/>
    <cellStyle name="Calculation 12 4 11 3" xfId="8846"/>
    <cellStyle name="Calculation 12 4 11 3 2" xfId="8847"/>
    <cellStyle name="Calculation 12 4 11 4" xfId="8848"/>
    <cellStyle name="Calculation 12 4 11 5" xfId="8849"/>
    <cellStyle name="Calculation 12 4 12" xfId="8850"/>
    <cellStyle name="Calculation 12 4 12 2" xfId="8851"/>
    <cellStyle name="Calculation 12 4 12 2 2" xfId="8852"/>
    <cellStyle name="Calculation 12 4 12 2 3" xfId="8853"/>
    <cellStyle name="Calculation 12 4 12 3" xfId="8854"/>
    <cellStyle name="Calculation 12 4 12 3 2" xfId="8855"/>
    <cellStyle name="Calculation 12 4 12 4" xfId="8856"/>
    <cellStyle name="Calculation 12 4 12 5" xfId="8857"/>
    <cellStyle name="Calculation 12 4 13" xfId="8858"/>
    <cellStyle name="Calculation 12 4 13 2" xfId="8859"/>
    <cellStyle name="Calculation 12 4 13 2 2" xfId="8860"/>
    <cellStyle name="Calculation 12 4 13 2 3" xfId="8861"/>
    <cellStyle name="Calculation 12 4 13 3" xfId="8862"/>
    <cellStyle name="Calculation 12 4 13 3 2" xfId="8863"/>
    <cellStyle name="Calculation 12 4 13 4" xfId="8864"/>
    <cellStyle name="Calculation 12 4 13 5" xfId="8865"/>
    <cellStyle name="Calculation 12 4 14" xfId="8866"/>
    <cellStyle name="Calculation 12 4 14 2" xfId="8867"/>
    <cellStyle name="Calculation 12 4 14 2 2" xfId="8868"/>
    <cellStyle name="Calculation 12 4 14 2 3" xfId="8869"/>
    <cellStyle name="Calculation 12 4 14 3" xfId="8870"/>
    <cellStyle name="Calculation 12 4 14 3 2" xfId="8871"/>
    <cellStyle name="Calculation 12 4 14 4" xfId="8872"/>
    <cellStyle name="Calculation 12 4 14 5" xfId="8873"/>
    <cellStyle name="Calculation 12 4 15" xfId="8874"/>
    <cellStyle name="Calculation 12 4 15 2" xfId="8875"/>
    <cellStyle name="Calculation 12 4 15 2 2" xfId="8876"/>
    <cellStyle name="Calculation 12 4 15 2 3" xfId="8877"/>
    <cellStyle name="Calculation 12 4 15 3" xfId="8878"/>
    <cellStyle name="Calculation 12 4 15 3 2" xfId="8879"/>
    <cellStyle name="Calculation 12 4 15 4" xfId="8880"/>
    <cellStyle name="Calculation 12 4 15 5" xfId="8881"/>
    <cellStyle name="Calculation 12 4 16" xfId="8882"/>
    <cellStyle name="Calculation 12 4 16 2" xfId="8883"/>
    <cellStyle name="Calculation 12 4 16 2 2" xfId="8884"/>
    <cellStyle name="Calculation 12 4 16 2 3" xfId="8885"/>
    <cellStyle name="Calculation 12 4 16 3" xfId="8886"/>
    <cellStyle name="Calculation 12 4 16 3 2" xfId="8887"/>
    <cellStyle name="Calculation 12 4 16 4" xfId="8888"/>
    <cellStyle name="Calculation 12 4 16 5" xfId="8889"/>
    <cellStyle name="Calculation 12 4 17" xfId="8890"/>
    <cellStyle name="Calculation 12 4 17 2" xfId="8891"/>
    <cellStyle name="Calculation 12 4 17 2 2" xfId="8892"/>
    <cellStyle name="Calculation 12 4 17 2 3" xfId="8893"/>
    <cellStyle name="Calculation 12 4 17 3" xfId="8894"/>
    <cellStyle name="Calculation 12 4 17 3 2" xfId="8895"/>
    <cellStyle name="Calculation 12 4 17 4" xfId="8896"/>
    <cellStyle name="Calculation 12 4 17 5" xfId="8897"/>
    <cellStyle name="Calculation 12 4 18" xfId="8898"/>
    <cellStyle name="Calculation 12 4 18 2" xfId="8899"/>
    <cellStyle name="Calculation 12 4 18 2 2" xfId="8900"/>
    <cellStyle name="Calculation 12 4 18 2 3" xfId="8901"/>
    <cellStyle name="Calculation 12 4 18 3" xfId="8902"/>
    <cellStyle name="Calculation 12 4 18 3 2" xfId="8903"/>
    <cellStyle name="Calculation 12 4 18 4" xfId="8904"/>
    <cellStyle name="Calculation 12 4 18 5" xfId="8905"/>
    <cellStyle name="Calculation 12 4 19" xfId="8906"/>
    <cellStyle name="Calculation 12 4 19 2" xfId="8907"/>
    <cellStyle name="Calculation 12 4 19 2 2" xfId="8908"/>
    <cellStyle name="Calculation 12 4 19 2 3" xfId="8909"/>
    <cellStyle name="Calculation 12 4 19 3" xfId="8910"/>
    <cellStyle name="Calculation 12 4 19 3 2" xfId="8911"/>
    <cellStyle name="Calculation 12 4 19 4" xfId="8912"/>
    <cellStyle name="Calculation 12 4 19 5" xfId="8913"/>
    <cellStyle name="Calculation 12 4 2" xfId="8914"/>
    <cellStyle name="Calculation 12 4 2 2" xfId="8915"/>
    <cellStyle name="Calculation 12 4 2 2 2" xfId="8916"/>
    <cellStyle name="Calculation 12 4 2 2 3" xfId="8917"/>
    <cellStyle name="Calculation 12 4 2 3" xfId="8918"/>
    <cellStyle name="Calculation 12 4 2 3 2" xfId="8919"/>
    <cellStyle name="Calculation 12 4 2 4" xfId="8920"/>
    <cellStyle name="Calculation 12 4 2 5" xfId="8921"/>
    <cellStyle name="Calculation 12 4 20" xfId="8922"/>
    <cellStyle name="Calculation 12 4 20 2" xfId="8923"/>
    <cellStyle name="Calculation 12 4 20 2 2" xfId="8924"/>
    <cellStyle name="Calculation 12 4 20 2 3" xfId="8925"/>
    <cellStyle name="Calculation 12 4 20 3" xfId="8926"/>
    <cellStyle name="Calculation 12 4 20 4" xfId="8927"/>
    <cellStyle name="Calculation 12 4 20 5" xfId="8928"/>
    <cellStyle name="Calculation 12 4 21" xfId="8929"/>
    <cellStyle name="Calculation 12 4 21 2" xfId="8930"/>
    <cellStyle name="Calculation 12 4 22" xfId="8931"/>
    <cellStyle name="Calculation 12 4 22 2" xfId="8932"/>
    <cellStyle name="Calculation 12 4 3" xfId="8933"/>
    <cellStyle name="Calculation 12 4 3 2" xfId="8934"/>
    <cellStyle name="Calculation 12 4 3 2 2" xfId="8935"/>
    <cellStyle name="Calculation 12 4 3 2 3" xfId="8936"/>
    <cellStyle name="Calculation 12 4 3 3" xfId="8937"/>
    <cellStyle name="Calculation 12 4 3 3 2" xfId="8938"/>
    <cellStyle name="Calculation 12 4 3 4" xfId="8939"/>
    <cellStyle name="Calculation 12 4 3 5" xfId="8940"/>
    <cellStyle name="Calculation 12 4 4" xfId="8941"/>
    <cellStyle name="Calculation 12 4 4 2" xfId="8942"/>
    <cellStyle name="Calculation 12 4 4 2 2" xfId="8943"/>
    <cellStyle name="Calculation 12 4 4 2 3" xfId="8944"/>
    <cellStyle name="Calculation 12 4 4 3" xfId="8945"/>
    <cellStyle name="Calculation 12 4 4 3 2" xfId="8946"/>
    <cellStyle name="Calculation 12 4 4 4" xfId="8947"/>
    <cellStyle name="Calculation 12 4 4 5" xfId="8948"/>
    <cellStyle name="Calculation 12 4 5" xfId="8949"/>
    <cellStyle name="Calculation 12 4 5 2" xfId="8950"/>
    <cellStyle name="Calculation 12 4 5 2 2" xfId="8951"/>
    <cellStyle name="Calculation 12 4 5 2 3" xfId="8952"/>
    <cellStyle name="Calculation 12 4 5 3" xfId="8953"/>
    <cellStyle name="Calculation 12 4 5 3 2" xfId="8954"/>
    <cellStyle name="Calculation 12 4 5 4" xfId="8955"/>
    <cellStyle name="Calculation 12 4 5 5" xfId="8956"/>
    <cellStyle name="Calculation 12 4 6" xfId="8957"/>
    <cellStyle name="Calculation 12 4 6 2" xfId="8958"/>
    <cellStyle name="Calculation 12 4 6 2 2" xfId="8959"/>
    <cellStyle name="Calculation 12 4 6 2 3" xfId="8960"/>
    <cellStyle name="Calculation 12 4 6 3" xfId="8961"/>
    <cellStyle name="Calculation 12 4 6 3 2" xfId="8962"/>
    <cellStyle name="Calculation 12 4 6 4" xfId="8963"/>
    <cellStyle name="Calculation 12 4 6 5" xfId="8964"/>
    <cellStyle name="Calculation 12 4 7" xfId="8965"/>
    <cellStyle name="Calculation 12 4 7 2" xfId="8966"/>
    <cellStyle name="Calculation 12 4 7 2 2" xfId="8967"/>
    <cellStyle name="Calculation 12 4 7 2 3" xfId="8968"/>
    <cellStyle name="Calculation 12 4 7 3" xfId="8969"/>
    <cellStyle name="Calculation 12 4 7 3 2" xfId="8970"/>
    <cellStyle name="Calculation 12 4 7 4" xfId="8971"/>
    <cellStyle name="Calculation 12 4 7 5" xfId="8972"/>
    <cellStyle name="Calculation 12 4 8" xfId="8973"/>
    <cellStyle name="Calculation 12 4 8 2" xfId="8974"/>
    <cellStyle name="Calculation 12 4 8 2 2" xfId="8975"/>
    <cellStyle name="Calculation 12 4 8 2 3" xfId="8976"/>
    <cellStyle name="Calculation 12 4 8 3" xfId="8977"/>
    <cellStyle name="Calculation 12 4 8 3 2" xfId="8978"/>
    <cellStyle name="Calculation 12 4 8 4" xfId="8979"/>
    <cellStyle name="Calculation 12 4 8 5" xfId="8980"/>
    <cellStyle name="Calculation 12 4 9" xfId="8981"/>
    <cellStyle name="Calculation 12 4 9 2" xfId="8982"/>
    <cellStyle name="Calculation 12 4 9 2 2" xfId="8983"/>
    <cellStyle name="Calculation 12 4 9 2 3" xfId="8984"/>
    <cellStyle name="Calculation 12 4 9 3" xfId="8985"/>
    <cellStyle name="Calculation 12 4 9 3 2" xfId="8986"/>
    <cellStyle name="Calculation 12 4 9 4" xfId="8987"/>
    <cellStyle name="Calculation 12 4 9 5" xfId="8988"/>
    <cellStyle name="Calculation 12 40" xfId="8989"/>
    <cellStyle name="Calculation 12 40 2" xfId="8990"/>
    <cellStyle name="Calculation 12 40 2 2" xfId="8991"/>
    <cellStyle name="Calculation 12 40 2 3" xfId="8992"/>
    <cellStyle name="Calculation 12 40 3" xfId="8993"/>
    <cellStyle name="Calculation 12 40 3 2" xfId="8994"/>
    <cellStyle name="Calculation 12 40 4" xfId="8995"/>
    <cellStyle name="Calculation 12 40 5" xfId="8996"/>
    <cellStyle name="Calculation 12 41" xfId="8997"/>
    <cellStyle name="Calculation 12 41 2" xfId="8998"/>
    <cellStyle name="Calculation 12 41 2 2" xfId="8999"/>
    <cellStyle name="Calculation 12 41 2 3" xfId="9000"/>
    <cellStyle name="Calculation 12 41 3" xfId="9001"/>
    <cellStyle name="Calculation 12 41 3 2" xfId="9002"/>
    <cellStyle name="Calculation 12 41 4" xfId="9003"/>
    <cellStyle name="Calculation 12 41 5" xfId="9004"/>
    <cellStyle name="Calculation 12 42" xfId="9005"/>
    <cellStyle name="Calculation 12 42 2" xfId="9006"/>
    <cellStyle name="Calculation 12 42 2 2" xfId="9007"/>
    <cellStyle name="Calculation 12 42 2 3" xfId="9008"/>
    <cellStyle name="Calculation 12 42 3" xfId="9009"/>
    <cellStyle name="Calculation 12 42 3 2" xfId="9010"/>
    <cellStyle name="Calculation 12 42 4" xfId="9011"/>
    <cellStyle name="Calculation 12 42 5" xfId="9012"/>
    <cellStyle name="Calculation 12 43" xfId="9013"/>
    <cellStyle name="Calculation 12 43 2" xfId="9014"/>
    <cellStyle name="Calculation 12 43 2 2" xfId="9015"/>
    <cellStyle name="Calculation 12 43 2 3" xfId="9016"/>
    <cellStyle name="Calculation 12 43 3" xfId="9017"/>
    <cellStyle name="Calculation 12 43 3 2" xfId="9018"/>
    <cellStyle name="Calculation 12 43 4" xfId="9019"/>
    <cellStyle name="Calculation 12 43 5" xfId="9020"/>
    <cellStyle name="Calculation 12 44" xfId="9021"/>
    <cellStyle name="Calculation 12 44 2" xfId="9022"/>
    <cellStyle name="Calculation 12 44 2 2" xfId="9023"/>
    <cellStyle name="Calculation 12 44 2 3" xfId="9024"/>
    <cellStyle name="Calculation 12 44 3" xfId="9025"/>
    <cellStyle name="Calculation 12 44 3 2" xfId="9026"/>
    <cellStyle name="Calculation 12 44 4" xfId="9027"/>
    <cellStyle name="Calculation 12 44 5" xfId="9028"/>
    <cellStyle name="Calculation 12 45" xfId="9029"/>
    <cellStyle name="Calculation 12 45 2" xfId="9030"/>
    <cellStyle name="Calculation 12 45 2 2" xfId="9031"/>
    <cellStyle name="Calculation 12 45 2 3" xfId="9032"/>
    <cellStyle name="Calculation 12 45 3" xfId="9033"/>
    <cellStyle name="Calculation 12 45 3 2" xfId="9034"/>
    <cellStyle name="Calculation 12 45 4" xfId="9035"/>
    <cellStyle name="Calculation 12 45 5" xfId="9036"/>
    <cellStyle name="Calculation 12 46" xfId="9037"/>
    <cellStyle name="Calculation 12 46 2" xfId="9038"/>
    <cellStyle name="Calculation 12 46 2 2" xfId="9039"/>
    <cellStyle name="Calculation 12 46 2 3" xfId="9040"/>
    <cellStyle name="Calculation 12 46 3" xfId="9041"/>
    <cellStyle name="Calculation 12 46 3 2" xfId="9042"/>
    <cellStyle name="Calculation 12 46 4" xfId="9043"/>
    <cellStyle name="Calculation 12 46 5" xfId="9044"/>
    <cellStyle name="Calculation 12 47" xfId="9045"/>
    <cellStyle name="Calculation 12 47 2" xfId="9046"/>
    <cellStyle name="Calculation 12 47 2 2" xfId="9047"/>
    <cellStyle name="Calculation 12 47 2 3" xfId="9048"/>
    <cellStyle name="Calculation 12 47 3" xfId="9049"/>
    <cellStyle name="Calculation 12 47 3 2" xfId="9050"/>
    <cellStyle name="Calculation 12 47 4" xfId="9051"/>
    <cellStyle name="Calculation 12 47 5" xfId="9052"/>
    <cellStyle name="Calculation 12 48" xfId="9053"/>
    <cellStyle name="Calculation 12 48 2" xfId="9054"/>
    <cellStyle name="Calculation 12 48 2 2" xfId="9055"/>
    <cellStyle name="Calculation 12 48 2 3" xfId="9056"/>
    <cellStyle name="Calculation 12 48 3" xfId="9057"/>
    <cellStyle name="Calculation 12 48 3 2" xfId="9058"/>
    <cellStyle name="Calculation 12 48 4" xfId="9059"/>
    <cellStyle name="Calculation 12 48 5" xfId="9060"/>
    <cellStyle name="Calculation 12 49" xfId="9061"/>
    <cellStyle name="Calculation 12 49 2" xfId="9062"/>
    <cellStyle name="Calculation 12 49 2 2" xfId="9063"/>
    <cellStyle name="Calculation 12 49 2 3" xfId="9064"/>
    <cellStyle name="Calculation 12 49 3" xfId="9065"/>
    <cellStyle name="Calculation 12 49 4" xfId="9066"/>
    <cellStyle name="Calculation 12 49 5" xfId="9067"/>
    <cellStyle name="Calculation 12 5" xfId="9068"/>
    <cellStyle name="Calculation 12 5 10" xfId="9069"/>
    <cellStyle name="Calculation 12 5 10 2" xfId="9070"/>
    <cellStyle name="Calculation 12 5 10 2 2" xfId="9071"/>
    <cellStyle name="Calculation 12 5 10 2 3" xfId="9072"/>
    <cellStyle name="Calculation 12 5 10 3" xfId="9073"/>
    <cellStyle name="Calculation 12 5 10 3 2" xfId="9074"/>
    <cellStyle name="Calculation 12 5 10 4" xfId="9075"/>
    <cellStyle name="Calculation 12 5 10 5" xfId="9076"/>
    <cellStyle name="Calculation 12 5 11" xfId="9077"/>
    <cellStyle name="Calculation 12 5 11 2" xfId="9078"/>
    <cellStyle name="Calculation 12 5 11 2 2" xfId="9079"/>
    <cellStyle name="Calculation 12 5 11 2 3" xfId="9080"/>
    <cellStyle name="Calculation 12 5 11 3" xfId="9081"/>
    <cellStyle name="Calculation 12 5 11 3 2" xfId="9082"/>
    <cellStyle name="Calculation 12 5 11 4" xfId="9083"/>
    <cellStyle name="Calculation 12 5 11 5" xfId="9084"/>
    <cellStyle name="Calculation 12 5 12" xfId="9085"/>
    <cellStyle name="Calculation 12 5 12 2" xfId="9086"/>
    <cellStyle name="Calculation 12 5 12 2 2" xfId="9087"/>
    <cellStyle name="Calculation 12 5 12 2 3" xfId="9088"/>
    <cellStyle name="Calculation 12 5 12 3" xfId="9089"/>
    <cellStyle name="Calculation 12 5 12 3 2" xfId="9090"/>
    <cellStyle name="Calculation 12 5 12 4" xfId="9091"/>
    <cellStyle name="Calculation 12 5 12 5" xfId="9092"/>
    <cellStyle name="Calculation 12 5 13" xfId="9093"/>
    <cellStyle name="Calculation 12 5 13 2" xfId="9094"/>
    <cellStyle name="Calculation 12 5 13 2 2" xfId="9095"/>
    <cellStyle name="Calculation 12 5 13 2 3" xfId="9096"/>
    <cellStyle name="Calculation 12 5 13 3" xfId="9097"/>
    <cellStyle name="Calculation 12 5 13 3 2" xfId="9098"/>
    <cellStyle name="Calculation 12 5 13 4" xfId="9099"/>
    <cellStyle name="Calculation 12 5 13 5" xfId="9100"/>
    <cellStyle name="Calculation 12 5 14" xfId="9101"/>
    <cellStyle name="Calculation 12 5 14 2" xfId="9102"/>
    <cellStyle name="Calculation 12 5 14 2 2" xfId="9103"/>
    <cellStyle name="Calculation 12 5 14 2 3" xfId="9104"/>
    <cellStyle name="Calculation 12 5 14 3" xfId="9105"/>
    <cellStyle name="Calculation 12 5 14 3 2" xfId="9106"/>
    <cellStyle name="Calculation 12 5 14 4" xfId="9107"/>
    <cellStyle name="Calculation 12 5 14 5" xfId="9108"/>
    <cellStyle name="Calculation 12 5 15" xfId="9109"/>
    <cellStyle name="Calculation 12 5 15 2" xfId="9110"/>
    <cellStyle name="Calculation 12 5 15 2 2" xfId="9111"/>
    <cellStyle name="Calculation 12 5 15 2 3" xfId="9112"/>
    <cellStyle name="Calculation 12 5 15 3" xfId="9113"/>
    <cellStyle name="Calculation 12 5 15 3 2" xfId="9114"/>
    <cellStyle name="Calculation 12 5 15 4" xfId="9115"/>
    <cellStyle name="Calculation 12 5 15 5" xfId="9116"/>
    <cellStyle name="Calculation 12 5 16" xfId="9117"/>
    <cellStyle name="Calculation 12 5 16 2" xfId="9118"/>
    <cellStyle name="Calculation 12 5 16 2 2" xfId="9119"/>
    <cellStyle name="Calculation 12 5 16 2 3" xfId="9120"/>
    <cellStyle name="Calculation 12 5 16 3" xfId="9121"/>
    <cellStyle name="Calculation 12 5 16 3 2" xfId="9122"/>
    <cellStyle name="Calculation 12 5 16 4" xfId="9123"/>
    <cellStyle name="Calculation 12 5 16 5" xfId="9124"/>
    <cellStyle name="Calculation 12 5 17" xfId="9125"/>
    <cellStyle name="Calculation 12 5 17 2" xfId="9126"/>
    <cellStyle name="Calculation 12 5 17 2 2" xfId="9127"/>
    <cellStyle name="Calculation 12 5 17 2 3" xfId="9128"/>
    <cellStyle name="Calculation 12 5 17 3" xfId="9129"/>
    <cellStyle name="Calculation 12 5 17 3 2" xfId="9130"/>
    <cellStyle name="Calculation 12 5 17 4" xfId="9131"/>
    <cellStyle name="Calculation 12 5 17 5" xfId="9132"/>
    <cellStyle name="Calculation 12 5 18" xfId="9133"/>
    <cellStyle name="Calculation 12 5 18 2" xfId="9134"/>
    <cellStyle name="Calculation 12 5 18 2 2" xfId="9135"/>
    <cellStyle name="Calculation 12 5 18 2 3" xfId="9136"/>
    <cellStyle name="Calculation 12 5 18 3" xfId="9137"/>
    <cellStyle name="Calculation 12 5 18 3 2" xfId="9138"/>
    <cellStyle name="Calculation 12 5 18 4" xfId="9139"/>
    <cellStyle name="Calculation 12 5 18 5" xfId="9140"/>
    <cellStyle name="Calculation 12 5 19" xfId="9141"/>
    <cellStyle name="Calculation 12 5 19 2" xfId="9142"/>
    <cellStyle name="Calculation 12 5 19 2 2" xfId="9143"/>
    <cellStyle name="Calculation 12 5 19 2 3" xfId="9144"/>
    <cellStyle name="Calculation 12 5 19 3" xfId="9145"/>
    <cellStyle name="Calculation 12 5 19 3 2" xfId="9146"/>
    <cellStyle name="Calculation 12 5 19 4" xfId="9147"/>
    <cellStyle name="Calculation 12 5 19 5" xfId="9148"/>
    <cellStyle name="Calculation 12 5 2" xfId="9149"/>
    <cellStyle name="Calculation 12 5 2 2" xfId="9150"/>
    <cellStyle name="Calculation 12 5 2 2 2" xfId="9151"/>
    <cellStyle name="Calculation 12 5 2 2 3" xfId="9152"/>
    <cellStyle name="Calculation 12 5 2 3" xfId="9153"/>
    <cellStyle name="Calculation 12 5 2 3 2" xfId="9154"/>
    <cellStyle name="Calculation 12 5 2 4" xfId="9155"/>
    <cellStyle name="Calculation 12 5 2 5" xfId="9156"/>
    <cellStyle name="Calculation 12 5 20" xfId="9157"/>
    <cellStyle name="Calculation 12 5 20 2" xfId="9158"/>
    <cellStyle name="Calculation 12 5 20 2 2" xfId="9159"/>
    <cellStyle name="Calculation 12 5 20 2 3" xfId="9160"/>
    <cellStyle name="Calculation 12 5 20 3" xfId="9161"/>
    <cellStyle name="Calculation 12 5 20 4" xfId="9162"/>
    <cellStyle name="Calculation 12 5 20 5" xfId="9163"/>
    <cellStyle name="Calculation 12 5 21" xfId="9164"/>
    <cellStyle name="Calculation 12 5 21 2" xfId="9165"/>
    <cellStyle name="Calculation 12 5 22" xfId="9166"/>
    <cellStyle name="Calculation 12 5 22 2" xfId="9167"/>
    <cellStyle name="Calculation 12 5 3" xfId="9168"/>
    <cellStyle name="Calculation 12 5 3 2" xfId="9169"/>
    <cellStyle name="Calculation 12 5 3 2 2" xfId="9170"/>
    <cellStyle name="Calculation 12 5 3 2 3" xfId="9171"/>
    <cellStyle name="Calculation 12 5 3 3" xfId="9172"/>
    <cellStyle name="Calculation 12 5 3 3 2" xfId="9173"/>
    <cellStyle name="Calculation 12 5 3 4" xfId="9174"/>
    <cellStyle name="Calculation 12 5 3 5" xfId="9175"/>
    <cellStyle name="Calculation 12 5 4" xfId="9176"/>
    <cellStyle name="Calculation 12 5 4 2" xfId="9177"/>
    <cellStyle name="Calculation 12 5 4 2 2" xfId="9178"/>
    <cellStyle name="Calculation 12 5 4 2 3" xfId="9179"/>
    <cellStyle name="Calculation 12 5 4 3" xfId="9180"/>
    <cellStyle name="Calculation 12 5 4 3 2" xfId="9181"/>
    <cellStyle name="Calculation 12 5 4 4" xfId="9182"/>
    <cellStyle name="Calculation 12 5 4 5" xfId="9183"/>
    <cellStyle name="Calculation 12 5 5" xfId="9184"/>
    <cellStyle name="Calculation 12 5 5 2" xfId="9185"/>
    <cellStyle name="Calculation 12 5 5 2 2" xfId="9186"/>
    <cellStyle name="Calculation 12 5 5 2 3" xfId="9187"/>
    <cellStyle name="Calculation 12 5 5 3" xfId="9188"/>
    <cellStyle name="Calculation 12 5 5 3 2" xfId="9189"/>
    <cellStyle name="Calculation 12 5 5 4" xfId="9190"/>
    <cellStyle name="Calculation 12 5 5 5" xfId="9191"/>
    <cellStyle name="Calculation 12 5 6" xfId="9192"/>
    <cellStyle name="Calculation 12 5 6 2" xfId="9193"/>
    <cellStyle name="Calculation 12 5 6 2 2" xfId="9194"/>
    <cellStyle name="Calculation 12 5 6 2 3" xfId="9195"/>
    <cellStyle name="Calculation 12 5 6 3" xfId="9196"/>
    <cellStyle name="Calculation 12 5 6 3 2" xfId="9197"/>
    <cellStyle name="Calculation 12 5 6 4" xfId="9198"/>
    <cellStyle name="Calculation 12 5 6 5" xfId="9199"/>
    <cellStyle name="Calculation 12 5 7" xfId="9200"/>
    <cellStyle name="Calculation 12 5 7 2" xfId="9201"/>
    <cellStyle name="Calculation 12 5 7 2 2" xfId="9202"/>
    <cellStyle name="Calculation 12 5 7 2 3" xfId="9203"/>
    <cellStyle name="Calculation 12 5 7 3" xfId="9204"/>
    <cellStyle name="Calculation 12 5 7 3 2" xfId="9205"/>
    <cellStyle name="Calculation 12 5 7 4" xfId="9206"/>
    <cellStyle name="Calculation 12 5 7 5" xfId="9207"/>
    <cellStyle name="Calculation 12 5 8" xfId="9208"/>
    <cellStyle name="Calculation 12 5 8 2" xfId="9209"/>
    <cellStyle name="Calculation 12 5 8 2 2" xfId="9210"/>
    <cellStyle name="Calculation 12 5 8 2 3" xfId="9211"/>
    <cellStyle name="Calculation 12 5 8 3" xfId="9212"/>
    <cellStyle name="Calculation 12 5 8 3 2" xfId="9213"/>
    <cellStyle name="Calculation 12 5 8 4" xfId="9214"/>
    <cellStyle name="Calculation 12 5 8 5" xfId="9215"/>
    <cellStyle name="Calculation 12 5 9" xfId="9216"/>
    <cellStyle name="Calculation 12 5 9 2" xfId="9217"/>
    <cellStyle name="Calculation 12 5 9 2 2" xfId="9218"/>
    <cellStyle name="Calculation 12 5 9 2 3" xfId="9219"/>
    <cellStyle name="Calculation 12 5 9 3" xfId="9220"/>
    <cellStyle name="Calculation 12 5 9 3 2" xfId="9221"/>
    <cellStyle name="Calculation 12 5 9 4" xfId="9222"/>
    <cellStyle name="Calculation 12 5 9 5" xfId="9223"/>
    <cellStyle name="Calculation 12 50" xfId="9224"/>
    <cellStyle name="Calculation 12 50 2" xfId="9225"/>
    <cellStyle name="Calculation 12 51" xfId="9226"/>
    <cellStyle name="Calculation 12 51 2" xfId="9227"/>
    <cellStyle name="Calculation 12 52" xfId="9228"/>
    <cellStyle name="Calculation 12 6" xfId="9229"/>
    <cellStyle name="Calculation 12 6 10" xfId="9230"/>
    <cellStyle name="Calculation 12 6 10 2" xfId="9231"/>
    <cellStyle name="Calculation 12 6 10 2 2" xfId="9232"/>
    <cellStyle name="Calculation 12 6 10 2 3" xfId="9233"/>
    <cellStyle name="Calculation 12 6 10 3" xfId="9234"/>
    <cellStyle name="Calculation 12 6 10 3 2" xfId="9235"/>
    <cellStyle name="Calculation 12 6 10 4" xfId="9236"/>
    <cellStyle name="Calculation 12 6 10 5" xfId="9237"/>
    <cellStyle name="Calculation 12 6 11" xfId="9238"/>
    <cellStyle name="Calculation 12 6 11 2" xfId="9239"/>
    <cellStyle name="Calculation 12 6 11 2 2" xfId="9240"/>
    <cellStyle name="Calculation 12 6 11 2 3" xfId="9241"/>
    <cellStyle name="Calculation 12 6 11 3" xfId="9242"/>
    <cellStyle name="Calculation 12 6 11 3 2" xfId="9243"/>
    <cellStyle name="Calculation 12 6 11 4" xfId="9244"/>
    <cellStyle name="Calculation 12 6 11 5" xfId="9245"/>
    <cellStyle name="Calculation 12 6 12" xfId="9246"/>
    <cellStyle name="Calculation 12 6 12 2" xfId="9247"/>
    <cellStyle name="Calculation 12 6 12 2 2" xfId="9248"/>
    <cellStyle name="Calculation 12 6 12 2 3" xfId="9249"/>
    <cellStyle name="Calculation 12 6 12 3" xfId="9250"/>
    <cellStyle name="Calculation 12 6 12 3 2" xfId="9251"/>
    <cellStyle name="Calculation 12 6 12 4" xfId="9252"/>
    <cellStyle name="Calculation 12 6 12 5" xfId="9253"/>
    <cellStyle name="Calculation 12 6 13" xfId="9254"/>
    <cellStyle name="Calculation 12 6 13 2" xfId="9255"/>
    <cellStyle name="Calculation 12 6 13 2 2" xfId="9256"/>
    <cellStyle name="Calculation 12 6 13 2 3" xfId="9257"/>
    <cellStyle name="Calculation 12 6 13 3" xfId="9258"/>
    <cellStyle name="Calculation 12 6 13 3 2" xfId="9259"/>
    <cellStyle name="Calculation 12 6 13 4" xfId="9260"/>
    <cellStyle name="Calculation 12 6 13 5" xfId="9261"/>
    <cellStyle name="Calculation 12 6 14" xfId="9262"/>
    <cellStyle name="Calculation 12 6 14 2" xfId="9263"/>
    <cellStyle name="Calculation 12 6 14 2 2" xfId="9264"/>
    <cellStyle name="Calculation 12 6 14 2 3" xfId="9265"/>
    <cellStyle name="Calculation 12 6 14 3" xfId="9266"/>
    <cellStyle name="Calculation 12 6 14 3 2" xfId="9267"/>
    <cellStyle name="Calculation 12 6 14 4" xfId="9268"/>
    <cellStyle name="Calculation 12 6 14 5" xfId="9269"/>
    <cellStyle name="Calculation 12 6 15" xfId="9270"/>
    <cellStyle name="Calculation 12 6 15 2" xfId="9271"/>
    <cellStyle name="Calculation 12 6 15 2 2" xfId="9272"/>
    <cellStyle name="Calculation 12 6 15 2 3" xfId="9273"/>
    <cellStyle name="Calculation 12 6 15 3" xfId="9274"/>
    <cellStyle name="Calculation 12 6 15 3 2" xfId="9275"/>
    <cellStyle name="Calculation 12 6 15 4" xfId="9276"/>
    <cellStyle name="Calculation 12 6 15 5" xfId="9277"/>
    <cellStyle name="Calculation 12 6 16" xfId="9278"/>
    <cellStyle name="Calculation 12 6 16 2" xfId="9279"/>
    <cellStyle name="Calculation 12 6 16 2 2" xfId="9280"/>
    <cellStyle name="Calculation 12 6 16 2 3" xfId="9281"/>
    <cellStyle name="Calculation 12 6 16 3" xfId="9282"/>
    <cellStyle name="Calculation 12 6 16 3 2" xfId="9283"/>
    <cellStyle name="Calculation 12 6 16 4" xfId="9284"/>
    <cellStyle name="Calculation 12 6 16 5" xfId="9285"/>
    <cellStyle name="Calculation 12 6 17" xfId="9286"/>
    <cellStyle name="Calculation 12 6 17 2" xfId="9287"/>
    <cellStyle name="Calculation 12 6 17 2 2" xfId="9288"/>
    <cellStyle name="Calculation 12 6 17 2 3" xfId="9289"/>
    <cellStyle name="Calculation 12 6 17 3" xfId="9290"/>
    <cellStyle name="Calculation 12 6 17 3 2" xfId="9291"/>
    <cellStyle name="Calculation 12 6 17 4" xfId="9292"/>
    <cellStyle name="Calculation 12 6 17 5" xfId="9293"/>
    <cellStyle name="Calculation 12 6 18" xfId="9294"/>
    <cellStyle name="Calculation 12 6 18 2" xfId="9295"/>
    <cellStyle name="Calculation 12 6 18 2 2" xfId="9296"/>
    <cellStyle name="Calculation 12 6 18 2 3" xfId="9297"/>
    <cellStyle name="Calculation 12 6 18 3" xfId="9298"/>
    <cellStyle name="Calculation 12 6 18 3 2" xfId="9299"/>
    <cellStyle name="Calculation 12 6 18 4" xfId="9300"/>
    <cellStyle name="Calculation 12 6 18 5" xfId="9301"/>
    <cellStyle name="Calculation 12 6 19" xfId="9302"/>
    <cellStyle name="Calculation 12 6 19 2" xfId="9303"/>
    <cellStyle name="Calculation 12 6 19 2 2" xfId="9304"/>
    <cellStyle name="Calculation 12 6 19 2 3" xfId="9305"/>
    <cellStyle name="Calculation 12 6 19 3" xfId="9306"/>
    <cellStyle name="Calculation 12 6 19 3 2" xfId="9307"/>
    <cellStyle name="Calculation 12 6 19 4" xfId="9308"/>
    <cellStyle name="Calculation 12 6 19 5" xfId="9309"/>
    <cellStyle name="Calculation 12 6 2" xfId="9310"/>
    <cellStyle name="Calculation 12 6 2 2" xfId="9311"/>
    <cellStyle name="Calculation 12 6 2 2 2" xfId="9312"/>
    <cellStyle name="Calculation 12 6 2 2 3" xfId="9313"/>
    <cellStyle name="Calculation 12 6 2 3" xfId="9314"/>
    <cellStyle name="Calculation 12 6 2 3 2" xfId="9315"/>
    <cellStyle name="Calculation 12 6 2 4" xfId="9316"/>
    <cellStyle name="Calculation 12 6 2 5" xfId="9317"/>
    <cellStyle name="Calculation 12 6 20" xfId="9318"/>
    <cellStyle name="Calculation 12 6 20 2" xfId="9319"/>
    <cellStyle name="Calculation 12 6 20 2 2" xfId="9320"/>
    <cellStyle name="Calculation 12 6 20 2 3" xfId="9321"/>
    <cellStyle name="Calculation 12 6 20 3" xfId="9322"/>
    <cellStyle name="Calculation 12 6 20 4" xfId="9323"/>
    <cellStyle name="Calculation 12 6 20 5" xfId="9324"/>
    <cellStyle name="Calculation 12 6 21" xfId="9325"/>
    <cellStyle name="Calculation 12 6 21 2" xfId="9326"/>
    <cellStyle name="Calculation 12 6 22" xfId="9327"/>
    <cellStyle name="Calculation 12 6 22 2" xfId="9328"/>
    <cellStyle name="Calculation 12 6 3" xfId="9329"/>
    <cellStyle name="Calculation 12 6 3 2" xfId="9330"/>
    <cellStyle name="Calculation 12 6 3 2 2" xfId="9331"/>
    <cellStyle name="Calculation 12 6 3 2 3" xfId="9332"/>
    <cellStyle name="Calculation 12 6 3 3" xfId="9333"/>
    <cellStyle name="Calculation 12 6 3 3 2" xfId="9334"/>
    <cellStyle name="Calculation 12 6 3 4" xfId="9335"/>
    <cellStyle name="Calculation 12 6 3 5" xfId="9336"/>
    <cellStyle name="Calculation 12 6 4" xfId="9337"/>
    <cellStyle name="Calculation 12 6 4 2" xfId="9338"/>
    <cellStyle name="Calculation 12 6 4 2 2" xfId="9339"/>
    <cellStyle name="Calculation 12 6 4 2 3" xfId="9340"/>
    <cellStyle name="Calculation 12 6 4 3" xfId="9341"/>
    <cellStyle name="Calculation 12 6 4 3 2" xfId="9342"/>
    <cellStyle name="Calculation 12 6 4 4" xfId="9343"/>
    <cellStyle name="Calculation 12 6 4 5" xfId="9344"/>
    <cellStyle name="Calculation 12 6 5" xfId="9345"/>
    <cellStyle name="Calculation 12 6 5 2" xfId="9346"/>
    <cellStyle name="Calculation 12 6 5 2 2" xfId="9347"/>
    <cellStyle name="Calculation 12 6 5 2 3" xfId="9348"/>
    <cellStyle name="Calculation 12 6 5 3" xfId="9349"/>
    <cellStyle name="Calculation 12 6 5 3 2" xfId="9350"/>
    <cellStyle name="Calculation 12 6 5 4" xfId="9351"/>
    <cellStyle name="Calculation 12 6 5 5" xfId="9352"/>
    <cellStyle name="Calculation 12 6 6" xfId="9353"/>
    <cellStyle name="Calculation 12 6 6 2" xfId="9354"/>
    <cellStyle name="Calculation 12 6 6 2 2" xfId="9355"/>
    <cellStyle name="Calculation 12 6 6 2 3" xfId="9356"/>
    <cellStyle name="Calculation 12 6 6 3" xfId="9357"/>
    <cellStyle name="Calculation 12 6 6 3 2" xfId="9358"/>
    <cellStyle name="Calculation 12 6 6 4" xfId="9359"/>
    <cellStyle name="Calculation 12 6 6 5" xfId="9360"/>
    <cellStyle name="Calculation 12 6 7" xfId="9361"/>
    <cellStyle name="Calculation 12 6 7 2" xfId="9362"/>
    <cellStyle name="Calculation 12 6 7 2 2" xfId="9363"/>
    <cellStyle name="Calculation 12 6 7 2 3" xfId="9364"/>
    <cellStyle name="Calculation 12 6 7 3" xfId="9365"/>
    <cellStyle name="Calculation 12 6 7 3 2" xfId="9366"/>
    <cellStyle name="Calculation 12 6 7 4" xfId="9367"/>
    <cellStyle name="Calculation 12 6 7 5" xfId="9368"/>
    <cellStyle name="Calculation 12 6 8" xfId="9369"/>
    <cellStyle name="Calculation 12 6 8 2" xfId="9370"/>
    <cellStyle name="Calculation 12 6 8 2 2" xfId="9371"/>
    <cellStyle name="Calculation 12 6 8 2 3" xfId="9372"/>
    <cellStyle name="Calculation 12 6 8 3" xfId="9373"/>
    <cellStyle name="Calculation 12 6 8 3 2" xfId="9374"/>
    <cellStyle name="Calculation 12 6 8 4" xfId="9375"/>
    <cellStyle name="Calculation 12 6 8 5" xfId="9376"/>
    <cellStyle name="Calculation 12 6 9" xfId="9377"/>
    <cellStyle name="Calculation 12 6 9 2" xfId="9378"/>
    <cellStyle name="Calculation 12 6 9 2 2" xfId="9379"/>
    <cellStyle name="Calculation 12 6 9 2 3" xfId="9380"/>
    <cellStyle name="Calculation 12 6 9 3" xfId="9381"/>
    <cellStyle name="Calculation 12 6 9 3 2" xfId="9382"/>
    <cellStyle name="Calculation 12 6 9 4" xfId="9383"/>
    <cellStyle name="Calculation 12 6 9 5" xfId="9384"/>
    <cellStyle name="Calculation 12 7" xfId="9385"/>
    <cellStyle name="Calculation 12 7 10" xfId="9386"/>
    <cellStyle name="Calculation 12 7 10 2" xfId="9387"/>
    <cellStyle name="Calculation 12 7 10 2 2" xfId="9388"/>
    <cellStyle name="Calculation 12 7 10 2 3" xfId="9389"/>
    <cellStyle name="Calculation 12 7 10 3" xfId="9390"/>
    <cellStyle name="Calculation 12 7 10 3 2" xfId="9391"/>
    <cellStyle name="Calculation 12 7 10 4" xfId="9392"/>
    <cellStyle name="Calculation 12 7 10 5" xfId="9393"/>
    <cellStyle name="Calculation 12 7 11" xfId="9394"/>
    <cellStyle name="Calculation 12 7 11 2" xfId="9395"/>
    <cellStyle name="Calculation 12 7 11 2 2" xfId="9396"/>
    <cellStyle name="Calculation 12 7 11 2 3" xfId="9397"/>
    <cellStyle name="Calculation 12 7 11 3" xfId="9398"/>
    <cellStyle name="Calculation 12 7 11 3 2" xfId="9399"/>
    <cellStyle name="Calculation 12 7 11 4" xfId="9400"/>
    <cellStyle name="Calculation 12 7 11 5" xfId="9401"/>
    <cellStyle name="Calculation 12 7 12" xfId="9402"/>
    <cellStyle name="Calculation 12 7 12 2" xfId="9403"/>
    <cellStyle name="Calculation 12 7 12 2 2" xfId="9404"/>
    <cellStyle name="Calculation 12 7 12 2 3" xfId="9405"/>
    <cellStyle name="Calculation 12 7 12 3" xfId="9406"/>
    <cellStyle name="Calculation 12 7 12 3 2" xfId="9407"/>
    <cellStyle name="Calculation 12 7 12 4" xfId="9408"/>
    <cellStyle name="Calculation 12 7 12 5" xfId="9409"/>
    <cellStyle name="Calculation 12 7 13" xfId="9410"/>
    <cellStyle name="Calculation 12 7 13 2" xfId="9411"/>
    <cellStyle name="Calculation 12 7 13 2 2" xfId="9412"/>
    <cellStyle name="Calculation 12 7 13 2 3" xfId="9413"/>
    <cellStyle name="Calculation 12 7 13 3" xfId="9414"/>
    <cellStyle name="Calculation 12 7 13 3 2" xfId="9415"/>
    <cellStyle name="Calculation 12 7 13 4" xfId="9416"/>
    <cellStyle name="Calculation 12 7 13 5" xfId="9417"/>
    <cellStyle name="Calculation 12 7 14" xfId="9418"/>
    <cellStyle name="Calculation 12 7 14 2" xfId="9419"/>
    <cellStyle name="Calculation 12 7 14 2 2" xfId="9420"/>
    <cellStyle name="Calculation 12 7 14 2 3" xfId="9421"/>
    <cellStyle name="Calculation 12 7 14 3" xfId="9422"/>
    <cellStyle name="Calculation 12 7 14 3 2" xfId="9423"/>
    <cellStyle name="Calculation 12 7 14 4" xfId="9424"/>
    <cellStyle name="Calculation 12 7 14 5" xfId="9425"/>
    <cellStyle name="Calculation 12 7 15" xfId="9426"/>
    <cellStyle name="Calculation 12 7 15 2" xfId="9427"/>
    <cellStyle name="Calculation 12 7 15 2 2" xfId="9428"/>
    <cellStyle name="Calculation 12 7 15 2 3" xfId="9429"/>
    <cellStyle name="Calculation 12 7 15 3" xfId="9430"/>
    <cellStyle name="Calculation 12 7 15 3 2" xfId="9431"/>
    <cellStyle name="Calculation 12 7 15 4" xfId="9432"/>
    <cellStyle name="Calculation 12 7 15 5" xfId="9433"/>
    <cellStyle name="Calculation 12 7 16" xfId="9434"/>
    <cellStyle name="Calculation 12 7 16 2" xfId="9435"/>
    <cellStyle name="Calculation 12 7 16 2 2" xfId="9436"/>
    <cellStyle name="Calculation 12 7 16 2 3" xfId="9437"/>
    <cellStyle name="Calculation 12 7 16 3" xfId="9438"/>
    <cellStyle name="Calculation 12 7 16 3 2" xfId="9439"/>
    <cellStyle name="Calculation 12 7 16 4" xfId="9440"/>
    <cellStyle name="Calculation 12 7 16 5" xfId="9441"/>
    <cellStyle name="Calculation 12 7 17" xfId="9442"/>
    <cellStyle name="Calculation 12 7 17 2" xfId="9443"/>
    <cellStyle name="Calculation 12 7 17 2 2" xfId="9444"/>
    <cellStyle name="Calculation 12 7 17 2 3" xfId="9445"/>
    <cellStyle name="Calculation 12 7 17 3" xfId="9446"/>
    <cellStyle name="Calculation 12 7 17 3 2" xfId="9447"/>
    <cellStyle name="Calculation 12 7 17 4" xfId="9448"/>
    <cellStyle name="Calculation 12 7 17 5" xfId="9449"/>
    <cellStyle name="Calculation 12 7 18" xfId="9450"/>
    <cellStyle name="Calculation 12 7 18 2" xfId="9451"/>
    <cellStyle name="Calculation 12 7 18 2 2" xfId="9452"/>
    <cellStyle name="Calculation 12 7 18 2 3" xfId="9453"/>
    <cellStyle name="Calculation 12 7 18 3" xfId="9454"/>
    <cellStyle name="Calculation 12 7 18 3 2" xfId="9455"/>
    <cellStyle name="Calculation 12 7 18 4" xfId="9456"/>
    <cellStyle name="Calculation 12 7 18 5" xfId="9457"/>
    <cellStyle name="Calculation 12 7 19" xfId="9458"/>
    <cellStyle name="Calculation 12 7 19 2" xfId="9459"/>
    <cellStyle name="Calculation 12 7 19 2 2" xfId="9460"/>
    <cellStyle name="Calculation 12 7 19 2 3" xfId="9461"/>
    <cellStyle name="Calculation 12 7 19 3" xfId="9462"/>
    <cellStyle name="Calculation 12 7 19 3 2" xfId="9463"/>
    <cellStyle name="Calculation 12 7 19 4" xfId="9464"/>
    <cellStyle name="Calculation 12 7 19 5" xfId="9465"/>
    <cellStyle name="Calculation 12 7 2" xfId="9466"/>
    <cellStyle name="Calculation 12 7 2 2" xfId="9467"/>
    <cellStyle name="Calculation 12 7 2 2 2" xfId="9468"/>
    <cellStyle name="Calculation 12 7 2 2 3" xfId="9469"/>
    <cellStyle name="Calculation 12 7 2 3" xfId="9470"/>
    <cellStyle name="Calculation 12 7 2 3 2" xfId="9471"/>
    <cellStyle name="Calculation 12 7 2 4" xfId="9472"/>
    <cellStyle name="Calculation 12 7 2 5" xfId="9473"/>
    <cellStyle name="Calculation 12 7 20" xfId="9474"/>
    <cellStyle name="Calculation 12 7 20 2" xfId="9475"/>
    <cellStyle name="Calculation 12 7 20 2 2" xfId="9476"/>
    <cellStyle name="Calculation 12 7 20 2 3" xfId="9477"/>
    <cellStyle name="Calculation 12 7 20 3" xfId="9478"/>
    <cellStyle name="Calculation 12 7 20 4" xfId="9479"/>
    <cellStyle name="Calculation 12 7 20 5" xfId="9480"/>
    <cellStyle name="Calculation 12 7 21" xfId="9481"/>
    <cellStyle name="Calculation 12 7 21 2" xfId="9482"/>
    <cellStyle name="Calculation 12 7 22" xfId="9483"/>
    <cellStyle name="Calculation 12 7 22 2" xfId="9484"/>
    <cellStyle name="Calculation 12 7 3" xfId="9485"/>
    <cellStyle name="Calculation 12 7 3 2" xfId="9486"/>
    <cellStyle name="Calculation 12 7 3 2 2" xfId="9487"/>
    <cellStyle name="Calculation 12 7 3 2 3" xfId="9488"/>
    <cellStyle name="Calculation 12 7 3 3" xfId="9489"/>
    <cellStyle name="Calculation 12 7 3 3 2" xfId="9490"/>
    <cellStyle name="Calculation 12 7 3 4" xfId="9491"/>
    <cellStyle name="Calculation 12 7 3 5" xfId="9492"/>
    <cellStyle name="Calculation 12 7 4" xfId="9493"/>
    <cellStyle name="Calculation 12 7 4 2" xfId="9494"/>
    <cellStyle name="Calculation 12 7 4 2 2" xfId="9495"/>
    <cellStyle name="Calculation 12 7 4 2 3" xfId="9496"/>
    <cellStyle name="Calculation 12 7 4 3" xfId="9497"/>
    <cellStyle name="Calculation 12 7 4 3 2" xfId="9498"/>
    <cellStyle name="Calculation 12 7 4 4" xfId="9499"/>
    <cellStyle name="Calculation 12 7 4 5" xfId="9500"/>
    <cellStyle name="Calculation 12 7 5" xfId="9501"/>
    <cellStyle name="Calculation 12 7 5 2" xfId="9502"/>
    <cellStyle name="Calculation 12 7 5 2 2" xfId="9503"/>
    <cellStyle name="Calculation 12 7 5 2 3" xfId="9504"/>
    <cellStyle name="Calculation 12 7 5 3" xfId="9505"/>
    <cellStyle name="Calculation 12 7 5 3 2" xfId="9506"/>
    <cellStyle name="Calculation 12 7 5 4" xfId="9507"/>
    <cellStyle name="Calculation 12 7 5 5" xfId="9508"/>
    <cellStyle name="Calculation 12 7 6" xfId="9509"/>
    <cellStyle name="Calculation 12 7 6 2" xfId="9510"/>
    <cellStyle name="Calculation 12 7 6 2 2" xfId="9511"/>
    <cellStyle name="Calculation 12 7 6 2 3" xfId="9512"/>
    <cellStyle name="Calculation 12 7 6 3" xfId="9513"/>
    <cellStyle name="Calculation 12 7 6 3 2" xfId="9514"/>
    <cellStyle name="Calculation 12 7 6 4" xfId="9515"/>
    <cellStyle name="Calculation 12 7 6 5" xfId="9516"/>
    <cellStyle name="Calculation 12 7 7" xfId="9517"/>
    <cellStyle name="Calculation 12 7 7 2" xfId="9518"/>
    <cellStyle name="Calculation 12 7 7 2 2" xfId="9519"/>
    <cellStyle name="Calculation 12 7 7 2 3" xfId="9520"/>
    <cellStyle name="Calculation 12 7 7 3" xfId="9521"/>
    <cellStyle name="Calculation 12 7 7 3 2" xfId="9522"/>
    <cellStyle name="Calculation 12 7 7 4" xfId="9523"/>
    <cellStyle name="Calculation 12 7 7 5" xfId="9524"/>
    <cellStyle name="Calculation 12 7 8" xfId="9525"/>
    <cellStyle name="Calculation 12 7 8 2" xfId="9526"/>
    <cellStyle name="Calculation 12 7 8 2 2" xfId="9527"/>
    <cellStyle name="Calculation 12 7 8 2 3" xfId="9528"/>
    <cellStyle name="Calculation 12 7 8 3" xfId="9529"/>
    <cellStyle name="Calculation 12 7 8 3 2" xfId="9530"/>
    <cellStyle name="Calculation 12 7 8 4" xfId="9531"/>
    <cellStyle name="Calculation 12 7 8 5" xfId="9532"/>
    <cellStyle name="Calculation 12 7 9" xfId="9533"/>
    <cellStyle name="Calculation 12 7 9 2" xfId="9534"/>
    <cellStyle name="Calculation 12 7 9 2 2" xfId="9535"/>
    <cellStyle name="Calculation 12 7 9 2 3" xfId="9536"/>
    <cellStyle name="Calculation 12 7 9 3" xfId="9537"/>
    <cellStyle name="Calculation 12 7 9 3 2" xfId="9538"/>
    <cellStyle name="Calculation 12 7 9 4" xfId="9539"/>
    <cellStyle name="Calculation 12 7 9 5" xfId="9540"/>
    <cellStyle name="Calculation 12 8" xfId="9541"/>
    <cellStyle name="Calculation 12 8 10" xfId="9542"/>
    <cellStyle name="Calculation 12 8 10 2" xfId="9543"/>
    <cellStyle name="Calculation 12 8 10 2 2" xfId="9544"/>
    <cellStyle name="Calculation 12 8 10 2 3" xfId="9545"/>
    <cellStyle name="Calculation 12 8 10 3" xfId="9546"/>
    <cellStyle name="Calculation 12 8 10 3 2" xfId="9547"/>
    <cellStyle name="Calculation 12 8 10 4" xfId="9548"/>
    <cellStyle name="Calculation 12 8 10 5" xfId="9549"/>
    <cellStyle name="Calculation 12 8 11" xfId="9550"/>
    <cellStyle name="Calculation 12 8 11 2" xfId="9551"/>
    <cellStyle name="Calculation 12 8 11 2 2" xfId="9552"/>
    <cellStyle name="Calculation 12 8 11 2 3" xfId="9553"/>
    <cellStyle name="Calculation 12 8 11 3" xfId="9554"/>
    <cellStyle name="Calculation 12 8 11 3 2" xfId="9555"/>
    <cellStyle name="Calculation 12 8 11 4" xfId="9556"/>
    <cellStyle name="Calculation 12 8 11 5" xfId="9557"/>
    <cellStyle name="Calculation 12 8 12" xfId="9558"/>
    <cellStyle name="Calculation 12 8 12 2" xfId="9559"/>
    <cellStyle name="Calculation 12 8 12 2 2" xfId="9560"/>
    <cellStyle name="Calculation 12 8 12 2 3" xfId="9561"/>
    <cellStyle name="Calculation 12 8 12 3" xfId="9562"/>
    <cellStyle name="Calculation 12 8 12 3 2" xfId="9563"/>
    <cellStyle name="Calculation 12 8 12 4" xfId="9564"/>
    <cellStyle name="Calculation 12 8 12 5" xfId="9565"/>
    <cellStyle name="Calculation 12 8 13" xfId="9566"/>
    <cellStyle name="Calculation 12 8 13 2" xfId="9567"/>
    <cellStyle name="Calculation 12 8 13 2 2" xfId="9568"/>
    <cellStyle name="Calculation 12 8 13 2 3" xfId="9569"/>
    <cellStyle name="Calculation 12 8 13 3" xfId="9570"/>
    <cellStyle name="Calculation 12 8 13 3 2" xfId="9571"/>
    <cellStyle name="Calculation 12 8 13 4" xfId="9572"/>
    <cellStyle name="Calculation 12 8 13 5" xfId="9573"/>
    <cellStyle name="Calculation 12 8 14" xfId="9574"/>
    <cellStyle name="Calculation 12 8 14 2" xfId="9575"/>
    <cellStyle name="Calculation 12 8 14 2 2" xfId="9576"/>
    <cellStyle name="Calculation 12 8 14 2 3" xfId="9577"/>
    <cellStyle name="Calculation 12 8 14 3" xfId="9578"/>
    <cellStyle name="Calculation 12 8 14 3 2" xfId="9579"/>
    <cellStyle name="Calculation 12 8 14 4" xfId="9580"/>
    <cellStyle name="Calculation 12 8 14 5" xfId="9581"/>
    <cellStyle name="Calculation 12 8 15" xfId="9582"/>
    <cellStyle name="Calculation 12 8 15 2" xfId="9583"/>
    <cellStyle name="Calculation 12 8 15 2 2" xfId="9584"/>
    <cellStyle name="Calculation 12 8 15 2 3" xfId="9585"/>
    <cellStyle name="Calculation 12 8 15 3" xfId="9586"/>
    <cellStyle name="Calculation 12 8 15 3 2" xfId="9587"/>
    <cellStyle name="Calculation 12 8 15 4" xfId="9588"/>
    <cellStyle name="Calculation 12 8 15 5" xfId="9589"/>
    <cellStyle name="Calculation 12 8 16" xfId="9590"/>
    <cellStyle name="Calculation 12 8 16 2" xfId="9591"/>
    <cellStyle name="Calculation 12 8 16 2 2" xfId="9592"/>
    <cellStyle name="Calculation 12 8 16 2 3" xfId="9593"/>
    <cellStyle name="Calculation 12 8 16 3" xfId="9594"/>
    <cellStyle name="Calculation 12 8 16 3 2" xfId="9595"/>
    <cellStyle name="Calculation 12 8 16 4" xfId="9596"/>
    <cellStyle name="Calculation 12 8 16 5" xfId="9597"/>
    <cellStyle name="Calculation 12 8 17" xfId="9598"/>
    <cellStyle name="Calculation 12 8 17 2" xfId="9599"/>
    <cellStyle name="Calculation 12 8 17 2 2" xfId="9600"/>
    <cellStyle name="Calculation 12 8 17 2 3" xfId="9601"/>
    <cellStyle name="Calculation 12 8 17 3" xfId="9602"/>
    <cellStyle name="Calculation 12 8 17 3 2" xfId="9603"/>
    <cellStyle name="Calculation 12 8 17 4" xfId="9604"/>
    <cellStyle name="Calculation 12 8 17 5" xfId="9605"/>
    <cellStyle name="Calculation 12 8 18" xfId="9606"/>
    <cellStyle name="Calculation 12 8 18 2" xfId="9607"/>
    <cellStyle name="Calculation 12 8 18 2 2" xfId="9608"/>
    <cellStyle name="Calculation 12 8 18 2 3" xfId="9609"/>
    <cellStyle name="Calculation 12 8 18 3" xfId="9610"/>
    <cellStyle name="Calculation 12 8 18 3 2" xfId="9611"/>
    <cellStyle name="Calculation 12 8 18 4" xfId="9612"/>
    <cellStyle name="Calculation 12 8 18 5" xfId="9613"/>
    <cellStyle name="Calculation 12 8 19" xfId="9614"/>
    <cellStyle name="Calculation 12 8 19 2" xfId="9615"/>
    <cellStyle name="Calculation 12 8 19 2 2" xfId="9616"/>
    <cellStyle name="Calculation 12 8 19 2 3" xfId="9617"/>
    <cellStyle name="Calculation 12 8 19 3" xfId="9618"/>
    <cellStyle name="Calculation 12 8 19 3 2" xfId="9619"/>
    <cellStyle name="Calculation 12 8 19 4" xfId="9620"/>
    <cellStyle name="Calculation 12 8 19 5" xfId="9621"/>
    <cellStyle name="Calculation 12 8 2" xfId="9622"/>
    <cellStyle name="Calculation 12 8 2 2" xfId="9623"/>
    <cellStyle name="Calculation 12 8 2 2 2" xfId="9624"/>
    <cellStyle name="Calculation 12 8 2 2 3" xfId="9625"/>
    <cellStyle name="Calculation 12 8 2 3" xfId="9626"/>
    <cellStyle name="Calculation 12 8 2 3 2" xfId="9627"/>
    <cellStyle name="Calculation 12 8 2 4" xfId="9628"/>
    <cellStyle name="Calculation 12 8 2 5" xfId="9629"/>
    <cellStyle name="Calculation 12 8 20" xfId="9630"/>
    <cellStyle name="Calculation 12 8 20 2" xfId="9631"/>
    <cellStyle name="Calculation 12 8 20 2 2" xfId="9632"/>
    <cellStyle name="Calculation 12 8 20 2 3" xfId="9633"/>
    <cellStyle name="Calculation 12 8 20 3" xfId="9634"/>
    <cellStyle name="Calculation 12 8 20 4" xfId="9635"/>
    <cellStyle name="Calculation 12 8 20 5" xfId="9636"/>
    <cellStyle name="Calculation 12 8 21" xfId="9637"/>
    <cellStyle name="Calculation 12 8 21 2" xfId="9638"/>
    <cellStyle name="Calculation 12 8 22" xfId="9639"/>
    <cellStyle name="Calculation 12 8 22 2" xfId="9640"/>
    <cellStyle name="Calculation 12 8 3" xfId="9641"/>
    <cellStyle name="Calculation 12 8 3 2" xfId="9642"/>
    <cellStyle name="Calculation 12 8 3 2 2" xfId="9643"/>
    <cellStyle name="Calculation 12 8 3 2 3" xfId="9644"/>
    <cellStyle name="Calculation 12 8 3 3" xfId="9645"/>
    <cellStyle name="Calculation 12 8 3 3 2" xfId="9646"/>
    <cellStyle name="Calculation 12 8 3 4" xfId="9647"/>
    <cellStyle name="Calculation 12 8 3 5" xfId="9648"/>
    <cellStyle name="Calculation 12 8 4" xfId="9649"/>
    <cellStyle name="Calculation 12 8 4 2" xfId="9650"/>
    <cellStyle name="Calculation 12 8 4 2 2" xfId="9651"/>
    <cellStyle name="Calculation 12 8 4 2 3" xfId="9652"/>
    <cellStyle name="Calculation 12 8 4 3" xfId="9653"/>
    <cellStyle name="Calculation 12 8 4 3 2" xfId="9654"/>
    <cellStyle name="Calculation 12 8 4 4" xfId="9655"/>
    <cellStyle name="Calculation 12 8 4 5" xfId="9656"/>
    <cellStyle name="Calculation 12 8 5" xfId="9657"/>
    <cellStyle name="Calculation 12 8 5 2" xfId="9658"/>
    <cellStyle name="Calculation 12 8 5 2 2" xfId="9659"/>
    <cellStyle name="Calculation 12 8 5 2 3" xfId="9660"/>
    <cellStyle name="Calculation 12 8 5 3" xfId="9661"/>
    <cellStyle name="Calculation 12 8 5 3 2" xfId="9662"/>
    <cellStyle name="Calculation 12 8 5 4" xfId="9663"/>
    <cellStyle name="Calculation 12 8 5 5" xfId="9664"/>
    <cellStyle name="Calculation 12 8 6" xfId="9665"/>
    <cellStyle name="Calculation 12 8 6 2" xfId="9666"/>
    <cellStyle name="Calculation 12 8 6 2 2" xfId="9667"/>
    <cellStyle name="Calculation 12 8 6 2 3" xfId="9668"/>
    <cellStyle name="Calculation 12 8 6 3" xfId="9669"/>
    <cellStyle name="Calculation 12 8 6 3 2" xfId="9670"/>
    <cellStyle name="Calculation 12 8 6 4" xfId="9671"/>
    <cellStyle name="Calculation 12 8 6 5" xfId="9672"/>
    <cellStyle name="Calculation 12 8 7" xfId="9673"/>
    <cellStyle name="Calculation 12 8 7 2" xfId="9674"/>
    <cellStyle name="Calculation 12 8 7 2 2" xfId="9675"/>
    <cellStyle name="Calculation 12 8 7 2 3" xfId="9676"/>
    <cellStyle name="Calculation 12 8 7 3" xfId="9677"/>
    <cellStyle name="Calculation 12 8 7 3 2" xfId="9678"/>
    <cellStyle name="Calculation 12 8 7 4" xfId="9679"/>
    <cellStyle name="Calculation 12 8 7 5" xfId="9680"/>
    <cellStyle name="Calculation 12 8 8" xfId="9681"/>
    <cellStyle name="Calculation 12 8 8 2" xfId="9682"/>
    <cellStyle name="Calculation 12 8 8 2 2" xfId="9683"/>
    <cellStyle name="Calculation 12 8 8 2 3" xfId="9684"/>
    <cellStyle name="Calculation 12 8 8 3" xfId="9685"/>
    <cellStyle name="Calculation 12 8 8 3 2" xfId="9686"/>
    <cellStyle name="Calculation 12 8 8 4" xfId="9687"/>
    <cellStyle name="Calculation 12 8 8 5" xfId="9688"/>
    <cellStyle name="Calculation 12 8 9" xfId="9689"/>
    <cellStyle name="Calculation 12 8 9 2" xfId="9690"/>
    <cellStyle name="Calculation 12 8 9 2 2" xfId="9691"/>
    <cellStyle name="Calculation 12 8 9 2 3" xfId="9692"/>
    <cellStyle name="Calculation 12 8 9 3" xfId="9693"/>
    <cellStyle name="Calculation 12 8 9 3 2" xfId="9694"/>
    <cellStyle name="Calculation 12 8 9 4" xfId="9695"/>
    <cellStyle name="Calculation 12 8 9 5" xfId="9696"/>
    <cellStyle name="Calculation 12 9" xfId="9697"/>
    <cellStyle name="Calculation 12 9 10" xfId="9698"/>
    <cellStyle name="Calculation 12 9 10 2" xfId="9699"/>
    <cellStyle name="Calculation 12 9 10 2 2" xfId="9700"/>
    <cellStyle name="Calculation 12 9 10 2 3" xfId="9701"/>
    <cellStyle name="Calculation 12 9 10 3" xfId="9702"/>
    <cellStyle name="Calculation 12 9 10 3 2" xfId="9703"/>
    <cellStyle name="Calculation 12 9 10 4" xfId="9704"/>
    <cellStyle name="Calculation 12 9 10 5" xfId="9705"/>
    <cellStyle name="Calculation 12 9 11" xfId="9706"/>
    <cellStyle name="Calculation 12 9 11 2" xfId="9707"/>
    <cellStyle name="Calculation 12 9 11 2 2" xfId="9708"/>
    <cellStyle name="Calculation 12 9 11 2 3" xfId="9709"/>
    <cellStyle name="Calculation 12 9 11 3" xfId="9710"/>
    <cellStyle name="Calculation 12 9 11 3 2" xfId="9711"/>
    <cellStyle name="Calculation 12 9 11 4" xfId="9712"/>
    <cellStyle name="Calculation 12 9 11 5" xfId="9713"/>
    <cellStyle name="Calculation 12 9 12" xfId="9714"/>
    <cellStyle name="Calculation 12 9 12 2" xfId="9715"/>
    <cellStyle name="Calculation 12 9 12 2 2" xfId="9716"/>
    <cellStyle name="Calculation 12 9 12 2 3" xfId="9717"/>
    <cellStyle name="Calculation 12 9 12 3" xfId="9718"/>
    <cellStyle name="Calculation 12 9 12 3 2" xfId="9719"/>
    <cellStyle name="Calculation 12 9 12 4" xfId="9720"/>
    <cellStyle name="Calculation 12 9 12 5" xfId="9721"/>
    <cellStyle name="Calculation 12 9 13" xfId="9722"/>
    <cellStyle name="Calculation 12 9 13 2" xfId="9723"/>
    <cellStyle name="Calculation 12 9 13 2 2" xfId="9724"/>
    <cellStyle name="Calculation 12 9 13 2 3" xfId="9725"/>
    <cellStyle name="Calculation 12 9 13 3" xfId="9726"/>
    <cellStyle name="Calculation 12 9 13 3 2" xfId="9727"/>
    <cellStyle name="Calculation 12 9 13 4" xfId="9728"/>
    <cellStyle name="Calculation 12 9 13 5" xfId="9729"/>
    <cellStyle name="Calculation 12 9 14" xfId="9730"/>
    <cellStyle name="Calculation 12 9 14 2" xfId="9731"/>
    <cellStyle name="Calculation 12 9 14 2 2" xfId="9732"/>
    <cellStyle name="Calculation 12 9 14 2 3" xfId="9733"/>
    <cellStyle name="Calculation 12 9 14 3" xfId="9734"/>
    <cellStyle name="Calculation 12 9 14 3 2" xfId="9735"/>
    <cellStyle name="Calculation 12 9 14 4" xfId="9736"/>
    <cellStyle name="Calculation 12 9 14 5" xfId="9737"/>
    <cellStyle name="Calculation 12 9 15" xfId="9738"/>
    <cellStyle name="Calculation 12 9 15 2" xfId="9739"/>
    <cellStyle name="Calculation 12 9 15 2 2" xfId="9740"/>
    <cellStyle name="Calculation 12 9 15 2 3" xfId="9741"/>
    <cellStyle name="Calculation 12 9 15 3" xfId="9742"/>
    <cellStyle name="Calculation 12 9 15 3 2" xfId="9743"/>
    <cellStyle name="Calculation 12 9 15 4" xfId="9744"/>
    <cellStyle name="Calculation 12 9 15 5" xfId="9745"/>
    <cellStyle name="Calculation 12 9 16" xfId="9746"/>
    <cellStyle name="Calculation 12 9 16 2" xfId="9747"/>
    <cellStyle name="Calculation 12 9 16 2 2" xfId="9748"/>
    <cellStyle name="Calculation 12 9 16 2 3" xfId="9749"/>
    <cellStyle name="Calculation 12 9 16 3" xfId="9750"/>
    <cellStyle name="Calculation 12 9 16 3 2" xfId="9751"/>
    <cellStyle name="Calculation 12 9 16 4" xfId="9752"/>
    <cellStyle name="Calculation 12 9 16 5" xfId="9753"/>
    <cellStyle name="Calculation 12 9 17" xfId="9754"/>
    <cellStyle name="Calculation 12 9 17 2" xfId="9755"/>
    <cellStyle name="Calculation 12 9 17 2 2" xfId="9756"/>
    <cellStyle name="Calculation 12 9 17 2 3" xfId="9757"/>
    <cellStyle name="Calculation 12 9 17 3" xfId="9758"/>
    <cellStyle name="Calculation 12 9 17 3 2" xfId="9759"/>
    <cellStyle name="Calculation 12 9 17 4" xfId="9760"/>
    <cellStyle name="Calculation 12 9 17 5" xfId="9761"/>
    <cellStyle name="Calculation 12 9 18" xfId="9762"/>
    <cellStyle name="Calculation 12 9 18 2" xfId="9763"/>
    <cellStyle name="Calculation 12 9 18 2 2" xfId="9764"/>
    <cellStyle name="Calculation 12 9 18 2 3" xfId="9765"/>
    <cellStyle name="Calculation 12 9 18 3" xfId="9766"/>
    <cellStyle name="Calculation 12 9 18 3 2" xfId="9767"/>
    <cellStyle name="Calculation 12 9 18 4" xfId="9768"/>
    <cellStyle name="Calculation 12 9 18 5" xfId="9769"/>
    <cellStyle name="Calculation 12 9 19" xfId="9770"/>
    <cellStyle name="Calculation 12 9 19 2" xfId="9771"/>
    <cellStyle name="Calculation 12 9 19 2 2" xfId="9772"/>
    <cellStyle name="Calculation 12 9 19 2 3" xfId="9773"/>
    <cellStyle name="Calculation 12 9 19 3" xfId="9774"/>
    <cellStyle name="Calculation 12 9 19 3 2" xfId="9775"/>
    <cellStyle name="Calculation 12 9 19 4" xfId="9776"/>
    <cellStyle name="Calculation 12 9 19 5" xfId="9777"/>
    <cellStyle name="Calculation 12 9 2" xfId="9778"/>
    <cellStyle name="Calculation 12 9 2 2" xfId="9779"/>
    <cellStyle name="Calculation 12 9 2 2 2" xfId="9780"/>
    <cellStyle name="Calculation 12 9 2 2 3" xfId="9781"/>
    <cellStyle name="Calculation 12 9 2 3" xfId="9782"/>
    <cellStyle name="Calculation 12 9 2 3 2" xfId="9783"/>
    <cellStyle name="Calculation 12 9 2 4" xfId="9784"/>
    <cellStyle name="Calculation 12 9 2 5" xfId="9785"/>
    <cellStyle name="Calculation 12 9 20" xfId="9786"/>
    <cellStyle name="Calculation 12 9 20 2" xfId="9787"/>
    <cellStyle name="Calculation 12 9 20 2 2" xfId="9788"/>
    <cellStyle name="Calculation 12 9 20 2 3" xfId="9789"/>
    <cellStyle name="Calculation 12 9 20 3" xfId="9790"/>
    <cellStyle name="Calculation 12 9 20 4" xfId="9791"/>
    <cellStyle name="Calculation 12 9 20 5" xfId="9792"/>
    <cellStyle name="Calculation 12 9 21" xfId="9793"/>
    <cellStyle name="Calculation 12 9 21 2" xfId="9794"/>
    <cellStyle name="Calculation 12 9 22" xfId="9795"/>
    <cellStyle name="Calculation 12 9 22 2" xfId="9796"/>
    <cellStyle name="Calculation 12 9 3" xfId="9797"/>
    <cellStyle name="Calculation 12 9 3 2" xfId="9798"/>
    <cellStyle name="Calculation 12 9 3 2 2" xfId="9799"/>
    <cellStyle name="Calculation 12 9 3 2 3" xfId="9800"/>
    <cellStyle name="Calculation 12 9 3 3" xfId="9801"/>
    <cellStyle name="Calculation 12 9 3 3 2" xfId="9802"/>
    <cellStyle name="Calculation 12 9 3 4" xfId="9803"/>
    <cellStyle name="Calculation 12 9 3 5" xfId="9804"/>
    <cellStyle name="Calculation 12 9 4" xfId="9805"/>
    <cellStyle name="Calculation 12 9 4 2" xfId="9806"/>
    <cellStyle name="Calculation 12 9 4 2 2" xfId="9807"/>
    <cellStyle name="Calculation 12 9 4 2 3" xfId="9808"/>
    <cellStyle name="Calculation 12 9 4 3" xfId="9809"/>
    <cellStyle name="Calculation 12 9 4 3 2" xfId="9810"/>
    <cellStyle name="Calculation 12 9 4 4" xfId="9811"/>
    <cellStyle name="Calculation 12 9 4 5" xfId="9812"/>
    <cellStyle name="Calculation 12 9 5" xfId="9813"/>
    <cellStyle name="Calculation 12 9 5 2" xfId="9814"/>
    <cellStyle name="Calculation 12 9 5 2 2" xfId="9815"/>
    <cellStyle name="Calculation 12 9 5 2 3" xfId="9816"/>
    <cellStyle name="Calculation 12 9 5 3" xfId="9817"/>
    <cellStyle name="Calculation 12 9 5 3 2" xfId="9818"/>
    <cellStyle name="Calculation 12 9 5 4" xfId="9819"/>
    <cellStyle name="Calculation 12 9 5 5" xfId="9820"/>
    <cellStyle name="Calculation 12 9 6" xfId="9821"/>
    <cellStyle name="Calculation 12 9 6 2" xfId="9822"/>
    <cellStyle name="Calculation 12 9 6 2 2" xfId="9823"/>
    <cellStyle name="Calculation 12 9 6 2 3" xfId="9824"/>
    <cellStyle name="Calculation 12 9 6 3" xfId="9825"/>
    <cellStyle name="Calculation 12 9 6 3 2" xfId="9826"/>
    <cellStyle name="Calculation 12 9 6 4" xfId="9827"/>
    <cellStyle name="Calculation 12 9 6 5" xfId="9828"/>
    <cellStyle name="Calculation 12 9 7" xfId="9829"/>
    <cellStyle name="Calculation 12 9 7 2" xfId="9830"/>
    <cellStyle name="Calculation 12 9 7 2 2" xfId="9831"/>
    <cellStyle name="Calculation 12 9 7 2 3" xfId="9832"/>
    <cellStyle name="Calculation 12 9 7 3" xfId="9833"/>
    <cellStyle name="Calculation 12 9 7 3 2" xfId="9834"/>
    <cellStyle name="Calculation 12 9 7 4" xfId="9835"/>
    <cellStyle name="Calculation 12 9 7 5" xfId="9836"/>
    <cellStyle name="Calculation 12 9 8" xfId="9837"/>
    <cellStyle name="Calculation 12 9 8 2" xfId="9838"/>
    <cellStyle name="Calculation 12 9 8 2 2" xfId="9839"/>
    <cellStyle name="Calculation 12 9 8 2 3" xfId="9840"/>
    <cellStyle name="Calculation 12 9 8 3" xfId="9841"/>
    <cellStyle name="Calculation 12 9 8 3 2" xfId="9842"/>
    <cellStyle name="Calculation 12 9 8 4" xfId="9843"/>
    <cellStyle name="Calculation 12 9 8 5" xfId="9844"/>
    <cellStyle name="Calculation 12 9 9" xfId="9845"/>
    <cellStyle name="Calculation 12 9 9 2" xfId="9846"/>
    <cellStyle name="Calculation 12 9 9 2 2" xfId="9847"/>
    <cellStyle name="Calculation 12 9 9 2 3" xfId="9848"/>
    <cellStyle name="Calculation 12 9 9 3" xfId="9849"/>
    <cellStyle name="Calculation 12 9 9 3 2" xfId="9850"/>
    <cellStyle name="Calculation 12 9 9 4" xfId="9851"/>
    <cellStyle name="Calculation 12 9 9 5" xfId="9852"/>
    <cellStyle name="Calculation 13" xfId="9853"/>
    <cellStyle name="Calculation 13 10" xfId="9854"/>
    <cellStyle name="Calculation 13 10 2" xfId="9855"/>
    <cellStyle name="Calculation 13 10 2 2" xfId="9856"/>
    <cellStyle name="Calculation 13 10 2 3" xfId="9857"/>
    <cellStyle name="Calculation 13 10 3" xfId="9858"/>
    <cellStyle name="Calculation 13 10 3 2" xfId="9859"/>
    <cellStyle name="Calculation 13 10 4" xfId="9860"/>
    <cellStyle name="Calculation 13 10 5" xfId="9861"/>
    <cellStyle name="Calculation 13 11" xfId="9862"/>
    <cellStyle name="Calculation 13 11 2" xfId="9863"/>
    <cellStyle name="Calculation 13 11 2 2" xfId="9864"/>
    <cellStyle name="Calculation 13 11 2 3" xfId="9865"/>
    <cellStyle name="Calculation 13 11 3" xfId="9866"/>
    <cellStyle name="Calculation 13 11 3 2" xfId="9867"/>
    <cellStyle name="Calculation 13 11 4" xfId="9868"/>
    <cellStyle name="Calculation 13 11 5" xfId="9869"/>
    <cellStyle name="Calculation 13 12" xfId="9870"/>
    <cellStyle name="Calculation 13 12 2" xfId="9871"/>
    <cellStyle name="Calculation 13 12 2 2" xfId="9872"/>
    <cellStyle name="Calculation 13 12 2 3" xfId="9873"/>
    <cellStyle name="Calculation 13 12 3" xfId="9874"/>
    <cellStyle name="Calculation 13 12 3 2" xfId="9875"/>
    <cellStyle name="Calculation 13 12 4" xfId="9876"/>
    <cellStyle name="Calculation 13 12 5" xfId="9877"/>
    <cellStyle name="Calculation 13 13" xfId="9878"/>
    <cellStyle name="Calculation 13 13 2" xfId="9879"/>
    <cellStyle name="Calculation 13 13 2 2" xfId="9880"/>
    <cellStyle name="Calculation 13 13 2 3" xfId="9881"/>
    <cellStyle name="Calculation 13 13 3" xfId="9882"/>
    <cellStyle name="Calculation 13 13 3 2" xfId="9883"/>
    <cellStyle name="Calculation 13 13 4" xfId="9884"/>
    <cellStyle name="Calculation 13 13 5" xfId="9885"/>
    <cellStyle name="Calculation 13 14" xfId="9886"/>
    <cellStyle name="Calculation 13 14 2" xfId="9887"/>
    <cellStyle name="Calculation 13 14 2 2" xfId="9888"/>
    <cellStyle name="Calculation 13 14 2 3" xfId="9889"/>
    <cellStyle name="Calculation 13 14 3" xfId="9890"/>
    <cellStyle name="Calculation 13 14 3 2" xfId="9891"/>
    <cellStyle name="Calculation 13 14 4" xfId="9892"/>
    <cellStyle name="Calculation 13 14 5" xfId="9893"/>
    <cellStyle name="Calculation 13 15" xfId="9894"/>
    <cellStyle name="Calculation 13 15 2" xfId="9895"/>
    <cellStyle name="Calculation 13 15 2 2" xfId="9896"/>
    <cellStyle name="Calculation 13 15 2 3" xfId="9897"/>
    <cellStyle name="Calculation 13 15 3" xfId="9898"/>
    <cellStyle name="Calculation 13 15 3 2" xfId="9899"/>
    <cellStyle name="Calculation 13 15 4" xfId="9900"/>
    <cellStyle name="Calculation 13 15 5" xfId="9901"/>
    <cellStyle name="Calculation 13 16" xfId="9902"/>
    <cellStyle name="Calculation 13 16 2" xfId="9903"/>
    <cellStyle name="Calculation 13 16 2 2" xfId="9904"/>
    <cellStyle name="Calculation 13 16 2 3" xfId="9905"/>
    <cellStyle name="Calculation 13 16 3" xfId="9906"/>
    <cellStyle name="Calculation 13 16 3 2" xfId="9907"/>
    <cellStyle name="Calculation 13 16 4" xfId="9908"/>
    <cellStyle name="Calculation 13 16 5" xfId="9909"/>
    <cellStyle name="Calculation 13 17" xfId="9910"/>
    <cellStyle name="Calculation 13 17 2" xfId="9911"/>
    <cellStyle name="Calculation 13 17 2 2" xfId="9912"/>
    <cellStyle name="Calculation 13 17 2 3" xfId="9913"/>
    <cellStyle name="Calculation 13 17 3" xfId="9914"/>
    <cellStyle name="Calculation 13 17 3 2" xfId="9915"/>
    <cellStyle name="Calculation 13 17 4" xfId="9916"/>
    <cellStyle name="Calculation 13 17 5" xfId="9917"/>
    <cellStyle name="Calculation 13 18" xfId="9918"/>
    <cellStyle name="Calculation 13 18 2" xfId="9919"/>
    <cellStyle name="Calculation 13 18 2 2" xfId="9920"/>
    <cellStyle name="Calculation 13 18 2 3" xfId="9921"/>
    <cellStyle name="Calculation 13 18 3" xfId="9922"/>
    <cellStyle name="Calculation 13 18 3 2" xfId="9923"/>
    <cellStyle name="Calculation 13 18 4" xfId="9924"/>
    <cellStyle name="Calculation 13 18 5" xfId="9925"/>
    <cellStyle name="Calculation 13 19" xfId="9926"/>
    <cellStyle name="Calculation 13 19 2" xfId="9927"/>
    <cellStyle name="Calculation 13 19 2 2" xfId="9928"/>
    <cellStyle name="Calculation 13 19 2 3" xfId="9929"/>
    <cellStyle name="Calculation 13 19 3" xfId="9930"/>
    <cellStyle name="Calculation 13 19 3 2" xfId="9931"/>
    <cellStyle name="Calculation 13 19 4" xfId="9932"/>
    <cellStyle name="Calculation 13 19 5" xfId="9933"/>
    <cellStyle name="Calculation 13 2" xfId="9934"/>
    <cellStyle name="Calculation 13 2 2" xfId="9935"/>
    <cellStyle name="Calculation 13 2 2 2" xfId="9936"/>
    <cellStyle name="Calculation 13 2 2 3" xfId="9937"/>
    <cellStyle name="Calculation 13 2 3" xfId="9938"/>
    <cellStyle name="Calculation 13 2 3 2" xfId="9939"/>
    <cellStyle name="Calculation 13 2 4" xfId="9940"/>
    <cellStyle name="Calculation 13 2 5" xfId="9941"/>
    <cellStyle name="Calculation 13 20" xfId="9942"/>
    <cellStyle name="Calculation 13 20 2" xfId="9943"/>
    <cellStyle name="Calculation 13 20 2 2" xfId="9944"/>
    <cellStyle name="Calculation 13 20 2 3" xfId="9945"/>
    <cellStyle name="Calculation 13 20 3" xfId="9946"/>
    <cellStyle name="Calculation 13 20 4" xfId="9947"/>
    <cellStyle name="Calculation 13 20 5" xfId="9948"/>
    <cellStyle name="Calculation 13 21" xfId="9949"/>
    <cellStyle name="Calculation 13 21 2" xfId="9950"/>
    <cellStyle name="Calculation 13 22" xfId="9951"/>
    <cellStyle name="Calculation 13 22 2" xfId="9952"/>
    <cellStyle name="Calculation 13 3" xfId="9953"/>
    <cellStyle name="Calculation 13 3 2" xfId="9954"/>
    <cellStyle name="Calculation 13 3 2 2" xfId="9955"/>
    <cellStyle name="Calculation 13 3 2 3" xfId="9956"/>
    <cellStyle name="Calculation 13 3 3" xfId="9957"/>
    <cellStyle name="Calculation 13 3 3 2" xfId="9958"/>
    <cellStyle name="Calculation 13 3 4" xfId="9959"/>
    <cellStyle name="Calculation 13 3 5" xfId="9960"/>
    <cellStyle name="Calculation 13 4" xfId="9961"/>
    <cellStyle name="Calculation 13 4 2" xfId="9962"/>
    <cellStyle name="Calculation 13 4 2 2" xfId="9963"/>
    <cellStyle name="Calculation 13 4 2 3" xfId="9964"/>
    <cellStyle name="Calculation 13 4 3" xfId="9965"/>
    <cellStyle name="Calculation 13 4 3 2" xfId="9966"/>
    <cellStyle name="Calculation 13 4 4" xfId="9967"/>
    <cellStyle name="Calculation 13 4 5" xfId="9968"/>
    <cellStyle name="Calculation 13 5" xfId="9969"/>
    <cellStyle name="Calculation 13 5 2" xfId="9970"/>
    <cellStyle name="Calculation 13 5 2 2" xfId="9971"/>
    <cellStyle name="Calculation 13 5 2 3" xfId="9972"/>
    <cellStyle name="Calculation 13 5 3" xfId="9973"/>
    <cellStyle name="Calculation 13 5 3 2" xfId="9974"/>
    <cellStyle name="Calculation 13 5 4" xfId="9975"/>
    <cellStyle name="Calculation 13 5 5" xfId="9976"/>
    <cellStyle name="Calculation 13 6" xfId="9977"/>
    <cellStyle name="Calculation 13 6 2" xfId="9978"/>
    <cellStyle name="Calculation 13 6 2 2" xfId="9979"/>
    <cellStyle name="Calculation 13 6 2 3" xfId="9980"/>
    <cellStyle name="Calculation 13 6 3" xfId="9981"/>
    <cellStyle name="Calculation 13 6 3 2" xfId="9982"/>
    <cellStyle name="Calculation 13 6 4" xfId="9983"/>
    <cellStyle name="Calculation 13 6 5" xfId="9984"/>
    <cellStyle name="Calculation 13 7" xfId="9985"/>
    <cellStyle name="Calculation 13 7 2" xfId="9986"/>
    <cellStyle name="Calculation 13 7 2 2" xfId="9987"/>
    <cellStyle name="Calculation 13 7 2 3" xfId="9988"/>
    <cellStyle name="Calculation 13 7 3" xfId="9989"/>
    <cellStyle name="Calculation 13 7 3 2" xfId="9990"/>
    <cellStyle name="Calculation 13 7 4" xfId="9991"/>
    <cellStyle name="Calculation 13 7 5" xfId="9992"/>
    <cellStyle name="Calculation 13 8" xfId="9993"/>
    <cellStyle name="Calculation 13 8 2" xfId="9994"/>
    <cellStyle name="Calculation 13 8 2 2" xfId="9995"/>
    <cellStyle name="Calculation 13 8 2 3" xfId="9996"/>
    <cellStyle name="Calculation 13 8 3" xfId="9997"/>
    <cellStyle name="Calculation 13 8 3 2" xfId="9998"/>
    <cellStyle name="Calculation 13 8 4" xfId="9999"/>
    <cellStyle name="Calculation 13 8 5" xfId="10000"/>
    <cellStyle name="Calculation 13 9" xfId="10001"/>
    <cellStyle name="Calculation 13 9 2" xfId="10002"/>
    <cellStyle name="Calculation 13 9 2 2" xfId="10003"/>
    <cellStyle name="Calculation 13 9 2 3" xfId="10004"/>
    <cellStyle name="Calculation 13 9 3" xfId="10005"/>
    <cellStyle name="Calculation 13 9 3 2" xfId="10006"/>
    <cellStyle name="Calculation 13 9 4" xfId="10007"/>
    <cellStyle name="Calculation 13 9 5" xfId="10008"/>
    <cellStyle name="Calculation 14" xfId="10009"/>
    <cellStyle name="Calculation 14 10" xfId="10010"/>
    <cellStyle name="Calculation 14 10 2" xfId="10011"/>
    <cellStyle name="Calculation 14 10 2 2" xfId="10012"/>
    <cellStyle name="Calculation 14 10 2 3" xfId="10013"/>
    <cellStyle name="Calculation 14 10 3" xfId="10014"/>
    <cellStyle name="Calculation 14 10 3 2" xfId="10015"/>
    <cellStyle name="Calculation 14 10 4" xfId="10016"/>
    <cellStyle name="Calculation 14 10 5" xfId="10017"/>
    <cellStyle name="Calculation 14 11" xfId="10018"/>
    <cellStyle name="Calculation 14 11 2" xfId="10019"/>
    <cellStyle name="Calculation 14 11 2 2" xfId="10020"/>
    <cellStyle name="Calculation 14 11 2 3" xfId="10021"/>
    <cellStyle name="Calculation 14 11 3" xfId="10022"/>
    <cellStyle name="Calculation 14 11 3 2" xfId="10023"/>
    <cellStyle name="Calculation 14 11 4" xfId="10024"/>
    <cellStyle name="Calculation 14 11 5" xfId="10025"/>
    <cellStyle name="Calculation 14 12" xfId="10026"/>
    <cellStyle name="Calculation 14 12 2" xfId="10027"/>
    <cellStyle name="Calculation 14 12 2 2" xfId="10028"/>
    <cellStyle name="Calculation 14 12 2 3" xfId="10029"/>
    <cellStyle name="Calculation 14 12 3" xfId="10030"/>
    <cellStyle name="Calculation 14 12 3 2" xfId="10031"/>
    <cellStyle name="Calculation 14 12 4" xfId="10032"/>
    <cellStyle name="Calculation 14 12 5" xfId="10033"/>
    <cellStyle name="Calculation 14 13" xfId="10034"/>
    <cellStyle name="Calculation 14 13 2" xfId="10035"/>
    <cellStyle name="Calculation 14 13 2 2" xfId="10036"/>
    <cellStyle name="Calculation 14 13 2 3" xfId="10037"/>
    <cellStyle name="Calculation 14 13 3" xfId="10038"/>
    <cellStyle name="Calculation 14 13 3 2" xfId="10039"/>
    <cellStyle name="Calculation 14 13 4" xfId="10040"/>
    <cellStyle name="Calculation 14 13 5" xfId="10041"/>
    <cellStyle name="Calculation 14 14" xfId="10042"/>
    <cellStyle name="Calculation 14 14 2" xfId="10043"/>
    <cellStyle name="Calculation 14 14 2 2" xfId="10044"/>
    <cellStyle name="Calculation 14 14 2 3" xfId="10045"/>
    <cellStyle name="Calculation 14 14 3" xfId="10046"/>
    <cellStyle name="Calculation 14 14 3 2" xfId="10047"/>
    <cellStyle name="Calculation 14 14 4" xfId="10048"/>
    <cellStyle name="Calculation 14 14 5" xfId="10049"/>
    <cellStyle name="Calculation 14 15" xfId="10050"/>
    <cellStyle name="Calculation 14 15 2" xfId="10051"/>
    <cellStyle name="Calculation 14 15 2 2" xfId="10052"/>
    <cellStyle name="Calculation 14 15 2 3" xfId="10053"/>
    <cellStyle name="Calculation 14 15 3" xfId="10054"/>
    <cellStyle name="Calculation 14 15 3 2" xfId="10055"/>
    <cellStyle name="Calculation 14 15 4" xfId="10056"/>
    <cellStyle name="Calculation 14 15 5" xfId="10057"/>
    <cellStyle name="Calculation 14 16" xfId="10058"/>
    <cellStyle name="Calculation 14 16 2" xfId="10059"/>
    <cellStyle name="Calculation 14 16 2 2" xfId="10060"/>
    <cellStyle name="Calculation 14 16 2 3" xfId="10061"/>
    <cellStyle name="Calculation 14 16 3" xfId="10062"/>
    <cellStyle name="Calculation 14 16 3 2" xfId="10063"/>
    <cellStyle name="Calculation 14 16 4" xfId="10064"/>
    <cellStyle name="Calculation 14 16 5" xfId="10065"/>
    <cellStyle name="Calculation 14 17" xfId="10066"/>
    <cellStyle name="Calculation 14 17 2" xfId="10067"/>
    <cellStyle name="Calculation 14 17 2 2" xfId="10068"/>
    <cellStyle name="Calculation 14 17 2 3" xfId="10069"/>
    <cellStyle name="Calculation 14 17 3" xfId="10070"/>
    <cellStyle name="Calculation 14 17 3 2" xfId="10071"/>
    <cellStyle name="Calculation 14 17 4" xfId="10072"/>
    <cellStyle name="Calculation 14 17 5" xfId="10073"/>
    <cellStyle name="Calculation 14 18" xfId="10074"/>
    <cellStyle name="Calculation 14 18 2" xfId="10075"/>
    <cellStyle name="Calculation 14 18 2 2" xfId="10076"/>
    <cellStyle name="Calculation 14 18 2 3" xfId="10077"/>
    <cellStyle name="Calculation 14 18 3" xfId="10078"/>
    <cellStyle name="Calculation 14 18 3 2" xfId="10079"/>
    <cellStyle name="Calculation 14 18 4" xfId="10080"/>
    <cellStyle name="Calculation 14 18 5" xfId="10081"/>
    <cellStyle name="Calculation 14 19" xfId="10082"/>
    <cellStyle name="Calculation 14 19 2" xfId="10083"/>
    <cellStyle name="Calculation 14 19 2 2" xfId="10084"/>
    <cellStyle name="Calculation 14 19 2 3" xfId="10085"/>
    <cellStyle name="Calculation 14 19 3" xfId="10086"/>
    <cellStyle name="Calculation 14 19 3 2" xfId="10087"/>
    <cellStyle name="Calculation 14 19 4" xfId="10088"/>
    <cellStyle name="Calculation 14 19 5" xfId="10089"/>
    <cellStyle name="Calculation 14 2" xfId="10090"/>
    <cellStyle name="Calculation 14 2 2" xfId="10091"/>
    <cellStyle name="Calculation 14 2 2 2" xfId="10092"/>
    <cellStyle name="Calculation 14 2 2 3" xfId="10093"/>
    <cellStyle name="Calculation 14 2 3" xfId="10094"/>
    <cellStyle name="Calculation 14 2 3 2" xfId="10095"/>
    <cellStyle name="Calculation 14 2 4" xfId="10096"/>
    <cellStyle name="Calculation 14 2 5" xfId="10097"/>
    <cellStyle name="Calculation 14 20" xfId="10098"/>
    <cellStyle name="Calculation 14 20 2" xfId="10099"/>
    <cellStyle name="Calculation 14 20 2 2" xfId="10100"/>
    <cellStyle name="Calculation 14 20 2 3" xfId="10101"/>
    <cellStyle name="Calculation 14 20 3" xfId="10102"/>
    <cellStyle name="Calculation 14 20 4" xfId="10103"/>
    <cellStyle name="Calculation 14 20 5" xfId="10104"/>
    <cellStyle name="Calculation 14 21" xfId="10105"/>
    <cellStyle name="Calculation 14 21 2" xfId="10106"/>
    <cellStyle name="Calculation 14 22" xfId="10107"/>
    <cellStyle name="Calculation 14 22 2" xfId="10108"/>
    <cellStyle name="Calculation 14 3" xfId="10109"/>
    <cellStyle name="Calculation 14 3 2" xfId="10110"/>
    <cellStyle name="Calculation 14 3 2 2" xfId="10111"/>
    <cellStyle name="Calculation 14 3 2 3" xfId="10112"/>
    <cellStyle name="Calculation 14 3 3" xfId="10113"/>
    <cellStyle name="Calculation 14 3 3 2" xfId="10114"/>
    <cellStyle name="Calculation 14 3 4" xfId="10115"/>
    <cellStyle name="Calculation 14 3 5" xfId="10116"/>
    <cellStyle name="Calculation 14 4" xfId="10117"/>
    <cellStyle name="Calculation 14 4 2" xfId="10118"/>
    <cellStyle name="Calculation 14 4 2 2" xfId="10119"/>
    <cellStyle name="Calculation 14 4 2 3" xfId="10120"/>
    <cellStyle name="Calculation 14 4 3" xfId="10121"/>
    <cellStyle name="Calculation 14 4 3 2" xfId="10122"/>
    <cellStyle name="Calculation 14 4 4" xfId="10123"/>
    <cellStyle name="Calculation 14 4 5" xfId="10124"/>
    <cellStyle name="Calculation 14 5" xfId="10125"/>
    <cellStyle name="Calculation 14 5 2" xfId="10126"/>
    <cellStyle name="Calculation 14 5 2 2" xfId="10127"/>
    <cellStyle name="Calculation 14 5 2 3" xfId="10128"/>
    <cellStyle name="Calculation 14 5 3" xfId="10129"/>
    <cellStyle name="Calculation 14 5 3 2" xfId="10130"/>
    <cellStyle name="Calculation 14 5 4" xfId="10131"/>
    <cellStyle name="Calculation 14 5 5" xfId="10132"/>
    <cellStyle name="Calculation 14 6" xfId="10133"/>
    <cellStyle name="Calculation 14 6 2" xfId="10134"/>
    <cellStyle name="Calculation 14 6 2 2" xfId="10135"/>
    <cellStyle name="Calculation 14 6 2 3" xfId="10136"/>
    <cellStyle name="Calculation 14 6 3" xfId="10137"/>
    <cellStyle name="Calculation 14 6 3 2" xfId="10138"/>
    <cellStyle name="Calculation 14 6 4" xfId="10139"/>
    <cellStyle name="Calculation 14 6 5" xfId="10140"/>
    <cellStyle name="Calculation 14 7" xfId="10141"/>
    <cellStyle name="Calculation 14 7 2" xfId="10142"/>
    <cellStyle name="Calculation 14 7 2 2" xfId="10143"/>
    <cellStyle name="Calculation 14 7 2 3" xfId="10144"/>
    <cellStyle name="Calculation 14 7 3" xfId="10145"/>
    <cellStyle name="Calculation 14 7 3 2" xfId="10146"/>
    <cellStyle name="Calculation 14 7 4" xfId="10147"/>
    <cellStyle name="Calculation 14 7 5" xfId="10148"/>
    <cellStyle name="Calculation 14 8" xfId="10149"/>
    <cellStyle name="Calculation 14 8 2" xfId="10150"/>
    <cellStyle name="Calculation 14 8 2 2" xfId="10151"/>
    <cellStyle name="Calculation 14 8 2 3" xfId="10152"/>
    <cellStyle name="Calculation 14 8 3" xfId="10153"/>
    <cellStyle name="Calculation 14 8 3 2" xfId="10154"/>
    <cellStyle name="Calculation 14 8 4" xfId="10155"/>
    <cellStyle name="Calculation 14 8 5" xfId="10156"/>
    <cellStyle name="Calculation 14 9" xfId="10157"/>
    <cellStyle name="Calculation 14 9 2" xfId="10158"/>
    <cellStyle name="Calculation 14 9 2 2" xfId="10159"/>
    <cellStyle name="Calculation 14 9 2 3" xfId="10160"/>
    <cellStyle name="Calculation 14 9 3" xfId="10161"/>
    <cellStyle name="Calculation 14 9 3 2" xfId="10162"/>
    <cellStyle name="Calculation 14 9 4" xfId="10163"/>
    <cellStyle name="Calculation 14 9 5" xfId="10164"/>
    <cellStyle name="Calculation 15" xfId="10165"/>
    <cellStyle name="Calculation 15 10" xfId="10166"/>
    <cellStyle name="Calculation 15 10 2" xfId="10167"/>
    <cellStyle name="Calculation 15 10 2 2" xfId="10168"/>
    <cellStyle name="Calculation 15 10 2 3" xfId="10169"/>
    <cellStyle name="Calculation 15 10 3" xfId="10170"/>
    <cellStyle name="Calculation 15 10 3 2" xfId="10171"/>
    <cellStyle name="Calculation 15 10 4" xfId="10172"/>
    <cellStyle name="Calculation 15 10 5" xfId="10173"/>
    <cellStyle name="Calculation 15 11" xfId="10174"/>
    <cellStyle name="Calculation 15 11 2" xfId="10175"/>
    <cellStyle name="Calculation 15 11 2 2" xfId="10176"/>
    <cellStyle name="Calculation 15 11 2 3" xfId="10177"/>
    <cellStyle name="Calculation 15 11 3" xfId="10178"/>
    <cellStyle name="Calculation 15 11 3 2" xfId="10179"/>
    <cellStyle name="Calculation 15 11 4" xfId="10180"/>
    <cellStyle name="Calculation 15 11 5" xfId="10181"/>
    <cellStyle name="Calculation 15 12" xfId="10182"/>
    <cellStyle name="Calculation 15 12 2" xfId="10183"/>
    <cellStyle name="Calculation 15 12 2 2" xfId="10184"/>
    <cellStyle name="Calculation 15 12 2 3" xfId="10185"/>
    <cellStyle name="Calculation 15 12 3" xfId="10186"/>
    <cellStyle name="Calculation 15 12 3 2" xfId="10187"/>
    <cellStyle name="Calculation 15 12 4" xfId="10188"/>
    <cellStyle name="Calculation 15 12 5" xfId="10189"/>
    <cellStyle name="Calculation 15 13" xfId="10190"/>
    <cellStyle name="Calculation 15 13 2" xfId="10191"/>
    <cellStyle name="Calculation 15 13 2 2" xfId="10192"/>
    <cellStyle name="Calculation 15 13 2 3" xfId="10193"/>
    <cellStyle name="Calculation 15 13 3" xfId="10194"/>
    <cellStyle name="Calculation 15 13 3 2" xfId="10195"/>
    <cellStyle name="Calculation 15 13 4" xfId="10196"/>
    <cellStyle name="Calculation 15 13 5" xfId="10197"/>
    <cellStyle name="Calculation 15 14" xfId="10198"/>
    <cellStyle name="Calculation 15 14 2" xfId="10199"/>
    <cellStyle name="Calculation 15 14 2 2" xfId="10200"/>
    <cellStyle name="Calculation 15 14 2 3" xfId="10201"/>
    <cellStyle name="Calculation 15 14 3" xfId="10202"/>
    <cellStyle name="Calculation 15 14 3 2" xfId="10203"/>
    <cellStyle name="Calculation 15 14 4" xfId="10204"/>
    <cellStyle name="Calculation 15 14 5" xfId="10205"/>
    <cellStyle name="Calculation 15 15" xfId="10206"/>
    <cellStyle name="Calculation 15 15 2" xfId="10207"/>
    <cellStyle name="Calculation 15 15 2 2" xfId="10208"/>
    <cellStyle name="Calculation 15 15 2 3" xfId="10209"/>
    <cellStyle name="Calculation 15 15 3" xfId="10210"/>
    <cellStyle name="Calculation 15 15 3 2" xfId="10211"/>
    <cellStyle name="Calculation 15 15 4" xfId="10212"/>
    <cellStyle name="Calculation 15 15 5" xfId="10213"/>
    <cellStyle name="Calculation 15 16" xfId="10214"/>
    <cellStyle name="Calculation 15 16 2" xfId="10215"/>
    <cellStyle name="Calculation 15 16 2 2" xfId="10216"/>
    <cellStyle name="Calculation 15 16 2 3" xfId="10217"/>
    <cellStyle name="Calculation 15 16 3" xfId="10218"/>
    <cellStyle name="Calculation 15 16 3 2" xfId="10219"/>
    <cellStyle name="Calculation 15 16 4" xfId="10220"/>
    <cellStyle name="Calculation 15 16 5" xfId="10221"/>
    <cellStyle name="Calculation 15 17" xfId="10222"/>
    <cellStyle name="Calculation 15 17 2" xfId="10223"/>
    <cellStyle name="Calculation 15 17 2 2" xfId="10224"/>
    <cellStyle name="Calculation 15 17 2 3" xfId="10225"/>
    <cellStyle name="Calculation 15 17 3" xfId="10226"/>
    <cellStyle name="Calculation 15 17 3 2" xfId="10227"/>
    <cellStyle name="Calculation 15 17 4" xfId="10228"/>
    <cellStyle name="Calculation 15 17 5" xfId="10229"/>
    <cellStyle name="Calculation 15 18" xfId="10230"/>
    <cellStyle name="Calculation 15 18 2" xfId="10231"/>
    <cellStyle name="Calculation 15 18 2 2" xfId="10232"/>
    <cellStyle name="Calculation 15 18 2 3" xfId="10233"/>
    <cellStyle name="Calculation 15 18 3" xfId="10234"/>
    <cellStyle name="Calculation 15 18 3 2" xfId="10235"/>
    <cellStyle name="Calculation 15 18 4" xfId="10236"/>
    <cellStyle name="Calculation 15 18 5" xfId="10237"/>
    <cellStyle name="Calculation 15 19" xfId="10238"/>
    <cellStyle name="Calculation 15 19 2" xfId="10239"/>
    <cellStyle name="Calculation 15 19 2 2" xfId="10240"/>
    <cellStyle name="Calculation 15 19 2 3" xfId="10241"/>
    <cellStyle name="Calculation 15 19 3" xfId="10242"/>
    <cellStyle name="Calculation 15 19 3 2" xfId="10243"/>
    <cellStyle name="Calculation 15 19 4" xfId="10244"/>
    <cellStyle name="Calculation 15 19 5" xfId="10245"/>
    <cellStyle name="Calculation 15 2" xfId="10246"/>
    <cellStyle name="Calculation 15 2 2" xfId="10247"/>
    <cellStyle name="Calculation 15 2 2 2" xfId="10248"/>
    <cellStyle name="Calculation 15 2 2 3" xfId="10249"/>
    <cellStyle name="Calculation 15 2 3" xfId="10250"/>
    <cellStyle name="Calculation 15 2 3 2" xfId="10251"/>
    <cellStyle name="Calculation 15 2 4" xfId="10252"/>
    <cellStyle name="Calculation 15 2 5" xfId="10253"/>
    <cellStyle name="Calculation 15 20" xfId="10254"/>
    <cellStyle name="Calculation 15 20 2" xfId="10255"/>
    <cellStyle name="Calculation 15 20 2 2" xfId="10256"/>
    <cellStyle name="Calculation 15 20 2 3" xfId="10257"/>
    <cellStyle name="Calculation 15 20 3" xfId="10258"/>
    <cellStyle name="Calculation 15 20 4" xfId="10259"/>
    <cellStyle name="Calculation 15 20 5" xfId="10260"/>
    <cellStyle name="Calculation 15 21" xfId="10261"/>
    <cellStyle name="Calculation 15 21 2" xfId="10262"/>
    <cellStyle name="Calculation 15 22" xfId="10263"/>
    <cellStyle name="Calculation 15 22 2" xfId="10264"/>
    <cellStyle name="Calculation 15 3" xfId="10265"/>
    <cellStyle name="Calculation 15 3 2" xfId="10266"/>
    <cellStyle name="Calculation 15 3 2 2" xfId="10267"/>
    <cellStyle name="Calculation 15 3 2 3" xfId="10268"/>
    <cellStyle name="Calculation 15 3 3" xfId="10269"/>
    <cellStyle name="Calculation 15 3 3 2" xfId="10270"/>
    <cellStyle name="Calculation 15 3 4" xfId="10271"/>
    <cellStyle name="Calculation 15 3 5" xfId="10272"/>
    <cellStyle name="Calculation 15 4" xfId="10273"/>
    <cellStyle name="Calculation 15 4 2" xfId="10274"/>
    <cellStyle name="Calculation 15 4 2 2" xfId="10275"/>
    <cellStyle name="Calculation 15 4 2 3" xfId="10276"/>
    <cellStyle name="Calculation 15 4 3" xfId="10277"/>
    <cellStyle name="Calculation 15 4 3 2" xfId="10278"/>
    <cellStyle name="Calculation 15 4 4" xfId="10279"/>
    <cellStyle name="Calculation 15 4 5" xfId="10280"/>
    <cellStyle name="Calculation 15 5" xfId="10281"/>
    <cellStyle name="Calculation 15 5 2" xfId="10282"/>
    <cellStyle name="Calculation 15 5 2 2" xfId="10283"/>
    <cellStyle name="Calculation 15 5 2 3" xfId="10284"/>
    <cellStyle name="Calculation 15 5 3" xfId="10285"/>
    <cellStyle name="Calculation 15 5 3 2" xfId="10286"/>
    <cellStyle name="Calculation 15 5 4" xfId="10287"/>
    <cellStyle name="Calculation 15 5 5" xfId="10288"/>
    <cellStyle name="Calculation 15 6" xfId="10289"/>
    <cellStyle name="Calculation 15 6 2" xfId="10290"/>
    <cellStyle name="Calculation 15 6 2 2" xfId="10291"/>
    <cellStyle name="Calculation 15 6 2 3" xfId="10292"/>
    <cellStyle name="Calculation 15 6 3" xfId="10293"/>
    <cellStyle name="Calculation 15 6 3 2" xfId="10294"/>
    <cellStyle name="Calculation 15 6 4" xfId="10295"/>
    <cellStyle name="Calculation 15 6 5" xfId="10296"/>
    <cellStyle name="Calculation 15 7" xfId="10297"/>
    <cellStyle name="Calculation 15 7 2" xfId="10298"/>
    <cellStyle name="Calculation 15 7 2 2" xfId="10299"/>
    <cellStyle name="Calculation 15 7 2 3" xfId="10300"/>
    <cellStyle name="Calculation 15 7 3" xfId="10301"/>
    <cellStyle name="Calculation 15 7 3 2" xfId="10302"/>
    <cellStyle name="Calculation 15 7 4" xfId="10303"/>
    <cellStyle name="Calculation 15 7 5" xfId="10304"/>
    <cellStyle name="Calculation 15 8" xfId="10305"/>
    <cellStyle name="Calculation 15 8 2" xfId="10306"/>
    <cellStyle name="Calculation 15 8 2 2" xfId="10307"/>
    <cellStyle name="Calculation 15 8 2 3" xfId="10308"/>
    <cellStyle name="Calculation 15 8 3" xfId="10309"/>
    <cellStyle name="Calculation 15 8 3 2" xfId="10310"/>
    <cellStyle name="Calculation 15 8 4" xfId="10311"/>
    <cellStyle name="Calculation 15 8 5" xfId="10312"/>
    <cellStyle name="Calculation 15 9" xfId="10313"/>
    <cellStyle name="Calculation 15 9 2" xfId="10314"/>
    <cellStyle name="Calculation 15 9 2 2" xfId="10315"/>
    <cellStyle name="Calculation 15 9 2 3" xfId="10316"/>
    <cellStyle name="Calculation 15 9 3" xfId="10317"/>
    <cellStyle name="Calculation 15 9 3 2" xfId="10318"/>
    <cellStyle name="Calculation 15 9 4" xfId="10319"/>
    <cellStyle name="Calculation 15 9 5" xfId="10320"/>
    <cellStyle name="Calculation 16" xfId="10321"/>
    <cellStyle name="Calculation 16 2" xfId="10322"/>
    <cellStyle name="Calculation 16 2 2" xfId="10323"/>
    <cellStyle name="Calculation 16 3" xfId="10324"/>
    <cellStyle name="Calculation 16 3 2" xfId="10325"/>
    <cellStyle name="Calculation 17" xfId="10326"/>
    <cellStyle name="Calculation 17 2" xfId="10327"/>
    <cellStyle name="Calculation 17 2 2" xfId="10328"/>
    <cellStyle name="Calculation 17 2 3" xfId="10329"/>
    <cellStyle name="Calculation 17 3" xfId="10330"/>
    <cellStyle name="Calculation 17 3 2" xfId="10331"/>
    <cellStyle name="Calculation 17 4" xfId="10332"/>
    <cellStyle name="Calculation 17 5" xfId="10333"/>
    <cellStyle name="Calculation 18" xfId="10334"/>
    <cellStyle name="Calculation 18 2" xfId="10335"/>
    <cellStyle name="Calculation 18 2 2" xfId="10336"/>
    <cellStyle name="Calculation 18 2 3" xfId="10337"/>
    <cellStyle name="Calculation 18 3" xfId="10338"/>
    <cellStyle name="Calculation 18 3 2" xfId="10339"/>
    <cellStyle name="Calculation 18 4" xfId="10340"/>
    <cellStyle name="Calculation 18 5" xfId="10341"/>
    <cellStyle name="Calculation 19" xfId="10342"/>
    <cellStyle name="Calculation 19 2" xfId="10343"/>
    <cellStyle name="Calculation 19 2 2" xfId="10344"/>
    <cellStyle name="Calculation 19 2 3" xfId="10345"/>
    <cellStyle name="Calculation 19 3" xfId="10346"/>
    <cellStyle name="Calculation 19 3 2" xfId="10347"/>
    <cellStyle name="Calculation 19 4" xfId="10348"/>
    <cellStyle name="Calculation 19 5" xfId="10349"/>
    <cellStyle name="Calculation 2" xfId="10350"/>
    <cellStyle name="Calculation 2 10" xfId="10351"/>
    <cellStyle name="Calculation 2 10 2" xfId="10352"/>
    <cellStyle name="Calculation 2 10 2 2" xfId="10353"/>
    <cellStyle name="Calculation 2 10 2 3" xfId="10354"/>
    <cellStyle name="Calculation 2 10 3" xfId="10355"/>
    <cellStyle name="Calculation 2 10 3 2" xfId="10356"/>
    <cellStyle name="Calculation 2 10 4" xfId="10357"/>
    <cellStyle name="Calculation 2 10 5" xfId="10358"/>
    <cellStyle name="Calculation 2 10 6" xfId="10359"/>
    <cellStyle name="Calculation 2 11" xfId="10360"/>
    <cellStyle name="Calculation 2 11 2" xfId="10361"/>
    <cellStyle name="Calculation 2 11 2 2" xfId="10362"/>
    <cellStyle name="Calculation 2 11 2 3" xfId="10363"/>
    <cellStyle name="Calculation 2 11 3" xfId="10364"/>
    <cellStyle name="Calculation 2 11 3 2" xfId="10365"/>
    <cellStyle name="Calculation 2 11 4" xfId="10366"/>
    <cellStyle name="Calculation 2 11 5" xfId="10367"/>
    <cellStyle name="Calculation 2 11 6" xfId="10368"/>
    <cellStyle name="Calculation 2 12" xfId="10369"/>
    <cellStyle name="Calculation 2 12 2" xfId="10370"/>
    <cellStyle name="Calculation 2 12 2 2" xfId="10371"/>
    <cellStyle name="Calculation 2 12 2 3" xfId="10372"/>
    <cellStyle name="Calculation 2 12 3" xfId="10373"/>
    <cellStyle name="Calculation 2 12 3 2" xfId="10374"/>
    <cellStyle name="Calculation 2 12 4" xfId="10375"/>
    <cellStyle name="Calculation 2 12 5" xfId="10376"/>
    <cellStyle name="Calculation 2 12 6" xfId="10377"/>
    <cellStyle name="Calculation 2 13" xfId="10378"/>
    <cellStyle name="Calculation 2 13 2" xfId="10379"/>
    <cellStyle name="Calculation 2 13 2 2" xfId="10380"/>
    <cellStyle name="Calculation 2 13 2 3" xfId="10381"/>
    <cellStyle name="Calculation 2 13 3" xfId="10382"/>
    <cellStyle name="Calculation 2 13 3 2" xfId="10383"/>
    <cellStyle name="Calculation 2 13 4" xfId="10384"/>
    <cellStyle name="Calculation 2 13 5" xfId="10385"/>
    <cellStyle name="Calculation 2 14" xfId="10386"/>
    <cellStyle name="Calculation 2 14 2" xfId="10387"/>
    <cellStyle name="Calculation 2 14 2 2" xfId="10388"/>
    <cellStyle name="Calculation 2 14 2 3" xfId="10389"/>
    <cellStyle name="Calculation 2 14 3" xfId="10390"/>
    <cellStyle name="Calculation 2 14 3 2" xfId="10391"/>
    <cellStyle name="Calculation 2 14 4" xfId="10392"/>
    <cellStyle name="Calculation 2 14 5" xfId="10393"/>
    <cellStyle name="Calculation 2 15" xfId="10394"/>
    <cellStyle name="Calculation 2 15 2" xfId="10395"/>
    <cellStyle name="Calculation 2 15 2 2" xfId="10396"/>
    <cellStyle name="Calculation 2 15 2 3" xfId="10397"/>
    <cellStyle name="Calculation 2 15 3" xfId="10398"/>
    <cellStyle name="Calculation 2 15 3 2" xfId="10399"/>
    <cellStyle name="Calculation 2 15 4" xfId="10400"/>
    <cellStyle name="Calculation 2 15 5" xfId="10401"/>
    <cellStyle name="Calculation 2 16" xfId="10402"/>
    <cellStyle name="Calculation 2 16 2" xfId="10403"/>
    <cellStyle name="Calculation 2 16 2 2" xfId="10404"/>
    <cellStyle name="Calculation 2 16 2 3" xfId="10405"/>
    <cellStyle name="Calculation 2 16 3" xfId="10406"/>
    <cellStyle name="Calculation 2 16 3 2" xfId="10407"/>
    <cellStyle name="Calculation 2 16 4" xfId="10408"/>
    <cellStyle name="Calculation 2 16 5" xfId="10409"/>
    <cellStyle name="Calculation 2 17" xfId="10410"/>
    <cellStyle name="Calculation 2 17 2" xfId="10411"/>
    <cellStyle name="Calculation 2 17 2 2" xfId="10412"/>
    <cellStyle name="Calculation 2 17 2 3" xfId="10413"/>
    <cellStyle name="Calculation 2 17 3" xfId="10414"/>
    <cellStyle name="Calculation 2 17 3 2" xfId="10415"/>
    <cellStyle name="Calculation 2 17 4" xfId="10416"/>
    <cellStyle name="Calculation 2 17 5" xfId="10417"/>
    <cellStyle name="Calculation 2 18" xfId="10418"/>
    <cellStyle name="Calculation 2 18 2" xfId="10419"/>
    <cellStyle name="Calculation 2 18 2 2" xfId="10420"/>
    <cellStyle name="Calculation 2 18 2 3" xfId="10421"/>
    <cellStyle name="Calculation 2 18 3" xfId="10422"/>
    <cellStyle name="Calculation 2 18 3 2" xfId="10423"/>
    <cellStyle name="Calculation 2 18 4" xfId="10424"/>
    <cellStyle name="Calculation 2 18 5" xfId="10425"/>
    <cellStyle name="Calculation 2 19" xfId="10426"/>
    <cellStyle name="Calculation 2 19 2" xfId="10427"/>
    <cellStyle name="Calculation 2 19 2 2" xfId="10428"/>
    <cellStyle name="Calculation 2 19 2 3" xfId="10429"/>
    <cellStyle name="Calculation 2 19 3" xfId="10430"/>
    <cellStyle name="Calculation 2 19 3 2" xfId="10431"/>
    <cellStyle name="Calculation 2 19 4" xfId="10432"/>
    <cellStyle name="Calculation 2 19 5" xfId="10433"/>
    <cellStyle name="Calculation 2 2" xfId="10434"/>
    <cellStyle name="Calculation 2 2 10" xfId="10435"/>
    <cellStyle name="Calculation 2 2 10 2" xfId="10436"/>
    <cellStyle name="Calculation 2 2 10 2 2" xfId="10437"/>
    <cellStyle name="Calculation 2 2 10 2 3" xfId="10438"/>
    <cellStyle name="Calculation 2 2 10 3" xfId="10439"/>
    <cellStyle name="Calculation 2 2 10 3 2" xfId="10440"/>
    <cellStyle name="Calculation 2 2 10 4" xfId="10441"/>
    <cellStyle name="Calculation 2 2 10 5" xfId="10442"/>
    <cellStyle name="Calculation 2 2 11" xfId="10443"/>
    <cellStyle name="Calculation 2 2 11 2" xfId="10444"/>
    <cellStyle name="Calculation 2 2 11 2 2" xfId="10445"/>
    <cellStyle name="Calculation 2 2 11 2 3" xfId="10446"/>
    <cellStyle name="Calculation 2 2 11 3" xfId="10447"/>
    <cellStyle name="Calculation 2 2 11 3 2" xfId="10448"/>
    <cellStyle name="Calculation 2 2 11 4" xfId="10449"/>
    <cellStyle name="Calculation 2 2 11 5" xfId="10450"/>
    <cellStyle name="Calculation 2 2 12" xfId="10451"/>
    <cellStyle name="Calculation 2 2 12 2" xfId="10452"/>
    <cellStyle name="Calculation 2 2 12 2 2" xfId="10453"/>
    <cellStyle name="Calculation 2 2 12 2 3" xfId="10454"/>
    <cellStyle name="Calculation 2 2 12 3" xfId="10455"/>
    <cellStyle name="Calculation 2 2 12 3 2" xfId="10456"/>
    <cellStyle name="Calculation 2 2 12 4" xfId="10457"/>
    <cellStyle name="Calculation 2 2 12 5" xfId="10458"/>
    <cellStyle name="Calculation 2 2 13" xfId="10459"/>
    <cellStyle name="Calculation 2 2 13 2" xfId="10460"/>
    <cellStyle name="Calculation 2 2 13 2 2" xfId="10461"/>
    <cellStyle name="Calculation 2 2 13 2 3" xfId="10462"/>
    <cellStyle name="Calculation 2 2 13 3" xfId="10463"/>
    <cellStyle name="Calculation 2 2 13 3 2" xfId="10464"/>
    <cellStyle name="Calculation 2 2 13 4" xfId="10465"/>
    <cellStyle name="Calculation 2 2 13 5" xfId="10466"/>
    <cellStyle name="Calculation 2 2 14" xfId="10467"/>
    <cellStyle name="Calculation 2 2 14 2" xfId="10468"/>
    <cellStyle name="Calculation 2 2 14 2 2" xfId="10469"/>
    <cellStyle name="Calculation 2 2 14 2 3" xfId="10470"/>
    <cellStyle name="Calculation 2 2 14 3" xfId="10471"/>
    <cellStyle name="Calculation 2 2 14 3 2" xfId="10472"/>
    <cellStyle name="Calculation 2 2 14 4" xfId="10473"/>
    <cellStyle name="Calculation 2 2 14 5" xfId="10474"/>
    <cellStyle name="Calculation 2 2 15" xfId="10475"/>
    <cellStyle name="Calculation 2 2 15 2" xfId="10476"/>
    <cellStyle name="Calculation 2 2 15 2 2" xfId="10477"/>
    <cellStyle name="Calculation 2 2 15 2 3" xfId="10478"/>
    <cellStyle name="Calculation 2 2 15 3" xfId="10479"/>
    <cellStyle name="Calculation 2 2 15 3 2" xfId="10480"/>
    <cellStyle name="Calculation 2 2 15 4" xfId="10481"/>
    <cellStyle name="Calculation 2 2 15 5" xfId="10482"/>
    <cellStyle name="Calculation 2 2 16" xfId="10483"/>
    <cellStyle name="Calculation 2 2 16 2" xfId="10484"/>
    <cellStyle name="Calculation 2 2 16 2 2" xfId="10485"/>
    <cellStyle name="Calculation 2 2 16 2 3" xfId="10486"/>
    <cellStyle name="Calculation 2 2 16 3" xfId="10487"/>
    <cellStyle name="Calculation 2 2 16 3 2" xfId="10488"/>
    <cellStyle name="Calculation 2 2 16 4" xfId="10489"/>
    <cellStyle name="Calculation 2 2 16 5" xfId="10490"/>
    <cellStyle name="Calculation 2 2 17" xfId="10491"/>
    <cellStyle name="Calculation 2 2 17 2" xfId="10492"/>
    <cellStyle name="Calculation 2 2 17 2 2" xfId="10493"/>
    <cellStyle name="Calculation 2 2 17 2 3" xfId="10494"/>
    <cellStyle name="Calculation 2 2 17 3" xfId="10495"/>
    <cellStyle name="Calculation 2 2 17 3 2" xfId="10496"/>
    <cellStyle name="Calculation 2 2 17 4" xfId="10497"/>
    <cellStyle name="Calculation 2 2 17 5" xfId="10498"/>
    <cellStyle name="Calculation 2 2 18" xfId="10499"/>
    <cellStyle name="Calculation 2 2 18 2" xfId="10500"/>
    <cellStyle name="Calculation 2 2 18 2 2" xfId="10501"/>
    <cellStyle name="Calculation 2 2 18 2 3" xfId="10502"/>
    <cellStyle name="Calculation 2 2 18 3" xfId="10503"/>
    <cellStyle name="Calculation 2 2 18 3 2" xfId="10504"/>
    <cellStyle name="Calculation 2 2 18 4" xfId="10505"/>
    <cellStyle name="Calculation 2 2 18 5" xfId="10506"/>
    <cellStyle name="Calculation 2 2 19" xfId="10507"/>
    <cellStyle name="Calculation 2 2 19 2" xfId="10508"/>
    <cellStyle name="Calculation 2 2 19 2 2" xfId="10509"/>
    <cellStyle name="Calculation 2 2 19 2 3" xfId="10510"/>
    <cellStyle name="Calculation 2 2 19 3" xfId="10511"/>
    <cellStyle name="Calculation 2 2 19 3 2" xfId="10512"/>
    <cellStyle name="Calculation 2 2 19 4" xfId="10513"/>
    <cellStyle name="Calculation 2 2 19 5" xfId="10514"/>
    <cellStyle name="Calculation 2 2 2" xfId="10515"/>
    <cellStyle name="Calculation 2 2 2 2" xfId="10516"/>
    <cellStyle name="Calculation 2 2 2 2 2" xfId="10517"/>
    <cellStyle name="Calculation 2 2 2 2 3" xfId="10518"/>
    <cellStyle name="Calculation 2 2 2 3" xfId="10519"/>
    <cellStyle name="Calculation 2 2 2 3 2" xfId="10520"/>
    <cellStyle name="Calculation 2 2 2 4" xfId="10521"/>
    <cellStyle name="Calculation 2 2 2 5" xfId="10522"/>
    <cellStyle name="Calculation 2 2 20" xfId="10523"/>
    <cellStyle name="Calculation 2 2 20 2" xfId="10524"/>
    <cellStyle name="Calculation 2 2 20 2 2" xfId="10525"/>
    <cellStyle name="Calculation 2 2 20 2 3" xfId="10526"/>
    <cellStyle name="Calculation 2 2 20 3" xfId="10527"/>
    <cellStyle name="Calculation 2 2 20 4" xfId="10528"/>
    <cellStyle name="Calculation 2 2 20 5" xfId="10529"/>
    <cellStyle name="Calculation 2 2 21" xfId="10530"/>
    <cellStyle name="Calculation 2 2 21 2" xfId="10531"/>
    <cellStyle name="Calculation 2 2 22" xfId="10532"/>
    <cellStyle name="Calculation 2 2 22 2" xfId="10533"/>
    <cellStyle name="Calculation 2 2 23" xfId="10534"/>
    <cellStyle name="Calculation 2 2 3" xfId="10535"/>
    <cellStyle name="Calculation 2 2 3 2" xfId="10536"/>
    <cellStyle name="Calculation 2 2 3 2 2" xfId="10537"/>
    <cellStyle name="Calculation 2 2 3 2 3" xfId="10538"/>
    <cellStyle name="Calculation 2 2 3 3" xfId="10539"/>
    <cellStyle name="Calculation 2 2 3 3 2" xfId="10540"/>
    <cellStyle name="Calculation 2 2 3 4" xfId="10541"/>
    <cellStyle name="Calculation 2 2 3 5" xfId="10542"/>
    <cellStyle name="Calculation 2 2 4" xfId="10543"/>
    <cellStyle name="Calculation 2 2 4 2" xfId="10544"/>
    <cellStyle name="Calculation 2 2 4 2 2" xfId="10545"/>
    <cellStyle name="Calculation 2 2 4 2 3" xfId="10546"/>
    <cellStyle name="Calculation 2 2 4 3" xfId="10547"/>
    <cellStyle name="Calculation 2 2 4 3 2" xfId="10548"/>
    <cellStyle name="Calculation 2 2 4 4" xfId="10549"/>
    <cellStyle name="Calculation 2 2 4 5" xfId="10550"/>
    <cellStyle name="Calculation 2 2 5" xfId="10551"/>
    <cellStyle name="Calculation 2 2 5 2" xfId="10552"/>
    <cellStyle name="Calculation 2 2 5 2 2" xfId="10553"/>
    <cellStyle name="Calculation 2 2 5 2 3" xfId="10554"/>
    <cellStyle name="Calculation 2 2 5 3" xfId="10555"/>
    <cellStyle name="Calculation 2 2 5 3 2" xfId="10556"/>
    <cellStyle name="Calculation 2 2 5 4" xfId="10557"/>
    <cellStyle name="Calculation 2 2 5 5" xfId="10558"/>
    <cellStyle name="Calculation 2 2 6" xfId="10559"/>
    <cellStyle name="Calculation 2 2 6 2" xfId="10560"/>
    <cellStyle name="Calculation 2 2 6 2 2" xfId="10561"/>
    <cellStyle name="Calculation 2 2 6 2 3" xfId="10562"/>
    <cellStyle name="Calculation 2 2 6 3" xfId="10563"/>
    <cellStyle name="Calculation 2 2 6 3 2" xfId="10564"/>
    <cellStyle name="Calculation 2 2 6 4" xfId="10565"/>
    <cellStyle name="Calculation 2 2 6 5" xfId="10566"/>
    <cellStyle name="Calculation 2 2 7" xfId="10567"/>
    <cellStyle name="Calculation 2 2 7 2" xfId="10568"/>
    <cellStyle name="Calculation 2 2 7 2 2" xfId="10569"/>
    <cellStyle name="Calculation 2 2 7 2 3" xfId="10570"/>
    <cellStyle name="Calculation 2 2 7 3" xfId="10571"/>
    <cellStyle name="Calculation 2 2 7 3 2" xfId="10572"/>
    <cellStyle name="Calculation 2 2 7 4" xfId="10573"/>
    <cellStyle name="Calculation 2 2 7 5" xfId="10574"/>
    <cellStyle name="Calculation 2 2 8" xfId="10575"/>
    <cellStyle name="Calculation 2 2 8 2" xfId="10576"/>
    <cellStyle name="Calculation 2 2 8 2 2" xfId="10577"/>
    <cellStyle name="Calculation 2 2 8 2 3" xfId="10578"/>
    <cellStyle name="Calculation 2 2 8 3" xfId="10579"/>
    <cellStyle name="Calculation 2 2 8 3 2" xfId="10580"/>
    <cellStyle name="Calculation 2 2 8 4" xfId="10581"/>
    <cellStyle name="Calculation 2 2 8 5" xfId="10582"/>
    <cellStyle name="Calculation 2 2 9" xfId="10583"/>
    <cellStyle name="Calculation 2 2 9 2" xfId="10584"/>
    <cellStyle name="Calculation 2 2 9 2 2" xfId="10585"/>
    <cellStyle name="Calculation 2 2 9 2 3" xfId="10586"/>
    <cellStyle name="Calculation 2 2 9 3" xfId="10587"/>
    <cellStyle name="Calculation 2 2 9 3 2" xfId="10588"/>
    <cellStyle name="Calculation 2 2 9 4" xfId="10589"/>
    <cellStyle name="Calculation 2 2 9 5" xfId="10590"/>
    <cellStyle name="Calculation 2 20" xfId="10591"/>
    <cellStyle name="Calculation 2 20 2" xfId="10592"/>
    <cellStyle name="Calculation 2 20 2 2" xfId="10593"/>
    <cellStyle name="Calculation 2 20 2 3" xfId="10594"/>
    <cellStyle name="Calculation 2 20 3" xfId="10595"/>
    <cellStyle name="Calculation 2 20 3 2" xfId="10596"/>
    <cellStyle name="Calculation 2 20 4" xfId="10597"/>
    <cellStyle name="Calculation 2 20 5" xfId="10598"/>
    <cellStyle name="Calculation 2 21" xfId="10599"/>
    <cellStyle name="Calculation 2 21 2" xfId="10600"/>
    <cellStyle name="Calculation 2 21 2 2" xfId="10601"/>
    <cellStyle name="Calculation 2 21 2 3" xfId="10602"/>
    <cellStyle name="Calculation 2 21 3" xfId="10603"/>
    <cellStyle name="Calculation 2 21 3 2" xfId="10604"/>
    <cellStyle name="Calculation 2 21 4" xfId="10605"/>
    <cellStyle name="Calculation 2 21 5" xfId="10606"/>
    <cellStyle name="Calculation 2 22" xfId="10607"/>
    <cellStyle name="Calculation 2 22 2" xfId="10608"/>
    <cellStyle name="Calculation 2 22 2 2" xfId="10609"/>
    <cellStyle name="Calculation 2 22 2 3" xfId="10610"/>
    <cellStyle name="Calculation 2 22 3" xfId="10611"/>
    <cellStyle name="Calculation 2 22 3 2" xfId="10612"/>
    <cellStyle name="Calculation 2 22 4" xfId="10613"/>
    <cellStyle name="Calculation 2 22 5" xfId="10614"/>
    <cellStyle name="Calculation 2 23" xfId="10615"/>
    <cellStyle name="Calculation 2 23 2" xfId="10616"/>
    <cellStyle name="Calculation 2 23 2 2" xfId="10617"/>
    <cellStyle name="Calculation 2 23 2 3" xfId="10618"/>
    <cellStyle name="Calculation 2 23 3" xfId="10619"/>
    <cellStyle name="Calculation 2 23 3 2" xfId="10620"/>
    <cellStyle name="Calculation 2 23 4" xfId="10621"/>
    <cellStyle name="Calculation 2 23 5" xfId="10622"/>
    <cellStyle name="Calculation 2 24" xfId="10623"/>
    <cellStyle name="Calculation 2 24 2" xfId="10624"/>
    <cellStyle name="Calculation 2 24 2 2" xfId="10625"/>
    <cellStyle name="Calculation 2 24 2 3" xfId="10626"/>
    <cellStyle name="Calculation 2 24 3" xfId="10627"/>
    <cellStyle name="Calculation 2 24 3 2" xfId="10628"/>
    <cellStyle name="Calculation 2 24 4" xfId="10629"/>
    <cellStyle name="Calculation 2 24 5" xfId="10630"/>
    <cellStyle name="Calculation 2 25" xfId="10631"/>
    <cellStyle name="Calculation 2 25 2" xfId="10632"/>
    <cellStyle name="Calculation 2 25 2 2" xfId="10633"/>
    <cellStyle name="Calculation 2 25 2 3" xfId="10634"/>
    <cellStyle name="Calculation 2 25 3" xfId="10635"/>
    <cellStyle name="Calculation 2 25 3 2" xfId="10636"/>
    <cellStyle name="Calculation 2 25 4" xfId="10637"/>
    <cellStyle name="Calculation 2 25 5" xfId="10638"/>
    <cellStyle name="Calculation 2 26" xfId="10639"/>
    <cellStyle name="Calculation 2 26 2" xfId="10640"/>
    <cellStyle name="Calculation 2 26 2 2" xfId="10641"/>
    <cellStyle name="Calculation 2 26 2 3" xfId="10642"/>
    <cellStyle name="Calculation 2 26 3" xfId="10643"/>
    <cellStyle name="Calculation 2 26 3 2" xfId="10644"/>
    <cellStyle name="Calculation 2 26 4" xfId="10645"/>
    <cellStyle name="Calculation 2 26 5" xfId="10646"/>
    <cellStyle name="Calculation 2 27" xfId="10647"/>
    <cellStyle name="Calculation 2 27 2" xfId="10648"/>
    <cellStyle name="Calculation 2 27 2 2" xfId="10649"/>
    <cellStyle name="Calculation 2 27 2 3" xfId="10650"/>
    <cellStyle name="Calculation 2 27 3" xfId="10651"/>
    <cellStyle name="Calculation 2 27 3 2" xfId="10652"/>
    <cellStyle name="Calculation 2 27 4" xfId="10653"/>
    <cellStyle name="Calculation 2 27 5" xfId="10654"/>
    <cellStyle name="Calculation 2 28" xfId="10655"/>
    <cellStyle name="Calculation 2 28 2" xfId="10656"/>
    <cellStyle name="Calculation 2 29" xfId="10657"/>
    <cellStyle name="Calculation 2 29 2" xfId="10658"/>
    <cellStyle name="Calculation 2 3" xfId="10659"/>
    <cellStyle name="Calculation 2 3 10" xfId="10660"/>
    <cellStyle name="Calculation 2 3 10 2" xfId="10661"/>
    <cellStyle name="Calculation 2 3 10 2 2" xfId="10662"/>
    <cellStyle name="Calculation 2 3 10 2 3" xfId="10663"/>
    <cellStyle name="Calculation 2 3 10 3" xfId="10664"/>
    <cellStyle name="Calculation 2 3 10 3 2" xfId="10665"/>
    <cellStyle name="Calculation 2 3 10 4" xfId="10666"/>
    <cellStyle name="Calculation 2 3 10 5" xfId="10667"/>
    <cellStyle name="Calculation 2 3 11" xfId="10668"/>
    <cellStyle name="Calculation 2 3 11 2" xfId="10669"/>
    <cellStyle name="Calculation 2 3 11 2 2" xfId="10670"/>
    <cellStyle name="Calculation 2 3 11 2 3" xfId="10671"/>
    <cellStyle name="Calculation 2 3 11 3" xfId="10672"/>
    <cellStyle name="Calculation 2 3 11 3 2" xfId="10673"/>
    <cellStyle name="Calculation 2 3 11 4" xfId="10674"/>
    <cellStyle name="Calculation 2 3 11 5" xfId="10675"/>
    <cellStyle name="Calculation 2 3 12" xfId="10676"/>
    <cellStyle name="Calculation 2 3 12 2" xfId="10677"/>
    <cellStyle name="Calculation 2 3 12 2 2" xfId="10678"/>
    <cellStyle name="Calculation 2 3 12 2 3" xfId="10679"/>
    <cellStyle name="Calculation 2 3 12 3" xfId="10680"/>
    <cellStyle name="Calculation 2 3 12 3 2" xfId="10681"/>
    <cellStyle name="Calculation 2 3 12 4" xfId="10682"/>
    <cellStyle name="Calculation 2 3 12 5" xfId="10683"/>
    <cellStyle name="Calculation 2 3 13" xfId="10684"/>
    <cellStyle name="Calculation 2 3 13 2" xfId="10685"/>
    <cellStyle name="Calculation 2 3 13 2 2" xfId="10686"/>
    <cellStyle name="Calculation 2 3 13 2 3" xfId="10687"/>
    <cellStyle name="Calculation 2 3 13 3" xfId="10688"/>
    <cellStyle name="Calculation 2 3 13 3 2" xfId="10689"/>
    <cellStyle name="Calculation 2 3 13 4" xfId="10690"/>
    <cellStyle name="Calculation 2 3 13 5" xfId="10691"/>
    <cellStyle name="Calculation 2 3 14" xfId="10692"/>
    <cellStyle name="Calculation 2 3 14 2" xfId="10693"/>
    <cellStyle name="Calculation 2 3 14 2 2" xfId="10694"/>
    <cellStyle name="Calculation 2 3 14 2 3" xfId="10695"/>
    <cellStyle name="Calculation 2 3 14 3" xfId="10696"/>
    <cellStyle name="Calculation 2 3 14 3 2" xfId="10697"/>
    <cellStyle name="Calculation 2 3 14 4" xfId="10698"/>
    <cellStyle name="Calculation 2 3 14 5" xfId="10699"/>
    <cellStyle name="Calculation 2 3 15" xfId="10700"/>
    <cellStyle name="Calculation 2 3 15 2" xfId="10701"/>
    <cellStyle name="Calculation 2 3 15 2 2" xfId="10702"/>
    <cellStyle name="Calculation 2 3 15 2 3" xfId="10703"/>
    <cellStyle name="Calculation 2 3 15 3" xfId="10704"/>
    <cellStyle name="Calculation 2 3 15 3 2" xfId="10705"/>
    <cellStyle name="Calculation 2 3 15 4" xfId="10706"/>
    <cellStyle name="Calculation 2 3 15 5" xfId="10707"/>
    <cellStyle name="Calculation 2 3 16" xfId="10708"/>
    <cellStyle name="Calculation 2 3 16 2" xfId="10709"/>
    <cellStyle name="Calculation 2 3 16 2 2" xfId="10710"/>
    <cellStyle name="Calculation 2 3 16 2 3" xfId="10711"/>
    <cellStyle name="Calculation 2 3 16 3" xfId="10712"/>
    <cellStyle name="Calculation 2 3 16 3 2" xfId="10713"/>
    <cellStyle name="Calculation 2 3 16 4" xfId="10714"/>
    <cellStyle name="Calculation 2 3 16 5" xfId="10715"/>
    <cellStyle name="Calculation 2 3 17" xfId="10716"/>
    <cellStyle name="Calculation 2 3 17 2" xfId="10717"/>
    <cellStyle name="Calculation 2 3 17 2 2" xfId="10718"/>
    <cellStyle name="Calculation 2 3 17 2 3" xfId="10719"/>
    <cellStyle name="Calculation 2 3 17 3" xfId="10720"/>
    <cellStyle name="Calculation 2 3 17 3 2" xfId="10721"/>
    <cellStyle name="Calculation 2 3 17 4" xfId="10722"/>
    <cellStyle name="Calculation 2 3 17 5" xfId="10723"/>
    <cellStyle name="Calculation 2 3 18" xfId="10724"/>
    <cellStyle name="Calculation 2 3 18 2" xfId="10725"/>
    <cellStyle name="Calculation 2 3 18 2 2" xfId="10726"/>
    <cellStyle name="Calculation 2 3 18 2 3" xfId="10727"/>
    <cellStyle name="Calculation 2 3 18 3" xfId="10728"/>
    <cellStyle name="Calculation 2 3 18 3 2" xfId="10729"/>
    <cellStyle name="Calculation 2 3 18 4" xfId="10730"/>
    <cellStyle name="Calculation 2 3 18 5" xfId="10731"/>
    <cellStyle name="Calculation 2 3 19" xfId="10732"/>
    <cellStyle name="Calculation 2 3 19 2" xfId="10733"/>
    <cellStyle name="Calculation 2 3 19 2 2" xfId="10734"/>
    <cellStyle name="Calculation 2 3 19 2 3" xfId="10735"/>
    <cellStyle name="Calculation 2 3 19 3" xfId="10736"/>
    <cellStyle name="Calculation 2 3 19 3 2" xfId="10737"/>
    <cellStyle name="Calculation 2 3 19 4" xfId="10738"/>
    <cellStyle name="Calculation 2 3 19 5" xfId="10739"/>
    <cellStyle name="Calculation 2 3 2" xfId="10740"/>
    <cellStyle name="Calculation 2 3 2 2" xfId="10741"/>
    <cellStyle name="Calculation 2 3 2 2 2" xfId="10742"/>
    <cellStyle name="Calculation 2 3 2 2 3" xfId="10743"/>
    <cellStyle name="Calculation 2 3 2 3" xfId="10744"/>
    <cellStyle name="Calculation 2 3 2 3 2" xfId="10745"/>
    <cellStyle name="Calculation 2 3 2 4" xfId="10746"/>
    <cellStyle name="Calculation 2 3 2 5" xfId="10747"/>
    <cellStyle name="Calculation 2 3 20" xfId="10748"/>
    <cellStyle name="Calculation 2 3 20 2" xfId="10749"/>
    <cellStyle name="Calculation 2 3 20 2 2" xfId="10750"/>
    <cellStyle name="Calculation 2 3 20 2 3" xfId="10751"/>
    <cellStyle name="Calculation 2 3 20 3" xfId="10752"/>
    <cellStyle name="Calculation 2 3 20 4" xfId="10753"/>
    <cellStyle name="Calculation 2 3 20 5" xfId="10754"/>
    <cellStyle name="Calculation 2 3 21" xfId="10755"/>
    <cellStyle name="Calculation 2 3 21 2" xfId="10756"/>
    <cellStyle name="Calculation 2 3 22" xfId="10757"/>
    <cellStyle name="Calculation 2 3 22 2" xfId="10758"/>
    <cellStyle name="Calculation 2 3 23" xfId="10759"/>
    <cellStyle name="Calculation 2 3 3" xfId="10760"/>
    <cellStyle name="Calculation 2 3 3 2" xfId="10761"/>
    <cellStyle name="Calculation 2 3 3 2 2" xfId="10762"/>
    <cellStyle name="Calculation 2 3 3 2 3" xfId="10763"/>
    <cellStyle name="Calculation 2 3 3 3" xfId="10764"/>
    <cellStyle name="Calculation 2 3 3 3 2" xfId="10765"/>
    <cellStyle name="Calculation 2 3 3 4" xfId="10766"/>
    <cellStyle name="Calculation 2 3 3 5" xfId="10767"/>
    <cellStyle name="Calculation 2 3 4" xfId="10768"/>
    <cellStyle name="Calculation 2 3 4 2" xfId="10769"/>
    <cellStyle name="Calculation 2 3 4 2 2" xfId="10770"/>
    <cellStyle name="Calculation 2 3 4 2 3" xfId="10771"/>
    <cellStyle name="Calculation 2 3 4 3" xfId="10772"/>
    <cellStyle name="Calculation 2 3 4 3 2" xfId="10773"/>
    <cellStyle name="Calculation 2 3 4 4" xfId="10774"/>
    <cellStyle name="Calculation 2 3 4 5" xfId="10775"/>
    <cellStyle name="Calculation 2 3 5" xfId="10776"/>
    <cellStyle name="Calculation 2 3 5 2" xfId="10777"/>
    <cellStyle name="Calculation 2 3 5 2 2" xfId="10778"/>
    <cellStyle name="Calculation 2 3 5 2 3" xfId="10779"/>
    <cellStyle name="Calculation 2 3 5 3" xfId="10780"/>
    <cellStyle name="Calculation 2 3 5 3 2" xfId="10781"/>
    <cellStyle name="Calculation 2 3 5 4" xfId="10782"/>
    <cellStyle name="Calculation 2 3 5 5" xfId="10783"/>
    <cellStyle name="Calculation 2 3 6" xfId="10784"/>
    <cellStyle name="Calculation 2 3 6 2" xfId="10785"/>
    <cellStyle name="Calculation 2 3 6 2 2" xfId="10786"/>
    <cellStyle name="Calculation 2 3 6 2 3" xfId="10787"/>
    <cellStyle name="Calculation 2 3 6 3" xfId="10788"/>
    <cellStyle name="Calculation 2 3 6 3 2" xfId="10789"/>
    <cellStyle name="Calculation 2 3 6 4" xfId="10790"/>
    <cellStyle name="Calculation 2 3 6 5" xfId="10791"/>
    <cellStyle name="Calculation 2 3 7" xfId="10792"/>
    <cellStyle name="Calculation 2 3 7 2" xfId="10793"/>
    <cellStyle name="Calculation 2 3 7 2 2" xfId="10794"/>
    <cellStyle name="Calculation 2 3 7 2 3" xfId="10795"/>
    <cellStyle name="Calculation 2 3 7 3" xfId="10796"/>
    <cellStyle name="Calculation 2 3 7 3 2" xfId="10797"/>
    <cellStyle name="Calculation 2 3 7 4" xfId="10798"/>
    <cellStyle name="Calculation 2 3 7 5" xfId="10799"/>
    <cellStyle name="Calculation 2 3 8" xfId="10800"/>
    <cellStyle name="Calculation 2 3 8 2" xfId="10801"/>
    <cellStyle name="Calculation 2 3 8 2 2" xfId="10802"/>
    <cellStyle name="Calculation 2 3 8 2 3" xfId="10803"/>
    <cellStyle name="Calculation 2 3 8 3" xfId="10804"/>
    <cellStyle name="Calculation 2 3 8 3 2" xfId="10805"/>
    <cellStyle name="Calculation 2 3 8 4" xfId="10806"/>
    <cellStyle name="Calculation 2 3 8 5" xfId="10807"/>
    <cellStyle name="Calculation 2 3 9" xfId="10808"/>
    <cellStyle name="Calculation 2 3 9 2" xfId="10809"/>
    <cellStyle name="Calculation 2 3 9 2 2" xfId="10810"/>
    <cellStyle name="Calculation 2 3 9 2 3" xfId="10811"/>
    <cellStyle name="Calculation 2 3 9 3" xfId="10812"/>
    <cellStyle name="Calculation 2 3 9 3 2" xfId="10813"/>
    <cellStyle name="Calculation 2 3 9 4" xfId="10814"/>
    <cellStyle name="Calculation 2 3 9 5" xfId="10815"/>
    <cellStyle name="Calculation 2 30" xfId="10816"/>
    <cellStyle name="Calculation 2 31" xfId="10817"/>
    <cellStyle name="Calculation 2 32" xfId="10818"/>
    <cellStyle name="Calculation 2 33" xfId="10819"/>
    <cellStyle name="Calculation 2 34" xfId="10820"/>
    <cellStyle name="Calculation 2 35" xfId="10821"/>
    <cellStyle name="Calculation 2 36" xfId="10822"/>
    <cellStyle name="Calculation 2 37" xfId="10823"/>
    <cellStyle name="Calculation 2 38" xfId="10824"/>
    <cellStyle name="Calculation 2 39" xfId="10825"/>
    <cellStyle name="Calculation 2 4" xfId="10826"/>
    <cellStyle name="Calculation 2 4 10" xfId="10827"/>
    <cellStyle name="Calculation 2 4 10 2" xfId="10828"/>
    <cellStyle name="Calculation 2 4 10 2 2" xfId="10829"/>
    <cellStyle name="Calculation 2 4 10 2 3" xfId="10830"/>
    <cellStyle name="Calculation 2 4 10 3" xfId="10831"/>
    <cellStyle name="Calculation 2 4 10 3 2" xfId="10832"/>
    <cellStyle name="Calculation 2 4 10 4" xfId="10833"/>
    <cellStyle name="Calculation 2 4 10 5" xfId="10834"/>
    <cellStyle name="Calculation 2 4 11" xfId="10835"/>
    <cellStyle name="Calculation 2 4 11 2" xfId="10836"/>
    <cellStyle name="Calculation 2 4 11 2 2" xfId="10837"/>
    <cellStyle name="Calculation 2 4 11 2 3" xfId="10838"/>
    <cellStyle name="Calculation 2 4 11 3" xfId="10839"/>
    <cellStyle name="Calculation 2 4 11 3 2" xfId="10840"/>
    <cellStyle name="Calculation 2 4 11 4" xfId="10841"/>
    <cellStyle name="Calculation 2 4 11 5" xfId="10842"/>
    <cellStyle name="Calculation 2 4 12" xfId="10843"/>
    <cellStyle name="Calculation 2 4 12 2" xfId="10844"/>
    <cellStyle name="Calculation 2 4 12 2 2" xfId="10845"/>
    <cellStyle name="Calculation 2 4 12 2 3" xfId="10846"/>
    <cellStyle name="Calculation 2 4 12 3" xfId="10847"/>
    <cellStyle name="Calculation 2 4 12 3 2" xfId="10848"/>
    <cellStyle name="Calculation 2 4 12 4" xfId="10849"/>
    <cellStyle name="Calculation 2 4 12 5" xfId="10850"/>
    <cellStyle name="Calculation 2 4 13" xfId="10851"/>
    <cellStyle name="Calculation 2 4 13 2" xfId="10852"/>
    <cellStyle name="Calculation 2 4 13 2 2" xfId="10853"/>
    <cellStyle name="Calculation 2 4 13 2 3" xfId="10854"/>
    <cellStyle name="Calculation 2 4 13 3" xfId="10855"/>
    <cellStyle name="Calculation 2 4 13 3 2" xfId="10856"/>
    <cellStyle name="Calculation 2 4 13 4" xfId="10857"/>
    <cellStyle name="Calculation 2 4 13 5" xfId="10858"/>
    <cellStyle name="Calculation 2 4 14" xfId="10859"/>
    <cellStyle name="Calculation 2 4 14 2" xfId="10860"/>
    <cellStyle name="Calculation 2 4 14 2 2" xfId="10861"/>
    <cellStyle name="Calculation 2 4 14 2 3" xfId="10862"/>
    <cellStyle name="Calculation 2 4 14 3" xfId="10863"/>
    <cellStyle name="Calculation 2 4 14 3 2" xfId="10864"/>
    <cellStyle name="Calculation 2 4 14 4" xfId="10865"/>
    <cellStyle name="Calculation 2 4 14 5" xfId="10866"/>
    <cellStyle name="Calculation 2 4 15" xfId="10867"/>
    <cellStyle name="Calculation 2 4 15 2" xfId="10868"/>
    <cellStyle name="Calculation 2 4 15 2 2" xfId="10869"/>
    <cellStyle name="Calculation 2 4 15 2 3" xfId="10870"/>
    <cellStyle name="Calculation 2 4 15 3" xfId="10871"/>
    <cellStyle name="Calculation 2 4 15 3 2" xfId="10872"/>
    <cellStyle name="Calculation 2 4 15 4" xfId="10873"/>
    <cellStyle name="Calculation 2 4 15 5" xfId="10874"/>
    <cellStyle name="Calculation 2 4 16" xfId="10875"/>
    <cellStyle name="Calculation 2 4 16 2" xfId="10876"/>
    <cellStyle name="Calculation 2 4 16 2 2" xfId="10877"/>
    <cellStyle name="Calculation 2 4 16 2 3" xfId="10878"/>
    <cellStyle name="Calculation 2 4 16 3" xfId="10879"/>
    <cellStyle name="Calculation 2 4 16 3 2" xfId="10880"/>
    <cellStyle name="Calculation 2 4 16 4" xfId="10881"/>
    <cellStyle name="Calculation 2 4 16 5" xfId="10882"/>
    <cellStyle name="Calculation 2 4 17" xfId="10883"/>
    <cellStyle name="Calculation 2 4 17 2" xfId="10884"/>
    <cellStyle name="Calculation 2 4 17 2 2" xfId="10885"/>
    <cellStyle name="Calculation 2 4 17 2 3" xfId="10886"/>
    <cellStyle name="Calculation 2 4 17 3" xfId="10887"/>
    <cellStyle name="Calculation 2 4 17 3 2" xfId="10888"/>
    <cellStyle name="Calculation 2 4 17 4" xfId="10889"/>
    <cellStyle name="Calculation 2 4 17 5" xfId="10890"/>
    <cellStyle name="Calculation 2 4 18" xfId="10891"/>
    <cellStyle name="Calculation 2 4 18 2" xfId="10892"/>
    <cellStyle name="Calculation 2 4 18 2 2" xfId="10893"/>
    <cellStyle name="Calculation 2 4 18 2 3" xfId="10894"/>
    <cellStyle name="Calculation 2 4 18 3" xfId="10895"/>
    <cellStyle name="Calculation 2 4 18 3 2" xfId="10896"/>
    <cellStyle name="Calculation 2 4 18 4" xfId="10897"/>
    <cellStyle name="Calculation 2 4 18 5" xfId="10898"/>
    <cellStyle name="Calculation 2 4 19" xfId="10899"/>
    <cellStyle name="Calculation 2 4 19 2" xfId="10900"/>
    <cellStyle name="Calculation 2 4 19 2 2" xfId="10901"/>
    <cellStyle name="Calculation 2 4 19 2 3" xfId="10902"/>
    <cellStyle name="Calculation 2 4 19 3" xfId="10903"/>
    <cellStyle name="Calculation 2 4 19 3 2" xfId="10904"/>
    <cellStyle name="Calculation 2 4 19 4" xfId="10905"/>
    <cellStyle name="Calculation 2 4 19 5" xfId="10906"/>
    <cellStyle name="Calculation 2 4 2" xfId="10907"/>
    <cellStyle name="Calculation 2 4 2 2" xfId="10908"/>
    <cellStyle name="Calculation 2 4 2 2 2" xfId="10909"/>
    <cellStyle name="Calculation 2 4 2 2 3" xfId="10910"/>
    <cellStyle name="Calculation 2 4 2 3" xfId="10911"/>
    <cellStyle name="Calculation 2 4 2 3 2" xfId="10912"/>
    <cellStyle name="Calculation 2 4 2 4" xfId="10913"/>
    <cellStyle name="Calculation 2 4 2 5" xfId="10914"/>
    <cellStyle name="Calculation 2 4 20" xfId="10915"/>
    <cellStyle name="Calculation 2 4 20 2" xfId="10916"/>
    <cellStyle name="Calculation 2 4 20 2 2" xfId="10917"/>
    <cellStyle name="Calculation 2 4 20 2 3" xfId="10918"/>
    <cellStyle name="Calculation 2 4 20 3" xfId="10919"/>
    <cellStyle name="Calculation 2 4 20 4" xfId="10920"/>
    <cellStyle name="Calculation 2 4 20 5" xfId="10921"/>
    <cellStyle name="Calculation 2 4 21" xfId="10922"/>
    <cellStyle name="Calculation 2 4 21 2" xfId="10923"/>
    <cellStyle name="Calculation 2 4 22" xfId="10924"/>
    <cellStyle name="Calculation 2 4 22 2" xfId="10925"/>
    <cellStyle name="Calculation 2 4 23" xfId="10926"/>
    <cellStyle name="Calculation 2 4 3" xfId="10927"/>
    <cellStyle name="Calculation 2 4 3 2" xfId="10928"/>
    <cellStyle name="Calculation 2 4 3 2 2" xfId="10929"/>
    <cellStyle name="Calculation 2 4 3 2 3" xfId="10930"/>
    <cellStyle name="Calculation 2 4 3 3" xfId="10931"/>
    <cellStyle name="Calculation 2 4 3 3 2" xfId="10932"/>
    <cellStyle name="Calculation 2 4 3 4" xfId="10933"/>
    <cellStyle name="Calculation 2 4 3 5" xfId="10934"/>
    <cellStyle name="Calculation 2 4 4" xfId="10935"/>
    <cellStyle name="Calculation 2 4 4 2" xfId="10936"/>
    <cellStyle name="Calculation 2 4 4 2 2" xfId="10937"/>
    <cellStyle name="Calculation 2 4 4 2 3" xfId="10938"/>
    <cellStyle name="Calculation 2 4 4 3" xfId="10939"/>
    <cellStyle name="Calculation 2 4 4 3 2" xfId="10940"/>
    <cellStyle name="Calculation 2 4 4 4" xfId="10941"/>
    <cellStyle name="Calculation 2 4 4 5" xfId="10942"/>
    <cellStyle name="Calculation 2 4 5" xfId="10943"/>
    <cellStyle name="Calculation 2 4 5 2" xfId="10944"/>
    <cellStyle name="Calculation 2 4 5 2 2" xfId="10945"/>
    <cellStyle name="Calculation 2 4 5 2 3" xfId="10946"/>
    <cellStyle name="Calculation 2 4 5 3" xfId="10947"/>
    <cellStyle name="Calculation 2 4 5 3 2" xfId="10948"/>
    <cellStyle name="Calculation 2 4 5 4" xfId="10949"/>
    <cellStyle name="Calculation 2 4 5 5" xfId="10950"/>
    <cellStyle name="Calculation 2 4 6" xfId="10951"/>
    <cellStyle name="Calculation 2 4 6 2" xfId="10952"/>
    <cellStyle name="Calculation 2 4 6 2 2" xfId="10953"/>
    <cellStyle name="Calculation 2 4 6 2 3" xfId="10954"/>
    <cellStyle name="Calculation 2 4 6 3" xfId="10955"/>
    <cellStyle name="Calculation 2 4 6 3 2" xfId="10956"/>
    <cellStyle name="Calculation 2 4 6 4" xfId="10957"/>
    <cellStyle name="Calculation 2 4 6 5" xfId="10958"/>
    <cellStyle name="Calculation 2 4 7" xfId="10959"/>
    <cellStyle name="Calculation 2 4 7 2" xfId="10960"/>
    <cellStyle name="Calculation 2 4 7 2 2" xfId="10961"/>
    <cellStyle name="Calculation 2 4 7 2 3" xfId="10962"/>
    <cellStyle name="Calculation 2 4 7 3" xfId="10963"/>
    <cellStyle name="Calculation 2 4 7 3 2" xfId="10964"/>
    <cellStyle name="Calculation 2 4 7 4" xfId="10965"/>
    <cellStyle name="Calculation 2 4 7 5" xfId="10966"/>
    <cellStyle name="Calculation 2 4 8" xfId="10967"/>
    <cellStyle name="Calculation 2 4 8 2" xfId="10968"/>
    <cellStyle name="Calculation 2 4 8 2 2" xfId="10969"/>
    <cellStyle name="Calculation 2 4 8 2 3" xfId="10970"/>
    <cellStyle name="Calculation 2 4 8 3" xfId="10971"/>
    <cellStyle name="Calculation 2 4 8 3 2" xfId="10972"/>
    <cellStyle name="Calculation 2 4 8 4" xfId="10973"/>
    <cellStyle name="Calculation 2 4 8 5" xfId="10974"/>
    <cellStyle name="Calculation 2 4 9" xfId="10975"/>
    <cellStyle name="Calculation 2 4 9 2" xfId="10976"/>
    <cellStyle name="Calculation 2 4 9 2 2" xfId="10977"/>
    <cellStyle name="Calculation 2 4 9 2 3" xfId="10978"/>
    <cellStyle name="Calculation 2 4 9 3" xfId="10979"/>
    <cellStyle name="Calculation 2 4 9 3 2" xfId="10980"/>
    <cellStyle name="Calculation 2 4 9 4" xfId="10981"/>
    <cellStyle name="Calculation 2 4 9 5" xfId="10982"/>
    <cellStyle name="Calculation 2 40" xfId="10983"/>
    <cellStyle name="Calculation 2 41" xfId="10984"/>
    <cellStyle name="Calculation 2 42" xfId="10985"/>
    <cellStyle name="Calculation 2 43" xfId="10986"/>
    <cellStyle name="Calculation 2 44" xfId="10987"/>
    <cellStyle name="Calculation 2 45" xfId="55601"/>
    <cellStyle name="Calculation 2 5" xfId="10988"/>
    <cellStyle name="Calculation 2 5 10" xfId="10989"/>
    <cellStyle name="Calculation 2 5 10 2" xfId="10990"/>
    <cellStyle name="Calculation 2 5 10 2 2" xfId="10991"/>
    <cellStyle name="Calculation 2 5 10 2 3" xfId="10992"/>
    <cellStyle name="Calculation 2 5 10 3" xfId="10993"/>
    <cellStyle name="Calculation 2 5 10 3 2" xfId="10994"/>
    <cellStyle name="Calculation 2 5 10 4" xfId="10995"/>
    <cellStyle name="Calculation 2 5 10 5" xfId="10996"/>
    <cellStyle name="Calculation 2 5 11" xfId="10997"/>
    <cellStyle name="Calculation 2 5 11 2" xfId="10998"/>
    <cellStyle name="Calculation 2 5 11 2 2" xfId="10999"/>
    <cellStyle name="Calculation 2 5 11 2 3" xfId="11000"/>
    <cellStyle name="Calculation 2 5 11 3" xfId="11001"/>
    <cellStyle name="Calculation 2 5 11 3 2" xfId="11002"/>
    <cellStyle name="Calculation 2 5 11 4" xfId="11003"/>
    <cellStyle name="Calculation 2 5 11 5" xfId="11004"/>
    <cellStyle name="Calculation 2 5 12" xfId="11005"/>
    <cellStyle name="Calculation 2 5 12 2" xfId="11006"/>
    <cellStyle name="Calculation 2 5 12 2 2" xfId="11007"/>
    <cellStyle name="Calculation 2 5 12 2 3" xfId="11008"/>
    <cellStyle name="Calculation 2 5 12 3" xfId="11009"/>
    <cellStyle name="Calculation 2 5 12 3 2" xfId="11010"/>
    <cellStyle name="Calculation 2 5 12 4" xfId="11011"/>
    <cellStyle name="Calculation 2 5 12 5" xfId="11012"/>
    <cellStyle name="Calculation 2 5 13" xfId="11013"/>
    <cellStyle name="Calculation 2 5 13 2" xfId="11014"/>
    <cellStyle name="Calculation 2 5 13 2 2" xfId="11015"/>
    <cellStyle name="Calculation 2 5 13 2 3" xfId="11016"/>
    <cellStyle name="Calculation 2 5 13 3" xfId="11017"/>
    <cellStyle name="Calculation 2 5 13 3 2" xfId="11018"/>
    <cellStyle name="Calculation 2 5 13 4" xfId="11019"/>
    <cellStyle name="Calculation 2 5 13 5" xfId="11020"/>
    <cellStyle name="Calculation 2 5 14" xfId="11021"/>
    <cellStyle name="Calculation 2 5 14 2" xfId="11022"/>
    <cellStyle name="Calculation 2 5 14 2 2" xfId="11023"/>
    <cellStyle name="Calculation 2 5 14 2 3" xfId="11024"/>
    <cellStyle name="Calculation 2 5 14 3" xfId="11025"/>
    <cellStyle name="Calculation 2 5 14 3 2" xfId="11026"/>
    <cellStyle name="Calculation 2 5 14 4" xfId="11027"/>
    <cellStyle name="Calculation 2 5 14 5" xfId="11028"/>
    <cellStyle name="Calculation 2 5 15" xfId="11029"/>
    <cellStyle name="Calculation 2 5 15 2" xfId="11030"/>
    <cellStyle name="Calculation 2 5 15 2 2" xfId="11031"/>
    <cellStyle name="Calculation 2 5 15 2 3" xfId="11032"/>
    <cellStyle name="Calculation 2 5 15 3" xfId="11033"/>
    <cellStyle name="Calculation 2 5 15 3 2" xfId="11034"/>
    <cellStyle name="Calculation 2 5 15 4" xfId="11035"/>
    <cellStyle name="Calculation 2 5 15 5" xfId="11036"/>
    <cellStyle name="Calculation 2 5 16" xfId="11037"/>
    <cellStyle name="Calculation 2 5 16 2" xfId="11038"/>
    <cellStyle name="Calculation 2 5 16 2 2" xfId="11039"/>
    <cellStyle name="Calculation 2 5 16 2 3" xfId="11040"/>
    <cellStyle name="Calculation 2 5 16 3" xfId="11041"/>
    <cellStyle name="Calculation 2 5 16 3 2" xfId="11042"/>
    <cellStyle name="Calculation 2 5 16 4" xfId="11043"/>
    <cellStyle name="Calculation 2 5 16 5" xfId="11044"/>
    <cellStyle name="Calculation 2 5 17" xfId="11045"/>
    <cellStyle name="Calculation 2 5 17 2" xfId="11046"/>
    <cellStyle name="Calculation 2 5 17 2 2" xfId="11047"/>
    <cellStyle name="Calculation 2 5 17 2 3" xfId="11048"/>
    <cellStyle name="Calculation 2 5 17 3" xfId="11049"/>
    <cellStyle name="Calculation 2 5 17 3 2" xfId="11050"/>
    <cellStyle name="Calculation 2 5 17 4" xfId="11051"/>
    <cellStyle name="Calculation 2 5 17 5" xfId="11052"/>
    <cellStyle name="Calculation 2 5 18" xfId="11053"/>
    <cellStyle name="Calculation 2 5 18 2" xfId="11054"/>
    <cellStyle name="Calculation 2 5 18 2 2" xfId="11055"/>
    <cellStyle name="Calculation 2 5 18 2 3" xfId="11056"/>
    <cellStyle name="Calculation 2 5 18 3" xfId="11057"/>
    <cellStyle name="Calculation 2 5 18 3 2" xfId="11058"/>
    <cellStyle name="Calculation 2 5 18 4" xfId="11059"/>
    <cellStyle name="Calculation 2 5 18 5" xfId="11060"/>
    <cellStyle name="Calculation 2 5 19" xfId="11061"/>
    <cellStyle name="Calculation 2 5 19 2" xfId="11062"/>
    <cellStyle name="Calculation 2 5 19 2 2" xfId="11063"/>
    <cellStyle name="Calculation 2 5 19 2 3" xfId="11064"/>
    <cellStyle name="Calculation 2 5 19 3" xfId="11065"/>
    <cellStyle name="Calculation 2 5 19 3 2" xfId="11066"/>
    <cellStyle name="Calculation 2 5 19 4" xfId="11067"/>
    <cellStyle name="Calculation 2 5 19 5" xfId="11068"/>
    <cellStyle name="Calculation 2 5 2" xfId="11069"/>
    <cellStyle name="Calculation 2 5 2 2" xfId="11070"/>
    <cellStyle name="Calculation 2 5 2 2 2" xfId="11071"/>
    <cellStyle name="Calculation 2 5 2 2 3" xfId="11072"/>
    <cellStyle name="Calculation 2 5 2 3" xfId="11073"/>
    <cellStyle name="Calculation 2 5 2 3 2" xfId="11074"/>
    <cellStyle name="Calculation 2 5 2 4" xfId="11075"/>
    <cellStyle name="Calculation 2 5 2 5" xfId="11076"/>
    <cellStyle name="Calculation 2 5 20" xfId="11077"/>
    <cellStyle name="Calculation 2 5 20 2" xfId="11078"/>
    <cellStyle name="Calculation 2 5 20 2 2" xfId="11079"/>
    <cellStyle name="Calculation 2 5 20 2 3" xfId="11080"/>
    <cellStyle name="Calculation 2 5 20 3" xfId="11081"/>
    <cellStyle name="Calculation 2 5 20 4" xfId="11082"/>
    <cellStyle name="Calculation 2 5 20 5" xfId="11083"/>
    <cellStyle name="Calculation 2 5 21" xfId="11084"/>
    <cellStyle name="Calculation 2 5 21 2" xfId="11085"/>
    <cellStyle name="Calculation 2 5 22" xfId="11086"/>
    <cellStyle name="Calculation 2 5 22 2" xfId="11087"/>
    <cellStyle name="Calculation 2 5 23" xfId="11088"/>
    <cellStyle name="Calculation 2 5 3" xfId="11089"/>
    <cellStyle name="Calculation 2 5 3 2" xfId="11090"/>
    <cellStyle name="Calculation 2 5 3 2 2" xfId="11091"/>
    <cellStyle name="Calculation 2 5 3 2 3" xfId="11092"/>
    <cellStyle name="Calculation 2 5 3 3" xfId="11093"/>
    <cellStyle name="Calculation 2 5 3 3 2" xfId="11094"/>
    <cellStyle name="Calculation 2 5 3 4" xfId="11095"/>
    <cellStyle name="Calculation 2 5 3 5" xfId="11096"/>
    <cellStyle name="Calculation 2 5 4" xfId="11097"/>
    <cellStyle name="Calculation 2 5 4 2" xfId="11098"/>
    <cellStyle name="Calculation 2 5 4 2 2" xfId="11099"/>
    <cellStyle name="Calculation 2 5 4 2 3" xfId="11100"/>
    <cellStyle name="Calculation 2 5 4 3" xfId="11101"/>
    <cellStyle name="Calculation 2 5 4 3 2" xfId="11102"/>
    <cellStyle name="Calculation 2 5 4 4" xfId="11103"/>
    <cellStyle name="Calculation 2 5 4 5" xfId="11104"/>
    <cellStyle name="Calculation 2 5 5" xfId="11105"/>
    <cellStyle name="Calculation 2 5 5 2" xfId="11106"/>
    <cellStyle name="Calculation 2 5 5 2 2" xfId="11107"/>
    <cellStyle name="Calculation 2 5 5 2 3" xfId="11108"/>
    <cellStyle name="Calculation 2 5 5 3" xfId="11109"/>
    <cellStyle name="Calculation 2 5 5 3 2" xfId="11110"/>
    <cellStyle name="Calculation 2 5 5 4" xfId="11111"/>
    <cellStyle name="Calculation 2 5 5 5" xfId="11112"/>
    <cellStyle name="Calculation 2 5 6" xfId="11113"/>
    <cellStyle name="Calculation 2 5 6 2" xfId="11114"/>
    <cellStyle name="Calculation 2 5 6 2 2" xfId="11115"/>
    <cellStyle name="Calculation 2 5 6 2 3" xfId="11116"/>
    <cellStyle name="Calculation 2 5 6 3" xfId="11117"/>
    <cellStyle name="Calculation 2 5 6 3 2" xfId="11118"/>
    <cellStyle name="Calculation 2 5 6 4" xfId="11119"/>
    <cellStyle name="Calculation 2 5 6 5" xfId="11120"/>
    <cellStyle name="Calculation 2 5 7" xfId="11121"/>
    <cellStyle name="Calculation 2 5 7 2" xfId="11122"/>
    <cellStyle name="Calculation 2 5 7 2 2" xfId="11123"/>
    <cellStyle name="Calculation 2 5 7 2 3" xfId="11124"/>
    <cellStyle name="Calculation 2 5 7 3" xfId="11125"/>
    <cellStyle name="Calculation 2 5 7 3 2" xfId="11126"/>
    <cellStyle name="Calculation 2 5 7 4" xfId="11127"/>
    <cellStyle name="Calculation 2 5 7 5" xfId="11128"/>
    <cellStyle name="Calculation 2 5 8" xfId="11129"/>
    <cellStyle name="Calculation 2 5 8 2" xfId="11130"/>
    <cellStyle name="Calculation 2 5 8 2 2" xfId="11131"/>
    <cellStyle name="Calculation 2 5 8 2 3" xfId="11132"/>
    <cellStyle name="Calculation 2 5 8 3" xfId="11133"/>
    <cellStyle name="Calculation 2 5 8 3 2" xfId="11134"/>
    <cellStyle name="Calculation 2 5 8 4" xfId="11135"/>
    <cellStyle name="Calculation 2 5 8 5" xfId="11136"/>
    <cellStyle name="Calculation 2 5 9" xfId="11137"/>
    <cellStyle name="Calculation 2 5 9 2" xfId="11138"/>
    <cellStyle name="Calculation 2 5 9 2 2" xfId="11139"/>
    <cellStyle name="Calculation 2 5 9 2 3" xfId="11140"/>
    <cellStyle name="Calculation 2 5 9 3" xfId="11141"/>
    <cellStyle name="Calculation 2 5 9 3 2" xfId="11142"/>
    <cellStyle name="Calculation 2 5 9 4" xfId="11143"/>
    <cellStyle name="Calculation 2 5 9 5" xfId="11144"/>
    <cellStyle name="Calculation 2 6" xfId="11145"/>
    <cellStyle name="Calculation 2 6 10" xfId="11146"/>
    <cellStyle name="Calculation 2 6 10 2" xfId="11147"/>
    <cellStyle name="Calculation 2 6 10 2 2" xfId="11148"/>
    <cellStyle name="Calculation 2 6 10 2 3" xfId="11149"/>
    <cellStyle name="Calculation 2 6 10 3" xfId="11150"/>
    <cellStyle name="Calculation 2 6 10 3 2" xfId="11151"/>
    <cellStyle name="Calculation 2 6 10 4" xfId="11152"/>
    <cellStyle name="Calculation 2 6 10 5" xfId="11153"/>
    <cellStyle name="Calculation 2 6 11" xfId="11154"/>
    <cellStyle name="Calculation 2 6 11 2" xfId="11155"/>
    <cellStyle name="Calculation 2 6 11 2 2" xfId="11156"/>
    <cellStyle name="Calculation 2 6 11 2 3" xfId="11157"/>
    <cellStyle name="Calculation 2 6 11 3" xfId="11158"/>
    <cellStyle name="Calculation 2 6 11 3 2" xfId="11159"/>
    <cellStyle name="Calculation 2 6 11 4" xfId="11160"/>
    <cellStyle name="Calculation 2 6 11 5" xfId="11161"/>
    <cellStyle name="Calculation 2 6 12" xfId="11162"/>
    <cellStyle name="Calculation 2 6 12 2" xfId="11163"/>
    <cellStyle name="Calculation 2 6 12 2 2" xfId="11164"/>
    <cellStyle name="Calculation 2 6 12 2 3" xfId="11165"/>
    <cellStyle name="Calculation 2 6 12 3" xfId="11166"/>
    <cellStyle name="Calculation 2 6 12 3 2" xfId="11167"/>
    <cellStyle name="Calculation 2 6 12 4" xfId="11168"/>
    <cellStyle name="Calculation 2 6 12 5" xfId="11169"/>
    <cellStyle name="Calculation 2 6 13" xfId="11170"/>
    <cellStyle name="Calculation 2 6 13 2" xfId="11171"/>
    <cellStyle name="Calculation 2 6 13 2 2" xfId="11172"/>
    <cellStyle name="Calculation 2 6 13 2 3" xfId="11173"/>
    <cellStyle name="Calculation 2 6 13 3" xfId="11174"/>
    <cellStyle name="Calculation 2 6 13 3 2" xfId="11175"/>
    <cellStyle name="Calculation 2 6 13 4" xfId="11176"/>
    <cellStyle name="Calculation 2 6 13 5" xfId="11177"/>
    <cellStyle name="Calculation 2 6 14" xfId="11178"/>
    <cellStyle name="Calculation 2 6 14 2" xfId="11179"/>
    <cellStyle name="Calculation 2 6 14 2 2" xfId="11180"/>
    <cellStyle name="Calculation 2 6 14 2 3" xfId="11181"/>
    <cellStyle name="Calculation 2 6 14 3" xfId="11182"/>
    <cellStyle name="Calculation 2 6 14 3 2" xfId="11183"/>
    <cellStyle name="Calculation 2 6 14 4" xfId="11184"/>
    <cellStyle name="Calculation 2 6 14 5" xfId="11185"/>
    <cellStyle name="Calculation 2 6 15" xfId="11186"/>
    <cellStyle name="Calculation 2 6 15 2" xfId="11187"/>
    <cellStyle name="Calculation 2 6 15 2 2" xfId="11188"/>
    <cellStyle name="Calculation 2 6 15 2 3" xfId="11189"/>
    <cellStyle name="Calculation 2 6 15 3" xfId="11190"/>
    <cellStyle name="Calculation 2 6 15 3 2" xfId="11191"/>
    <cellStyle name="Calculation 2 6 15 4" xfId="11192"/>
    <cellStyle name="Calculation 2 6 15 5" xfId="11193"/>
    <cellStyle name="Calculation 2 6 16" xfId="11194"/>
    <cellStyle name="Calculation 2 6 16 2" xfId="11195"/>
    <cellStyle name="Calculation 2 6 16 2 2" xfId="11196"/>
    <cellStyle name="Calculation 2 6 16 2 3" xfId="11197"/>
    <cellStyle name="Calculation 2 6 16 3" xfId="11198"/>
    <cellStyle name="Calculation 2 6 16 3 2" xfId="11199"/>
    <cellStyle name="Calculation 2 6 16 4" xfId="11200"/>
    <cellStyle name="Calculation 2 6 16 5" xfId="11201"/>
    <cellStyle name="Calculation 2 6 17" xfId="11202"/>
    <cellStyle name="Calculation 2 6 17 2" xfId="11203"/>
    <cellStyle name="Calculation 2 6 17 2 2" xfId="11204"/>
    <cellStyle name="Calculation 2 6 17 2 3" xfId="11205"/>
    <cellStyle name="Calculation 2 6 17 3" xfId="11206"/>
    <cellStyle name="Calculation 2 6 17 3 2" xfId="11207"/>
    <cellStyle name="Calculation 2 6 17 4" xfId="11208"/>
    <cellStyle name="Calculation 2 6 17 5" xfId="11209"/>
    <cellStyle name="Calculation 2 6 18" xfId="11210"/>
    <cellStyle name="Calculation 2 6 18 2" xfId="11211"/>
    <cellStyle name="Calculation 2 6 18 2 2" xfId="11212"/>
    <cellStyle name="Calculation 2 6 18 2 3" xfId="11213"/>
    <cellStyle name="Calculation 2 6 18 3" xfId="11214"/>
    <cellStyle name="Calculation 2 6 18 3 2" xfId="11215"/>
    <cellStyle name="Calculation 2 6 18 4" xfId="11216"/>
    <cellStyle name="Calculation 2 6 18 5" xfId="11217"/>
    <cellStyle name="Calculation 2 6 19" xfId="11218"/>
    <cellStyle name="Calculation 2 6 19 2" xfId="11219"/>
    <cellStyle name="Calculation 2 6 19 2 2" xfId="11220"/>
    <cellStyle name="Calculation 2 6 19 2 3" xfId="11221"/>
    <cellStyle name="Calculation 2 6 19 3" xfId="11222"/>
    <cellStyle name="Calculation 2 6 19 3 2" xfId="11223"/>
    <cellStyle name="Calculation 2 6 19 4" xfId="11224"/>
    <cellStyle name="Calculation 2 6 19 5" xfId="11225"/>
    <cellStyle name="Calculation 2 6 2" xfId="11226"/>
    <cellStyle name="Calculation 2 6 2 2" xfId="11227"/>
    <cellStyle name="Calculation 2 6 2 2 2" xfId="11228"/>
    <cellStyle name="Calculation 2 6 2 2 3" xfId="11229"/>
    <cellStyle name="Calculation 2 6 2 3" xfId="11230"/>
    <cellStyle name="Calculation 2 6 2 3 2" xfId="11231"/>
    <cellStyle name="Calculation 2 6 2 4" xfId="11232"/>
    <cellStyle name="Calculation 2 6 2 5" xfId="11233"/>
    <cellStyle name="Calculation 2 6 20" xfId="11234"/>
    <cellStyle name="Calculation 2 6 20 2" xfId="11235"/>
    <cellStyle name="Calculation 2 6 20 2 2" xfId="11236"/>
    <cellStyle name="Calculation 2 6 20 2 3" xfId="11237"/>
    <cellStyle name="Calculation 2 6 20 3" xfId="11238"/>
    <cellStyle name="Calculation 2 6 20 4" xfId="11239"/>
    <cellStyle name="Calculation 2 6 20 5" xfId="11240"/>
    <cellStyle name="Calculation 2 6 21" xfId="11241"/>
    <cellStyle name="Calculation 2 6 21 2" xfId="11242"/>
    <cellStyle name="Calculation 2 6 22" xfId="11243"/>
    <cellStyle name="Calculation 2 6 22 2" xfId="11244"/>
    <cellStyle name="Calculation 2 6 23" xfId="11245"/>
    <cellStyle name="Calculation 2 6 3" xfId="11246"/>
    <cellStyle name="Calculation 2 6 3 2" xfId="11247"/>
    <cellStyle name="Calculation 2 6 3 2 2" xfId="11248"/>
    <cellStyle name="Calculation 2 6 3 2 3" xfId="11249"/>
    <cellStyle name="Calculation 2 6 3 3" xfId="11250"/>
    <cellStyle name="Calculation 2 6 3 3 2" xfId="11251"/>
    <cellStyle name="Calculation 2 6 3 4" xfId="11252"/>
    <cellStyle name="Calculation 2 6 3 5" xfId="11253"/>
    <cellStyle name="Calculation 2 6 4" xfId="11254"/>
    <cellStyle name="Calculation 2 6 4 2" xfId="11255"/>
    <cellStyle name="Calculation 2 6 4 2 2" xfId="11256"/>
    <cellStyle name="Calculation 2 6 4 2 3" xfId="11257"/>
    <cellStyle name="Calculation 2 6 4 3" xfId="11258"/>
    <cellStyle name="Calculation 2 6 4 3 2" xfId="11259"/>
    <cellStyle name="Calculation 2 6 4 4" xfId="11260"/>
    <cellStyle name="Calculation 2 6 4 5" xfId="11261"/>
    <cellStyle name="Calculation 2 6 5" xfId="11262"/>
    <cellStyle name="Calculation 2 6 5 2" xfId="11263"/>
    <cellStyle name="Calculation 2 6 5 2 2" xfId="11264"/>
    <cellStyle name="Calculation 2 6 5 2 3" xfId="11265"/>
    <cellStyle name="Calculation 2 6 5 3" xfId="11266"/>
    <cellStyle name="Calculation 2 6 5 3 2" xfId="11267"/>
    <cellStyle name="Calculation 2 6 5 4" xfId="11268"/>
    <cellStyle name="Calculation 2 6 5 5" xfId="11269"/>
    <cellStyle name="Calculation 2 6 6" xfId="11270"/>
    <cellStyle name="Calculation 2 6 6 2" xfId="11271"/>
    <cellStyle name="Calculation 2 6 6 2 2" xfId="11272"/>
    <cellStyle name="Calculation 2 6 6 2 3" xfId="11273"/>
    <cellStyle name="Calculation 2 6 6 3" xfId="11274"/>
    <cellStyle name="Calculation 2 6 6 3 2" xfId="11275"/>
    <cellStyle name="Calculation 2 6 6 4" xfId="11276"/>
    <cellStyle name="Calculation 2 6 6 5" xfId="11277"/>
    <cellStyle name="Calculation 2 6 7" xfId="11278"/>
    <cellStyle name="Calculation 2 6 7 2" xfId="11279"/>
    <cellStyle name="Calculation 2 6 7 2 2" xfId="11280"/>
    <cellStyle name="Calculation 2 6 7 2 3" xfId="11281"/>
    <cellStyle name="Calculation 2 6 7 3" xfId="11282"/>
    <cellStyle name="Calculation 2 6 7 3 2" xfId="11283"/>
    <cellStyle name="Calculation 2 6 7 4" xfId="11284"/>
    <cellStyle name="Calculation 2 6 7 5" xfId="11285"/>
    <cellStyle name="Calculation 2 6 8" xfId="11286"/>
    <cellStyle name="Calculation 2 6 8 2" xfId="11287"/>
    <cellStyle name="Calculation 2 6 8 2 2" xfId="11288"/>
    <cellStyle name="Calculation 2 6 8 2 3" xfId="11289"/>
    <cellStyle name="Calculation 2 6 8 3" xfId="11290"/>
    <cellStyle name="Calculation 2 6 8 3 2" xfId="11291"/>
    <cellStyle name="Calculation 2 6 8 4" xfId="11292"/>
    <cellStyle name="Calculation 2 6 8 5" xfId="11293"/>
    <cellStyle name="Calculation 2 6 9" xfId="11294"/>
    <cellStyle name="Calculation 2 6 9 2" xfId="11295"/>
    <cellStyle name="Calculation 2 6 9 2 2" xfId="11296"/>
    <cellStyle name="Calculation 2 6 9 2 3" xfId="11297"/>
    <cellStyle name="Calculation 2 6 9 3" xfId="11298"/>
    <cellStyle name="Calculation 2 6 9 3 2" xfId="11299"/>
    <cellStyle name="Calculation 2 6 9 4" xfId="11300"/>
    <cellStyle name="Calculation 2 6 9 5" xfId="11301"/>
    <cellStyle name="Calculation 2 7" xfId="11302"/>
    <cellStyle name="Calculation 2 7 10" xfId="11303"/>
    <cellStyle name="Calculation 2 7 10 2" xfId="11304"/>
    <cellStyle name="Calculation 2 7 10 2 2" xfId="11305"/>
    <cellStyle name="Calculation 2 7 10 2 3" xfId="11306"/>
    <cellStyle name="Calculation 2 7 10 3" xfId="11307"/>
    <cellStyle name="Calculation 2 7 10 3 2" xfId="11308"/>
    <cellStyle name="Calculation 2 7 10 4" xfId="11309"/>
    <cellStyle name="Calculation 2 7 10 5" xfId="11310"/>
    <cellStyle name="Calculation 2 7 11" xfId="11311"/>
    <cellStyle name="Calculation 2 7 11 2" xfId="11312"/>
    <cellStyle name="Calculation 2 7 11 2 2" xfId="11313"/>
    <cellStyle name="Calculation 2 7 11 2 3" xfId="11314"/>
    <cellStyle name="Calculation 2 7 11 3" xfId="11315"/>
    <cellStyle name="Calculation 2 7 11 3 2" xfId="11316"/>
    <cellStyle name="Calculation 2 7 11 4" xfId="11317"/>
    <cellStyle name="Calculation 2 7 11 5" xfId="11318"/>
    <cellStyle name="Calculation 2 7 12" xfId="11319"/>
    <cellStyle name="Calculation 2 7 12 2" xfId="11320"/>
    <cellStyle name="Calculation 2 7 12 2 2" xfId="11321"/>
    <cellStyle name="Calculation 2 7 12 2 3" xfId="11322"/>
    <cellStyle name="Calculation 2 7 12 3" xfId="11323"/>
    <cellStyle name="Calculation 2 7 12 3 2" xfId="11324"/>
    <cellStyle name="Calculation 2 7 12 4" xfId="11325"/>
    <cellStyle name="Calculation 2 7 12 5" xfId="11326"/>
    <cellStyle name="Calculation 2 7 13" xfId="11327"/>
    <cellStyle name="Calculation 2 7 13 2" xfId="11328"/>
    <cellStyle name="Calculation 2 7 13 2 2" xfId="11329"/>
    <cellStyle name="Calculation 2 7 13 2 3" xfId="11330"/>
    <cellStyle name="Calculation 2 7 13 3" xfId="11331"/>
    <cellStyle name="Calculation 2 7 13 3 2" xfId="11332"/>
    <cellStyle name="Calculation 2 7 13 4" xfId="11333"/>
    <cellStyle name="Calculation 2 7 13 5" xfId="11334"/>
    <cellStyle name="Calculation 2 7 14" xfId="11335"/>
    <cellStyle name="Calculation 2 7 14 2" xfId="11336"/>
    <cellStyle name="Calculation 2 7 14 2 2" xfId="11337"/>
    <cellStyle name="Calculation 2 7 14 2 3" xfId="11338"/>
    <cellStyle name="Calculation 2 7 14 3" xfId="11339"/>
    <cellStyle name="Calculation 2 7 14 3 2" xfId="11340"/>
    <cellStyle name="Calculation 2 7 14 4" xfId="11341"/>
    <cellStyle name="Calculation 2 7 14 5" xfId="11342"/>
    <cellStyle name="Calculation 2 7 15" xfId="11343"/>
    <cellStyle name="Calculation 2 7 15 2" xfId="11344"/>
    <cellStyle name="Calculation 2 7 15 2 2" xfId="11345"/>
    <cellStyle name="Calculation 2 7 15 2 3" xfId="11346"/>
    <cellStyle name="Calculation 2 7 15 3" xfId="11347"/>
    <cellStyle name="Calculation 2 7 15 3 2" xfId="11348"/>
    <cellStyle name="Calculation 2 7 15 4" xfId="11349"/>
    <cellStyle name="Calculation 2 7 15 5" xfId="11350"/>
    <cellStyle name="Calculation 2 7 16" xfId="11351"/>
    <cellStyle name="Calculation 2 7 16 2" xfId="11352"/>
    <cellStyle name="Calculation 2 7 16 2 2" xfId="11353"/>
    <cellStyle name="Calculation 2 7 16 2 3" xfId="11354"/>
    <cellStyle name="Calculation 2 7 16 3" xfId="11355"/>
    <cellStyle name="Calculation 2 7 16 3 2" xfId="11356"/>
    <cellStyle name="Calculation 2 7 16 4" xfId="11357"/>
    <cellStyle name="Calculation 2 7 16 5" xfId="11358"/>
    <cellStyle name="Calculation 2 7 17" xfId="11359"/>
    <cellStyle name="Calculation 2 7 17 2" xfId="11360"/>
    <cellStyle name="Calculation 2 7 17 2 2" xfId="11361"/>
    <cellStyle name="Calculation 2 7 17 2 3" xfId="11362"/>
    <cellStyle name="Calculation 2 7 17 3" xfId="11363"/>
    <cellStyle name="Calculation 2 7 17 3 2" xfId="11364"/>
    <cellStyle name="Calculation 2 7 17 4" xfId="11365"/>
    <cellStyle name="Calculation 2 7 17 5" xfId="11366"/>
    <cellStyle name="Calculation 2 7 18" xfId="11367"/>
    <cellStyle name="Calculation 2 7 18 2" xfId="11368"/>
    <cellStyle name="Calculation 2 7 18 2 2" xfId="11369"/>
    <cellStyle name="Calculation 2 7 18 2 3" xfId="11370"/>
    <cellStyle name="Calculation 2 7 18 3" xfId="11371"/>
    <cellStyle name="Calculation 2 7 18 3 2" xfId="11372"/>
    <cellStyle name="Calculation 2 7 18 4" xfId="11373"/>
    <cellStyle name="Calculation 2 7 18 5" xfId="11374"/>
    <cellStyle name="Calculation 2 7 19" xfId="11375"/>
    <cellStyle name="Calculation 2 7 19 2" xfId="11376"/>
    <cellStyle name="Calculation 2 7 19 2 2" xfId="11377"/>
    <cellStyle name="Calculation 2 7 19 2 3" xfId="11378"/>
    <cellStyle name="Calculation 2 7 19 3" xfId="11379"/>
    <cellStyle name="Calculation 2 7 19 3 2" xfId="11380"/>
    <cellStyle name="Calculation 2 7 19 4" xfId="11381"/>
    <cellStyle name="Calculation 2 7 19 5" xfId="11382"/>
    <cellStyle name="Calculation 2 7 2" xfId="11383"/>
    <cellStyle name="Calculation 2 7 2 2" xfId="11384"/>
    <cellStyle name="Calculation 2 7 2 2 2" xfId="11385"/>
    <cellStyle name="Calculation 2 7 2 2 3" xfId="11386"/>
    <cellStyle name="Calculation 2 7 2 3" xfId="11387"/>
    <cellStyle name="Calculation 2 7 2 3 2" xfId="11388"/>
    <cellStyle name="Calculation 2 7 2 4" xfId="11389"/>
    <cellStyle name="Calculation 2 7 2 5" xfId="11390"/>
    <cellStyle name="Calculation 2 7 20" xfId="11391"/>
    <cellStyle name="Calculation 2 7 20 2" xfId="11392"/>
    <cellStyle name="Calculation 2 7 20 2 2" xfId="11393"/>
    <cellStyle name="Calculation 2 7 20 2 3" xfId="11394"/>
    <cellStyle name="Calculation 2 7 20 3" xfId="11395"/>
    <cellStyle name="Calculation 2 7 20 4" xfId="11396"/>
    <cellStyle name="Calculation 2 7 20 5" xfId="11397"/>
    <cellStyle name="Calculation 2 7 21" xfId="11398"/>
    <cellStyle name="Calculation 2 7 21 2" xfId="11399"/>
    <cellStyle name="Calculation 2 7 22" xfId="11400"/>
    <cellStyle name="Calculation 2 7 22 2" xfId="11401"/>
    <cellStyle name="Calculation 2 7 23" xfId="11402"/>
    <cellStyle name="Calculation 2 7 3" xfId="11403"/>
    <cellStyle name="Calculation 2 7 3 2" xfId="11404"/>
    <cellStyle name="Calculation 2 7 3 2 2" xfId="11405"/>
    <cellStyle name="Calculation 2 7 3 2 3" xfId="11406"/>
    <cellStyle name="Calculation 2 7 3 3" xfId="11407"/>
    <cellStyle name="Calculation 2 7 3 3 2" xfId="11408"/>
    <cellStyle name="Calculation 2 7 3 4" xfId="11409"/>
    <cellStyle name="Calculation 2 7 3 5" xfId="11410"/>
    <cellStyle name="Calculation 2 7 4" xfId="11411"/>
    <cellStyle name="Calculation 2 7 4 2" xfId="11412"/>
    <cellStyle name="Calculation 2 7 4 2 2" xfId="11413"/>
    <cellStyle name="Calculation 2 7 4 2 3" xfId="11414"/>
    <cellStyle name="Calculation 2 7 4 3" xfId="11415"/>
    <cellStyle name="Calculation 2 7 4 3 2" xfId="11416"/>
    <cellStyle name="Calculation 2 7 4 4" xfId="11417"/>
    <cellStyle name="Calculation 2 7 4 5" xfId="11418"/>
    <cellStyle name="Calculation 2 7 5" xfId="11419"/>
    <cellStyle name="Calculation 2 7 5 2" xfId="11420"/>
    <cellStyle name="Calculation 2 7 5 2 2" xfId="11421"/>
    <cellStyle name="Calculation 2 7 5 2 3" xfId="11422"/>
    <cellStyle name="Calculation 2 7 5 3" xfId="11423"/>
    <cellStyle name="Calculation 2 7 5 3 2" xfId="11424"/>
    <cellStyle name="Calculation 2 7 5 4" xfId="11425"/>
    <cellStyle name="Calculation 2 7 5 5" xfId="11426"/>
    <cellStyle name="Calculation 2 7 6" xfId="11427"/>
    <cellStyle name="Calculation 2 7 6 2" xfId="11428"/>
    <cellStyle name="Calculation 2 7 6 2 2" xfId="11429"/>
    <cellStyle name="Calculation 2 7 6 2 3" xfId="11430"/>
    <cellStyle name="Calculation 2 7 6 3" xfId="11431"/>
    <cellStyle name="Calculation 2 7 6 3 2" xfId="11432"/>
    <cellStyle name="Calculation 2 7 6 4" xfId="11433"/>
    <cellStyle name="Calculation 2 7 6 5" xfId="11434"/>
    <cellStyle name="Calculation 2 7 7" xfId="11435"/>
    <cellStyle name="Calculation 2 7 7 2" xfId="11436"/>
    <cellStyle name="Calculation 2 7 7 2 2" xfId="11437"/>
    <cellStyle name="Calculation 2 7 7 2 3" xfId="11438"/>
    <cellStyle name="Calculation 2 7 7 3" xfId="11439"/>
    <cellStyle name="Calculation 2 7 7 3 2" xfId="11440"/>
    <cellStyle name="Calculation 2 7 7 4" xfId="11441"/>
    <cellStyle name="Calculation 2 7 7 5" xfId="11442"/>
    <cellStyle name="Calculation 2 7 8" xfId="11443"/>
    <cellStyle name="Calculation 2 7 8 2" xfId="11444"/>
    <cellStyle name="Calculation 2 7 8 2 2" xfId="11445"/>
    <cellStyle name="Calculation 2 7 8 2 3" xfId="11446"/>
    <cellStyle name="Calculation 2 7 8 3" xfId="11447"/>
    <cellStyle name="Calculation 2 7 8 3 2" xfId="11448"/>
    <cellStyle name="Calculation 2 7 8 4" xfId="11449"/>
    <cellStyle name="Calculation 2 7 8 5" xfId="11450"/>
    <cellStyle name="Calculation 2 7 9" xfId="11451"/>
    <cellStyle name="Calculation 2 7 9 2" xfId="11452"/>
    <cellStyle name="Calculation 2 7 9 2 2" xfId="11453"/>
    <cellStyle name="Calculation 2 7 9 2 3" xfId="11454"/>
    <cellStyle name="Calculation 2 7 9 3" xfId="11455"/>
    <cellStyle name="Calculation 2 7 9 3 2" xfId="11456"/>
    <cellStyle name="Calculation 2 7 9 4" xfId="11457"/>
    <cellStyle name="Calculation 2 7 9 5" xfId="11458"/>
    <cellStyle name="Calculation 2 8" xfId="11459"/>
    <cellStyle name="Calculation 2 8 10" xfId="11460"/>
    <cellStyle name="Calculation 2 8 10 2" xfId="11461"/>
    <cellStyle name="Calculation 2 8 10 2 2" xfId="11462"/>
    <cellStyle name="Calculation 2 8 10 2 3" xfId="11463"/>
    <cellStyle name="Calculation 2 8 10 3" xfId="11464"/>
    <cellStyle name="Calculation 2 8 10 3 2" xfId="11465"/>
    <cellStyle name="Calculation 2 8 10 4" xfId="11466"/>
    <cellStyle name="Calculation 2 8 10 5" xfId="11467"/>
    <cellStyle name="Calculation 2 8 11" xfId="11468"/>
    <cellStyle name="Calculation 2 8 11 2" xfId="11469"/>
    <cellStyle name="Calculation 2 8 11 2 2" xfId="11470"/>
    <cellStyle name="Calculation 2 8 11 2 3" xfId="11471"/>
    <cellStyle name="Calculation 2 8 11 3" xfId="11472"/>
    <cellStyle name="Calculation 2 8 11 3 2" xfId="11473"/>
    <cellStyle name="Calculation 2 8 11 4" xfId="11474"/>
    <cellStyle name="Calculation 2 8 11 5" xfId="11475"/>
    <cellStyle name="Calculation 2 8 12" xfId="11476"/>
    <cellStyle name="Calculation 2 8 12 2" xfId="11477"/>
    <cellStyle name="Calculation 2 8 12 2 2" xfId="11478"/>
    <cellStyle name="Calculation 2 8 12 2 3" xfId="11479"/>
    <cellStyle name="Calculation 2 8 12 3" xfId="11480"/>
    <cellStyle name="Calculation 2 8 12 3 2" xfId="11481"/>
    <cellStyle name="Calculation 2 8 12 4" xfId="11482"/>
    <cellStyle name="Calculation 2 8 12 5" xfId="11483"/>
    <cellStyle name="Calculation 2 8 13" xfId="11484"/>
    <cellStyle name="Calculation 2 8 13 2" xfId="11485"/>
    <cellStyle name="Calculation 2 8 13 2 2" xfId="11486"/>
    <cellStyle name="Calculation 2 8 13 2 3" xfId="11487"/>
    <cellStyle name="Calculation 2 8 13 3" xfId="11488"/>
    <cellStyle name="Calculation 2 8 13 3 2" xfId="11489"/>
    <cellStyle name="Calculation 2 8 13 4" xfId="11490"/>
    <cellStyle name="Calculation 2 8 13 5" xfId="11491"/>
    <cellStyle name="Calculation 2 8 14" xfId="11492"/>
    <cellStyle name="Calculation 2 8 14 2" xfId="11493"/>
    <cellStyle name="Calculation 2 8 14 2 2" xfId="11494"/>
    <cellStyle name="Calculation 2 8 14 2 3" xfId="11495"/>
    <cellStyle name="Calculation 2 8 14 3" xfId="11496"/>
    <cellStyle name="Calculation 2 8 14 3 2" xfId="11497"/>
    <cellStyle name="Calculation 2 8 14 4" xfId="11498"/>
    <cellStyle name="Calculation 2 8 14 5" xfId="11499"/>
    <cellStyle name="Calculation 2 8 15" xfId="11500"/>
    <cellStyle name="Calculation 2 8 15 2" xfId="11501"/>
    <cellStyle name="Calculation 2 8 15 2 2" xfId="11502"/>
    <cellStyle name="Calculation 2 8 15 2 3" xfId="11503"/>
    <cellStyle name="Calculation 2 8 15 3" xfId="11504"/>
    <cellStyle name="Calculation 2 8 15 3 2" xfId="11505"/>
    <cellStyle name="Calculation 2 8 15 4" xfId="11506"/>
    <cellStyle name="Calculation 2 8 15 5" xfId="11507"/>
    <cellStyle name="Calculation 2 8 16" xfId="11508"/>
    <cellStyle name="Calculation 2 8 16 2" xfId="11509"/>
    <cellStyle name="Calculation 2 8 16 2 2" xfId="11510"/>
    <cellStyle name="Calculation 2 8 16 2 3" xfId="11511"/>
    <cellStyle name="Calculation 2 8 16 3" xfId="11512"/>
    <cellStyle name="Calculation 2 8 16 3 2" xfId="11513"/>
    <cellStyle name="Calculation 2 8 16 4" xfId="11514"/>
    <cellStyle name="Calculation 2 8 16 5" xfId="11515"/>
    <cellStyle name="Calculation 2 8 17" xfId="11516"/>
    <cellStyle name="Calculation 2 8 17 2" xfId="11517"/>
    <cellStyle name="Calculation 2 8 17 2 2" xfId="11518"/>
    <cellStyle name="Calculation 2 8 17 2 3" xfId="11519"/>
    <cellStyle name="Calculation 2 8 17 3" xfId="11520"/>
    <cellStyle name="Calculation 2 8 17 3 2" xfId="11521"/>
    <cellStyle name="Calculation 2 8 17 4" xfId="11522"/>
    <cellStyle name="Calculation 2 8 17 5" xfId="11523"/>
    <cellStyle name="Calculation 2 8 18" xfId="11524"/>
    <cellStyle name="Calculation 2 8 18 2" xfId="11525"/>
    <cellStyle name="Calculation 2 8 18 2 2" xfId="11526"/>
    <cellStyle name="Calculation 2 8 18 2 3" xfId="11527"/>
    <cellStyle name="Calculation 2 8 18 3" xfId="11528"/>
    <cellStyle name="Calculation 2 8 18 3 2" xfId="11529"/>
    <cellStyle name="Calculation 2 8 18 4" xfId="11530"/>
    <cellStyle name="Calculation 2 8 18 5" xfId="11531"/>
    <cellStyle name="Calculation 2 8 19" xfId="11532"/>
    <cellStyle name="Calculation 2 8 19 2" xfId="11533"/>
    <cellStyle name="Calculation 2 8 19 2 2" xfId="11534"/>
    <cellStyle name="Calculation 2 8 19 2 3" xfId="11535"/>
    <cellStyle name="Calculation 2 8 19 3" xfId="11536"/>
    <cellStyle name="Calculation 2 8 19 3 2" xfId="11537"/>
    <cellStyle name="Calculation 2 8 19 4" xfId="11538"/>
    <cellStyle name="Calculation 2 8 19 5" xfId="11539"/>
    <cellStyle name="Calculation 2 8 2" xfId="11540"/>
    <cellStyle name="Calculation 2 8 2 2" xfId="11541"/>
    <cellStyle name="Calculation 2 8 2 2 2" xfId="11542"/>
    <cellStyle name="Calculation 2 8 2 2 3" xfId="11543"/>
    <cellStyle name="Calculation 2 8 2 3" xfId="11544"/>
    <cellStyle name="Calculation 2 8 2 3 2" xfId="11545"/>
    <cellStyle name="Calculation 2 8 2 4" xfId="11546"/>
    <cellStyle name="Calculation 2 8 2 5" xfId="11547"/>
    <cellStyle name="Calculation 2 8 20" xfId="11548"/>
    <cellStyle name="Calculation 2 8 20 2" xfId="11549"/>
    <cellStyle name="Calculation 2 8 20 2 2" xfId="11550"/>
    <cellStyle name="Calculation 2 8 20 2 3" xfId="11551"/>
    <cellStyle name="Calculation 2 8 20 3" xfId="11552"/>
    <cellStyle name="Calculation 2 8 20 4" xfId="11553"/>
    <cellStyle name="Calculation 2 8 20 5" xfId="11554"/>
    <cellStyle name="Calculation 2 8 21" xfId="11555"/>
    <cellStyle name="Calculation 2 8 21 2" xfId="11556"/>
    <cellStyle name="Calculation 2 8 22" xfId="11557"/>
    <cellStyle name="Calculation 2 8 22 2" xfId="11558"/>
    <cellStyle name="Calculation 2 8 23" xfId="11559"/>
    <cellStyle name="Calculation 2 8 3" xfId="11560"/>
    <cellStyle name="Calculation 2 8 3 2" xfId="11561"/>
    <cellStyle name="Calculation 2 8 3 2 2" xfId="11562"/>
    <cellStyle name="Calculation 2 8 3 2 3" xfId="11563"/>
    <cellStyle name="Calculation 2 8 3 3" xfId="11564"/>
    <cellStyle name="Calculation 2 8 3 3 2" xfId="11565"/>
    <cellStyle name="Calculation 2 8 3 4" xfId="11566"/>
    <cellStyle name="Calculation 2 8 3 5" xfId="11567"/>
    <cellStyle name="Calculation 2 8 4" xfId="11568"/>
    <cellStyle name="Calculation 2 8 4 2" xfId="11569"/>
    <cellStyle name="Calculation 2 8 4 2 2" xfId="11570"/>
    <cellStyle name="Calculation 2 8 4 2 3" xfId="11571"/>
    <cellStyle name="Calculation 2 8 4 3" xfId="11572"/>
    <cellStyle name="Calculation 2 8 4 3 2" xfId="11573"/>
    <cellStyle name="Calculation 2 8 4 4" xfId="11574"/>
    <cellStyle name="Calculation 2 8 4 5" xfId="11575"/>
    <cellStyle name="Calculation 2 8 5" xfId="11576"/>
    <cellStyle name="Calculation 2 8 5 2" xfId="11577"/>
    <cellStyle name="Calculation 2 8 5 2 2" xfId="11578"/>
    <cellStyle name="Calculation 2 8 5 2 3" xfId="11579"/>
    <cellStyle name="Calculation 2 8 5 3" xfId="11580"/>
    <cellStyle name="Calculation 2 8 5 3 2" xfId="11581"/>
    <cellStyle name="Calculation 2 8 5 4" xfId="11582"/>
    <cellStyle name="Calculation 2 8 5 5" xfId="11583"/>
    <cellStyle name="Calculation 2 8 6" xfId="11584"/>
    <cellStyle name="Calculation 2 8 6 2" xfId="11585"/>
    <cellStyle name="Calculation 2 8 6 2 2" xfId="11586"/>
    <cellStyle name="Calculation 2 8 6 2 3" xfId="11587"/>
    <cellStyle name="Calculation 2 8 6 3" xfId="11588"/>
    <cellStyle name="Calculation 2 8 6 3 2" xfId="11589"/>
    <cellStyle name="Calculation 2 8 6 4" xfId="11590"/>
    <cellStyle name="Calculation 2 8 6 5" xfId="11591"/>
    <cellStyle name="Calculation 2 8 7" xfId="11592"/>
    <cellStyle name="Calculation 2 8 7 2" xfId="11593"/>
    <cellStyle name="Calculation 2 8 7 2 2" xfId="11594"/>
    <cellStyle name="Calculation 2 8 7 2 3" xfId="11595"/>
    <cellStyle name="Calculation 2 8 7 3" xfId="11596"/>
    <cellStyle name="Calculation 2 8 7 3 2" xfId="11597"/>
    <cellStyle name="Calculation 2 8 7 4" xfId="11598"/>
    <cellStyle name="Calculation 2 8 7 5" xfId="11599"/>
    <cellStyle name="Calculation 2 8 8" xfId="11600"/>
    <cellStyle name="Calculation 2 8 8 2" xfId="11601"/>
    <cellStyle name="Calculation 2 8 8 2 2" xfId="11602"/>
    <cellStyle name="Calculation 2 8 8 2 3" xfId="11603"/>
    <cellStyle name="Calculation 2 8 8 3" xfId="11604"/>
    <cellStyle name="Calculation 2 8 8 3 2" xfId="11605"/>
    <cellStyle name="Calculation 2 8 8 4" xfId="11606"/>
    <cellStyle name="Calculation 2 8 8 5" xfId="11607"/>
    <cellStyle name="Calculation 2 8 9" xfId="11608"/>
    <cellStyle name="Calculation 2 8 9 2" xfId="11609"/>
    <cellStyle name="Calculation 2 8 9 2 2" xfId="11610"/>
    <cellStyle name="Calculation 2 8 9 2 3" xfId="11611"/>
    <cellStyle name="Calculation 2 8 9 3" xfId="11612"/>
    <cellStyle name="Calculation 2 8 9 3 2" xfId="11613"/>
    <cellStyle name="Calculation 2 8 9 4" xfId="11614"/>
    <cellStyle name="Calculation 2 8 9 5" xfId="11615"/>
    <cellStyle name="Calculation 2 9" xfId="11616"/>
    <cellStyle name="Calculation 2 9 2" xfId="11617"/>
    <cellStyle name="Calculation 2 9 2 2" xfId="11618"/>
    <cellStyle name="Calculation 2 9 3" xfId="11619"/>
    <cellStyle name="Calculation 2 9 3 2" xfId="11620"/>
    <cellStyle name="Calculation 2 9 4" xfId="11621"/>
    <cellStyle name="Calculation 20" xfId="11622"/>
    <cellStyle name="Calculation 20 2" xfId="11623"/>
    <cellStyle name="Calculation 20 2 2" xfId="11624"/>
    <cellStyle name="Calculation 20 2 3" xfId="11625"/>
    <cellStyle name="Calculation 20 3" xfId="11626"/>
    <cellStyle name="Calculation 20 3 2" xfId="11627"/>
    <cellStyle name="Calculation 20 4" xfId="11628"/>
    <cellStyle name="Calculation 20 5" xfId="11629"/>
    <cellStyle name="Calculation 21" xfId="11630"/>
    <cellStyle name="Calculation 21 2" xfId="11631"/>
    <cellStyle name="Calculation 21 2 2" xfId="11632"/>
    <cellStyle name="Calculation 21 2 3" xfId="11633"/>
    <cellStyle name="Calculation 21 3" xfId="11634"/>
    <cellStyle name="Calculation 21 3 2" xfId="11635"/>
    <cellStyle name="Calculation 21 4" xfId="11636"/>
    <cellStyle name="Calculation 21 5" xfId="11637"/>
    <cellStyle name="Calculation 22" xfId="11638"/>
    <cellStyle name="Calculation 22 2" xfId="11639"/>
    <cellStyle name="Calculation 22 2 2" xfId="11640"/>
    <cellStyle name="Calculation 22 2 3" xfId="11641"/>
    <cellStyle name="Calculation 22 3" xfId="11642"/>
    <cellStyle name="Calculation 22 3 2" xfId="11643"/>
    <cellStyle name="Calculation 22 4" xfId="11644"/>
    <cellStyle name="Calculation 22 5" xfId="11645"/>
    <cellStyle name="Calculation 23" xfId="11646"/>
    <cellStyle name="Calculation 23 2" xfId="11647"/>
    <cellStyle name="Calculation 23 2 2" xfId="11648"/>
    <cellStyle name="Calculation 23 2 3" xfId="11649"/>
    <cellStyle name="Calculation 23 3" xfId="11650"/>
    <cellStyle name="Calculation 23 3 2" xfId="11651"/>
    <cellStyle name="Calculation 23 4" xfId="11652"/>
    <cellStyle name="Calculation 23 5" xfId="11653"/>
    <cellStyle name="Calculation 24" xfId="11654"/>
    <cellStyle name="Calculation 24 2" xfId="11655"/>
    <cellStyle name="Calculation 24 2 2" xfId="11656"/>
    <cellStyle name="Calculation 24 2 3" xfId="11657"/>
    <cellStyle name="Calculation 24 3" xfId="11658"/>
    <cellStyle name="Calculation 24 3 2" xfId="11659"/>
    <cellStyle name="Calculation 24 4" xfId="11660"/>
    <cellStyle name="Calculation 24 5" xfId="11661"/>
    <cellStyle name="Calculation 25" xfId="11662"/>
    <cellStyle name="Calculation 25 2" xfId="11663"/>
    <cellStyle name="Calculation 25 2 2" xfId="11664"/>
    <cellStyle name="Calculation 25 2 3" xfId="11665"/>
    <cellStyle name="Calculation 25 3" xfId="11666"/>
    <cellStyle name="Calculation 25 3 2" xfId="11667"/>
    <cellStyle name="Calculation 25 4" xfId="11668"/>
    <cellStyle name="Calculation 25 5" xfId="11669"/>
    <cellStyle name="Calculation 26" xfId="11670"/>
    <cellStyle name="Calculation 26 2" xfId="11671"/>
    <cellStyle name="Calculation 26 2 2" xfId="11672"/>
    <cellStyle name="Calculation 26 2 3" xfId="11673"/>
    <cellStyle name="Calculation 26 3" xfId="11674"/>
    <cellStyle name="Calculation 26 3 2" xfId="11675"/>
    <cellStyle name="Calculation 26 4" xfId="11676"/>
    <cellStyle name="Calculation 26 5" xfId="11677"/>
    <cellStyle name="Calculation 27" xfId="11678"/>
    <cellStyle name="Calculation 27 2" xfId="11679"/>
    <cellStyle name="Calculation 27 2 2" xfId="11680"/>
    <cellStyle name="Calculation 27 2 3" xfId="11681"/>
    <cellStyle name="Calculation 27 3" xfId="11682"/>
    <cellStyle name="Calculation 27 3 2" xfId="11683"/>
    <cellStyle name="Calculation 27 4" xfId="11684"/>
    <cellStyle name="Calculation 27 5" xfId="11685"/>
    <cellStyle name="Calculation 28" xfId="11686"/>
    <cellStyle name="Calculation 28 2" xfId="11687"/>
    <cellStyle name="Calculation 28 2 2" xfId="11688"/>
    <cellStyle name="Calculation 28 2 3" xfId="11689"/>
    <cellStyle name="Calculation 28 3" xfId="11690"/>
    <cellStyle name="Calculation 28 3 2" xfId="11691"/>
    <cellStyle name="Calculation 28 4" xfId="11692"/>
    <cellStyle name="Calculation 28 5" xfId="11693"/>
    <cellStyle name="Calculation 29" xfId="11694"/>
    <cellStyle name="Calculation 29 2" xfId="11695"/>
    <cellStyle name="Calculation 29 2 2" xfId="11696"/>
    <cellStyle name="Calculation 29 2 3" xfId="11697"/>
    <cellStyle name="Calculation 29 3" xfId="11698"/>
    <cellStyle name="Calculation 29 3 2" xfId="11699"/>
    <cellStyle name="Calculation 29 4" xfId="11700"/>
    <cellStyle name="Calculation 29 5" xfId="11701"/>
    <cellStyle name="Calculation 3" xfId="11702"/>
    <cellStyle name="Calculation 3 10" xfId="11703"/>
    <cellStyle name="Calculation 3 10 2" xfId="11704"/>
    <cellStyle name="Calculation 3 10 2 2" xfId="11705"/>
    <cellStyle name="Calculation 3 10 2 3" xfId="11706"/>
    <cellStyle name="Calculation 3 10 3" xfId="11707"/>
    <cellStyle name="Calculation 3 10 3 2" xfId="11708"/>
    <cellStyle name="Calculation 3 10 4" xfId="11709"/>
    <cellStyle name="Calculation 3 10 5" xfId="11710"/>
    <cellStyle name="Calculation 3 11" xfId="11711"/>
    <cellStyle name="Calculation 3 11 2" xfId="11712"/>
    <cellStyle name="Calculation 3 11 2 2" xfId="11713"/>
    <cellStyle name="Calculation 3 11 2 3" xfId="11714"/>
    <cellStyle name="Calculation 3 11 3" xfId="11715"/>
    <cellStyle name="Calculation 3 11 3 2" xfId="11716"/>
    <cellStyle name="Calculation 3 11 4" xfId="11717"/>
    <cellStyle name="Calculation 3 11 5" xfId="11718"/>
    <cellStyle name="Calculation 3 12" xfId="11719"/>
    <cellStyle name="Calculation 3 12 2" xfId="11720"/>
    <cellStyle name="Calculation 3 12 2 2" xfId="11721"/>
    <cellStyle name="Calculation 3 12 2 3" xfId="11722"/>
    <cellStyle name="Calculation 3 12 3" xfId="11723"/>
    <cellStyle name="Calculation 3 12 3 2" xfId="11724"/>
    <cellStyle name="Calculation 3 12 4" xfId="11725"/>
    <cellStyle name="Calculation 3 12 5" xfId="11726"/>
    <cellStyle name="Calculation 3 13" xfId="11727"/>
    <cellStyle name="Calculation 3 13 2" xfId="11728"/>
    <cellStyle name="Calculation 3 13 2 2" xfId="11729"/>
    <cellStyle name="Calculation 3 13 2 3" xfId="11730"/>
    <cellStyle name="Calculation 3 13 3" xfId="11731"/>
    <cellStyle name="Calculation 3 13 3 2" xfId="11732"/>
    <cellStyle name="Calculation 3 13 4" xfId="11733"/>
    <cellStyle name="Calculation 3 13 5" xfId="11734"/>
    <cellStyle name="Calculation 3 14" xfId="11735"/>
    <cellStyle name="Calculation 3 14 2" xfId="11736"/>
    <cellStyle name="Calculation 3 14 2 2" xfId="11737"/>
    <cellStyle name="Calculation 3 14 2 3" xfId="11738"/>
    <cellStyle name="Calculation 3 14 3" xfId="11739"/>
    <cellStyle name="Calculation 3 14 3 2" xfId="11740"/>
    <cellStyle name="Calculation 3 14 4" xfId="11741"/>
    <cellStyle name="Calculation 3 14 5" xfId="11742"/>
    <cellStyle name="Calculation 3 15" xfId="11743"/>
    <cellStyle name="Calculation 3 15 2" xfId="11744"/>
    <cellStyle name="Calculation 3 15 2 2" xfId="11745"/>
    <cellStyle name="Calculation 3 15 2 3" xfId="11746"/>
    <cellStyle name="Calculation 3 15 3" xfId="11747"/>
    <cellStyle name="Calculation 3 15 3 2" xfId="11748"/>
    <cellStyle name="Calculation 3 15 4" xfId="11749"/>
    <cellStyle name="Calculation 3 15 5" xfId="11750"/>
    <cellStyle name="Calculation 3 16" xfId="11751"/>
    <cellStyle name="Calculation 3 16 2" xfId="11752"/>
    <cellStyle name="Calculation 3 16 2 2" xfId="11753"/>
    <cellStyle name="Calculation 3 16 2 3" xfId="11754"/>
    <cellStyle name="Calculation 3 16 3" xfId="11755"/>
    <cellStyle name="Calculation 3 16 3 2" xfId="11756"/>
    <cellStyle name="Calculation 3 16 4" xfId="11757"/>
    <cellStyle name="Calculation 3 16 5" xfId="11758"/>
    <cellStyle name="Calculation 3 17" xfId="11759"/>
    <cellStyle name="Calculation 3 17 2" xfId="11760"/>
    <cellStyle name="Calculation 3 17 2 2" xfId="11761"/>
    <cellStyle name="Calculation 3 17 2 3" xfId="11762"/>
    <cellStyle name="Calculation 3 17 3" xfId="11763"/>
    <cellStyle name="Calculation 3 17 3 2" xfId="11764"/>
    <cellStyle name="Calculation 3 17 4" xfId="11765"/>
    <cellStyle name="Calculation 3 17 5" xfId="11766"/>
    <cellStyle name="Calculation 3 18" xfId="11767"/>
    <cellStyle name="Calculation 3 18 2" xfId="11768"/>
    <cellStyle name="Calculation 3 18 2 2" xfId="11769"/>
    <cellStyle name="Calculation 3 18 2 3" xfId="11770"/>
    <cellStyle name="Calculation 3 18 3" xfId="11771"/>
    <cellStyle name="Calculation 3 18 3 2" xfId="11772"/>
    <cellStyle name="Calculation 3 18 4" xfId="11773"/>
    <cellStyle name="Calculation 3 18 5" xfId="11774"/>
    <cellStyle name="Calculation 3 19" xfId="11775"/>
    <cellStyle name="Calculation 3 19 2" xfId="11776"/>
    <cellStyle name="Calculation 3 19 2 2" xfId="11777"/>
    <cellStyle name="Calculation 3 19 2 3" xfId="11778"/>
    <cellStyle name="Calculation 3 19 3" xfId="11779"/>
    <cellStyle name="Calculation 3 19 3 2" xfId="11780"/>
    <cellStyle name="Calculation 3 19 4" xfId="11781"/>
    <cellStyle name="Calculation 3 19 5" xfId="11782"/>
    <cellStyle name="Calculation 3 2" xfId="11783"/>
    <cellStyle name="Calculation 3 2 10" xfId="11784"/>
    <cellStyle name="Calculation 3 2 10 2" xfId="11785"/>
    <cellStyle name="Calculation 3 2 10 2 2" xfId="11786"/>
    <cellStyle name="Calculation 3 2 10 2 3" xfId="11787"/>
    <cellStyle name="Calculation 3 2 10 3" xfId="11788"/>
    <cellStyle name="Calculation 3 2 10 3 2" xfId="11789"/>
    <cellStyle name="Calculation 3 2 10 4" xfId="11790"/>
    <cellStyle name="Calculation 3 2 10 5" xfId="11791"/>
    <cellStyle name="Calculation 3 2 11" xfId="11792"/>
    <cellStyle name="Calculation 3 2 11 2" xfId="11793"/>
    <cellStyle name="Calculation 3 2 11 2 2" xfId="11794"/>
    <cellStyle name="Calculation 3 2 11 2 3" xfId="11795"/>
    <cellStyle name="Calculation 3 2 11 3" xfId="11796"/>
    <cellStyle name="Calculation 3 2 11 3 2" xfId="11797"/>
    <cellStyle name="Calculation 3 2 11 4" xfId="11798"/>
    <cellStyle name="Calculation 3 2 11 5" xfId="11799"/>
    <cellStyle name="Calculation 3 2 12" xfId="11800"/>
    <cellStyle name="Calculation 3 2 12 2" xfId="11801"/>
    <cellStyle name="Calculation 3 2 12 2 2" xfId="11802"/>
    <cellStyle name="Calculation 3 2 12 2 3" xfId="11803"/>
    <cellStyle name="Calculation 3 2 12 3" xfId="11804"/>
    <cellStyle name="Calculation 3 2 12 3 2" xfId="11805"/>
    <cellStyle name="Calculation 3 2 12 4" xfId="11806"/>
    <cellStyle name="Calculation 3 2 12 5" xfId="11807"/>
    <cellStyle name="Calculation 3 2 13" xfId="11808"/>
    <cellStyle name="Calculation 3 2 13 2" xfId="11809"/>
    <cellStyle name="Calculation 3 2 13 2 2" xfId="11810"/>
    <cellStyle name="Calculation 3 2 13 2 3" xfId="11811"/>
    <cellStyle name="Calculation 3 2 13 3" xfId="11812"/>
    <cellStyle name="Calculation 3 2 13 3 2" xfId="11813"/>
    <cellStyle name="Calculation 3 2 13 4" xfId="11814"/>
    <cellStyle name="Calculation 3 2 13 5" xfId="11815"/>
    <cellStyle name="Calculation 3 2 14" xfId="11816"/>
    <cellStyle name="Calculation 3 2 14 2" xfId="11817"/>
    <cellStyle name="Calculation 3 2 14 2 2" xfId="11818"/>
    <cellStyle name="Calculation 3 2 14 2 3" xfId="11819"/>
    <cellStyle name="Calculation 3 2 14 3" xfId="11820"/>
    <cellStyle name="Calculation 3 2 14 3 2" xfId="11821"/>
    <cellStyle name="Calculation 3 2 14 4" xfId="11822"/>
    <cellStyle name="Calculation 3 2 14 5" xfId="11823"/>
    <cellStyle name="Calculation 3 2 15" xfId="11824"/>
    <cellStyle name="Calculation 3 2 15 2" xfId="11825"/>
    <cellStyle name="Calculation 3 2 15 2 2" xfId="11826"/>
    <cellStyle name="Calculation 3 2 15 2 3" xfId="11827"/>
    <cellStyle name="Calculation 3 2 15 3" xfId="11828"/>
    <cellStyle name="Calculation 3 2 15 3 2" xfId="11829"/>
    <cellStyle name="Calculation 3 2 15 4" xfId="11830"/>
    <cellStyle name="Calculation 3 2 15 5" xfId="11831"/>
    <cellStyle name="Calculation 3 2 16" xfId="11832"/>
    <cellStyle name="Calculation 3 2 16 2" xfId="11833"/>
    <cellStyle name="Calculation 3 2 16 2 2" xfId="11834"/>
    <cellStyle name="Calculation 3 2 16 2 3" xfId="11835"/>
    <cellStyle name="Calculation 3 2 16 3" xfId="11836"/>
    <cellStyle name="Calculation 3 2 16 3 2" xfId="11837"/>
    <cellStyle name="Calculation 3 2 16 4" xfId="11838"/>
    <cellStyle name="Calculation 3 2 16 5" xfId="11839"/>
    <cellStyle name="Calculation 3 2 17" xfId="11840"/>
    <cellStyle name="Calculation 3 2 17 2" xfId="11841"/>
    <cellStyle name="Calculation 3 2 17 2 2" xfId="11842"/>
    <cellStyle name="Calculation 3 2 17 2 3" xfId="11843"/>
    <cellStyle name="Calculation 3 2 17 3" xfId="11844"/>
    <cellStyle name="Calculation 3 2 17 3 2" xfId="11845"/>
    <cellStyle name="Calculation 3 2 17 4" xfId="11846"/>
    <cellStyle name="Calculation 3 2 17 5" xfId="11847"/>
    <cellStyle name="Calculation 3 2 18" xfId="11848"/>
    <cellStyle name="Calculation 3 2 18 2" xfId="11849"/>
    <cellStyle name="Calculation 3 2 18 2 2" xfId="11850"/>
    <cellStyle name="Calculation 3 2 18 2 3" xfId="11851"/>
    <cellStyle name="Calculation 3 2 18 3" xfId="11852"/>
    <cellStyle name="Calculation 3 2 18 3 2" xfId="11853"/>
    <cellStyle name="Calculation 3 2 18 4" xfId="11854"/>
    <cellStyle name="Calculation 3 2 18 5" xfId="11855"/>
    <cellStyle name="Calculation 3 2 19" xfId="11856"/>
    <cellStyle name="Calculation 3 2 19 2" xfId="11857"/>
    <cellStyle name="Calculation 3 2 19 2 2" xfId="11858"/>
    <cellStyle name="Calculation 3 2 19 2 3" xfId="11859"/>
    <cellStyle name="Calculation 3 2 19 3" xfId="11860"/>
    <cellStyle name="Calculation 3 2 19 3 2" xfId="11861"/>
    <cellStyle name="Calculation 3 2 19 4" xfId="11862"/>
    <cellStyle name="Calculation 3 2 19 5" xfId="11863"/>
    <cellStyle name="Calculation 3 2 2" xfId="11864"/>
    <cellStyle name="Calculation 3 2 2 2" xfId="11865"/>
    <cellStyle name="Calculation 3 2 2 2 2" xfId="11866"/>
    <cellStyle name="Calculation 3 2 2 2 3" xfId="11867"/>
    <cellStyle name="Calculation 3 2 2 3" xfId="11868"/>
    <cellStyle name="Calculation 3 2 2 3 2" xfId="11869"/>
    <cellStyle name="Calculation 3 2 2 4" xfId="11870"/>
    <cellStyle name="Calculation 3 2 2 5" xfId="11871"/>
    <cellStyle name="Calculation 3 2 20" xfId="11872"/>
    <cellStyle name="Calculation 3 2 20 2" xfId="11873"/>
    <cellStyle name="Calculation 3 2 20 2 2" xfId="11874"/>
    <cellStyle name="Calculation 3 2 20 2 3" xfId="11875"/>
    <cellStyle name="Calculation 3 2 20 3" xfId="11876"/>
    <cellStyle name="Calculation 3 2 20 4" xfId="11877"/>
    <cellStyle name="Calculation 3 2 20 5" xfId="11878"/>
    <cellStyle name="Calculation 3 2 21" xfId="11879"/>
    <cellStyle name="Calculation 3 2 21 2" xfId="11880"/>
    <cellStyle name="Calculation 3 2 22" xfId="11881"/>
    <cellStyle name="Calculation 3 2 22 2" xfId="11882"/>
    <cellStyle name="Calculation 3 2 3" xfId="11883"/>
    <cellStyle name="Calculation 3 2 3 2" xfId="11884"/>
    <cellStyle name="Calculation 3 2 3 2 2" xfId="11885"/>
    <cellStyle name="Calculation 3 2 3 2 3" xfId="11886"/>
    <cellStyle name="Calculation 3 2 3 3" xfId="11887"/>
    <cellStyle name="Calculation 3 2 3 3 2" xfId="11888"/>
    <cellStyle name="Calculation 3 2 3 4" xfId="11889"/>
    <cellStyle name="Calculation 3 2 3 5" xfId="11890"/>
    <cellStyle name="Calculation 3 2 4" xfId="11891"/>
    <cellStyle name="Calculation 3 2 4 2" xfId="11892"/>
    <cellStyle name="Calculation 3 2 4 2 2" xfId="11893"/>
    <cellStyle name="Calculation 3 2 4 2 3" xfId="11894"/>
    <cellStyle name="Calculation 3 2 4 3" xfId="11895"/>
    <cellStyle name="Calculation 3 2 4 3 2" xfId="11896"/>
    <cellStyle name="Calculation 3 2 4 4" xfId="11897"/>
    <cellStyle name="Calculation 3 2 4 5" xfId="11898"/>
    <cellStyle name="Calculation 3 2 5" xfId="11899"/>
    <cellStyle name="Calculation 3 2 5 2" xfId="11900"/>
    <cellStyle name="Calculation 3 2 5 2 2" xfId="11901"/>
    <cellStyle name="Calculation 3 2 5 2 3" xfId="11902"/>
    <cellStyle name="Calculation 3 2 5 3" xfId="11903"/>
    <cellStyle name="Calculation 3 2 5 3 2" xfId="11904"/>
    <cellStyle name="Calculation 3 2 5 4" xfId="11905"/>
    <cellStyle name="Calculation 3 2 5 5" xfId="11906"/>
    <cellStyle name="Calculation 3 2 6" xfId="11907"/>
    <cellStyle name="Calculation 3 2 6 2" xfId="11908"/>
    <cellStyle name="Calculation 3 2 6 2 2" xfId="11909"/>
    <cellStyle name="Calculation 3 2 6 2 3" xfId="11910"/>
    <cellStyle name="Calculation 3 2 6 3" xfId="11911"/>
    <cellStyle name="Calculation 3 2 6 3 2" xfId="11912"/>
    <cellStyle name="Calculation 3 2 6 4" xfId="11913"/>
    <cellStyle name="Calculation 3 2 6 5" xfId="11914"/>
    <cellStyle name="Calculation 3 2 7" xfId="11915"/>
    <cellStyle name="Calculation 3 2 7 2" xfId="11916"/>
    <cellStyle name="Calculation 3 2 7 2 2" xfId="11917"/>
    <cellStyle name="Calculation 3 2 7 2 3" xfId="11918"/>
    <cellStyle name="Calculation 3 2 7 3" xfId="11919"/>
    <cellStyle name="Calculation 3 2 7 3 2" xfId="11920"/>
    <cellStyle name="Calculation 3 2 7 4" xfId="11921"/>
    <cellStyle name="Calculation 3 2 7 5" xfId="11922"/>
    <cellStyle name="Calculation 3 2 8" xfId="11923"/>
    <cellStyle name="Calculation 3 2 8 2" xfId="11924"/>
    <cellStyle name="Calculation 3 2 8 2 2" xfId="11925"/>
    <cellStyle name="Calculation 3 2 8 2 3" xfId="11926"/>
    <cellStyle name="Calculation 3 2 8 3" xfId="11927"/>
    <cellStyle name="Calculation 3 2 8 3 2" xfId="11928"/>
    <cellStyle name="Calculation 3 2 8 4" xfId="11929"/>
    <cellStyle name="Calculation 3 2 8 5" xfId="11930"/>
    <cellStyle name="Calculation 3 2 9" xfId="11931"/>
    <cellStyle name="Calculation 3 2 9 2" xfId="11932"/>
    <cellStyle name="Calculation 3 2 9 2 2" xfId="11933"/>
    <cellStyle name="Calculation 3 2 9 2 3" xfId="11934"/>
    <cellStyle name="Calculation 3 2 9 3" xfId="11935"/>
    <cellStyle name="Calculation 3 2 9 3 2" xfId="11936"/>
    <cellStyle name="Calculation 3 2 9 4" xfId="11937"/>
    <cellStyle name="Calculation 3 2 9 5" xfId="11938"/>
    <cellStyle name="Calculation 3 20" xfId="11939"/>
    <cellStyle name="Calculation 3 20 2" xfId="11940"/>
    <cellStyle name="Calculation 3 20 2 2" xfId="11941"/>
    <cellStyle name="Calculation 3 20 2 3" xfId="11942"/>
    <cellStyle name="Calculation 3 20 3" xfId="11943"/>
    <cellStyle name="Calculation 3 20 3 2" xfId="11944"/>
    <cellStyle name="Calculation 3 20 4" xfId="11945"/>
    <cellStyle name="Calculation 3 20 5" xfId="11946"/>
    <cellStyle name="Calculation 3 21" xfId="11947"/>
    <cellStyle name="Calculation 3 21 2" xfId="11948"/>
    <cellStyle name="Calculation 3 21 2 2" xfId="11949"/>
    <cellStyle name="Calculation 3 21 2 3" xfId="11950"/>
    <cellStyle name="Calculation 3 21 3" xfId="11951"/>
    <cellStyle name="Calculation 3 21 3 2" xfId="11952"/>
    <cellStyle name="Calculation 3 21 4" xfId="11953"/>
    <cellStyle name="Calculation 3 21 5" xfId="11954"/>
    <cellStyle name="Calculation 3 22" xfId="11955"/>
    <cellStyle name="Calculation 3 22 2" xfId="11956"/>
    <cellStyle name="Calculation 3 22 2 2" xfId="11957"/>
    <cellStyle name="Calculation 3 22 2 3" xfId="11958"/>
    <cellStyle name="Calculation 3 22 3" xfId="11959"/>
    <cellStyle name="Calculation 3 22 3 2" xfId="11960"/>
    <cellStyle name="Calculation 3 22 4" xfId="11961"/>
    <cellStyle name="Calculation 3 22 5" xfId="11962"/>
    <cellStyle name="Calculation 3 23" xfId="11963"/>
    <cellStyle name="Calculation 3 23 2" xfId="11964"/>
    <cellStyle name="Calculation 3 24" xfId="11965"/>
    <cellStyle name="Calculation 3 24 2" xfId="11966"/>
    <cellStyle name="Calculation 3 25" xfId="11967"/>
    <cellStyle name="Calculation 3 3" xfId="11968"/>
    <cellStyle name="Calculation 3 3 10" xfId="11969"/>
    <cellStyle name="Calculation 3 3 10 2" xfId="11970"/>
    <cellStyle name="Calculation 3 3 10 2 2" xfId="11971"/>
    <cellStyle name="Calculation 3 3 10 2 3" xfId="11972"/>
    <cellStyle name="Calculation 3 3 10 3" xfId="11973"/>
    <cellStyle name="Calculation 3 3 10 3 2" xfId="11974"/>
    <cellStyle name="Calculation 3 3 10 4" xfId="11975"/>
    <cellStyle name="Calculation 3 3 10 5" xfId="11976"/>
    <cellStyle name="Calculation 3 3 11" xfId="11977"/>
    <cellStyle name="Calculation 3 3 11 2" xfId="11978"/>
    <cellStyle name="Calculation 3 3 11 2 2" xfId="11979"/>
    <cellStyle name="Calculation 3 3 11 2 3" xfId="11980"/>
    <cellStyle name="Calculation 3 3 11 3" xfId="11981"/>
    <cellStyle name="Calculation 3 3 11 3 2" xfId="11982"/>
    <cellStyle name="Calculation 3 3 11 4" xfId="11983"/>
    <cellStyle name="Calculation 3 3 11 5" xfId="11984"/>
    <cellStyle name="Calculation 3 3 12" xfId="11985"/>
    <cellStyle name="Calculation 3 3 12 2" xfId="11986"/>
    <cellStyle name="Calculation 3 3 12 2 2" xfId="11987"/>
    <cellStyle name="Calculation 3 3 12 2 3" xfId="11988"/>
    <cellStyle name="Calculation 3 3 12 3" xfId="11989"/>
    <cellStyle name="Calculation 3 3 12 3 2" xfId="11990"/>
    <cellStyle name="Calculation 3 3 12 4" xfId="11991"/>
    <cellStyle name="Calculation 3 3 12 5" xfId="11992"/>
    <cellStyle name="Calculation 3 3 13" xfId="11993"/>
    <cellStyle name="Calculation 3 3 13 2" xfId="11994"/>
    <cellStyle name="Calculation 3 3 13 2 2" xfId="11995"/>
    <cellStyle name="Calculation 3 3 13 2 3" xfId="11996"/>
    <cellStyle name="Calculation 3 3 13 3" xfId="11997"/>
    <cellStyle name="Calculation 3 3 13 3 2" xfId="11998"/>
    <cellStyle name="Calculation 3 3 13 4" xfId="11999"/>
    <cellStyle name="Calculation 3 3 13 5" xfId="12000"/>
    <cellStyle name="Calculation 3 3 14" xfId="12001"/>
    <cellStyle name="Calculation 3 3 14 2" xfId="12002"/>
    <cellStyle name="Calculation 3 3 14 2 2" xfId="12003"/>
    <cellStyle name="Calculation 3 3 14 2 3" xfId="12004"/>
    <cellStyle name="Calculation 3 3 14 3" xfId="12005"/>
    <cellStyle name="Calculation 3 3 14 3 2" xfId="12006"/>
    <cellStyle name="Calculation 3 3 14 4" xfId="12007"/>
    <cellStyle name="Calculation 3 3 14 5" xfId="12008"/>
    <cellStyle name="Calculation 3 3 15" xfId="12009"/>
    <cellStyle name="Calculation 3 3 15 2" xfId="12010"/>
    <cellStyle name="Calculation 3 3 15 2 2" xfId="12011"/>
    <cellStyle name="Calculation 3 3 15 2 3" xfId="12012"/>
    <cellStyle name="Calculation 3 3 15 3" xfId="12013"/>
    <cellStyle name="Calculation 3 3 15 3 2" xfId="12014"/>
    <cellStyle name="Calculation 3 3 15 4" xfId="12015"/>
    <cellStyle name="Calculation 3 3 15 5" xfId="12016"/>
    <cellStyle name="Calculation 3 3 16" xfId="12017"/>
    <cellStyle name="Calculation 3 3 16 2" xfId="12018"/>
    <cellStyle name="Calculation 3 3 16 2 2" xfId="12019"/>
    <cellStyle name="Calculation 3 3 16 2 3" xfId="12020"/>
    <cellStyle name="Calculation 3 3 16 3" xfId="12021"/>
    <cellStyle name="Calculation 3 3 16 3 2" xfId="12022"/>
    <cellStyle name="Calculation 3 3 16 4" xfId="12023"/>
    <cellStyle name="Calculation 3 3 16 5" xfId="12024"/>
    <cellStyle name="Calculation 3 3 17" xfId="12025"/>
    <cellStyle name="Calculation 3 3 17 2" xfId="12026"/>
    <cellStyle name="Calculation 3 3 17 2 2" xfId="12027"/>
    <cellStyle name="Calculation 3 3 17 2 3" xfId="12028"/>
    <cellStyle name="Calculation 3 3 17 3" xfId="12029"/>
    <cellStyle name="Calculation 3 3 17 3 2" xfId="12030"/>
    <cellStyle name="Calculation 3 3 17 4" xfId="12031"/>
    <cellStyle name="Calculation 3 3 17 5" xfId="12032"/>
    <cellStyle name="Calculation 3 3 18" xfId="12033"/>
    <cellStyle name="Calculation 3 3 18 2" xfId="12034"/>
    <cellStyle name="Calculation 3 3 18 2 2" xfId="12035"/>
    <cellStyle name="Calculation 3 3 18 2 3" xfId="12036"/>
    <cellStyle name="Calculation 3 3 18 3" xfId="12037"/>
    <cellStyle name="Calculation 3 3 18 3 2" xfId="12038"/>
    <cellStyle name="Calculation 3 3 18 4" xfId="12039"/>
    <cellStyle name="Calculation 3 3 18 5" xfId="12040"/>
    <cellStyle name="Calculation 3 3 19" xfId="12041"/>
    <cellStyle name="Calculation 3 3 19 2" xfId="12042"/>
    <cellStyle name="Calculation 3 3 19 2 2" xfId="12043"/>
    <cellStyle name="Calculation 3 3 19 2 3" xfId="12044"/>
    <cellStyle name="Calculation 3 3 19 3" xfId="12045"/>
    <cellStyle name="Calculation 3 3 19 3 2" xfId="12046"/>
    <cellStyle name="Calculation 3 3 19 4" xfId="12047"/>
    <cellStyle name="Calculation 3 3 19 5" xfId="12048"/>
    <cellStyle name="Calculation 3 3 2" xfId="12049"/>
    <cellStyle name="Calculation 3 3 2 2" xfId="12050"/>
    <cellStyle name="Calculation 3 3 2 2 2" xfId="12051"/>
    <cellStyle name="Calculation 3 3 2 2 3" xfId="12052"/>
    <cellStyle name="Calculation 3 3 2 3" xfId="12053"/>
    <cellStyle name="Calculation 3 3 2 3 2" xfId="12054"/>
    <cellStyle name="Calculation 3 3 2 4" xfId="12055"/>
    <cellStyle name="Calculation 3 3 2 5" xfId="12056"/>
    <cellStyle name="Calculation 3 3 20" xfId="12057"/>
    <cellStyle name="Calculation 3 3 20 2" xfId="12058"/>
    <cellStyle name="Calculation 3 3 20 2 2" xfId="12059"/>
    <cellStyle name="Calculation 3 3 20 2 3" xfId="12060"/>
    <cellStyle name="Calculation 3 3 20 3" xfId="12061"/>
    <cellStyle name="Calculation 3 3 20 4" xfId="12062"/>
    <cellStyle name="Calculation 3 3 20 5" xfId="12063"/>
    <cellStyle name="Calculation 3 3 21" xfId="12064"/>
    <cellStyle name="Calculation 3 3 21 2" xfId="12065"/>
    <cellStyle name="Calculation 3 3 22" xfId="12066"/>
    <cellStyle name="Calculation 3 3 22 2" xfId="12067"/>
    <cellStyle name="Calculation 3 3 3" xfId="12068"/>
    <cellStyle name="Calculation 3 3 3 2" xfId="12069"/>
    <cellStyle name="Calculation 3 3 3 2 2" xfId="12070"/>
    <cellStyle name="Calculation 3 3 3 2 3" xfId="12071"/>
    <cellStyle name="Calculation 3 3 3 3" xfId="12072"/>
    <cellStyle name="Calculation 3 3 3 3 2" xfId="12073"/>
    <cellStyle name="Calculation 3 3 3 4" xfId="12074"/>
    <cellStyle name="Calculation 3 3 3 5" xfId="12075"/>
    <cellStyle name="Calculation 3 3 4" xfId="12076"/>
    <cellStyle name="Calculation 3 3 4 2" xfId="12077"/>
    <cellStyle name="Calculation 3 3 4 2 2" xfId="12078"/>
    <cellStyle name="Calculation 3 3 4 2 3" xfId="12079"/>
    <cellStyle name="Calculation 3 3 4 3" xfId="12080"/>
    <cellStyle name="Calculation 3 3 4 3 2" xfId="12081"/>
    <cellStyle name="Calculation 3 3 4 4" xfId="12082"/>
    <cellStyle name="Calculation 3 3 4 5" xfId="12083"/>
    <cellStyle name="Calculation 3 3 5" xfId="12084"/>
    <cellStyle name="Calculation 3 3 5 2" xfId="12085"/>
    <cellStyle name="Calculation 3 3 5 2 2" xfId="12086"/>
    <cellStyle name="Calculation 3 3 5 2 3" xfId="12087"/>
    <cellStyle name="Calculation 3 3 5 3" xfId="12088"/>
    <cellStyle name="Calculation 3 3 5 3 2" xfId="12089"/>
    <cellStyle name="Calculation 3 3 5 4" xfId="12090"/>
    <cellStyle name="Calculation 3 3 5 5" xfId="12091"/>
    <cellStyle name="Calculation 3 3 6" xfId="12092"/>
    <cellStyle name="Calculation 3 3 6 2" xfId="12093"/>
    <cellStyle name="Calculation 3 3 6 2 2" xfId="12094"/>
    <cellStyle name="Calculation 3 3 6 2 3" xfId="12095"/>
    <cellStyle name="Calculation 3 3 6 3" xfId="12096"/>
    <cellStyle name="Calculation 3 3 6 3 2" xfId="12097"/>
    <cellStyle name="Calculation 3 3 6 4" xfId="12098"/>
    <cellStyle name="Calculation 3 3 6 5" xfId="12099"/>
    <cellStyle name="Calculation 3 3 7" xfId="12100"/>
    <cellStyle name="Calculation 3 3 7 2" xfId="12101"/>
    <cellStyle name="Calculation 3 3 7 2 2" xfId="12102"/>
    <cellStyle name="Calculation 3 3 7 2 3" xfId="12103"/>
    <cellStyle name="Calculation 3 3 7 3" xfId="12104"/>
    <cellStyle name="Calculation 3 3 7 3 2" xfId="12105"/>
    <cellStyle name="Calculation 3 3 7 4" xfId="12106"/>
    <cellStyle name="Calculation 3 3 7 5" xfId="12107"/>
    <cellStyle name="Calculation 3 3 8" xfId="12108"/>
    <cellStyle name="Calculation 3 3 8 2" xfId="12109"/>
    <cellStyle name="Calculation 3 3 8 2 2" xfId="12110"/>
    <cellStyle name="Calculation 3 3 8 2 3" xfId="12111"/>
    <cellStyle name="Calculation 3 3 8 3" xfId="12112"/>
    <cellStyle name="Calculation 3 3 8 3 2" xfId="12113"/>
    <cellStyle name="Calculation 3 3 8 4" xfId="12114"/>
    <cellStyle name="Calculation 3 3 8 5" xfId="12115"/>
    <cellStyle name="Calculation 3 3 9" xfId="12116"/>
    <cellStyle name="Calculation 3 3 9 2" xfId="12117"/>
    <cellStyle name="Calculation 3 3 9 2 2" xfId="12118"/>
    <cellStyle name="Calculation 3 3 9 2 3" xfId="12119"/>
    <cellStyle name="Calculation 3 3 9 3" xfId="12120"/>
    <cellStyle name="Calculation 3 3 9 3 2" xfId="12121"/>
    <cellStyle name="Calculation 3 3 9 4" xfId="12122"/>
    <cellStyle name="Calculation 3 3 9 5" xfId="12123"/>
    <cellStyle name="Calculation 3 4" xfId="12124"/>
    <cellStyle name="Calculation 3 4 2" xfId="12125"/>
    <cellStyle name="Calculation 3 4 2 2" xfId="12126"/>
    <cellStyle name="Calculation 3 4 3" xfId="12127"/>
    <cellStyle name="Calculation 3 4 3 2" xfId="12128"/>
    <cellStyle name="Calculation 3 5" xfId="12129"/>
    <cellStyle name="Calculation 3 5 2" xfId="12130"/>
    <cellStyle name="Calculation 3 5 2 2" xfId="12131"/>
    <cellStyle name="Calculation 3 5 2 3" xfId="12132"/>
    <cellStyle name="Calculation 3 5 3" xfId="12133"/>
    <cellStyle name="Calculation 3 5 3 2" xfId="12134"/>
    <cellStyle name="Calculation 3 5 4" xfId="12135"/>
    <cellStyle name="Calculation 3 5 5" xfId="12136"/>
    <cellStyle name="Calculation 3 6" xfId="12137"/>
    <cellStyle name="Calculation 3 6 2" xfId="12138"/>
    <cellStyle name="Calculation 3 6 2 2" xfId="12139"/>
    <cellStyle name="Calculation 3 6 2 3" xfId="12140"/>
    <cellStyle name="Calculation 3 6 3" xfId="12141"/>
    <cellStyle name="Calculation 3 6 3 2" xfId="12142"/>
    <cellStyle name="Calculation 3 6 4" xfId="12143"/>
    <cellStyle name="Calculation 3 6 5" xfId="12144"/>
    <cellStyle name="Calculation 3 7" xfId="12145"/>
    <cellStyle name="Calculation 3 7 2" xfId="12146"/>
    <cellStyle name="Calculation 3 7 2 2" xfId="12147"/>
    <cellStyle name="Calculation 3 7 2 3" xfId="12148"/>
    <cellStyle name="Calculation 3 7 3" xfId="12149"/>
    <cellStyle name="Calculation 3 7 3 2" xfId="12150"/>
    <cellStyle name="Calculation 3 7 4" xfId="12151"/>
    <cellStyle name="Calculation 3 7 5" xfId="12152"/>
    <cellStyle name="Calculation 3 8" xfId="12153"/>
    <cellStyle name="Calculation 3 8 2" xfId="12154"/>
    <cellStyle name="Calculation 3 8 2 2" xfId="12155"/>
    <cellStyle name="Calculation 3 8 2 3" xfId="12156"/>
    <cellStyle name="Calculation 3 8 3" xfId="12157"/>
    <cellStyle name="Calculation 3 8 3 2" xfId="12158"/>
    <cellStyle name="Calculation 3 8 4" xfId="12159"/>
    <cellStyle name="Calculation 3 8 5" xfId="12160"/>
    <cellStyle name="Calculation 3 9" xfId="12161"/>
    <cellStyle name="Calculation 3 9 2" xfId="12162"/>
    <cellStyle name="Calculation 3 9 2 2" xfId="12163"/>
    <cellStyle name="Calculation 3 9 2 3" xfId="12164"/>
    <cellStyle name="Calculation 3 9 3" xfId="12165"/>
    <cellStyle name="Calculation 3 9 3 2" xfId="12166"/>
    <cellStyle name="Calculation 3 9 4" xfId="12167"/>
    <cellStyle name="Calculation 3 9 5" xfId="12168"/>
    <cellStyle name="Calculation 30" xfId="12169"/>
    <cellStyle name="Calculation 30 2" xfId="12170"/>
    <cellStyle name="Calculation 30 2 2" xfId="12171"/>
    <cellStyle name="Calculation 30 2 3" xfId="12172"/>
    <cellStyle name="Calculation 30 3" xfId="12173"/>
    <cellStyle name="Calculation 30 3 2" xfId="12174"/>
    <cellStyle name="Calculation 30 4" xfId="12175"/>
    <cellStyle name="Calculation 30 5" xfId="12176"/>
    <cellStyle name="Calculation 31" xfId="12177"/>
    <cellStyle name="Calculation 31 2" xfId="12178"/>
    <cellStyle name="Calculation 31 2 2" xfId="12179"/>
    <cellStyle name="Calculation 31 2 3" xfId="12180"/>
    <cellStyle name="Calculation 31 3" xfId="12181"/>
    <cellStyle name="Calculation 31 3 2" xfId="12182"/>
    <cellStyle name="Calculation 31 4" xfId="12183"/>
    <cellStyle name="Calculation 31 5" xfId="12184"/>
    <cellStyle name="Calculation 32" xfId="12185"/>
    <cellStyle name="Calculation 32 2" xfId="12186"/>
    <cellStyle name="Calculation 32 2 2" xfId="12187"/>
    <cellStyle name="Calculation 32 2 3" xfId="12188"/>
    <cellStyle name="Calculation 32 3" xfId="12189"/>
    <cellStyle name="Calculation 32 3 2" xfId="12190"/>
    <cellStyle name="Calculation 32 4" xfId="12191"/>
    <cellStyle name="Calculation 32 5" xfId="12192"/>
    <cellStyle name="Calculation 33" xfId="12193"/>
    <cellStyle name="Calculation 33 2" xfId="12194"/>
    <cellStyle name="Calculation 33 2 2" xfId="12195"/>
    <cellStyle name="Calculation 33 2 3" xfId="12196"/>
    <cellStyle name="Calculation 33 3" xfId="12197"/>
    <cellStyle name="Calculation 33 3 2" xfId="12198"/>
    <cellStyle name="Calculation 33 4" xfId="12199"/>
    <cellStyle name="Calculation 33 5" xfId="12200"/>
    <cellStyle name="Calculation 34" xfId="12201"/>
    <cellStyle name="Calculation 34 2" xfId="12202"/>
    <cellStyle name="Calculation 34 2 2" xfId="12203"/>
    <cellStyle name="Calculation 34 2 3" xfId="12204"/>
    <cellStyle name="Calculation 34 3" xfId="12205"/>
    <cellStyle name="Calculation 34 3 2" xfId="12206"/>
    <cellStyle name="Calculation 34 4" xfId="12207"/>
    <cellStyle name="Calculation 34 5" xfId="12208"/>
    <cellStyle name="Calculation 35" xfId="12209"/>
    <cellStyle name="Calculation 35 2" xfId="12210"/>
    <cellStyle name="Calculation 36" xfId="12211"/>
    <cellStyle name="Calculation 36 2" xfId="12212"/>
    <cellStyle name="Calculation 37" xfId="12213"/>
    <cellStyle name="Calculation 38" xfId="12214"/>
    <cellStyle name="Calculation 39" xfId="12215"/>
    <cellStyle name="Calculation 4" xfId="12216"/>
    <cellStyle name="Calculation 4 10" xfId="12217"/>
    <cellStyle name="Calculation 4 10 2" xfId="12218"/>
    <cellStyle name="Calculation 4 10 2 2" xfId="12219"/>
    <cellStyle name="Calculation 4 10 2 3" xfId="12220"/>
    <cellStyle name="Calculation 4 10 3" xfId="12221"/>
    <cellStyle name="Calculation 4 10 3 2" xfId="12222"/>
    <cellStyle name="Calculation 4 10 4" xfId="12223"/>
    <cellStyle name="Calculation 4 10 5" xfId="12224"/>
    <cellStyle name="Calculation 4 11" xfId="12225"/>
    <cellStyle name="Calculation 4 11 2" xfId="12226"/>
    <cellStyle name="Calculation 4 11 2 2" xfId="12227"/>
    <cellStyle name="Calculation 4 11 2 3" xfId="12228"/>
    <cellStyle name="Calculation 4 11 3" xfId="12229"/>
    <cellStyle name="Calculation 4 11 3 2" xfId="12230"/>
    <cellStyle name="Calculation 4 11 4" xfId="12231"/>
    <cellStyle name="Calculation 4 11 5" xfId="12232"/>
    <cellStyle name="Calculation 4 12" xfId="12233"/>
    <cellStyle name="Calculation 4 12 2" xfId="12234"/>
    <cellStyle name="Calculation 4 12 2 2" xfId="12235"/>
    <cellStyle name="Calculation 4 12 2 3" xfId="12236"/>
    <cellStyle name="Calculation 4 12 3" xfId="12237"/>
    <cellStyle name="Calculation 4 12 3 2" xfId="12238"/>
    <cellStyle name="Calculation 4 12 4" xfId="12239"/>
    <cellStyle name="Calculation 4 12 5" xfId="12240"/>
    <cellStyle name="Calculation 4 13" xfId="12241"/>
    <cellStyle name="Calculation 4 13 2" xfId="12242"/>
    <cellStyle name="Calculation 4 13 2 2" xfId="12243"/>
    <cellStyle name="Calculation 4 13 2 3" xfId="12244"/>
    <cellStyle name="Calculation 4 13 3" xfId="12245"/>
    <cellStyle name="Calculation 4 13 3 2" xfId="12246"/>
    <cellStyle name="Calculation 4 13 4" xfId="12247"/>
    <cellStyle name="Calculation 4 13 5" xfId="12248"/>
    <cellStyle name="Calculation 4 14" xfId="12249"/>
    <cellStyle name="Calculation 4 14 2" xfId="12250"/>
    <cellStyle name="Calculation 4 14 2 2" xfId="12251"/>
    <cellStyle name="Calculation 4 14 2 3" xfId="12252"/>
    <cellStyle name="Calculation 4 14 3" xfId="12253"/>
    <cellStyle name="Calculation 4 14 3 2" xfId="12254"/>
    <cellStyle name="Calculation 4 14 4" xfId="12255"/>
    <cellStyle name="Calculation 4 14 5" xfId="12256"/>
    <cellStyle name="Calculation 4 15" xfId="12257"/>
    <cellStyle name="Calculation 4 15 2" xfId="12258"/>
    <cellStyle name="Calculation 4 15 2 2" xfId="12259"/>
    <cellStyle name="Calculation 4 15 2 3" xfId="12260"/>
    <cellStyle name="Calculation 4 15 3" xfId="12261"/>
    <cellStyle name="Calculation 4 15 3 2" xfId="12262"/>
    <cellStyle name="Calculation 4 15 4" xfId="12263"/>
    <cellStyle name="Calculation 4 15 5" xfId="12264"/>
    <cellStyle name="Calculation 4 16" xfId="12265"/>
    <cellStyle name="Calculation 4 16 2" xfId="12266"/>
    <cellStyle name="Calculation 4 16 2 2" xfId="12267"/>
    <cellStyle name="Calculation 4 16 2 3" xfId="12268"/>
    <cellStyle name="Calculation 4 16 3" xfId="12269"/>
    <cellStyle name="Calculation 4 16 3 2" xfId="12270"/>
    <cellStyle name="Calculation 4 16 4" xfId="12271"/>
    <cellStyle name="Calculation 4 16 5" xfId="12272"/>
    <cellStyle name="Calculation 4 17" xfId="12273"/>
    <cellStyle name="Calculation 4 17 2" xfId="12274"/>
    <cellStyle name="Calculation 4 17 2 2" xfId="12275"/>
    <cellStyle name="Calculation 4 17 2 3" xfId="12276"/>
    <cellStyle name="Calculation 4 17 3" xfId="12277"/>
    <cellStyle name="Calculation 4 17 3 2" xfId="12278"/>
    <cellStyle name="Calculation 4 17 4" xfId="12279"/>
    <cellStyle name="Calculation 4 17 5" xfId="12280"/>
    <cellStyle name="Calculation 4 18" xfId="12281"/>
    <cellStyle name="Calculation 4 18 2" xfId="12282"/>
    <cellStyle name="Calculation 4 18 2 2" xfId="12283"/>
    <cellStyle name="Calculation 4 18 2 3" xfId="12284"/>
    <cellStyle name="Calculation 4 18 3" xfId="12285"/>
    <cellStyle name="Calculation 4 18 3 2" xfId="12286"/>
    <cellStyle name="Calculation 4 18 4" xfId="12287"/>
    <cellStyle name="Calculation 4 18 5" xfId="12288"/>
    <cellStyle name="Calculation 4 19" xfId="12289"/>
    <cellStyle name="Calculation 4 19 2" xfId="12290"/>
    <cellStyle name="Calculation 4 19 2 2" xfId="12291"/>
    <cellStyle name="Calculation 4 19 2 3" xfId="12292"/>
    <cellStyle name="Calculation 4 19 3" xfId="12293"/>
    <cellStyle name="Calculation 4 19 3 2" xfId="12294"/>
    <cellStyle name="Calculation 4 19 4" xfId="12295"/>
    <cellStyle name="Calculation 4 19 5" xfId="12296"/>
    <cellStyle name="Calculation 4 2" xfId="12297"/>
    <cellStyle name="Calculation 4 2 10" xfId="12298"/>
    <cellStyle name="Calculation 4 2 10 2" xfId="12299"/>
    <cellStyle name="Calculation 4 2 10 2 2" xfId="12300"/>
    <cellStyle name="Calculation 4 2 10 2 3" xfId="12301"/>
    <cellStyle name="Calculation 4 2 10 3" xfId="12302"/>
    <cellStyle name="Calculation 4 2 10 3 2" xfId="12303"/>
    <cellStyle name="Calculation 4 2 10 4" xfId="12304"/>
    <cellStyle name="Calculation 4 2 10 5" xfId="12305"/>
    <cellStyle name="Calculation 4 2 11" xfId="12306"/>
    <cellStyle name="Calculation 4 2 11 2" xfId="12307"/>
    <cellStyle name="Calculation 4 2 11 2 2" xfId="12308"/>
    <cellStyle name="Calculation 4 2 11 2 3" xfId="12309"/>
    <cellStyle name="Calculation 4 2 11 3" xfId="12310"/>
    <cellStyle name="Calculation 4 2 11 3 2" xfId="12311"/>
    <cellStyle name="Calculation 4 2 11 4" xfId="12312"/>
    <cellStyle name="Calculation 4 2 11 5" xfId="12313"/>
    <cellStyle name="Calculation 4 2 12" xfId="12314"/>
    <cellStyle name="Calculation 4 2 12 2" xfId="12315"/>
    <cellStyle name="Calculation 4 2 12 2 2" xfId="12316"/>
    <cellStyle name="Calculation 4 2 12 2 3" xfId="12317"/>
    <cellStyle name="Calculation 4 2 12 3" xfId="12318"/>
    <cellStyle name="Calculation 4 2 12 3 2" xfId="12319"/>
    <cellStyle name="Calculation 4 2 12 4" xfId="12320"/>
    <cellStyle name="Calculation 4 2 12 5" xfId="12321"/>
    <cellStyle name="Calculation 4 2 13" xfId="12322"/>
    <cellStyle name="Calculation 4 2 13 2" xfId="12323"/>
    <cellStyle name="Calculation 4 2 13 2 2" xfId="12324"/>
    <cellStyle name="Calculation 4 2 13 2 3" xfId="12325"/>
    <cellStyle name="Calculation 4 2 13 3" xfId="12326"/>
    <cellStyle name="Calculation 4 2 13 3 2" xfId="12327"/>
    <cellStyle name="Calculation 4 2 13 4" xfId="12328"/>
    <cellStyle name="Calculation 4 2 13 5" xfId="12329"/>
    <cellStyle name="Calculation 4 2 14" xfId="12330"/>
    <cellStyle name="Calculation 4 2 14 2" xfId="12331"/>
    <cellStyle name="Calculation 4 2 14 2 2" xfId="12332"/>
    <cellStyle name="Calculation 4 2 14 2 3" xfId="12333"/>
    <cellStyle name="Calculation 4 2 14 3" xfId="12334"/>
    <cellStyle name="Calculation 4 2 14 3 2" xfId="12335"/>
    <cellStyle name="Calculation 4 2 14 4" xfId="12336"/>
    <cellStyle name="Calculation 4 2 14 5" xfId="12337"/>
    <cellStyle name="Calculation 4 2 15" xfId="12338"/>
    <cellStyle name="Calculation 4 2 15 2" xfId="12339"/>
    <cellStyle name="Calculation 4 2 15 2 2" xfId="12340"/>
    <cellStyle name="Calculation 4 2 15 2 3" xfId="12341"/>
    <cellStyle name="Calculation 4 2 15 3" xfId="12342"/>
    <cellStyle name="Calculation 4 2 15 3 2" xfId="12343"/>
    <cellStyle name="Calculation 4 2 15 4" xfId="12344"/>
    <cellStyle name="Calculation 4 2 15 5" xfId="12345"/>
    <cellStyle name="Calculation 4 2 16" xfId="12346"/>
    <cellStyle name="Calculation 4 2 16 2" xfId="12347"/>
    <cellStyle name="Calculation 4 2 16 2 2" xfId="12348"/>
    <cellStyle name="Calculation 4 2 16 2 3" xfId="12349"/>
    <cellStyle name="Calculation 4 2 16 3" xfId="12350"/>
    <cellStyle name="Calculation 4 2 16 3 2" xfId="12351"/>
    <cellStyle name="Calculation 4 2 16 4" xfId="12352"/>
    <cellStyle name="Calculation 4 2 16 5" xfId="12353"/>
    <cellStyle name="Calculation 4 2 17" xfId="12354"/>
    <cellStyle name="Calculation 4 2 17 2" xfId="12355"/>
    <cellStyle name="Calculation 4 2 17 2 2" xfId="12356"/>
    <cellStyle name="Calculation 4 2 17 2 3" xfId="12357"/>
    <cellStyle name="Calculation 4 2 17 3" xfId="12358"/>
    <cellStyle name="Calculation 4 2 17 3 2" xfId="12359"/>
    <cellStyle name="Calculation 4 2 17 4" xfId="12360"/>
    <cellStyle name="Calculation 4 2 17 5" xfId="12361"/>
    <cellStyle name="Calculation 4 2 18" xfId="12362"/>
    <cellStyle name="Calculation 4 2 18 2" xfId="12363"/>
    <cellStyle name="Calculation 4 2 18 2 2" xfId="12364"/>
    <cellStyle name="Calculation 4 2 18 2 3" xfId="12365"/>
    <cellStyle name="Calculation 4 2 18 3" xfId="12366"/>
    <cellStyle name="Calculation 4 2 18 3 2" xfId="12367"/>
    <cellStyle name="Calculation 4 2 18 4" xfId="12368"/>
    <cellStyle name="Calculation 4 2 18 5" xfId="12369"/>
    <cellStyle name="Calculation 4 2 19" xfId="12370"/>
    <cellStyle name="Calculation 4 2 19 2" xfId="12371"/>
    <cellStyle name="Calculation 4 2 19 2 2" xfId="12372"/>
    <cellStyle name="Calculation 4 2 19 2 3" xfId="12373"/>
    <cellStyle name="Calculation 4 2 19 3" xfId="12374"/>
    <cellStyle name="Calculation 4 2 19 3 2" xfId="12375"/>
    <cellStyle name="Calculation 4 2 19 4" xfId="12376"/>
    <cellStyle name="Calculation 4 2 19 5" xfId="12377"/>
    <cellStyle name="Calculation 4 2 2" xfId="12378"/>
    <cellStyle name="Calculation 4 2 2 2" xfId="12379"/>
    <cellStyle name="Calculation 4 2 2 2 2" xfId="12380"/>
    <cellStyle name="Calculation 4 2 2 2 3" xfId="12381"/>
    <cellStyle name="Calculation 4 2 2 3" xfId="12382"/>
    <cellStyle name="Calculation 4 2 2 3 2" xfId="12383"/>
    <cellStyle name="Calculation 4 2 2 4" xfId="12384"/>
    <cellStyle name="Calculation 4 2 2 5" xfId="12385"/>
    <cellStyle name="Calculation 4 2 20" xfId="12386"/>
    <cellStyle name="Calculation 4 2 20 2" xfId="12387"/>
    <cellStyle name="Calculation 4 2 20 2 2" xfId="12388"/>
    <cellStyle name="Calculation 4 2 20 2 3" xfId="12389"/>
    <cellStyle name="Calculation 4 2 20 3" xfId="12390"/>
    <cellStyle name="Calculation 4 2 20 4" xfId="12391"/>
    <cellStyle name="Calculation 4 2 20 5" xfId="12392"/>
    <cellStyle name="Calculation 4 2 21" xfId="12393"/>
    <cellStyle name="Calculation 4 2 21 2" xfId="12394"/>
    <cellStyle name="Calculation 4 2 22" xfId="12395"/>
    <cellStyle name="Calculation 4 2 22 2" xfId="12396"/>
    <cellStyle name="Calculation 4 2 3" xfId="12397"/>
    <cellStyle name="Calculation 4 2 3 2" xfId="12398"/>
    <cellStyle name="Calculation 4 2 3 2 2" xfId="12399"/>
    <cellStyle name="Calculation 4 2 3 2 3" xfId="12400"/>
    <cellStyle name="Calculation 4 2 3 3" xfId="12401"/>
    <cellStyle name="Calculation 4 2 3 3 2" xfId="12402"/>
    <cellStyle name="Calculation 4 2 3 4" xfId="12403"/>
    <cellStyle name="Calculation 4 2 3 5" xfId="12404"/>
    <cellStyle name="Calculation 4 2 4" xfId="12405"/>
    <cellStyle name="Calculation 4 2 4 2" xfId="12406"/>
    <cellStyle name="Calculation 4 2 4 2 2" xfId="12407"/>
    <cellStyle name="Calculation 4 2 4 2 3" xfId="12408"/>
    <cellStyle name="Calculation 4 2 4 3" xfId="12409"/>
    <cellStyle name="Calculation 4 2 4 3 2" xfId="12410"/>
    <cellStyle name="Calculation 4 2 4 4" xfId="12411"/>
    <cellStyle name="Calculation 4 2 4 5" xfId="12412"/>
    <cellStyle name="Calculation 4 2 5" xfId="12413"/>
    <cellStyle name="Calculation 4 2 5 2" xfId="12414"/>
    <cellStyle name="Calculation 4 2 5 2 2" xfId="12415"/>
    <cellStyle name="Calculation 4 2 5 2 3" xfId="12416"/>
    <cellStyle name="Calculation 4 2 5 3" xfId="12417"/>
    <cellStyle name="Calculation 4 2 5 3 2" xfId="12418"/>
    <cellStyle name="Calculation 4 2 5 4" xfId="12419"/>
    <cellStyle name="Calculation 4 2 5 5" xfId="12420"/>
    <cellStyle name="Calculation 4 2 6" xfId="12421"/>
    <cellStyle name="Calculation 4 2 6 2" xfId="12422"/>
    <cellStyle name="Calculation 4 2 6 2 2" xfId="12423"/>
    <cellStyle name="Calculation 4 2 6 2 3" xfId="12424"/>
    <cellStyle name="Calculation 4 2 6 3" xfId="12425"/>
    <cellStyle name="Calculation 4 2 6 3 2" xfId="12426"/>
    <cellStyle name="Calculation 4 2 6 4" xfId="12427"/>
    <cellStyle name="Calculation 4 2 6 5" xfId="12428"/>
    <cellStyle name="Calculation 4 2 7" xfId="12429"/>
    <cellStyle name="Calculation 4 2 7 2" xfId="12430"/>
    <cellStyle name="Calculation 4 2 7 2 2" xfId="12431"/>
    <cellStyle name="Calculation 4 2 7 2 3" xfId="12432"/>
    <cellStyle name="Calculation 4 2 7 3" xfId="12433"/>
    <cellStyle name="Calculation 4 2 7 3 2" xfId="12434"/>
    <cellStyle name="Calculation 4 2 7 4" xfId="12435"/>
    <cellStyle name="Calculation 4 2 7 5" xfId="12436"/>
    <cellStyle name="Calculation 4 2 8" xfId="12437"/>
    <cellStyle name="Calculation 4 2 8 2" xfId="12438"/>
    <cellStyle name="Calculation 4 2 8 2 2" xfId="12439"/>
    <cellStyle name="Calculation 4 2 8 2 3" xfId="12440"/>
    <cellStyle name="Calculation 4 2 8 3" xfId="12441"/>
    <cellStyle name="Calculation 4 2 8 3 2" xfId="12442"/>
    <cellStyle name="Calculation 4 2 8 4" xfId="12443"/>
    <cellStyle name="Calculation 4 2 8 5" xfId="12444"/>
    <cellStyle name="Calculation 4 2 9" xfId="12445"/>
    <cellStyle name="Calculation 4 2 9 2" xfId="12446"/>
    <cellStyle name="Calculation 4 2 9 2 2" xfId="12447"/>
    <cellStyle name="Calculation 4 2 9 2 3" xfId="12448"/>
    <cellStyle name="Calculation 4 2 9 3" xfId="12449"/>
    <cellStyle name="Calculation 4 2 9 3 2" xfId="12450"/>
    <cellStyle name="Calculation 4 2 9 4" xfId="12451"/>
    <cellStyle name="Calculation 4 2 9 5" xfId="12452"/>
    <cellStyle name="Calculation 4 20" xfId="12453"/>
    <cellStyle name="Calculation 4 20 2" xfId="12454"/>
    <cellStyle name="Calculation 4 20 2 2" xfId="12455"/>
    <cellStyle name="Calculation 4 20 2 3" xfId="12456"/>
    <cellStyle name="Calculation 4 20 3" xfId="12457"/>
    <cellStyle name="Calculation 4 20 3 2" xfId="12458"/>
    <cellStyle name="Calculation 4 20 4" xfId="12459"/>
    <cellStyle name="Calculation 4 20 5" xfId="12460"/>
    <cellStyle name="Calculation 4 21" xfId="12461"/>
    <cellStyle name="Calculation 4 21 2" xfId="12462"/>
    <cellStyle name="Calculation 4 21 2 2" xfId="12463"/>
    <cellStyle name="Calculation 4 21 2 3" xfId="12464"/>
    <cellStyle name="Calculation 4 21 3" xfId="12465"/>
    <cellStyle name="Calculation 4 21 3 2" xfId="12466"/>
    <cellStyle name="Calculation 4 21 4" xfId="12467"/>
    <cellStyle name="Calculation 4 21 5" xfId="12468"/>
    <cellStyle name="Calculation 4 22" xfId="12469"/>
    <cellStyle name="Calculation 4 22 2" xfId="12470"/>
    <cellStyle name="Calculation 4 22 2 2" xfId="12471"/>
    <cellStyle name="Calculation 4 22 2 3" xfId="12472"/>
    <cellStyle name="Calculation 4 22 3" xfId="12473"/>
    <cellStyle name="Calculation 4 22 3 2" xfId="12474"/>
    <cellStyle name="Calculation 4 22 4" xfId="12475"/>
    <cellStyle name="Calculation 4 22 5" xfId="12476"/>
    <cellStyle name="Calculation 4 23" xfId="12477"/>
    <cellStyle name="Calculation 4 23 2" xfId="12478"/>
    <cellStyle name="Calculation 4 24" xfId="12479"/>
    <cellStyle name="Calculation 4 24 2" xfId="12480"/>
    <cellStyle name="Calculation 4 25" xfId="12481"/>
    <cellStyle name="Calculation 4 3" xfId="12482"/>
    <cellStyle name="Calculation 4 3 10" xfId="12483"/>
    <cellStyle name="Calculation 4 3 10 2" xfId="12484"/>
    <cellStyle name="Calculation 4 3 10 2 2" xfId="12485"/>
    <cellStyle name="Calculation 4 3 10 2 3" xfId="12486"/>
    <cellStyle name="Calculation 4 3 10 3" xfId="12487"/>
    <cellStyle name="Calculation 4 3 10 3 2" xfId="12488"/>
    <cellStyle name="Calculation 4 3 10 4" xfId="12489"/>
    <cellStyle name="Calculation 4 3 10 5" xfId="12490"/>
    <cellStyle name="Calculation 4 3 11" xfId="12491"/>
    <cellStyle name="Calculation 4 3 11 2" xfId="12492"/>
    <cellStyle name="Calculation 4 3 11 2 2" xfId="12493"/>
    <cellStyle name="Calculation 4 3 11 2 3" xfId="12494"/>
    <cellStyle name="Calculation 4 3 11 3" xfId="12495"/>
    <cellStyle name="Calculation 4 3 11 3 2" xfId="12496"/>
    <cellStyle name="Calculation 4 3 11 4" xfId="12497"/>
    <cellStyle name="Calculation 4 3 11 5" xfId="12498"/>
    <cellStyle name="Calculation 4 3 12" xfId="12499"/>
    <cellStyle name="Calculation 4 3 12 2" xfId="12500"/>
    <cellStyle name="Calculation 4 3 12 2 2" xfId="12501"/>
    <cellStyle name="Calculation 4 3 12 2 3" xfId="12502"/>
    <cellStyle name="Calculation 4 3 12 3" xfId="12503"/>
    <cellStyle name="Calculation 4 3 12 3 2" xfId="12504"/>
    <cellStyle name="Calculation 4 3 12 4" xfId="12505"/>
    <cellStyle name="Calculation 4 3 12 5" xfId="12506"/>
    <cellStyle name="Calculation 4 3 13" xfId="12507"/>
    <cellStyle name="Calculation 4 3 13 2" xfId="12508"/>
    <cellStyle name="Calculation 4 3 13 2 2" xfId="12509"/>
    <cellStyle name="Calculation 4 3 13 2 3" xfId="12510"/>
    <cellStyle name="Calculation 4 3 13 3" xfId="12511"/>
    <cellStyle name="Calculation 4 3 13 3 2" xfId="12512"/>
    <cellStyle name="Calculation 4 3 13 4" xfId="12513"/>
    <cellStyle name="Calculation 4 3 13 5" xfId="12514"/>
    <cellStyle name="Calculation 4 3 14" xfId="12515"/>
    <cellStyle name="Calculation 4 3 14 2" xfId="12516"/>
    <cellStyle name="Calculation 4 3 14 2 2" xfId="12517"/>
    <cellStyle name="Calculation 4 3 14 2 3" xfId="12518"/>
    <cellStyle name="Calculation 4 3 14 3" xfId="12519"/>
    <cellStyle name="Calculation 4 3 14 3 2" xfId="12520"/>
    <cellStyle name="Calculation 4 3 14 4" xfId="12521"/>
    <cellStyle name="Calculation 4 3 14 5" xfId="12522"/>
    <cellStyle name="Calculation 4 3 15" xfId="12523"/>
    <cellStyle name="Calculation 4 3 15 2" xfId="12524"/>
    <cellStyle name="Calculation 4 3 15 2 2" xfId="12525"/>
    <cellStyle name="Calculation 4 3 15 2 3" xfId="12526"/>
    <cellStyle name="Calculation 4 3 15 3" xfId="12527"/>
    <cellStyle name="Calculation 4 3 15 3 2" xfId="12528"/>
    <cellStyle name="Calculation 4 3 15 4" xfId="12529"/>
    <cellStyle name="Calculation 4 3 15 5" xfId="12530"/>
    <cellStyle name="Calculation 4 3 16" xfId="12531"/>
    <cellStyle name="Calculation 4 3 16 2" xfId="12532"/>
    <cellStyle name="Calculation 4 3 16 2 2" xfId="12533"/>
    <cellStyle name="Calculation 4 3 16 2 3" xfId="12534"/>
    <cellStyle name="Calculation 4 3 16 3" xfId="12535"/>
    <cellStyle name="Calculation 4 3 16 3 2" xfId="12536"/>
    <cellStyle name="Calculation 4 3 16 4" xfId="12537"/>
    <cellStyle name="Calculation 4 3 16 5" xfId="12538"/>
    <cellStyle name="Calculation 4 3 17" xfId="12539"/>
    <cellStyle name="Calculation 4 3 17 2" xfId="12540"/>
    <cellStyle name="Calculation 4 3 17 2 2" xfId="12541"/>
    <cellStyle name="Calculation 4 3 17 2 3" xfId="12542"/>
    <cellStyle name="Calculation 4 3 17 3" xfId="12543"/>
    <cellStyle name="Calculation 4 3 17 3 2" xfId="12544"/>
    <cellStyle name="Calculation 4 3 17 4" xfId="12545"/>
    <cellStyle name="Calculation 4 3 17 5" xfId="12546"/>
    <cellStyle name="Calculation 4 3 18" xfId="12547"/>
    <cellStyle name="Calculation 4 3 18 2" xfId="12548"/>
    <cellStyle name="Calculation 4 3 18 2 2" xfId="12549"/>
    <cellStyle name="Calculation 4 3 18 2 3" xfId="12550"/>
    <cellStyle name="Calculation 4 3 18 3" xfId="12551"/>
    <cellStyle name="Calculation 4 3 18 3 2" xfId="12552"/>
    <cellStyle name="Calculation 4 3 18 4" xfId="12553"/>
    <cellStyle name="Calculation 4 3 18 5" xfId="12554"/>
    <cellStyle name="Calculation 4 3 19" xfId="12555"/>
    <cellStyle name="Calculation 4 3 19 2" xfId="12556"/>
    <cellStyle name="Calculation 4 3 19 2 2" xfId="12557"/>
    <cellStyle name="Calculation 4 3 19 2 3" xfId="12558"/>
    <cellStyle name="Calculation 4 3 19 3" xfId="12559"/>
    <cellStyle name="Calculation 4 3 19 3 2" xfId="12560"/>
    <cellStyle name="Calculation 4 3 19 4" xfId="12561"/>
    <cellStyle name="Calculation 4 3 19 5" xfId="12562"/>
    <cellStyle name="Calculation 4 3 2" xfId="12563"/>
    <cellStyle name="Calculation 4 3 2 2" xfId="12564"/>
    <cellStyle name="Calculation 4 3 2 2 2" xfId="12565"/>
    <cellStyle name="Calculation 4 3 2 2 3" xfId="12566"/>
    <cellStyle name="Calculation 4 3 2 3" xfId="12567"/>
    <cellStyle name="Calculation 4 3 2 3 2" xfId="12568"/>
    <cellStyle name="Calculation 4 3 2 4" xfId="12569"/>
    <cellStyle name="Calculation 4 3 2 5" xfId="12570"/>
    <cellStyle name="Calculation 4 3 20" xfId="12571"/>
    <cellStyle name="Calculation 4 3 20 2" xfId="12572"/>
    <cellStyle name="Calculation 4 3 20 2 2" xfId="12573"/>
    <cellStyle name="Calculation 4 3 20 2 3" xfId="12574"/>
    <cellStyle name="Calculation 4 3 20 3" xfId="12575"/>
    <cellStyle name="Calculation 4 3 20 4" xfId="12576"/>
    <cellStyle name="Calculation 4 3 20 5" xfId="12577"/>
    <cellStyle name="Calculation 4 3 21" xfId="12578"/>
    <cellStyle name="Calculation 4 3 21 2" xfId="12579"/>
    <cellStyle name="Calculation 4 3 22" xfId="12580"/>
    <cellStyle name="Calculation 4 3 22 2" xfId="12581"/>
    <cellStyle name="Calculation 4 3 3" xfId="12582"/>
    <cellStyle name="Calculation 4 3 3 2" xfId="12583"/>
    <cellStyle name="Calculation 4 3 3 2 2" xfId="12584"/>
    <cellStyle name="Calculation 4 3 3 2 3" xfId="12585"/>
    <cellStyle name="Calculation 4 3 3 3" xfId="12586"/>
    <cellStyle name="Calculation 4 3 3 3 2" xfId="12587"/>
    <cellStyle name="Calculation 4 3 3 4" xfId="12588"/>
    <cellStyle name="Calculation 4 3 3 5" xfId="12589"/>
    <cellStyle name="Calculation 4 3 4" xfId="12590"/>
    <cellStyle name="Calculation 4 3 4 2" xfId="12591"/>
    <cellStyle name="Calculation 4 3 4 2 2" xfId="12592"/>
    <cellStyle name="Calculation 4 3 4 2 3" xfId="12593"/>
    <cellStyle name="Calculation 4 3 4 3" xfId="12594"/>
    <cellStyle name="Calculation 4 3 4 3 2" xfId="12595"/>
    <cellStyle name="Calculation 4 3 4 4" xfId="12596"/>
    <cellStyle name="Calculation 4 3 4 5" xfId="12597"/>
    <cellStyle name="Calculation 4 3 5" xfId="12598"/>
    <cellStyle name="Calculation 4 3 5 2" xfId="12599"/>
    <cellStyle name="Calculation 4 3 5 2 2" xfId="12600"/>
    <cellStyle name="Calculation 4 3 5 2 3" xfId="12601"/>
    <cellStyle name="Calculation 4 3 5 3" xfId="12602"/>
    <cellStyle name="Calculation 4 3 5 3 2" xfId="12603"/>
    <cellStyle name="Calculation 4 3 5 4" xfId="12604"/>
    <cellStyle name="Calculation 4 3 5 5" xfId="12605"/>
    <cellStyle name="Calculation 4 3 6" xfId="12606"/>
    <cellStyle name="Calculation 4 3 6 2" xfId="12607"/>
    <cellStyle name="Calculation 4 3 6 2 2" xfId="12608"/>
    <cellStyle name="Calculation 4 3 6 2 3" xfId="12609"/>
    <cellStyle name="Calculation 4 3 6 3" xfId="12610"/>
    <cellStyle name="Calculation 4 3 6 3 2" xfId="12611"/>
    <cellStyle name="Calculation 4 3 6 4" xfId="12612"/>
    <cellStyle name="Calculation 4 3 6 5" xfId="12613"/>
    <cellStyle name="Calculation 4 3 7" xfId="12614"/>
    <cellStyle name="Calculation 4 3 7 2" xfId="12615"/>
    <cellStyle name="Calculation 4 3 7 2 2" xfId="12616"/>
    <cellStyle name="Calculation 4 3 7 2 3" xfId="12617"/>
    <cellStyle name="Calculation 4 3 7 3" xfId="12618"/>
    <cellStyle name="Calculation 4 3 7 3 2" xfId="12619"/>
    <cellStyle name="Calculation 4 3 7 4" xfId="12620"/>
    <cellStyle name="Calculation 4 3 7 5" xfId="12621"/>
    <cellStyle name="Calculation 4 3 8" xfId="12622"/>
    <cellStyle name="Calculation 4 3 8 2" xfId="12623"/>
    <cellStyle name="Calculation 4 3 8 2 2" xfId="12624"/>
    <cellStyle name="Calculation 4 3 8 2 3" xfId="12625"/>
    <cellStyle name="Calculation 4 3 8 3" xfId="12626"/>
    <cellStyle name="Calculation 4 3 8 3 2" xfId="12627"/>
    <cellStyle name="Calculation 4 3 8 4" xfId="12628"/>
    <cellStyle name="Calculation 4 3 8 5" xfId="12629"/>
    <cellStyle name="Calculation 4 3 9" xfId="12630"/>
    <cellStyle name="Calculation 4 3 9 2" xfId="12631"/>
    <cellStyle name="Calculation 4 3 9 2 2" xfId="12632"/>
    <cellStyle name="Calculation 4 3 9 2 3" xfId="12633"/>
    <cellStyle name="Calculation 4 3 9 3" xfId="12634"/>
    <cellStyle name="Calculation 4 3 9 3 2" xfId="12635"/>
    <cellStyle name="Calculation 4 3 9 4" xfId="12636"/>
    <cellStyle name="Calculation 4 3 9 5" xfId="12637"/>
    <cellStyle name="Calculation 4 4" xfId="12638"/>
    <cellStyle name="Calculation 4 4 2" xfId="12639"/>
    <cellStyle name="Calculation 4 4 2 2" xfId="12640"/>
    <cellStyle name="Calculation 4 4 3" xfId="12641"/>
    <cellStyle name="Calculation 4 4 3 2" xfId="12642"/>
    <cellStyle name="Calculation 4 5" xfId="12643"/>
    <cellStyle name="Calculation 4 5 2" xfId="12644"/>
    <cellStyle name="Calculation 4 5 2 2" xfId="12645"/>
    <cellStyle name="Calculation 4 5 2 3" xfId="12646"/>
    <cellStyle name="Calculation 4 5 3" xfId="12647"/>
    <cellStyle name="Calculation 4 5 3 2" xfId="12648"/>
    <cellStyle name="Calculation 4 5 4" xfId="12649"/>
    <cellStyle name="Calculation 4 5 5" xfId="12650"/>
    <cellStyle name="Calculation 4 6" xfId="12651"/>
    <cellStyle name="Calculation 4 6 2" xfId="12652"/>
    <cellStyle name="Calculation 4 6 2 2" xfId="12653"/>
    <cellStyle name="Calculation 4 6 2 3" xfId="12654"/>
    <cellStyle name="Calculation 4 6 3" xfId="12655"/>
    <cellStyle name="Calculation 4 6 3 2" xfId="12656"/>
    <cellStyle name="Calculation 4 6 4" xfId="12657"/>
    <cellStyle name="Calculation 4 6 5" xfId="12658"/>
    <cellStyle name="Calculation 4 7" xfId="12659"/>
    <cellStyle name="Calculation 4 7 2" xfId="12660"/>
    <cellStyle name="Calculation 4 7 2 2" xfId="12661"/>
    <cellStyle name="Calculation 4 7 2 3" xfId="12662"/>
    <cellStyle name="Calculation 4 7 3" xfId="12663"/>
    <cellStyle name="Calculation 4 7 3 2" xfId="12664"/>
    <cellStyle name="Calculation 4 7 4" xfId="12665"/>
    <cellStyle name="Calculation 4 7 5" xfId="12666"/>
    <cellStyle name="Calculation 4 8" xfId="12667"/>
    <cellStyle name="Calculation 4 8 2" xfId="12668"/>
    <cellStyle name="Calculation 4 8 2 2" xfId="12669"/>
    <cellStyle name="Calculation 4 8 2 3" xfId="12670"/>
    <cellStyle name="Calculation 4 8 3" xfId="12671"/>
    <cellStyle name="Calculation 4 8 3 2" xfId="12672"/>
    <cellStyle name="Calculation 4 8 4" xfId="12673"/>
    <cellStyle name="Calculation 4 8 5" xfId="12674"/>
    <cellStyle name="Calculation 4 9" xfId="12675"/>
    <cellStyle name="Calculation 4 9 2" xfId="12676"/>
    <cellStyle name="Calculation 4 9 2 2" xfId="12677"/>
    <cellStyle name="Calculation 4 9 2 3" xfId="12678"/>
    <cellStyle name="Calculation 4 9 3" xfId="12679"/>
    <cellStyle name="Calculation 4 9 3 2" xfId="12680"/>
    <cellStyle name="Calculation 4 9 4" xfId="12681"/>
    <cellStyle name="Calculation 4 9 5" xfId="12682"/>
    <cellStyle name="Calculation 40" xfId="12683"/>
    <cellStyle name="Calculation 41" xfId="12684"/>
    <cellStyle name="Calculation 42" xfId="12685"/>
    <cellStyle name="Calculation 43" xfId="12686"/>
    <cellStyle name="Calculation 44" xfId="12687"/>
    <cellStyle name="Calculation 45" xfId="12688"/>
    <cellStyle name="Calculation 46" xfId="12689"/>
    <cellStyle name="Calculation 47" xfId="12690"/>
    <cellStyle name="Calculation 48" xfId="12691"/>
    <cellStyle name="Calculation 49" xfId="12692"/>
    <cellStyle name="Calculation 5" xfId="12693"/>
    <cellStyle name="Calculation 5 10" xfId="12694"/>
    <cellStyle name="Calculation 5 10 2" xfId="12695"/>
    <cellStyle name="Calculation 5 10 2 2" xfId="12696"/>
    <cellStyle name="Calculation 5 10 2 3" xfId="12697"/>
    <cellStyle name="Calculation 5 10 3" xfId="12698"/>
    <cellStyle name="Calculation 5 10 3 2" xfId="12699"/>
    <cellStyle name="Calculation 5 10 4" xfId="12700"/>
    <cellStyle name="Calculation 5 10 5" xfId="12701"/>
    <cellStyle name="Calculation 5 11" xfId="12702"/>
    <cellStyle name="Calculation 5 11 2" xfId="12703"/>
    <cellStyle name="Calculation 5 11 2 2" xfId="12704"/>
    <cellStyle name="Calculation 5 11 2 3" xfId="12705"/>
    <cellStyle name="Calculation 5 11 3" xfId="12706"/>
    <cellStyle name="Calculation 5 11 3 2" xfId="12707"/>
    <cellStyle name="Calculation 5 11 4" xfId="12708"/>
    <cellStyle name="Calculation 5 11 5" xfId="12709"/>
    <cellStyle name="Calculation 5 12" xfId="12710"/>
    <cellStyle name="Calculation 5 12 2" xfId="12711"/>
    <cellStyle name="Calculation 5 12 2 2" xfId="12712"/>
    <cellStyle name="Calculation 5 12 2 3" xfId="12713"/>
    <cellStyle name="Calculation 5 12 3" xfId="12714"/>
    <cellStyle name="Calculation 5 12 3 2" xfId="12715"/>
    <cellStyle name="Calculation 5 12 4" xfId="12716"/>
    <cellStyle name="Calculation 5 12 5" xfId="12717"/>
    <cellStyle name="Calculation 5 13" xfId="12718"/>
    <cellStyle name="Calculation 5 13 2" xfId="12719"/>
    <cellStyle name="Calculation 5 13 2 2" xfId="12720"/>
    <cellStyle name="Calculation 5 13 2 3" xfId="12721"/>
    <cellStyle name="Calculation 5 13 3" xfId="12722"/>
    <cellStyle name="Calculation 5 13 3 2" xfId="12723"/>
    <cellStyle name="Calculation 5 13 4" xfId="12724"/>
    <cellStyle name="Calculation 5 13 5" xfId="12725"/>
    <cellStyle name="Calculation 5 14" xfId="12726"/>
    <cellStyle name="Calculation 5 14 2" xfId="12727"/>
    <cellStyle name="Calculation 5 14 2 2" xfId="12728"/>
    <cellStyle name="Calculation 5 14 2 3" xfId="12729"/>
    <cellStyle name="Calculation 5 14 3" xfId="12730"/>
    <cellStyle name="Calculation 5 14 3 2" xfId="12731"/>
    <cellStyle name="Calculation 5 14 4" xfId="12732"/>
    <cellStyle name="Calculation 5 14 5" xfId="12733"/>
    <cellStyle name="Calculation 5 15" xfId="12734"/>
    <cellStyle name="Calculation 5 15 2" xfId="12735"/>
    <cellStyle name="Calculation 5 15 2 2" xfId="12736"/>
    <cellStyle name="Calculation 5 15 2 3" xfId="12737"/>
    <cellStyle name="Calculation 5 15 3" xfId="12738"/>
    <cellStyle name="Calculation 5 15 3 2" xfId="12739"/>
    <cellStyle name="Calculation 5 15 4" xfId="12740"/>
    <cellStyle name="Calculation 5 15 5" xfId="12741"/>
    <cellStyle name="Calculation 5 16" xfId="12742"/>
    <cellStyle name="Calculation 5 16 2" xfId="12743"/>
    <cellStyle name="Calculation 5 16 2 2" xfId="12744"/>
    <cellStyle name="Calculation 5 16 2 3" xfId="12745"/>
    <cellStyle name="Calculation 5 16 3" xfId="12746"/>
    <cellStyle name="Calculation 5 16 3 2" xfId="12747"/>
    <cellStyle name="Calculation 5 16 4" xfId="12748"/>
    <cellStyle name="Calculation 5 16 5" xfId="12749"/>
    <cellStyle name="Calculation 5 17" xfId="12750"/>
    <cellStyle name="Calculation 5 17 2" xfId="12751"/>
    <cellStyle name="Calculation 5 17 2 2" xfId="12752"/>
    <cellStyle name="Calculation 5 17 2 3" xfId="12753"/>
    <cellStyle name="Calculation 5 17 3" xfId="12754"/>
    <cellStyle name="Calculation 5 17 3 2" xfId="12755"/>
    <cellStyle name="Calculation 5 17 4" xfId="12756"/>
    <cellStyle name="Calculation 5 17 5" xfId="12757"/>
    <cellStyle name="Calculation 5 18" xfId="12758"/>
    <cellStyle name="Calculation 5 18 2" xfId="12759"/>
    <cellStyle name="Calculation 5 18 2 2" xfId="12760"/>
    <cellStyle name="Calculation 5 18 2 3" xfId="12761"/>
    <cellStyle name="Calculation 5 18 3" xfId="12762"/>
    <cellStyle name="Calculation 5 18 3 2" xfId="12763"/>
    <cellStyle name="Calculation 5 18 4" xfId="12764"/>
    <cellStyle name="Calculation 5 18 5" xfId="12765"/>
    <cellStyle name="Calculation 5 19" xfId="12766"/>
    <cellStyle name="Calculation 5 19 2" xfId="12767"/>
    <cellStyle name="Calculation 5 19 2 2" xfId="12768"/>
    <cellStyle name="Calculation 5 19 2 3" xfId="12769"/>
    <cellStyle name="Calculation 5 19 3" xfId="12770"/>
    <cellStyle name="Calculation 5 19 3 2" xfId="12771"/>
    <cellStyle name="Calculation 5 19 4" xfId="12772"/>
    <cellStyle name="Calculation 5 19 5" xfId="12773"/>
    <cellStyle name="Calculation 5 2" xfId="12774"/>
    <cellStyle name="Calculation 5 2 10" xfId="12775"/>
    <cellStyle name="Calculation 5 2 10 2" xfId="12776"/>
    <cellStyle name="Calculation 5 2 10 2 2" xfId="12777"/>
    <cellStyle name="Calculation 5 2 10 2 3" xfId="12778"/>
    <cellStyle name="Calculation 5 2 10 3" xfId="12779"/>
    <cellStyle name="Calculation 5 2 10 3 2" xfId="12780"/>
    <cellStyle name="Calculation 5 2 10 4" xfId="12781"/>
    <cellStyle name="Calculation 5 2 10 5" xfId="12782"/>
    <cellStyle name="Calculation 5 2 11" xfId="12783"/>
    <cellStyle name="Calculation 5 2 11 2" xfId="12784"/>
    <cellStyle name="Calculation 5 2 11 2 2" xfId="12785"/>
    <cellStyle name="Calculation 5 2 11 2 3" xfId="12786"/>
    <cellStyle name="Calculation 5 2 11 3" xfId="12787"/>
    <cellStyle name="Calculation 5 2 11 3 2" xfId="12788"/>
    <cellStyle name="Calculation 5 2 11 4" xfId="12789"/>
    <cellStyle name="Calculation 5 2 11 5" xfId="12790"/>
    <cellStyle name="Calculation 5 2 12" xfId="12791"/>
    <cellStyle name="Calculation 5 2 12 2" xfId="12792"/>
    <cellStyle name="Calculation 5 2 12 2 2" xfId="12793"/>
    <cellStyle name="Calculation 5 2 12 2 3" xfId="12794"/>
    <cellStyle name="Calculation 5 2 12 3" xfId="12795"/>
    <cellStyle name="Calculation 5 2 12 3 2" xfId="12796"/>
    <cellStyle name="Calculation 5 2 12 4" xfId="12797"/>
    <cellStyle name="Calculation 5 2 12 5" xfId="12798"/>
    <cellStyle name="Calculation 5 2 13" xfId="12799"/>
    <cellStyle name="Calculation 5 2 13 2" xfId="12800"/>
    <cellStyle name="Calculation 5 2 13 2 2" xfId="12801"/>
    <cellStyle name="Calculation 5 2 13 2 3" xfId="12802"/>
    <cellStyle name="Calculation 5 2 13 3" xfId="12803"/>
    <cellStyle name="Calculation 5 2 13 3 2" xfId="12804"/>
    <cellStyle name="Calculation 5 2 13 4" xfId="12805"/>
    <cellStyle name="Calculation 5 2 13 5" xfId="12806"/>
    <cellStyle name="Calculation 5 2 14" xfId="12807"/>
    <cellStyle name="Calculation 5 2 14 2" xfId="12808"/>
    <cellStyle name="Calculation 5 2 14 2 2" xfId="12809"/>
    <cellStyle name="Calculation 5 2 14 2 3" xfId="12810"/>
    <cellStyle name="Calculation 5 2 14 3" xfId="12811"/>
    <cellStyle name="Calculation 5 2 14 3 2" xfId="12812"/>
    <cellStyle name="Calculation 5 2 14 4" xfId="12813"/>
    <cellStyle name="Calculation 5 2 14 5" xfId="12814"/>
    <cellStyle name="Calculation 5 2 15" xfId="12815"/>
    <cellStyle name="Calculation 5 2 15 2" xfId="12816"/>
    <cellStyle name="Calculation 5 2 15 2 2" xfId="12817"/>
    <cellStyle name="Calculation 5 2 15 2 3" xfId="12818"/>
    <cellStyle name="Calculation 5 2 15 3" xfId="12819"/>
    <cellStyle name="Calculation 5 2 15 3 2" xfId="12820"/>
    <cellStyle name="Calculation 5 2 15 4" xfId="12821"/>
    <cellStyle name="Calculation 5 2 15 5" xfId="12822"/>
    <cellStyle name="Calculation 5 2 16" xfId="12823"/>
    <cellStyle name="Calculation 5 2 16 2" xfId="12824"/>
    <cellStyle name="Calculation 5 2 16 2 2" xfId="12825"/>
    <cellStyle name="Calculation 5 2 16 2 3" xfId="12826"/>
    <cellStyle name="Calculation 5 2 16 3" xfId="12827"/>
    <cellStyle name="Calculation 5 2 16 3 2" xfId="12828"/>
    <cellStyle name="Calculation 5 2 16 4" xfId="12829"/>
    <cellStyle name="Calculation 5 2 16 5" xfId="12830"/>
    <cellStyle name="Calculation 5 2 17" xfId="12831"/>
    <cellStyle name="Calculation 5 2 17 2" xfId="12832"/>
    <cellStyle name="Calculation 5 2 17 2 2" xfId="12833"/>
    <cellStyle name="Calculation 5 2 17 2 3" xfId="12834"/>
    <cellStyle name="Calculation 5 2 17 3" xfId="12835"/>
    <cellStyle name="Calculation 5 2 17 3 2" xfId="12836"/>
    <cellStyle name="Calculation 5 2 17 4" xfId="12837"/>
    <cellStyle name="Calculation 5 2 17 5" xfId="12838"/>
    <cellStyle name="Calculation 5 2 18" xfId="12839"/>
    <cellStyle name="Calculation 5 2 18 2" xfId="12840"/>
    <cellStyle name="Calculation 5 2 18 2 2" xfId="12841"/>
    <cellStyle name="Calculation 5 2 18 2 3" xfId="12842"/>
    <cellStyle name="Calculation 5 2 18 3" xfId="12843"/>
    <cellStyle name="Calculation 5 2 18 3 2" xfId="12844"/>
    <cellStyle name="Calculation 5 2 18 4" xfId="12845"/>
    <cellStyle name="Calculation 5 2 18 5" xfId="12846"/>
    <cellStyle name="Calculation 5 2 19" xfId="12847"/>
    <cellStyle name="Calculation 5 2 19 2" xfId="12848"/>
    <cellStyle name="Calculation 5 2 19 2 2" xfId="12849"/>
    <cellStyle name="Calculation 5 2 19 2 3" xfId="12850"/>
    <cellStyle name="Calculation 5 2 19 3" xfId="12851"/>
    <cellStyle name="Calculation 5 2 19 3 2" xfId="12852"/>
    <cellStyle name="Calculation 5 2 19 4" xfId="12853"/>
    <cellStyle name="Calculation 5 2 19 5" xfId="12854"/>
    <cellStyle name="Calculation 5 2 2" xfId="12855"/>
    <cellStyle name="Calculation 5 2 2 2" xfId="12856"/>
    <cellStyle name="Calculation 5 2 2 2 2" xfId="12857"/>
    <cellStyle name="Calculation 5 2 2 2 3" xfId="12858"/>
    <cellStyle name="Calculation 5 2 2 3" xfId="12859"/>
    <cellStyle name="Calculation 5 2 2 3 2" xfId="12860"/>
    <cellStyle name="Calculation 5 2 2 4" xfId="12861"/>
    <cellStyle name="Calculation 5 2 2 5" xfId="12862"/>
    <cellStyle name="Calculation 5 2 20" xfId="12863"/>
    <cellStyle name="Calculation 5 2 20 2" xfId="12864"/>
    <cellStyle name="Calculation 5 2 20 2 2" xfId="12865"/>
    <cellStyle name="Calculation 5 2 20 2 3" xfId="12866"/>
    <cellStyle name="Calculation 5 2 20 3" xfId="12867"/>
    <cellStyle name="Calculation 5 2 20 4" xfId="12868"/>
    <cellStyle name="Calculation 5 2 20 5" xfId="12869"/>
    <cellStyle name="Calculation 5 2 21" xfId="12870"/>
    <cellStyle name="Calculation 5 2 21 2" xfId="12871"/>
    <cellStyle name="Calculation 5 2 22" xfId="12872"/>
    <cellStyle name="Calculation 5 2 22 2" xfId="12873"/>
    <cellStyle name="Calculation 5 2 3" xfId="12874"/>
    <cellStyle name="Calculation 5 2 3 2" xfId="12875"/>
    <cellStyle name="Calculation 5 2 3 2 2" xfId="12876"/>
    <cellStyle name="Calculation 5 2 3 2 3" xfId="12877"/>
    <cellStyle name="Calculation 5 2 3 3" xfId="12878"/>
    <cellStyle name="Calculation 5 2 3 3 2" xfId="12879"/>
    <cellStyle name="Calculation 5 2 3 4" xfId="12880"/>
    <cellStyle name="Calculation 5 2 3 5" xfId="12881"/>
    <cellStyle name="Calculation 5 2 4" xfId="12882"/>
    <cellStyle name="Calculation 5 2 4 2" xfId="12883"/>
    <cellStyle name="Calculation 5 2 4 2 2" xfId="12884"/>
    <cellStyle name="Calculation 5 2 4 2 3" xfId="12885"/>
    <cellStyle name="Calculation 5 2 4 3" xfId="12886"/>
    <cellStyle name="Calculation 5 2 4 3 2" xfId="12887"/>
    <cellStyle name="Calculation 5 2 4 4" xfId="12888"/>
    <cellStyle name="Calculation 5 2 4 5" xfId="12889"/>
    <cellStyle name="Calculation 5 2 5" xfId="12890"/>
    <cellStyle name="Calculation 5 2 5 2" xfId="12891"/>
    <cellStyle name="Calculation 5 2 5 2 2" xfId="12892"/>
    <cellStyle name="Calculation 5 2 5 2 3" xfId="12893"/>
    <cellStyle name="Calculation 5 2 5 3" xfId="12894"/>
    <cellStyle name="Calculation 5 2 5 3 2" xfId="12895"/>
    <cellStyle name="Calculation 5 2 5 4" xfId="12896"/>
    <cellStyle name="Calculation 5 2 5 5" xfId="12897"/>
    <cellStyle name="Calculation 5 2 6" xfId="12898"/>
    <cellStyle name="Calculation 5 2 6 2" xfId="12899"/>
    <cellStyle name="Calculation 5 2 6 2 2" xfId="12900"/>
    <cellStyle name="Calculation 5 2 6 2 3" xfId="12901"/>
    <cellStyle name="Calculation 5 2 6 3" xfId="12902"/>
    <cellStyle name="Calculation 5 2 6 3 2" xfId="12903"/>
    <cellStyle name="Calculation 5 2 6 4" xfId="12904"/>
    <cellStyle name="Calculation 5 2 6 5" xfId="12905"/>
    <cellStyle name="Calculation 5 2 7" xfId="12906"/>
    <cellStyle name="Calculation 5 2 7 2" xfId="12907"/>
    <cellStyle name="Calculation 5 2 7 2 2" xfId="12908"/>
    <cellStyle name="Calculation 5 2 7 2 3" xfId="12909"/>
    <cellStyle name="Calculation 5 2 7 3" xfId="12910"/>
    <cellStyle name="Calculation 5 2 7 3 2" xfId="12911"/>
    <cellStyle name="Calculation 5 2 7 4" xfId="12912"/>
    <cellStyle name="Calculation 5 2 7 5" xfId="12913"/>
    <cellStyle name="Calculation 5 2 8" xfId="12914"/>
    <cellStyle name="Calculation 5 2 8 2" xfId="12915"/>
    <cellStyle name="Calculation 5 2 8 2 2" xfId="12916"/>
    <cellStyle name="Calculation 5 2 8 2 3" xfId="12917"/>
    <cellStyle name="Calculation 5 2 8 3" xfId="12918"/>
    <cellStyle name="Calculation 5 2 8 3 2" xfId="12919"/>
    <cellStyle name="Calculation 5 2 8 4" xfId="12920"/>
    <cellStyle name="Calculation 5 2 8 5" xfId="12921"/>
    <cellStyle name="Calculation 5 2 9" xfId="12922"/>
    <cellStyle name="Calculation 5 2 9 2" xfId="12923"/>
    <cellStyle name="Calculation 5 2 9 2 2" xfId="12924"/>
    <cellStyle name="Calculation 5 2 9 2 3" xfId="12925"/>
    <cellStyle name="Calculation 5 2 9 3" xfId="12926"/>
    <cellStyle name="Calculation 5 2 9 3 2" xfId="12927"/>
    <cellStyle name="Calculation 5 2 9 4" xfId="12928"/>
    <cellStyle name="Calculation 5 2 9 5" xfId="12929"/>
    <cellStyle name="Calculation 5 20" xfId="12930"/>
    <cellStyle name="Calculation 5 20 2" xfId="12931"/>
    <cellStyle name="Calculation 5 20 2 2" xfId="12932"/>
    <cellStyle name="Calculation 5 20 2 3" xfId="12933"/>
    <cellStyle name="Calculation 5 20 3" xfId="12934"/>
    <cellStyle name="Calculation 5 20 3 2" xfId="12935"/>
    <cellStyle name="Calculation 5 20 4" xfId="12936"/>
    <cellStyle name="Calculation 5 20 5" xfId="12937"/>
    <cellStyle name="Calculation 5 21" xfId="12938"/>
    <cellStyle name="Calculation 5 21 2" xfId="12939"/>
    <cellStyle name="Calculation 5 21 2 2" xfId="12940"/>
    <cellStyle name="Calculation 5 21 2 3" xfId="12941"/>
    <cellStyle name="Calculation 5 21 3" xfId="12942"/>
    <cellStyle name="Calculation 5 21 3 2" xfId="12943"/>
    <cellStyle name="Calculation 5 21 4" xfId="12944"/>
    <cellStyle name="Calculation 5 21 5" xfId="12945"/>
    <cellStyle name="Calculation 5 22" xfId="12946"/>
    <cellStyle name="Calculation 5 22 2" xfId="12947"/>
    <cellStyle name="Calculation 5 22 2 2" xfId="12948"/>
    <cellStyle name="Calculation 5 22 2 3" xfId="12949"/>
    <cellStyle name="Calculation 5 22 3" xfId="12950"/>
    <cellStyle name="Calculation 5 22 3 2" xfId="12951"/>
    <cellStyle name="Calculation 5 22 4" xfId="12952"/>
    <cellStyle name="Calculation 5 22 5" xfId="12953"/>
    <cellStyle name="Calculation 5 23" xfId="12954"/>
    <cellStyle name="Calculation 5 23 2" xfId="12955"/>
    <cellStyle name="Calculation 5 24" xfId="12956"/>
    <cellStyle name="Calculation 5 24 2" xfId="12957"/>
    <cellStyle name="Calculation 5 25" xfId="12958"/>
    <cellStyle name="Calculation 5 3" xfId="12959"/>
    <cellStyle name="Calculation 5 3 10" xfId="12960"/>
    <cellStyle name="Calculation 5 3 10 2" xfId="12961"/>
    <cellStyle name="Calculation 5 3 10 2 2" xfId="12962"/>
    <cellStyle name="Calculation 5 3 10 2 3" xfId="12963"/>
    <cellStyle name="Calculation 5 3 10 3" xfId="12964"/>
    <cellStyle name="Calculation 5 3 10 3 2" xfId="12965"/>
    <cellStyle name="Calculation 5 3 10 4" xfId="12966"/>
    <cellStyle name="Calculation 5 3 10 5" xfId="12967"/>
    <cellStyle name="Calculation 5 3 11" xfId="12968"/>
    <cellStyle name="Calculation 5 3 11 2" xfId="12969"/>
    <cellStyle name="Calculation 5 3 11 2 2" xfId="12970"/>
    <cellStyle name="Calculation 5 3 11 2 3" xfId="12971"/>
    <cellStyle name="Calculation 5 3 11 3" xfId="12972"/>
    <cellStyle name="Calculation 5 3 11 3 2" xfId="12973"/>
    <cellStyle name="Calculation 5 3 11 4" xfId="12974"/>
    <cellStyle name="Calculation 5 3 11 5" xfId="12975"/>
    <cellStyle name="Calculation 5 3 12" xfId="12976"/>
    <cellStyle name="Calculation 5 3 12 2" xfId="12977"/>
    <cellStyle name="Calculation 5 3 12 2 2" xfId="12978"/>
    <cellStyle name="Calculation 5 3 12 2 3" xfId="12979"/>
    <cellStyle name="Calculation 5 3 12 3" xfId="12980"/>
    <cellStyle name="Calculation 5 3 12 3 2" xfId="12981"/>
    <cellStyle name="Calculation 5 3 12 4" xfId="12982"/>
    <cellStyle name="Calculation 5 3 12 5" xfId="12983"/>
    <cellStyle name="Calculation 5 3 13" xfId="12984"/>
    <cellStyle name="Calculation 5 3 13 2" xfId="12985"/>
    <cellStyle name="Calculation 5 3 13 2 2" xfId="12986"/>
    <cellStyle name="Calculation 5 3 13 2 3" xfId="12987"/>
    <cellStyle name="Calculation 5 3 13 3" xfId="12988"/>
    <cellStyle name="Calculation 5 3 13 3 2" xfId="12989"/>
    <cellStyle name="Calculation 5 3 13 4" xfId="12990"/>
    <cellStyle name="Calculation 5 3 13 5" xfId="12991"/>
    <cellStyle name="Calculation 5 3 14" xfId="12992"/>
    <cellStyle name="Calculation 5 3 14 2" xfId="12993"/>
    <cellStyle name="Calculation 5 3 14 2 2" xfId="12994"/>
    <cellStyle name="Calculation 5 3 14 2 3" xfId="12995"/>
    <cellStyle name="Calculation 5 3 14 3" xfId="12996"/>
    <cellStyle name="Calculation 5 3 14 3 2" xfId="12997"/>
    <cellStyle name="Calculation 5 3 14 4" xfId="12998"/>
    <cellStyle name="Calculation 5 3 14 5" xfId="12999"/>
    <cellStyle name="Calculation 5 3 15" xfId="13000"/>
    <cellStyle name="Calculation 5 3 15 2" xfId="13001"/>
    <cellStyle name="Calculation 5 3 15 2 2" xfId="13002"/>
    <cellStyle name="Calculation 5 3 15 2 3" xfId="13003"/>
    <cellStyle name="Calculation 5 3 15 3" xfId="13004"/>
    <cellStyle name="Calculation 5 3 15 3 2" xfId="13005"/>
    <cellStyle name="Calculation 5 3 15 4" xfId="13006"/>
    <cellStyle name="Calculation 5 3 15 5" xfId="13007"/>
    <cellStyle name="Calculation 5 3 16" xfId="13008"/>
    <cellStyle name="Calculation 5 3 16 2" xfId="13009"/>
    <cellStyle name="Calculation 5 3 16 2 2" xfId="13010"/>
    <cellStyle name="Calculation 5 3 16 2 3" xfId="13011"/>
    <cellStyle name="Calculation 5 3 16 3" xfId="13012"/>
    <cellStyle name="Calculation 5 3 16 3 2" xfId="13013"/>
    <cellStyle name="Calculation 5 3 16 4" xfId="13014"/>
    <cellStyle name="Calculation 5 3 16 5" xfId="13015"/>
    <cellStyle name="Calculation 5 3 17" xfId="13016"/>
    <cellStyle name="Calculation 5 3 17 2" xfId="13017"/>
    <cellStyle name="Calculation 5 3 17 2 2" xfId="13018"/>
    <cellStyle name="Calculation 5 3 17 2 3" xfId="13019"/>
    <cellStyle name="Calculation 5 3 17 3" xfId="13020"/>
    <cellStyle name="Calculation 5 3 17 3 2" xfId="13021"/>
    <cellStyle name="Calculation 5 3 17 4" xfId="13022"/>
    <cellStyle name="Calculation 5 3 17 5" xfId="13023"/>
    <cellStyle name="Calculation 5 3 18" xfId="13024"/>
    <cellStyle name="Calculation 5 3 18 2" xfId="13025"/>
    <cellStyle name="Calculation 5 3 18 2 2" xfId="13026"/>
    <cellStyle name="Calculation 5 3 18 2 3" xfId="13027"/>
    <cellStyle name="Calculation 5 3 18 3" xfId="13028"/>
    <cellStyle name="Calculation 5 3 18 3 2" xfId="13029"/>
    <cellStyle name="Calculation 5 3 18 4" xfId="13030"/>
    <cellStyle name="Calculation 5 3 18 5" xfId="13031"/>
    <cellStyle name="Calculation 5 3 19" xfId="13032"/>
    <cellStyle name="Calculation 5 3 19 2" xfId="13033"/>
    <cellStyle name="Calculation 5 3 19 2 2" xfId="13034"/>
    <cellStyle name="Calculation 5 3 19 2 3" xfId="13035"/>
    <cellStyle name="Calculation 5 3 19 3" xfId="13036"/>
    <cellStyle name="Calculation 5 3 19 3 2" xfId="13037"/>
    <cellStyle name="Calculation 5 3 19 4" xfId="13038"/>
    <cellStyle name="Calculation 5 3 19 5" xfId="13039"/>
    <cellStyle name="Calculation 5 3 2" xfId="13040"/>
    <cellStyle name="Calculation 5 3 2 2" xfId="13041"/>
    <cellStyle name="Calculation 5 3 2 2 2" xfId="13042"/>
    <cellStyle name="Calculation 5 3 2 2 3" xfId="13043"/>
    <cellStyle name="Calculation 5 3 2 3" xfId="13044"/>
    <cellStyle name="Calculation 5 3 2 3 2" xfId="13045"/>
    <cellStyle name="Calculation 5 3 2 4" xfId="13046"/>
    <cellStyle name="Calculation 5 3 2 5" xfId="13047"/>
    <cellStyle name="Calculation 5 3 20" xfId="13048"/>
    <cellStyle name="Calculation 5 3 20 2" xfId="13049"/>
    <cellStyle name="Calculation 5 3 20 2 2" xfId="13050"/>
    <cellStyle name="Calculation 5 3 20 2 3" xfId="13051"/>
    <cellStyle name="Calculation 5 3 20 3" xfId="13052"/>
    <cellStyle name="Calculation 5 3 20 4" xfId="13053"/>
    <cellStyle name="Calculation 5 3 20 5" xfId="13054"/>
    <cellStyle name="Calculation 5 3 21" xfId="13055"/>
    <cellStyle name="Calculation 5 3 21 2" xfId="13056"/>
    <cellStyle name="Calculation 5 3 22" xfId="13057"/>
    <cellStyle name="Calculation 5 3 22 2" xfId="13058"/>
    <cellStyle name="Calculation 5 3 3" xfId="13059"/>
    <cellStyle name="Calculation 5 3 3 2" xfId="13060"/>
    <cellStyle name="Calculation 5 3 3 2 2" xfId="13061"/>
    <cellStyle name="Calculation 5 3 3 2 3" xfId="13062"/>
    <cellStyle name="Calculation 5 3 3 3" xfId="13063"/>
    <cellStyle name="Calculation 5 3 3 3 2" xfId="13064"/>
    <cellStyle name="Calculation 5 3 3 4" xfId="13065"/>
    <cellStyle name="Calculation 5 3 3 5" xfId="13066"/>
    <cellStyle name="Calculation 5 3 4" xfId="13067"/>
    <cellStyle name="Calculation 5 3 4 2" xfId="13068"/>
    <cellStyle name="Calculation 5 3 4 2 2" xfId="13069"/>
    <cellStyle name="Calculation 5 3 4 2 3" xfId="13070"/>
    <cellStyle name="Calculation 5 3 4 3" xfId="13071"/>
    <cellStyle name="Calculation 5 3 4 3 2" xfId="13072"/>
    <cellStyle name="Calculation 5 3 4 4" xfId="13073"/>
    <cellStyle name="Calculation 5 3 4 5" xfId="13074"/>
    <cellStyle name="Calculation 5 3 5" xfId="13075"/>
    <cellStyle name="Calculation 5 3 5 2" xfId="13076"/>
    <cellStyle name="Calculation 5 3 5 2 2" xfId="13077"/>
    <cellStyle name="Calculation 5 3 5 2 3" xfId="13078"/>
    <cellStyle name="Calculation 5 3 5 3" xfId="13079"/>
    <cellStyle name="Calculation 5 3 5 3 2" xfId="13080"/>
    <cellStyle name="Calculation 5 3 5 4" xfId="13081"/>
    <cellStyle name="Calculation 5 3 5 5" xfId="13082"/>
    <cellStyle name="Calculation 5 3 6" xfId="13083"/>
    <cellStyle name="Calculation 5 3 6 2" xfId="13084"/>
    <cellStyle name="Calculation 5 3 6 2 2" xfId="13085"/>
    <cellStyle name="Calculation 5 3 6 2 3" xfId="13086"/>
    <cellStyle name="Calculation 5 3 6 3" xfId="13087"/>
    <cellStyle name="Calculation 5 3 6 3 2" xfId="13088"/>
    <cellStyle name="Calculation 5 3 6 4" xfId="13089"/>
    <cellStyle name="Calculation 5 3 6 5" xfId="13090"/>
    <cellStyle name="Calculation 5 3 7" xfId="13091"/>
    <cellStyle name="Calculation 5 3 7 2" xfId="13092"/>
    <cellStyle name="Calculation 5 3 7 2 2" xfId="13093"/>
    <cellStyle name="Calculation 5 3 7 2 3" xfId="13094"/>
    <cellStyle name="Calculation 5 3 7 3" xfId="13095"/>
    <cellStyle name="Calculation 5 3 7 3 2" xfId="13096"/>
    <cellStyle name="Calculation 5 3 7 4" xfId="13097"/>
    <cellStyle name="Calculation 5 3 7 5" xfId="13098"/>
    <cellStyle name="Calculation 5 3 8" xfId="13099"/>
    <cellStyle name="Calculation 5 3 8 2" xfId="13100"/>
    <cellStyle name="Calculation 5 3 8 2 2" xfId="13101"/>
    <cellStyle name="Calculation 5 3 8 2 3" xfId="13102"/>
    <cellStyle name="Calculation 5 3 8 3" xfId="13103"/>
    <cellStyle name="Calculation 5 3 8 3 2" xfId="13104"/>
    <cellStyle name="Calculation 5 3 8 4" xfId="13105"/>
    <cellStyle name="Calculation 5 3 8 5" xfId="13106"/>
    <cellStyle name="Calculation 5 3 9" xfId="13107"/>
    <cellStyle name="Calculation 5 3 9 2" xfId="13108"/>
    <cellStyle name="Calculation 5 3 9 2 2" xfId="13109"/>
    <cellStyle name="Calculation 5 3 9 2 3" xfId="13110"/>
    <cellStyle name="Calculation 5 3 9 3" xfId="13111"/>
    <cellStyle name="Calculation 5 3 9 3 2" xfId="13112"/>
    <cellStyle name="Calculation 5 3 9 4" xfId="13113"/>
    <cellStyle name="Calculation 5 3 9 5" xfId="13114"/>
    <cellStyle name="Calculation 5 4" xfId="13115"/>
    <cellStyle name="Calculation 5 4 2" xfId="13116"/>
    <cellStyle name="Calculation 5 4 2 2" xfId="13117"/>
    <cellStyle name="Calculation 5 4 3" xfId="13118"/>
    <cellStyle name="Calculation 5 4 3 2" xfId="13119"/>
    <cellStyle name="Calculation 5 5" xfId="13120"/>
    <cellStyle name="Calculation 5 5 2" xfId="13121"/>
    <cellStyle name="Calculation 5 5 2 2" xfId="13122"/>
    <cellStyle name="Calculation 5 5 2 3" xfId="13123"/>
    <cellStyle name="Calculation 5 5 3" xfId="13124"/>
    <cellStyle name="Calculation 5 5 3 2" xfId="13125"/>
    <cellStyle name="Calculation 5 5 4" xfId="13126"/>
    <cellStyle name="Calculation 5 5 5" xfId="13127"/>
    <cellStyle name="Calculation 5 6" xfId="13128"/>
    <cellStyle name="Calculation 5 6 2" xfId="13129"/>
    <cellStyle name="Calculation 5 6 2 2" xfId="13130"/>
    <cellStyle name="Calculation 5 6 2 3" xfId="13131"/>
    <cellStyle name="Calculation 5 6 3" xfId="13132"/>
    <cellStyle name="Calculation 5 6 3 2" xfId="13133"/>
    <cellStyle name="Calculation 5 6 4" xfId="13134"/>
    <cellStyle name="Calculation 5 6 5" xfId="13135"/>
    <cellStyle name="Calculation 5 7" xfId="13136"/>
    <cellStyle name="Calculation 5 7 2" xfId="13137"/>
    <cellStyle name="Calculation 5 7 2 2" xfId="13138"/>
    <cellStyle name="Calculation 5 7 2 3" xfId="13139"/>
    <cellStyle name="Calculation 5 7 3" xfId="13140"/>
    <cellStyle name="Calculation 5 7 3 2" xfId="13141"/>
    <cellStyle name="Calculation 5 7 4" xfId="13142"/>
    <cellStyle name="Calculation 5 7 5" xfId="13143"/>
    <cellStyle name="Calculation 5 8" xfId="13144"/>
    <cellStyle name="Calculation 5 8 2" xfId="13145"/>
    <cellStyle name="Calculation 5 8 2 2" xfId="13146"/>
    <cellStyle name="Calculation 5 8 2 3" xfId="13147"/>
    <cellStyle name="Calculation 5 8 3" xfId="13148"/>
    <cellStyle name="Calculation 5 8 3 2" xfId="13149"/>
    <cellStyle name="Calculation 5 8 4" xfId="13150"/>
    <cellStyle name="Calculation 5 8 5" xfId="13151"/>
    <cellStyle name="Calculation 5 9" xfId="13152"/>
    <cellStyle name="Calculation 5 9 2" xfId="13153"/>
    <cellStyle name="Calculation 5 9 2 2" xfId="13154"/>
    <cellStyle name="Calculation 5 9 2 3" xfId="13155"/>
    <cellStyle name="Calculation 5 9 3" xfId="13156"/>
    <cellStyle name="Calculation 5 9 3 2" xfId="13157"/>
    <cellStyle name="Calculation 5 9 4" xfId="13158"/>
    <cellStyle name="Calculation 5 9 5" xfId="13159"/>
    <cellStyle name="Calculation 6" xfId="13160"/>
    <cellStyle name="Calculation 6 10" xfId="13161"/>
    <cellStyle name="Calculation 6 10 2" xfId="13162"/>
    <cellStyle name="Calculation 6 10 2 2" xfId="13163"/>
    <cellStyle name="Calculation 6 10 2 3" xfId="13164"/>
    <cellStyle name="Calculation 6 10 3" xfId="13165"/>
    <cellStyle name="Calculation 6 10 3 2" xfId="13166"/>
    <cellStyle name="Calculation 6 10 4" xfId="13167"/>
    <cellStyle name="Calculation 6 10 5" xfId="13168"/>
    <cellStyle name="Calculation 6 11" xfId="13169"/>
    <cellStyle name="Calculation 6 11 2" xfId="13170"/>
    <cellStyle name="Calculation 6 11 2 2" xfId="13171"/>
    <cellStyle name="Calculation 6 11 2 3" xfId="13172"/>
    <cellStyle name="Calculation 6 11 3" xfId="13173"/>
    <cellStyle name="Calculation 6 11 3 2" xfId="13174"/>
    <cellStyle name="Calculation 6 11 4" xfId="13175"/>
    <cellStyle name="Calculation 6 11 5" xfId="13176"/>
    <cellStyle name="Calculation 6 12" xfId="13177"/>
    <cellStyle name="Calculation 6 12 2" xfId="13178"/>
    <cellStyle name="Calculation 6 12 2 2" xfId="13179"/>
    <cellStyle name="Calculation 6 12 2 3" xfId="13180"/>
    <cellStyle name="Calculation 6 12 3" xfId="13181"/>
    <cellStyle name="Calculation 6 12 3 2" xfId="13182"/>
    <cellStyle name="Calculation 6 12 4" xfId="13183"/>
    <cellStyle name="Calculation 6 12 5" xfId="13184"/>
    <cellStyle name="Calculation 6 13" xfId="13185"/>
    <cellStyle name="Calculation 6 13 2" xfId="13186"/>
    <cellStyle name="Calculation 6 13 2 2" xfId="13187"/>
    <cellStyle name="Calculation 6 13 2 3" xfId="13188"/>
    <cellStyle name="Calculation 6 13 3" xfId="13189"/>
    <cellStyle name="Calculation 6 13 3 2" xfId="13190"/>
    <cellStyle name="Calculation 6 13 4" xfId="13191"/>
    <cellStyle name="Calculation 6 13 5" xfId="13192"/>
    <cellStyle name="Calculation 6 14" xfId="13193"/>
    <cellStyle name="Calculation 6 14 2" xfId="13194"/>
    <cellStyle name="Calculation 6 14 2 2" xfId="13195"/>
    <cellStyle name="Calculation 6 14 2 3" xfId="13196"/>
    <cellStyle name="Calculation 6 14 3" xfId="13197"/>
    <cellStyle name="Calculation 6 14 3 2" xfId="13198"/>
    <cellStyle name="Calculation 6 14 4" xfId="13199"/>
    <cellStyle name="Calculation 6 14 5" xfId="13200"/>
    <cellStyle name="Calculation 6 15" xfId="13201"/>
    <cellStyle name="Calculation 6 15 2" xfId="13202"/>
    <cellStyle name="Calculation 6 15 2 2" xfId="13203"/>
    <cellStyle name="Calculation 6 15 2 3" xfId="13204"/>
    <cellStyle name="Calculation 6 15 3" xfId="13205"/>
    <cellStyle name="Calculation 6 15 3 2" xfId="13206"/>
    <cellStyle name="Calculation 6 15 4" xfId="13207"/>
    <cellStyle name="Calculation 6 15 5" xfId="13208"/>
    <cellStyle name="Calculation 6 16" xfId="13209"/>
    <cellStyle name="Calculation 6 16 2" xfId="13210"/>
    <cellStyle name="Calculation 6 16 2 2" xfId="13211"/>
    <cellStyle name="Calculation 6 16 2 3" xfId="13212"/>
    <cellStyle name="Calculation 6 16 3" xfId="13213"/>
    <cellStyle name="Calculation 6 16 3 2" xfId="13214"/>
    <cellStyle name="Calculation 6 16 4" xfId="13215"/>
    <cellStyle name="Calculation 6 16 5" xfId="13216"/>
    <cellStyle name="Calculation 6 17" xfId="13217"/>
    <cellStyle name="Calculation 6 17 2" xfId="13218"/>
    <cellStyle name="Calculation 6 17 2 2" xfId="13219"/>
    <cellStyle name="Calculation 6 17 2 3" xfId="13220"/>
    <cellStyle name="Calculation 6 17 3" xfId="13221"/>
    <cellStyle name="Calculation 6 17 3 2" xfId="13222"/>
    <cellStyle name="Calculation 6 17 4" xfId="13223"/>
    <cellStyle name="Calculation 6 17 5" xfId="13224"/>
    <cellStyle name="Calculation 6 18" xfId="13225"/>
    <cellStyle name="Calculation 6 18 2" xfId="13226"/>
    <cellStyle name="Calculation 6 18 2 2" xfId="13227"/>
    <cellStyle name="Calculation 6 18 2 3" xfId="13228"/>
    <cellStyle name="Calculation 6 18 3" xfId="13229"/>
    <cellStyle name="Calculation 6 18 3 2" xfId="13230"/>
    <cellStyle name="Calculation 6 18 4" xfId="13231"/>
    <cellStyle name="Calculation 6 18 5" xfId="13232"/>
    <cellStyle name="Calculation 6 19" xfId="13233"/>
    <cellStyle name="Calculation 6 19 2" xfId="13234"/>
    <cellStyle name="Calculation 6 19 2 2" xfId="13235"/>
    <cellStyle name="Calculation 6 19 2 3" xfId="13236"/>
    <cellStyle name="Calculation 6 19 3" xfId="13237"/>
    <cellStyle name="Calculation 6 19 3 2" xfId="13238"/>
    <cellStyle name="Calculation 6 19 4" xfId="13239"/>
    <cellStyle name="Calculation 6 19 5" xfId="13240"/>
    <cellStyle name="Calculation 6 2" xfId="13241"/>
    <cellStyle name="Calculation 6 2 2" xfId="13242"/>
    <cellStyle name="Calculation 6 2 2 10" xfId="13243"/>
    <cellStyle name="Calculation 6 2 2 10 2" xfId="13244"/>
    <cellStyle name="Calculation 6 2 2 10 2 2" xfId="13245"/>
    <cellStyle name="Calculation 6 2 2 10 2 3" xfId="13246"/>
    <cellStyle name="Calculation 6 2 2 10 3" xfId="13247"/>
    <cellStyle name="Calculation 6 2 2 10 3 2" xfId="13248"/>
    <cellStyle name="Calculation 6 2 2 10 4" xfId="13249"/>
    <cellStyle name="Calculation 6 2 2 10 5" xfId="13250"/>
    <cellStyle name="Calculation 6 2 2 11" xfId="13251"/>
    <cellStyle name="Calculation 6 2 2 11 2" xfId="13252"/>
    <cellStyle name="Calculation 6 2 2 11 2 2" xfId="13253"/>
    <cellStyle name="Calculation 6 2 2 11 2 3" xfId="13254"/>
    <cellStyle name="Calculation 6 2 2 11 3" xfId="13255"/>
    <cellStyle name="Calculation 6 2 2 11 3 2" xfId="13256"/>
    <cellStyle name="Calculation 6 2 2 11 4" xfId="13257"/>
    <cellStyle name="Calculation 6 2 2 11 5" xfId="13258"/>
    <cellStyle name="Calculation 6 2 2 12" xfId="13259"/>
    <cellStyle name="Calculation 6 2 2 12 2" xfId="13260"/>
    <cellStyle name="Calculation 6 2 2 12 2 2" xfId="13261"/>
    <cellStyle name="Calculation 6 2 2 12 2 3" xfId="13262"/>
    <cellStyle name="Calculation 6 2 2 12 3" xfId="13263"/>
    <cellStyle name="Calculation 6 2 2 12 3 2" xfId="13264"/>
    <cellStyle name="Calculation 6 2 2 12 4" xfId="13265"/>
    <cellStyle name="Calculation 6 2 2 12 5" xfId="13266"/>
    <cellStyle name="Calculation 6 2 2 13" xfId="13267"/>
    <cellStyle name="Calculation 6 2 2 13 2" xfId="13268"/>
    <cellStyle name="Calculation 6 2 2 13 2 2" xfId="13269"/>
    <cellStyle name="Calculation 6 2 2 13 2 3" xfId="13270"/>
    <cellStyle name="Calculation 6 2 2 13 3" xfId="13271"/>
    <cellStyle name="Calculation 6 2 2 13 3 2" xfId="13272"/>
    <cellStyle name="Calculation 6 2 2 13 4" xfId="13273"/>
    <cellStyle name="Calculation 6 2 2 13 5" xfId="13274"/>
    <cellStyle name="Calculation 6 2 2 14" xfId="13275"/>
    <cellStyle name="Calculation 6 2 2 14 2" xfId="13276"/>
    <cellStyle name="Calculation 6 2 2 14 2 2" xfId="13277"/>
    <cellStyle name="Calculation 6 2 2 14 2 3" xfId="13278"/>
    <cellStyle name="Calculation 6 2 2 14 3" xfId="13279"/>
    <cellStyle name="Calculation 6 2 2 14 3 2" xfId="13280"/>
    <cellStyle name="Calculation 6 2 2 14 4" xfId="13281"/>
    <cellStyle name="Calculation 6 2 2 14 5" xfId="13282"/>
    <cellStyle name="Calculation 6 2 2 15" xfId="13283"/>
    <cellStyle name="Calculation 6 2 2 15 2" xfId="13284"/>
    <cellStyle name="Calculation 6 2 2 15 2 2" xfId="13285"/>
    <cellStyle name="Calculation 6 2 2 15 2 3" xfId="13286"/>
    <cellStyle name="Calculation 6 2 2 15 3" xfId="13287"/>
    <cellStyle name="Calculation 6 2 2 15 3 2" xfId="13288"/>
    <cellStyle name="Calculation 6 2 2 15 4" xfId="13289"/>
    <cellStyle name="Calculation 6 2 2 15 5" xfId="13290"/>
    <cellStyle name="Calculation 6 2 2 16" xfId="13291"/>
    <cellStyle name="Calculation 6 2 2 16 2" xfId="13292"/>
    <cellStyle name="Calculation 6 2 2 16 2 2" xfId="13293"/>
    <cellStyle name="Calculation 6 2 2 16 2 3" xfId="13294"/>
    <cellStyle name="Calculation 6 2 2 16 3" xfId="13295"/>
    <cellStyle name="Calculation 6 2 2 16 3 2" xfId="13296"/>
    <cellStyle name="Calculation 6 2 2 16 4" xfId="13297"/>
    <cellStyle name="Calculation 6 2 2 16 5" xfId="13298"/>
    <cellStyle name="Calculation 6 2 2 17" xfId="13299"/>
    <cellStyle name="Calculation 6 2 2 17 2" xfId="13300"/>
    <cellStyle name="Calculation 6 2 2 17 2 2" xfId="13301"/>
    <cellStyle name="Calculation 6 2 2 17 2 3" xfId="13302"/>
    <cellStyle name="Calculation 6 2 2 17 3" xfId="13303"/>
    <cellStyle name="Calculation 6 2 2 17 3 2" xfId="13304"/>
    <cellStyle name="Calculation 6 2 2 17 4" xfId="13305"/>
    <cellStyle name="Calculation 6 2 2 17 5" xfId="13306"/>
    <cellStyle name="Calculation 6 2 2 18" xfId="13307"/>
    <cellStyle name="Calculation 6 2 2 18 2" xfId="13308"/>
    <cellStyle name="Calculation 6 2 2 18 2 2" xfId="13309"/>
    <cellStyle name="Calculation 6 2 2 18 2 3" xfId="13310"/>
    <cellStyle name="Calculation 6 2 2 18 3" xfId="13311"/>
    <cellStyle name="Calculation 6 2 2 18 3 2" xfId="13312"/>
    <cellStyle name="Calculation 6 2 2 18 4" xfId="13313"/>
    <cellStyle name="Calculation 6 2 2 18 5" xfId="13314"/>
    <cellStyle name="Calculation 6 2 2 19" xfId="13315"/>
    <cellStyle name="Calculation 6 2 2 19 2" xfId="13316"/>
    <cellStyle name="Calculation 6 2 2 19 2 2" xfId="13317"/>
    <cellStyle name="Calculation 6 2 2 19 2 3" xfId="13318"/>
    <cellStyle name="Calculation 6 2 2 19 3" xfId="13319"/>
    <cellStyle name="Calculation 6 2 2 19 3 2" xfId="13320"/>
    <cellStyle name="Calculation 6 2 2 19 4" xfId="13321"/>
    <cellStyle name="Calculation 6 2 2 19 5" xfId="13322"/>
    <cellStyle name="Calculation 6 2 2 2" xfId="13323"/>
    <cellStyle name="Calculation 6 2 2 2 2" xfId="13324"/>
    <cellStyle name="Calculation 6 2 2 2 2 2" xfId="13325"/>
    <cellStyle name="Calculation 6 2 2 2 2 3" xfId="13326"/>
    <cellStyle name="Calculation 6 2 2 2 3" xfId="13327"/>
    <cellStyle name="Calculation 6 2 2 2 3 2" xfId="13328"/>
    <cellStyle name="Calculation 6 2 2 2 4" xfId="13329"/>
    <cellStyle name="Calculation 6 2 2 2 5" xfId="13330"/>
    <cellStyle name="Calculation 6 2 2 20" xfId="13331"/>
    <cellStyle name="Calculation 6 2 2 20 2" xfId="13332"/>
    <cellStyle name="Calculation 6 2 2 20 2 2" xfId="13333"/>
    <cellStyle name="Calculation 6 2 2 20 2 3" xfId="13334"/>
    <cellStyle name="Calculation 6 2 2 20 3" xfId="13335"/>
    <cellStyle name="Calculation 6 2 2 20 4" xfId="13336"/>
    <cellStyle name="Calculation 6 2 2 20 5" xfId="13337"/>
    <cellStyle name="Calculation 6 2 2 21" xfId="13338"/>
    <cellStyle name="Calculation 6 2 2 21 2" xfId="13339"/>
    <cellStyle name="Calculation 6 2 2 22" xfId="13340"/>
    <cellStyle name="Calculation 6 2 2 22 2" xfId="13341"/>
    <cellStyle name="Calculation 6 2 2 3" xfId="13342"/>
    <cellStyle name="Calculation 6 2 2 3 2" xfId="13343"/>
    <cellStyle name="Calculation 6 2 2 3 2 2" xfId="13344"/>
    <cellStyle name="Calculation 6 2 2 3 2 3" xfId="13345"/>
    <cellStyle name="Calculation 6 2 2 3 3" xfId="13346"/>
    <cellStyle name="Calculation 6 2 2 3 3 2" xfId="13347"/>
    <cellStyle name="Calculation 6 2 2 3 4" xfId="13348"/>
    <cellStyle name="Calculation 6 2 2 3 5" xfId="13349"/>
    <cellStyle name="Calculation 6 2 2 4" xfId="13350"/>
    <cellStyle name="Calculation 6 2 2 4 2" xfId="13351"/>
    <cellStyle name="Calculation 6 2 2 4 2 2" xfId="13352"/>
    <cellStyle name="Calculation 6 2 2 4 2 3" xfId="13353"/>
    <cellStyle name="Calculation 6 2 2 4 3" xfId="13354"/>
    <cellStyle name="Calculation 6 2 2 4 3 2" xfId="13355"/>
    <cellStyle name="Calculation 6 2 2 4 4" xfId="13356"/>
    <cellStyle name="Calculation 6 2 2 4 5" xfId="13357"/>
    <cellStyle name="Calculation 6 2 2 5" xfId="13358"/>
    <cellStyle name="Calculation 6 2 2 5 2" xfId="13359"/>
    <cellStyle name="Calculation 6 2 2 5 2 2" xfId="13360"/>
    <cellStyle name="Calculation 6 2 2 5 2 3" xfId="13361"/>
    <cellStyle name="Calculation 6 2 2 5 3" xfId="13362"/>
    <cellStyle name="Calculation 6 2 2 5 3 2" xfId="13363"/>
    <cellStyle name="Calculation 6 2 2 5 4" xfId="13364"/>
    <cellStyle name="Calculation 6 2 2 5 5" xfId="13365"/>
    <cellStyle name="Calculation 6 2 2 6" xfId="13366"/>
    <cellStyle name="Calculation 6 2 2 6 2" xfId="13367"/>
    <cellStyle name="Calculation 6 2 2 6 2 2" xfId="13368"/>
    <cellStyle name="Calculation 6 2 2 6 2 3" xfId="13369"/>
    <cellStyle name="Calculation 6 2 2 6 3" xfId="13370"/>
    <cellStyle name="Calculation 6 2 2 6 3 2" xfId="13371"/>
    <cellStyle name="Calculation 6 2 2 6 4" xfId="13372"/>
    <cellStyle name="Calculation 6 2 2 6 5" xfId="13373"/>
    <cellStyle name="Calculation 6 2 2 7" xfId="13374"/>
    <cellStyle name="Calculation 6 2 2 7 2" xfId="13375"/>
    <cellStyle name="Calculation 6 2 2 7 2 2" xfId="13376"/>
    <cellStyle name="Calculation 6 2 2 7 2 3" xfId="13377"/>
    <cellStyle name="Calculation 6 2 2 7 3" xfId="13378"/>
    <cellStyle name="Calculation 6 2 2 7 3 2" xfId="13379"/>
    <cellStyle name="Calculation 6 2 2 7 4" xfId="13380"/>
    <cellStyle name="Calculation 6 2 2 7 5" xfId="13381"/>
    <cellStyle name="Calculation 6 2 2 8" xfId="13382"/>
    <cellStyle name="Calculation 6 2 2 8 2" xfId="13383"/>
    <cellStyle name="Calculation 6 2 2 8 2 2" xfId="13384"/>
    <cellStyle name="Calculation 6 2 2 8 2 3" xfId="13385"/>
    <cellStyle name="Calculation 6 2 2 8 3" xfId="13386"/>
    <cellStyle name="Calculation 6 2 2 8 3 2" xfId="13387"/>
    <cellStyle name="Calculation 6 2 2 8 4" xfId="13388"/>
    <cellStyle name="Calculation 6 2 2 8 5" xfId="13389"/>
    <cellStyle name="Calculation 6 2 2 9" xfId="13390"/>
    <cellStyle name="Calculation 6 2 2 9 2" xfId="13391"/>
    <cellStyle name="Calculation 6 2 2 9 2 2" xfId="13392"/>
    <cellStyle name="Calculation 6 2 2 9 2 3" xfId="13393"/>
    <cellStyle name="Calculation 6 2 2 9 3" xfId="13394"/>
    <cellStyle name="Calculation 6 2 2 9 3 2" xfId="13395"/>
    <cellStyle name="Calculation 6 2 2 9 4" xfId="13396"/>
    <cellStyle name="Calculation 6 2 2 9 5" xfId="13397"/>
    <cellStyle name="Calculation 6 2 3" xfId="13398"/>
    <cellStyle name="Calculation 6 2 3 2" xfId="13399"/>
    <cellStyle name="Calculation 6 2 4" xfId="13400"/>
    <cellStyle name="Calculation 6 2 4 2" xfId="13401"/>
    <cellStyle name="Calculation 6 2 5" xfId="13402"/>
    <cellStyle name="Calculation 6 2 6" xfId="13403"/>
    <cellStyle name="Calculation 6 20" xfId="13404"/>
    <cellStyle name="Calculation 6 20 2" xfId="13405"/>
    <cellStyle name="Calculation 6 20 2 2" xfId="13406"/>
    <cellStyle name="Calculation 6 20 2 3" xfId="13407"/>
    <cellStyle name="Calculation 6 20 3" xfId="13408"/>
    <cellStyle name="Calculation 6 20 3 2" xfId="13409"/>
    <cellStyle name="Calculation 6 20 4" xfId="13410"/>
    <cellStyle name="Calculation 6 20 5" xfId="13411"/>
    <cellStyle name="Calculation 6 21" xfId="13412"/>
    <cellStyle name="Calculation 6 21 2" xfId="13413"/>
    <cellStyle name="Calculation 6 21 2 2" xfId="13414"/>
    <cellStyle name="Calculation 6 21 2 3" xfId="13415"/>
    <cellStyle name="Calculation 6 21 3" xfId="13416"/>
    <cellStyle name="Calculation 6 21 3 2" xfId="13417"/>
    <cellStyle name="Calculation 6 21 4" xfId="13418"/>
    <cellStyle name="Calculation 6 21 5" xfId="13419"/>
    <cellStyle name="Calculation 6 22" xfId="13420"/>
    <cellStyle name="Calculation 6 22 2" xfId="13421"/>
    <cellStyle name="Calculation 6 22 2 2" xfId="13422"/>
    <cellStyle name="Calculation 6 22 2 3" xfId="13423"/>
    <cellStyle name="Calculation 6 22 3" xfId="13424"/>
    <cellStyle name="Calculation 6 22 4" xfId="13425"/>
    <cellStyle name="Calculation 6 22 5" xfId="13426"/>
    <cellStyle name="Calculation 6 23" xfId="13427"/>
    <cellStyle name="Calculation 6 23 2" xfId="13428"/>
    <cellStyle name="Calculation 6 24" xfId="13429"/>
    <cellStyle name="Calculation 6 24 2" xfId="13430"/>
    <cellStyle name="Calculation 6 25" xfId="13431"/>
    <cellStyle name="Calculation 6 3" xfId="13432"/>
    <cellStyle name="Calculation 6 3 10" xfId="13433"/>
    <cellStyle name="Calculation 6 3 10 2" xfId="13434"/>
    <cellStyle name="Calculation 6 3 10 2 2" xfId="13435"/>
    <cellStyle name="Calculation 6 3 10 2 3" xfId="13436"/>
    <cellStyle name="Calculation 6 3 10 3" xfId="13437"/>
    <cellStyle name="Calculation 6 3 10 3 2" xfId="13438"/>
    <cellStyle name="Calculation 6 3 10 4" xfId="13439"/>
    <cellStyle name="Calculation 6 3 10 5" xfId="13440"/>
    <cellStyle name="Calculation 6 3 11" xfId="13441"/>
    <cellStyle name="Calculation 6 3 11 2" xfId="13442"/>
    <cellStyle name="Calculation 6 3 11 2 2" xfId="13443"/>
    <cellStyle name="Calculation 6 3 11 2 3" xfId="13444"/>
    <cellStyle name="Calculation 6 3 11 3" xfId="13445"/>
    <cellStyle name="Calculation 6 3 11 3 2" xfId="13446"/>
    <cellStyle name="Calculation 6 3 11 4" xfId="13447"/>
    <cellStyle name="Calculation 6 3 11 5" xfId="13448"/>
    <cellStyle name="Calculation 6 3 12" xfId="13449"/>
    <cellStyle name="Calculation 6 3 12 2" xfId="13450"/>
    <cellStyle name="Calculation 6 3 12 2 2" xfId="13451"/>
    <cellStyle name="Calculation 6 3 12 2 3" xfId="13452"/>
    <cellStyle name="Calculation 6 3 12 3" xfId="13453"/>
    <cellStyle name="Calculation 6 3 12 3 2" xfId="13454"/>
    <cellStyle name="Calculation 6 3 12 4" xfId="13455"/>
    <cellStyle name="Calculation 6 3 12 5" xfId="13456"/>
    <cellStyle name="Calculation 6 3 13" xfId="13457"/>
    <cellStyle name="Calculation 6 3 13 2" xfId="13458"/>
    <cellStyle name="Calculation 6 3 13 2 2" xfId="13459"/>
    <cellStyle name="Calculation 6 3 13 2 3" xfId="13460"/>
    <cellStyle name="Calculation 6 3 13 3" xfId="13461"/>
    <cellStyle name="Calculation 6 3 13 3 2" xfId="13462"/>
    <cellStyle name="Calculation 6 3 13 4" xfId="13463"/>
    <cellStyle name="Calculation 6 3 13 5" xfId="13464"/>
    <cellStyle name="Calculation 6 3 14" xfId="13465"/>
    <cellStyle name="Calculation 6 3 14 2" xfId="13466"/>
    <cellStyle name="Calculation 6 3 14 2 2" xfId="13467"/>
    <cellStyle name="Calculation 6 3 14 2 3" xfId="13468"/>
    <cellStyle name="Calculation 6 3 14 3" xfId="13469"/>
    <cellStyle name="Calculation 6 3 14 3 2" xfId="13470"/>
    <cellStyle name="Calculation 6 3 14 4" xfId="13471"/>
    <cellStyle name="Calculation 6 3 14 5" xfId="13472"/>
    <cellStyle name="Calculation 6 3 15" xfId="13473"/>
    <cellStyle name="Calculation 6 3 15 2" xfId="13474"/>
    <cellStyle name="Calculation 6 3 15 2 2" xfId="13475"/>
    <cellStyle name="Calculation 6 3 15 2 3" xfId="13476"/>
    <cellStyle name="Calculation 6 3 15 3" xfId="13477"/>
    <cellStyle name="Calculation 6 3 15 3 2" xfId="13478"/>
    <cellStyle name="Calculation 6 3 15 4" xfId="13479"/>
    <cellStyle name="Calculation 6 3 15 5" xfId="13480"/>
    <cellStyle name="Calculation 6 3 16" xfId="13481"/>
    <cellStyle name="Calculation 6 3 16 2" xfId="13482"/>
    <cellStyle name="Calculation 6 3 16 2 2" xfId="13483"/>
    <cellStyle name="Calculation 6 3 16 2 3" xfId="13484"/>
    <cellStyle name="Calculation 6 3 16 3" xfId="13485"/>
    <cellStyle name="Calculation 6 3 16 3 2" xfId="13486"/>
    <cellStyle name="Calculation 6 3 16 4" xfId="13487"/>
    <cellStyle name="Calculation 6 3 16 5" xfId="13488"/>
    <cellStyle name="Calculation 6 3 17" xfId="13489"/>
    <cellStyle name="Calculation 6 3 17 2" xfId="13490"/>
    <cellStyle name="Calculation 6 3 17 2 2" xfId="13491"/>
    <cellStyle name="Calculation 6 3 17 2 3" xfId="13492"/>
    <cellStyle name="Calculation 6 3 17 3" xfId="13493"/>
    <cellStyle name="Calculation 6 3 17 3 2" xfId="13494"/>
    <cellStyle name="Calculation 6 3 17 4" xfId="13495"/>
    <cellStyle name="Calculation 6 3 17 5" xfId="13496"/>
    <cellStyle name="Calculation 6 3 18" xfId="13497"/>
    <cellStyle name="Calculation 6 3 18 2" xfId="13498"/>
    <cellStyle name="Calculation 6 3 18 2 2" xfId="13499"/>
    <cellStyle name="Calculation 6 3 18 2 3" xfId="13500"/>
    <cellStyle name="Calculation 6 3 18 3" xfId="13501"/>
    <cellStyle name="Calculation 6 3 18 3 2" xfId="13502"/>
    <cellStyle name="Calculation 6 3 18 4" xfId="13503"/>
    <cellStyle name="Calculation 6 3 18 5" xfId="13504"/>
    <cellStyle name="Calculation 6 3 19" xfId="13505"/>
    <cellStyle name="Calculation 6 3 19 2" xfId="13506"/>
    <cellStyle name="Calculation 6 3 19 2 2" xfId="13507"/>
    <cellStyle name="Calculation 6 3 19 2 3" xfId="13508"/>
    <cellStyle name="Calculation 6 3 19 3" xfId="13509"/>
    <cellStyle name="Calculation 6 3 19 3 2" xfId="13510"/>
    <cellStyle name="Calculation 6 3 19 4" xfId="13511"/>
    <cellStyle name="Calculation 6 3 19 5" xfId="13512"/>
    <cellStyle name="Calculation 6 3 2" xfId="13513"/>
    <cellStyle name="Calculation 6 3 2 2" xfId="13514"/>
    <cellStyle name="Calculation 6 3 2 2 2" xfId="13515"/>
    <cellStyle name="Calculation 6 3 2 2 3" xfId="13516"/>
    <cellStyle name="Calculation 6 3 2 3" xfId="13517"/>
    <cellStyle name="Calculation 6 3 2 3 2" xfId="13518"/>
    <cellStyle name="Calculation 6 3 2 4" xfId="13519"/>
    <cellStyle name="Calculation 6 3 2 5" xfId="13520"/>
    <cellStyle name="Calculation 6 3 20" xfId="13521"/>
    <cellStyle name="Calculation 6 3 20 2" xfId="13522"/>
    <cellStyle name="Calculation 6 3 20 2 2" xfId="13523"/>
    <cellStyle name="Calculation 6 3 20 2 3" xfId="13524"/>
    <cellStyle name="Calculation 6 3 20 3" xfId="13525"/>
    <cellStyle name="Calculation 6 3 20 4" xfId="13526"/>
    <cellStyle name="Calculation 6 3 20 5" xfId="13527"/>
    <cellStyle name="Calculation 6 3 21" xfId="13528"/>
    <cellStyle name="Calculation 6 3 21 2" xfId="13529"/>
    <cellStyle name="Calculation 6 3 22" xfId="13530"/>
    <cellStyle name="Calculation 6 3 22 2" xfId="13531"/>
    <cellStyle name="Calculation 6 3 3" xfId="13532"/>
    <cellStyle name="Calculation 6 3 3 2" xfId="13533"/>
    <cellStyle name="Calculation 6 3 3 2 2" xfId="13534"/>
    <cellStyle name="Calculation 6 3 3 2 3" xfId="13535"/>
    <cellStyle name="Calculation 6 3 3 3" xfId="13536"/>
    <cellStyle name="Calculation 6 3 3 3 2" xfId="13537"/>
    <cellStyle name="Calculation 6 3 3 4" xfId="13538"/>
    <cellStyle name="Calculation 6 3 3 5" xfId="13539"/>
    <cellStyle name="Calculation 6 3 4" xfId="13540"/>
    <cellStyle name="Calculation 6 3 4 2" xfId="13541"/>
    <cellStyle name="Calculation 6 3 4 2 2" xfId="13542"/>
    <cellStyle name="Calculation 6 3 4 2 3" xfId="13543"/>
    <cellStyle name="Calculation 6 3 4 3" xfId="13544"/>
    <cellStyle name="Calculation 6 3 4 3 2" xfId="13545"/>
    <cellStyle name="Calculation 6 3 4 4" xfId="13546"/>
    <cellStyle name="Calculation 6 3 4 5" xfId="13547"/>
    <cellStyle name="Calculation 6 3 5" xfId="13548"/>
    <cellStyle name="Calculation 6 3 5 2" xfId="13549"/>
    <cellStyle name="Calculation 6 3 5 2 2" xfId="13550"/>
    <cellStyle name="Calculation 6 3 5 2 3" xfId="13551"/>
    <cellStyle name="Calculation 6 3 5 3" xfId="13552"/>
    <cellStyle name="Calculation 6 3 5 3 2" xfId="13553"/>
    <cellStyle name="Calculation 6 3 5 4" xfId="13554"/>
    <cellStyle name="Calculation 6 3 5 5" xfId="13555"/>
    <cellStyle name="Calculation 6 3 6" xfId="13556"/>
    <cellStyle name="Calculation 6 3 6 2" xfId="13557"/>
    <cellStyle name="Calculation 6 3 6 2 2" xfId="13558"/>
    <cellStyle name="Calculation 6 3 6 2 3" xfId="13559"/>
    <cellStyle name="Calculation 6 3 6 3" xfId="13560"/>
    <cellStyle name="Calculation 6 3 6 3 2" xfId="13561"/>
    <cellStyle name="Calculation 6 3 6 4" xfId="13562"/>
    <cellStyle name="Calculation 6 3 6 5" xfId="13563"/>
    <cellStyle name="Calculation 6 3 7" xfId="13564"/>
    <cellStyle name="Calculation 6 3 7 2" xfId="13565"/>
    <cellStyle name="Calculation 6 3 7 2 2" xfId="13566"/>
    <cellStyle name="Calculation 6 3 7 2 3" xfId="13567"/>
    <cellStyle name="Calculation 6 3 7 3" xfId="13568"/>
    <cellStyle name="Calculation 6 3 7 3 2" xfId="13569"/>
    <cellStyle name="Calculation 6 3 7 4" xfId="13570"/>
    <cellStyle name="Calculation 6 3 7 5" xfId="13571"/>
    <cellStyle name="Calculation 6 3 8" xfId="13572"/>
    <cellStyle name="Calculation 6 3 8 2" xfId="13573"/>
    <cellStyle name="Calculation 6 3 8 2 2" xfId="13574"/>
    <cellStyle name="Calculation 6 3 8 2 3" xfId="13575"/>
    <cellStyle name="Calculation 6 3 8 3" xfId="13576"/>
    <cellStyle name="Calculation 6 3 8 3 2" xfId="13577"/>
    <cellStyle name="Calculation 6 3 8 4" xfId="13578"/>
    <cellStyle name="Calculation 6 3 8 5" xfId="13579"/>
    <cellStyle name="Calculation 6 3 9" xfId="13580"/>
    <cellStyle name="Calculation 6 3 9 2" xfId="13581"/>
    <cellStyle name="Calculation 6 3 9 2 2" xfId="13582"/>
    <cellStyle name="Calculation 6 3 9 2 3" xfId="13583"/>
    <cellStyle name="Calculation 6 3 9 3" xfId="13584"/>
    <cellStyle name="Calculation 6 3 9 3 2" xfId="13585"/>
    <cellStyle name="Calculation 6 3 9 4" xfId="13586"/>
    <cellStyle name="Calculation 6 3 9 5" xfId="13587"/>
    <cellStyle name="Calculation 6 4" xfId="13588"/>
    <cellStyle name="Calculation 6 4 2" xfId="13589"/>
    <cellStyle name="Calculation 6 4 2 2" xfId="13590"/>
    <cellStyle name="Calculation 6 4 2 3" xfId="13591"/>
    <cellStyle name="Calculation 6 4 3" xfId="13592"/>
    <cellStyle name="Calculation 6 4 3 2" xfId="13593"/>
    <cellStyle name="Calculation 6 4 4" xfId="13594"/>
    <cellStyle name="Calculation 6 4 5" xfId="13595"/>
    <cellStyle name="Calculation 6 5" xfId="13596"/>
    <cellStyle name="Calculation 6 5 2" xfId="13597"/>
    <cellStyle name="Calculation 6 5 2 2" xfId="13598"/>
    <cellStyle name="Calculation 6 5 2 3" xfId="13599"/>
    <cellStyle name="Calculation 6 5 3" xfId="13600"/>
    <cellStyle name="Calculation 6 5 3 2" xfId="13601"/>
    <cellStyle name="Calculation 6 5 4" xfId="13602"/>
    <cellStyle name="Calculation 6 5 5" xfId="13603"/>
    <cellStyle name="Calculation 6 6" xfId="13604"/>
    <cellStyle name="Calculation 6 6 2" xfId="13605"/>
    <cellStyle name="Calculation 6 6 2 2" xfId="13606"/>
    <cellStyle name="Calculation 6 6 2 3" xfId="13607"/>
    <cellStyle name="Calculation 6 6 3" xfId="13608"/>
    <cellStyle name="Calculation 6 6 3 2" xfId="13609"/>
    <cellStyle name="Calculation 6 6 4" xfId="13610"/>
    <cellStyle name="Calculation 6 6 5" xfId="13611"/>
    <cellStyle name="Calculation 6 7" xfId="13612"/>
    <cellStyle name="Calculation 6 7 2" xfId="13613"/>
    <cellStyle name="Calculation 6 7 2 2" xfId="13614"/>
    <cellStyle name="Calculation 6 7 2 3" xfId="13615"/>
    <cellStyle name="Calculation 6 7 3" xfId="13616"/>
    <cellStyle name="Calculation 6 7 3 2" xfId="13617"/>
    <cellStyle name="Calculation 6 7 4" xfId="13618"/>
    <cellStyle name="Calculation 6 7 5" xfId="13619"/>
    <cellStyle name="Calculation 6 8" xfId="13620"/>
    <cellStyle name="Calculation 6 8 2" xfId="13621"/>
    <cellStyle name="Calculation 6 8 2 2" xfId="13622"/>
    <cellStyle name="Calculation 6 8 2 3" xfId="13623"/>
    <cellStyle name="Calculation 6 8 3" xfId="13624"/>
    <cellStyle name="Calculation 6 8 3 2" xfId="13625"/>
    <cellStyle name="Calculation 6 8 4" xfId="13626"/>
    <cellStyle name="Calculation 6 8 5" xfId="13627"/>
    <cellStyle name="Calculation 6 9" xfId="13628"/>
    <cellStyle name="Calculation 6 9 2" xfId="13629"/>
    <cellStyle name="Calculation 6 9 2 2" xfId="13630"/>
    <cellStyle name="Calculation 6 9 2 3" xfId="13631"/>
    <cellStyle name="Calculation 6 9 3" xfId="13632"/>
    <cellStyle name="Calculation 6 9 3 2" xfId="13633"/>
    <cellStyle name="Calculation 6 9 4" xfId="13634"/>
    <cellStyle name="Calculation 6 9 5" xfId="13635"/>
    <cellStyle name="Calculation 7" xfId="13636"/>
    <cellStyle name="Calculation 7 10" xfId="13637"/>
    <cellStyle name="Calculation 7 10 10" xfId="13638"/>
    <cellStyle name="Calculation 7 10 10 2" xfId="13639"/>
    <cellStyle name="Calculation 7 10 10 2 2" xfId="13640"/>
    <cellStyle name="Calculation 7 10 10 2 3" xfId="13641"/>
    <cellStyle name="Calculation 7 10 10 3" xfId="13642"/>
    <cellStyle name="Calculation 7 10 10 3 2" xfId="13643"/>
    <cellStyle name="Calculation 7 10 10 4" xfId="13644"/>
    <cellStyle name="Calculation 7 10 10 5" xfId="13645"/>
    <cellStyle name="Calculation 7 10 11" xfId="13646"/>
    <cellStyle name="Calculation 7 10 11 2" xfId="13647"/>
    <cellStyle name="Calculation 7 10 11 2 2" xfId="13648"/>
    <cellStyle name="Calculation 7 10 11 2 3" xfId="13649"/>
    <cellStyle name="Calculation 7 10 11 3" xfId="13650"/>
    <cellStyle name="Calculation 7 10 11 3 2" xfId="13651"/>
    <cellStyle name="Calculation 7 10 11 4" xfId="13652"/>
    <cellStyle name="Calculation 7 10 11 5" xfId="13653"/>
    <cellStyle name="Calculation 7 10 12" xfId="13654"/>
    <cellStyle name="Calculation 7 10 12 2" xfId="13655"/>
    <cellStyle name="Calculation 7 10 12 2 2" xfId="13656"/>
    <cellStyle name="Calculation 7 10 12 2 3" xfId="13657"/>
    <cellStyle name="Calculation 7 10 12 3" xfId="13658"/>
    <cellStyle name="Calculation 7 10 12 3 2" xfId="13659"/>
    <cellStyle name="Calculation 7 10 12 4" xfId="13660"/>
    <cellStyle name="Calculation 7 10 12 5" xfId="13661"/>
    <cellStyle name="Calculation 7 10 13" xfId="13662"/>
    <cellStyle name="Calculation 7 10 13 2" xfId="13663"/>
    <cellStyle name="Calculation 7 10 13 2 2" xfId="13664"/>
    <cellStyle name="Calculation 7 10 13 2 3" xfId="13665"/>
    <cellStyle name="Calculation 7 10 13 3" xfId="13666"/>
    <cellStyle name="Calculation 7 10 13 3 2" xfId="13667"/>
    <cellStyle name="Calculation 7 10 13 4" xfId="13668"/>
    <cellStyle name="Calculation 7 10 13 5" xfId="13669"/>
    <cellStyle name="Calculation 7 10 14" xfId="13670"/>
    <cellStyle name="Calculation 7 10 14 2" xfId="13671"/>
    <cellStyle name="Calculation 7 10 14 2 2" xfId="13672"/>
    <cellStyle name="Calculation 7 10 14 2 3" xfId="13673"/>
    <cellStyle name="Calculation 7 10 14 3" xfId="13674"/>
    <cellStyle name="Calculation 7 10 14 3 2" xfId="13675"/>
    <cellStyle name="Calculation 7 10 14 4" xfId="13676"/>
    <cellStyle name="Calculation 7 10 14 5" xfId="13677"/>
    <cellStyle name="Calculation 7 10 15" xfId="13678"/>
    <cellStyle name="Calculation 7 10 15 2" xfId="13679"/>
    <cellStyle name="Calculation 7 10 15 2 2" xfId="13680"/>
    <cellStyle name="Calculation 7 10 15 2 3" xfId="13681"/>
    <cellStyle name="Calculation 7 10 15 3" xfId="13682"/>
    <cellStyle name="Calculation 7 10 15 3 2" xfId="13683"/>
    <cellStyle name="Calculation 7 10 15 4" xfId="13684"/>
    <cellStyle name="Calculation 7 10 15 5" xfId="13685"/>
    <cellStyle name="Calculation 7 10 16" xfId="13686"/>
    <cellStyle name="Calculation 7 10 16 2" xfId="13687"/>
    <cellStyle name="Calculation 7 10 16 2 2" xfId="13688"/>
    <cellStyle name="Calculation 7 10 16 2 3" xfId="13689"/>
    <cellStyle name="Calculation 7 10 16 3" xfId="13690"/>
    <cellStyle name="Calculation 7 10 16 3 2" xfId="13691"/>
    <cellStyle name="Calculation 7 10 16 4" xfId="13692"/>
    <cellStyle name="Calculation 7 10 16 5" xfId="13693"/>
    <cellStyle name="Calculation 7 10 17" xfId="13694"/>
    <cellStyle name="Calculation 7 10 17 2" xfId="13695"/>
    <cellStyle name="Calculation 7 10 17 2 2" xfId="13696"/>
    <cellStyle name="Calculation 7 10 17 2 3" xfId="13697"/>
    <cellStyle name="Calculation 7 10 17 3" xfId="13698"/>
    <cellStyle name="Calculation 7 10 17 3 2" xfId="13699"/>
    <cellStyle name="Calculation 7 10 17 4" xfId="13700"/>
    <cellStyle name="Calculation 7 10 17 5" xfId="13701"/>
    <cellStyle name="Calculation 7 10 18" xfId="13702"/>
    <cellStyle name="Calculation 7 10 18 2" xfId="13703"/>
    <cellStyle name="Calculation 7 10 18 2 2" xfId="13704"/>
    <cellStyle name="Calculation 7 10 18 2 3" xfId="13705"/>
    <cellStyle name="Calculation 7 10 18 3" xfId="13706"/>
    <cellStyle name="Calculation 7 10 18 3 2" xfId="13707"/>
    <cellStyle name="Calculation 7 10 18 4" xfId="13708"/>
    <cellStyle name="Calculation 7 10 18 5" xfId="13709"/>
    <cellStyle name="Calculation 7 10 19" xfId="13710"/>
    <cellStyle name="Calculation 7 10 19 2" xfId="13711"/>
    <cellStyle name="Calculation 7 10 19 2 2" xfId="13712"/>
    <cellStyle name="Calculation 7 10 19 2 3" xfId="13713"/>
    <cellStyle name="Calculation 7 10 19 3" xfId="13714"/>
    <cellStyle name="Calculation 7 10 19 3 2" xfId="13715"/>
    <cellStyle name="Calculation 7 10 19 4" xfId="13716"/>
    <cellStyle name="Calculation 7 10 19 5" xfId="13717"/>
    <cellStyle name="Calculation 7 10 2" xfId="13718"/>
    <cellStyle name="Calculation 7 10 2 2" xfId="13719"/>
    <cellStyle name="Calculation 7 10 2 2 2" xfId="13720"/>
    <cellStyle name="Calculation 7 10 2 2 3" xfId="13721"/>
    <cellStyle name="Calculation 7 10 2 3" xfId="13722"/>
    <cellStyle name="Calculation 7 10 2 3 2" xfId="13723"/>
    <cellStyle name="Calculation 7 10 2 4" xfId="13724"/>
    <cellStyle name="Calculation 7 10 2 5" xfId="13725"/>
    <cellStyle name="Calculation 7 10 20" xfId="13726"/>
    <cellStyle name="Calculation 7 10 20 2" xfId="13727"/>
    <cellStyle name="Calculation 7 10 20 2 2" xfId="13728"/>
    <cellStyle name="Calculation 7 10 20 2 3" xfId="13729"/>
    <cellStyle name="Calculation 7 10 20 3" xfId="13730"/>
    <cellStyle name="Calculation 7 10 20 4" xfId="13731"/>
    <cellStyle name="Calculation 7 10 20 5" xfId="13732"/>
    <cellStyle name="Calculation 7 10 21" xfId="13733"/>
    <cellStyle name="Calculation 7 10 21 2" xfId="13734"/>
    <cellStyle name="Calculation 7 10 22" xfId="13735"/>
    <cellStyle name="Calculation 7 10 22 2" xfId="13736"/>
    <cellStyle name="Calculation 7 10 3" xfId="13737"/>
    <cellStyle name="Calculation 7 10 3 2" xfId="13738"/>
    <cellStyle name="Calculation 7 10 3 2 2" xfId="13739"/>
    <cellStyle name="Calculation 7 10 3 2 3" xfId="13740"/>
    <cellStyle name="Calculation 7 10 3 3" xfId="13741"/>
    <cellStyle name="Calculation 7 10 3 3 2" xfId="13742"/>
    <cellStyle name="Calculation 7 10 3 4" xfId="13743"/>
    <cellStyle name="Calculation 7 10 3 5" xfId="13744"/>
    <cellStyle name="Calculation 7 10 4" xfId="13745"/>
    <cellStyle name="Calculation 7 10 4 2" xfId="13746"/>
    <cellStyle name="Calculation 7 10 4 2 2" xfId="13747"/>
    <cellStyle name="Calculation 7 10 4 2 3" xfId="13748"/>
    <cellStyle name="Calculation 7 10 4 3" xfId="13749"/>
    <cellStyle name="Calculation 7 10 4 3 2" xfId="13750"/>
    <cellStyle name="Calculation 7 10 4 4" xfId="13751"/>
    <cellStyle name="Calculation 7 10 4 5" xfId="13752"/>
    <cellStyle name="Calculation 7 10 5" xfId="13753"/>
    <cellStyle name="Calculation 7 10 5 2" xfId="13754"/>
    <cellStyle name="Calculation 7 10 5 2 2" xfId="13755"/>
    <cellStyle name="Calculation 7 10 5 2 3" xfId="13756"/>
    <cellStyle name="Calculation 7 10 5 3" xfId="13757"/>
    <cellStyle name="Calculation 7 10 5 3 2" xfId="13758"/>
    <cellStyle name="Calculation 7 10 5 4" xfId="13759"/>
    <cellStyle name="Calculation 7 10 5 5" xfId="13760"/>
    <cellStyle name="Calculation 7 10 6" xfId="13761"/>
    <cellStyle name="Calculation 7 10 6 2" xfId="13762"/>
    <cellStyle name="Calculation 7 10 6 2 2" xfId="13763"/>
    <cellStyle name="Calculation 7 10 6 2 3" xfId="13764"/>
    <cellStyle name="Calculation 7 10 6 3" xfId="13765"/>
    <cellStyle name="Calculation 7 10 6 3 2" xfId="13766"/>
    <cellStyle name="Calculation 7 10 6 4" xfId="13767"/>
    <cellStyle name="Calculation 7 10 6 5" xfId="13768"/>
    <cellStyle name="Calculation 7 10 7" xfId="13769"/>
    <cellStyle name="Calculation 7 10 7 2" xfId="13770"/>
    <cellStyle name="Calculation 7 10 7 2 2" xfId="13771"/>
    <cellStyle name="Calculation 7 10 7 2 3" xfId="13772"/>
    <cellStyle name="Calculation 7 10 7 3" xfId="13773"/>
    <cellStyle name="Calculation 7 10 7 3 2" xfId="13774"/>
    <cellStyle name="Calculation 7 10 7 4" xfId="13775"/>
    <cellStyle name="Calculation 7 10 7 5" xfId="13776"/>
    <cellStyle name="Calculation 7 10 8" xfId="13777"/>
    <cellStyle name="Calculation 7 10 8 2" xfId="13778"/>
    <cellStyle name="Calculation 7 10 8 2 2" xfId="13779"/>
    <cellStyle name="Calculation 7 10 8 2 3" xfId="13780"/>
    <cellStyle name="Calculation 7 10 8 3" xfId="13781"/>
    <cellStyle name="Calculation 7 10 8 3 2" xfId="13782"/>
    <cellStyle name="Calculation 7 10 8 4" xfId="13783"/>
    <cellStyle name="Calculation 7 10 8 5" xfId="13784"/>
    <cellStyle name="Calculation 7 10 9" xfId="13785"/>
    <cellStyle name="Calculation 7 10 9 2" xfId="13786"/>
    <cellStyle name="Calculation 7 10 9 2 2" xfId="13787"/>
    <cellStyle name="Calculation 7 10 9 2 3" xfId="13788"/>
    <cellStyle name="Calculation 7 10 9 3" xfId="13789"/>
    <cellStyle name="Calculation 7 10 9 3 2" xfId="13790"/>
    <cellStyle name="Calculation 7 10 9 4" xfId="13791"/>
    <cellStyle name="Calculation 7 10 9 5" xfId="13792"/>
    <cellStyle name="Calculation 7 11" xfId="13793"/>
    <cellStyle name="Calculation 7 11 10" xfId="13794"/>
    <cellStyle name="Calculation 7 11 10 2" xfId="13795"/>
    <cellStyle name="Calculation 7 11 10 2 2" xfId="13796"/>
    <cellStyle name="Calculation 7 11 10 2 3" xfId="13797"/>
    <cellStyle name="Calculation 7 11 10 3" xfId="13798"/>
    <cellStyle name="Calculation 7 11 10 3 2" xfId="13799"/>
    <cellStyle name="Calculation 7 11 10 4" xfId="13800"/>
    <cellStyle name="Calculation 7 11 10 5" xfId="13801"/>
    <cellStyle name="Calculation 7 11 11" xfId="13802"/>
    <cellStyle name="Calculation 7 11 11 2" xfId="13803"/>
    <cellStyle name="Calculation 7 11 11 2 2" xfId="13804"/>
    <cellStyle name="Calculation 7 11 11 2 3" xfId="13805"/>
    <cellStyle name="Calculation 7 11 11 3" xfId="13806"/>
    <cellStyle name="Calculation 7 11 11 3 2" xfId="13807"/>
    <cellStyle name="Calculation 7 11 11 4" xfId="13808"/>
    <cellStyle name="Calculation 7 11 11 5" xfId="13809"/>
    <cellStyle name="Calculation 7 11 12" xfId="13810"/>
    <cellStyle name="Calculation 7 11 12 2" xfId="13811"/>
    <cellStyle name="Calculation 7 11 12 2 2" xfId="13812"/>
    <cellStyle name="Calculation 7 11 12 2 3" xfId="13813"/>
    <cellStyle name="Calculation 7 11 12 3" xfId="13814"/>
    <cellStyle name="Calculation 7 11 12 3 2" xfId="13815"/>
    <cellStyle name="Calculation 7 11 12 4" xfId="13816"/>
    <cellStyle name="Calculation 7 11 12 5" xfId="13817"/>
    <cellStyle name="Calculation 7 11 13" xfId="13818"/>
    <cellStyle name="Calculation 7 11 13 2" xfId="13819"/>
    <cellStyle name="Calculation 7 11 13 2 2" xfId="13820"/>
    <cellStyle name="Calculation 7 11 13 2 3" xfId="13821"/>
    <cellStyle name="Calculation 7 11 13 3" xfId="13822"/>
    <cellStyle name="Calculation 7 11 13 3 2" xfId="13823"/>
    <cellStyle name="Calculation 7 11 13 4" xfId="13824"/>
    <cellStyle name="Calculation 7 11 13 5" xfId="13825"/>
    <cellStyle name="Calculation 7 11 14" xfId="13826"/>
    <cellStyle name="Calculation 7 11 14 2" xfId="13827"/>
    <cellStyle name="Calculation 7 11 14 2 2" xfId="13828"/>
    <cellStyle name="Calculation 7 11 14 2 3" xfId="13829"/>
    <cellStyle name="Calculation 7 11 14 3" xfId="13830"/>
    <cellStyle name="Calculation 7 11 14 3 2" xfId="13831"/>
    <cellStyle name="Calculation 7 11 14 4" xfId="13832"/>
    <cellStyle name="Calculation 7 11 14 5" xfId="13833"/>
    <cellStyle name="Calculation 7 11 15" xfId="13834"/>
    <cellStyle name="Calculation 7 11 15 2" xfId="13835"/>
    <cellStyle name="Calculation 7 11 15 2 2" xfId="13836"/>
    <cellStyle name="Calculation 7 11 15 2 3" xfId="13837"/>
    <cellStyle name="Calculation 7 11 15 3" xfId="13838"/>
    <cellStyle name="Calculation 7 11 15 3 2" xfId="13839"/>
    <cellStyle name="Calculation 7 11 15 4" xfId="13840"/>
    <cellStyle name="Calculation 7 11 15 5" xfId="13841"/>
    <cellStyle name="Calculation 7 11 16" xfId="13842"/>
    <cellStyle name="Calculation 7 11 16 2" xfId="13843"/>
    <cellStyle name="Calculation 7 11 16 2 2" xfId="13844"/>
    <cellStyle name="Calculation 7 11 16 2 3" xfId="13845"/>
    <cellStyle name="Calculation 7 11 16 3" xfId="13846"/>
    <cellStyle name="Calculation 7 11 16 3 2" xfId="13847"/>
    <cellStyle name="Calculation 7 11 16 4" xfId="13848"/>
    <cellStyle name="Calculation 7 11 16 5" xfId="13849"/>
    <cellStyle name="Calculation 7 11 17" xfId="13850"/>
    <cellStyle name="Calculation 7 11 17 2" xfId="13851"/>
    <cellStyle name="Calculation 7 11 17 2 2" xfId="13852"/>
    <cellStyle name="Calculation 7 11 17 2 3" xfId="13853"/>
    <cellStyle name="Calculation 7 11 17 3" xfId="13854"/>
    <cellStyle name="Calculation 7 11 17 3 2" xfId="13855"/>
    <cellStyle name="Calculation 7 11 17 4" xfId="13856"/>
    <cellStyle name="Calculation 7 11 17 5" xfId="13857"/>
    <cellStyle name="Calculation 7 11 18" xfId="13858"/>
    <cellStyle name="Calculation 7 11 18 2" xfId="13859"/>
    <cellStyle name="Calculation 7 11 18 2 2" xfId="13860"/>
    <cellStyle name="Calculation 7 11 18 2 3" xfId="13861"/>
    <cellStyle name="Calculation 7 11 18 3" xfId="13862"/>
    <cellStyle name="Calculation 7 11 18 3 2" xfId="13863"/>
    <cellStyle name="Calculation 7 11 18 4" xfId="13864"/>
    <cellStyle name="Calculation 7 11 18 5" xfId="13865"/>
    <cellStyle name="Calculation 7 11 19" xfId="13866"/>
    <cellStyle name="Calculation 7 11 19 2" xfId="13867"/>
    <cellStyle name="Calculation 7 11 19 2 2" xfId="13868"/>
    <cellStyle name="Calculation 7 11 19 2 3" xfId="13869"/>
    <cellStyle name="Calculation 7 11 19 3" xfId="13870"/>
    <cellStyle name="Calculation 7 11 19 3 2" xfId="13871"/>
    <cellStyle name="Calculation 7 11 19 4" xfId="13872"/>
    <cellStyle name="Calculation 7 11 19 5" xfId="13873"/>
    <cellStyle name="Calculation 7 11 2" xfId="13874"/>
    <cellStyle name="Calculation 7 11 2 2" xfId="13875"/>
    <cellStyle name="Calculation 7 11 2 2 2" xfId="13876"/>
    <cellStyle name="Calculation 7 11 2 2 3" xfId="13877"/>
    <cellStyle name="Calculation 7 11 2 3" xfId="13878"/>
    <cellStyle name="Calculation 7 11 2 3 2" xfId="13879"/>
    <cellStyle name="Calculation 7 11 2 4" xfId="13880"/>
    <cellStyle name="Calculation 7 11 2 5" xfId="13881"/>
    <cellStyle name="Calculation 7 11 20" xfId="13882"/>
    <cellStyle name="Calculation 7 11 20 2" xfId="13883"/>
    <cellStyle name="Calculation 7 11 20 2 2" xfId="13884"/>
    <cellStyle name="Calculation 7 11 20 2 3" xfId="13885"/>
    <cellStyle name="Calculation 7 11 20 3" xfId="13886"/>
    <cellStyle name="Calculation 7 11 20 4" xfId="13887"/>
    <cellStyle name="Calculation 7 11 20 5" xfId="13888"/>
    <cellStyle name="Calculation 7 11 21" xfId="13889"/>
    <cellStyle name="Calculation 7 11 21 2" xfId="13890"/>
    <cellStyle name="Calculation 7 11 22" xfId="13891"/>
    <cellStyle name="Calculation 7 11 22 2" xfId="13892"/>
    <cellStyle name="Calculation 7 11 3" xfId="13893"/>
    <cellStyle name="Calculation 7 11 3 2" xfId="13894"/>
    <cellStyle name="Calculation 7 11 3 2 2" xfId="13895"/>
    <cellStyle name="Calculation 7 11 3 2 3" xfId="13896"/>
    <cellStyle name="Calculation 7 11 3 3" xfId="13897"/>
    <cellStyle name="Calculation 7 11 3 3 2" xfId="13898"/>
    <cellStyle name="Calculation 7 11 3 4" xfId="13899"/>
    <cellStyle name="Calculation 7 11 3 5" xfId="13900"/>
    <cellStyle name="Calculation 7 11 4" xfId="13901"/>
    <cellStyle name="Calculation 7 11 4 2" xfId="13902"/>
    <cellStyle name="Calculation 7 11 4 2 2" xfId="13903"/>
    <cellStyle name="Calculation 7 11 4 2 3" xfId="13904"/>
    <cellStyle name="Calculation 7 11 4 3" xfId="13905"/>
    <cellStyle name="Calculation 7 11 4 3 2" xfId="13906"/>
    <cellStyle name="Calculation 7 11 4 4" xfId="13907"/>
    <cellStyle name="Calculation 7 11 4 5" xfId="13908"/>
    <cellStyle name="Calculation 7 11 5" xfId="13909"/>
    <cellStyle name="Calculation 7 11 5 2" xfId="13910"/>
    <cellStyle name="Calculation 7 11 5 2 2" xfId="13911"/>
    <cellStyle name="Calculation 7 11 5 2 3" xfId="13912"/>
    <cellStyle name="Calculation 7 11 5 3" xfId="13913"/>
    <cellStyle name="Calculation 7 11 5 3 2" xfId="13914"/>
    <cellStyle name="Calculation 7 11 5 4" xfId="13915"/>
    <cellStyle name="Calculation 7 11 5 5" xfId="13916"/>
    <cellStyle name="Calculation 7 11 6" xfId="13917"/>
    <cellStyle name="Calculation 7 11 6 2" xfId="13918"/>
    <cellStyle name="Calculation 7 11 6 2 2" xfId="13919"/>
    <cellStyle name="Calculation 7 11 6 2 3" xfId="13920"/>
    <cellStyle name="Calculation 7 11 6 3" xfId="13921"/>
    <cellStyle name="Calculation 7 11 6 3 2" xfId="13922"/>
    <cellStyle name="Calculation 7 11 6 4" xfId="13923"/>
    <cellStyle name="Calculation 7 11 6 5" xfId="13924"/>
    <cellStyle name="Calculation 7 11 7" xfId="13925"/>
    <cellStyle name="Calculation 7 11 7 2" xfId="13926"/>
    <cellStyle name="Calculation 7 11 7 2 2" xfId="13927"/>
    <cellStyle name="Calculation 7 11 7 2 3" xfId="13928"/>
    <cellStyle name="Calculation 7 11 7 3" xfId="13929"/>
    <cellStyle name="Calculation 7 11 7 3 2" xfId="13930"/>
    <cellStyle name="Calculation 7 11 7 4" xfId="13931"/>
    <cellStyle name="Calculation 7 11 7 5" xfId="13932"/>
    <cellStyle name="Calculation 7 11 8" xfId="13933"/>
    <cellStyle name="Calculation 7 11 8 2" xfId="13934"/>
    <cellStyle name="Calculation 7 11 8 2 2" xfId="13935"/>
    <cellStyle name="Calculation 7 11 8 2 3" xfId="13936"/>
    <cellStyle name="Calculation 7 11 8 3" xfId="13937"/>
    <cellStyle name="Calculation 7 11 8 3 2" xfId="13938"/>
    <cellStyle name="Calculation 7 11 8 4" xfId="13939"/>
    <cellStyle name="Calculation 7 11 8 5" xfId="13940"/>
    <cellStyle name="Calculation 7 11 9" xfId="13941"/>
    <cellStyle name="Calculation 7 11 9 2" xfId="13942"/>
    <cellStyle name="Calculation 7 11 9 2 2" xfId="13943"/>
    <cellStyle name="Calculation 7 11 9 2 3" xfId="13944"/>
    <cellStyle name="Calculation 7 11 9 3" xfId="13945"/>
    <cellStyle name="Calculation 7 11 9 3 2" xfId="13946"/>
    <cellStyle name="Calculation 7 11 9 4" xfId="13947"/>
    <cellStyle name="Calculation 7 11 9 5" xfId="13948"/>
    <cellStyle name="Calculation 7 12" xfId="13949"/>
    <cellStyle name="Calculation 7 12 2" xfId="13950"/>
    <cellStyle name="Calculation 7 12 2 2" xfId="13951"/>
    <cellStyle name="Calculation 7 12 2 3" xfId="13952"/>
    <cellStyle name="Calculation 7 12 3" xfId="13953"/>
    <cellStyle name="Calculation 7 12 3 2" xfId="13954"/>
    <cellStyle name="Calculation 7 12 4" xfId="13955"/>
    <cellStyle name="Calculation 7 12 5" xfId="13956"/>
    <cellStyle name="Calculation 7 13" xfId="13957"/>
    <cellStyle name="Calculation 7 13 2" xfId="13958"/>
    <cellStyle name="Calculation 7 13 2 2" xfId="13959"/>
    <cellStyle name="Calculation 7 13 2 3" xfId="13960"/>
    <cellStyle name="Calculation 7 13 3" xfId="13961"/>
    <cellStyle name="Calculation 7 13 3 2" xfId="13962"/>
    <cellStyle name="Calculation 7 13 4" xfId="13963"/>
    <cellStyle name="Calculation 7 13 5" xfId="13964"/>
    <cellStyle name="Calculation 7 14" xfId="13965"/>
    <cellStyle name="Calculation 7 14 2" xfId="13966"/>
    <cellStyle name="Calculation 7 14 2 2" xfId="13967"/>
    <cellStyle name="Calculation 7 14 2 3" xfId="13968"/>
    <cellStyle name="Calculation 7 14 3" xfId="13969"/>
    <cellStyle name="Calculation 7 14 3 2" xfId="13970"/>
    <cellStyle name="Calculation 7 14 4" xfId="13971"/>
    <cellStyle name="Calculation 7 14 5" xfId="13972"/>
    <cellStyle name="Calculation 7 15" xfId="13973"/>
    <cellStyle name="Calculation 7 15 2" xfId="13974"/>
    <cellStyle name="Calculation 7 15 2 2" xfId="13975"/>
    <cellStyle name="Calculation 7 15 2 3" xfId="13976"/>
    <cellStyle name="Calculation 7 15 3" xfId="13977"/>
    <cellStyle name="Calculation 7 15 3 2" xfId="13978"/>
    <cellStyle name="Calculation 7 15 4" xfId="13979"/>
    <cellStyle name="Calculation 7 15 5" xfId="13980"/>
    <cellStyle name="Calculation 7 16" xfId="13981"/>
    <cellStyle name="Calculation 7 16 2" xfId="13982"/>
    <cellStyle name="Calculation 7 16 2 2" xfId="13983"/>
    <cellStyle name="Calculation 7 16 2 3" xfId="13984"/>
    <cellStyle name="Calculation 7 16 3" xfId="13985"/>
    <cellStyle name="Calculation 7 16 3 2" xfId="13986"/>
    <cellStyle name="Calculation 7 16 4" xfId="13987"/>
    <cellStyle name="Calculation 7 16 5" xfId="13988"/>
    <cellStyle name="Calculation 7 17" xfId="13989"/>
    <cellStyle name="Calculation 7 17 2" xfId="13990"/>
    <cellStyle name="Calculation 7 17 2 2" xfId="13991"/>
    <cellStyle name="Calculation 7 17 2 3" xfId="13992"/>
    <cellStyle name="Calculation 7 17 3" xfId="13993"/>
    <cellStyle name="Calculation 7 17 3 2" xfId="13994"/>
    <cellStyle name="Calculation 7 17 4" xfId="13995"/>
    <cellStyle name="Calculation 7 17 5" xfId="13996"/>
    <cellStyle name="Calculation 7 18" xfId="13997"/>
    <cellStyle name="Calculation 7 18 2" xfId="13998"/>
    <cellStyle name="Calculation 7 18 2 2" xfId="13999"/>
    <cellStyle name="Calculation 7 18 2 3" xfId="14000"/>
    <cellStyle name="Calculation 7 18 3" xfId="14001"/>
    <cellStyle name="Calculation 7 18 3 2" xfId="14002"/>
    <cellStyle name="Calculation 7 18 4" xfId="14003"/>
    <cellStyle name="Calculation 7 18 5" xfId="14004"/>
    <cellStyle name="Calculation 7 19" xfId="14005"/>
    <cellStyle name="Calculation 7 19 2" xfId="14006"/>
    <cellStyle name="Calculation 7 19 2 2" xfId="14007"/>
    <cellStyle name="Calculation 7 19 2 3" xfId="14008"/>
    <cellStyle name="Calculation 7 19 3" xfId="14009"/>
    <cellStyle name="Calculation 7 19 3 2" xfId="14010"/>
    <cellStyle name="Calculation 7 19 4" xfId="14011"/>
    <cellStyle name="Calculation 7 19 5" xfId="14012"/>
    <cellStyle name="Calculation 7 2" xfId="14013"/>
    <cellStyle name="Calculation 7 2 10" xfId="14014"/>
    <cellStyle name="Calculation 7 2 10 2" xfId="14015"/>
    <cellStyle name="Calculation 7 2 10 2 2" xfId="14016"/>
    <cellStyle name="Calculation 7 2 10 2 3" xfId="14017"/>
    <cellStyle name="Calculation 7 2 10 3" xfId="14018"/>
    <cellStyle name="Calculation 7 2 10 3 2" xfId="14019"/>
    <cellStyle name="Calculation 7 2 10 4" xfId="14020"/>
    <cellStyle name="Calculation 7 2 10 5" xfId="14021"/>
    <cellStyle name="Calculation 7 2 11" xfId="14022"/>
    <cellStyle name="Calculation 7 2 11 2" xfId="14023"/>
    <cellStyle name="Calculation 7 2 11 2 2" xfId="14024"/>
    <cellStyle name="Calculation 7 2 11 2 3" xfId="14025"/>
    <cellStyle name="Calculation 7 2 11 3" xfId="14026"/>
    <cellStyle name="Calculation 7 2 11 3 2" xfId="14027"/>
    <cellStyle name="Calculation 7 2 11 4" xfId="14028"/>
    <cellStyle name="Calculation 7 2 11 5" xfId="14029"/>
    <cellStyle name="Calculation 7 2 12" xfId="14030"/>
    <cellStyle name="Calculation 7 2 12 2" xfId="14031"/>
    <cellStyle name="Calculation 7 2 12 2 2" xfId="14032"/>
    <cellStyle name="Calculation 7 2 12 2 3" xfId="14033"/>
    <cellStyle name="Calculation 7 2 12 3" xfId="14034"/>
    <cellStyle name="Calculation 7 2 12 3 2" xfId="14035"/>
    <cellStyle name="Calculation 7 2 12 4" xfId="14036"/>
    <cellStyle name="Calculation 7 2 12 5" xfId="14037"/>
    <cellStyle name="Calculation 7 2 13" xfId="14038"/>
    <cellStyle name="Calculation 7 2 13 2" xfId="14039"/>
    <cellStyle name="Calculation 7 2 13 2 2" xfId="14040"/>
    <cellStyle name="Calculation 7 2 13 2 3" xfId="14041"/>
    <cellStyle name="Calculation 7 2 13 3" xfId="14042"/>
    <cellStyle name="Calculation 7 2 13 3 2" xfId="14043"/>
    <cellStyle name="Calculation 7 2 13 4" xfId="14044"/>
    <cellStyle name="Calculation 7 2 13 5" xfId="14045"/>
    <cellStyle name="Calculation 7 2 14" xfId="14046"/>
    <cellStyle name="Calculation 7 2 14 2" xfId="14047"/>
    <cellStyle name="Calculation 7 2 14 2 2" xfId="14048"/>
    <cellStyle name="Calculation 7 2 14 2 3" xfId="14049"/>
    <cellStyle name="Calculation 7 2 14 3" xfId="14050"/>
    <cellStyle name="Calculation 7 2 14 3 2" xfId="14051"/>
    <cellStyle name="Calculation 7 2 14 4" xfId="14052"/>
    <cellStyle name="Calculation 7 2 14 5" xfId="14053"/>
    <cellStyle name="Calculation 7 2 15" xfId="14054"/>
    <cellStyle name="Calculation 7 2 15 2" xfId="14055"/>
    <cellStyle name="Calculation 7 2 15 2 2" xfId="14056"/>
    <cellStyle name="Calculation 7 2 15 2 3" xfId="14057"/>
    <cellStyle name="Calculation 7 2 15 3" xfId="14058"/>
    <cellStyle name="Calculation 7 2 15 3 2" xfId="14059"/>
    <cellStyle name="Calculation 7 2 15 4" xfId="14060"/>
    <cellStyle name="Calculation 7 2 15 5" xfId="14061"/>
    <cellStyle name="Calculation 7 2 16" xfId="14062"/>
    <cellStyle name="Calculation 7 2 16 2" xfId="14063"/>
    <cellStyle name="Calculation 7 2 16 2 2" xfId="14064"/>
    <cellStyle name="Calculation 7 2 16 2 3" xfId="14065"/>
    <cellStyle name="Calculation 7 2 16 3" xfId="14066"/>
    <cellStyle name="Calculation 7 2 16 3 2" xfId="14067"/>
    <cellStyle name="Calculation 7 2 16 4" xfId="14068"/>
    <cellStyle name="Calculation 7 2 16 5" xfId="14069"/>
    <cellStyle name="Calculation 7 2 17" xfId="14070"/>
    <cellStyle name="Calculation 7 2 17 2" xfId="14071"/>
    <cellStyle name="Calculation 7 2 17 2 2" xfId="14072"/>
    <cellStyle name="Calculation 7 2 17 2 3" xfId="14073"/>
    <cellStyle name="Calculation 7 2 17 3" xfId="14074"/>
    <cellStyle name="Calculation 7 2 17 3 2" xfId="14075"/>
    <cellStyle name="Calculation 7 2 17 4" xfId="14076"/>
    <cellStyle name="Calculation 7 2 17 5" xfId="14077"/>
    <cellStyle name="Calculation 7 2 18" xfId="14078"/>
    <cellStyle name="Calculation 7 2 18 2" xfId="14079"/>
    <cellStyle name="Calculation 7 2 18 2 2" xfId="14080"/>
    <cellStyle name="Calculation 7 2 18 2 3" xfId="14081"/>
    <cellStyle name="Calculation 7 2 18 3" xfId="14082"/>
    <cellStyle name="Calculation 7 2 18 3 2" xfId="14083"/>
    <cellStyle name="Calculation 7 2 18 4" xfId="14084"/>
    <cellStyle name="Calculation 7 2 18 5" xfId="14085"/>
    <cellStyle name="Calculation 7 2 19" xfId="14086"/>
    <cellStyle name="Calculation 7 2 19 2" xfId="14087"/>
    <cellStyle name="Calculation 7 2 19 2 2" xfId="14088"/>
    <cellStyle name="Calculation 7 2 19 2 3" xfId="14089"/>
    <cellStyle name="Calculation 7 2 19 3" xfId="14090"/>
    <cellStyle name="Calculation 7 2 19 3 2" xfId="14091"/>
    <cellStyle name="Calculation 7 2 19 4" xfId="14092"/>
    <cellStyle name="Calculation 7 2 19 5" xfId="14093"/>
    <cellStyle name="Calculation 7 2 2" xfId="14094"/>
    <cellStyle name="Calculation 7 2 2 2" xfId="14095"/>
    <cellStyle name="Calculation 7 2 2 2 2" xfId="14096"/>
    <cellStyle name="Calculation 7 2 2 2 3" xfId="14097"/>
    <cellStyle name="Calculation 7 2 2 3" xfId="14098"/>
    <cellStyle name="Calculation 7 2 2 3 2" xfId="14099"/>
    <cellStyle name="Calculation 7 2 2 4" xfId="14100"/>
    <cellStyle name="Calculation 7 2 2 5" xfId="14101"/>
    <cellStyle name="Calculation 7 2 20" xfId="14102"/>
    <cellStyle name="Calculation 7 2 20 2" xfId="14103"/>
    <cellStyle name="Calculation 7 2 20 2 2" xfId="14104"/>
    <cellStyle name="Calculation 7 2 20 2 3" xfId="14105"/>
    <cellStyle name="Calculation 7 2 20 3" xfId="14106"/>
    <cellStyle name="Calculation 7 2 20 4" xfId="14107"/>
    <cellStyle name="Calculation 7 2 20 5" xfId="14108"/>
    <cellStyle name="Calculation 7 2 21" xfId="14109"/>
    <cellStyle name="Calculation 7 2 21 2" xfId="14110"/>
    <cellStyle name="Calculation 7 2 22" xfId="14111"/>
    <cellStyle name="Calculation 7 2 22 2" xfId="14112"/>
    <cellStyle name="Calculation 7 2 3" xfId="14113"/>
    <cellStyle name="Calculation 7 2 3 2" xfId="14114"/>
    <cellStyle name="Calculation 7 2 3 2 2" xfId="14115"/>
    <cellStyle name="Calculation 7 2 3 2 3" xfId="14116"/>
    <cellStyle name="Calculation 7 2 3 3" xfId="14117"/>
    <cellStyle name="Calculation 7 2 3 3 2" xfId="14118"/>
    <cellStyle name="Calculation 7 2 3 4" xfId="14119"/>
    <cellStyle name="Calculation 7 2 3 5" xfId="14120"/>
    <cellStyle name="Calculation 7 2 4" xfId="14121"/>
    <cellStyle name="Calculation 7 2 4 2" xfId="14122"/>
    <cellStyle name="Calculation 7 2 4 2 2" xfId="14123"/>
    <cellStyle name="Calculation 7 2 4 2 3" xfId="14124"/>
    <cellStyle name="Calculation 7 2 4 3" xfId="14125"/>
    <cellStyle name="Calculation 7 2 4 3 2" xfId="14126"/>
    <cellStyle name="Calculation 7 2 4 4" xfId="14127"/>
    <cellStyle name="Calculation 7 2 4 5" xfId="14128"/>
    <cellStyle name="Calculation 7 2 5" xfId="14129"/>
    <cellStyle name="Calculation 7 2 5 2" xfId="14130"/>
    <cellStyle name="Calculation 7 2 5 2 2" xfId="14131"/>
    <cellStyle name="Calculation 7 2 5 2 3" xfId="14132"/>
    <cellStyle name="Calculation 7 2 5 3" xfId="14133"/>
    <cellStyle name="Calculation 7 2 5 3 2" xfId="14134"/>
    <cellStyle name="Calculation 7 2 5 4" xfId="14135"/>
    <cellStyle name="Calculation 7 2 5 5" xfId="14136"/>
    <cellStyle name="Calculation 7 2 6" xfId="14137"/>
    <cellStyle name="Calculation 7 2 6 2" xfId="14138"/>
    <cellStyle name="Calculation 7 2 6 2 2" xfId="14139"/>
    <cellStyle name="Calculation 7 2 6 2 3" xfId="14140"/>
    <cellStyle name="Calculation 7 2 6 3" xfId="14141"/>
    <cellStyle name="Calculation 7 2 6 3 2" xfId="14142"/>
    <cellStyle name="Calculation 7 2 6 4" xfId="14143"/>
    <cellStyle name="Calculation 7 2 6 5" xfId="14144"/>
    <cellStyle name="Calculation 7 2 7" xfId="14145"/>
    <cellStyle name="Calculation 7 2 7 2" xfId="14146"/>
    <cellStyle name="Calculation 7 2 7 2 2" xfId="14147"/>
    <cellStyle name="Calculation 7 2 7 2 3" xfId="14148"/>
    <cellStyle name="Calculation 7 2 7 3" xfId="14149"/>
    <cellStyle name="Calculation 7 2 7 3 2" xfId="14150"/>
    <cellStyle name="Calculation 7 2 7 4" xfId="14151"/>
    <cellStyle name="Calculation 7 2 7 5" xfId="14152"/>
    <cellStyle name="Calculation 7 2 8" xfId="14153"/>
    <cellStyle name="Calculation 7 2 8 2" xfId="14154"/>
    <cellStyle name="Calculation 7 2 8 2 2" xfId="14155"/>
    <cellStyle name="Calculation 7 2 8 2 3" xfId="14156"/>
    <cellStyle name="Calculation 7 2 8 3" xfId="14157"/>
    <cellStyle name="Calculation 7 2 8 3 2" xfId="14158"/>
    <cellStyle name="Calculation 7 2 8 4" xfId="14159"/>
    <cellStyle name="Calculation 7 2 8 5" xfId="14160"/>
    <cellStyle name="Calculation 7 2 9" xfId="14161"/>
    <cellStyle name="Calculation 7 2 9 2" xfId="14162"/>
    <cellStyle name="Calculation 7 2 9 2 2" xfId="14163"/>
    <cellStyle name="Calculation 7 2 9 2 3" xfId="14164"/>
    <cellStyle name="Calculation 7 2 9 3" xfId="14165"/>
    <cellStyle name="Calculation 7 2 9 3 2" xfId="14166"/>
    <cellStyle name="Calculation 7 2 9 4" xfId="14167"/>
    <cellStyle name="Calculation 7 2 9 5" xfId="14168"/>
    <cellStyle name="Calculation 7 20" xfId="14169"/>
    <cellStyle name="Calculation 7 20 2" xfId="14170"/>
    <cellStyle name="Calculation 7 20 2 2" xfId="14171"/>
    <cellStyle name="Calculation 7 20 2 3" xfId="14172"/>
    <cellStyle name="Calculation 7 20 3" xfId="14173"/>
    <cellStyle name="Calculation 7 20 3 2" xfId="14174"/>
    <cellStyle name="Calculation 7 20 4" xfId="14175"/>
    <cellStyle name="Calculation 7 20 5" xfId="14176"/>
    <cellStyle name="Calculation 7 21" xfId="14177"/>
    <cellStyle name="Calculation 7 21 2" xfId="14178"/>
    <cellStyle name="Calculation 7 21 2 2" xfId="14179"/>
    <cellStyle name="Calculation 7 21 2 3" xfId="14180"/>
    <cellStyle name="Calculation 7 21 3" xfId="14181"/>
    <cellStyle name="Calculation 7 21 3 2" xfId="14182"/>
    <cellStyle name="Calculation 7 21 4" xfId="14183"/>
    <cellStyle name="Calculation 7 21 5" xfId="14184"/>
    <cellStyle name="Calculation 7 22" xfId="14185"/>
    <cellStyle name="Calculation 7 22 2" xfId="14186"/>
    <cellStyle name="Calculation 7 22 2 2" xfId="14187"/>
    <cellStyle name="Calculation 7 22 2 3" xfId="14188"/>
    <cellStyle name="Calculation 7 22 3" xfId="14189"/>
    <cellStyle name="Calculation 7 22 3 2" xfId="14190"/>
    <cellStyle name="Calculation 7 22 4" xfId="14191"/>
    <cellStyle name="Calculation 7 22 5" xfId="14192"/>
    <cellStyle name="Calculation 7 23" xfId="14193"/>
    <cellStyle name="Calculation 7 23 2" xfId="14194"/>
    <cellStyle name="Calculation 7 23 2 2" xfId="14195"/>
    <cellStyle name="Calculation 7 23 2 3" xfId="14196"/>
    <cellStyle name="Calculation 7 23 3" xfId="14197"/>
    <cellStyle name="Calculation 7 23 3 2" xfId="14198"/>
    <cellStyle name="Calculation 7 23 4" xfId="14199"/>
    <cellStyle name="Calculation 7 23 5" xfId="14200"/>
    <cellStyle name="Calculation 7 24" xfId="14201"/>
    <cellStyle name="Calculation 7 24 2" xfId="14202"/>
    <cellStyle name="Calculation 7 24 2 2" xfId="14203"/>
    <cellStyle name="Calculation 7 24 2 3" xfId="14204"/>
    <cellStyle name="Calculation 7 24 3" xfId="14205"/>
    <cellStyle name="Calculation 7 24 3 2" xfId="14206"/>
    <cellStyle name="Calculation 7 24 4" xfId="14207"/>
    <cellStyle name="Calculation 7 24 5" xfId="14208"/>
    <cellStyle name="Calculation 7 25" xfId="14209"/>
    <cellStyle name="Calculation 7 25 2" xfId="14210"/>
    <cellStyle name="Calculation 7 25 2 2" xfId="14211"/>
    <cellStyle name="Calculation 7 25 2 3" xfId="14212"/>
    <cellStyle name="Calculation 7 25 3" xfId="14213"/>
    <cellStyle name="Calculation 7 25 3 2" xfId="14214"/>
    <cellStyle name="Calculation 7 25 4" xfId="14215"/>
    <cellStyle name="Calculation 7 25 5" xfId="14216"/>
    <cellStyle name="Calculation 7 26" xfId="14217"/>
    <cellStyle name="Calculation 7 26 2" xfId="14218"/>
    <cellStyle name="Calculation 7 26 2 2" xfId="14219"/>
    <cellStyle name="Calculation 7 26 2 3" xfId="14220"/>
    <cellStyle name="Calculation 7 26 3" xfId="14221"/>
    <cellStyle name="Calculation 7 26 3 2" xfId="14222"/>
    <cellStyle name="Calculation 7 26 4" xfId="14223"/>
    <cellStyle name="Calculation 7 26 5" xfId="14224"/>
    <cellStyle name="Calculation 7 27" xfId="14225"/>
    <cellStyle name="Calculation 7 27 2" xfId="14226"/>
    <cellStyle name="Calculation 7 27 2 2" xfId="14227"/>
    <cellStyle name="Calculation 7 27 2 3" xfId="14228"/>
    <cellStyle name="Calculation 7 27 3" xfId="14229"/>
    <cellStyle name="Calculation 7 27 3 2" xfId="14230"/>
    <cellStyle name="Calculation 7 27 4" xfId="14231"/>
    <cellStyle name="Calculation 7 27 5" xfId="14232"/>
    <cellStyle name="Calculation 7 28" xfId="14233"/>
    <cellStyle name="Calculation 7 28 2" xfId="14234"/>
    <cellStyle name="Calculation 7 28 2 2" xfId="14235"/>
    <cellStyle name="Calculation 7 28 2 3" xfId="14236"/>
    <cellStyle name="Calculation 7 28 3" xfId="14237"/>
    <cellStyle name="Calculation 7 28 3 2" xfId="14238"/>
    <cellStyle name="Calculation 7 28 4" xfId="14239"/>
    <cellStyle name="Calculation 7 28 5" xfId="14240"/>
    <cellStyle name="Calculation 7 29" xfId="14241"/>
    <cellStyle name="Calculation 7 29 2" xfId="14242"/>
    <cellStyle name="Calculation 7 29 2 2" xfId="14243"/>
    <cellStyle name="Calculation 7 29 2 3" xfId="14244"/>
    <cellStyle name="Calculation 7 29 3" xfId="14245"/>
    <cellStyle name="Calculation 7 29 3 2" xfId="14246"/>
    <cellStyle name="Calculation 7 29 4" xfId="14247"/>
    <cellStyle name="Calculation 7 29 5" xfId="14248"/>
    <cellStyle name="Calculation 7 3" xfId="14249"/>
    <cellStyle name="Calculation 7 3 10" xfId="14250"/>
    <cellStyle name="Calculation 7 3 10 2" xfId="14251"/>
    <cellStyle name="Calculation 7 3 10 2 2" xfId="14252"/>
    <cellStyle name="Calculation 7 3 10 2 3" xfId="14253"/>
    <cellStyle name="Calculation 7 3 10 3" xfId="14254"/>
    <cellStyle name="Calculation 7 3 10 3 2" xfId="14255"/>
    <cellStyle name="Calculation 7 3 10 4" xfId="14256"/>
    <cellStyle name="Calculation 7 3 10 5" xfId="14257"/>
    <cellStyle name="Calculation 7 3 11" xfId="14258"/>
    <cellStyle name="Calculation 7 3 11 2" xfId="14259"/>
    <cellStyle name="Calculation 7 3 11 2 2" xfId="14260"/>
    <cellStyle name="Calculation 7 3 11 2 3" xfId="14261"/>
    <cellStyle name="Calculation 7 3 11 3" xfId="14262"/>
    <cellStyle name="Calculation 7 3 11 3 2" xfId="14263"/>
    <cellStyle name="Calculation 7 3 11 4" xfId="14264"/>
    <cellStyle name="Calculation 7 3 11 5" xfId="14265"/>
    <cellStyle name="Calculation 7 3 12" xfId="14266"/>
    <cellStyle name="Calculation 7 3 12 2" xfId="14267"/>
    <cellStyle name="Calculation 7 3 12 2 2" xfId="14268"/>
    <cellStyle name="Calculation 7 3 12 2 3" xfId="14269"/>
    <cellStyle name="Calculation 7 3 12 3" xfId="14270"/>
    <cellStyle name="Calculation 7 3 12 3 2" xfId="14271"/>
    <cellStyle name="Calculation 7 3 12 4" xfId="14272"/>
    <cellStyle name="Calculation 7 3 12 5" xfId="14273"/>
    <cellStyle name="Calculation 7 3 13" xfId="14274"/>
    <cellStyle name="Calculation 7 3 13 2" xfId="14275"/>
    <cellStyle name="Calculation 7 3 13 2 2" xfId="14276"/>
    <cellStyle name="Calculation 7 3 13 2 3" xfId="14277"/>
    <cellStyle name="Calculation 7 3 13 3" xfId="14278"/>
    <cellStyle name="Calculation 7 3 13 3 2" xfId="14279"/>
    <cellStyle name="Calculation 7 3 13 4" xfId="14280"/>
    <cellStyle name="Calculation 7 3 13 5" xfId="14281"/>
    <cellStyle name="Calculation 7 3 14" xfId="14282"/>
    <cellStyle name="Calculation 7 3 14 2" xfId="14283"/>
    <cellStyle name="Calculation 7 3 14 2 2" xfId="14284"/>
    <cellStyle name="Calculation 7 3 14 2 3" xfId="14285"/>
    <cellStyle name="Calculation 7 3 14 3" xfId="14286"/>
    <cellStyle name="Calculation 7 3 14 3 2" xfId="14287"/>
    <cellStyle name="Calculation 7 3 14 4" xfId="14288"/>
    <cellStyle name="Calculation 7 3 14 5" xfId="14289"/>
    <cellStyle name="Calculation 7 3 15" xfId="14290"/>
    <cellStyle name="Calculation 7 3 15 2" xfId="14291"/>
    <cellStyle name="Calculation 7 3 15 2 2" xfId="14292"/>
    <cellStyle name="Calculation 7 3 15 2 3" xfId="14293"/>
    <cellStyle name="Calculation 7 3 15 3" xfId="14294"/>
    <cellStyle name="Calculation 7 3 15 3 2" xfId="14295"/>
    <cellStyle name="Calculation 7 3 15 4" xfId="14296"/>
    <cellStyle name="Calculation 7 3 15 5" xfId="14297"/>
    <cellStyle name="Calculation 7 3 16" xfId="14298"/>
    <cellStyle name="Calculation 7 3 16 2" xfId="14299"/>
    <cellStyle name="Calculation 7 3 16 2 2" xfId="14300"/>
    <cellStyle name="Calculation 7 3 16 2 3" xfId="14301"/>
    <cellStyle name="Calculation 7 3 16 3" xfId="14302"/>
    <cellStyle name="Calculation 7 3 16 3 2" xfId="14303"/>
    <cellStyle name="Calculation 7 3 16 4" xfId="14304"/>
    <cellStyle name="Calculation 7 3 16 5" xfId="14305"/>
    <cellStyle name="Calculation 7 3 17" xfId="14306"/>
    <cellStyle name="Calculation 7 3 17 2" xfId="14307"/>
    <cellStyle name="Calculation 7 3 17 2 2" xfId="14308"/>
    <cellStyle name="Calculation 7 3 17 2 3" xfId="14309"/>
    <cellStyle name="Calculation 7 3 17 3" xfId="14310"/>
    <cellStyle name="Calculation 7 3 17 3 2" xfId="14311"/>
    <cellStyle name="Calculation 7 3 17 4" xfId="14312"/>
    <cellStyle name="Calculation 7 3 17 5" xfId="14313"/>
    <cellStyle name="Calculation 7 3 18" xfId="14314"/>
    <cellStyle name="Calculation 7 3 18 2" xfId="14315"/>
    <cellStyle name="Calculation 7 3 18 2 2" xfId="14316"/>
    <cellStyle name="Calculation 7 3 18 2 3" xfId="14317"/>
    <cellStyle name="Calculation 7 3 18 3" xfId="14318"/>
    <cellStyle name="Calculation 7 3 18 3 2" xfId="14319"/>
    <cellStyle name="Calculation 7 3 18 4" xfId="14320"/>
    <cellStyle name="Calculation 7 3 18 5" xfId="14321"/>
    <cellStyle name="Calculation 7 3 19" xfId="14322"/>
    <cellStyle name="Calculation 7 3 19 2" xfId="14323"/>
    <cellStyle name="Calculation 7 3 19 2 2" xfId="14324"/>
    <cellStyle name="Calculation 7 3 19 2 3" xfId="14325"/>
    <cellStyle name="Calculation 7 3 19 3" xfId="14326"/>
    <cellStyle name="Calculation 7 3 19 3 2" xfId="14327"/>
    <cellStyle name="Calculation 7 3 19 4" xfId="14328"/>
    <cellStyle name="Calculation 7 3 19 5" xfId="14329"/>
    <cellStyle name="Calculation 7 3 2" xfId="14330"/>
    <cellStyle name="Calculation 7 3 2 2" xfId="14331"/>
    <cellStyle name="Calculation 7 3 2 2 2" xfId="14332"/>
    <cellStyle name="Calculation 7 3 2 2 3" xfId="14333"/>
    <cellStyle name="Calculation 7 3 2 3" xfId="14334"/>
    <cellStyle name="Calculation 7 3 2 3 2" xfId="14335"/>
    <cellStyle name="Calculation 7 3 2 4" xfId="14336"/>
    <cellStyle name="Calculation 7 3 2 5" xfId="14337"/>
    <cellStyle name="Calculation 7 3 20" xfId="14338"/>
    <cellStyle name="Calculation 7 3 20 2" xfId="14339"/>
    <cellStyle name="Calculation 7 3 20 2 2" xfId="14340"/>
    <cellStyle name="Calculation 7 3 20 2 3" xfId="14341"/>
    <cellStyle name="Calculation 7 3 20 3" xfId="14342"/>
    <cellStyle name="Calculation 7 3 20 4" xfId="14343"/>
    <cellStyle name="Calculation 7 3 20 5" xfId="14344"/>
    <cellStyle name="Calculation 7 3 21" xfId="14345"/>
    <cellStyle name="Calculation 7 3 21 2" xfId="14346"/>
    <cellStyle name="Calculation 7 3 22" xfId="14347"/>
    <cellStyle name="Calculation 7 3 22 2" xfId="14348"/>
    <cellStyle name="Calculation 7 3 3" xfId="14349"/>
    <cellStyle name="Calculation 7 3 3 2" xfId="14350"/>
    <cellStyle name="Calculation 7 3 3 2 2" xfId="14351"/>
    <cellStyle name="Calculation 7 3 3 2 3" xfId="14352"/>
    <cellStyle name="Calculation 7 3 3 3" xfId="14353"/>
    <cellStyle name="Calculation 7 3 3 3 2" xfId="14354"/>
    <cellStyle name="Calculation 7 3 3 4" xfId="14355"/>
    <cellStyle name="Calculation 7 3 3 5" xfId="14356"/>
    <cellStyle name="Calculation 7 3 4" xfId="14357"/>
    <cellStyle name="Calculation 7 3 4 2" xfId="14358"/>
    <cellStyle name="Calculation 7 3 4 2 2" xfId="14359"/>
    <cellStyle name="Calculation 7 3 4 2 3" xfId="14360"/>
    <cellStyle name="Calculation 7 3 4 3" xfId="14361"/>
    <cellStyle name="Calculation 7 3 4 3 2" xfId="14362"/>
    <cellStyle name="Calculation 7 3 4 4" xfId="14363"/>
    <cellStyle name="Calculation 7 3 4 5" xfId="14364"/>
    <cellStyle name="Calculation 7 3 5" xfId="14365"/>
    <cellStyle name="Calculation 7 3 5 2" xfId="14366"/>
    <cellStyle name="Calculation 7 3 5 2 2" xfId="14367"/>
    <cellStyle name="Calculation 7 3 5 2 3" xfId="14368"/>
    <cellStyle name="Calculation 7 3 5 3" xfId="14369"/>
    <cellStyle name="Calculation 7 3 5 3 2" xfId="14370"/>
    <cellStyle name="Calculation 7 3 5 4" xfId="14371"/>
    <cellStyle name="Calculation 7 3 5 5" xfId="14372"/>
    <cellStyle name="Calculation 7 3 6" xfId="14373"/>
    <cellStyle name="Calculation 7 3 6 2" xfId="14374"/>
    <cellStyle name="Calculation 7 3 6 2 2" xfId="14375"/>
    <cellStyle name="Calculation 7 3 6 2 3" xfId="14376"/>
    <cellStyle name="Calculation 7 3 6 3" xfId="14377"/>
    <cellStyle name="Calculation 7 3 6 3 2" xfId="14378"/>
    <cellStyle name="Calculation 7 3 6 4" xfId="14379"/>
    <cellStyle name="Calculation 7 3 6 5" xfId="14380"/>
    <cellStyle name="Calculation 7 3 7" xfId="14381"/>
    <cellStyle name="Calculation 7 3 7 2" xfId="14382"/>
    <cellStyle name="Calculation 7 3 7 2 2" xfId="14383"/>
    <cellStyle name="Calculation 7 3 7 2 3" xfId="14384"/>
    <cellStyle name="Calculation 7 3 7 3" xfId="14385"/>
    <cellStyle name="Calculation 7 3 7 3 2" xfId="14386"/>
    <cellStyle name="Calculation 7 3 7 4" xfId="14387"/>
    <cellStyle name="Calculation 7 3 7 5" xfId="14388"/>
    <cellStyle name="Calculation 7 3 8" xfId="14389"/>
    <cellStyle name="Calculation 7 3 8 2" xfId="14390"/>
    <cellStyle name="Calculation 7 3 8 2 2" xfId="14391"/>
    <cellStyle name="Calculation 7 3 8 2 3" xfId="14392"/>
    <cellStyle name="Calculation 7 3 8 3" xfId="14393"/>
    <cellStyle name="Calculation 7 3 8 3 2" xfId="14394"/>
    <cellStyle name="Calculation 7 3 8 4" xfId="14395"/>
    <cellStyle name="Calculation 7 3 8 5" xfId="14396"/>
    <cellStyle name="Calculation 7 3 9" xfId="14397"/>
    <cellStyle name="Calculation 7 3 9 2" xfId="14398"/>
    <cellStyle name="Calculation 7 3 9 2 2" xfId="14399"/>
    <cellStyle name="Calculation 7 3 9 2 3" xfId="14400"/>
    <cellStyle name="Calculation 7 3 9 3" xfId="14401"/>
    <cellStyle name="Calculation 7 3 9 3 2" xfId="14402"/>
    <cellStyle name="Calculation 7 3 9 4" xfId="14403"/>
    <cellStyle name="Calculation 7 3 9 5" xfId="14404"/>
    <cellStyle name="Calculation 7 30" xfId="14405"/>
    <cellStyle name="Calculation 7 30 2" xfId="14406"/>
    <cellStyle name="Calculation 7 30 2 2" xfId="14407"/>
    <cellStyle name="Calculation 7 30 2 3" xfId="14408"/>
    <cellStyle name="Calculation 7 30 3" xfId="14409"/>
    <cellStyle name="Calculation 7 30 4" xfId="14410"/>
    <cellStyle name="Calculation 7 30 5" xfId="14411"/>
    <cellStyle name="Calculation 7 31" xfId="14412"/>
    <cellStyle name="Calculation 7 31 2" xfId="14413"/>
    <cellStyle name="Calculation 7 32" xfId="14414"/>
    <cellStyle name="Calculation 7 32 2" xfId="14415"/>
    <cellStyle name="Calculation 7 33" xfId="14416"/>
    <cellStyle name="Calculation 7 4" xfId="14417"/>
    <cellStyle name="Calculation 7 4 10" xfId="14418"/>
    <cellStyle name="Calculation 7 4 10 2" xfId="14419"/>
    <cellStyle name="Calculation 7 4 10 2 2" xfId="14420"/>
    <cellStyle name="Calculation 7 4 10 2 3" xfId="14421"/>
    <cellStyle name="Calculation 7 4 10 3" xfId="14422"/>
    <cellStyle name="Calculation 7 4 10 3 2" xfId="14423"/>
    <cellStyle name="Calculation 7 4 10 4" xfId="14424"/>
    <cellStyle name="Calculation 7 4 10 5" xfId="14425"/>
    <cellStyle name="Calculation 7 4 11" xfId="14426"/>
    <cellStyle name="Calculation 7 4 11 2" xfId="14427"/>
    <cellStyle name="Calculation 7 4 11 2 2" xfId="14428"/>
    <cellStyle name="Calculation 7 4 11 2 3" xfId="14429"/>
    <cellStyle name="Calculation 7 4 11 3" xfId="14430"/>
    <cellStyle name="Calculation 7 4 11 3 2" xfId="14431"/>
    <cellStyle name="Calculation 7 4 11 4" xfId="14432"/>
    <cellStyle name="Calculation 7 4 11 5" xfId="14433"/>
    <cellStyle name="Calculation 7 4 12" xfId="14434"/>
    <cellStyle name="Calculation 7 4 12 2" xfId="14435"/>
    <cellStyle name="Calculation 7 4 12 2 2" xfId="14436"/>
    <cellStyle name="Calculation 7 4 12 2 3" xfId="14437"/>
    <cellStyle name="Calculation 7 4 12 3" xfId="14438"/>
    <cellStyle name="Calculation 7 4 12 3 2" xfId="14439"/>
    <cellStyle name="Calculation 7 4 12 4" xfId="14440"/>
    <cellStyle name="Calculation 7 4 12 5" xfId="14441"/>
    <cellStyle name="Calculation 7 4 13" xfId="14442"/>
    <cellStyle name="Calculation 7 4 13 2" xfId="14443"/>
    <cellStyle name="Calculation 7 4 13 2 2" xfId="14444"/>
    <cellStyle name="Calculation 7 4 13 2 3" xfId="14445"/>
    <cellStyle name="Calculation 7 4 13 3" xfId="14446"/>
    <cellStyle name="Calculation 7 4 13 3 2" xfId="14447"/>
    <cellStyle name="Calculation 7 4 13 4" xfId="14448"/>
    <cellStyle name="Calculation 7 4 13 5" xfId="14449"/>
    <cellStyle name="Calculation 7 4 14" xfId="14450"/>
    <cellStyle name="Calculation 7 4 14 2" xfId="14451"/>
    <cellStyle name="Calculation 7 4 14 2 2" xfId="14452"/>
    <cellStyle name="Calculation 7 4 14 2 3" xfId="14453"/>
    <cellStyle name="Calculation 7 4 14 3" xfId="14454"/>
    <cellStyle name="Calculation 7 4 14 3 2" xfId="14455"/>
    <cellStyle name="Calculation 7 4 14 4" xfId="14456"/>
    <cellStyle name="Calculation 7 4 14 5" xfId="14457"/>
    <cellStyle name="Calculation 7 4 15" xfId="14458"/>
    <cellStyle name="Calculation 7 4 15 2" xfId="14459"/>
    <cellStyle name="Calculation 7 4 15 2 2" xfId="14460"/>
    <cellStyle name="Calculation 7 4 15 2 3" xfId="14461"/>
    <cellStyle name="Calculation 7 4 15 3" xfId="14462"/>
    <cellStyle name="Calculation 7 4 15 3 2" xfId="14463"/>
    <cellStyle name="Calculation 7 4 15 4" xfId="14464"/>
    <cellStyle name="Calculation 7 4 15 5" xfId="14465"/>
    <cellStyle name="Calculation 7 4 16" xfId="14466"/>
    <cellStyle name="Calculation 7 4 16 2" xfId="14467"/>
    <cellStyle name="Calculation 7 4 16 2 2" xfId="14468"/>
    <cellStyle name="Calculation 7 4 16 2 3" xfId="14469"/>
    <cellStyle name="Calculation 7 4 16 3" xfId="14470"/>
    <cellStyle name="Calculation 7 4 16 3 2" xfId="14471"/>
    <cellStyle name="Calculation 7 4 16 4" xfId="14472"/>
    <cellStyle name="Calculation 7 4 16 5" xfId="14473"/>
    <cellStyle name="Calculation 7 4 17" xfId="14474"/>
    <cellStyle name="Calculation 7 4 17 2" xfId="14475"/>
    <cellStyle name="Calculation 7 4 17 2 2" xfId="14476"/>
    <cellStyle name="Calculation 7 4 17 2 3" xfId="14477"/>
    <cellStyle name="Calculation 7 4 17 3" xfId="14478"/>
    <cellStyle name="Calculation 7 4 17 3 2" xfId="14479"/>
    <cellStyle name="Calculation 7 4 17 4" xfId="14480"/>
    <cellStyle name="Calculation 7 4 17 5" xfId="14481"/>
    <cellStyle name="Calculation 7 4 18" xfId="14482"/>
    <cellStyle name="Calculation 7 4 18 2" xfId="14483"/>
    <cellStyle name="Calculation 7 4 18 2 2" xfId="14484"/>
    <cellStyle name="Calculation 7 4 18 2 3" xfId="14485"/>
    <cellStyle name="Calculation 7 4 18 3" xfId="14486"/>
    <cellStyle name="Calculation 7 4 18 3 2" xfId="14487"/>
    <cellStyle name="Calculation 7 4 18 4" xfId="14488"/>
    <cellStyle name="Calculation 7 4 18 5" xfId="14489"/>
    <cellStyle name="Calculation 7 4 19" xfId="14490"/>
    <cellStyle name="Calculation 7 4 19 2" xfId="14491"/>
    <cellStyle name="Calculation 7 4 19 2 2" xfId="14492"/>
    <cellStyle name="Calculation 7 4 19 2 3" xfId="14493"/>
    <cellStyle name="Calculation 7 4 19 3" xfId="14494"/>
    <cellStyle name="Calculation 7 4 19 3 2" xfId="14495"/>
    <cellStyle name="Calculation 7 4 19 4" xfId="14496"/>
    <cellStyle name="Calculation 7 4 19 5" xfId="14497"/>
    <cellStyle name="Calculation 7 4 2" xfId="14498"/>
    <cellStyle name="Calculation 7 4 2 2" xfId="14499"/>
    <cellStyle name="Calculation 7 4 2 2 2" xfId="14500"/>
    <cellStyle name="Calculation 7 4 2 2 3" xfId="14501"/>
    <cellStyle name="Calculation 7 4 2 3" xfId="14502"/>
    <cellStyle name="Calculation 7 4 2 3 2" xfId="14503"/>
    <cellStyle name="Calculation 7 4 2 4" xfId="14504"/>
    <cellStyle name="Calculation 7 4 2 5" xfId="14505"/>
    <cellStyle name="Calculation 7 4 20" xfId="14506"/>
    <cellStyle name="Calculation 7 4 20 2" xfId="14507"/>
    <cellStyle name="Calculation 7 4 20 2 2" xfId="14508"/>
    <cellStyle name="Calculation 7 4 20 2 3" xfId="14509"/>
    <cellStyle name="Calculation 7 4 20 3" xfId="14510"/>
    <cellStyle name="Calculation 7 4 20 4" xfId="14511"/>
    <cellStyle name="Calculation 7 4 20 5" xfId="14512"/>
    <cellStyle name="Calculation 7 4 21" xfId="14513"/>
    <cellStyle name="Calculation 7 4 21 2" xfId="14514"/>
    <cellStyle name="Calculation 7 4 22" xfId="14515"/>
    <cellStyle name="Calculation 7 4 22 2" xfId="14516"/>
    <cellStyle name="Calculation 7 4 3" xfId="14517"/>
    <cellStyle name="Calculation 7 4 3 2" xfId="14518"/>
    <cellStyle name="Calculation 7 4 3 2 2" xfId="14519"/>
    <cellStyle name="Calculation 7 4 3 2 3" xfId="14520"/>
    <cellStyle name="Calculation 7 4 3 3" xfId="14521"/>
    <cellStyle name="Calculation 7 4 3 3 2" xfId="14522"/>
    <cellStyle name="Calculation 7 4 3 4" xfId="14523"/>
    <cellStyle name="Calculation 7 4 3 5" xfId="14524"/>
    <cellStyle name="Calculation 7 4 4" xfId="14525"/>
    <cellStyle name="Calculation 7 4 4 2" xfId="14526"/>
    <cellStyle name="Calculation 7 4 4 2 2" xfId="14527"/>
    <cellStyle name="Calculation 7 4 4 2 3" xfId="14528"/>
    <cellStyle name="Calculation 7 4 4 3" xfId="14529"/>
    <cellStyle name="Calculation 7 4 4 3 2" xfId="14530"/>
    <cellStyle name="Calculation 7 4 4 4" xfId="14531"/>
    <cellStyle name="Calculation 7 4 4 5" xfId="14532"/>
    <cellStyle name="Calculation 7 4 5" xfId="14533"/>
    <cellStyle name="Calculation 7 4 5 2" xfId="14534"/>
    <cellStyle name="Calculation 7 4 5 2 2" xfId="14535"/>
    <cellStyle name="Calculation 7 4 5 2 3" xfId="14536"/>
    <cellStyle name="Calculation 7 4 5 3" xfId="14537"/>
    <cellStyle name="Calculation 7 4 5 3 2" xfId="14538"/>
    <cellStyle name="Calculation 7 4 5 4" xfId="14539"/>
    <cellStyle name="Calculation 7 4 5 5" xfId="14540"/>
    <cellStyle name="Calculation 7 4 6" xfId="14541"/>
    <cellStyle name="Calculation 7 4 6 2" xfId="14542"/>
    <cellStyle name="Calculation 7 4 6 2 2" xfId="14543"/>
    <cellStyle name="Calculation 7 4 6 2 3" xfId="14544"/>
    <cellStyle name="Calculation 7 4 6 3" xfId="14545"/>
    <cellStyle name="Calculation 7 4 6 3 2" xfId="14546"/>
    <cellStyle name="Calculation 7 4 6 4" xfId="14547"/>
    <cellStyle name="Calculation 7 4 6 5" xfId="14548"/>
    <cellStyle name="Calculation 7 4 7" xfId="14549"/>
    <cellStyle name="Calculation 7 4 7 2" xfId="14550"/>
    <cellStyle name="Calculation 7 4 7 2 2" xfId="14551"/>
    <cellStyle name="Calculation 7 4 7 2 3" xfId="14552"/>
    <cellStyle name="Calculation 7 4 7 3" xfId="14553"/>
    <cellStyle name="Calculation 7 4 7 3 2" xfId="14554"/>
    <cellStyle name="Calculation 7 4 7 4" xfId="14555"/>
    <cellStyle name="Calculation 7 4 7 5" xfId="14556"/>
    <cellStyle name="Calculation 7 4 8" xfId="14557"/>
    <cellStyle name="Calculation 7 4 8 2" xfId="14558"/>
    <cellStyle name="Calculation 7 4 8 2 2" xfId="14559"/>
    <cellStyle name="Calculation 7 4 8 2 3" xfId="14560"/>
    <cellStyle name="Calculation 7 4 8 3" xfId="14561"/>
    <cellStyle name="Calculation 7 4 8 3 2" xfId="14562"/>
    <cellStyle name="Calculation 7 4 8 4" xfId="14563"/>
    <cellStyle name="Calculation 7 4 8 5" xfId="14564"/>
    <cellStyle name="Calculation 7 4 9" xfId="14565"/>
    <cellStyle name="Calculation 7 4 9 2" xfId="14566"/>
    <cellStyle name="Calculation 7 4 9 2 2" xfId="14567"/>
    <cellStyle name="Calculation 7 4 9 2 3" xfId="14568"/>
    <cellStyle name="Calculation 7 4 9 3" xfId="14569"/>
    <cellStyle name="Calculation 7 4 9 3 2" xfId="14570"/>
    <cellStyle name="Calculation 7 4 9 4" xfId="14571"/>
    <cellStyle name="Calculation 7 4 9 5" xfId="14572"/>
    <cellStyle name="Calculation 7 5" xfId="14573"/>
    <cellStyle name="Calculation 7 5 10" xfId="14574"/>
    <cellStyle name="Calculation 7 5 10 2" xfId="14575"/>
    <cellStyle name="Calculation 7 5 10 2 2" xfId="14576"/>
    <cellStyle name="Calculation 7 5 10 2 3" xfId="14577"/>
    <cellStyle name="Calculation 7 5 10 3" xfId="14578"/>
    <cellStyle name="Calculation 7 5 10 3 2" xfId="14579"/>
    <cellStyle name="Calculation 7 5 10 4" xfId="14580"/>
    <cellStyle name="Calculation 7 5 10 5" xfId="14581"/>
    <cellStyle name="Calculation 7 5 11" xfId="14582"/>
    <cellStyle name="Calculation 7 5 11 2" xfId="14583"/>
    <cellStyle name="Calculation 7 5 11 2 2" xfId="14584"/>
    <cellStyle name="Calculation 7 5 11 2 3" xfId="14585"/>
    <cellStyle name="Calculation 7 5 11 3" xfId="14586"/>
    <cellStyle name="Calculation 7 5 11 3 2" xfId="14587"/>
    <cellStyle name="Calculation 7 5 11 4" xfId="14588"/>
    <cellStyle name="Calculation 7 5 11 5" xfId="14589"/>
    <cellStyle name="Calculation 7 5 12" xfId="14590"/>
    <cellStyle name="Calculation 7 5 12 2" xfId="14591"/>
    <cellStyle name="Calculation 7 5 12 2 2" xfId="14592"/>
    <cellStyle name="Calculation 7 5 12 2 3" xfId="14593"/>
    <cellStyle name="Calculation 7 5 12 3" xfId="14594"/>
    <cellStyle name="Calculation 7 5 12 3 2" xfId="14595"/>
    <cellStyle name="Calculation 7 5 12 4" xfId="14596"/>
    <cellStyle name="Calculation 7 5 12 5" xfId="14597"/>
    <cellStyle name="Calculation 7 5 13" xfId="14598"/>
    <cellStyle name="Calculation 7 5 13 2" xfId="14599"/>
    <cellStyle name="Calculation 7 5 13 2 2" xfId="14600"/>
    <cellStyle name="Calculation 7 5 13 2 3" xfId="14601"/>
    <cellStyle name="Calculation 7 5 13 3" xfId="14602"/>
    <cellStyle name="Calculation 7 5 13 3 2" xfId="14603"/>
    <cellStyle name="Calculation 7 5 13 4" xfId="14604"/>
    <cellStyle name="Calculation 7 5 13 5" xfId="14605"/>
    <cellStyle name="Calculation 7 5 14" xfId="14606"/>
    <cellStyle name="Calculation 7 5 14 2" xfId="14607"/>
    <cellStyle name="Calculation 7 5 14 2 2" xfId="14608"/>
    <cellStyle name="Calculation 7 5 14 2 3" xfId="14609"/>
    <cellStyle name="Calculation 7 5 14 3" xfId="14610"/>
    <cellStyle name="Calculation 7 5 14 3 2" xfId="14611"/>
    <cellStyle name="Calculation 7 5 14 4" xfId="14612"/>
    <cellStyle name="Calculation 7 5 14 5" xfId="14613"/>
    <cellStyle name="Calculation 7 5 15" xfId="14614"/>
    <cellStyle name="Calculation 7 5 15 2" xfId="14615"/>
    <cellStyle name="Calculation 7 5 15 2 2" xfId="14616"/>
    <cellStyle name="Calculation 7 5 15 2 3" xfId="14617"/>
    <cellStyle name="Calculation 7 5 15 3" xfId="14618"/>
    <cellStyle name="Calculation 7 5 15 3 2" xfId="14619"/>
    <cellStyle name="Calculation 7 5 15 4" xfId="14620"/>
    <cellStyle name="Calculation 7 5 15 5" xfId="14621"/>
    <cellStyle name="Calculation 7 5 16" xfId="14622"/>
    <cellStyle name="Calculation 7 5 16 2" xfId="14623"/>
    <cellStyle name="Calculation 7 5 16 2 2" xfId="14624"/>
    <cellStyle name="Calculation 7 5 16 2 3" xfId="14625"/>
    <cellStyle name="Calculation 7 5 16 3" xfId="14626"/>
    <cellStyle name="Calculation 7 5 16 3 2" xfId="14627"/>
    <cellStyle name="Calculation 7 5 16 4" xfId="14628"/>
    <cellStyle name="Calculation 7 5 16 5" xfId="14629"/>
    <cellStyle name="Calculation 7 5 17" xfId="14630"/>
    <cellStyle name="Calculation 7 5 17 2" xfId="14631"/>
    <cellStyle name="Calculation 7 5 17 2 2" xfId="14632"/>
    <cellStyle name="Calculation 7 5 17 2 3" xfId="14633"/>
    <cellStyle name="Calculation 7 5 17 3" xfId="14634"/>
    <cellStyle name="Calculation 7 5 17 3 2" xfId="14635"/>
    <cellStyle name="Calculation 7 5 17 4" xfId="14636"/>
    <cellStyle name="Calculation 7 5 17 5" xfId="14637"/>
    <cellStyle name="Calculation 7 5 18" xfId="14638"/>
    <cellStyle name="Calculation 7 5 18 2" xfId="14639"/>
    <cellStyle name="Calculation 7 5 18 2 2" xfId="14640"/>
    <cellStyle name="Calculation 7 5 18 2 3" xfId="14641"/>
    <cellStyle name="Calculation 7 5 18 3" xfId="14642"/>
    <cellStyle name="Calculation 7 5 18 3 2" xfId="14643"/>
    <cellStyle name="Calculation 7 5 18 4" xfId="14644"/>
    <cellStyle name="Calculation 7 5 18 5" xfId="14645"/>
    <cellStyle name="Calculation 7 5 19" xfId="14646"/>
    <cellStyle name="Calculation 7 5 19 2" xfId="14647"/>
    <cellStyle name="Calculation 7 5 19 2 2" xfId="14648"/>
    <cellStyle name="Calculation 7 5 19 2 3" xfId="14649"/>
    <cellStyle name="Calculation 7 5 19 3" xfId="14650"/>
    <cellStyle name="Calculation 7 5 19 3 2" xfId="14651"/>
    <cellStyle name="Calculation 7 5 19 4" xfId="14652"/>
    <cellStyle name="Calculation 7 5 19 5" xfId="14653"/>
    <cellStyle name="Calculation 7 5 2" xfId="14654"/>
    <cellStyle name="Calculation 7 5 2 2" xfId="14655"/>
    <cellStyle name="Calculation 7 5 2 2 2" xfId="14656"/>
    <cellStyle name="Calculation 7 5 2 2 3" xfId="14657"/>
    <cellStyle name="Calculation 7 5 2 3" xfId="14658"/>
    <cellStyle name="Calculation 7 5 2 3 2" xfId="14659"/>
    <cellStyle name="Calculation 7 5 2 4" xfId="14660"/>
    <cellStyle name="Calculation 7 5 2 5" xfId="14661"/>
    <cellStyle name="Calculation 7 5 20" xfId="14662"/>
    <cellStyle name="Calculation 7 5 20 2" xfId="14663"/>
    <cellStyle name="Calculation 7 5 20 2 2" xfId="14664"/>
    <cellStyle name="Calculation 7 5 20 2 3" xfId="14665"/>
    <cellStyle name="Calculation 7 5 20 3" xfId="14666"/>
    <cellStyle name="Calculation 7 5 20 4" xfId="14667"/>
    <cellStyle name="Calculation 7 5 20 5" xfId="14668"/>
    <cellStyle name="Calculation 7 5 21" xfId="14669"/>
    <cellStyle name="Calculation 7 5 21 2" xfId="14670"/>
    <cellStyle name="Calculation 7 5 22" xfId="14671"/>
    <cellStyle name="Calculation 7 5 22 2" xfId="14672"/>
    <cellStyle name="Calculation 7 5 3" xfId="14673"/>
    <cellStyle name="Calculation 7 5 3 2" xfId="14674"/>
    <cellStyle name="Calculation 7 5 3 2 2" xfId="14675"/>
    <cellStyle name="Calculation 7 5 3 2 3" xfId="14676"/>
    <cellStyle name="Calculation 7 5 3 3" xfId="14677"/>
    <cellStyle name="Calculation 7 5 3 3 2" xfId="14678"/>
    <cellStyle name="Calculation 7 5 3 4" xfId="14679"/>
    <cellStyle name="Calculation 7 5 3 5" xfId="14680"/>
    <cellStyle name="Calculation 7 5 4" xfId="14681"/>
    <cellStyle name="Calculation 7 5 4 2" xfId="14682"/>
    <cellStyle name="Calculation 7 5 4 2 2" xfId="14683"/>
    <cellStyle name="Calculation 7 5 4 2 3" xfId="14684"/>
    <cellStyle name="Calculation 7 5 4 3" xfId="14685"/>
    <cellStyle name="Calculation 7 5 4 3 2" xfId="14686"/>
    <cellStyle name="Calculation 7 5 4 4" xfId="14687"/>
    <cellStyle name="Calculation 7 5 4 5" xfId="14688"/>
    <cellStyle name="Calculation 7 5 5" xfId="14689"/>
    <cellStyle name="Calculation 7 5 5 2" xfId="14690"/>
    <cellStyle name="Calculation 7 5 5 2 2" xfId="14691"/>
    <cellStyle name="Calculation 7 5 5 2 3" xfId="14692"/>
    <cellStyle name="Calculation 7 5 5 3" xfId="14693"/>
    <cellStyle name="Calculation 7 5 5 3 2" xfId="14694"/>
    <cellStyle name="Calculation 7 5 5 4" xfId="14695"/>
    <cellStyle name="Calculation 7 5 5 5" xfId="14696"/>
    <cellStyle name="Calculation 7 5 6" xfId="14697"/>
    <cellStyle name="Calculation 7 5 6 2" xfId="14698"/>
    <cellStyle name="Calculation 7 5 6 2 2" xfId="14699"/>
    <cellStyle name="Calculation 7 5 6 2 3" xfId="14700"/>
    <cellStyle name="Calculation 7 5 6 3" xfId="14701"/>
    <cellStyle name="Calculation 7 5 6 3 2" xfId="14702"/>
    <cellStyle name="Calculation 7 5 6 4" xfId="14703"/>
    <cellStyle name="Calculation 7 5 6 5" xfId="14704"/>
    <cellStyle name="Calculation 7 5 7" xfId="14705"/>
    <cellStyle name="Calculation 7 5 7 2" xfId="14706"/>
    <cellStyle name="Calculation 7 5 7 2 2" xfId="14707"/>
    <cellStyle name="Calculation 7 5 7 2 3" xfId="14708"/>
    <cellStyle name="Calculation 7 5 7 3" xfId="14709"/>
    <cellStyle name="Calculation 7 5 7 3 2" xfId="14710"/>
    <cellStyle name="Calculation 7 5 7 4" xfId="14711"/>
    <cellStyle name="Calculation 7 5 7 5" xfId="14712"/>
    <cellStyle name="Calculation 7 5 8" xfId="14713"/>
    <cellStyle name="Calculation 7 5 8 2" xfId="14714"/>
    <cellStyle name="Calculation 7 5 8 2 2" xfId="14715"/>
    <cellStyle name="Calculation 7 5 8 2 3" xfId="14716"/>
    <cellStyle name="Calculation 7 5 8 3" xfId="14717"/>
    <cellStyle name="Calculation 7 5 8 3 2" xfId="14718"/>
    <cellStyle name="Calculation 7 5 8 4" xfId="14719"/>
    <cellStyle name="Calculation 7 5 8 5" xfId="14720"/>
    <cellStyle name="Calculation 7 5 9" xfId="14721"/>
    <cellStyle name="Calculation 7 5 9 2" xfId="14722"/>
    <cellStyle name="Calculation 7 5 9 2 2" xfId="14723"/>
    <cellStyle name="Calculation 7 5 9 2 3" xfId="14724"/>
    <cellStyle name="Calculation 7 5 9 3" xfId="14725"/>
    <cellStyle name="Calculation 7 5 9 3 2" xfId="14726"/>
    <cellStyle name="Calculation 7 5 9 4" xfId="14727"/>
    <cellStyle name="Calculation 7 5 9 5" xfId="14728"/>
    <cellStyle name="Calculation 7 6" xfId="14729"/>
    <cellStyle name="Calculation 7 6 10" xfId="14730"/>
    <cellStyle name="Calculation 7 6 10 2" xfId="14731"/>
    <cellStyle name="Calculation 7 6 10 2 2" xfId="14732"/>
    <cellStyle name="Calculation 7 6 10 2 3" xfId="14733"/>
    <cellStyle name="Calculation 7 6 10 3" xfId="14734"/>
    <cellStyle name="Calculation 7 6 10 3 2" xfId="14735"/>
    <cellStyle name="Calculation 7 6 10 4" xfId="14736"/>
    <cellStyle name="Calculation 7 6 10 5" xfId="14737"/>
    <cellStyle name="Calculation 7 6 11" xfId="14738"/>
    <cellStyle name="Calculation 7 6 11 2" xfId="14739"/>
    <cellStyle name="Calculation 7 6 11 2 2" xfId="14740"/>
    <cellStyle name="Calculation 7 6 11 2 3" xfId="14741"/>
    <cellStyle name="Calculation 7 6 11 3" xfId="14742"/>
    <cellStyle name="Calculation 7 6 11 3 2" xfId="14743"/>
    <cellStyle name="Calculation 7 6 11 4" xfId="14744"/>
    <cellStyle name="Calculation 7 6 11 5" xfId="14745"/>
    <cellStyle name="Calculation 7 6 12" xfId="14746"/>
    <cellStyle name="Calculation 7 6 12 2" xfId="14747"/>
    <cellStyle name="Calculation 7 6 12 2 2" xfId="14748"/>
    <cellStyle name="Calculation 7 6 12 2 3" xfId="14749"/>
    <cellStyle name="Calculation 7 6 12 3" xfId="14750"/>
    <cellStyle name="Calculation 7 6 12 3 2" xfId="14751"/>
    <cellStyle name="Calculation 7 6 12 4" xfId="14752"/>
    <cellStyle name="Calculation 7 6 12 5" xfId="14753"/>
    <cellStyle name="Calculation 7 6 13" xfId="14754"/>
    <cellStyle name="Calculation 7 6 13 2" xfId="14755"/>
    <cellStyle name="Calculation 7 6 13 2 2" xfId="14756"/>
    <cellStyle name="Calculation 7 6 13 2 3" xfId="14757"/>
    <cellStyle name="Calculation 7 6 13 3" xfId="14758"/>
    <cellStyle name="Calculation 7 6 13 3 2" xfId="14759"/>
    <cellStyle name="Calculation 7 6 13 4" xfId="14760"/>
    <cellStyle name="Calculation 7 6 13 5" xfId="14761"/>
    <cellStyle name="Calculation 7 6 14" xfId="14762"/>
    <cellStyle name="Calculation 7 6 14 2" xfId="14763"/>
    <cellStyle name="Calculation 7 6 14 2 2" xfId="14764"/>
    <cellStyle name="Calculation 7 6 14 2 3" xfId="14765"/>
    <cellStyle name="Calculation 7 6 14 3" xfId="14766"/>
    <cellStyle name="Calculation 7 6 14 3 2" xfId="14767"/>
    <cellStyle name="Calculation 7 6 14 4" xfId="14768"/>
    <cellStyle name="Calculation 7 6 14 5" xfId="14769"/>
    <cellStyle name="Calculation 7 6 15" xfId="14770"/>
    <cellStyle name="Calculation 7 6 15 2" xfId="14771"/>
    <cellStyle name="Calculation 7 6 15 2 2" xfId="14772"/>
    <cellStyle name="Calculation 7 6 15 2 3" xfId="14773"/>
    <cellStyle name="Calculation 7 6 15 3" xfId="14774"/>
    <cellStyle name="Calculation 7 6 15 3 2" xfId="14775"/>
    <cellStyle name="Calculation 7 6 15 4" xfId="14776"/>
    <cellStyle name="Calculation 7 6 15 5" xfId="14777"/>
    <cellStyle name="Calculation 7 6 16" xfId="14778"/>
    <cellStyle name="Calculation 7 6 16 2" xfId="14779"/>
    <cellStyle name="Calculation 7 6 16 2 2" xfId="14780"/>
    <cellStyle name="Calculation 7 6 16 2 3" xfId="14781"/>
    <cellStyle name="Calculation 7 6 16 3" xfId="14782"/>
    <cellStyle name="Calculation 7 6 16 3 2" xfId="14783"/>
    <cellStyle name="Calculation 7 6 16 4" xfId="14784"/>
    <cellStyle name="Calculation 7 6 16 5" xfId="14785"/>
    <cellStyle name="Calculation 7 6 17" xfId="14786"/>
    <cellStyle name="Calculation 7 6 17 2" xfId="14787"/>
    <cellStyle name="Calculation 7 6 17 2 2" xfId="14788"/>
    <cellStyle name="Calculation 7 6 17 2 3" xfId="14789"/>
    <cellStyle name="Calculation 7 6 17 3" xfId="14790"/>
    <cellStyle name="Calculation 7 6 17 3 2" xfId="14791"/>
    <cellStyle name="Calculation 7 6 17 4" xfId="14792"/>
    <cellStyle name="Calculation 7 6 17 5" xfId="14793"/>
    <cellStyle name="Calculation 7 6 18" xfId="14794"/>
    <cellStyle name="Calculation 7 6 18 2" xfId="14795"/>
    <cellStyle name="Calculation 7 6 18 2 2" xfId="14796"/>
    <cellStyle name="Calculation 7 6 18 2 3" xfId="14797"/>
    <cellStyle name="Calculation 7 6 18 3" xfId="14798"/>
    <cellStyle name="Calculation 7 6 18 3 2" xfId="14799"/>
    <cellStyle name="Calculation 7 6 18 4" xfId="14800"/>
    <cellStyle name="Calculation 7 6 18 5" xfId="14801"/>
    <cellStyle name="Calculation 7 6 19" xfId="14802"/>
    <cellStyle name="Calculation 7 6 19 2" xfId="14803"/>
    <cellStyle name="Calculation 7 6 19 2 2" xfId="14804"/>
    <cellStyle name="Calculation 7 6 19 2 3" xfId="14805"/>
    <cellStyle name="Calculation 7 6 19 3" xfId="14806"/>
    <cellStyle name="Calculation 7 6 19 3 2" xfId="14807"/>
    <cellStyle name="Calculation 7 6 19 4" xfId="14808"/>
    <cellStyle name="Calculation 7 6 19 5" xfId="14809"/>
    <cellStyle name="Calculation 7 6 2" xfId="14810"/>
    <cellStyle name="Calculation 7 6 2 2" xfId="14811"/>
    <cellStyle name="Calculation 7 6 2 2 2" xfId="14812"/>
    <cellStyle name="Calculation 7 6 2 2 3" xfId="14813"/>
    <cellStyle name="Calculation 7 6 2 3" xfId="14814"/>
    <cellStyle name="Calculation 7 6 2 3 2" xfId="14815"/>
    <cellStyle name="Calculation 7 6 2 4" xfId="14816"/>
    <cellStyle name="Calculation 7 6 2 5" xfId="14817"/>
    <cellStyle name="Calculation 7 6 20" xfId="14818"/>
    <cellStyle name="Calculation 7 6 20 2" xfId="14819"/>
    <cellStyle name="Calculation 7 6 20 2 2" xfId="14820"/>
    <cellStyle name="Calculation 7 6 20 2 3" xfId="14821"/>
    <cellStyle name="Calculation 7 6 20 3" xfId="14822"/>
    <cellStyle name="Calculation 7 6 20 4" xfId="14823"/>
    <cellStyle name="Calculation 7 6 20 5" xfId="14824"/>
    <cellStyle name="Calculation 7 6 21" xfId="14825"/>
    <cellStyle name="Calculation 7 6 21 2" xfId="14826"/>
    <cellStyle name="Calculation 7 6 22" xfId="14827"/>
    <cellStyle name="Calculation 7 6 22 2" xfId="14828"/>
    <cellStyle name="Calculation 7 6 3" xfId="14829"/>
    <cellStyle name="Calculation 7 6 3 2" xfId="14830"/>
    <cellStyle name="Calculation 7 6 3 2 2" xfId="14831"/>
    <cellStyle name="Calculation 7 6 3 2 3" xfId="14832"/>
    <cellStyle name="Calculation 7 6 3 3" xfId="14833"/>
    <cellStyle name="Calculation 7 6 3 3 2" xfId="14834"/>
    <cellStyle name="Calculation 7 6 3 4" xfId="14835"/>
    <cellStyle name="Calculation 7 6 3 5" xfId="14836"/>
    <cellStyle name="Calculation 7 6 4" xfId="14837"/>
    <cellStyle name="Calculation 7 6 4 2" xfId="14838"/>
    <cellStyle name="Calculation 7 6 4 2 2" xfId="14839"/>
    <cellStyle name="Calculation 7 6 4 2 3" xfId="14840"/>
    <cellStyle name="Calculation 7 6 4 3" xfId="14841"/>
    <cellStyle name="Calculation 7 6 4 3 2" xfId="14842"/>
    <cellStyle name="Calculation 7 6 4 4" xfId="14843"/>
    <cellStyle name="Calculation 7 6 4 5" xfId="14844"/>
    <cellStyle name="Calculation 7 6 5" xfId="14845"/>
    <cellStyle name="Calculation 7 6 5 2" xfId="14846"/>
    <cellStyle name="Calculation 7 6 5 2 2" xfId="14847"/>
    <cellStyle name="Calculation 7 6 5 2 3" xfId="14848"/>
    <cellStyle name="Calculation 7 6 5 3" xfId="14849"/>
    <cellStyle name="Calculation 7 6 5 3 2" xfId="14850"/>
    <cellStyle name="Calculation 7 6 5 4" xfId="14851"/>
    <cellStyle name="Calculation 7 6 5 5" xfId="14852"/>
    <cellStyle name="Calculation 7 6 6" xfId="14853"/>
    <cellStyle name="Calculation 7 6 6 2" xfId="14854"/>
    <cellStyle name="Calculation 7 6 6 2 2" xfId="14855"/>
    <cellStyle name="Calculation 7 6 6 2 3" xfId="14856"/>
    <cellStyle name="Calculation 7 6 6 3" xfId="14857"/>
    <cellStyle name="Calculation 7 6 6 3 2" xfId="14858"/>
    <cellStyle name="Calculation 7 6 6 4" xfId="14859"/>
    <cellStyle name="Calculation 7 6 6 5" xfId="14860"/>
    <cellStyle name="Calculation 7 6 7" xfId="14861"/>
    <cellStyle name="Calculation 7 6 7 2" xfId="14862"/>
    <cellStyle name="Calculation 7 6 7 2 2" xfId="14863"/>
    <cellStyle name="Calculation 7 6 7 2 3" xfId="14864"/>
    <cellStyle name="Calculation 7 6 7 3" xfId="14865"/>
    <cellStyle name="Calculation 7 6 7 3 2" xfId="14866"/>
    <cellStyle name="Calculation 7 6 7 4" xfId="14867"/>
    <cellStyle name="Calculation 7 6 7 5" xfId="14868"/>
    <cellStyle name="Calculation 7 6 8" xfId="14869"/>
    <cellStyle name="Calculation 7 6 8 2" xfId="14870"/>
    <cellStyle name="Calculation 7 6 8 2 2" xfId="14871"/>
    <cellStyle name="Calculation 7 6 8 2 3" xfId="14872"/>
    <cellStyle name="Calculation 7 6 8 3" xfId="14873"/>
    <cellStyle name="Calculation 7 6 8 3 2" xfId="14874"/>
    <cellStyle name="Calculation 7 6 8 4" xfId="14875"/>
    <cellStyle name="Calculation 7 6 8 5" xfId="14876"/>
    <cellStyle name="Calculation 7 6 9" xfId="14877"/>
    <cellStyle name="Calculation 7 6 9 2" xfId="14878"/>
    <cellStyle name="Calculation 7 6 9 2 2" xfId="14879"/>
    <cellStyle name="Calculation 7 6 9 2 3" xfId="14880"/>
    <cellStyle name="Calculation 7 6 9 3" xfId="14881"/>
    <cellStyle name="Calculation 7 6 9 3 2" xfId="14882"/>
    <cellStyle name="Calculation 7 6 9 4" xfId="14883"/>
    <cellStyle name="Calculation 7 6 9 5" xfId="14884"/>
    <cellStyle name="Calculation 7 7" xfId="14885"/>
    <cellStyle name="Calculation 7 7 10" xfId="14886"/>
    <cellStyle name="Calculation 7 7 10 2" xfId="14887"/>
    <cellStyle name="Calculation 7 7 10 2 2" xfId="14888"/>
    <cellStyle name="Calculation 7 7 10 2 3" xfId="14889"/>
    <cellStyle name="Calculation 7 7 10 3" xfId="14890"/>
    <cellStyle name="Calculation 7 7 10 3 2" xfId="14891"/>
    <cellStyle name="Calculation 7 7 10 4" xfId="14892"/>
    <cellStyle name="Calculation 7 7 10 5" xfId="14893"/>
    <cellStyle name="Calculation 7 7 11" xfId="14894"/>
    <cellStyle name="Calculation 7 7 11 2" xfId="14895"/>
    <cellStyle name="Calculation 7 7 11 2 2" xfId="14896"/>
    <cellStyle name="Calculation 7 7 11 2 3" xfId="14897"/>
    <cellStyle name="Calculation 7 7 11 3" xfId="14898"/>
    <cellStyle name="Calculation 7 7 11 3 2" xfId="14899"/>
    <cellStyle name="Calculation 7 7 11 4" xfId="14900"/>
    <cellStyle name="Calculation 7 7 11 5" xfId="14901"/>
    <cellStyle name="Calculation 7 7 12" xfId="14902"/>
    <cellStyle name="Calculation 7 7 12 2" xfId="14903"/>
    <cellStyle name="Calculation 7 7 12 2 2" xfId="14904"/>
    <cellStyle name="Calculation 7 7 12 2 3" xfId="14905"/>
    <cellStyle name="Calculation 7 7 12 3" xfId="14906"/>
    <cellStyle name="Calculation 7 7 12 3 2" xfId="14907"/>
    <cellStyle name="Calculation 7 7 12 4" xfId="14908"/>
    <cellStyle name="Calculation 7 7 12 5" xfId="14909"/>
    <cellStyle name="Calculation 7 7 13" xfId="14910"/>
    <cellStyle name="Calculation 7 7 13 2" xfId="14911"/>
    <cellStyle name="Calculation 7 7 13 2 2" xfId="14912"/>
    <cellStyle name="Calculation 7 7 13 2 3" xfId="14913"/>
    <cellStyle name="Calculation 7 7 13 3" xfId="14914"/>
    <cellStyle name="Calculation 7 7 13 3 2" xfId="14915"/>
    <cellStyle name="Calculation 7 7 13 4" xfId="14916"/>
    <cellStyle name="Calculation 7 7 13 5" xfId="14917"/>
    <cellStyle name="Calculation 7 7 14" xfId="14918"/>
    <cellStyle name="Calculation 7 7 14 2" xfId="14919"/>
    <cellStyle name="Calculation 7 7 14 2 2" xfId="14920"/>
    <cellStyle name="Calculation 7 7 14 2 3" xfId="14921"/>
    <cellStyle name="Calculation 7 7 14 3" xfId="14922"/>
    <cellStyle name="Calculation 7 7 14 3 2" xfId="14923"/>
    <cellStyle name="Calculation 7 7 14 4" xfId="14924"/>
    <cellStyle name="Calculation 7 7 14 5" xfId="14925"/>
    <cellStyle name="Calculation 7 7 15" xfId="14926"/>
    <cellStyle name="Calculation 7 7 15 2" xfId="14927"/>
    <cellStyle name="Calculation 7 7 15 2 2" xfId="14928"/>
    <cellStyle name="Calculation 7 7 15 2 3" xfId="14929"/>
    <cellStyle name="Calculation 7 7 15 3" xfId="14930"/>
    <cellStyle name="Calculation 7 7 15 3 2" xfId="14931"/>
    <cellStyle name="Calculation 7 7 15 4" xfId="14932"/>
    <cellStyle name="Calculation 7 7 15 5" xfId="14933"/>
    <cellStyle name="Calculation 7 7 16" xfId="14934"/>
    <cellStyle name="Calculation 7 7 16 2" xfId="14935"/>
    <cellStyle name="Calculation 7 7 16 2 2" xfId="14936"/>
    <cellStyle name="Calculation 7 7 16 2 3" xfId="14937"/>
    <cellStyle name="Calculation 7 7 16 3" xfId="14938"/>
    <cellStyle name="Calculation 7 7 16 3 2" xfId="14939"/>
    <cellStyle name="Calculation 7 7 16 4" xfId="14940"/>
    <cellStyle name="Calculation 7 7 16 5" xfId="14941"/>
    <cellStyle name="Calculation 7 7 17" xfId="14942"/>
    <cellStyle name="Calculation 7 7 17 2" xfId="14943"/>
    <cellStyle name="Calculation 7 7 17 2 2" xfId="14944"/>
    <cellStyle name="Calculation 7 7 17 2 3" xfId="14945"/>
    <cellStyle name="Calculation 7 7 17 3" xfId="14946"/>
    <cellStyle name="Calculation 7 7 17 3 2" xfId="14947"/>
    <cellStyle name="Calculation 7 7 17 4" xfId="14948"/>
    <cellStyle name="Calculation 7 7 17 5" xfId="14949"/>
    <cellStyle name="Calculation 7 7 18" xfId="14950"/>
    <cellStyle name="Calculation 7 7 18 2" xfId="14951"/>
    <cellStyle name="Calculation 7 7 18 2 2" xfId="14952"/>
    <cellStyle name="Calculation 7 7 18 2 3" xfId="14953"/>
    <cellStyle name="Calculation 7 7 18 3" xfId="14954"/>
    <cellStyle name="Calculation 7 7 18 3 2" xfId="14955"/>
    <cellStyle name="Calculation 7 7 18 4" xfId="14956"/>
    <cellStyle name="Calculation 7 7 18 5" xfId="14957"/>
    <cellStyle name="Calculation 7 7 19" xfId="14958"/>
    <cellStyle name="Calculation 7 7 19 2" xfId="14959"/>
    <cellStyle name="Calculation 7 7 19 2 2" xfId="14960"/>
    <cellStyle name="Calculation 7 7 19 2 3" xfId="14961"/>
    <cellStyle name="Calculation 7 7 19 3" xfId="14962"/>
    <cellStyle name="Calculation 7 7 19 3 2" xfId="14963"/>
    <cellStyle name="Calculation 7 7 19 4" xfId="14964"/>
    <cellStyle name="Calculation 7 7 19 5" xfId="14965"/>
    <cellStyle name="Calculation 7 7 2" xfId="14966"/>
    <cellStyle name="Calculation 7 7 2 2" xfId="14967"/>
    <cellStyle name="Calculation 7 7 2 2 2" xfId="14968"/>
    <cellStyle name="Calculation 7 7 2 2 3" xfId="14969"/>
    <cellStyle name="Calculation 7 7 2 3" xfId="14970"/>
    <cellStyle name="Calculation 7 7 2 3 2" xfId="14971"/>
    <cellStyle name="Calculation 7 7 2 4" xfId="14972"/>
    <cellStyle name="Calculation 7 7 2 5" xfId="14973"/>
    <cellStyle name="Calculation 7 7 20" xfId="14974"/>
    <cellStyle name="Calculation 7 7 20 2" xfId="14975"/>
    <cellStyle name="Calculation 7 7 20 2 2" xfId="14976"/>
    <cellStyle name="Calculation 7 7 20 2 3" xfId="14977"/>
    <cellStyle name="Calculation 7 7 20 3" xfId="14978"/>
    <cellStyle name="Calculation 7 7 20 4" xfId="14979"/>
    <cellStyle name="Calculation 7 7 20 5" xfId="14980"/>
    <cellStyle name="Calculation 7 7 21" xfId="14981"/>
    <cellStyle name="Calculation 7 7 21 2" xfId="14982"/>
    <cellStyle name="Calculation 7 7 22" xfId="14983"/>
    <cellStyle name="Calculation 7 7 22 2" xfId="14984"/>
    <cellStyle name="Calculation 7 7 3" xfId="14985"/>
    <cellStyle name="Calculation 7 7 3 2" xfId="14986"/>
    <cellStyle name="Calculation 7 7 3 2 2" xfId="14987"/>
    <cellStyle name="Calculation 7 7 3 2 3" xfId="14988"/>
    <cellStyle name="Calculation 7 7 3 3" xfId="14989"/>
    <cellStyle name="Calculation 7 7 3 3 2" xfId="14990"/>
    <cellStyle name="Calculation 7 7 3 4" xfId="14991"/>
    <cellStyle name="Calculation 7 7 3 5" xfId="14992"/>
    <cellStyle name="Calculation 7 7 4" xfId="14993"/>
    <cellStyle name="Calculation 7 7 4 2" xfId="14994"/>
    <cellStyle name="Calculation 7 7 4 2 2" xfId="14995"/>
    <cellStyle name="Calculation 7 7 4 2 3" xfId="14996"/>
    <cellStyle name="Calculation 7 7 4 3" xfId="14997"/>
    <cellStyle name="Calculation 7 7 4 3 2" xfId="14998"/>
    <cellStyle name="Calculation 7 7 4 4" xfId="14999"/>
    <cellStyle name="Calculation 7 7 4 5" xfId="15000"/>
    <cellStyle name="Calculation 7 7 5" xfId="15001"/>
    <cellStyle name="Calculation 7 7 5 2" xfId="15002"/>
    <cellStyle name="Calculation 7 7 5 2 2" xfId="15003"/>
    <cellStyle name="Calculation 7 7 5 2 3" xfId="15004"/>
    <cellStyle name="Calculation 7 7 5 3" xfId="15005"/>
    <cellStyle name="Calculation 7 7 5 3 2" xfId="15006"/>
    <cellStyle name="Calculation 7 7 5 4" xfId="15007"/>
    <cellStyle name="Calculation 7 7 5 5" xfId="15008"/>
    <cellStyle name="Calculation 7 7 6" xfId="15009"/>
    <cellStyle name="Calculation 7 7 6 2" xfId="15010"/>
    <cellStyle name="Calculation 7 7 6 2 2" xfId="15011"/>
    <cellStyle name="Calculation 7 7 6 2 3" xfId="15012"/>
    <cellStyle name="Calculation 7 7 6 3" xfId="15013"/>
    <cellStyle name="Calculation 7 7 6 3 2" xfId="15014"/>
    <cellStyle name="Calculation 7 7 6 4" xfId="15015"/>
    <cellStyle name="Calculation 7 7 6 5" xfId="15016"/>
    <cellStyle name="Calculation 7 7 7" xfId="15017"/>
    <cellStyle name="Calculation 7 7 7 2" xfId="15018"/>
    <cellStyle name="Calculation 7 7 7 2 2" xfId="15019"/>
    <cellStyle name="Calculation 7 7 7 2 3" xfId="15020"/>
    <cellStyle name="Calculation 7 7 7 3" xfId="15021"/>
    <cellStyle name="Calculation 7 7 7 3 2" xfId="15022"/>
    <cellStyle name="Calculation 7 7 7 4" xfId="15023"/>
    <cellStyle name="Calculation 7 7 7 5" xfId="15024"/>
    <cellStyle name="Calculation 7 7 8" xfId="15025"/>
    <cellStyle name="Calculation 7 7 8 2" xfId="15026"/>
    <cellStyle name="Calculation 7 7 8 2 2" xfId="15027"/>
    <cellStyle name="Calculation 7 7 8 2 3" xfId="15028"/>
    <cellStyle name="Calculation 7 7 8 3" xfId="15029"/>
    <cellStyle name="Calculation 7 7 8 3 2" xfId="15030"/>
    <cellStyle name="Calculation 7 7 8 4" xfId="15031"/>
    <cellStyle name="Calculation 7 7 8 5" xfId="15032"/>
    <cellStyle name="Calculation 7 7 9" xfId="15033"/>
    <cellStyle name="Calculation 7 7 9 2" xfId="15034"/>
    <cellStyle name="Calculation 7 7 9 2 2" xfId="15035"/>
    <cellStyle name="Calculation 7 7 9 2 3" xfId="15036"/>
    <cellStyle name="Calculation 7 7 9 3" xfId="15037"/>
    <cellStyle name="Calculation 7 7 9 3 2" xfId="15038"/>
    <cellStyle name="Calculation 7 7 9 4" xfId="15039"/>
    <cellStyle name="Calculation 7 7 9 5" xfId="15040"/>
    <cellStyle name="Calculation 7 8" xfId="15041"/>
    <cellStyle name="Calculation 7 8 10" xfId="15042"/>
    <cellStyle name="Calculation 7 8 10 2" xfId="15043"/>
    <cellStyle name="Calculation 7 8 10 2 2" xfId="15044"/>
    <cellStyle name="Calculation 7 8 10 2 3" xfId="15045"/>
    <cellStyle name="Calculation 7 8 10 3" xfId="15046"/>
    <cellStyle name="Calculation 7 8 10 3 2" xfId="15047"/>
    <cellStyle name="Calculation 7 8 10 4" xfId="15048"/>
    <cellStyle name="Calculation 7 8 10 5" xfId="15049"/>
    <cellStyle name="Calculation 7 8 11" xfId="15050"/>
    <cellStyle name="Calculation 7 8 11 2" xfId="15051"/>
    <cellStyle name="Calculation 7 8 11 2 2" xfId="15052"/>
    <cellStyle name="Calculation 7 8 11 2 3" xfId="15053"/>
    <cellStyle name="Calculation 7 8 11 3" xfId="15054"/>
    <cellStyle name="Calculation 7 8 11 3 2" xfId="15055"/>
    <cellStyle name="Calculation 7 8 11 4" xfId="15056"/>
    <cellStyle name="Calculation 7 8 11 5" xfId="15057"/>
    <cellStyle name="Calculation 7 8 12" xfId="15058"/>
    <cellStyle name="Calculation 7 8 12 2" xfId="15059"/>
    <cellStyle name="Calculation 7 8 12 2 2" xfId="15060"/>
    <cellStyle name="Calculation 7 8 12 2 3" xfId="15061"/>
    <cellStyle name="Calculation 7 8 12 3" xfId="15062"/>
    <cellStyle name="Calculation 7 8 12 3 2" xfId="15063"/>
    <cellStyle name="Calculation 7 8 12 4" xfId="15064"/>
    <cellStyle name="Calculation 7 8 12 5" xfId="15065"/>
    <cellStyle name="Calculation 7 8 13" xfId="15066"/>
    <cellStyle name="Calculation 7 8 13 2" xfId="15067"/>
    <cellStyle name="Calculation 7 8 13 2 2" xfId="15068"/>
    <cellStyle name="Calculation 7 8 13 2 3" xfId="15069"/>
    <cellStyle name="Calculation 7 8 13 3" xfId="15070"/>
    <cellStyle name="Calculation 7 8 13 3 2" xfId="15071"/>
    <cellStyle name="Calculation 7 8 13 4" xfId="15072"/>
    <cellStyle name="Calculation 7 8 13 5" xfId="15073"/>
    <cellStyle name="Calculation 7 8 14" xfId="15074"/>
    <cellStyle name="Calculation 7 8 14 2" xfId="15075"/>
    <cellStyle name="Calculation 7 8 14 2 2" xfId="15076"/>
    <cellStyle name="Calculation 7 8 14 2 3" xfId="15077"/>
    <cellStyle name="Calculation 7 8 14 3" xfId="15078"/>
    <cellStyle name="Calculation 7 8 14 3 2" xfId="15079"/>
    <cellStyle name="Calculation 7 8 14 4" xfId="15080"/>
    <cellStyle name="Calculation 7 8 14 5" xfId="15081"/>
    <cellStyle name="Calculation 7 8 15" xfId="15082"/>
    <cellStyle name="Calculation 7 8 15 2" xfId="15083"/>
    <cellStyle name="Calculation 7 8 15 2 2" xfId="15084"/>
    <cellStyle name="Calculation 7 8 15 2 3" xfId="15085"/>
    <cellStyle name="Calculation 7 8 15 3" xfId="15086"/>
    <cellStyle name="Calculation 7 8 15 3 2" xfId="15087"/>
    <cellStyle name="Calculation 7 8 15 4" xfId="15088"/>
    <cellStyle name="Calculation 7 8 15 5" xfId="15089"/>
    <cellStyle name="Calculation 7 8 16" xfId="15090"/>
    <cellStyle name="Calculation 7 8 16 2" xfId="15091"/>
    <cellStyle name="Calculation 7 8 16 2 2" xfId="15092"/>
    <cellStyle name="Calculation 7 8 16 2 3" xfId="15093"/>
    <cellStyle name="Calculation 7 8 16 3" xfId="15094"/>
    <cellStyle name="Calculation 7 8 16 3 2" xfId="15095"/>
    <cellStyle name="Calculation 7 8 16 4" xfId="15096"/>
    <cellStyle name="Calculation 7 8 16 5" xfId="15097"/>
    <cellStyle name="Calculation 7 8 17" xfId="15098"/>
    <cellStyle name="Calculation 7 8 17 2" xfId="15099"/>
    <cellStyle name="Calculation 7 8 17 2 2" xfId="15100"/>
    <cellStyle name="Calculation 7 8 17 2 3" xfId="15101"/>
    <cellStyle name="Calculation 7 8 17 3" xfId="15102"/>
    <cellStyle name="Calculation 7 8 17 3 2" xfId="15103"/>
    <cellStyle name="Calculation 7 8 17 4" xfId="15104"/>
    <cellStyle name="Calculation 7 8 17 5" xfId="15105"/>
    <cellStyle name="Calculation 7 8 18" xfId="15106"/>
    <cellStyle name="Calculation 7 8 18 2" xfId="15107"/>
    <cellStyle name="Calculation 7 8 18 2 2" xfId="15108"/>
    <cellStyle name="Calculation 7 8 18 2 3" xfId="15109"/>
    <cellStyle name="Calculation 7 8 18 3" xfId="15110"/>
    <cellStyle name="Calculation 7 8 18 3 2" xfId="15111"/>
    <cellStyle name="Calculation 7 8 18 4" xfId="15112"/>
    <cellStyle name="Calculation 7 8 18 5" xfId="15113"/>
    <cellStyle name="Calculation 7 8 19" xfId="15114"/>
    <cellStyle name="Calculation 7 8 19 2" xfId="15115"/>
    <cellStyle name="Calculation 7 8 19 2 2" xfId="15116"/>
    <cellStyle name="Calculation 7 8 19 2 3" xfId="15117"/>
    <cellStyle name="Calculation 7 8 19 3" xfId="15118"/>
    <cellStyle name="Calculation 7 8 19 3 2" xfId="15119"/>
    <cellStyle name="Calculation 7 8 19 4" xfId="15120"/>
    <cellStyle name="Calculation 7 8 19 5" xfId="15121"/>
    <cellStyle name="Calculation 7 8 2" xfId="15122"/>
    <cellStyle name="Calculation 7 8 2 2" xfId="15123"/>
    <cellStyle name="Calculation 7 8 2 2 2" xfId="15124"/>
    <cellStyle name="Calculation 7 8 2 2 3" xfId="15125"/>
    <cellStyle name="Calculation 7 8 2 3" xfId="15126"/>
    <cellStyle name="Calculation 7 8 2 3 2" xfId="15127"/>
    <cellStyle name="Calculation 7 8 2 4" xfId="15128"/>
    <cellStyle name="Calculation 7 8 2 5" xfId="15129"/>
    <cellStyle name="Calculation 7 8 20" xfId="15130"/>
    <cellStyle name="Calculation 7 8 20 2" xfId="15131"/>
    <cellStyle name="Calculation 7 8 20 2 2" xfId="15132"/>
    <cellStyle name="Calculation 7 8 20 2 3" xfId="15133"/>
    <cellStyle name="Calculation 7 8 20 3" xfId="15134"/>
    <cellStyle name="Calculation 7 8 20 4" xfId="15135"/>
    <cellStyle name="Calculation 7 8 20 5" xfId="15136"/>
    <cellStyle name="Calculation 7 8 21" xfId="15137"/>
    <cellStyle name="Calculation 7 8 21 2" xfId="15138"/>
    <cellStyle name="Calculation 7 8 22" xfId="15139"/>
    <cellStyle name="Calculation 7 8 22 2" xfId="15140"/>
    <cellStyle name="Calculation 7 8 3" xfId="15141"/>
    <cellStyle name="Calculation 7 8 3 2" xfId="15142"/>
    <cellStyle name="Calculation 7 8 3 2 2" xfId="15143"/>
    <cellStyle name="Calculation 7 8 3 2 3" xfId="15144"/>
    <cellStyle name="Calculation 7 8 3 3" xfId="15145"/>
    <cellStyle name="Calculation 7 8 3 3 2" xfId="15146"/>
    <cellStyle name="Calculation 7 8 3 4" xfId="15147"/>
    <cellStyle name="Calculation 7 8 3 5" xfId="15148"/>
    <cellStyle name="Calculation 7 8 4" xfId="15149"/>
    <cellStyle name="Calculation 7 8 4 2" xfId="15150"/>
    <cellStyle name="Calculation 7 8 4 2 2" xfId="15151"/>
    <cellStyle name="Calculation 7 8 4 2 3" xfId="15152"/>
    <cellStyle name="Calculation 7 8 4 3" xfId="15153"/>
    <cellStyle name="Calculation 7 8 4 3 2" xfId="15154"/>
    <cellStyle name="Calculation 7 8 4 4" xfId="15155"/>
    <cellStyle name="Calculation 7 8 4 5" xfId="15156"/>
    <cellStyle name="Calculation 7 8 5" xfId="15157"/>
    <cellStyle name="Calculation 7 8 5 2" xfId="15158"/>
    <cellStyle name="Calculation 7 8 5 2 2" xfId="15159"/>
    <cellStyle name="Calculation 7 8 5 2 3" xfId="15160"/>
    <cellStyle name="Calculation 7 8 5 3" xfId="15161"/>
    <cellStyle name="Calculation 7 8 5 3 2" xfId="15162"/>
    <cellStyle name="Calculation 7 8 5 4" xfId="15163"/>
    <cellStyle name="Calculation 7 8 5 5" xfId="15164"/>
    <cellStyle name="Calculation 7 8 6" xfId="15165"/>
    <cellStyle name="Calculation 7 8 6 2" xfId="15166"/>
    <cellStyle name="Calculation 7 8 6 2 2" xfId="15167"/>
    <cellStyle name="Calculation 7 8 6 2 3" xfId="15168"/>
    <cellStyle name="Calculation 7 8 6 3" xfId="15169"/>
    <cellStyle name="Calculation 7 8 6 3 2" xfId="15170"/>
    <cellStyle name="Calculation 7 8 6 4" xfId="15171"/>
    <cellStyle name="Calculation 7 8 6 5" xfId="15172"/>
    <cellStyle name="Calculation 7 8 7" xfId="15173"/>
    <cellStyle name="Calculation 7 8 7 2" xfId="15174"/>
    <cellStyle name="Calculation 7 8 7 2 2" xfId="15175"/>
    <cellStyle name="Calculation 7 8 7 2 3" xfId="15176"/>
    <cellStyle name="Calculation 7 8 7 3" xfId="15177"/>
    <cellStyle name="Calculation 7 8 7 3 2" xfId="15178"/>
    <cellStyle name="Calculation 7 8 7 4" xfId="15179"/>
    <cellStyle name="Calculation 7 8 7 5" xfId="15180"/>
    <cellStyle name="Calculation 7 8 8" xfId="15181"/>
    <cellStyle name="Calculation 7 8 8 2" xfId="15182"/>
    <cellStyle name="Calculation 7 8 8 2 2" xfId="15183"/>
    <cellStyle name="Calculation 7 8 8 2 3" xfId="15184"/>
    <cellStyle name="Calculation 7 8 8 3" xfId="15185"/>
    <cellStyle name="Calculation 7 8 8 3 2" xfId="15186"/>
    <cellStyle name="Calculation 7 8 8 4" xfId="15187"/>
    <cellStyle name="Calculation 7 8 8 5" xfId="15188"/>
    <cellStyle name="Calculation 7 8 9" xfId="15189"/>
    <cellStyle name="Calculation 7 8 9 2" xfId="15190"/>
    <cellStyle name="Calculation 7 8 9 2 2" xfId="15191"/>
    <cellStyle name="Calculation 7 8 9 2 3" xfId="15192"/>
    <cellStyle name="Calculation 7 8 9 3" xfId="15193"/>
    <cellStyle name="Calculation 7 8 9 3 2" xfId="15194"/>
    <cellStyle name="Calculation 7 8 9 4" xfId="15195"/>
    <cellStyle name="Calculation 7 8 9 5" xfId="15196"/>
    <cellStyle name="Calculation 7 9" xfId="15197"/>
    <cellStyle name="Calculation 7 9 10" xfId="15198"/>
    <cellStyle name="Calculation 7 9 10 2" xfId="15199"/>
    <cellStyle name="Calculation 7 9 10 2 2" xfId="15200"/>
    <cellStyle name="Calculation 7 9 10 2 3" xfId="15201"/>
    <cellStyle name="Calculation 7 9 10 3" xfId="15202"/>
    <cellStyle name="Calculation 7 9 10 3 2" xfId="15203"/>
    <cellStyle name="Calculation 7 9 10 4" xfId="15204"/>
    <cellStyle name="Calculation 7 9 10 5" xfId="15205"/>
    <cellStyle name="Calculation 7 9 11" xfId="15206"/>
    <cellStyle name="Calculation 7 9 11 2" xfId="15207"/>
    <cellStyle name="Calculation 7 9 11 2 2" xfId="15208"/>
    <cellStyle name="Calculation 7 9 11 2 3" xfId="15209"/>
    <cellStyle name="Calculation 7 9 11 3" xfId="15210"/>
    <cellStyle name="Calculation 7 9 11 3 2" xfId="15211"/>
    <cellStyle name="Calculation 7 9 11 4" xfId="15212"/>
    <cellStyle name="Calculation 7 9 11 5" xfId="15213"/>
    <cellStyle name="Calculation 7 9 12" xfId="15214"/>
    <cellStyle name="Calculation 7 9 12 2" xfId="15215"/>
    <cellStyle name="Calculation 7 9 12 2 2" xfId="15216"/>
    <cellStyle name="Calculation 7 9 12 2 3" xfId="15217"/>
    <cellStyle name="Calculation 7 9 12 3" xfId="15218"/>
    <cellStyle name="Calculation 7 9 12 3 2" xfId="15219"/>
    <cellStyle name="Calculation 7 9 12 4" xfId="15220"/>
    <cellStyle name="Calculation 7 9 12 5" xfId="15221"/>
    <cellStyle name="Calculation 7 9 13" xfId="15222"/>
    <cellStyle name="Calculation 7 9 13 2" xfId="15223"/>
    <cellStyle name="Calculation 7 9 13 2 2" xfId="15224"/>
    <cellStyle name="Calculation 7 9 13 2 3" xfId="15225"/>
    <cellStyle name="Calculation 7 9 13 3" xfId="15226"/>
    <cellStyle name="Calculation 7 9 13 3 2" xfId="15227"/>
    <cellStyle name="Calculation 7 9 13 4" xfId="15228"/>
    <cellStyle name="Calculation 7 9 13 5" xfId="15229"/>
    <cellStyle name="Calculation 7 9 14" xfId="15230"/>
    <cellStyle name="Calculation 7 9 14 2" xfId="15231"/>
    <cellStyle name="Calculation 7 9 14 2 2" xfId="15232"/>
    <cellStyle name="Calculation 7 9 14 2 3" xfId="15233"/>
    <cellStyle name="Calculation 7 9 14 3" xfId="15234"/>
    <cellStyle name="Calculation 7 9 14 3 2" xfId="15235"/>
    <cellStyle name="Calculation 7 9 14 4" xfId="15236"/>
    <cellStyle name="Calculation 7 9 14 5" xfId="15237"/>
    <cellStyle name="Calculation 7 9 15" xfId="15238"/>
    <cellStyle name="Calculation 7 9 15 2" xfId="15239"/>
    <cellStyle name="Calculation 7 9 15 2 2" xfId="15240"/>
    <cellStyle name="Calculation 7 9 15 2 3" xfId="15241"/>
    <cellStyle name="Calculation 7 9 15 3" xfId="15242"/>
    <cellStyle name="Calculation 7 9 15 3 2" xfId="15243"/>
    <cellStyle name="Calculation 7 9 15 4" xfId="15244"/>
    <cellStyle name="Calculation 7 9 15 5" xfId="15245"/>
    <cellStyle name="Calculation 7 9 16" xfId="15246"/>
    <cellStyle name="Calculation 7 9 16 2" xfId="15247"/>
    <cellStyle name="Calculation 7 9 16 2 2" xfId="15248"/>
    <cellStyle name="Calculation 7 9 16 2 3" xfId="15249"/>
    <cellStyle name="Calculation 7 9 16 3" xfId="15250"/>
    <cellStyle name="Calculation 7 9 16 3 2" xfId="15251"/>
    <cellStyle name="Calculation 7 9 16 4" xfId="15252"/>
    <cellStyle name="Calculation 7 9 16 5" xfId="15253"/>
    <cellStyle name="Calculation 7 9 17" xfId="15254"/>
    <cellStyle name="Calculation 7 9 17 2" xfId="15255"/>
    <cellStyle name="Calculation 7 9 17 2 2" xfId="15256"/>
    <cellStyle name="Calculation 7 9 17 2 3" xfId="15257"/>
    <cellStyle name="Calculation 7 9 17 3" xfId="15258"/>
    <cellStyle name="Calculation 7 9 17 3 2" xfId="15259"/>
    <cellStyle name="Calculation 7 9 17 4" xfId="15260"/>
    <cellStyle name="Calculation 7 9 17 5" xfId="15261"/>
    <cellStyle name="Calculation 7 9 18" xfId="15262"/>
    <cellStyle name="Calculation 7 9 18 2" xfId="15263"/>
    <cellStyle name="Calculation 7 9 18 2 2" xfId="15264"/>
    <cellStyle name="Calculation 7 9 18 2 3" xfId="15265"/>
    <cellStyle name="Calculation 7 9 18 3" xfId="15266"/>
    <cellStyle name="Calculation 7 9 18 3 2" xfId="15267"/>
    <cellStyle name="Calculation 7 9 18 4" xfId="15268"/>
    <cellStyle name="Calculation 7 9 18 5" xfId="15269"/>
    <cellStyle name="Calculation 7 9 19" xfId="15270"/>
    <cellStyle name="Calculation 7 9 19 2" xfId="15271"/>
    <cellStyle name="Calculation 7 9 19 2 2" xfId="15272"/>
    <cellStyle name="Calculation 7 9 19 2 3" xfId="15273"/>
    <cellStyle name="Calculation 7 9 19 3" xfId="15274"/>
    <cellStyle name="Calculation 7 9 19 3 2" xfId="15275"/>
    <cellStyle name="Calculation 7 9 19 4" xfId="15276"/>
    <cellStyle name="Calculation 7 9 19 5" xfId="15277"/>
    <cellStyle name="Calculation 7 9 2" xfId="15278"/>
    <cellStyle name="Calculation 7 9 2 2" xfId="15279"/>
    <cellStyle name="Calculation 7 9 2 2 2" xfId="15280"/>
    <cellStyle name="Calculation 7 9 2 2 3" xfId="15281"/>
    <cellStyle name="Calculation 7 9 2 3" xfId="15282"/>
    <cellStyle name="Calculation 7 9 2 3 2" xfId="15283"/>
    <cellStyle name="Calculation 7 9 2 4" xfId="15284"/>
    <cellStyle name="Calculation 7 9 2 5" xfId="15285"/>
    <cellStyle name="Calculation 7 9 20" xfId="15286"/>
    <cellStyle name="Calculation 7 9 20 2" xfId="15287"/>
    <cellStyle name="Calculation 7 9 20 2 2" xfId="15288"/>
    <cellStyle name="Calculation 7 9 20 2 3" xfId="15289"/>
    <cellStyle name="Calculation 7 9 20 3" xfId="15290"/>
    <cellStyle name="Calculation 7 9 20 4" xfId="15291"/>
    <cellStyle name="Calculation 7 9 20 5" xfId="15292"/>
    <cellStyle name="Calculation 7 9 21" xfId="15293"/>
    <cellStyle name="Calculation 7 9 21 2" xfId="15294"/>
    <cellStyle name="Calculation 7 9 22" xfId="15295"/>
    <cellStyle name="Calculation 7 9 22 2" xfId="15296"/>
    <cellStyle name="Calculation 7 9 3" xfId="15297"/>
    <cellStyle name="Calculation 7 9 3 2" xfId="15298"/>
    <cellStyle name="Calculation 7 9 3 2 2" xfId="15299"/>
    <cellStyle name="Calculation 7 9 3 2 3" xfId="15300"/>
    <cellStyle name="Calculation 7 9 3 3" xfId="15301"/>
    <cellStyle name="Calculation 7 9 3 3 2" xfId="15302"/>
    <cellStyle name="Calculation 7 9 3 4" xfId="15303"/>
    <cellStyle name="Calculation 7 9 3 5" xfId="15304"/>
    <cellStyle name="Calculation 7 9 4" xfId="15305"/>
    <cellStyle name="Calculation 7 9 4 2" xfId="15306"/>
    <cellStyle name="Calculation 7 9 4 2 2" xfId="15307"/>
    <cellStyle name="Calculation 7 9 4 2 3" xfId="15308"/>
    <cellStyle name="Calculation 7 9 4 3" xfId="15309"/>
    <cellStyle name="Calculation 7 9 4 3 2" xfId="15310"/>
    <cellStyle name="Calculation 7 9 4 4" xfId="15311"/>
    <cellStyle name="Calculation 7 9 4 5" xfId="15312"/>
    <cellStyle name="Calculation 7 9 5" xfId="15313"/>
    <cellStyle name="Calculation 7 9 5 2" xfId="15314"/>
    <cellStyle name="Calculation 7 9 5 2 2" xfId="15315"/>
    <cellStyle name="Calculation 7 9 5 2 3" xfId="15316"/>
    <cellStyle name="Calculation 7 9 5 3" xfId="15317"/>
    <cellStyle name="Calculation 7 9 5 3 2" xfId="15318"/>
    <cellStyle name="Calculation 7 9 5 4" xfId="15319"/>
    <cellStyle name="Calculation 7 9 5 5" xfId="15320"/>
    <cellStyle name="Calculation 7 9 6" xfId="15321"/>
    <cellStyle name="Calculation 7 9 6 2" xfId="15322"/>
    <cellStyle name="Calculation 7 9 6 2 2" xfId="15323"/>
    <cellStyle name="Calculation 7 9 6 2 3" xfId="15324"/>
    <cellStyle name="Calculation 7 9 6 3" xfId="15325"/>
    <cellStyle name="Calculation 7 9 6 3 2" xfId="15326"/>
    <cellStyle name="Calculation 7 9 6 4" xfId="15327"/>
    <cellStyle name="Calculation 7 9 6 5" xfId="15328"/>
    <cellStyle name="Calculation 7 9 7" xfId="15329"/>
    <cellStyle name="Calculation 7 9 7 2" xfId="15330"/>
    <cellStyle name="Calculation 7 9 7 2 2" xfId="15331"/>
    <cellStyle name="Calculation 7 9 7 2 3" xfId="15332"/>
    <cellStyle name="Calculation 7 9 7 3" xfId="15333"/>
    <cellStyle name="Calculation 7 9 7 3 2" xfId="15334"/>
    <cellStyle name="Calculation 7 9 7 4" xfId="15335"/>
    <cellStyle name="Calculation 7 9 7 5" xfId="15336"/>
    <cellStyle name="Calculation 7 9 8" xfId="15337"/>
    <cellStyle name="Calculation 7 9 8 2" xfId="15338"/>
    <cellStyle name="Calculation 7 9 8 2 2" xfId="15339"/>
    <cellStyle name="Calculation 7 9 8 2 3" xfId="15340"/>
    <cellStyle name="Calculation 7 9 8 3" xfId="15341"/>
    <cellStyle name="Calculation 7 9 8 3 2" xfId="15342"/>
    <cellStyle name="Calculation 7 9 8 4" xfId="15343"/>
    <cellStyle name="Calculation 7 9 8 5" xfId="15344"/>
    <cellStyle name="Calculation 7 9 9" xfId="15345"/>
    <cellStyle name="Calculation 7 9 9 2" xfId="15346"/>
    <cellStyle name="Calculation 7 9 9 2 2" xfId="15347"/>
    <cellStyle name="Calculation 7 9 9 2 3" xfId="15348"/>
    <cellStyle name="Calculation 7 9 9 3" xfId="15349"/>
    <cellStyle name="Calculation 7 9 9 3 2" xfId="15350"/>
    <cellStyle name="Calculation 7 9 9 4" xfId="15351"/>
    <cellStyle name="Calculation 7 9 9 5" xfId="15352"/>
    <cellStyle name="Calculation 8" xfId="15353"/>
    <cellStyle name="Calculation 8 10" xfId="15354"/>
    <cellStyle name="Calculation 8 10 2" xfId="15355"/>
    <cellStyle name="Calculation 8 10 2 2" xfId="15356"/>
    <cellStyle name="Calculation 8 10 2 3" xfId="15357"/>
    <cellStyle name="Calculation 8 10 3" xfId="15358"/>
    <cellStyle name="Calculation 8 10 3 2" xfId="15359"/>
    <cellStyle name="Calculation 8 10 4" xfId="15360"/>
    <cellStyle name="Calculation 8 10 5" xfId="15361"/>
    <cellStyle name="Calculation 8 11" xfId="15362"/>
    <cellStyle name="Calculation 8 11 2" xfId="15363"/>
    <cellStyle name="Calculation 8 11 2 2" xfId="15364"/>
    <cellStyle name="Calculation 8 11 2 3" xfId="15365"/>
    <cellStyle name="Calculation 8 11 3" xfId="15366"/>
    <cellStyle name="Calculation 8 11 3 2" xfId="15367"/>
    <cellStyle name="Calculation 8 11 4" xfId="15368"/>
    <cellStyle name="Calculation 8 11 5" xfId="15369"/>
    <cellStyle name="Calculation 8 12" xfId="15370"/>
    <cellStyle name="Calculation 8 12 2" xfId="15371"/>
    <cellStyle name="Calculation 8 12 2 2" xfId="15372"/>
    <cellStyle name="Calculation 8 12 2 3" xfId="15373"/>
    <cellStyle name="Calculation 8 12 3" xfId="15374"/>
    <cellStyle name="Calculation 8 12 3 2" xfId="15375"/>
    <cellStyle name="Calculation 8 12 4" xfId="15376"/>
    <cellStyle name="Calculation 8 12 5" xfId="15377"/>
    <cellStyle name="Calculation 8 13" xfId="15378"/>
    <cellStyle name="Calculation 8 13 2" xfId="15379"/>
    <cellStyle name="Calculation 8 13 2 2" xfId="15380"/>
    <cellStyle name="Calculation 8 13 2 3" xfId="15381"/>
    <cellStyle name="Calculation 8 13 3" xfId="15382"/>
    <cellStyle name="Calculation 8 13 3 2" xfId="15383"/>
    <cellStyle name="Calculation 8 13 4" xfId="15384"/>
    <cellStyle name="Calculation 8 13 5" xfId="15385"/>
    <cellStyle name="Calculation 8 14" xfId="15386"/>
    <cellStyle name="Calculation 8 14 2" xfId="15387"/>
    <cellStyle name="Calculation 8 14 2 2" xfId="15388"/>
    <cellStyle name="Calculation 8 14 2 3" xfId="15389"/>
    <cellStyle name="Calculation 8 14 3" xfId="15390"/>
    <cellStyle name="Calculation 8 14 3 2" xfId="15391"/>
    <cellStyle name="Calculation 8 14 4" xfId="15392"/>
    <cellStyle name="Calculation 8 14 5" xfId="15393"/>
    <cellStyle name="Calculation 8 15" xfId="15394"/>
    <cellStyle name="Calculation 8 15 2" xfId="15395"/>
    <cellStyle name="Calculation 8 15 2 2" xfId="15396"/>
    <cellStyle name="Calculation 8 15 2 3" xfId="15397"/>
    <cellStyle name="Calculation 8 15 3" xfId="15398"/>
    <cellStyle name="Calculation 8 15 3 2" xfId="15399"/>
    <cellStyle name="Calculation 8 15 4" xfId="15400"/>
    <cellStyle name="Calculation 8 15 5" xfId="15401"/>
    <cellStyle name="Calculation 8 16" xfId="15402"/>
    <cellStyle name="Calculation 8 16 2" xfId="15403"/>
    <cellStyle name="Calculation 8 16 2 2" xfId="15404"/>
    <cellStyle name="Calculation 8 16 2 3" xfId="15405"/>
    <cellStyle name="Calculation 8 16 3" xfId="15406"/>
    <cellStyle name="Calculation 8 16 3 2" xfId="15407"/>
    <cellStyle name="Calculation 8 16 4" xfId="15408"/>
    <cellStyle name="Calculation 8 16 5" xfId="15409"/>
    <cellStyle name="Calculation 8 17" xfId="15410"/>
    <cellStyle name="Calculation 8 17 2" xfId="15411"/>
    <cellStyle name="Calculation 8 17 2 2" xfId="15412"/>
    <cellStyle name="Calculation 8 17 2 3" xfId="15413"/>
    <cellStyle name="Calculation 8 17 3" xfId="15414"/>
    <cellStyle name="Calculation 8 17 3 2" xfId="15415"/>
    <cellStyle name="Calculation 8 17 4" xfId="15416"/>
    <cellStyle name="Calculation 8 17 5" xfId="15417"/>
    <cellStyle name="Calculation 8 18" xfId="15418"/>
    <cellStyle name="Calculation 8 18 2" xfId="15419"/>
    <cellStyle name="Calculation 8 18 2 2" xfId="15420"/>
    <cellStyle name="Calculation 8 18 2 3" xfId="15421"/>
    <cellStyle name="Calculation 8 18 3" xfId="15422"/>
    <cellStyle name="Calculation 8 18 3 2" xfId="15423"/>
    <cellStyle name="Calculation 8 18 4" xfId="15424"/>
    <cellStyle name="Calculation 8 18 5" xfId="15425"/>
    <cellStyle name="Calculation 8 19" xfId="15426"/>
    <cellStyle name="Calculation 8 19 2" xfId="15427"/>
    <cellStyle name="Calculation 8 19 2 2" xfId="15428"/>
    <cellStyle name="Calculation 8 19 2 3" xfId="15429"/>
    <cellStyle name="Calculation 8 19 3" xfId="15430"/>
    <cellStyle name="Calculation 8 19 3 2" xfId="15431"/>
    <cellStyle name="Calculation 8 19 4" xfId="15432"/>
    <cellStyle name="Calculation 8 19 5" xfId="15433"/>
    <cellStyle name="Calculation 8 2" xfId="15434"/>
    <cellStyle name="Calculation 8 2 2" xfId="15435"/>
    <cellStyle name="Calculation 8 2 2 2" xfId="15436"/>
    <cellStyle name="Calculation 8 2 2 3" xfId="15437"/>
    <cellStyle name="Calculation 8 2 3" xfId="15438"/>
    <cellStyle name="Calculation 8 2 3 2" xfId="15439"/>
    <cellStyle name="Calculation 8 2 4" xfId="15440"/>
    <cellStyle name="Calculation 8 2 5" xfId="15441"/>
    <cellStyle name="Calculation 8 20" xfId="15442"/>
    <cellStyle name="Calculation 8 20 2" xfId="15443"/>
    <cellStyle name="Calculation 8 20 2 2" xfId="15444"/>
    <cellStyle name="Calculation 8 20 2 3" xfId="15445"/>
    <cellStyle name="Calculation 8 20 3" xfId="15446"/>
    <cellStyle name="Calculation 8 20 4" xfId="15447"/>
    <cellStyle name="Calculation 8 20 5" xfId="15448"/>
    <cellStyle name="Calculation 8 21" xfId="15449"/>
    <cellStyle name="Calculation 8 21 2" xfId="15450"/>
    <cellStyle name="Calculation 8 22" xfId="15451"/>
    <cellStyle name="Calculation 8 22 2" xfId="15452"/>
    <cellStyle name="Calculation 8 23" xfId="15453"/>
    <cellStyle name="Calculation 8 3" xfId="15454"/>
    <cellStyle name="Calculation 8 3 2" xfId="15455"/>
    <cellStyle name="Calculation 8 3 2 2" xfId="15456"/>
    <cellStyle name="Calculation 8 3 2 3" xfId="15457"/>
    <cellStyle name="Calculation 8 3 3" xfId="15458"/>
    <cellStyle name="Calculation 8 3 3 2" xfId="15459"/>
    <cellStyle name="Calculation 8 3 4" xfId="15460"/>
    <cellStyle name="Calculation 8 3 5" xfId="15461"/>
    <cellStyle name="Calculation 8 4" xfId="15462"/>
    <cellStyle name="Calculation 8 4 2" xfId="15463"/>
    <cellStyle name="Calculation 8 4 2 2" xfId="15464"/>
    <cellStyle name="Calculation 8 4 2 3" xfId="15465"/>
    <cellStyle name="Calculation 8 4 3" xfId="15466"/>
    <cellStyle name="Calculation 8 4 3 2" xfId="15467"/>
    <cellStyle name="Calculation 8 4 4" xfId="15468"/>
    <cellStyle name="Calculation 8 4 5" xfId="15469"/>
    <cellStyle name="Calculation 8 5" xfId="15470"/>
    <cellStyle name="Calculation 8 5 2" xfId="15471"/>
    <cellStyle name="Calculation 8 5 2 2" xfId="15472"/>
    <cellStyle name="Calculation 8 5 2 3" xfId="15473"/>
    <cellStyle name="Calculation 8 5 3" xfId="15474"/>
    <cellStyle name="Calculation 8 5 3 2" xfId="15475"/>
    <cellStyle name="Calculation 8 5 4" xfId="15476"/>
    <cellStyle name="Calculation 8 5 5" xfId="15477"/>
    <cellStyle name="Calculation 8 6" xfId="15478"/>
    <cellStyle name="Calculation 8 6 2" xfId="15479"/>
    <cellStyle name="Calculation 8 6 2 2" xfId="15480"/>
    <cellStyle name="Calculation 8 6 2 3" xfId="15481"/>
    <cellStyle name="Calculation 8 6 3" xfId="15482"/>
    <cellStyle name="Calculation 8 6 3 2" xfId="15483"/>
    <cellStyle name="Calculation 8 6 4" xfId="15484"/>
    <cellStyle name="Calculation 8 6 5" xfId="15485"/>
    <cellStyle name="Calculation 8 7" xfId="15486"/>
    <cellStyle name="Calculation 8 7 2" xfId="15487"/>
    <cellStyle name="Calculation 8 7 2 2" xfId="15488"/>
    <cellStyle name="Calculation 8 7 2 3" xfId="15489"/>
    <cellStyle name="Calculation 8 7 3" xfId="15490"/>
    <cellStyle name="Calculation 8 7 3 2" xfId="15491"/>
    <cellStyle name="Calculation 8 7 4" xfId="15492"/>
    <cellStyle name="Calculation 8 7 5" xfId="15493"/>
    <cellStyle name="Calculation 8 8" xfId="15494"/>
    <cellStyle name="Calculation 8 8 2" xfId="15495"/>
    <cellStyle name="Calculation 8 8 2 2" xfId="15496"/>
    <cellStyle name="Calculation 8 8 2 3" xfId="15497"/>
    <cellStyle name="Calculation 8 8 3" xfId="15498"/>
    <cellStyle name="Calculation 8 8 3 2" xfId="15499"/>
    <cellStyle name="Calculation 8 8 4" xfId="15500"/>
    <cellStyle name="Calculation 8 8 5" xfId="15501"/>
    <cellStyle name="Calculation 8 9" xfId="15502"/>
    <cellStyle name="Calculation 8 9 2" xfId="15503"/>
    <cellStyle name="Calculation 8 9 2 2" xfId="15504"/>
    <cellStyle name="Calculation 8 9 2 3" xfId="15505"/>
    <cellStyle name="Calculation 8 9 3" xfId="15506"/>
    <cellStyle name="Calculation 8 9 3 2" xfId="15507"/>
    <cellStyle name="Calculation 8 9 4" xfId="15508"/>
    <cellStyle name="Calculation 8 9 5" xfId="15509"/>
    <cellStyle name="Calculation 9" xfId="15510"/>
    <cellStyle name="Calculation 9 10" xfId="15511"/>
    <cellStyle name="Calculation 9 10 2" xfId="15512"/>
    <cellStyle name="Calculation 9 10 2 2" xfId="15513"/>
    <cellStyle name="Calculation 9 10 2 3" xfId="15514"/>
    <cellStyle name="Calculation 9 10 3" xfId="15515"/>
    <cellStyle name="Calculation 9 10 3 2" xfId="15516"/>
    <cellStyle name="Calculation 9 10 4" xfId="15517"/>
    <cellStyle name="Calculation 9 10 5" xfId="15518"/>
    <cellStyle name="Calculation 9 11" xfId="15519"/>
    <cellStyle name="Calculation 9 11 2" xfId="15520"/>
    <cellStyle name="Calculation 9 11 2 2" xfId="15521"/>
    <cellStyle name="Calculation 9 11 2 3" xfId="15522"/>
    <cellStyle name="Calculation 9 11 3" xfId="15523"/>
    <cellStyle name="Calculation 9 11 3 2" xfId="15524"/>
    <cellStyle name="Calculation 9 11 4" xfId="15525"/>
    <cellStyle name="Calculation 9 11 5" xfId="15526"/>
    <cellStyle name="Calculation 9 12" xfId="15527"/>
    <cellStyle name="Calculation 9 12 2" xfId="15528"/>
    <cellStyle name="Calculation 9 12 2 2" xfId="15529"/>
    <cellStyle name="Calculation 9 12 2 3" xfId="15530"/>
    <cellStyle name="Calculation 9 12 3" xfId="15531"/>
    <cellStyle name="Calculation 9 12 3 2" xfId="15532"/>
    <cellStyle name="Calculation 9 12 4" xfId="15533"/>
    <cellStyle name="Calculation 9 12 5" xfId="15534"/>
    <cellStyle name="Calculation 9 13" xfId="15535"/>
    <cellStyle name="Calculation 9 13 2" xfId="15536"/>
    <cellStyle name="Calculation 9 13 2 2" xfId="15537"/>
    <cellStyle name="Calculation 9 13 2 3" xfId="15538"/>
    <cellStyle name="Calculation 9 13 3" xfId="15539"/>
    <cellStyle name="Calculation 9 13 3 2" xfId="15540"/>
    <cellStyle name="Calculation 9 13 4" xfId="15541"/>
    <cellStyle name="Calculation 9 13 5" xfId="15542"/>
    <cellStyle name="Calculation 9 14" xfId="15543"/>
    <cellStyle name="Calculation 9 14 2" xfId="15544"/>
    <cellStyle name="Calculation 9 14 2 2" xfId="15545"/>
    <cellStyle name="Calculation 9 14 2 3" xfId="15546"/>
    <cellStyle name="Calculation 9 14 3" xfId="15547"/>
    <cellStyle name="Calculation 9 14 3 2" xfId="15548"/>
    <cellStyle name="Calculation 9 14 4" xfId="15549"/>
    <cellStyle name="Calculation 9 14 5" xfId="15550"/>
    <cellStyle name="Calculation 9 15" xfId="15551"/>
    <cellStyle name="Calculation 9 15 2" xfId="15552"/>
    <cellStyle name="Calculation 9 15 2 2" xfId="15553"/>
    <cellStyle name="Calculation 9 15 2 3" xfId="15554"/>
    <cellStyle name="Calculation 9 15 3" xfId="15555"/>
    <cellStyle name="Calculation 9 15 3 2" xfId="15556"/>
    <cellStyle name="Calculation 9 15 4" xfId="15557"/>
    <cellStyle name="Calculation 9 15 5" xfId="15558"/>
    <cellStyle name="Calculation 9 16" xfId="15559"/>
    <cellStyle name="Calculation 9 16 2" xfId="15560"/>
    <cellStyle name="Calculation 9 16 2 2" xfId="15561"/>
    <cellStyle name="Calculation 9 16 2 3" xfId="15562"/>
    <cellStyle name="Calculation 9 16 3" xfId="15563"/>
    <cellStyle name="Calculation 9 16 3 2" xfId="15564"/>
    <cellStyle name="Calculation 9 16 4" xfId="15565"/>
    <cellStyle name="Calculation 9 16 5" xfId="15566"/>
    <cellStyle name="Calculation 9 17" xfId="15567"/>
    <cellStyle name="Calculation 9 17 2" xfId="15568"/>
    <cellStyle name="Calculation 9 17 2 2" xfId="15569"/>
    <cellStyle name="Calculation 9 17 2 3" xfId="15570"/>
    <cellStyle name="Calculation 9 17 3" xfId="15571"/>
    <cellStyle name="Calculation 9 17 3 2" xfId="15572"/>
    <cellStyle name="Calculation 9 17 4" xfId="15573"/>
    <cellStyle name="Calculation 9 17 5" xfId="15574"/>
    <cellStyle name="Calculation 9 18" xfId="15575"/>
    <cellStyle name="Calculation 9 18 2" xfId="15576"/>
    <cellStyle name="Calculation 9 18 2 2" xfId="15577"/>
    <cellStyle name="Calculation 9 18 2 3" xfId="15578"/>
    <cellStyle name="Calculation 9 18 3" xfId="15579"/>
    <cellStyle name="Calculation 9 18 3 2" xfId="15580"/>
    <cellStyle name="Calculation 9 18 4" xfId="15581"/>
    <cellStyle name="Calculation 9 18 5" xfId="15582"/>
    <cellStyle name="Calculation 9 19" xfId="15583"/>
    <cellStyle name="Calculation 9 19 2" xfId="15584"/>
    <cellStyle name="Calculation 9 19 2 2" xfId="15585"/>
    <cellStyle name="Calculation 9 19 2 3" xfId="15586"/>
    <cellStyle name="Calculation 9 19 3" xfId="15587"/>
    <cellStyle name="Calculation 9 19 3 2" xfId="15588"/>
    <cellStyle name="Calculation 9 19 4" xfId="15589"/>
    <cellStyle name="Calculation 9 19 5" xfId="15590"/>
    <cellStyle name="Calculation 9 2" xfId="15591"/>
    <cellStyle name="Calculation 9 2 2" xfId="15592"/>
    <cellStyle name="Calculation 9 2 2 2" xfId="15593"/>
    <cellStyle name="Calculation 9 2 2 3" xfId="15594"/>
    <cellStyle name="Calculation 9 2 3" xfId="15595"/>
    <cellStyle name="Calculation 9 2 3 2" xfId="15596"/>
    <cellStyle name="Calculation 9 2 4" xfId="15597"/>
    <cellStyle name="Calculation 9 2 5" xfId="15598"/>
    <cellStyle name="Calculation 9 20" xfId="15599"/>
    <cellStyle name="Calculation 9 20 2" xfId="15600"/>
    <cellStyle name="Calculation 9 20 2 2" xfId="15601"/>
    <cellStyle name="Calculation 9 20 2 3" xfId="15602"/>
    <cellStyle name="Calculation 9 20 3" xfId="15603"/>
    <cellStyle name="Calculation 9 20 4" xfId="15604"/>
    <cellStyle name="Calculation 9 20 5" xfId="15605"/>
    <cellStyle name="Calculation 9 21" xfId="15606"/>
    <cellStyle name="Calculation 9 21 2" xfId="15607"/>
    <cellStyle name="Calculation 9 22" xfId="15608"/>
    <cellStyle name="Calculation 9 22 2" xfId="15609"/>
    <cellStyle name="Calculation 9 23" xfId="15610"/>
    <cellStyle name="Calculation 9 3" xfId="15611"/>
    <cellStyle name="Calculation 9 3 2" xfId="15612"/>
    <cellStyle name="Calculation 9 3 2 2" xfId="15613"/>
    <cellStyle name="Calculation 9 3 2 3" xfId="15614"/>
    <cellStyle name="Calculation 9 3 3" xfId="15615"/>
    <cellStyle name="Calculation 9 3 3 2" xfId="15616"/>
    <cellStyle name="Calculation 9 3 4" xfId="15617"/>
    <cellStyle name="Calculation 9 3 5" xfId="15618"/>
    <cellStyle name="Calculation 9 4" xfId="15619"/>
    <cellStyle name="Calculation 9 4 2" xfId="15620"/>
    <cellStyle name="Calculation 9 4 2 2" xfId="15621"/>
    <cellStyle name="Calculation 9 4 2 3" xfId="15622"/>
    <cellStyle name="Calculation 9 4 3" xfId="15623"/>
    <cellStyle name="Calculation 9 4 3 2" xfId="15624"/>
    <cellStyle name="Calculation 9 4 4" xfId="15625"/>
    <cellStyle name="Calculation 9 4 5" xfId="15626"/>
    <cellStyle name="Calculation 9 5" xfId="15627"/>
    <cellStyle name="Calculation 9 5 2" xfId="15628"/>
    <cellStyle name="Calculation 9 5 2 2" xfId="15629"/>
    <cellStyle name="Calculation 9 5 2 3" xfId="15630"/>
    <cellStyle name="Calculation 9 5 3" xfId="15631"/>
    <cellStyle name="Calculation 9 5 3 2" xfId="15632"/>
    <cellStyle name="Calculation 9 5 4" xfId="15633"/>
    <cellStyle name="Calculation 9 5 5" xfId="15634"/>
    <cellStyle name="Calculation 9 6" xfId="15635"/>
    <cellStyle name="Calculation 9 6 2" xfId="15636"/>
    <cellStyle name="Calculation 9 6 2 2" xfId="15637"/>
    <cellStyle name="Calculation 9 6 2 3" xfId="15638"/>
    <cellStyle name="Calculation 9 6 3" xfId="15639"/>
    <cellStyle name="Calculation 9 6 3 2" xfId="15640"/>
    <cellStyle name="Calculation 9 6 4" xfId="15641"/>
    <cellStyle name="Calculation 9 6 5" xfId="15642"/>
    <cellStyle name="Calculation 9 7" xfId="15643"/>
    <cellStyle name="Calculation 9 7 2" xfId="15644"/>
    <cellStyle name="Calculation 9 7 2 2" xfId="15645"/>
    <cellStyle name="Calculation 9 7 2 3" xfId="15646"/>
    <cellStyle name="Calculation 9 7 3" xfId="15647"/>
    <cellStyle name="Calculation 9 7 3 2" xfId="15648"/>
    <cellStyle name="Calculation 9 7 4" xfId="15649"/>
    <cellStyle name="Calculation 9 7 5" xfId="15650"/>
    <cellStyle name="Calculation 9 8" xfId="15651"/>
    <cellStyle name="Calculation 9 8 2" xfId="15652"/>
    <cellStyle name="Calculation 9 8 2 2" xfId="15653"/>
    <cellStyle name="Calculation 9 8 2 3" xfId="15654"/>
    <cellStyle name="Calculation 9 8 3" xfId="15655"/>
    <cellStyle name="Calculation 9 8 3 2" xfId="15656"/>
    <cellStyle name="Calculation 9 8 4" xfId="15657"/>
    <cellStyle name="Calculation 9 8 5" xfId="15658"/>
    <cellStyle name="Calculation 9 9" xfId="15659"/>
    <cellStyle name="Calculation 9 9 2" xfId="15660"/>
    <cellStyle name="Calculation 9 9 2 2" xfId="15661"/>
    <cellStyle name="Calculation 9 9 2 3" xfId="15662"/>
    <cellStyle name="Calculation 9 9 3" xfId="15663"/>
    <cellStyle name="Calculation 9 9 3 2" xfId="15664"/>
    <cellStyle name="Calculation 9 9 4" xfId="15665"/>
    <cellStyle name="Calculation 9 9 5" xfId="15666"/>
    <cellStyle name="cells" xfId="15667"/>
    <cellStyle name="Check Cell 10" xfId="15668"/>
    <cellStyle name="Check Cell 10 2" xfId="15669"/>
    <cellStyle name="Check Cell 10 3" xfId="15670"/>
    <cellStyle name="Check Cell 11" xfId="15671"/>
    <cellStyle name="Check Cell 11 2" xfId="15672"/>
    <cellStyle name="Check Cell 11 3" xfId="15673"/>
    <cellStyle name="Check Cell 12" xfId="15674"/>
    <cellStyle name="Check Cell 12 10" xfId="15675"/>
    <cellStyle name="Check Cell 12 10 2" xfId="15676"/>
    <cellStyle name="Check Cell 12 11" xfId="15677"/>
    <cellStyle name="Check Cell 12 11 2" xfId="15678"/>
    <cellStyle name="Check Cell 12 12" xfId="15679"/>
    <cellStyle name="Check Cell 12 12 2" xfId="15680"/>
    <cellStyle name="Check Cell 12 13" xfId="15681"/>
    <cellStyle name="Check Cell 12 13 2" xfId="15682"/>
    <cellStyle name="Check Cell 12 14" xfId="15683"/>
    <cellStyle name="Check Cell 12 14 2" xfId="15684"/>
    <cellStyle name="Check Cell 12 15" xfId="15685"/>
    <cellStyle name="Check Cell 12 15 2" xfId="15686"/>
    <cellStyle name="Check Cell 12 16" xfId="15687"/>
    <cellStyle name="Check Cell 12 16 2" xfId="15688"/>
    <cellStyle name="Check Cell 12 17" xfId="15689"/>
    <cellStyle name="Check Cell 12 17 2" xfId="15690"/>
    <cellStyle name="Check Cell 12 18" xfId="15691"/>
    <cellStyle name="Check Cell 12 18 2" xfId="15692"/>
    <cellStyle name="Check Cell 12 19" xfId="15693"/>
    <cellStyle name="Check Cell 12 19 2" xfId="15694"/>
    <cellStyle name="Check Cell 12 2" xfId="15695"/>
    <cellStyle name="Check Cell 12 2 2" xfId="15696"/>
    <cellStyle name="Check Cell 12 20" xfId="15697"/>
    <cellStyle name="Check Cell 12 20 2" xfId="15698"/>
    <cellStyle name="Check Cell 12 21" xfId="15699"/>
    <cellStyle name="Check Cell 12 21 2" xfId="15700"/>
    <cellStyle name="Check Cell 12 22" xfId="15701"/>
    <cellStyle name="Check Cell 12 22 2" xfId="15702"/>
    <cellStyle name="Check Cell 12 23" xfId="15703"/>
    <cellStyle name="Check Cell 12 23 2" xfId="15704"/>
    <cellStyle name="Check Cell 12 24" xfId="15705"/>
    <cellStyle name="Check Cell 12 24 2" xfId="15706"/>
    <cellStyle name="Check Cell 12 25" xfId="15707"/>
    <cellStyle name="Check Cell 12 25 2" xfId="15708"/>
    <cellStyle name="Check Cell 12 26" xfId="15709"/>
    <cellStyle name="Check Cell 12 26 2" xfId="15710"/>
    <cellStyle name="Check Cell 12 27" xfId="15711"/>
    <cellStyle name="Check Cell 12 27 2" xfId="15712"/>
    <cellStyle name="Check Cell 12 28" xfId="15713"/>
    <cellStyle name="Check Cell 12 28 2" xfId="15714"/>
    <cellStyle name="Check Cell 12 29" xfId="15715"/>
    <cellStyle name="Check Cell 12 29 2" xfId="15716"/>
    <cellStyle name="Check Cell 12 3" xfId="15717"/>
    <cellStyle name="Check Cell 12 3 2" xfId="15718"/>
    <cellStyle name="Check Cell 12 30" xfId="15719"/>
    <cellStyle name="Check Cell 12 30 2" xfId="15720"/>
    <cellStyle name="Check Cell 12 31" xfId="15721"/>
    <cellStyle name="Check Cell 12 4" xfId="15722"/>
    <cellStyle name="Check Cell 12 4 2" xfId="15723"/>
    <cellStyle name="Check Cell 12 5" xfId="15724"/>
    <cellStyle name="Check Cell 12 5 2" xfId="15725"/>
    <cellStyle name="Check Cell 12 6" xfId="15726"/>
    <cellStyle name="Check Cell 12 6 2" xfId="15727"/>
    <cellStyle name="Check Cell 12 7" xfId="15728"/>
    <cellStyle name="Check Cell 12 7 2" xfId="15729"/>
    <cellStyle name="Check Cell 12 8" xfId="15730"/>
    <cellStyle name="Check Cell 12 8 2" xfId="15731"/>
    <cellStyle name="Check Cell 12 9" xfId="15732"/>
    <cellStyle name="Check Cell 12 9 2" xfId="15733"/>
    <cellStyle name="Check Cell 13" xfId="15734"/>
    <cellStyle name="Check Cell 13 2" xfId="15735"/>
    <cellStyle name="Check Cell 14" xfId="15736"/>
    <cellStyle name="Check Cell 14 2" xfId="15737"/>
    <cellStyle name="Check Cell 15" xfId="15738"/>
    <cellStyle name="Check Cell 15 2" xfId="15739"/>
    <cellStyle name="Check Cell 16" xfId="15740"/>
    <cellStyle name="Check Cell 16 2" xfId="15741"/>
    <cellStyle name="Check Cell 17" xfId="15742"/>
    <cellStyle name="Check Cell 18" xfId="15743"/>
    <cellStyle name="Check Cell 19" xfId="15744"/>
    <cellStyle name="Check Cell 2" xfId="15745"/>
    <cellStyle name="Check Cell 2 10" xfId="15746"/>
    <cellStyle name="Check Cell 2 10 2" xfId="15747"/>
    <cellStyle name="Check Cell 2 11" xfId="15748"/>
    <cellStyle name="Check Cell 2 11 2" xfId="15749"/>
    <cellStyle name="Check Cell 2 12" xfId="15750"/>
    <cellStyle name="Check Cell 2 13" xfId="15751"/>
    <cellStyle name="Check Cell 2 14" xfId="15752"/>
    <cellStyle name="Check Cell 2 15" xfId="15753"/>
    <cellStyle name="Check Cell 2 16" xfId="15754"/>
    <cellStyle name="Check Cell 2 17" xfId="15755"/>
    <cellStyle name="Check Cell 2 18" xfId="15756"/>
    <cellStyle name="Check Cell 2 19" xfId="15757"/>
    <cellStyle name="Check Cell 2 2" xfId="15758"/>
    <cellStyle name="Check Cell 2 2 2" xfId="15759"/>
    <cellStyle name="Check Cell 2 2 3" xfId="15760"/>
    <cellStyle name="Check Cell 2 20" xfId="15761"/>
    <cellStyle name="Check Cell 2 21" xfId="15762"/>
    <cellStyle name="Check Cell 2 22" xfId="15763"/>
    <cellStyle name="Check Cell 2 23" xfId="15764"/>
    <cellStyle name="Check Cell 2 24" xfId="15765"/>
    <cellStyle name="Check Cell 2 3" xfId="15766"/>
    <cellStyle name="Check Cell 2 3 2" xfId="15767"/>
    <cellStyle name="Check Cell 2 3 3" xfId="15768"/>
    <cellStyle name="Check Cell 2 4" xfId="15769"/>
    <cellStyle name="Check Cell 2 4 2" xfId="15770"/>
    <cellStyle name="Check Cell 2 4 3" xfId="15771"/>
    <cellStyle name="Check Cell 2 5" xfId="15772"/>
    <cellStyle name="Check Cell 2 5 2" xfId="15773"/>
    <cellStyle name="Check Cell 2 5 3" xfId="15774"/>
    <cellStyle name="Check Cell 2 6" xfId="15775"/>
    <cellStyle name="Check Cell 2 6 2" xfId="15776"/>
    <cellStyle name="Check Cell 2 6 3" xfId="15777"/>
    <cellStyle name="Check Cell 2 7" xfId="15778"/>
    <cellStyle name="Check Cell 2 7 2" xfId="15779"/>
    <cellStyle name="Check Cell 2 7 3" xfId="15780"/>
    <cellStyle name="Check Cell 2 8" xfId="15781"/>
    <cellStyle name="Check Cell 2 8 2" xfId="15782"/>
    <cellStyle name="Check Cell 2 8 3" xfId="15783"/>
    <cellStyle name="Check Cell 2 9" xfId="15784"/>
    <cellStyle name="Check Cell 20" xfId="15785"/>
    <cellStyle name="Check Cell 21" xfId="15786"/>
    <cellStyle name="Check Cell 22" xfId="15787"/>
    <cellStyle name="Check Cell 23" xfId="15788"/>
    <cellStyle name="Check Cell 24" xfId="15789"/>
    <cellStyle name="Check Cell 25" xfId="15790"/>
    <cellStyle name="Check Cell 26" xfId="15791"/>
    <cellStyle name="Check Cell 27" xfId="15792"/>
    <cellStyle name="Check Cell 28" xfId="15793"/>
    <cellStyle name="Check Cell 29" xfId="15794"/>
    <cellStyle name="Check Cell 3" xfId="15795"/>
    <cellStyle name="Check Cell 3 2" xfId="15796"/>
    <cellStyle name="Check Cell 3 2 2" xfId="15797"/>
    <cellStyle name="Check Cell 3 3" xfId="15798"/>
    <cellStyle name="Check Cell 3 4" xfId="15799"/>
    <cellStyle name="Check Cell 4" xfId="15800"/>
    <cellStyle name="Check Cell 4 2" xfId="15801"/>
    <cellStyle name="Check Cell 4 2 2" xfId="15802"/>
    <cellStyle name="Check Cell 4 3" xfId="15803"/>
    <cellStyle name="Check Cell 4 4" xfId="15804"/>
    <cellStyle name="Check Cell 5" xfId="15805"/>
    <cellStyle name="Check Cell 5 2" xfId="15806"/>
    <cellStyle name="Check Cell 5 2 2" xfId="15807"/>
    <cellStyle name="Check Cell 5 3" xfId="15808"/>
    <cellStyle name="Check Cell 5 4" xfId="15809"/>
    <cellStyle name="Check Cell 6" xfId="15810"/>
    <cellStyle name="Check Cell 6 2" xfId="15811"/>
    <cellStyle name="Check Cell 6 2 2" xfId="15812"/>
    <cellStyle name="Check Cell 6 3" xfId="15813"/>
    <cellStyle name="Check Cell 6 3 2" xfId="15814"/>
    <cellStyle name="Check Cell 6 4" xfId="15815"/>
    <cellStyle name="Check Cell 6 5" xfId="15816"/>
    <cellStyle name="Check Cell 6 6" xfId="15817"/>
    <cellStyle name="Check Cell 7" xfId="15818"/>
    <cellStyle name="Check Cell 7 10" xfId="15819"/>
    <cellStyle name="Check Cell 7 10 2" xfId="15820"/>
    <cellStyle name="Check Cell 7 11" xfId="15821"/>
    <cellStyle name="Check Cell 7 11 2" xfId="15822"/>
    <cellStyle name="Check Cell 7 12" xfId="15823"/>
    <cellStyle name="Check Cell 7 13" xfId="15824"/>
    <cellStyle name="Check Cell 7 2" xfId="15825"/>
    <cellStyle name="Check Cell 7 2 2" xfId="15826"/>
    <cellStyle name="Check Cell 7 3" xfId="15827"/>
    <cellStyle name="Check Cell 7 3 2" xfId="15828"/>
    <cellStyle name="Check Cell 7 4" xfId="15829"/>
    <cellStyle name="Check Cell 7 4 2" xfId="15830"/>
    <cellStyle name="Check Cell 7 5" xfId="15831"/>
    <cellStyle name="Check Cell 7 5 2" xfId="15832"/>
    <cellStyle name="Check Cell 7 6" xfId="15833"/>
    <cellStyle name="Check Cell 7 6 2" xfId="15834"/>
    <cellStyle name="Check Cell 7 7" xfId="15835"/>
    <cellStyle name="Check Cell 7 7 2" xfId="15836"/>
    <cellStyle name="Check Cell 7 8" xfId="15837"/>
    <cellStyle name="Check Cell 7 8 2" xfId="15838"/>
    <cellStyle name="Check Cell 7 9" xfId="15839"/>
    <cellStyle name="Check Cell 7 9 2" xfId="15840"/>
    <cellStyle name="Check Cell 8" xfId="15841"/>
    <cellStyle name="Check Cell 8 2" xfId="15842"/>
    <cellStyle name="Check Cell 8 3" xfId="15843"/>
    <cellStyle name="Check Cell 9" xfId="15844"/>
    <cellStyle name="Check Cell 9 2" xfId="15845"/>
    <cellStyle name="Check Cell 9 3" xfId="15846"/>
    <cellStyle name="column field" xfId="15847"/>
    <cellStyle name="column field 2" xfId="15848"/>
    <cellStyle name="column field 3" xfId="55602"/>
    <cellStyle name="Comma" xfId="1" builtinId="3"/>
    <cellStyle name="Comma 10" xfId="55613"/>
    <cellStyle name="Comma 11" xfId="55619"/>
    <cellStyle name="Comma 12" xfId="55622"/>
    <cellStyle name="Comma 13" xfId="55611"/>
    <cellStyle name="Comma 2" xfId="16"/>
    <cellStyle name="Comma 2 10" xfId="15849"/>
    <cellStyle name="Comma 2 10 2" xfId="15850"/>
    <cellStyle name="Comma 2 10 3" xfId="15851"/>
    <cellStyle name="Comma 2 10 4" xfId="55564"/>
    <cellStyle name="Comma 2 11" xfId="15852"/>
    <cellStyle name="Comma 2 11 2" xfId="15853"/>
    <cellStyle name="Comma 2 11 3" xfId="15854"/>
    <cellStyle name="Comma 2 11 4" xfId="55566"/>
    <cellStyle name="Comma 2 12" xfId="15855"/>
    <cellStyle name="Comma 2 12 2" xfId="15856"/>
    <cellStyle name="Comma 2 12 3" xfId="15857"/>
    <cellStyle name="Comma 2 12 4" xfId="55574"/>
    <cellStyle name="Comma 2 13" xfId="15858"/>
    <cellStyle name="Comma 2 13 2" xfId="15859"/>
    <cellStyle name="Comma 2 13 3" xfId="15860"/>
    <cellStyle name="Comma 2 14" xfId="15861"/>
    <cellStyle name="Comma 2 14 2" xfId="15862"/>
    <cellStyle name="Comma 2 14 3" xfId="15863"/>
    <cellStyle name="Comma 2 15" xfId="15864"/>
    <cellStyle name="Comma 2 15 2" xfId="15865"/>
    <cellStyle name="Comma 2 15 3" xfId="15866"/>
    <cellStyle name="Comma 2 16" xfId="15867"/>
    <cellStyle name="Comma 2 16 2" xfId="15868"/>
    <cellStyle name="Comma 2 16 3" xfId="15869"/>
    <cellStyle name="Comma 2 17" xfId="15870"/>
    <cellStyle name="Comma 2 17 2" xfId="15871"/>
    <cellStyle name="Comma 2 17 3" xfId="15872"/>
    <cellStyle name="Comma 2 18" xfId="15873"/>
    <cellStyle name="Comma 2 18 2" xfId="15874"/>
    <cellStyle name="Comma 2 18 3" xfId="15875"/>
    <cellStyle name="Comma 2 19" xfId="15876"/>
    <cellStyle name="Comma 2 19 2" xfId="15877"/>
    <cellStyle name="Comma 2 19 3" xfId="15878"/>
    <cellStyle name="Comma 2 2" xfId="17"/>
    <cellStyle name="Comma 2 2 10" xfId="15879"/>
    <cellStyle name="Comma 2 2 10 2" xfId="15880"/>
    <cellStyle name="Comma 2 2 10 3" xfId="15881"/>
    <cellStyle name="Comma 2 2 11" xfId="15882"/>
    <cellStyle name="Comma 2 2 11 2" xfId="15883"/>
    <cellStyle name="Comma 2 2 11 3" xfId="15884"/>
    <cellStyle name="Comma 2 2 12" xfId="15885"/>
    <cellStyle name="Comma 2 2 12 2" xfId="15886"/>
    <cellStyle name="Comma 2 2 12 3" xfId="15887"/>
    <cellStyle name="Comma 2 2 13" xfId="15888"/>
    <cellStyle name="Comma 2 2 14" xfId="15889"/>
    <cellStyle name="Comma 2 2 15" xfId="15890"/>
    <cellStyle name="Comma 2 2 16" xfId="15891"/>
    <cellStyle name="Comma 2 2 17" xfId="55549"/>
    <cellStyle name="Comma 2 2 2" xfId="55"/>
    <cellStyle name="Comma 2 2 2 10" xfId="15892"/>
    <cellStyle name="Comma 2 2 2 10 2" xfId="15893"/>
    <cellStyle name="Comma 2 2 2 10 3" xfId="15894"/>
    <cellStyle name="Comma 2 2 2 11" xfId="15895"/>
    <cellStyle name="Comma 2 2 2 11 2" xfId="15896"/>
    <cellStyle name="Comma 2 2 2 11 3" xfId="15897"/>
    <cellStyle name="Comma 2 2 2 12" xfId="15898"/>
    <cellStyle name="Comma 2 2 2 12 2" xfId="15899"/>
    <cellStyle name="Comma 2 2 2 12 3" xfId="15900"/>
    <cellStyle name="Comma 2 2 2 13" xfId="15901"/>
    <cellStyle name="Comma 2 2 2 14" xfId="15902"/>
    <cellStyle name="Comma 2 2 2 15" xfId="15903"/>
    <cellStyle name="Comma 2 2 2 2" xfId="15904"/>
    <cellStyle name="Comma 2 2 2 2 2" xfId="15905"/>
    <cellStyle name="Comma 2 2 2 2 2 2" xfId="15906"/>
    <cellStyle name="Comma 2 2 2 2 2 3" xfId="15907"/>
    <cellStyle name="Comma 2 2 2 2 2 4" xfId="15908"/>
    <cellStyle name="Comma 2 2 2 3" xfId="15909"/>
    <cellStyle name="Comma 2 2 2 3 2" xfId="15910"/>
    <cellStyle name="Comma 2 2 2 3 3" xfId="15911"/>
    <cellStyle name="Comma 2 2 2 4" xfId="15912"/>
    <cellStyle name="Comma 2 2 2 4 2" xfId="15913"/>
    <cellStyle name="Comma 2 2 2 4 3" xfId="15914"/>
    <cellStyle name="Comma 2 2 2 5" xfId="15915"/>
    <cellStyle name="Comma 2 2 2 5 2" xfId="15916"/>
    <cellStyle name="Comma 2 2 2 5 3" xfId="15917"/>
    <cellStyle name="Comma 2 2 2 6" xfId="15918"/>
    <cellStyle name="Comma 2 2 2 6 2" xfId="15919"/>
    <cellStyle name="Comma 2 2 2 6 3" xfId="15920"/>
    <cellStyle name="Comma 2 2 2 7" xfId="15921"/>
    <cellStyle name="Comma 2 2 2 7 2" xfId="15922"/>
    <cellStyle name="Comma 2 2 2 7 3" xfId="15923"/>
    <cellStyle name="Comma 2 2 2 8" xfId="15924"/>
    <cellStyle name="Comma 2 2 2 8 2" xfId="15925"/>
    <cellStyle name="Comma 2 2 2 8 3" xfId="15926"/>
    <cellStyle name="Comma 2 2 2 9" xfId="15927"/>
    <cellStyle name="Comma 2 2 2 9 2" xfId="15928"/>
    <cellStyle name="Comma 2 2 2 9 3" xfId="15929"/>
    <cellStyle name="Comma 2 2 3" xfId="15930"/>
    <cellStyle name="Comma 2 2 3 2" xfId="15931"/>
    <cellStyle name="Comma 2 2 3 2 2" xfId="15932"/>
    <cellStyle name="Comma 2 2 3 3" xfId="15933"/>
    <cellStyle name="Comma 2 2 3 4" xfId="15934"/>
    <cellStyle name="Comma 2 2 4" xfId="15935"/>
    <cellStyle name="Comma 2 2 4 2" xfId="15936"/>
    <cellStyle name="Comma 2 2 4 3" xfId="15937"/>
    <cellStyle name="Comma 2 2 5" xfId="15938"/>
    <cellStyle name="Comma 2 2 5 2" xfId="15939"/>
    <cellStyle name="Comma 2 2 5 3" xfId="15940"/>
    <cellStyle name="Comma 2 2 6" xfId="15941"/>
    <cellStyle name="Comma 2 2 6 2" xfId="15942"/>
    <cellStyle name="Comma 2 2 6 3" xfId="15943"/>
    <cellStyle name="Comma 2 2 7" xfId="15944"/>
    <cellStyle name="Comma 2 2 7 2" xfId="15945"/>
    <cellStyle name="Comma 2 2 7 3" xfId="15946"/>
    <cellStyle name="Comma 2 2 8" xfId="15947"/>
    <cellStyle name="Comma 2 2 8 2" xfId="15948"/>
    <cellStyle name="Comma 2 2 8 3" xfId="15949"/>
    <cellStyle name="Comma 2 2 9" xfId="15950"/>
    <cellStyle name="Comma 2 2 9 2" xfId="15951"/>
    <cellStyle name="Comma 2 2 9 3" xfId="15952"/>
    <cellStyle name="Comma 2 20" xfId="15953"/>
    <cellStyle name="Comma 2 20 2" xfId="15954"/>
    <cellStyle name="Comma 2 20 3" xfId="15955"/>
    <cellStyle name="Comma 2 21" xfId="15956"/>
    <cellStyle name="Comma 2 21 2" xfId="15957"/>
    <cellStyle name="Comma 2 21 3" xfId="15958"/>
    <cellStyle name="Comma 2 22" xfId="15959"/>
    <cellStyle name="Comma 2 22 2" xfId="15960"/>
    <cellStyle name="Comma 2 22 3" xfId="15961"/>
    <cellStyle name="Comma 2 23" xfId="15962"/>
    <cellStyle name="Comma 2 23 2" xfId="15963"/>
    <cellStyle name="Comma 2 23 3" xfId="15964"/>
    <cellStyle name="Comma 2 24" xfId="15965"/>
    <cellStyle name="Comma 2 24 2" xfId="15966"/>
    <cellStyle name="Comma 2 24 3" xfId="15967"/>
    <cellStyle name="Comma 2 25" xfId="15968"/>
    <cellStyle name="Comma 2 25 2" xfId="15969"/>
    <cellStyle name="Comma 2 25 3" xfId="15970"/>
    <cellStyle name="Comma 2 26" xfId="15971"/>
    <cellStyle name="Comma 2 26 2" xfId="15972"/>
    <cellStyle name="Comma 2 26 3" xfId="15973"/>
    <cellStyle name="Comma 2 27" xfId="15974"/>
    <cellStyle name="Comma 2 27 2" xfId="15975"/>
    <cellStyle name="Comma 2 27 3" xfId="15976"/>
    <cellStyle name="Comma 2 28" xfId="15977"/>
    <cellStyle name="Comma 2 28 2" xfId="15978"/>
    <cellStyle name="Comma 2 28 2 2" xfId="15979"/>
    <cellStyle name="Comma 2 28 2 3" xfId="15980"/>
    <cellStyle name="Comma 2 28 2 4" xfId="15981"/>
    <cellStyle name="Comma 2 29" xfId="15982"/>
    <cellStyle name="Comma 2 29 2" xfId="15983"/>
    <cellStyle name="Comma 2 29 3" xfId="15984"/>
    <cellStyle name="Comma 2 3" xfId="56"/>
    <cellStyle name="Comma 2 3 2" xfId="15985"/>
    <cellStyle name="Comma 2 3 3" xfId="15986"/>
    <cellStyle name="Comma 2 3 4" xfId="15987"/>
    <cellStyle name="Comma 2 3 5" xfId="15988"/>
    <cellStyle name="Comma 2 3 6" xfId="55551"/>
    <cellStyle name="Comma 2 30" xfId="15989"/>
    <cellStyle name="Comma 2 30 2" xfId="15990"/>
    <cellStyle name="Comma 2 30 3" xfId="15991"/>
    <cellStyle name="Comma 2 31" xfId="15992"/>
    <cellStyle name="Comma 2 31 2" xfId="15993"/>
    <cellStyle name="Comma 2 31 3" xfId="15994"/>
    <cellStyle name="Comma 2 32" xfId="15995"/>
    <cellStyle name="Comma 2 32 2" xfId="15996"/>
    <cellStyle name="Comma 2 32 3" xfId="15997"/>
    <cellStyle name="Comma 2 33" xfId="15998"/>
    <cellStyle name="Comma 2 33 2" xfId="15999"/>
    <cellStyle name="Comma 2 33 3" xfId="16000"/>
    <cellStyle name="Comma 2 34" xfId="16001"/>
    <cellStyle name="Comma 2 34 2" xfId="16002"/>
    <cellStyle name="Comma 2 34 3" xfId="16003"/>
    <cellStyle name="Comma 2 35" xfId="16004"/>
    <cellStyle name="Comma 2 35 2" xfId="16005"/>
    <cellStyle name="Comma 2 35 3" xfId="16006"/>
    <cellStyle name="Comma 2 36" xfId="16007"/>
    <cellStyle name="Comma 2 36 2" xfId="16008"/>
    <cellStyle name="Comma 2 36 3" xfId="16009"/>
    <cellStyle name="Comma 2 37" xfId="16010"/>
    <cellStyle name="Comma 2 37 2" xfId="16011"/>
    <cellStyle name="Comma 2 37 3" xfId="16012"/>
    <cellStyle name="Comma 2 38" xfId="16013"/>
    <cellStyle name="Comma 2 38 2" xfId="16014"/>
    <cellStyle name="Comma 2 38 3" xfId="16015"/>
    <cellStyle name="Comma 2 39" xfId="16016"/>
    <cellStyle name="Comma 2 4" xfId="57"/>
    <cellStyle name="Comma 2 4 2" xfId="16017"/>
    <cellStyle name="Comma 2 4 3" xfId="16018"/>
    <cellStyle name="Comma 2 4 4" xfId="55552"/>
    <cellStyle name="Comma 2 40" xfId="16019"/>
    <cellStyle name="Comma 2 41" xfId="16020"/>
    <cellStyle name="Comma 2 42" xfId="16021"/>
    <cellStyle name="Comma 2 43" xfId="55570"/>
    <cellStyle name="Comma 2 44" xfId="55624"/>
    <cellStyle name="Comma 2 5" xfId="58"/>
    <cellStyle name="Comma 2 5 2" xfId="16022"/>
    <cellStyle name="Comma 2 5 3" xfId="16023"/>
    <cellStyle name="Comma 2 5 4" xfId="55554"/>
    <cellStyle name="Comma 2 6" xfId="54"/>
    <cellStyle name="Comma 2 6 2" xfId="16024"/>
    <cellStyle name="Comma 2 6 3" xfId="16025"/>
    <cellStyle name="Comma 2 6 4" xfId="55556"/>
    <cellStyle name="Comma 2 7" xfId="16026"/>
    <cellStyle name="Comma 2 7 2" xfId="16027"/>
    <cellStyle name="Comma 2 7 3" xfId="16028"/>
    <cellStyle name="Comma 2 7 4" xfId="55558"/>
    <cellStyle name="Comma 2 8" xfId="16029"/>
    <cellStyle name="Comma 2 8 2" xfId="16030"/>
    <cellStyle name="Comma 2 8 3" xfId="16031"/>
    <cellStyle name="Comma 2 8 4" xfId="55560"/>
    <cellStyle name="Comma 2 9" xfId="16032"/>
    <cellStyle name="Comma 2 9 2" xfId="16033"/>
    <cellStyle name="Comma 2 9 3" xfId="16034"/>
    <cellStyle name="Comma 2 9 4" xfId="55562"/>
    <cellStyle name="Comma 3" xfId="18"/>
    <cellStyle name="Comma 3 10" xfId="16035"/>
    <cellStyle name="Comma 3 10 2" xfId="16036"/>
    <cellStyle name="Comma 3 10 3" xfId="16037"/>
    <cellStyle name="Comma 3 11" xfId="16038"/>
    <cellStyle name="Comma 3 11 2" xfId="16039"/>
    <cellStyle name="Comma 3 11 3" xfId="16040"/>
    <cellStyle name="Comma 3 12" xfId="16041"/>
    <cellStyle name="Comma 3 12 2" xfId="16042"/>
    <cellStyle name="Comma 3 12 3" xfId="16043"/>
    <cellStyle name="Comma 3 13" xfId="16044"/>
    <cellStyle name="Comma 3 13 2" xfId="16045"/>
    <cellStyle name="Comma 3 13 3" xfId="16046"/>
    <cellStyle name="Comma 3 14" xfId="16047"/>
    <cellStyle name="Comma 3 14 2" xfId="16048"/>
    <cellStyle name="Comma 3 14 3" xfId="16049"/>
    <cellStyle name="Comma 3 15" xfId="16050"/>
    <cellStyle name="Comma 3 15 2" xfId="16051"/>
    <cellStyle name="Comma 3 15 3" xfId="16052"/>
    <cellStyle name="Comma 3 16" xfId="16053"/>
    <cellStyle name="Comma 3 16 2" xfId="16054"/>
    <cellStyle name="Comma 3 16 3" xfId="16055"/>
    <cellStyle name="Comma 3 17" xfId="16056"/>
    <cellStyle name="Comma 3 17 2" xfId="16057"/>
    <cellStyle name="Comma 3 17 3" xfId="16058"/>
    <cellStyle name="Comma 3 18" xfId="16059"/>
    <cellStyle name="Comma 3 18 2" xfId="16060"/>
    <cellStyle name="Comma 3 18 3" xfId="16061"/>
    <cellStyle name="Comma 3 19" xfId="16062"/>
    <cellStyle name="Comma 3 19 2" xfId="16063"/>
    <cellStyle name="Comma 3 19 3" xfId="16064"/>
    <cellStyle name="Comma 3 2" xfId="232"/>
    <cellStyle name="Comma 3 2 10" xfId="16065"/>
    <cellStyle name="Comma 3 2 10 2" xfId="16066"/>
    <cellStyle name="Comma 3 2 10 3" xfId="16067"/>
    <cellStyle name="Comma 3 2 11" xfId="16068"/>
    <cellStyle name="Comma 3 2 11 2" xfId="16069"/>
    <cellStyle name="Comma 3 2 11 3" xfId="16070"/>
    <cellStyle name="Comma 3 2 12" xfId="16071"/>
    <cellStyle name="Comma 3 2 12 2" xfId="16072"/>
    <cellStyle name="Comma 3 2 12 3" xfId="16073"/>
    <cellStyle name="Comma 3 2 13" xfId="16074"/>
    <cellStyle name="Comma 3 2 2" xfId="16075"/>
    <cellStyle name="Comma 3 2 2 10" xfId="16076"/>
    <cellStyle name="Comma 3 2 2 10 2" xfId="16077"/>
    <cellStyle name="Comma 3 2 2 10 3" xfId="16078"/>
    <cellStyle name="Comma 3 2 2 11" xfId="16079"/>
    <cellStyle name="Comma 3 2 2 11 2" xfId="16080"/>
    <cellStyle name="Comma 3 2 2 11 3" xfId="16081"/>
    <cellStyle name="Comma 3 2 2 12" xfId="16082"/>
    <cellStyle name="Comma 3 2 2 12 2" xfId="16083"/>
    <cellStyle name="Comma 3 2 2 12 3" xfId="16084"/>
    <cellStyle name="Comma 3 2 2 13" xfId="16085"/>
    <cellStyle name="Comma 3 2 2 14" xfId="16086"/>
    <cellStyle name="Comma 3 2 2 15" xfId="16087"/>
    <cellStyle name="Comma 3 2 2 2" xfId="16088"/>
    <cellStyle name="Comma 3 2 2 2 2" xfId="16089"/>
    <cellStyle name="Comma 3 2 2 2 2 2" xfId="16090"/>
    <cellStyle name="Comma 3 2 2 2 2 3" xfId="16091"/>
    <cellStyle name="Comma 3 2 2 2 2 4" xfId="16092"/>
    <cellStyle name="Comma 3 2 2 3" xfId="16093"/>
    <cellStyle name="Comma 3 2 2 3 2" xfId="16094"/>
    <cellStyle name="Comma 3 2 2 3 3" xfId="16095"/>
    <cellStyle name="Comma 3 2 2 4" xfId="16096"/>
    <cellStyle name="Comma 3 2 2 4 2" xfId="16097"/>
    <cellStyle name="Comma 3 2 2 4 3" xfId="16098"/>
    <cellStyle name="Comma 3 2 2 5" xfId="16099"/>
    <cellStyle name="Comma 3 2 2 5 2" xfId="16100"/>
    <cellStyle name="Comma 3 2 2 5 3" xfId="16101"/>
    <cellStyle name="Comma 3 2 2 6" xfId="16102"/>
    <cellStyle name="Comma 3 2 2 6 2" xfId="16103"/>
    <cellStyle name="Comma 3 2 2 6 3" xfId="16104"/>
    <cellStyle name="Comma 3 2 2 7" xfId="16105"/>
    <cellStyle name="Comma 3 2 2 7 2" xfId="16106"/>
    <cellStyle name="Comma 3 2 2 7 3" xfId="16107"/>
    <cellStyle name="Comma 3 2 2 8" xfId="16108"/>
    <cellStyle name="Comma 3 2 2 8 2" xfId="16109"/>
    <cellStyle name="Comma 3 2 2 8 3" xfId="16110"/>
    <cellStyle name="Comma 3 2 2 9" xfId="16111"/>
    <cellStyle name="Comma 3 2 2 9 2" xfId="16112"/>
    <cellStyle name="Comma 3 2 2 9 3" xfId="16113"/>
    <cellStyle name="Comma 3 2 3" xfId="16114"/>
    <cellStyle name="Comma 3 2 3 2" xfId="16115"/>
    <cellStyle name="Comma 3 2 3 2 2" xfId="16116"/>
    <cellStyle name="Comma 3 2 3 3" xfId="16117"/>
    <cellStyle name="Comma 3 2 3 4" xfId="16118"/>
    <cellStyle name="Comma 3 2 4" xfId="16119"/>
    <cellStyle name="Comma 3 2 4 2" xfId="16120"/>
    <cellStyle name="Comma 3 2 4 3" xfId="16121"/>
    <cellStyle name="Comma 3 2 5" xfId="16122"/>
    <cellStyle name="Comma 3 2 5 2" xfId="16123"/>
    <cellStyle name="Comma 3 2 5 3" xfId="16124"/>
    <cellStyle name="Comma 3 2 6" xfId="16125"/>
    <cellStyle name="Comma 3 2 6 2" xfId="16126"/>
    <cellStyle name="Comma 3 2 6 3" xfId="16127"/>
    <cellStyle name="Comma 3 2 7" xfId="16128"/>
    <cellStyle name="Comma 3 2 7 2" xfId="16129"/>
    <cellStyle name="Comma 3 2 7 3" xfId="16130"/>
    <cellStyle name="Comma 3 2 8" xfId="16131"/>
    <cellStyle name="Comma 3 2 8 2" xfId="16132"/>
    <cellStyle name="Comma 3 2 8 3" xfId="16133"/>
    <cellStyle name="Comma 3 2 9" xfId="16134"/>
    <cellStyle name="Comma 3 2 9 2" xfId="16135"/>
    <cellStyle name="Comma 3 2 9 3" xfId="16136"/>
    <cellStyle name="Comma 3 20" xfId="16137"/>
    <cellStyle name="Comma 3 20 2" xfId="16138"/>
    <cellStyle name="Comma 3 20 3" xfId="16139"/>
    <cellStyle name="Comma 3 21" xfId="16140"/>
    <cellStyle name="Comma 3 21 2" xfId="16141"/>
    <cellStyle name="Comma 3 21 3" xfId="16142"/>
    <cellStyle name="Comma 3 22" xfId="16143"/>
    <cellStyle name="Comma 3 22 2" xfId="16144"/>
    <cellStyle name="Comma 3 22 3" xfId="16145"/>
    <cellStyle name="Comma 3 23" xfId="16146"/>
    <cellStyle name="Comma 3 23 2" xfId="16147"/>
    <cellStyle name="Comma 3 23 3" xfId="16148"/>
    <cellStyle name="Comma 3 24" xfId="16149"/>
    <cellStyle name="Comma 3 24 2" xfId="16150"/>
    <cellStyle name="Comma 3 24 3" xfId="16151"/>
    <cellStyle name="Comma 3 25" xfId="16152"/>
    <cellStyle name="Comma 3 25 2" xfId="16153"/>
    <cellStyle name="Comma 3 25 3" xfId="16154"/>
    <cellStyle name="Comma 3 26" xfId="16155"/>
    <cellStyle name="Comma 3 26 2" xfId="16156"/>
    <cellStyle name="Comma 3 26 3" xfId="16157"/>
    <cellStyle name="Comma 3 27" xfId="16158"/>
    <cellStyle name="Comma 3 27 2" xfId="16159"/>
    <cellStyle name="Comma 3 27 3" xfId="16160"/>
    <cellStyle name="Comma 3 28" xfId="16161"/>
    <cellStyle name="Comma 3 28 2" xfId="16162"/>
    <cellStyle name="Comma 3 28 2 2" xfId="16163"/>
    <cellStyle name="Comma 3 28 2 3" xfId="16164"/>
    <cellStyle name="Comma 3 28 2 4" xfId="16165"/>
    <cellStyle name="Comma 3 29" xfId="16166"/>
    <cellStyle name="Comma 3 29 2" xfId="16167"/>
    <cellStyle name="Comma 3 29 3" xfId="16168"/>
    <cellStyle name="Comma 3 3" xfId="59"/>
    <cellStyle name="Comma 3 3 2" xfId="16169"/>
    <cellStyle name="Comma 3 3 3" xfId="16170"/>
    <cellStyle name="Comma 3 30" xfId="16171"/>
    <cellStyle name="Comma 3 30 2" xfId="16172"/>
    <cellStyle name="Comma 3 30 3" xfId="16173"/>
    <cellStyle name="Comma 3 31" xfId="16174"/>
    <cellStyle name="Comma 3 31 2" xfId="16175"/>
    <cellStyle name="Comma 3 31 3" xfId="16176"/>
    <cellStyle name="Comma 3 32" xfId="16177"/>
    <cellStyle name="Comma 3 32 2" xfId="16178"/>
    <cellStyle name="Comma 3 32 3" xfId="16179"/>
    <cellStyle name="Comma 3 33" xfId="16180"/>
    <cellStyle name="Comma 3 33 2" xfId="16181"/>
    <cellStyle name="Comma 3 33 3" xfId="16182"/>
    <cellStyle name="Comma 3 34" xfId="16183"/>
    <cellStyle name="Comma 3 34 2" xfId="16184"/>
    <cellStyle name="Comma 3 34 3" xfId="16185"/>
    <cellStyle name="Comma 3 35" xfId="16186"/>
    <cellStyle name="Comma 3 35 2" xfId="16187"/>
    <cellStyle name="Comma 3 35 3" xfId="16188"/>
    <cellStyle name="Comma 3 36" xfId="16189"/>
    <cellStyle name="Comma 3 36 2" xfId="16190"/>
    <cellStyle name="Comma 3 36 3" xfId="16191"/>
    <cellStyle name="Comma 3 37" xfId="16192"/>
    <cellStyle name="Comma 3 37 2" xfId="16193"/>
    <cellStyle name="Comma 3 37 3" xfId="16194"/>
    <cellStyle name="Comma 3 38" xfId="16195"/>
    <cellStyle name="Comma 3 38 2" xfId="16196"/>
    <cellStyle name="Comma 3 38 3" xfId="16197"/>
    <cellStyle name="Comma 3 39" xfId="16198"/>
    <cellStyle name="Comma 3 4" xfId="16199"/>
    <cellStyle name="Comma 3 4 2" xfId="16200"/>
    <cellStyle name="Comma 3 4 3" xfId="16201"/>
    <cellStyle name="Comma 3 40" xfId="16202"/>
    <cellStyle name="Comma 3 41" xfId="16203"/>
    <cellStyle name="Comma 3 42" xfId="16204"/>
    <cellStyle name="Comma 3 43" xfId="55571"/>
    <cellStyle name="Comma 3 5" xfId="16205"/>
    <cellStyle name="Comma 3 5 2" xfId="16206"/>
    <cellStyle name="Comma 3 5 3" xfId="16207"/>
    <cellStyle name="Comma 3 6" xfId="16208"/>
    <cellStyle name="Comma 3 6 2" xfId="16209"/>
    <cellStyle name="Comma 3 6 3" xfId="16210"/>
    <cellStyle name="Comma 3 7" xfId="16211"/>
    <cellStyle name="Comma 3 7 2" xfId="16212"/>
    <cellStyle name="Comma 3 7 3" xfId="16213"/>
    <cellStyle name="Comma 3 8" xfId="16214"/>
    <cellStyle name="Comma 3 8 2" xfId="16215"/>
    <cellStyle name="Comma 3 8 3" xfId="16216"/>
    <cellStyle name="Comma 3 9" xfId="16217"/>
    <cellStyle name="Comma 3 9 2" xfId="16218"/>
    <cellStyle name="Comma 3 9 3" xfId="16219"/>
    <cellStyle name="Comma 4" xfId="19"/>
    <cellStyle name="Comma 4 2" xfId="16220"/>
    <cellStyle name="Comma 4 2 2" xfId="16221"/>
    <cellStyle name="Comma 4 2 3" xfId="55575"/>
    <cellStyle name="Comma 4 3" xfId="16222"/>
    <cellStyle name="Comma 4 4" xfId="16223"/>
    <cellStyle name="Comma 4 5" xfId="16224"/>
    <cellStyle name="Comma 4 6" xfId="55572"/>
    <cellStyle name="Comma 5" xfId="16225"/>
    <cellStyle name="Comma 5 2" xfId="16226"/>
    <cellStyle name="Comma 5 2 2" xfId="16227"/>
    <cellStyle name="Comma 5 3" xfId="16228"/>
    <cellStyle name="Comma 5 3 2" xfId="16229"/>
    <cellStyle name="Comma 6" xfId="16230"/>
    <cellStyle name="Comma 6 2" xfId="55578"/>
    <cellStyle name="Comma 7" xfId="16231"/>
    <cellStyle name="Comma 7 2" xfId="55579"/>
    <cellStyle name="Comma 8" xfId="16232"/>
    <cellStyle name="Comma 8 2" xfId="55580"/>
    <cellStyle name="Comma 9" xfId="55568"/>
    <cellStyle name="Comma 9 2" xfId="16233"/>
    <cellStyle name="Comma 9 2 2" xfId="16234"/>
    <cellStyle name="Comma 9 3" xfId="16235"/>
    <cellStyle name="Currency 2" xfId="46"/>
    <cellStyle name="Currency 2 2" xfId="20"/>
    <cellStyle name="Currency 2 2 2" xfId="61"/>
    <cellStyle name="Currency 2 2 3" xfId="60"/>
    <cellStyle name="Currency 2 3" xfId="62"/>
    <cellStyle name="Currency 2 4" xfId="63"/>
    <cellStyle name="Currency 2 5" xfId="64"/>
    <cellStyle name="Currency 2 6" xfId="65"/>
    <cellStyle name="Currency 2 7" xfId="55550"/>
    <cellStyle name="Currency 3" xfId="21"/>
    <cellStyle name="Currency 3 2" xfId="66"/>
    <cellStyle name="Currency 3 2 2" xfId="55581"/>
    <cellStyle name="Currency 3 3" xfId="16236"/>
    <cellStyle name="Currency 3 4" xfId="55573"/>
    <cellStyle name="Currency 4" xfId="16237"/>
    <cellStyle name="Currency 4 2" xfId="16238"/>
    <cellStyle name="Currency 4 3" xfId="55582"/>
    <cellStyle name="Currency 5" xfId="16239"/>
    <cellStyle name="Currency 6" xfId="55569"/>
    <cellStyle name="Currency 7" xfId="13"/>
    <cellStyle name="Emphasis 1" xfId="16240"/>
    <cellStyle name="Emphasis 2" xfId="16241"/>
    <cellStyle name="Emphasis 3" xfId="16242"/>
    <cellStyle name="Euro" xfId="43"/>
    <cellStyle name="Euro 2" xfId="16243"/>
    <cellStyle name="Euro 2 10" xfId="16244"/>
    <cellStyle name="Euro 2 2" xfId="16245"/>
    <cellStyle name="Euro 2 3" xfId="16246"/>
    <cellStyle name="Euro 2 4" xfId="16247"/>
    <cellStyle name="Euro 2 5" xfId="16248"/>
    <cellStyle name="Euro 2 6" xfId="16249"/>
    <cellStyle name="Euro 2 7" xfId="16250"/>
    <cellStyle name="Euro 2 8" xfId="16251"/>
    <cellStyle name="Euro 2 9" xfId="16252"/>
    <cellStyle name="Explanatory Text" xfId="5" builtinId="53"/>
    <cellStyle name="Explanatory Text 10" xfId="16253"/>
    <cellStyle name="Explanatory Text 10 2" xfId="16254"/>
    <cellStyle name="Explanatory Text 10 3" xfId="16255"/>
    <cellStyle name="Explanatory Text 11" xfId="16256"/>
    <cellStyle name="Explanatory Text 11 2" xfId="16257"/>
    <cellStyle name="Explanatory Text 11 3" xfId="16258"/>
    <cellStyle name="Explanatory Text 12" xfId="16259"/>
    <cellStyle name="Explanatory Text 12 10" xfId="16260"/>
    <cellStyle name="Explanatory Text 12 10 2" xfId="16261"/>
    <cellStyle name="Explanatory Text 12 11" xfId="16262"/>
    <cellStyle name="Explanatory Text 12 11 2" xfId="16263"/>
    <cellStyle name="Explanatory Text 12 12" xfId="16264"/>
    <cellStyle name="Explanatory Text 12 12 2" xfId="16265"/>
    <cellStyle name="Explanatory Text 12 13" xfId="16266"/>
    <cellStyle name="Explanatory Text 12 13 2" xfId="16267"/>
    <cellStyle name="Explanatory Text 12 14" xfId="16268"/>
    <cellStyle name="Explanatory Text 12 14 2" xfId="16269"/>
    <cellStyle name="Explanatory Text 12 15" xfId="16270"/>
    <cellStyle name="Explanatory Text 12 15 2" xfId="16271"/>
    <cellStyle name="Explanatory Text 12 16" xfId="16272"/>
    <cellStyle name="Explanatory Text 12 16 2" xfId="16273"/>
    <cellStyle name="Explanatory Text 12 17" xfId="16274"/>
    <cellStyle name="Explanatory Text 12 17 2" xfId="16275"/>
    <cellStyle name="Explanatory Text 12 18" xfId="16276"/>
    <cellStyle name="Explanatory Text 12 18 2" xfId="16277"/>
    <cellStyle name="Explanatory Text 12 19" xfId="16278"/>
    <cellStyle name="Explanatory Text 12 19 2" xfId="16279"/>
    <cellStyle name="Explanatory Text 12 2" xfId="16280"/>
    <cellStyle name="Explanatory Text 12 2 2" xfId="16281"/>
    <cellStyle name="Explanatory Text 12 20" xfId="16282"/>
    <cellStyle name="Explanatory Text 12 20 2" xfId="16283"/>
    <cellStyle name="Explanatory Text 12 21" xfId="16284"/>
    <cellStyle name="Explanatory Text 12 21 2" xfId="16285"/>
    <cellStyle name="Explanatory Text 12 22" xfId="16286"/>
    <cellStyle name="Explanatory Text 12 22 2" xfId="16287"/>
    <cellStyle name="Explanatory Text 12 23" xfId="16288"/>
    <cellStyle name="Explanatory Text 12 23 2" xfId="16289"/>
    <cellStyle name="Explanatory Text 12 24" xfId="16290"/>
    <cellStyle name="Explanatory Text 12 24 2" xfId="16291"/>
    <cellStyle name="Explanatory Text 12 25" xfId="16292"/>
    <cellStyle name="Explanatory Text 12 25 2" xfId="16293"/>
    <cellStyle name="Explanatory Text 12 26" xfId="16294"/>
    <cellStyle name="Explanatory Text 12 26 2" xfId="16295"/>
    <cellStyle name="Explanatory Text 12 27" xfId="16296"/>
    <cellStyle name="Explanatory Text 12 27 2" xfId="16297"/>
    <cellStyle name="Explanatory Text 12 28" xfId="16298"/>
    <cellStyle name="Explanatory Text 12 28 2" xfId="16299"/>
    <cellStyle name="Explanatory Text 12 29" xfId="16300"/>
    <cellStyle name="Explanatory Text 12 29 2" xfId="16301"/>
    <cellStyle name="Explanatory Text 12 3" xfId="16302"/>
    <cellStyle name="Explanatory Text 12 3 2" xfId="16303"/>
    <cellStyle name="Explanatory Text 12 30" xfId="16304"/>
    <cellStyle name="Explanatory Text 12 30 2" xfId="16305"/>
    <cellStyle name="Explanatory Text 12 31" xfId="16306"/>
    <cellStyle name="Explanatory Text 12 4" xfId="16307"/>
    <cellStyle name="Explanatory Text 12 4 2" xfId="16308"/>
    <cellStyle name="Explanatory Text 12 5" xfId="16309"/>
    <cellStyle name="Explanatory Text 12 5 2" xfId="16310"/>
    <cellStyle name="Explanatory Text 12 6" xfId="16311"/>
    <cellStyle name="Explanatory Text 12 6 2" xfId="16312"/>
    <cellStyle name="Explanatory Text 12 7" xfId="16313"/>
    <cellStyle name="Explanatory Text 12 7 2" xfId="16314"/>
    <cellStyle name="Explanatory Text 12 8" xfId="16315"/>
    <cellStyle name="Explanatory Text 12 8 2" xfId="16316"/>
    <cellStyle name="Explanatory Text 12 9" xfId="16317"/>
    <cellStyle name="Explanatory Text 12 9 2" xfId="16318"/>
    <cellStyle name="Explanatory Text 13" xfId="16319"/>
    <cellStyle name="Explanatory Text 13 2" xfId="16320"/>
    <cellStyle name="Explanatory Text 14" xfId="16321"/>
    <cellStyle name="Explanatory Text 14 2" xfId="16322"/>
    <cellStyle name="Explanatory Text 15" xfId="16323"/>
    <cellStyle name="Explanatory Text 15 2" xfId="16324"/>
    <cellStyle name="Explanatory Text 16" xfId="16325"/>
    <cellStyle name="Explanatory Text 16 2" xfId="16326"/>
    <cellStyle name="Explanatory Text 17" xfId="16327"/>
    <cellStyle name="Explanatory Text 18" xfId="16328"/>
    <cellStyle name="Explanatory Text 19" xfId="16329"/>
    <cellStyle name="Explanatory Text 2" xfId="16330"/>
    <cellStyle name="Explanatory Text 2 10" xfId="16331"/>
    <cellStyle name="Explanatory Text 2 10 2" xfId="16332"/>
    <cellStyle name="Explanatory Text 2 11" xfId="16333"/>
    <cellStyle name="Explanatory Text 2 11 2" xfId="16334"/>
    <cellStyle name="Explanatory Text 2 12" xfId="16335"/>
    <cellStyle name="Explanatory Text 2 13" xfId="16336"/>
    <cellStyle name="Explanatory Text 2 14" xfId="16337"/>
    <cellStyle name="Explanatory Text 2 15" xfId="16338"/>
    <cellStyle name="Explanatory Text 2 16" xfId="16339"/>
    <cellStyle name="Explanatory Text 2 17" xfId="16340"/>
    <cellStyle name="Explanatory Text 2 18" xfId="16341"/>
    <cellStyle name="Explanatory Text 2 19" xfId="16342"/>
    <cellStyle name="Explanatory Text 2 2" xfId="16343"/>
    <cellStyle name="Explanatory Text 2 2 2" xfId="16344"/>
    <cellStyle name="Explanatory Text 2 2 3" xfId="16345"/>
    <cellStyle name="Explanatory Text 2 20" xfId="16346"/>
    <cellStyle name="Explanatory Text 2 21" xfId="16347"/>
    <cellStyle name="Explanatory Text 2 22" xfId="16348"/>
    <cellStyle name="Explanatory Text 2 23" xfId="16349"/>
    <cellStyle name="Explanatory Text 2 24" xfId="16350"/>
    <cellStyle name="Explanatory Text 2 3" xfId="16351"/>
    <cellStyle name="Explanatory Text 2 3 2" xfId="16352"/>
    <cellStyle name="Explanatory Text 2 3 3" xfId="16353"/>
    <cellStyle name="Explanatory Text 2 4" xfId="16354"/>
    <cellStyle name="Explanatory Text 2 4 2" xfId="16355"/>
    <cellStyle name="Explanatory Text 2 4 3" xfId="16356"/>
    <cellStyle name="Explanatory Text 2 5" xfId="16357"/>
    <cellStyle name="Explanatory Text 2 5 2" xfId="16358"/>
    <cellStyle name="Explanatory Text 2 5 3" xfId="16359"/>
    <cellStyle name="Explanatory Text 2 6" xfId="16360"/>
    <cellStyle name="Explanatory Text 2 6 2" xfId="16361"/>
    <cellStyle name="Explanatory Text 2 6 3" xfId="16362"/>
    <cellStyle name="Explanatory Text 2 7" xfId="16363"/>
    <cellStyle name="Explanatory Text 2 7 2" xfId="16364"/>
    <cellStyle name="Explanatory Text 2 7 3" xfId="16365"/>
    <cellStyle name="Explanatory Text 2 8" xfId="16366"/>
    <cellStyle name="Explanatory Text 2 8 2" xfId="16367"/>
    <cellStyle name="Explanatory Text 2 8 3" xfId="16368"/>
    <cellStyle name="Explanatory Text 2 9" xfId="16369"/>
    <cellStyle name="Explanatory Text 20" xfId="16370"/>
    <cellStyle name="Explanatory Text 21" xfId="16371"/>
    <cellStyle name="Explanatory Text 22" xfId="16372"/>
    <cellStyle name="Explanatory Text 23" xfId="16373"/>
    <cellStyle name="Explanatory Text 24" xfId="16374"/>
    <cellStyle name="Explanatory Text 25" xfId="16375"/>
    <cellStyle name="Explanatory Text 26" xfId="16376"/>
    <cellStyle name="Explanatory Text 27" xfId="16377"/>
    <cellStyle name="Explanatory Text 28" xfId="16378"/>
    <cellStyle name="Explanatory Text 29" xfId="16379"/>
    <cellStyle name="Explanatory Text 3" xfId="16380"/>
    <cellStyle name="Explanatory Text 3 2" xfId="16381"/>
    <cellStyle name="Explanatory Text 3 2 2" xfId="16382"/>
    <cellStyle name="Explanatory Text 3 3" xfId="16383"/>
    <cellStyle name="Explanatory Text 3 4" xfId="16384"/>
    <cellStyle name="Explanatory Text 4" xfId="16385"/>
    <cellStyle name="Explanatory Text 4 2" xfId="16386"/>
    <cellStyle name="Explanatory Text 4 2 2" xfId="16387"/>
    <cellStyle name="Explanatory Text 4 3" xfId="16388"/>
    <cellStyle name="Explanatory Text 4 4" xfId="16389"/>
    <cellStyle name="Explanatory Text 5" xfId="16390"/>
    <cellStyle name="Explanatory Text 5 2" xfId="16391"/>
    <cellStyle name="Explanatory Text 5 2 2" xfId="16392"/>
    <cellStyle name="Explanatory Text 5 3" xfId="16393"/>
    <cellStyle name="Explanatory Text 5 4" xfId="16394"/>
    <cellStyle name="Explanatory Text 6" xfId="16395"/>
    <cellStyle name="Explanatory Text 6 2" xfId="16396"/>
    <cellStyle name="Explanatory Text 6 2 2" xfId="16397"/>
    <cellStyle name="Explanatory Text 6 3" xfId="16398"/>
    <cellStyle name="Explanatory Text 6 3 2" xfId="16399"/>
    <cellStyle name="Explanatory Text 6 4" xfId="16400"/>
    <cellStyle name="Explanatory Text 6 5" xfId="16401"/>
    <cellStyle name="Explanatory Text 6 6" xfId="16402"/>
    <cellStyle name="Explanatory Text 7" xfId="16403"/>
    <cellStyle name="Explanatory Text 7 10" xfId="16404"/>
    <cellStyle name="Explanatory Text 7 10 2" xfId="16405"/>
    <cellStyle name="Explanatory Text 7 11" xfId="16406"/>
    <cellStyle name="Explanatory Text 7 11 2" xfId="16407"/>
    <cellStyle name="Explanatory Text 7 12" xfId="16408"/>
    <cellStyle name="Explanatory Text 7 13" xfId="16409"/>
    <cellStyle name="Explanatory Text 7 2" xfId="16410"/>
    <cellStyle name="Explanatory Text 7 2 2" xfId="16411"/>
    <cellStyle name="Explanatory Text 7 3" xfId="16412"/>
    <cellStyle name="Explanatory Text 7 3 2" xfId="16413"/>
    <cellStyle name="Explanatory Text 7 4" xfId="16414"/>
    <cellStyle name="Explanatory Text 7 4 2" xfId="16415"/>
    <cellStyle name="Explanatory Text 7 5" xfId="16416"/>
    <cellStyle name="Explanatory Text 7 5 2" xfId="16417"/>
    <cellStyle name="Explanatory Text 7 6" xfId="16418"/>
    <cellStyle name="Explanatory Text 7 6 2" xfId="16419"/>
    <cellStyle name="Explanatory Text 7 7" xfId="16420"/>
    <cellStyle name="Explanatory Text 7 7 2" xfId="16421"/>
    <cellStyle name="Explanatory Text 7 8" xfId="16422"/>
    <cellStyle name="Explanatory Text 7 8 2" xfId="16423"/>
    <cellStyle name="Explanatory Text 7 9" xfId="16424"/>
    <cellStyle name="Explanatory Text 7 9 2" xfId="16425"/>
    <cellStyle name="Explanatory Text 8" xfId="16426"/>
    <cellStyle name="Explanatory Text 8 2" xfId="16427"/>
    <cellStyle name="Explanatory Text 8 3" xfId="16428"/>
    <cellStyle name="Explanatory Text 9" xfId="16429"/>
    <cellStyle name="Explanatory Text 9 2" xfId="16430"/>
    <cellStyle name="Explanatory Text 9 3" xfId="16431"/>
    <cellStyle name="Good 10" xfId="16432"/>
    <cellStyle name="Good 10 2" xfId="16433"/>
    <cellStyle name="Good 10 3" xfId="16434"/>
    <cellStyle name="Good 11" xfId="16435"/>
    <cellStyle name="Good 11 2" xfId="16436"/>
    <cellStyle name="Good 11 3" xfId="16437"/>
    <cellStyle name="Good 12" xfId="16438"/>
    <cellStyle name="Good 12 10" xfId="16439"/>
    <cellStyle name="Good 12 10 2" xfId="16440"/>
    <cellStyle name="Good 12 11" xfId="16441"/>
    <cellStyle name="Good 12 11 2" xfId="16442"/>
    <cellStyle name="Good 12 12" xfId="16443"/>
    <cellStyle name="Good 12 12 2" xfId="16444"/>
    <cellStyle name="Good 12 13" xfId="16445"/>
    <cellStyle name="Good 12 13 2" xfId="16446"/>
    <cellStyle name="Good 12 14" xfId="16447"/>
    <cellStyle name="Good 12 14 2" xfId="16448"/>
    <cellStyle name="Good 12 15" xfId="16449"/>
    <cellStyle name="Good 12 15 2" xfId="16450"/>
    <cellStyle name="Good 12 16" xfId="16451"/>
    <cellStyle name="Good 12 16 2" xfId="16452"/>
    <cellStyle name="Good 12 17" xfId="16453"/>
    <cellStyle name="Good 12 17 2" xfId="16454"/>
    <cellStyle name="Good 12 18" xfId="16455"/>
    <cellStyle name="Good 12 18 2" xfId="16456"/>
    <cellStyle name="Good 12 19" xfId="16457"/>
    <cellStyle name="Good 12 19 2" xfId="16458"/>
    <cellStyle name="Good 12 2" xfId="16459"/>
    <cellStyle name="Good 12 2 2" xfId="16460"/>
    <cellStyle name="Good 12 20" xfId="16461"/>
    <cellStyle name="Good 12 20 2" xfId="16462"/>
    <cellStyle name="Good 12 21" xfId="16463"/>
    <cellStyle name="Good 12 21 2" xfId="16464"/>
    <cellStyle name="Good 12 22" xfId="16465"/>
    <cellStyle name="Good 12 22 2" xfId="16466"/>
    <cellStyle name="Good 12 23" xfId="16467"/>
    <cellStyle name="Good 12 23 2" xfId="16468"/>
    <cellStyle name="Good 12 24" xfId="16469"/>
    <cellStyle name="Good 12 24 2" xfId="16470"/>
    <cellStyle name="Good 12 25" xfId="16471"/>
    <cellStyle name="Good 12 25 2" xfId="16472"/>
    <cellStyle name="Good 12 26" xfId="16473"/>
    <cellStyle name="Good 12 26 2" xfId="16474"/>
    <cellStyle name="Good 12 27" xfId="16475"/>
    <cellStyle name="Good 12 27 2" xfId="16476"/>
    <cellStyle name="Good 12 28" xfId="16477"/>
    <cellStyle name="Good 12 28 2" xfId="16478"/>
    <cellStyle name="Good 12 29" xfId="16479"/>
    <cellStyle name="Good 12 29 2" xfId="16480"/>
    <cellStyle name="Good 12 3" xfId="16481"/>
    <cellStyle name="Good 12 3 2" xfId="16482"/>
    <cellStyle name="Good 12 30" xfId="16483"/>
    <cellStyle name="Good 12 30 2" xfId="16484"/>
    <cellStyle name="Good 12 31" xfId="16485"/>
    <cellStyle name="Good 12 4" xfId="16486"/>
    <cellStyle name="Good 12 4 2" xfId="16487"/>
    <cellStyle name="Good 12 5" xfId="16488"/>
    <cellStyle name="Good 12 5 2" xfId="16489"/>
    <cellStyle name="Good 12 6" xfId="16490"/>
    <cellStyle name="Good 12 6 2" xfId="16491"/>
    <cellStyle name="Good 12 7" xfId="16492"/>
    <cellStyle name="Good 12 7 2" xfId="16493"/>
    <cellStyle name="Good 12 8" xfId="16494"/>
    <cellStyle name="Good 12 8 2" xfId="16495"/>
    <cellStyle name="Good 12 9" xfId="16496"/>
    <cellStyle name="Good 12 9 2" xfId="16497"/>
    <cellStyle name="Good 13" xfId="16498"/>
    <cellStyle name="Good 13 2" xfId="16499"/>
    <cellStyle name="Good 14" xfId="16500"/>
    <cellStyle name="Good 14 2" xfId="16501"/>
    <cellStyle name="Good 15" xfId="16502"/>
    <cellStyle name="Good 15 2" xfId="16503"/>
    <cellStyle name="Good 16" xfId="16504"/>
    <cellStyle name="Good 16 2" xfId="16505"/>
    <cellStyle name="Good 17" xfId="16506"/>
    <cellStyle name="Good 18" xfId="16507"/>
    <cellStyle name="Good 19" xfId="16508"/>
    <cellStyle name="Good 2" xfId="16509"/>
    <cellStyle name="Good 2 10" xfId="16510"/>
    <cellStyle name="Good 2 10 2" xfId="16511"/>
    <cellStyle name="Good 2 11" xfId="16512"/>
    <cellStyle name="Good 2 11 2" xfId="16513"/>
    <cellStyle name="Good 2 12" xfId="16514"/>
    <cellStyle name="Good 2 13" xfId="16515"/>
    <cellStyle name="Good 2 14" xfId="16516"/>
    <cellStyle name="Good 2 15" xfId="16517"/>
    <cellStyle name="Good 2 16" xfId="16518"/>
    <cellStyle name="Good 2 17" xfId="16519"/>
    <cellStyle name="Good 2 18" xfId="16520"/>
    <cellStyle name="Good 2 19" xfId="16521"/>
    <cellStyle name="Good 2 2" xfId="16522"/>
    <cellStyle name="Good 2 2 2" xfId="16523"/>
    <cellStyle name="Good 2 2 3" xfId="16524"/>
    <cellStyle name="Good 2 20" xfId="16525"/>
    <cellStyle name="Good 2 21" xfId="16526"/>
    <cellStyle name="Good 2 22" xfId="16527"/>
    <cellStyle name="Good 2 23" xfId="16528"/>
    <cellStyle name="Good 2 24" xfId="16529"/>
    <cellStyle name="Good 2 25" xfId="16530"/>
    <cellStyle name="Good 2 3" xfId="16531"/>
    <cellStyle name="Good 2 3 2" xfId="16532"/>
    <cellStyle name="Good 2 3 3" xfId="16533"/>
    <cellStyle name="Good 2 4" xfId="16534"/>
    <cellStyle name="Good 2 4 2" xfId="16535"/>
    <cellStyle name="Good 2 4 3" xfId="16536"/>
    <cellStyle name="Good 2 5" xfId="16537"/>
    <cellStyle name="Good 2 5 2" xfId="16538"/>
    <cellStyle name="Good 2 5 3" xfId="16539"/>
    <cellStyle name="Good 2 6" xfId="16540"/>
    <cellStyle name="Good 2 6 2" xfId="16541"/>
    <cellStyle name="Good 2 6 3" xfId="16542"/>
    <cellStyle name="Good 2 7" xfId="16543"/>
    <cellStyle name="Good 2 7 2" xfId="16544"/>
    <cellStyle name="Good 2 7 3" xfId="16545"/>
    <cellStyle name="Good 2 8" xfId="16546"/>
    <cellStyle name="Good 2 8 2" xfId="16547"/>
    <cellStyle name="Good 2 8 3" xfId="16548"/>
    <cellStyle name="Good 2 9" xfId="16549"/>
    <cellStyle name="Good 20" xfId="16550"/>
    <cellStyle name="Good 21" xfId="16551"/>
    <cellStyle name="Good 22" xfId="16552"/>
    <cellStyle name="Good 23" xfId="16553"/>
    <cellStyle name="Good 24" xfId="16554"/>
    <cellStyle name="Good 25" xfId="16555"/>
    <cellStyle name="Good 26" xfId="16556"/>
    <cellStyle name="Good 27" xfId="16557"/>
    <cellStyle name="Good 28" xfId="16558"/>
    <cellStyle name="Good 29" xfId="16559"/>
    <cellStyle name="Good 3" xfId="16560"/>
    <cellStyle name="Good 3 2" xfId="16561"/>
    <cellStyle name="Good 3 2 2" xfId="16562"/>
    <cellStyle name="Good 3 3" xfId="16563"/>
    <cellStyle name="Good 3 4" xfId="16564"/>
    <cellStyle name="Good 30" xfId="16565"/>
    <cellStyle name="Good 4" xfId="16566"/>
    <cellStyle name="Good 4 2" xfId="16567"/>
    <cellStyle name="Good 4 2 2" xfId="16568"/>
    <cellStyle name="Good 4 3" xfId="16569"/>
    <cellStyle name="Good 4 4" xfId="16570"/>
    <cellStyle name="Good 5" xfId="16571"/>
    <cellStyle name="Good 5 2" xfId="16572"/>
    <cellStyle name="Good 5 2 2" xfId="16573"/>
    <cellStyle name="Good 5 3" xfId="16574"/>
    <cellStyle name="Good 5 4" xfId="16575"/>
    <cellStyle name="Good 6" xfId="16576"/>
    <cellStyle name="Good 6 2" xfId="16577"/>
    <cellStyle name="Good 6 2 2" xfId="16578"/>
    <cellStyle name="Good 6 3" xfId="16579"/>
    <cellStyle name="Good 6 3 2" xfId="16580"/>
    <cellStyle name="Good 6 4" xfId="16581"/>
    <cellStyle name="Good 6 5" xfId="16582"/>
    <cellStyle name="Good 6 6" xfId="16583"/>
    <cellStyle name="Good 7" xfId="16584"/>
    <cellStyle name="Good 7 10" xfId="16585"/>
    <cellStyle name="Good 7 10 2" xfId="16586"/>
    <cellStyle name="Good 7 11" xfId="16587"/>
    <cellStyle name="Good 7 11 2" xfId="16588"/>
    <cellStyle name="Good 7 12" xfId="16589"/>
    <cellStyle name="Good 7 13" xfId="16590"/>
    <cellStyle name="Good 7 2" xfId="16591"/>
    <cellStyle name="Good 7 2 2" xfId="16592"/>
    <cellStyle name="Good 7 3" xfId="16593"/>
    <cellStyle name="Good 7 3 2" xfId="16594"/>
    <cellStyle name="Good 7 4" xfId="16595"/>
    <cellStyle name="Good 7 4 2" xfId="16596"/>
    <cellStyle name="Good 7 5" xfId="16597"/>
    <cellStyle name="Good 7 5 2" xfId="16598"/>
    <cellStyle name="Good 7 6" xfId="16599"/>
    <cellStyle name="Good 7 6 2" xfId="16600"/>
    <cellStyle name="Good 7 7" xfId="16601"/>
    <cellStyle name="Good 7 7 2" xfId="16602"/>
    <cellStyle name="Good 7 8" xfId="16603"/>
    <cellStyle name="Good 7 8 2" xfId="16604"/>
    <cellStyle name="Good 7 9" xfId="16605"/>
    <cellStyle name="Good 7 9 2" xfId="16606"/>
    <cellStyle name="Good 8" xfId="16607"/>
    <cellStyle name="Good 8 2" xfId="16608"/>
    <cellStyle name="Good 8 3" xfId="16609"/>
    <cellStyle name="Good 9" xfId="16610"/>
    <cellStyle name="Good 9 2" xfId="16611"/>
    <cellStyle name="Good 9 3" xfId="16612"/>
    <cellStyle name="Heading 1 10" xfId="16613"/>
    <cellStyle name="Heading 1 10 2" xfId="16614"/>
    <cellStyle name="Heading 1 10 3" xfId="16615"/>
    <cellStyle name="Heading 1 11" xfId="16616"/>
    <cellStyle name="Heading 1 11 2" xfId="16617"/>
    <cellStyle name="Heading 1 11 3" xfId="16618"/>
    <cellStyle name="Heading 1 12" xfId="16619"/>
    <cellStyle name="Heading 1 12 10" xfId="16620"/>
    <cellStyle name="Heading 1 12 10 2" xfId="16621"/>
    <cellStyle name="Heading 1 12 11" xfId="16622"/>
    <cellStyle name="Heading 1 12 11 2" xfId="16623"/>
    <cellStyle name="Heading 1 12 12" xfId="16624"/>
    <cellStyle name="Heading 1 12 12 2" xfId="16625"/>
    <cellStyle name="Heading 1 12 13" xfId="16626"/>
    <cellStyle name="Heading 1 12 13 2" xfId="16627"/>
    <cellStyle name="Heading 1 12 14" xfId="16628"/>
    <cellStyle name="Heading 1 12 14 2" xfId="16629"/>
    <cellStyle name="Heading 1 12 15" xfId="16630"/>
    <cellStyle name="Heading 1 12 15 2" xfId="16631"/>
    <cellStyle name="Heading 1 12 16" xfId="16632"/>
    <cellStyle name="Heading 1 12 16 2" xfId="16633"/>
    <cellStyle name="Heading 1 12 17" xfId="16634"/>
    <cellStyle name="Heading 1 12 17 2" xfId="16635"/>
    <cellStyle name="Heading 1 12 18" xfId="16636"/>
    <cellStyle name="Heading 1 12 18 2" xfId="16637"/>
    <cellStyle name="Heading 1 12 19" xfId="16638"/>
    <cellStyle name="Heading 1 12 19 2" xfId="16639"/>
    <cellStyle name="Heading 1 12 2" xfId="16640"/>
    <cellStyle name="Heading 1 12 2 2" xfId="16641"/>
    <cellStyle name="Heading 1 12 20" xfId="16642"/>
    <cellStyle name="Heading 1 12 20 2" xfId="16643"/>
    <cellStyle name="Heading 1 12 21" xfId="16644"/>
    <cellStyle name="Heading 1 12 21 2" xfId="16645"/>
    <cellStyle name="Heading 1 12 22" xfId="16646"/>
    <cellStyle name="Heading 1 12 22 2" xfId="16647"/>
    <cellStyle name="Heading 1 12 23" xfId="16648"/>
    <cellStyle name="Heading 1 12 23 2" xfId="16649"/>
    <cellStyle name="Heading 1 12 24" xfId="16650"/>
    <cellStyle name="Heading 1 12 24 2" xfId="16651"/>
    <cellStyle name="Heading 1 12 25" xfId="16652"/>
    <cellStyle name="Heading 1 12 25 2" xfId="16653"/>
    <cellStyle name="Heading 1 12 26" xfId="16654"/>
    <cellStyle name="Heading 1 12 26 2" xfId="16655"/>
    <cellStyle name="Heading 1 12 27" xfId="16656"/>
    <cellStyle name="Heading 1 12 27 2" xfId="16657"/>
    <cellStyle name="Heading 1 12 28" xfId="16658"/>
    <cellStyle name="Heading 1 12 28 2" xfId="16659"/>
    <cellStyle name="Heading 1 12 29" xfId="16660"/>
    <cellStyle name="Heading 1 12 29 2" xfId="16661"/>
    <cellStyle name="Heading 1 12 3" xfId="16662"/>
    <cellStyle name="Heading 1 12 3 2" xfId="16663"/>
    <cellStyle name="Heading 1 12 30" xfId="16664"/>
    <cellStyle name="Heading 1 12 30 2" xfId="16665"/>
    <cellStyle name="Heading 1 12 31" xfId="16666"/>
    <cellStyle name="Heading 1 12 4" xfId="16667"/>
    <cellStyle name="Heading 1 12 4 2" xfId="16668"/>
    <cellStyle name="Heading 1 12 5" xfId="16669"/>
    <cellStyle name="Heading 1 12 5 2" xfId="16670"/>
    <cellStyle name="Heading 1 12 6" xfId="16671"/>
    <cellStyle name="Heading 1 12 6 2" xfId="16672"/>
    <cellStyle name="Heading 1 12 7" xfId="16673"/>
    <cellStyle name="Heading 1 12 7 2" xfId="16674"/>
    <cellStyle name="Heading 1 12 8" xfId="16675"/>
    <cellStyle name="Heading 1 12 8 2" xfId="16676"/>
    <cellStyle name="Heading 1 12 9" xfId="16677"/>
    <cellStyle name="Heading 1 12 9 2" xfId="16678"/>
    <cellStyle name="Heading 1 13" xfId="16679"/>
    <cellStyle name="Heading 1 13 2" xfId="16680"/>
    <cellStyle name="Heading 1 14" xfId="16681"/>
    <cellStyle name="Heading 1 14 2" xfId="16682"/>
    <cellStyle name="Heading 1 15" xfId="16683"/>
    <cellStyle name="Heading 1 15 2" xfId="16684"/>
    <cellStyle name="Heading 1 16" xfId="16685"/>
    <cellStyle name="Heading 1 16 2" xfId="16686"/>
    <cellStyle name="Heading 1 17" xfId="16687"/>
    <cellStyle name="Heading 1 18" xfId="16688"/>
    <cellStyle name="Heading 1 19" xfId="16689"/>
    <cellStyle name="Heading 1 2" xfId="16690"/>
    <cellStyle name="Heading 1 2 10" xfId="16691"/>
    <cellStyle name="Heading 1 2 10 2" xfId="16692"/>
    <cellStyle name="Heading 1 2 11" xfId="16693"/>
    <cellStyle name="Heading 1 2 11 2" xfId="16694"/>
    <cellStyle name="Heading 1 2 12" xfId="16695"/>
    <cellStyle name="Heading 1 2 13" xfId="16696"/>
    <cellStyle name="Heading 1 2 14" xfId="16697"/>
    <cellStyle name="Heading 1 2 15" xfId="16698"/>
    <cellStyle name="Heading 1 2 16" xfId="16699"/>
    <cellStyle name="Heading 1 2 17" xfId="16700"/>
    <cellStyle name="Heading 1 2 18" xfId="16701"/>
    <cellStyle name="Heading 1 2 19" xfId="16702"/>
    <cellStyle name="Heading 1 2 2" xfId="16703"/>
    <cellStyle name="Heading 1 2 2 2" xfId="16704"/>
    <cellStyle name="Heading 1 2 2 3" xfId="16705"/>
    <cellStyle name="Heading 1 2 20" xfId="16706"/>
    <cellStyle name="Heading 1 2 21" xfId="16707"/>
    <cellStyle name="Heading 1 2 22" xfId="16708"/>
    <cellStyle name="Heading 1 2 23" xfId="16709"/>
    <cellStyle name="Heading 1 2 24" xfId="16710"/>
    <cellStyle name="Heading 1 2 25" xfId="16711"/>
    <cellStyle name="Heading 1 2 3" xfId="16712"/>
    <cellStyle name="Heading 1 2 3 2" xfId="16713"/>
    <cellStyle name="Heading 1 2 3 3" xfId="16714"/>
    <cellStyle name="Heading 1 2 4" xfId="16715"/>
    <cellStyle name="Heading 1 2 4 2" xfId="16716"/>
    <cellStyle name="Heading 1 2 4 3" xfId="16717"/>
    <cellStyle name="Heading 1 2 5" xfId="16718"/>
    <cellStyle name="Heading 1 2 5 2" xfId="16719"/>
    <cellStyle name="Heading 1 2 5 3" xfId="16720"/>
    <cellStyle name="Heading 1 2 6" xfId="16721"/>
    <cellStyle name="Heading 1 2 6 2" xfId="16722"/>
    <cellStyle name="Heading 1 2 6 3" xfId="16723"/>
    <cellStyle name="Heading 1 2 7" xfId="16724"/>
    <cellStyle name="Heading 1 2 7 2" xfId="16725"/>
    <cellStyle name="Heading 1 2 7 3" xfId="16726"/>
    <cellStyle name="Heading 1 2 8" xfId="16727"/>
    <cellStyle name="Heading 1 2 8 2" xfId="16728"/>
    <cellStyle name="Heading 1 2 8 3" xfId="16729"/>
    <cellStyle name="Heading 1 2 9" xfId="16730"/>
    <cellStyle name="Heading 1 20" xfId="16731"/>
    <cellStyle name="Heading 1 21" xfId="16732"/>
    <cellStyle name="Heading 1 22" xfId="16733"/>
    <cellStyle name="Heading 1 23" xfId="16734"/>
    <cellStyle name="Heading 1 24" xfId="16735"/>
    <cellStyle name="Heading 1 25" xfId="16736"/>
    <cellStyle name="Heading 1 26" xfId="16737"/>
    <cellStyle name="Heading 1 27" xfId="16738"/>
    <cellStyle name="Heading 1 28" xfId="16739"/>
    <cellStyle name="Heading 1 29" xfId="16740"/>
    <cellStyle name="Heading 1 3" xfId="16741"/>
    <cellStyle name="Heading 1 3 2" xfId="16742"/>
    <cellStyle name="Heading 1 3 2 2" xfId="16743"/>
    <cellStyle name="Heading 1 3 3" xfId="16744"/>
    <cellStyle name="Heading 1 3 4" xfId="16745"/>
    <cellStyle name="Heading 1 30" xfId="16746"/>
    <cellStyle name="Heading 1 4" xfId="16747"/>
    <cellStyle name="Heading 1 4 2" xfId="16748"/>
    <cellStyle name="Heading 1 4 2 2" xfId="16749"/>
    <cellStyle name="Heading 1 4 3" xfId="16750"/>
    <cellStyle name="Heading 1 4 4" xfId="16751"/>
    <cellStyle name="Heading 1 5" xfId="16752"/>
    <cellStyle name="Heading 1 5 2" xfId="16753"/>
    <cellStyle name="Heading 1 5 2 2" xfId="16754"/>
    <cellStyle name="Heading 1 5 3" xfId="16755"/>
    <cellStyle name="Heading 1 5 4" xfId="16756"/>
    <cellStyle name="Heading 1 6" xfId="16757"/>
    <cellStyle name="Heading 1 6 2" xfId="16758"/>
    <cellStyle name="Heading 1 6 2 2" xfId="16759"/>
    <cellStyle name="Heading 1 6 3" xfId="16760"/>
    <cellStyle name="Heading 1 6 3 2" xfId="16761"/>
    <cellStyle name="Heading 1 6 4" xfId="16762"/>
    <cellStyle name="Heading 1 6 5" xfId="16763"/>
    <cellStyle name="Heading 1 6 6" xfId="16764"/>
    <cellStyle name="Heading 1 7" xfId="16765"/>
    <cellStyle name="Heading 1 7 10" xfId="16766"/>
    <cellStyle name="Heading 1 7 10 2" xfId="16767"/>
    <cellStyle name="Heading 1 7 11" xfId="16768"/>
    <cellStyle name="Heading 1 7 11 2" xfId="16769"/>
    <cellStyle name="Heading 1 7 12" xfId="16770"/>
    <cellStyle name="Heading 1 7 13" xfId="16771"/>
    <cellStyle name="Heading 1 7 2" xfId="16772"/>
    <cellStyle name="Heading 1 7 2 2" xfId="16773"/>
    <cellStyle name="Heading 1 7 3" xfId="16774"/>
    <cellStyle name="Heading 1 7 3 2" xfId="16775"/>
    <cellStyle name="Heading 1 7 4" xfId="16776"/>
    <cellStyle name="Heading 1 7 4 2" xfId="16777"/>
    <cellStyle name="Heading 1 7 5" xfId="16778"/>
    <cellStyle name="Heading 1 7 5 2" xfId="16779"/>
    <cellStyle name="Heading 1 7 6" xfId="16780"/>
    <cellStyle name="Heading 1 7 6 2" xfId="16781"/>
    <cellStyle name="Heading 1 7 7" xfId="16782"/>
    <cellStyle name="Heading 1 7 7 2" xfId="16783"/>
    <cellStyle name="Heading 1 7 8" xfId="16784"/>
    <cellStyle name="Heading 1 7 8 2" xfId="16785"/>
    <cellStyle name="Heading 1 7 9" xfId="16786"/>
    <cellStyle name="Heading 1 7 9 2" xfId="16787"/>
    <cellStyle name="Heading 1 8" xfId="16788"/>
    <cellStyle name="Heading 1 8 2" xfId="16789"/>
    <cellStyle name="Heading 1 8 3" xfId="16790"/>
    <cellStyle name="Heading 1 9" xfId="16791"/>
    <cellStyle name="Heading 1 9 2" xfId="16792"/>
    <cellStyle name="Heading 1 9 3" xfId="16793"/>
    <cellStyle name="Heading 2 10" xfId="16794"/>
    <cellStyle name="Heading 2 10 2" xfId="16795"/>
    <cellStyle name="Heading 2 10 3" xfId="16796"/>
    <cellStyle name="Heading 2 11" xfId="16797"/>
    <cellStyle name="Heading 2 11 2" xfId="16798"/>
    <cellStyle name="Heading 2 11 3" xfId="16799"/>
    <cellStyle name="Heading 2 12" xfId="16800"/>
    <cellStyle name="Heading 2 12 10" xfId="16801"/>
    <cellStyle name="Heading 2 12 10 2" xfId="16802"/>
    <cellStyle name="Heading 2 12 11" xfId="16803"/>
    <cellStyle name="Heading 2 12 11 2" xfId="16804"/>
    <cellStyle name="Heading 2 12 12" xfId="16805"/>
    <cellStyle name="Heading 2 12 12 2" xfId="16806"/>
    <cellStyle name="Heading 2 12 13" xfId="16807"/>
    <cellStyle name="Heading 2 12 13 2" xfId="16808"/>
    <cellStyle name="Heading 2 12 14" xfId="16809"/>
    <cellStyle name="Heading 2 12 14 2" xfId="16810"/>
    <cellStyle name="Heading 2 12 15" xfId="16811"/>
    <cellStyle name="Heading 2 12 15 2" xfId="16812"/>
    <cellStyle name="Heading 2 12 16" xfId="16813"/>
    <cellStyle name="Heading 2 12 16 2" xfId="16814"/>
    <cellStyle name="Heading 2 12 17" xfId="16815"/>
    <cellStyle name="Heading 2 12 17 2" xfId="16816"/>
    <cellStyle name="Heading 2 12 18" xfId="16817"/>
    <cellStyle name="Heading 2 12 18 2" xfId="16818"/>
    <cellStyle name="Heading 2 12 19" xfId="16819"/>
    <cellStyle name="Heading 2 12 19 2" xfId="16820"/>
    <cellStyle name="Heading 2 12 2" xfId="16821"/>
    <cellStyle name="Heading 2 12 2 2" xfId="16822"/>
    <cellStyle name="Heading 2 12 20" xfId="16823"/>
    <cellStyle name="Heading 2 12 20 2" xfId="16824"/>
    <cellStyle name="Heading 2 12 21" xfId="16825"/>
    <cellStyle name="Heading 2 12 21 2" xfId="16826"/>
    <cellStyle name="Heading 2 12 22" xfId="16827"/>
    <cellStyle name="Heading 2 12 22 2" xfId="16828"/>
    <cellStyle name="Heading 2 12 23" xfId="16829"/>
    <cellStyle name="Heading 2 12 23 2" xfId="16830"/>
    <cellStyle name="Heading 2 12 24" xfId="16831"/>
    <cellStyle name="Heading 2 12 24 2" xfId="16832"/>
    <cellStyle name="Heading 2 12 25" xfId="16833"/>
    <cellStyle name="Heading 2 12 25 2" xfId="16834"/>
    <cellStyle name="Heading 2 12 26" xfId="16835"/>
    <cellStyle name="Heading 2 12 26 2" xfId="16836"/>
    <cellStyle name="Heading 2 12 27" xfId="16837"/>
    <cellStyle name="Heading 2 12 27 2" xfId="16838"/>
    <cellStyle name="Heading 2 12 28" xfId="16839"/>
    <cellStyle name="Heading 2 12 28 2" xfId="16840"/>
    <cellStyle name="Heading 2 12 29" xfId="16841"/>
    <cellStyle name="Heading 2 12 29 2" xfId="16842"/>
    <cellStyle name="Heading 2 12 3" xfId="16843"/>
    <cellStyle name="Heading 2 12 3 2" xfId="16844"/>
    <cellStyle name="Heading 2 12 30" xfId="16845"/>
    <cellStyle name="Heading 2 12 30 2" xfId="16846"/>
    <cellStyle name="Heading 2 12 31" xfId="16847"/>
    <cellStyle name="Heading 2 12 4" xfId="16848"/>
    <cellStyle name="Heading 2 12 4 2" xfId="16849"/>
    <cellStyle name="Heading 2 12 5" xfId="16850"/>
    <cellStyle name="Heading 2 12 5 2" xfId="16851"/>
    <cellStyle name="Heading 2 12 6" xfId="16852"/>
    <cellStyle name="Heading 2 12 6 2" xfId="16853"/>
    <cellStyle name="Heading 2 12 7" xfId="16854"/>
    <cellStyle name="Heading 2 12 7 2" xfId="16855"/>
    <cellStyle name="Heading 2 12 8" xfId="16856"/>
    <cellStyle name="Heading 2 12 8 2" xfId="16857"/>
    <cellStyle name="Heading 2 12 9" xfId="16858"/>
    <cellStyle name="Heading 2 12 9 2" xfId="16859"/>
    <cellStyle name="Heading 2 13" xfId="16860"/>
    <cellStyle name="Heading 2 13 2" xfId="16861"/>
    <cellStyle name="Heading 2 14" xfId="16862"/>
    <cellStyle name="Heading 2 14 2" xfId="16863"/>
    <cellStyle name="Heading 2 15" xfId="16864"/>
    <cellStyle name="Heading 2 15 2" xfId="16865"/>
    <cellStyle name="Heading 2 16" xfId="16866"/>
    <cellStyle name="Heading 2 16 2" xfId="16867"/>
    <cellStyle name="Heading 2 17" xfId="16868"/>
    <cellStyle name="Heading 2 18" xfId="16869"/>
    <cellStyle name="Heading 2 19" xfId="16870"/>
    <cellStyle name="Heading 2 2" xfId="16871"/>
    <cellStyle name="Heading 2 2 10" xfId="16872"/>
    <cellStyle name="Heading 2 2 10 2" xfId="16873"/>
    <cellStyle name="Heading 2 2 11" xfId="16874"/>
    <cellStyle name="Heading 2 2 11 2" xfId="16875"/>
    <cellStyle name="Heading 2 2 12" xfId="16876"/>
    <cellStyle name="Heading 2 2 13" xfId="16877"/>
    <cellStyle name="Heading 2 2 14" xfId="16878"/>
    <cellStyle name="Heading 2 2 15" xfId="16879"/>
    <cellStyle name="Heading 2 2 16" xfId="16880"/>
    <cellStyle name="Heading 2 2 17" xfId="16881"/>
    <cellStyle name="Heading 2 2 18" xfId="16882"/>
    <cellStyle name="Heading 2 2 19" xfId="16883"/>
    <cellStyle name="Heading 2 2 2" xfId="16884"/>
    <cellStyle name="Heading 2 2 2 2" xfId="16885"/>
    <cellStyle name="Heading 2 2 2 3" xfId="16886"/>
    <cellStyle name="Heading 2 2 20" xfId="16887"/>
    <cellStyle name="Heading 2 2 21" xfId="16888"/>
    <cellStyle name="Heading 2 2 22" xfId="16889"/>
    <cellStyle name="Heading 2 2 23" xfId="16890"/>
    <cellStyle name="Heading 2 2 24" xfId="16891"/>
    <cellStyle name="Heading 2 2 25" xfId="16892"/>
    <cellStyle name="Heading 2 2 3" xfId="16893"/>
    <cellStyle name="Heading 2 2 3 2" xfId="16894"/>
    <cellStyle name="Heading 2 2 3 3" xfId="16895"/>
    <cellStyle name="Heading 2 2 4" xfId="16896"/>
    <cellStyle name="Heading 2 2 4 2" xfId="16897"/>
    <cellStyle name="Heading 2 2 4 3" xfId="16898"/>
    <cellStyle name="Heading 2 2 5" xfId="16899"/>
    <cellStyle name="Heading 2 2 5 2" xfId="16900"/>
    <cellStyle name="Heading 2 2 5 3" xfId="16901"/>
    <cellStyle name="Heading 2 2 6" xfId="16902"/>
    <cellStyle name="Heading 2 2 6 2" xfId="16903"/>
    <cellStyle name="Heading 2 2 6 3" xfId="16904"/>
    <cellStyle name="Heading 2 2 7" xfId="16905"/>
    <cellStyle name="Heading 2 2 7 2" xfId="16906"/>
    <cellStyle name="Heading 2 2 7 3" xfId="16907"/>
    <cellStyle name="Heading 2 2 8" xfId="16908"/>
    <cellStyle name="Heading 2 2 8 2" xfId="16909"/>
    <cellStyle name="Heading 2 2 8 3" xfId="16910"/>
    <cellStyle name="Heading 2 2 9" xfId="16911"/>
    <cellStyle name="Heading 2 20" xfId="16912"/>
    <cellStyle name="Heading 2 21" xfId="16913"/>
    <cellStyle name="Heading 2 22" xfId="16914"/>
    <cellStyle name="Heading 2 23" xfId="16915"/>
    <cellStyle name="Heading 2 24" xfId="16916"/>
    <cellStyle name="Heading 2 25" xfId="16917"/>
    <cellStyle name="Heading 2 26" xfId="16918"/>
    <cellStyle name="Heading 2 27" xfId="16919"/>
    <cellStyle name="Heading 2 28" xfId="16920"/>
    <cellStyle name="Heading 2 29" xfId="16921"/>
    <cellStyle name="Heading 2 3" xfId="16922"/>
    <cellStyle name="Heading 2 3 2" xfId="16923"/>
    <cellStyle name="Heading 2 3 2 2" xfId="16924"/>
    <cellStyle name="Heading 2 3 3" xfId="16925"/>
    <cellStyle name="Heading 2 3 4" xfId="16926"/>
    <cellStyle name="Heading 2 30" xfId="16927"/>
    <cellStyle name="Heading 2 4" xfId="16928"/>
    <cellStyle name="Heading 2 4 2" xfId="16929"/>
    <cellStyle name="Heading 2 4 2 2" xfId="16930"/>
    <cellStyle name="Heading 2 4 3" xfId="16931"/>
    <cellStyle name="Heading 2 4 4" xfId="16932"/>
    <cellStyle name="Heading 2 5" xfId="16933"/>
    <cellStyle name="Heading 2 5 2" xfId="16934"/>
    <cellStyle name="Heading 2 5 2 2" xfId="16935"/>
    <cellStyle name="Heading 2 5 3" xfId="16936"/>
    <cellStyle name="Heading 2 5 4" xfId="16937"/>
    <cellStyle name="Heading 2 6" xfId="16938"/>
    <cellStyle name="Heading 2 6 2" xfId="16939"/>
    <cellStyle name="Heading 2 6 2 2" xfId="16940"/>
    <cellStyle name="Heading 2 6 3" xfId="16941"/>
    <cellStyle name="Heading 2 6 3 2" xfId="16942"/>
    <cellStyle name="Heading 2 6 4" xfId="16943"/>
    <cellStyle name="Heading 2 6 5" xfId="16944"/>
    <cellStyle name="Heading 2 6 6" xfId="16945"/>
    <cellStyle name="Heading 2 7" xfId="16946"/>
    <cellStyle name="Heading 2 7 10" xfId="16947"/>
    <cellStyle name="Heading 2 7 10 2" xfId="16948"/>
    <cellStyle name="Heading 2 7 11" xfId="16949"/>
    <cellStyle name="Heading 2 7 11 2" xfId="16950"/>
    <cellStyle name="Heading 2 7 12" xfId="16951"/>
    <cellStyle name="Heading 2 7 13" xfId="16952"/>
    <cellStyle name="Heading 2 7 2" xfId="16953"/>
    <cellStyle name="Heading 2 7 2 2" xfId="16954"/>
    <cellStyle name="Heading 2 7 3" xfId="16955"/>
    <cellStyle name="Heading 2 7 3 2" xfId="16956"/>
    <cellStyle name="Heading 2 7 4" xfId="16957"/>
    <cellStyle name="Heading 2 7 4 2" xfId="16958"/>
    <cellStyle name="Heading 2 7 5" xfId="16959"/>
    <cellStyle name="Heading 2 7 5 2" xfId="16960"/>
    <cellStyle name="Heading 2 7 6" xfId="16961"/>
    <cellStyle name="Heading 2 7 6 2" xfId="16962"/>
    <cellStyle name="Heading 2 7 7" xfId="16963"/>
    <cellStyle name="Heading 2 7 7 2" xfId="16964"/>
    <cellStyle name="Heading 2 7 8" xfId="16965"/>
    <cellStyle name="Heading 2 7 8 2" xfId="16966"/>
    <cellStyle name="Heading 2 7 9" xfId="16967"/>
    <cellStyle name="Heading 2 7 9 2" xfId="16968"/>
    <cellStyle name="Heading 2 8" xfId="16969"/>
    <cellStyle name="Heading 2 8 2" xfId="16970"/>
    <cellStyle name="Heading 2 8 3" xfId="16971"/>
    <cellStyle name="Heading 2 9" xfId="16972"/>
    <cellStyle name="Heading 2 9 2" xfId="16973"/>
    <cellStyle name="Heading 2 9 3" xfId="16974"/>
    <cellStyle name="Heading 3 10" xfId="16975"/>
    <cellStyle name="Heading 3 10 2" xfId="16976"/>
    <cellStyle name="Heading 3 10 3" xfId="16977"/>
    <cellStyle name="Heading 3 11" xfId="16978"/>
    <cellStyle name="Heading 3 11 2" xfId="16979"/>
    <cellStyle name="Heading 3 11 3" xfId="16980"/>
    <cellStyle name="Heading 3 12" xfId="16981"/>
    <cellStyle name="Heading 3 12 10" xfId="16982"/>
    <cellStyle name="Heading 3 12 10 2" xfId="16983"/>
    <cellStyle name="Heading 3 12 11" xfId="16984"/>
    <cellStyle name="Heading 3 12 11 2" xfId="16985"/>
    <cellStyle name="Heading 3 12 12" xfId="16986"/>
    <cellStyle name="Heading 3 12 12 2" xfId="16987"/>
    <cellStyle name="Heading 3 12 13" xfId="16988"/>
    <cellStyle name="Heading 3 12 13 2" xfId="16989"/>
    <cellStyle name="Heading 3 12 14" xfId="16990"/>
    <cellStyle name="Heading 3 12 14 2" xfId="16991"/>
    <cellStyle name="Heading 3 12 15" xfId="16992"/>
    <cellStyle name="Heading 3 12 15 2" xfId="16993"/>
    <cellStyle name="Heading 3 12 16" xfId="16994"/>
    <cellStyle name="Heading 3 12 16 2" xfId="16995"/>
    <cellStyle name="Heading 3 12 17" xfId="16996"/>
    <cellStyle name="Heading 3 12 17 2" xfId="16997"/>
    <cellStyle name="Heading 3 12 18" xfId="16998"/>
    <cellStyle name="Heading 3 12 18 2" xfId="16999"/>
    <cellStyle name="Heading 3 12 19" xfId="17000"/>
    <cellStyle name="Heading 3 12 19 2" xfId="17001"/>
    <cellStyle name="Heading 3 12 2" xfId="17002"/>
    <cellStyle name="Heading 3 12 2 2" xfId="17003"/>
    <cellStyle name="Heading 3 12 20" xfId="17004"/>
    <cellStyle name="Heading 3 12 20 2" xfId="17005"/>
    <cellStyle name="Heading 3 12 21" xfId="17006"/>
    <cellStyle name="Heading 3 12 21 2" xfId="17007"/>
    <cellStyle name="Heading 3 12 22" xfId="17008"/>
    <cellStyle name="Heading 3 12 22 2" xfId="17009"/>
    <cellStyle name="Heading 3 12 23" xfId="17010"/>
    <cellStyle name="Heading 3 12 23 2" xfId="17011"/>
    <cellStyle name="Heading 3 12 24" xfId="17012"/>
    <cellStyle name="Heading 3 12 24 2" xfId="17013"/>
    <cellStyle name="Heading 3 12 25" xfId="17014"/>
    <cellStyle name="Heading 3 12 25 2" xfId="17015"/>
    <cellStyle name="Heading 3 12 26" xfId="17016"/>
    <cellStyle name="Heading 3 12 26 2" xfId="17017"/>
    <cellStyle name="Heading 3 12 27" xfId="17018"/>
    <cellStyle name="Heading 3 12 27 2" xfId="17019"/>
    <cellStyle name="Heading 3 12 28" xfId="17020"/>
    <cellStyle name="Heading 3 12 28 2" xfId="17021"/>
    <cellStyle name="Heading 3 12 29" xfId="17022"/>
    <cellStyle name="Heading 3 12 29 2" xfId="17023"/>
    <cellStyle name="Heading 3 12 3" xfId="17024"/>
    <cellStyle name="Heading 3 12 3 2" xfId="17025"/>
    <cellStyle name="Heading 3 12 30" xfId="17026"/>
    <cellStyle name="Heading 3 12 30 2" xfId="17027"/>
    <cellStyle name="Heading 3 12 31" xfId="17028"/>
    <cellStyle name="Heading 3 12 4" xfId="17029"/>
    <cellStyle name="Heading 3 12 4 2" xfId="17030"/>
    <cellStyle name="Heading 3 12 5" xfId="17031"/>
    <cellStyle name="Heading 3 12 5 2" xfId="17032"/>
    <cellStyle name="Heading 3 12 6" xfId="17033"/>
    <cellStyle name="Heading 3 12 6 2" xfId="17034"/>
    <cellStyle name="Heading 3 12 7" xfId="17035"/>
    <cellStyle name="Heading 3 12 7 2" xfId="17036"/>
    <cellStyle name="Heading 3 12 8" xfId="17037"/>
    <cellStyle name="Heading 3 12 8 2" xfId="17038"/>
    <cellStyle name="Heading 3 12 9" xfId="17039"/>
    <cellStyle name="Heading 3 12 9 2" xfId="17040"/>
    <cellStyle name="Heading 3 13" xfId="17041"/>
    <cellStyle name="Heading 3 13 2" xfId="17042"/>
    <cellStyle name="Heading 3 14" xfId="17043"/>
    <cellStyle name="Heading 3 14 2" xfId="17044"/>
    <cellStyle name="Heading 3 15" xfId="17045"/>
    <cellStyle name="Heading 3 15 2" xfId="17046"/>
    <cellStyle name="Heading 3 16" xfId="17047"/>
    <cellStyle name="Heading 3 16 2" xfId="17048"/>
    <cellStyle name="Heading 3 17" xfId="17049"/>
    <cellStyle name="Heading 3 18" xfId="17050"/>
    <cellStyle name="Heading 3 19" xfId="17051"/>
    <cellStyle name="Heading 3 2" xfId="17052"/>
    <cellStyle name="Heading 3 2 10" xfId="17053"/>
    <cellStyle name="Heading 3 2 10 2" xfId="17054"/>
    <cellStyle name="Heading 3 2 11" xfId="17055"/>
    <cellStyle name="Heading 3 2 11 2" xfId="17056"/>
    <cellStyle name="Heading 3 2 12" xfId="17057"/>
    <cellStyle name="Heading 3 2 13" xfId="17058"/>
    <cellStyle name="Heading 3 2 14" xfId="17059"/>
    <cellStyle name="Heading 3 2 15" xfId="17060"/>
    <cellStyle name="Heading 3 2 16" xfId="17061"/>
    <cellStyle name="Heading 3 2 17" xfId="17062"/>
    <cellStyle name="Heading 3 2 18" xfId="17063"/>
    <cellStyle name="Heading 3 2 19" xfId="17064"/>
    <cellStyle name="Heading 3 2 2" xfId="17065"/>
    <cellStyle name="Heading 3 2 2 2" xfId="17066"/>
    <cellStyle name="Heading 3 2 2 3" xfId="17067"/>
    <cellStyle name="Heading 3 2 20" xfId="17068"/>
    <cellStyle name="Heading 3 2 21" xfId="17069"/>
    <cellStyle name="Heading 3 2 22" xfId="17070"/>
    <cellStyle name="Heading 3 2 23" xfId="17071"/>
    <cellStyle name="Heading 3 2 24" xfId="17072"/>
    <cellStyle name="Heading 3 2 25" xfId="17073"/>
    <cellStyle name="Heading 3 2 3" xfId="17074"/>
    <cellStyle name="Heading 3 2 3 2" xfId="17075"/>
    <cellStyle name="Heading 3 2 3 3" xfId="17076"/>
    <cellStyle name="Heading 3 2 4" xfId="17077"/>
    <cellStyle name="Heading 3 2 4 2" xfId="17078"/>
    <cellStyle name="Heading 3 2 4 3" xfId="17079"/>
    <cellStyle name="Heading 3 2 5" xfId="17080"/>
    <cellStyle name="Heading 3 2 5 2" xfId="17081"/>
    <cellStyle name="Heading 3 2 5 3" xfId="17082"/>
    <cellStyle name="Heading 3 2 6" xfId="17083"/>
    <cellStyle name="Heading 3 2 6 2" xfId="17084"/>
    <cellStyle name="Heading 3 2 6 3" xfId="17085"/>
    <cellStyle name="Heading 3 2 7" xfId="17086"/>
    <cellStyle name="Heading 3 2 7 2" xfId="17087"/>
    <cellStyle name="Heading 3 2 7 3" xfId="17088"/>
    <cellStyle name="Heading 3 2 8" xfId="17089"/>
    <cellStyle name="Heading 3 2 8 2" xfId="17090"/>
    <cellStyle name="Heading 3 2 8 3" xfId="17091"/>
    <cellStyle name="Heading 3 2 9" xfId="17092"/>
    <cellStyle name="Heading 3 20" xfId="17093"/>
    <cellStyle name="Heading 3 21" xfId="17094"/>
    <cellStyle name="Heading 3 22" xfId="17095"/>
    <cellStyle name="Heading 3 23" xfId="17096"/>
    <cellStyle name="Heading 3 24" xfId="17097"/>
    <cellStyle name="Heading 3 25" xfId="17098"/>
    <cellStyle name="Heading 3 26" xfId="17099"/>
    <cellStyle name="Heading 3 27" xfId="17100"/>
    <cellStyle name="Heading 3 28" xfId="17101"/>
    <cellStyle name="Heading 3 29" xfId="17102"/>
    <cellStyle name="Heading 3 3" xfId="17103"/>
    <cellStyle name="Heading 3 3 2" xfId="17104"/>
    <cellStyle name="Heading 3 3 2 2" xfId="17105"/>
    <cellStyle name="Heading 3 3 3" xfId="17106"/>
    <cellStyle name="Heading 3 3 4" xfId="17107"/>
    <cellStyle name="Heading 3 30" xfId="17108"/>
    <cellStyle name="Heading 3 4" xfId="17109"/>
    <cellStyle name="Heading 3 4 2" xfId="17110"/>
    <cellStyle name="Heading 3 4 2 2" xfId="17111"/>
    <cellStyle name="Heading 3 4 3" xfId="17112"/>
    <cellStyle name="Heading 3 4 4" xfId="17113"/>
    <cellStyle name="Heading 3 5" xfId="17114"/>
    <cellStyle name="Heading 3 5 2" xfId="17115"/>
    <cellStyle name="Heading 3 5 2 2" xfId="17116"/>
    <cellStyle name="Heading 3 5 3" xfId="17117"/>
    <cellStyle name="Heading 3 5 4" xfId="17118"/>
    <cellStyle name="Heading 3 6" xfId="17119"/>
    <cellStyle name="Heading 3 6 2" xfId="17120"/>
    <cellStyle name="Heading 3 6 2 2" xfId="17121"/>
    <cellStyle name="Heading 3 6 3" xfId="17122"/>
    <cellStyle name="Heading 3 6 3 2" xfId="17123"/>
    <cellStyle name="Heading 3 6 4" xfId="17124"/>
    <cellStyle name="Heading 3 6 5" xfId="17125"/>
    <cellStyle name="Heading 3 6 6" xfId="17126"/>
    <cellStyle name="Heading 3 7" xfId="17127"/>
    <cellStyle name="Heading 3 7 10" xfId="17128"/>
    <cellStyle name="Heading 3 7 10 2" xfId="17129"/>
    <cellStyle name="Heading 3 7 11" xfId="17130"/>
    <cellStyle name="Heading 3 7 11 2" xfId="17131"/>
    <cellStyle name="Heading 3 7 12" xfId="17132"/>
    <cellStyle name="Heading 3 7 13" xfId="17133"/>
    <cellStyle name="Heading 3 7 2" xfId="17134"/>
    <cellStyle name="Heading 3 7 2 2" xfId="17135"/>
    <cellStyle name="Heading 3 7 3" xfId="17136"/>
    <cellStyle name="Heading 3 7 3 2" xfId="17137"/>
    <cellStyle name="Heading 3 7 4" xfId="17138"/>
    <cellStyle name="Heading 3 7 4 2" xfId="17139"/>
    <cellStyle name="Heading 3 7 5" xfId="17140"/>
    <cellStyle name="Heading 3 7 5 2" xfId="17141"/>
    <cellStyle name="Heading 3 7 6" xfId="17142"/>
    <cellStyle name="Heading 3 7 6 2" xfId="17143"/>
    <cellStyle name="Heading 3 7 7" xfId="17144"/>
    <cellStyle name="Heading 3 7 7 2" xfId="17145"/>
    <cellStyle name="Heading 3 7 8" xfId="17146"/>
    <cellStyle name="Heading 3 7 8 2" xfId="17147"/>
    <cellStyle name="Heading 3 7 9" xfId="17148"/>
    <cellStyle name="Heading 3 7 9 2" xfId="17149"/>
    <cellStyle name="Heading 3 8" xfId="17150"/>
    <cellStyle name="Heading 3 8 2" xfId="17151"/>
    <cellStyle name="Heading 3 8 3" xfId="17152"/>
    <cellStyle name="Heading 3 9" xfId="17153"/>
    <cellStyle name="Heading 3 9 2" xfId="17154"/>
    <cellStyle name="Heading 3 9 3" xfId="17155"/>
    <cellStyle name="Heading 4 10" xfId="17156"/>
    <cellStyle name="Heading 4 10 2" xfId="17157"/>
    <cellStyle name="Heading 4 10 3" xfId="17158"/>
    <cellStyle name="Heading 4 11" xfId="17159"/>
    <cellStyle name="Heading 4 11 2" xfId="17160"/>
    <cellStyle name="Heading 4 11 3" xfId="17161"/>
    <cellStyle name="Heading 4 12" xfId="17162"/>
    <cellStyle name="Heading 4 12 10" xfId="17163"/>
    <cellStyle name="Heading 4 12 10 2" xfId="17164"/>
    <cellStyle name="Heading 4 12 11" xfId="17165"/>
    <cellStyle name="Heading 4 12 11 2" xfId="17166"/>
    <cellStyle name="Heading 4 12 12" xfId="17167"/>
    <cellStyle name="Heading 4 12 12 2" xfId="17168"/>
    <cellStyle name="Heading 4 12 13" xfId="17169"/>
    <cellStyle name="Heading 4 12 13 2" xfId="17170"/>
    <cellStyle name="Heading 4 12 14" xfId="17171"/>
    <cellStyle name="Heading 4 12 14 2" xfId="17172"/>
    <cellStyle name="Heading 4 12 15" xfId="17173"/>
    <cellStyle name="Heading 4 12 15 2" xfId="17174"/>
    <cellStyle name="Heading 4 12 16" xfId="17175"/>
    <cellStyle name="Heading 4 12 16 2" xfId="17176"/>
    <cellStyle name="Heading 4 12 17" xfId="17177"/>
    <cellStyle name="Heading 4 12 17 2" xfId="17178"/>
    <cellStyle name="Heading 4 12 18" xfId="17179"/>
    <cellStyle name="Heading 4 12 18 2" xfId="17180"/>
    <cellStyle name="Heading 4 12 19" xfId="17181"/>
    <cellStyle name="Heading 4 12 19 2" xfId="17182"/>
    <cellStyle name="Heading 4 12 2" xfId="17183"/>
    <cellStyle name="Heading 4 12 2 2" xfId="17184"/>
    <cellStyle name="Heading 4 12 20" xfId="17185"/>
    <cellStyle name="Heading 4 12 20 2" xfId="17186"/>
    <cellStyle name="Heading 4 12 21" xfId="17187"/>
    <cellStyle name="Heading 4 12 21 2" xfId="17188"/>
    <cellStyle name="Heading 4 12 22" xfId="17189"/>
    <cellStyle name="Heading 4 12 22 2" xfId="17190"/>
    <cellStyle name="Heading 4 12 23" xfId="17191"/>
    <cellStyle name="Heading 4 12 23 2" xfId="17192"/>
    <cellStyle name="Heading 4 12 24" xfId="17193"/>
    <cellStyle name="Heading 4 12 24 2" xfId="17194"/>
    <cellStyle name="Heading 4 12 25" xfId="17195"/>
    <cellStyle name="Heading 4 12 25 2" xfId="17196"/>
    <cellStyle name="Heading 4 12 26" xfId="17197"/>
    <cellStyle name="Heading 4 12 26 2" xfId="17198"/>
    <cellStyle name="Heading 4 12 27" xfId="17199"/>
    <cellStyle name="Heading 4 12 27 2" xfId="17200"/>
    <cellStyle name="Heading 4 12 28" xfId="17201"/>
    <cellStyle name="Heading 4 12 28 2" xfId="17202"/>
    <cellStyle name="Heading 4 12 29" xfId="17203"/>
    <cellStyle name="Heading 4 12 29 2" xfId="17204"/>
    <cellStyle name="Heading 4 12 3" xfId="17205"/>
    <cellStyle name="Heading 4 12 3 2" xfId="17206"/>
    <cellStyle name="Heading 4 12 30" xfId="17207"/>
    <cellStyle name="Heading 4 12 30 2" xfId="17208"/>
    <cellStyle name="Heading 4 12 31" xfId="17209"/>
    <cellStyle name="Heading 4 12 4" xfId="17210"/>
    <cellStyle name="Heading 4 12 4 2" xfId="17211"/>
    <cellStyle name="Heading 4 12 5" xfId="17212"/>
    <cellStyle name="Heading 4 12 5 2" xfId="17213"/>
    <cellStyle name="Heading 4 12 6" xfId="17214"/>
    <cellStyle name="Heading 4 12 6 2" xfId="17215"/>
    <cellStyle name="Heading 4 12 7" xfId="17216"/>
    <cellStyle name="Heading 4 12 7 2" xfId="17217"/>
    <cellStyle name="Heading 4 12 8" xfId="17218"/>
    <cellStyle name="Heading 4 12 8 2" xfId="17219"/>
    <cellStyle name="Heading 4 12 9" xfId="17220"/>
    <cellStyle name="Heading 4 12 9 2" xfId="17221"/>
    <cellStyle name="Heading 4 13" xfId="17222"/>
    <cellStyle name="Heading 4 13 2" xfId="17223"/>
    <cellStyle name="Heading 4 14" xfId="17224"/>
    <cellStyle name="Heading 4 14 2" xfId="17225"/>
    <cellStyle name="Heading 4 15" xfId="17226"/>
    <cellStyle name="Heading 4 15 2" xfId="17227"/>
    <cellStyle name="Heading 4 16" xfId="17228"/>
    <cellStyle name="Heading 4 16 2" xfId="17229"/>
    <cellStyle name="Heading 4 17" xfId="17230"/>
    <cellStyle name="Heading 4 18" xfId="17231"/>
    <cellStyle name="Heading 4 19" xfId="17232"/>
    <cellStyle name="Heading 4 2" xfId="17233"/>
    <cellStyle name="Heading 4 2 10" xfId="17234"/>
    <cellStyle name="Heading 4 2 10 2" xfId="17235"/>
    <cellStyle name="Heading 4 2 11" xfId="17236"/>
    <cellStyle name="Heading 4 2 11 2" xfId="17237"/>
    <cellStyle name="Heading 4 2 12" xfId="17238"/>
    <cellStyle name="Heading 4 2 13" xfId="17239"/>
    <cellStyle name="Heading 4 2 14" xfId="17240"/>
    <cellStyle name="Heading 4 2 15" xfId="17241"/>
    <cellStyle name="Heading 4 2 16" xfId="17242"/>
    <cellStyle name="Heading 4 2 17" xfId="17243"/>
    <cellStyle name="Heading 4 2 18" xfId="17244"/>
    <cellStyle name="Heading 4 2 19" xfId="17245"/>
    <cellStyle name="Heading 4 2 2" xfId="17246"/>
    <cellStyle name="Heading 4 2 2 2" xfId="17247"/>
    <cellStyle name="Heading 4 2 2 3" xfId="17248"/>
    <cellStyle name="Heading 4 2 20" xfId="17249"/>
    <cellStyle name="Heading 4 2 21" xfId="17250"/>
    <cellStyle name="Heading 4 2 22" xfId="17251"/>
    <cellStyle name="Heading 4 2 23" xfId="17252"/>
    <cellStyle name="Heading 4 2 24" xfId="17253"/>
    <cellStyle name="Heading 4 2 3" xfId="17254"/>
    <cellStyle name="Heading 4 2 3 2" xfId="17255"/>
    <cellStyle name="Heading 4 2 3 3" xfId="17256"/>
    <cellStyle name="Heading 4 2 4" xfId="17257"/>
    <cellStyle name="Heading 4 2 4 2" xfId="17258"/>
    <cellStyle name="Heading 4 2 4 3" xfId="17259"/>
    <cellStyle name="Heading 4 2 5" xfId="17260"/>
    <cellStyle name="Heading 4 2 5 2" xfId="17261"/>
    <cellStyle name="Heading 4 2 5 3" xfId="17262"/>
    <cellStyle name="Heading 4 2 6" xfId="17263"/>
    <cellStyle name="Heading 4 2 6 2" xfId="17264"/>
    <cellStyle name="Heading 4 2 6 3" xfId="17265"/>
    <cellStyle name="Heading 4 2 7" xfId="17266"/>
    <cellStyle name="Heading 4 2 7 2" xfId="17267"/>
    <cellStyle name="Heading 4 2 7 3" xfId="17268"/>
    <cellStyle name="Heading 4 2 8" xfId="17269"/>
    <cellStyle name="Heading 4 2 8 2" xfId="17270"/>
    <cellStyle name="Heading 4 2 8 3" xfId="17271"/>
    <cellStyle name="Heading 4 2 9" xfId="17272"/>
    <cellStyle name="Heading 4 20" xfId="17273"/>
    <cellStyle name="Heading 4 21" xfId="17274"/>
    <cellStyle name="Heading 4 22" xfId="17275"/>
    <cellStyle name="Heading 4 23" xfId="17276"/>
    <cellStyle name="Heading 4 24" xfId="17277"/>
    <cellStyle name="Heading 4 25" xfId="17278"/>
    <cellStyle name="Heading 4 26" xfId="17279"/>
    <cellStyle name="Heading 4 27" xfId="17280"/>
    <cellStyle name="Heading 4 28" xfId="17281"/>
    <cellStyle name="Heading 4 29" xfId="17282"/>
    <cellStyle name="Heading 4 3" xfId="17283"/>
    <cellStyle name="Heading 4 3 2" xfId="17284"/>
    <cellStyle name="Heading 4 3 2 2" xfId="17285"/>
    <cellStyle name="Heading 4 3 3" xfId="17286"/>
    <cellStyle name="Heading 4 3 4" xfId="17287"/>
    <cellStyle name="Heading 4 30" xfId="17288"/>
    <cellStyle name="Heading 4 4" xfId="17289"/>
    <cellStyle name="Heading 4 4 2" xfId="17290"/>
    <cellStyle name="Heading 4 4 2 2" xfId="17291"/>
    <cellStyle name="Heading 4 4 3" xfId="17292"/>
    <cellStyle name="Heading 4 4 4" xfId="17293"/>
    <cellStyle name="Heading 4 5" xfId="17294"/>
    <cellStyle name="Heading 4 5 2" xfId="17295"/>
    <cellStyle name="Heading 4 5 2 2" xfId="17296"/>
    <cellStyle name="Heading 4 5 3" xfId="17297"/>
    <cellStyle name="Heading 4 5 4" xfId="17298"/>
    <cellStyle name="Heading 4 6" xfId="17299"/>
    <cellStyle name="Heading 4 6 2" xfId="17300"/>
    <cellStyle name="Heading 4 6 2 2" xfId="17301"/>
    <cellStyle name="Heading 4 6 3" xfId="17302"/>
    <cellStyle name="Heading 4 6 3 2" xfId="17303"/>
    <cellStyle name="Heading 4 6 4" xfId="17304"/>
    <cellStyle name="Heading 4 6 5" xfId="17305"/>
    <cellStyle name="Heading 4 6 6" xfId="17306"/>
    <cellStyle name="Heading 4 7" xfId="17307"/>
    <cellStyle name="Heading 4 7 10" xfId="17308"/>
    <cellStyle name="Heading 4 7 10 2" xfId="17309"/>
    <cellStyle name="Heading 4 7 11" xfId="17310"/>
    <cellStyle name="Heading 4 7 11 2" xfId="17311"/>
    <cellStyle name="Heading 4 7 12" xfId="17312"/>
    <cellStyle name="Heading 4 7 13" xfId="17313"/>
    <cellStyle name="Heading 4 7 2" xfId="17314"/>
    <cellStyle name="Heading 4 7 2 2" xfId="17315"/>
    <cellStyle name="Heading 4 7 3" xfId="17316"/>
    <cellStyle name="Heading 4 7 3 2" xfId="17317"/>
    <cellStyle name="Heading 4 7 4" xfId="17318"/>
    <cellStyle name="Heading 4 7 4 2" xfId="17319"/>
    <cellStyle name="Heading 4 7 5" xfId="17320"/>
    <cellStyle name="Heading 4 7 5 2" xfId="17321"/>
    <cellStyle name="Heading 4 7 6" xfId="17322"/>
    <cellStyle name="Heading 4 7 6 2" xfId="17323"/>
    <cellStyle name="Heading 4 7 7" xfId="17324"/>
    <cellStyle name="Heading 4 7 7 2" xfId="17325"/>
    <cellStyle name="Heading 4 7 8" xfId="17326"/>
    <cellStyle name="Heading 4 7 8 2" xfId="17327"/>
    <cellStyle name="Heading 4 7 9" xfId="17328"/>
    <cellStyle name="Heading 4 7 9 2" xfId="17329"/>
    <cellStyle name="Heading 4 8" xfId="17330"/>
    <cellStyle name="Heading 4 8 2" xfId="17331"/>
    <cellStyle name="Heading 4 8 3" xfId="17332"/>
    <cellStyle name="Heading 4 9" xfId="17333"/>
    <cellStyle name="Heading 4 9 2" xfId="17334"/>
    <cellStyle name="Heading 4 9 3" xfId="17335"/>
    <cellStyle name="Hyperlink 2" xfId="12"/>
    <cellStyle name="Hyperlink 2 2" xfId="22"/>
    <cellStyle name="Hyperlink 2 3" xfId="67"/>
    <cellStyle name="Hyperlink 3" xfId="23"/>
    <cellStyle name="Hyperlink 4" xfId="233"/>
    <cellStyle name="Hyperlink 5" xfId="55546"/>
    <cellStyle name="Hyperlink 6" xfId="11"/>
    <cellStyle name="Input" xfId="2" builtinId="20"/>
    <cellStyle name="Input 10" xfId="17336"/>
    <cellStyle name="Input 10 10" xfId="17337"/>
    <cellStyle name="Input 10 10 2" xfId="17338"/>
    <cellStyle name="Input 10 10 2 2" xfId="17339"/>
    <cellStyle name="Input 10 10 2 3" xfId="17340"/>
    <cellStyle name="Input 10 10 3" xfId="17341"/>
    <cellStyle name="Input 10 10 4" xfId="17342"/>
    <cellStyle name="Input 10 10 5" xfId="17343"/>
    <cellStyle name="Input 10 11" xfId="17344"/>
    <cellStyle name="Input 10 11 2" xfId="17345"/>
    <cellStyle name="Input 10 11 2 2" xfId="17346"/>
    <cellStyle name="Input 10 11 2 3" xfId="17347"/>
    <cellStyle name="Input 10 11 3" xfId="17348"/>
    <cellStyle name="Input 10 11 4" xfId="17349"/>
    <cellStyle name="Input 10 11 5" xfId="17350"/>
    <cellStyle name="Input 10 12" xfId="17351"/>
    <cellStyle name="Input 10 12 2" xfId="17352"/>
    <cellStyle name="Input 10 12 2 2" xfId="17353"/>
    <cellStyle name="Input 10 12 2 3" xfId="17354"/>
    <cellStyle name="Input 10 12 3" xfId="17355"/>
    <cellStyle name="Input 10 12 4" xfId="17356"/>
    <cellStyle name="Input 10 12 5" xfId="17357"/>
    <cellStyle name="Input 10 13" xfId="17358"/>
    <cellStyle name="Input 10 13 2" xfId="17359"/>
    <cellStyle name="Input 10 13 2 2" xfId="17360"/>
    <cellStyle name="Input 10 13 2 3" xfId="17361"/>
    <cellStyle name="Input 10 13 3" xfId="17362"/>
    <cellStyle name="Input 10 13 4" xfId="17363"/>
    <cellStyle name="Input 10 13 5" xfId="17364"/>
    <cellStyle name="Input 10 14" xfId="17365"/>
    <cellStyle name="Input 10 14 2" xfId="17366"/>
    <cellStyle name="Input 10 14 2 2" xfId="17367"/>
    <cellStyle name="Input 10 14 2 3" xfId="17368"/>
    <cellStyle name="Input 10 14 3" xfId="17369"/>
    <cellStyle name="Input 10 14 4" xfId="17370"/>
    <cellStyle name="Input 10 14 5" xfId="17371"/>
    <cellStyle name="Input 10 15" xfId="17372"/>
    <cellStyle name="Input 10 15 2" xfId="17373"/>
    <cellStyle name="Input 10 15 2 2" xfId="17374"/>
    <cellStyle name="Input 10 15 2 3" xfId="17375"/>
    <cellStyle name="Input 10 15 3" xfId="17376"/>
    <cellStyle name="Input 10 15 4" xfId="17377"/>
    <cellStyle name="Input 10 15 5" xfId="17378"/>
    <cellStyle name="Input 10 16" xfId="17379"/>
    <cellStyle name="Input 10 16 2" xfId="17380"/>
    <cellStyle name="Input 10 16 2 2" xfId="17381"/>
    <cellStyle name="Input 10 16 2 3" xfId="17382"/>
    <cellStyle name="Input 10 16 3" xfId="17383"/>
    <cellStyle name="Input 10 16 4" xfId="17384"/>
    <cellStyle name="Input 10 16 5" xfId="17385"/>
    <cellStyle name="Input 10 17" xfId="17386"/>
    <cellStyle name="Input 10 17 2" xfId="17387"/>
    <cellStyle name="Input 10 17 2 2" xfId="17388"/>
    <cellStyle name="Input 10 17 2 3" xfId="17389"/>
    <cellStyle name="Input 10 17 3" xfId="17390"/>
    <cellStyle name="Input 10 17 4" xfId="17391"/>
    <cellStyle name="Input 10 17 5" xfId="17392"/>
    <cellStyle name="Input 10 18" xfId="17393"/>
    <cellStyle name="Input 10 18 2" xfId="17394"/>
    <cellStyle name="Input 10 18 2 2" xfId="17395"/>
    <cellStyle name="Input 10 18 2 3" xfId="17396"/>
    <cellStyle name="Input 10 18 3" xfId="17397"/>
    <cellStyle name="Input 10 18 4" xfId="17398"/>
    <cellStyle name="Input 10 18 5" xfId="17399"/>
    <cellStyle name="Input 10 19" xfId="17400"/>
    <cellStyle name="Input 10 19 2" xfId="17401"/>
    <cellStyle name="Input 10 19 2 2" xfId="17402"/>
    <cellStyle name="Input 10 19 2 3" xfId="17403"/>
    <cellStyle name="Input 10 19 3" xfId="17404"/>
    <cellStyle name="Input 10 19 4" xfId="17405"/>
    <cellStyle name="Input 10 19 5" xfId="17406"/>
    <cellStyle name="Input 10 2" xfId="17407"/>
    <cellStyle name="Input 10 2 2" xfId="17408"/>
    <cellStyle name="Input 10 2 2 2" xfId="17409"/>
    <cellStyle name="Input 10 2 2 3" xfId="17410"/>
    <cellStyle name="Input 10 2 3" xfId="17411"/>
    <cellStyle name="Input 10 2 4" xfId="17412"/>
    <cellStyle name="Input 10 2 5" xfId="17413"/>
    <cellStyle name="Input 10 20" xfId="17414"/>
    <cellStyle name="Input 10 20 2" xfId="17415"/>
    <cellStyle name="Input 10 20 2 2" xfId="17416"/>
    <cellStyle name="Input 10 20 2 3" xfId="17417"/>
    <cellStyle name="Input 10 20 3" xfId="17418"/>
    <cellStyle name="Input 10 20 4" xfId="17419"/>
    <cellStyle name="Input 10 20 5" xfId="17420"/>
    <cellStyle name="Input 10 21" xfId="17421"/>
    <cellStyle name="Input 10 22" xfId="17422"/>
    <cellStyle name="Input 10 23" xfId="17423"/>
    <cellStyle name="Input 10 3" xfId="17424"/>
    <cellStyle name="Input 10 3 2" xfId="17425"/>
    <cellStyle name="Input 10 3 2 2" xfId="17426"/>
    <cellStyle name="Input 10 3 2 3" xfId="17427"/>
    <cellStyle name="Input 10 3 3" xfId="17428"/>
    <cellStyle name="Input 10 3 4" xfId="17429"/>
    <cellStyle name="Input 10 3 5" xfId="17430"/>
    <cellStyle name="Input 10 4" xfId="17431"/>
    <cellStyle name="Input 10 4 2" xfId="17432"/>
    <cellStyle name="Input 10 4 2 2" xfId="17433"/>
    <cellStyle name="Input 10 4 2 3" xfId="17434"/>
    <cellStyle name="Input 10 4 3" xfId="17435"/>
    <cellStyle name="Input 10 4 4" xfId="17436"/>
    <cellStyle name="Input 10 4 5" xfId="17437"/>
    <cellStyle name="Input 10 5" xfId="17438"/>
    <cellStyle name="Input 10 5 2" xfId="17439"/>
    <cellStyle name="Input 10 5 2 2" xfId="17440"/>
    <cellStyle name="Input 10 5 2 3" xfId="17441"/>
    <cellStyle name="Input 10 5 3" xfId="17442"/>
    <cellStyle name="Input 10 5 4" xfId="17443"/>
    <cellStyle name="Input 10 5 5" xfId="17444"/>
    <cellStyle name="Input 10 6" xfId="17445"/>
    <cellStyle name="Input 10 6 2" xfId="17446"/>
    <cellStyle name="Input 10 6 2 2" xfId="17447"/>
    <cellStyle name="Input 10 6 2 3" xfId="17448"/>
    <cellStyle name="Input 10 6 3" xfId="17449"/>
    <cellStyle name="Input 10 6 4" xfId="17450"/>
    <cellStyle name="Input 10 6 5" xfId="17451"/>
    <cellStyle name="Input 10 7" xfId="17452"/>
    <cellStyle name="Input 10 7 2" xfId="17453"/>
    <cellStyle name="Input 10 7 2 2" xfId="17454"/>
    <cellStyle name="Input 10 7 2 3" xfId="17455"/>
    <cellStyle name="Input 10 7 3" xfId="17456"/>
    <cellStyle name="Input 10 7 4" xfId="17457"/>
    <cellStyle name="Input 10 7 5" xfId="17458"/>
    <cellStyle name="Input 10 8" xfId="17459"/>
    <cellStyle name="Input 10 8 2" xfId="17460"/>
    <cellStyle name="Input 10 8 2 2" xfId="17461"/>
    <cellStyle name="Input 10 8 2 3" xfId="17462"/>
    <cellStyle name="Input 10 8 3" xfId="17463"/>
    <cellStyle name="Input 10 8 4" xfId="17464"/>
    <cellStyle name="Input 10 8 5" xfId="17465"/>
    <cellStyle name="Input 10 9" xfId="17466"/>
    <cellStyle name="Input 10 9 2" xfId="17467"/>
    <cellStyle name="Input 10 9 2 2" xfId="17468"/>
    <cellStyle name="Input 10 9 2 3" xfId="17469"/>
    <cellStyle name="Input 10 9 3" xfId="17470"/>
    <cellStyle name="Input 10 9 4" xfId="17471"/>
    <cellStyle name="Input 10 9 5" xfId="17472"/>
    <cellStyle name="Input 11" xfId="17473"/>
    <cellStyle name="Input 11 10" xfId="17474"/>
    <cellStyle name="Input 11 10 2" xfId="17475"/>
    <cellStyle name="Input 11 10 2 2" xfId="17476"/>
    <cellStyle name="Input 11 10 2 3" xfId="17477"/>
    <cellStyle name="Input 11 10 3" xfId="17478"/>
    <cellStyle name="Input 11 10 4" xfId="17479"/>
    <cellStyle name="Input 11 10 5" xfId="17480"/>
    <cellStyle name="Input 11 11" xfId="17481"/>
    <cellStyle name="Input 11 11 2" xfId="17482"/>
    <cellStyle name="Input 11 11 2 2" xfId="17483"/>
    <cellStyle name="Input 11 11 2 3" xfId="17484"/>
    <cellStyle name="Input 11 11 3" xfId="17485"/>
    <cellStyle name="Input 11 11 4" xfId="17486"/>
    <cellStyle name="Input 11 11 5" xfId="17487"/>
    <cellStyle name="Input 11 12" xfId="17488"/>
    <cellStyle name="Input 11 12 2" xfId="17489"/>
    <cellStyle name="Input 11 12 2 2" xfId="17490"/>
    <cellStyle name="Input 11 12 2 3" xfId="17491"/>
    <cellStyle name="Input 11 12 3" xfId="17492"/>
    <cellStyle name="Input 11 12 4" xfId="17493"/>
    <cellStyle name="Input 11 12 5" xfId="17494"/>
    <cellStyle name="Input 11 13" xfId="17495"/>
    <cellStyle name="Input 11 13 2" xfId="17496"/>
    <cellStyle name="Input 11 13 2 2" xfId="17497"/>
    <cellStyle name="Input 11 13 2 3" xfId="17498"/>
    <cellStyle name="Input 11 13 3" xfId="17499"/>
    <cellStyle name="Input 11 13 4" xfId="17500"/>
    <cellStyle name="Input 11 13 5" xfId="17501"/>
    <cellStyle name="Input 11 14" xfId="17502"/>
    <cellStyle name="Input 11 14 2" xfId="17503"/>
    <cellStyle name="Input 11 14 2 2" xfId="17504"/>
    <cellStyle name="Input 11 14 2 3" xfId="17505"/>
    <cellStyle name="Input 11 14 3" xfId="17506"/>
    <cellStyle name="Input 11 14 4" xfId="17507"/>
    <cellStyle name="Input 11 14 5" xfId="17508"/>
    <cellStyle name="Input 11 15" xfId="17509"/>
    <cellStyle name="Input 11 15 2" xfId="17510"/>
    <cellStyle name="Input 11 15 2 2" xfId="17511"/>
    <cellStyle name="Input 11 15 2 3" xfId="17512"/>
    <cellStyle name="Input 11 15 3" xfId="17513"/>
    <cellStyle name="Input 11 15 4" xfId="17514"/>
    <cellStyle name="Input 11 15 5" xfId="17515"/>
    <cellStyle name="Input 11 16" xfId="17516"/>
    <cellStyle name="Input 11 16 2" xfId="17517"/>
    <cellStyle name="Input 11 16 2 2" xfId="17518"/>
    <cellStyle name="Input 11 16 2 3" xfId="17519"/>
    <cellStyle name="Input 11 16 3" xfId="17520"/>
    <cellStyle name="Input 11 16 4" xfId="17521"/>
    <cellStyle name="Input 11 16 5" xfId="17522"/>
    <cellStyle name="Input 11 17" xfId="17523"/>
    <cellStyle name="Input 11 17 2" xfId="17524"/>
    <cellStyle name="Input 11 17 2 2" xfId="17525"/>
    <cellStyle name="Input 11 17 2 3" xfId="17526"/>
    <cellStyle name="Input 11 17 3" xfId="17527"/>
    <cellStyle name="Input 11 17 4" xfId="17528"/>
    <cellStyle name="Input 11 17 5" xfId="17529"/>
    <cellStyle name="Input 11 18" xfId="17530"/>
    <cellStyle name="Input 11 18 2" xfId="17531"/>
    <cellStyle name="Input 11 18 2 2" xfId="17532"/>
    <cellStyle name="Input 11 18 2 3" xfId="17533"/>
    <cellStyle name="Input 11 18 3" xfId="17534"/>
    <cellStyle name="Input 11 18 4" xfId="17535"/>
    <cellStyle name="Input 11 18 5" xfId="17536"/>
    <cellStyle name="Input 11 19" xfId="17537"/>
    <cellStyle name="Input 11 19 2" xfId="17538"/>
    <cellStyle name="Input 11 19 2 2" xfId="17539"/>
    <cellStyle name="Input 11 19 2 3" xfId="17540"/>
    <cellStyle name="Input 11 19 3" xfId="17541"/>
    <cellStyle name="Input 11 19 4" xfId="17542"/>
    <cellStyle name="Input 11 19 5" xfId="17543"/>
    <cellStyle name="Input 11 2" xfId="17544"/>
    <cellStyle name="Input 11 2 2" xfId="17545"/>
    <cellStyle name="Input 11 2 2 2" xfId="17546"/>
    <cellStyle name="Input 11 2 2 3" xfId="17547"/>
    <cellStyle name="Input 11 2 3" xfId="17548"/>
    <cellStyle name="Input 11 2 4" xfId="17549"/>
    <cellStyle name="Input 11 2 5" xfId="17550"/>
    <cellStyle name="Input 11 20" xfId="17551"/>
    <cellStyle name="Input 11 20 2" xfId="17552"/>
    <cellStyle name="Input 11 20 2 2" xfId="17553"/>
    <cellStyle name="Input 11 20 2 3" xfId="17554"/>
    <cellStyle name="Input 11 20 3" xfId="17555"/>
    <cellStyle name="Input 11 20 4" xfId="17556"/>
    <cellStyle name="Input 11 20 5" xfId="17557"/>
    <cellStyle name="Input 11 21" xfId="17558"/>
    <cellStyle name="Input 11 22" xfId="17559"/>
    <cellStyle name="Input 11 23" xfId="17560"/>
    <cellStyle name="Input 11 3" xfId="17561"/>
    <cellStyle name="Input 11 3 2" xfId="17562"/>
    <cellStyle name="Input 11 3 2 2" xfId="17563"/>
    <cellStyle name="Input 11 3 2 3" xfId="17564"/>
    <cellStyle name="Input 11 3 3" xfId="17565"/>
    <cellStyle name="Input 11 3 4" xfId="17566"/>
    <cellStyle name="Input 11 3 5" xfId="17567"/>
    <cellStyle name="Input 11 4" xfId="17568"/>
    <cellStyle name="Input 11 4 2" xfId="17569"/>
    <cellStyle name="Input 11 4 2 2" xfId="17570"/>
    <cellStyle name="Input 11 4 2 3" xfId="17571"/>
    <cellStyle name="Input 11 4 3" xfId="17572"/>
    <cellStyle name="Input 11 4 4" xfId="17573"/>
    <cellStyle name="Input 11 4 5" xfId="17574"/>
    <cellStyle name="Input 11 5" xfId="17575"/>
    <cellStyle name="Input 11 5 2" xfId="17576"/>
    <cellStyle name="Input 11 5 2 2" xfId="17577"/>
    <cellStyle name="Input 11 5 2 3" xfId="17578"/>
    <cellStyle name="Input 11 5 3" xfId="17579"/>
    <cellStyle name="Input 11 5 4" xfId="17580"/>
    <cellStyle name="Input 11 5 5" xfId="17581"/>
    <cellStyle name="Input 11 6" xfId="17582"/>
    <cellStyle name="Input 11 6 2" xfId="17583"/>
    <cellStyle name="Input 11 6 2 2" xfId="17584"/>
    <cellStyle name="Input 11 6 2 3" xfId="17585"/>
    <cellStyle name="Input 11 6 3" xfId="17586"/>
    <cellStyle name="Input 11 6 4" xfId="17587"/>
    <cellStyle name="Input 11 6 5" xfId="17588"/>
    <cellStyle name="Input 11 7" xfId="17589"/>
    <cellStyle name="Input 11 7 2" xfId="17590"/>
    <cellStyle name="Input 11 7 2 2" xfId="17591"/>
    <cellStyle name="Input 11 7 2 3" xfId="17592"/>
    <cellStyle name="Input 11 7 3" xfId="17593"/>
    <cellStyle name="Input 11 7 4" xfId="17594"/>
    <cellStyle name="Input 11 7 5" xfId="17595"/>
    <cellStyle name="Input 11 8" xfId="17596"/>
    <cellStyle name="Input 11 8 2" xfId="17597"/>
    <cellStyle name="Input 11 8 2 2" xfId="17598"/>
    <cellStyle name="Input 11 8 2 3" xfId="17599"/>
    <cellStyle name="Input 11 8 3" xfId="17600"/>
    <cellStyle name="Input 11 8 4" xfId="17601"/>
    <cellStyle name="Input 11 8 5" xfId="17602"/>
    <cellStyle name="Input 11 9" xfId="17603"/>
    <cellStyle name="Input 11 9 2" xfId="17604"/>
    <cellStyle name="Input 11 9 2 2" xfId="17605"/>
    <cellStyle name="Input 11 9 2 3" xfId="17606"/>
    <cellStyle name="Input 11 9 3" xfId="17607"/>
    <cellStyle name="Input 11 9 4" xfId="17608"/>
    <cellStyle name="Input 11 9 5" xfId="17609"/>
    <cellStyle name="Input 12" xfId="17610"/>
    <cellStyle name="Input 12 10" xfId="17611"/>
    <cellStyle name="Input 12 10 10" xfId="17612"/>
    <cellStyle name="Input 12 10 10 2" xfId="17613"/>
    <cellStyle name="Input 12 10 10 2 2" xfId="17614"/>
    <cellStyle name="Input 12 10 10 2 3" xfId="17615"/>
    <cellStyle name="Input 12 10 10 3" xfId="17616"/>
    <cellStyle name="Input 12 10 10 4" xfId="17617"/>
    <cellStyle name="Input 12 10 10 5" xfId="17618"/>
    <cellStyle name="Input 12 10 11" xfId="17619"/>
    <cellStyle name="Input 12 10 11 2" xfId="17620"/>
    <cellStyle name="Input 12 10 11 2 2" xfId="17621"/>
    <cellStyle name="Input 12 10 11 2 3" xfId="17622"/>
    <cellStyle name="Input 12 10 11 3" xfId="17623"/>
    <cellStyle name="Input 12 10 11 4" xfId="17624"/>
    <cellStyle name="Input 12 10 11 5" xfId="17625"/>
    <cellStyle name="Input 12 10 12" xfId="17626"/>
    <cellStyle name="Input 12 10 12 2" xfId="17627"/>
    <cellStyle name="Input 12 10 12 2 2" xfId="17628"/>
    <cellStyle name="Input 12 10 12 2 3" xfId="17629"/>
    <cellStyle name="Input 12 10 12 3" xfId="17630"/>
    <cellStyle name="Input 12 10 12 4" xfId="17631"/>
    <cellStyle name="Input 12 10 12 5" xfId="17632"/>
    <cellStyle name="Input 12 10 13" xfId="17633"/>
    <cellStyle name="Input 12 10 13 2" xfId="17634"/>
    <cellStyle name="Input 12 10 13 2 2" xfId="17635"/>
    <cellStyle name="Input 12 10 13 2 3" xfId="17636"/>
    <cellStyle name="Input 12 10 13 3" xfId="17637"/>
    <cellStyle name="Input 12 10 13 4" xfId="17638"/>
    <cellStyle name="Input 12 10 13 5" xfId="17639"/>
    <cellStyle name="Input 12 10 14" xfId="17640"/>
    <cellStyle name="Input 12 10 14 2" xfId="17641"/>
    <cellStyle name="Input 12 10 14 2 2" xfId="17642"/>
    <cellStyle name="Input 12 10 14 2 3" xfId="17643"/>
    <cellStyle name="Input 12 10 14 3" xfId="17644"/>
    <cellStyle name="Input 12 10 14 4" xfId="17645"/>
    <cellStyle name="Input 12 10 14 5" xfId="17646"/>
    <cellStyle name="Input 12 10 15" xfId="17647"/>
    <cellStyle name="Input 12 10 15 2" xfId="17648"/>
    <cellStyle name="Input 12 10 15 2 2" xfId="17649"/>
    <cellStyle name="Input 12 10 15 2 3" xfId="17650"/>
    <cellStyle name="Input 12 10 15 3" xfId="17651"/>
    <cellStyle name="Input 12 10 15 4" xfId="17652"/>
    <cellStyle name="Input 12 10 15 5" xfId="17653"/>
    <cellStyle name="Input 12 10 16" xfId="17654"/>
    <cellStyle name="Input 12 10 16 2" xfId="17655"/>
    <cellStyle name="Input 12 10 16 2 2" xfId="17656"/>
    <cellStyle name="Input 12 10 16 2 3" xfId="17657"/>
    <cellStyle name="Input 12 10 16 3" xfId="17658"/>
    <cellStyle name="Input 12 10 16 4" xfId="17659"/>
    <cellStyle name="Input 12 10 16 5" xfId="17660"/>
    <cellStyle name="Input 12 10 17" xfId="17661"/>
    <cellStyle name="Input 12 10 17 2" xfId="17662"/>
    <cellStyle name="Input 12 10 17 2 2" xfId="17663"/>
    <cellStyle name="Input 12 10 17 2 3" xfId="17664"/>
    <cellStyle name="Input 12 10 17 3" xfId="17665"/>
    <cellStyle name="Input 12 10 17 4" xfId="17666"/>
    <cellStyle name="Input 12 10 17 5" xfId="17667"/>
    <cellStyle name="Input 12 10 18" xfId="17668"/>
    <cellStyle name="Input 12 10 18 2" xfId="17669"/>
    <cellStyle name="Input 12 10 18 2 2" xfId="17670"/>
    <cellStyle name="Input 12 10 18 2 3" xfId="17671"/>
    <cellStyle name="Input 12 10 18 3" xfId="17672"/>
    <cellStyle name="Input 12 10 18 4" xfId="17673"/>
    <cellStyle name="Input 12 10 18 5" xfId="17674"/>
    <cellStyle name="Input 12 10 19" xfId="17675"/>
    <cellStyle name="Input 12 10 19 2" xfId="17676"/>
    <cellStyle name="Input 12 10 19 2 2" xfId="17677"/>
    <cellStyle name="Input 12 10 19 2 3" xfId="17678"/>
    <cellStyle name="Input 12 10 19 3" xfId="17679"/>
    <cellStyle name="Input 12 10 19 4" xfId="17680"/>
    <cellStyle name="Input 12 10 19 5" xfId="17681"/>
    <cellStyle name="Input 12 10 2" xfId="17682"/>
    <cellStyle name="Input 12 10 2 2" xfId="17683"/>
    <cellStyle name="Input 12 10 2 2 2" xfId="17684"/>
    <cellStyle name="Input 12 10 2 2 3" xfId="17685"/>
    <cellStyle name="Input 12 10 2 3" xfId="17686"/>
    <cellStyle name="Input 12 10 2 4" xfId="17687"/>
    <cellStyle name="Input 12 10 2 5" xfId="17688"/>
    <cellStyle name="Input 12 10 20" xfId="17689"/>
    <cellStyle name="Input 12 10 20 2" xfId="17690"/>
    <cellStyle name="Input 12 10 20 2 2" xfId="17691"/>
    <cellStyle name="Input 12 10 20 2 3" xfId="17692"/>
    <cellStyle name="Input 12 10 20 3" xfId="17693"/>
    <cellStyle name="Input 12 10 20 4" xfId="17694"/>
    <cellStyle name="Input 12 10 20 5" xfId="17695"/>
    <cellStyle name="Input 12 10 21" xfId="17696"/>
    <cellStyle name="Input 12 10 22" xfId="17697"/>
    <cellStyle name="Input 12 10 3" xfId="17698"/>
    <cellStyle name="Input 12 10 3 2" xfId="17699"/>
    <cellStyle name="Input 12 10 3 2 2" xfId="17700"/>
    <cellStyle name="Input 12 10 3 2 3" xfId="17701"/>
    <cellStyle name="Input 12 10 3 3" xfId="17702"/>
    <cellStyle name="Input 12 10 3 4" xfId="17703"/>
    <cellStyle name="Input 12 10 3 5" xfId="17704"/>
    <cellStyle name="Input 12 10 4" xfId="17705"/>
    <cellStyle name="Input 12 10 4 2" xfId="17706"/>
    <cellStyle name="Input 12 10 4 2 2" xfId="17707"/>
    <cellStyle name="Input 12 10 4 2 3" xfId="17708"/>
    <cellStyle name="Input 12 10 4 3" xfId="17709"/>
    <cellStyle name="Input 12 10 4 4" xfId="17710"/>
    <cellStyle name="Input 12 10 4 5" xfId="17711"/>
    <cellStyle name="Input 12 10 5" xfId="17712"/>
    <cellStyle name="Input 12 10 5 2" xfId="17713"/>
    <cellStyle name="Input 12 10 5 2 2" xfId="17714"/>
    <cellStyle name="Input 12 10 5 2 3" xfId="17715"/>
    <cellStyle name="Input 12 10 5 3" xfId="17716"/>
    <cellStyle name="Input 12 10 5 4" xfId="17717"/>
    <cellStyle name="Input 12 10 5 5" xfId="17718"/>
    <cellStyle name="Input 12 10 6" xfId="17719"/>
    <cellStyle name="Input 12 10 6 2" xfId="17720"/>
    <cellStyle name="Input 12 10 6 2 2" xfId="17721"/>
    <cellStyle name="Input 12 10 6 2 3" xfId="17722"/>
    <cellStyle name="Input 12 10 6 3" xfId="17723"/>
    <cellStyle name="Input 12 10 6 4" xfId="17724"/>
    <cellStyle name="Input 12 10 6 5" xfId="17725"/>
    <cellStyle name="Input 12 10 7" xfId="17726"/>
    <cellStyle name="Input 12 10 7 2" xfId="17727"/>
    <cellStyle name="Input 12 10 7 2 2" xfId="17728"/>
    <cellStyle name="Input 12 10 7 2 3" xfId="17729"/>
    <cellStyle name="Input 12 10 7 3" xfId="17730"/>
    <cellStyle name="Input 12 10 7 4" xfId="17731"/>
    <cellStyle name="Input 12 10 7 5" xfId="17732"/>
    <cellStyle name="Input 12 10 8" xfId="17733"/>
    <cellStyle name="Input 12 10 8 2" xfId="17734"/>
    <cellStyle name="Input 12 10 8 2 2" xfId="17735"/>
    <cellStyle name="Input 12 10 8 2 3" xfId="17736"/>
    <cellStyle name="Input 12 10 8 3" xfId="17737"/>
    <cellStyle name="Input 12 10 8 4" xfId="17738"/>
    <cellStyle name="Input 12 10 8 5" xfId="17739"/>
    <cellStyle name="Input 12 10 9" xfId="17740"/>
    <cellStyle name="Input 12 10 9 2" xfId="17741"/>
    <cellStyle name="Input 12 10 9 2 2" xfId="17742"/>
    <cellStyle name="Input 12 10 9 2 3" xfId="17743"/>
    <cellStyle name="Input 12 10 9 3" xfId="17744"/>
    <cellStyle name="Input 12 10 9 4" xfId="17745"/>
    <cellStyle name="Input 12 10 9 5" xfId="17746"/>
    <cellStyle name="Input 12 11" xfId="17747"/>
    <cellStyle name="Input 12 11 10" xfId="17748"/>
    <cellStyle name="Input 12 11 10 2" xfId="17749"/>
    <cellStyle name="Input 12 11 10 2 2" xfId="17750"/>
    <cellStyle name="Input 12 11 10 2 3" xfId="17751"/>
    <cellStyle name="Input 12 11 10 3" xfId="17752"/>
    <cellStyle name="Input 12 11 10 4" xfId="17753"/>
    <cellStyle name="Input 12 11 10 5" xfId="17754"/>
    <cellStyle name="Input 12 11 11" xfId="17755"/>
    <cellStyle name="Input 12 11 11 2" xfId="17756"/>
    <cellStyle name="Input 12 11 11 2 2" xfId="17757"/>
    <cellStyle name="Input 12 11 11 2 3" xfId="17758"/>
    <cellStyle name="Input 12 11 11 3" xfId="17759"/>
    <cellStyle name="Input 12 11 11 4" xfId="17760"/>
    <cellStyle name="Input 12 11 11 5" xfId="17761"/>
    <cellStyle name="Input 12 11 12" xfId="17762"/>
    <cellStyle name="Input 12 11 12 2" xfId="17763"/>
    <cellStyle name="Input 12 11 12 2 2" xfId="17764"/>
    <cellStyle name="Input 12 11 12 2 3" xfId="17765"/>
    <cellStyle name="Input 12 11 12 3" xfId="17766"/>
    <cellStyle name="Input 12 11 12 4" xfId="17767"/>
    <cellStyle name="Input 12 11 12 5" xfId="17768"/>
    <cellStyle name="Input 12 11 13" xfId="17769"/>
    <cellStyle name="Input 12 11 13 2" xfId="17770"/>
    <cellStyle name="Input 12 11 13 2 2" xfId="17771"/>
    <cellStyle name="Input 12 11 13 2 3" xfId="17772"/>
    <cellStyle name="Input 12 11 13 3" xfId="17773"/>
    <cellStyle name="Input 12 11 13 4" xfId="17774"/>
    <cellStyle name="Input 12 11 13 5" xfId="17775"/>
    <cellStyle name="Input 12 11 14" xfId="17776"/>
    <cellStyle name="Input 12 11 14 2" xfId="17777"/>
    <cellStyle name="Input 12 11 14 2 2" xfId="17778"/>
    <cellStyle name="Input 12 11 14 2 3" xfId="17779"/>
    <cellStyle name="Input 12 11 14 3" xfId="17780"/>
    <cellStyle name="Input 12 11 14 4" xfId="17781"/>
    <cellStyle name="Input 12 11 14 5" xfId="17782"/>
    <cellStyle name="Input 12 11 15" xfId="17783"/>
    <cellStyle name="Input 12 11 15 2" xfId="17784"/>
    <cellStyle name="Input 12 11 15 2 2" xfId="17785"/>
    <cellStyle name="Input 12 11 15 2 3" xfId="17786"/>
    <cellStyle name="Input 12 11 15 3" xfId="17787"/>
    <cellStyle name="Input 12 11 15 4" xfId="17788"/>
    <cellStyle name="Input 12 11 15 5" xfId="17789"/>
    <cellStyle name="Input 12 11 16" xfId="17790"/>
    <cellStyle name="Input 12 11 16 2" xfId="17791"/>
    <cellStyle name="Input 12 11 16 2 2" xfId="17792"/>
    <cellStyle name="Input 12 11 16 2 3" xfId="17793"/>
    <cellStyle name="Input 12 11 16 3" xfId="17794"/>
    <cellStyle name="Input 12 11 16 4" xfId="17795"/>
    <cellStyle name="Input 12 11 16 5" xfId="17796"/>
    <cellStyle name="Input 12 11 17" xfId="17797"/>
    <cellStyle name="Input 12 11 17 2" xfId="17798"/>
    <cellStyle name="Input 12 11 17 2 2" xfId="17799"/>
    <cellStyle name="Input 12 11 17 2 3" xfId="17800"/>
    <cellStyle name="Input 12 11 17 3" xfId="17801"/>
    <cellStyle name="Input 12 11 17 4" xfId="17802"/>
    <cellStyle name="Input 12 11 17 5" xfId="17803"/>
    <cellStyle name="Input 12 11 18" xfId="17804"/>
    <cellStyle name="Input 12 11 18 2" xfId="17805"/>
    <cellStyle name="Input 12 11 18 2 2" xfId="17806"/>
    <cellStyle name="Input 12 11 18 2 3" xfId="17807"/>
    <cellStyle name="Input 12 11 18 3" xfId="17808"/>
    <cellStyle name="Input 12 11 18 4" xfId="17809"/>
    <cellStyle name="Input 12 11 18 5" xfId="17810"/>
    <cellStyle name="Input 12 11 19" xfId="17811"/>
    <cellStyle name="Input 12 11 19 2" xfId="17812"/>
    <cellStyle name="Input 12 11 19 2 2" xfId="17813"/>
    <cellStyle name="Input 12 11 19 2 3" xfId="17814"/>
    <cellStyle name="Input 12 11 19 3" xfId="17815"/>
    <cellStyle name="Input 12 11 19 4" xfId="17816"/>
    <cellStyle name="Input 12 11 19 5" xfId="17817"/>
    <cellStyle name="Input 12 11 2" xfId="17818"/>
    <cellStyle name="Input 12 11 2 2" xfId="17819"/>
    <cellStyle name="Input 12 11 2 2 2" xfId="17820"/>
    <cellStyle name="Input 12 11 2 2 3" xfId="17821"/>
    <cellStyle name="Input 12 11 2 3" xfId="17822"/>
    <cellStyle name="Input 12 11 2 4" xfId="17823"/>
    <cellStyle name="Input 12 11 2 5" xfId="17824"/>
    <cellStyle name="Input 12 11 20" xfId="17825"/>
    <cellStyle name="Input 12 11 20 2" xfId="17826"/>
    <cellStyle name="Input 12 11 20 2 2" xfId="17827"/>
    <cellStyle name="Input 12 11 20 2 3" xfId="17828"/>
    <cellStyle name="Input 12 11 20 3" xfId="17829"/>
    <cellStyle name="Input 12 11 20 4" xfId="17830"/>
    <cellStyle name="Input 12 11 20 5" xfId="17831"/>
    <cellStyle name="Input 12 11 21" xfId="17832"/>
    <cellStyle name="Input 12 11 22" xfId="17833"/>
    <cellStyle name="Input 12 11 3" xfId="17834"/>
    <cellStyle name="Input 12 11 3 2" xfId="17835"/>
    <cellStyle name="Input 12 11 3 2 2" xfId="17836"/>
    <cellStyle name="Input 12 11 3 2 3" xfId="17837"/>
    <cellStyle name="Input 12 11 3 3" xfId="17838"/>
    <cellStyle name="Input 12 11 3 4" xfId="17839"/>
    <cellStyle name="Input 12 11 3 5" xfId="17840"/>
    <cellStyle name="Input 12 11 4" xfId="17841"/>
    <cellStyle name="Input 12 11 4 2" xfId="17842"/>
    <cellStyle name="Input 12 11 4 2 2" xfId="17843"/>
    <cellStyle name="Input 12 11 4 2 3" xfId="17844"/>
    <cellStyle name="Input 12 11 4 3" xfId="17845"/>
    <cellStyle name="Input 12 11 4 4" xfId="17846"/>
    <cellStyle name="Input 12 11 4 5" xfId="17847"/>
    <cellStyle name="Input 12 11 5" xfId="17848"/>
    <cellStyle name="Input 12 11 5 2" xfId="17849"/>
    <cellStyle name="Input 12 11 5 2 2" xfId="17850"/>
    <cellStyle name="Input 12 11 5 2 3" xfId="17851"/>
    <cellStyle name="Input 12 11 5 3" xfId="17852"/>
    <cellStyle name="Input 12 11 5 4" xfId="17853"/>
    <cellStyle name="Input 12 11 5 5" xfId="17854"/>
    <cellStyle name="Input 12 11 6" xfId="17855"/>
    <cellStyle name="Input 12 11 6 2" xfId="17856"/>
    <cellStyle name="Input 12 11 6 2 2" xfId="17857"/>
    <cellStyle name="Input 12 11 6 2 3" xfId="17858"/>
    <cellStyle name="Input 12 11 6 3" xfId="17859"/>
    <cellStyle name="Input 12 11 6 4" xfId="17860"/>
    <cellStyle name="Input 12 11 6 5" xfId="17861"/>
    <cellStyle name="Input 12 11 7" xfId="17862"/>
    <cellStyle name="Input 12 11 7 2" xfId="17863"/>
    <cellStyle name="Input 12 11 7 2 2" xfId="17864"/>
    <cellStyle name="Input 12 11 7 2 3" xfId="17865"/>
    <cellStyle name="Input 12 11 7 3" xfId="17866"/>
    <cellStyle name="Input 12 11 7 4" xfId="17867"/>
    <cellStyle name="Input 12 11 7 5" xfId="17868"/>
    <cellStyle name="Input 12 11 8" xfId="17869"/>
    <cellStyle name="Input 12 11 8 2" xfId="17870"/>
    <cellStyle name="Input 12 11 8 2 2" xfId="17871"/>
    <cellStyle name="Input 12 11 8 2 3" xfId="17872"/>
    <cellStyle name="Input 12 11 8 3" xfId="17873"/>
    <cellStyle name="Input 12 11 8 4" xfId="17874"/>
    <cellStyle name="Input 12 11 8 5" xfId="17875"/>
    <cellStyle name="Input 12 11 9" xfId="17876"/>
    <cellStyle name="Input 12 11 9 2" xfId="17877"/>
    <cellStyle name="Input 12 11 9 2 2" xfId="17878"/>
    <cellStyle name="Input 12 11 9 2 3" xfId="17879"/>
    <cellStyle name="Input 12 11 9 3" xfId="17880"/>
    <cellStyle name="Input 12 11 9 4" xfId="17881"/>
    <cellStyle name="Input 12 11 9 5" xfId="17882"/>
    <cellStyle name="Input 12 12" xfId="17883"/>
    <cellStyle name="Input 12 12 10" xfId="17884"/>
    <cellStyle name="Input 12 12 10 2" xfId="17885"/>
    <cellStyle name="Input 12 12 10 2 2" xfId="17886"/>
    <cellStyle name="Input 12 12 10 2 3" xfId="17887"/>
    <cellStyle name="Input 12 12 10 3" xfId="17888"/>
    <cellStyle name="Input 12 12 10 4" xfId="17889"/>
    <cellStyle name="Input 12 12 10 5" xfId="17890"/>
    <cellStyle name="Input 12 12 11" xfId="17891"/>
    <cellStyle name="Input 12 12 11 2" xfId="17892"/>
    <cellStyle name="Input 12 12 11 2 2" xfId="17893"/>
    <cellStyle name="Input 12 12 11 2 3" xfId="17894"/>
    <cellStyle name="Input 12 12 11 3" xfId="17895"/>
    <cellStyle name="Input 12 12 11 4" xfId="17896"/>
    <cellStyle name="Input 12 12 11 5" xfId="17897"/>
    <cellStyle name="Input 12 12 12" xfId="17898"/>
    <cellStyle name="Input 12 12 12 2" xfId="17899"/>
    <cellStyle name="Input 12 12 12 2 2" xfId="17900"/>
    <cellStyle name="Input 12 12 12 2 3" xfId="17901"/>
    <cellStyle name="Input 12 12 12 3" xfId="17902"/>
    <cellStyle name="Input 12 12 12 4" xfId="17903"/>
    <cellStyle name="Input 12 12 12 5" xfId="17904"/>
    <cellStyle name="Input 12 12 13" xfId="17905"/>
    <cellStyle name="Input 12 12 13 2" xfId="17906"/>
    <cellStyle name="Input 12 12 13 2 2" xfId="17907"/>
    <cellStyle name="Input 12 12 13 2 3" xfId="17908"/>
    <cellStyle name="Input 12 12 13 3" xfId="17909"/>
    <cellStyle name="Input 12 12 13 4" xfId="17910"/>
    <cellStyle name="Input 12 12 13 5" xfId="17911"/>
    <cellStyle name="Input 12 12 14" xfId="17912"/>
    <cellStyle name="Input 12 12 14 2" xfId="17913"/>
    <cellStyle name="Input 12 12 14 2 2" xfId="17914"/>
    <cellStyle name="Input 12 12 14 2 3" xfId="17915"/>
    <cellStyle name="Input 12 12 14 3" xfId="17916"/>
    <cellStyle name="Input 12 12 14 4" xfId="17917"/>
    <cellStyle name="Input 12 12 14 5" xfId="17918"/>
    <cellStyle name="Input 12 12 15" xfId="17919"/>
    <cellStyle name="Input 12 12 15 2" xfId="17920"/>
    <cellStyle name="Input 12 12 15 2 2" xfId="17921"/>
    <cellStyle name="Input 12 12 15 2 3" xfId="17922"/>
    <cellStyle name="Input 12 12 15 3" xfId="17923"/>
    <cellStyle name="Input 12 12 15 4" xfId="17924"/>
    <cellStyle name="Input 12 12 15 5" xfId="17925"/>
    <cellStyle name="Input 12 12 16" xfId="17926"/>
    <cellStyle name="Input 12 12 16 2" xfId="17927"/>
    <cellStyle name="Input 12 12 16 2 2" xfId="17928"/>
    <cellStyle name="Input 12 12 16 2 3" xfId="17929"/>
    <cellStyle name="Input 12 12 16 3" xfId="17930"/>
    <cellStyle name="Input 12 12 16 4" xfId="17931"/>
    <cellStyle name="Input 12 12 16 5" xfId="17932"/>
    <cellStyle name="Input 12 12 17" xfId="17933"/>
    <cellStyle name="Input 12 12 17 2" xfId="17934"/>
    <cellStyle name="Input 12 12 17 2 2" xfId="17935"/>
    <cellStyle name="Input 12 12 17 2 3" xfId="17936"/>
    <cellStyle name="Input 12 12 17 3" xfId="17937"/>
    <cellStyle name="Input 12 12 17 4" xfId="17938"/>
    <cellStyle name="Input 12 12 17 5" xfId="17939"/>
    <cellStyle name="Input 12 12 18" xfId="17940"/>
    <cellStyle name="Input 12 12 18 2" xfId="17941"/>
    <cellStyle name="Input 12 12 18 2 2" xfId="17942"/>
    <cellStyle name="Input 12 12 18 2 3" xfId="17943"/>
    <cellStyle name="Input 12 12 18 3" xfId="17944"/>
    <cellStyle name="Input 12 12 18 4" xfId="17945"/>
    <cellStyle name="Input 12 12 18 5" xfId="17946"/>
    <cellStyle name="Input 12 12 19" xfId="17947"/>
    <cellStyle name="Input 12 12 19 2" xfId="17948"/>
    <cellStyle name="Input 12 12 19 2 2" xfId="17949"/>
    <cellStyle name="Input 12 12 19 2 3" xfId="17950"/>
    <cellStyle name="Input 12 12 19 3" xfId="17951"/>
    <cellStyle name="Input 12 12 19 4" xfId="17952"/>
    <cellStyle name="Input 12 12 19 5" xfId="17953"/>
    <cellStyle name="Input 12 12 2" xfId="17954"/>
    <cellStyle name="Input 12 12 2 2" xfId="17955"/>
    <cellStyle name="Input 12 12 2 2 2" xfId="17956"/>
    <cellStyle name="Input 12 12 2 2 3" xfId="17957"/>
    <cellStyle name="Input 12 12 2 3" xfId="17958"/>
    <cellStyle name="Input 12 12 2 4" xfId="17959"/>
    <cellStyle name="Input 12 12 2 5" xfId="17960"/>
    <cellStyle name="Input 12 12 20" xfId="17961"/>
    <cellStyle name="Input 12 12 20 2" xfId="17962"/>
    <cellStyle name="Input 12 12 20 2 2" xfId="17963"/>
    <cellStyle name="Input 12 12 20 2 3" xfId="17964"/>
    <cellStyle name="Input 12 12 20 3" xfId="17965"/>
    <cellStyle name="Input 12 12 20 4" xfId="17966"/>
    <cellStyle name="Input 12 12 20 5" xfId="17967"/>
    <cellStyle name="Input 12 12 21" xfId="17968"/>
    <cellStyle name="Input 12 12 22" xfId="17969"/>
    <cellStyle name="Input 12 12 3" xfId="17970"/>
    <cellStyle name="Input 12 12 3 2" xfId="17971"/>
    <cellStyle name="Input 12 12 3 2 2" xfId="17972"/>
    <cellStyle name="Input 12 12 3 2 3" xfId="17973"/>
    <cellStyle name="Input 12 12 3 3" xfId="17974"/>
    <cellStyle name="Input 12 12 3 4" xfId="17975"/>
    <cellStyle name="Input 12 12 3 5" xfId="17976"/>
    <cellStyle name="Input 12 12 4" xfId="17977"/>
    <cellStyle name="Input 12 12 4 2" xfId="17978"/>
    <cellStyle name="Input 12 12 4 2 2" xfId="17979"/>
    <cellStyle name="Input 12 12 4 2 3" xfId="17980"/>
    <cellStyle name="Input 12 12 4 3" xfId="17981"/>
    <cellStyle name="Input 12 12 4 4" xfId="17982"/>
    <cellStyle name="Input 12 12 4 5" xfId="17983"/>
    <cellStyle name="Input 12 12 5" xfId="17984"/>
    <cellStyle name="Input 12 12 5 2" xfId="17985"/>
    <cellStyle name="Input 12 12 5 2 2" xfId="17986"/>
    <cellStyle name="Input 12 12 5 2 3" xfId="17987"/>
    <cellStyle name="Input 12 12 5 3" xfId="17988"/>
    <cellStyle name="Input 12 12 5 4" xfId="17989"/>
    <cellStyle name="Input 12 12 5 5" xfId="17990"/>
    <cellStyle name="Input 12 12 6" xfId="17991"/>
    <cellStyle name="Input 12 12 6 2" xfId="17992"/>
    <cellStyle name="Input 12 12 6 2 2" xfId="17993"/>
    <cellStyle name="Input 12 12 6 2 3" xfId="17994"/>
    <cellStyle name="Input 12 12 6 3" xfId="17995"/>
    <cellStyle name="Input 12 12 6 4" xfId="17996"/>
    <cellStyle name="Input 12 12 6 5" xfId="17997"/>
    <cellStyle name="Input 12 12 7" xfId="17998"/>
    <cellStyle name="Input 12 12 7 2" xfId="17999"/>
    <cellStyle name="Input 12 12 7 2 2" xfId="18000"/>
    <cellStyle name="Input 12 12 7 2 3" xfId="18001"/>
    <cellStyle name="Input 12 12 7 3" xfId="18002"/>
    <cellStyle name="Input 12 12 7 4" xfId="18003"/>
    <cellStyle name="Input 12 12 7 5" xfId="18004"/>
    <cellStyle name="Input 12 12 8" xfId="18005"/>
    <cellStyle name="Input 12 12 8 2" xfId="18006"/>
    <cellStyle name="Input 12 12 8 2 2" xfId="18007"/>
    <cellStyle name="Input 12 12 8 2 3" xfId="18008"/>
    <cellStyle name="Input 12 12 8 3" xfId="18009"/>
    <cellStyle name="Input 12 12 8 4" xfId="18010"/>
    <cellStyle name="Input 12 12 8 5" xfId="18011"/>
    <cellStyle name="Input 12 12 9" xfId="18012"/>
    <cellStyle name="Input 12 12 9 2" xfId="18013"/>
    <cellStyle name="Input 12 12 9 2 2" xfId="18014"/>
    <cellStyle name="Input 12 12 9 2 3" xfId="18015"/>
    <cellStyle name="Input 12 12 9 3" xfId="18016"/>
    <cellStyle name="Input 12 12 9 4" xfId="18017"/>
    <cellStyle name="Input 12 12 9 5" xfId="18018"/>
    <cellStyle name="Input 12 13" xfId="18019"/>
    <cellStyle name="Input 12 13 10" xfId="18020"/>
    <cellStyle name="Input 12 13 10 2" xfId="18021"/>
    <cellStyle name="Input 12 13 10 2 2" xfId="18022"/>
    <cellStyle name="Input 12 13 10 2 3" xfId="18023"/>
    <cellStyle name="Input 12 13 10 3" xfId="18024"/>
    <cellStyle name="Input 12 13 10 4" xfId="18025"/>
    <cellStyle name="Input 12 13 10 5" xfId="18026"/>
    <cellStyle name="Input 12 13 11" xfId="18027"/>
    <cellStyle name="Input 12 13 11 2" xfId="18028"/>
    <cellStyle name="Input 12 13 11 2 2" xfId="18029"/>
    <cellStyle name="Input 12 13 11 2 3" xfId="18030"/>
    <cellStyle name="Input 12 13 11 3" xfId="18031"/>
    <cellStyle name="Input 12 13 11 4" xfId="18032"/>
    <cellStyle name="Input 12 13 11 5" xfId="18033"/>
    <cellStyle name="Input 12 13 12" xfId="18034"/>
    <cellStyle name="Input 12 13 12 2" xfId="18035"/>
    <cellStyle name="Input 12 13 12 2 2" xfId="18036"/>
    <cellStyle name="Input 12 13 12 2 3" xfId="18037"/>
    <cellStyle name="Input 12 13 12 3" xfId="18038"/>
    <cellStyle name="Input 12 13 12 4" xfId="18039"/>
    <cellStyle name="Input 12 13 12 5" xfId="18040"/>
    <cellStyle name="Input 12 13 13" xfId="18041"/>
    <cellStyle name="Input 12 13 13 2" xfId="18042"/>
    <cellStyle name="Input 12 13 13 2 2" xfId="18043"/>
    <cellStyle name="Input 12 13 13 2 3" xfId="18044"/>
    <cellStyle name="Input 12 13 13 3" xfId="18045"/>
    <cellStyle name="Input 12 13 13 4" xfId="18046"/>
    <cellStyle name="Input 12 13 13 5" xfId="18047"/>
    <cellStyle name="Input 12 13 14" xfId="18048"/>
    <cellStyle name="Input 12 13 14 2" xfId="18049"/>
    <cellStyle name="Input 12 13 14 2 2" xfId="18050"/>
    <cellStyle name="Input 12 13 14 2 3" xfId="18051"/>
    <cellStyle name="Input 12 13 14 3" xfId="18052"/>
    <cellStyle name="Input 12 13 14 4" xfId="18053"/>
    <cellStyle name="Input 12 13 14 5" xfId="18054"/>
    <cellStyle name="Input 12 13 15" xfId="18055"/>
    <cellStyle name="Input 12 13 15 2" xfId="18056"/>
    <cellStyle name="Input 12 13 15 2 2" xfId="18057"/>
    <cellStyle name="Input 12 13 15 2 3" xfId="18058"/>
    <cellStyle name="Input 12 13 15 3" xfId="18059"/>
    <cellStyle name="Input 12 13 15 4" xfId="18060"/>
    <cellStyle name="Input 12 13 15 5" xfId="18061"/>
    <cellStyle name="Input 12 13 16" xfId="18062"/>
    <cellStyle name="Input 12 13 16 2" xfId="18063"/>
    <cellStyle name="Input 12 13 16 2 2" xfId="18064"/>
    <cellStyle name="Input 12 13 16 2 3" xfId="18065"/>
    <cellStyle name="Input 12 13 16 3" xfId="18066"/>
    <cellStyle name="Input 12 13 16 4" xfId="18067"/>
    <cellStyle name="Input 12 13 16 5" xfId="18068"/>
    <cellStyle name="Input 12 13 17" xfId="18069"/>
    <cellStyle name="Input 12 13 17 2" xfId="18070"/>
    <cellStyle name="Input 12 13 17 2 2" xfId="18071"/>
    <cellStyle name="Input 12 13 17 2 3" xfId="18072"/>
    <cellStyle name="Input 12 13 17 3" xfId="18073"/>
    <cellStyle name="Input 12 13 17 4" xfId="18074"/>
    <cellStyle name="Input 12 13 17 5" xfId="18075"/>
    <cellStyle name="Input 12 13 18" xfId="18076"/>
    <cellStyle name="Input 12 13 18 2" xfId="18077"/>
    <cellStyle name="Input 12 13 18 2 2" xfId="18078"/>
    <cellStyle name="Input 12 13 18 2 3" xfId="18079"/>
    <cellStyle name="Input 12 13 18 3" xfId="18080"/>
    <cellStyle name="Input 12 13 18 4" xfId="18081"/>
    <cellStyle name="Input 12 13 18 5" xfId="18082"/>
    <cellStyle name="Input 12 13 19" xfId="18083"/>
    <cellStyle name="Input 12 13 19 2" xfId="18084"/>
    <cellStyle name="Input 12 13 19 2 2" xfId="18085"/>
    <cellStyle name="Input 12 13 19 2 3" xfId="18086"/>
    <cellStyle name="Input 12 13 19 3" xfId="18087"/>
    <cellStyle name="Input 12 13 19 4" xfId="18088"/>
    <cellStyle name="Input 12 13 19 5" xfId="18089"/>
    <cellStyle name="Input 12 13 2" xfId="18090"/>
    <cellStyle name="Input 12 13 2 2" xfId="18091"/>
    <cellStyle name="Input 12 13 2 2 2" xfId="18092"/>
    <cellStyle name="Input 12 13 2 2 3" xfId="18093"/>
    <cellStyle name="Input 12 13 2 3" xfId="18094"/>
    <cellStyle name="Input 12 13 2 4" xfId="18095"/>
    <cellStyle name="Input 12 13 2 5" xfId="18096"/>
    <cellStyle name="Input 12 13 20" xfId="18097"/>
    <cellStyle name="Input 12 13 20 2" xfId="18098"/>
    <cellStyle name="Input 12 13 20 2 2" xfId="18099"/>
    <cellStyle name="Input 12 13 20 2 3" xfId="18100"/>
    <cellStyle name="Input 12 13 20 3" xfId="18101"/>
    <cellStyle name="Input 12 13 20 4" xfId="18102"/>
    <cellStyle name="Input 12 13 20 5" xfId="18103"/>
    <cellStyle name="Input 12 13 21" xfId="18104"/>
    <cellStyle name="Input 12 13 22" xfId="18105"/>
    <cellStyle name="Input 12 13 3" xfId="18106"/>
    <cellStyle name="Input 12 13 3 2" xfId="18107"/>
    <cellStyle name="Input 12 13 3 2 2" xfId="18108"/>
    <cellStyle name="Input 12 13 3 2 3" xfId="18109"/>
    <cellStyle name="Input 12 13 3 3" xfId="18110"/>
    <cellStyle name="Input 12 13 3 4" xfId="18111"/>
    <cellStyle name="Input 12 13 3 5" xfId="18112"/>
    <cellStyle name="Input 12 13 4" xfId="18113"/>
    <cellStyle name="Input 12 13 4 2" xfId="18114"/>
    <cellStyle name="Input 12 13 4 2 2" xfId="18115"/>
    <cellStyle name="Input 12 13 4 2 3" xfId="18116"/>
    <cellStyle name="Input 12 13 4 3" xfId="18117"/>
    <cellStyle name="Input 12 13 4 4" xfId="18118"/>
    <cellStyle name="Input 12 13 4 5" xfId="18119"/>
    <cellStyle name="Input 12 13 5" xfId="18120"/>
    <cellStyle name="Input 12 13 5 2" xfId="18121"/>
    <cellStyle name="Input 12 13 5 2 2" xfId="18122"/>
    <cellStyle name="Input 12 13 5 2 3" xfId="18123"/>
    <cellStyle name="Input 12 13 5 3" xfId="18124"/>
    <cellStyle name="Input 12 13 5 4" xfId="18125"/>
    <cellStyle name="Input 12 13 5 5" xfId="18126"/>
    <cellStyle name="Input 12 13 6" xfId="18127"/>
    <cellStyle name="Input 12 13 6 2" xfId="18128"/>
    <cellStyle name="Input 12 13 6 2 2" xfId="18129"/>
    <cellStyle name="Input 12 13 6 2 3" xfId="18130"/>
    <cellStyle name="Input 12 13 6 3" xfId="18131"/>
    <cellStyle name="Input 12 13 6 4" xfId="18132"/>
    <cellStyle name="Input 12 13 6 5" xfId="18133"/>
    <cellStyle name="Input 12 13 7" xfId="18134"/>
    <cellStyle name="Input 12 13 7 2" xfId="18135"/>
    <cellStyle name="Input 12 13 7 2 2" xfId="18136"/>
    <cellStyle name="Input 12 13 7 2 3" xfId="18137"/>
    <cellStyle name="Input 12 13 7 3" xfId="18138"/>
    <cellStyle name="Input 12 13 7 4" xfId="18139"/>
    <cellStyle name="Input 12 13 7 5" xfId="18140"/>
    <cellStyle name="Input 12 13 8" xfId="18141"/>
    <cellStyle name="Input 12 13 8 2" xfId="18142"/>
    <cellStyle name="Input 12 13 8 2 2" xfId="18143"/>
    <cellStyle name="Input 12 13 8 2 3" xfId="18144"/>
    <cellStyle name="Input 12 13 8 3" xfId="18145"/>
    <cellStyle name="Input 12 13 8 4" xfId="18146"/>
    <cellStyle name="Input 12 13 8 5" xfId="18147"/>
    <cellStyle name="Input 12 13 9" xfId="18148"/>
    <cellStyle name="Input 12 13 9 2" xfId="18149"/>
    <cellStyle name="Input 12 13 9 2 2" xfId="18150"/>
    <cellStyle name="Input 12 13 9 2 3" xfId="18151"/>
    <cellStyle name="Input 12 13 9 3" xfId="18152"/>
    <cellStyle name="Input 12 13 9 4" xfId="18153"/>
    <cellStyle name="Input 12 13 9 5" xfId="18154"/>
    <cellStyle name="Input 12 14" xfId="18155"/>
    <cellStyle name="Input 12 14 10" xfId="18156"/>
    <cellStyle name="Input 12 14 10 2" xfId="18157"/>
    <cellStyle name="Input 12 14 10 2 2" xfId="18158"/>
    <cellStyle name="Input 12 14 10 2 3" xfId="18159"/>
    <cellStyle name="Input 12 14 10 3" xfId="18160"/>
    <cellStyle name="Input 12 14 10 4" xfId="18161"/>
    <cellStyle name="Input 12 14 10 5" xfId="18162"/>
    <cellStyle name="Input 12 14 11" xfId="18163"/>
    <cellStyle name="Input 12 14 11 2" xfId="18164"/>
    <cellStyle name="Input 12 14 11 2 2" xfId="18165"/>
    <cellStyle name="Input 12 14 11 2 3" xfId="18166"/>
    <cellStyle name="Input 12 14 11 3" xfId="18167"/>
    <cellStyle name="Input 12 14 11 4" xfId="18168"/>
    <cellStyle name="Input 12 14 11 5" xfId="18169"/>
    <cellStyle name="Input 12 14 12" xfId="18170"/>
    <cellStyle name="Input 12 14 12 2" xfId="18171"/>
    <cellStyle name="Input 12 14 12 2 2" xfId="18172"/>
    <cellStyle name="Input 12 14 12 2 3" xfId="18173"/>
    <cellStyle name="Input 12 14 12 3" xfId="18174"/>
    <cellStyle name="Input 12 14 12 4" xfId="18175"/>
    <cellStyle name="Input 12 14 12 5" xfId="18176"/>
    <cellStyle name="Input 12 14 13" xfId="18177"/>
    <cellStyle name="Input 12 14 13 2" xfId="18178"/>
    <cellStyle name="Input 12 14 13 2 2" xfId="18179"/>
    <cellStyle name="Input 12 14 13 2 3" xfId="18180"/>
    <cellStyle name="Input 12 14 13 3" xfId="18181"/>
    <cellStyle name="Input 12 14 13 4" xfId="18182"/>
    <cellStyle name="Input 12 14 13 5" xfId="18183"/>
    <cellStyle name="Input 12 14 14" xfId="18184"/>
    <cellStyle name="Input 12 14 14 2" xfId="18185"/>
    <cellStyle name="Input 12 14 14 2 2" xfId="18186"/>
    <cellStyle name="Input 12 14 14 2 3" xfId="18187"/>
    <cellStyle name="Input 12 14 14 3" xfId="18188"/>
    <cellStyle name="Input 12 14 14 4" xfId="18189"/>
    <cellStyle name="Input 12 14 14 5" xfId="18190"/>
    <cellStyle name="Input 12 14 15" xfId="18191"/>
    <cellStyle name="Input 12 14 15 2" xfId="18192"/>
    <cellStyle name="Input 12 14 15 2 2" xfId="18193"/>
    <cellStyle name="Input 12 14 15 2 3" xfId="18194"/>
    <cellStyle name="Input 12 14 15 3" xfId="18195"/>
    <cellStyle name="Input 12 14 15 4" xfId="18196"/>
    <cellStyle name="Input 12 14 15 5" xfId="18197"/>
    <cellStyle name="Input 12 14 16" xfId="18198"/>
    <cellStyle name="Input 12 14 16 2" xfId="18199"/>
    <cellStyle name="Input 12 14 16 2 2" xfId="18200"/>
    <cellStyle name="Input 12 14 16 2 3" xfId="18201"/>
    <cellStyle name="Input 12 14 16 3" xfId="18202"/>
    <cellStyle name="Input 12 14 16 4" xfId="18203"/>
    <cellStyle name="Input 12 14 16 5" xfId="18204"/>
    <cellStyle name="Input 12 14 17" xfId="18205"/>
    <cellStyle name="Input 12 14 17 2" xfId="18206"/>
    <cellStyle name="Input 12 14 17 2 2" xfId="18207"/>
    <cellStyle name="Input 12 14 17 2 3" xfId="18208"/>
    <cellStyle name="Input 12 14 17 3" xfId="18209"/>
    <cellStyle name="Input 12 14 17 4" xfId="18210"/>
    <cellStyle name="Input 12 14 17 5" xfId="18211"/>
    <cellStyle name="Input 12 14 18" xfId="18212"/>
    <cellStyle name="Input 12 14 18 2" xfId="18213"/>
    <cellStyle name="Input 12 14 18 2 2" xfId="18214"/>
    <cellStyle name="Input 12 14 18 2 3" xfId="18215"/>
    <cellStyle name="Input 12 14 18 3" xfId="18216"/>
    <cellStyle name="Input 12 14 18 4" xfId="18217"/>
    <cellStyle name="Input 12 14 18 5" xfId="18218"/>
    <cellStyle name="Input 12 14 19" xfId="18219"/>
    <cellStyle name="Input 12 14 19 2" xfId="18220"/>
    <cellStyle name="Input 12 14 19 2 2" xfId="18221"/>
    <cellStyle name="Input 12 14 19 2 3" xfId="18222"/>
    <cellStyle name="Input 12 14 19 3" xfId="18223"/>
    <cellStyle name="Input 12 14 19 4" xfId="18224"/>
    <cellStyle name="Input 12 14 19 5" xfId="18225"/>
    <cellStyle name="Input 12 14 2" xfId="18226"/>
    <cellStyle name="Input 12 14 2 2" xfId="18227"/>
    <cellStyle name="Input 12 14 2 2 2" xfId="18228"/>
    <cellStyle name="Input 12 14 2 2 3" xfId="18229"/>
    <cellStyle name="Input 12 14 2 3" xfId="18230"/>
    <cellStyle name="Input 12 14 2 4" xfId="18231"/>
    <cellStyle name="Input 12 14 2 5" xfId="18232"/>
    <cellStyle name="Input 12 14 20" xfId="18233"/>
    <cellStyle name="Input 12 14 20 2" xfId="18234"/>
    <cellStyle name="Input 12 14 20 2 2" xfId="18235"/>
    <cellStyle name="Input 12 14 20 2 3" xfId="18236"/>
    <cellStyle name="Input 12 14 20 3" xfId="18237"/>
    <cellStyle name="Input 12 14 20 4" xfId="18238"/>
    <cellStyle name="Input 12 14 20 5" xfId="18239"/>
    <cellStyle name="Input 12 14 21" xfId="18240"/>
    <cellStyle name="Input 12 14 22" xfId="18241"/>
    <cellStyle name="Input 12 14 3" xfId="18242"/>
    <cellStyle name="Input 12 14 3 2" xfId="18243"/>
    <cellStyle name="Input 12 14 3 2 2" xfId="18244"/>
    <cellStyle name="Input 12 14 3 2 3" xfId="18245"/>
    <cellStyle name="Input 12 14 3 3" xfId="18246"/>
    <cellStyle name="Input 12 14 3 4" xfId="18247"/>
    <cellStyle name="Input 12 14 3 5" xfId="18248"/>
    <cellStyle name="Input 12 14 4" xfId="18249"/>
    <cellStyle name="Input 12 14 4 2" xfId="18250"/>
    <cellStyle name="Input 12 14 4 2 2" xfId="18251"/>
    <cellStyle name="Input 12 14 4 2 3" xfId="18252"/>
    <cellStyle name="Input 12 14 4 3" xfId="18253"/>
    <cellStyle name="Input 12 14 4 4" xfId="18254"/>
    <cellStyle name="Input 12 14 4 5" xfId="18255"/>
    <cellStyle name="Input 12 14 5" xfId="18256"/>
    <cellStyle name="Input 12 14 5 2" xfId="18257"/>
    <cellStyle name="Input 12 14 5 2 2" xfId="18258"/>
    <cellStyle name="Input 12 14 5 2 3" xfId="18259"/>
    <cellStyle name="Input 12 14 5 3" xfId="18260"/>
    <cellStyle name="Input 12 14 5 4" xfId="18261"/>
    <cellStyle name="Input 12 14 5 5" xfId="18262"/>
    <cellStyle name="Input 12 14 6" xfId="18263"/>
    <cellStyle name="Input 12 14 6 2" xfId="18264"/>
    <cellStyle name="Input 12 14 6 2 2" xfId="18265"/>
    <cellStyle name="Input 12 14 6 2 3" xfId="18266"/>
    <cellStyle name="Input 12 14 6 3" xfId="18267"/>
    <cellStyle name="Input 12 14 6 4" xfId="18268"/>
    <cellStyle name="Input 12 14 6 5" xfId="18269"/>
    <cellStyle name="Input 12 14 7" xfId="18270"/>
    <cellStyle name="Input 12 14 7 2" xfId="18271"/>
    <cellStyle name="Input 12 14 7 2 2" xfId="18272"/>
    <cellStyle name="Input 12 14 7 2 3" xfId="18273"/>
    <cellStyle name="Input 12 14 7 3" xfId="18274"/>
    <cellStyle name="Input 12 14 7 4" xfId="18275"/>
    <cellStyle name="Input 12 14 7 5" xfId="18276"/>
    <cellStyle name="Input 12 14 8" xfId="18277"/>
    <cellStyle name="Input 12 14 8 2" xfId="18278"/>
    <cellStyle name="Input 12 14 8 2 2" xfId="18279"/>
    <cellStyle name="Input 12 14 8 2 3" xfId="18280"/>
    <cellStyle name="Input 12 14 8 3" xfId="18281"/>
    <cellStyle name="Input 12 14 8 4" xfId="18282"/>
    <cellStyle name="Input 12 14 8 5" xfId="18283"/>
    <cellStyle name="Input 12 14 9" xfId="18284"/>
    <cellStyle name="Input 12 14 9 2" xfId="18285"/>
    <cellStyle name="Input 12 14 9 2 2" xfId="18286"/>
    <cellStyle name="Input 12 14 9 2 3" xfId="18287"/>
    <cellStyle name="Input 12 14 9 3" xfId="18288"/>
    <cellStyle name="Input 12 14 9 4" xfId="18289"/>
    <cellStyle name="Input 12 14 9 5" xfId="18290"/>
    <cellStyle name="Input 12 15" xfId="18291"/>
    <cellStyle name="Input 12 15 10" xfId="18292"/>
    <cellStyle name="Input 12 15 10 2" xfId="18293"/>
    <cellStyle name="Input 12 15 10 2 2" xfId="18294"/>
    <cellStyle name="Input 12 15 10 2 3" xfId="18295"/>
    <cellStyle name="Input 12 15 10 3" xfId="18296"/>
    <cellStyle name="Input 12 15 10 4" xfId="18297"/>
    <cellStyle name="Input 12 15 10 5" xfId="18298"/>
    <cellStyle name="Input 12 15 11" xfId="18299"/>
    <cellStyle name="Input 12 15 11 2" xfId="18300"/>
    <cellStyle name="Input 12 15 11 2 2" xfId="18301"/>
    <cellStyle name="Input 12 15 11 2 3" xfId="18302"/>
    <cellStyle name="Input 12 15 11 3" xfId="18303"/>
    <cellStyle name="Input 12 15 11 4" xfId="18304"/>
    <cellStyle name="Input 12 15 11 5" xfId="18305"/>
    <cellStyle name="Input 12 15 12" xfId="18306"/>
    <cellStyle name="Input 12 15 12 2" xfId="18307"/>
    <cellStyle name="Input 12 15 12 2 2" xfId="18308"/>
    <cellStyle name="Input 12 15 12 2 3" xfId="18309"/>
    <cellStyle name="Input 12 15 12 3" xfId="18310"/>
    <cellStyle name="Input 12 15 12 4" xfId="18311"/>
    <cellStyle name="Input 12 15 12 5" xfId="18312"/>
    <cellStyle name="Input 12 15 13" xfId="18313"/>
    <cellStyle name="Input 12 15 13 2" xfId="18314"/>
    <cellStyle name="Input 12 15 13 2 2" xfId="18315"/>
    <cellStyle name="Input 12 15 13 2 3" xfId="18316"/>
    <cellStyle name="Input 12 15 13 3" xfId="18317"/>
    <cellStyle name="Input 12 15 13 4" xfId="18318"/>
    <cellStyle name="Input 12 15 13 5" xfId="18319"/>
    <cellStyle name="Input 12 15 14" xfId="18320"/>
    <cellStyle name="Input 12 15 14 2" xfId="18321"/>
    <cellStyle name="Input 12 15 14 2 2" xfId="18322"/>
    <cellStyle name="Input 12 15 14 2 3" xfId="18323"/>
    <cellStyle name="Input 12 15 14 3" xfId="18324"/>
    <cellStyle name="Input 12 15 14 4" xfId="18325"/>
    <cellStyle name="Input 12 15 14 5" xfId="18326"/>
    <cellStyle name="Input 12 15 15" xfId="18327"/>
    <cellStyle name="Input 12 15 15 2" xfId="18328"/>
    <cellStyle name="Input 12 15 15 2 2" xfId="18329"/>
    <cellStyle name="Input 12 15 15 2 3" xfId="18330"/>
    <cellStyle name="Input 12 15 15 3" xfId="18331"/>
    <cellStyle name="Input 12 15 15 4" xfId="18332"/>
    <cellStyle name="Input 12 15 15 5" xfId="18333"/>
    <cellStyle name="Input 12 15 16" xfId="18334"/>
    <cellStyle name="Input 12 15 16 2" xfId="18335"/>
    <cellStyle name="Input 12 15 16 3" xfId="18336"/>
    <cellStyle name="Input 12 15 16 4" xfId="18337"/>
    <cellStyle name="Input 12 15 17" xfId="18338"/>
    <cellStyle name="Input 12 15 17 2" xfId="18339"/>
    <cellStyle name="Input 12 15 17 3" xfId="18340"/>
    <cellStyle name="Input 12 15 17 4" xfId="18341"/>
    <cellStyle name="Input 12 15 18" xfId="18342"/>
    <cellStyle name="Input 12 15 18 2" xfId="18343"/>
    <cellStyle name="Input 12 15 18 3" xfId="18344"/>
    <cellStyle name="Input 12 15 18 4" xfId="18345"/>
    <cellStyle name="Input 12 15 19" xfId="18346"/>
    <cellStyle name="Input 12 15 19 2" xfId="18347"/>
    <cellStyle name="Input 12 15 19 3" xfId="18348"/>
    <cellStyle name="Input 12 15 19 4" xfId="18349"/>
    <cellStyle name="Input 12 15 2" xfId="18350"/>
    <cellStyle name="Input 12 15 2 2" xfId="18351"/>
    <cellStyle name="Input 12 15 2 3" xfId="18352"/>
    <cellStyle name="Input 12 15 2 4" xfId="18353"/>
    <cellStyle name="Input 12 15 20" xfId="18354"/>
    <cellStyle name="Input 12 15 20 2" xfId="18355"/>
    <cellStyle name="Input 12 15 20 3" xfId="18356"/>
    <cellStyle name="Input 12 15 20 4" xfId="18357"/>
    <cellStyle name="Input 12 15 21" xfId="18358"/>
    <cellStyle name="Input 12 15 22" xfId="18359"/>
    <cellStyle name="Input 12 15 3" xfId="18360"/>
    <cellStyle name="Input 12 15 3 2" xfId="18361"/>
    <cellStyle name="Input 12 15 3 3" xfId="18362"/>
    <cellStyle name="Input 12 15 3 4" xfId="18363"/>
    <cellStyle name="Input 12 15 4" xfId="18364"/>
    <cellStyle name="Input 12 15 4 2" xfId="18365"/>
    <cellStyle name="Input 12 15 4 3" xfId="18366"/>
    <cellStyle name="Input 12 15 4 4" xfId="18367"/>
    <cellStyle name="Input 12 15 5" xfId="18368"/>
    <cellStyle name="Input 12 15 5 2" xfId="18369"/>
    <cellStyle name="Input 12 15 5 3" xfId="18370"/>
    <cellStyle name="Input 12 15 5 4" xfId="18371"/>
    <cellStyle name="Input 12 15 6" xfId="18372"/>
    <cellStyle name="Input 12 15 6 2" xfId="18373"/>
    <cellStyle name="Input 12 15 6 3" xfId="18374"/>
    <cellStyle name="Input 12 15 6 4" xfId="18375"/>
    <cellStyle name="Input 12 15 7" xfId="18376"/>
    <cellStyle name="Input 12 15 7 2" xfId="18377"/>
    <cellStyle name="Input 12 15 7 3" xfId="18378"/>
    <cellStyle name="Input 12 15 7 4" xfId="18379"/>
    <cellStyle name="Input 12 15 8" xfId="18380"/>
    <cellStyle name="Input 12 15 8 2" xfId="18381"/>
    <cellStyle name="Input 12 15 8 3" xfId="18382"/>
    <cellStyle name="Input 12 15 8 4" xfId="18383"/>
    <cellStyle name="Input 12 15 9" xfId="18384"/>
    <cellStyle name="Input 12 15 9 2" xfId="18385"/>
    <cellStyle name="Input 12 15 9 3" xfId="18386"/>
    <cellStyle name="Input 12 15 9 4" xfId="18387"/>
    <cellStyle name="Input 12 16" xfId="18388"/>
    <cellStyle name="Input 12 16 10" xfId="18389"/>
    <cellStyle name="Input 12 16 10 2" xfId="18390"/>
    <cellStyle name="Input 12 16 10 3" xfId="18391"/>
    <cellStyle name="Input 12 16 10 4" xfId="18392"/>
    <cellStyle name="Input 12 16 11" xfId="18393"/>
    <cellStyle name="Input 12 16 11 2" xfId="18394"/>
    <cellStyle name="Input 12 16 11 3" xfId="18395"/>
    <cellStyle name="Input 12 16 11 4" xfId="18396"/>
    <cellStyle name="Input 12 16 12" xfId="18397"/>
    <cellStyle name="Input 12 16 12 2" xfId="18398"/>
    <cellStyle name="Input 12 16 12 3" xfId="18399"/>
    <cellStyle name="Input 12 16 12 4" xfId="18400"/>
    <cellStyle name="Input 12 16 13" xfId="18401"/>
    <cellStyle name="Input 12 16 13 2" xfId="18402"/>
    <cellStyle name="Input 12 16 13 3" xfId="18403"/>
    <cellStyle name="Input 12 16 13 4" xfId="18404"/>
    <cellStyle name="Input 12 16 14" xfId="18405"/>
    <cellStyle name="Input 12 16 14 2" xfId="18406"/>
    <cellStyle name="Input 12 16 14 3" xfId="18407"/>
    <cellStyle name="Input 12 16 14 4" xfId="18408"/>
    <cellStyle name="Input 12 16 15" xfId="18409"/>
    <cellStyle name="Input 12 16 15 2" xfId="18410"/>
    <cellStyle name="Input 12 16 15 3" xfId="18411"/>
    <cellStyle name="Input 12 16 15 4" xfId="18412"/>
    <cellStyle name="Input 12 16 16" xfId="18413"/>
    <cellStyle name="Input 12 16 16 2" xfId="18414"/>
    <cellStyle name="Input 12 16 16 3" xfId="18415"/>
    <cellStyle name="Input 12 16 16 4" xfId="18416"/>
    <cellStyle name="Input 12 16 17" xfId="18417"/>
    <cellStyle name="Input 12 16 17 2" xfId="18418"/>
    <cellStyle name="Input 12 16 17 3" xfId="18419"/>
    <cellStyle name="Input 12 16 17 4" xfId="18420"/>
    <cellStyle name="Input 12 16 18" xfId="18421"/>
    <cellStyle name="Input 12 16 18 2" xfId="18422"/>
    <cellStyle name="Input 12 16 18 3" xfId="18423"/>
    <cellStyle name="Input 12 16 18 4" xfId="18424"/>
    <cellStyle name="Input 12 16 19" xfId="18425"/>
    <cellStyle name="Input 12 16 19 2" xfId="18426"/>
    <cellStyle name="Input 12 16 19 3" xfId="18427"/>
    <cellStyle name="Input 12 16 19 4" xfId="18428"/>
    <cellStyle name="Input 12 16 2" xfId="18429"/>
    <cellStyle name="Input 12 16 2 2" xfId="18430"/>
    <cellStyle name="Input 12 16 2 3" xfId="18431"/>
    <cellStyle name="Input 12 16 2 4" xfId="18432"/>
    <cellStyle name="Input 12 16 20" xfId="18433"/>
    <cellStyle name="Input 12 16 20 2" xfId="18434"/>
    <cellStyle name="Input 12 16 20 3" xfId="18435"/>
    <cellStyle name="Input 12 16 20 4" xfId="18436"/>
    <cellStyle name="Input 12 16 21" xfId="18437"/>
    <cellStyle name="Input 12 16 22" xfId="18438"/>
    <cellStyle name="Input 12 16 3" xfId="18439"/>
    <cellStyle name="Input 12 16 3 2" xfId="18440"/>
    <cellStyle name="Input 12 16 3 3" xfId="18441"/>
    <cellStyle name="Input 12 16 3 4" xfId="18442"/>
    <cellStyle name="Input 12 16 4" xfId="18443"/>
    <cellStyle name="Input 12 16 4 2" xfId="18444"/>
    <cellStyle name="Input 12 16 4 3" xfId="18445"/>
    <cellStyle name="Input 12 16 4 4" xfId="18446"/>
    <cellStyle name="Input 12 16 5" xfId="18447"/>
    <cellStyle name="Input 12 16 5 2" xfId="18448"/>
    <cellStyle name="Input 12 16 5 3" xfId="18449"/>
    <cellStyle name="Input 12 16 5 4" xfId="18450"/>
    <cellStyle name="Input 12 16 6" xfId="18451"/>
    <cellStyle name="Input 12 16 6 2" xfId="18452"/>
    <cellStyle name="Input 12 16 6 3" xfId="18453"/>
    <cellStyle name="Input 12 16 6 4" xfId="18454"/>
    <cellStyle name="Input 12 16 7" xfId="18455"/>
    <cellStyle name="Input 12 16 7 2" xfId="18456"/>
    <cellStyle name="Input 12 16 7 3" xfId="18457"/>
    <cellStyle name="Input 12 16 7 4" xfId="18458"/>
    <cellStyle name="Input 12 16 8" xfId="18459"/>
    <cellStyle name="Input 12 16 8 2" xfId="18460"/>
    <cellStyle name="Input 12 16 8 3" xfId="18461"/>
    <cellStyle name="Input 12 16 8 4" xfId="18462"/>
    <cellStyle name="Input 12 16 9" xfId="18463"/>
    <cellStyle name="Input 12 16 9 2" xfId="18464"/>
    <cellStyle name="Input 12 16 9 3" xfId="18465"/>
    <cellStyle name="Input 12 16 9 4" xfId="18466"/>
    <cellStyle name="Input 12 17" xfId="18467"/>
    <cellStyle name="Input 12 17 10" xfId="18468"/>
    <cellStyle name="Input 12 17 10 2" xfId="18469"/>
    <cellStyle name="Input 12 17 10 3" xfId="18470"/>
    <cellStyle name="Input 12 17 10 4" xfId="18471"/>
    <cellStyle name="Input 12 17 11" xfId="18472"/>
    <cellStyle name="Input 12 17 11 2" xfId="18473"/>
    <cellStyle name="Input 12 17 11 3" xfId="18474"/>
    <cellStyle name="Input 12 17 11 4" xfId="18475"/>
    <cellStyle name="Input 12 17 12" xfId="18476"/>
    <cellStyle name="Input 12 17 12 2" xfId="18477"/>
    <cellStyle name="Input 12 17 12 3" xfId="18478"/>
    <cellStyle name="Input 12 17 12 4" xfId="18479"/>
    <cellStyle name="Input 12 17 13" xfId="18480"/>
    <cellStyle name="Input 12 17 13 2" xfId="18481"/>
    <cellStyle name="Input 12 17 13 3" xfId="18482"/>
    <cellStyle name="Input 12 17 13 4" xfId="18483"/>
    <cellStyle name="Input 12 17 14" xfId="18484"/>
    <cellStyle name="Input 12 17 14 2" xfId="18485"/>
    <cellStyle name="Input 12 17 14 3" xfId="18486"/>
    <cellStyle name="Input 12 17 14 4" xfId="18487"/>
    <cellStyle name="Input 12 17 15" xfId="18488"/>
    <cellStyle name="Input 12 17 15 2" xfId="18489"/>
    <cellStyle name="Input 12 17 15 3" xfId="18490"/>
    <cellStyle name="Input 12 17 15 4" xfId="18491"/>
    <cellStyle name="Input 12 17 16" xfId="18492"/>
    <cellStyle name="Input 12 17 16 2" xfId="18493"/>
    <cellStyle name="Input 12 17 16 3" xfId="18494"/>
    <cellStyle name="Input 12 17 16 4" xfId="18495"/>
    <cellStyle name="Input 12 17 17" xfId="18496"/>
    <cellStyle name="Input 12 17 17 2" xfId="18497"/>
    <cellStyle name="Input 12 17 17 3" xfId="18498"/>
    <cellStyle name="Input 12 17 17 4" xfId="18499"/>
    <cellStyle name="Input 12 17 18" xfId="18500"/>
    <cellStyle name="Input 12 17 18 2" xfId="18501"/>
    <cellStyle name="Input 12 17 18 3" xfId="18502"/>
    <cellStyle name="Input 12 17 18 4" xfId="18503"/>
    <cellStyle name="Input 12 17 19" xfId="18504"/>
    <cellStyle name="Input 12 17 19 2" xfId="18505"/>
    <cellStyle name="Input 12 17 19 3" xfId="18506"/>
    <cellStyle name="Input 12 17 19 4" xfId="18507"/>
    <cellStyle name="Input 12 17 2" xfId="18508"/>
    <cellStyle name="Input 12 17 2 2" xfId="18509"/>
    <cellStyle name="Input 12 17 2 3" xfId="18510"/>
    <cellStyle name="Input 12 17 2 4" xfId="18511"/>
    <cellStyle name="Input 12 17 20" xfId="18512"/>
    <cellStyle name="Input 12 17 20 2" xfId="18513"/>
    <cellStyle name="Input 12 17 20 3" xfId="18514"/>
    <cellStyle name="Input 12 17 20 4" xfId="18515"/>
    <cellStyle name="Input 12 17 21" xfId="18516"/>
    <cellStyle name="Input 12 17 22" xfId="18517"/>
    <cellStyle name="Input 12 17 3" xfId="18518"/>
    <cellStyle name="Input 12 17 3 2" xfId="18519"/>
    <cellStyle name="Input 12 17 3 3" xfId="18520"/>
    <cellStyle name="Input 12 17 3 4" xfId="18521"/>
    <cellStyle name="Input 12 17 4" xfId="18522"/>
    <cellStyle name="Input 12 17 4 2" xfId="18523"/>
    <cellStyle name="Input 12 17 4 3" xfId="18524"/>
    <cellStyle name="Input 12 17 4 4" xfId="18525"/>
    <cellStyle name="Input 12 17 5" xfId="18526"/>
    <cellStyle name="Input 12 17 5 2" xfId="18527"/>
    <cellStyle name="Input 12 17 5 3" xfId="18528"/>
    <cellStyle name="Input 12 17 5 4" xfId="18529"/>
    <cellStyle name="Input 12 17 6" xfId="18530"/>
    <cellStyle name="Input 12 17 6 2" xfId="18531"/>
    <cellStyle name="Input 12 17 6 3" xfId="18532"/>
    <cellStyle name="Input 12 17 6 4" xfId="18533"/>
    <cellStyle name="Input 12 17 7" xfId="18534"/>
    <cellStyle name="Input 12 17 7 2" xfId="18535"/>
    <cellStyle name="Input 12 17 7 3" xfId="18536"/>
    <cellStyle name="Input 12 17 7 4" xfId="18537"/>
    <cellStyle name="Input 12 17 8" xfId="18538"/>
    <cellStyle name="Input 12 17 8 2" xfId="18539"/>
    <cellStyle name="Input 12 17 8 3" xfId="18540"/>
    <cellStyle name="Input 12 17 8 4" xfId="18541"/>
    <cellStyle name="Input 12 17 9" xfId="18542"/>
    <cellStyle name="Input 12 17 9 2" xfId="18543"/>
    <cellStyle name="Input 12 17 9 3" xfId="18544"/>
    <cellStyle name="Input 12 17 9 4" xfId="18545"/>
    <cellStyle name="Input 12 18" xfId="18546"/>
    <cellStyle name="Input 12 18 10" xfId="18547"/>
    <cellStyle name="Input 12 18 10 2" xfId="18548"/>
    <cellStyle name="Input 12 18 10 3" xfId="18549"/>
    <cellStyle name="Input 12 18 10 4" xfId="18550"/>
    <cellStyle name="Input 12 18 11" xfId="18551"/>
    <cellStyle name="Input 12 18 11 2" xfId="18552"/>
    <cellStyle name="Input 12 18 11 3" xfId="18553"/>
    <cellStyle name="Input 12 18 11 4" xfId="18554"/>
    <cellStyle name="Input 12 18 12" xfId="18555"/>
    <cellStyle name="Input 12 18 12 2" xfId="18556"/>
    <cellStyle name="Input 12 18 12 3" xfId="18557"/>
    <cellStyle name="Input 12 18 12 4" xfId="18558"/>
    <cellStyle name="Input 12 18 13" xfId="18559"/>
    <cellStyle name="Input 12 18 13 2" xfId="18560"/>
    <cellStyle name="Input 12 18 13 3" xfId="18561"/>
    <cellStyle name="Input 12 18 13 4" xfId="18562"/>
    <cellStyle name="Input 12 18 14" xfId="18563"/>
    <cellStyle name="Input 12 18 14 2" xfId="18564"/>
    <cellStyle name="Input 12 18 14 3" xfId="18565"/>
    <cellStyle name="Input 12 18 14 4" xfId="18566"/>
    <cellStyle name="Input 12 18 15" xfId="18567"/>
    <cellStyle name="Input 12 18 15 2" xfId="18568"/>
    <cellStyle name="Input 12 18 15 3" xfId="18569"/>
    <cellStyle name="Input 12 18 15 4" xfId="18570"/>
    <cellStyle name="Input 12 18 16" xfId="18571"/>
    <cellStyle name="Input 12 18 16 2" xfId="18572"/>
    <cellStyle name="Input 12 18 16 3" xfId="18573"/>
    <cellStyle name="Input 12 18 16 4" xfId="18574"/>
    <cellStyle name="Input 12 18 17" xfId="18575"/>
    <cellStyle name="Input 12 18 17 2" xfId="18576"/>
    <cellStyle name="Input 12 18 17 3" xfId="18577"/>
    <cellStyle name="Input 12 18 17 4" xfId="18578"/>
    <cellStyle name="Input 12 18 18" xfId="18579"/>
    <cellStyle name="Input 12 18 18 2" xfId="18580"/>
    <cellStyle name="Input 12 18 18 3" xfId="18581"/>
    <cellStyle name="Input 12 18 18 4" xfId="18582"/>
    <cellStyle name="Input 12 18 19" xfId="18583"/>
    <cellStyle name="Input 12 18 19 2" xfId="18584"/>
    <cellStyle name="Input 12 18 19 3" xfId="18585"/>
    <cellStyle name="Input 12 18 19 4" xfId="18586"/>
    <cellStyle name="Input 12 18 2" xfId="18587"/>
    <cellStyle name="Input 12 18 2 2" xfId="18588"/>
    <cellStyle name="Input 12 18 2 3" xfId="18589"/>
    <cellStyle name="Input 12 18 2 4" xfId="18590"/>
    <cellStyle name="Input 12 18 20" xfId="18591"/>
    <cellStyle name="Input 12 18 20 2" xfId="18592"/>
    <cellStyle name="Input 12 18 20 3" xfId="18593"/>
    <cellStyle name="Input 12 18 20 4" xfId="18594"/>
    <cellStyle name="Input 12 18 21" xfId="18595"/>
    <cellStyle name="Input 12 18 22" xfId="18596"/>
    <cellStyle name="Input 12 18 3" xfId="18597"/>
    <cellStyle name="Input 12 18 3 2" xfId="18598"/>
    <cellStyle name="Input 12 18 3 3" xfId="18599"/>
    <cellStyle name="Input 12 18 3 4" xfId="18600"/>
    <cellStyle name="Input 12 18 4" xfId="18601"/>
    <cellStyle name="Input 12 18 4 2" xfId="18602"/>
    <cellStyle name="Input 12 18 4 3" xfId="18603"/>
    <cellStyle name="Input 12 18 4 4" xfId="18604"/>
    <cellStyle name="Input 12 18 5" xfId="18605"/>
    <cellStyle name="Input 12 18 5 2" xfId="18606"/>
    <cellStyle name="Input 12 18 5 3" xfId="18607"/>
    <cellStyle name="Input 12 18 5 4" xfId="18608"/>
    <cellStyle name="Input 12 18 6" xfId="18609"/>
    <cellStyle name="Input 12 18 6 2" xfId="18610"/>
    <cellStyle name="Input 12 18 6 3" xfId="18611"/>
    <cellStyle name="Input 12 18 6 4" xfId="18612"/>
    <cellStyle name="Input 12 18 7" xfId="18613"/>
    <cellStyle name="Input 12 18 7 2" xfId="18614"/>
    <cellStyle name="Input 12 18 7 3" xfId="18615"/>
    <cellStyle name="Input 12 18 7 4" xfId="18616"/>
    <cellStyle name="Input 12 18 8" xfId="18617"/>
    <cellStyle name="Input 12 18 8 2" xfId="18618"/>
    <cellStyle name="Input 12 18 8 3" xfId="18619"/>
    <cellStyle name="Input 12 18 8 4" xfId="18620"/>
    <cellStyle name="Input 12 18 9" xfId="18621"/>
    <cellStyle name="Input 12 18 9 2" xfId="18622"/>
    <cellStyle name="Input 12 18 9 3" xfId="18623"/>
    <cellStyle name="Input 12 18 9 4" xfId="18624"/>
    <cellStyle name="Input 12 19" xfId="18625"/>
    <cellStyle name="Input 12 19 10" xfId="18626"/>
    <cellStyle name="Input 12 19 10 2" xfId="18627"/>
    <cellStyle name="Input 12 19 10 3" xfId="18628"/>
    <cellStyle name="Input 12 19 10 4" xfId="18629"/>
    <cellStyle name="Input 12 19 11" xfId="18630"/>
    <cellStyle name="Input 12 19 11 2" xfId="18631"/>
    <cellStyle name="Input 12 19 11 3" xfId="18632"/>
    <cellStyle name="Input 12 19 11 4" xfId="18633"/>
    <cellStyle name="Input 12 19 12" xfId="18634"/>
    <cellStyle name="Input 12 19 12 2" xfId="18635"/>
    <cellStyle name="Input 12 19 12 3" xfId="18636"/>
    <cellStyle name="Input 12 19 12 4" xfId="18637"/>
    <cellStyle name="Input 12 19 13" xfId="18638"/>
    <cellStyle name="Input 12 19 13 2" xfId="18639"/>
    <cellStyle name="Input 12 19 13 3" xfId="18640"/>
    <cellStyle name="Input 12 19 13 4" xfId="18641"/>
    <cellStyle name="Input 12 19 14" xfId="18642"/>
    <cellStyle name="Input 12 19 14 2" xfId="18643"/>
    <cellStyle name="Input 12 19 14 3" xfId="18644"/>
    <cellStyle name="Input 12 19 14 4" xfId="18645"/>
    <cellStyle name="Input 12 19 15" xfId="18646"/>
    <cellStyle name="Input 12 19 15 2" xfId="18647"/>
    <cellStyle name="Input 12 19 15 3" xfId="18648"/>
    <cellStyle name="Input 12 19 15 4" xfId="18649"/>
    <cellStyle name="Input 12 19 16" xfId="18650"/>
    <cellStyle name="Input 12 19 16 2" xfId="18651"/>
    <cellStyle name="Input 12 19 16 3" xfId="18652"/>
    <cellStyle name="Input 12 19 16 4" xfId="18653"/>
    <cellStyle name="Input 12 19 17" xfId="18654"/>
    <cellStyle name="Input 12 19 17 2" xfId="18655"/>
    <cellStyle name="Input 12 19 17 3" xfId="18656"/>
    <cellStyle name="Input 12 19 17 4" xfId="18657"/>
    <cellStyle name="Input 12 19 18" xfId="18658"/>
    <cellStyle name="Input 12 19 18 2" xfId="18659"/>
    <cellStyle name="Input 12 19 18 3" xfId="18660"/>
    <cellStyle name="Input 12 19 18 4" xfId="18661"/>
    <cellStyle name="Input 12 19 19" xfId="18662"/>
    <cellStyle name="Input 12 19 19 2" xfId="18663"/>
    <cellStyle name="Input 12 19 19 3" xfId="18664"/>
    <cellStyle name="Input 12 19 19 4" xfId="18665"/>
    <cellStyle name="Input 12 19 2" xfId="18666"/>
    <cellStyle name="Input 12 19 2 2" xfId="18667"/>
    <cellStyle name="Input 12 19 2 3" xfId="18668"/>
    <cellStyle name="Input 12 19 2 4" xfId="18669"/>
    <cellStyle name="Input 12 19 20" xfId="18670"/>
    <cellStyle name="Input 12 19 20 2" xfId="18671"/>
    <cellStyle name="Input 12 19 20 3" xfId="18672"/>
    <cellStyle name="Input 12 19 20 4" xfId="18673"/>
    <cellStyle name="Input 12 19 21" xfId="18674"/>
    <cellStyle name="Input 12 19 22" xfId="18675"/>
    <cellStyle name="Input 12 19 3" xfId="18676"/>
    <cellStyle name="Input 12 19 3 2" xfId="18677"/>
    <cellStyle name="Input 12 19 3 3" xfId="18678"/>
    <cellStyle name="Input 12 19 3 4" xfId="18679"/>
    <cellStyle name="Input 12 19 4" xfId="18680"/>
    <cellStyle name="Input 12 19 4 2" xfId="18681"/>
    <cellStyle name="Input 12 19 4 3" xfId="18682"/>
    <cellStyle name="Input 12 19 4 4" xfId="18683"/>
    <cellStyle name="Input 12 19 5" xfId="18684"/>
    <cellStyle name="Input 12 19 5 2" xfId="18685"/>
    <cellStyle name="Input 12 19 5 3" xfId="18686"/>
    <cellStyle name="Input 12 19 5 4" xfId="18687"/>
    <cellStyle name="Input 12 19 6" xfId="18688"/>
    <cellStyle name="Input 12 19 6 2" xfId="18689"/>
    <cellStyle name="Input 12 19 6 3" xfId="18690"/>
    <cellStyle name="Input 12 19 6 4" xfId="18691"/>
    <cellStyle name="Input 12 19 7" xfId="18692"/>
    <cellStyle name="Input 12 19 7 2" xfId="18693"/>
    <cellStyle name="Input 12 19 7 3" xfId="18694"/>
    <cellStyle name="Input 12 19 7 4" xfId="18695"/>
    <cellStyle name="Input 12 19 8" xfId="18696"/>
    <cellStyle name="Input 12 19 8 2" xfId="18697"/>
    <cellStyle name="Input 12 19 8 3" xfId="18698"/>
    <cellStyle name="Input 12 19 8 4" xfId="18699"/>
    <cellStyle name="Input 12 19 9" xfId="18700"/>
    <cellStyle name="Input 12 19 9 2" xfId="18701"/>
    <cellStyle name="Input 12 19 9 3" xfId="18702"/>
    <cellStyle name="Input 12 19 9 4" xfId="18703"/>
    <cellStyle name="Input 12 2" xfId="18704"/>
    <cellStyle name="Input 12 2 10" xfId="18705"/>
    <cellStyle name="Input 12 2 10 2" xfId="18706"/>
    <cellStyle name="Input 12 2 10 3" xfId="18707"/>
    <cellStyle name="Input 12 2 10 4" xfId="18708"/>
    <cellStyle name="Input 12 2 11" xfId="18709"/>
    <cellStyle name="Input 12 2 11 2" xfId="18710"/>
    <cellStyle name="Input 12 2 11 3" xfId="18711"/>
    <cellStyle name="Input 12 2 11 4" xfId="18712"/>
    <cellStyle name="Input 12 2 12" xfId="18713"/>
    <cellStyle name="Input 12 2 12 2" xfId="18714"/>
    <cellStyle name="Input 12 2 12 3" xfId="18715"/>
    <cellStyle name="Input 12 2 12 4" xfId="18716"/>
    <cellStyle name="Input 12 2 13" xfId="18717"/>
    <cellStyle name="Input 12 2 13 2" xfId="18718"/>
    <cellStyle name="Input 12 2 13 3" xfId="18719"/>
    <cellStyle name="Input 12 2 13 4" xfId="18720"/>
    <cellStyle name="Input 12 2 14" xfId="18721"/>
    <cellStyle name="Input 12 2 14 2" xfId="18722"/>
    <cellStyle name="Input 12 2 14 3" xfId="18723"/>
    <cellStyle name="Input 12 2 14 4" xfId="18724"/>
    <cellStyle name="Input 12 2 15" xfId="18725"/>
    <cellStyle name="Input 12 2 15 2" xfId="18726"/>
    <cellStyle name="Input 12 2 15 3" xfId="18727"/>
    <cellStyle name="Input 12 2 15 4" xfId="18728"/>
    <cellStyle name="Input 12 2 16" xfId="18729"/>
    <cellStyle name="Input 12 2 16 2" xfId="18730"/>
    <cellStyle name="Input 12 2 16 3" xfId="18731"/>
    <cellStyle name="Input 12 2 16 4" xfId="18732"/>
    <cellStyle name="Input 12 2 17" xfId="18733"/>
    <cellStyle name="Input 12 2 17 2" xfId="18734"/>
    <cellStyle name="Input 12 2 17 3" xfId="18735"/>
    <cellStyle name="Input 12 2 17 4" xfId="18736"/>
    <cellStyle name="Input 12 2 18" xfId="18737"/>
    <cellStyle name="Input 12 2 18 2" xfId="18738"/>
    <cellStyle name="Input 12 2 18 3" xfId="18739"/>
    <cellStyle name="Input 12 2 18 4" xfId="18740"/>
    <cellStyle name="Input 12 2 19" xfId="18741"/>
    <cellStyle name="Input 12 2 19 2" xfId="18742"/>
    <cellStyle name="Input 12 2 19 3" xfId="18743"/>
    <cellStyle name="Input 12 2 19 4" xfId="18744"/>
    <cellStyle name="Input 12 2 2" xfId="18745"/>
    <cellStyle name="Input 12 2 2 2" xfId="18746"/>
    <cellStyle name="Input 12 2 2 3" xfId="18747"/>
    <cellStyle name="Input 12 2 2 4" xfId="18748"/>
    <cellStyle name="Input 12 2 20" xfId="18749"/>
    <cellStyle name="Input 12 2 20 2" xfId="18750"/>
    <cellStyle name="Input 12 2 20 3" xfId="18751"/>
    <cellStyle name="Input 12 2 20 4" xfId="18752"/>
    <cellStyle name="Input 12 2 21" xfId="18753"/>
    <cellStyle name="Input 12 2 22" xfId="18754"/>
    <cellStyle name="Input 12 2 3" xfId="18755"/>
    <cellStyle name="Input 12 2 3 2" xfId="18756"/>
    <cellStyle name="Input 12 2 3 3" xfId="18757"/>
    <cellStyle name="Input 12 2 3 4" xfId="18758"/>
    <cellStyle name="Input 12 2 4" xfId="18759"/>
    <cellStyle name="Input 12 2 4 2" xfId="18760"/>
    <cellStyle name="Input 12 2 4 3" xfId="18761"/>
    <cellStyle name="Input 12 2 4 4" xfId="18762"/>
    <cellStyle name="Input 12 2 5" xfId="18763"/>
    <cellStyle name="Input 12 2 5 2" xfId="18764"/>
    <cellStyle name="Input 12 2 5 3" xfId="18765"/>
    <cellStyle name="Input 12 2 5 4" xfId="18766"/>
    <cellStyle name="Input 12 2 6" xfId="18767"/>
    <cellStyle name="Input 12 2 6 2" xfId="18768"/>
    <cellStyle name="Input 12 2 6 3" xfId="18769"/>
    <cellStyle name="Input 12 2 6 4" xfId="18770"/>
    <cellStyle name="Input 12 2 7" xfId="18771"/>
    <cellStyle name="Input 12 2 7 2" xfId="18772"/>
    <cellStyle name="Input 12 2 7 3" xfId="18773"/>
    <cellStyle name="Input 12 2 7 4" xfId="18774"/>
    <cellStyle name="Input 12 2 8" xfId="18775"/>
    <cellStyle name="Input 12 2 8 2" xfId="18776"/>
    <cellStyle name="Input 12 2 8 3" xfId="18777"/>
    <cellStyle name="Input 12 2 8 4" xfId="18778"/>
    <cellStyle name="Input 12 2 9" xfId="18779"/>
    <cellStyle name="Input 12 2 9 2" xfId="18780"/>
    <cellStyle name="Input 12 2 9 3" xfId="18781"/>
    <cellStyle name="Input 12 2 9 4" xfId="18782"/>
    <cellStyle name="Input 12 20" xfId="18783"/>
    <cellStyle name="Input 12 20 10" xfId="18784"/>
    <cellStyle name="Input 12 20 10 2" xfId="18785"/>
    <cellStyle name="Input 12 20 10 3" xfId="18786"/>
    <cellStyle name="Input 12 20 10 4" xfId="18787"/>
    <cellStyle name="Input 12 20 11" xfId="18788"/>
    <cellStyle name="Input 12 20 11 2" xfId="18789"/>
    <cellStyle name="Input 12 20 11 3" xfId="18790"/>
    <cellStyle name="Input 12 20 11 4" xfId="18791"/>
    <cellStyle name="Input 12 20 12" xfId="18792"/>
    <cellStyle name="Input 12 20 12 2" xfId="18793"/>
    <cellStyle name="Input 12 20 12 3" xfId="18794"/>
    <cellStyle name="Input 12 20 12 4" xfId="18795"/>
    <cellStyle name="Input 12 20 13" xfId="18796"/>
    <cellStyle name="Input 12 20 13 2" xfId="18797"/>
    <cellStyle name="Input 12 20 13 3" xfId="18798"/>
    <cellStyle name="Input 12 20 13 4" xfId="18799"/>
    <cellStyle name="Input 12 20 14" xfId="18800"/>
    <cellStyle name="Input 12 20 14 2" xfId="18801"/>
    <cellStyle name="Input 12 20 14 3" xfId="18802"/>
    <cellStyle name="Input 12 20 14 4" xfId="18803"/>
    <cellStyle name="Input 12 20 15" xfId="18804"/>
    <cellStyle name="Input 12 20 15 2" xfId="18805"/>
    <cellStyle name="Input 12 20 15 3" xfId="18806"/>
    <cellStyle name="Input 12 20 15 4" xfId="18807"/>
    <cellStyle name="Input 12 20 16" xfId="18808"/>
    <cellStyle name="Input 12 20 16 2" xfId="18809"/>
    <cellStyle name="Input 12 20 16 3" xfId="18810"/>
    <cellStyle name="Input 12 20 16 4" xfId="18811"/>
    <cellStyle name="Input 12 20 17" xfId="18812"/>
    <cellStyle name="Input 12 20 17 2" xfId="18813"/>
    <cellStyle name="Input 12 20 17 3" xfId="18814"/>
    <cellStyle name="Input 12 20 17 4" xfId="18815"/>
    <cellStyle name="Input 12 20 18" xfId="18816"/>
    <cellStyle name="Input 12 20 18 2" xfId="18817"/>
    <cellStyle name="Input 12 20 18 3" xfId="18818"/>
    <cellStyle name="Input 12 20 18 4" xfId="18819"/>
    <cellStyle name="Input 12 20 19" xfId="18820"/>
    <cellStyle name="Input 12 20 19 2" xfId="18821"/>
    <cellStyle name="Input 12 20 19 3" xfId="18822"/>
    <cellStyle name="Input 12 20 19 4" xfId="18823"/>
    <cellStyle name="Input 12 20 2" xfId="18824"/>
    <cellStyle name="Input 12 20 2 2" xfId="18825"/>
    <cellStyle name="Input 12 20 2 3" xfId="18826"/>
    <cellStyle name="Input 12 20 2 4" xfId="18827"/>
    <cellStyle name="Input 12 20 20" xfId="18828"/>
    <cellStyle name="Input 12 20 20 2" xfId="18829"/>
    <cellStyle name="Input 12 20 20 3" xfId="18830"/>
    <cellStyle name="Input 12 20 20 4" xfId="18831"/>
    <cellStyle name="Input 12 20 21" xfId="18832"/>
    <cellStyle name="Input 12 20 22" xfId="18833"/>
    <cellStyle name="Input 12 20 3" xfId="18834"/>
    <cellStyle name="Input 12 20 3 2" xfId="18835"/>
    <cellStyle name="Input 12 20 3 3" xfId="18836"/>
    <cellStyle name="Input 12 20 3 4" xfId="18837"/>
    <cellStyle name="Input 12 20 4" xfId="18838"/>
    <cellStyle name="Input 12 20 4 2" xfId="18839"/>
    <cellStyle name="Input 12 20 4 3" xfId="18840"/>
    <cellStyle name="Input 12 20 4 4" xfId="18841"/>
    <cellStyle name="Input 12 20 5" xfId="18842"/>
    <cellStyle name="Input 12 20 5 2" xfId="18843"/>
    <cellStyle name="Input 12 20 5 3" xfId="18844"/>
    <cellStyle name="Input 12 20 5 4" xfId="18845"/>
    <cellStyle name="Input 12 20 6" xfId="18846"/>
    <cellStyle name="Input 12 20 6 2" xfId="18847"/>
    <cellStyle name="Input 12 20 6 3" xfId="18848"/>
    <cellStyle name="Input 12 20 6 4" xfId="18849"/>
    <cellStyle name="Input 12 20 7" xfId="18850"/>
    <cellStyle name="Input 12 20 7 2" xfId="18851"/>
    <cellStyle name="Input 12 20 7 3" xfId="18852"/>
    <cellStyle name="Input 12 20 7 4" xfId="18853"/>
    <cellStyle name="Input 12 20 8" xfId="18854"/>
    <cellStyle name="Input 12 20 8 2" xfId="18855"/>
    <cellStyle name="Input 12 20 8 3" xfId="18856"/>
    <cellStyle name="Input 12 20 8 4" xfId="18857"/>
    <cellStyle name="Input 12 20 9" xfId="18858"/>
    <cellStyle name="Input 12 20 9 2" xfId="18859"/>
    <cellStyle name="Input 12 20 9 3" xfId="18860"/>
    <cellStyle name="Input 12 20 9 4" xfId="18861"/>
    <cellStyle name="Input 12 21" xfId="18862"/>
    <cellStyle name="Input 12 21 10" xfId="18863"/>
    <cellStyle name="Input 12 21 10 2" xfId="18864"/>
    <cellStyle name="Input 12 21 10 3" xfId="18865"/>
    <cellStyle name="Input 12 21 10 4" xfId="18866"/>
    <cellStyle name="Input 12 21 11" xfId="18867"/>
    <cellStyle name="Input 12 21 11 2" xfId="18868"/>
    <cellStyle name="Input 12 21 11 3" xfId="18869"/>
    <cellStyle name="Input 12 21 11 4" xfId="18870"/>
    <cellStyle name="Input 12 21 12" xfId="18871"/>
    <cellStyle name="Input 12 21 12 2" xfId="18872"/>
    <cellStyle name="Input 12 21 12 3" xfId="18873"/>
    <cellStyle name="Input 12 21 12 4" xfId="18874"/>
    <cellStyle name="Input 12 21 13" xfId="18875"/>
    <cellStyle name="Input 12 21 13 2" xfId="18876"/>
    <cellStyle name="Input 12 21 13 3" xfId="18877"/>
    <cellStyle name="Input 12 21 13 4" xfId="18878"/>
    <cellStyle name="Input 12 21 14" xfId="18879"/>
    <cellStyle name="Input 12 21 14 2" xfId="18880"/>
    <cellStyle name="Input 12 21 14 3" xfId="18881"/>
    <cellStyle name="Input 12 21 14 4" xfId="18882"/>
    <cellStyle name="Input 12 21 15" xfId="18883"/>
    <cellStyle name="Input 12 21 15 2" xfId="18884"/>
    <cellStyle name="Input 12 21 15 3" xfId="18885"/>
    <cellStyle name="Input 12 21 15 4" xfId="18886"/>
    <cellStyle name="Input 12 21 16" xfId="18887"/>
    <cellStyle name="Input 12 21 16 2" xfId="18888"/>
    <cellStyle name="Input 12 21 16 3" xfId="18889"/>
    <cellStyle name="Input 12 21 16 4" xfId="18890"/>
    <cellStyle name="Input 12 21 17" xfId="18891"/>
    <cellStyle name="Input 12 21 17 2" xfId="18892"/>
    <cellStyle name="Input 12 21 17 3" xfId="18893"/>
    <cellStyle name="Input 12 21 17 4" xfId="18894"/>
    <cellStyle name="Input 12 21 18" xfId="18895"/>
    <cellStyle name="Input 12 21 18 2" xfId="18896"/>
    <cellStyle name="Input 12 21 18 3" xfId="18897"/>
    <cellStyle name="Input 12 21 18 4" xfId="18898"/>
    <cellStyle name="Input 12 21 19" xfId="18899"/>
    <cellStyle name="Input 12 21 19 2" xfId="18900"/>
    <cellStyle name="Input 12 21 19 3" xfId="18901"/>
    <cellStyle name="Input 12 21 19 4" xfId="18902"/>
    <cellStyle name="Input 12 21 2" xfId="18903"/>
    <cellStyle name="Input 12 21 2 2" xfId="18904"/>
    <cellStyle name="Input 12 21 2 3" xfId="18905"/>
    <cellStyle name="Input 12 21 2 4" xfId="18906"/>
    <cellStyle name="Input 12 21 20" xfId="18907"/>
    <cellStyle name="Input 12 21 20 2" xfId="18908"/>
    <cellStyle name="Input 12 21 20 3" xfId="18909"/>
    <cellStyle name="Input 12 21 20 4" xfId="18910"/>
    <cellStyle name="Input 12 21 21" xfId="18911"/>
    <cellStyle name="Input 12 21 22" xfId="18912"/>
    <cellStyle name="Input 12 21 3" xfId="18913"/>
    <cellStyle name="Input 12 21 3 2" xfId="18914"/>
    <cellStyle name="Input 12 21 3 3" xfId="18915"/>
    <cellStyle name="Input 12 21 3 4" xfId="18916"/>
    <cellStyle name="Input 12 21 4" xfId="18917"/>
    <cellStyle name="Input 12 21 4 2" xfId="18918"/>
    <cellStyle name="Input 12 21 4 3" xfId="18919"/>
    <cellStyle name="Input 12 21 4 4" xfId="18920"/>
    <cellStyle name="Input 12 21 5" xfId="18921"/>
    <cellStyle name="Input 12 21 5 2" xfId="18922"/>
    <cellStyle name="Input 12 21 5 3" xfId="18923"/>
    <cellStyle name="Input 12 21 5 4" xfId="18924"/>
    <cellStyle name="Input 12 21 6" xfId="18925"/>
    <cellStyle name="Input 12 21 6 2" xfId="18926"/>
    <cellStyle name="Input 12 21 6 3" xfId="18927"/>
    <cellStyle name="Input 12 21 6 4" xfId="18928"/>
    <cellStyle name="Input 12 21 7" xfId="18929"/>
    <cellStyle name="Input 12 21 7 2" xfId="18930"/>
    <cellStyle name="Input 12 21 7 3" xfId="18931"/>
    <cellStyle name="Input 12 21 7 4" xfId="18932"/>
    <cellStyle name="Input 12 21 8" xfId="18933"/>
    <cellStyle name="Input 12 21 8 2" xfId="18934"/>
    <cellStyle name="Input 12 21 8 3" xfId="18935"/>
    <cellStyle name="Input 12 21 8 4" xfId="18936"/>
    <cellStyle name="Input 12 21 9" xfId="18937"/>
    <cellStyle name="Input 12 21 9 2" xfId="18938"/>
    <cellStyle name="Input 12 21 9 3" xfId="18939"/>
    <cellStyle name="Input 12 21 9 4" xfId="18940"/>
    <cellStyle name="Input 12 22" xfId="18941"/>
    <cellStyle name="Input 12 22 10" xfId="18942"/>
    <cellStyle name="Input 12 22 10 2" xfId="18943"/>
    <cellStyle name="Input 12 22 10 3" xfId="18944"/>
    <cellStyle name="Input 12 22 10 4" xfId="18945"/>
    <cellStyle name="Input 12 22 11" xfId="18946"/>
    <cellStyle name="Input 12 22 11 2" xfId="18947"/>
    <cellStyle name="Input 12 22 11 3" xfId="18948"/>
    <cellStyle name="Input 12 22 11 4" xfId="18949"/>
    <cellStyle name="Input 12 22 12" xfId="18950"/>
    <cellStyle name="Input 12 22 12 2" xfId="18951"/>
    <cellStyle name="Input 12 22 12 3" xfId="18952"/>
    <cellStyle name="Input 12 22 12 4" xfId="18953"/>
    <cellStyle name="Input 12 22 13" xfId="18954"/>
    <cellStyle name="Input 12 22 13 2" xfId="18955"/>
    <cellStyle name="Input 12 22 13 3" xfId="18956"/>
    <cellStyle name="Input 12 22 13 4" xfId="18957"/>
    <cellStyle name="Input 12 22 14" xfId="18958"/>
    <cellStyle name="Input 12 22 14 2" xfId="18959"/>
    <cellStyle name="Input 12 22 14 3" xfId="18960"/>
    <cellStyle name="Input 12 22 14 4" xfId="18961"/>
    <cellStyle name="Input 12 22 15" xfId="18962"/>
    <cellStyle name="Input 12 22 15 2" xfId="18963"/>
    <cellStyle name="Input 12 22 15 3" xfId="18964"/>
    <cellStyle name="Input 12 22 15 4" xfId="18965"/>
    <cellStyle name="Input 12 22 16" xfId="18966"/>
    <cellStyle name="Input 12 22 16 2" xfId="18967"/>
    <cellStyle name="Input 12 22 16 3" xfId="18968"/>
    <cellStyle name="Input 12 22 16 4" xfId="18969"/>
    <cellStyle name="Input 12 22 17" xfId="18970"/>
    <cellStyle name="Input 12 22 17 2" xfId="18971"/>
    <cellStyle name="Input 12 22 17 3" xfId="18972"/>
    <cellStyle name="Input 12 22 17 4" xfId="18973"/>
    <cellStyle name="Input 12 22 18" xfId="18974"/>
    <cellStyle name="Input 12 22 18 2" xfId="18975"/>
    <cellStyle name="Input 12 22 18 3" xfId="18976"/>
    <cellStyle name="Input 12 22 18 4" xfId="18977"/>
    <cellStyle name="Input 12 22 19" xfId="18978"/>
    <cellStyle name="Input 12 22 19 2" xfId="18979"/>
    <cellStyle name="Input 12 22 19 3" xfId="18980"/>
    <cellStyle name="Input 12 22 19 4" xfId="18981"/>
    <cellStyle name="Input 12 22 2" xfId="18982"/>
    <cellStyle name="Input 12 22 2 2" xfId="18983"/>
    <cellStyle name="Input 12 22 2 3" xfId="18984"/>
    <cellStyle name="Input 12 22 2 4" xfId="18985"/>
    <cellStyle name="Input 12 22 20" xfId="18986"/>
    <cellStyle name="Input 12 22 20 2" xfId="18987"/>
    <cellStyle name="Input 12 22 20 3" xfId="18988"/>
    <cellStyle name="Input 12 22 20 4" xfId="18989"/>
    <cellStyle name="Input 12 22 21" xfId="18990"/>
    <cellStyle name="Input 12 22 22" xfId="18991"/>
    <cellStyle name="Input 12 22 3" xfId="18992"/>
    <cellStyle name="Input 12 22 3 2" xfId="18993"/>
    <cellStyle name="Input 12 22 3 3" xfId="18994"/>
    <cellStyle name="Input 12 22 3 4" xfId="18995"/>
    <cellStyle name="Input 12 22 4" xfId="18996"/>
    <cellStyle name="Input 12 22 4 2" xfId="18997"/>
    <cellStyle name="Input 12 22 4 3" xfId="18998"/>
    <cellStyle name="Input 12 22 4 4" xfId="18999"/>
    <cellStyle name="Input 12 22 5" xfId="19000"/>
    <cellStyle name="Input 12 22 5 2" xfId="19001"/>
    <cellStyle name="Input 12 22 5 3" xfId="19002"/>
    <cellStyle name="Input 12 22 5 4" xfId="19003"/>
    <cellStyle name="Input 12 22 6" xfId="19004"/>
    <cellStyle name="Input 12 22 6 2" xfId="19005"/>
    <cellStyle name="Input 12 22 6 3" xfId="19006"/>
    <cellStyle name="Input 12 22 6 4" xfId="19007"/>
    <cellStyle name="Input 12 22 7" xfId="19008"/>
    <cellStyle name="Input 12 22 7 2" xfId="19009"/>
    <cellStyle name="Input 12 22 7 3" xfId="19010"/>
    <cellStyle name="Input 12 22 7 4" xfId="19011"/>
    <cellStyle name="Input 12 22 8" xfId="19012"/>
    <cellStyle name="Input 12 22 8 2" xfId="19013"/>
    <cellStyle name="Input 12 22 8 3" xfId="19014"/>
    <cellStyle name="Input 12 22 8 4" xfId="19015"/>
    <cellStyle name="Input 12 22 9" xfId="19016"/>
    <cellStyle name="Input 12 22 9 2" xfId="19017"/>
    <cellStyle name="Input 12 22 9 3" xfId="19018"/>
    <cellStyle name="Input 12 22 9 4" xfId="19019"/>
    <cellStyle name="Input 12 23" xfId="19020"/>
    <cellStyle name="Input 12 23 10" xfId="19021"/>
    <cellStyle name="Input 12 23 10 2" xfId="19022"/>
    <cellStyle name="Input 12 23 10 3" xfId="19023"/>
    <cellStyle name="Input 12 23 10 4" xfId="19024"/>
    <cellStyle name="Input 12 23 11" xfId="19025"/>
    <cellStyle name="Input 12 23 11 2" xfId="19026"/>
    <cellStyle name="Input 12 23 11 3" xfId="19027"/>
    <cellStyle name="Input 12 23 11 4" xfId="19028"/>
    <cellStyle name="Input 12 23 12" xfId="19029"/>
    <cellStyle name="Input 12 23 12 2" xfId="19030"/>
    <cellStyle name="Input 12 23 12 3" xfId="19031"/>
    <cellStyle name="Input 12 23 12 4" xfId="19032"/>
    <cellStyle name="Input 12 23 13" xfId="19033"/>
    <cellStyle name="Input 12 23 13 2" xfId="19034"/>
    <cellStyle name="Input 12 23 13 3" xfId="19035"/>
    <cellStyle name="Input 12 23 13 4" xfId="19036"/>
    <cellStyle name="Input 12 23 14" xfId="19037"/>
    <cellStyle name="Input 12 23 14 2" xfId="19038"/>
    <cellStyle name="Input 12 23 14 3" xfId="19039"/>
    <cellStyle name="Input 12 23 14 4" xfId="19040"/>
    <cellStyle name="Input 12 23 15" xfId="19041"/>
    <cellStyle name="Input 12 23 15 2" xfId="19042"/>
    <cellStyle name="Input 12 23 15 3" xfId="19043"/>
    <cellStyle name="Input 12 23 15 4" xfId="19044"/>
    <cellStyle name="Input 12 23 16" xfId="19045"/>
    <cellStyle name="Input 12 23 16 2" xfId="19046"/>
    <cellStyle name="Input 12 23 16 3" xfId="19047"/>
    <cellStyle name="Input 12 23 16 4" xfId="19048"/>
    <cellStyle name="Input 12 23 17" xfId="19049"/>
    <cellStyle name="Input 12 23 17 2" xfId="19050"/>
    <cellStyle name="Input 12 23 17 3" xfId="19051"/>
    <cellStyle name="Input 12 23 17 4" xfId="19052"/>
    <cellStyle name="Input 12 23 18" xfId="19053"/>
    <cellStyle name="Input 12 23 18 2" xfId="19054"/>
    <cellStyle name="Input 12 23 18 3" xfId="19055"/>
    <cellStyle name="Input 12 23 18 4" xfId="19056"/>
    <cellStyle name="Input 12 23 19" xfId="19057"/>
    <cellStyle name="Input 12 23 19 2" xfId="19058"/>
    <cellStyle name="Input 12 23 19 3" xfId="19059"/>
    <cellStyle name="Input 12 23 19 4" xfId="19060"/>
    <cellStyle name="Input 12 23 2" xfId="19061"/>
    <cellStyle name="Input 12 23 2 2" xfId="19062"/>
    <cellStyle name="Input 12 23 2 3" xfId="19063"/>
    <cellStyle name="Input 12 23 2 4" xfId="19064"/>
    <cellStyle name="Input 12 23 20" xfId="19065"/>
    <cellStyle name="Input 12 23 20 2" xfId="19066"/>
    <cellStyle name="Input 12 23 20 3" xfId="19067"/>
    <cellStyle name="Input 12 23 20 4" xfId="19068"/>
    <cellStyle name="Input 12 23 21" xfId="19069"/>
    <cellStyle name="Input 12 23 22" xfId="19070"/>
    <cellStyle name="Input 12 23 3" xfId="19071"/>
    <cellStyle name="Input 12 23 3 2" xfId="19072"/>
    <cellStyle name="Input 12 23 3 3" xfId="19073"/>
    <cellStyle name="Input 12 23 3 4" xfId="19074"/>
    <cellStyle name="Input 12 23 4" xfId="19075"/>
    <cellStyle name="Input 12 23 4 2" xfId="19076"/>
    <cellStyle name="Input 12 23 4 3" xfId="19077"/>
    <cellStyle name="Input 12 23 4 4" xfId="19078"/>
    <cellStyle name="Input 12 23 5" xfId="19079"/>
    <cellStyle name="Input 12 23 5 2" xfId="19080"/>
    <cellStyle name="Input 12 23 5 3" xfId="19081"/>
    <cellStyle name="Input 12 23 5 4" xfId="19082"/>
    <cellStyle name="Input 12 23 6" xfId="19083"/>
    <cellStyle name="Input 12 23 6 2" xfId="19084"/>
    <cellStyle name="Input 12 23 6 3" xfId="19085"/>
    <cellStyle name="Input 12 23 6 4" xfId="19086"/>
    <cellStyle name="Input 12 23 7" xfId="19087"/>
    <cellStyle name="Input 12 23 7 2" xfId="19088"/>
    <cellStyle name="Input 12 23 7 3" xfId="19089"/>
    <cellStyle name="Input 12 23 7 4" xfId="19090"/>
    <cellStyle name="Input 12 23 8" xfId="19091"/>
    <cellStyle name="Input 12 23 8 2" xfId="19092"/>
    <cellStyle name="Input 12 23 8 3" xfId="19093"/>
    <cellStyle name="Input 12 23 8 4" xfId="19094"/>
    <cellStyle name="Input 12 23 9" xfId="19095"/>
    <cellStyle name="Input 12 23 9 2" xfId="19096"/>
    <cellStyle name="Input 12 23 9 3" xfId="19097"/>
    <cellStyle name="Input 12 23 9 4" xfId="19098"/>
    <cellStyle name="Input 12 24" xfId="19099"/>
    <cellStyle name="Input 12 24 10" xfId="19100"/>
    <cellStyle name="Input 12 24 10 2" xfId="19101"/>
    <cellStyle name="Input 12 24 10 3" xfId="19102"/>
    <cellStyle name="Input 12 24 10 4" xfId="19103"/>
    <cellStyle name="Input 12 24 11" xfId="19104"/>
    <cellStyle name="Input 12 24 11 2" xfId="19105"/>
    <cellStyle name="Input 12 24 11 3" xfId="19106"/>
    <cellStyle name="Input 12 24 11 4" xfId="19107"/>
    <cellStyle name="Input 12 24 12" xfId="19108"/>
    <cellStyle name="Input 12 24 12 2" xfId="19109"/>
    <cellStyle name="Input 12 24 12 3" xfId="19110"/>
    <cellStyle name="Input 12 24 12 4" xfId="19111"/>
    <cellStyle name="Input 12 24 13" xfId="19112"/>
    <cellStyle name="Input 12 24 13 2" xfId="19113"/>
    <cellStyle name="Input 12 24 13 3" xfId="19114"/>
    <cellStyle name="Input 12 24 13 4" xfId="19115"/>
    <cellStyle name="Input 12 24 14" xfId="19116"/>
    <cellStyle name="Input 12 24 14 2" xfId="19117"/>
    <cellStyle name="Input 12 24 14 3" xfId="19118"/>
    <cellStyle name="Input 12 24 14 4" xfId="19119"/>
    <cellStyle name="Input 12 24 15" xfId="19120"/>
    <cellStyle name="Input 12 24 15 2" xfId="19121"/>
    <cellStyle name="Input 12 24 15 3" xfId="19122"/>
    <cellStyle name="Input 12 24 15 4" xfId="19123"/>
    <cellStyle name="Input 12 24 16" xfId="19124"/>
    <cellStyle name="Input 12 24 16 2" xfId="19125"/>
    <cellStyle name="Input 12 24 16 3" xfId="19126"/>
    <cellStyle name="Input 12 24 16 4" xfId="19127"/>
    <cellStyle name="Input 12 24 17" xfId="19128"/>
    <cellStyle name="Input 12 24 17 2" xfId="19129"/>
    <cellStyle name="Input 12 24 17 3" xfId="19130"/>
    <cellStyle name="Input 12 24 17 4" xfId="19131"/>
    <cellStyle name="Input 12 24 18" xfId="19132"/>
    <cellStyle name="Input 12 24 18 2" xfId="19133"/>
    <cellStyle name="Input 12 24 18 3" xfId="19134"/>
    <cellStyle name="Input 12 24 18 4" xfId="19135"/>
    <cellStyle name="Input 12 24 19" xfId="19136"/>
    <cellStyle name="Input 12 24 19 2" xfId="19137"/>
    <cellStyle name="Input 12 24 19 3" xfId="19138"/>
    <cellStyle name="Input 12 24 19 4" xfId="19139"/>
    <cellStyle name="Input 12 24 2" xfId="19140"/>
    <cellStyle name="Input 12 24 2 2" xfId="19141"/>
    <cellStyle name="Input 12 24 2 3" xfId="19142"/>
    <cellStyle name="Input 12 24 2 4" xfId="19143"/>
    <cellStyle name="Input 12 24 20" xfId="19144"/>
    <cellStyle name="Input 12 24 20 2" xfId="19145"/>
    <cellStyle name="Input 12 24 20 3" xfId="19146"/>
    <cellStyle name="Input 12 24 20 4" xfId="19147"/>
    <cellStyle name="Input 12 24 21" xfId="19148"/>
    <cellStyle name="Input 12 24 22" xfId="19149"/>
    <cellStyle name="Input 12 24 3" xfId="19150"/>
    <cellStyle name="Input 12 24 3 2" xfId="19151"/>
    <cellStyle name="Input 12 24 3 3" xfId="19152"/>
    <cellStyle name="Input 12 24 3 4" xfId="19153"/>
    <cellStyle name="Input 12 24 4" xfId="19154"/>
    <cellStyle name="Input 12 24 4 2" xfId="19155"/>
    <cellStyle name="Input 12 24 4 3" xfId="19156"/>
    <cellStyle name="Input 12 24 4 4" xfId="19157"/>
    <cellStyle name="Input 12 24 5" xfId="19158"/>
    <cellStyle name="Input 12 24 5 2" xfId="19159"/>
    <cellStyle name="Input 12 24 5 3" xfId="19160"/>
    <cellStyle name="Input 12 24 5 4" xfId="19161"/>
    <cellStyle name="Input 12 24 6" xfId="19162"/>
    <cellStyle name="Input 12 24 6 2" xfId="19163"/>
    <cellStyle name="Input 12 24 6 3" xfId="19164"/>
    <cellStyle name="Input 12 24 6 4" xfId="19165"/>
    <cellStyle name="Input 12 24 7" xfId="19166"/>
    <cellStyle name="Input 12 24 7 2" xfId="19167"/>
    <cellStyle name="Input 12 24 7 3" xfId="19168"/>
    <cellStyle name="Input 12 24 7 4" xfId="19169"/>
    <cellStyle name="Input 12 24 8" xfId="19170"/>
    <cellStyle name="Input 12 24 8 2" xfId="19171"/>
    <cellStyle name="Input 12 24 8 3" xfId="19172"/>
    <cellStyle name="Input 12 24 8 4" xfId="19173"/>
    <cellStyle name="Input 12 24 9" xfId="19174"/>
    <cellStyle name="Input 12 24 9 2" xfId="19175"/>
    <cellStyle name="Input 12 24 9 3" xfId="19176"/>
    <cellStyle name="Input 12 24 9 4" xfId="19177"/>
    <cellStyle name="Input 12 25" xfId="19178"/>
    <cellStyle name="Input 12 25 10" xfId="19179"/>
    <cellStyle name="Input 12 25 10 2" xfId="19180"/>
    <cellStyle name="Input 12 25 10 3" xfId="19181"/>
    <cellStyle name="Input 12 25 10 4" xfId="19182"/>
    <cellStyle name="Input 12 25 11" xfId="19183"/>
    <cellStyle name="Input 12 25 11 2" xfId="19184"/>
    <cellStyle name="Input 12 25 11 3" xfId="19185"/>
    <cellStyle name="Input 12 25 11 4" xfId="19186"/>
    <cellStyle name="Input 12 25 12" xfId="19187"/>
    <cellStyle name="Input 12 25 12 2" xfId="19188"/>
    <cellStyle name="Input 12 25 12 3" xfId="19189"/>
    <cellStyle name="Input 12 25 12 4" xfId="19190"/>
    <cellStyle name="Input 12 25 13" xfId="19191"/>
    <cellStyle name="Input 12 25 13 2" xfId="19192"/>
    <cellStyle name="Input 12 25 13 3" xfId="19193"/>
    <cellStyle name="Input 12 25 13 4" xfId="19194"/>
    <cellStyle name="Input 12 25 14" xfId="19195"/>
    <cellStyle name="Input 12 25 14 2" xfId="19196"/>
    <cellStyle name="Input 12 25 14 3" xfId="19197"/>
    <cellStyle name="Input 12 25 14 4" xfId="19198"/>
    <cellStyle name="Input 12 25 15" xfId="19199"/>
    <cellStyle name="Input 12 25 15 2" xfId="19200"/>
    <cellStyle name="Input 12 25 15 3" xfId="19201"/>
    <cellStyle name="Input 12 25 15 4" xfId="19202"/>
    <cellStyle name="Input 12 25 16" xfId="19203"/>
    <cellStyle name="Input 12 25 16 2" xfId="19204"/>
    <cellStyle name="Input 12 25 16 3" xfId="19205"/>
    <cellStyle name="Input 12 25 16 4" xfId="19206"/>
    <cellStyle name="Input 12 25 17" xfId="19207"/>
    <cellStyle name="Input 12 25 17 2" xfId="19208"/>
    <cellStyle name="Input 12 25 17 3" xfId="19209"/>
    <cellStyle name="Input 12 25 17 4" xfId="19210"/>
    <cellStyle name="Input 12 25 18" xfId="19211"/>
    <cellStyle name="Input 12 25 18 2" xfId="19212"/>
    <cellStyle name="Input 12 25 18 3" xfId="19213"/>
    <cellStyle name="Input 12 25 18 4" xfId="19214"/>
    <cellStyle name="Input 12 25 19" xfId="19215"/>
    <cellStyle name="Input 12 25 19 2" xfId="19216"/>
    <cellStyle name="Input 12 25 19 3" xfId="19217"/>
    <cellStyle name="Input 12 25 19 4" xfId="19218"/>
    <cellStyle name="Input 12 25 2" xfId="19219"/>
    <cellStyle name="Input 12 25 2 2" xfId="19220"/>
    <cellStyle name="Input 12 25 2 3" xfId="19221"/>
    <cellStyle name="Input 12 25 2 4" xfId="19222"/>
    <cellStyle name="Input 12 25 20" xfId="19223"/>
    <cellStyle name="Input 12 25 20 2" xfId="19224"/>
    <cellStyle name="Input 12 25 20 3" xfId="19225"/>
    <cellStyle name="Input 12 25 20 4" xfId="19226"/>
    <cellStyle name="Input 12 25 21" xfId="19227"/>
    <cellStyle name="Input 12 25 22" xfId="19228"/>
    <cellStyle name="Input 12 25 3" xfId="19229"/>
    <cellStyle name="Input 12 25 3 2" xfId="19230"/>
    <cellStyle name="Input 12 25 3 3" xfId="19231"/>
    <cellStyle name="Input 12 25 3 4" xfId="19232"/>
    <cellStyle name="Input 12 25 4" xfId="19233"/>
    <cellStyle name="Input 12 25 4 2" xfId="19234"/>
    <cellStyle name="Input 12 25 4 3" xfId="19235"/>
    <cellStyle name="Input 12 25 4 4" xfId="19236"/>
    <cellStyle name="Input 12 25 5" xfId="19237"/>
    <cellStyle name="Input 12 25 5 2" xfId="19238"/>
    <cellStyle name="Input 12 25 5 3" xfId="19239"/>
    <cellStyle name="Input 12 25 5 4" xfId="19240"/>
    <cellStyle name="Input 12 25 6" xfId="19241"/>
    <cellStyle name="Input 12 25 6 2" xfId="19242"/>
    <cellStyle name="Input 12 25 6 3" xfId="19243"/>
    <cellStyle name="Input 12 25 6 4" xfId="19244"/>
    <cellStyle name="Input 12 25 7" xfId="19245"/>
    <cellStyle name="Input 12 25 7 2" xfId="19246"/>
    <cellStyle name="Input 12 25 7 3" xfId="19247"/>
    <cellStyle name="Input 12 25 7 4" xfId="19248"/>
    <cellStyle name="Input 12 25 8" xfId="19249"/>
    <cellStyle name="Input 12 25 8 2" xfId="19250"/>
    <cellStyle name="Input 12 25 8 3" xfId="19251"/>
    <cellStyle name="Input 12 25 8 4" xfId="19252"/>
    <cellStyle name="Input 12 25 9" xfId="19253"/>
    <cellStyle name="Input 12 25 9 2" xfId="19254"/>
    <cellStyle name="Input 12 25 9 3" xfId="19255"/>
    <cellStyle name="Input 12 25 9 4" xfId="19256"/>
    <cellStyle name="Input 12 26" xfId="19257"/>
    <cellStyle name="Input 12 26 10" xfId="19258"/>
    <cellStyle name="Input 12 26 10 2" xfId="19259"/>
    <cellStyle name="Input 12 26 10 3" xfId="19260"/>
    <cellStyle name="Input 12 26 10 4" xfId="19261"/>
    <cellStyle name="Input 12 26 11" xfId="19262"/>
    <cellStyle name="Input 12 26 11 2" xfId="19263"/>
    <cellStyle name="Input 12 26 11 3" xfId="19264"/>
    <cellStyle name="Input 12 26 11 4" xfId="19265"/>
    <cellStyle name="Input 12 26 12" xfId="19266"/>
    <cellStyle name="Input 12 26 12 2" xfId="19267"/>
    <cellStyle name="Input 12 26 12 3" xfId="19268"/>
    <cellStyle name="Input 12 26 12 4" xfId="19269"/>
    <cellStyle name="Input 12 26 13" xfId="19270"/>
    <cellStyle name="Input 12 26 13 2" xfId="19271"/>
    <cellStyle name="Input 12 26 13 3" xfId="19272"/>
    <cellStyle name="Input 12 26 13 4" xfId="19273"/>
    <cellStyle name="Input 12 26 14" xfId="19274"/>
    <cellStyle name="Input 12 26 14 2" xfId="19275"/>
    <cellStyle name="Input 12 26 14 3" xfId="19276"/>
    <cellStyle name="Input 12 26 14 4" xfId="19277"/>
    <cellStyle name="Input 12 26 15" xfId="19278"/>
    <cellStyle name="Input 12 26 15 2" xfId="19279"/>
    <cellStyle name="Input 12 26 15 3" xfId="19280"/>
    <cellStyle name="Input 12 26 15 4" xfId="19281"/>
    <cellStyle name="Input 12 26 16" xfId="19282"/>
    <cellStyle name="Input 12 26 16 2" xfId="19283"/>
    <cellStyle name="Input 12 26 16 3" xfId="19284"/>
    <cellStyle name="Input 12 26 16 4" xfId="19285"/>
    <cellStyle name="Input 12 26 17" xfId="19286"/>
    <cellStyle name="Input 12 26 17 2" xfId="19287"/>
    <cellStyle name="Input 12 26 17 3" xfId="19288"/>
    <cellStyle name="Input 12 26 17 4" xfId="19289"/>
    <cellStyle name="Input 12 26 18" xfId="19290"/>
    <cellStyle name="Input 12 26 18 2" xfId="19291"/>
    <cellStyle name="Input 12 26 18 3" xfId="19292"/>
    <cellStyle name="Input 12 26 18 4" xfId="19293"/>
    <cellStyle name="Input 12 26 19" xfId="19294"/>
    <cellStyle name="Input 12 26 19 2" xfId="19295"/>
    <cellStyle name="Input 12 26 19 3" xfId="19296"/>
    <cellStyle name="Input 12 26 19 4" xfId="19297"/>
    <cellStyle name="Input 12 26 2" xfId="19298"/>
    <cellStyle name="Input 12 26 2 2" xfId="19299"/>
    <cellStyle name="Input 12 26 2 3" xfId="19300"/>
    <cellStyle name="Input 12 26 2 4" xfId="19301"/>
    <cellStyle name="Input 12 26 20" xfId="19302"/>
    <cellStyle name="Input 12 26 20 2" xfId="19303"/>
    <cellStyle name="Input 12 26 20 3" xfId="19304"/>
    <cellStyle name="Input 12 26 20 4" xfId="19305"/>
    <cellStyle name="Input 12 26 21" xfId="19306"/>
    <cellStyle name="Input 12 26 22" xfId="19307"/>
    <cellStyle name="Input 12 26 3" xfId="19308"/>
    <cellStyle name="Input 12 26 3 2" xfId="19309"/>
    <cellStyle name="Input 12 26 3 3" xfId="19310"/>
    <cellStyle name="Input 12 26 3 4" xfId="19311"/>
    <cellStyle name="Input 12 26 4" xfId="19312"/>
    <cellStyle name="Input 12 26 4 2" xfId="19313"/>
    <cellStyle name="Input 12 26 4 3" xfId="19314"/>
    <cellStyle name="Input 12 26 4 4" xfId="19315"/>
    <cellStyle name="Input 12 26 5" xfId="19316"/>
    <cellStyle name="Input 12 26 5 2" xfId="19317"/>
    <cellStyle name="Input 12 26 5 3" xfId="19318"/>
    <cellStyle name="Input 12 26 5 4" xfId="19319"/>
    <cellStyle name="Input 12 26 6" xfId="19320"/>
    <cellStyle name="Input 12 26 6 2" xfId="19321"/>
    <cellStyle name="Input 12 26 6 3" xfId="19322"/>
    <cellStyle name="Input 12 26 6 4" xfId="19323"/>
    <cellStyle name="Input 12 26 7" xfId="19324"/>
    <cellStyle name="Input 12 26 7 2" xfId="19325"/>
    <cellStyle name="Input 12 26 7 3" xfId="19326"/>
    <cellStyle name="Input 12 26 7 4" xfId="19327"/>
    <cellStyle name="Input 12 26 8" xfId="19328"/>
    <cellStyle name="Input 12 26 8 2" xfId="19329"/>
    <cellStyle name="Input 12 26 8 3" xfId="19330"/>
    <cellStyle name="Input 12 26 8 4" xfId="19331"/>
    <cellStyle name="Input 12 26 9" xfId="19332"/>
    <cellStyle name="Input 12 26 9 2" xfId="19333"/>
    <cellStyle name="Input 12 26 9 3" xfId="19334"/>
    <cellStyle name="Input 12 26 9 4" xfId="19335"/>
    <cellStyle name="Input 12 27" xfId="19336"/>
    <cellStyle name="Input 12 27 10" xfId="19337"/>
    <cellStyle name="Input 12 27 10 2" xfId="19338"/>
    <cellStyle name="Input 12 27 10 3" xfId="19339"/>
    <cellStyle name="Input 12 27 10 4" xfId="19340"/>
    <cellStyle name="Input 12 27 11" xfId="19341"/>
    <cellStyle name="Input 12 27 11 2" xfId="19342"/>
    <cellStyle name="Input 12 27 11 3" xfId="19343"/>
    <cellStyle name="Input 12 27 11 4" xfId="19344"/>
    <cellStyle name="Input 12 27 12" xfId="19345"/>
    <cellStyle name="Input 12 27 12 2" xfId="19346"/>
    <cellStyle name="Input 12 27 12 3" xfId="19347"/>
    <cellStyle name="Input 12 27 12 4" xfId="19348"/>
    <cellStyle name="Input 12 27 13" xfId="19349"/>
    <cellStyle name="Input 12 27 13 2" xfId="19350"/>
    <cellStyle name="Input 12 27 13 3" xfId="19351"/>
    <cellStyle name="Input 12 27 13 4" xfId="19352"/>
    <cellStyle name="Input 12 27 14" xfId="19353"/>
    <cellStyle name="Input 12 27 14 2" xfId="19354"/>
    <cellStyle name="Input 12 27 14 3" xfId="19355"/>
    <cellStyle name="Input 12 27 14 4" xfId="19356"/>
    <cellStyle name="Input 12 27 15" xfId="19357"/>
    <cellStyle name="Input 12 27 15 2" xfId="19358"/>
    <cellStyle name="Input 12 27 15 3" xfId="19359"/>
    <cellStyle name="Input 12 27 15 4" xfId="19360"/>
    <cellStyle name="Input 12 27 16" xfId="19361"/>
    <cellStyle name="Input 12 27 16 2" xfId="19362"/>
    <cellStyle name="Input 12 27 16 3" xfId="19363"/>
    <cellStyle name="Input 12 27 16 4" xfId="19364"/>
    <cellStyle name="Input 12 27 17" xfId="19365"/>
    <cellStyle name="Input 12 27 17 2" xfId="19366"/>
    <cellStyle name="Input 12 27 17 3" xfId="19367"/>
    <cellStyle name="Input 12 27 17 4" xfId="19368"/>
    <cellStyle name="Input 12 27 18" xfId="19369"/>
    <cellStyle name="Input 12 27 18 2" xfId="19370"/>
    <cellStyle name="Input 12 27 18 3" xfId="19371"/>
    <cellStyle name="Input 12 27 18 4" xfId="19372"/>
    <cellStyle name="Input 12 27 19" xfId="19373"/>
    <cellStyle name="Input 12 27 19 2" xfId="19374"/>
    <cellStyle name="Input 12 27 19 3" xfId="19375"/>
    <cellStyle name="Input 12 27 19 4" xfId="19376"/>
    <cellStyle name="Input 12 27 2" xfId="19377"/>
    <cellStyle name="Input 12 27 2 2" xfId="19378"/>
    <cellStyle name="Input 12 27 2 3" xfId="19379"/>
    <cellStyle name="Input 12 27 2 4" xfId="19380"/>
    <cellStyle name="Input 12 27 20" xfId="19381"/>
    <cellStyle name="Input 12 27 20 2" xfId="19382"/>
    <cellStyle name="Input 12 27 20 3" xfId="19383"/>
    <cellStyle name="Input 12 27 20 4" xfId="19384"/>
    <cellStyle name="Input 12 27 21" xfId="19385"/>
    <cellStyle name="Input 12 27 22" xfId="19386"/>
    <cellStyle name="Input 12 27 3" xfId="19387"/>
    <cellStyle name="Input 12 27 3 2" xfId="19388"/>
    <cellStyle name="Input 12 27 3 3" xfId="19389"/>
    <cellStyle name="Input 12 27 3 4" xfId="19390"/>
    <cellStyle name="Input 12 27 4" xfId="19391"/>
    <cellStyle name="Input 12 27 4 2" xfId="19392"/>
    <cellStyle name="Input 12 27 4 3" xfId="19393"/>
    <cellStyle name="Input 12 27 4 4" xfId="19394"/>
    <cellStyle name="Input 12 27 5" xfId="19395"/>
    <cellStyle name="Input 12 27 5 2" xfId="19396"/>
    <cellStyle name="Input 12 27 5 3" xfId="19397"/>
    <cellStyle name="Input 12 27 5 4" xfId="19398"/>
    <cellStyle name="Input 12 27 6" xfId="19399"/>
    <cellStyle name="Input 12 27 6 2" xfId="19400"/>
    <cellStyle name="Input 12 27 6 3" xfId="19401"/>
    <cellStyle name="Input 12 27 6 4" xfId="19402"/>
    <cellStyle name="Input 12 27 7" xfId="19403"/>
    <cellStyle name="Input 12 27 7 2" xfId="19404"/>
    <cellStyle name="Input 12 27 7 3" xfId="19405"/>
    <cellStyle name="Input 12 27 7 4" xfId="19406"/>
    <cellStyle name="Input 12 27 8" xfId="19407"/>
    <cellStyle name="Input 12 27 8 2" xfId="19408"/>
    <cellStyle name="Input 12 27 8 3" xfId="19409"/>
    <cellStyle name="Input 12 27 8 4" xfId="19410"/>
    <cellStyle name="Input 12 27 9" xfId="19411"/>
    <cellStyle name="Input 12 27 9 2" xfId="19412"/>
    <cellStyle name="Input 12 27 9 3" xfId="19413"/>
    <cellStyle name="Input 12 27 9 4" xfId="19414"/>
    <cellStyle name="Input 12 28" xfId="19415"/>
    <cellStyle name="Input 12 28 10" xfId="19416"/>
    <cellStyle name="Input 12 28 10 2" xfId="19417"/>
    <cellStyle name="Input 12 28 10 3" xfId="19418"/>
    <cellStyle name="Input 12 28 10 4" xfId="19419"/>
    <cellStyle name="Input 12 28 11" xfId="19420"/>
    <cellStyle name="Input 12 28 11 2" xfId="19421"/>
    <cellStyle name="Input 12 28 11 3" xfId="19422"/>
    <cellStyle name="Input 12 28 11 4" xfId="19423"/>
    <cellStyle name="Input 12 28 12" xfId="19424"/>
    <cellStyle name="Input 12 28 12 2" xfId="19425"/>
    <cellStyle name="Input 12 28 12 3" xfId="19426"/>
    <cellStyle name="Input 12 28 12 4" xfId="19427"/>
    <cellStyle name="Input 12 28 13" xfId="19428"/>
    <cellStyle name="Input 12 28 13 2" xfId="19429"/>
    <cellStyle name="Input 12 28 13 3" xfId="19430"/>
    <cellStyle name="Input 12 28 13 4" xfId="19431"/>
    <cellStyle name="Input 12 28 14" xfId="19432"/>
    <cellStyle name="Input 12 28 14 2" xfId="19433"/>
    <cellStyle name="Input 12 28 14 3" xfId="19434"/>
    <cellStyle name="Input 12 28 14 4" xfId="19435"/>
    <cellStyle name="Input 12 28 15" xfId="19436"/>
    <cellStyle name="Input 12 28 15 2" xfId="19437"/>
    <cellStyle name="Input 12 28 15 3" xfId="19438"/>
    <cellStyle name="Input 12 28 15 4" xfId="19439"/>
    <cellStyle name="Input 12 28 16" xfId="19440"/>
    <cellStyle name="Input 12 28 16 2" xfId="19441"/>
    <cellStyle name="Input 12 28 16 3" xfId="19442"/>
    <cellStyle name="Input 12 28 16 4" xfId="19443"/>
    <cellStyle name="Input 12 28 17" xfId="19444"/>
    <cellStyle name="Input 12 28 17 2" xfId="19445"/>
    <cellStyle name="Input 12 28 17 3" xfId="19446"/>
    <cellStyle name="Input 12 28 17 4" xfId="19447"/>
    <cellStyle name="Input 12 28 18" xfId="19448"/>
    <cellStyle name="Input 12 28 18 2" xfId="19449"/>
    <cellStyle name="Input 12 28 18 3" xfId="19450"/>
    <cellStyle name="Input 12 28 18 4" xfId="19451"/>
    <cellStyle name="Input 12 28 19" xfId="19452"/>
    <cellStyle name="Input 12 28 19 2" xfId="19453"/>
    <cellStyle name="Input 12 28 19 3" xfId="19454"/>
    <cellStyle name="Input 12 28 19 4" xfId="19455"/>
    <cellStyle name="Input 12 28 2" xfId="19456"/>
    <cellStyle name="Input 12 28 2 2" xfId="19457"/>
    <cellStyle name="Input 12 28 2 3" xfId="19458"/>
    <cellStyle name="Input 12 28 2 4" xfId="19459"/>
    <cellStyle name="Input 12 28 20" xfId="19460"/>
    <cellStyle name="Input 12 28 20 2" xfId="19461"/>
    <cellStyle name="Input 12 28 20 3" xfId="19462"/>
    <cellStyle name="Input 12 28 20 4" xfId="19463"/>
    <cellStyle name="Input 12 28 21" xfId="19464"/>
    <cellStyle name="Input 12 28 22" xfId="19465"/>
    <cellStyle name="Input 12 28 3" xfId="19466"/>
    <cellStyle name="Input 12 28 3 2" xfId="19467"/>
    <cellStyle name="Input 12 28 3 3" xfId="19468"/>
    <cellStyle name="Input 12 28 3 4" xfId="19469"/>
    <cellStyle name="Input 12 28 4" xfId="19470"/>
    <cellStyle name="Input 12 28 4 2" xfId="19471"/>
    <cellStyle name="Input 12 28 4 3" xfId="19472"/>
    <cellStyle name="Input 12 28 4 4" xfId="19473"/>
    <cellStyle name="Input 12 28 5" xfId="19474"/>
    <cellStyle name="Input 12 28 5 2" xfId="19475"/>
    <cellStyle name="Input 12 28 5 3" xfId="19476"/>
    <cellStyle name="Input 12 28 5 4" xfId="19477"/>
    <cellStyle name="Input 12 28 6" xfId="19478"/>
    <cellStyle name="Input 12 28 6 2" xfId="19479"/>
    <cellStyle name="Input 12 28 6 3" xfId="19480"/>
    <cellStyle name="Input 12 28 6 4" xfId="19481"/>
    <cellStyle name="Input 12 28 7" xfId="19482"/>
    <cellStyle name="Input 12 28 7 2" xfId="19483"/>
    <cellStyle name="Input 12 28 7 3" xfId="19484"/>
    <cellStyle name="Input 12 28 7 4" xfId="19485"/>
    <cellStyle name="Input 12 28 8" xfId="19486"/>
    <cellStyle name="Input 12 28 8 2" xfId="19487"/>
    <cellStyle name="Input 12 28 8 3" xfId="19488"/>
    <cellStyle name="Input 12 28 8 4" xfId="19489"/>
    <cellStyle name="Input 12 28 9" xfId="19490"/>
    <cellStyle name="Input 12 28 9 2" xfId="19491"/>
    <cellStyle name="Input 12 28 9 3" xfId="19492"/>
    <cellStyle name="Input 12 28 9 4" xfId="19493"/>
    <cellStyle name="Input 12 29" xfId="19494"/>
    <cellStyle name="Input 12 29 10" xfId="19495"/>
    <cellStyle name="Input 12 29 10 2" xfId="19496"/>
    <cellStyle name="Input 12 29 10 3" xfId="19497"/>
    <cellStyle name="Input 12 29 10 4" xfId="19498"/>
    <cellStyle name="Input 12 29 11" xfId="19499"/>
    <cellStyle name="Input 12 29 11 2" xfId="19500"/>
    <cellStyle name="Input 12 29 11 3" xfId="19501"/>
    <cellStyle name="Input 12 29 11 4" xfId="19502"/>
    <cellStyle name="Input 12 29 12" xfId="19503"/>
    <cellStyle name="Input 12 29 12 2" xfId="19504"/>
    <cellStyle name="Input 12 29 12 3" xfId="19505"/>
    <cellStyle name="Input 12 29 12 4" xfId="19506"/>
    <cellStyle name="Input 12 29 13" xfId="19507"/>
    <cellStyle name="Input 12 29 13 2" xfId="19508"/>
    <cellStyle name="Input 12 29 13 3" xfId="19509"/>
    <cellStyle name="Input 12 29 13 4" xfId="19510"/>
    <cellStyle name="Input 12 29 14" xfId="19511"/>
    <cellStyle name="Input 12 29 14 2" xfId="19512"/>
    <cellStyle name="Input 12 29 14 3" xfId="19513"/>
    <cellStyle name="Input 12 29 14 4" xfId="19514"/>
    <cellStyle name="Input 12 29 15" xfId="19515"/>
    <cellStyle name="Input 12 29 15 2" xfId="19516"/>
    <cellStyle name="Input 12 29 15 3" xfId="19517"/>
    <cellStyle name="Input 12 29 15 4" xfId="19518"/>
    <cellStyle name="Input 12 29 16" xfId="19519"/>
    <cellStyle name="Input 12 29 16 2" xfId="19520"/>
    <cellStyle name="Input 12 29 16 3" xfId="19521"/>
    <cellStyle name="Input 12 29 16 4" xfId="19522"/>
    <cellStyle name="Input 12 29 17" xfId="19523"/>
    <cellStyle name="Input 12 29 17 2" xfId="19524"/>
    <cellStyle name="Input 12 29 17 3" xfId="19525"/>
    <cellStyle name="Input 12 29 17 4" xfId="19526"/>
    <cellStyle name="Input 12 29 18" xfId="19527"/>
    <cellStyle name="Input 12 29 18 2" xfId="19528"/>
    <cellStyle name="Input 12 29 18 3" xfId="19529"/>
    <cellStyle name="Input 12 29 18 4" xfId="19530"/>
    <cellStyle name="Input 12 29 19" xfId="19531"/>
    <cellStyle name="Input 12 29 19 2" xfId="19532"/>
    <cellStyle name="Input 12 29 19 3" xfId="19533"/>
    <cellStyle name="Input 12 29 19 4" xfId="19534"/>
    <cellStyle name="Input 12 29 2" xfId="19535"/>
    <cellStyle name="Input 12 29 2 2" xfId="19536"/>
    <cellStyle name="Input 12 29 2 3" xfId="19537"/>
    <cellStyle name="Input 12 29 2 4" xfId="19538"/>
    <cellStyle name="Input 12 29 20" xfId="19539"/>
    <cellStyle name="Input 12 29 20 2" xfId="19540"/>
    <cellStyle name="Input 12 29 20 3" xfId="19541"/>
    <cellStyle name="Input 12 29 20 4" xfId="19542"/>
    <cellStyle name="Input 12 29 21" xfId="19543"/>
    <cellStyle name="Input 12 29 22" xfId="19544"/>
    <cellStyle name="Input 12 29 3" xfId="19545"/>
    <cellStyle name="Input 12 29 3 2" xfId="19546"/>
    <cellStyle name="Input 12 29 3 3" xfId="19547"/>
    <cellStyle name="Input 12 29 3 4" xfId="19548"/>
    <cellStyle name="Input 12 29 4" xfId="19549"/>
    <cellStyle name="Input 12 29 4 2" xfId="19550"/>
    <cellStyle name="Input 12 29 4 3" xfId="19551"/>
    <cellStyle name="Input 12 29 4 4" xfId="19552"/>
    <cellStyle name="Input 12 29 5" xfId="19553"/>
    <cellStyle name="Input 12 29 5 2" xfId="19554"/>
    <cellStyle name="Input 12 29 5 3" xfId="19555"/>
    <cellStyle name="Input 12 29 5 4" xfId="19556"/>
    <cellStyle name="Input 12 29 6" xfId="19557"/>
    <cellStyle name="Input 12 29 6 2" xfId="19558"/>
    <cellStyle name="Input 12 29 6 3" xfId="19559"/>
    <cellStyle name="Input 12 29 6 4" xfId="19560"/>
    <cellStyle name="Input 12 29 7" xfId="19561"/>
    <cellStyle name="Input 12 29 7 2" xfId="19562"/>
    <cellStyle name="Input 12 29 7 3" xfId="19563"/>
    <cellStyle name="Input 12 29 7 4" xfId="19564"/>
    <cellStyle name="Input 12 29 8" xfId="19565"/>
    <cellStyle name="Input 12 29 8 2" xfId="19566"/>
    <cellStyle name="Input 12 29 8 3" xfId="19567"/>
    <cellStyle name="Input 12 29 8 4" xfId="19568"/>
    <cellStyle name="Input 12 29 9" xfId="19569"/>
    <cellStyle name="Input 12 29 9 2" xfId="19570"/>
    <cellStyle name="Input 12 29 9 3" xfId="19571"/>
    <cellStyle name="Input 12 29 9 4" xfId="19572"/>
    <cellStyle name="Input 12 3" xfId="19573"/>
    <cellStyle name="Input 12 3 10" xfId="19574"/>
    <cellStyle name="Input 12 3 10 2" xfId="19575"/>
    <cellStyle name="Input 12 3 10 3" xfId="19576"/>
    <cellStyle name="Input 12 3 10 4" xfId="19577"/>
    <cellStyle name="Input 12 3 11" xfId="19578"/>
    <cellStyle name="Input 12 3 11 2" xfId="19579"/>
    <cellStyle name="Input 12 3 11 3" xfId="19580"/>
    <cellStyle name="Input 12 3 11 4" xfId="19581"/>
    <cellStyle name="Input 12 3 12" xfId="19582"/>
    <cellStyle name="Input 12 3 12 2" xfId="19583"/>
    <cellStyle name="Input 12 3 12 3" xfId="19584"/>
    <cellStyle name="Input 12 3 12 4" xfId="19585"/>
    <cellStyle name="Input 12 3 13" xfId="19586"/>
    <cellStyle name="Input 12 3 13 2" xfId="19587"/>
    <cellStyle name="Input 12 3 13 3" xfId="19588"/>
    <cellStyle name="Input 12 3 13 4" xfId="19589"/>
    <cellStyle name="Input 12 3 14" xfId="19590"/>
    <cellStyle name="Input 12 3 14 2" xfId="19591"/>
    <cellStyle name="Input 12 3 14 3" xfId="19592"/>
    <cellStyle name="Input 12 3 14 4" xfId="19593"/>
    <cellStyle name="Input 12 3 15" xfId="19594"/>
    <cellStyle name="Input 12 3 15 2" xfId="19595"/>
    <cellStyle name="Input 12 3 15 3" xfId="19596"/>
    <cellStyle name="Input 12 3 15 4" xfId="19597"/>
    <cellStyle name="Input 12 3 16" xfId="19598"/>
    <cellStyle name="Input 12 3 16 2" xfId="19599"/>
    <cellStyle name="Input 12 3 16 3" xfId="19600"/>
    <cellStyle name="Input 12 3 16 4" xfId="19601"/>
    <cellStyle name="Input 12 3 17" xfId="19602"/>
    <cellStyle name="Input 12 3 17 2" xfId="19603"/>
    <cellStyle name="Input 12 3 17 3" xfId="19604"/>
    <cellStyle name="Input 12 3 17 4" xfId="19605"/>
    <cellStyle name="Input 12 3 18" xfId="19606"/>
    <cellStyle name="Input 12 3 18 2" xfId="19607"/>
    <cellStyle name="Input 12 3 18 3" xfId="19608"/>
    <cellStyle name="Input 12 3 18 4" xfId="19609"/>
    <cellStyle name="Input 12 3 19" xfId="19610"/>
    <cellStyle name="Input 12 3 19 2" xfId="19611"/>
    <cellStyle name="Input 12 3 19 3" xfId="19612"/>
    <cellStyle name="Input 12 3 19 4" xfId="19613"/>
    <cellStyle name="Input 12 3 2" xfId="19614"/>
    <cellStyle name="Input 12 3 2 2" xfId="19615"/>
    <cellStyle name="Input 12 3 2 3" xfId="19616"/>
    <cellStyle name="Input 12 3 2 4" xfId="19617"/>
    <cellStyle name="Input 12 3 20" xfId="19618"/>
    <cellStyle name="Input 12 3 20 2" xfId="19619"/>
    <cellStyle name="Input 12 3 20 3" xfId="19620"/>
    <cellStyle name="Input 12 3 20 4" xfId="19621"/>
    <cellStyle name="Input 12 3 21" xfId="19622"/>
    <cellStyle name="Input 12 3 22" xfId="19623"/>
    <cellStyle name="Input 12 3 3" xfId="19624"/>
    <cellStyle name="Input 12 3 3 2" xfId="19625"/>
    <cellStyle name="Input 12 3 3 3" xfId="19626"/>
    <cellStyle name="Input 12 3 3 4" xfId="19627"/>
    <cellStyle name="Input 12 3 4" xfId="19628"/>
    <cellStyle name="Input 12 3 4 2" xfId="19629"/>
    <cellStyle name="Input 12 3 4 3" xfId="19630"/>
    <cellStyle name="Input 12 3 4 4" xfId="19631"/>
    <cellStyle name="Input 12 3 5" xfId="19632"/>
    <cellStyle name="Input 12 3 5 2" xfId="19633"/>
    <cellStyle name="Input 12 3 5 3" xfId="19634"/>
    <cellStyle name="Input 12 3 5 4" xfId="19635"/>
    <cellStyle name="Input 12 3 6" xfId="19636"/>
    <cellStyle name="Input 12 3 6 2" xfId="19637"/>
    <cellStyle name="Input 12 3 6 3" xfId="19638"/>
    <cellStyle name="Input 12 3 6 4" xfId="19639"/>
    <cellStyle name="Input 12 3 7" xfId="19640"/>
    <cellStyle name="Input 12 3 7 2" xfId="19641"/>
    <cellStyle name="Input 12 3 7 3" xfId="19642"/>
    <cellStyle name="Input 12 3 7 4" xfId="19643"/>
    <cellStyle name="Input 12 3 8" xfId="19644"/>
    <cellStyle name="Input 12 3 8 2" xfId="19645"/>
    <cellStyle name="Input 12 3 8 3" xfId="19646"/>
    <cellStyle name="Input 12 3 8 4" xfId="19647"/>
    <cellStyle name="Input 12 3 9" xfId="19648"/>
    <cellStyle name="Input 12 3 9 2" xfId="19649"/>
    <cellStyle name="Input 12 3 9 3" xfId="19650"/>
    <cellStyle name="Input 12 3 9 4" xfId="19651"/>
    <cellStyle name="Input 12 30" xfId="19652"/>
    <cellStyle name="Input 12 30 10" xfId="19653"/>
    <cellStyle name="Input 12 30 10 2" xfId="19654"/>
    <cellStyle name="Input 12 30 10 3" xfId="19655"/>
    <cellStyle name="Input 12 30 10 4" xfId="19656"/>
    <cellStyle name="Input 12 30 11" xfId="19657"/>
    <cellStyle name="Input 12 30 11 2" xfId="19658"/>
    <cellStyle name="Input 12 30 11 3" xfId="19659"/>
    <cellStyle name="Input 12 30 11 4" xfId="19660"/>
    <cellStyle name="Input 12 30 12" xfId="19661"/>
    <cellStyle name="Input 12 30 12 2" xfId="19662"/>
    <cellStyle name="Input 12 30 12 3" xfId="19663"/>
    <cellStyle name="Input 12 30 12 4" xfId="19664"/>
    <cellStyle name="Input 12 30 13" xfId="19665"/>
    <cellStyle name="Input 12 30 13 2" xfId="19666"/>
    <cellStyle name="Input 12 30 13 3" xfId="19667"/>
    <cellStyle name="Input 12 30 13 4" xfId="19668"/>
    <cellStyle name="Input 12 30 14" xfId="19669"/>
    <cellStyle name="Input 12 30 14 2" xfId="19670"/>
    <cellStyle name="Input 12 30 14 3" xfId="19671"/>
    <cellStyle name="Input 12 30 14 4" xfId="19672"/>
    <cellStyle name="Input 12 30 15" xfId="19673"/>
    <cellStyle name="Input 12 30 15 2" xfId="19674"/>
    <cellStyle name="Input 12 30 15 3" xfId="19675"/>
    <cellStyle name="Input 12 30 15 4" xfId="19676"/>
    <cellStyle name="Input 12 30 16" xfId="19677"/>
    <cellStyle name="Input 12 30 16 2" xfId="19678"/>
    <cellStyle name="Input 12 30 16 3" xfId="19679"/>
    <cellStyle name="Input 12 30 16 4" xfId="19680"/>
    <cellStyle name="Input 12 30 17" xfId="19681"/>
    <cellStyle name="Input 12 30 17 2" xfId="19682"/>
    <cellStyle name="Input 12 30 17 3" xfId="19683"/>
    <cellStyle name="Input 12 30 17 4" xfId="19684"/>
    <cellStyle name="Input 12 30 18" xfId="19685"/>
    <cellStyle name="Input 12 30 18 2" xfId="19686"/>
    <cellStyle name="Input 12 30 18 3" xfId="19687"/>
    <cellStyle name="Input 12 30 18 4" xfId="19688"/>
    <cellStyle name="Input 12 30 19" xfId="19689"/>
    <cellStyle name="Input 12 30 19 2" xfId="19690"/>
    <cellStyle name="Input 12 30 19 3" xfId="19691"/>
    <cellStyle name="Input 12 30 19 4" xfId="19692"/>
    <cellStyle name="Input 12 30 2" xfId="19693"/>
    <cellStyle name="Input 12 30 2 2" xfId="19694"/>
    <cellStyle name="Input 12 30 2 3" xfId="19695"/>
    <cellStyle name="Input 12 30 2 4" xfId="19696"/>
    <cellStyle name="Input 12 30 20" xfId="19697"/>
    <cellStyle name="Input 12 30 20 2" xfId="19698"/>
    <cellStyle name="Input 12 30 20 3" xfId="19699"/>
    <cellStyle name="Input 12 30 20 4" xfId="19700"/>
    <cellStyle name="Input 12 30 21" xfId="19701"/>
    <cellStyle name="Input 12 30 22" xfId="19702"/>
    <cellStyle name="Input 12 30 3" xfId="19703"/>
    <cellStyle name="Input 12 30 3 2" xfId="19704"/>
    <cellStyle name="Input 12 30 3 3" xfId="19705"/>
    <cellStyle name="Input 12 30 3 4" xfId="19706"/>
    <cellStyle name="Input 12 30 4" xfId="19707"/>
    <cellStyle name="Input 12 30 4 2" xfId="19708"/>
    <cellStyle name="Input 12 30 4 3" xfId="19709"/>
    <cellStyle name="Input 12 30 4 4" xfId="19710"/>
    <cellStyle name="Input 12 30 5" xfId="19711"/>
    <cellStyle name="Input 12 30 5 2" xfId="19712"/>
    <cellStyle name="Input 12 30 5 3" xfId="19713"/>
    <cellStyle name="Input 12 30 5 4" xfId="19714"/>
    <cellStyle name="Input 12 30 6" xfId="19715"/>
    <cellStyle name="Input 12 30 6 2" xfId="19716"/>
    <cellStyle name="Input 12 30 6 3" xfId="19717"/>
    <cellStyle name="Input 12 30 6 4" xfId="19718"/>
    <cellStyle name="Input 12 30 7" xfId="19719"/>
    <cellStyle name="Input 12 30 7 2" xfId="19720"/>
    <cellStyle name="Input 12 30 7 3" xfId="19721"/>
    <cellStyle name="Input 12 30 7 4" xfId="19722"/>
    <cellStyle name="Input 12 30 8" xfId="19723"/>
    <cellStyle name="Input 12 30 8 2" xfId="19724"/>
    <cellStyle name="Input 12 30 8 3" xfId="19725"/>
    <cellStyle name="Input 12 30 8 4" xfId="19726"/>
    <cellStyle name="Input 12 30 9" xfId="19727"/>
    <cellStyle name="Input 12 30 9 2" xfId="19728"/>
    <cellStyle name="Input 12 30 9 3" xfId="19729"/>
    <cellStyle name="Input 12 30 9 4" xfId="19730"/>
    <cellStyle name="Input 12 31" xfId="19731"/>
    <cellStyle name="Input 12 31 2" xfId="19732"/>
    <cellStyle name="Input 12 31 3" xfId="19733"/>
    <cellStyle name="Input 12 31 4" xfId="19734"/>
    <cellStyle name="Input 12 32" xfId="19735"/>
    <cellStyle name="Input 12 32 2" xfId="19736"/>
    <cellStyle name="Input 12 32 3" xfId="19737"/>
    <cellStyle name="Input 12 32 4" xfId="19738"/>
    <cellStyle name="Input 12 33" xfId="19739"/>
    <cellStyle name="Input 12 33 2" xfId="19740"/>
    <cellStyle name="Input 12 33 3" xfId="19741"/>
    <cellStyle name="Input 12 33 4" xfId="19742"/>
    <cellStyle name="Input 12 34" xfId="19743"/>
    <cellStyle name="Input 12 34 2" xfId="19744"/>
    <cellStyle name="Input 12 34 3" xfId="19745"/>
    <cellStyle name="Input 12 34 4" xfId="19746"/>
    <cellStyle name="Input 12 35" xfId="19747"/>
    <cellStyle name="Input 12 35 2" xfId="19748"/>
    <cellStyle name="Input 12 35 3" xfId="19749"/>
    <cellStyle name="Input 12 35 4" xfId="19750"/>
    <cellStyle name="Input 12 36" xfId="19751"/>
    <cellStyle name="Input 12 36 2" xfId="19752"/>
    <cellStyle name="Input 12 36 3" xfId="19753"/>
    <cellStyle name="Input 12 36 4" xfId="19754"/>
    <cellStyle name="Input 12 37" xfId="19755"/>
    <cellStyle name="Input 12 37 2" xfId="19756"/>
    <cellStyle name="Input 12 37 3" xfId="19757"/>
    <cellStyle name="Input 12 37 4" xfId="19758"/>
    <cellStyle name="Input 12 38" xfId="19759"/>
    <cellStyle name="Input 12 38 2" xfId="19760"/>
    <cellStyle name="Input 12 38 3" xfId="19761"/>
    <cellStyle name="Input 12 38 4" xfId="19762"/>
    <cellStyle name="Input 12 39" xfId="19763"/>
    <cellStyle name="Input 12 39 2" xfId="19764"/>
    <cellStyle name="Input 12 39 3" xfId="19765"/>
    <cellStyle name="Input 12 39 4" xfId="19766"/>
    <cellStyle name="Input 12 4" xfId="19767"/>
    <cellStyle name="Input 12 4 10" xfId="19768"/>
    <cellStyle name="Input 12 4 10 2" xfId="19769"/>
    <cellStyle name="Input 12 4 10 3" xfId="19770"/>
    <cellStyle name="Input 12 4 10 4" xfId="19771"/>
    <cellStyle name="Input 12 4 11" xfId="19772"/>
    <cellStyle name="Input 12 4 11 2" xfId="19773"/>
    <cellStyle name="Input 12 4 11 3" xfId="19774"/>
    <cellStyle name="Input 12 4 11 4" xfId="19775"/>
    <cellStyle name="Input 12 4 12" xfId="19776"/>
    <cellStyle name="Input 12 4 12 2" xfId="19777"/>
    <cellStyle name="Input 12 4 12 3" xfId="19778"/>
    <cellStyle name="Input 12 4 12 4" xfId="19779"/>
    <cellStyle name="Input 12 4 13" xfId="19780"/>
    <cellStyle name="Input 12 4 13 2" xfId="19781"/>
    <cellStyle name="Input 12 4 13 3" xfId="19782"/>
    <cellStyle name="Input 12 4 13 4" xfId="19783"/>
    <cellStyle name="Input 12 4 14" xfId="19784"/>
    <cellStyle name="Input 12 4 14 2" xfId="19785"/>
    <cellStyle name="Input 12 4 14 3" xfId="19786"/>
    <cellStyle name="Input 12 4 14 4" xfId="19787"/>
    <cellStyle name="Input 12 4 15" xfId="19788"/>
    <cellStyle name="Input 12 4 15 2" xfId="19789"/>
    <cellStyle name="Input 12 4 15 3" xfId="19790"/>
    <cellStyle name="Input 12 4 15 4" xfId="19791"/>
    <cellStyle name="Input 12 4 16" xfId="19792"/>
    <cellStyle name="Input 12 4 16 2" xfId="19793"/>
    <cellStyle name="Input 12 4 16 3" xfId="19794"/>
    <cellStyle name="Input 12 4 16 4" xfId="19795"/>
    <cellStyle name="Input 12 4 17" xfId="19796"/>
    <cellStyle name="Input 12 4 17 2" xfId="19797"/>
    <cellStyle name="Input 12 4 17 3" xfId="19798"/>
    <cellStyle name="Input 12 4 17 4" xfId="19799"/>
    <cellStyle name="Input 12 4 18" xfId="19800"/>
    <cellStyle name="Input 12 4 18 2" xfId="19801"/>
    <cellStyle name="Input 12 4 18 3" xfId="19802"/>
    <cellStyle name="Input 12 4 18 4" xfId="19803"/>
    <cellStyle name="Input 12 4 19" xfId="19804"/>
    <cellStyle name="Input 12 4 19 2" xfId="19805"/>
    <cellStyle name="Input 12 4 19 3" xfId="19806"/>
    <cellStyle name="Input 12 4 19 4" xfId="19807"/>
    <cellStyle name="Input 12 4 2" xfId="19808"/>
    <cellStyle name="Input 12 4 2 2" xfId="19809"/>
    <cellStyle name="Input 12 4 2 3" xfId="19810"/>
    <cellStyle name="Input 12 4 2 4" xfId="19811"/>
    <cellStyle name="Input 12 4 20" xfId="19812"/>
    <cellStyle name="Input 12 4 20 2" xfId="19813"/>
    <cellStyle name="Input 12 4 20 3" xfId="19814"/>
    <cellStyle name="Input 12 4 20 4" xfId="19815"/>
    <cellStyle name="Input 12 4 21" xfId="19816"/>
    <cellStyle name="Input 12 4 22" xfId="19817"/>
    <cellStyle name="Input 12 4 3" xfId="19818"/>
    <cellStyle name="Input 12 4 3 2" xfId="19819"/>
    <cellStyle name="Input 12 4 3 3" xfId="19820"/>
    <cellStyle name="Input 12 4 3 4" xfId="19821"/>
    <cellStyle name="Input 12 4 4" xfId="19822"/>
    <cellStyle name="Input 12 4 4 2" xfId="19823"/>
    <cellStyle name="Input 12 4 4 3" xfId="19824"/>
    <cellStyle name="Input 12 4 4 4" xfId="19825"/>
    <cellStyle name="Input 12 4 5" xfId="19826"/>
    <cellStyle name="Input 12 4 5 2" xfId="19827"/>
    <cellStyle name="Input 12 4 5 3" xfId="19828"/>
    <cellStyle name="Input 12 4 5 4" xfId="19829"/>
    <cellStyle name="Input 12 4 6" xfId="19830"/>
    <cellStyle name="Input 12 4 6 2" xfId="19831"/>
    <cellStyle name="Input 12 4 6 3" xfId="19832"/>
    <cellStyle name="Input 12 4 6 4" xfId="19833"/>
    <cellStyle name="Input 12 4 7" xfId="19834"/>
    <cellStyle name="Input 12 4 7 2" xfId="19835"/>
    <cellStyle name="Input 12 4 7 3" xfId="19836"/>
    <cellStyle name="Input 12 4 7 4" xfId="19837"/>
    <cellStyle name="Input 12 4 8" xfId="19838"/>
    <cellStyle name="Input 12 4 8 2" xfId="19839"/>
    <cellStyle name="Input 12 4 8 3" xfId="19840"/>
    <cellStyle name="Input 12 4 8 4" xfId="19841"/>
    <cellStyle name="Input 12 4 9" xfId="19842"/>
    <cellStyle name="Input 12 4 9 2" xfId="19843"/>
    <cellStyle name="Input 12 4 9 3" xfId="19844"/>
    <cellStyle name="Input 12 4 9 4" xfId="19845"/>
    <cellStyle name="Input 12 40" xfId="19846"/>
    <cellStyle name="Input 12 40 2" xfId="19847"/>
    <cellStyle name="Input 12 40 3" xfId="19848"/>
    <cellStyle name="Input 12 40 4" xfId="19849"/>
    <cellStyle name="Input 12 41" xfId="19850"/>
    <cellStyle name="Input 12 41 2" xfId="19851"/>
    <cellStyle name="Input 12 41 3" xfId="19852"/>
    <cellStyle name="Input 12 41 4" xfId="19853"/>
    <cellStyle name="Input 12 42" xfId="19854"/>
    <cellStyle name="Input 12 42 2" xfId="19855"/>
    <cellStyle name="Input 12 42 3" xfId="19856"/>
    <cellStyle name="Input 12 42 4" xfId="19857"/>
    <cellStyle name="Input 12 43" xfId="19858"/>
    <cellStyle name="Input 12 43 2" xfId="19859"/>
    <cellStyle name="Input 12 43 3" xfId="19860"/>
    <cellStyle name="Input 12 43 4" xfId="19861"/>
    <cellStyle name="Input 12 44" xfId="19862"/>
    <cellStyle name="Input 12 44 2" xfId="19863"/>
    <cellStyle name="Input 12 44 3" xfId="19864"/>
    <cellStyle name="Input 12 44 4" xfId="19865"/>
    <cellStyle name="Input 12 45" xfId="19866"/>
    <cellStyle name="Input 12 45 2" xfId="19867"/>
    <cellStyle name="Input 12 45 3" xfId="19868"/>
    <cellStyle name="Input 12 45 4" xfId="19869"/>
    <cellStyle name="Input 12 46" xfId="19870"/>
    <cellStyle name="Input 12 46 2" xfId="19871"/>
    <cellStyle name="Input 12 46 3" xfId="19872"/>
    <cellStyle name="Input 12 46 4" xfId="19873"/>
    <cellStyle name="Input 12 47" xfId="19874"/>
    <cellStyle name="Input 12 47 2" xfId="19875"/>
    <cellStyle name="Input 12 47 3" xfId="19876"/>
    <cellStyle name="Input 12 47 4" xfId="19877"/>
    <cellStyle name="Input 12 48" xfId="19878"/>
    <cellStyle name="Input 12 48 2" xfId="19879"/>
    <cellStyle name="Input 12 48 3" xfId="19880"/>
    <cellStyle name="Input 12 48 4" xfId="19881"/>
    <cellStyle name="Input 12 49" xfId="19882"/>
    <cellStyle name="Input 12 49 2" xfId="19883"/>
    <cellStyle name="Input 12 49 3" xfId="19884"/>
    <cellStyle name="Input 12 49 4" xfId="19885"/>
    <cellStyle name="Input 12 5" xfId="19886"/>
    <cellStyle name="Input 12 5 10" xfId="19887"/>
    <cellStyle name="Input 12 5 10 2" xfId="19888"/>
    <cellStyle name="Input 12 5 10 3" xfId="19889"/>
    <cellStyle name="Input 12 5 10 4" xfId="19890"/>
    <cellStyle name="Input 12 5 11" xfId="19891"/>
    <cellStyle name="Input 12 5 11 2" xfId="19892"/>
    <cellStyle name="Input 12 5 11 3" xfId="19893"/>
    <cellStyle name="Input 12 5 11 4" xfId="19894"/>
    <cellStyle name="Input 12 5 12" xfId="19895"/>
    <cellStyle name="Input 12 5 12 2" xfId="19896"/>
    <cellStyle name="Input 12 5 12 3" xfId="19897"/>
    <cellStyle name="Input 12 5 12 4" xfId="19898"/>
    <cellStyle name="Input 12 5 13" xfId="19899"/>
    <cellStyle name="Input 12 5 13 2" xfId="19900"/>
    <cellStyle name="Input 12 5 13 3" xfId="19901"/>
    <cellStyle name="Input 12 5 13 4" xfId="19902"/>
    <cellStyle name="Input 12 5 14" xfId="19903"/>
    <cellStyle name="Input 12 5 14 2" xfId="19904"/>
    <cellStyle name="Input 12 5 14 3" xfId="19905"/>
    <cellStyle name="Input 12 5 14 4" xfId="19906"/>
    <cellStyle name="Input 12 5 15" xfId="19907"/>
    <cellStyle name="Input 12 5 15 2" xfId="19908"/>
    <cellStyle name="Input 12 5 15 3" xfId="19909"/>
    <cellStyle name="Input 12 5 15 4" xfId="19910"/>
    <cellStyle name="Input 12 5 16" xfId="19911"/>
    <cellStyle name="Input 12 5 16 2" xfId="19912"/>
    <cellStyle name="Input 12 5 16 3" xfId="19913"/>
    <cellStyle name="Input 12 5 16 4" xfId="19914"/>
    <cellStyle name="Input 12 5 17" xfId="19915"/>
    <cellStyle name="Input 12 5 17 2" xfId="19916"/>
    <cellStyle name="Input 12 5 17 3" xfId="19917"/>
    <cellStyle name="Input 12 5 17 4" xfId="19918"/>
    <cellStyle name="Input 12 5 18" xfId="19919"/>
    <cellStyle name="Input 12 5 18 2" xfId="19920"/>
    <cellStyle name="Input 12 5 18 3" xfId="19921"/>
    <cellStyle name="Input 12 5 18 4" xfId="19922"/>
    <cellStyle name="Input 12 5 19" xfId="19923"/>
    <cellStyle name="Input 12 5 19 2" xfId="19924"/>
    <cellStyle name="Input 12 5 19 3" xfId="19925"/>
    <cellStyle name="Input 12 5 19 4" xfId="19926"/>
    <cellStyle name="Input 12 5 2" xfId="19927"/>
    <cellStyle name="Input 12 5 2 2" xfId="19928"/>
    <cellStyle name="Input 12 5 2 3" xfId="19929"/>
    <cellStyle name="Input 12 5 2 4" xfId="19930"/>
    <cellStyle name="Input 12 5 20" xfId="19931"/>
    <cellStyle name="Input 12 5 20 2" xfId="19932"/>
    <cellStyle name="Input 12 5 20 3" xfId="19933"/>
    <cellStyle name="Input 12 5 20 4" xfId="19934"/>
    <cellStyle name="Input 12 5 21" xfId="19935"/>
    <cellStyle name="Input 12 5 22" xfId="19936"/>
    <cellStyle name="Input 12 5 3" xfId="19937"/>
    <cellStyle name="Input 12 5 3 2" xfId="19938"/>
    <cellStyle name="Input 12 5 3 3" xfId="19939"/>
    <cellStyle name="Input 12 5 3 4" xfId="19940"/>
    <cellStyle name="Input 12 5 4" xfId="19941"/>
    <cellStyle name="Input 12 5 4 2" xfId="19942"/>
    <cellStyle name="Input 12 5 4 3" xfId="19943"/>
    <cellStyle name="Input 12 5 4 4" xfId="19944"/>
    <cellStyle name="Input 12 5 5" xfId="19945"/>
    <cellStyle name="Input 12 5 5 2" xfId="19946"/>
    <cellStyle name="Input 12 5 5 3" xfId="19947"/>
    <cellStyle name="Input 12 5 5 4" xfId="19948"/>
    <cellStyle name="Input 12 5 6" xfId="19949"/>
    <cellStyle name="Input 12 5 6 2" xfId="19950"/>
    <cellStyle name="Input 12 5 6 3" xfId="19951"/>
    <cellStyle name="Input 12 5 6 4" xfId="19952"/>
    <cellStyle name="Input 12 5 7" xfId="19953"/>
    <cellStyle name="Input 12 5 7 2" xfId="19954"/>
    <cellStyle name="Input 12 5 7 3" xfId="19955"/>
    <cellStyle name="Input 12 5 7 4" xfId="19956"/>
    <cellStyle name="Input 12 5 8" xfId="19957"/>
    <cellStyle name="Input 12 5 8 2" xfId="19958"/>
    <cellStyle name="Input 12 5 8 3" xfId="19959"/>
    <cellStyle name="Input 12 5 8 4" xfId="19960"/>
    <cellStyle name="Input 12 5 9" xfId="19961"/>
    <cellStyle name="Input 12 5 9 2" xfId="19962"/>
    <cellStyle name="Input 12 5 9 3" xfId="19963"/>
    <cellStyle name="Input 12 5 9 4" xfId="19964"/>
    <cellStyle name="Input 12 50" xfId="19965"/>
    <cellStyle name="Input 12 51" xfId="19966"/>
    <cellStyle name="Input 12 52" xfId="19967"/>
    <cellStyle name="Input 12 6" xfId="19968"/>
    <cellStyle name="Input 12 6 10" xfId="19969"/>
    <cellStyle name="Input 12 6 10 2" xfId="19970"/>
    <cellStyle name="Input 12 6 10 3" xfId="19971"/>
    <cellStyle name="Input 12 6 10 4" xfId="19972"/>
    <cellStyle name="Input 12 6 11" xfId="19973"/>
    <cellStyle name="Input 12 6 11 2" xfId="19974"/>
    <cellStyle name="Input 12 6 11 3" xfId="19975"/>
    <cellStyle name="Input 12 6 11 4" xfId="19976"/>
    <cellStyle name="Input 12 6 12" xfId="19977"/>
    <cellStyle name="Input 12 6 12 2" xfId="19978"/>
    <cellStyle name="Input 12 6 12 3" xfId="19979"/>
    <cellStyle name="Input 12 6 12 4" xfId="19980"/>
    <cellStyle name="Input 12 6 13" xfId="19981"/>
    <cellStyle name="Input 12 6 13 2" xfId="19982"/>
    <cellStyle name="Input 12 6 13 3" xfId="19983"/>
    <cellStyle name="Input 12 6 13 4" xfId="19984"/>
    <cellStyle name="Input 12 6 14" xfId="19985"/>
    <cellStyle name="Input 12 6 14 2" xfId="19986"/>
    <cellStyle name="Input 12 6 14 3" xfId="19987"/>
    <cellStyle name="Input 12 6 14 4" xfId="19988"/>
    <cellStyle name="Input 12 6 15" xfId="19989"/>
    <cellStyle name="Input 12 6 15 2" xfId="19990"/>
    <cellStyle name="Input 12 6 15 3" xfId="19991"/>
    <cellStyle name="Input 12 6 15 4" xfId="19992"/>
    <cellStyle name="Input 12 6 16" xfId="19993"/>
    <cellStyle name="Input 12 6 16 2" xfId="19994"/>
    <cellStyle name="Input 12 6 16 3" xfId="19995"/>
    <cellStyle name="Input 12 6 16 4" xfId="19996"/>
    <cellStyle name="Input 12 6 17" xfId="19997"/>
    <cellStyle name="Input 12 6 17 2" xfId="19998"/>
    <cellStyle name="Input 12 6 17 3" xfId="19999"/>
    <cellStyle name="Input 12 6 17 4" xfId="20000"/>
    <cellStyle name="Input 12 6 18" xfId="20001"/>
    <cellStyle name="Input 12 6 18 2" xfId="20002"/>
    <cellStyle name="Input 12 6 18 3" xfId="20003"/>
    <cellStyle name="Input 12 6 18 4" xfId="20004"/>
    <cellStyle name="Input 12 6 19" xfId="20005"/>
    <cellStyle name="Input 12 6 19 2" xfId="20006"/>
    <cellStyle name="Input 12 6 19 3" xfId="20007"/>
    <cellStyle name="Input 12 6 19 4" xfId="20008"/>
    <cellStyle name="Input 12 6 2" xfId="20009"/>
    <cellStyle name="Input 12 6 2 2" xfId="20010"/>
    <cellStyle name="Input 12 6 2 3" xfId="20011"/>
    <cellStyle name="Input 12 6 2 4" xfId="20012"/>
    <cellStyle name="Input 12 6 20" xfId="20013"/>
    <cellStyle name="Input 12 6 20 2" xfId="20014"/>
    <cellStyle name="Input 12 6 20 3" xfId="20015"/>
    <cellStyle name="Input 12 6 20 4" xfId="20016"/>
    <cellStyle name="Input 12 6 21" xfId="20017"/>
    <cellStyle name="Input 12 6 22" xfId="20018"/>
    <cellStyle name="Input 12 6 3" xfId="20019"/>
    <cellStyle name="Input 12 6 3 2" xfId="20020"/>
    <cellStyle name="Input 12 6 3 3" xfId="20021"/>
    <cellStyle name="Input 12 6 3 4" xfId="20022"/>
    <cellStyle name="Input 12 6 4" xfId="20023"/>
    <cellStyle name="Input 12 6 4 2" xfId="20024"/>
    <cellStyle name="Input 12 6 4 3" xfId="20025"/>
    <cellStyle name="Input 12 6 4 4" xfId="20026"/>
    <cellStyle name="Input 12 6 5" xfId="20027"/>
    <cellStyle name="Input 12 6 5 2" xfId="20028"/>
    <cellStyle name="Input 12 6 5 3" xfId="20029"/>
    <cellStyle name="Input 12 6 5 4" xfId="20030"/>
    <cellStyle name="Input 12 6 6" xfId="20031"/>
    <cellStyle name="Input 12 6 6 2" xfId="20032"/>
    <cellStyle name="Input 12 6 6 3" xfId="20033"/>
    <cellStyle name="Input 12 6 6 4" xfId="20034"/>
    <cellStyle name="Input 12 6 7" xfId="20035"/>
    <cellStyle name="Input 12 6 7 2" xfId="20036"/>
    <cellStyle name="Input 12 6 7 3" xfId="20037"/>
    <cellStyle name="Input 12 6 7 4" xfId="20038"/>
    <cellStyle name="Input 12 6 8" xfId="20039"/>
    <cellStyle name="Input 12 6 8 2" xfId="20040"/>
    <cellStyle name="Input 12 6 8 3" xfId="20041"/>
    <cellStyle name="Input 12 6 8 4" xfId="20042"/>
    <cellStyle name="Input 12 6 9" xfId="20043"/>
    <cellStyle name="Input 12 6 9 2" xfId="20044"/>
    <cellStyle name="Input 12 6 9 3" xfId="20045"/>
    <cellStyle name="Input 12 6 9 4" xfId="20046"/>
    <cellStyle name="Input 12 7" xfId="20047"/>
    <cellStyle name="Input 12 7 10" xfId="20048"/>
    <cellStyle name="Input 12 7 10 2" xfId="20049"/>
    <cellStyle name="Input 12 7 10 3" xfId="20050"/>
    <cellStyle name="Input 12 7 10 4" xfId="20051"/>
    <cellStyle name="Input 12 7 11" xfId="20052"/>
    <cellStyle name="Input 12 7 11 2" xfId="20053"/>
    <cellStyle name="Input 12 7 11 3" xfId="20054"/>
    <cellStyle name="Input 12 7 11 4" xfId="20055"/>
    <cellStyle name="Input 12 7 12" xfId="20056"/>
    <cellStyle name="Input 12 7 12 2" xfId="20057"/>
    <cellStyle name="Input 12 7 12 3" xfId="20058"/>
    <cellStyle name="Input 12 7 12 4" xfId="20059"/>
    <cellStyle name="Input 12 7 13" xfId="20060"/>
    <cellStyle name="Input 12 7 13 2" xfId="20061"/>
    <cellStyle name="Input 12 7 13 3" xfId="20062"/>
    <cellStyle name="Input 12 7 13 4" xfId="20063"/>
    <cellStyle name="Input 12 7 14" xfId="20064"/>
    <cellStyle name="Input 12 7 14 2" xfId="20065"/>
    <cellStyle name="Input 12 7 14 3" xfId="20066"/>
    <cellStyle name="Input 12 7 14 4" xfId="20067"/>
    <cellStyle name="Input 12 7 15" xfId="20068"/>
    <cellStyle name="Input 12 7 15 2" xfId="20069"/>
    <cellStyle name="Input 12 7 15 3" xfId="20070"/>
    <cellStyle name="Input 12 7 15 4" xfId="20071"/>
    <cellStyle name="Input 12 7 16" xfId="20072"/>
    <cellStyle name="Input 12 7 16 2" xfId="20073"/>
    <cellStyle name="Input 12 7 16 3" xfId="20074"/>
    <cellStyle name="Input 12 7 16 4" xfId="20075"/>
    <cellStyle name="Input 12 7 17" xfId="20076"/>
    <cellStyle name="Input 12 7 17 2" xfId="20077"/>
    <cellStyle name="Input 12 7 17 3" xfId="20078"/>
    <cellStyle name="Input 12 7 17 4" xfId="20079"/>
    <cellStyle name="Input 12 7 18" xfId="20080"/>
    <cellStyle name="Input 12 7 18 2" xfId="20081"/>
    <cellStyle name="Input 12 7 18 3" xfId="20082"/>
    <cellStyle name="Input 12 7 18 4" xfId="20083"/>
    <cellStyle name="Input 12 7 19" xfId="20084"/>
    <cellStyle name="Input 12 7 19 2" xfId="20085"/>
    <cellStyle name="Input 12 7 19 3" xfId="20086"/>
    <cellStyle name="Input 12 7 19 4" xfId="20087"/>
    <cellStyle name="Input 12 7 2" xfId="20088"/>
    <cellStyle name="Input 12 7 2 2" xfId="20089"/>
    <cellStyle name="Input 12 7 2 3" xfId="20090"/>
    <cellStyle name="Input 12 7 2 4" xfId="20091"/>
    <cellStyle name="Input 12 7 20" xfId="20092"/>
    <cellStyle name="Input 12 7 20 2" xfId="20093"/>
    <cellStyle name="Input 12 7 20 3" xfId="20094"/>
    <cellStyle name="Input 12 7 20 4" xfId="20095"/>
    <cellStyle name="Input 12 7 21" xfId="20096"/>
    <cellStyle name="Input 12 7 22" xfId="20097"/>
    <cellStyle name="Input 12 7 3" xfId="20098"/>
    <cellStyle name="Input 12 7 3 2" xfId="20099"/>
    <cellStyle name="Input 12 7 3 3" xfId="20100"/>
    <cellStyle name="Input 12 7 3 4" xfId="20101"/>
    <cellStyle name="Input 12 7 4" xfId="20102"/>
    <cellStyle name="Input 12 7 4 2" xfId="20103"/>
    <cellStyle name="Input 12 7 4 3" xfId="20104"/>
    <cellStyle name="Input 12 7 4 4" xfId="20105"/>
    <cellStyle name="Input 12 7 5" xfId="20106"/>
    <cellStyle name="Input 12 7 5 2" xfId="20107"/>
    <cellStyle name="Input 12 7 5 3" xfId="20108"/>
    <cellStyle name="Input 12 7 5 4" xfId="20109"/>
    <cellStyle name="Input 12 7 6" xfId="20110"/>
    <cellStyle name="Input 12 7 6 2" xfId="20111"/>
    <cellStyle name="Input 12 7 6 3" xfId="20112"/>
    <cellStyle name="Input 12 7 6 4" xfId="20113"/>
    <cellStyle name="Input 12 7 7" xfId="20114"/>
    <cellStyle name="Input 12 7 7 2" xfId="20115"/>
    <cellStyle name="Input 12 7 7 3" xfId="20116"/>
    <cellStyle name="Input 12 7 7 4" xfId="20117"/>
    <cellStyle name="Input 12 7 8" xfId="20118"/>
    <cellStyle name="Input 12 7 8 2" xfId="20119"/>
    <cellStyle name="Input 12 7 8 3" xfId="20120"/>
    <cellStyle name="Input 12 7 8 4" xfId="20121"/>
    <cellStyle name="Input 12 7 9" xfId="20122"/>
    <cellStyle name="Input 12 7 9 2" xfId="20123"/>
    <cellStyle name="Input 12 7 9 3" xfId="20124"/>
    <cellStyle name="Input 12 7 9 4" xfId="20125"/>
    <cellStyle name="Input 12 8" xfId="20126"/>
    <cellStyle name="Input 12 8 10" xfId="20127"/>
    <cellStyle name="Input 12 8 10 2" xfId="20128"/>
    <cellStyle name="Input 12 8 10 3" xfId="20129"/>
    <cellStyle name="Input 12 8 10 4" xfId="20130"/>
    <cellStyle name="Input 12 8 11" xfId="20131"/>
    <cellStyle name="Input 12 8 11 2" xfId="20132"/>
    <cellStyle name="Input 12 8 11 3" xfId="20133"/>
    <cellStyle name="Input 12 8 11 4" xfId="20134"/>
    <cellStyle name="Input 12 8 12" xfId="20135"/>
    <cellStyle name="Input 12 8 12 2" xfId="20136"/>
    <cellStyle name="Input 12 8 12 3" xfId="20137"/>
    <cellStyle name="Input 12 8 12 4" xfId="20138"/>
    <cellStyle name="Input 12 8 13" xfId="20139"/>
    <cellStyle name="Input 12 8 13 2" xfId="20140"/>
    <cellStyle name="Input 12 8 13 3" xfId="20141"/>
    <cellStyle name="Input 12 8 13 4" xfId="20142"/>
    <cellStyle name="Input 12 8 14" xfId="20143"/>
    <cellStyle name="Input 12 8 14 2" xfId="20144"/>
    <cellStyle name="Input 12 8 14 3" xfId="20145"/>
    <cellStyle name="Input 12 8 14 4" xfId="20146"/>
    <cellStyle name="Input 12 8 15" xfId="20147"/>
    <cellStyle name="Input 12 8 15 2" xfId="20148"/>
    <cellStyle name="Input 12 8 15 3" xfId="20149"/>
    <cellStyle name="Input 12 8 15 4" xfId="20150"/>
    <cellStyle name="Input 12 8 16" xfId="20151"/>
    <cellStyle name="Input 12 8 16 2" xfId="20152"/>
    <cellStyle name="Input 12 8 16 3" xfId="20153"/>
    <cellStyle name="Input 12 8 16 4" xfId="20154"/>
    <cellStyle name="Input 12 8 17" xfId="20155"/>
    <cellStyle name="Input 12 8 17 2" xfId="20156"/>
    <cellStyle name="Input 12 8 17 3" xfId="20157"/>
    <cellStyle name="Input 12 8 17 4" xfId="20158"/>
    <cellStyle name="Input 12 8 18" xfId="20159"/>
    <cellStyle name="Input 12 8 18 2" xfId="20160"/>
    <cellStyle name="Input 12 8 18 3" xfId="20161"/>
    <cellStyle name="Input 12 8 18 4" xfId="20162"/>
    <cellStyle name="Input 12 8 19" xfId="20163"/>
    <cellStyle name="Input 12 8 19 2" xfId="20164"/>
    <cellStyle name="Input 12 8 19 3" xfId="20165"/>
    <cellStyle name="Input 12 8 19 4" xfId="20166"/>
    <cellStyle name="Input 12 8 2" xfId="20167"/>
    <cellStyle name="Input 12 8 2 2" xfId="20168"/>
    <cellStyle name="Input 12 8 2 3" xfId="20169"/>
    <cellStyle name="Input 12 8 2 4" xfId="20170"/>
    <cellStyle name="Input 12 8 20" xfId="20171"/>
    <cellStyle name="Input 12 8 20 2" xfId="20172"/>
    <cellStyle name="Input 12 8 20 3" xfId="20173"/>
    <cellStyle name="Input 12 8 20 4" xfId="20174"/>
    <cellStyle name="Input 12 8 21" xfId="20175"/>
    <cellStyle name="Input 12 8 22" xfId="20176"/>
    <cellStyle name="Input 12 8 3" xfId="20177"/>
    <cellStyle name="Input 12 8 3 2" xfId="20178"/>
    <cellStyle name="Input 12 8 3 3" xfId="20179"/>
    <cellStyle name="Input 12 8 3 4" xfId="20180"/>
    <cellStyle name="Input 12 8 4" xfId="20181"/>
    <cellStyle name="Input 12 8 4 2" xfId="20182"/>
    <cellStyle name="Input 12 8 4 3" xfId="20183"/>
    <cellStyle name="Input 12 8 4 4" xfId="20184"/>
    <cellStyle name="Input 12 8 5" xfId="20185"/>
    <cellStyle name="Input 12 8 5 2" xfId="20186"/>
    <cellStyle name="Input 12 8 5 3" xfId="20187"/>
    <cellStyle name="Input 12 8 5 4" xfId="20188"/>
    <cellStyle name="Input 12 8 6" xfId="20189"/>
    <cellStyle name="Input 12 8 6 2" xfId="20190"/>
    <cellStyle name="Input 12 8 6 3" xfId="20191"/>
    <cellStyle name="Input 12 8 6 4" xfId="20192"/>
    <cellStyle name="Input 12 8 7" xfId="20193"/>
    <cellStyle name="Input 12 8 7 2" xfId="20194"/>
    <cellStyle name="Input 12 8 7 3" xfId="20195"/>
    <cellStyle name="Input 12 8 7 4" xfId="20196"/>
    <cellStyle name="Input 12 8 8" xfId="20197"/>
    <cellStyle name="Input 12 8 8 2" xfId="20198"/>
    <cellStyle name="Input 12 8 8 3" xfId="20199"/>
    <cellStyle name="Input 12 8 8 4" xfId="20200"/>
    <cellStyle name="Input 12 8 9" xfId="20201"/>
    <cellStyle name="Input 12 8 9 2" xfId="20202"/>
    <cellStyle name="Input 12 8 9 3" xfId="20203"/>
    <cellStyle name="Input 12 8 9 4" xfId="20204"/>
    <cellStyle name="Input 12 9" xfId="20205"/>
    <cellStyle name="Input 12 9 10" xfId="20206"/>
    <cellStyle name="Input 12 9 10 2" xfId="20207"/>
    <cellStyle name="Input 12 9 10 3" xfId="20208"/>
    <cellStyle name="Input 12 9 10 4" xfId="20209"/>
    <cellStyle name="Input 12 9 11" xfId="20210"/>
    <cellStyle name="Input 12 9 11 2" xfId="20211"/>
    <cellStyle name="Input 12 9 11 3" xfId="20212"/>
    <cellStyle name="Input 12 9 11 4" xfId="20213"/>
    <cellStyle name="Input 12 9 12" xfId="20214"/>
    <cellStyle name="Input 12 9 12 2" xfId="20215"/>
    <cellStyle name="Input 12 9 12 3" xfId="20216"/>
    <cellStyle name="Input 12 9 12 4" xfId="20217"/>
    <cellStyle name="Input 12 9 13" xfId="20218"/>
    <cellStyle name="Input 12 9 13 2" xfId="20219"/>
    <cellStyle name="Input 12 9 13 3" xfId="20220"/>
    <cellStyle name="Input 12 9 13 4" xfId="20221"/>
    <cellStyle name="Input 12 9 14" xfId="20222"/>
    <cellStyle name="Input 12 9 14 2" xfId="20223"/>
    <cellStyle name="Input 12 9 14 3" xfId="20224"/>
    <cellStyle name="Input 12 9 14 4" xfId="20225"/>
    <cellStyle name="Input 12 9 15" xfId="20226"/>
    <cellStyle name="Input 12 9 15 2" xfId="20227"/>
    <cellStyle name="Input 12 9 15 3" xfId="20228"/>
    <cellStyle name="Input 12 9 15 4" xfId="20229"/>
    <cellStyle name="Input 12 9 16" xfId="20230"/>
    <cellStyle name="Input 12 9 16 2" xfId="20231"/>
    <cellStyle name="Input 12 9 16 3" xfId="20232"/>
    <cellStyle name="Input 12 9 16 4" xfId="20233"/>
    <cellStyle name="Input 12 9 17" xfId="20234"/>
    <cellStyle name="Input 12 9 17 2" xfId="20235"/>
    <cellStyle name="Input 12 9 17 3" xfId="20236"/>
    <cellStyle name="Input 12 9 17 4" xfId="20237"/>
    <cellStyle name="Input 12 9 18" xfId="20238"/>
    <cellStyle name="Input 12 9 18 2" xfId="20239"/>
    <cellStyle name="Input 12 9 18 3" xfId="20240"/>
    <cellStyle name="Input 12 9 18 4" xfId="20241"/>
    <cellStyle name="Input 12 9 19" xfId="20242"/>
    <cellStyle name="Input 12 9 19 2" xfId="20243"/>
    <cellStyle name="Input 12 9 19 3" xfId="20244"/>
    <cellStyle name="Input 12 9 19 4" xfId="20245"/>
    <cellStyle name="Input 12 9 2" xfId="20246"/>
    <cellStyle name="Input 12 9 2 2" xfId="20247"/>
    <cellStyle name="Input 12 9 2 3" xfId="20248"/>
    <cellStyle name="Input 12 9 2 4" xfId="20249"/>
    <cellStyle name="Input 12 9 20" xfId="20250"/>
    <cellStyle name="Input 12 9 20 2" xfId="20251"/>
    <cellStyle name="Input 12 9 20 3" xfId="20252"/>
    <cellStyle name="Input 12 9 20 4" xfId="20253"/>
    <cellStyle name="Input 12 9 21" xfId="20254"/>
    <cellStyle name="Input 12 9 22" xfId="20255"/>
    <cellStyle name="Input 12 9 3" xfId="20256"/>
    <cellStyle name="Input 12 9 3 2" xfId="20257"/>
    <cellStyle name="Input 12 9 3 3" xfId="20258"/>
    <cellStyle name="Input 12 9 3 4" xfId="20259"/>
    <cellStyle name="Input 12 9 4" xfId="20260"/>
    <cellStyle name="Input 12 9 4 2" xfId="20261"/>
    <cellStyle name="Input 12 9 4 3" xfId="20262"/>
    <cellStyle name="Input 12 9 4 4" xfId="20263"/>
    <cellStyle name="Input 12 9 5" xfId="20264"/>
    <cellStyle name="Input 12 9 5 2" xfId="20265"/>
    <cellStyle name="Input 12 9 5 3" xfId="20266"/>
    <cellStyle name="Input 12 9 5 4" xfId="20267"/>
    <cellStyle name="Input 12 9 6" xfId="20268"/>
    <cellStyle name="Input 12 9 6 2" xfId="20269"/>
    <cellStyle name="Input 12 9 6 3" xfId="20270"/>
    <cellStyle name="Input 12 9 6 4" xfId="20271"/>
    <cellStyle name="Input 12 9 7" xfId="20272"/>
    <cellStyle name="Input 12 9 7 2" xfId="20273"/>
    <cellStyle name="Input 12 9 7 3" xfId="20274"/>
    <cellStyle name="Input 12 9 7 4" xfId="20275"/>
    <cellStyle name="Input 12 9 8" xfId="20276"/>
    <cellStyle name="Input 12 9 8 2" xfId="20277"/>
    <cellStyle name="Input 12 9 8 3" xfId="20278"/>
    <cellStyle name="Input 12 9 8 4" xfId="20279"/>
    <cellStyle name="Input 12 9 9" xfId="20280"/>
    <cellStyle name="Input 12 9 9 2" xfId="20281"/>
    <cellStyle name="Input 12 9 9 3" xfId="20282"/>
    <cellStyle name="Input 12 9 9 4" xfId="20283"/>
    <cellStyle name="Input 13" xfId="20284"/>
    <cellStyle name="Input 13 10" xfId="20285"/>
    <cellStyle name="Input 13 10 2" xfId="20286"/>
    <cellStyle name="Input 13 10 3" xfId="20287"/>
    <cellStyle name="Input 13 10 4" xfId="20288"/>
    <cellStyle name="Input 13 11" xfId="20289"/>
    <cellStyle name="Input 13 11 2" xfId="20290"/>
    <cellStyle name="Input 13 11 3" xfId="20291"/>
    <cellStyle name="Input 13 11 4" xfId="20292"/>
    <cellStyle name="Input 13 12" xfId="20293"/>
    <cellStyle name="Input 13 12 2" xfId="20294"/>
    <cellStyle name="Input 13 12 3" xfId="20295"/>
    <cellStyle name="Input 13 12 4" xfId="20296"/>
    <cellStyle name="Input 13 13" xfId="20297"/>
    <cellStyle name="Input 13 13 2" xfId="20298"/>
    <cellStyle name="Input 13 13 3" xfId="20299"/>
    <cellStyle name="Input 13 13 4" xfId="20300"/>
    <cellStyle name="Input 13 14" xfId="20301"/>
    <cellStyle name="Input 13 14 2" xfId="20302"/>
    <cellStyle name="Input 13 14 3" xfId="20303"/>
    <cellStyle name="Input 13 14 4" xfId="20304"/>
    <cellStyle name="Input 13 15" xfId="20305"/>
    <cellStyle name="Input 13 15 2" xfId="20306"/>
    <cellStyle name="Input 13 15 3" xfId="20307"/>
    <cellStyle name="Input 13 15 4" xfId="20308"/>
    <cellStyle name="Input 13 16" xfId="20309"/>
    <cellStyle name="Input 13 16 2" xfId="20310"/>
    <cellStyle name="Input 13 16 3" xfId="20311"/>
    <cellStyle name="Input 13 16 4" xfId="20312"/>
    <cellStyle name="Input 13 17" xfId="20313"/>
    <cellStyle name="Input 13 17 2" xfId="20314"/>
    <cellStyle name="Input 13 17 3" xfId="20315"/>
    <cellStyle name="Input 13 17 4" xfId="20316"/>
    <cellStyle name="Input 13 18" xfId="20317"/>
    <cellStyle name="Input 13 18 2" xfId="20318"/>
    <cellStyle name="Input 13 18 3" xfId="20319"/>
    <cellStyle name="Input 13 18 4" xfId="20320"/>
    <cellStyle name="Input 13 19" xfId="20321"/>
    <cellStyle name="Input 13 19 2" xfId="20322"/>
    <cellStyle name="Input 13 19 3" xfId="20323"/>
    <cellStyle name="Input 13 19 4" xfId="20324"/>
    <cellStyle name="Input 13 2" xfId="20325"/>
    <cellStyle name="Input 13 2 2" xfId="20326"/>
    <cellStyle name="Input 13 2 3" xfId="20327"/>
    <cellStyle name="Input 13 2 4" xfId="20328"/>
    <cellStyle name="Input 13 20" xfId="20329"/>
    <cellStyle name="Input 13 20 2" xfId="20330"/>
    <cellStyle name="Input 13 20 3" xfId="20331"/>
    <cellStyle name="Input 13 20 4" xfId="20332"/>
    <cellStyle name="Input 13 21" xfId="20333"/>
    <cellStyle name="Input 13 22" xfId="20334"/>
    <cellStyle name="Input 13 3" xfId="20335"/>
    <cellStyle name="Input 13 3 2" xfId="20336"/>
    <cellStyle name="Input 13 3 3" xfId="20337"/>
    <cellStyle name="Input 13 3 4" xfId="20338"/>
    <cellStyle name="Input 13 4" xfId="20339"/>
    <cellStyle name="Input 13 4 2" xfId="20340"/>
    <cellStyle name="Input 13 4 3" xfId="20341"/>
    <cellStyle name="Input 13 4 4" xfId="20342"/>
    <cellStyle name="Input 13 5" xfId="20343"/>
    <cellStyle name="Input 13 5 2" xfId="20344"/>
    <cellStyle name="Input 13 5 3" xfId="20345"/>
    <cellStyle name="Input 13 5 4" xfId="20346"/>
    <cellStyle name="Input 13 6" xfId="20347"/>
    <cellStyle name="Input 13 6 2" xfId="20348"/>
    <cellStyle name="Input 13 6 3" xfId="20349"/>
    <cellStyle name="Input 13 6 4" xfId="20350"/>
    <cellStyle name="Input 13 7" xfId="20351"/>
    <cellStyle name="Input 13 7 2" xfId="20352"/>
    <cellStyle name="Input 13 7 3" xfId="20353"/>
    <cellStyle name="Input 13 7 4" xfId="20354"/>
    <cellStyle name="Input 13 8" xfId="20355"/>
    <cellStyle name="Input 13 8 2" xfId="20356"/>
    <cellStyle name="Input 13 8 3" xfId="20357"/>
    <cellStyle name="Input 13 8 4" xfId="20358"/>
    <cellStyle name="Input 13 9" xfId="20359"/>
    <cellStyle name="Input 13 9 2" xfId="20360"/>
    <cellStyle name="Input 13 9 3" xfId="20361"/>
    <cellStyle name="Input 13 9 4" xfId="20362"/>
    <cellStyle name="Input 14" xfId="20363"/>
    <cellStyle name="Input 14 10" xfId="20364"/>
    <cellStyle name="Input 14 10 2" xfId="20365"/>
    <cellStyle name="Input 14 10 3" xfId="20366"/>
    <cellStyle name="Input 14 10 4" xfId="20367"/>
    <cellStyle name="Input 14 11" xfId="20368"/>
    <cellStyle name="Input 14 11 2" xfId="20369"/>
    <cellStyle name="Input 14 11 3" xfId="20370"/>
    <cellStyle name="Input 14 11 4" xfId="20371"/>
    <cellStyle name="Input 14 12" xfId="20372"/>
    <cellStyle name="Input 14 12 2" xfId="20373"/>
    <cellStyle name="Input 14 12 3" xfId="20374"/>
    <cellStyle name="Input 14 12 4" xfId="20375"/>
    <cellStyle name="Input 14 13" xfId="20376"/>
    <cellStyle name="Input 14 13 2" xfId="20377"/>
    <cellStyle name="Input 14 13 3" xfId="20378"/>
    <cellStyle name="Input 14 13 4" xfId="20379"/>
    <cellStyle name="Input 14 14" xfId="20380"/>
    <cellStyle name="Input 14 14 2" xfId="20381"/>
    <cellStyle name="Input 14 14 3" xfId="20382"/>
    <cellStyle name="Input 14 14 4" xfId="20383"/>
    <cellStyle name="Input 14 15" xfId="20384"/>
    <cellStyle name="Input 14 15 2" xfId="20385"/>
    <cellStyle name="Input 14 15 3" xfId="20386"/>
    <cellStyle name="Input 14 15 4" xfId="20387"/>
    <cellStyle name="Input 14 16" xfId="20388"/>
    <cellStyle name="Input 14 16 2" xfId="20389"/>
    <cellStyle name="Input 14 16 3" xfId="20390"/>
    <cellStyle name="Input 14 16 4" xfId="20391"/>
    <cellStyle name="Input 14 17" xfId="20392"/>
    <cellStyle name="Input 14 17 2" xfId="20393"/>
    <cellStyle name="Input 14 17 3" xfId="20394"/>
    <cellStyle name="Input 14 17 4" xfId="20395"/>
    <cellStyle name="Input 14 18" xfId="20396"/>
    <cellStyle name="Input 14 18 2" xfId="20397"/>
    <cellStyle name="Input 14 18 3" xfId="20398"/>
    <cellStyle name="Input 14 18 4" xfId="20399"/>
    <cellStyle name="Input 14 19" xfId="20400"/>
    <cellStyle name="Input 14 19 2" xfId="20401"/>
    <cellStyle name="Input 14 19 3" xfId="20402"/>
    <cellStyle name="Input 14 19 4" xfId="20403"/>
    <cellStyle name="Input 14 2" xfId="20404"/>
    <cellStyle name="Input 14 2 2" xfId="20405"/>
    <cellStyle name="Input 14 2 3" xfId="20406"/>
    <cellStyle name="Input 14 2 4" xfId="20407"/>
    <cellStyle name="Input 14 20" xfId="20408"/>
    <cellStyle name="Input 14 20 2" xfId="20409"/>
    <cellStyle name="Input 14 20 3" xfId="20410"/>
    <cellStyle name="Input 14 20 4" xfId="20411"/>
    <cellStyle name="Input 14 21" xfId="20412"/>
    <cellStyle name="Input 14 22" xfId="20413"/>
    <cellStyle name="Input 14 3" xfId="20414"/>
    <cellStyle name="Input 14 3 2" xfId="20415"/>
    <cellStyle name="Input 14 3 3" xfId="20416"/>
    <cellStyle name="Input 14 3 4" xfId="20417"/>
    <cellStyle name="Input 14 4" xfId="20418"/>
    <cellStyle name="Input 14 4 2" xfId="20419"/>
    <cellStyle name="Input 14 4 3" xfId="20420"/>
    <cellStyle name="Input 14 4 4" xfId="20421"/>
    <cellStyle name="Input 14 5" xfId="20422"/>
    <cellStyle name="Input 14 5 2" xfId="20423"/>
    <cellStyle name="Input 14 5 3" xfId="20424"/>
    <cellStyle name="Input 14 5 4" xfId="20425"/>
    <cellStyle name="Input 14 6" xfId="20426"/>
    <cellStyle name="Input 14 6 2" xfId="20427"/>
    <cellStyle name="Input 14 6 3" xfId="20428"/>
    <cellStyle name="Input 14 6 4" xfId="20429"/>
    <cellStyle name="Input 14 7" xfId="20430"/>
    <cellStyle name="Input 14 7 2" xfId="20431"/>
    <cellStyle name="Input 14 7 3" xfId="20432"/>
    <cellStyle name="Input 14 7 4" xfId="20433"/>
    <cellStyle name="Input 14 8" xfId="20434"/>
    <cellStyle name="Input 14 8 2" xfId="20435"/>
    <cellStyle name="Input 14 8 3" xfId="20436"/>
    <cellStyle name="Input 14 8 4" xfId="20437"/>
    <cellStyle name="Input 14 9" xfId="20438"/>
    <cellStyle name="Input 14 9 2" xfId="20439"/>
    <cellStyle name="Input 14 9 3" xfId="20440"/>
    <cellStyle name="Input 14 9 4" xfId="20441"/>
    <cellStyle name="Input 15" xfId="20442"/>
    <cellStyle name="Input 15 10" xfId="20443"/>
    <cellStyle name="Input 15 10 2" xfId="20444"/>
    <cellStyle name="Input 15 10 3" xfId="20445"/>
    <cellStyle name="Input 15 10 4" xfId="20446"/>
    <cellStyle name="Input 15 11" xfId="20447"/>
    <cellStyle name="Input 15 11 2" xfId="20448"/>
    <cellStyle name="Input 15 11 3" xfId="20449"/>
    <cellStyle name="Input 15 11 4" xfId="20450"/>
    <cellStyle name="Input 15 12" xfId="20451"/>
    <cellStyle name="Input 15 12 2" xfId="20452"/>
    <cellStyle name="Input 15 12 3" xfId="20453"/>
    <cellStyle name="Input 15 12 4" xfId="20454"/>
    <cellStyle name="Input 15 13" xfId="20455"/>
    <cellStyle name="Input 15 13 2" xfId="20456"/>
    <cellStyle name="Input 15 13 3" xfId="20457"/>
    <cellStyle name="Input 15 13 4" xfId="20458"/>
    <cellStyle name="Input 15 14" xfId="20459"/>
    <cellStyle name="Input 15 14 2" xfId="20460"/>
    <cellStyle name="Input 15 14 3" xfId="20461"/>
    <cellStyle name="Input 15 14 4" xfId="20462"/>
    <cellStyle name="Input 15 15" xfId="20463"/>
    <cellStyle name="Input 15 15 2" xfId="20464"/>
    <cellStyle name="Input 15 15 3" xfId="20465"/>
    <cellStyle name="Input 15 15 4" xfId="20466"/>
    <cellStyle name="Input 15 16" xfId="20467"/>
    <cellStyle name="Input 15 16 2" xfId="20468"/>
    <cellStyle name="Input 15 16 3" xfId="20469"/>
    <cellStyle name="Input 15 16 4" xfId="20470"/>
    <cellStyle name="Input 15 17" xfId="20471"/>
    <cellStyle name="Input 15 17 2" xfId="20472"/>
    <cellStyle name="Input 15 17 3" xfId="20473"/>
    <cellStyle name="Input 15 17 4" xfId="20474"/>
    <cellStyle name="Input 15 18" xfId="20475"/>
    <cellStyle name="Input 15 18 2" xfId="20476"/>
    <cellStyle name="Input 15 18 3" xfId="20477"/>
    <cellStyle name="Input 15 18 4" xfId="20478"/>
    <cellStyle name="Input 15 19" xfId="20479"/>
    <cellStyle name="Input 15 19 2" xfId="20480"/>
    <cellStyle name="Input 15 19 3" xfId="20481"/>
    <cellStyle name="Input 15 19 4" xfId="20482"/>
    <cellStyle name="Input 15 2" xfId="20483"/>
    <cellStyle name="Input 15 2 2" xfId="20484"/>
    <cellStyle name="Input 15 2 3" xfId="20485"/>
    <cellStyle name="Input 15 2 4" xfId="20486"/>
    <cellStyle name="Input 15 20" xfId="20487"/>
    <cellStyle name="Input 15 20 2" xfId="20488"/>
    <cellStyle name="Input 15 20 3" xfId="20489"/>
    <cellStyle name="Input 15 20 4" xfId="20490"/>
    <cellStyle name="Input 15 21" xfId="20491"/>
    <cellStyle name="Input 15 22" xfId="20492"/>
    <cellStyle name="Input 15 3" xfId="20493"/>
    <cellStyle name="Input 15 3 2" xfId="20494"/>
    <cellStyle name="Input 15 3 3" xfId="20495"/>
    <cellStyle name="Input 15 3 4" xfId="20496"/>
    <cellStyle name="Input 15 4" xfId="20497"/>
    <cellStyle name="Input 15 4 2" xfId="20498"/>
    <cellStyle name="Input 15 4 3" xfId="20499"/>
    <cellStyle name="Input 15 4 4" xfId="20500"/>
    <cellStyle name="Input 15 5" xfId="20501"/>
    <cellStyle name="Input 15 5 2" xfId="20502"/>
    <cellStyle name="Input 15 5 3" xfId="20503"/>
    <cellStyle name="Input 15 5 4" xfId="20504"/>
    <cellStyle name="Input 15 6" xfId="20505"/>
    <cellStyle name="Input 15 6 2" xfId="20506"/>
    <cellStyle name="Input 15 6 3" xfId="20507"/>
    <cellStyle name="Input 15 6 4" xfId="20508"/>
    <cellStyle name="Input 15 7" xfId="20509"/>
    <cellStyle name="Input 15 7 2" xfId="20510"/>
    <cellStyle name="Input 15 7 3" xfId="20511"/>
    <cellStyle name="Input 15 7 4" xfId="20512"/>
    <cellStyle name="Input 15 8" xfId="20513"/>
    <cellStyle name="Input 15 8 2" xfId="20514"/>
    <cellStyle name="Input 15 8 3" xfId="20515"/>
    <cellStyle name="Input 15 8 4" xfId="20516"/>
    <cellStyle name="Input 15 9" xfId="20517"/>
    <cellStyle name="Input 15 9 2" xfId="20518"/>
    <cellStyle name="Input 15 9 3" xfId="20519"/>
    <cellStyle name="Input 15 9 4" xfId="20520"/>
    <cellStyle name="Input 16" xfId="20521"/>
    <cellStyle name="Input 16 2" xfId="20522"/>
    <cellStyle name="Input 16 3" xfId="20523"/>
    <cellStyle name="Input 17" xfId="20524"/>
    <cellStyle name="Input 17 2" xfId="20525"/>
    <cellStyle name="Input 17 3" xfId="20526"/>
    <cellStyle name="Input 17 4" xfId="20527"/>
    <cellStyle name="Input 18" xfId="20528"/>
    <cellStyle name="Input 18 2" xfId="20529"/>
    <cellStyle name="Input 18 3" xfId="20530"/>
    <cellStyle name="Input 18 4" xfId="20531"/>
    <cellStyle name="Input 19" xfId="20532"/>
    <cellStyle name="Input 19 2" xfId="20533"/>
    <cellStyle name="Input 19 3" xfId="20534"/>
    <cellStyle name="Input 19 4" xfId="20535"/>
    <cellStyle name="Input 2" xfId="20536"/>
    <cellStyle name="Input 2 10" xfId="20537"/>
    <cellStyle name="Input 2 10 2" xfId="20538"/>
    <cellStyle name="Input 2 10 3" xfId="20539"/>
    <cellStyle name="Input 2 10 4" xfId="20540"/>
    <cellStyle name="Input 2 10 5" xfId="20541"/>
    <cellStyle name="Input 2 11" xfId="20542"/>
    <cellStyle name="Input 2 11 2" xfId="20543"/>
    <cellStyle name="Input 2 11 3" xfId="20544"/>
    <cellStyle name="Input 2 11 4" xfId="20545"/>
    <cellStyle name="Input 2 11 5" xfId="20546"/>
    <cellStyle name="Input 2 12" xfId="20547"/>
    <cellStyle name="Input 2 12 2" xfId="20548"/>
    <cellStyle name="Input 2 12 3" xfId="20549"/>
    <cellStyle name="Input 2 12 4" xfId="20550"/>
    <cellStyle name="Input 2 12 5" xfId="20551"/>
    <cellStyle name="Input 2 13" xfId="20552"/>
    <cellStyle name="Input 2 13 2" xfId="20553"/>
    <cellStyle name="Input 2 13 3" xfId="20554"/>
    <cellStyle name="Input 2 13 4" xfId="20555"/>
    <cellStyle name="Input 2 14" xfId="20556"/>
    <cellStyle name="Input 2 14 2" xfId="20557"/>
    <cellStyle name="Input 2 14 3" xfId="20558"/>
    <cellStyle name="Input 2 14 4" xfId="20559"/>
    <cellStyle name="Input 2 15" xfId="20560"/>
    <cellStyle name="Input 2 15 2" xfId="20561"/>
    <cellStyle name="Input 2 15 3" xfId="20562"/>
    <cellStyle name="Input 2 15 4" xfId="20563"/>
    <cellStyle name="Input 2 16" xfId="20564"/>
    <cellStyle name="Input 2 16 2" xfId="20565"/>
    <cellStyle name="Input 2 16 3" xfId="20566"/>
    <cellStyle name="Input 2 16 4" xfId="20567"/>
    <cellStyle name="Input 2 17" xfId="20568"/>
    <cellStyle name="Input 2 17 2" xfId="20569"/>
    <cellStyle name="Input 2 17 3" xfId="20570"/>
    <cellStyle name="Input 2 17 4" xfId="20571"/>
    <cellStyle name="Input 2 18" xfId="20572"/>
    <cellStyle name="Input 2 18 2" xfId="20573"/>
    <cellStyle name="Input 2 18 3" xfId="20574"/>
    <cellStyle name="Input 2 18 4" xfId="20575"/>
    <cellStyle name="Input 2 19" xfId="20576"/>
    <cellStyle name="Input 2 19 2" xfId="20577"/>
    <cellStyle name="Input 2 19 3" xfId="20578"/>
    <cellStyle name="Input 2 19 4" xfId="20579"/>
    <cellStyle name="Input 2 2" xfId="20580"/>
    <cellStyle name="Input 2 2 10" xfId="20581"/>
    <cellStyle name="Input 2 2 10 2" xfId="20582"/>
    <cellStyle name="Input 2 2 10 3" xfId="20583"/>
    <cellStyle name="Input 2 2 10 4" xfId="20584"/>
    <cellStyle name="Input 2 2 11" xfId="20585"/>
    <cellStyle name="Input 2 2 11 2" xfId="20586"/>
    <cellStyle name="Input 2 2 11 3" xfId="20587"/>
    <cellStyle name="Input 2 2 11 4" xfId="20588"/>
    <cellStyle name="Input 2 2 12" xfId="20589"/>
    <cellStyle name="Input 2 2 12 2" xfId="20590"/>
    <cellStyle name="Input 2 2 12 3" xfId="20591"/>
    <cellStyle name="Input 2 2 12 4" xfId="20592"/>
    <cellStyle name="Input 2 2 13" xfId="20593"/>
    <cellStyle name="Input 2 2 13 2" xfId="20594"/>
    <cellStyle name="Input 2 2 13 3" xfId="20595"/>
    <cellStyle name="Input 2 2 13 4" xfId="20596"/>
    <cellStyle name="Input 2 2 14" xfId="20597"/>
    <cellStyle name="Input 2 2 14 2" xfId="20598"/>
    <cellStyle name="Input 2 2 14 3" xfId="20599"/>
    <cellStyle name="Input 2 2 14 4" xfId="20600"/>
    <cellStyle name="Input 2 2 15" xfId="20601"/>
    <cellStyle name="Input 2 2 15 2" xfId="20602"/>
    <cellStyle name="Input 2 2 15 3" xfId="20603"/>
    <cellStyle name="Input 2 2 15 4" xfId="20604"/>
    <cellStyle name="Input 2 2 16" xfId="20605"/>
    <cellStyle name="Input 2 2 16 2" xfId="20606"/>
    <cellStyle name="Input 2 2 16 3" xfId="20607"/>
    <cellStyle name="Input 2 2 16 4" xfId="20608"/>
    <cellStyle name="Input 2 2 17" xfId="20609"/>
    <cellStyle name="Input 2 2 17 2" xfId="20610"/>
    <cellStyle name="Input 2 2 17 3" xfId="20611"/>
    <cellStyle name="Input 2 2 17 4" xfId="20612"/>
    <cellStyle name="Input 2 2 18" xfId="20613"/>
    <cellStyle name="Input 2 2 18 2" xfId="20614"/>
    <cellStyle name="Input 2 2 18 3" xfId="20615"/>
    <cellStyle name="Input 2 2 18 4" xfId="20616"/>
    <cellStyle name="Input 2 2 19" xfId="20617"/>
    <cellStyle name="Input 2 2 19 2" xfId="20618"/>
    <cellStyle name="Input 2 2 19 3" xfId="20619"/>
    <cellStyle name="Input 2 2 19 4" xfId="20620"/>
    <cellStyle name="Input 2 2 2" xfId="20621"/>
    <cellStyle name="Input 2 2 2 2" xfId="20622"/>
    <cellStyle name="Input 2 2 2 3" xfId="20623"/>
    <cellStyle name="Input 2 2 2 4" xfId="20624"/>
    <cellStyle name="Input 2 2 20" xfId="20625"/>
    <cellStyle name="Input 2 2 20 2" xfId="20626"/>
    <cellStyle name="Input 2 2 20 3" xfId="20627"/>
    <cellStyle name="Input 2 2 20 4" xfId="20628"/>
    <cellStyle name="Input 2 2 21" xfId="20629"/>
    <cellStyle name="Input 2 2 22" xfId="20630"/>
    <cellStyle name="Input 2 2 23" xfId="20631"/>
    <cellStyle name="Input 2 2 3" xfId="20632"/>
    <cellStyle name="Input 2 2 3 2" xfId="20633"/>
    <cellStyle name="Input 2 2 3 3" xfId="20634"/>
    <cellStyle name="Input 2 2 3 4" xfId="20635"/>
    <cellStyle name="Input 2 2 4" xfId="20636"/>
    <cellStyle name="Input 2 2 4 2" xfId="20637"/>
    <cellStyle name="Input 2 2 4 3" xfId="20638"/>
    <cellStyle name="Input 2 2 4 4" xfId="20639"/>
    <cellStyle name="Input 2 2 5" xfId="20640"/>
    <cellStyle name="Input 2 2 5 2" xfId="20641"/>
    <cellStyle name="Input 2 2 5 3" xfId="20642"/>
    <cellStyle name="Input 2 2 5 4" xfId="20643"/>
    <cellStyle name="Input 2 2 6" xfId="20644"/>
    <cellStyle name="Input 2 2 6 2" xfId="20645"/>
    <cellStyle name="Input 2 2 6 3" xfId="20646"/>
    <cellStyle name="Input 2 2 6 4" xfId="20647"/>
    <cellStyle name="Input 2 2 7" xfId="20648"/>
    <cellStyle name="Input 2 2 7 2" xfId="20649"/>
    <cellStyle name="Input 2 2 7 3" xfId="20650"/>
    <cellStyle name="Input 2 2 7 4" xfId="20651"/>
    <cellStyle name="Input 2 2 8" xfId="20652"/>
    <cellStyle name="Input 2 2 8 2" xfId="20653"/>
    <cellStyle name="Input 2 2 8 3" xfId="20654"/>
    <cellStyle name="Input 2 2 8 4" xfId="20655"/>
    <cellStyle name="Input 2 2 9" xfId="20656"/>
    <cellStyle name="Input 2 2 9 2" xfId="20657"/>
    <cellStyle name="Input 2 2 9 3" xfId="20658"/>
    <cellStyle name="Input 2 2 9 4" xfId="20659"/>
    <cellStyle name="Input 2 20" xfId="20660"/>
    <cellStyle name="Input 2 20 2" xfId="20661"/>
    <cellStyle name="Input 2 20 3" xfId="20662"/>
    <cellStyle name="Input 2 20 4" xfId="20663"/>
    <cellStyle name="Input 2 21" xfId="20664"/>
    <cellStyle name="Input 2 21 2" xfId="20665"/>
    <cellStyle name="Input 2 21 3" xfId="20666"/>
    <cellStyle name="Input 2 21 4" xfId="20667"/>
    <cellStyle name="Input 2 22" xfId="20668"/>
    <cellStyle name="Input 2 22 2" xfId="20669"/>
    <cellStyle name="Input 2 22 3" xfId="20670"/>
    <cellStyle name="Input 2 22 4" xfId="20671"/>
    <cellStyle name="Input 2 23" xfId="20672"/>
    <cellStyle name="Input 2 23 2" xfId="20673"/>
    <cellStyle name="Input 2 23 3" xfId="20674"/>
    <cellStyle name="Input 2 23 4" xfId="20675"/>
    <cellStyle name="Input 2 24" xfId="20676"/>
    <cellStyle name="Input 2 24 2" xfId="20677"/>
    <cellStyle name="Input 2 24 3" xfId="20678"/>
    <cellStyle name="Input 2 24 4" xfId="20679"/>
    <cellStyle name="Input 2 25" xfId="20680"/>
    <cellStyle name="Input 2 25 2" xfId="20681"/>
    <cellStyle name="Input 2 25 3" xfId="20682"/>
    <cellStyle name="Input 2 25 4" xfId="20683"/>
    <cellStyle name="Input 2 26" xfId="20684"/>
    <cellStyle name="Input 2 26 2" xfId="20685"/>
    <cellStyle name="Input 2 26 3" xfId="20686"/>
    <cellStyle name="Input 2 26 4" xfId="20687"/>
    <cellStyle name="Input 2 27" xfId="20688"/>
    <cellStyle name="Input 2 27 2" xfId="20689"/>
    <cellStyle name="Input 2 27 3" xfId="20690"/>
    <cellStyle name="Input 2 27 4" xfId="20691"/>
    <cellStyle name="Input 2 28" xfId="20692"/>
    <cellStyle name="Input 2 29" xfId="20693"/>
    <cellStyle name="Input 2 3" xfId="20694"/>
    <cellStyle name="Input 2 3 10" xfId="20695"/>
    <cellStyle name="Input 2 3 10 2" xfId="20696"/>
    <cellStyle name="Input 2 3 10 3" xfId="20697"/>
    <cellStyle name="Input 2 3 10 4" xfId="20698"/>
    <cellStyle name="Input 2 3 11" xfId="20699"/>
    <cellStyle name="Input 2 3 11 2" xfId="20700"/>
    <cellStyle name="Input 2 3 11 3" xfId="20701"/>
    <cellStyle name="Input 2 3 11 4" xfId="20702"/>
    <cellStyle name="Input 2 3 12" xfId="20703"/>
    <cellStyle name="Input 2 3 12 2" xfId="20704"/>
    <cellStyle name="Input 2 3 12 3" xfId="20705"/>
    <cellStyle name="Input 2 3 12 4" xfId="20706"/>
    <cellStyle name="Input 2 3 13" xfId="20707"/>
    <cellStyle name="Input 2 3 13 2" xfId="20708"/>
    <cellStyle name="Input 2 3 13 3" xfId="20709"/>
    <cellStyle name="Input 2 3 13 4" xfId="20710"/>
    <cellStyle name="Input 2 3 14" xfId="20711"/>
    <cellStyle name="Input 2 3 14 2" xfId="20712"/>
    <cellStyle name="Input 2 3 14 3" xfId="20713"/>
    <cellStyle name="Input 2 3 14 4" xfId="20714"/>
    <cellStyle name="Input 2 3 15" xfId="20715"/>
    <cellStyle name="Input 2 3 15 2" xfId="20716"/>
    <cellStyle name="Input 2 3 15 3" xfId="20717"/>
    <cellStyle name="Input 2 3 15 4" xfId="20718"/>
    <cellStyle name="Input 2 3 16" xfId="20719"/>
    <cellStyle name="Input 2 3 16 2" xfId="20720"/>
    <cellStyle name="Input 2 3 16 3" xfId="20721"/>
    <cellStyle name="Input 2 3 16 4" xfId="20722"/>
    <cellStyle name="Input 2 3 17" xfId="20723"/>
    <cellStyle name="Input 2 3 17 2" xfId="20724"/>
    <cellStyle name="Input 2 3 17 3" xfId="20725"/>
    <cellStyle name="Input 2 3 17 4" xfId="20726"/>
    <cellStyle name="Input 2 3 18" xfId="20727"/>
    <cellStyle name="Input 2 3 18 2" xfId="20728"/>
    <cellStyle name="Input 2 3 18 3" xfId="20729"/>
    <cellStyle name="Input 2 3 18 4" xfId="20730"/>
    <cellStyle name="Input 2 3 19" xfId="20731"/>
    <cellStyle name="Input 2 3 19 2" xfId="20732"/>
    <cellStyle name="Input 2 3 19 3" xfId="20733"/>
    <cellStyle name="Input 2 3 19 4" xfId="20734"/>
    <cellStyle name="Input 2 3 2" xfId="20735"/>
    <cellStyle name="Input 2 3 2 2" xfId="20736"/>
    <cellStyle name="Input 2 3 2 3" xfId="20737"/>
    <cellStyle name="Input 2 3 2 4" xfId="20738"/>
    <cellStyle name="Input 2 3 20" xfId="20739"/>
    <cellStyle name="Input 2 3 20 2" xfId="20740"/>
    <cellStyle name="Input 2 3 20 3" xfId="20741"/>
    <cellStyle name="Input 2 3 20 4" xfId="20742"/>
    <cellStyle name="Input 2 3 21" xfId="20743"/>
    <cellStyle name="Input 2 3 22" xfId="20744"/>
    <cellStyle name="Input 2 3 23" xfId="20745"/>
    <cellStyle name="Input 2 3 3" xfId="20746"/>
    <cellStyle name="Input 2 3 3 2" xfId="20747"/>
    <cellStyle name="Input 2 3 3 3" xfId="20748"/>
    <cellStyle name="Input 2 3 3 4" xfId="20749"/>
    <cellStyle name="Input 2 3 4" xfId="20750"/>
    <cellStyle name="Input 2 3 4 2" xfId="20751"/>
    <cellStyle name="Input 2 3 4 3" xfId="20752"/>
    <cellStyle name="Input 2 3 4 4" xfId="20753"/>
    <cellStyle name="Input 2 3 5" xfId="20754"/>
    <cellStyle name="Input 2 3 5 2" xfId="20755"/>
    <cellStyle name="Input 2 3 5 3" xfId="20756"/>
    <cellStyle name="Input 2 3 5 4" xfId="20757"/>
    <cellStyle name="Input 2 3 6" xfId="20758"/>
    <cellStyle name="Input 2 3 6 2" xfId="20759"/>
    <cellStyle name="Input 2 3 6 3" xfId="20760"/>
    <cellStyle name="Input 2 3 6 4" xfId="20761"/>
    <cellStyle name="Input 2 3 7" xfId="20762"/>
    <cellStyle name="Input 2 3 7 2" xfId="20763"/>
    <cellStyle name="Input 2 3 7 3" xfId="20764"/>
    <cellStyle name="Input 2 3 7 4" xfId="20765"/>
    <cellStyle name="Input 2 3 8" xfId="20766"/>
    <cellStyle name="Input 2 3 8 2" xfId="20767"/>
    <cellStyle name="Input 2 3 8 3" xfId="20768"/>
    <cellStyle name="Input 2 3 8 4" xfId="20769"/>
    <cellStyle name="Input 2 3 9" xfId="20770"/>
    <cellStyle name="Input 2 3 9 2" xfId="20771"/>
    <cellStyle name="Input 2 3 9 3" xfId="20772"/>
    <cellStyle name="Input 2 3 9 4" xfId="20773"/>
    <cellStyle name="Input 2 30" xfId="20774"/>
    <cellStyle name="Input 2 31" xfId="20775"/>
    <cellStyle name="Input 2 32" xfId="20776"/>
    <cellStyle name="Input 2 33" xfId="20777"/>
    <cellStyle name="Input 2 34" xfId="20778"/>
    <cellStyle name="Input 2 35" xfId="20779"/>
    <cellStyle name="Input 2 36" xfId="20780"/>
    <cellStyle name="Input 2 37" xfId="20781"/>
    <cellStyle name="Input 2 38" xfId="20782"/>
    <cellStyle name="Input 2 39" xfId="20783"/>
    <cellStyle name="Input 2 4" xfId="20784"/>
    <cellStyle name="Input 2 4 10" xfId="20785"/>
    <cellStyle name="Input 2 4 10 2" xfId="20786"/>
    <cellStyle name="Input 2 4 10 3" xfId="20787"/>
    <cellStyle name="Input 2 4 10 4" xfId="20788"/>
    <cellStyle name="Input 2 4 11" xfId="20789"/>
    <cellStyle name="Input 2 4 11 2" xfId="20790"/>
    <cellStyle name="Input 2 4 11 3" xfId="20791"/>
    <cellStyle name="Input 2 4 11 4" xfId="20792"/>
    <cellStyle name="Input 2 4 12" xfId="20793"/>
    <cellStyle name="Input 2 4 12 2" xfId="20794"/>
    <cellStyle name="Input 2 4 12 3" xfId="20795"/>
    <cellStyle name="Input 2 4 12 4" xfId="20796"/>
    <cellStyle name="Input 2 4 13" xfId="20797"/>
    <cellStyle name="Input 2 4 13 2" xfId="20798"/>
    <cellStyle name="Input 2 4 13 3" xfId="20799"/>
    <cellStyle name="Input 2 4 13 4" xfId="20800"/>
    <cellStyle name="Input 2 4 14" xfId="20801"/>
    <cellStyle name="Input 2 4 14 2" xfId="20802"/>
    <cellStyle name="Input 2 4 14 3" xfId="20803"/>
    <cellStyle name="Input 2 4 14 4" xfId="20804"/>
    <cellStyle name="Input 2 4 15" xfId="20805"/>
    <cellStyle name="Input 2 4 15 2" xfId="20806"/>
    <cellStyle name="Input 2 4 15 3" xfId="20807"/>
    <cellStyle name="Input 2 4 15 4" xfId="20808"/>
    <cellStyle name="Input 2 4 16" xfId="20809"/>
    <cellStyle name="Input 2 4 16 2" xfId="20810"/>
    <cellStyle name="Input 2 4 16 3" xfId="20811"/>
    <cellStyle name="Input 2 4 16 4" xfId="20812"/>
    <cellStyle name="Input 2 4 17" xfId="20813"/>
    <cellStyle name="Input 2 4 17 2" xfId="20814"/>
    <cellStyle name="Input 2 4 17 3" xfId="20815"/>
    <cellStyle name="Input 2 4 17 4" xfId="20816"/>
    <cellStyle name="Input 2 4 18" xfId="20817"/>
    <cellStyle name="Input 2 4 18 2" xfId="20818"/>
    <cellStyle name="Input 2 4 18 3" xfId="20819"/>
    <cellStyle name="Input 2 4 18 4" xfId="20820"/>
    <cellStyle name="Input 2 4 19" xfId="20821"/>
    <cellStyle name="Input 2 4 19 2" xfId="20822"/>
    <cellStyle name="Input 2 4 19 3" xfId="20823"/>
    <cellStyle name="Input 2 4 19 4" xfId="20824"/>
    <cellStyle name="Input 2 4 2" xfId="20825"/>
    <cellStyle name="Input 2 4 2 2" xfId="20826"/>
    <cellStyle name="Input 2 4 2 3" xfId="20827"/>
    <cellStyle name="Input 2 4 2 4" xfId="20828"/>
    <cellStyle name="Input 2 4 20" xfId="20829"/>
    <cellStyle name="Input 2 4 20 2" xfId="20830"/>
    <cellStyle name="Input 2 4 20 3" xfId="20831"/>
    <cellStyle name="Input 2 4 20 4" xfId="20832"/>
    <cellStyle name="Input 2 4 21" xfId="20833"/>
    <cellStyle name="Input 2 4 22" xfId="20834"/>
    <cellStyle name="Input 2 4 23" xfId="20835"/>
    <cellStyle name="Input 2 4 3" xfId="20836"/>
    <cellStyle name="Input 2 4 3 2" xfId="20837"/>
    <cellStyle name="Input 2 4 3 3" xfId="20838"/>
    <cellStyle name="Input 2 4 3 4" xfId="20839"/>
    <cellStyle name="Input 2 4 4" xfId="20840"/>
    <cellStyle name="Input 2 4 4 2" xfId="20841"/>
    <cellStyle name="Input 2 4 4 3" xfId="20842"/>
    <cellStyle name="Input 2 4 4 4" xfId="20843"/>
    <cellStyle name="Input 2 4 5" xfId="20844"/>
    <cellStyle name="Input 2 4 5 2" xfId="20845"/>
    <cellStyle name="Input 2 4 5 3" xfId="20846"/>
    <cellStyle name="Input 2 4 5 4" xfId="20847"/>
    <cellStyle name="Input 2 4 6" xfId="20848"/>
    <cellStyle name="Input 2 4 6 2" xfId="20849"/>
    <cellStyle name="Input 2 4 6 3" xfId="20850"/>
    <cellStyle name="Input 2 4 6 4" xfId="20851"/>
    <cellStyle name="Input 2 4 7" xfId="20852"/>
    <cellStyle name="Input 2 4 7 2" xfId="20853"/>
    <cellStyle name="Input 2 4 7 3" xfId="20854"/>
    <cellStyle name="Input 2 4 7 4" xfId="20855"/>
    <cellStyle name="Input 2 4 8" xfId="20856"/>
    <cellStyle name="Input 2 4 8 2" xfId="20857"/>
    <cellStyle name="Input 2 4 8 3" xfId="20858"/>
    <cellStyle name="Input 2 4 8 4" xfId="20859"/>
    <cellStyle name="Input 2 4 9" xfId="20860"/>
    <cellStyle name="Input 2 4 9 2" xfId="20861"/>
    <cellStyle name="Input 2 4 9 3" xfId="20862"/>
    <cellStyle name="Input 2 4 9 4" xfId="20863"/>
    <cellStyle name="Input 2 40" xfId="20864"/>
    <cellStyle name="Input 2 41" xfId="20865"/>
    <cellStyle name="Input 2 42" xfId="20866"/>
    <cellStyle name="Input 2 43" xfId="20867"/>
    <cellStyle name="Input 2 44" xfId="20868"/>
    <cellStyle name="Input 2 45" xfId="55605"/>
    <cellStyle name="Input 2 5" xfId="20869"/>
    <cellStyle name="Input 2 5 10" xfId="20870"/>
    <cellStyle name="Input 2 5 10 2" xfId="20871"/>
    <cellStyle name="Input 2 5 10 3" xfId="20872"/>
    <cellStyle name="Input 2 5 10 4" xfId="20873"/>
    <cellStyle name="Input 2 5 11" xfId="20874"/>
    <cellStyle name="Input 2 5 11 2" xfId="20875"/>
    <cellStyle name="Input 2 5 11 3" xfId="20876"/>
    <cellStyle name="Input 2 5 11 4" xfId="20877"/>
    <cellStyle name="Input 2 5 12" xfId="20878"/>
    <cellStyle name="Input 2 5 12 2" xfId="20879"/>
    <cellStyle name="Input 2 5 12 3" xfId="20880"/>
    <cellStyle name="Input 2 5 12 4" xfId="20881"/>
    <cellStyle name="Input 2 5 13" xfId="20882"/>
    <cellStyle name="Input 2 5 13 2" xfId="20883"/>
    <cellStyle name="Input 2 5 13 3" xfId="20884"/>
    <cellStyle name="Input 2 5 13 4" xfId="20885"/>
    <cellStyle name="Input 2 5 14" xfId="20886"/>
    <cellStyle name="Input 2 5 14 2" xfId="20887"/>
    <cellStyle name="Input 2 5 14 3" xfId="20888"/>
    <cellStyle name="Input 2 5 14 4" xfId="20889"/>
    <cellStyle name="Input 2 5 15" xfId="20890"/>
    <cellStyle name="Input 2 5 15 2" xfId="20891"/>
    <cellStyle name="Input 2 5 15 3" xfId="20892"/>
    <cellStyle name="Input 2 5 15 4" xfId="20893"/>
    <cellStyle name="Input 2 5 16" xfId="20894"/>
    <cellStyle name="Input 2 5 16 2" xfId="20895"/>
    <cellStyle name="Input 2 5 16 3" xfId="20896"/>
    <cellStyle name="Input 2 5 16 4" xfId="20897"/>
    <cellStyle name="Input 2 5 17" xfId="20898"/>
    <cellStyle name="Input 2 5 17 2" xfId="20899"/>
    <cellStyle name="Input 2 5 17 3" xfId="20900"/>
    <cellStyle name="Input 2 5 17 4" xfId="20901"/>
    <cellStyle name="Input 2 5 18" xfId="20902"/>
    <cellStyle name="Input 2 5 18 2" xfId="20903"/>
    <cellStyle name="Input 2 5 18 3" xfId="20904"/>
    <cellStyle name="Input 2 5 18 4" xfId="20905"/>
    <cellStyle name="Input 2 5 19" xfId="20906"/>
    <cellStyle name="Input 2 5 19 2" xfId="20907"/>
    <cellStyle name="Input 2 5 19 3" xfId="20908"/>
    <cellStyle name="Input 2 5 19 4" xfId="20909"/>
    <cellStyle name="Input 2 5 2" xfId="20910"/>
    <cellStyle name="Input 2 5 2 2" xfId="20911"/>
    <cellStyle name="Input 2 5 2 3" xfId="20912"/>
    <cellStyle name="Input 2 5 2 4" xfId="20913"/>
    <cellStyle name="Input 2 5 20" xfId="20914"/>
    <cellStyle name="Input 2 5 20 2" xfId="20915"/>
    <cellStyle name="Input 2 5 20 3" xfId="20916"/>
    <cellStyle name="Input 2 5 20 4" xfId="20917"/>
    <cellStyle name="Input 2 5 21" xfId="20918"/>
    <cellStyle name="Input 2 5 22" xfId="20919"/>
    <cellStyle name="Input 2 5 23" xfId="20920"/>
    <cellStyle name="Input 2 5 3" xfId="20921"/>
    <cellStyle name="Input 2 5 3 2" xfId="20922"/>
    <cellStyle name="Input 2 5 3 3" xfId="20923"/>
    <cellStyle name="Input 2 5 3 4" xfId="20924"/>
    <cellStyle name="Input 2 5 4" xfId="20925"/>
    <cellStyle name="Input 2 5 4 2" xfId="20926"/>
    <cellStyle name="Input 2 5 4 3" xfId="20927"/>
    <cellStyle name="Input 2 5 4 4" xfId="20928"/>
    <cellStyle name="Input 2 5 5" xfId="20929"/>
    <cellStyle name="Input 2 5 5 2" xfId="20930"/>
    <cellStyle name="Input 2 5 5 3" xfId="20931"/>
    <cellStyle name="Input 2 5 5 4" xfId="20932"/>
    <cellStyle name="Input 2 5 6" xfId="20933"/>
    <cellStyle name="Input 2 5 6 2" xfId="20934"/>
    <cellStyle name="Input 2 5 6 3" xfId="20935"/>
    <cellStyle name="Input 2 5 6 4" xfId="20936"/>
    <cellStyle name="Input 2 5 7" xfId="20937"/>
    <cellStyle name="Input 2 5 7 2" xfId="20938"/>
    <cellStyle name="Input 2 5 7 3" xfId="20939"/>
    <cellStyle name="Input 2 5 7 4" xfId="20940"/>
    <cellStyle name="Input 2 5 8" xfId="20941"/>
    <cellStyle name="Input 2 5 8 2" xfId="20942"/>
    <cellStyle name="Input 2 5 8 3" xfId="20943"/>
    <cellStyle name="Input 2 5 8 4" xfId="20944"/>
    <cellStyle name="Input 2 5 9" xfId="20945"/>
    <cellStyle name="Input 2 5 9 2" xfId="20946"/>
    <cellStyle name="Input 2 5 9 3" xfId="20947"/>
    <cellStyle name="Input 2 5 9 4" xfId="20948"/>
    <cellStyle name="Input 2 6" xfId="20949"/>
    <cellStyle name="Input 2 6 10" xfId="20950"/>
    <cellStyle name="Input 2 6 10 2" xfId="20951"/>
    <cellStyle name="Input 2 6 10 3" xfId="20952"/>
    <cellStyle name="Input 2 6 10 4" xfId="20953"/>
    <cellStyle name="Input 2 6 11" xfId="20954"/>
    <cellStyle name="Input 2 6 11 2" xfId="20955"/>
    <cellStyle name="Input 2 6 11 3" xfId="20956"/>
    <cellStyle name="Input 2 6 11 4" xfId="20957"/>
    <cellStyle name="Input 2 6 12" xfId="20958"/>
    <cellStyle name="Input 2 6 12 2" xfId="20959"/>
    <cellStyle name="Input 2 6 12 3" xfId="20960"/>
    <cellStyle name="Input 2 6 12 4" xfId="20961"/>
    <cellStyle name="Input 2 6 13" xfId="20962"/>
    <cellStyle name="Input 2 6 13 2" xfId="20963"/>
    <cellStyle name="Input 2 6 13 3" xfId="20964"/>
    <cellStyle name="Input 2 6 13 4" xfId="20965"/>
    <cellStyle name="Input 2 6 14" xfId="20966"/>
    <cellStyle name="Input 2 6 14 2" xfId="20967"/>
    <cellStyle name="Input 2 6 14 3" xfId="20968"/>
    <cellStyle name="Input 2 6 14 4" xfId="20969"/>
    <cellStyle name="Input 2 6 15" xfId="20970"/>
    <cellStyle name="Input 2 6 15 2" xfId="20971"/>
    <cellStyle name="Input 2 6 15 3" xfId="20972"/>
    <cellStyle name="Input 2 6 15 4" xfId="20973"/>
    <cellStyle name="Input 2 6 16" xfId="20974"/>
    <cellStyle name="Input 2 6 16 2" xfId="20975"/>
    <cellStyle name="Input 2 6 16 3" xfId="20976"/>
    <cellStyle name="Input 2 6 16 4" xfId="20977"/>
    <cellStyle name="Input 2 6 17" xfId="20978"/>
    <cellStyle name="Input 2 6 17 2" xfId="20979"/>
    <cellStyle name="Input 2 6 17 3" xfId="20980"/>
    <cellStyle name="Input 2 6 17 4" xfId="20981"/>
    <cellStyle name="Input 2 6 18" xfId="20982"/>
    <cellStyle name="Input 2 6 18 2" xfId="20983"/>
    <cellStyle name="Input 2 6 18 3" xfId="20984"/>
    <cellStyle name="Input 2 6 18 4" xfId="20985"/>
    <cellStyle name="Input 2 6 19" xfId="20986"/>
    <cellStyle name="Input 2 6 19 2" xfId="20987"/>
    <cellStyle name="Input 2 6 19 3" xfId="20988"/>
    <cellStyle name="Input 2 6 19 4" xfId="20989"/>
    <cellStyle name="Input 2 6 2" xfId="20990"/>
    <cellStyle name="Input 2 6 2 2" xfId="20991"/>
    <cellStyle name="Input 2 6 2 3" xfId="20992"/>
    <cellStyle name="Input 2 6 2 4" xfId="20993"/>
    <cellStyle name="Input 2 6 20" xfId="20994"/>
    <cellStyle name="Input 2 6 20 2" xfId="20995"/>
    <cellStyle name="Input 2 6 20 3" xfId="20996"/>
    <cellStyle name="Input 2 6 20 4" xfId="20997"/>
    <cellStyle name="Input 2 6 21" xfId="20998"/>
    <cellStyle name="Input 2 6 22" xfId="20999"/>
    <cellStyle name="Input 2 6 23" xfId="21000"/>
    <cellStyle name="Input 2 6 3" xfId="21001"/>
    <cellStyle name="Input 2 6 3 2" xfId="21002"/>
    <cellStyle name="Input 2 6 3 3" xfId="21003"/>
    <cellStyle name="Input 2 6 3 4" xfId="21004"/>
    <cellStyle name="Input 2 6 4" xfId="21005"/>
    <cellStyle name="Input 2 6 4 2" xfId="21006"/>
    <cellStyle name="Input 2 6 4 3" xfId="21007"/>
    <cellStyle name="Input 2 6 4 4" xfId="21008"/>
    <cellStyle name="Input 2 6 5" xfId="21009"/>
    <cellStyle name="Input 2 6 5 2" xfId="21010"/>
    <cellStyle name="Input 2 6 5 3" xfId="21011"/>
    <cellStyle name="Input 2 6 5 4" xfId="21012"/>
    <cellStyle name="Input 2 6 6" xfId="21013"/>
    <cellStyle name="Input 2 6 6 2" xfId="21014"/>
    <cellStyle name="Input 2 6 6 3" xfId="21015"/>
    <cellStyle name="Input 2 6 6 4" xfId="21016"/>
    <cellStyle name="Input 2 6 7" xfId="21017"/>
    <cellStyle name="Input 2 6 7 2" xfId="21018"/>
    <cellStyle name="Input 2 6 7 3" xfId="21019"/>
    <cellStyle name="Input 2 6 7 4" xfId="21020"/>
    <cellStyle name="Input 2 6 8" xfId="21021"/>
    <cellStyle name="Input 2 6 8 2" xfId="21022"/>
    <cellStyle name="Input 2 6 8 3" xfId="21023"/>
    <cellStyle name="Input 2 6 8 4" xfId="21024"/>
    <cellStyle name="Input 2 6 9" xfId="21025"/>
    <cellStyle name="Input 2 6 9 2" xfId="21026"/>
    <cellStyle name="Input 2 6 9 3" xfId="21027"/>
    <cellStyle name="Input 2 6 9 4" xfId="21028"/>
    <cellStyle name="Input 2 7" xfId="21029"/>
    <cellStyle name="Input 2 7 10" xfId="21030"/>
    <cellStyle name="Input 2 7 10 2" xfId="21031"/>
    <cellStyle name="Input 2 7 10 3" xfId="21032"/>
    <cellStyle name="Input 2 7 10 4" xfId="21033"/>
    <cellStyle name="Input 2 7 11" xfId="21034"/>
    <cellStyle name="Input 2 7 11 2" xfId="21035"/>
    <cellStyle name="Input 2 7 11 3" xfId="21036"/>
    <cellStyle name="Input 2 7 11 4" xfId="21037"/>
    <cellStyle name="Input 2 7 12" xfId="21038"/>
    <cellStyle name="Input 2 7 12 2" xfId="21039"/>
    <cellStyle name="Input 2 7 12 3" xfId="21040"/>
    <cellStyle name="Input 2 7 12 4" xfId="21041"/>
    <cellStyle name="Input 2 7 13" xfId="21042"/>
    <cellStyle name="Input 2 7 13 2" xfId="21043"/>
    <cellStyle name="Input 2 7 13 3" xfId="21044"/>
    <cellStyle name="Input 2 7 13 4" xfId="21045"/>
    <cellStyle name="Input 2 7 14" xfId="21046"/>
    <cellStyle name="Input 2 7 14 2" xfId="21047"/>
    <cellStyle name="Input 2 7 14 3" xfId="21048"/>
    <cellStyle name="Input 2 7 14 4" xfId="21049"/>
    <cellStyle name="Input 2 7 15" xfId="21050"/>
    <cellStyle name="Input 2 7 15 2" xfId="21051"/>
    <cellStyle name="Input 2 7 15 3" xfId="21052"/>
    <cellStyle name="Input 2 7 15 4" xfId="21053"/>
    <cellStyle name="Input 2 7 16" xfId="21054"/>
    <cellStyle name="Input 2 7 16 2" xfId="21055"/>
    <cellStyle name="Input 2 7 16 3" xfId="21056"/>
    <cellStyle name="Input 2 7 16 4" xfId="21057"/>
    <cellStyle name="Input 2 7 17" xfId="21058"/>
    <cellStyle name="Input 2 7 17 2" xfId="21059"/>
    <cellStyle name="Input 2 7 17 3" xfId="21060"/>
    <cellStyle name="Input 2 7 17 4" xfId="21061"/>
    <cellStyle name="Input 2 7 18" xfId="21062"/>
    <cellStyle name="Input 2 7 18 2" xfId="21063"/>
    <cellStyle name="Input 2 7 18 3" xfId="21064"/>
    <cellStyle name="Input 2 7 18 4" xfId="21065"/>
    <cellStyle name="Input 2 7 19" xfId="21066"/>
    <cellStyle name="Input 2 7 19 2" xfId="21067"/>
    <cellStyle name="Input 2 7 19 3" xfId="21068"/>
    <cellStyle name="Input 2 7 19 4" xfId="21069"/>
    <cellStyle name="Input 2 7 2" xfId="21070"/>
    <cellStyle name="Input 2 7 2 2" xfId="21071"/>
    <cellStyle name="Input 2 7 2 3" xfId="21072"/>
    <cellStyle name="Input 2 7 2 4" xfId="21073"/>
    <cellStyle name="Input 2 7 20" xfId="21074"/>
    <cellStyle name="Input 2 7 20 2" xfId="21075"/>
    <cellStyle name="Input 2 7 20 3" xfId="21076"/>
    <cellStyle name="Input 2 7 20 4" xfId="21077"/>
    <cellStyle name="Input 2 7 21" xfId="21078"/>
    <cellStyle name="Input 2 7 22" xfId="21079"/>
    <cellStyle name="Input 2 7 23" xfId="21080"/>
    <cellStyle name="Input 2 7 3" xfId="21081"/>
    <cellStyle name="Input 2 7 3 2" xfId="21082"/>
    <cellStyle name="Input 2 7 3 3" xfId="21083"/>
    <cellStyle name="Input 2 7 3 4" xfId="21084"/>
    <cellStyle name="Input 2 7 4" xfId="21085"/>
    <cellStyle name="Input 2 7 4 2" xfId="21086"/>
    <cellStyle name="Input 2 7 4 3" xfId="21087"/>
    <cellStyle name="Input 2 7 4 4" xfId="21088"/>
    <cellStyle name="Input 2 7 5" xfId="21089"/>
    <cellStyle name="Input 2 7 5 2" xfId="21090"/>
    <cellStyle name="Input 2 7 5 3" xfId="21091"/>
    <cellStyle name="Input 2 7 5 4" xfId="21092"/>
    <cellStyle name="Input 2 7 6" xfId="21093"/>
    <cellStyle name="Input 2 7 6 2" xfId="21094"/>
    <cellStyle name="Input 2 7 6 3" xfId="21095"/>
    <cellStyle name="Input 2 7 6 4" xfId="21096"/>
    <cellStyle name="Input 2 7 7" xfId="21097"/>
    <cellStyle name="Input 2 7 7 2" xfId="21098"/>
    <cellStyle name="Input 2 7 7 3" xfId="21099"/>
    <cellStyle name="Input 2 7 7 4" xfId="21100"/>
    <cellStyle name="Input 2 7 8" xfId="21101"/>
    <cellStyle name="Input 2 7 8 2" xfId="21102"/>
    <cellStyle name="Input 2 7 8 3" xfId="21103"/>
    <cellStyle name="Input 2 7 8 4" xfId="21104"/>
    <cellStyle name="Input 2 7 9" xfId="21105"/>
    <cellStyle name="Input 2 7 9 2" xfId="21106"/>
    <cellStyle name="Input 2 7 9 3" xfId="21107"/>
    <cellStyle name="Input 2 7 9 4" xfId="21108"/>
    <cellStyle name="Input 2 8" xfId="21109"/>
    <cellStyle name="Input 2 8 10" xfId="21110"/>
    <cellStyle name="Input 2 8 10 2" xfId="21111"/>
    <cellStyle name="Input 2 8 10 3" xfId="21112"/>
    <cellStyle name="Input 2 8 10 4" xfId="21113"/>
    <cellStyle name="Input 2 8 11" xfId="21114"/>
    <cellStyle name="Input 2 8 11 2" xfId="21115"/>
    <cellStyle name="Input 2 8 11 3" xfId="21116"/>
    <cellStyle name="Input 2 8 11 4" xfId="21117"/>
    <cellStyle name="Input 2 8 12" xfId="21118"/>
    <cellStyle name="Input 2 8 12 2" xfId="21119"/>
    <cellStyle name="Input 2 8 12 3" xfId="21120"/>
    <cellStyle name="Input 2 8 12 4" xfId="21121"/>
    <cellStyle name="Input 2 8 13" xfId="21122"/>
    <cellStyle name="Input 2 8 13 2" xfId="21123"/>
    <cellStyle name="Input 2 8 13 3" xfId="21124"/>
    <cellStyle name="Input 2 8 13 4" xfId="21125"/>
    <cellStyle name="Input 2 8 14" xfId="21126"/>
    <cellStyle name="Input 2 8 14 2" xfId="21127"/>
    <cellStyle name="Input 2 8 14 3" xfId="21128"/>
    <cellStyle name="Input 2 8 14 4" xfId="21129"/>
    <cellStyle name="Input 2 8 15" xfId="21130"/>
    <cellStyle name="Input 2 8 15 2" xfId="21131"/>
    <cellStyle name="Input 2 8 15 3" xfId="21132"/>
    <cellStyle name="Input 2 8 15 4" xfId="21133"/>
    <cellStyle name="Input 2 8 16" xfId="21134"/>
    <cellStyle name="Input 2 8 16 2" xfId="21135"/>
    <cellStyle name="Input 2 8 16 3" xfId="21136"/>
    <cellStyle name="Input 2 8 16 4" xfId="21137"/>
    <cellStyle name="Input 2 8 17" xfId="21138"/>
    <cellStyle name="Input 2 8 17 2" xfId="21139"/>
    <cellStyle name="Input 2 8 17 3" xfId="21140"/>
    <cellStyle name="Input 2 8 17 4" xfId="21141"/>
    <cellStyle name="Input 2 8 18" xfId="21142"/>
    <cellStyle name="Input 2 8 18 2" xfId="21143"/>
    <cellStyle name="Input 2 8 18 3" xfId="21144"/>
    <cellStyle name="Input 2 8 18 4" xfId="21145"/>
    <cellStyle name="Input 2 8 19" xfId="21146"/>
    <cellStyle name="Input 2 8 19 2" xfId="21147"/>
    <cellStyle name="Input 2 8 19 3" xfId="21148"/>
    <cellStyle name="Input 2 8 19 4" xfId="21149"/>
    <cellStyle name="Input 2 8 2" xfId="21150"/>
    <cellStyle name="Input 2 8 2 2" xfId="21151"/>
    <cellStyle name="Input 2 8 2 3" xfId="21152"/>
    <cellStyle name="Input 2 8 2 4" xfId="21153"/>
    <cellStyle name="Input 2 8 20" xfId="21154"/>
    <cellStyle name="Input 2 8 20 2" xfId="21155"/>
    <cellStyle name="Input 2 8 20 3" xfId="21156"/>
    <cellStyle name="Input 2 8 20 4" xfId="21157"/>
    <cellStyle name="Input 2 8 21" xfId="21158"/>
    <cellStyle name="Input 2 8 22" xfId="21159"/>
    <cellStyle name="Input 2 8 23" xfId="21160"/>
    <cellStyle name="Input 2 8 3" xfId="21161"/>
    <cellStyle name="Input 2 8 3 2" xfId="21162"/>
    <cellStyle name="Input 2 8 3 3" xfId="21163"/>
    <cellStyle name="Input 2 8 3 4" xfId="21164"/>
    <cellStyle name="Input 2 8 4" xfId="21165"/>
    <cellStyle name="Input 2 8 4 2" xfId="21166"/>
    <cellStyle name="Input 2 8 4 3" xfId="21167"/>
    <cellStyle name="Input 2 8 4 4" xfId="21168"/>
    <cellStyle name="Input 2 8 5" xfId="21169"/>
    <cellStyle name="Input 2 8 5 2" xfId="21170"/>
    <cellStyle name="Input 2 8 5 3" xfId="21171"/>
    <cellStyle name="Input 2 8 5 4" xfId="21172"/>
    <cellStyle name="Input 2 8 6" xfId="21173"/>
    <cellStyle name="Input 2 8 6 2" xfId="21174"/>
    <cellStyle name="Input 2 8 6 3" xfId="21175"/>
    <cellStyle name="Input 2 8 6 4" xfId="21176"/>
    <cellStyle name="Input 2 8 7" xfId="21177"/>
    <cellStyle name="Input 2 8 7 2" xfId="21178"/>
    <cellStyle name="Input 2 8 7 3" xfId="21179"/>
    <cellStyle name="Input 2 8 7 4" xfId="21180"/>
    <cellStyle name="Input 2 8 8" xfId="21181"/>
    <cellStyle name="Input 2 8 8 2" xfId="21182"/>
    <cellStyle name="Input 2 8 8 3" xfId="21183"/>
    <cellStyle name="Input 2 8 8 4" xfId="21184"/>
    <cellStyle name="Input 2 8 9" xfId="21185"/>
    <cellStyle name="Input 2 8 9 2" xfId="21186"/>
    <cellStyle name="Input 2 8 9 3" xfId="21187"/>
    <cellStyle name="Input 2 8 9 4" xfId="21188"/>
    <cellStyle name="Input 2 9" xfId="21189"/>
    <cellStyle name="Input 2 9 2" xfId="21190"/>
    <cellStyle name="Input 2 9 3" xfId="21191"/>
    <cellStyle name="Input 2 9 4" xfId="21192"/>
    <cellStyle name="Input 20" xfId="21193"/>
    <cellStyle name="Input 20 2" xfId="21194"/>
    <cellStyle name="Input 20 3" xfId="21195"/>
    <cellStyle name="Input 20 4" xfId="21196"/>
    <cellStyle name="Input 21" xfId="21197"/>
    <cellStyle name="Input 21 2" xfId="21198"/>
    <cellStyle name="Input 21 3" xfId="21199"/>
    <cellStyle name="Input 21 4" xfId="21200"/>
    <cellStyle name="Input 22" xfId="21201"/>
    <cellStyle name="Input 22 2" xfId="21202"/>
    <cellStyle name="Input 22 3" xfId="21203"/>
    <cellStyle name="Input 22 4" xfId="21204"/>
    <cellStyle name="Input 23" xfId="21205"/>
    <cellStyle name="Input 23 2" xfId="21206"/>
    <cellStyle name="Input 23 3" xfId="21207"/>
    <cellStyle name="Input 23 4" xfId="21208"/>
    <cellStyle name="Input 24" xfId="21209"/>
    <cellStyle name="Input 24 2" xfId="21210"/>
    <cellStyle name="Input 24 3" xfId="21211"/>
    <cellStyle name="Input 24 4" xfId="21212"/>
    <cellStyle name="Input 25" xfId="21213"/>
    <cellStyle name="Input 25 2" xfId="21214"/>
    <cellStyle name="Input 25 3" xfId="21215"/>
    <cellStyle name="Input 25 4" xfId="21216"/>
    <cellStyle name="Input 26" xfId="21217"/>
    <cellStyle name="Input 26 2" xfId="21218"/>
    <cellStyle name="Input 26 3" xfId="21219"/>
    <cellStyle name="Input 26 4" xfId="21220"/>
    <cellStyle name="Input 27" xfId="21221"/>
    <cellStyle name="Input 27 2" xfId="21222"/>
    <cellStyle name="Input 27 3" xfId="21223"/>
    <cellStyle name="Input 27 4" xfId="21224"/>
    <cellStyle name="Input 28" xfId="21225"/>
    <cellStyle name="Input 28 2" xfId="21226"/>
    <cellStyle name="Input 28 3" xfId="21227"/>
    <cellStyle name="Input 28 4" xfId="21228"/>
    <cellStyle name="Input 29" xfId="21229"/>
    <cellStyle name="Input 29 2" xfId="21230"/>
    <cellStyle name="Input 29 3" xfId="21231"/>
    <cellStyle name="Input 29 4" xfId="21232"/>
    <cellStyle name="Input 3" xfId="21233"/>
    <cellStyle name="Input 3 10" xfId="21234"/>
    <cellStyle name="Input 3 10 2" xfId="21235"/>
    <cellStyle name="Input 3 10 3" xfId="21236"/>
    <cellStyle name="Input 3 10 4" xfId="21237"/>
    <cellStyle name="Input 3 11" xfId="21238"/>
    <cellStyle name="Input 3 11 2" xfId="21239"/>
    <cellStyle name="Input 3 11 3" xfId="21240"/>
    <cellStyle name="Input 3 11 4" xfId="21241"/>
    <cellStyle name="Input 3 12" xfId="21242"/>
    <cellStyle name="Input 3 12 2" xfId="21243"/>
    <cellStyle name="Input 3 12 3" xfId="21244"/>
    <cellStyle name="Input 3 12 4" xfId="21245"/>
    <cellStyle name="Input 3 13" xfId="21246"/>
    <cellStyle name="Input 3 13 2" xfId="21247"/>
    <cellStyle name="Input 3 13 3" xfId="21248"/>
    <cellStyle name="Input 3 13 4" xfId="21249"/>
    <cellStyle name="Input 3 14" xfId="21250"/>
    <cellStyle name="Input 3 14 2" xfId="21251"/>
    <cellStyle name="Input 3 14 3" xfId="21252"/>
    <cellStyle name="Input 3 14 4" xfId="21253"/>
    <cellStyle name="Input 3 15" xfId="21254"/>
    <cellStyle name="Input 3 15 2" xfId="21255"/>
    <cellStyle name="Input 3 15 3" xfId="21256"/>
    <cellStyle name="Input 3 15 4" xfId="21257"/>
    <cellStyle name="Input 3 16" xfId="21258"/>
    <cellStyle name="Input 3 16 2" xfId="21259"/>
    <cellStyle name="Input 3 16 3" xfId="21260"/>
    <cellStyle name="Input 3 16 4" xfId="21261"/>
    <cellStyle name="Input 3 17" xfId="21262"/>
    <cellStyle name="Input 3 17 2" xfId="21263"/>
    <cellStyle name="Input 3 17 3" xfId="21264"/>
    <cellStyle name="Input 3 17 4" xfId="21265"/>
    <cellStyle name="Input 3 18" xfId="21266"/>
    <cellStyle name="Input 3 18 2" xfId="21267"/>
    <cellStyle name="Input 3 18 3" xfId="21268"/>
    <cellStyle name="Input 3 18 4" xfId="21269"/>
    <cellStyle name="Input 3 19" xfId="21270"/>
    <cellStyle name="Input 3 19 2" xfId="21271"/>
    <cellStyle name="Input 3 19 3" xfId="21272"/>
    <cellStyle name="Input 3 19 4" xfId="21273"/>
    <cellStyle name="Input 3 2" xfId="21274"/>
    <cellStyle name="Input 3 2 10" xfId="21275"/>
    <cellStyle name="Input 3 2 10 2" xfId="21276"/>
    <cellStyle name="Input 3 2 10 3" xfId="21277"/>
    <cellStyle name="Input 3 2 10 4" xfId="21278"/>
    <cellStyle name="Input 3 2 11" xfId="21279"/>
    <cellStyle name="Input 3 2 11 2" xfId="21280"/>
    <cellStyle name="Input 3 2 11 3" xfId="21281"/>
    <cellStyle name="Input 3 2 11 4" xfId="21282"/>
    <cellStyle name="Input 3 2 12" xfId="21283"/>
    <cellStyle name="Input 3 2 12 2" xfId="21284"/>
    <cellStyle name="Input 3 2 12 3" xfId="21285"/>
    <cellStyle name="Input 3 2 12 4" xfId="21286"/>
    <cellStyle name="Input 3 2 13" xfId="21287"/>
    <cellStyle name="Input 3 2 13 2" xfId="21288"/>
    <cellStyle name="Input 3 2 13 3" xfId="21289"/>
    <cellStyle name="Input 3 2 13 4" xfId="21290"/>
    <cellStyle name="Input 3 2 14" xfId="21291"/>
    <cellStyle name="Input 3 2 14 2" xfId="21292"/>
    <cellStyle name="Input 3 2 14 3" xfId="21293"/>
    <cellStyle name="Input 3 2 14 4" xfId="21294"/>
    <cellStyle name="Input 3 2 15" xfId="21295"/>
    <cellStyle name="Input 3 2 15 2" xfId="21296"/>
    <cellStyle name="Input 3 2 15 3" xfId="21297"/>
    <cellStyle name="Input 3 2 15 4" xfId="21298"/>
    <cellStyle name="Input 3 2 16" xfId="21299"/>
    <cellStyle name="Input 3 2 16 2" xfId="21300"/>
    <cellStyle name="Input 3 2 16 3" xfId="21301"/>
    <cellStyle name="Input 3 2 16 4" xfId="21302"/>
    <cellStyle name="Input 3 2 17" xfId="21303"/>
    <cellStyle name="Input 3 2 17 2" xfId="21304"/>
    <cellStyle name="Input 3 2 17 3" xfId="21305"/>
    <cellStyle name="Input 3 2 17 4" xfId="21306"/>
    <cellStyle name="Input 3 2 18" xfId="21307"/>
    <cellStyle name="Input 3 2 18 2" xfId="21308"/>
    <cellStyle name="Input 3 2 18 3" xfId="21309"/>
    <cellStyle name="Input 3 2 18 4" xfId="21310"/>
    <cellStyle name="Input 3 2 19" xfId="21311"/>
    <cellStyle name="Input 3 2 19 2" xfId="21312"/>
    <cellStyle name="Input 3 2 19 3" xfId="21313"/>
    <cellStyle name="Input 3 2 19 4" xfId="21314"/>
    <cellStyle name="Input 3 2 2" xfId="21315"/>
    <cellStyle name="Input 3 2 2 2" xfId="21316"/>
    <cellStyle name="Input 3 2 2 3" xfId="21317"/>
    <cellStyle name="Input 3 2 2 4" xfId="21318"/>
    <cellStyle name="Input 3 2 20" xfId="21319"/>
    <cellStyle name="Input 3 2 20 2" xfId="21320"/>
    <cellStyle name="Input 3 2 20 3" xfId="21321"/>
    <cellStyle name="Input 3 2 20 4" xfId="21322"/>
    <cellStyle name="Input 3 2 21" xfId="21323"/>
    <cellStyle name="Input 3 2 22" xfId="21324"/>
    <cellStyle name="Input 3 2 3" xfId="21325"/>
    <cellStyle name="Input 3 2 3 2" xfId="21326"/>
    <cellStyle name="Input 3 2 3 3" xfId="21327"/>
    <cellStyle name="Input 3 2 3 4" xfId="21328"/>
    <cellStyle name="Input 3 2 4" xfId="21329"/>
    <cellStyle name="Input 3 2 4 2" xfId="21330"/>
    <cellStyle name="Input 3 2 4 3" xfId="21331"/>
    <cellStyle name="Input 3 2 4 4" xfId="21332"/>
    <cellStyle name="Input 3 2 5" xfId="21333"/>
    <cellStyle name="Input 3 2 5 2" xfId="21334"/>
    <cellStyle name="Input 3 2 5 3" xfId="21335"/>
    <cellStyle name="Input 3 2 5 4" xfId="21336"/>
    <cellStyle name="Input 3 2 6" xfId="21337"/>
    <cellStyle name="Input 3 2 6 2" xfId="21338"/>
    <cellStyle name="Input 3 2 6 3" xfId="21339"/>
    <cellStyle name="Input 3 2 6 4" xfId="21340"/>
    <cellStyle name="Input 3 2 7" xfId="21341"/>
    <cellStyle name="Input 3 2 7 2" xfId="21342"/>
    <cellStyle name="Input 3 2 7 3" xfId="21343"/>
    <cellStyle name="Input 3 2 7 4" xfId="21344"/>
    <cellStyle name="Input 3 2 8" xfId="21345"/>
    <cellStyle name="Input 3 2 8 2" xfId="21346"/>
    <cellStyle name="Input 3 2 8 3" xfId="21347"/>
    <cellStyle name="Input 3 2 8 4" xfId="21348"/>
    <cellStyle name="Input 3 2 9" xfId="21349"/>
    <cellStyle name="Input 3 2 9 2" xfId="21350"/>
    <cellStyle name="Input 3 2 9 3" xfId="21351"/>
    <cellStyle name="Input 3 2 9 4" xfId="21352"/>
    <cellStyle name="Input 3 20" xfId="21353"/>
    <cellStyle name="Input 3 20 2" xfId="21354"/>
    <cellStyle name="Input 3 20 3" xfId="21355"/>
    <cellStyle name="Input 3 20 4" xfId="21356"/>
    <cellStyle name="Input 3 21" xfId="21357"/>
    <cellStyle name="Input 3 21 2" xfId="21358"/>
    <cellStyle name="Input 3 21 3" xfId="21359"/>
    <cellStyle name="Input 3 21 4" xfId="21360"/>
    <cellStyle name="Input 3 22" xfId="21361"/>
    <cellStyle name="Input 3 22 2" xfId="21362"/>
    <cellStyle name="Input 3 22 3" xfId="21363"/>
    <cellStyle name="Input 3 22 4" xfId="21364"/>
    <cellStyle name="Input 3 23" xfId="21365"/>
    <cellStyle name="Input 3 24" xfId="21366"/>
    <cellStyle name="Input 3 25" xfId="21367"/>
    <cellStyle name="Input 3 3" xfId="21368"/>
    <cellStyle name="Input 3 3 10" xfId="21369"/>
    <cellStyle name="Input 3 3 10 2" xfId="21370"/>
    <cellStyle name="Input 3 3 10 3" xfId="21371"/>
    <cellStyle name="Input 3 3 10 4" xfId="21372"/>
    <cellStyle name="Input 3 3 11" xfId="21373"/>
    <cellStyle name="Input 3 3 11 2" xfId="21374"/>
    <cellStyle name="Input 3 3 11 3" xfId="21375"/>
    <cellStyle name="Input 3 3 11 4" xfId="21376"/>
    <cellStyle name="Input 3 3 12" xfId="21377"/>
    <cellStyle name="Input 3 3 12 2" xfId="21378"/>
    <cellStyle name="Input 3 3 12 3" xfId="21379"/>
    <cellStyle name="Input 3 3 12 4" xfId="21380"/>
    <cellStyle name="Input 3 3 13" xfId="21381"/>
    <cellStyle name="Input 3 3 13 2" xfId="21382"/>
    <cellStyle name="Input 3 3 13 3" xfId="21383"/>
    <cellStyle name="Input 3 3 13 4" xfId="21384"/>
    <cellStyle name="Input 3 3 14" xfId="21385"/>
    <cellStyle name="Input 3 3 14 2" xfId="21386"/>
    <cellStyle name="Input 3 3 14 3" xfId="21387"/>
    <cellStyle name="Input 3 3 14 4" xfId="21388"/>
    <cellStyle name="Input 3 3 15" xfId="21389"/>
    <cellStyle name="Input 3 3 15 2" xfId="21390"/>
    <cellStyle name="Input 3 3 15 3" xfId="21391"/>
    <cellStyle name="Input 3 3 15 4" xfId="21392"/>
    <cellStyle name="Input 3 3 16" xfId="21393"/>
    <cellStyle name="Input 3 3 16 2" xfId="21394"/>
    <cellStyle name="Input 3 3 16 3" xfId="21395"/>
    <cellStyle name="Input 3 3 16 4" xfId="21396"/>
    <cellStyle name="Input 3 3 17" xfId="21397"/>
    <cellStyle name="Input 3 3 17 2" xfId="21398"/>
    <cellStyle name="Input 3 3 17 3" xfId="21399"/>
    <cellStyle name="Input 3 3 17 4" xfId="21400"/>
    <cellStyle name="Input 3 3 18" xfId="21401"/>
    <cellStyle name="Input 3 3 18 2" xfId="21402"/>
    <cellStyle name="Input 3 3 18 3" xfId="21403"/>
    <cellStyle name="Input 3 3 18 4" xfId="21404"/>
    <cellStyle name="Input 3 3 19" xfId="21405"/>
    <cellStyle name="Input 3 3 19 2" xfId="21406"/>
    <cellStyle name="Input 3 3 19 3" xfId="21407"/>
    <cellStyle name="Input 3 3 19 4" xfId="21408"/>
    <cellStyle name="Input 3 3 2" xfId="21409"/>
    <cellStyle name="Input 3 3 2 2" xfId="21410"/>
    <cellStyle name="Input 3 3 2 3" xfId="21411"/>
    <cellStyle name="Input 3 3 2 4" xfId="21412"/>
    <cellStyle name="Input 3 3 20" xfId="21413"/>
    <cellStyle name="Input 3 3 20 2" xfId="21414"/>
    <cellStyle name="Input 3 3 20 3" xfId="21415"/>
    <cellStyle name="Input 3 3 20 4" xfId="21416"/>
    <cellStyle name="Input 3 3 21" xfId="21417"/>
    <cellStyle name="Input 3 3 22" xfId="21418"/>
    <cellStyle name="Input 3 3 3" xfId="21419"/>
    <cellStyle name="Input 3 3 3 2" xfId="21420"/>
    <cellStyle name="Input 3 3 3 3" xfId="21421"/>
    <cellStyle name="Input 3 3 3 4" xfId="21422"/>
    <cellStyle name="Input 3 3 4" xfId="21423"/>
    <cellStyle name="Input 3 3 4 2" xfId="21424"/>
    <cellStyle name="Input 3 3 4 3" xfId="21425"/>
    <cellStyle name="Input 3 3 4 4" xfId="21426"/>
    <cellStyle name="Input 3 3 5" xfId="21427"/>
    <cellStyle name="Input 3 3 5 2" xfId="21428"/>
    <cellStyle name="Input 3 3 5 3" xfId="21429"/>
    <cellStyle name="Input 3 3 5 4" xfId="21430"/>
    <cellStyle name="Input 3 3 6" xfId="21431"/>
    <cellStyle name="Input 3 3 6 2" xfId="21432"/>
    <cellStyle name="Input 3 3 6 3" xfId="21433"/>
    <cellStyle name="Input 3 3 6 4" xfId="21434"/>
    <cellStyle name="Input 3 3 7" xfId="21435"/>
    <cellStyle name="Input 3 3 7 2" xfId="21436"/>
    <cellStyle name="Input 3 3 7 3" xfId="21437"/>
    <cellStyle name="Input 3 3 7 4" xfId="21438"/>
    <cellStyle name="Input 3 3 8" xfId="21439"/>
    <cellStyle name="Input 3 3 8 2" xfId="21440"/>
    <cellStyle name="Input 3 3 8 3" xfId="21441"/>
    <cellStyle name="Input 3 3 8 4" xfId="21442"/>
    <cellStyle name="Input 3 3 9" xfId="21443"/>
    <cellStyle name="Input 3 3 9 2" xfId="21444"/>
    <cellStyle name="Input 3 3 9 3" xfId="21445"/>
    <cellStyle name="Input 3 3 9 4" xfId="21446"/>
    <cellStyle name="Input 3 4" xfId="21447"/>
    <cellStyle name="Input 3 4 2" xfId="21448"/>
    <cellStyle name="Input 3 4 3" xfId="21449"/>
    <cellStyle name="Input 3 5" xfId="21450"/>
    <cellStyle name="Input 3 5 2" xfId="21451"/>
    <cellStyle name="Input 3 5 3" xfId="21452"/>
    <cellStyle name="Input 3 5 4" xfId="21453"/>
    <cellStyle name="Input 3 6" xfId="21454"/>
    <cellStyle name="Input 3 6 2" xfId="21455"/>
    <cellStyle name="Input 3 6 3" xfId="21456"/>
    <cellStyle name="Input 3 6 4" xfId="21457"/>
    <cellStyle name="Input 3 7" xfId="21458"/>
    <cellStyle name="Input 3 7 2" xfId="21459"/>
    <cellStyle name="Input 3 7 3" xfId="21460"/>
    <cellStyle name="Input 3 7 4" xfId="21461"/>
    <cellStyle name="Input 3 8" xfId="21462"/>
    <cellStyle name="Input 3 8 2" xfId="21463"/>
    <cellStyle name="Input 3 8 3" xfId="21464"/>
    <cellStyle name="Input 3 8 4" xfId="21465"/>
    <cellStyle name="Input 3 9" xfId="21466"/>
    <cellStyle name="Input 3 9 2" xfId="21467"/>
    <cellStyle name="Input 3 9 3" xfId="21468"/>
    <cellStyle name="Input 3 9 4" xfId="21469"/>
    <cellStyle name="Input 30" xfId="21470"/>
    <cellStyle name="Input 30 2" xfId="21471"/>
    <cellStyle name="Input 30 3" xfId="21472"/>
    <cellStyle name="Input 30 4" xfId="21473"/>
    <cellStyle name="Input 31" xfId="21474"/>
    <cellStyle name="Input 31 2" xfId="21475"/>
    <cellStyle name="Input 31 3" xfId="21476"/>
    <cellStyle name="Input 31 4" xfId="21477"/>
    <cellStyle name="Input 32" xfId="21478"/>
    <cellStyle name="Input 32 2" xfId="21479"/>
    <cellStyle name="Input 32 3" xfId="21480"/>
    <cellStyle name="Input 32 4" xfId="21481"/>
    <cellStyle name="Input 33" xfId="21482"/>
    <cellStyle name="Input 33 2" xfId="21483"/>
    <cellStyle name="Input 33 3" xfId="21484"/>
    <cellStyle name="Input 33 4" xfId="21485"/>
    <cellStyle name="Input 34" xfId="21486"/>
    <cellStyle name="Input 34 2" xfId="21487"/>
    <cellStyle name="Input 34 3" xfId="21488"/>
    <cellStyle name="Input 34 4" xfId="21489"/>
    <cellStyle name="Input 35" xfId="21490"/>
    <cellStyle name="Input 35 2" xfId="21491"/>
    <cellStyle name="Input 36" xfId="21492"/>
    <cellStyle name="Input 36 2" xfId="21493"/>
    <cellStyle name="Input 37" xfId="21494"/>
    <cellStyle name="Input 38" xfId="21495"/>
    <cellStyle name="Input 39" xfId="21496"/>
    <cellStyle name="Input 4" xfId="21497"/>
    <cellStyle name="Input 4 10" xfId="21498"/>
    <cellStyle name="Input 4 10 2" xfId="21499"/>
    <cellStyle name="Input 4 10 3" xfId="21500"/>
    <cellStyle name="Input 4 10 4" xfId="21501"/>
    <cellStyle name="Input 4 11" xfId="21502"/>
    <cellStyle name="Input 4 11 2" xfId="21503"/>
    <cellStyle name="Input 4 11 3" xfId="21504"/>
    <cellStyle name="Input 4 11 4" xfId="21505"/>
    <cellStyle name="Input 4 12" xfId="21506"/>
    <cellStyle name="Input 4 12 2" xfId="21507"/>
    <cellStyle name="Input 4 12 3" xfId="21508"/>
    <cellStyle name="Input 4 12 4" xfId="21509"/>
    <cellStyle name="Input 4 13" xfId="21510"/>
    <cellStyle name="Input 4 13 2" xfId="21511"/>
    <cellStyle name="Input 4 13 3" xfId="21512"/>
    <cellStyle name="Input 4 13 4" xfId="21513"/>
    <cellStyle name="Input 4 14" xfId="21514"/>
    <cellStyle name="Input 4 14 2" xfId="21515"/>
    <cellStyle name="Input 4 14 3" xfId="21516"/>
    <cellStyle name="Input 4 14 4" xfId="21517"/>
    <cellStyle name="Input 4 15" xfId="21518"/>
    <cellStyle name="Input 4 15 2" xfId="21519"/>
    <cellStyle name="Input 4 15 3" xfId="21520"/>
    <cellStyle name="Input 4 15 4" xfId="21521"/>
    <cellStyle name="Input 4 16" xfId="21522"/>
    <cellStyle name="Input 4 16 2" xfId="21523"/>
    <cellStyle name="Input 4 16 3" xfId="21524"/>
    <cellStyle name="Input 4 16 4" xfId="21525"/>
    <cellStyle name="Input 4 17" xfId="21526"/>
    <cellStyle name="Input 4 17 2" xfId="21527"/>
    <cellStyle name="Input 4 17 3" xfId="21528"/>
    <cellStyle name="Input 4 17 4" xfId="21529"/>
    <cellStyle name="Input 4 18" xfId="21530"/>
    <cellStyle name="Input 4 18 2" xfId="21531"/>
    <cellStyle name="Input 4 18 3" xfId="21532"/>
    <cellStyle name="Input 4 18 4" xfId="21533"/>
    <cellStyle name="Input 4 19" xfId="21534"/>
    <cellStyle name="Input 4 19 2" xfId="21535"/>
    <cellStyle name="Input 4 19 3" xfId="21536"/>
    <cellStyle name="Input 4 19 4" xfId="21537"/>
    <cellStyle name="Input 4 2" xfId="21538"/>
    <cellStyle name="Input 4 2 10" xfId="21539"/>
    <cellStyle name="Input 4 2 10 2" xfId="21540"/>
    <cellStyle name="Input 4 2 10 3" xfId="21541"/>
    <cellStyle name="Input 4 2 10 4" xfId="21542"/>
    <cellStyle name="Input 4 2 11" xfId="21543"/>
    <cellStyle name="Input 4 2 11 2" xfId="21544"/>
    <cellStyle name="Input 4 2 11 3" xfId="21545"/>
    <cellStyle name="Input 4 2 11 4" xfId="21546"/>
    <cellStyle name="Input 4 2 12" xfId="21547"/>
    <cellStyle name="Input 4 2 12 2" xfId="21548"/>
    <cellStyle name="Input 4 2 12 3" xfId="21549"/>
    <cellStyle name="Input 4 2 12 4" xfId="21550"/>
    <cellStyle name="Input 4 2 13" xfId="21551"/>
    <cellStyle name="Input 4 2 13 2" xfId="21552"/>
    <cellStyle name="Input 4 2 13 3" xfId="21553"/>
    <cellStyle name="Input 4 2 13 4" xfId="21554"/>
    <cellStyle name="Input 4 2 14" xfId="21555"/>
    <cellStyle name="Input 4 2 14 2" xfId="21556"/>
    <cellStyle name="Input 4 2 14 3" xfId="21557"/>
    <cellStyle name="Input 4 2 14 4" xfId="21558"/>
    <cellStyle name="Input 4 2 15" xfId="21559"/>
    <cellStyle name="Input 4 2 15 2" xfId="21560"/>
    <cellStyle name="Input 4 2 15 3" xfId="21561"/>
    <cellStyle name="Input 4 2 15 4" xfId="21562"/>
    <cellStyle name="Input 4 2 16" xfId="21563"/>
    <cellStyle name="Input 4 2 16 2" xfId="21564"/>
    <cellStyle name="Input 4 2 16 3" xfId="21565"/>
    <cellStyle name="Input 4 2 16 4" xfId="21566"/>
    <cellStyle name="Input 4 2 17" xfId="21567"/>
    <cellStyle name="Input 4 2 17 2" xfId="21568"/>
    <cellStyle name="Input 4 2 17 3" xfId="21569"/>
    <cellStyle name="Input 4 2 17 4" xfId="21570"/>
    <cellStyle name="Input 4 2 18" xfId="21571"/>
    <cellStyle name="Input 4 2 18 2" xfId="21572"/>
    <cellStyle name="Input 4 2 18 3" xfId="21573"/>
    <cellStyle name="Input 4 2 18 4" xfId="21574"/>
    <cellStyle name="Input 4 2 19" xfId="21575"/>
    <cellStyle name="Input 4 2 19 2" xfId="21576"/>
    <cellStyle name="Input 4 2 19 3" xfId="21577"/>
    <cellStyle name="Input 4 2 19 4" xfId="21578"/>
    <cellStyle name="Input 4 2 2" xfId="21579"/>
    <cellStyle name="Input 4 2 2 2" xfId="21580"/>
    <cellStyle name="Input 4 2 2 3" xfId="21581"/>
    <cellStyle name="Input 4 2 2 4" xfId="21582"/>
    <cellStyle name="Input 4 2 20" xfId="21583"/>
    <cellStyle name="Input 4 2 20 2" xfId="21584"/>
    <cellStyle name="Input 4 2 20 3" xfId="21585"/>
    <cellStyle name="Input 4 2 20 4" xfId="21586"/>
    <cellStyle name="Input 4 2 21" xfId="21587"/>
    <cellStyle name="Input 4 2 22" xfId="21588"/>
    <cellStyle name="Input 4 2 3" xfId="21589"/>
    <cellStyle name="Input 4 2 3 2" xfId="21590"/>
    <cellStyle name="Input 4 2 3 3" xfId="21591"/>
    <cellStyle name="Input 4 2 3 4" xfId="21592"/>
    <cellStyle name="Input 4 2 4" xfId="21593"/>
    <cellStyle name="Input 4 2 4 2" xfId="21594"/>
    <cellStyle name="Input 4 2 4 3" xfId="21595"/>
    <cellStyle name="Input 4 2 4 4" xfId="21596"/>
    <cellStyle name="Input 4 2 5" xfId="21597"/>
    <cellStyle name="Input 4 2 5 2" xfId="21598"/>
    <cellStyle name="Input 4 2 5 3" xfId="21599"/>
    <cellStyle name="Input 4 2 5 4" xfId="21600"/>
    <cellStyle name="Input 4 2 6" xfId="21601"/>
    <cellStyle name="Input 4 2 6 2" xfId="21602"/>
    <cellStyle name="Input 4 2 6 3" xfId="21603"/>
    <cellStyle name="Input 4 2 6 4" xfId="21604"/>
    <cellStyle name="Input 4 2 7" xfId="21605"/>
    <cellStyle name="Input 4 2 7 2" xfId="21606"/>
    <cellStyle name="Input 4 2 7 3" xfId="21607"/>
    <cellStyle name="Input 4 2 7 4" xfId="21608"/>
    <cellStyle name="Input 4 2 8" xfId="21609"/>
    <cellStyle name="Input 4 2 8 2" xfId="21610"/>
    <cellStyle name="Input 4 2 8 3" xfId="21611"/>
    <cellStyle name="Input 4 2 8 4" xfId="21612"/>
    <cellStyle name="Input 4 2 9" xfId="21613"/>
    <cellStyle name="Input 4 2 9 2" xfId="21614"/>
    <cellStyle name="Input 4 2 9 3" xfId="21615"/>
    <cellStyle name="Input 4 2 9 4" xfId="21616"/>
    <cellStyle name="Input 4 20" xfId="21617"/>
    <cellStyle name="Input 4 20 2" xfId="21618"/>
    <cellStyle name="Input 4 20 3" xfId="21619"/>
    <cellStyle name="Input 4 20 4" xfId="21620"/>
    <cellStyle name="Input 4 21" xfId="21621"/>
    <cellStyle name="Input 4 21 2" xfId="21622"/>
    <cellStyle name="Input 4 21 3" xfId="21623"/>
    <cellStyle name="Input 4 21 4" xfId="21624"/>
    <cellStyle name="Input 4 22" xfId="21625"/>
    <cellStyle name="Input 4 22 2" xfId="21626"/>
    <cellStyle name="Input 4 22 3" xfId="21627"/>
    <cellStyle name="Input 4 22 4" xfId="21628"/>
    <cellStyle name="Input 4 23" xfId="21629"/>
    <cellStyle name="Input 4 24" xfId="21630"/>
    <cellStyle name="Input 4 25" xfId="21631"/>
    <cellStyle name="Input 4 3" xfId="21632"/>
    <cellStyle name="Input 4 3 10" xfId="21633"/>
    <cellStyle name="Input 4 3 10 2" xfId="21634"/>
    <cellStyle name="Input 4 3 10 3" xfId="21635"/>
    <cellStyle name="Input 4 3 10 4" xfId="21636"/>
    <cellStyle name="Input 4 3 11" xfId="21637"/>
    <cellStyle name="Input 4 3 11 2" xfId="21638"/>
    <cellStyle name="Input 4 3 11 3" xfId="21639"/>
    <cellStyle name="Input 4 3 11 4" xfId="21640"/>
    <cellStyle name="Input 4 3 12" xfId="21641"/>
    <cellStyle name="Input 4 3 12 2" xfId="21642"/>
    <cellStyle name="Input 4 3 12 3" xfId="21643"/>
    <cellStyle name="Input 4 3 12 4" xfId="21644"/>
    <cellStyle name="Input 4 3 13" xfId="21645"/>
    <cellStyle name="Input 4 3 13 2" xfId="21646"/>
    <cellStyle name="Input 4 3 13 3" xfId="21647"/>
    <cellStyle name="Input 4 3 13 4" xfId="21648"/>
    <cellStyle name="Input 4 3 14" xfId="21649"/>
    <cellStyle name="Input 4 3 14 2" xfId="21650"/>
    <cellStyle name="Input 4 3 14 3" xfId="21651"/>
    <cellStyle name="Input 4 3 14 4" xfId="21652"/>
    <cellStyle name="Input 4 3 15" xfId="21653"/>
    <cellStyle name="Input 4 3 15 2" xfId="21654"/>
    <cellStyle name="Input 4 3 15 3" xfId="21655"/>
    <cellStyle name="Input 4 3 15 4" xfId="21656"/>
    <cellStyle name="Input 4 3 16" xfId="21657"/>
    <cellStyle name="Input 4 3 16 2" xfId="21658"/>
    <cellStyle name="Input 4 3 16 3" xfId="21659"/>
    <cellStyle name="Input 4 3 16 4" xfId="21660"/>
    <cellStyle name="Input 4 3 17" xfId="21661"/>
    <cellStyle name="Input 4 3 17 2" xfId="21662"/>
    <cellStyle name="Input 4 3 17 3" xfId="21663"/>
    <cellStyle name="Input 4 3 17 4" xfId="21664"/>
    <cellStyle name="Input 4 3 18" xfId="21665"/>
    <cellStyle name="Input 4 3 18 2" xfId="21666"/>
    <cellStyle name="Input 4 3 18 3" xfId="21667"/>
    <cellStyle name="Input 4 3 18 4" xfId="21668"/>
    <cellStyle name="Input 4 3 19" xfId="21669"/>
    <cellStyle name="Input 4 3 19 2" xfId="21670"/>
    <cellStyle name="Input 4 3 19 3" xfId="21671"/>
    <cellStyle name="Input 4 3 19 4" xfId="21672"/>
    <cellStyle name="Input 4 3 2" xfId="21673"/>
    <cellStyle name="Input 4 3 2 2" xfId="21674"/>
    <cellStyle name="Input 4 3 2 3" xfId="21675"/>
    <cellStyle name="Input 4 3 2 4" xfId="21676"/>
    <cellStyle name="Input 4 3 20" xfId="21677"/>
    <cellStyle name="Input 4 3 20 2" xfId="21678"/>
    <cellStyle name="Input 4 3 20 3" xfId="21679"/>
    <cellStyle name="Input 4 3 20 4" xfId="21680"/>
    <cellStyle name="Input 4 3 21" xfId="21681"/>
    <cellStyle name="Input 4 3 22" xfId="21682"/>
    <cellStyle name="Input 4 3 3" xfId="21683"/>
    <cellStyle name="Input 4 3 3 2" xfId="21684"/>
    <cellStyle name="Input 4 3 3 3" xfId="21685"/>
    <cellStyle name="Input 4 3 3 4" xfId="21686"/>
    <cellStyle name="Input 4 3 4" xfId="21687"/>
    <cellStyle name="Input 4 3 4 2" xfId="21688"/>
    <cellStyle name="Input 4 3 4 3" xfId="21689"/>
    <cellStyle name="Input 4 3 4 4" xfId="21690"/>
    <cellStyle name="Input 4 3 5" xfId="21691"/>
    <cellStyle name="Input 4 3 5 2" xfId="21692"/>
    <cellStyle name="Input 4 3 5 3" xfId="21693"/>
    <cellStyle name="Input 4 3 5 4" xfId="21694"/>
    <cellStyle name="Input 4 3 6" xfId="21695"/>
    <cellStyle name="Input 4 3 6 2" xfId="21696"/>
    <cellStyle name="Input 4 3 6 3" xfId="21697"/>
    <cellStyle name="Input 4 3 6 4" xfId="21698"/>
    <cellStyle name="Input 4 3 7" xfId="21699"/>
    <cellStyle name="Input 4 3 7 2" xfId="21700"/>
    <cellStyle name="Input 4 3 7 3" xfId="21701"/>
    <cellStyle name="Input 4 3 7 4" xfId="21702"/>
    <cellStyle name="Input 4 3 8" xfId="21703"/>
    <cellStyle name="Input 4 3 8 2" xfId="21704"/>
    <cellStyle name="Input 4 3 8 3" xfId="21705"/>
    <cellStyle name="Input 4 3 8 4" xfId="21706"/>
    <cellStyle name="Input 4 3 9" xfId="21707"/>
    <cellStyle name="Input 4 3 9 2" xfId="21708"/>
    <cellStyle name="Input 4 3 9 3" xfId="21709"/>
    <cellStyle name="Input 4 3 9 4" xfId="21710"/>
    <cellStyle name="Input 4 4" xfId="21711"/>
    <cellStyle name="Input 4 4 2" xfId="21712"/>
    <cellStyle name="Input 4 4 3" xfId="21713"/>
    <cellStyle name="Input 4 5" xfId="21714"/>
    <cellStyle name="Input 4 5 2" xfId="21715"/>
    <cellStyle name="Input 4 5 3" xfId="21716"/>
    <cellStyle name="Input 4 5 4" xfId="21717"/>
    <cellStyle name="Input 4 6" xfId="21718"/>
    <cellStyle name="Input 4 6 2" xfId="21719"/>
    <cellStyle name="Input 4 6 3" xfId="21720"/>
    <cellStyle name="Input 4 6 4" xfId="21721"/>
    <cellStyle name="Input 4 7" xfId="21722"/>
    <cellStyle name="Input 4 7 2" xfId="21723"/>
    <cellStyle name="Input 4 7 3" xfId="21724"/>
    <cellStyle name="Input 4 7 4" xfId="21725"/>
    <cellStyle name="Input 4 8" xfId="21726"/>
    <cellStyle name="Input 4 8 2" xfId="21727"/>
    <cellStyle name="Input 4 8 3" xfId="21728"/>
    <cellStyle name="Input 4 8 4" xfId="21729"/>
    <cellStyle name="Input 4 9" xfId="21730"/>
    <cellStyle name="Input 4 9 2" xfId="21731"/>
    <cellStyle name="Input 4 9 3" xfId="21732"/>
    <cellStyle name="Input 4 9 4" xfId="21733"/>
    <cellStyle name="Input 40" xfId="21734"/>
    <cellStyle name="Input 41" xfId="21735"/>
    <cellStyle name="Input 42" xfId="21736"/>
    <cellStyle name="Input 43" xfId="21737"/>
    <cellStyle name="Input 44" xfId="21738"/>
    <cellStyle name="Input 45" xfId="21739"/>
    <cellStyle name="Input 46" xfId="21740"/>
    <cellStyle name="Input 47" xfId="21741"/>
    <cellStyle name="Input 48" xfId="21742"/>
    <cellStyle name="Input 49" xfId="21743"/>
    <cellStyle name="Input 5" xfId="21744"/>
    <cellStyle name="Input 5 10" xfId="21745"/>
    <cellStyle name="Input 5 10 2" xfId="21746"/>
    <cellStyle name="Input 5 10 3" xfId="21747"/>
    <cellStyle name="Input 5 10 4" xfId="21748"/>
    <cellStyle name="Input 5 11" xfId="21749"/>
    <cellStyle name="Input 5 11 2" xfId="21750"/>
    <cellStyle name="Input 5 11 3" xfId="21751"/>
    <cellStyle name="Input 5 11 4" xfId="21752"/>
    <cellStyle name="Input 5 12" xfId="21753"/>
    <cellStyle name="Input 5 12 2" xfId="21754"/>
    <cellStyle name="Input 5 12 3" xfId="21755"/>
    <cellStyle name="Input 5 12 4" xfId="21756"/>
    <cellStyle name="Input 5 13" xfId="21757"/>
    <cellStyle name="Input 5 13 2" xfId="21758"/>
    <cellStyle name="Input 5 13 3" xfId="21759"/>
    <cellStyle name="Input 5 13 4" xfId="21760"/>
    <cellStyle name="Input 5 14" xfId="21761"/>
    <cellStyle name="Input 5 14 2" xfId="21762"/>
    <cellStyle name="Input 5 14 3" xfId="21763"/>
    <cellStyle name="Input 5 14 4" xfId="21764"/>
    <cellStyle name="Input 5 15" xfId="21765"/>
    <cellStyle name="Input 5 15 2" xfId="21766"/>
    <cellStyle name="Input 5 15 3" xfId="21767"/>
    <cellStyle name="Input 5 15 4" xfId="21768"/>
    <cellStyle name="Input 5 16" xfId="21769"/>
    <cellStyle name="Input 5 16 2" xfId="21770"/>
    <cellStyle name="Input 5 16 3" xfId="21771"/>
    <cellStyle name="Input 5 16 4" xfId="21772"/>
    <cellStyle name="Input 5 17" xfId="21773"/>
    <cellStyle name="Input 5 17 2" xfId="21774"/>
    <cellStyle name="Input 5 17 3" xfId="21775"/>
    <cellStyle name="Input 5 17 4" xfId="21776"/>
    <cellStyle name="Input 5 18" xfId="21777"/>
    <cellStyle name="Input 5 18 2" xfId="21778"/>
    <cellStyle name="Input 5 18 3" xfId="21779"/>
    <cellStyle name="Input 5 18 4" xfId="21780"/>
    <cellStyle name="Input 5 19" xfId="21781"/>
    <cellStyle name="Input 5 19 2" xfId="21782"/>
    <cellStyle name="Input 5 19 3" xfId="21783"/>
    <cellStyle name="Input 5 19 4" xfId="21784"/>
    <cellStyle name="Input 5 2" xfId="21785"/>
    <cellStyle name="Input 5 2 10" xfId="21786"/>
    <cellStyle name="Input 5 2 10 2" xfId="21787"/>
    <cellStyle name="Input 5 2 10 3" xfId="21788"/>
    <cellStyle name="Input 5 2 10 4" xfId="21789"/>
    <cellStyle name="Input 5 2 11" xfId="21790"/>
    <cellStyle name="Input 5 2 11 2" xfId="21791"/>
    <cellStyle name="Input 5 2 11 3" xfId="21792"/>
    <cellStyle name="Input 5 2 11 4" xfId="21793"/>
    <cellStyle name="Input 5 2 12" xfId="21794"/>
    <cellStyle name="Input 5 2 12 2" xfId="21795"/>
    <cellStyle name="Input 5 2 12 3" xfId="21796"/>
    <cellStyle name="Input 5 2 12 4" xfId="21797"/>
    <cellStyle name="Input 5 2 13" xfId="21798"/>
    <cellStyle name="Input 5 2 13 2" xfId="21799"/>
    <cellStyle name="Input 5 2 13 3" xfId="21800"/>
    <cellStyle name="Input 5 2 13 4" xfId="21801"/>
    <cellStyle name="Input 5 2 14" xfId="21802"/>
    <cellStyle name="Input 5 2 14 2" xfId="21803"/>
    <cellStyle name="Input 5 2 14 3" xfId="21804"/>
    <cellStyle name="Input 5 2 14 4" xfId="21805"/>
    <cellStyle name="Input 5 2 15" xfId="21806"/>
    <cellStyle name="Input 5 2 15 2" xfId="21807"/>
    <cellStyle name="Input 5 2 15 3" xfId="21808"/>
    <cellStyle name="Input 5 2 15 4" xfId="21809"/>
    <cellStyle name="Input 5 2 16" xfId="21810"/>
    <cellStyle name="Input 5 2 16 2" xfId="21811"/>
    <cellStyle name="Input 5 2 16 3" xfId="21812"/>
    <cellStyle name="Input 5 2 16 4" xfId="21813"/>
    <cellStyle name="Input 5 2 17" xfId="21814"/>
    <cellStyle name="Input 5 2 17 2" xfId="21815"/>
    <cellStyle name="Input 5 2 17 3" xfId="21816"/>
    <cellStyle name="Input 5 2 17 4" xfId="21817"/>
    <cellStyle name="Input 5 2 18" xfId="21818"/>
    <cellStyle name="Input 5 2 18 2" xfId="21819"/>
    <cellStyle name="Input 5 2 18 3" xfId="21820"/>
    <cellStyle name="Input 5 2 18 4" xfId="21821"/>
    <cellStyle name="Input 5 2 19" xfId="21822"/>
    <cellStyle name="Input 5 2 19 2" xfId="21823"/>
    <cellStyle name="Input 5 2 19 3" xfId="21824"/>
    <cellStyle name="Input 5 2 19 4" xfId="21825"/>
    <cellStyle name="Input 5 2 2" xfId="21826"/>
    <cellStyle name="Input 5 2 2 2" xfId="21827"/>
    <cellStyle name="Input 5 2 2 3" xfId="21828"/>
    <cellStyle name="Input 5 2 2 4" xfId="21829"/>
    <cellStyle name="Input 5 2 20" xfId="21830"/>
    <cellStyle name="Input 5 2 20 2" xfId="21831"/>
    <cellStyle name="Input 5 2 20 3" xfId="21832"/>
    <cellStyle name="Input 5 2 20 4" xfId="21833"/>
    <cellStyle name="Input 5 2 21" xfId="21834"/>
    <cellStyle name="Input 5 2 22" xfId="21835"/>
    <cellStyle name="Input 5 2 3" xfId="21836"/>
    <cellStyle name="Input 5 2 3 2" xfId="21837"/>
    <cellStyle name="Input 5 2 3 3" xfId="21838"/>
    <cellStyle name="Input 5 2 3 4" xfId="21839"/>
    <cellStyle name="Input 5 2 4" xfId="21840"/>
    <cellStyle name="Input 5 2 4 2" xfId="21841"/>
    <cellStyle name="Input 5 2 4 3" xfId="21842"/>
    <cellStyle name="Input 5 2 4 4" xfId="21843"/>
    <cellStyle name="Input 5 2 5" xfId="21844"/>
    <cellStyle name="Input 5 2 5 2" xfId="21845"/>
    <cellStyle name="Input 5 2 5 3" xfId="21846"/>
    <cellStyle name="Input 5 2 5 4" xfId="21847"/>
    <cellStyle name="Input 5 2 6" xfId="21848"/>
    <cellStyle name="Input 5 2 6 2" xfId="21849"/>
    <cellStyle name="Input 5 2 6 3" xfId="21850"/>
    <cellStyle name="Input 5 2 6 4" xfId="21851"/>
    <cellStyle name="Input 5 2 7" xfId="21852"/>
    <cellStyle name="Input 5 2 7 2" xfId="21853"/>
    <cellStyle name="Input 5 2 7 3" xfId="21854"/>
    <cellStyle name="Input 5 2 7 4" xfId="21855"/>
    <cellStyle name="Input 5 2 8" xfId="21856"/>
    <cellStyle name="Input 5 2 8 2" xfId="21857"/>
    <cellStyle name="Input 5 2 8 3" xfId="21858"/>
    <cellStyle name="Input 5 2 8 4" xfId="21859"/>
    <cellStyle name="Input 5 2 9" xfId="21860"/>
    <cellStyle name="Input 5 2 9 2" xfId="21861"/>
    <cellStyle name="Input 5 2 9 3" xfId="21862"/>
    <cellStyle name="Input 5 2 9 4" xfId="21863"/>
    <cellStyle name="Input 5 20" xfId="21864"/>
    <cellStyle name="Input 5 20 2" xfId="21865"/>
    <cellStyle name="Input 5 20 3" xfId="21866"/>
    <cellStyle name="Input 5 20 4" xfId="21867"/>
    <cellStyle name="Input 5 21" xfId="21868"/>
    <cellStyle name="Input 5 21 2" xfId="21869"/>
    <cellStyle name="Input 5 21 3" xfId="21870"/>
    <cellStyle name="Input 5 21 4" xfId="21871"/>
    <cellStyle name="Input 5 22" xfId="21872"/>
    <cellStyle name="Input 5 22 2" xfId="21873"/>
    <cellStyle name="Input 5 22 3" xfId="21874"/>
    <cellStyle name="Input 5 22 4" xfId="21875"/>
    <cellStyle name="Input 5 23" xfId="21876"/>
    <cellStyle name="Input 5 24" xfId="21877"/>
    <cellStyle name="Input 5 25" xfId="21878"/>
    <cellStyle name="Input 5 3" xfId="21879"/>
    <cellStyle name="Input 5 3 10" xfId="21880"/>
    <cellStyle name="Input 5 3 10 2" xfId="21881"/>
    <cellStyle name="Input 5 3 10 3" xfId="21882"/>
    <cellStyle name="Input 5 3 10 4" xfId="21883"/>
    <cellStyle name="Input 5 3 11" xfId="21884"/>
    <cellStyle name="Input 5 3 11 2" xfId="21885"/>
    <cellStyle name="Input 5 3 11 3" xfId="21886"/>
    <cellStyle name="Input 5 3 11 4" xfId="21887"/>
    <cellStyle name="Input 5 3 12" xfId="21888"/>
    <cellStyle name="Input 5 3 12 2" xfId="21889"/>
    <cellStyle name="Input 5 3 12 3" xfId="21890"/>
    <cellStyle name="Input 5 3 12 4" xfId="21891"/>
    <cellStyle name="Input 5 3 13" xfId="21892"/>
    <cellStyle name="Input 5 3 13 2" xfId="21893"/>
    <cellStyle name="Input 5 3 13 3" xfId="21894"/>
    <cellStyle name="Input 5 3 13 4" xfId="21895"/>
    <cellStyle name="Input 5 3 14" xfId="21896"/>
    <cellStyle name="Input 5 3 14 2" xfId="21897"/>
    <cellStyle name="Input 5 3 14 3" xfId="21898"/>
    <cellStyle name="Input 5 3 14 4" xfId="21899"/>
    <cellStyle name="Input 5 3 15" xfId="21900"/>
    <cellStyle name="Input 5 3 15 2" xfId="21901"/>
    <cellStyle name="Input 5 3 15 3" xfId="21902"/>
    <cellStyle name="Input 5 3 15 4" xfId="21903"/>
    <cellStyle name="Input 5 3 16" xfId="21904"/>
    <cellStyle name="Input 5 3 16 2" xfId="21905"/>
    <cellStyle name="Input 5 3 16 3" xfId="21906"/>
    <cellStyle name="Input 5 3 16 4" xfId="21907"/>
    <cellStyle name="Input 5 3 17" xfId="21908"/>
    <cellStyle name="Input 5 3 17 2" xfId="21909"/>
    <cellStyle name="Input 5 3 17 3" xfId="21910"/>
    <cellStyle name="Input 5 3 17 4" xfId="21911"/>
    <cellStyle name="Input 5 3 18" xfId="21912"/>
    <cellStyle name="Input 5 3 18 2" xfId="21913"/>
    <cellStyle name="Input 5 3 18 3" xfId="21914"/>
    <cellStyle name="Input 5 3 18 4" xfId="21915"/>
    <cellStyle name="Input 5 3 19" xfId="21916"/>
    <cellStyle name="Input 5 3 19 2" xfId="21917"/>
    <cellStyle name="Input 5 3 19 3" xfId="21918"/>
    <cellStyle name="Input 5 3 19 4" xfId="21919"/>
    <cellStyle name="Input 5 3 2" xfId="21920"/>
    <cellStyle name="Input 5 3 2 2" xfId="21921"/>
    <cellStyle name="Input 5 3 2 3" xfId="21922"/>
    <cellStyle name="Input 5 3 2 4" xfId="21923"/>
    <cellStyle name="Input 5 3 20" xfId="21924"/>
    <cellStyle name="Input 5 3 20 2" xfId="21925"/>
    <cellStyle name="Input 5 3 20 3" xfId="21926"/>
    <cellStyle name="Input 5 3 20 4" xfId="21927"/>
    <cellStyle name="Input 5 3 21" xfId="21928"/>
    <cellStyle name="Input 5 3 22" xfId="21929"/>
    <cellStyle name="Input 5 3 3" xfId="21930"/>
    <cellStyle name="Input 5 3 3 2" xfId="21931"/>
    <cellStyle name="Input 5 3 3 3" xfId="21932"/>
    <cellStyle name="Input 5 3 3 4" xfId="21933"/>
    <cellStyle name="Input 5 3 4" xfId="21934"/>
    <cellStyle name="Input 5 3 4 2" xfId="21935"/>
    <cellStyle name="Input 5 3 4 3" xfId="21936"/>
    <cellStyle name="Input 5 3 4 4" xfId="21937"/>
    <cellStyle name="Input 5 3 5" xfId="21938"/>
    <cellStyle name="Input 5 3 5 2" xfId="21939"/>
    <cellStyle name="Input 5 3 5 3" xfId="21940"/>
    <cellStyle name="Input 5 3 5 4" xfId="21941"/>
    <cellStyle name="Input 5 3 6" xfId="21942"/>
    <cellStyle name="Input 5 3 6 2" xfId="21943"/>
    <cellStyle name="Input 5 3 6 3" xfId="21944"/>
    <cellStyle name="Input 5 3 6 4" xfId="21945"/>
    <cellStyle name="Input 5 3 7" xfId="21946"/>
    <cellStyle name="Input 5 3 7 2" xfId="21947"/>
    <cellStyle name="Input 5 3 7 3" xfId="21948"/>
    <cellStyle name="Input 5 3 7 4" xfId="21949"/>
    <cellStyle name="Input 5 3 8" xfId="21950"/>
    <cellStyle name="Input 5 3 8 2" xfId="21951"/>
    <cellStyle name="Input 5 3 8 3" xfId="21952"/>
    <cellStyle name="Input 5 3 8 4" xfId="21953"/>
    <cellStyle name="Input 5 3 9" xfId="21954"/>
    <cellStyle name="Input 5 3 9 2" xfId="21955"/>
    <cellStyle name="Input 5 3 9 3" xfId="21956"/>
    <cellStyle name="Input 5 3 9 4" xfId="21957"/>
    <cellStyle name="Input 5 4" xfId="21958"/>
    <cellStyle name="Input 5 4 2" xfId="21959"/>
    <cellStyle name="Input 5 4 3" xfId="21960"/>
    <cellStyle name="Input 5 5" xfId="21961"/>
    <cellStyle name="Input 5 5 2" xfId="21962"/>
    <cellStyle name="Input 5 5 3" xfId="21963"/>
    <cellStyle name="Input 5 5 4" xfId="21964"/>
    <cellStyle name="Input 5 6" xfId="21965"/>
    <cellStyle name="Input 5 6 2" xfId="21966"/>
    <cellStyle name="Input 5 6 3" xfId="21967"/>
    <cellStyle name="Input 5 6 4" xfId="21968"/>
    <cellStyle name="Input 5 7" xfId="21969"/>
    <cellStyle name="Input 5 7 2" xfId="21970"/>
    <cellStyle name="Input 5 7 3" xfId="21971"/>
    <cellStyle name="Input 5 7 4" xfId="21972"/>
    <cellStyle name="Input 5 8" xfId="21973"/>
    <cellStyle name="Input 5 8 2" xfId="21974"/>
    <cellStyle name="Input 5 8 3" xfId="21975"/>
    <cellStyle name="Input 5 8 4" xfId="21976"/>
    <cellStyle name="Input 5 9" xfId="21977"/>
    <cellStyle name="Input 5 9 2" xfId="21978"/>
    <cellStyle name="Input 5 9 3" xfId="21979"/>
    <cellStyle name="Input 5 9 4" xfId="21980"/>
    <cellStyle name="Input 6" xfId="21981"/>
    <cellStyle name="Input 6 10" xfId="21982"/>
    <cellStyle name="Input 6 10 2" xfId="21983"/>
    <cellStyle name="Input 6 10 3" xfId="21984"/>
    <cellStyle name="Input 6 10 4" xfId="21985"/>
    <cellStyle name="Input 6 11" xfId="21986"/>
    <cellStyle name="Input 6 11 2" xfId="21987"/>
    <cellStyle name="Input 6 11 3" xfId="21988"/>
    <cellStyle name="Input 6 11 4" xfId="21989"/>
    <cellStyle name="Input 6 12" xfId="21990"/>
    <cellStyle name="Input 6 12 2" xfId="21991"/>
    <cellStyle name="Input 6 12 3" xfId="21992"/>
    <cellStyle name="Input 6 12 4" xfId="21993"/>
    <cellStyle name="Input 6 13" xfId="21994"/>
    <cellStyle name="Input 6 13 2" xfId="21995"/>
    <cellStyle name="Input 6 13 3" xfId="21996"/>
    <cellStyle name="Input 6 13 4" xfId="21997"/>
    <cellStyle name="Input 6 14" xfId="21998"/>
    <cellStyle name="Input 6 14 2" xfId="21999"/>
    <cellStyle name="Input 6 14 3" xfId="22000"/>
    <cellStyle name="Input 6 14 4" xfId="22001"/>
    <cellStyle name="Input 6 15" xfId="22002"/>
    <cellStyle name="Input 6 15 2" xfId="22003"/>
    <cellStyle name="Input 6 15 3" xfId="22004"/>
    <cellStyle name="Input 6 15 4" xfId="22005"/>
    <cellStyle name="Input 6 16" xfId="22006"/>
    <cellStyle name="Input 6 16 2" xfId="22007"/>
    <cellStyle name="Input 6 16 3" xfId="22008"/>
    <cellStyle name="Input 6 16 4" xfId="22009"/>
    <cellStyle name="Input 6 17" xfId="22010"/>
    <cellStyle name="Input 6 17 2" xfId="22011"/>
    <cellStyle name="Input 6 17 3" xfId="22012"/>
    <cellStyle name="Input 6 17 4" xfId="22013"/>
    <cellStyle name="Input 6 18" xfId="22014"/>
    <cellStyle name="Input 6 18 2" xfId="22015"/>
    <cellStyle name="Input 6 18 3" xfId="22016"/>
    <cellStyle name="Input 6 18 4" xfId="22017"/>
    <cellStyle name="Input 6 19" xfId="22018"/>
    <cellStyle name="Input 6 19 2" xfId="22019"/>
    <cellStyle name="Input 6 19 3" xfId="22020"/>
    <cellStyle name="Input 6 19 4" xfId="22021"/>
    <cellStyle name="Input 6 2" xfId="22022"/>
    <cellStyle name="Input 6 2 2" xfId="22023"/>
    <cellStyle name="Input 6 2 2 10" xfId="22024"/>
    <cellStyle name="Input 6 2 2 10 2" xfId="22025"/>
    <cellStyle name="Input 6 2 2 10 3" xfId="22026"/>
    <cellStyle name="Input 6 2 2 10 4" xfId="22027"/>
    <cellStyle name="Input 6 2 2 11" xfId="22028"/>
    <cellStyle name="Input 6 2 2 11 2" xfId="22029"/>
    <cellStyle name="Input 6 2 2 11 3" xfId="22030"/>
    <cellStyle name="Input 6 2 2 11 4" xfId="22031"/>
    <cellStyle name="Input 6 2 2 12" xfId="22032"/>
    <cellStyle name="Input 6 2 2 12 2" xfId="22033"/>
    <cellStyle name="Input 6 2 2 12 3" xfId="22034"/>
    <cellStyle name="Input 6 2 2 12 4" xfId="22035"/>
    <cellStyle name="Input 6 2 2 13" xfId="22036"/>
    <cellStyle name="Input 6 2 2 13 2" xfId="22037"/>
    <cellStyle name="Input 6 2 2 13 3" xfId="22038"/>
    <cellStyle name="Input 6 2 2 13 4" xfId="22039"/>
    <cellStyle name="Input 6 2 2 14" xfId="22040"/>
    <cellStyle name="Input 6 2 2 14 2" xfId="22041"/>
    <cellStyle name="Input 6 2 2 14 3" xfId="22042"/>
    <cellStyle name="Input 6 2 2 14 4" xfId="22043"/>
    <cellStyle name="Input 6 2 2 15" xfId="22044"/>
    <cellStyle name="Input 6 2 2 15 2" xfId="22045"/>
    <cellStyle name="Input 6 2 2 15 3" xfId="22046"/>
    <cellStyle name="Input 6 2 2 15 4" xfId="22047"/>
    <cellStyle name="Input 6 2 2 16" xfId="22048"/>
    <cellStyle name="Input 6 2 2 16 2" xfId="22049"/>
    <cellStyle name="Input 6 2 2 16 3" xfId="22050"/>
    <cellStyle name="Input 6 2 2 16 4" xfId="22051"/>
    <cellStyle name="Input 6 2 2 17" xfId="22052"/>
    <cellStyle name="Input 6 2 2 17 2" xfId="22053"/>
    <cellStyle name="Input 6 2 2 17 3" xfId="22054"/>
    <cellStyle name="Input 6 2 2 17 4" xfId="22055"/>
    <cellStyle name="Input 6 2 2 18" xfId="22056"/>
    <cellStyle name="Input 6 2 2 18 2" xfId="22057"/>
    <cellStyle name="Input 6 2 2 18 3" xfId="22058"/>
    <cellStyle name="Input 6 2 2 18 4" xfId="22059"/>
    <cellStyle name="Input 6 2 2 19" xfId="22060"/>
    <cellStyle name="Input 6 2 2 19 2" xfId="22061"/>
    <cellStyle name="Input 6 2 2 19 3" xfId="22062"/>
    <cellStyle name="Input 6 2 2 19 4" xfId="22063"/>
    <cellStyle name="Input 6 2 2 2" xfId="22064"/>
    <cellStyle name="Input 6 2 2 2 2" xfId="22065"/>
    <cellStyle name="Input 6 2 2 2 3" xfId="22066"/>
    <cellStyle name="Input 6 2 2 2 4" xfId="22067"/>
    <cellStyle name="Input 6 2 2 20" xfId="22068"/>
    <cellStyle name="Input 6 2 2 20 2" xfId="22069"/>
    <cellStyle name="Input 6 2 2 20 3" xfId="22070"/>
    <cellStyle name="Input 6 2 2 20 4" xfId="22071"/>
    <cellStyle name="Input 6 2 2 21" xfId="22072"/>
    <cellStyle name="Input 6 2 2 22" xfId="22073"/>
    <cellStyle name="Input 6 2 2 3" xfId="22074"/>
    <cellStyle name="Input 6 2 2 3 2" xfId="22075"/>
    <cellStyle name="Input 6 2 2 3 3" xfId="22076"/>
    <cellStyle name="Input 6 2 2 3 4" xfId="22077"/>
    <cellStyle name="Input 6 2 2 4" xfId="22078"/>
    <cellStyle name="Input 6 2 2 4 2" xfId="22079"/>
    <cellStyle name="Input 6 2 2 4 3" xfId="22080"/>
    <cellStyle name="Input 6 2 2 4 4" xfId="22081"/>
    <cellStyle name="Input 6 2 2 5" xfId="22082"/>
    <cellStyle name="Input 6 2 2 5 2" xfId="22083"/>
    <cellStyle name="Input 6 2 2 5 3" xfId="22084"/>
    <cellStyle name="Input 6 2 2 5 4" xfId="22085"/>
    <cellStyle name="Input 6 2 2 6" xfId="22086"/>
    <cellStyle name="Input 6 2 2 6 2" xfId="22087"/>
    <cellStyle name="Input 6 2 2 6 3" xfId="22088"/>
    <cellStyle name="Input 6 2 2 6 4" xfId="22089"/>
    <cellStyle name="Input 6 2 2 7" xfId="22090"/>
    <cellStyle name="Input 6 2 2 7 2" xfId="22091"/>
    <cellStyle name="Input 6 2 2 7 3" xfId="22092"/>
    <cellStyle name="Input 6 2 2 7 4" xfId="22093"/>
    <cellStyle name="Input 6 2 2 8" xfId="22094"/>
    <cellStyle name="Input 6 2 2 8 2" xfId="22095"/>
    <cellStyle name="Input 6 2 2 8 3" xfId="22096"/>
    <cellStyle name="Input 6 2 2 8 4" xfId="22097"/>
    <cellStyle name="Input 6 2 2 9" xfId="22098"/>
    <cellStyle name="Input 6 2 2 9 2" xfId="22099"/>
    <cellStyle name="Input 6 2 2 9 3" xfId="22100"/>
    <cellStyle name="Input 6 2 2 9 4" xfId="22101"/>
    <cellStyle name="Input 6 2 3" xfId="22102"/>
    <cellStyle name="Input 6 20" xfId="22103"/>
    <cellStyle name="Input 6 20 2" xfId="22104"/>
    <cellStyle name="Input 6 20 3" xfId="22105"/>
    <cellStyle name="Input 6 20 4" xfId="22106"/>
    <cellStyle name="Input 6 21" xfId="22107"/>
    <cellStyle name="Input 6 21 2" xfId="22108"/>
    <cellStyle name="Input 6 21 3" xfId="22109"/>
    <cellStyle name="Input 6 21 4" xfId="22110"/>
    <cellStyle name="Input 6 22" xfId="22111"/>
    <cellStyle name="Input 6 22 2" xfId="22112"/>
    <cellStyle name="Input 6 22 3" xfId="22113"/>
    <cellStyle name="Input 6 22 4" xfId="22114"/>
    <cellStyle name="Input 6 23" xfId="22115"/>
    <cellStyle name="Input 6 24" xfId="22116"/>
    <cellStyle name="Input 6 25" xfId="22117"/>
    <cellStyle name="Input 6 3" xfId="22118"/>
    <cellStyle name="Input 6 3 10" xfId="22119"/>
    <cellStyle name="Input 6 3 10 2" xfId="22120"/>
    <cellStyle name="Input 6 3 10 3" xfId="22121"/>
    <cellStyle name="Input 6 3 10 4" xfId="22122"/>
    <cellStyle name="Input 6 3 11" xfId="22123"/>
    <cellStyle name="Input 6 3 11 2" xfId="22124"/>
    <cellStyle name="Input 6 3 11 3" xfId="22125"/>
    <cellStyle name="Input 6 3 11 4" xfId="22126"/>
    <cellStyle name="Input 6 3 12" xfId="22127"/>
    <cellStyle name="Input 6 3 12 2" xfId="22128"/>
    <cellStyle name="Input 6 3 12 3" xfId="22129"/>
    <cellStyle name="Input 6 3 12 4" xfId="22130"/>
    <cellStyle name="Input 6 3 13" xfId="22131"/>
    <cellStyle name="Input 6 3 13 2" xfId="22132"/>
    <cellStyle name="Input 6 3 13 3" xfId="22133"/>
    <cellStyle name="Input 6 3 13 4" xfId="22134"/>
    <cellStyle name="Input 6 3 14" xfId="22135"/>
    <cellStyle name="Input 6 3 14 2" xfId="22136"/>
    <cellStyle name="Input 6 3 14 3" xfId="22137"/>
    <cellStyle name="Input 6 3 14 4" xfId="22138"/>
    <cellStyle name="Input 6 3 15" xfId="22139"/>
    <cellStyle name="Input 6 3 15 2" xfId="22140"/>
    <cellStyle name="Input 6 3 15 3" xfId="22141"/>
    <cellStyle name="Input 6 3 15 4" xfId="22142"/>
    <cellStyle name="Input 6 3 16" xfId="22143"/>
    <cellStyle name="Input 6 3 16 2" xfId="22144"/>
    <cellStyle name="Input 6 3 16 3" xfId="22145"/>
    <cellStyle name="Input 6 3 16 4" xfId="22146"/>
    <cellStyle name="Input 6 3 17" xfId="22147"/>
    <cellStyle name="Input 6 3 17 2" xfId="22148"/>
    <cellStyle name="Input 6 3 17 3" xfId="22149"/>
    <cellStyle name="Input 6 3 17 4" xfId="22150"/>
    <cellStyle name="Input 6 3 18" xfId="22151"/>
    <cellStyle name="Input 6 3 18 2" xfId="22152"/>
    <cellStyle name="Input 6 3 18 3" xfId="22153"/>
    <cellStyle name="Input 6 3 18 4" xfId="22154"/>
    <cellStyle name="Input 6 3 19" xfId="22155"/>
    <cellStyle name="Input 6 3 19 2" xfId="22156"/>
    <cellStyle name="Input 6 3 19 3" xfId="22157"/>
    <cellStyle name="Input 6 3 19 4" xfId="22158"/>
    <cellStyle name="Input 6 3 2" xfId="22159"/>
    <cellStyle name="Input 6 3 2 2" xfId="22160"/>
    <cellStyle name="Input 6 3 2 3" xfId="22161"/>
    <cellStyle name="Input 6 3 2 4" xfId="22162"/>
    <cellStyle name="Input 6 3 20" xfId="22163"/>
    <cellStyle name="Input 6 3 20 2" xfId="22164"/>
    <cellStyle name="Input 6 3 20 3" xfId="22165"/>
    <cellStyle name="Input 6 3 20 4" xfId="22166"/>
    <cellStyle name="Input 6 3 21" xfId="22167"/>
    <cellStyle name="Input 6 3 22" xfId="22168"/>
    <cellStyle name="Input 6 3 3" xfId="22169"/>
    <cellStyle name="Input 6 3 3 2" xfId="22170"/>
    <cellStyle name="Input 6 3 3 3" xfId="22171"/>
    <cellStyle name="Input 6 3 3 4" xfId="22172"/>
    <cellStyle name="Input 6 3 4" xfId="22173"/>
    <cellStyle name="Input 6 3 4 2" xfId="22174"/>
    <cellStyle name="Input 6 3 4 3" xfId="22175"/>
    <cellStyle name="Input 6 3 4 4" xfId="22176"/>
    <cellStyle name="Input 6 3 5" xfId="22177"/>
    <cellStyle name="Input 6 3 5 2" xfId="22178"/>
    <cellStyle name="Input 6 3 5 3" xfId="22179"/>
    <cellStyle name="Input 6 3 5 4" xfId="22180"/>
    <cellStyle name="Input 6 3 6" xfId="22181"/>
    <cellStyle name="Input 6 3 6 2" xfId="22182"/>
    <cellStyle name="Input 6 3 6 3" xfId="22183"/>
    <cellStyle name="Input 6 3 6 4" xfId="22184"/>
    <cellStyle name="Input 6 3 7" xfId="22185"/>
    <cellStyle name="Input 6 3 7 2" xfId="22186"/>
    <cellStyle name="Input 6 3 7 3" xfId="22187"/>
    <cellStyle name="Input 6 3 7 4" xfId="22188"/>
    <cellStyle name="Input 6 3 8" xfId="22189"/>
    <cellStyle name="Input 6 3 8 2" xfId="22190"/>
    <cellStyle name="Input 6 3 8 3" xfId="22191"/>
    <cellStyle name="Input 6 3 8 4" xfId="22192"/>
    <cellStyle name="Input 6 3 9" xfId="22193"/>
    <cellStyle name="Input 6 3 9 2" xfId="22194"/>
    <cellStyle name="Input 6 3 9 3" xfId="22195"/>
    <cellStyle name="Input 6 3 9 4" xfId="22196"/>
    <cellStyle name="Input 6 4" xfId="22197"/>
    <cellStyle name="Input 6 4 2" xfId="22198"/>
    <cellStyle name="Input 6 4 3" xfId="22199"/>
    <cellStyle name="Input 6 4 4" xfId="22200"/>
    <cellStyle name="Input 6 5" xfId="22201"/>
    <cellStyle name="Input 6 5 2" xfId="22202"/>
    <cellStyle name="Input 6 5 3" xfId="22203"/>
    <cellStyle name="Input 6 5 4" xfId="22204"/>
    <cellStyle name="Input 6 6" xfId="22205"/>
    <cellStyle name="Input 6 6 2" xfId="22206"/>
    <cellStyle name="Input 6 6 3" xfId="22207"/>
    <cellStyle name="Input 6 6 4" xfId="22208"/>
    <cellStyle name="Input 6 7" xfId="22209"/>
    <cellStyle name="Input 6 7 2" xfId="22210"/>
    <cellStyle name="Input 6 7 3" xfId="22211"/>
    <cellStyle name="Input 6 7 4" xfId="22212"/>
    <cellStyle name="Input 6 8" xfId="22213"/>
    <cellStyle name="Input 6 8 2" xfId="22214"/>
    <cellStyle name="Input 6 8 3" xfId="22215"/>
    <cellStyle name="Input 6 8 4" xfId="22216"/>
    <cellStyle name="Input 6 9" xfId="22217"/>
    <cellStyle name="Input 6 9 2" xfId="22218"/>
    <cellStyle name="Input 6 9 3" xfId="22219"/>
    <cellStyle name="Input 6 9 4" xfId="22220"/>
    <cellStyle name="Input 7" xfId="22221"/>
    <cellStyle name="Input 7 10" xfId="22222"/>
    <cellStyle name="Input 7 10 10" xfId="22223"/>
    <cellStyle name="Input 7 10 10 2" xfId="22224"/>
    <cellStyle name="Input 7 10 10 3" xfId="22225"/>
    <cellStyle name="Input 7 10 10 4" xfId="22226"/>
    <cellStyle name="Input 7 10 11" xfId="22227"/>
    <cellStyle name="Input 7 10 11 2" xfId="22228"/>
    <cellStyle name="Input 7 10 11 3" xfId="22229"/>
    <cellStyle name="Input 7 10 11 4" xfId="22230"/>
    <cellStyle name="Input 7 10 12" xfId="22231"/>
    <cellStyle name="Input 7 10 12 2" xfId="22232"/>
    <cellStyle name="Input 7 10 12 3" xfId="22233"/>
    <cellStyle name="Input 7 10 12 4" xfId="22234"/>
    <cellStyle name="Input 7 10 13" xfId="22235"/>
    <cellStyle name="Input 7 10 13 2" xfId="22236"/>
    <cellStyle name="Input 7 10 13 3" xfId="22237"/>
    <cellStyle name="Input 7 10 13 4" xfId="22238"/>
    <cellStyle name="Input 7 10 14" xfId="22239"/>
    <cellStyle name="Input 7 10 14 2" xfId="22240"/>
    <cellStyle name="Input 7 10 14 3" xfId="22241"/>
    <cellStyle name="Input 7 10 14 4" xfId="22242"/>
    <cellStyle name="Input 7 10 15" xfId="22243"/>
    <cellStyle name="Input 7 10 15 2" xfId="22244"/>
    <cellStyle name="Input 7 10 15 3" xfId="22245"/>
    <cellStyle name="Input 7 10 15 4" xfId="22246"/>
    <cellStyle name="Input 7 10 16" xfId="22247"/>
    <cellStyle name="Input 7 10 16 2" xfId="22248"/>
    <cellStyle name="Input 7 10 16 3" xfId="22249"/>
    <cellStyle name="Input 7 10 16 4" xfId="22250"/>
    <cellStyle name="Input 7 10 17" xfId="22251"/>
    <cellStyle name="Input 7 10 17 2" xfId="22252"/>
    <cellStyle name="Input 7 10 17 3" xfId="22253"/>
    <cellStyle name="Input 7 10 17 4" xfId="22254"/>
    <cellStyle name="Input 7 10 18" xfId="22255"/>
    <cellStyle name="Input 7 10 18 2" xfId="22256"/>
    <cellStyle name="Input 7 10 18 3" xfId="22257"/>
    <cellStyle name="Input 7 10 18 4" xfId="22258"/>
    <cellStyle name="Input 7 10 19" xfId="22259"/>
    <cellStyle name="Input 7 10 19 2" xfId="22260"/>
    <cellStyle name="Input 7 10 19 3" xfId="22261"/>
    <cellStyle name="Input 7 10 19 4" xfId="22262"/>
    <cellStyle name="Input 7 10 2" xfId="22263"/>
    <cellStyle name="Input 7 10 2 2" xfId="22264"/>
    <cellStyle name="Input 7 10 2 3" xfId="22265"/>
    <cellStyle name="Input 7 10 2 4" xfId="22266"/>
    <cellStyle name="Input 7 10 20" xfId="22267"/>
    <cellStyle name="Input 7 10 20 2" xfId="22268"/>
    <cellStyle name="Input 7 10 20 3" xfId="22269"/>
    <cellStyle name="Input 7 10 20 4" xfId="22270"/>
    <cellStyle name="Input 7 10 21" xfId="22271"/>
    <cellStyle name="Input 7 10 22" xfId="22272"/>
    <cellStyle name="Input 7 10 3" xfId="22273"/>
    <cellStyle name="Input 7 10 3 2" xfId="22274"/>
    <cellStyle name="Input 7 10 3 3" xfId="22275"/>
    <cellStyle name="Input 7 10 3 4" xfId="22276"/>
    <cellStyle name="Input 7 10 4" xfId="22277"/>
    <cellStyle name="Input 7 10 4 2" xfId="22278"/>
    <cellStyle name="Input 7 10 4 3" xfId="22279"/>
    <cellStyle name="Input 7 10 4 4" xfId="22280"/>
    <cellStyle name="Input 7 10 5" xfId="22281"/>
    <cellStyle name="Input 7 10 5 2" xfId="22282"/>
    <cellStyle name="Input 7 10 5 3" xfId="22283"/>
    <cellStyle name="Input 7 10 5 4" xfId="22284"/>
    <cellStyle name="Input 7 10 6" xfId="22285"/>
    <cellStyle name="Input 7 10 6 2" xfId="22286"/>
    <cellStyle name="Input 7 10 6 3" xfId="22287"/>
    <cellStyle name="Input 7 10 6 4" xfId="22288"/>
    <cellStyle name="Input 7 10 7" xfId="22289"/>
    <cellStyle name="Input 7 10 7 2" xfId="22290"/>
    <cellStyle name="Input 7 10 7 3" xfId="22291"/>
    <cellStyle name="Input 7 10 7 4" xfId="22292"/>
    <cellStyle name="Input 7 10 8" xfId="22293"/>
    <cellStyle name="Input 7 10 8 2" xfId="22294"/>
    <cellStyle name="Input 7 10 8 3" xfId="22295"/>
    <cellStyle name="Input 7 10 8 4" xfId="22296"/>
    <cellStyle name="Input 7 10 9" xfId="22297"/>
    <cellStyle name="Input 7 10 9 2" xfId="22298"/>
    <cellStyle name="Input 7 10 9 3" xfId="22299"/>
    <cellStyle name="Input 7 10 9 4" xfId="22300"/>
    <cellStyle name="Input 7 11" xfId="22301"/>
    <cellStyle name="Input 7 11 10" xfId="22302"/>
    <cellStyle name="Input 7 11 10 2" xfId="22303"/>
    <cellStyle name="Input 7 11 10 3" xfId="22304"/>
    <cellStyle name="Input 7 11 10 4" xfId="22305"/>
    <cellStyle name="Input 7 11 11" xfId="22306"/>
    <cellStyle name="Input 7 11 11 2" xfId="22307"/>
    <cellStyle name="Input 7 11 11 3" xfId="22308"/>
    <cellStyle name="Input 7 11 11 4" xfId="22309"/>
    <cellStyle name="Input 7 11 12" xfId="22310"/>
    <cellStyle name="Input 7 11 12 2" xfId="22311"/>
    <cellStyle name="Input 7 11 12 3" xfId="22312"/>
    <cellStyle name="Input 7 11 12 4" xfId="22313"/>
    <cellStyle name="Input 7 11 13" xfId="22314"/>
    <cellStyle name="Input 7 11 13 2" xfId="22315"/>
    <cellStyle name="Input 7 11 13 3" xfId="22316"/>
    <cellStyle name="Input 7 11 13 4" xfId="22317"/>
    <cellStyle name="Input 7 11 14" xfId="22318"/>
    <cellStyle name="Input 7 11 14 2" xfId="22319"/>
    <cellStyle name="Input 7 11 14 3" xfId="22320"/>
    <cellStyle name="Input 7 11 14 4" xfId="22321"/>
    <cellStyle name="Input 7 11 15" xfId="22322"/>
    <cellStyle name="Input 7 11 15 2" xfId="22323"/>
    <cellStyle name="Input 7 11 15 3" xfId="22324"/>
    <cellStyle name="Input 7 11 15 4" xfId="22325"/>
    <cellStyle name="Input 7 11 16" xfId="22326"/>
    <cellStyle name="Input 7 11 16 2" xfId="22327"/>
    <cellStyle name="Input 7 11 16 3" xfId="22328"/>
    <cellStyle name="Input 7 11 16 4" xfId="22329"/>
    <cellStyle name="Input 7 11 17" xfId="22330"/>
    <cellStyle name="Input 7 11 17 2" xfId="22331"/>
    <cellStyle name="Input 7 11 17 3" xfId="22332"/>
    <cellStyle name="Input 7 11 17 4" xfId="22333"/>
    <cellStyle name="Input 7 11 18" xfId="22334"/>
    <cellStyle name="Input 7 11 18 2" xfId="22335"/>
    <cellStyle name="Input 7 11 18 3" xfId="22336"/>
    <cellStyle name="Input 7 11 18 4" xfId="22337"/>
    <cellStyle name="Input 7 11 19" xfId="22338"/>
    <cellStyle name="Input 7 11 19 2" xfId="22339"/>
    <cellStyle name="Input 7 11 19 3" xfId="22340"/>
    <cellStyle name="Input 7 11 19 4" xfId="22341"/>
    <cellStyle name="Input 7 11 2" xfId="22342"/>
    <cellStyle name="Input 7 11 2 2" xfId="22343"/>
    <cellStyle name="Input 7 11 2 3" xfId="22344"/>
    <cellStyle name="Input 7 11 2 4" xfId="22345"/>
    <cellStyle name="Input 7 11 20" xfId="22346"/>
    <cellStyle name="Input 7 11 20 2" xfId="22347"/>
    <cellStyle name="Input 7 11 20 3" xfId="22348"/>
    <cellStyle name="Input 7 11 20 4" xfId="22349"/>
    <cellStyle name="Input 7 11 21" xfId="22350"/>
    <cellStyle name="Input 7 11 22" xfId="22351"/>
    <cellStyle name="Input 7 11 3" xfId="22352"/>
    <cellStyle name="Input 7 11 3 2" xfId="22353"/>
    <cellStyle name="Input 7 11 3 3" xfId="22354"/>
    <cellStyle name="Input 7 11 3 4" xfId="22355"/>
    <cellStyle name="Input 7 11 4" xfId="22356"/>
    <cellStyle name="Input 7 11 4 2" xfId="22357"/>
    <cellStyle name="Input 7 11 4 3" xfId="22358"/>
    <cellStyle name="Input 7 11 4 4" xfId="22359"/>
    <cellStyle name="Input 7 11 5" xfId="22360"/>
    <cellStyle name="Input 7 11 5 2" xfId="22361"/>
    <cellStyle name="Input 7 11 5 3" xfId="22362"/>
    <cellStyle name="Input 7 11 5 4" xfId="22363"/>
    <cellStyle name="Input 7 11 6" xfId="22364"/>
    <cellStyle name="Input 7 11 6 2" xfId="22365"/>
    <cellStyle name="Input 7 11 6 3" xfId="22366"/>
    <cellStyle name="Input 7 11 6 4" xfId="22367"/>
    <cellStyle name="Input 7 11 7" xfId="22368"/>
    <cellStyle name="Input 7 11 7 2" xfId="22369"/>
    <cellStyle name="Input 7 11 7 3" xfId="22370"/>
    <cellStyle name="Input 7 11 7 4" xfId="22371"/>
    <cellStyle name="Input 7 11 8" xfId="22372"/>
    <cellStyle name="Input 7 11 8 2" xfId="22373"/>
    <cellStyle name="Input 7 11 8 3" xfId="22374"/>
    <cellStyle name="Input 7 11 8 4" xfId="22375"/>
    <cellStyle name="Input 7 11 9" xfId="22376"/>
    <cellStyle name="Input 7 11 9 2" xfId="22377"/>
    <cellStyle name="Input 7 11 9 3" xfId="22378"/>
    <cellStyle name="Input 7 11 9 4" xfId="22379"/>
    <cellStyle name="Input 7 12" xfId="22380"/>
    <cellStyle name="Input 7 12 2" xfId="22381"/>
    <cellStyle name="Input 7 12 3" xfId="22382"/>
    <cellStyle name="Input 7 12 4" xfId="22383"/>
    <cellStyle name="Input 7 13" xfId="22384"/>
    <cellStyle name="Input 7 13 2" xfId="22385"/>
    <cellStyle name="Input 7 13 3" xfId="22386"/>
    <cellStyle name="Input 7 13 4" xfId="22387"/>
    <cellStyle name="Input 7 14" xfId="22388"/>
    <cellStyle name="Input 7 14 2" xfId="22389"/>
    <cellStyle name="Input 7 14 3" xfId="22390"/>
    <cellStyle name="Input 7 14 4" xfId="22391"/>
    <cellStyle name="Input 7 15" xfId="22392"/>
    <cellStyle name="Input 7 15 2" xfId="22393"/>
    <cellStyle name="Input 7 15 3" xfId="22394"/>
    <cellStyle name="Input 7 15 4" xfId="22395"/>
    <cellStyle name="Input 7 16" xfId="22396"/>
    <cellStyle name="Input 7 16 2" xfId="22397"/>
    <cellStyle name="Input 7 16 3" xfId="22398"/>
    <cellStyle name="Input 7 16 4" xfId="22399"/>
    <cellStyle name="Input 7 17" xfId="22400"/>
    <cellStyle name="Input 7 17 2" xfId="22401"/>
    <cellStyle name="Input 7 17 3" xfId="22402"/>
    <cellStyle name="Input 7 17 4" xfId="22403"/>
    <cellStyle name="Input 7 18" xfId="22404"/>
    <cellStyle name="Input 7 18 2" xfId="22405"/>
    <cellStyle name="Input 7 18 3" xfId="22406"/>
    <cellStyle name="Input 7 18 4" xfId="22407"/>
    <cellStyle name="Input 7 19" xfId="22408"/>
    <cellStyle name="Input 7 19 2" xfId="22409"/>
    <cellStyle name="Input 7 19 3" xfId="22410"/>
    <cellStyle name="Input 7 19 4" xfId="22411"/>
    <cellStyle name="Input 7 2" xfId="22412"/>
    <cellStyle name="Input 7 2 10" xfId="22413"/>
    <cellStyle name="Input 7 2 10 2" xfId="22414"/>
    <cellStyle name="Input 7 2 10 3" xfId="22415"/>
    <cellStyle name="Input 7 2 10 4" xfId="22416"/>
    <cellStyle name="Input 7 2 11" xfId="22417"/>
    <cellStyle name="Input 7 2 11 2" xfId="22418"/>
    <cellStyle name="Input 7 2 11 3" xfId="22419"/>
    <cellStyle name="Input 7 2 11 4" xfId="22420"/>
    <cellStyle name="Input 7 2 12" xfId="22421"/>
    <cellStyle name="Input 7 2 12 2" xfId="22422"/>
    <cellStyle name="Input 7 2 12 3" xfId="22423"/>
    <cellStyle name="Input 7 2 12 4" xfId="22424"/>
    <cellStyle name="Input 7 2 13" xfId="22425"/>
    <cellStyle name="Input 7 2 13 2" xfId="22426"/>
    <cellStyle name="Input 7 2 13 3" xfId="22427"/>
    <cellStyle name="Input 7 2 13 4" xfId="22428"/>
    <cellStyle name="Input 7 2 14" xfId="22429"/>
    <cellStyle name="Input 7 2 14 2" xfId="22430"/>
    <cellStyle name="Input 7 2 14 3" xfId="22431"/>
    <cellStyle name="Input 7 2 14 4" xfId="22432"/>
    <cellStyle name="Input 7 2 15" xfId="22433"/>
    <cellStyle name="Input 7 2 15 2" xfId="22434"/>
    <cellStyle name="Input 7 2 15 3" xfId="22435"/>
    <cellStyle name="Input 7 2 15 4" xfId="22436"/>
    <cellStyle name="Input 7 2 16" xfId="22437"/>
    <cellStyle name="Input 7 2 16 2" xfId="22438"/>
    <cellStyle name="Input 7 2 16 3" xfId="22439"/>
    <cellStyle name="Input 7 2 16 4" xfId="22440"/>
    <cellStyle name="Input 7 2 17" xfId="22441"/>
    <cellStyle name="Input 7 2 17 2" xfId="22442"/>
    <cellStyle name="Input 7 2 17 3" xfId="22443"/>
    <cellStyle name="Input 7 2 17 4" xfId="22444"/>
    <cellStyle name="Input 7 2 18" xfId="22445"/>
    <cellStyle name="Input 7 2 18 2" xfId="22446"/>
    <cellStyle name="Input 7 2 18 3" xfId="22447"/>
    <cellStyle name="Input 7 2 18 4" xfId="22448"/>
    <cellStyle name="Input 7 2 19" xfId="22449"/>
    <cellStyle name="Input 7 2 19 2" xfId="22450"/>
    <cellStyle name="Input 7 2 19 3" xfId="22451"/>
    <cellStyle name="Input 7 2 19 4" xfId="22452"/>
    <cellStyle name="Input 7 2 2" xfId="22453"/>
    <cellStyle name="Input 7 2 2 2" xfId="22454"/>
    <cellStyle name="Input 7 2 2 3" xfId="22455"/>
    <cellStyle name="Input 7 2 2 4" xfId="22456"/>
    <cellStyle name="Input 7 2 20" xfId="22457"/>
    <cellStyle name="Input 7 2 20 2" xfId="22458"/>
    <cellStyle name="Input 7 2 20 3" xfId="22459"/>
    <cellStyle name="Input 7 2 20 4" xfId="22460"/>
    <cellStyle name="Input 7 2 21" xfId="22461"/>
    <cellStyle name="Input 7 2 22" xfId="22462"/>
    <cellStyle name="Input 7 2 3" xfId="22463"/>
    <cellStyle name="Input 7 2 3 2" xfId="22464"/>
    <cellStyle name="Input 7 2 3 3" xfId="22465"/>
    <cellStyle name="Input 7 2 3 4" xfId="22466"/>
    <cellStyle name="Input 7 2 4" xfId="22467"/>
    <cellStyle name="Input 7 2 4 2" xfId="22468"/>
    <cellStyle name="Input 7 2 4 3" xfId="22469"/>
    <cellStyle name="Input 7 2 4 4" xfId="22470"/>
    <cellStyle name="Input 7 2 5" xfId="22471"/>
    <cellStyle name="Input 7 2 5 2" xfId="22472"/>
    <cellStyle name="Input 7 2 5 3" xfId="22473"/>
    <cellStyle name="Input 7 2 5 4" xfId="22474"/>
    <cellStyle name="Input 7 2 6" xfId="22475"/>
    <cellStyle name="Input 7 2 6 2" xfId="22476"/>
    <cellStyle name="Input 7 2 6 3" xfId="22477"/>
    <cellStyle name="Input 7 2 6 4" xfId="22478"/>
    <cellStyle name="Input 7 2 7" xfId="22479"/>
    <cellStyle name="Input 7 2 7 2" xfId="22480"/>
    <cellStyle name="Input 7 2 7 3" xfId="22481"/>
    <cellStyle name="Input 7 2 7 4" xfId="22482"/>
    <cellStyle name="Input 7 2 8" xfId="22483"/>
    <cellStyle name="Input 7 2 8 2" xfId="22484"/>
    <cellStyle name="Input 7 2 8 3" xfId="22485"/>
    <cellStyle name="Input 7 2 8 4" xfId="22486"/>
    <cellStyle name="Input 7 2 9" xfId="22487"/>
    <cellStyle name="Input 7 2 9 2" xfId="22488"/>
    <cellStyle name="Input 7 2 9 3" xfId="22489"/>
    <cellStyle name="Input 7 2 9 4" xfId="22490"/>
    <cellStyle name="Input 7 20" xfId="22491"/>
    <cellStyle name="Input 7 20 2" xfId="22492"/>
    <cellStyle name="Input 7 20 3" xfId="22493"/>
    <cellStyle name="Input 7 20 4" xfId="22494"/>
    <cellStyle name="Input 7 21" xfId="22495"/>
    <cellStyle name="Input 7 21 2" xfId="22496"/>
    <cellStyle name="Input 7 21 3" xfId="22497"/>
    <cellStyle name="Input 7 21 4" xfId="22498"/>
    <cellStyle name="Input 7 22" xfId="22499"/>
    <cellStyle name="Input 7 22 2" xfId="22500"/>
    <cellStyle name="Input 7 22 3" xfId="22501"/>
    <cellStyle name="Input 7 22 4" xfId="22502"/>
    <cellStyle name="Input 7 23" xfId="22503"/>
    <cellStyle name="Input 7 23 2" xfId="22504"/>
    <cellStyle name="Input 7 23 3" xfId="22505"/>
    <cellStyle name="Input 7 23 4" xfId="22506"/>
    <cellStyle name="Input 7 24" xfId="22507"/>
    <cellStyle name="Input 7 24 2" xfId="22508"/>
    <cellStyle name="Input 7 24 3" xfId="22509"/>
    <cellStyle name="Input 7 24 4" xfId="22510"/>
    <cellStyle name="Input 7 25" xfId="22511"/>
    <cellStyle name="Input 7 25 2" xfId="22512"/>
    <cellStyle name="Input 7 25 3" xfId="22513"/>
    <cellStyle name="Input 7 25 4" xfId="22514"/>
    <cellStyle name="Input 7 26" xfId="22515"/>
    <cellStyle name="Input 7 26 2" xfId="22516"/>
    <cellStyle name="Input 7 26 3" xfId="22517"/>
    <cellStyle name="Input 7 26 4" xfId="22518"/>
    <cellStyle name="Input 7 27" xfId="22519"/>
    <cellStyle name="Input 7 27 2" xfId="22520"/>
    <cellStyle name="Input 7 27 3" xfId="22521"/>
    <cellStyle name="Input 7 27 4" xfId="22522"/>
    <cellStyle name="Input 7 28" xfId="22523"/>
    <cellStyle name="Input 7 28 2" xfId="22524"/>
    <cellStyle name="Input 7 28 3" xfId="22525"/>
    <cellStyle name="Input 7 28 4" xfId="22526"/>
    <cellStyle name="Input 7 29" xfId="22527"/>
    <cellStyle name="Input 7 29 2" xfId="22528"/>
    <cellStyle name="Input 7 29 3" xfId="22529"/>
    <cellStyle name="Input 7 29 4" xfId="22530"/>
    <cellStyle name="Input 7 3" xfId="22531"/>
    <cellStyle name="Input 7 3 10" xfId="22532"/>
    <cellStyle name="Input 7 3 10 2" xfId="22533"/>
    <cellStyle name="Input 7 3 10 3" xfId="22534"/>
    <cellStyle name="Input 7 3 10 4" xfId="22535"/>
    <cellStyle name="Input 7 3 11" xfId="22536"/>
    <cellStyle name="Input 7 3 11 2" xfId="22537"/>
    <cellStyle name="Input 7 3 11 3" xfId="22538"/>
    <cellStyle name="Input 7 3 11 4" xfId="22539"/>
    <cellStyle name="Input 7 3 12" xfId="22540"/>
    <cellStyle name="Input 7 3 12 2" xfId="22541"/>
    <cellStyle name="Input 7 3 12 3" xfId="22542"/>
    <cellStyle name="Input 7 3 12 4" xfId="22543"/>
    <cellStyle name="Input 7 3 13" xfId="22544"/>
    <cellStyle name="Input 7 3 13 2" xfId="22545"/>
    <cellStyle name="Input 7 3 13 3" xfId="22546"/>
    <cellStyle name="Input 7 3 13 4" xfId="22547"/>
    <cellStyle name="Input 7 3 14" xfId="22548"/>
    <cellStyle name="Input 7 3 14 2" xfId="22549"/>
    <cellStyle name="Input 7 3 14 3" xfId="22550"/>
    <cellStyle name="Input 7 3 14 4" xfId="22551"/>
    <cellStyle name="Input 7 3 15" xfId="22552"/>
    <cellStyle name="Input 7 3 15 2" xfId="22553"/>
    <cellStyle name="Input 7 3 15 3" xfId="22554"/>
    <cellStyle name="Input 7 3 15 4" xfId="22555"/>
    <cellStyle name="Input 7 3 16" xfId="22556"/>
    <cellStyle name="Input 7 3 16 2" xfId="22557"/>
    <cellStyle name="Input 7 3 16 3" xfId="22558"/>
    <cellStyle name="Input 7 3 16 4" xfId="22559"/>
    <cellStyle name="Input 7 3 17" xfId="22560"/>
    <cellStyle name="Input 7 3 17 2" xfId="22561"/>
    <cellStyle name="Input 7 3 17 3" xfId="22562"/>
    <cellStyle name="Input 7 3 17 4" xfId="22563"/>
    <cellStyle name="Input 7 3 18" xfId="22564"/>
    <cellStyle name="Input 7 3 18 2" xfId="22565"/>
    <cellStyle name="Input 7 3 18 3" xfId="22566"/>
    <cellStyle name="Input 7 3 18 4" xfId="22567"/>
    <cellStyle name="Input 7 3 19" xfId="22568"/>
    <cellStyle name="Input 7 3 19 2" xfId="22569"/>
    <cellStyle name="Input 7 3 19 3" xfId="22570"/>
    <cellStyle name="Input 7 3 19 4" xfId="22571"/>
    <cellStyle name="Input 7 3 2" xfId="22572"/>
    <cellStyle name="Input 7 3 2 2" xfId="22573"/>
    <cellStyle name="Input 7 3 2 3" xfId="22574"/>
    <cellStyle name="Input 7 3 2 4" xfId="22575"/>
    <cellStyle name="Input 7 3 20" xfId="22576"/>
    <cellStyle name="Input 7 3 20 2" xfId="22577"/>
    <cellStyle name="Input 7 3 20 3" xfId="22578"/>
    <cellStyle name="Input 7 3 20 4" xfId="22579"/>
    <cellStyle name="Input 7 3 21" xfId="22580"/>
    <cellStyle name="Input 7 3 22" xfId="22581"/>
    <cellStyle name="Input 7 3 3" xfId="22582"/>
    <cellStyle name="Input 7 3 3 2" xfId="22583"/>
    <cellStyle name="Input 7 3 3 3" xfId="22584"/>
    <cellStyle name="Input 7 3 3 4" xfId="22585"/>
    <cellStyle name="Input 7 3 4" xfId="22586"/>
    <cellStyle name="Input 7 3 4 2" xfId="22587"/>
    <cellStyle name="Input 7 3 4 3" xfId="22588"/>
    <cellStyle name="Input 7 3 4 4" xfId="22589"/>
    <cellStyle name="Input 7 3 5" xfId="22590"/>
    <cellStyle name="Input 7 3 5 2" xfId="22591"/>
    <cellStyle name="Input 7 3 5 3" xfId="22592"/>
    <cellStyle name="Input 7 3 5 4" xfId="22593"/>
    <cellStyle name="Input 7 3 6" xfId="22594"/>
    <cellStyle name="Input 7 3 6 2" xfId="22595"/>
    <cellStyle name="Input 7 3 6 3" xfId="22596"/>
    <cellStyle name="Input 7 3 6 4" xfId="22597"/>
    <cellStyle name="Input 7 3 7" xfId="22598"/>
    <cellStyle name="Input 7 3 7 2" xfId="22599"/>
    <cellStyle name="Input 7 3 7 3" xfId="22600"/>
    <cellStyle name="Input 7 3 7 4" xfId="22601"/>
    <cellStyle name="Input 7 3 8" xfId="22602"/>
    <cellStyle name="Input 7 3 8 2" xfId="22603"/>
    <cellStyle name="Input 7 3 8 3" xfId="22604"/>
    <cellStyle name="Input 7 3 8 4" xfId="22605"/>
    <cellStyle name="Input 7 3 9" xfId="22606"/>
    <cellStyle name="Input 7 3 9 2" xfId="22607"/>
    <cellStyle name="Input 7 3 9 3" xfId="22608"/>
    <cellStyle name="Input 7 3 9 4" xfId="22609"/>
    <cellStyle name="Input 7 30" xfId="22610"/>
    <cellStyle name="Input 7 30 2" xfId="22611"/>
    <cellStyle name="Input 7 30 3" xfId="22612"/>
    <cellStyle name="Input 7 30 4" xfId="22613"/>
    <cellStyle name="Input 7 31" xfId="22614"/>
    <cellStyle name="Input 7 32" xfId="22615"/>
    <cellStyle name="Input 7 33" xfId="22616"/>
    <cellStyle name="Input 7 4" xfId="22617"/>
    <cellStyle name="Input 7 4 10" xfId="22618"/>
    <cellStyle name="Input 7 4 10 2" xfId="22619"/>
    <cellStyle name="Input 7 4 10 3" xfId="22620"/>
    <cellStyle name="Input 7 4 10 4" xfId="22621"/>
    <cellStyle name="Input 7 4 11" xfId="22622"/>
    <cellStyle name="Input 7 4 11 2" xfId="22623"/>
    <cellStyle name="Input 7 4 11 3" xfId="22624"/>
    <cellStyle name="Input 7 4 11 4" xfId="22625"/>
    <cellStyle name="Input 7 4 12" xfId="22626"/>
    <cellStyle name="Input 7 4 12 2" xfId="22627"/>
    <cellStyle name="Input 7 4 12 3" xfId="22628"/>
    <cellStyle name="Input 7 4 12 4" xfId="22629"/>
    <cellStyle name="Input 7 4 13" xfId="22630"/>
    <cellStyle name="Input 7 4 13 2" xfId="22631"/>
    <cellStyle name="Input 7 4 13 3" xfId="22632"/>
    <cellStyle name="Input 7 4 13 4" xfId="22633"/>
    <cellStyle name="Input 7 4 14" xfId="22634"/>
    <cellStyle name="Input 7 4 14 2" xfId="22635"/>
    <cellStyle name="Input 7 4 14 3" xfId="22636"/>
    <cellStyle name="Input 7 4 14 4" xfId="22637"/>
    <cellStyle name="Input 7 4 15" xfId="22638"/>
    <cellStyle name="Input 7 4 15 2" xfId="22639"/>
    <cellStyle name="Input 7 4 15 3" xfId="22640"/>
    <cellStyle name="Input 7 4 15 4" xfId="22641"/>
    <cellStyle name="Input 7 4 16" xfId="22642"/>
    <cellStyle name="Input 7 4 16 2" xfId="22643"/>
    <cellStyle name="Input 7 4 16 3" xfId="22644"/>
    <cellStyle name="Input 7 4 16 4" xfId="22645"/>
    <cellStyle name="Input 7 4 17" xfId="22646"/>
    <cellStyle name="Input 7 4 17 2" xfId="22647"/>
    <cellStyle name="Input 7 4 17 3" xfId="22648"/>
    <cellStyle name="Input 7 4 17 4" xfId="22649"/>
    <cellStyle name="Input 7 4 18" xfId="22650"/>
    <cellStyle name="Input 7 4 18 2" xfId="22651"/>
    <cellStyle name="Input 7 4 18 3" xfId="22652"/>
    <cellStyle name="Input 7 4 18 4" xfId="22653"/>
    <cellStyle name="Input 7 4 19" xfId="22654"/>
    <cellStyle name="Input 7 4 19 2" xfId="22655"/>
    <cellStyle name="Input 7 4 19 3" xfId="22656"/>
    <cellStyle name="Input 7 4 19 4" xfId="22657"/>
    <cellStyle name="Input 7 4 2" xfId="22658"/>
    <cellStyle name="Input 7 4 2 2" xfId="22659"/>
    <cellStyle name="Input 7 4 2 3" xfId="22660"/>
    <cellStyle name="Input 7 4 2 4" xfId="22661"/>
    <cellStyle name="Input 7 4 20" xfId="22662"/>
    <cellStyle name="Input 7 4 20 2" xfId="22663"/>
    <cellStyle name="Input 7 4 20 3" xfId="22664"/>
    <cellStyle name="Input 7 4 20 4" xfId="22665"/>
    <cellStyle name="Input 7 4 21" xfId="22666"/>
    <cellStyle name="Input 7 4 22" xfId="22667"/>
    <cellStyle name="Input 7 4 3" xfId="22668"/>
    <cellStyle name="Input 7 4 3 2" xfId="22669"/>
    <cellStyle name="Input 7 4 3 3" xfId="22670"/>
    <cellStyle name="Input 7 4 3 4" xfId="22671"/>
    <cellStyle name="Input 7 4 4" xfId="22672"/>
    <cellStyle name="Input 7 4 4 2" xfId="22673"/>
    <cellStyle name="Input 7 4 4 3" xfId="22674"/>
    <cellStyle name="Input 7 4 4 4" xfId="22675"/>
    <cellStyle name="Input 7 4 5" xfId="22676"/>
    <cellStyle name="Input 7 4 5 2" xfId="22677"/>
    <cellStyle name="Input 7 4 5 3" xfId="22678"/>
    <cellStyle name="Input 7 4 5 4" xfId="22679"/>
    <cellStyle name="Input 7 4 6" xfId="22680"/>
    <cellStyle name="Input 7 4 6 2" xfId="22681"/>
    <cellStyle name="Input 7 4 6 3" xfId="22682"/>
    <cellStyle name="Input 7 4 6 4" xfId="22683"/>
    <cellStyle name="Input 7 4 7" xfId="22684"/>
    <cellStyle name="Input 7 4 7 2" xfId="22685"/>
    <cellStyle name="Input 7 4 7 3" xfId="22686"/>
    <cellStyle name="Input 7 4 7 4" xfId="22687"/>
    <cellStyle name="Input 7 4 8" xfId="22688"/>
    <cellStyle name="Input 7 4 8 2" xfId="22689"/>
    <cellStyle name="Input 7 4 8 3" xfId="22690"/>
    <cellStyle name="Input 7 4 8 4" xfId="22691"/>
    <cellStyle name="Input 7 4 9" xfId="22692"/>
    <cellStyle name="Input 7 4 9 2" xfId="22693"/>
    <cellStyle name="Input 7 4 9 3" xfId="22694"/>
    <cellStyle name="Input 7 4 9 4" xfId="22695"/>
    <cellStyle name="Input 7 5" xfId="22696"/>
    <cellStyle name="Input 7 5 10" xfId="22697"/>
    <cellStyle name="Input 7 5 10 2" xfId="22698"/>
    <cellStyle name="Input 7 5 10 3" xfId="22699"/>
    <cellStyle name="Input 7 5 10 4" xfId="22700"/>
    <cellStyle name="Input 7 5 11" xfId="22701"/>
    <cellStyle name="Input 7 5 11 2" xfId="22702"/>
    <cellStyle name="Input 7 5 11 3" xfId="22703"/>
    <cellStyle name="Input 7 5 11 4" xfId="22704"/>
    <cellStyle name="Input 7 5 12" xfId="22705"/>
    <cellStyle name="Input 7 5 12 2" xfId="22706"/>
    <cellStyle name="Input 7 5 12 3" xfId="22707"/>
    <cellStyle name="Input 7 5 12 4" xfId="22708"/>
    <cellStyle name="Input 7 5 13" xfId="22709"/>
    <cellStyle name="Input 7 5 13 2" xfId="22710"/>
    <cellStyle name="Input 7 5 13 3" xfId="22711"/>
    <cellStyle name="Input 7 5 13 4" xfId="22712"/>
    <cellStyle name="Input 7 5 14" xfId="22713"/>
    <cellStyle name="Input 7 5 14 2" xfId="22714"/>
    <cellStyle name="Input 7 5 14 3" xfId="22715"/>
    <cellStyle name="Input 7 5 14 4" xfId="22716"/>
    <cellStyle name="Input 7 5 15" xfId="22717"/>
    <cellStyle name="Input 7 5 15 2" xfId="22718"/>
    <cellStyle name="Input 7 5 15 3" xfId="22719"/>
    <cellStyle name="Input 7 5 15 4" xfId="22720"/>
    <cellStyle name="Input 7 5 16" xfId="22721"/>
    <cellStyle name="Input 7 5 16 2" xfId="22722"/>
    <cellStyle name="Input 7 5 16 3" xfId="22723"/>
    <cellStyle name="Input 7 5 16 4" xfId="22724"/>
    <cellStyle name="Input 7 5 17" xfId="22725"/>
    <cellStyle name="Input 7 5 17 2" xfId="22726"/>
    <cellStyle name="Input 7 5 17 3" xfId="22727"/>
    <cellStyle name="Input 7 5 17 4" xfId="22728"/>
    <cellStyle name="Input 7 5 18" xfId="22729"/>
    <cellStyle name="Input 7 5 18 2" xfId="22730"/>
    <cellStyle name="Input 7 5 18 3" xfId="22731"/>
    <cellStyle name="Input 7 5 18 4" xfId="22732"/>
    <cellStyle name="Input 7 5 19" xfId="22733"/>
    <cellStyle name="Input 7 5 19 2" xfId="22734"/>
    <cellStyle name="Input 7 5 19 3" xfId="22735"/>
    <cellStyle name="Input 7 5 19 4" xfId="22736"/>
    <cellStyle name="Input 7 5 2" xfId="22737"/>
    <cellStyle name="Input 7 5 2 2" xfId="22738"/>
    <cellStyle name="Input 7 5 2 3" xfId="22739"/>
    <cellStyle name="Input 7 5 2 4" xfId="22740"/>
    <cellStyle name="Input 7 5 20" xfId="22741"/>
    <cellStyle name="Input 7 5 20 2" xfId="22742"/>
    <cellStyle name="Input 7 5 20 3" xfId="22743"/>
    <cellStyle name="Input 7 5 20 4" xfId="22744"/>
    <cellStyle name="Input 7 5 21" xfId="22745"/>
    <cellStyle name="Input 7 5 22" xfId="22746"/>
    <cellStyle name="Input 7 5 3" xfId="22747"/>
    <cellStyle name="Input 7 5 3 2" xfId="22748"/>
    <cellStyle name="Input 7 5 3 3" xfId="22749"/>
    <cellStyle name="Input 7 5 3 4" xfId="22750"/>
    <cellStyle name="Input 7 5 4" xfId="22751"/>
    <cellStyle name="Input 7 5 4 2" xfId="22752"/>
    <cellStyle name="Input 7 5 4 3" xfId="22753"/>
    <cellStyle name="Input 7 5 4 4" xfId="22754"/>
    <cellStyle name="Input 7 5 5" xfId="22755"/>
    <cellStyle name="Input 7 5 5 2" xfId="22756"/>
    <cellStyle name="Input 7 5 5 3" xfId="22757"/>
    <cellStyle name="Input 7 5 5 4" xfId="22758"/>
    <cellStyle name="Input 7 5 6" xfId="22759"/>
    <cellStyle name="Input 7 5 6 2" xfId="22760"/>
    <cellStyle name="Input 7 5 6 3" xfId="22761"/>
    <cellStyle name="Input 7 5 6 4" xfId="22762"/>
    <cellStyle name="Input 7 5 7" xfId="22763"/>
    <cellStyle name="Input 7 5 7 2" xfId="22764"/>
    <cellStyle name="Input 7 5 7 3" xfId="22765"/>
    <cellStyle name="Input 7 5 7 4" xfId="22766"/>
    <cellStyle name="Input 7 5 8" xfId="22767"/>
    <cellStyle name="Input 7 5 8 2" xfId="22768"/>
    <cellStyle name="Input 7 5 8 3" xfId="22769"/>
    <cellStyle name="Input 7 5 8 4" xfId="22770"/>
    <cellStyle name="Input 7 5 9" xfId="22771"/>
    <cellStyle name="Input 7 5 9 2" xfId="22772"/>
    <cellStyle name="Input 7 5 9 3" xfId="22773"/>
    <cellStyle name="Input 7 5 9 4" xfId="22774"/>
    <cellStyle name="Input 7 6" xfId="22775"/>
    <cellStyle name="Input 7 6 10" xfId="22776"/>
    <cellStyle name="Input 7 6 10 2" xfId="22777"/>
    <cellStyle name="Input 7 6 10 3" xfId="22778"/>
    <cellStyle name="Input 7 6 10 4" xfId="22779"/>
    <cellStyle name="Input 7 6 11" xfId="22780"/>
    <cellStyle name="Input 7 6 11 2" xfId="22781"/>
    <cellStyle name="Input 7 6 11 3" xfId="22782"/>
    <cellStyle name="Input 7 6 11 4" xfId="22783"/>
    <cellStyle name="Input 7 6 12" xfId="22784"/>
    <cellStyle name="Input 7 6 12 2" xfId="22785"/>
    <cellStyle name="Input 7 6 12 3" xfId="22786"/>
    <cellStyle name="Input 7 6 12 4" xfId="22787"/>
    <cellStyle name="Input 7 6 13" xfId="22788"/>
    <cellStyle name="Input 7 6 13 2" xfId="22789"/>
    <cellStyle name="Input 7 6 13 3" xfId="22790"/>
    <cellStyle name="Input 7 6 13 4" xfId="22791"/>
    <cellStyle name="Input 7 6 14" xfId="22792"/>
    <cellStyle name="Input 7 6 14 2" xfId="22793"/>
    <cellStyle name="Input 7 6 14 3" xfId="22794"/>
    <cellStyle name="Input 7 6 14 4" xfId="22795"/>
    <cellStyle name="Input 7 6 15" xfId="22796"/>
    <cellStyle name="Input 7 6 15 2" xfId="22797"/>
    <cellStyle name="Input 7 6 15 3" xfId="22798"/>
    <cellStyle name="Input 7 6 15 4" xfId="22799"/>
    <cellStyle name="Input 7 6 16" xfId="22800"/>
    <cellStyle name="Input 7 6 16 2" xfId="22801"/>
    <cellStyle name="Input 7 6 16 3" xfId="22802"/>
    <cellStyle name="Input 7 6 16 4" xfId="22803"/>
    <cellStyle name="Input 7 6 17" xfId="22804"/>
    <cellStyle name="Input 7 6 17 2" xfId="22805"/>
    <cellStyle name="Input 7 6 17 3" xfId="22806"/>
    <cellStyle name="Input 7 6 17 4" xfId="22807"/>
    <cellStyle name="Input 7 6 18" xfId="22808"/>
    <cellStyle name="Input 7 6 18 2" xfId="22809"/>
    <cellStyle name="Input 7 6 18 3" xfId="22810"/>
    <cellStyle name="Input 7 6 18 4" xfId="22811"/>
    <cellStyle name="Input 7 6 19" xfId="22812"/>
    <cellStyle name="Input 7 6 19 2" xfId="22813"/>
    <cellStyle name="Input 7 6 19 3" xfId="22814"/>
    <cellStyle name="Input 7 6 19 4" xfId="22815"/>
    <cellStyle name="Input 7 6 2" xfId="22816"/>
    <cellStyle name="Input 7 6 2 2" xfId="22817"/>
    <cellStyle name="Input 7 6 2 3" xfId="22818"/>
    <cellStyle name="Input 7 6 2 4" xfId="22819"/>
    <cellStyle name="Input 7 6 20" xfId="22820"/>
    <cellStyle name="Input 7 6 20 2" xfId="22821"/>
    <cellStyle name="Input 7 6 20 3" xfId="22822"/>
    <cellStyle name="Input 7 6 20 4" xfId="22823"/>
    <cellStyle name="Input 7 6 21" xfId="22824"/>
    <cellStyle name="Input 7 6 22" xfId="22825"/>
    <cellStyle name="Input 7 6 3" xfId="22826"/>
    <cellStyle name="Input 7 6 3 2" xfId="22827"/>
    <cellStyle name="Input 7 6 3 3" xfId="22828"/>
    <cellStyle name="Input 7 6 3 4" xfId="22829"/>
    <cellStyle name="Input 7 6 4" xfId="22830"/>
    <cellStyle name="Input 7 6 4 2" xfId="22831"/>
    <cellStyle name="Input 7 6 4 3" xfId="22832"/>
    <cellStyle name="Input 7 6 4 4" xfId="22833"/>
    <cellStyle name="Input 7 6 5" xfId="22834"/>
    <cellStyle name="Input 7 6 5 2" xfId="22835"/>
    <cellStyle name="Input 7 6 5 3" xfId="22836"/>
    <cellStyle name="Input 7 6 5 4" xfId="22837"/>
    <cellStyle name="Input 7 6 6" xfId="22838"/>
    <cellStyle name="Input 7 6 6 2" xfId="22839"/>
    <cellStyle name="Input 7 6 6 3" xfId="22840"/>
    <cellStyle name="Input 7 6 6 4" xfId="22841"/>
    <cellStyle name="Input 7 6 7" xfId="22842"/>
    <cellStyle name="Input 7 6 7 2" xfId="22843"/>
    <cellStyle name="Input 7 6 7 3" xfId="22844"/>
    <cellStyle name="Input 7 6 7 4" xfId="22845"/>
    <cellStyle name="Input 7 6 8" xfId="22846"/>
    <cellStyle name="Input 7 6 8 2" xfId="22847"/>
    <cellStyle name="Input 7 6 8 3" xfId="22848"/>
    <cellStyle name="Input 7 6 8 4" xfId="22849"/>
    <cellStyle name="Input 7 6 9" xfId="22850"/>
    <cellStyle name="Input 7 6 9 2" xfId="22851"/>
    <cellStyle name="Input 7 6 9 3" xfId="22852"/>
    <cellStyle name="Input 7 6 9 4" xfId="22853"/>
    <cellStyle name="Input 7 7" xfId="22854"/>
    <cellStyle name="Input 7 7 10" xfId="22855"/>
    <cellStyle name="Input 7 7 10 2" xfId="22856"/>
    <cellStyle name="Input 7 7 10 3" xfId="22857"/>
    <cellStyle name="Input 7 7 10 4" xfId="22858"/>
    <cellStyle name="Input 7 7 11" xfId="22859"/>
    <cellStyle name="Input 7 7 11 2" xfId="22860"/>
    <cellStyle name="Input 7 7 11 3" xfId="22861"/>
    <cellStyle name="Input 7 7 11 4" xfId="22862"/>
    <cellStyle name="Input 7 7 12" xfId="22863"/>
    <cellStyle name="Input 7 7 12 2" xfId="22864"/>
    <cellStyle name="Input 7 7 12 3" xfId="22865"/>
    <cellStyle name="Input 7 7 12 4" xfId="22866"/>
    <cellStyle name="Input 7 7 13" xfId="22867"/>
    <cellStyle name="Input 7 7 13 2" xfId="22868"/>
    <cellStyle name="Input 7 7 13 3" xfId="22869"/>
    <cellStyle name="Input 7 7 13 4" xfId="22870"/>
    <cellStyle name="Input 7 7 14" xfId="22871"/>
    <cellStyle name="Input 7 7 14 2" xfId="22872"/>
    <cellStyle name="Input 7 7 14 3" xfId="22873"/>
    <cellStyle name="Input 7 7 14 4" xfId="22874"/>
    <cellStyle name="Input 7 7 15" xfId="22875"/>
    <cellStyle name="Input 7 7 15 2" xfId="22876"/>
    <cellStyle name="Input 7 7 15 3" xfId="22877"/>
    <cellStyle name="Input 7 7 15 4" xfId="22878"/>
    <cellStyle name="Input 7 7 16" xfId="22879"/>
    <cellStyle name="Input 7 7 16 2" xfId="22880"/>
    <cellStyle name="Input 7 7 16 3" xfId="22881"/>
    <cellStyle name="Input 7 7 16 4" xfId="22882"/>
    <cellStyle name="Input 7 7 17" xfId="22883"/>
    <cellStyle name="Input 7 7 17 2" xfId="22884"/>
    <cellStyle name="Input 7 7 17 3" xfId="22885"/>
    <cellStyle name="Input 7 7 17 4" xfId="22886"/>
    <cellStyle name="Input 7 7 18" xfId="22887"/>
    <cellStyle name="Input 7 7 18 2" xfId="22888"/>
    <cellStyle name="Input 7 7 18 3" xfId="22889"/>
    <cellStyle name="Input 7 7 18 4" xfId="22890"/>
    <cellStyle name="Input 7 7 19" xfId="22891"/>
    <cellStyle name="Input 7 7 19 2" xfId="22892"/>
    <cellStyle name="Input 7 7 19 3" xfId="22893"/>
    <cellStyle name="Input 7 7 19 4" xfId="22894"/>
    <cellStyle name="Input 7 7 2" xfId="22895"/>
    <cellStyle name="Input 7 7 2 2" xfId="22896"/>
    <cellStyle name="Input 7 7 2 3" xfId="22897"/>
    <cellStyle name="Input 7 7 2 4" xfId="22898"/>
    <cellStyle name="Input 7 7 20" xfId="22899"/>
    <cellStyle name="Input 7 7 20 2" xfId="22900"/>
    <cellStyle name="Input 7 7 20 3" xfId="22901"/>
    <cellStyle name="Input 7 7 20 4" xfId="22902"/>
    <cellStyle name="Input 7 7 21" xfId="22903"/>
    <cellStyle name="Input 7 7 22" xfId="22904"/>
    <cellStyle name="Input 7 7 3" xfId="22905"/>
    <cellStyle name="Input 7 7 3 2" xfId="22906"/>
    <cellStyle name="Input 7 7 3 3" xfId="22907"/>
    <cellStyle name="Input 7 7 3 4" xfId="22908"/>
    <cellStyle name="Input 7 7 4" xfId="22909"/>
    <cellStyle name="Input 7 7 4 2" xfId="22910"/>
    <cellStyle name="Input 7 7 4 3" xfId="22911"/>
    <cellStyle name="Input 7 7 4 4" xfId="22912"/>
    <cellStyle name="Input 7 7 5" xfId="22913"/>
    <cellStyle name="Input 7 7 5 2" xfId="22914"/>
    <cellStyle name="Input 7 7 5 3" xfId="22915"/>
    <cellStyle name="Input 7 7 5 4" xfId="22916"/>
    <cellStyle name="Input 7 7 6" xfId="22917"/>
    <cellStyle name="Input 7 7 6 2" xfId="22918"/>
    <cellStyle name="Input 7 7 6 3" xfId="22919"/>
    <cellStyle name="Input 7 7 6 4" xfId="22920"/>
    <cellStyle name="Input 7 7 7" xfId="22921"/>
    <cellStyle name="Input 7 7 7 2" xfId="22922"/>
    <cellStyle name="Input 7 7 7 3" xfId="22923"/>
    <cellStyle name="Input 7 7 7 4" xfId="22924"/>
    <cellStyle name="Input 7 7 8" xfId="22925"/>
    <cellStyle name="Input 7 7 8 2" xfId="22926"/>
    <cellStyle name="Input 7 7 8 3" xfId="22927"/>
    <cellStyle name="Input 7 7 8 4" xfId="22928"/>
    <cellStyle name="Input 7 7 9" xfId="22929"/>
    <cellStyle name="Input 7 7 9 2" xfId="22930"/>
    <cellStyle name="Input 7 7 9 3" xfId="22931"/>
    <cellStyle name="Input 7 7 9 4" xfId="22932"/>
    <cellStyle name="Input 7 8" xfId="22933"/>
    <cellStyle name="Input 7 8 10" xfId="22934"/>
    <cellStyle name="Input 7 8 10 2" xfId="22935"/>
    <cellStyle name="Input 7 8 10 3" xfId="22936"/>
    <cellStyle name="Input 7 8 10 4" xfId="22937"/>
    <cellStyle name="Input 7 8 11" xfId="22938"/>
    <cellStyle name="Input 7 8 11 2" xfId="22939"/>
    <cellStyle name="Input 7 8 11 3" xfId="22940"/>
    <cellStyle name="Input 7 8 11 4" xfId="22941"/>
    <cellStyle name="Input 7 8 12" xfId="22942"/>
    <cellStyle name="Input 7 8 12 2" xfId="22943"/>
    <cellStyle name="Input 7 8 12 3" xfId="22944"/>
    <cellStyle name="Input 7 8 12 4" xfId="22945"/>
    <cellStyle name="Input 7 8 13" xfId="22946"/>
    <cellStyle name="Input 7 8 13 2" xfId="22947"/>
    <cellStyle name="Input 7 8 13 3" xfId="22948"/>
    <cellStyle name="Input 7 8 13 4" xfId="22949"/>
    <cellStyle name="Input 7 8 14" xfId="22950"/>
    <cellStyle name="Input 7 8 14 2" xfId="22951"/>
    <cellStyle name="Input 7 8 14 3" xfId="22952"/>
    <cellStyle name="Input 7 8 14 4" xfId="22953"/>
    <cellStyle name="Input 7 8 15" xfId="22954"/>
    <cellStyle name="Input 7 8 15 2" xfId="22955"/>
    <cellStyle name="Input 7 8 15 3" xfId="22956"/>
    <cellStyle name="Input 7 8 15 4" xfId="22957"/>
    <cellStyle name="Input 7 8 16" xfId="22958"/>
    <cellStyle name="Input 7 8 16 2" xfId="22959"/>
    <cellStyle name="Input 7 8 16 3" xfId="22960"/>
    <cellStyle name="Input 7 8 16 4" xfId="22961"/>
    <cellStyle name="Input 7 8 17" xfId="22962"/>
    <cellStyle name="Input 7 8 17 2" xfId="22963"/>
    <cellStyle name="Input 7 8 17 3" xfId="22964"/>
    <cellStyle name="Input 7 8 17 4" xfId="22965"/>
    <cellStyle name="Input 7 8 18" xfId="22966"/>
    <cellStyle name="Input 7 8 18 2" xfId="22967"/>
    <cellStyle name="Input 7 8 18 3" xfId="22968"/>
    <cellStyle name="Input 7 8 18 4" xfId="22969"/>
    <cellStyle name="Input 7 8 19" xfId="22970"/>
    <cellStyle name="Input 7 8 19 2" xfId="22971"/>
    <cellStyle name="Input 7 8 19 3" xfId="22972"/>
    <cellStyle name="Input 7 8 19 4" xfId="22973"/>
    <cellStyle name="Input 7 8 2" xfId="22974"/>
    <cellStyle name="Input 7 8 2 2" xfId="22975"/>
    <cellStyle name="Input 7 8 2 3" xfId="22976"/>
    <cellStyle name="Input 7 8 2 4" xfId="22977"/>
    <cellStyle name="Input 7 8 20" xfId="22978"/>
    <cellStyle name="Input 7 8 20 2" xfId="22979"/>
    <cellStyle name="Input 7 8 20 3" xfId="22980"/>
    <cellStyle name="Input 7 8 20 4" xfId="22981"/>
    <cellStyle name="Input 7 8 21" xfId="22982"/>
    <cellStyle name="Input 7 8 22" xfId="22983"/>
    <cellStyle name="Input 7 8 3" xfId="22984"/>
    <cellStyle name="Input 7 8 3 2" xfId="22985"/>
    <cellStyle name="Input 7 8 3 3" xfId="22986"/>
    <cellStyle name="Input 7 8 3 4" xfId="22987"/>
    <cellStyle name="Input 7 8 4" xfId="22988"/>
    <cellStyle name="Input 7 8 4 2" xfId="22989"/>
    <cellStyle name="Input 7 8 4 3" xfId="22990"/>
    <cellStyle name="Input 7 8 4 4" xfId="22991"/>
    <cellStyle name="Input 7 8 5" xfId="22992"/>
    <cellStyle name="Input 7 8 5 2" xfId="22993"/>
    <cellStyle name="Input 7 8 5 3" xfId="22994"/>
    <cellStyle name="Input 7 8 5 4" xfId="22995"/>
    <cellStyle name="Input 7 8 6" xfId="22996"/>
    <cellStyle name="Input 7 8 6 2" xfId="22997"/>
    <cellStyle name="Input 7 8 6 3" xfId="22998"/>
    <cellStyle name="Input 7 8 6 4" xfId="22999"/>
    <cellStyle name="Input 7 8 7" xfId="23000"/>
    <cellStyle name="Input 7 8 7 2" xfId="23001"/>
    <cellStyle name="Input 7 8 7 3" xfId="23002"/>
    <cellStyle name="Input 7 8 7 4" xfId="23003"/>
    <cellStyle name="Input 7 8 8" xfId="23004"/>
    <cellStyle name="Input 7 8 8 2" xfId="23005"/>
    <cellStyle name="Input 7 8 8 3" xfId="23006"/>
    <cellStyle name="Input 7 8 8 4" xfId="23007"/>
    <cellStyle name="Input 7 8 9" xfId="23008"/>
    <cellStyle name="Input 7 8 9 2" xfId="23009"/>
    <cellStyle name="Input 7 8 9 3" xfId="23010"/>
    <cellStyle name="Input 7 8 9 4" xfId="23011"/>
    <cellStyle name="Input 7 9" xfId="23012"/>
    <cellStyle name="Input 7 9 10" xfId="23013"/>
    <cellStyle name="Input 7 9 10 2" xfId="23014"/>
    <cellStyle name="Input 7 9 10 3" xfId="23015"/>
    <cellStyle name="Input 7 9 10 4" xfId="23016"/>
    <cellStyle name="Input 7 9 11" xfId="23017"/>
    <cellStyle name="Input 7 9 11 2" xfId="23018"/>
    <cellStyle name="Input 7 9 11 3" xfId="23019"/>
    <cellStyle name="Input 7 9 11 4" xfId="23020"/>
    <cellStyle name="Input 7 9 12" xfId="23021"/>
    <cellStyle name="Input 7 9 12 2" xfId="23022"/>
    <cellStyle name="Input 7 9 12 3" xfId="23023"/>
    <cellStyle name="Input 7 9 12 4" xfId="23024"/>
    <cellStyle name="Input 7 9 13" xfId="23025"/>
    <cellStyle name="Input 7 9 13 2" xfId="23026"/>
    <cellStyle name="Input 7 9 13 3" xfId="23027"/>
    <cellStyle name="Input 7 9 13 4" xfId="23028"/>
    <cellStyle name="Input 7 9 14" xfId="23029"/>
    <cellStyle name="Input 7 9 14 2" xfId="23030"/>
    <cellStyle name="Input 7 9 14 3" xfId="23031"/>
    <cellStyle name="Input 7 9 14 4" xfId="23032"/>
    <cellStyle name="Input 7 9 15" xfId="23033"/>
    <cellStyle name="Input 7 9 15 2" xfId="23034"/>
    <cellStyle name="Input 7 9 15 3" xfId="23035"/>
    <cellStyle name="Input 7 9 15 4" xfId="23036"/>
    <cellStyle name="Input 7 9 16" xfId="23037"/>
    <cellStyle name="Input 7 9 16 2" xfId="23038"/>
    <cellStyle name="Input 7 9 16 3" xfId="23039"/>
    <cellStyle name="Input 7 9 16 4" xfId="23040"/>
    <cellStyle name="Input 7 9 17" xfId="23041"/>
    <cellStyle name="Input 7 9 17 2" xfId="23042"/>
    <cellStyle name="Input 7 9 17 3" xfId="23043"/>
    <cellStyle name="Input 7 9 17 4" xfId="23044"/>
    <cellStyle name="Input 7 9 18" xfId="23045"/>
    <cellStyle name="Input 7 9 18 2" xfId="23046"/>
    <cellStyle name="Input 7 9 18 3" xfId="23047"/>
    <cellStyle name="Input 7 9 18 4" xfId="23048"/>
    <cellStyle name="Input 7 9 19" xfId="23049"/>
    <cellStyle name="Input 7 9 19 2" xfId="23050"/>
    <cellStyle name="Input 7 9 19 3" xfId="23051"/>
    <cellStyle name="Input 7 9 19 4" xfId="23052"/>
    <cellStyle name="Input 7 9 2" xfId="23053"/>
    <cellStyle name="Input 7 9 2 2" xfId="23054"/>
    <cellStyle name="Input 7 9 2 3" xfId="23055"/>
    <cellStyle name="Input 7 9 2 4" xfId="23056"/>
    <cellStyle name="Input 7 9 20" xfId="23057"/>
    <cellStyle name="Input 7 9 20 2" xfId="23058"/>
    <cellStyle name="Input 7 9 20 3" xfId="23059"/>
    <cellStyle name="Input 7 9 20 4" xfId="23060"/>
    <cellStyle name="Input 7 9 21" xfId="23061"/>
    <cellStyle name="Input 7 9 22" xfId="23062"/>
    <cellStyle name="Input 7 9 3" xfId="23063"/>
    <cellStyle name="Input 7 9 3 2" xfId="23064"/>
    <cellStyle name="Input 7 9 3 3" xfId="23065"/>
    <cellStyle name="Input 7 9 3 4" xfId="23066"/>
    <cellStyle name="Input 7 9 4" xfId="23067"/>
    <cellStyle name="Input 7 9 4 2" xfId="23068"/>
    <cellStyle name="Input 7 9 4 3" xfId="23069"/>
    <cellStyle name="Input 7 9 4 4" xfId="23070"/>
    <cellStyle name="Input 7 9 5" xfId="23071"/>
    <cellStyle name="Input 7 9 5 2" xfId="23072"/>
    <cellStyle name="Input 7 9 5 3" xfId="23073"/>
    <cellStyle name="Input 7 9 5 4" xfId="23074"/>
    <cellStyle name="Input 7 9 6" xfId="23075"/>
    <cellStyle name="Input 7 9 6 2" xfId="23076"/>
    <cellStyle name="Input 7 9 6 3" xfId="23077"/>
    <cellStyle name="Input 7 9 6 4" xfId="23078"/>
    <cellStyle name="Input 7 9 7" xfId="23079"/>
    <cellStyle name="Input 7 9 7 2" xfId="23080"/>
    <cellStyle name="Input 7 9 7 3" xfId="23081"/>
    <cellStyle name="Input 7 9 7 4" xfId="23082"/>
    <cellStyle name="Input 7 9 8" xfId="23083"/>
    <cellStyle name="Input 7 9 8 2" xfId="23084"/>
    <cellStyle name="Input 7 9 8 3" xfId="23085"/>
    <cellStyle name="Input 7 9 8 4" xfId="23086"/>
    <cellStyle name="Input 7 9 9" xfId="23087"/>
    <cellStyle name="Input 7 9 9 2" xfId="23088"/>
    <cellStyle name="Input 7 9 9 3" xfId="23089"/>
    <cellStyle name="Input 7 9 9 4" xfId="23090"/>
    <cellStyle name="Input 8" xfId="23091"/>
    <cellStyle name="Input 8 10" xfId="23092"/>
    <cellStyle name="Input 8 10 2" xfId="23093"/>
    <cellStyle name="Input 8 10 3" xfId="23094"/>
    <cellStyle name="Input 8 10 4" xfId="23095"/>
    <cellStyle name="Input 8 11" xfId="23096"/>
    <cellStyle name="Input 8 11 2" xfId="23097"/>
    <cellStyle name="Input 8 11 3" xfId="23098"/>
    <cellStyle name="Input 8 11 4" xfId="23099"/>
    <cellStyle name="Input 8 12" xfId="23100"/>
    <cellStyle name="Input 8 12 2" xfId="23101"/>
    <cellStyle name="Input 8 12 3" xfId="23102"/>
    <cellStyle name="Input 8 12 4" xfId="23103"/>
    <cellStyle name="Input 8 13" xfId="23104"/>
    <cellStyle name="Input 8 13 2" xfId="23105"/>
    <cellStyle name="Input 8 13 3" xfId="23106"/>
    <cellStyle name="Input 8 13 4" xfId="23107"/>
    <cellStyle name="Input 8 14" xfId="23108"/>
    <cellStyle name="Input 8 14 2" xfId="23109"/>
    <cellStyle name="Input 8 14 3" xfId="23110"/>
    <cellStyle name="Input 8 14 4" xfId="23111"/>
    <cellStyle name="Input 8 15" xfId="23112"/>
    <cellStyle name="Input 8 15 2" xfId="23113"/>
    <cellStyle name="Input 8 15 3" xfId="23114"/>
    <cellStyle name="Input 8 15 4" xfId="23115"/>
    <cellStyle name="Input 8 16" xfId="23116"/>
    <cellStyle name="Input 8 16 2" xfId="23117"/>
    <cellStyle name="Input 8 16 3" xfId="23118"/>
    <cellStyle name="Input 8 16 4" xfId="23119"/>
    <cellStyle name="Input 8 17" xfId="23120"/>
    <cellStyle name="Input 8 17 2" xfId="23121"/>
    <cellStyle name="Input 8 17 3" xfId="23122"/>
    <cellStyle name="Input 8 17 4" xfId="23123"/>
    <cellStyle name="Input 8 18" xfId="23124"/>
    <cellStyle name="Input 8 18 2" xfId="23125"/>
    <cellStyle name="Input 8 18 3" xfId="23126"/>
    <cellStyle name="Input 8 18 4" xfId="23127"/>
    <cellStyle name="Input 8 19" xfId="23128"/>
    <cellStyle name="Input 8 19 2" xfId="23129"/>
    <cellStyle name="Input 8 19 3" xfId="23130"/>
    <cellStyle name="Input 8 19 4" xfId="23131"/>
    <cellStyle name="Input 8 2" xfId="23132"/>
    <cellStyle name="Input 8 2 2" xfId="23133"/>
    <cellStyle name="Input 8 2 3" xfId="23134"/>
    <cellStyle name="Input 8 2 4" xfId="23135"/>
    <cellStyle name="Input 8 20" xfId="23136"/>
    <cellStyle name="Input 8 20 2" xfId="23137"/>
    <cellStyle name="Input 8 20 3" xfId="23138"/>
    <cellStyle name="Input 8 20 4" xfId="23139"/>
    <cellStyle name="Input 8 21" xfId="23140"/>
    <cellStyle name="Input 8 22" xfId="23141"/>
    <cellStyle name="Input 8 23" xfId="23142"/>
    <cellStyle name="Input 8 3" xfId="23143"/>
    <cellStyle name="Input 8 3 2" xfId="23144"/>
    <cellStyle name="Input 8 3 3" xfId="23145"/>
    <cellStyle name="Input 8 3 4" xfId="23146"/>
    <cellStyle name="Input 8 4" xfId="23147"/>
    <cellStyle name="Input 8 4 2" xfId="23148"/>
    <cellStyle name="Input 8 4 3" xfId="23149"/>
    <cellStyle name="Input 8 4 4" xfId="23150"/>
    <cellStyle name="Input 8 5" xfId="23151"/>
    <cellStyle name="Input 8 5 2" xfId="23152"/>
    <cellStyle name="Input 8 5 3" xfId="23153"/>
    <cellStyle name="Input 8 5 4" xfId="23154"/>
    <cellStyle name="Input 8 6" xfId="23155"/>
    <cellStyle name="Input 8 6 2" xfId="23156"/>
    <cellStyle name="Input 8 6 3" xfId="23157"/>
    <cellStyle name="Input 8 6 4" xfId="23158"/>
    <cellStyle name="Input 8 7" xfId="23159"/>
    <cellStyle name="Input 8 7 2" xfId="23160"/>
    <cellStyle name="Input 8 7 3" xfId="23161"/>
    <cellStyle name="Input 8 7 4" xfId="23162"/>
    <cellStyle name="Input 8 8" xfId="23163"/>
    <cellStyle name="Input 8 8 2" xfId="23164"/>
    <cellStyle name="Input 8 8 3" xfId="23165"/>
    <cellStyle name="Input 8 8 4" xfId="23166"/>
    <cellStyle name="Input 8 9" xfId="23167"/>
    <cellStyle name="Input 8 9 2" xfId="23168"/>
    <cellStyle name="Input 8 9 3" xfId="23169"/>
    <cellStyle name="Input 8 9 4" xfId="23170"/>
    <cellStyle name="Input 9" xfId="23171"/>
    <cellStyle name="Input 9 10" xfId="23172"/>
    <cellStyle name="Input 9 10 2" xfId="23173"/>
    <cellStyle name="Input 9 10 3" xfId="23174"/>
    <cellStyle name="Input 9 10 4" xfId="23175"/>
    <cellStyle name="Input 9 11" xfId="23176"/>
    <cellStyle name="Input 9 11 2" xfId="23177"/>
    <cellStyle name="Input 9 11 3" xfId="23178"/>
    <cellStyle name="Input 9 11 4" xfId="23179"/>
    <cellStyle name="Input 9 12" xfId="23180"/>
    <cellStyle name="Input 9 12 2" xfId="23181"/>
    <cellStyle name="Input 9 12 3" xfId="23182"/>
    <cellStyle name="Input 9 12 4" xfId="23183"/>
    <cellStyle name="Input 9 13" xfId="23184"/>
    <cellStyle name="Input 9 13 2" xfId="23185"/>
    <cellStyle name="Input 9 13 3" xfId="23186"/>
    <cellStyle name="Input 9 13 4" xfId="23187"/>
    <cellStyle name="Input 9 14" xfId="23188"/>
    <cellStyle name="Input 9 14 2" xfId="23189"/>
    <cellStyle name="Input 9 14 3" xfId="23190"/>
    <cellStyle name="Input 9 14 4" xfId="23191"/>
    <cellStyle name="Input 9 15" xfId="23192"/>
    <cellStyle name="Input 9 15 2" xfId="23193"/>
    <cellStyle name="Input 9 15 3" xfId="23194"/>
    <cellStyle name="Input 9 15 4" xfId="23195"/>
    <cellStyle name="Input 9 16" xfId="23196"/>
    <cellStyle name="Input 9 16 2" xfId="23197"/>
    <cellStyle name="Input 9 16 3" xfId="23198"/>
    <cellStyle name="Input 9 16 4" xfId="23199"/>
    <cellStyle name="Input 9 17" xfId="23200"/>
    <cellStyle name="Input 9 17 2" xfId="23201"/>
    <cellStyle name="Input 9 17 3" xfId="23202"/>
    <cellStyle name="Input 9 17 4" xfId="23203"/>
    <cellStyle name="Input 9 18" xfId="23204"/>
    <cellStyle name="Input 9 18 2" xfId="23205"/>
    <cellStyle name="Input 9 18 3" xfId="23206"/>
    <cellStyle name="Input 9 18 4" xfId="23207"/>
    <cellStyle name="Input 9 19" xfId="23208"/>
    <cellStyle name="Input 9 19 2" xfId="23209"/>
    <cellStyle name="Input 9 19 3" xfId="23210"/>
    <cellStyle name="Input 9 19 4" xfId="23211"/>
    <cellStyle name="Input 9 2" xfId="23212"/>
    <cellStyle name="Input 9 2 2" xfId="23213"/>
    <cellStyle name="Input 9 2 3" xfId="23214"/>
    <cellStyle name="Input 9 2 4" xfId="23215"/>
    <cellStyle name="Input 9 20" xfId="23216"/>
    <cellStyle name="Input 9 20 2" xfId="23217"/>
    <cellStyle name="Input 9 20 3" xfId="23218"/>
    <cellStyle name="Input 9 20 4" xfId="23219"/>
    <cellStyle name="Input 9 21" xfId="23220"/>
    <cellStyle name="Input 9 22" xfId="23221"/>
    <cellStyle name="Input 9 23" xfId="23222"/>
    <cellStyle name="Input 9 3" xfId="23223"/>
    <cellStyle name="Input 9 3 2" xfId="23224"/>
    <cellStyle name="Input 9 3 3" xfId="23225"/>
    <cellStyle name="Input 9 3 4" xfId="23226"/>
    <cellStyle name="Input 9 4" xfId="23227"/>
    <cellStyle name="Input 9 4 2" xfId="23228"/>
    <cellStyle name="Input 9 4 3" xfId="23229"/>
    <cellStyle name="Input 9 4 4" xfId="23230"/>
    <cellStyle name="Input 9 5" xfId="23231"/>
    <cellStyle name="Input 9 5 2" xfId="23232"/>
    <cellStyle name="Input 9 5 3" xfId="23233"/>
    <cellStyle name="Input 9 5 4" xfId="23234"/>
    <cellStyle name="Input 9 6" xfId="23235"/>
    <cellStyle name="Input 9 6 2" xfId="23236"/>
    <cellStyle name="Input 9 6 3" xfId="23237"/>
    <cellStyle name="Input 9 6 4" xfId="23238"/>
    <cellStyle name="Input 9 7" xfId="23239"/>
    <cellStyle name="Input 9 7 2" xfId="23240"/>
    <cellStyle name="Input 9 7 3" xfId="23241"/>
    <cellStyle name="Input 9 7 4" xfId="23242"/>
    <cellStyle name="Input 9 8" xfId="23243"/>
    <cellStyle name="Input 9 8 2" xfId="23244"/>
    <cellStyle name="Input 9 8 3" xfId="23245"/>
    <cellStyle name="Input 9 8 4" xfId="23246"/>
    <cellStyle name="Input 9 9" xfId="23247"/>
    <cellStyle name="Input 9 9 2" xfId="23248"/>
    <cellStyle name="Input 9 9 3" xfId="23249"/>
    <cellStyle name="Input 9 9 4" xfId="23250"/>
    <cellStyle name="Linked Cell" xfId="4" builtinId="24"/>
    <cellStyle name="Linked Cell 10" xfId="23251"/>
    <cellStyle name="Linked Cell 10 2" xfId="23252"/>
    <cellStyle name="Linked Cell 10 3" xfId="23253"/>
    <cellStyle name="Linked Cell 11" xfId="23254"/>
    <cellStyle name="Linked Cell 11 2" xfId="23255"/>
    <cellStyle name="Linked Cell 11 3" xfId="23256"/>
    <cellStyle name="Linked Cell 12" xfId="23257"/>
    <cellStyle name="Linked Cell 12 10" xfId="23258"/>
    <cellStyle name="Linked Cell 12 10 2" xfId="23259"/>
    <cellStyle name="Linked Cell 12 11" xfId="23260"/>
    <cellStyle name="Linked Cell 12 11 2" xfId="23261"/>
    <cellStyle name="Linked Cell 12 12" xfId="23262"/>
    <cellStyle name="Linked Cell 12 12 2" xfId="23263"/>
    <cellStyle name="Linked Cell 12 13" xfId="23264"/>
    <cellStyle name="Linked Cell 12 13 2" xfId="23265"/>
    <cellStyle name="Linked Cell 12 14" xfId="23266"/>
    <cellStyle name="Linked Cell 12 14 2" xfId="23267"/>
    <cellStyle name="Linked Cell 12 15" xfId="23268"/>
    <cellStyle name="Linked Cell 12 15 2" xfId="23269"/>
    <cellStyle name="Linked Cell 12 16" xfId="23270"/>
    <cellStyle name="Linked Cell 12 16 2" xfId="23271"/>
    <cellStyle name="Linked Cell 12 17" xfId="23272"/>
    <cellStyle name="Linked Cell 12 17 2" xfId="23273"/>
    <cellStyle name="Linked Cell 12 18" xfId="23274"/>
    <cellStyle name="Linked Cell 12 18 2" xfId="23275"/>
    <cellStyle name="Linked Cell 12 19" xfId="23276"/>
    <cellStyle name="Linked Cell 12 19 2" xfId="23277"/>
    <cellStyle name="Linked Cell 12 2" xfId="23278"/>
    <cellStyle name="Linked Cell 12 2 2" xfId="23279"/>
    <cellStyle name="Linked Cell 12 20" xfId="23280"/>
    <cellStyle name="Linked Cell 12 20 2" xfId="23281"/>
    <cellStyle name="Linked Cell 12 21" xfId="23282"/>
    <cellStyle name="Linked Cell 12 21 2" xfId="23283"/>
    <cellStyle name="Linked Cell 12 22" xfId="23284"/>
    <cellStyle name="Linked Cell 12 22 2" xfId="23285"/>
    <cellStyle name="Linked Cell 12 23" xfId="23286"/>
    <cellStyle name="Linked Cell 12 23 2" xfId="23287"/>
    <cellStyle name="Linked Cell 12 24" xfId="23288"/>
    <cellStyle name="Linked Cell 12 24 2" xfId="23289"/>
    <cellStyle name="Linked Cell 12 25" xfId="23290"/>
    <cellStyle name="Linked Cell 12 25 2" xfId="23291"/>
    <cellStyle name="Linked Cell 12 26" xfId="23292"/>
    <cellStyle name="Linked Cell 12 26 2" xfId="23293"/>
    <cellStyle name="Linked Cell 12 27" xfId="23294"/>
    <cellStyle name="Linked Cell 12 27 2" xfId="23295"/>
    <cellStyle name="Linked Cell 12 28" xfId="23296"/>
    <cellStyle name="Linked Cell 12 28 2" xfId="23297"/>
    <cellStyle name="Linked Cell 12 29" xfId="23298"/>
    <cellStyle name="Linked Cell 12 29 2" xfId="23299"/>
    <cellStyle name="Linked Cell 12 3" xfId="23300"/>
    <cellStyle name="Linked Cell 12 3 2" xfId="23301"/>
    <cellStyle name="Linked Cell 12 30" xfId="23302"/>
    <cellStyle name="Linked Cell 12 30 2" xfId="23303"/>
    <cellStyle name="Linked Cell 12 31" xfId="23304"/>
    <cellStyle name="Linked Cell 12 4" xfId="23305"/>
    <cellStyle name="Linked Cell 12 4 2" xfId="23306"/>
    <cellStyle name="Linked Cell 12 5" xfId="23307"/>
    <cellStyle name="Linked Cell 12 5 2" xfId="23308"/>
    <cellStyle name="Linked Cell 12 6" xfId="23309"/>
    <cellStyle name="Linked Cell 12 6 2" xfId="23310"/>
    <cellStyle name="Linked Cell 12 7" xfId="23311"/>
    <cellStyle name="Linked Cell 12 7 2" xfId="23312"/>
    <cellStyle name="Linked Cell 12 8" xfId="23313"/>
    <cellStyle name="Linked Cell 12 8 2" xfId="23314"/>
    <cellStyle name="Linked Cell 12 9" xfId="23315"/>
    <cellStyle name="Linked Cell 12 9 2" xfId="23316"/>
    <cellStyle name="Linked Cell 13" xfId="23317"/>
    <cellStyle name="Linked Cell 13 2" xfId="23318"/>
    <cellStyle name="Linked Cell 14" xfId="23319"/>
    <cellStyle name="Linked Cell 14 2" xfId="23320"/>
    <cellStyle name="Linked Cell 15" xfId="23321"/>
    <cellStyle name="Linked Cell 15 2" xfId="23322"/>
    <cellStyle name="Linked Cell 16" xfId="23323"/>
    <cellStyle name="Linked Cell 17" xfId="23324"/>
    <cellStyle name="Linked Cell 18" xfId="23325"/>
    <cellStyle name="Linked Cell 2" xfId="23326"/>
    <cellStyle name="Linked Cell 2 10" xfId="23327"/>
    <cellStyle name="Linked Cell 2 10 2" xfId="23328"/>
    <cellStyle name="Linked Cell 2 11" xfId="23329"/>
    <cellStyle name="Linked Cell 2 11 2" xfId="23330"/>
    <cellStyle name="Linked Cell 2 12" xfId="23331"/>
    <cellStyle name="Linked Cell 2 2" xfId="23332"/>
    <cellStyle name="Linked Cell 2 2 2" xfId="23333"/>
    <cellStyle name="Linked Cell 2 2 3" xfId="23334"/>
    <cellStyle name="Linked Cell 2 3" xfId="23335"/>
    <cellStyle name="Linked Cell 2 3 2" xfId="23336"/>
    <cellStyle name="Linked Cell 2 3 3" xfId="23337"/>
    <cellStyle name="Linked Cell 2 4" xfId="23338"/>
    <cellStyle name="Linked Cell 2 4 2" xfId="23339"/>
    <cellStyle name="Linked Cell 2 4 3" xfId="23340"/>
    <cellStyle name="Linked Cell 2 5" xfId="23341"/>
    <cellStyle name="Linked Cell 2 5 2" xfId="23342"/>
    <cellStyle name="Linked Cell 2 5 3" xfId="23343"/>
    <cellStyle name="Linked Cell 2 6" xfId="23344"/>
    <cellStyle name="Linked Cell 2 6 2" xfId="23345"/>
    <cellStyle name="Linked Cell 2 6 3" xfId="23346"/>
    <cellStyle name="Linked Cell 2 7" xfId="23347"/>
    <cellStyle name="Linked Cell 2 7 2" xfId="23348"/>
    <cellStyle name="Linked Cell 2 7 3" xfId="23349"/>
    <cellStyle name="Linked Cell 2 8" xfId="23350"/>
    <cellStyle name="Linked Cell 2 8 2" xfId="23351"/>
    <cellStyle name="Linked Cell 2 8 3" xfId="23352"/>
    <cellStyle name="Linked Cell 2 9" xfId="23353"/>
    <cellStyle name="Linked Cell 3" xfId="23354"/>
    <cellStyle name="Linked Cell 3 2" xfId="23355"/>
    <cellStyle name="Linked Cell 3 2 2" xfId="23356"/>
    <cellStyle name="Linked Cell 3 3" xfId="23357"/>
    <cellStyle name="Linked Cell 3 4" xfId="23358"/>
    <cellStyle name="Linked Cell 4" xfId="23359"/>
    <cellStyle name="Linked Cell 4 2" xfId="23360"/>
    <cellStyle name="Linked Cell 4 2 2" xfId="23361"/>
    <cellStyle name="Linked Cell 4 3" xfId="23362"/>
    <cellStyle name="Linked Cell 4 4" xfId="23363"/>
    <cellStyle name="Linked Cell 5" xfId="23364"/>
    <cellStyle name="Linked Cell 5 2" xfId="23365"/>
    <cellStyle name="Linked Cell 5 2 2" xfId="23366"/>
    <cellStyle name="Linked Cell 5 3" xfId="23367"/>
    <cellStyle name="Linked Cell 5 4" xfId="23368"/>
    <cellStyle name="Linked Cell 6" xfId="23369"/>
    <cellStyle name="Linked Cell 6 2" xfId="23370"/>
    <cellStyle name="Linked Cell 6 2 2" xfId="23371"/>
    <cellStyle name="Linked Cell 6 3" xfId="23372"/>
    <cellStyle name="Linked Cell 6 4" xfId="23373"/>
    <cellStyle name="Linked Cell 7" xfId="23374"/>
    <cellStyle name="Linked Cell 7 10" xfId="23375"/>
    <cellStyle name="Linked Cell 7 10 2" xfId="23376"/>
    <cellStyle name="Linked Cell 7 11" xfId="23377"/>
    <cellStyle name="Linked Cell 7 11 2" xfId="23378"/>
    <cellStyle name="Linked Cell 7 12" xfId="23379"/>
    <cellStyle name="Linked Cell 7 13" xfId="23380"/>
    <cellStyle name="Linked Cell 7 2" xfId="23381"/>
    <cellStyle name="Linked Cell 7 2 2" xfId="23382"/>
    <cellStyle name="Linked Cell 7 3" xfId="23383"/>
    <cellStyle name="Linked Cell 7 3 2" xfId="23384"/>
    <cellStyle name="Linked Cell 7 4" xfId="23385"/>
    <cellStyle name="Linked Cell 7 4 2" xfId="23386"/>
    <cellStyle name="Linked Cell 7 5" xfId="23387"/>
    <cellStyle name="Linked Cell 7 5 2" xfId="23388"/>
    <cellStyle name="Linked Cell 7 6" xfId="23389"/>
    <cellStyle name="Linked Cell 7 6 2" xfId="23390"/>
    <cellStyle name="Linked Cell 7 7" xfId="23391"/>
    <cellStyle name="Linked Cell 7 7 2" xfId="23392"/>
    <cellStyle name="Linked Cell 7 8" xfId="23393"/>
    <cellStyle name="Linked Cell 7 8 2" xfId="23394"/>
    <cellStyle name="Linked Cell 7 9" xfId="23395"/>
    <cellStyle name="Linked Cell 7 9 2" xfId="23396"/>
    <cellStyle name="Linked Cell 8" xfId="23397"/>
    <cellStyle name="Linked Cell 8 2" xfId="23398"/>
    <cellStyle name="Linked Cell 8 3" xfId="23399"/>
    <cellStyle name="Linked Cell 9" xfId="23400"/>
    <cellStyle name="Linked Cell 9 2" xfId="23401"/>
    <cellStyle name="Linked Cell 9 3" xfId="23402"/>
    <cellStyle name="Neutral 10" xfId="23403"/>
    <cellStyle name="Neutral 10 2" xfId="23404"/>
    <cellStyle name="Neutral 10 3" xfId="23405"/>
    <cellStyle name="Neutral 11" xfId="23406"/>
    <cellStyle name="Neutral 11 2" xfId="23407"/>
    <cellStyle name="Neutral 11 3" xfId="23408"/>
    <cellStyle name="Neutral 12" xfId="23409"/>
    <cellStyle name="Neutral 12 10" xfId="23410"/>
    <cellStyle name="Neutral 12 10 2" xfId="23411"/>
    <cellStyle name="Neutral 12 11" xfId="23412"/>
    <cellStyle name="Neutral 12 11 2" xfId="23413"/>
    <cellStyle name="Neutral 12 12" xfId="23414"/>
    <cellStyle name="Neutral 12 12 2" xfId="23415"/>
    <cellStyle name="Neutral 12 13" xfId="23416"/>
    <cellStyle name="Neutral 12 13 2" xfId="23417"/>
    <cellStyle name="Neutral 12 14" xfId="23418"/>
    <cellStyle name="Neutral 12 14 2" xfId="23419"/>
    <cellStyle name="Neutral 12 15" xfId="23420"/>
    <cellStyle name="Neutral 12 15 2" xfId="23421"/>
    <cellStyle name="Neutral 12 16" xfId="23422"/>
    <cellStyle name="Neutral 12 16 2" xfId="23423"/>
    <cellStyle name="Neutral 12 17" xfId="23424"/>
    <cellStyle name="Neutral 12 17 2" xfId="23425"/>
    <cellStyle name="Neutral 12 18" xfId="23426"/>
    <cellStyle name="Neutral 12 18 2" xfId="23427"/>
    <cellStyle name="Neutral 12 19" xfId="23428"/>
    <cellStyle name="Neutral 12 19 2" xfId="23429"/>
    <cellStyle name="Neutral 12 2" xfId="23430"/>
    <cellStyle name="Neutral 12 2 2" xfId="23431"/>
    <cellStyle name="Neutral 12 20" xfId="23432"/>
    <cellStyle name="Neutral 12 20 2" xfId="23433"/>
    <cellStyle name="Neutral 12 21" xfId="23434"/>
    <cellStyle name="Neutral 12 21 2" xfId="23435"/>
    <cellStyle name="Neutral 12 22" xfId="23436"/>
    <cellStyle name="Neutral 12 22 2" xfId="23437"/>
    <cellStyle name="Neutral 12 23" xfId="23438"/>
    <cellStyle name="Neutral 12 23 2" xfId="23439"/>
    <cellStyle name="Neutral 12 24" xfId="23440"/>
    <cellStyle name="Neutral 12 24 2" xfId="23441"/>
    <cellStyle name="Neutral 12 25" xfId="23442"/>
    <cellStyle name="Neutral 12 25 2" xfId="23443"/>
    <cellStyle name="Neutral 12 26" xfId="23444"/>
    <cellStyle name="Neutral 12 26 2" xfId="23445"/>
    <cellStyle name="Neutral 12 27" xfId="23446"/>
    <cellStyle name="Neutral 12 27 2" xfId="23447"/>
    <cellStyle name="Neutral 12 28" xfId="23448"/>
    <cellStyle name="Neutral 12 28 2" xfId="23449"/>
    <cellStyle name="Neutral 12 29" xfId="23450"/>
    <cellStyle name="Neutral 12 29 2" xfId="23451"/>
    <cellStyle name="Neutral 12 3" xfId="23452"/>
    <cellStyle name="Neutral 12 3 2" xfId="23453"/>
    <cellStyle name="Neutral 12 30" xfId="23454"/>
    <cellStyle name="Neutral 12 30 2" xfId="23455"/>
    <cellStyle name="Neutral 12 31" xfId="23456"/>
    <cellStyle name="Neutral 12 4" xfId="23457"/>
    <cellStyle name="Neutral 12 4 2" xfId="23458"/>
    <cellStyle name="Neutral 12 5" xfId="23459"/>
    <cellStyle name="Neutral 12 5 2" xfId="23460"/>
    <cellStyle name="Neutral 12 6" xfId="23461"/>
    <cellStyle name="Neutral 12 6 2" xfId="23462"/>
    <cellStyle name="Neutral 12 7" xfId="23463"/>
    <cellStyle name="Neutral 12 7 2" xfId="23464"/>
    <cellStyle name="Neutral 12 8" xfId="23465"/>
    <cellStyle name="Neutral 12 8 2" xfId="23466"/>
    <cellStyle name="Neutral 12 9" xfId="23467"/>
    <cellStyle name="Neutral 12 9 2" xfId="23468"/>
    <cellStyle name="Neutral 13" xfId="23469"/>
    <cellStyle name="Neutral 13 2" xfId="23470"/>
    <cellStyle name="Neutral 14" xfId="23471"/>
    <cellStyle name="Neutral 14 2" xfId="23472"/>
    <cellStyle name="Neutral 15" xfId="23473"/>
    <cellStyle name="Neutral 15 2" xfId="23474"/>
    <cellStyle name="Neutral 16" xfId="23475"/>
    <cellStyle name="Neutral 17" xfId="23476"/>
    <cellStyle name="Neutral 18" xfId="23477"/>
    <cellStyle name="Neutral 2" xfId="23478"/>
    <cellStyle name="Neutral 2 10" xfId="23479"/>
    <cellStyle name="Neutral 2 10 2" xfId="23480"/>
    <cellStyle name="Neutral 2 11" xfId="23481"/>
    <cellStyle name="Neutral 2 11 2" xfId="23482"/>
    <cellStyle name="Neutral 2 12" xfId="23483"/>
    <cellStyle name="Neutral 2 2" xfId="23484"/>
    <cellStyle name="Neutral 2 2 2" xfId="23485"/>
    <cellStyle name="Neutral 2 2 3" xfId="23486"/>
    <cellStyle name="Neutral 2 3" xfId="23487"/>
    <cellStyle name="Neutral 2 3 2" xfId="23488"/>
    <cellStyle name="Neutral 2 3 3" xfId="23489"/>
    <cellStyle name="Neutral 2 4" xfId="23490"/>
    <cellStyle name="Neutral 2 4 2" xfId="23491"/>
    <cellStyle name="Neutral 2 4 3" xfId="23492"/>
    <cellStyle name="Neutral 2 5" xfId="23493"/>
    <cellStyle name="Neutral 2 5 2" xfId="23494"/>
    <cellStyle name="Neutral 2 5 3" xfId="23495"/>
    <cellStyle name="Neutral 2 6" xfId="23496"/>
    <cellStyle name="Neutral 2 6 2" xfId="23497"/>
    <cellStyle name="Neutral 2 6 3" xfId="23498"/>
    <cellStyle name="Neutral 2 7" xfId="23499"/>
    <cellStyle name="Neutral 2 7 2" xfId="23500"/>
    <cellStyle name="Neutral 2 7 3" xfId="23501"/>
    <cellStyle name="Neutral 2 8" xfId="23502"/>
    <cellStyle name="Neutral 2 8 2" xfId="23503"/>
    <cellStyle name="Neutral 2 8 3" xfId="23504"/>
    <cellStyle name="Neutral 2 9" xfId="23505"/>
    <cellStyle name="Neutral 3" xfId="23506"/>
    <cellStyle name="Neutral 3 2" xfId="23507"/>
    <cellStyle name="Neutral 3 2 2" xfId="23508"/>
    <cellStyle name="Neutral 3 3" xfId="23509"/>
    <cellStyle name="Neutral 3 4" xfId="23510"/>
    <cellStyle name="Neutral 4" xfId="23511"/>
    <cellStyle name="Neutral 4 2" xfId="23512"/>
    <cellStyle name="Neutral 4 2 2" xfId="23513"/>
    <cellStyle name="Neutral 4 3" xfId="23514"/>
    <cellStyle name="Neutral 4 4" xfId="23515"/>
    <cellStyle name="Neutral 5" xfId="23516"/>
    <cellStyle name="Neutral 5 2" xfId="23517"/>
    <cellStyle name="Neutral 5 2 2" xfId="23518"/>
    <cellStyle name="Neutral 5 3" xfId="23519"/>
    <cellStyle name="Neutral 5 4" xfId="23520"/>
    <cellStyle name="Neutral 6" xfId="23521"/>
    <cellStyle name="Neutral 6 2" xfId="23522"/>
    <cellStyle name="Neutral 6 2 2" xfId="23523"/>
    <cellStyle name="Neutral 6 3" xfId="23524"/>
    <cellStyle name="Neutral 6 4" xfId="23525"/>
    <cellStyle name="Neutral 7" xfId="23526"/>
    <cellStyle name="Neutral 7 10" xfId="23527"/>
    <cellStyle name="Neutral 7 10 2" xfId="23528"/>
    <cellStyle name="Neutral 7 11" xfId="23529"/>
    <cellStyle name="Neutral 7 11 2" xfId="23530"/>
    <cellStyle name="Neutral 7 12" xfId="23531"/>
    <cellStyle name="Neutral 7 13" xfId="23532"/>
    <cellStyle name="Neutral 7 2" xfId="23533"/>
    <cellStyle name="Neutral 7 2 2" xfId="23534"/>
    <cellStyle name="Neutral 7 3" xfId="23535"/>
    <cellStyle name="Neutral 7 3 2" xfId="23536"/>
    <cellStyle name="Neutral 7 4" xfId="23537"/>
    <cellStyle name="Neutral 7 4 2" xfId="23538"/>
    <cellStyle name="Neutral 7 5" xfId="23539"/>
    <cellStyle name="Neutral 7 5 2" xfId="23540"/>
    <cellStyle name="Neutral 7 6" xfId="23541"/>
    <cellStyle name="Neutral 7 6 2" xfId="23542"/>
    <cellStyle name="Neutral 7 7" xfId="23543"/>
    <cellStyle name="Neutral 7 7 2" xfId="23544"/>
    <cellStyle name="Neutral 7 8" xfId="23545"/>
    <cellStyle name="Neutral 7 8 2" xfId="23546"/>
    <cellStyle name="Neutral 7 9" xfId="23547"/>
    <cellStyle name="Neutral 7 9 2" xfId="23548"/>
    <cellStyle name="Neutral 8" xfId="23549"/>
    <cellStyle name="Neutral 8 2" xfId="23550"/>
    <cellStyle name="Neutral 8 3" xfId="23551"/>
    <cellStyle name="Neutral 9" xfId="23552"/>
    <cellStyle name="Neutral 9 2" xfId="23553"/>
    <cellStyle name="Neutral 9 3" xfId="23554"/>
    <cellStyle name="Normal" xfId="0" builtinId="0"/>
    <cellStyle name="Normal 10" xfId="68"/>
    <cellStyle name="Normal 10 10" xfId="23555"/>
    <cellStyle name="Normal 10 10 2" xfId="23556"/>
    <cellStyle name="Normal 10 11" xfId="23557"/>
    <cellStyle name="Normal 10 11 2" xfId="23558"/>
    <cellStyle name="Normal 10 12" xfId="23559"/>
    <cellStyle name="Normal 10 12 2" xfId="23560"/>
    <cellStyle name="Normal 10 13" xfId="23561"/>
    <cellStyle name="Normal 10 13 2" xfId="23562"/>
    <cellStyle name="Normal 10 14" xfId="23563"/>
    <cellStyle name="Normal 10 14 2" xfId="23564"/>
    <cellStyle name="Normal 10 15" xfId="23565"/>
    <cellStyle name="Normal 10 15 2" xfId="23566"/>
    <cellStyle name="Normal 10 16" xfId="23567"/>
    <cellStyle name="Normal 10 16 2" xfId="23568"/>
    <cellStyle name="Normal 10 17" xfId="23569"/>
    <cellStyle name="Normal 10 17 2" xfId="23570"/>
    <cellStyle name="Normal 10 18" xfId="23571"/>
    <cellStyle name="Normal 10 18 2" xfId="23572"/>
    <cellStyle name="Normal 10 19" xfId="23573"/>
    <cellStyle name="Normal 10 19 2" xfId="23574"/>
    <cellStyle name="Normal 10 2" xfId="23575"/>
    <cellStyle name="Normal 10 2 2" xfId="23576"/>
    <cellStyle name="Normal 10 2 3" xfId="23577"/>
    <cellStyle name="Normal 10 20" xfId="23578"/>
    <cellStyle name="Normal 10 21" xfId="23579"/>
    <cellStyle name="Normal 10 22" xfId="23580"/>
    <cellStyle name="Normal 10 23" xfId="55615"/>
    <cellStyle name="Normal 10 24" xfId="55625"/>
    <cellStyle name="Normal 10 3" xfId="23581"/>
    <cellStyle name="Normal 10 3 2" xfId="23582"/>
    <cellStyle name="Normal 10 4" xfId="23583"/>
    <cellStyle name="Normal 10 4 2" xfId="23584"/>
    <cellStyle name="Normal 10 5" xfId="23585"/>
    <cellStyle name="Normal 10 5 2" xfId="23586"/>
    <cellStyle name="Normal 10 6" xfId="23587"/>
    <cellStyle name="Normal 10 6 2" xfId="23588"/>
    <cellStyle name="Normal 10 7" xfId="23589"/>
    <cellStyle name="Normal 10 7 2" xfId="23590"/>
    <cellStyle name="Normal 10 8" xfId="23591"/>
    <cellStyle name="Normal 10 8 2" xfId="23592"/>
    <cellStyle name="Normal 10 9" xfId="23593"/>
    <cellStyle name="Normal 10 9 2" xfId="23594"/>
    <cellStyle name="Normal 102 2" xfId="55617"/>
    <cellStyle name="Normal 11" xfId="69"/>
    <cellStyle name="Normal 11 2" xfId="23595"/>
    <cellStyle name="Normal 11 2 2" xfId="23596"/>
    <cellStyle name="Normal 11 3" xfId="23597"/>
    <cellStyle name="Normal 12" xfId="70"/>
    <cellStyle name="Normal 12 2" xfId="23598"/>
    <cellStyle name="Normal 12 2 2" xfId="23599"/>
    <cellStyle name="Normal 12 3" xfId="23600"/>
    <cellStyle name="Normal 13" xfId="71"/>
    <cellStyle name="Normal 13 2" xfId="23601"/>
    <cellStyle name="Normal 13 2 2" xfId="23602"/>
    <cellStyle name="Normal 13 3" xfId="23603"/>
    <cellStyle name="Normal 14" xfId="72"/>
    <cellStyle name="Normal 14 2" xfId="23604"/>
    <cellStyle name="Normal 14 2 2" xfId="23605"/>
    <cellStyle name="Normal 14 3" xfId="23606"/>
    <cellStyle name="Normal 14 3 2" xfId="23607"/>
    <cellStyle name="Normal 14 4" xfId="23608"/>
    <cellStyle name="Normal 14 4 2" xfId="23609"/>
    <cellStyle name="Normal 14 5" xfId="23610"/>
    <cellStyle name="Normal 14 5 2" xfId="23611"/>
    <cellStyle name="Normal 14 6" xfId="23612"/>
    <cellStyle name="Normal 14 6 2" xfId="23613"/>
    <cellStyle name="Normal 14 7" xfId="23614"/>
    <cellStyle name="Normal 14 7 2" xfId="23615"/>
    <cellStyle name="Normal 14 8" xfId="23616"/>
    <cellStyle name="Normal 15" xfId="73"/>
    <cellStyle name="Normal 15 2" xfId="23617"/>
    <cellStyle name="Normal 15 2 2" xfId="23618"/>
    <cellStyle name="Normal 15 3" xfId="23619"/>
    <cellStyle name="Normal 15 3 2" xfId="23620"/>
    <cellStyle name="Normal 15 4" xfId="23621"/>
    <cellStyle name="Normal 15 4 2" xfId="23622"/>
    <cellStyle name="Normal 15 5" xfId="23623"/>
    <cellStyle name="Normal 15 5 2" xfId="23624"/>
    <cellStyle name="Normal 15 6" xfId="23625"/>
    <cellStyle name="Normal 15 6 2" xfId="23626"/>
    <cellStyle name="Normal 15 7" xfId="23627"/>
    <cellStyle name="Normal 15 7 2" xfId="23628"/>
    <cellStyle name="Normal 15 8" xfId="23629"/>
    <cellStyle name="Normal 16" xfId="74"/>
    <cellStyle name="Normal 16 2" xfId="23630"/>
    <cellStyle name="Normal 16 2 2" xfId="23631"/>
    <cellStyle name="Normal 16 3" xfId="23632"/>
    <cellStyle name="Normal 17" xfId="75"/>
    <cellStyle name="Normal 17 2" xfId="23633"/>
    <cellStyle name="Normal 17 2 2" xfId="23634"/>
    <cellStyle name="Normal 17 3" xfId="23635"/>
    <cellStyle name="Normal 17 3 2" xfId="23636"/>
    <cellStyle name="Normal 17 4" xfId="23637"/>
    <cellStyle name="Normal 17 4 2" xfId="23638"/>
    <cellStyle name="Normal 17 4 2 2" xfId="23639"/>
    <cellStyle name="Normal 17 4 3" xfId="23640"/>
    <cellStyle name="Normal 17 5" xfId="23641"/>
    <cellStyle name="Normal 17 5 2" xfId="23642"/>
    <cellStyle name="Normal 17 5 2 2" xfId="23643"/>
    <cellStyle name="Normal 17 5 3" xfId="23644"/>
    <cellStyle name="Normal 17 6" xfId="23645"/>
    <cellStyle name="Normal 17 6 2" xfId="23646"/>
    <cellStyle name="Normal 17 6 2 2" xfId="23647"/>
    <cellStyle name="Normal 17 6 3" xfId="23648"/>
    <cellStyle name="Normal 17 7" xfId="23649"/>
    <cellStyle name="Normal 17 7 2" xfId="23650"/>
    <cellStyle name="Normal 17 8" xfId="23651"/>
    <cellStyle name="Normal 18" xfId="76"/>
    <cellStyle name="Normal 18 2" xfId="23652"/>
    <cellStyle name="Normal 18 2 2" xfId="23653"/>
    <cellStyle name="Normal 18 3" xfId="23654"/>
    <cellStyle name="Normal 19" xfId="77"/>
    <cellStyle name="Normal 19 2" xfId="23655"/>
    <cellStyle name="Normal 19 2 2" xfId="23656"/>
    <cellStyle name="Normal 19 3" xfId="23657"/>
    <cellStyle name="Normal 2" xfId="6"/>
    <cellStyle name="Normal 2 10" xfId="79"/>
    <cellStyle name="Normal 2 10 2" xfId="23658"/>
    <cellStyle name="Normal 2 10 3" xfId="23659"/>
    <cellStyle name="Normal 2 10 4" xfId="23660"/>
    <cellStyle name="Normal 2 11" xfId="80"/>
    <cellStyle name="Normal 2 11 2" xfId="23661"/>
    <cellStyle name="Normal 2 11 3" xfId="23662"/>
    <cellStyle name="Normal 2 11 4" xfId="23663"/>
    <cellStyle name="Normal 2 12" xfId="81"/>
    <cellStyle name="Normal 2 12 2" xfId="23664"/>
    <cellStyle name="Normal 2 12 3" xfId="23665"/>
    <cellStyle name="Normal 2 12 4" xfId="23666"/>
    <cellStyle name="Normal 2 13" xfId="82"/>
    <cellStyle name="Normal 2 13 2" xfId="23667"/>
    <cellStyle name="Normal 2 13 3" xfId="23668"/>
    <cellStyle name="Normal 2 13 4" xfId="23669"/>
    <cellStyle name="Normal 2 14" xfId="83"/>
    <cellStyle name="Normal 2 14 2" xfId="23670"/>
    <cellStyle name="Normal 2 14 3" xfId="23671"/>
    <cellStyle name="Normal 2 14 4" xfId="23672"/>
    <cellStyle name="Normal 2 15" xfId="84"/>
    <cellStyle name="Normal 2 15 2" xfId="23673"/>
    <cellStyle name="Normal 2 15 3" xfId="23674"/>
    <cellStyle name="Normal 2 15 4" xfId="23675"/>
    <cellStyle name="Normal 2 16" xfId="85"/>
    <cellStyle name="Normal 2 16 2" xfId="23676"/>
    <cellStyle name="Normal 2 16 3" xfId="23677"/>
    <cellStyle name="Normal 2 16 4" xfId="23678"/>
    <cellStyle name="Normal 2 17" xfId="86"/>
    <cellStyle name="Normal 2 17 2" xfId="23679"/>
    <cellStyle name="Normal 2 17 3" xfId="23680"/>
    <cellStyle name="Normal 2 17 4" xfId="23681"/>
    <cellStyle name="Normal 2 18" xfId="87"/>
    <cellStyle name="Normal 2 18 2" xfId="23682"/>
    <cellStyle name="Normal 2 18 3" xfId="23683"/>
    <cellStyle name="Normal 2 18 4" xfId="23684"/>
    <cellStyle name="Normal 2 19" xfId="88"/>
    <cellStyle name="Normal 2 19 2" xfId="23685"/>
    <cellStyle name="Normal 2 2" xfId="25"/>
    <cellStyle name="Normal 2 2 2" xfId="26"/>
    <cellStyle name="Normal 2 2 2 2" xfId="89"/>
    <cellStyle name="Normal 2 2 2 3" xfId="23686"/>
    <cellStyle name="Normal 2 2 2 4" xfId="23687"/>
    <cellStyle name="Normal 2 2 3" xfId="90"/>
    <cellStyle name="Normal 2 2 3 2" xfId="23688"/>
    <cellStyle name="Normal 2 2 4" xfId="91"/>
    <cellStyle name="Normal 2 2 5" xfId="92"/>
    <cellStyle name="Normal 2 2 6" xfId="23689"/>
    <cellStyle name="Normal 2 2 7" xfId="55614"/>
    <cellStyle name="Normal 2 2 8" xfId="55623"/>
    <cellStyle name="Normal 2 20" xfId="93"/>
    <cellStyle name="Normal 2 20 2" xfId="23690"/>
    <cellStyle name="Normal 2 21" xfId="94"/>
    <cellStyle name="Normal 2 21 2" xfId="23691"/>
    <cellStyle name="Normal 2 22" xfId="95"/>
    <cellStyle name="Normal 2 22 2" xfId="23692"/>
    <cellStyle name="Normal 2 23" xfId="96"/>
    <cellStyle name="Normal 2 23 2" xfId="23693"/>
    <cellStyle name="Normal 2 24" xfId="97"/>
    <cellStyle name="Normal 2 24 2" xfId="23694"/>
    <cellStyle name="Normal 2 25" xfId="98"/>
    <cellStyle name="Normal 2 25 2" xfId="23695"/>
    <cellStyle name="Normal 2 26" xfId="99"/>
    <cellStyle name="Normal 2 26 2" xfId="23696"/>
    <cellStyle name="Normal 2 27" xfId="100"/>
    <cellStyle name="Normal 2 27 2" xfId="23697"/>
    <cellStyle name="Normal 2 28" xfId="101"/>
    <cellStyle name="Normal 2 28 2" xfId="23698"/>
    <cellStyle name="Normal 2 29" xfId="102"/>
    <cellStyle name="Normal 2 29 2" xfId="23699"/>
    <cellStyle name="Normal 2 3" xfId="27"/>
    <cellStyle name="Normal 2 3 2" xfId="103"/>
    <cellStyle name="Normal 2 3 2 2" xfId="23700"/>
    <cellStyle name="Normal 2 3 3" xfId="104"/>
    <cellStyle name="Normal 2 3 3 2" xfId="55583"/>
    <cellStyle name="Normal 2 3 4" xfId="105"/>
    <cellStyle name="Normal 2 3 5" xfId="106"/>
    <cellStyle name="Normal 2 3 6" xfId="107"/>
    <cellStyle name="Normal 2 3 7" xfId="108"/>
    <cellStyle name="Normal 2 3 8" xfId="109"/>
    <cellStyle name="Normal 2 30" xfId="110"/>
    <cellStyle name="Normal 2 30 2" xfId="55576"/>
    <cellStyle name="Normal 2 31" xfId="111"/>
    <cellStyle name="Normal 2 31 10" xfId="23701"/>
    <cellStyle name="Normal 2 31 11" xfId="23702"/>
    <cellStyle name="Normal 2 31 12" xfId="23703"/>
    <cellStyle name="Normal 2 31 13" xfId="23704"/>
    <cellStyle name="Normal 2 31 14" xfId="23705"/>
    <cellStyle name="Normal 2 31 2" xfId="23706"/>
    <cellStyle name="Normal 2 31 2 2" xfId="23707"/>
    <cellStyle name="Normal 2 31 2 3" xfId="23708"/>
    <cellStyle name="Normal 2 31 2 4" xfId="23709"/>
    <cellStyle name="Normal 2 31 2_Circuits" xfId="23710"/>
    <cellStyle name="Normal 2 31 3" xfId="23711"/>
    <cellStyle name="Normal 2 31 4" xfId="23712"/>
    <cellStyle name="Normal 2 31 5" xfId="23713"/>
    <cellStyle name="Normal 2 31 6" xfId="23714"/>
    <cellStyle name="Normal 2 31 7" xfId="23715"/>
    <cellStyle name="Normal 2 31 8" xfId="23716"/>
    <cellStyle name="Normal 2 31 9" xfId="23717"/>
    <cellStyle name="Normal 2 31 9 2" xfId="23718"/>
    <cellStyle name="Normal 2 31 9 3" xfId="23719"/>
    <cellStyle name="Normal 2 31 9 4" xfId="23720"/>
    <cellStyle name="Normal 2 31_Circuits" xfId="23721"/>
    <cellStyle name="Normal 2 32" xfId="112"/>
    <cellStyle name="Normal 2 32 2" xfId="23722"/>
    <cellStyle name="Normal 2 33" xfId="113"/>
    <cellStyle name="Normal 2 34" xfId="78"/>
    <cellStyle name="Normal 2 35" xfId="24"/>
    <cellStyle name="Normal 2 4" xfId="28"/>
    <cellStyle name="Normal 2 4 2" xfId="114"/>
    <cellStyle name="Normal 2 4 2 2" xfId="55584"/>
    <cellStyle name="Normal 2 4 3" xfId="115"/>
    <cellStyle name="Normal 2 4 3 2" xfId="55585"/>
    <cellStyle name="Normal 2 4 4" xfId="116"/>
    <cellStyle name="Normal 2 4 5" xfId="117"/>
    <cellStyle name="Normal 2 5" xfId="29"/>
    <cellStyle name="Normal 2 5 2" xfId="118"/>
    <cellStyle name="Normal 2 5 2 2" xfId="55586"/>
    <cellStyle name="Normal 2 5 3" xfId="119"/>
    <cellStyle name="Normal 2 5 3 2" xfId="55587"/>
    <cellStyle name="Normal 2 5 4" xfId="120"/>
    <cellStyle name="Normal 2 5 5" xfId="121"/>
    <cellStyle name="Normal 2 6" xfId="30"/>
    <cellStyle name="Normal 2 6 2" xfId="122"/>
    <cellStyle name="Normal 2 6 2 2" xfId="55588"/>
    <cellStyle name="Normal 2 6 3" xfId="123"/>
    <cellStyle name="Normal 2 6 3 2" xfId="55589"/>
    <cellStyle name="Normal 2 6 4" xfId="124"/>
    <cellStyle name="Normal 2 6 5" xfId="125"/>
    <cellStyle name="Normal 2 7" xfId="31"/>
    <cellStyle name="Normal 2 7 10" xfId="23723"/>
    <cellStyle name="Normal 2 7 10 2" xfId="23724"/>
    <cellStyle name="Normal 2 7 11" xfId="23725"/>
    <cellStyle name="Normal 2 7 11 2" xfId="23726"/>
    <cellStyle name="Normal 2 7 12" xfId="23727"/>
    <cellStyle name="Normal 2 7 13" xfId="23728"/>
    <cellStyle name="Normal 2 7 14" xfId="23729"/>
    <cellStyle name="Normal 2 7 15" xfId="23730"/>
    <cellStyle name="Normal 2 7 2" xfId="126"/>
    <cellStyle name="Normal 2 7 2 2" xfId="23731"/>
    <cellStyle name="Normal 2 7 2 3" xfId="23732"/>
    <cellStyle name="Normal 2 7 3" xfId="23733"/>
    <cellStyle name="Normal 2 7 3 2" xfId="23734"/>
    <cellStyle name="Normal 2 7 4" xfId="23735"/>
    <cellStyle name="Normal 2 7 4 2" xfId="23736"/>
    <cellStyle name="Normal 2 7 5" xfId="23737"/>
    <cellStyle name="Normal 2 7 5 2" xfId="23738"/>
    <cellStyle name="Normal 2 7 6" xfId="23739"/>
    <cellStyle name="Normal 2 7 6 2" xfId="23740"/>
    <cellStyle name="Normal 2 7 7" xfId="23741"/>
    <cellStyle name="Normal 2 7 7 2" xfId="23742"/>
    <cellStyle name="Normal 2 7 8" xfId="23743"/>
    <cellStyle name="Normal 2 7 8 2" xfId="23744"/>
    <cellStyle name="Normal 2 7 9" xfId="23745"/>
    <cellStyle name="Normal 2 7 9 2" xfId="23746"/>
    <cellStyle name="Normal 2 7_LocalAssetCharging" xfId="23747"/>
    <cellStyle name="Normal 2 8" xfId="127"/>
    <cellStyle name="Normal 2 8 2" xfId="23748"/>
    <cellStyle name="Normal 2 8 3" xfId="23749"/>
    <cellStyle name="Normal 2 8 4" xfId="23750"/>
    <cellStyle name="Normal 2 9" xfId="128"/>
    <cellStyle name="Normal 2 9 2" xfId="23751"/>
    <cellStyle name="Normal 2 9 3" xfId="23752"/>
    <cellStyle name="Normal 2 9 4" xfId="23753"/>
    <cellStyle name="Normal 2_Circuits" xfId="23754"/>
    <cellStyle name="Normal 20" xfId="129"/>
    <cellStyle name="Normal 20 10" xfId="23755"/>
    <cellStyle name="Normal 20 10 2" xfId="23756"/>
    <cellStyle name="Normal 20 11" xfId="23757"/>
    <cellStyle name="Normal 20 11 2" xfId="23758"/>
    <cellStyle name="Normal 20 12" xfId="23759"/>
    <cellStyle name="Normal 20 13" xfId="23760"/>
    <cellStyle name="Normal 20 14" xfId="23761"/>
    <cellStyle name="Normal 20 2" xfId="23762"/>
    <cellStyle name="Normal 20 2 2" xfId="23763"/>
    <cellStyle name="Normal 20 3" xfId="23764"/>
    <cellStyle name="Normal 20 3 2" xfId="23765"/>
    <cellStyle name="Normal 20 4" xfId="23766"/>
    <cellStyle name="Normal 20 4 2" xfId="23767"/>
    <cellStyle name="Normal 20 5" xfId="23768"/>
    <cellStyle name="Normal 20 5 2" xfId="23769"/>
    <cellStyle name="Normal 20 6" xfId="23770"/>
    <cellStyle name="Normal 20 6 2" xfId="23771"/>
    <cellStyle name="Normal 20 7" xfId="23772"/>
    <cellStyle name="Normal 20 7 2" xfId="23773"/>
    <cellStyle name="Normal 20 8" xfId="23774"/>
    <cellStyle name="Normal 20 8 2" xfId="23775"/>
    <cellStyle name="Normal 20 9" xfId="23776"/>
    <cellStyle name="Normal 20 9 2" xfId="23777"/>
    <cellStyle name="Normal 20_LocalAssetCharging" xfId="23778"/>
    <cellStyle name="Normal 21" xfId="130"/>
    <cellStyle name="Normal 21 2" xfId="23779"/>
    <cellStyle name="Normal 21 3" xfId="23780"/>
    <cellStyle name="Normal 21 4" xfId="23781"/>
    <cellStyle name="Normal 21_LocalAssetCharging" xfId="23782"/>
    <cellStyle name="Normal 22" xfId="131"/>
    <cellStyle name="Normal 22 2" xfId="23783"/>
    <cellStyle name="Normal 23" xfId="132"/>
    <cellStyle name="Normal 23 10" xfId="23784"/>
    <cellStyle name="Normal 23 10 2" xfId="23785"/>
    <cellStyle name="Normal 23 11" xfId="23786"/>
    <cellStyle name="Normal 23 2" xfId="23787"/>
    <cellStyle name="Normal 23 2 2" xfId="23788"/>
    <cellStyle name="Normal 23 3" xfId="23789"/>
    <cellStyle name="Normal 23 3 2" xfId="23790"/>
    <cellStyle name="Normal 23 4" xfId="23791"/>
    <cellStyle name="Normal 23 4 2" xfId="23792"/>
    <cellStyle name="Normal 23 5" xfId="23793"/>
    <cellStyle name="Normal 23 5 2" xfId="23794"/>
    <cellStyle name="Normal 23 6" xfId="23795"/>
    <cellStyle name="Normal 23 6 2" xfId="23796"/>
    <cellStyle name="Normal 23 7" xfId="23797"/>
    <cellStyle name="Normal 23 7 2" xfId="23798"/>
    <cellStyle name="Normal 23 8" xfId="23799"/>
    <cellStyle name="Normal 23 8 2" xfId="23800"/>
    <cellStyle name="Normal 23 9" xfId="23801"/>
    <cellStyle name="Normal 23 9 2" xfId="23802"/>
    <cellStyle name="Normal 24" xfId="133"/>
    <cellStyle name="Normal 24 10" xfId="23803"/>
    <cellStyle name="Normal 24 10 2" xfId="23804"/>
    <cellStyle name="Normal 24 11" xfId="23805"/>
    <cellStyle name="Normal 24 2" xfId="23806"/>
    <cellStyle name="Normal 24 2 2" xfId="23807"/>
    <cellStyle name="Normal 24 3" xfId="23808"/>
    <cellStyle name="Normal 24 3 2" xfId="23809"/>
    <cellStyle name="Normal 24 4" xfId="23810"/>
    <cellStyle name="Normal 24 4 2" xfId="23811"/>
    <cellStyle name="Normal 24 5" xfId="23812"/>
    <cellStyle name="Normal 24 5 2" xfId="23813"/>
    <cellStyle name="Normal 24 6" xfId="23814"/>
    <cellStyle name="Normal 24 6 2" xfId="23815"/>
    <cellStyle name="Normal 24 7" xfId="23816"/>
    <cellStyle name="Normal 24 7 2" xfId="23817"/>
    <cellStyle name="Normal 24 8" xfId="23818"/>
    <cellStyle name="Normal 24 8 2" xfId="23819"/>
    <cellStyle name="Normal 24 9" xfId="23820"/>
    <cellStyle name="Normal 24 9 2" xfId="23821"/>
    <cellStyle name="Normal 25" xfId="134"/>
    <cellStyle name="Normal 25 10" xfId="23822"/>
    <cellStyle name="Normal 25 10 2" xfId="23823"/>
    <cellStyle name="Normal 25 11" xfId="23824"/>
    <cellStyle name="Normal 25 2" xfId="23825"/>
    <cellStyle name="Normal 25 2 2" xfId="23826"/>
    <cellStyle name="Normal 25 3" xfId="23827"/>
    <cellStyle name="Normal 25 3 2" xfId="23828"/>
    <cellStyle name="Normal 25 4" xfId="23829"/>
    <cellStyle name="Normal 25 4 2" xfId="23830"/>
    <cellStyle name="Normal 25 5" xfId="23831"/>
    <cellStyle name="Normal 25 5 2" xfId="23832"/>
    <cellStyle name="Normal 25 6" xfId="23833"/>
    <cellStyle name="Normal 25 6 2" xfId="23834"/>
    <cellStyle name="Normal 25 7" xfId="23835"/>
    <cellStyle name="Normal 25 7 2" xfId="23836"/>
    <cellStyle name="Normal 25 8" xfId="23837"/>
    <cellStyle name="Normal 25 8 2" xfId="23838"/>
    <cellStyle name="Normal 25 9" xfId="23839"/>
    <cellStyle name="Normal 25 9 2" xfId="23840"/>
    <cellStyle name="Normal 26" xfId="135"/>
    <cellStyle name="Normal 26 10" xfId="23841"/>
    <cellStyle name="Normal 26 10 2" xfId="23842"/>
    <cellStyle name="Normal 26 11" xfId="23843"/>
    <cellStyle name="Normal 26 2" xfId="23844"/>
    <cellStyle name="Normal 26 2 2" xfId="23845"/>
    <cellStyle name="Normal 26 3" xfId="23846"/>
    <cellStyle name="Normal 26 3 2" xfId="23847"/>
    <cellStyle name="Normal 26 4" xfId="23848"/>
    <cellStyle name="Normal 26 4 2" xfId="23849"/>
    <cellStyle name="Normal 26 5" xfId="23850"/>
    <cellStyle name="Normal 26 5 2" xfId="23851"/>
    <cellStyle name="Normal 26 6" xfId="23852"/>
    <cellStyle name="Normal 26 6 2" xfId="23853"/>
    <cellStyle name="Normal 26 7" xfId="23854"/>
    <cellStyle name="Normal 26 7 2" xfId="23855"/>
    <cellStyle name="Normal 26 8" xfId="23856"/>
    <cellStyle name="Normal 26 8 2" xfId="23857"/>
    <cellStyle name="Normal 26 9" xfId="23858"/>
    <cellStyle name="Normal 26 9 2" xfId="23859"/>
    <cellStyle name="Normal 27" xfId="230"/>
    <cellStyle name="Normal 27 10" xfId="23860"/>
    <cellStyle name="Normal 27 10 2" xfId="23861"/>
    <cellStyle name="Normal 27 11" xfId="23862"/>
    <cellStyle name="Normal 27 2" xfId="23863"/>
    <cellStyle name="Normal 27 2 2" xfId="23864"/>
    <cellStyle name="Normal 27 3" xfId="23865"/>
    <cellStyle name="Normal 27 3 2" xfId="23866"/>
    <cellStyle name="Normal 27 4" xfId="23867"/>
    <cellStyle name="Normal 27 4 2" xfId="23868"/>
    <cellStyle name="Normal 27 5" xfId="23869"/>
    <cellStyle name="Normal 27 5 2" xfId="23870"/>
    <cellStyle name="Normal 27 6" xfId="23871"/>
    <cellStyle name="Normal 27 6 2" xfId="23872"/>
    <cellStyle name="Normal 27 7" xfId="23873"/>
    <cellStyle name="Normal 27 7 2" xfId="23874"/>
    <cellStyle name="Normal 27 8" xfId="23875"/>
    <cellStyle name="Normal 27 8 2" xfId="23876"/>
    <cellStyle name="Normal 27 9" xfId="23877"/>
    <cellStyle name="Normal 27 9 2" xfId="23878"/>
    <cellStyle name="Normal 28" xfId="23879"/>
    <cellStyle name="Normal 28 10" xfId="23880"/>
    <cellStyle name="Normal 28 10 2" xfId="23881"/>
    <cellStyle name="Normal 28 11" xfId="23882"/>
    <cellStyle name="Normal 28 2" xfId="23883"/>
    <cellStyle name="Normal 28 2 2" xfId="23884"/>
    <cellStyle name="Normal 28 3" xfId="23885"/>
    <cellStyle name="Normal 28 3 2" xfId="23886"/>
    <cellStyle name="Normal 28 4" xfId="23887"/>
    <cellStyle name="Normal 28 4 2" xfId="23888"/>
    <cellStyle name="Normal 28 5" xfId="23889"/>
    <cellStyle name="Normal 28 5 2" xfId="23890"/>
    <cellStyle name="Normal 28 6" xfId="23891"/>
    <cellStyle name="Normal 28 6 2" xfId="23892"/>
    <cellStyle name="Normal 28 7" xfId="23893"/>
    <cellStyle name="Normal 28 7 2" xfId="23894"/>
    <cellStyle name="Normal 28 8" xfId="23895"/>
    <cellStyle name="Normal 28 8 2" xfId="23896"/>
    <cellStyle name="Normal 28 9" xfId="23897"/>
    <cellStyle name="Normal 28 9 2" xfId="23898"/>
    <cellStyle name="Normal 29" xfId="23899"/>
    <cellStyle name="Normal 29 2" xfId="23900"/>
    <cellStyle name="Normal 29 3" xfId="23901"/>
    <cellStyle name="Normal 29 3 2" xfId="23902"/>
    <cellStyle name="Normal 3" xfId="7"/>
    <cellStyle name="Normal 3 10" xfId="136"/>
    <cellStyle name="Normal 3 10 2" xfId="23903"/>
    <cellStyle name="Normal 3 10 2 2" xfId="23904"/>
    <cellStyle name="Normal 3 10 3" xfId="23905"/>
    <cellStyle name="Normal 3 10 4" xfId="23906"/>
    <cellStyle name="Normal 3 11" xfId="137"/>
    <cellStyle name="Normal 3 11 2" xfId="23907"/>
    <cellStyle name="Normal 3 11 2 2" xfId="23908"/>
    <cellStyle name="Normal 3 11 3" xfId="23909"/>
    <cellStyle name="Normal 3 12" xfId="138"/>
    <cellStyle name="Normal 3 12 2" xfId="23910"/>
    <cellStyle name="Normal 3 12 2 2" xfId="23911"/>
    <cellStyle name="Normal 3 12 3" xfId="23912"/>
    <cellStyle name="Normal 3 13" xfId="139"/>
    <cellStyle name="Normal 3 13 2" xfId="23913"/>
    <cellStyle name="Normal 3 13 2 2" xfId="23914"/>
    <cellStyle name="Normal 3 13 3" xfId="23915"/>
    <cellStyle name="Normal 3 14" xfId="140"/>
    <cellStyle name="Normal 3 14 2" xfId="23916"/>
    <cellStyle name="Normal 3 14 2 2" xfId="23917"/>
    <cellStyle name="Normal 3 14 3" xfId="23918"/>
    <cellStyle name="Normal 3 15" xfId="141"/>
    <cellStyle name="Normal 3 15 2" xfId="23919"/>
    <cellStyle name="Normal 3 15 2 2" xfId="23920"/>
    <cellStyle name="Normal 3 15 3" xfId="23921"/>
    <cellStyle name="Normal 3 16" xfId="142"/>
    <cellStyle name="Normal 3 16 2" xfId="23922"/>
    <cellStyle name="Normal 3 16 2 2" xfId="23923"/>
    <cellStyle name="Normal 3 16 3" xfId="23924"/>
    <cellStyle name="Normal 3 17" xfId="143"/>
    <cellStyle name="Normal 3 17 2" xfId="23925"/>
    <cellStyle name="Normal 3 17 2 2" xfId="23926"/>
    <cellStyle name="Normal 3 17 3" xfId="23927"/>
    <cellStyle name="Normal 3 18" xfId="144"/>
    <cellStyle name="Normal 3 18 2" xfId="23928"/>
    <cellStyle name="Normal 3 18 2 2" xfId="23929"/>
    <cellStyle name="Normal 3 18 3" xfId="23930"/>
    <cellStyle name="Normal 3 19" xfId="145"/>
    <cellStyle name="Normal 3 19 2" xfId="23931"/>
    <cellStyle name="Normal 3 19 2 2" xfId="23932"/>
    <cellStyle name="Normal 3 19 3" xfId="23933"/>
    <cellStyle name="Normal 3 2" xfId="33"/>
    <cellStyle name="Normal 3 2 10" xfId="23934"/>
    <cellStyle name="Normal 3 2 10 2" xfId="23935"/>
    <cellStyle name="Normal 3 2 11" xfId="23936"/>
    <cellStyle name="Normal 3 2 11 2" xfId="23937"/>
    <cellStyle name="Normal 3 2 12" xfId="23938"/>
    <cellStyle name="Normal 3 2 12 2" xfId="23939"/>
    <cellStyle name="Normal 3 2 13" xfId="23940"/>
    <cellStyle name="Normal 3 2 13 2" xfId="23941"/>
    <cellStyle name="Normal 3 2 14" xfId="23942"/>
    <cellStyle name="Normal 3 2 14 2" xfId="23943"/>
    <cellStyle name="Normal 3 2 15" xfId="23944"/>
    <cellStyle name="Normal 3 2 15 2" xfId="23945"/>
    <cellStyle name="Normal 3 2 16" xfId="23946"/>
    <cellStyle name="Normal 3 2 16 2" xfId="23947"/>
    <cellStyle name="Normal 3 2 17" xfId="23948"/>
    <cellStyle name="Normal 3 2 17 2" xfId="23949"/>
    <cellStyle name="Normal 3 2 18" xfId="23950"/>
    <cellStyle name="Normal 3 2 18 2" xfId="23951"/>
    <cellStyle name="Normal 3 2 19" xfId="23952"/>
    <cellStyle name="Normal 3 2 19 2" xfId="23953"/>
    <cellStyle name="Normal 3 2 2" xfId="146"/>
    <cellStyle name="Normal 3 2 2 2" xfId="147"/>
    <cellStyle name="Normal 3 2 2 2 2" xfId="23954"/>
    <cellStyle name="Normal 3 2 2 2 3" xfId="23955"/>
    <cellStyle name="Normal 3 2 2 3" xfId="148"/>
    <cellStyle name="Normal 3 2 2 3 2" xfId="23956"/>
    <cellStyle name="Normal 3 2 2 4" xfId="149"/>
    <cellStyle name="Normal 3 2 2 4 2" xfId="23957"/>
    <cellStyle name="Normal 3 2 2 5" xfId="150"/>
    <cellStyle name="Normal 3 2 2 5 2" xfId="55590"/>
    <cellStyle name="Normal 3 2 2 6" xfId="151"/>
    <cellStyle name="Normal 3 2 2 6 2" xfId="55591"/>
    <cellStyle name="Normal 3 2 20" xfId="23958"/>
    <cellStyle name="Normal 3 2 20 2" xfId="23959"/>
    <cellStyle name="Normal 3 2 21" xfId="23960"/>
    <cellStyle name="Normal 3 2 21 2" xfId="23961"/>
    <cellStyle name="Normal 3 2 22" xfId="23962"/>
    <cellStyle name="Normal 3 2 22 2" xfId="23963"/>
    <cellStyle name="Normal 3 2 23" xfId="23964"/>
    <cellStyle name="Normal 3 2 23 2" xfId="23965"/>
    <cellStyle name="Normal 3 2 24" xfId="23966"/>
    <cellStyle name="Normal 3 2 24 2" xfId="23967"/>
    <cellStyle name="Normal 3 2 25" xfId="23968"/>
    <cellStyle name="Normal 3 2 26" xfId="23969"/>
    <cellStyle name="Normal 3 2 27" xfId="23970"/>
    <cellStyle name="Normal 3 2 28" xfId="23971"/>
    <cellStyle name="Normal 3 2 3" xfId="152"/>
    <cellStyle name="Normal 3 2 3 2" xfId="23972"/>
    <cellStyle name="Normal 3 2 3 3" xfId="23973"/>
    <cellStyle name="Normal 3 2 3 3 2" xfId="23974"/>
    <cellStyle name="Normal 3 2 3 4" xfId="23975"/>
    <cellStyle name="Normal 3 2 4" xfId="153"/>
    <cellStyle name="Normal 3 2 4 2" xfId="23976"/>
    <cellStyle name="Normal 3 2 4 3" xfId="23977"/>
    <cellStyle name="Normal 3 2 5" xfId="154"/>
    <cellStyle name="Normal 3 2 5 2" xfId="23978"/>
    <cellStyle name="Normal 3 2 5 3" xfId="23979"/>
    <cellStyle name="Normal 3 2 6" xfId="155"/>
    <cellStyle name="Normal 3 2 6 2" xfId="23980"/>
    <cellStyle name="Normal 3 2 6 3" xfId="23981"/>
    <cellStyle name="Normal 3 2 7" xfId="156"/>
    <cellStyle name="Normal 3 2 7 2" xfId="23982"/>
    <cellStyle name="Normal 3 2 7 3" xfId="23983"/>
    <cellStyle name="Normal 3 2 8" xfId="157"/>
    <cellStyle name="Normal 3 2 8 2" xfId="23984"/>
    <cellStyle name="Normal 3 2 9" xfId="158"/>
    <cellStyle name="Normal 3 2 9 2" xfId="23985"/>
    <cellStyle name="Normal 3 2_LocalAssetCharging" xfId="23986"/>
    <cellStyle name="Normal 3 20" xfId="159"/>
    <cellStyle name="Normal 3 20 2" xfId="23987"/>
    <cellStyle name="Normal 3 20 2 2" xfId="23988"/>
    <cellStyle name="Normal 3 20 3" xfId="23989"/>
    <cellStyle name="Normal 3 21" xfId="160"/>
    <cellStyle name="Normal 3 21 2" xfId="23990"/>
    <cellStyle name="Normal 3 21 2 2" xfId="23991"/>
    <cellStyle name="Normal 3 21 3" xfId="23992"/>
    <cellStyle name="Normal 3 22" xfId="161"/>
    <cellStyle name="Normal 3 22 2" xfId="23993"/>
    <cellStyle name="Normal 3 22 2 2" xfId="23994"/>
    <cellStyle name="Normal 3 22 3" xfId="23995"/>
    <cellStyle name="Normal 3 23" xfId="162"/>
    <cellStyle name="Normal 3 24" xfId="163"/>
    <cellStyle name="Normal 3 24 2" xfId="23996"/>
    <cellStyle name="Normal 3 25" xfId="164"/>
    <cellStyle name="Normal 3 26" xfId="165"/>
    <cellStyle name="Normal 3 27" xfId="166"/>
    <cellStyle name="Normal 3 28" xfId="167"/>
    <cellStyle name="Normal 3 29" xfId="168"/>
    <cellStyle name="Normal 3 3" xfId="169"/>
    <cellStyle name="Normal 3 3 2" xfId="23997"/>
    <cellStyle name="Normal 3 3 2 2" xfId="23998"/>
    <cellStyle name="Normal 3 3 2 2 2" xfId="23999"/>
    <cellStyle name="Normal 3 3 2 2 3" xfId="24000"/>
    <cellStyle name="Normal 3 3 2 3" xfId="24001"/>
    <cellStyle name="Normal 3 3 2 3 2" xfId="24002"/>
    <cellStyle name="Normal 3 3 2 4" xfId="24003"/>
    <cellStyle name="Normal 3 3 2 4 2" xfId="24004"/>
    <cellStyle name="Normal 3 3 2 5" xfId="24005"/>
    <cellStyle name="Normal 3 3 2 6" xfId="24006"/>
    <cellStyle name="Normal 3 3 3" xfId="24007"/>
    <cellStyle name="Normal 3 3 3 2" xfId="24008"/>
    <cellStyle name="Normal 3 3 3 3" xfId="24009"/>
    <cellStyle name="Normal 3 3 3 4" xfId="24010"/>
    <cellStyle name="Normal 3 3 4" xfId="24011"/>
    <cellStyle name="Normal 3 3 4 2" xfId="24012"/>
    <cellStyle name="Normal 3 3 5" xfId="24013"/>
    <cellStyle name="Normal 3 3 5 2" xfId="24014"/>
    <cellStyle name="Normal 3 3 6" xfId="24015"/>
    <cellStyle name="Normal 3 3 7" xfId="24016"/>
    <cellStyle name="Normal 3 3_LocalAssetCharging" xfId="24017"/>
    <cellStyle name="Normal 3 30" xfId="170"/>
    <cellStyle name="Normal 3 31" xfId="171"/>
    <cellStyle name="Normal 3 32" xfId="172"/>
    <cellStyle name="Normal 3 33" xfId="173"/>
    <cellStyle name="Normal 3 34" xfId="174"/>
    <cellStyle name="Normal 3 35" xfId="175"/>
    <cellStyle name="Normal 3 36" xfId="32"/>
    <cellStyle name="Normal 3 4" xfId="176"/>
    <cellStyle name="Normal 3 4 10" xfId="24018"/>
    <cellStyle name="Normal 3 4 10 2" xfId="24019"/>
    <cellStyle name="Normal 3 4 11" xfId="24020"/>
    <cellStyle name="Normal 3 4 11 2" xfId="24021"/>
    <cellStyle name="Normal 3 4 12" xfId="24022"/>
    <cellStyle name="Normal 3 4 12 2" xfId="24023"/>
    <cellStyle name="Normal 3 4 13" xfId="24024"/>
    <cellStyle name="Normal 3 4 13 2" xfId="24025"/>
    <cellStyle name="Normal 3 4 14" xfId="24026"/>
    <cellStyle name="Normal 3 4 14 2" xfId="24027"/>
    <cellStyle name="Normal 3 4 15" xfId="24028"/>
    <cellStyle name="Normal 3 4 15 2" xfId="24029"/>
    <cellStyle name="Normal 3 4 16" xfId="24030"/>
    <cellStyle name="Normal 3 4 16 2" xfId="24031"/>
    <cellStyle name="Normal 3 4 17" xfId="24032"/>
    <cellStyle name="Normal 3 4 17 2" xfId="24033"/>
    <cellStyle name="Normal 3 4 18" xfId="24034"/>
    <cellStyle name="Normal 3 4 18 2" xfId="24035"/>
    <cellStyle name="Normal 3 4 19" xfId="24036"/>
    <cellStyle name="Normal 3 4 19 2" xfId="24037"/>
    <cellStyle name="Normal 3 4 2" xfId="24038"/>
    <cellStyle name="Normal 3 4 2 2" xfId="24039"/>
    <cellStyle name="Normal 3 4 2 2 2" xfId="24040"/>
    <cellStyle name="Normal 3 4 2 3" xfId="24041"/>
    <cellStyle name="Normal 3 4 20" xfId="24042"/>
    <cellStyle name="Normal 3 4 20 2" xfId="24043"/>
    <cellStyle name="Normal 3 4 21" xfId="24044"/>
    <cellStyle name="Normal 3 4 22" xfId="24045"/>
    <cellStyle name="Normal 3 4 22 2" xfId="24046"/>
    <cellStyle name="Normal 3 4 23" xfId="24047"/>
    <cellStyle name="Normal 3 4 24" xfId="24048"/>
    <cellStyle name="Normal 3 4 3" xfId="24049"/>
    <cellStyle name="Normal 3 4 3 2" xfId="24050"/>
    <cellStyle name="Normal 3 4 3 3" xfId="24051"/>
    <cellStyle name="Normal 3 4 4" xfId="24052"/>
    <cellStyle name="Normal 3 4 4 2" xfId="24053"/>
    <cellStyle name="Normal 3 4 4 3" xfId="24054"/>
    <cellStyle name="Normal 3 4 5" xfId="24055"/>
    <cellStyle name="Normal 3 4 5 2" xfId="24056"/>
    <cellStyle name="Normal 3 4 5 3" xfId="24057"/>
    <cellStyle name="Normal 3 4 6" xfId="24058"/>
    <cellStyle name="Normal 3 4 6 2" xfId="24059"/>
    <cellStyle name="Normal 3 4 7" xfId="24060"/>
    <cellStyle name="Normal 3 4 7 2" xfId="24061"/>
    <cellStyle name="Normal 3 4 7 3" xfId="24062"/>
    <cellStyle name="Normal 3 4 8" xfId="24063"/>
    <cellStyle name="Normal 3 4 8 2" xfId="24064"/>
    <cellStyle name="Normal 3 4 8 3" xfId="24065"/>
    <cellStyle name="Normal 3 4 9" xfId="24066"/>
    <cellStyle name="Normal 3 4 9 2" xfId="24067"/>
    <cellStyle name="Normal 3 5" xfId="177"/>
    <cellStyle name="Normal 3 5 2" xfId="24068"/>
    <cellStyle name="Normal 3 5 3" xfId="24069"/>
    <cellStyle name="Normal 3 5 3 2" xfId="24070"/>
    <cellStyle name="Normal 3 5 3 3" xfId="24071"/>
    <cellStyle name="Normal 3 5 4" xfId="24072"/>
    <cellStyle name="Normal 3 5 5" xfId="24073"/>
    <cellStyle name="Normal 3 6" xfId="178"/>
    <cellStyle name="Normal 3 6 2" xfId="24074"/>
    <cellStyle name="Normal 3 6 2 2" xfId="24075"/>
    <cellStyle name="Normal 3 6 2 3" xfId="24076"/>
    <cellStyle name="Normal 3 6 3" xfId="24077"/>
    <cellStyle name="Normal 3 6 3 2" xfId="24078"/>
    <cellStyle name="Normal 3 6 4" xfId="24079"/>
    <cellStyle name="Normal 3 6 5" xfId="24080"/>
    <cellStyle name="Normal 3 7" xfId="179"/>
    <cellStyle name="Normal 3 7 2" xfId="24081"/>
    <cellStyle name="Normal 3 7 2 2" xfId="24082"/>
    <cellStyle name="Normal 3 7 2 3" xfId="24083"/>
    <cellStyle name="Normal 3 7 3" xfId="24084"/>
    <cellStyle name="Normal 3 7 3 2" xfId="24085"/>
    <cellStyle name="Normal 3 7 3 3" xfId="24086"/>
    <cellStyle name="Normal 3 7 4" xfId="24087"/>
    <cellStyle name="Normal 3 7 5" xfId="24088"/>
    <cellStyle name="Normal 3 7 6" xfId="24089"/>
    <cellStyle name="Normal 3 8" xfId="180"/>
    <cellStyle name="Normal 3 8 2" xfId="24090"/>
    <cellStyle name="Normal 3 8 2 2" xfId="24091"/>
    <cellStyle name="Normal 3 8 3" xfId="24092"/>
    <cellStyle name="Normal 3 8 4" xfId="24093"/>
    <cellStyle name="Normal 3 9" xfId="181"/>
    <cellStyle name="Normal 3 9 2" xfId="24094"/>
    <cellStyle name="Normal 3 9 2 2" xfId="24095"/>
    <cellStyle name="Normal 3 9 3" xfId="24096"/>
    <cellStyle name="Normal 3 9 4" xfId="24097"/>
    <cellStyle name="Normal 3_Circuits" xfId="24098"/>
    <cellStyle name="Normal 30" xfId="24099"/>
    <cellStyle name="Normal 30 2" xfId="24100"/>
    <cellStyle name="Normal 31" xfId="24101"/>
    <cellStyle name="Normal 31 2" xfId="24102"/>
    <cellStyle name="Normal 32" xfId="24103"/>
    <cellStyle name="Normal 32 2" xfId="24104"/>
    <cellStyle name="Normal 33" xfId="24105"/>
    <cellStyle name="Normal 34" xfId="24106"/>
    <cellStyle name="Normal 35" xfId="24107"/>
    <cellStyle name="Normal 36" xfId="24108"/>
    <cellStyle name="Normal 37" xfId="24109"/>
    <cellStyle name="Normal 38" xfId="24110"/>
    <cellStyle name="Normal 39" xfId="24111"/>
    <cellStyle name="Normal 39 10" xfId="24112"/>
    <cellStyle name="Normal 39 11" xfId="24113"/>
    <cellStyle name="Normal 39 12" xfId="24114"/>
    <cellStyle name="Normal 39 13" xfId="24115"/>
    <cellStyle name="Normal 39 14" xfId="24116"/>
    <cellStyle name="Normal 39 2" xfId="24117"/>
    <cellStyle name="Normal 39 2 2" xfId="24118"/>
    <cellStyle name="Normal 39 2 3" xfId="24119"/>
    <cellStyle name="Normal 39 2 4" xfId="24120"/>
    <cellStyle name="Normal 39 2_Circuits" xfId="24121"/>
    <cellStyle name="Normal 39 3" xfId="24122"/>
    <cellStyle name="Normal 39 4" xfId="24123"/>
    <cellStyle name="Normal 39 5" xfId="24124"/>
    <cellStyle name="Normal 39 6" xfId="24125"/>
    <cellStyle name="Normal 39 7" xfId="24126"/>
    <cellStyle name="Normal 39 8" xfId="24127"/>
    <cellStyle name="Normal 39 9" xfId="24128"/>
    <cellStyle name="Normal 39 9 2" xfId="24129"/>
    <cellStyle name="Normal 39 9 3" xfId="24130"/>
    <cellStyle name="Normal 39 9 4" xfId="24131"/>
    <cellStyle name="Normal 39_Circuits" xfId="24132"/>
    <cellStyle name="Normal 4" xfId="34"/>
    <cellStyle name="Normal 4 2" xfId="35"/>
    <cellStyle name="Normal 4 2 2" xfId="182"/>
    <cellStyle name="Normal 4 2 2 2" xfId="24133"/>
    <cellStyle name="Normal 4 2 2 2 2" xfId="24134"/>
    <cellStyle name="Normal 4 2 2 3" xfId="24135"/>
    <cellStyle name="Normal 4 2 3" xfId="24136"/>
    <cellStyle name="Normal 4 2 3 2" xfId="24137"/>
    <cellStyle name="Normal 4 2 4" xfId="24138"/>
    <cellStyle name="Normal 4 2 4 2" xfId="24139"/>
    <cellStyle name="Normal 4 2 5" xfId="24140"/>
    <cellStyle name="Normal 4 2 6" xfId="24141"/>
    <cellStyle name="Normal 4 2 7" xfId="24142"/>
    <cellStyle name="Normal 4 3" xfId="183"/>
    <cellStyle name="Normal 4 3 2" xfId="24143"/>
    <cellStyle name="Normal 4 4" xfId="184"/>
    <cellStyle name="Normal 4 4 2" xfId="24144"/>
    <cellStyle name="Normal 4 5" xfId="185"/>
    <cellStyle name="Normal 4 5 2" xfId="24145"/>
    <cellStyle name="Normal 4 6" xfId="186"/>
    <cellStyle name="Normal 4 6 2" xfId="24146"/>
    <cellStyle name="Normal 4 7" xfId="187"/>
    <cellStyle name="Normal 4 7 2" xfId="24147"/>
    <cellStyle name="Normal 4 8" xfId="24148"/>
    <cellStyle name="Normal 4 9" xfId="55545"/>
    <cellStyle name="Normal 40" xfId="24149"/>
    <cellStyle name="Normal 41" xfId="24150"/>
    <cellStyle name="Normal 42" xfId="24151"/>
    <cellStyle name="Normal 43" xfId="24152"/>
    <cellStyle name="Normal 43 2" xfId="24153"/>
    <cellStyle name="Normal 44" xfId="24154"/>
    <cellStyle name="Normal 44 2" xfId="24155"/>
    <cellStyle name="Normal 45" xfId="24156"/>
    <cellStyle name="Normal 45 2" xfId="24157"/>
    <cellStyle name="Normal 46" xfId="24158"/>
    <cellStyle name="Normal 46 2" xfId="24159"/>
    <cellStyle name="Normal 46 2 2" xfId="24160"/>
    <cellStyle name="Normal 46 3" xfId="24161"/>
    <cellStyle name="Normal 46 3 2" xfId="24162"/>
    <cellStyle name="Normal 46 4" xfId="24163"/>
    <cellStyle name="Normal 47" xfId="24164"/>
    <cellStyle name="Normal 48" xfId="24165"/>
    <cellStyle name="Normal 49" xfId="55547"/>
    <cellStyle name="Normal 5" xfId="44"/>
    <cellStyle name="Normal 5 2" xfId="36"/>
    <cellStyle name="Normal 5 2 2" xfId="24166"/>
    <cellStyle name="Normal 5 2 2 2" xfId="24167"/>
    <cellStyle name="Normal 5 2 2 2 2" xfId="24168"/>
    <cellStyle name="Normal 5 2 2 3" xfId="24169"/>
    <cellStyle name="Normal 5 2 3" xfId="24170"/>
    <cellStyle name="Normal 5 2 3 2" xfId="24171"/>
    <cellStyle name="Normal 5 2 4" xfId="24172"/>
    <cellStyle name="Normal 5 2 5" xfId="24173"/>
    <cellStyle name="Normal 5 3" xfId="37"/>
    <cellStyle name="Normal 5 3 2" xfId="24174"/>
    <cellStyle name="Normal 5 3 3" xfId="24175"/>
    <cellStyle name="Normal 5 3 4" xfId="24176"/>
    <cellStyle name="Normal 5 4" xfId="38"/>
    <cellStyle name="Normal 5 4 2" xfId="24177"/>
    <cellStyle name="Normal 5 4 3" xfId="24178"/>
    <cellStyle name="Normal 5 4 4" xfId="24179"/>
    <cellStyle name="Normal 5 5" xfId="39"/>
    <cellStyle name="Normal 5 5 2" xfId="24180"/>
    <cellStyle name="Normal 5 5 3" xfId="24181"/>
    <cellStyle name="Normal 5 5 4" xfId="24182"/>
    <cellStyle name="Normal 5 6" xfId="188"/>
    <cellStyle name="Normal 5 6 2" xfId="24183"/>
    <cellStyle name="Normal 5 6 3" xfId="24184"/>
    <cellStyle name="Normal 5 7" xfId="24185"/>
    <cellStyle name="Normal 5 7 2" xfId="24186"/>
    <cellStyle name="Normal 5 8" xfId="24187"/>
    <cellStyle name="Normal 50" xfId="55596"/>
    <cellStyle name="Normal 51" xfId="55609"/>
    <cellStyle name="Normal 52" xfId="55612"/>
    <cellStyle name="Normal 53" xfId="55618"/>
    <cellStyle name="Normal 54" xfId="55620"/>
    <cellStyle name="Normal 55" xfId="55621"/>
    <cellStyle name="Normal 56" xfId="9"/>
    <cellStyle name="Normal 6" xfId="189"/>
    <cellStyle name="Normal 6 10" xfId="24188"/>
    <cellStyle name="Normal 6 2" xfId="40"/>
    <cellStyle name="Normal 6 2 10" xfId="24189"/>
    <cellStyle name="Normal 6 2 10 2" xfId="24190"/>
    <cellStyle name="Normal 6 2 11" xfId="24191"/>
    <cellStyle name="Normal 6 2 11 2" xfId="24192"/>
    <cellStyle name="Normal 6 2 12" xfId="24193"/>
    <cellStyle name="Normal 6 2 12 2" xfId="24194"/>
    <cellStyle name="Normal 6 2 13" xfId="24195"/>
    <cellStyle name="Normal 6 2 13 2" xfId="24196"/>
    <cellStyle name="Normal 6 2 14" xfId="24197"/>
    <cellStyle name="Normal 6 2 14 2" xfId="24198"/>
    <cellStyle name="Normal 6 2 15" xfId="24199"/>
    <cellStyle name="Normal 6 2 15 2" xfId="24200"/>
    <cellStyle name="Normal 6 2 16" xfId="24201"/>
    <cellStyle name="Normal 6 2 16 2" xfId="24202"/>
    <cellStyle name="Normal 6 2 17" xfId="24203"/>
    <cellStyle name="Normal 6 2 17 2" xfId="24204"/>
    <cellStyle name="Normal 6 2 18" xfId="24205"/>
    <cellStyle name="Normal 6 2 18 2" xfId="24206"/>
    <cellStyle name="Normal 6 2 19" xfId="24207"/>
    <cellStyle name="Normal 6 2 19 2" xfId="24208"/>
    <cellStyle name="Normal 6 2 2" xfId="24209"/>
    <cellStyle name="Normal 6 2 2 2" xfId="24210"/>
    <cellStyle name="Normal 6 2 2 2 2" xfId="24211"/>
    <cellStyle name="Normal 6 2 2 3" xfId="24212"/>
    <cellStyle name="Normal 6 2 20" xfId="24213"/>
    <cellStyle name="Normal 6 2 21" xfId="24214"/>
    <cellStyle name="Normal 6 2 22" xfId="24215"/>
    <cellStyle name="Normal 6 2 23" xfId="24216"/>
    <cellStyle name="Normal 6 2 3" xfId="24217"/>
    <cellStyle name="Normal 6 2 3 2" xfId="24218"/>
    <cellStyle name="Normal 6 2 4" xfId="24219"/>
    <cellStyle name="Normal 6 2 4 2" xfId="24220"/>
    <cellStyle name="Normal 6 2 5" xfId="24221"/>
    <cellStyle name="Normal 6 2 5 2" xfId="24222"/>
    <cellStyle name="Normal 6 2 6" xfId="24223"/>
    <cellStyle name="Normal 6 2 6 2" xfId="24224"/>
    <cellStyle name="Normal 6 2 7" xfId="24225"/>
    <cellStyle name="Normal 6 2 7 2" xfId="24226"/>
    <cellStyle name="Normal 6 2 8" xfId="24227"/>
    <cellStyle name="Normal 6 2 8 2" xfId="24228"/>
    <cellStyle name="Normal 6 2 9" xfId="24229"/>
    <cellStyle name="Normal 6 2 9 2" xfId="24230"/>
    <cellStyle name="Normal 6 3" xfId="24231"/>
    <cellStyle name="Normal 6 3 10" xfId="24232"/>
    <cellStyle name="Normal 6 3 10 2" xfId="24233"/>
    <cellStyle name="Normal 6 3 11" xfId="24234"/>
    <cellStyle name="Normal 6 3 11 2" xfId="24235"/>
    <cellStyle name="Normal 6 3 12" xfId="24236"/>
    <cellStyle name="Normal 6 3 12 2" xfId="24237"/>
    <cellStyle name="Normal 6 3 13" xfId="24238"/>
    <cellStyle name="Normal 6 3 13 2" xfId="24239"/>
    <cellStyle name="Normal 6 3 14" xfId="24240"/>
    <cellStyle name="Normal 6 3 14 2" xfId="24241"/>
    <cellStyle name="Normal 6 3 15" xfId="24242"/>
    <cellStyle name="Normal 6 3 15 2" xfId="24243"/>
    <cellStyle name="Normal 6 3 16" xfId="24244"/>
    <cellStyle name="Normal 6 3 16 2" xfId="24245"/>
    <cellStyle name="Normal 6 3 17" xfId="24246"/>
    <cellStyle name="Normal 6 3 17 2" xfId="24247"/>
    <cellStyle name="Normal 6 3 18" xfId="24248"/>
    <cellStyle name="Normal 6 3 18 2" xfId="24249"/>
    <cellStyle name="Normal 6 3 19" xfId="24250"/>
    <cellStyle name="Normal 6 3 19 2" xfId="24251"/>
    <cellStyle name="Normal 6 3 2" xfId="24252"/>
    <cellStyle name="Normal 6 3 2 2" xfId="24253"/>
    <cellStyle name="Normal 6 3 20" xfId="24254"/>
    <cellStyle name="Normal 6 3 3" xfId="24255"/>
    <cellStyle name="Normal 6 3 3 2" xfId="24256"/>
    <cellStyle name="Normal 6 3 4" xfId="24257"/>
    <cellStyle name="Normal 6 3 4 2" xfId="24258"/>
    <cellStyle name="Normal 6 3 5" xfId="24259"/>
    <cellStyle name="Normal 6 3 5 2" xfId="24260"/>
    <cellStyle name="Normal 6 3 6" xfId="24261"/>
    <cellStyle name="Normal 6 3 6 2" xfId="24262"/>
    <cellStyle name="Normal 6 3 7" xfId="24263"/>
    <cellStyle name="Normal 6 3 7 2" xfId="24264"/>
    <cellStyle name="Normal 6 3 8" xfId="24265"/>
    <cellStyle name="Normal 6 3 8 2" xfId="24266"/>
    <cellStyle name="Normal 6 3 9" xfId="24267"/>
    <cellStyle name="Normal 6 3 9 2" xfId="24268"/>
    <cellStyle name="Normal 6 4" xfId="24269"/>
    <cellStyle name="Normal 6 4 2" xfId="24270"/>
    <cellStyle name="Normal 6 5" xfId="24271"/>
    <cellStyle name="Normal 6 5 2" xfId="24272"/>
    <cellStyle name="Normal 6 6" xfId="24273"/>
    <cellStyle name="Normal 6 6 2" xfId="24274"/>
    <cellStyle name="Normal 6 7" xfId="24275"/>
    <cellStyle name="Normal 6 7 2" xfId="24276"/>
    <cellStyle name="Normal 6 8" xfId="24277"/>
    <cellStyle name="Normal 6 8 2" xfId="24278"/>
    <cellStyle name="Normal 6 9" xfId="24279"/>
    <cellStyle name="Normal 7" xfId="190"/>
    <cellStyle name="Normal 7 10" xfId="24280"/>
    <cellStyle name="Normal 7 10 2" xfId="24281"/>
    <cellStyle name="Normal 7 11" xfId="24282"/>
    <cellStyle name="Normal 7 11 2" xfId="24283"/>
    <cellStyle name="Normal 7 12" xfId="24284"/>
    <cellStyle name="Normal 7 12 2" xfId="24285"/>
    <cellStyle name="Normal 7 12 2 2" xfId="24286"/>
    <cellStyle name="Normal 7 12 3" xfId="24287"/>
    <cellStyle name="Normal 7 13" xfId="24288"/>
    <cellStyle name="Normal 7 13 2" xfId="24289"/>
    <cellStyle name="Normal 7 13 2 2" xfId="24290"/>
    <cellStyle name="Normal 7 13 3" xfId="24291"/>
    <cellStyle name="Normal 7 14" xfId="24292"/>
    <cellStyle name="Normal 7 14 2" xfId="24293"/>
    <cellStyle name="Normal 7 14 2 2" xfId="24294"/>
    <cellStyle name="Normal 7 14 3" xfId="24295"/>
    <cellStyle name="Normal 7 15" xfId="24296"/>
    <cellStyle name="Normal 7 15 2" xfId="24297"/>
    <cellStyle name="Normal 7 15 2 2" xfId="24298"/>
    <cellStyle name="Normal 7 15 3" xfId="24299"/>
    <cellStyle name="Normal 7 16" xfId="24300"/>
    <cellStyle name="Normal 7 16 2" xfId="24301"/>
    <cellStyle name="Normal 7 16 2 2" xfId="24302"/>
    <cellStyle name="Normal 7 16 3" xfId="24303"/>
    <cellStyle name="Normal 7 17" xfId="24304"/>
    <cellStyle name="Normal 7 17 2" xfId="24305"/>
    <cellStyle name="Normal 7 17 2 2" xfId="24306"/>
    <cellStyle name="Normal 7 17 3" xfId="24307"/>
    <cellStyle name="Normal 7 18" xfId="24308"/>
    <cellStyle name="Normal 7 18 2" xfId="24309"/>
    <cellStyle name="Normal 7 18 2 2" xfId="24310"/>
    <cellStyle name="Normal 7 18 3" xfId="24311"/>
    <cellStyle name="Normal 7 19" xfId="24312"/>
    <cellStyle name="Normal 7 19 2" xfId="24313"/>
    <cellStyle name="Normal 7 19 2 2" xfId="24314"/>
    <cellStyle name="Normal 7 19 3" xfId="24315"/>
    <cellStyle name="Normal 7 2" xfId="24316"/>
    <cellStyle name="Normal 7 2 2" xfId="24317"/>
    <cellStyle name="Normal 7 2 2 2" xfId="24318"/>
    <cellStyle name="Normal 7 2 3" xfId="24319"/>
    <cellStyle name="Normal 7 2 4" xfId="24320"/>
    <cellStyle name="Normal 7 20" xfId="24321"/>
    <cellStyle name="Normal 7 20 2" xfId="24322"/>
    <cellStyle name="Normal 7 20 2 2" xfId="24323"/>
    <cellStyle name="Normal 7 20 3" xfId="24324"/>
    <cellStyle name="Normal 7 21" xfId="24325"/>
    <cellStyle name="Normal 7 21 2" xfId="24326"/>
    <cellStyle name="Normal 7 21 2 2" xfId="24327"/>
    <cellStyle name="Normal 7 21 3" xfId="24328"/>
    <cellStyle name="Normal 7 22" xfId="24329"/>
    <cellStyle name="Normal 7 22 2" xfId="24330"/>
    <cellStyle name="Normal 7 22 2 2" xfId="24331"/>
    <cellStyle name="Normal 7 22 3" xfId="24332"/>
    <cellStyle name="Normal 7 23" xfId="24333"/>
    <cellStyle name="Normal 7 23 2" xfId="24334"/>
    <cellStyle name="Normal 7 23 2 2" xfId="24335"/>
    <cellStyle name="Normal 7 23 3" xfId="24336"/>
    <cellStyle name="Normal 7 24" xfId="24337"/>
    <cellStyle name="Normal 7 24 2" xfId="24338"/>
    <cellStyle name="Normal 7 24 2 2" xfId="24339"/>
    <cellStyle name="Normal 7 24 3" xfId="24340"/>
    <cellStyle name="Normal 7 25" xfId="24341"/>
    <cellStyle name="Normal 7 25 2" xfId="24342"/>
    <cellStyle name="Normal 7 25 2 2" xfId="24343"/>
    <cellStyle name="Normal 7 25 3" xfId="24344"/>
    <cellStyle name="Normal 7 26" xfId="24345"/>
    <cellStyle name="Normal 7 26 2" xfId="24346"/>
    <cellStyle name="Normal 7 26 2 2" xfId="24347"/>
    <cellStyle name="Normal 7 26 3" xfId="24348"/>
    <cellStyle name="Normal 7 27" xfId="24349"/>
    <cellStyle name="Normal 7 27 2" xfId="24350"/>
    <cellStyle name="Normal 7 27 2 2" xfId="24351"/>
    <cellStyle name="Normal 7 27 3" xfId="24352"/>
    <cellStyle name="Normal 7 28" xfId="24353"/>
    <cellStyle name="Normal 7 28 2" xfId="24354"/>
    <cellStyle name="Normal 7 28 2 2" xfId="24355"/>
    <cellStyle name="Normal 7 28 3" xfId="24356"/>
    <cellStyle name="Normal 7 29" xfId="24357"/>
    <cellStyle name="Normal 7 29 2" xfId="24358"/>
    <cellStyle name="Normal 7 29 2 2" xfId="24359"/>
    <cellStyle name="Normal 7 29 3" xfId="24360"/>
    <cellStyle name="Normal 7 3" xfId="24361"/>
    <cellStyle name="Normal 7 3 2" xfId="24362"/>
    <cellStyle name="Normal 7 30" xfId="24363"/>
    <cellStyle name="Normal 7 30 2" xfId="24364"/>
    <cellStyle name="Normal 7 30 2 2" xfId="24365"/>
    <cellStyle name="Normal 7 30 3" xfId="24366"/>
    <cellStyle name="Normal 7 31" xfId="24367"/>
    <cellStyle name="Normal 7 31 2" xfId="24368"/>
    <cellStyle name="Normal 7 32" xfId="24369"/>
    <cellStyle name="Normal 7 33" xfId="24370"/>
    <cellStyle name="Normal 7 4" xfId="24371"/>
    <cellStyle name="Normal 7 4 2" xfId="24372"/>
    <cellStyle name="Normal 7 5" xfId="24373"/>
    <cellStyle name="Normal 7 5 2" xfId="24374"/>
    <cellStyle name="Normal 7 6" xfId="24375"/>
    <cellStyle name="Normal 7 6 2" xfId="24376"/>
    <cellStyle name="Normal 7 7" xfId="24377"/>
    <cellStyle name="Normal 7 7 2" xfId="24378"/>
    <cellStyle name="Normal 7 8" xfId="24379"/>
    <cellStyle name="Normal 7 8 2" xfId="24380"/>
    <cellStyle name="Normal 7 9" xfId="24381"/>
    <cellStyle name="Normal 7 9 2" xfId="24382"/>
    <cellStyle name="Normal 8" xfId="191"/>
    <cellStyle name="Normal 8 10" xfId="24383"/>
    <cellStyle name="Normal 8 10 2" xfId="24384"/>
    <cellStyle name="Normal 8 11" xfId="24385"/>
    <cellStyle name="Normal 8 11 2" xfId="24386"/>
    <cellStyle name="Normal 8 12" xfId="24387"/>
    <cellStyle name="Normal 8 12 2" xfId="24388"/>
    <cellStyle name="Normal 8 13" xfId="24389"/>
    <cellStyle name="Normal 8 13 2" xfId="24390"/>
    <cellStyle name="Normal 8 14" xfId="24391"/>
    <cellStyle name="Normal 8 14 2" xfId="24392"/>
    <cellStyle name="Normal 8 15" xfId="24393"/>
    <cellStyle name="Normal 8 15 2" xfId="24394"/>
    <cellStyle name="Normal 8 16" xfId="24395"/>
    <cellStyle name="Normal 8 16 2" xfId="24396"/>
    <cellStyle name="Normal 8 17" xfId="24397"/>
    <cellStyle name="Normal 8 17 2" xfId="24398"/>
    <cellStyle name="Normal 8 18" xfId="24399"/>
    <cellStyle name="Normal 8 18 2" xfId="24400"/>
    <cellStyle name="Normal 8 19" xfId="24401"/>
    <cellStyle name="Normal 8 19 2" xfId="24402"/>
    <cellStyle name="Normal 8 2" xfId="24403"/>
    <cellStyle name="Normal 8 2 10" xfId="24404"/>
    <cellStyle name="Normal 8 2 10 2" xfId="24405"/>
    <cellStyle name="Normal 8 2 11" xfId="24406"/>
    <cellStyle name="Normal 8 2 11 2" xfId="24407"/>
    <cellStyle name="Normal 8 2 12" xfId="24408"/>
    <cellStyle name="Normal 8 2 12 2" xfId="24409"/>
    <cellStyle name="Normal 8 2 13" xfId="24410"/>
    <cellStyle name="Normal 8 2 13 2" xfId="24411"/>
    <cellStyle name="Normal 8 2 14" xfId="24412"/>
    <cellStyle name="Normal 8 2 14 2" xfId="24413"/>
    <cellStyle name="Normal 8 2 15" xfId="24414"/>
    <cellStyle name="Normal 8 2 15 2" xfId="24415"/>
    <cellStyle name="Normal 8 2 16" xfId="24416"/>
    <cellStyle name="Normal 8 2 16 2" xfId="24417"/>
    <cellStyle name="Normal 8 2 17" xfId="24418"/>
    <cellStyle name="Normal 8 2 17 2" xfId="24419"/>
    <cellStyle name="Normal 8 2 18" xfId="24420"/>
    <cellStyle name="Normal 8 2 18 2" xfId="24421"/>
    <cellStyle name="Normal 8 2 19" xfId="24422"/>
    <cellStyle name="Normal 8 2 19 2" xfId="24423"/>
    <cellStyle name="Normal 8 2 2" xfId="24424"/>
    <cellStyle name="Normal 8 2 2 2" xfId="24425"/>
    <cellStyle name="Normal 8 2 20" xfId="24426"/>
    <cellStyle name="Normal 8 2 20 2" xfId="24427"/>
    <cellStyle name="Normal 8 2 21" xfId="24428"/>
    <cellStyle name="Normal 8 2 21 2" xfId="24429"/>
    <cellStyle name="Normal 8 2 22" xfId="24430"/>
    <cellStyle name="Normal 8 2 22 2" xfId="24431"/>
    <cellStyle name="Normal 8 2 23" xfId="24432"/>
    <cellStyle name="Normal 8 2 23 2" xfId="24433"/>
    <cellStyle name="Normal 8 2 24" xfId="24434"/>
    <cellStyle name="Normal 8 2 24 2" xfId="24435"/>
    <cellStyle name="Normal 8 2 25" xfId="24436"/>
    <cellStyle name="Normal 8 2 25 2" xfId="24437"/>
    <cellStyle name="Normal 8 2 26" xfId="24438"/>
    <cellStyle name="Normal 8 2 26 2" xfId="24439"/>
    <cellStyle name="Normal 8 2 27" xfId="24440"/>
    <cellStyle name="Normal 8 2 27 2" xfId="24441"/>
    <cellStyle name="Normal 8 2 28" xfId="24442"/>
    <cellStyle name="Normal 8 2 28 2" xfId="24443"/>
    <cellStyle name="Normal 8 2 29" xfId="24444"/>
    <cellStyle name="Normal 8 2 29 2" xfId="24445"/>
    <cellStyle name="Normal 8 2 3" xfId="24446"/>
    <cellStyle name="Normal 8 2 3 2" xfId="24447"/>
    <cellStyle name="Normal 8 2 30" xfId="24448"/>
    <cellStyle name="Normal 8 2 30 2" xfId="24449"/>
    <cellStyle name="Normal 8 2 31" xfId="24450"/>
    <cellStyle name="Normal 8 2 31 2" xfId="24451"/>
    <cellStyle name="Normal 8 2 32" xfId="24452"/>
    <cellStyle name="Normal 8 2 32 2" xfId="24453"/>
    <cellStyle name="Normal 8 2 33" xfId="24454"/>
    <cellStyle name="Normal 8 2 33 2" xfId="24455"/>
    <cellStyle name="Normal 8 2 34" xfId="24456"/>
    <cellStyle name="Normal 8 2 34 2" xfId="24457"/>
    <cellStyle name="Normal 8 2 35" xfId="24458"/>
    <cellStyle name="Normal 8 2 35 2" xfId="24459"/>
    <cellStyle name="Normal 8 2 36" xfId="24460"/>
    <cellStyle name="Normal 8 2 36 2" xfId="24461"/>
    <cellStyle name="Normal 8 2 37" xfId="24462"/>
    <cellStyle name="Normal 8 2 37 2" xfId="24463"/>
    <cellStyle name="Normal 8 2 38" xfId="24464"/>
    <cellStyle name="Normal 8 2 38 2" xfId="24465"/>
    <cellStyle name="Normal 8 2 39" xfId="24466"/>
    <cellStyle name="Normal 8 2 39 2" xfId="24467"/>
    <cellStyle name="Normal 8 2 4" xfId="24468"/>
    <cellStyle name="Normal 8 2 4 2" xfId="24469"/>
    <cellStyle name="Normal 8 2 40" xfId="24470"/>
    <cellStyle name="Normal 8 2 41" xfId="24471"/>
    <cellStyle name="Normal 8 2 5" xfId="24472"/>
    <cellStyle name="Normal 8 2 5 2" xfId="24473"/>
    <cellStyle name="Normal 8 2 6" xfId="24474"/>
    <cellStyle name="Normal 8 2 6 2" xfId="24475"/>
    <cellStyle name="Normal 8 2 7" xfId="24476"/>
    <cellStyle name="Normal 8 2 7 2" xfId="24477"/>
    <cellStyle name="Normal 8 2 8" xfId="24478"/>
    <cellStyle name="Normal 8 2 8 2" xfId="24479"/>
    <cellStyle name="Normal 8 2 9" xfId="24480"/>
    <cellStyle name="Normal 8 2 9 2" xfId="24481"/>
    <cellStyle name="Normal 8 20" xfId="24482"/>
    <cellStyle name="Normal 8 21" xfId="24483"/>
    <cellStyle name="Normal 8 3" xfId="24484"/>
    <cellStyle name="Normal 8 3 10" xfId="24485"/>
    <cellStyle name="Normal 8 3 10 2" xfId="24486"/>
    <cellStyle name="Normal 8 3 11" xfId="24487"/>
    <cellStyle name="Normal 8 3 11 2" xfId="24488"/>
    <cellStyle name="Normal 8 3 12" xfId="24489"/>
    <cellStyle name="Normal 8 3 12 2" xfId="24490"/>
    <cellStyle name="Normal 8 3 13" xfId="24491"/>
    <cellStyle name="Normal 8 3 13 2" xfId="24492"/>
    <cellStyle name="Normal 8 3 14" xfId="24493"/>
    <cellStyle name="Normal 8 3 14 2" xfId="24494"/>
    <cellStyle name="Normal 8 3 15" xfId="24495"/>
    <cellStyle name="Normal 8 3 15 2" xfId="24496"/>
    <cellStyle name="Normal 8 3 16" xfId="24497"/>
    <cellStyle name="Normal 8 3 16 2" xfId="24498"/>
    <cellStyle name="Normal 8 3 17" xfId="24499"/>
    <cellStyle name="Normal 8 3 17 2" xfId="24500"/>
    <cellStyle name="Normal 8 3 18" xfId="24501"/>
    <cellStyle name="Normal 8 3 18 2" xfId="24502"/>
    <cellStyle name="Normal 8 3 19" xfId="24503"/>
    <cellStyle name="Normal 8 3 19 2" xfId="24504"/>
    <cellStyle name="Normal 8 3 2" xfId="24505"/>
    <cellStyle name="Normal 8 3 2 2" xfId="24506"/>
    <cellStyle name="Normal 8 3 20" xfId="24507"/>
    <cellStyle name="Normal 8 3 20 2" xfId="24508"/>
    <cellStyle name="Normal 8 3 21" xfId="24509"/>
    <cellStyle name="Normal 8 3 21 2" xfId="24510"/>
    <cellStyle name="Normal 8 3 22" xfId="24511"/>
    <cellStyle name="Normal 8 3 22 2" xfId="24512"/>
    <cellStyle name="Normal 8 3 23" xfId="24513"/>
    <cellStyle name="Normal 8 3 23 2" xfId="24514"/>
    <cellStyle name="Normal 8 3 24" xfId="24515"/>
    <cellStyle name="Normal 8 3 24 2" xfId="24516"/>
    <cellStyle name="Normal 8 3 25" xfId="24517"/>
    <cellStyle name="Normal 8 3 25 2" xfId="24518"/>
    <cellStyle name="Normal 8 3 26" xfId="24519"/>
    <cellStyle name="Normal 8 3 26 2" xfId="24520"/>
    <cellStyle name="Normal 8 3 27" xfId="24521"/>
    <cellStyle name="Normal 8 3 27 2" xfId="24522"/>
    <cellStyle name="Normal 8 3 28" xfId="24523"/>
    <cellStyle name="Normal 8 3 28 2" xfId="24524"/>
    <cellStyle name="Normal 8 3 29" xfId="24525"/>
    <cellStyle name="Normal 8 3 29 2" xfId="24526"/>
    <cellStyle name="Normal 8 3 3" xfId="24527"/>
    <cellStyle name="Normal 8 3 3 2" xfId="24528"/>
    <cellStyle name="Normal 8 3 30" xfId="24529"/>
    <cellStyle name="Normal 8 3 30 2" xfId="24530"/>
    <cellStyle name="Normal 8 3 31" xfId="24531"/>
    <cellStyle name="Normal 8 3 31 2" xfId="24532"/>
    <cellStyle name="Normal 8 3 32" xfId="24533"/>
    <cellStyle name="Normal 8 3 32 2" xfId="24534"/>
    <cellStyle name="Normal 8 3 33" xfId="24535"/>
    <cellStyle name="Normal 8 3 33 2" xfId="24536"/>
    <cellStyle name="Normal 8 3 34" xfId="24537"/>
    <cellStyle name="Normal 8 3 34 2" xfId="24538"/>
    <cellStyle name="Normal 8 3 35" xfId="24539"/>
    <cellStyle name="Normal 8 3 35 2" xfId="24540"/>
    <cellStyle name="Normal 8 3 36" xfId="24541"/>
    <cellStyle name="Normal 8 3 36 2" xfId="24542"/>
    <cellStyle name="Normal 8 3 37" xfId="24543"/>
    <cellStyle name="Normal 8 3 37 2" xfId="24544"/>
    <cellStyle name="Normal 8 3 38" xfId="24545"/>
    <cellStyle name="Normal 8 3 38 2" xfId="24546"/>
    <cellStyle name="Normal 8 3 39" xfId="24547"/>
    <cellStyle name="Normal 8 3 39 2" xfId="24548"/>
    <cellStyle name="Normal 8 3 4" xfId="24549"/>
    <cellStyle name="Normal 8 3 4 2" xfId="24550"/>
    <cellStyle name="Normal 8 3 40" xfId="24551"/>
    <cellStyle name="Normal 8 3 5" xfId="24552"/>
    <cellStyle name="Normal 8 3 5 2" xfId="24553"/>
    <cellStyle name="Normal 8 3 6" xfId="24554"/>
    <cellStyle name="Normal 8 3 6 2" xfId="24555"/>
    <cellStyle name="Normal 8 3 7" xfId="24556"/>
    <cellStyle name="Normal 8 3 7 2" xfId="24557"/>
    <cellStyle name="Normal 8 3 8" xfId="24558"/>
    <cellStyle name="Normal 8 3 8 2" xfId="24559"/>
    <cellStyle name="Normal 8 3 9" xfId="24560"/>
    <cellStyle name="Normal 8 3 9 2" xfId="24561"/>
    <cellStyle name="Normal 8 4" xfId="24562"/>
    <cellStyle name="Normal 8 4 2" xfId="24563"/>
    <cellStyle name="Normal 8 5" xfId="24564"/>
    <cellStyle name="Normal 8 5 2" xfId="24565"/>
    <cellStyle name="Normal 8 6" xfId="24566"/>
    <cellStyle name="Normal 8 6 2" xfId="24567"/>
    <cellStyle name="Normal 8 7" xfId="24568"/>
    <cellStyle name="Normal 8 7 2" xfId="24569"/>
    <cellStyle name="Normal 8 8" xfId="24570"/>
    <cellStyle name="Normal 8 8 2" xfId="24571"/>
    <cellStyle name="Normal 8 9" xfId="24572"/>
    <cellStyle name="Normal 8 9 2" xfId="24573"/>
    <cellStyle name="Normal 9" xfId="192"/>
    <cellStyle name="Normal 9 10" xfId="24574"/>
    <cellStyle name="Normal 9 10 2" xfId="24575"/>
    <cellStyle name="Normal 9 11" xfId="24576"/>
    <cellStyle name="Normal 9 11 2" xfId="24577"/>
    <cellStyle name="Normal 9 12" xfId="24578"/>
    <cellStyle name="Normal 9 12 2" xfId="24579"/>
    <cellStyle name="Normal 9 13" xfId="24580"/>
    <cellStyle name="Normal 9 13 2" xfId="24581"/>
    <cellStyle name="Normal 9 14" xfId="24582"/>
    <cellStyle name="Normal 9 14 2" xfId="24583"/>
    <cellStyle name="Normal 9 15" xfId="24584"/>
    <cellStyle name="Normal 9 15 2" xfId="24585"/>
    <cellStyle name="Normal 9 16" xfId="24586"/>
    <cellStyle name="Normal 9 16 2" xfId="24587"/>
    <cellStyle name="Normal 9 17" xfId="24588"/>
    <cellStyle name="Normal 9 17 2" xfId="24589"/>
    <cellStyle name="Normal 9 18" xfId="24590"/>
    <cellStyle name="Normal 9 18 2" xfId="24591"/>
    <cellStyle name="Normal 9 19" xfId="24592"/>
    <cellStyle name="Normal 9 19 2" xfId="24593"/>
    <cellStyle name="Normal 9 2" xfId="24594"/>
    <cellStyle name="Normal 9 2 2" xfId="24595"/>
    <cellStyle name="Normal 9 20" xfId="24596"/>
    <cellStyle name="Normal 9 20 2" xfId="24597"/>
    <cellStyle name="Normal 9 21" xfId="24598"/>
    <cellStyle name="Normal 9 21 2" xfId="24599"/>
    <cellStyle name="Normal 9 22" xfId="24600"/>
    <cellStyle name="Normal 9 22 2" xfId="24601"/>
    <cellStyle name="Normal 9 23" xfId="24602"/>
    <cellStyle name="Normal 9 23 2" xfId="24603"/>
    <cellStyle name="Normal 9 24" xfId="24604"/>
    <cellStyle name="Normal 9 24 2" xfId="24605"/>
    <cellStyle name="Normal 9 25" xfId="24606"/>
    <cellStyle name="Normal 9 25 2" xfId="24607"/>
    <cellStyle name="Normal 9 26" xfId="24608"/>
    <cellStyle name="Normal 9 26 2" xfId="24609"/>
    <cellStyle name="Normal 9 27" xfId="24610"/>
    <cellStyle name="Normal 9 27 2" xfId="24611"/>
    <cellStyle name="Normal 9 28" xfId="24612"/>
    <cellStyle name="Normal 9 28 2" xfId="24613"/>
    <cellStyle name="Normal 9 29" xfId="24614"/>
    <cellStyle name="Normal 9 29 2" xfId="24615"/>
    <cellStyle name="Normal 9 3" xfId="24616"/>
    <cellStyle name="Normal 9 3 2" xfId="24617"/>
    <cellStyle name="Normal 9 30" xfId="24618"/>
    <cellStyle name="Normal 9 30 2" xfId="24619"/>
    <cellStyle name="Normal 9 31" xfId="24620"/>
    <cellStyle name="Normal 9 32" xfId="24621"/>
    <cellStyle name="Normal 9 4" xfId="24622"/>
    <cellStyle name="Normal 9 4 2" xfId="24623"/>
    <cellStyle name="Normal 9 5" xfId="24624"/>
    <cellStyle name="Normal 9 5 2" xfId="24625"/>
    <cellStyle name="Normal 9 6" xfId="24626"/>
    <cellStyle name="Normal 9 6 2" xfId="24627"/>
    <cellStyle name="Normal 9 7" xfId="24628"/>
    <cellStyle name="Normal 9 7 2" xfId="24629"/>
    <cellStyle name="Normal 9 8" xfId="24630"/>
    <cellStyle name="Normal 9 8 2" xfId="24631"/>
    <cellStyle name="Normal 9 9" xfId="24632"/>
    <cellStyle name="Normal 9 9 2" xfId="24633"/>
    <cellStyle name="Note 10" xfId="24634"/>
    <cellStyle name="Note 10 10" xfId="24635"/>
    <cellStyle name="Note 10 10 2" xfId="24636"/>
    <cellStyle name="Note 10 10 3" xfId="24637"/>
    <cellStyle name="Note 10 10 4" xfId="24638"/>
    <cellStyle name="Note 10 11" xfId="24639"/>
    <cellStyle name="Note 10 11 2" xfId="24640"/>
    <cellStyle name="Note 10 11 3" xfId="24641"/>
    <cellStyle name="Note 10 11 4" xfId="24642"/>
    <cellStyle name="Note 10 12" xfId="24643"/>
    <cellStyle name="Note 10 12 2" xfId="24644"/>
    <cellStyle name="Note 10 12 3" xfId="24645"/>
    <cellStyle name="Note 10 12 4" xfId="24646"/>
    <cellStyle name="Note 10 13" xfId="24647"/>
    <cellStyle name="Note 10 13 2" xfId="24648"/>
    <cellStyle name="Note 10 13 3" xfId="24649"/>
    <cellStyle name="Note 10 13 4" xfId="24650"/>
    <cellStyle name="Note 10 14" xfId="24651"/>
    <cellStyle name="Note 10 14 2" xfId="24652"/>
    <cellStyle name="Note 10 14 3" xfId="24653"/>
    <cellStyle name="Note 10 14 4" xfId="24654"/>
    <cellStyle name="Note 10 15" xfId="24655"/>
    <cellStyle name="Note 10 15 2" xfId="24656"/>
    <cellStyle name="Note 10 15 3" xfId="24657"/>
    <cellStyle name="Note 10 15 4" xfId="24658"/>
    <cellStyle name="Note 10 16" xfId="24659"/>
    <cellStyle name="Note 10 16 2" xfId="24660"/>
    <cellStyle name="Note 10 16 3" xfId="24661"/>
    <cellStyle name="Note 10 16 4" xfId="24662"/>
    <cellStyle name="Note 10 17" xfId="24663"/>
    <cellStyle name="Note 10 17 2" xfId="24664"/>
    <cellStyle name="Note 10 17 3" xfId="24665"/>
    <cellStyle name="Note 10 17 4" xfId="24666"/>
    <cellStyle name="Note 10 18" xfId="24667"/>
    <cellStyle name="Note 10 18 2" xfId="24668"/>
    <cellStyle name="Note 10 18 3" xfId="24669"/>
    <cellStyle name="Note 10 18 4" xfId="24670"/>
    <cellStyle name="Note 10 19" xfId="24671"/>
    <cellStyle name="Note 10 19 2" xfId="24672"/>
    <cellStyle name="Note 10 19 3" xfId="24673"/>
    <cellStyle name="Note 10 19 4" xfId="24674"/>
    <cellStyle name="Note 10 2" xfId="24675"/>
    <cellStyle name="Note 10 2 2" xfId="24676"/>
    <cellStyle name="Note 10 20" xfId="24677"/>
    <cellStyle name="Note 10 20 2" xfId="24678"/>
    <cellStyle name="Note 10 20 3" xfId="24679"/>
    <cellStyle name="Note 10 20 4" xfId="24680"/>
    <cellStyle name="Note 10 21" xfId="24681"/>
    <cellStyle name="Note 10 21 2" xfId="24682"/>
    <cellStyle name="Note 10 21 3" xfId="24683"/>
    <cellStyle name="Note 10 21 4" xfId="24684"/>
    <cellStyle name="Note 10 22" xfId="24685"/>
    <cellStyle name="Note 10 22 2" xfId="24686"/>
    <cellStyle name="Note 10 22 3" xfId="24687"/>
    <cellStyle name="Note 10 22 4" xfId="24688"/>
    <cellStyle name="Note 10 23" xfId="24689"/>
    <cellStyle name="Note 10 23 2" xfId="24690"/>
    <cellStyle name="Note 10 23 3" xfId="24691"/>
    <cellStyle name="Note 10 23 4" xfId="24692"/>
    <cellStyle name="Note 10 24" xfId="24693"/>
    <cellStyle name="Note 10 24 2" xfId="24694"/>
    <cellStyle name="Note 10 24 3" xfId="24695"/>
    <cellStyle name="Note 10 24 4" xfId="24696"/>
    <cellStyle name="Note 10 25" xfId="24697"/>
    <cellStyle name="Note 10 26" xfId="24698"/>
    <cellStyle name="Note 10 27" xfId="24699"/>
    <cellStyle name="Note 10 3" xfId="24700"/>
    <cellStyle name="Note 10 3 2" xfId="24701"/>
    <cellStyle name="Note 10 4" xfId="24702"/>
    <cellStyle name="Note 10 4 2" xfId="24703"/>
    <cellStyle name="Note 10 5" xfId="24704"/>
    <cellStyle name="Note 10 5 2" xfId="24705"/>
    <cellStyle name="Note 10 6" xfId="24706"/>
    <cellStyle name="Note 10 6 2" xfId="24707"/>
    <cellStyle name="Note 10 6 3" xfId="24708"/>
    <cellStyle name="Note 10 6 4" xfId="24709"/>
    <cellStyle name="Note 10 7" xfId="24710"/>
    <cellStyle name="Note 10 7 2" xfId="24711"/>
    <cellStyle name="Note 10 7 3" xfId="24712"/>
    <cellStyle name="Note 10 7 4" xfId="24713"/>
    <cellStyle name="Note 10 8" xfId="24714"/>
    <cellStyle name="Note 10 8 2" xfId="24715"/>
    <cellStyle name="Note 10 8 3" xfId="24716"/>
    <cellStyle name="Note 10 8 4" xfId="24717"/>
    <cellStyle name="Note 10 9" xfId="24718"/>
    <cellStyle name="Note 10 9 2" xfId="24719"/>
    <cellStyle name="Note 10 9 3" xfId="24720"/>
    <cellStyle name="Note 10 9 4" xfId="24721"/>
    <cellStyle name="Note 11" xfId="24722"/>
    <cellStyle name="Note 11 10" xfId="24723"/>
    <cellStyle name="Note 11 10 2" xfId="24724"/>
    <cellStyle name="Note 11 10 3" xfId="24725"/>
    <cellStyle name="Note 11 10 4" xfId="24726"/>
    <cellStyle name="Note 11 11" xfId="24727"/>
    <cellStyle name="Note 11 11 2" xfId="24728"/>
    <cellStyle name="Note 11 11 3" xfId="24729"/>
    <cellStyle name="Note 11 11 4" xfId="24730"/>
    <cellStyle name="Note 11 12" xfId="24731"/>
    <cellStyle name="Note 11 12 2" xfId="24732"/>
    <cellStyle name="Note 11 12 3" xfId="24733"/>
    <cellStyle name="Note 11 12 4" xfId="24734"/>
    <cellStyle name="Note 11 13" xfId="24735"/>
    <cellStyle name="Note 11 13 2" xfId="24736"/>
    <cellStyle name="Note 11 13 3" xfId="24737"/>
    <cellStyle name="Note 11 13 4" xfId="24738"/>
    <cellStyle name="Note 11 14" xfId="24739"/>
    <cellStyle name="Note 11 14 2" xfId="24740"/>
    <cellStyle name="Note 11 14 3" xfId="24741"/>
    <cellStyle name="Note 11 14 4" xfId="24742"/>
    <cellStyle name="Note 11 15" xfId="24743"/>
    <cellStyle name="Note 11 15 2" xfId="24744"/>
    <cellStyle name="Note 11 15 3" xfId="24745"/>
    <cellStyle name="Note 11 15 4" xfId="24746"/>
    <cellStyle name="Note 11 16" xfId="24747"/>
    <cellStyle name="Note 11 16 2" xfId="24748"/>
    <cellStyle name="Note 11 16 3" xfId="24749"/>
    <cellStyle name="Note 11 16 4" xfId="24750"/>
    <cellStyle name="Note 11 17" xfId="24751"/>
    <cellStyle name="Note 11 17 2" xfId="24752"/>
    <cellStyle name="Note 11 17 3" xfId="24753"/>
    <cellStyle name="Note 11 17 4" xfId="24754"/>
    <cellStyle name="Note 11 18" xfId="24755"/>
    <cellStyle name="Note 11 18 2" xfId="24756"/>
    <cellStyle name="Note 11 18 3" xfId="24757"/>
    <cellStyle name="Note 11 18 4" xfId="24758"/>
    <cellStyle name="Note 11 19" xfId="24759"/>
    <cellStyle name="Note 11 19 2" xfId="24760"/>
    <cellStyle name="Note 11 19 3" xfId="24761"/>
    <cellStyle name="Note 11 19 4" xfId="24762"/>
    <cellStyle name="Note 11 2" xfId="24763"/>
    <cellStyle name="Note 11 2 2" xfId="24764"/>
    <cellStyle name="Note 11 20" xfId="24765"/>
    <cellStyle name="Note 11 20 2" xfId="24766"/>
    <cellStyle name="Note 11 20 3" xfId="24767"/>
    <cellStyle name="Note 11 20 4" xfId="24768"/>
    <cellStyle name="Note 11 21" xfId="24769"/>
    <cellStyle name="Note 11 21 2" xfId="24770"/>
    <cellStyle name="Note 11 21 3" xfId="24771"/>
    <cellStyle name="Note 11 21 4" xfId="24772"/>
    <cellStyle name="Note 11 22" xfId="24773"/>
    <cellStyle name="Note 11 22 2" xfId="24774"/>
    <cellStyle name="Note 11 22 3" xfId="24775"/>
    <cellStyle name="Note 11 22 4" xfId="24776"/>
    <cellStyle name="Note 11 23" xfId="24777"/>
    <cellStyle name="Note 11 23 2" xfId="24778"/>
    <cellStyle name="Note 11 23 3" xfId="24779"/>
    <cellStyle name="Note 11 23 4" xfId="24780"/>
    <cellStyle name="Note 11 24" xfId="24781"/>
    <cellStyle name="Note 11 24 2" xfId="24782"/>
    <cellStyle name="Note 11 24 3" xfId="24783"/>
    <cellStyle name="Note 11 24 4" xfId="24784"/>
    <cellStyle name="Note 11 25" xfId="24785"/>
    <cellStyle name="Note 11 26" xfId="24786"/>
    <cellStyle name="Note 11 27" xfId="24787"/>
    <cellStyle name="Note 11 3" xfId="24788"/>
    <cellStyle name="Note 11 3 2" xfId="24789"/>
    <cellStyle name="Note 11 4" xfId="24790"/>
    <cellStyle name="Note 11 4 2" xfId="24791"/>
    <cellStyle name="Note 11 5" xfId="24792"/>
    <cellStyle name="Note 11 5 2" xfId="24793"/>
    <cellStyle name="Note 11 6" xfId="24794"/>
    <cellStyle name="Note 11 6 2" xfId="24795"/>
    <cellStyle name="Note 11 6 3" xfId="24796"/>
    <cellStyle name="Note 11 6 4" xfId="24797"/>
    <cellStyle name="Note 11 7" xfId="24798"/>
    <cellStyle name="Note 11 7 2" xfId="24799"/>
    <cellStyle name="Note 11 7 3" xfId="24800"/>
    <cellStyle name="Note 11 7 4" xfId="24801"/>
    <cellStyle name="Note 11 8" xfId="24802"/>
    <cellStyle name="Note 11 8 2" xfId="24803"/>
    <cellStyle name="Note 11 8 3" xfId="24804"/>
    <cellStyle name="Note 11 8 4" xfId="24805"/>
    <cellStyle name="Note 11 9" xfId="24806"/>
    <cellStyle name="Note 11 9 2" xfId="24807"/>
    <cellStyle name="Note 11 9 3" xfId="24808"/>
    <cellStyle name="Note 11 9 4" xfId="24809"/>
    <cellStyle name="Note 12" xfId="24810"/>
    <cellStyle name="Note 12 10" xfId="24811"/>
    <cellStyle name="Note 12 10 10" xfId="24812"/>
    <cellStyle name="Note 12 10 10 2" xfId="24813"/>
    <cellStyle name="Note 12 10 10 3" xfId="24814"/>
    <cellStyle name="Note 12 10 10 4" xfId="24815"/>
    <cellStyle name="Note 12 10 11" xfId="24816"/>
    <cellStyle name="Note 12 10 11 2" xfId="24817"/>
    <cellStyle name="Note 12 10 11 3" xfId="24818"/>
    <cellStyle name="Note 12 10 11 4" xfId="24819"/>
    <cellStyle name="Note 12 10 12" xfId="24820"/>
    <cellStyle name="Note 12 10 12 2" xfId="24821"/>
    <cellStyle name="Note 12 10 12 3" xfId="24822"/>
    <cellStyle name="Note 12 10 12 4" xfId="24823"/>
    <cellStyle name="Note 12 10 13" xfId="24824"/>
    <cellStyle name="Note 12 10 13 2" xfId="24825"/>
    <cellStyle name="Note 12 10 13 3" xfId="24826"/>
    <cellStyle name="Note 12 10 13 4" xfId="24827"/>
    <cellStyle name="Note 12 10 14" xfId="24828"/>
    <cellStyle name="Note 12 10 14 2" xfId="24829"/>
    <cellStyle name="Note 12 10 14 3" xfId="24830"/>
    <cellStyle name="Note 12 10 14 4" xfId="24831"/>
    <cellStyle name="Note 12 10 15" xfId="24832"/>
    <cellStyle name="Note 12 10 15 2" xfId="24833"/>
    <cellStyle name="Note 12 10 15 3" xfId="24834"/>
    <cellStyle name="Note 12 10 15 4" xfId="24835"/>
    <cellStyle name="Note 12 10 16" xfId="24836"/>
    <cellStyle name="Note 12 10 16 2" xfId="24837"/>
    <cellStyle name="Note 12 10 16 3" xfId="24838"/>
    <cellStyle name="Note 12 10 16 4" xfId="24839"/>
    <cellStyle name="Note 12 10 17" xfId="24840"/>
    <cellStyle name="Note 12 10 17 2" xfId="24841"/>
    <cellStyle name="Note 12 10 17 3" xfId="24842"/>
    <cellStyle name="Note 12 10 17 4" xfId="24843"/>
    <cellStyle name="Note 12 10 18" xfId="24844"/>
    <cellStyle name="Note 12 10 18 2" xfId="24845"/>
    <cellStyle name="Note 12 10 18 3" xfId="24846"/>
    <cellStyle name="Note 12 10 18 4" xfId="24847"/>
    <cellStyle name="Note 12 10 19" xfId="24848"/>
    <cellStyle name="Note 12 10 19 2" xfId="24849"/>
    <cellStyle name="Note 12 10 19 3" xfId="24850"/>
    <cellStyle name="Note 12 10 19 4" xfId="24851"/>
    <cellStyle name="Note 12 10 2" xfId="24852"/>
    <cellStyle name="Note 12 10 2 2" xfId="24853"/>
    <cellStyle name="Note 12 10 2 3" xfId="24854"/>
    <cellStyle name="Note 12 10 2 4" xfId="24855"/>
    <cellStyle name="Note 12 10 20" xfId="24856"/>
    <cellStyle name="Note 12 10 20 2" xfId="24857"/>
    <cellStyle name="Note 12 10 20 3" xfId="24858"/>
    <cellStyle name="Note 12 10 20 4" xfId="24859"/>
    <cellStyle name="Note 12 10 21" xfId="24860"/>
    <cellStyle name="Note 12 10 22" xfId="24861"/>
    <cellStyle name="Note 12 10 3" xfId="24862"/>
    <cellStyle name="Note 12 10 3 2" xfId="24863"/>
    <cellStyle name="Note 12 10 3 3" xfId="24864"/>
    <cellStyle name="Note 12 10 3 4" xfId="24865"/>
    <cellStyle name="Note 12 10 4" xfId="24866"/>
    <cellStyle name="Note 12 10 4 2" xfId="24867"/>
    <cellStyle name="Note 12 10 4 3" xfId="24868"/>
    <cellStyle name="Note 12 10 4 4" xfId="24869"/>
    <cellStyle name="Note 12 10 5" xfId="24870"/>
    <cellStyle name="Note 12 10 5 2" xfId="24871"/>
    <cellStyle name="Note 12 10 5 3" xfId="24872"/>
    <cellStyle name="Note 12 10 5 4" xfId="24873"/>
    <cellStyle name="Note 12 10 6" xfId="24874"/>
    <cellStyle name="Note 12 10 6 2" xfId="24875"/>
    <cellStyle name="Note 12 10 6 3" xfId="24876"/>
    <cellStyle name="Note 12 10 6 4" xfId="24877"/>
    <cellStyle name="Note 12 10 7" xfId="24878"/>
    <cellStyle name="Note 12 10 7 2" xfId="24879"/>
    <cellStyle name="Note 12 10 7 3" xfId="24880"/>
    <cellStyle name="Note 12 10 7 4" xfId="24881"/>
    <cellStyle name="Note 12 10 8" xfId="24882"/>
    <cellStyle name="Note 12 10 8 2" xfId="24883"/>
    <cellStyle name="Note 12 10 8 3" xfId="24884"/>
    <cellStyle name="Note 12 10 8 4" xfId="24885"/>
    <cellStyle name="Note 12 10 9" xfId="24886"/>
    <cellStyle name="Note 12 10 9 2" xfId="24887"/>
    <cellStyle name="Note 12 10 9 3" xfId="24888"/>
    <cellStyle name="Note 12 10 9 4" xfId="24889"/>
    <cellStyle name="Note 12 11" xfId="24890"/>
    <cellStyle name="Note 12 11 10" xfId="24891"/>
    <cellStyle name="Note 12 11 10 2" xfId="24892"/>
    <cellStyle name="Note 12 11 10 3" xfId="24893"/>
    <cellStyle name="Note 12 11 10 4" xfId="24894"/>
    <cellStyle name="Note 12 11 11" xfId="24895"/>
    <cellStyle name="Note 12 11 11 2" xfId="24896"/>
    <cellStyle name="Note 12 11 11 3" xfId="24897"/>
    <cellStyle name="Note 12 11 11 4" xfId="24898"/>
    <cellStyle name="Note 12 11 12" xfId="24899"/>
    <cellStyle name="Note 12 11 12 2" xfId="24900"/>
    <cellStyle name="Note 12 11 12 3" xfId="24901"/>
    <cellStyle name="Note 12 11 12 4" xfId="24902"/>
    <cellStyle name="Note 12 11 13" xfId="24903"/>
    <cellStyle name="Note 12 11 13 2" xfId="24904"/>
    <cellStyle name="Note 12 11 13 3" xfId="24905"/>
    <cellStyle name="Note 12 11 13 4" xfId="24906"/>
    <cellStyle name="Note 12 11 14" xfId="24907"/>
    <cellStyle name="Note 12 11 14 2" xfId="24908"/>
    <cellStyle name="Note 12 11 14 3" xfId="24909"/>
    <cellStyle name="Note 12 11 14 4" xfId="24910"/>
    <cellStyle name="Note 12 11 15" xfId="24911"/>
    <cellStyle name="Note 12 11 15 2" xfId="24912"/>
    <cellStyle name="Note 12 11 15 3" xfId="24913"/>
    <cellStyle name="Note 12 11 15 4" xfId="24914"/>
    <cellStyle name="Note 12 11 16" xfId="24915"/>
    <cellStyle name="Note 12 11 16 2" xfId="24916"/>
    <cellStyle name="Note 12 11 16 3" xfId="24917"/>
    <cellStyle name="Note 12 11 16 4" xfId="24918"/>
    <cellStyle name="Note 12 11 17" xfId="24919"/>
    <cellStyle name="Note 12 11 17 2" xfId="24920"/>
    <cellStyle name="Note 12 11 17 3" xfId="24921"/>
    <cellStyle name="Note 12 11 17 4" xfId="24922"/>
    <cellStyle name="Note 12 11 18" xfId="24923"/>
    <cellStyle name="Note 12 11 18 2" xfId="24924"/>
    <cellStyle name="Note 12 11 18 3" xfId="24925"/>
    <cellStyle name="Note 12 11 18 4" xfId="24926"/>
    <cellStyle name="Note 12 11 19" xfId="24927"/>
    <cellStyle name="Note 12 11 19 2" xfId="24928"/>
    <cellStyle name="Note 12 11 19 3" xfId="24929"/>
    <cellStyle name="Note 12 11 19 4" xfId="24930"/>
    <cellStyle name="Note 12 11 2" xfId="24931"/>
    <cellStyle name="Note 12 11 2 2" xfId="24932"/>
    <cellStyle name="Note 12 11 2 3" xfId="24933"/>
    <cellStyle name="Note 12 11 2 4" xfId="24934"/>
    <cellStyle name="Note 12 11 20" xfId="24935"/>
    <cellStyle name="Note 12 11 20 2" xfId="24936"/>
    <cellStyle name="Note 12 11 20 3" xfId="24937"/>
    <cellStyle name="Note 12 11 20 4" xfId="24938"/>
    <cellStyle name="Note 12 11 21" xfId="24939"/>
    <cellStyle name="Note 12 11 22" xfId="24940"/>
    <cellStyle name="Note 12 11 3" xfId="24941"/>
    <cellStyle name="Note 12 11 3 2" xfId="24942"/>
    <cellStyle name="Note 12 11 3 3" xfId="24943"/>
    <cellStyle name="Note 12 11 3 4" xfId="24944"/>
    <cellStyle name="Note 12 11 4" xfId="24945"/>
    <cellStyle name="Note 12 11 4 2" xfId="24946"/>
    <cellStyle name="Note 12 11 4 3" xfId="24947"/>
    <cellStyle name="Note 12 11 4 4" xfId="24948"/>
    <cellStyle name="Note 12 11 5" xfId="24949"/>
    <cellStyle name="Note 12 11 5 2" xfId="24950"/>
    <cellStyle name="Note 12 11 5 3" xfId="24951"/>
    <cellStyle name="Note 12 11 5 4" xfId="24952"/>
    <cellStyle name="Note 12 11 6" xfId="24953"/>
    <cellStyle name="Note 12 11 6 2" xfId="24954"/>
    <cellStyle name="Note 12 11 6 3" xfId="24955"/>
    <cellStyle name="Note 12 11 6 4" xfId="24956"/>
    <cellStyle name="Note 12 11 7" xfId="24957"/>
    <cellStyle name="Note 12 11 7 2" xfId="24958"/>
    <cellStyle name="Note 12 11 7 3" xfId="24959"/>
    <cellStyle name="Note 12 11 7 4" xfId="24960"/>
    <cellStyle name="Note 12 11 8" xfId="24961"/>
    <cellStyle name="Note 12 11 8 2" xfId="24962"/>
    <cellStyle name="Note 12 11 8 3" xfId="24963"/>
    <cellStyle name="Note 12 11 8 4" xfId="24964"/>
    <cellStyle name="Note 12 11 9" xfId="24965"/>
    <cellStyle name="Note 12 11 9 2" xfId="24966"/>
    <cellStyle name="Note 12 11 9 3" xfId="24967"/>
    <cellStyle name="Note 12 11 9 4" xfId="24968"/>
    <cellStyle name="Note 12 12" xfId="24969"/>
    <cellStyle name="Note 12 12 10" xfId="24970"/>
    <cellStyle name="Note 12 12 10 2" xfId="24971"/>
    <cellStyle name="Note 12 12 10 3" xfId="24972"/>
    <cellStyle name="Note 12 12 10 4" xfId="24973"/>
    <cellStyle name="Note 12 12 11" xfId="24974"/>
    <cellStyle name="Note 12 12 11 2" xfId="24975"/>
    <cellStyle name="Note 12 12 11 3" xfId="24976"/>
    <cellStyle name="Note 12 12 11 4" xfId="24977"/>
    <cellStyle name="Note 12 12 12" xfId="24978"/>
    <cellStyle name="Note 12 12 12 2" xfId="24979"/>
    <cellStyle name="Note 12 12 12 3" xfId="24980"/>
    <cellStyle name="Note 12 12 12 4" xfId="24981"/>
    <cellStyle name="Note 12 12 13" xfId="24982"/>
    <cellStyle name="Note 12 12 13 2" xfId="24983"/>
    <cellStyle name="Note 12 12 13 3" xfId="24984"/>
    <cellStyle name="Note 12 12 13 4" xfId="24985"/>
    <cellStyle name="Note 12 12 14" xfId="24986"/>
    <cellStyle name="Note 12 12 14 2" xfId="24987"/>
    <cellStyle name="Note 12 12 14 3" xfId="24988"/>
    <cellStyle name="Note 12 12 14 4" xfId="24989"/>
    <cellStyle name="Note 12 12 15" xfId="24990"/>
    <cellStyle name="Note 12 12 15 2" xfId="24991"/>
    <cellStyle name="Note 12 12 15 3" xfId="24992"/>
    <cellStyle name="Note 12 12 15 4" xfId="24993"/>
    <cellStyle name="Note 12 12 16" xfId="24994"/>
    <cellStyle name="Note 12 12 16 2" xfId="24995"/>
    <cellStyle name="Note 12 12 16 3" xfId="24996"/>
    <cellStyle name="Note 12 12 16 4" xfId="24997"/>
    <cellStyle name="Note 12 12 17" xfId="24998"/>
    <cellStyle name="Note 12 12 17 2" xfId="24999"/>
    <cellStyle name="Note 12 12 17 3" xfId="25000"/>
    <cellStyle name="Note 12 12 17 4" xfId="25001"/>
    <cellStyle name="Note 12 12 18" xfId="25002"/>
    <cellStyle name="Note 12 12 18 2" xfId="25003"/>
    <cellStyle name="Note 12 12 18 3" xfId="25004"/>
    <cellStyle name="Note 12 12 18 4" xfId="25005"/>
    <cellStyle name="Note 12 12 19" xfId="25006"/>
    <cellStyle name="Note 12 12 19 2" xfId="25007"/>
    <cellStyle name="Note 12 12 19 3" xfId="25008"/>
    <cellStyle name="Note 12 12 19 4" xfId="25009"/>
    <cellStyle name="Note 12 12 2" xfId="25010"/>
    <cellStyle name="Note 12 12 2 2" xfId="25011"/>
    <cellStyle name="Note 12 12 2 3" xfId="25012"/>
    <cellStyle name="Note 12 12 2 4" xfId="25013"/>
    <cellStyle name="Note 12 12 20" xfId="25014"/>
    <cellStyle name="Note 12 12 20 2" xfId="25015"/>
    <cellStyle name="Note 12 12 20 3" xfId="25016"/>
    <cellStyle name="Note 12 12 20 4" xfId="25017"/>
    <cellStyle name="Note 12 12 21" xfId="25018"/>
    <cellStyle name="Note 12 12 22" xfId="25019"/>
    <cellStyle name="Note 12 12 3" xfId="25020"/>
    <cellStyle name="Note 12 12 3 2" xfId="25021"/>
    <cellStyle name="Note 12 12 3 3" xfId="25022"/>
    <cellStyle name="Note 12 12 3 4" xfId="25023"/>
    <cellStyle name="Note 12 12 4" xfId="25024"/>
    <cellStyle name="Note 12 12 4 2" xfId="25025"/>
    <cellStyle name="Note 12 12 4 3" xfId="25026"/>
    <cellStyle name="Note 12 12 4 4" xfId="25027"/>
    <cellStyle name="Note 12 12 5" xfId="25028"/>
    <cellStyle name="Note 12 12 5 2" xfId="25029"/>
    <cellStyle name="Note 12 12 5 3" xfId="25030"/>
    <cellStyle name="Note 12 12 5 4" xfId="25031"/>
    <cellStyle name="Note 12 12 6" xfId="25032"/>
    <cellStyle name="Note 12 12 6 2" xfId="25033"/>
    <cellStyle name="Note 12 12 6 3" xfId="25034"/>
    <cellStyle name="Note 12 12 6 4" xfId="25035"/>
    <cellStyle name="Note 12 12 7" xfId="25036"/>
    <cellStyle name="Note 12 12 7 2" xfId="25037"/>
    <cellStyle name="Note 12 12 7 3" xfId="25038"/>
    <cellStyle name="Note 12 12 7 4" xfId="25039"/>
    <cellStyle name="Note 12 12 8" xfId="25040"/>
    <cellStyle name="Note 12 12 8 2" xfId="25041"/>
    <cellStyle name="Note 12 12 8 3" xfId="25042"/>
    <cellStyle name="Note 12 12 8 4" xfId="25043"/>
    <cellStyle name="Note 12 12 9" xfId="25044"/>
    <cellStyle name="Note 12 12 9 2" xfId="25045"/>
    <cellStyle name="Note 12 12 9 3" xfId="25046"/>
    <cellStyle name="Note 12 12 9 4" xfId="25047"/>
    <cellStyle name="Note 12 13" xfId="25048"/>
    <cellStyle name="Note 12 13 10" xfId="25049"/>
    <cellStyle name="Note 12 13 10 2" xfId="25050"/>
    <cellStyle name="Note 12 13 10 3" xfId="25051"/>
    <cellStyle name="Note 12 13 10 4" xfId="25052"/>
    <cellStyle name="Note 12 13 11" xfId="25053"/>
    <cellStyle name="Note 12 13 11 2" xfId="25054"/>
    <cellStyle name="Note 12 13 11 3" xfId="25055"/>
    <cellStyle name="Note 12 13 11 4" xfId="25056"/>
    <cellStyle name="Note 12 13 12" xfId="25057"/>
    <cellStyle name="Note 12 13 12 2" xfId="25058"/>
    <cellStyle name="Note 12 13 12 3" xfId="25059"/>
    <cellStyle name="Note 12 13 12 4" xfId="25060"/>
    <cellStyle name="Note 12 13 13" xfId="25061"/>
    <cellStyle name="Note 12 13 13 2" xfId="25062"/>
    <cellStyle name="Note 12 13 13 3" xfId="25063"/>
    <cellStyle name="Note 12 13 13 4" xfId="25064"/>
    <cellStyle name="Note 12 13 14" xfId="25065"/>
    <cellStyle name="Note 12 13 14 2" xfId="25066"/>
    <cellStyle name="Note 12 13 14 3" xfId="25067"/>
    <cellStyle name="Note 12 13 14 4" xfId="25068"/>
    <cellStyle name="Note 12 13 15" xfId="25069"/>
    <cellStyle name="Note 12 13 15 2" xfId="25070"/>
    <cellStyle name="Note 12 13 15 3" xfId="25071"/>
    <cellStyle name="Note 12 13 15 4" xfId="25072"/>
    <cellStyle name="Note 12 13 16" xfId="25073"/>
    <cellStyle name="Note 12 13 16 2" xfId="25074"/>
    <cellStyle name="Note 12 13 16 3" xfId="25075"/>
    <cellStyle name="Note 12 13 16 4" xfId="25076"/>
    <cellStyle name="Note 12 13 17" xfId="25077"/>
    <cellStyle name="Note 12 13 17 2" xfId="25078"/>
    <cellStyle name="Note 12 13 17 3" xfId="25079"/>
    <cellStyle name="Note 12 13 17 4" xfId="25080"/>
    <cellStyle name="Note 12 13 18" xfId="25081"/>
    <cellStyle name="Note 12 13 18 2" xfId="25082"/>
    <cellStyle name="Note 12 13 18 3" xfId="25083"/>
    <cellStyle name="Note 12 13 18 4" xfId="25084"/>
    <cellStyle name="Note 12 13 19" xfId="25085"/>
    <cellStyle name="Note 12 13 19 2" xfId="25086"/>
    <cellStyle name="Note 12 13 19 3" xfId="25087"/>
    <cellStyle name="Note 12 13 19 4" xfId="25088"/>
    <cellStyle name="Note 12 13 2" xfId="25089"/>
    <cellStyle name="Note 12 13 2 2" xfId="25090"/>
    <cellStyle name="Note 12 13 2 3" xfId="25091"/>
    <cellStyle name="Note 12 13 2 4" xfId="25092"/>
    <cellStyle name="Note 12 13 20" xfId="25093"/>
    <cellStyle name="Note 12 13 20 2" xfId="25094"/>
    <cellStyle name="Note 12 13 20 3" xfId="25095"/>
    <cellStyle name="Note 12 13 20 4" xfId="25096"/>
    <cellStyle name="Note 12 13 21" xfId="25097"/>
    <cellStyle name="Note 12 13 22" xfId="25098"/>
    <cellStyle name="Note 12 13 3" xfId="25099"/>
    <cellStyle name="Note 12 13 3 2" xfId="25100"/>
    <cellStyle name="Note 12 13 3 3" xfId="25101"/>
    <cellStyle name="Note 12 13 3 4" xfId="25102"/>
    <cellStyle name="Note 12 13 4" xfId="25103"/>
    <cellStyle name="Note 12 13 4 2" xfId="25104"/>
    <cellStyle name="Note 12 13 4 3" xfId="25105"/>
    <cellStyle name="Note 12 13 4 4" xfId="25106"/>
    <cellStyle name="Note 12 13 5" xfId="25107"/>
    <cellStyle name="Note 12 13 5 2" xfId="25108"/>
    <cellStyle name="Note 12 13 5 3" xfId="25109"/>
    <cellStyle name="Note 12 13 5 4" xfId="25110"/>
    <cellStyle name="Note 12 13 6" xfId="25111"/>
    <cellStyle name="Note 12 13 6 2" xfId="25112"/>
    <cellStyle name="Note 12 13 6 3" xfId="25113"/>
    <cellStyle name="Note 12 13 6 4" xfId="25114"/>
    <cellStyle name="Note 12 13 7" xfId="25115"/>
    <cellStyle name="Note 12 13 7 2" xfId="25116"/>
    <cellStyle name="Note 12 13 7 3" xfId="25117"/>
    <cellStyle name="Note 12 13 7 4" xfId="25118"/>
    <cellStyle name="Note 12 13 8" xfId="25119"/>
    <cellStyle name="Note 12 13 8 2" xfId="25120"/>
    <cellStyle name="Note 12 13 8 3" xfId="25121"/>
    <cellStyle name="Note 12 13 8 4" xfId="25122"/>
    <cellStyle name="Note 12 13 9" xfId="25123"/>
    <cellStyle name="Note 12 13 9 2" xfId="25124"/>
    <cellStyle name="Note 12 13 9 3" xfId="25125"/>
    <cellStyle name="Note 12 13 9 4" xfId="25126"/>
    <cellStyle name="Note 12 14" xfId="25127"/>
    <cellStyle name="Note 12 14 10" xfId="25128"/>
    <cellStyle name="Note 12 14 10 2" xfId="25129"/>
    <cellStyle name="Note 12 14 10 3" xfId="25130"/>
    <cellStyle name="Note 12 14 10 4" xfId="25131"/>
    <cellStyle name="Note 12 14 11" xfId="25132"/>
    <cellStyle name="Note 12 14 11 2" xfId="25133"/>
    <cellStyle name="Note 12 14 11 3" xfId="25134"/>
    <cellStyle name="Note 12 14 11 4" xfId="25135"/>
    <cellStyle name="Note 12 14 12" xfId="25136"/>
    <cellStyle name="Note 12 14 12 2" xfId="25137"/>
    <cellStyle name="Note 12 14 12 3" xfId="25138"/>
    <cellStyle name="Note 12 14 12 4" xfId="25139"/>
    <cellStyle name="Note 12 14 13" xfId="25140"/>
    <cellStyle name="Note 12 14 13 2" xfId="25141"/>
    <cellStyle name="Note 12 14 13 3" xfId="25142"/>
    <cellStyle name="Note 12 14 13 4" xfId="25143"/>
    <cellStyle name="Note 12 14 14" xfId="25144"/>
    <cellStyle name="Note 12 14 14 2" xfId="25145"/>
    <cellStyle name="Note 12 14 14 3" xfId="25146"/>
    <cellStyle name="Note 12 14 14 4" xfId="25147"/>
    <cellStyle name="Note 12 14 15" xfId="25148"/>
    <cellStyle name="Note 12 14 15 2" xfId="25149"/>
    <cellStyle name="Note 12 14 15 3" xfId="25150"/>
    <cellStyle name="Note 12 14 15 4" xfId="25151"/>
    <cellStyle name="Note 12 14 16" xfId="25152"/>
    <cellStyle name="Note 12 14 16 2" xfId="25153"/>
    <cellStyle name="Note 12 14 16 3" xfId="25154"/>
    <cellStyle name="Note 12 14 16 4" xfId="25155"/>
    <cellStyle name="Note 12 14 17" xfId="25156"/>
    <cellStyle name="Note 12 14 17 2" xfId="25157"/>
    <cellStyle name="Note 12 14 17 3" xfId="25158"/>
    <cellStyle name="Note 12 14 17 4" xfId="25159"/>
    <cellStyle name="Note 12 14 18" xfId="25160"/>
    <cellStyle name="Note 12 14 18 2" xfId="25161"/>
    <cellStyle name="Note 12 14 18 3" xfId="25162"/>
    <cellStyle name="Note 12 14 18 4" xfId="25163"/>
    <cellStyle name="Note 12 14 19" xfId="25164"/>
    <cellStyle name="Note 12 14 19 2" xfId="25165"/>
    <cellStyle name="Note 12 14 19 3" xfId="25166"/>
    <cellStyle name="Note 12 14 19 4" xfId="25167"/>
    <cellStyle name="Note 12 14 2" xfId="25168"/>
    <cellStyle name="Note 12 14 2 2" xfId="25169"/>
    <cellStyle name="Note 12 14 2 3" xfId="25170"/>
    <cellStyle name="Note 12 14 2 4" xfId="25171"/>
    <cellStyle name="Note 12 14 20" xfId="25172"/>
    <cellStyle name="Note 12 14 20 2" xfId="25173"/>
    <cellStyle name="Note 12 14 20 3" xfId="25174"/>
    <cellStyle name="Note 12 14 20 4" xfId="25175"/>
    <cellStyle name="Note 12 14 21" xfId="25176"/>
    <cellStyle name="Note 12 14 22" xfId="25177"/>
    <cellStyle name="Note 12 14 3" xfId="25178"/>
    <cellStyle name="Note 12 14 3 2" xfId="25179"/>
    <cellStyle name="Note 12 14 3 3" xfId="25180"/>
    <cellStyle name="Note 12 14 3 4" xfId="25181"/>
    <cellStyle name="Note 12 14 4" xfId="25182"/>
    <cellStyle name="Note 12 14 4 2" xfId="25183"/>
    <cellStyle name="Note 12 14 4 3" xfId="25184"/>
    <cellStyle name="Note 12 14 4 4" xfId="25185"/>
    <cellStyle name="Note 12 14 5" xfId="25186"/>
    <cellStyle name="Note 12 14 5 2" xfId="25187"/>
    <cellStyle name="Note 12 14 5 3" xfId="25188"/>
    <cellStyle name="Note 12 14 5 4" xfId="25189"/>
    <cellStyle name="Note 12 14 6" xfId="25190"/>
    <cellStyle name="Note 12 14 6 2" xfId="25191"/>
    <cellStyle name="Note 12 14 6 3" xfId="25192"/>
    <cellStyle name="Note 12 14 6 4" xfId="25193"/>
    <cellStyle name="Note 12 14 7" xfId="25194"/>
    <cellStyle name="Note 12 14 7 2" xfId="25195"/>
    <cellStyle name="Note 12 14 7 3" xfId="25196"/>
    <cellStyle name="Note 12 14 7 4" xfId="25197"/>
    <cellStyle name="Note 12 14 8" xfId="25198"/>
    <cellStyle name="Note 12 14 8 2" xfId="25199"/>
    <cellStyle name="Note 12 14 8 3" xfId="25200"/>
    <cellStyle name="Note 12 14 8 4" xfId="25201"/>
    <cellStyle name="Note 12 14 9" xfId="25202"/>
    <cellStyle name="Note 12 14 9 2" xfId="25203"/>
    <cellStyle name="Note 12 14 9 3" xfId="25204"/>
    <cellStyle name="Note 12 14 9 4" xfId="25205"/>
    <cellStyle name="Note 12 15" xfId="25206"/>
    <cellStyle name="Note 12 15 10" xfId="25207"/>
    <cellStyle name="Note 12 15 10 2" xfId="25208"/>
    <cellStyle name="Note 12 15 10 3" xfId="25209"/>
    <cellStyle name="Note 12 15 10 4" xfId="25210"/>
    <cellStyle name="Note 12 15 11" xfId="25211"/>
    <cellStyle name="Note 12 15 11 2" xfId="25212"/>
    <cellStyle name="Note 12 15 11 3" xfId="25213"/>
    <cellStyle name="Note 12 15 11 4" xfId="25214"/>
    <cellStyle name="Note 12 15 12" xfId="25215"/>
    <cellStyle name="Note 12 15 12 2" xfId="25216"/>
    <cellStyle name="Note 12 15 12 3" xfId="25217"/>
    <cellStyle name="Note 12 15 12 4" xfId="25218"/>
    <cellStyle name="Note 12 15 13" xfId="25219"/>
    <cellStyle name="Note 12 15 13 2" xfId="25220"/>
    <cellStyle name="Note 12 15 13 3" xfId="25221"/>
    <cellStyle name="Note 12 15 13 4" xfId="25222"/>
    <cellStyle name="Note 12 15 14" xfId="25223"/>
    <cellStyle name="Note 12 15 14 2" xfId="25224"/>
    <cellStyle name="Note 12 15 14 3" xfId="25225"/>
    <cellStyle name="Note 12 15 14 4" xfId="25226"/>
    <cellStyle name="Note 12 15 15" xfId="25227"/>
    <cellStyle name="Note 12 15 15 2" xfId="25228"/>
    <cellStyle name="Note 12 15 15 3" xfId="25229"/>
    <cellStyle name="Note 12 15 15 4" xfId="25230"/>
    <cellStyle name="Note 12 15 16" xfId="25231"/>
    <cellStyle name="Note 12 15 16 2" xfId="25232"/>
    <cellStyle name="Note 12 15 16 3" xfId="25233"/>
    <cellStyle name="Note 12 15 16 4" xfId="25234"/>
    <cellStyle name="Note 12 15 17" xfId="25235"/>
    <cellStyle name="Note 12 15 17 2" xfId="25236"/>
    <cellStyle name="Note 12 15 17 3" xfId="25237"/>
    <cellStyle name="Note 12 15 17 4" xfId="25238"/>
    <cellStyle name="Note 12 15 18" xfId="25239"/>
    <cellStyle name="Note 12 15 18 2" xfId="25240"/>
    <cellStyle name="Note 12 15 18 3" xfId="25241"/>
    <cellStyle name="Note 12 15 18 4" xfId="25242"/>
    <cellStyle name="Note 12 15 19" xfId="25243"/>
    <cellStyle name="Note 12 15 19 2" xfId="25244"/>
    <cellStyle name="Note 12 15 19 3" xfId="25245"/>
    <cellStyle name="Note 12 15 19 4" xfId="25246"/>
    <cellStyle name="Note 12 15 2" xfId="25247"/>
    <cellStyle name="Note 12 15 2 2" xfId="25248"/>
    <cellStyle name="Note 12 15 2 3" xfId="25249"/>
    <cellStyle name="Note 12 15 2 4" xfId="25250"/>
    <cellStyle name="Note 12 15 20" xfId="25251"/>
    <cellStyle name="Note 12 15 20 2" xfId="25252"/>
    <cellStyle name="Note 12 15 20 3" xfId="25253"/>
    <cellStyle name="Note 12 15 20 4" xfId="25254"/>
    <cellStyle name="Note 12 15 21" xfId="25255"/>
    <cellStyle name="Note 12 15 22" xfId="25256"/>
    <cellStyle name="Note 12 15 3" xfId="25257"/>
    <cellStyle name="Note 12 15 3 2" xfId="25258"/>
    <cellStyle name="Note 12 15 3 3" xfId="25259"/>
    <cellStyle name="Note 12 15 3 4" xfId="25260"/>
    <cellStyle name="Note 12 15 4" xfId="25261"/>
    <cellStyle name="Note 12 15 4 2" xfId="25262"/>
    <cellStyle name="Note 12 15 4 3" xfId="25263"/>
    <cellStyle name="Note 12 15 4 4" xfId="25264"/>
    <cellStyle name="Note 12 15 5" xfId="25265"/>
    <cellStyle name="Note 12 15 5 2" xfId="25266"/>
    <cellStyle name="Note 12 15 5 3" xfId="25267"/>
    <cellStyle name="Note 12 15 5 4" xfId="25268"/>
    <cellStyle name="Note 12 15 6" xfId="25269"/>
    <cellStyle name="Note 12 15 6 2" xfId="25270"/>
    <cellStyle name="Note 12 15 6 3" xfId="25271"/>
    <cellStyle name="Note 12 15 6 4" xfId="25272"/>
    <cellStyle name="Note 12 15 7" xfId="25273"/>
    <cellStyle name="Note 12 15 7 2" xfId="25274"/>
    <cellStyle name="Note 12 15 7 3" xfId="25275"/>
    <cellStyle name="Note 12 15 7 4" xfId="25276"/>
    <cellStyle name="Note 12 15 8" xfId="25277"/>
    <cellStyle name="Note 12 15 8 2" xfId="25278"/>
    <cellStyle name="Note 12 15 8 3" xfId="25279"/>
    <cellStyle name="Note 12 15 8 4" xfId="25280"/>
    <cellStyle name="Note 12 15 9" xfId="25281"/>
    <cellStyle name="Note 12 15 9 2" xfId="25282"/>
    <cellStyle name="Note 12 15 9 3" xfId="25283"/>
    <cellStyle name="Note 12 15 9 4" xfId="25284"/>
    <cellStyle name="Note 12 16" xfId="25285"/>
    <cellStyle name="Note 12 16 10" xfId="25286"/>
    <cellStyle name="Note 12 16 10 2" xfId="25287"/>
    <cellStyle name="Note 12 16 10 3" xfId="25288"/>
    <cellStyle name="Note 12 16 10 4" xfId="25289"/>
    <cellStyle name="Note 12 16 11" xfId="25290"/>
    <cellStyle name="Note 12 16 11 2" xfId="25291"/>
    <cellStyle name="Note 12 16 11 3" xfId="25292"/>
    <cellStyle name="Note 12 16 11 4" xfId="25293"/>
    <cellStyle name="Note 12 16 12" xfId="25294"/>
    <cellStyle name="Note 12 16 12 2" xfId="25295"/>
    <cellStyle name="Note 12 16 12 3" xfId="25296"/>
    <cellStyle name="Note 12 16 12 4" xfId="25297"/>
    <cellStyle name="Note 12 16 13" xfId="25298"/>
    <cellStyle name="Note 12 16 13 2" xfId="25299"/>
    <cellStyle name="Note 12 16 13 3" xfId="25300"/>
    <cellStyle name="Note 12 16 13 4" xfId="25301"/>
    <cellStyle name="Note 12 16 14" xfId="25302"/>
    <cellStyle name="Note 12 16 14 2" xfId="25303"/>
    <cellStyle name="Note 12 16 14 3" xfId="25304"/>
    <cellStyle name="Note 12 16 14 4" xfId="25305"/>
    <cellStyle name="Note 12 16 15" xfId="25306"/>
    <cellStyle name="Note 12 16 15 2" xfId="25307"/>
    <cellStyle name="Note 12 16 15 3" xfId="25308"/>
    <cellStyle name="Note 12 16 15 4" xfId="25309"/>
    <cellStyle name="Note 12 16 16" xfId="25310"/>
    <cellStyle name="Note 12 16 16 2" xfId="25311"/>
    <cellStyle name="Note 12 16 16 3" xfId="25312"/>
    <cellStyle name="Note 12 16 16 4" xfId="25313"/>
    <cellStyle name="Note 12 16 17" xfId="25314"/>
    <cellStyle name="Note 12 16 17 2" xfId="25315"/>
    <cellStyle name="Note 12 16 17 3" xfId="25316"/>
    <cellStyle name="Note 12 16 17 4" xfId="25317"/>
    <cellStyle name="Note 12 16 18" xfId="25318"/>
    <cellStyle name="Note 12 16 18 2" xfId="25319"/>
    <cellStyle name="Note 12 16 18 3" xfId="25320"/>
    <cellStyle name="Note 12 16 18 4" xfId="25321"/>
    <cellStyle name="Note 12 16 19" xfId="25322"/>
    <cellStyle name="Note 12 16 19 2" xfId="25323"/>
    <cellStyle name="Note 12 16 19 3" xfId="25324"/>
    <cellStyle name="Note 12 16 19 4" xfId="25325"/>
    <cellStyle name="Note 12 16 2" xfId="25326"/>
    <cellStyle name="Note 12 16 2 2" xfId="25327"/>
    <cellStyle name="Note 12 16 2 3" xfId="25328"/>
    <cellStyle name="Note 12 16 2 4" xfId="25329"/>
    <cellStyle name="Note 12 16 20" xfId="25330"/>
    <cellStyle name="Note 12 16 20 2" xfId="25331"/>
    <cellStyle name="Note 12 16 20 3" xfId="25332"/>
    <cellStyle name="Note 12 16 20 4" xfId="25333"/>
    <cellStyle name="Note 12 16 21" xfId="25334"/>
    <cellStyle name="Note 12 16 22" xfId="25335"/>
    <cellStyle name="Note 12 16 3" xfId="25336"/>
    <cellStyle name="Note 12 16 3 2" xfId="25337"/>
    <cellStyle name="Note 12 16 3 3" xfId="25338"/>
    <cellStyle name="Note 12 16 3 4" xfId="25339"/>
    <cellStyle name="Note 12 16 4" xfId="25340"/>
    <cellStyle name="Note 12 16 4 2" xfId="25341"/>
    <cellStyle name="Note 12 16 4 3" xfId="25342"/>
    <cellStyle name="Note 12 16 4 4" xfId="25343"/>
    <cellStyle name="Note 12 16 5" xfId="25344"/>
    <cellStyle name="Note 12 16 5 2" xfId="25345"/>
    <cellStyle name="Note 12 16 5 3" xfId="25346"/>
    <cellStyle name="Note 12 16 5 4" xfId="25347"/>
    <cellStyle name="Note 12 16 6" xfId="25348"/>
    <cellStyle name="Note 12 16 6 2" xfId="25349"/>
    <cellStyle name="Note 12 16 6 3" xfId="25350"/>
    <cellStyle name="Note 12 16 6 4" xfId="25351"/>
    <cellStyle name="Note 12 16 7" xfId="25352"/>
    <cellStyle name="Note 12 16 7 2" xfId="25353"/>
    <cellStyle name="Note 12 16 7 3" xfId="25354"/>
    <cellStyle name="Note 12 16 7 4" xfId="25355"/>
    <cellStyle name="Note 12 16 8" xfId="25356"/>
    <cellStyle name="Note 12 16 8 2" xfId="25357"/>
    <cellStyle name="Note 12 16 8 3" xfId="25358"/>
    <cellStyle name="Note 12 16 8 4" xfId="25359"/>
    <cellStyle name="Note 12 16 9" xfId="25360"/>
    <cellStyle name="Note 12 16 9 2" xfId="25361"/>
    <cellStyle name="Note 12 16 9 3" xfId="25362"/>
    <cellStyle name="Note 12 16 9 4" xfId="25363"/>
    <cellStyle name="Note 12 17" xfId="25364"/>
    <cellStyle name="Note 12 17 10" xfId="25365"/>
    <cellStyle name="Note 12 17 10 2" xfId="25366"/>
    <cellStyle name="Note 12 17 10 3" xfId="25367"/>
    <cellStyle name="Note 12 17 10 4" xfId="25368"/>
    <cellStyle name="Note 12 17 11" xfId="25369"/>
    <cellStyle name="Note 12 17 11 2" xfId="25370"/>
    <cellStyle name="Note 12 17 11 3" xfId="25371"/>
    <cellStyle name="Note 12 17 11 4" xfId="25372"/>
    <cellStyle name="Note 12 17 12" xfId="25373"/>
    <cellStyle name="Note 12 17 12 2" xfId="25374"/>
    <cellStyle name="Note 12 17 12 3" xfId="25375"/>
    <cellStyle name="Note 12 17 12 4" xfId="25376"/>
    <cellStyle name="Note 12 17 13" xfId="25377"/>
    <cellStyle name="Note 12 17 13 2" xfId="25378"/>
    <cellStyle name="Note 12 17 13 3" xfId="25379"/>
    <cellStyle name="Note 12 17 13 4" xfId="25380"/>
    <cellStyle name="Note 12 17 14" xfId="25381"/>
    <cellStyle name="Note 12 17 14 2" xfId="25382"/>
    <cellStyle name="Note 12 17 14 3" xfId="25383"/>
    <cellStyle name="Note 12 17 14 4" xfId="25384"/>
    <cellStyle name="Note 12 17 15" xfId="25385"/>
    <cellStyle name="Note 12 17 15 2" xfId="25386"/>
    <cellStyle name="Note 12 17 15 3" xfId="25387"/>
    <cellStyle name="Note 12 17 15 4" xfId="25388"/>
    <cellStyle name="Note 12 17 16" xfId="25389"/>
    <cellStyle name="Note 12 17 16 2" xfId="25390"/>
    <cellStyle name="Note 12 17 16 3" xfId="25391"/>
    <cellStyle name="Note 12 17 16 4" xfId="25392"/>
    <cellStyle name="Note 12 17 17" xfId="25393"/>
    <cellStyle name="Note 12 17 17 2" xfId="25394"/>
    <cellStyle name="Note 12 17 17 3" xfId="25395"/>
    <cellStyle name="Note 12 17 17 4" xfId="25396"/>
    <cellStyle name="Note 12 17 18" xfId="25397"/>
    <cellStyle name="Note 12 17 18 2" xfId="25398"/>
    <cellStyle name="Note 12 17 18 3" xfId="25399"/>
    <cellStyle name="Note 12 17 18 4" xfId="25400"/>
    <cellStyle name="Note 12 17 19" xfId="25401"/>
    <cellStyle name="Note 12 17 19 2" xfId="25402"/>
    <cellStyle name="Note 12 17 19 3" xfId="25403"/>
    <cellStyle name="Note 12 17 19 4" xfId="25404"/>
    <cellStyle name="Note 12 17 2" xfId="25405"/>
    <cellStyle name="Note 12 17 2 2" xfId="25406"/>
    <cellStyle name="Note 12 17 2 3" xfId="25407"/>
    <cellStyle name="Note 12 17 2 4" xfId="25408"/>
    <cellStyle name="Note 12 17 20" xfId="25409"/>
    <cellStyle name="Note 12 17 20 2" xfId="25410"/>
    <cellStyle name="Note 12 17 20 3" xfId="25411"/>
    <cellStyle name="Note 12 17 20 4" xfId="25412"/>
    <cellStyle name="Note 12 17 21" xfId="25413"/>
    <cellStyle name="Note 12 17 22" xfId="25414"/>
    <cellStyle name="Note 12 17 3" xfId="25415"/>
    <cellStyle name="Note 12 17 3 2" xfId="25416"/>
    <cellStyle name="Note 12 17 3 3" xfId="25417"/>
    <cellStyle name="Note 12 17 3 4" xfId="25418"/>
    <cellStyle name="Note 12 17 4" xfId="25419"/>
    <cellStyle name="Note 12 17 4 2" xfId="25420"/>
    <cellStyle name="Note 12 17 4 3" xfId="25421"/>
    <cellStyle name="Note 12 17 4 4" xfId="25422"/>
    <cellStyle name="Note 12 17 5" xfId="25423"/>
    <cellStyle name="Note 12 17 5 2" xfId="25424"/>
    <cellStyle name="Note 12 17 5 3" xfId="25425"/>
    <cellStyle name="Note 12 17 5 4" xfId="25426"/>
    <cellStyle name="Note 12 17 6" xfId="25427"/>
    <cellStyle name="Note 12 17 6 2" xfId="25428"/>
    <cellStyle name="Note 12 17 6 3" xfId="25429"/>
    <cellStyle name="Note 12 17 6 4" xfId="25430"/>
    <cellStyle name="Note 12 17 7" xfId="25431"/>
    <cellStyle name="Note 12 17 7 2" xfId="25432"/>
    <cellStyle name="Note 12 17 7 3" xfId="25433"/>
    <cellStyle name="Note 12 17 7 4" xfId="25434"/>
    <cellStyle name="Note 12 17 8" xfId="25435"/>
    <cellStyle name="Note 12 17 8 2" xfId="25436"/>
    <cellStyle name="Note 12 17 8 3" xfId="25437"/>
    <cellStyle name="Note 12 17 8 4" xfId="25438"/>
    <cellStyle name="Note 12 17 9" xfId="25439"/>
    <cellStyle name="Note 12 17 9 2" xfId="25440"/>
    <cellStyle name="Note 12 17 9 3" xfId="25441"/>
    <cellStyle name="Note 12 17 9 4" xfId="25442"/>
    <cellStyle name="Note 12 18" xfId="25443"/>
    <cellStyle name="Note 12 18 10" xfId="25444"/>
    <cellStyle name="Note 12 18 10 2" xfId="25445"/>
    <cellStyle name="Note 12 18 10 3" xfId="25446"/>
    <cellStyle name="Note 12 18 10 4" xfId="25447"/>
    <cellStyle name="Note 12 18 11" xfId="25448"/>
    <cellStyle name="Note 12 18 11 2" xfId="25449"/>
    <cellStyle name="Note 12 18 11 3" xfId="25450"/>
    <cellStyle name="Note 12 18 11 4" xfId="25451"/>
    <cellStyle name="Note 12 18 12" xfId="25452"/>
    <cellStyle name="Note 12 18 12 2" xfId="25453"/>
    <cellStyle name="Note 12 18 12 3" xfId="25454"/>
    <cellStyle name="Note 12 18 12 4" xfId="25455"/>
    <cellStyle name="Note 12 18 13" xfId="25456"/>
    <cellStyle name="Note 12 18 13 2" xfId="25457"/>
    <cellStyle name="Note 12 18 13 3" xfId="25458"/>
    <cellStyle name="Note 12 18 13 4" xfId="25459"/>
    <cellStyle name="Note 12 18 14" xfId="25460"/>
    <cellStyle name="Note 12 18 14 2" xfId="25461"/>
    <cellStyle name="Note 12 18 14 3" xfId="25462"/>
    <cellStyle name="Note 12 18 14 4" xfId="25463"/>
    <cellStyle name="Note 12 18 15" xfId="25464"/>
    <cellStyle name="Note 12 18 15 2" xfId="25465"/>
    <cellStyle name="Note 12 18 15 3" xfId="25466"/>
    <cellStyle name="Note 12 18 15 4" xfId="25467"/>
    <cellStyle name="Note 12 18 16" xfId="25468"/>
    <cellStyle name="Note 12 18 16 2" xfId="25469"/>
    <cellStyle name="Note 12 18 16 3" xfId="25470"/>
    <cellStyle name="Note 12 18 16 4" xfId="25471"/>
    <cellStyle name="Note 12 18 17" xfId="25472"/>
    <cellStyle name="Note 12 18 17 2" xfId="25473"/>
    <cellStyle name="Note 12 18 17 3" xfId="25474"/>
    <cellStyle name="Note 12 18 17 4" xfId="25475"/>
    <cellStyle name="Note 12 18 18" xfId="25476"/>
    <cellStyle name="Note 12 18 18 2" xfId="25477"/>
    <cellStyle name="Note 12 18 18 3" xfId="25478"/>
    <cellStyle name="Note 12 18 18 4" xfId="25479"/>
    <cellStyle name="Note 12 18 19" xfId="25480"/>
    <cellStyle name="Note 12 18 19 2" xfId="25481"/>
    <cellStyle name="Note 12 18 19 3" xfId="25482"/>
    <cellStyle name="Note 12 18 19 4" xfId="25483"/>
    <cellStyle name="Note 12 18 2" xfId="25484"/>
    <cellStyle name="Note 12 18 2 2" xfId="25485"/>
    <cellStyle name="Note 12 18 2 3" xfId="25486"/>
    <cellStyle name="Note 12 18 2 4" xfId="25487"/>
    <cellStyle name="Note 12 18 20" xfId="25488"/>
    <cellStyle name="Note 12 18 20 2" xfId="25489"/>
    <cellStyle name="Note 12 18 20 3" xfId="25490"/>
    <cellStyle name="Note 12 18 20 4" xfId="25491"/>
    <cellStyle name="Note 12 18 21" xfId="25492"/>
    <cellStyle name="Note 12 18 22" xfId="25493"/>
    <cellStyle name="Note 12 18 3" xfId="25494"/>
    <cellStyle name="Note 12 18 3 2" xfId="25495"/>
    <cellStyle name="Note 12 18 3 3" xfId="25496"/>
    <cellStyle name="Note 12 18 3 4" xfId="25497"/>
    <cellStyle name="Note 12 18 4" xfId="25498"/>
    <cellStyle name="Note 12 18 4 2" xfId="25499"/>
    <cellStyle name="Note 12 18 4 3" xfId="25500"/>
    <cellStyle name="Note 12 18 4 4" xfId="25501"/>
    <cellStyle name="Note 12 18 5" xfId="25502"/>
    <cellStyle name="Note 12 18 5 2" xfId="25503"/>
    <cellStyle name="Note 12 18 5 3" xfId="25504"/>
    <cellStyle name="Note 12 18 5 4" xfId="25505"/>
    <cellStyle name="Note 12 18 6" xfId="25506"/>
    <cellStyle name="Note 12 18 6 2" xfId="25507"/>
    <cellStyle name="Note 12 18 6 3" xfId="25508"/>
    <cellStyle name="Note 12 18 6 4" xfId="25509"/>
    <cellStyle name="Note 12 18 7" xfId="25510"/>
    <cellStyle name="Note 12 18 7 2" xfId="25511"/>
    <cellStyle name="Note 12 18 7 3" xfId="25512"/>
    <cellStyle name="Note 12 18 7 4" xfId="25513"/>
    <cellStyle name="Note 12 18 8" xfId="25514"/>
    <cellStyle name="Note 12 18 8 2" xfId="25515"/>
    <cellStyle name="Note 12 18 8 3" xfId="25516"/>
    <cellStyle name="Note 12 18 8 4" xfId="25517"/>
    <cellStyle name="Note 12 18 9" xfId="25518"/>
    <cellStyle name="Note 12 18 9 2" xfId="25519"/>
    <cellStyle name="Note 12 18 9 3" xfId="25520"/>
    <cellStyle name="Note 12 18 9 4" xfId="25521"/>
    <cellStyle name="Note 12 19" xfId="25522"/>
    <cellStyle name="Note 12 19 10" xfId="25523"/>
    <cellStyle name="Note 12 19 10 2" xfId="25524"/>
    <cellStyle name="Note 12 19 10 3" xfId="25525"/>
    <cellStyle name="Note 12 19 10 4" xfId="25526"/>
    <cellStyle name="Note 12 19 11" xfId="25527"/>
    <cellStyle name="Note 12 19 11 2" xfId="25528"/>
    <cellStyle name="Note 12 19 11 3" xfId="25529"/>
    <cellStyle name="Note 12 19 11 4" xfId="25530"/>
    <cellStyle name="Note 12 19 12" xfId="25531"/>
    <cellStyle name="Note 12 19 12 2" xfId="25532"/>
    <cellStyle name="Note 12 19 12 3" xfId="25533"/>
    <cellStyle name="Note 12 19 12 4" xfId="25534"/>
    <cellStyle name="Note 12 19 13" xfId="25535"/>
    <cellStyle name="Note 12 19 13 2" xfId="25536"/>
    <cellStyle name="Note 12 19 13 3" xfId="25537"/>
    <cellStyle name="Note 12 19 13 4" xfId="25538"/>
    <cellStyle name="Note 12 19 14" xfId="25539"/>
    <cellStyle name="Note 12 19 14 2" xfId="25540"/>
    <cellStyle name="Note 12 19 14 3" xfId="25541"/>
    <cellStyle name="Note 12 19 14 4" xfId="25542"/>
    <cellStyle name="Note 12 19 15" xfId="25543"/>
    <cellStyle name="Note 12 19 15 2" xfId="25544"/>
    <cellStyle name="Note 12 19 15 3" xfId="25545"/>
    <cellStyle name="Note 12 19 15 4" xfId="25546"/>
    <cellStyle name="Note 12 19 16" xfId="25547"/>
    <cellStyle name="Note 12 19 16 2" xfId="25548"/>
    <cellStyle name="Note 12 19 16 3" xfId="25549"/>
    <cellStyle name="Note 12 19 16 4" xfId="25550"/>
    <cellStyle name="Note 12 19 17" xfId="25551"/>
    <cellStyle name="Note 12 19 17 2" xfId="25552"/>
    <cellStyle name="Note 12 19 17 3" xfId="25553"/>
    <cellStyle name="Note 12 19 17 4" xfId="25554"/>
    <cellStyle name="Note 12 19 18" xfId="25555"/>
    <cellStyle name="Note 12 19 18 2" xfId="25556"/>
    <cellStyle name="Note 12 19 18 3" xfId="25557"/>
    <cellStyle name="Note 12 19 18 4" xfId="25558"/>
    <cellStyle name="Note 12 19 19" xfId="25559"/>
    <cellStyle name="Note 12 19 19 2" xfId="25560"/>
    <cellStyle name="Note 12 19 19 3" xfId="25561"/>
    <cellStyle name="Note 12 19 19 4" xfId="25562"/>
    <cellStyle name="Note 12 19 2" xfId="25563"/>
    <cellStyle name="Note 12 19 2 2" xfId="25564"/>
    <cellStyle name="Note 12 19 2 3" xfId="25565"/>
    <cellStyle name="Note 12 19 2 4" xfId="25566"/>
    <cellStyle name="Note 12 19 20" xfId="25567"/>
    <cellStyle name="Note 12 19 20 2" xfId="25568"/>
    <cellStyle name="Note 12 19 20 3" xfId="25569"/>
    <cellStyle name="Note 12 19 20 4" xfId="25570"/>
    <cellStyle name="Note 12 19 21" xfId="25571"/>
    <cellStyle name="Note 12 19 22" xfId="25572"/>
    <cellStyle name="Note 12 19 3" xfId="25573"/>
    <cellStyle name="Note 12 19 3 2" xfId="25574"/>
    <cellStyle name="Note 12 19 3 3" xfId="25575"/>
    <cellStyle name="Note 12 19 3 4" xfId="25576"/>
    <cellStyle name="Note 12 19 4" xfId="25577"/>
    <cellStyle name="Note 12 19 4 2" xfId="25578"/>
    <cellStyle name="Note 12 19 4 3" xfId="25579"/>
    <cellStyle name="Note 12 19 4 4" xfId="25580"/>
    <cellStyle name="Note 12 19 5" xfId="25581"/>
    <cellStyle name="Note 12 19 5 2" xfId="25582"/>
    <cellStyle name="Note 12 19 5 3" xfId="25583"/>
    <cellStyle name="Note 12 19 5 4" xfId="25584"/>
    <cellStyle name="Note 12 19 6" xfId="25585"/>
    <cellStyle name="Note 12 19 6 2" xfId="25586"/>
    <cellStyle name="Note 12 19 6 3" xfId="25587"/>
    <cellStyle name="Note 12 19 6 4" xfId="25588"/>
    <cellStyle name="Note 12 19 7" xfId="25589"/>
    <cellStyle name="Note 12 19 7 2" xfId="25590"/>
    <cellStyle name="Note 12 19 7 3" xfId="25591"/>
    <cellStyle name="Note 12 19 7 4" xfId="25592"/>
    <cellStyle name="Note 12 19 8" xfId="25593"/>
    <cellStyle name="Note 12 19 8 2" xfId="25594"/>
    <cellStyle name="Note 12 19 8 3" xfId="25595"/>
    <cellStyle name="Note 12 19 8 4" xfId="25596"/>
    <cellStyle name="Note 12 19 9" xfId="25597"/>
    <cellStyle name="Note 12 19 9 2" xfId="25598"/>
    <cellStyle name="Note 12 19 9 3" xfId="25599"/>
    <cellStyle name="Note 12 19 9 4" xfId="25600"/>
    <cellStyle name="Note 12 2" xfId="25601"/>
    <cellStyle name="Note 12 2 10" xfId="25602"/>
    <cellStyle name="Note 12 2 10 10" xfId="25603"/>
    <cellStyle name="Note 12 2 10 10 2" xfId="25604"/>
    <cellStyle name="Note 12 2 10 10 3" xfId="25605"/>
    <cellStyle name="Note 12 2 10 10 4" xfId="25606"/>
    <cellStyle name="Note 12 2 10 11" xfId="25607"/>
    <cellStyle name="Note 12 2 10 11 2" xfId="25608"/>
    <cellStyle name="Note 12 2 10 11 3" xfId="25609"/>
    <cellStyle name="Note 12 2 10 11 4" xfId="25610"/>
    <cellStyle name="Note 12 2 10 12" xfId="25611"/>
    <cellStyle name="Note 12 2 10 12 2" xfId="25612"/>
    <cellStyle name="Note 12 2 10 12 3" xfId="25613"/>
    <cellStyle name="Note 12 2 10 12 4" xfId="25614"/>
    <cellStyle name="Note 12 2 10 13" xfId="25615"/>
    <cellStyle name="Note 12 2 10 13 2" xfId="25616"/>
    <cellStyle name="Note 12 2 10 13 3" xfId="25617"/>
    <cellStyle name="Note 12 2 10 13 4" xfId="25618"/>
    <cellStyle name="Note 12 2 10 14" xfId="25619"/>
    <cellStyle name="Note 12 2 10 14 2" xfId="25620"/>
    <cellStyle name="Note 12 2 10 14 3" xfId="25621"/>
    <cellStyle name="Note 12 2 10 14 4" xfId="25622"/>
    <cellStyle name="Note 12 2 10 15" xfId="25623"/>
    <cellStyle name="Note 12 2 10 15 2" xfId="25624"/>
    <cellStyle name="Note 12 2 10 15 3" xfId="25625"/>
    <cellStyle name="Note 12 2 10 15 4" xfId="25626"/>
    <cellStyle name="Note 12 2 10 16" xfId="25627"/>
    <cellStyle name="Note 12 2 10 16 2" xfId="25628"/>
    <cellStyle name="Note 12 2 10 16 3" xfId="25629"/>
    <cellStyle name="Note 12 2 10 16 4" xfId="25630"/>
    <cellStyle name="Note 12 2 10 17" xfId="25631"/>
    <cellStyle name="Note 12 2 10 17 2" xfId="25632"/>
    <cellStyle name="Note 12 2 10 17 3" xfId="25633"/>
    <cellStyle name="Note 12 2 10 17 4" xfId="25634"/>
    <cellStyle name="Note 12 2 10 18" xfId="25635"/>
    <cellStyle name="Note 12 2 10 18 2" xfId="25636"/>
    <cellStyle name="Note 12 2 10 18 3" xfId="25637"/>
    <cellStyle name="Note 12 2 10 18 4" xfId="25638"/>
    <cellStyle name="Note 12 2 10 19" xfId="25639"/>
    <cellStyle name="Note 12 2 10 19 2" xfId="25640"/>
    <cellStyle name="Note 12 2 10 19 3" xfId="25641"/>
    <cellStyle name="Note 12 2 10 19 4" xfId="25642"/>
    <cellStyle name="Note 12 2 10 2" xfId="25643"/>
    <cellStyle name="Note 12 2 10 2 2" xfId="25644"/>
    <cellStyle name="Note 12 2 10 2 3" xfId="25645"/>
    <cellStyle name="Note 12 2 10 2 4" xfId="25646"/>
    <cellStyle name="Note 12 2 10 20" xfId="25647"/>
    <cellStyle name="Note 12 2 10 20 2" xfId="25648"/>
    <cellStyle name="Note 12 2 10 20 3" xfId="25649"/>
    <cellStyle name="Note 12 2 10 20 4" xfId="25650"/>
    <cellStyle name="Note 12 2 10 21" xfId="25651"/>
    <cellStyle name="Note 12 2 10 22" xfId="25652"/>
    <cellStyle name="Note 12 2 10 3" xfId="25653"/>
    <cellStyle name="Note 12 2 10 3 2" xfId="25654"/>
    <cellStyle name="Note 12 2 10 3 3" xfId="25655"/>
    <cellStyle name="Note 12 2 10 3 4" xfId="25656"/>
    <cellStyle name="Note 12 2 10 4" xfId="25657"/>
    <cellStyle name="Note 12 2 10 4 2" xfId="25658"/>
    <cellStyle name="Note 12 2 10 4 3" xfId="25659"/>
    <cellStyle name="Note 12 2 10 4 4" xfId="25660"/>
    <cellStyle name="Note 12 2 10 5" xfId="25661"/>
    <cellStyle name="Note 12 2 10 5 2" xfId="25662"/>
    <cellStyle name="Note 12 2 10 5 3" xfId="25663"/>
    <cellStyle name="Note 12 2 10 5 4" xfId="25664"/>
    <cellStyle name="Note 12 2 10 6" xfId="25665"/>
    <cellStyle name="Note 12 2 10 6 2" xfId="25666"/>
    <cellStyle name="Note 12 2 10 6 3" xfId="25667"/>
    <cellStyle name="Note 12 2 10 6 4" xfId="25668"/>
    <cellStyle name="Note 12 2 10 7" xfId="25669"/>
    <cellStyle name="Note 12 2 10 7 2" xfId="25670"/>
    <cellStyle name="Note 12 2 10 7 3" xfId="25671"/>
    <cellStyle name="Note 12 2 10 7 4" xfId="25672"/>
    <cellStyle name="Note 12 2 10 8" xfId="25673"/>
    <cellStyle name="Note 12 2 10 8 2" xfId="25674"/>
    <cellStyle name="Note 12 2 10 8 3" xfId="25675"/>
    <cellStyle name="Note 12 2 10 8 4" xfId="25676"/>
    <cellStyle name="Note 12 2 10 9" xfId="25677"/>
    <cellStyle name="Note 12 2 10 9 2" xfId="25678"/>
    <cellStyle name="Note 12 2 10 9 3" xfId="25679"/>
    <cellStyle name="Note 12 2 10 9 4" xfId="25680"/>
    <cellStyle name="Note 12 2 11" xfId="25681"/>
    <cellStyle name="Note 12 2 11 10" xfId="25682"/>
    <cellStyle name="Note 12 2 11 10 2" xfId="25683"/>
    <cellStyle name="Note 12 2 11 10 3" xfId="25684"/>
    <cellStyle name="Note 12 2 11 10 4" xfId="25685"/>
    <cellStyle name="Note 12 2 11 11" xfId="25686"/>
    <cellStyle name="Note 12 2 11 11 2" xfId="25687"/>
    <cellStyle name="Note 12 2 11 11 3" xfId="25688"/>
    <cellStyle name="Note 12 2 11 11 4" xfId="25689"/>
    <cellStyle name="Note 12 2 11 12" xfId="25690"/>
    <cellStyle name="Note 12 2 11 12 2" xfId="25691"/>
    <cellStyle name="Note 12 2 11 12 3" xfId="25692"/>
    <cellStyle name="Note 12 2 11 12 4" xfId="25693"/>
    <cellStyle name="Note 12 2 11 13" xfId="25694"/>
    <cellStyle name="Note 12 2 11 13 2" xfId="25695"/>
    <cellStyle name="Note 12 2 11 13 3" xfId="25696"/>
    <cellStyle name="Note 12 2 11 13 4" xfId="25697"/>
    <cellStyle name="Note 12 2 11 14" xfId="25698"/>
    <cellStyle name="Note 12 2 11 14 2" xfId="25699"/>
    <cellStyle name="Note 12 2 11 14 3" xfId="25700"/>
    <cellStyle name="Note 12 2 11 14 4" xfId="25701"/>
    <cellStyle name="Note 12 2 11 15" xfId="25702"/>
    <cellStyle name="Note 12 2 11 15 2" xfId="25703"/>
    <cellStyle name="Note 12 2 11 15 3" xfId="25704"/>
    <cellStyle name="Note 12 2 11 15 4" xfId="25705"/>
    <cellStyle name="Note 12 2 11 16" xfId="25706"/>
    <cellStyle name="Note 12 2 11 16 2" xfId="25707"/>
    <cellStyle name="Note 12 2 11 16 3" xfId="25708"/>
    <cellStyle name="Note 12 2 11 16 4" xfId="25709"/>
    <cellStyle name="Note 12 2 11 17" xfId="25710"/>
    <cellStyle name="Note 12 2 11 17 2" xfId="25711"/>
    <cellStyle name="Note 12 2 11 17 3" xfId="25712"/>
    <cellStyle name="Note 12 2 11 17 4" xfId="25713"/>
    <cellStyle name="Note 12 2 11 18" xfId="25714"/>
    <cellStyle name="Note 12 2 11 18 2" xfId="25715"/>
    <cellStyle name="Note 12 2 11 18 3" xfId="25716"/>
    <cellStyle name="Note 12 2 11 18 4" xfId="25717"/>
    <cellStyle name="Note 12 2 11 19" xfId="25718"/>
    <cellStyle name="Note 12 2 11 19 2" xfId="25719"/>
    <cellStyle name="Note 12 2 11 19 3" xfId="25720"/>
    <cellStyle name="Note 12 2 11 19 4" xfId="25721"/>
    <cellStyle name="Note 12 2 11 2" xfId="25722"/>
    <cellStyle name="Note 12 2 11 2 2" xfId="25723"/>
    <cellStyle name="Note 12 2 11 2 3" xfId="25724"/>
    <cellStyle name="Note 12 2 11 2 4" xfId="25725"/>
    <cellStyle name="Note 12 2 11 20" xfId="25726"/>
    <cellStyle name="Note 12 2 11 20 2" xfId="25727"/>
    <cellStyle name="Note 12 2 11 20 3" xfId="25728"/>
    <cellStyle name="Note 12 2 11 20 4" xfId="25729"/>
    <cellStyle name="Note 12 2 11 21" xfId="25730"/>
    <cellStyle name="Note 12 2 11 22" xfId="25731"/>
    <cellStyle name="Note 12 2 11 3" xfId="25732"/>
    <cellStyle name="Note 12 2 11 3 2" xfId="25733"/>
    <cellStyle name="Note 12 2 11 3 3" xfId="25734"/>
    <cellStyle name="Note 12 2 11 3 4" xfId="25735"/>
    <cellStyle name="Note 12 2 11 4" xfId="25736"/>
    <cellStyle name="Note 12 2 11 4 2" xfId="25737"/>
    <cellStyle name="Note 12 2 11 4 3" xfId="25738"/>
    <cellStyle name="Note 12 2 11 4 4" xfId="25739"/>
    <cellStyle name="Note 12 2 11 5" xfId="25740"/>
    <cellStyle name="Note 12 2 11 5 2" xfId="25741"/>
    <cellStyle name="Note 12 2 11 5 3" xfId="25742"/>
    <cellStyle name="Note 12 2 11 5 4" xfId="25743"/>
    <cellStyle name="Note 12 2 11 6" xfId="25744"/>
    <cellStyle name="Note 12 2 11 6 2" xfId="25745"/>
    <cellStyle name="Note 12 2 11 6 3" xfId="25746"/>
    <cellStyle name="Note 12 2 11 6 4" xfId="25747"/>
    <cellStyle name="Note 12 2 11 7" xfId="25748"/>
    <cellStyle name="Note 12 2 11 7 2" xfId="25749"/>
    <cellStyle name="Note 12 2 11 7 3" xfId="25750"/>
    <cellStyle name="Note 12 2 11 7 4" xfId="25751"/>
    <cellStyle name="Note 12 2 11 8" xfId="25752"/>
    <cellStyle name="Note 12 2 11 8 2" xfId="25753"/>
    <cellStyle name="Note 12 2 11 8 3" xfId="25754"/>
    <cellStyle name="Note 12 2 11 8 4" xfId="25755"/>
    <cellStyle name="Note 12 2 11 9" xfId="25756"/>
    <cellStyle name="Note 12 2 11 9 2" xfId="25757"/>
    <cellStyle name="Note 12 2 11 9 3" xfId="25758"/>
    <cellStyle name="Note 12 2 11 9 4" xfId="25759"/>
    <cellStyle name="Note 12 2 12" xfId="25760"/>
    <cellStyle name="Note 12 2 12 10" xfId="25761"/>
    <cellStyle name="Note 12 2 12 10 2" xfId="25762"/>
    <cellStyle name="Note 12 2 12 10 3" xfId="25763"/>
    <cellStyle name="Note 12 2 12 10 4" xfId="25764"/>
    <cellStyle name="Note 12 2 12 11" xfId="25765"/>
    <cellStyle name="Note 12 2 12 11 2" xfId="25766"/>
    <cellStyle name="Note 12 2 12 11 3" xfId="25767"/>
    <cellStyle name="Note 12 2 12 11 4" xfId="25768"/>
    <cellStyle name="Note 12 2 12 12" xfId="25769"/>
    <cellStyle name="Note 12 2 12 12 2" xfId="25770"/>
    <cellStyle name="Note 12 2 12 12 3" xfId="25771"/>
    <cellStyle name="Note 12 2 12 12 4" xfId="25772"/>
    <cellStyle name="Note 12 2 12 13" xfId="25773"/>
    <cellStyle name="Note 12 2 12 13 2" xfId="25774"/>
    <cellStyle name="Note 12 2 12 13 3" xfId="25775"/>
    <cellStyle name="Note 12 2 12 13 4" xfId="25776"/>
    <cellStyle name="Note 12 2 12 14" xfId="25777"/>
    <cellStyle name="Note 12 2 12 14 2" xfId="25778"/>
    <cellStyle name="Note 12 2 12 14 3" xfId="25779"/>
    <cellStyle name="Note 12 2 12 14 4" xfId="25780"/>
    <cellStyle name="Note 12 2 12 15" xfId="25781"/>
    <cellStyle name="Note 12 2 12 15 2" xfId="25782"/>
    <cellStyle name="Note 12 2 12 15 3" xfId="25783"/>
    <cellStyle name="Note 12 2 12 15 4" xfId="25784"/>
    <cellStyle name="Note 12 2 12 16" xfId="25785"/>
    <cellStyle name="Note 12 2 12 16 2" xfId="25786"/>
    <cellStyle name="Note 12 2 12 16 3" xfId="25787"/>
    <cellStyle name="Note 12 2 12 16 4" xfId="25788"/>
    <cellStyle name="Note 12 2 12 17" xfId="25789"/>
    <cellStyle name="Note 12 2 12 17 2" xfId="25790"/>
    <cellStyle name="Note 12 2 12 17 3" xfId="25791"/>
    <cellStyle name="Note 12 2 12 17 4" xfId="25792"/>
    <cellStyle name="Note 12 2 12 18" xfId="25793"/>
    <cellStyle name="Note 12 2 12 18 2" xfId="25794"/>
    <cellStyle name="Note 12 2 12 18 3" xfId="25795"/>
    <cellStyle name="Note 12 2 12 18 4" xfId="25796"/>
    <cellStyle name="Note 12 2 12 19" xfId="25797"/>
    <cellStyle name="Note 12 2 12 19 2" xfId="25798"/>
    <cellStyle name="Note 12 2 12 19 3" xfId="25799"/>
    <cellStyle name="Note 12 2 12 19 4" xfId="25800"/>
    <cellStyle name="Note 12 2 12 2" xfId="25801"/>
    <cellStyle name="Note 12 2 12 2 2" xfId="25802"/>
    <cellStyle name="Note 12 2 12 2 3" xfId="25803"/>
    <cellStyle name="Note 12 2 12 2 4" xfId="25804"/>
    <cellStyle name="Note 12 2 12 20" xfId="25805"/>
    <cellStyle name="Note 12 2 12 20 2" xfId="25806"/>
    <cellStyle name="Note 12 2 12 20 3" xfId="25807"/>
    <cellStyle name="Note 12 2 12 20 4" xfId="25808"/>
    <cellStyle name="Note 12 2 12 21" xfId="25809"/>
    <cellStyle name="Note 12 2 12 22" xfId="25810"/>
    <cellStyle name="Note 12 2 12 3" xfId="25811"/>
    <cellStyle name="Note 12 2 12 3 2" xfId="25812"/>
    <cellStyle name="Note 12 2 12 3 3" xfId="25813"/>
    <cellStyle name="Note 12 2 12 3 4" xfId="25814"/>
    <cellStyle name="Note 12 2 12 4" xfId="25815"/>
    <cellStyle name="Note 12 2 12 4 2" xfId="25816"/>
    <cellStyle name="Note 12 2 12 4 3" xfId="25817"/>
    <cellStyle name="Note 12 2 12 4 4" xfId="25818"/>
    <cellStyle name="Note 12 2 12 5" xfId="25819"/>
    <cellStyle name="Note 12 2 12 5 2" xfId="25820"/>
    <cellStyle name="Note 12 2 12 5 3" xfId="25821"/>
    <cellStyle name="Note 12 2 12 5 4" xfId="25822"/>
    <cellStyle name="Note 12 2 12 6" xfId="25823"/>
    <cellStyle name="Note 12 2 12 6 2" xfId="25824"/>
    <cellStyle name="Note 12 2 12 6 3" xfId="25825"/>
    <cellStyle name="Note 12 2 12 6 4" xfId="25826"/>
    <cellStyle name="Note 12 2 12 7" xfId="25827"/>
    <cellStyle name="Note 12 2 12 7 2" xfId="25828"/>
    <cellStyle name="Note 12 2 12 7 3" xfId="25829"/>
    <cellStyle name="Note 12 2 12 7 4" xfId="25830"/>
    <cellStyle name="Note 12 2 12 8" xfId="25831"/>
    <cellStyle name="Note 12 2 12 8 2" xfId="25832"/>
    <cellStyle name="Note 12 2 12 8 3" xfId="25833"/>
    <cellStyle name="Note 12 2 12 8 4" xfId="25834"/>
    <cellStyle name="Note 12 2 12 9" xfId="25835"/>
    <cellStyle name="Note 12 2 12 9 2" xfId="25836"/>
    <cellStyle name="Note 12 2 12 9 3" xfId="25837"/>
    <cellStyle name="Note 12 2 12 9 4" xfId="25838"/>
    <cellStyle name="Note 12 2 13" xfId="25839"/>
    <cellStyle name="Note 12 2 13 10" xfId="25840"/>
    <cellStyle name="Note 12 2 13 10 2" xfId="25841"/>
    <cellStyle name="Note 12 2 13 10 3" xfId="25842"/>
    <cellStyle name="Note 12 2 13 10 4" xfId="25843"/>
    <cellStyle name="Note 12 2 13 11" xfId="25844"/>
    <cellStyle name="Note 12 2 13 11 2" xfId="25845"/>
    <cellStyle name="Note 12 2 13 11 3" xfId="25846"/>
    <cellStyle name="Note 12 2 13 11 4" xfId="25847"/>
    <cellStyle name="Note 12 2 13 12" xfId="25848"/>
    <cellStyle name="Note 12 2 13 12 2" xfId="25849"/>
    <cellStyle name="Note 12 2 13 12 3" xfId="25850"/>
    <cellStyle name="Note 12 2 13 12 4" xfId="25851"/>
    <cellStyle name="Note 12 2 13 13" xfId="25852"/>
    <cellStyle name="Note 12 2 13 13 2" xfId="25853"/>
    <cellStyle name="Note 12 2 13 13 3" xfId="25854"/>
    <cellStyle name="Note 12 2 13 13 4" xfId="25855"/>
    <cellStyle name="Note 12 2 13 14" xfId="25856"/>
    <cellStyle name="Note 12 2 13 14 2" xfId="25857"/>
    <cellStyle name="Note 12 2 13 14 3" xfId="25858"/>
    <cellStyle name="Note 12 2 13 14 4" xfId="25859"/>
    <cellStyle name="Note 12 2 13 15" xfId="25860"/>
    <cellStyle name="Note 12 2 13 15 2" xfId="25861"/>
    <cellStyle name="Note 12 2 13 15 3" xfId="25862"/>
    <cellStyle name="Note 12 2 13 15 4" xfId="25863"/>
    <cellStyle name="Note 12 2 13 16" xfId="25864"/>
    <cellStyle name="Note 12 2 13 16 2" xfId="25865"/>
    <cellStyle name="Note 12 2 13 16 3" xfId="25866"/>
    <cellStyle name="Note 12 2 13 16 4" xfId="25867"/>
    <cellStyle name="Note 12 2 13 17" xfId="25868"/>
    <cellStyle name="Note 12 2 13 17 2" xfId="25869"/>
    <cellStyle name="Note 12 2 13 17 3" xfId="25870"/>
    <cellStyle name="Note 12 2 13 17 4" xfId="25871"/>
    <cellStyle name="Note 12 2 13 18" xfId="25872"/>
    <cellStyle name="Note 12 2 13 18 2" xfId="25873"/>
    <cellStyle name="Note 12 2 13 18 3" xfId="25874"/>
    <cellStyle name="Note 12 2 13 18 4" xfId="25875"/>
    <cellStyle name="Note 12 2 13 19" xfId="25876"/>
    <cellStyle name="Note 12 2 13 19 2" xfId="25877"/>
    <cellStyle name="Note 12 2 13 19 3" xfId="25878"/>
    <cellStyle name="Note 12 2 13 19 4" xfId="25879"/>
    <cellStyle name="Note 12 2 13 2" xfId="25880"/>
    <cellStyle name="Note 12 2 13 2 2" xfId="25881"/>
    <cellStyle name="Note 12 2 13 2 3" xfId="25882"/>
    <cellStyle name="Note 12 2 13 2 4" xfId="25883"/>
    <cellStyle name="Note 12 2 13 20" xfId="25884"/>
    <cellStyle name="Note 12 2 13 20 2" xfId="25885"/>
    <cellStyle name="Note 12 2 13 20 3" xfId="25886"/>
    <cellStyle name="Note 12 2 13 20 4" xfId="25887"/>
    <cellStyle name="Note 12 2 13 21" xfId="25888"/>
    <cellStyle name="Note 12 2 13 22" xfId="25889"/>
    <cellStyle name="Note 12 2 13 3" xfId="25890"/>
    <cellStyle name="Note 12 2 13 3 2" xfId="25891"/>
    <cellStyle name="Note 12 2 13 3 3" xfId="25892"/>
    <cellStyle name="Note 12 2 13 3 4" xfId="25893"/>
    <cellStyle name="Note 12 2 13 4" xfId="25894"/>
    <cellStyle name="Note 12 2 13 4 2" xfId="25895"/>
    <cellStyle name="Note 12 2 13 4 3" xfId="25896"/>
    <cellStyle name="Note 12 2 13 4 4" xfId="25897"/>
    <cellStyle name="Note 12 2 13 5" xfId="25898"/>
    <cellStyle name="Note 12 2 13 5 2" xfId="25899"/>
    <cellStyle name="Note 12 2 13 5 3" xfId="25900"/>
    <cellStyle name="Note 12 2 13 5 4" xfId="25901"/>
    <cellStyle name="Note 12 2 13 6" xfId="25902"/>
    <cellStyle name="Note 12 2 13 6 2" xfId="25903"/>
    <cellStyle name="Note 12 2 13 6 3" xfId="25904"/>
    <cellStyle name="Note 12 2 13 6 4" xfId="25905"/>
    <cellStyle name="Note 12 2 13 7" xfId="25906"/>
    <cellStyle name="Note 12 2 13 7 2" xfId="25907"/>
    <cellStyle name="Note 12 2 13 7 3" xfId="25908"/>
    <cellStyle name="Note 12 2 13 7 4" xfId="25909"/>
    <cellStyle name="Note 12 2 13 8" xfId="25910"/>
    <cellStyle name="Note 12 2 13 8 2" xfId="25911"/>
    <cellStyle name="Note 12 2 13 8 3" xfId="25912"/>
    <cellStyle name="Note 12 2 13 8 4" xfId="25913"/>
    <cellStyle name="Note 12 2 13 9" xfId="25914"/>
    <cellStyle name="Note 12 2 13 9 2" xfId="25915"/>
    <cellStyle name="Note 12 2 13 9 3" xfId="25916"/>
    <cellStyle name="Note 12 2 13 9 4" xfId="25917"/>
    <cellStyle name="Note 12 2 14" xfId="25918"/>
    <cellStyle name="Note 12 2 14 10" xfId="25919"/>
    <cellStyle name="Note 12 2 14 10 2" xfId="25920"/>
    <cellStyle name="Note 12 2 14 10 3" xfId="25921"/>
    <cellStyle name="Note 12 2 14 10 4" xfId="25922"/>
    <cellStyle name="Note 12 2 14 11" xfId="25923"/>
    <cellStyle name="Note 12 2 14 11 2" xfId="25924"/>
    <cellStyle name="Note 12 2 14 11 3" xfId="25925"/>
    <cellStyle name="Note 12 2 14 11 4" xfId="25926"/>
    <cellStyle name="Note 12 2 14 12" xfId="25927"/>
    <cellStyle name="Note 12 2 14 12 2" xfId="25928"/>
    <cellStyle name="Note 12 2 14 12 3" xfId="25929"/>
    <cellStyle name="Note 12 2 14 12 4" xfId="25930"/>
    <cellStyle name="Note 12 2 14 13" xfId="25931"/>
    <cellStyle name="Note 12 2 14 13 2" xfId="25932"/>
    <cellStyle name="Note 12 2 14 13 3" xfId="25933"/>
    <cellStyle name="Note 12 2 14 13 4" xfId="25934"/>
    <cellStyle name="Note 12 2 14 14" xfId="25935"/>
    <cellStyle name="Note 12 2 14 14 2" xfId="25936"/>
    <cellStyle name="Note 12 2 14 14 3" xfId="25937"/>
    <cellStyle name="Note 12 2 14 14 4" xfId="25938"/>
    <cellStyle name="Note 12 2 14 15" xfId="25939"/>
    <cellStyle name="Note 12 2 14 15 2" xfId="25940"/>
    <cellStyle name="Note 12 2 14 15 3" xfId="25941"/>
    <cellStyle name="Note 12 2 14 15 4" xfId="25942"/>
    <cellStyle name="Note 12 2 14 16" xfId="25943"/>
    <cellStyle name="Note 12 2 14 16 2" xfId="25944"/>
    <cellStyle name="Note 12 2 14 16 3" xfId="25945"/>
    <cellStyle name="Note 12 2 14 16 4" xfId="25946"/>
    <cellStyle name="Note 12 2 14 17" xfId="25947"/>
    <cellStyle name="Note 12 2 14 17 2" xfId="25948"/>
    <cellStyle name="Note 12 2 14 17 3" xfId="25949"/>
    <cellStyle name="Note 12 2 14 17 4" xfId="25950"/>
    <cellStyle name="Note 12 2 14 18" xfId="25951"/>
    <cellStyle name="Note 12 2 14 18 2" xfId="25952"/>
    <cellStyle name="Note 12 2 14 18 3" xfId="25953"/>
    <cellStyle name="Note 12 2 14 18 4" xfId="25954"/>
    <cellStyle name="Note 12 2 14 19" xfId="25955"/>
    <cellStyle name="Note 12 2 14 19 2" xfId="25956"/>
    <cellStyle name="Note 12 2 14 19 3" xfId="25957"/>
    <cellStyle name="Note 12 2 14 19 4" xfId="25958"/>
    <cellStyle name="Note 12 2 14 2" xfId="25959"/>
    <cellStyle name="Note 12 2 14 2 2" xfId="25960"/>
    <cellStyle name="Note 12 2 14 2 3" xfId="25961"/>
    <cellStyle name="Note 12 2 14 2 4" xfId="25962"/>
    <cellStyle name="Note 12 2 14 20" xfId="25963"/>
    <cellStyle name="Note 12 2 14 20 2" xfId="25964"/>
    <cellStyle name="Note 12 2 14 20 3" xfId="25965"/>
    <cellStyle name="Note 12 2 14 20 4" xfId="25966"/>
    <cellStyle name="Note 12 2 14 21" xfId="25967"/>
    <cellStyle name="Note 12 2 14 22" xfId="25968"/>
    <cellStyle name="Note 12 2 14 3" xfId="25969"/>
    <cellStyle name="Note 12 2 14 3 2" xfId="25970"/>
    <cellStyle name="Note 12 2 14 3 3" xfId="25971"/>
    <cellStyle name="Note 12 2 14 3 4" xfId="25972"/>
    <cellStyle name="Note 12 2 14 4" xfId="25973"/>
    <cellStyle name="Note 12 2 14 4 2" xfId="25974"/>
    <cellStyle name="Note 12 2 14 4 3" xfId="25975"/>
    <cellStyle name="Note 12 2 14 4 4" xfId="25976"/>
    <cellStyle name="Note 12 2 14 5" xfId="25977"/>
    <cellStyle name="Note 12 2 14 5 2" xfId="25978"/>
    <cellStyle name="Note 12 2 14 5 3" xfId="25979"/>
    <cellStyle name="Note 12 2 14 5 4" xfId="25980"/>
    <cellStyle name="Note 12 2 14 6" xfId="25981"/>
    <cellStyle name="Note 12 2 14 6 2" xfId="25982"/>
    <cellStyle name="Note 12 2 14 6 3" xfId="25983"/>
    <cellStyle name="Note 12 2 14 6 4" xfId="25984"/>
    <cellStyle name="Note 12 2 14 7" xfId="25985"/>
    <cellStyle name="Note 12 2 14 7 2" xfId="25986"/>
    <cellStyle name="Note 12 2 14 7 3" xfId="25987"/>
    <cellStyle name="Note 12 2 14 7 4" xfId="25988"/>
    <cellStyle name="Note 12 2 14 8" xfId="25989"/>
    <cellStyle name="Note 12 2 14 8 2" xfId="25990"/>
    <cellStyle name="Note 12 2 14 8 3" xfId="25991"/>
    <cellStyle name="Note 12 2 14 8 4" xfId="25992"/>
    <cellStyle name="Note 12 2 14 9" xfId="25993"/>
    <cellStyle name="Note 12 2 14 9 2" xfId="25994"/>
    <cellStyle name="Note 12 2 14 9 3" xfId="25995"/>
    <cellStyle name="Note 12 2 14 9 4" xfId="25996"/>
    <cellStyle name="Note 12 2 15" xfId="25997"/>
    <cellStyle name="Note 12 2 15 10" xfId="25998"/>
    <cellStyle name="Note 12 2 15 10 2" xfId="25999"/>
    <cellStyle name="Note 12 2 15 10 3" xfId="26000"/>
    <cellStyle name="Note 12 2 15 10 4" xfId="26001"/>
    <cellStyle name="Note 12 2 15 11" xfId="26002"/>
    <cellStyle name="Note 12 2 15 11 2" xfId="26003"/>
    <cellStyle name="Note 12 2 15 11 3" xfId="26004"/>
    <cellStyle name="Note 12 2 15 11 4" xfId="26005"/>
    <cellStyle name="Note 12 2 15 12" xfId="26006"/>
    <cellStyle name="Note 12 2 15 12 2" xfId="26007"/>
    <cellStyle name="Note 12 2 15 12 3" xfId="26008"/>
    <cellStyle name="Note 12 2 15 12 4" xfId="26009"/>
    <cellStyle name="Note 12 2 15 13" xfId="26010"/>
    <cellStyle name="Note 12 2 15 13 2" xfId="26011"/>
    <cellStyle name="Note 12 2 15 13 3" xfId="26012"/>
    <cellStyle name="Note 12 2 15 13 4" xfId="26013"/>
    <cellStyle name="Note 12 2 15 14" xfId="26014"/>
    <cellStyle name="Note 12 2 15 14 2" xfId="26015"/>
    <cellStyle name="Note 12 2 15 14 3" xfId="26016"/>
    <cellStyle name="Note 12 2 15 14 4" xfId="26017"/>
    <cellStyle name="Note 12 2 15 15" xfId="26018"/>
    <cellStyle name="Note 12 2 15 15 2" xfId="26019"/>
    <cellStyle name="Note 12 2 15 15 3" xfId="26020"/>
    <cellStyle name="Note 12 2 15 15 4" xfId="26021"/>
    <cellStyle name="Note 12 2 15 16" xfId="26022"/>
    <cellStyle name="Note 12 2 15 16 2" xfId="26023"/>
    <cellStyle name="Note 12 2 15 16 3" xfId="26024"/>
    <cellStyle name="Note 12 2 15 16 4" xfId="26025"/>
    <cellStyle name="Note 12 2 15 17" xfId="26026"/>
    <cellStyle name="Note 12 2 15 17 2" xfId="26027"/>
    <cellStyle name="Note 12 2 15 17 3" xfId="26028"/>
    <cellStyle name="Note 12 2 15 17 4" xfId="26029"/>
    <cellStyle name="Note 12 2 15 18" xfId="26030"/>
    <cellStyle name="Note 12 2 15 18 2" xfId="26031"/>
    <cellStyle name="Note 12 2 15 18 3" xfId="26032"/>
    <cellStyle name="Note 12 2 15 18 4" xfId="26033"/>
    <cellStyle name="Note 12 2 15 19" xfId="26034"/>
    <cellStyle name="Note 12 2 15 19 2" xfId="26035"/>
    <cellStyle name="Note 12 2 15 19 3" xfId="26036"/>
    <cellStyle name="Note 12 2 15 19 4" xfId="26037"/>
    <cellStyle name="Note 12 2 15 2" xfId="26038"/>
    <cellStyle name="Note 12 2 15 2 2" xfId="26039"/>
    <cellStyle name="Note 12 2 15 2 3" xfId="26040"/>
    <cellStyle name="Note 12 2 15 2 4" xfId="26041"/>
    <cellStyle name="Note 12 2 15 20" xfId="26042"/>
    <cellStyle name="Note 12 2 15 20 2" xfId="26043"/>
    <cellStyle name="Note 12 2 15 20 3" xfId="26044"/>
    <cellStyle name="Note 12 2 15 20 4" xfId="26045"/>
    <cellStyle name="Note 12 2 15 21" xfId="26046"/>
    <cellStyle name="Note 12 2 15 22" xfId="26047"/>
    <cellStyle name="Note 12 2 15 3" xfId="26048"/>
    <cellStyle name="Note 12 2 15 3 2" xfId="26049"/>
    <cellStyle name="Note 12 2 15 3 3" xfId="26050"/>
    <cellStyle name="Note 12 2 15 3 4" xfId="26051"/>
    <cellStyle name="Note 12 2 15 4" xfId="26052"/>
    <cellStyle name="Note 12 2 15 4 2" xfId="26053"/>
    <cellStyle name="Note 12 2 15 4 3" xfId="26054"/>
    <cellStyle name="Note 12 2 15 4 4" xfId="26055"/>
    <cellStyle name="Note 12 2 15 5" xfId="26056"/>
    <cellStyle name="Note 12 2 15 5 2" xfId="26057"/>
    <cellStyle name="Note 12 2 15 5 3" xfId="26058"/>
    <cellStyle name="Note 12 2 15 5 4" xfId="26059"/>
    <cellStyle name="Note 12 2 15 6" xfId="26060"/>
    <cellStyle name="Note 12 2 15 6 2" xfId="26061"/>
    <cellStyle name="Note 12 2 15 6 3" xfId="26062"/>
    <cellStyle name="Note 12 2 15 6 4" xfId="26063"/>
    <cellStyle name="Note 12 2 15 7" xfId="26064"/>
    <cellStyle name="Note 12 2 15 7 2" xfId="26065"/>
    <cellStyle name="Note 12 2 15 7 3" xfId="26066"/>
    <cellStyle name="Note 12 2 15 7 4" xfId="26067"/>
    <cellStyle name="Note 12 2 15 8" xfId="26068"/>
    <cellStyle name="Note 12 2 15 8 2" xfId="26069"/>
    <cellStyle name="Note 12 2 15 8 3" xfId="26070"/>
    <cellStyle name="Note 12 2 15 8 4" xfId="26071"/>
    <cellStyle name="Note 12 2 15 9" xfId="26072"/>
    <cellStyle name="Note 12 2 15 9 2" xfId="26073"/>
    <cellStyle name="Note 12 2 15 9 3" xfId="26074"/>
    <cellStyle name="Note 12 2 15 9 4" xfId="26075"/>
    <cellStyle name="Note 12 2 16" xfId="26076"/>
    <cellStyle name="Note 12 2 16 2" xfId="26077"/>
    <cellStyle name="Note 12 2 16 3" xfId="26078"/>
    <cellStyle name="Note 12 2 16 4" xfId="26079"/>
    <cellStyle name="Note 12 2 17" xfId="26080"/>
    <cellStyle name="Note 12 2 17 2" xfId="26081"/>
    <cellStyle name="Note 12 2 17 3" xfId="26082"/>
    <cellStyle name="Note 12 2 17 4" xfId="26083"/>
    <cellStyle name="Note 12 2 18" xfId="26084"/>
    <cellStyle name="Note 12 2 18 2" xfId="26085"/>
    <cellStyle name="Note 12 2 18 3" xfId="26086"/>
    <cellStyle name="Note 12 2 18 4" xfId="26087"/>
    <cellStyle name="Note 12 2 19" xfId="26088"/>
    <cellStyle name="Note 12 2 19 2" xfId="26089"/>
    <cellStyle name="Note 12 2 19 3" xfId="26090"/>
    <cellStyle name="Note 12 2 19 4" xfId="26091"/>
    <cellStyle name="Note 12 2 2" xfId="26092"/>
    <cellStyle name="Note 12 2 2 10" xfId="26093"/>
    <cellStyle name="Note 12 2 2 10 10" xfId="26094"/>
    <cellStyle name="Note 12 2 2 10 10 2" xfId="26095"/>
    <cellStyle name="Note 12 2 2 10 10 3" xfId="26096"/>
    <cellStyle name="Note 12 2 2 10 10 4" xfId="26097"/>
    <cellStyle name="Note 12 2 2 10 11" xfId="26098"/>
    <cellStyle name="Note 12 2 2 10 11 2" xfId="26099"/>
    <cellStyle name="Note 12 2 2 10 11 3" xfId="26100"/>
    <cellStyle name="Note 12 2 2 10 11 4" xfId="26101"/>
    <cellStyle name="Note 12 2 2 10 12" xfId="26102"/>
    <cellStyle name="Note 12 2 2 10 12 2" xfId="26103"/>
    <cellStyle name="Note 12 2 2 10 12 3" xfId="26104"/>
    <cellStyle name="Note 12 2 2 10 12 4" xfId="26105"/>
    <cellStyle name="Note 12 2 2 10 13" xfId="26106"/>
    <cellStyle name="Note 12 2 2 10 13 2" xfId="26107"/>
    <cellStyle name="Note 12 2 2 10 13 3" xfId="26108"/>
    <cellStyle name="Note 12 2 2 10 13 4" xfId="26109"/>
    <cellStyle name="Note 12 2 2 10 14" xfId="26110"/>
    <cellStyle name="Note 12 2 2 10 14 2" xfId="26111"/>
    <cellStyle name="Note 12 2 2 10 14 3" xfId="26112"/>
    <cellStyle name="Note 12 2 2 10 14 4" xfId="26113"/>
    <cellStyle name="Note 12 2 2 10 15" xfId="26114"/>
    <cellStyle name="Note 12 2 2 10 15 2" xfId="26115"/>
    <cellStyle name="Note 12 2 2 10 15 3" xfId="26116"/>
    <cellStyle name="Note 12 2 2 10 15 4" xfId="26117"/>
    <cellStyle name="Note 12 2 2 10 16" xfId="26118"/>
    <cellStyle name="Note 12 2 2 10 16 2" xfId="26119"/>
    <cellStyle name="Note 12 2 2 10 16 3" xfId="26120"/>
    <cellStyle name="Note 12 2 2 10 16 4" xfId="26121"/>
    <cellStyle name="Note 12 2 2 10 17" xfId="26122"/>
    <cellStyle name="Note 12 2 2 10 17 2" xfId="26123"/>
    <cellStyle name="Note 12 2 2 10 17 3" xfId="26124"/>
    <cellStyle name="Note 12 2 2 10 17 4" xfId="26125"/>
    <cellStyle name="Note 12 2 2 10 18" xfId="26126"/>
    <cellStyle name="Note 12 2 2 10 18 2" xfId="26127"/>
    <cellStyle name="Note 12 2 2 10 18 3" xfId="26128"/>
    <cellStyle name="Note 12 2 2 10 18 4" xfId="26129"/>
    <cellStyle name="Note 12 2 2 10 19" xfId="26130"/>
    <cellStyle name="Note 12 2 2 10 19 2" xfId="26131"/>
    <cellStyle name="Note 12 2 2 10 19 3" xfId="26132"/>
    <cellStyle name="Note 12 2 2 10 19 4" xfId="26133"/>
    <cellStyle name="Note 12 2 2 10 2" xfId="26134"/>
    <cellStyle name="Note 12 2 2 10 2 2" xfId="26135"/>
    <cellStyle name="Note 12 2 2 10 2 3" xfId="26136"/>
    <cellStyle name="Note 12 2 2 10 2 4" xfId="26137"/>
    <cellStyle name="Note 12 2 2 10 20" xfId="26138"/>
    <cellStyle name="Note 12 2 2 10 20 2" xfId="26139"/>
    <cellStyle name="Note 12 2 2 10 20 3" xfId="26140"/>
    <cellStyle name="Note 12 2 2 10 20 4" xfId="26141"/>
    <cellStyle name="Note 12 2 2 10 21" xfId="26142"/>
    <cellStyle name="Note 12 2 2 10 22" xfId="26143"/>
    <cellStyle name="Note 12 2 2 10 3" xfId="26144"/>
    <cellStyle name="Note 12 2 2 10 3 2" xfId="26145"/>
    <cellStyle name="Note 12 2 2 10 3 3" xfId="26146"/>
    <cellStyle name="Note 12 2 2 10 3 4" xfId="26147"/>
    <cellStyle name="Note 12 2 2 10 4" xfId="26148"/>
    <cellStyle name="Note 12 2 2 10 4 2" xfId="26149"/>
    <cellStyle name="Note 12 2 2 10 4 3" xfId="26150"/>
    <cellStyle name="Note 12 2 2 10 4 4" xfId="26151"/>
    <cellStyle name="Note 12 2 2 10 5" xfId="26152"/>
    <cellStyle name="Note 12 2 2 10 5 2" xfId="26153"/>
    <cellStyle name="Note 12 2 2 10 5 3" xfId="26154"/>
    <cellStyle name="Note 12 2 2 10 5 4" xfId="26155"/>
    <cellStyle name="Note 12 2 2 10 6" xfId="26156"/>
    <cellStyle name="Note 12 2 2 10 6 2" xfId="26157"/>
    <cellStyle name="Note 12 2 2 10 6 3" xfId="26158"/>
    <cellStyle name="Note 12 2 2 10 6 4" xfId="26159"/>
    <cellStyle name="Note 12 2 2 10 7" xfId="26160"/>
    <cellStyle name="Note 12 2 2 10 7 2" xfId="26161"/>
    <cellStyle name="Note 12 2 2 10 7 3" xfId="26162"/>
    <cellStyle name="Note 12 2 2 10 7 4" xfId="26163"/>
    <cellStyle name="Note 12 2 2 10 8" xfId="26164"/>
    <cellStyle name="Note 12 2 2 10 8 2" xfId="26165"/>
    <cellStyle name="Note 12 2 2 10 8 3" xfId="26166"/>
    <cellStyle name="Note 12 2 2 10 8 4" xfId="26167"/>
    <cellStyle name="Note 12 2 2 10 9" xfId="26168"/>
    <cellStyle name="Note 12 2 2 10 9 2" xfId="26169"/>
    <cellStyle name="Note 12 2 2 10 9 3" xfId="26170"/>
    <cellStyle name="Note 12 2 2 10 9 4" xfId="26171"/>
    <cellStyle name="Note 12 2 2 11" xfId="26172"/>
    <cellStyle name="Note 12 2 2 11 10" xfId="26173"/>
    <cellStyle name="Note 12 2 2 11 10 2" xfId="26174"/>
    <cellStyle name="Note 12 2 2 11 10 3" xfId="26175"/>
    <cellStyle name="Note 12 2 2 11 10 4" xfId="26176"/>
    <cellStyle name="Note 12 2 2 11 11" xfId="26177"/>
    <cellStyle name="Note 12 2 2 11 11 2" xfId="26178"/>
    <cellStyle name="Note 12 2 2 11 11 3" xfId="26179"/>
    <cellStyle name="Note 12 2 2 11 11 4" xfId="26180"/>
    <cellStyle name="Note 12 2 2 11 12" xfId="26181"/>
    <cellStyle name="Note 12 2 2 11 12 2" xfId="26182"/>
    <cellStyle name="Note 12 2 2 11 12 3" xfId="26183"/>
    <cellStyle name="Note 12 2 2 11 12 4" xfId="26184"/>
    <cellStyle name="Note 12 2 2 11 13" xfId="26185"/>
    <cellStyle name="Note 12 2 2 11 13 2" xfId="26186"/>
    <cellStyle name="Note 12 2 2 11 13 3" xfId="26187"/>
    <cellStyle name="Note 12 2 2 11 13 4" xfId="26188"/>
    <cellStyle name="Note 12 2 2 11 14" xfId="26189"/>
    <cellStyle name="Note 12 2 2 11 14 2" xfId="26190"/>
    <cellStyle name="Note 12 2 2 11 14 3" xfId="26191"/>
    <cellStyle name="Note 12 2 2 11 14 4" xfId="26192"/>
    <cellStyle name="Note 12 2 2 11 15" xfId="26193"/>
    <cellStyle name="Note 12 2 2 11 15 2" xfId="26194"/>
    <cellStyle name="Note 12 2 2 11 15 3" xfId="26195"/>
    <cellStyle name="Note 12 2 2 11 15 4" xfId="26196"/>
    <cellStyle name="Note 12 2 2 11 16" xfId="26197"/>
    <cellStyle name="Note 12 2 2 11 16 2" xfId="26198"/>
    <cellStyle name="Note 12 2 2 11 16 3" xfId="26199"/>
    <cellStyle name="Note 12 2 2 11 16 4" xfId="26200"/>
    <cellStyle name="Note 12 2 2 11 17" xfId="26201"/>
    <cellStyle name="Note 12 2 2 11 17 2" xfId="26202"/>
    <cellStyle name="Note 12 2 2 11 17 3" xfId="26203"/>
    <cellStyle name="Note 12 2 2 11 17 4" xfId="26204"/>
    <cellStyle name="Note 12 2 2 11 18" xfId="26205"/>
    <cellStyle name="Note 12 2 2 11 18 2" xfId="26206"/>
    <cellStyle name="Note 12 2 2 11 18 3" xfId="26207"/>
    <cellStyle name="Note 12 2 2 11 18 4" xfId="26208"/>
    <cellStyle name="Note 12 2 2 11 19" xfId="26209"/>
    <cellStyle name="Note 12 2 2 11 19 2" xfId="26210"/>
    <cellStyle name="Note 12 2 2 11 19 3" xfId="26211"/>
    <cellStyle name="Note 12 2 2 11 19 4" xfId="26212"/>
    <cellStyle name="Note 12 2 2 11 2" xfId="26213"/>
    <cellStyle name="Note 12 2 2 11 2 2" xfId="26214"/>
    <cellStyle name="Note 12 2 2 11 2 3" xfId="26215"/>
    <cellStyle name="Note 12 2 2 11 2 4" xfId="26216"/>
    <cellStyle name="Note 12 2 2 11 20" xfId="26217"/>
    <cellStyle name="Note 12 2 2 11 20 2" xfId="26218"/>
    <cellStyle name="Note 12 2 2 11 20 3" xfId="26219"/>
    <cellStyle name="Note 12 2 2 11 20 4" xfId="26220"/>
    <cellStyle name="Note 12 2 2 11 21" xfId="26221"/>
    <cellStyle name="Note 12 2 2 11 22" xfId="26222"/>
    <cellStyle name="Note 12 2 2 11 3" xfId="26223"/>
    <cellStyle name="Note 12 2 2 11 3 2" xfId="26224"/>
    <cellStyle name="Note 12 2 2 11 3 3" xfId="26225"/>
    <cellStyle name="Note 12 2 2 11 3 4" xfId="26226"/>
    <cellStyle name="Note 12 2 2 11 4" xfId="26227"/>
    <cellStyle name="Note 12 2 2 11 4 2" xfId="26228"/>
    <cellStyle name="Note 12 2 2 11 4 3" xfId="26229"/>
    <cellStyle name="Note 12 2 2 11 4 4" xfId="26230"/>
    <cellStyle name="Note 12 2 2 11 5" xfId="26231"/>
    <cellStyle name="Note 12 2 2 11 5 2" xfId="26232"/>
    <cellStyle name="Note 12 2 2 11 5 3" xfId="26233"/>
    <cellStyle name="Note 12 2 2 11 5 4" xfId="26234"/>
    <cellStyle name="Note 12 2 2 11 6" xfId="26235"/>
    <cellStyle name="Note 12 2 2 11 6 2" xfId="26236"/>
    <cellStyle name="Note 12 2 2 11 6 3" xfId="26237"/>
    <cellStyle name="Note 12 2 2 11 6 4" xfId="26238"/>
    <cellStyle name="Note 12 2 2 11 7" xfId="26239"/>
    <cellStyle name="Note 12 2 2 11 7 2" xfId="26240"/>
    <cellStyle name="Note 12 2 2 11 7 3" xfId="26241"/>
    <cellStyle name="Note 12 2 2 11 7 4" xfId="26242"/>
    <cellStyle name="Note 12 2 2 11 8" xfId="26243"/>
    <cellStyle name="Note 12 2 2 11 8 2" xfId="26244"/>
    <cellStyle name="Note 12 2 2 11 8 3" xfId="26245"/>
    <cellStyle name="Note 12 2 2 11 8 4" xfId="26246"/>
    <cellStyle name="Note 12 2 2 11 9" xfId="26247"/>
    <cellStyle name="Note 12 2 2 11 9 2" xfId="26248"/>
    <cellStyle name="Note 12 2 2 11 9 3" xfId="26249"/>
    <cellStyle name="Note 12 2 2 11 9 4" xfId="26250"/>
    <cellStyle name="Note 12 2 2 12" xfId="26251"/>
    <cellStyle name="Note 12 2 2 12 10" xfId="26252"/>
    <cellStyle name="Note 12 2 2 12 10 2" xfId="26253"/>
    <cellStyle name="Note 12 2 2 12 10 3" xfId="26254"/>
    <cellStyle name="Note 12 2 2 12 10 4" xfId="26255"/>
    <cellStyle name="Note 12 2 2 12 11" xfId="26256"/>
    <cellStyle name="Note 12 2 2 12 11 2" xfId="26257"/>
    <cellStyle name="Note 12 2 2 12 11 3" xfId="26258"/>
    <cellStyle name="Note 12 2 2 12 11 4" xfId="26259"/>
    <cellStyle name="Note 12 2 2 12 12" xfId="26260"/>
    <cellStyle name="Note 12 2 2 12 12 2" xfId="26261"/>
    <cellStyle name="Note 12 2 2 12 12 3" xfId="26262"/>
    <cellStyle name="Note 12 2 2 12 12 4" xfId="26263"/>
    <cellStyle name="Note 12 2 2 12 13" xfId="26264"/>
    <cellStyle name="Note 12 2 2 12 13 2" xfId="26265"/>
    <cellStyle name="Note 12 2 2 12 13 3" xfId="26266"/>
    <cellStyle name="Note 12 2 2 12 13 4" xfId="26267"/>
    <cellStyle name="Note 12 2 2 12 14" xfId="26268"/>
    <cellStyle name="Note 12 2 2 12 14 2" xfId="26269"/>
    <cellStyle name="Note 12 2 2 12 14 3" xfId="26270"/>
    <cellStyle name="Note 12 2 2 12 14 4" xfId="26271"/>
    <cellStyle name="Note 12 2 2 12 15" xfId="26272"/>
    <cellStyle name="Note 12 2 2 12 15 2" xfId="26273"/>
    <cellStyle name="Note 12 2 2 12 15 3" xfId="26274"/>
    <cellStyle name="Note 12 2 2 12 15 4" xfId="26275"/>
    <cellStyle name="Note 12 2 2 12 16" xfId="26276"/>
    <cellStyle name="Note 12 2 2 12 16 2" xfId="26277"/>
    <cellStyle name="Note 12 2 2 12 16 3" xfId="26278"/>
    <cellStyle name="Note 12 2 2 12 16 4" xfId="26279"/>
    <cellStyle name="Note 12 2 2 12 17" xfId="26280"/>
    <cellStyle name="Note 12 2 2 12 17 2" xfId="26281"/>
    <cellStyle name="Note 12 2 2 12 17 3" xfId="26282"/>
    <cellStyle name="Note 12 2 2 12 17 4" xfId="26283"/>
    <cellStyle name="Note 12 2 2 12 18" xfId="26284"/>
    <cellStyle name="Note 12 2 2 12 18 2" xfId="26285"/>
    <cellStyle name="Note 12 2 2 12 18 3" xfId="26286"/>
    <cellStyle name="Note 12 2 2 12 18 4" xfId="26287"/>
    <cellStyle name="Note 12 2 2 12 19" xfId="26288"/>
    <cellStyle name="Note 12 2 2 12 19 2" xfId="26289"/>
    <cellStyle name="Note 12 2 2 12 19 3" xfId="26290"/>
    <cellStyle name="Note 12 2 2 12 19 4" xfId="26291"/>
    <cellStyle name="Note 12 2 2 12 2" xfId="26292"/>
    <cellStyle name="Note 12 2 2 12 2 2" xfId="26293"/>
    <cellStyle name="Note 12 2 2 12 2 3" xfId="26294"/>
    <cellStyle name="Note 12 2 2 12 2 4" xfId="26295"/>
    <cellStyle name="Note 12 2 2 12 20" xfId="26296"/>
    <cellStyle name="Note 12 2 2 12 20 2" xfId="26297"/>
    <cellStyle name="Note 12 2 2 12 20 3" xfId="26298"/>
    <cellStyle name="Note 12 2 2 12 20 4" xfId="26299"/>
    <cellStyle name="Note 12 2 2 12 21" xfId="26300"/>
    <cellStyle name="Note 12 2 2 12 22" xfId="26301"/>
    <cellStyle name="Note 12 2 2 12 3" xfId="26302"/>
    <cellStyle name="Note 12 2 2 12 3 2" xfId="26303"/>
    <cellStyle name="Note 12 2 2 12 3 3" xfId="26304"/>
    <cellStyle name="Note 12 2 2 12 3 4" xfId="26305"/>
    <cellStyle name="Note 12 2 2 12 4" xfId="26306"/>
    <cellStyle name="Note 12 2 2 12 4 2" xfId="26307"/>
    <cellStyle name="Note 12 2 2 12 4 3" xfId="26308"/>
    <cellStyle name="Note 12 2 2 12 4 4" xfId="26309"/>
    <cellStyle name="Note 12 2 2 12 5" xfId="26310"/>
    <cellStyle name="Note 12 2 2 12 5 2" xfId="26311"/>
    <cellStyle name="Note 12 2 2 12 5 3" xfId="26312"/>
    <cellStyle name="Note 12 2 2 12 5 4" xfId="26313"/>
    <cellStyle name="Note 12 2 2 12 6" xfId="26314"/>
    <cellStyle name="Note 12 2 2 12 6 2" xfId="26315"/>
    <cellStyle name="Note 12 2 2 12 6 3" xfId="26316"/>
    <cellStyle name="Note 12 2 2 12 6 4" xfId="26317"/>
    <cellStyle name="Note 12 2 2 12 7" xfId="26318"/>
    <cellStyle name="Note 12 2 2 12 7 2" xfId="26319"/>
    <cellStyle name="Note 12 2 2 12 7 3" xfId="26320"/>
    <cellStyle name="Note 12 2 2 12 7 4" xfId="26321"/>
    <cellStyle name="Note 12 2 2 12 8" xfId="26322"/>
    <cellStyle name="Note 12 2 2 12 8 2" xfId="26323"/>
    <cellStyle name="Note 12 2 2 12 8 3" xfId="26324"/>
    <cellStyle name="Note 12 2 2 12 8 4" xfId="26325"/>
    <cellStyle name="Note 12 2 2 12 9" xfId="26326"/>
    <cellStyle name="Note 12 2 2 12 9 2" xfId="26327"/>
    <cellStyle name="Note 12 2 2 12 9 3" xfId="26328"/>
    <cellStyle name="Note 12 2 2 12 9 4" xfId="26329"/>
    <cellStyle name="Note 12 2 2 13" xfId="26330"/>
    <cellStyle name="Note 12 2 2 13 10" xfId="26331"/>
    <cellStyle name="Note 12 2 2 13 10 2" xfId="26332"/>
    <cellStyle name="Note 12 2 2 13 10 3" xfId="26333"/>
    <cellStyle name="Note 12 2 2 13 10 4" xfId="26334"/>
    <cellStyle name="Note 12 2 2 13 11" xfId="26335"/>
    <cellStyle name="Note 12 2 2 13 11 2" xfId="26336"/>
    <cellStyle name="Note 12 2 2 13 11 3" xfId="26337"/>
    <cellStyle name="Note 12 2 2 13 11 4" xfId="26338"/>
    <cellStyle name="Note 12 2 2 13 12" xfId="26339"/>
    <cellStyle name="Note 12 2 2 13 12 2" xfId="26340"/>
    <cellStyle name="Note 12 2 2 13 12 3" xfId="26341"/>
    <cellStyle name="Note 12 2 2 13 12 4" xfId="26342"/>
    <cellStyle name="Note 12 2 2 13 13" xfId="26343"/>
    <cellStyle name="Note 12 2 2 13 13 2" xfId="26344"/>
    <cellStyle name="Note 12 2 2 13 13 3" xfId="26345"/>
    <cellStyle name="Note 12 2 2 13 13 4" xfId="26346"/>
    <cellStyle name="Note 12 2 2 13 14" xfId="26347"/>
    <cellStyle name="Note 12 2 2 13 14 2" xfId="26348"/>
    <cellStyle name="Note 12 2 2 13 14 3" xfId="26349"/>
    <cellStyle name="Note 12 2 2 13 14 4" xfId="26350"/>
    <cellStyle name="Note 12 2 2 13 15" xfId="26351"/>
    <cellStyle name="Note 12 2 2 13 15 2" xfId="26352"/>
    <cellStyle name="Note 12 2 2 13 15 3" xfId="26353"/>
    <cellStyle name="Note 12 2 2 13 15 4" xfId="26354"/>
    <cellStyle name="Note 12 2 2 13 16" xfId="26355"/>
    <cellStyle name="Note 12 2 2 13 16 2" xfId="26356"/>
    <cellStyle name="Note 12 2 2 13 16 3" xfId="26357"/>
    <cellStyle name="Note 12 2 2 13 16 4" xfId="26358"/>
    <cellStyle name="Note 12 2 2 13 17" xfId="26359"/>
    <cellStyle name="Note 12 2 2 13 17 2" xfId="26360"/>
    <cellStyle name="Note 12 2 2 13 17 3" xfId="26361"/>
    <cellStyle name="Note 12 2 2 13 17 4" xfId="26362"/>
    <cellStyle name="Note 12 2 2 13 18" xfId="26363"/>
    <cellStyle name="Note 12 2 2 13 18 2" xfId="26364"/>
    <cellStyle name="Note 12 2 2 13 18 3" xfId="26365"/>
    <cellStyle name="Note 12 2 2 13 18 4" xfId="26366"/>
    <cellStyle name="Note 12 2 2 13 19" xfId="26367"/>
    <cellStyle name="Note 12 2 2 13 19 2" xfId="26368"/>
    <cellStyle name="Note 12 2 2 13 19 3" xfId="26369"/>
    <cellStyle name="Note 12 2 2 13 19 4" xfId="26370"/>
    <cellStyle name="Note 12 2 2 13 2" xfId="26371"/>
    <cellStyle name="Note 12 2 2 13 2 2" xfId="26372"/>
    <cellStyle name="Note 12 2 2 13 2 3" xfId="26373"/>
    <cellStyle name="Note 12 2 2 13 2 4" xfId="26374"/>
    <cellStyle name="Note 12 2 2 13 20" xfId="26375"/>
    <cellStyle name="Note 12 2 2 13 20 2" xfId="26376"/>
    <cellStyle name="Note 12 2 2 13 20 3" xfId="26377"/>
    <cellStyle name="Note 12 2 2 13 20 4" xfId="26378"/>
    <cellStyle name="Note 12 2 2 13 21" xfId="26379"/>
    <cellStyle name="Note 12 2 2 13 22" xfId="26380"/>
    <cellStyle name="Note 12 2 2 13 3" xfId="26381"/>
    <cellStyle name="Note 12 2 2 13 3 2" xfId="26382"/>
    <cellStyle name="Note 12 2 2 13 3 3" xfId="26383"/>
    <cellStyle name="Note 12 2 2 13 3 4" xfId="26384"/>
    <cellStyle name="Note 12 2 2 13 4" xfId="26385"/>
    <cellStyle name="Note 12 2 2 13 4 2" xfId="26386"/>
    <cellStyle name="Note 12 2 2 13 4 3" xfId="26387"/>
    <cellStyle name="Note 12 2 2 13 4 4" xfId="26388"/>
    <cellStyle name="Note 12 2 2 13 5" xfId="26389"/>
    <cellStyle name="Note 12 2 2 13 5 2" xfId="26390"/>
    <cellStyle name="Note 12 2 2 13 5 3" xfId="26391"/>
    <cellStyle name="Note 12 2 2 13 5 4" xfId="26392"/>
    <cellStyle name="Note 12 2 2 13 6" xfId="26393"/>
    <cellStyle name="Note 12 2 2 13 6 2" xfId="26394"/>
    <cellStyle name="Note 12 2 2 13 6 3" xfId="26395"/>
    <cellStyle name="Note 12 2 2 13 6 4" xfId="26396"/>
    <cellStyle name="Note 12 2 2 13 7" xfId="26397"/>
    <cellStyle name="Note 12 2 2 13 7 2" xfId="26398"/>
    <cellStyle name="Note 12 2 2 13 7 3" xfId="26399"/>
    <cellStyle name="Note 12 2 2 13 7 4" xfId="26400"/>
    <cellStyle name="Note 12 2 2 13 8" xfId="26401"/>
    <cellStyle name="Note 12 2 2 13 8 2" xfId="26402"/>
    <cellStyle name="Note 12 2 2 13 8 3" xfId="26403"/>
    <cellStyle name="Note 12 2 2 13 8 4" xfId="26404"/>
    <cellStyle name="Note 12 2 2 13 9" xfId="26405"/>
    <cellStyle name="Note 12 2 2 13 9 2" xfId="26406"/>
    <cellStyle name="Note 12 2 2 13 9 3" xfId="26407"/>
    <cellStyle name="Note 12 2 2 13 9 4" xfId="26408"/>
    <cellStyle name="Note 12 2 2 14" xfId="26409"/>
    <cellStyle name="Note 12 2 2 14 10" xfId="26410"/>
    <cellStyle name="Note 12 2 2 14 10 2" xfId="26411"/>
    <cellStyle name="Note 12 2 2 14 10 3" xfId="26412"/>
    <cellStyle name="Note 12 2 2 14 10 4" xfId="26413"/>
    <cellStyle name="Note 12 2 2 14 11" xfId="26414"/>
    <cellStyle name="Note 12 2 2 14 11 2" xfId="26415"/>
    <cellStyle name="Note 12 2 2 14 11 3" xfId="26416"/>
    <cellStyle name="Note 12 2 2 14 11 4" xfId="26417"/>
    <cellStyle name="Note 12 2 2 14 12" xfId="26418"/>
    <cellStyle name="Note 12 2 2 14 12 2" xfId="26419"/>
    <cellStyle name="Note 12 2 2 14 12 3" xfId="26420"/>
    <cellStyle name="Note 12 2 2 14 12 4" xfId="26421"/>
    <cellStyle name="Note 12 2 2 14 13" xfId="26422"/>
    <cellStyle name="Note 12 2 2 14 13 2" xfId="26423"/>
    <cellStyle name="Note 12 2 2 14 13 3" xfId="26424"/>
    <cellStyle name="Note 12 2 2 14 13 4" xfId="26425"/>
    <cellStyle name="Note 12 2 2 14 14" xfId="26426"/>
    <cellStyle name="Note 12 2 2 14 14 2" xfId="26427"/>
    <cellStyle name="Note 12 2 2 14 14 3" xfId="26428"/>
    <cellStyle name="Note 12 2 2 14 14 4" xfId="26429"/>
    <cellStyle name="Note 12 2 2 14 15" xfId="26430"/>
    <cellStyle name="Note 12 2 2 14 15 2" xfId="26431"/>
    <cellStyle name="Note 12 2 2 14 15 3" xfId="26432"/>
    <cellStyle name="Note 12 2 2 14 15 4" xfId="26433"/>
    <cellStyle name="Note 12 2 2 14 16" xfId="26434"/>
    <cellStyle name="Note 12 2 2 14 16 2" xfId="26435"/>
    <cellStyle name="Note 12 2 2 14 16 3" xfId="26436"/>
    <cellStyle name="Note 12 2 2 14 16 4" xfId="26437"/>
    <cellStyle name="Note 12 2 2 14 17" xfId="26438"/>
    <cellStyle name="Note 12 2 2 14 17 2" xfId="26439"/>
    <cellStyle name="Note 12 2 2 14 17 3" xfId="26440"/>
    <cellStyle name="Note 12 2 2 14 17 4" xfId="26441"/>
    <cellStyle name="Note 12 2 2 14 18" xfId="26442"/>
    <cellStyle name="Note 12 2 2 14 18 2" xfId="26443"/>
    <cellStyle name="Note 12 2 2 14 18 3" xfId="26444"/>
    <cellStyle name="Note 12 2 2 14 18 4" xfId="26445"/>
    <cellStyle name="Note 12 2 2 14 19" xfId="26446"/>
    <cellStyle name="Note 12 2 2 14 19 2" xfId="26447"/>
    <cellStyle name="Note 12 2 2 14 19 3" xfId="26448"/>
    <cellStyle name="Note 12 2 2 14 19 4" xfId="26449"/>
    <cellStyle name="Note 12 2 2 14 2" xfId="26450"/>
    <cellStyle name="Note 12 2 2 14 2 2" xfId="26451"/>
    <cellStyle name="Note 12 2 2 14 2 3" xfId="26452"/>
    <cellStyle name="Note 12 2 2 14 2 4" xfId="26453"/>
    <cellStyle name="Note 12 2 2 14 20" xfId="26454"/>
    <cellStyle name="Note 12 2 2 14 20 2" xfId="26455"/>
    <cellStyle name="Note 12 2 2 14 20 3" xfId="26456"/>
    <cellStyle name="Note 12 2 2 14 20 4" xfId="26457"/>
    <cellStyle name="Note 12 2 2 14 21" xfId="26458"/>
    <cellStyle name="Note 12 2 2 14 22" xfId="26459"/>
    <cellStyle name="Note 12 2 2 14 3" xfId="26460"/>
    <cellStyle name="Note 12 2 2 14 3 2" xfId="26461"/>
    <cellStyle name="Note 12 2 2 14 3 3" xfId="26462"/>
    <cellStyle name="Note 12 2 2 14 3 4" xfId="26463"/>
    <cellStyle name="Note 12 2 2 14 4" xfId="26464"/>
    <cellStyle name="Note 12 2 2 14 4 2" xfId="26465"/>
    <cellStyle name="Note 12 2 2 14 4 3" xfId="26466"/>
    <cellStyle name="Note 12 2 2 14 4 4" xfId="26467"/>
    <cellStyle name="Note 12 2 2 14 5" xfId="26468"/>
    <cellStyle name="Note 12 2 2 14 5 2" xfId="26469"/>
    <cellStyle name="Note 12 2 2 14 5 3" xfId="26470"/>
    <cellStyle name="Note 12 2 2 14 5 4" xfId="26471"/>
    <cellStyle name="Note 12 2 2 14 6" xfId="26472"/>
    <cellStyle name="Note 12 2 2 14 6 2" xfId="26473"/>
    <cellStyle name="Note 12 2 2 14 6 3" xfId="26474"/>
    <cellStyle name="Note 12 2 2 14 6 4" xfId="26475"/>
    <cellStyle name="Note 12 2 2 14 7" xfId="26476"/>
    <cellStyle name="Note 12 2 2 14 7 2" xfId="26477"/>
    <cellStyle name="Note 12 2 2 14 7 3" xfId="26478"/>
    <cellStyle name="Note 12 2 2 14 7 4" xfId="26479"/>
    <cellStyle name="Note 12 2 2 14 8" xfId="26480"/>
    <cellStyle name="Note 12 2 2 14 8 2" xfId="26481"/>
    <cellStyle name="Note 12 2 2 14 8 3" xfId="26482"/>
    <cellStyle name="Note 12 2 2 14 8 4" xfId="26483"/>
    <cellStyle name="Note 12 2 2 14 9" xfId="26484"/>
    <cellStyle name="Note 12 2 2 14 9 2" xfId="26485"/>
    <cellStyle name="Note 12 2 2 14 9 3" xfId="26486"/>
    <cellStyle name="Note 12 2 2 14 9 4" xfId="26487"/>
    <cellStyle name="Note 12 2 2 15" xfId="26488"/>
    <cellStyle name="Note 12 2 2 15 10" xfId="26489"/>
    <cellStyle name="Note 12 2 2 15 10 2" xfId="26490"/>
    <cellStyle name="Note 12 2 2 15 10 3" xfId="26491"/>
    <cellStyle name="Note 12 2 2 15 10 4" xfId="26492"/>
    <cellStyle name="Note 12 2 2 15 11" xfId="26493"/>
    <cellStyle name="Note 12 2 2 15 11 2" xfId="26494"/>
    <cellStyle name="Note 12 2 2 15 11 3" xfId="26495"/>
    <cellStyle name="Note 12 2 2 15 11 4" xfId="26496"/>
    <cellStyle name="Note 12 2 2 15 12" xfId="26497"/>
    <cellStyle name="Note 12 2 2 15 12 2" xfId="26498"/>
    <cellStyle name="Note 12 2 2 15 12 3" xfId="26499"/>
    <cellStyle name="Note 12 2 2 15 12 4" xfId="26500"/>
    <cellStyle name="Note 12 2 2 15 13" xfId="26501"/>
    <cellStyle name="Note 12 2 2 15 13 2" xfId="26502"/>
    <cellStyle name="Note 12 2 2 15 13 3" xfId="26503"/>
    <cellStyle name="Note 12 2 2 15 13 4" xfId="26504"/>
    <cellStyle name="Note 12 2 2 15 14" xfId="26505"/>
    <cellStyle name="Note 12 2 2 15 14 2" xfId="26506"/>
    <cellStyle name="Note 12 2 2 15 14 3" xfId="26507"/>
    <cellStyle name="Note 12 2 2 15 14 4" xfId="26508"/>
    <cellStyle name="Note 12 2 2 15 15" xfId="26509"/>
    <cellStyle name="Note 12 2 2 15 15 2" xfId="26510"/>
    <cellStyle name="Note 12 2 2 15 15 3" xfId="26511"/>
    <cellStyle name="Note 12 2 2 15 15 4" xfId="26512"/>
    <cellStyle name="Note 12 2 2 15 16" xfId="26513"/>
    <cellStyle name="Note 12 2 2 15 16 2" xfId="26514"/>
    <cellStyle name="Note 12 2 2 15 16 3" xfId="26515"/>
    <cellStyle name="Note 12 2 2 15 16 4" xfId="26516"/>
    <cellStyle name="Note 12 2 2 15 17" xfId="26517"/>
    <cellStyle name="Note 12 2 2 15 17 2" xfId="26518"/>
    <cellStyle name="Note 12 2 2 15 17 3" xfId="26519"/>
    <cellStyle name="Note 12 2 2 15 17 4" xfId="26520"/>
    <cellStyle name="Note 12 2 2 15 18" xfId="26521"/>
    <cellStyle name="Note 12 2 2 15 18 2" xfId="26522"/>
    <cellStyle name="Note 12 2 2 15 18 3" xfId="26523"/>
    <cellStyle name="Note 12 2 2 15 18 4" xfId="26524"/>
    <cellStyle name="Note 12 2 2 15 19" xfId="26525"/>
    <cellStyle name="Note 12 2 2 15 19 2" xfId="26526"/>
    <cellStyle name="Note 12 2 2 15 19 3" xfId="26527"/>
    <cellStyle name="Note 12 2 2 15 19 4" xfId="26528"/>
    <cellStyle name="Note 12 2 2 15 2" xfId="26529"/>
    <cellStyle name="Note 12 2 2 15 2 2" xfId="26530"/>
    <cellStyle name="Note 12 2 2 15 2 3" xfId="26531"/>
    <cellStyle name="Note 12 2 2 15 2 4" xfId="26532"/>
    <cellStyle name="Note 12 2 2 15 20" xfId="26533"/>
    <cellStyle name="Note 12 2 2 15 20 2" xfId="26534"/>
    <cellStyle name="Note 12 2 2 15 20 3" xfId="26535"/>
    <cellStyle name="Note 12 2 2 15 20 4" xfId="26536"/>
    <cellStyle name="Note 12 2 2 15 21" xfId="26537"/>
    <cellStyle name="Note 12 2 2 15 22" xfId="26538"/>
    <cellStyle name="Note 12 2 2 15 3" xfId="26539"/>
    <cellStyle name="Note 12 2 2 15 3 2" xfId="26540"/>
    <cellStyle name="Note 12 2 2 15 3 3" xfId="26541"/>
    <cellStyle name="Note 12 2 2 15 3 4" xfId="26542"/>
    <cellStyle name="Note 12 2 2 15 4" xfId="26543"/>
    <cellStyle name="Note 12 2 2 15 4 2" xfId="26544"/>
    <cellStyle name="Note 12 2 2 15 4 3" xfId="26545"/>
    <cellStyle name="Note 12 2 2 15 4 4" xfId="26546"/>
    <cellStyle name="Note 12 2 2 15 5" xfId="26547"/>
    <cellStyle name="Note 12 2 2 15 5 2" xfId="26548"/>
    <cellStyle name="Note 12 2 2 15 5 3" xfId="26549"/>
    <cellStyle name="Note 12 2 2 15 5 4" xfId="26550"/>
    <cellStyle name="Note 12 2 2 15 6" xfId="26551"/>
    <cellStyle name="Note 12 2 2 15 6 2" xfId="26552"/>
    <cellStyle name="Note 12 2 2 15 6 3" xfId="26553"/>
    <cellStyle name="Note 12 2 2 15 6 4" xfId="26554"/>
    <cellStyle name="Note 12 2 2 15 7" xfId="26555"/>
    <cellStyle name="Note 12 2 2 15 7 2" xfId="26556"/>
    <cellStyle name="Note 12 2 2 15 7 3" xfId="26557"/>
    <cellStyle name="Note 12 2 2 15 7 4" xfId="26558"/>
    <cellStyle name="Note 12 2 2 15 8" xfId="26559"/>
    <cellStyle name="Note 12 2 2 15 8 2" xfId="26560"/>
    <cellStyle name="Note 12 2 2 15 8 3" xfId="26561"/>
    <cellStyle name="Note 12 2 2 15 8 4" xfId="26562"/>
    <cellStyle name="Note 12 2 2 15 9" xfId="26563"/>
    <cellStyle name="Note 12 2 2 15 9 2" xfId="26564"/>
    <cellStyle name="Note 12 2 2 15 9 3" xfId="26565"/>
    <cellStyle name="Note 12 2 2 15 9 4" xfId="26566"/>
    <cellStyle name="Note 12 2 2 16" xfId="26567"/>
    <cellStyle name="Note 12 2 2 16 2" xfId="26568"/>
    <cellStyle name="Note 12 2 2 16 3" xfId="26569"/>
    <cellStyle name="Note 12 2 2 16 4" xfId="26570"/>
    <cellStyle name="Note 12 2 2 17" xfId="26571"/>
    <cellStyle name="Note 12 2 2 17 2" xfId="26572"/>
    <cellStyle name="Note 12 2 2 17 3" xfId="26573"/>
    <cellStyle name="Note 12 2 2 17 4" xfId="26574"/>
    <cellStyle name="Note 12 2 2 18" xfId="26575"/>
    <cellStyle name="Note 12 2 2 18 2" xfId="26576"/>
    <cellStyle name="Note 12 2 2 18 3" xfId="26577"/>
    <cellStyle name="Note 12 2 2 18 4" xfId="26578"/>
    <cellStyle name="Note 12 2 2 19" xfId="26579"/>
    <cellStyle name="Note 12 2 2 19 2" xfId="26580"/>
    <cellStyle name="Note 12 2 2 19 3" xfId="26581"/>
    <cellStyle name="Note 12 2 2 19 4" xfId="26582"/>
    <cellStyle name="Note 12 2 2 2" xfId="26583"/>
    <cellStyle name="Note 12 2 2 2 10" xfId="26584"/>
    <cellStyle name="Note 12 2 2 2 10 2" xfId="26585"/>
    <cellStyle name="Note 12 2 2 2 10 3" xfId="26586"/>
    <cellStyle name="Note 12 2 2 2 10 4" xfId="26587"/>
    <cellStyle name="Note 12 2 2 2 11" xfId="26588"/>
    <cellStyle name="Note 12 2 2 2 11 2" xfId="26589"/>
    <cellStyle name="Note 12 2 2 2 11 3" xfId="26590"/>
    <cellStyle name="Note 12 2 2 2 11 4" xfId="26591"/>
    <cellStyle name="Note 12 2 2 2 12" xfId="26592"/>
    <cellStyle name="Note 12 2 2 2 12 2" xfId="26593"/>
    <cellStyle name="Note 12 2 2 2 12 3" xfId="26594"/>
    <cellStyle name="Note 12 2 2 2 12 4" xfId="26595"/>
    <cellStyle name="Note 12 2 2 2 13" xfId="26596"/>
    <cellStyle name="Note 12 2 2 2 13 2" xfId="26597"/>
    <cellStyle name="Note 12 2 2 2 13 3" xfId="26598"/>
    <cellStyle name="Note 12 2 2 2 13 4" xfId="26599"/>
    <cellStyle name="Note 12 2 2 2 14" xfId="26600"/>
    <cellStyle name="Note 12 2 2 2 14 2" xfId="26601"/>
    <cellStyle name="Note 12 2 2 2 14 3" xfId="26602"/>
    <cellStyle name="Note 12 2 2 2 14 4" xfId="26603"/>
    <cellStyle name="Note 12 2 2 2 15" xfId="26604"/>
    <cellStyle name="Note 12 2 2 2 15 2" xfId="26605"/>
    <cellStyle name="Note 12 2 2 2 15 3" xfId="26606"/>
    <cellStyle name="Note 12 2 2 2 15 4" xfId="26607"/>
    <cellStyle name="Note 12 2 2 2 16" xfId="26608"/>
    <cellStyle name="Note 12 2 2 2 16 2" xfId="26609"/>
    <cellStyle name="Note 12 2 2 2 16 3" xfId="26610"/>
    <cellStyle name="Note 12 2 2 2 16 4" xfId="26611"/>
    <cellStyle name="Note 12 2 2 2 17" xfId="26612"/>
    <cellStyle name="Note 12 2 2 2 17 2" xfId="26613"/>
    <cellStyle name="Note 12 2 2 2 17 3" xfId="26614"/>
    <cellStyle name="Note 12 2 2 2 17 4" xfId="26615"/>
    <cellStyle name="Note 12 2 2 2 18" xfId="26616"/>
    <cellStyle name="Note 12 2 2 2 18 2" xfId="26617"/>
    <cellStyle name="Note 12 2 2 2 18 3" xfId="26618"/>
    <cellStyle name="Note 12 2 2 2 18 4" xfId="26619"/>
    <cellStyle name="Note 12 2 2 2 19" xfId="26620"/>
    <cellStyle name="Note 12 2 2 2 19 2" xfId="26621"/>
    <cellStyle name="Note 12 2 2 2 19 3" xfId="26622"/>
    <cellStyle name="Note 12 2 2 2 19 4" xfId="26623"/>
    <cellStyle name="Note 12 2 2 2 2" xfId="26624"/>
    <cellStyle name="Note 12 2 2 2 2 10" xfId="26625"/>
    <cellStyle name="Note 12 2 2 2 2 10 2" xfId="26626"/>
    <cellStyle name="Note 12 2 2 2 2 10 3" xfId="26627"/>
    <cellStyle name="Note 12 2 2 2 2 10 4" xfId="26628"/>
    <cellStyle name="Note 12 2 2 2 2 11" xfId="26629"/>
    <cellStyle name="Note 12 2 2 2 2 11 2" xfId="26630"/>
    <cellStyle name="Note 12 2 2 2 2 11 3" xfId="26631"/>
    <cellStyle name="Note 12 2 2 2 2 11 4" xfId="26632"/>
    <cellStyle name="Note 12 2 2 2 2 12" xfId="26633"/>
    <cellStyle name="Note 12 2 2 2 2 12 2" xfId="26634"/>
    <cellStyle name="Note 12 2 2 2 2 12 3" xfId="26635"/>
    <cellStyle name="Note 12 2 2 2 2 12 4" xfId="26636"/>
    <cellStyle name="Note 12 2 2 2 2 13" xfId="26637"/>
    <cellStyle name="Note 12 2 2 2 2 13 2" xfId="26638"/>
    <cellStyle name="Note 12 2 2 2 2 13 3" xfId="26639"/>
    <cellStyle name="Note 12 2 2 2 2 13 4" xfId="26640"/>
    <cellStyle name="Note 12 2 2 2 2 14" xfId="26641"/>
    <cellStyle name="Note 12 2 2 2 2 14 2" xfId="26642"/>
    <cellStyle name="Note 12 2 2 2 2 14 3" xfId="26643"/>
    <cellStyle name="Note 12 2 2 2 2 14 4" xfId="26644"/>
    <cellStyle name="Note 12 2 2 2 2 15" xfId="26645"/>
    <cellStyle name="Note 12 2 2 2 2 15 2" xfId="26646"/>
    <cellStyle name="Note 12 2 2 2 2 15 3" xfId="26647"/>
    <cellStyle name="Note 12 2 2 2 2 15 4" xfId="26648"/>
    <cellStyle name="Note 12 2 2 2 2 16" xfId="26649"/>
    <cellStyle name="Note 12 2 2 2 2 16 2" xfId="26650"/>
    <cellStyle name="Note 12 2 2 2 2 16 3" xfId="26651"/>
    <cellStyle name="Note 12 2 2 2 2 16 4" xfId="26652"/>
    <cellStyle name="Note 12 2 2 2 2 17" xfId="26653"/>
    <cellStyle name="Note 12 2 2 2 2 17 2" xfId="26654"/>
    <cellStyle name="Note 12 2 2 2 2 17 3" xfId="26655"/>
    <cellStyle name="Note 12 2 2 2 2 17 4" xfId="26656"/>
    <cellStyle name="Note 12 2 2 2 2 18" xfId="26657"/>
    <cellStyle name="Note 12 2 2 2 2 18 2" xfId="26658"/>
    <cellStyle name="Note 12 2 2 2 2 18 3" xfId="26659"/>
    <cellStyle name="Note 12 2 2 2 2 18 4" xfId="26660"/>
    <cellStyle name="Note 12 2 2 2 2 19" xfId="26661"/>
    <cellStyle name="Note 12 2 2 2 2 19 2" xfId="26662"/>
    <cellStyle name="Note 12 2 2 2 2 19 3" xfId="26663"/>
    <cellStyle name="Note 12 2 2 2 2 19 4" xfId="26664"/>
    <cellStyle name="Note 12 2 2 2 2 2" xfId="26665"/>
    <cellStyle name="Note 12 2 2 2 2 2 10" xfId="26666"/>
    <cellStyle name="Note 12 2 2 2 2 2 10 2" xfId="26667"/>
    <cellStyle name="Note 12 2 2 2 2 2 10 3" xfId="26668"/>
    <cellStyle name="Note 12 2 2 2 2 2 10 4" xfId="26669"/>
    <cellStyle name="Note 12 2 2 2 2 2 11" xfId="26670"/>
    <cellStyle name="Note 12 2 2 2 2 2 11 2" xfId="26671"/>
    <cellStyle name="Note 12 2 2 2 2 2 11 3" xfId="26672"/>
    <cellStyle name="Note 12 2 2 2 2 2 11 4" xfId="26673"/>
    <cellStyle name="Note 12 2 2 2 2 2 12" xfId="26674"/>
    <cellStyle name="Note 12 2 2 2 2 2 12 2" xfId="26675"/>
    <cellStyle name="Note 12 2 2 2 2 2 12 3" xfId="26676"/>
    <cellStyle name="Note 12 2 2 2 2 2 12 4" xfId="26677"/>
    <cellStyle name="Note 12 2 2 2 2 2 13" xfId="26678"/>
    <cellStyle name="Note 12 2 2 2 2 2 13 2" xfId="26679"/>
    <cellStyle name="Note 12 2 2 2 2 2 13 3" xfId="26680"/>
    <cellStyle name="Note 12 2 2 2 2 2 13 4" xfId="26681"/>
    <cellStyle name="Note 12 2 2 2 2 2 14" xfId="26682"/>
    <cellStyle name="Note 12 2 2 2 2 2 14 2" xfId="26683"/>
    <cellStyle name="Note 12 2 2 2 2 2 14 3" xfId="26684"/>
    <cellStyle name="Note 12 2 2 2 2 2 14 4" xfId="26685"/>
    <cellStyle name="Note 12 2 2 2 2 2 15" xfId="26686"/>
    <cellStyle name="Note 12 2 2 2 2 2 15 2" xfId="26687"/>
    <cellStyle name="Note 12 2 2 2 2 2 15 3" xfId="26688"/>
    <cellStyle name="Note 12 2 2 2 2 2 15 4" xfId="26689"/>
    <cellStyle name="Note 12 2 2 2 2 2 16" xfId="26690"/>
    <cellStyle name="Note 12 2 2 2 2 2 16 2" xfId="26691"/>
    <cellStyle name="Note 12 2 2 2 2 2 16 3" xfId="26692"/>
    <cellStyle name="Note 12 2 2 2 2 2 16 4" xfId="26693"/>
    <cellStyle name="Note 12 2 2 2 2 2 17" xfId="26694"/>
    <cellStyle name="Note 12 2 2 2 2 2 17 2" xfId="26695"/>
    <cellStyle name="Note 12 2 2 2 2 2 17 3" xfId="26696"/>
    <cellStyle name="Note 12 2 2 2 2 2 17 4" xfId="26697"/>
    <cellStyle name="Note 12 2 2 2 2 2 18" xfId="26698"/>
    <cellStyle name="Note 12 2 2 2 2 2 18 2" xfId="26699"/>
    <cellStyle name="Note 12 2 2 2 2 2 18 3" xfId="26700"/>
    <cellStyle name="Note 12 2 2 2 2 2 18 4" xfId="26701"/>
    <cellStyle name="Note 12 2 2 2 2 2 19" xfId="26702"/>
    <cellStyle name="Note 12 2 2 2 2 2 19 2" xfId="26703"/>
    <cellStyle name="Note 12 2 2 2 2 2 19 3" xfId="26704"/>
    <cellStyle name="Note 12 2 2 2 2 2 19 4" xfId="26705"/>
    <cellStyle name="Note 12 2 2 2 2 2 2" xfId="26706"/>
    <cellStyle name="Note 12 2 2 2 2 2 2 2" xfId="26707"/>
    <cellStyle name="Note 12 2 2 2 2 2 2 3" xfId="26708"/>
    <cellStyle name="Note 12 2 2 2 2 2 2 4" xfId="26709"/>
    <cellStyle name="Note 12 2 2 2 2 2 20" xfId="26710"/>
    <cellStyle name="Note 12 2 2 2 2 2 20 2" xfId="26711"/>
    <cellStyle name="Note 12 2 2 2 2 2 20 3" xfId="26712"/>
    <cellStyle name="Note 12 2 2 2 2 2 20 4" xfId="26713"/>
    <cellStyle name="Note 12 2 2 2 2 2 21" xfId="26714"/>
    <cellStyle name="Note 12 2 2 2 2 2 22" xfId="26715"/>
    <cellStyle name="Note 12 2 2 2 2 2 3" xfId="26716"/>
    <cellStyle name="Note 12 2 2 2 2 2 3 2" xfId="26717"/>
    <cellStyle name="Note 12 2 2 2 2 2 3 3" xfId="26718"/>
    <cellStyle name="Note 12 2 2 2 2 2 3 4" xfId="26719"/>
    <cellStyle name="Note 12 2 2 2 2 2 4" xfId="26720"/>
    <cellStyle name="Note 12 2 2 2 2 2 4 2" xfId="26721"/>
    <cellStyle name="Note 12 2 2 2 2 2 4 3" xfId="26722"/>
    <cellStyle name="Note 12 2 2 2 2 2 4 4" xfId="26723"/>
    <cellStyle name="Note 12 2 2 2 2 2 5" xfId="26724"/>
    <cellStyle name="Note 12 2 2 2 2 2 5 2" xfId="26725"/>
    <cellStyle name="Note 12 2 2 2 2 2 5 3" xfId="26726"/>
    <cellStyle name="Note 12 2 2 2 2 2 5 4" xfId="26727"/>
    <cellStyle name="Note 12 2 2 2 2 2 6" xfId="26728"/>
    <cellStyle name="Note 12 2 2 2 2 2 6 2" xfId="26729"/>
    <cellStyle name="Note 12 2 2 2 2 2 6 3" xfId="26730"/>
    <cellStyle name="Note 12 2 2 2 2 2 6 4" xfId="26731"/>
    <cellStyle name="Note 12 2 2 2 2 2 7" xfId="26732"/>
    <cellStyle name="Note 12 2 2 2 2 2 7 2" xfId="26733"/>
    <cellStyle name="Note 12 2 2 2 2 2 7 3" xfId="26734"/>
    <cellStyle name="Note 12 2 2 2 2 2 7 4" xfId="26735"/>
    <cellStyle name="Note 12 2 2 2 2 2 8" xfId="26736"/>
    <cellStyle name="Note 12 2 2 2 2 2 8 2" xfId="26737"/>
    <cellStyle name="Note 12 2 2 2 2 2 8 3" xfId="26738"/>
    <cellStyle name="Note 12 2 2 2 2 2 8 4" xfId="26739"/>
    <cellStyle name="Note 12 2 2 2 2 2 9" xfId="26740"/>
    <cellStyle name="Note 12 2 2 2 2 2 9 2" xfId="26741"/>
    <cellStyle name="Note 12 2 2 2 2 2 9 3" xfId="26742"/>
    <cellStyle name="Note 12 2 2 2 2 2 9 4" xfId="26743"/>
    <cellStyle name="Note 12 2 2 2 2 20" xfId="26744"/>
    <cellStyle name="Note 12 2 2 2 2 20 2" xfId="26745"/>
    <cellStyle name="Note 12 2 2 2 2 20 3" xfId="26746"/>
    <cellStyle name="Note 12 2 2 2 2 20 4" xfId="26747"/>
    <cellStyle name="Note 12 2 2 2 2 21" xfId="26748"/>
    <cellStyle name="Note 12 2 2 2 2 21 2" xfId="26749"/>
    <cellStyle name="Note 12 2 2 2 2 21 3" xfId="26750"/>
    <cellStyle name="Note 12 2 2 2 2 21 4" xfId="26751"/>
    <cellStyle name="Note 12 2 2 2 2 22" xfId="26752"/>
    <cellStyle name="Note 12 2 2 2 2 22 2" xfId="26753"/>
    <cellStyle name="Note 12 2 2 2 2 22 3" xfId="26754"/>
    <cellStyle name="Note 12 2 2 2 2 22 4" xfId="26755"/>
    <cellStyle name="Note 12 2 2 2 2 23" xfId="26756"/>
    <cellStyle name="Note 12 2 2 2 2 23 2" xfId="26757"/>
    <cellStyle name="Note 12 2 2 2 2 23 3" xfId="26758"/>
    <cellStyle name="Note 12 2 2 2 2 23 4" xfId="26759"/>
    <cellStyle name="Note 12 2 2 2 2 24" xfId="26760"/>
    <cellStyle name="Note 12 2 2 2 2 25" xfId="26761"/>
    <cellStyle name="Note 12 2 2 2 2 3" xfId="26762"/>
    <cellStyle name="Note 12 2 2 2 2 3 10" xfId="26763"/>
    <cellStyle name="Note 12 2 2 2 2 3 10 2" xfId="26764"/>
    <cellStyle name="Note 12 2 2 2 2 3 10 3" xfId="26765"/>
    <cellStyle name="Note 12 2 2 2 2 3 10 4" xfId="26766"/>
    <cellStyle name="Note 12 2 2 2 2 3 11" xfId="26767"/>
    <cellStyle name="Note 12 2 2 2 2 3 11 2" xfId="26768"/>
    <cellStyle name="Note 12 2 2 2 2 3 11 3" xfId="26769"/>
    <cellStyle name="Note 12 2 2 2 2 3 11 4" xfId="26770"/>
    <cellStyle name="Note 12 2 2 2 2 3 12" xfId="26771"/>
    <cellStyle name="Note 12 2 2 2 2 3 12 2" xfId="26772"/>
    <cellStyle name="Note 12 2 2 2 2 3 12 3" xfId="26773"/>
    <cellStyle name="Note 12 2 2 2 2 3 12 4" xfId="26774"/>
    <cellStyle name="Note 12 2 2 2 2 3 13" xfId="26775"/>
    <cellStyle name="Note 12 2 2 2 2 3 13 2" xfId="26776"/>
    <cellStyle name="Note 12 2 2 2 2 3 13 3" xfId="26777"/>
    <cellStyle name="Note 12 2 2 2 2 3 13 4" xfId="26778"/>
    <cellStyle name="Note 12 2 2 2 2 3 14" xfId="26779"/>
    <cellStyle name="Note 12 2 2 2 2 3 14 2" xfId="26780"/>
    <cellStyle name="Note 12 2 2 2 2 3 14 3" xfId="26781"/>
    <cellStyle name="Note 12 2 2 2 2 3 14 4" xfId="26782"/>
    <cellStyle name="Note 12 2 2 2 2 3 15" xfId="26783"/>
    <cellStyle name="Note 12 2 2 2 2 3 15 2" xfId="26784"/>
    <cellStyle name="Note 12 2 2 2 2 3 15 3" xfId="26785"/>
    <cellStyle name="Note 12 2 2 2 2 3 15 4" xfId="26786"/>
    <cellStyle name="Note 12 2 2 2 2 3 16" xfId="26787"/>
    <cellStyle name="Note 12 2 2 2 2 3 16 2" xfId="26788"/>
    <cellStyle name="Note 12 2 2 2 2 3 16 3" xfId="26789"/>
    <cellStyle name="Note 12 2 2 2 2 3 16 4" xfId="26790"/>
    <cellStyle name="Note 12 2 2 2 2 3 17" xfId="26791"/>
    <cellStyle name="Note 12 2 2 2 2 3 17 2" xfId="26792"/>
    <cellStyle name="Note 12 2 2 2 2 3 17 3" xfId="26793"/>
    <cellStyle name="Note 12 2 2 2 2 3 17 4" xfId="26794"/>
    <cellStyle name="Note 12 2 2 2 2 3 18" xfId="26795"/>
    <cellStyle name="Note 12 2 2 2 2 3 18 2" xfId="26796"/>
    <cellStyle name="Note 12 2 2 2 2 3 18 3" xfId="26797"/>
    <cellStyle name="Note 12 2 2 2 2 3 18 4" xfId="26798"/>
    <cellStyle name="Note 12 2 2 2 2 3 19" xfId="26799"/>
    <cellStyle name="Note 12 2 2 2 2 3 19 2" xfId="26800"/>
    <cellStyle name="Note 12 2 2 2 2 3 19 3" xfId="26801"/>
    <cellStyle name="Note 12 2 2 2 2 3 19 4" xfId="26802"/>
    <cellStyle name="Note 12 2 2 2 2 3 2" xfId="26803"/>
    <cellStyle name="Note 12 2 2 2 2 3 2 2" xfId="26804"/>
    <cellStyle name="Note 12 2 2 2 2 3 2 3" xfId="26805"/>
    <cellStyle name="Note 12 2 2 2 2 3 2 4" xfId="26806"/>
    <cellStyle name="Note 12 2 2 2 2 3 20" xfId="26807"/>
    <cellStyle name="Note 12 2 2 2 2 3 20 2" xfId="26808"/>
    <cellStyle name="Note 12 2 2 2 2 3 20 3" xfId="26809"/>
    <cellStyle name="Note 12 2 2 2 2 3 20 4" xfId="26810"/>
    <cellStyle name="Note 12 2 2 2 2 3 21" xfId="26811"/>
    <cellStyle name="Note 12 2 2 2 2 3 22" xfId="26812"/>
    <cellStyle name="Note 12 2 2 2 2 3 3" xfId="26813"/>
    <cellStyle name="Note 12 2 2 2 2 3 3 2" xfId="26814"/>
    <cellStyle name="Note 12 2 2 2 2 3 3 3" xfId="26815"/>
    <cellStyle name="Note 12 2 2 2 2 3 3 4" xfId="26816"/>
    <cellStyle name="Note 12 2 2 2 2 3 4" xfId="26817"/>
    <cellStyle name="Note 12 2 2 2 2 3 4 2" xfId="26818"/>
    <cellStyle name="Note 12 2 2 2 2 3 4 3" xfId="26819"/>
    <cellStyle name="Note 12 2 2 2 2 3 4 4" xfId="26820"/>
    <cellStyle name="Note 12 2 2 2 2 3 5" xfId="26821"/>
    <cellStyle name="Note 12 2 2 2 2 3 5 2" xfId="26822"/>
    <cellStyle name="Note 12 2 2 2 2 3 5 3" xfId="26823"/>
    <cellStyle name="Note 12 2 2 2 2 3 5 4" xfId="26824"/>
    <cellStyle name="Note 12 2 2 2 2 3 6" xfId="26825"/>
    <cellStyle name="Note 12 2 2 2 2 3 6 2" xfId="26826"/>
    <cellStyle name="Note 12 2 2 2 2 3 6 3" xfId="26827"/>
    <cellStyle name="Note 12 2 2 2 2 3 6 4" xfId="26828"/>
    <cellStyle name="Note 12 2 2 2 2 3 7" xfId="26829"/>
    <cellStyle name="Note 12 2 2 2 2 3 7 2" xfId="26830"/>
    <cellStyle name="Note 12 2 2 2 2 3 7 3" xfId="26831"/>
    <cellStyle name="Note 12 2 2 2 2 3 7 4" xfId="26832"/>
    <cellStyle name="Note 12 2 2 2 2 3 8" xfId="26833"/>
    <cellStyle name="Note 12 2 2 2 2 3 8 2" xfId="26834"/>
    <cellStyle name="Note 12 2 2 2 2 3 8 3" xfId="26835"/>
    <cellStyle name="Note 12 2 2 2 2 3 8 4" xfId="26836"/>
    <cellStyle name="Note 12 2 2 2 2 3 9" xfId="26837"/>
    <cellStyle name="Note 12 2 2 2 2 3 9 2" xfId="26838"/>
    <cellStyle name="Note 12 2 2 2 2 3 9 3" xfId="26839"/>
    <cellStyle name="Note 12 2 2 2 2 3 9 4" xfId="26840"/>
    <cellStyle name="Note 12 2 2 2 2 4" xfId="26841"/>
    <cellStyle name="Note 12 2 2 2 2 4 10" xfId="26842"/>
    <cellStyle name="Note 12 2 2 2 2 4 10 2" xfId="26843"/>
    <cellStyle name="Note 12 2 2 2 2 4 10 3" xfId="26844"/>
    <cellStyle name="Note 12 2 2 2 2 4 10 4" xfId="26845"/>
    <cellStyle name="Note 12 2 2 2 2 4 11" xfId="26846"/>
    <cellStyle name="Note 12 2 2 2 2 4 11 2" xfId="26847"/>
    <cellStyle name="Note 12 2 2 2 2 4 11 3" xfId="26848"/>
    <cellStyle name="Note 12 2 2 2 2 4 11 4" xfId="26849"/>
    <cellStyle name="Note 12 2 2 2 2 4 12" xfId="26850"/>
    <cellStyle name="Note 12 2 2 2 2 4 12 2" xfId="26851"/>
    <cellStyle name="Note 12 2 2 2 2 4 12 3" xfId="26852"/>
    <cellStyle name="Note 12 2 2 2 2 4 12 4" xfId="26853"/>
    <cellStyle name="Note 12 2 2 2 2 4 13" xfId="26854"/>
    <cellStyle name="Note 12 2 2 2 2 4 13 2" xfId="26855"/>
    <cellStyle name="Note 12 2 2 2 2 4 13 3" xfId="26856"/>
    <cellStyle name="Note 12 2 2 2 2 4 13 4" xfId="26857"/>
    <cellStyle name="Note 12 2 2 2 2 4 14" xfId="26858"/>
    <cellStyle name="Note 12 2 2 2 2 4 14 2" xfId="26859"/>
    <cellStyle name="Note 12 2 2 2 2 4 14 3" xfId="26860"/>
    <cellStyle name="Note 12 2 2 2 2 4 14 4" xfId="26861"/>
    <cellStyle name="Note 12 2 2 2 2 4 15" xfId="26862"/>
    <cellStyle name="Note 12 2 2 2 2 4 15 2" xfId="26863"/>
    <cellStyle name="Note 12 2 2 2 2 4 15 3" xfId="26864"/>
    <cellStyle name="Note 12 2 2 2 2 4 15 4" xfId="26865"/>
    <cellStyle name="Note 12 2 2 2 2 4 16" xfId="26866"/>
    <cellStyle name="Note 12 2 2 2 2 4 16 2" xfId="26867"/>
    <cellStyle name="Note 12 2 2 2 2 4 16 3" xfId="26868"/>
    <cellStyle name="Note 12 2 2 2 2 4 16 4" xfId="26869"/>
    <cellStyle name="Note 12 2 2 2 2 4 17" xfId="26870"/>
    <cellStyle name="Note 12 2 2 2 2 4 17 2" xfId="26871"/>
    <cellStyle name="Note 12 2 2 2 2 4 17 3" xfId="26872"/>
    <cellStyle name="Note 12 2 2 2 2 4 17 4" xfId="26873"/>
    <cellStyle name="Note 12 2 2 2 2 4 18" xfId="26874"/>
    <cellStyle name="Note 12 2 2 2 2 4 18 2" xfId="26875"/>
    <cellStyle name="Note 12 2 2 2 2 4 18 3" xfId="26876"/>
    <cellStyle name="Note 12 2 2 2 2 4 18 4" xfId="26877"/>
    <cellStyle name="Note 12 2 2 2 2 4 19" xfId="26878"/>
    <cellStyle name="Note 12 2 2 2 2 4 19 2" xfId="26879"/>
    <cellStyle name="Note 12 2 2 2 2 4 19 3" xfId="26880"/>
    <cellStyle name="Note 12 2 2 2 2 4 19 4" xfId="26881"/>
    <cellStyle name="Note 12 2 2 2 2 4 2" xfId="26882"/>
    <cellStyle name="Note 12 2 2 2 2 4 2 2" xfId="26883"/>
    <cellStyle name="Note 12 2 2 2 2 4 2 3" xfId="26884"/>
    <cellStyle name="Note 12 2 2 2 2 4 2 4" xfId="26885"/>
    <cellStyle name="Note 12 2 2 2 2 4 20" xfId="26886"/>
    <cellStyle name="Note 12 2 2 2 2 4 20 2" xfId="26887"/>
    <cellStyle name="Note 12 2 2 2 2 4 20 3" xfId="26888"/>
    <cellStyle name="Note 12 2 2 2 2 4 20 4" xfId="26889"/>
    <cellStyle name="Note 12 2 2 2 2 4 21" xfId="26890"/>
    <cellStyle name="Note 12 2 2 2 2 4 22" xfId="26891"/>
    <cellStyle name="Note 12 2 2 2 2 4 3" xfId="26892"/>
    <cellStyle name="Note 12 2 2 2 2 4 3 2" xfId="26893"/>
    <cellStyle name="Note 12 2 2 2 2 4 3 3" xfId="26894"/>
    <cellStyle name="Note 12 2 2 2 2 4 3 4" xfId="26895"/>
    <cellStyle name="Note 12 2 2 2 2 4 4" xfId="26896"/>
    <cellStyle name="Note 12 2 2 2 2 4 4 2" xfId="26897"/>
    <cellStyle name="Note 12 2 2 2 2 4 4 3" xfId="26898"/>
    <cellStyle name="Note 12 2 2 2 2 4 4 4" xfId="26899"/>
    <cellStyle name="Note 12 2 2 2 2 4 5" xfId="26900"/>
    <cellStyle name="Note 12 2 2 2 2 4 5 2" xfId="26901"/>
    <cellStyle name="Note 12 2 2 2 2 4 5 3" xfId="26902"/>
    <cellStyle name="Note 12 2 2 2 2 4 5 4" xfId="26903"/>
    <cellStyle name="Note 12 2 2 2 2 4 6" xfId="26904"/>
    <cellStyle name="Note 12 2 2 2 2 4 6 2" xfId="26905"/>
    <cellStyle name="Note 12 2 2 2 2 4 6 3" xfId="26906"/>
    <cellStyle name="Note 12 2 2 2 2 4 6 4" xfId="26907"/>
    <cellStyle name="Note 12 2 2 2 2 4 7" xfId="26908"/>
    <cellStyle name="Note 12 2 2 2 2 4 7 2" xfId="26909"/>
    <cellStyle name="Note 12 2 2 2 2 4 7 3" xfId="26910"/>
    <cellStyle name="Note 12 2 2 2 2 4 7 4" xfId="26911"/>
    <cellStyle name="Note 12 2 2 2 2 4 8" xfId="26912"/>
    <cellStyle name="Note 12 2 2 2 2 4 8 2" xfId="26913"/>
    <cellStyle name="Note 12 2 2 2 2 4 8 3" xfId="26914"/>
    <cellStyle name="Note 12 2 2 2 2 4 8 4" xfId="26915"/>
    <cellStyle name="Note 12 2 2 2 2 4 9" xfId="26916"/>
    <cellStyle name="Note 12 2 2 2 2 4 9 2" xfId="26917"/>
    <cellStyle name="Note 12 2 2 2 2 4 9 3" xfId="26918"/>
    <cellStyle name="Note 12 2 2 2 2 4 9 4" xfId="26919"/>
    <cellStyle name="Note 12 2 2 2 2 5" xfId="26920"/>
    <cellStyle name="Note 12 2 2 2 2 5 2" xfId="26921"/>
    <cellStyle name="Note 12 2 2 2 2 5 3" xfId="26922"/>
    <cellStyle name="Note 12 2 2 2 2 5 4" xfId="26923"/>
    <cellStyle name="Note 12 2 2 2 2 6" xfId="26924"/>
    <cellStyle name="Note 12 2 2 2 2 6 2" xfId="26925"/>
    <cellStyle name="Note 12 2 2 2 2 6 3" xfId="26926"/>
    <cellStyle name="Note 12 2 2 2 2 6 4" xfId="26927"/>
    <cellStyle name="Note 12 2 2 2 2 7" xfId="26928"/>
    <cellStyle name="Note 12 2 2 2 2 7 2" xfId="26929"/>
    <cellStyle name="Note 12 2 2 2 2 7 3" xfId="26930"/>
    <cellStyle name="Note 12 2 2 2 2 7 4" xfId="26931"/>
    <cellStyle name="Note 12 2 2 2 2 8" xfId="26932"/>
    <cellStyle name="Note 12 2 2 2 2 8 2" xfId="26933"/>
    <cellStyle name="Note 12 2 2 2 2 8 3" xfId="26934"/>
    <cellStyle name="Note 12 2 2 2 2 8 4" xfId="26935"/>
    <cellStyle name="Note 12 2 2 2 2 9" xfId="26936"/>
    <cellStyle name="Note 12 2 2 2 2 9 2" xfId="26937"/>
    <cellStyle name="Note 12 2 2 2 2 9 3" xfId="26938"/>
    <cellStyle name="Note 12 2 2 2 2 9 4" xfId="26939"/>
    <cellStyle name="Note 12 2 2 2 20" xfId="26940"/>
    <cellStyle name="Note 12 2 2 2 20 2" xfId="26941"/>
    <cellStyle name="Note 12 2 2 2 20 3" xfId="26942"/>
    <cellStyle name="Note 12 2 2 2 20 4" xfId="26943"/>
    <cellStyle name="Note 12 2 2 2 21" xfId="26944"/>
    <cellStyle name="Note 12 2 2 2 21 2" xfId="26945"/>
    <cellStyle name="Note 12 2 2 2 21 3" xfId="26946"/>
    <cellStyle name="Note 12 2 2 2 21 4" xfId="26947"/>
    <cellStyle name="Note 12 2 2 2 22" xfId="26948"/>
    <cellStyle name="Note 12 2 2 2 22 2" xfId="26949"/>
    <cellStyle name="Note 12 2 2 2 22 3" xfId="26950"/>
    <cellStyle name="Note 12 2 2 2 22 4" xfId="26951"/>
    <cellStyle name="Note 12 2 2 2 23" xfId="26952"/>
    <cellStyle name="Note 12 2 2 2 23 2" xfId="26953"/>
    <cellStyle name="Note 12 2 2 2 23 3" xfId="26954"/>
    <cellStyle name="Note 12 2 2 2 23 4" xfId="26955"/>
    <cellStyle name="Note 12 2 2 2 24" xfId="26956"/>
    <cellStyle name="Note 12 2 2 2 25" xfId="26957"/>
    <cellStyle name="Note 12 2 2 2 3" xfId="26958"/>
    <cellStyle name="Note 12 2 2 2 3 10" xfId="26959"/>
    <cellStyle name="Note 12 2 2 2 3 10 2" xfId="26960"/>
    <cellStyle name="Note 12 2 2 2 3 10 3" xfId="26961"/>
    <cellStyle name="Note 12 2 2 2 3 10 4" xfId="26962"/>
    <cellStyle name="Note 12 2 2 2 3 11" xfId="26963"/>
    <cellStyle name="Note 12 2 2 2 3 11 2" xfId="26964"/>
    <cellStyle name="Note 12 2 2 2 3 11 3" xfId="26965"/>
    <cellStyle name="Note 12 2 2 2 3 11 4" xfId="26966"/>
    <cellStyle name="Note 12 2 2 2 3 12" xfId="26967"/>
    <cellStyle name="Note 12 2 2 2 3 12 2" xfId="26968"/>
    <cellStyle name="Note 12 2 2 2 3 12 3" xfId="26969"/>
    <cellStyle name="Note 12 2 2 2 3 12 4" xfId="26970"/>
    <cellStyle name="Note 12 2 2 2 3 13" xfId="26971"/>
    <cellStyle name="Note 12 2 2 2 3 13 2" xfId="26972"/>
    <cellStyle name="Note 12 2 2 2 3 13 3" xfId="26973"/>
    <cellStyle name="Note 12 2 2 2 3 13 4" xfId="26974"/>
    <cellStyle name="Note 12 2 2 2 3 14" xfId="26975"/>
    <cellStyle name="Note 12 2 2 2 3 14 2" xfId="26976"/>
    <cellStyle name="Note 12 2 2 2 3 14 3" xfId="26977"/>
    <cellStyle name="Note 12 2 2 2 3 14 4" xfId="26978"/>
    <cellStyle name="Note 12 2 2 2 3 15" xfId="26979"/>
    <cellStyle name="Note 12 2 2 2 3 15 2" xfId="26980"/>
    <cellStyle name="Note 12 2 2 2 3 15 3" xfId="26981"/>
    <cellStyle name="Note 12 2 2 2 3 15 4" xfId="26982"/>
    <cellStyle name="Note 12 2 2 2 3 16" xfId="26983"/>
    <cellStyle name="Note 12 2 2 2 3 16 2" xfId="26984"/>
    <cellStyle name="Note 12 2 2 2 3 16 3" xfId="26985"/>
    <cellStyle name="Note 12 2 2 2 3 16 4" xfId="26986"/>
    <cellStyle name="Note 12 2 2 2 3 17" xfId="26987"/>
    <cellStyle name="Note 12 2 2 2 3 17 2" xfId="26988"/>
    <cellStyle name="Note 12 2 2 2 3 17 3" xfId="26989"/>
    <cellStyle name="Note 12 2 2 2 3 17 4" xfId="26990"/>
    <cellStyle name="Note 12 2 2 2 3 18" xfId="26991"/>
    <cellStyle name="Note 12 2 2 2 3 18 2" xfId="26992"/>
    <cellStyle name="Note 12 2 2 2 3 18 3" xfId="26993"/>
    <cellStyle name="Note 12 2 2 2 3 18 4" xfId="26994"/>
    <cellStyle name="Note 12 2 2 2 3 19" xfId="26995"/>
    <cellStyle name="Note 12 2 2 2 3 19 2" xfId="26996"/>
    <cellStyle name="Note 12 2 2 2 3 19 3" xfId="26997"/>
    <cellStyle name="Note 12 2 2 2 3 19 4" xfId="26998"/>
    <cellStyle name="Note 12 2 2 2 3 2" xfId="26999"/>
    <cellStyle name="Note 12 2 2 2 3 2 2" xfId="27000"/>
    <cellStyle name="Note 12 2 2 2 3 2 3" xfId="27001"/>
    <cellStyle name="Note 12 2 2 2 3 2 4" xfId="27002"/>
    <cellStyle name="Note 12 2 2 2 3 20" xfId="27003"/>
    <cellStyle name="Note 12 2 2 2 3 20 2" xfId="27004"/>
    <cellStyle name="Note 12 2 2 2 3 20 3" xfId="27005"/>
    <cellStyle name="Note 12 2 2 2 3 20 4" xfId="27006"/>
    <cellStyle name="Note 12 2 2 2 3 21" xfId="27007"/>
    <cellStyle name="Note 12 2 2 2 3 22" xfId="27008"/>
    <cellStyle name="Note 12 2 2 2 3 3" xfId="27009"/>
    <cellStyle name="Note 12 2 2 2 3 3 2" xfId="27010"/>
    <cellStyle name="Note 12 2 2 2 3 3 3" xfId="27011"/>
    <cellStyle name="Note 12 2 2 2 3 3 4" xfId="27012"/>
    <cellStyle name="Note 12 2 2 2 3 4" xfId="27013"/>
    <cellStyle name="Note 12 2 2 2 3 4 2" xfId="27014"/>
    <cellStyle name="Note 12 2 2 2 3 4 3" xfId="27015"/>
    <cellStyle name="Note 12 2 2 2 3 4 4" xfId="27016"/>
    <cellStyle name="Note 12 2 2 2 3 5" xfId="27017"/>
    <cellStyle name="Note 12 2 2 2 3 5 2" xfId="27018"/>
    <cellStyle name="Note 12 2 2 2 3 5 3" xfId="27019"/>
    <cellStyle name="Note 12 2 2 2 3 5 4" xfId="27020"/>
    <cellStyle name="Note 12 2 2 2 3 6" xfId="27021"/>
    <cellStyle name="Note 12 2 2 2 3 6 2" xfId="27022"/>
    <cellStyle name="Note 12 2 2 2 3 6 3" xfId="27023"/>
    <cellStyle name="Note 12 2 2 2 3 6 4" xfId="27024"/>
    <cellStyle name="Note 12 2 2 2 3 7" xfId="27025"/>
    <cellStyle name="Note 12 2 2 2 3 7 2" xfId="27026"/>
    <cellStyle name="Note 12 2 2 2 3 7 3" xfId="27027"/>
    <cellStyle name="Note 12 2 2 2 3 7 4" xfId="27028"/>
    <cellStyle name="Note 12 2 2 2 3 8" xfId="27029"/>
    <cellStyle name="Note 12 2 2 2 3 8 2" xfId="27030"/>
    <cellStyle name="Note 12 2 2 2 3 8 3" xfId="27031"/>
    <cellStyle name="Note 12 2 2 2 3 8 4" xfId="27032"/>
    <cellStyle name="Note 12 2 2 2 3 9" xfId="27033"/>
    <cellStyle name="Note 12 2 2 2 3 9 2" xfId="27034"/>
    <cellStyle name="Note 12 2 2 2 3 9 3" xfId="27035"/>
    <cellStyle name="Note 12 2 2 2 3 9 4" xfId="27036"/>
    <cellStyle name="Note 12 2 2 2 4" xfId="27037"/>
    <cellStyle name="Note 12 2 2 2 4 10" xfId="27038"/>
    <cellStyle name="Note 12 2 2 2 4 10 2" xfId="27039"/>
    <cellStyle name="Note 12 2 2 2 4 10 3" xfId="27040"/>
    <cellStyle name="Note 12 2 2 2 4 10 4" xfId="27041"/>
    <cellStyle name="Note 12 2 2 2 4 11" xfId="27042"/>
    <cellStyle name="Note 12 2 2 2 4 11 2" xfId="27043"/>
    <cellStyle name="Note 12 2 2 2 4 11 3" xfId="27044"/>
    <cellStyle name="Note 12 2 2 2 4 11 4" xfId="27045"/>
    <cellStyle name="Note 12 2 2 2 4 12" xfId="27046"/>
    <cellStyle name="Note 12 2 2 2 4 12 2" xfId="27047"/>
    <cellStyle name="Note 12 2 2 2 4 12 3" xfId="27048"/>
    <cellStyle name="Note 12 2 2 2 4 12 4" xfId="27049"/>
    <cellStyle name="Note 12 2 2 2 4 13" xfId="27050"/>
    <cellStyle name="Note 12 2 2 2 4 13 2" xfId="27051"/>
    <cellStyle name="Note 12 2 2 2 4 13 3" xfId="27052"/>
    <cellStyle name="Note 12 2 2 2 4 13 4" xfId="27053"/>
    <cellStyle name="Note 12 2 2 2 4 14" xfId="27054"/>
    <cellStyle name="Note 12 2 2 2 4 14 2" xfId="27055"/>
    <cellStyle name="Note 12 2 2 2 4 14 3" xfId="27056"/>
    <cellStyle name="Note 12 2 2 2 4 14 4" xfId="27057"/>
    <cellStyle name="Note 12 2 2 2 4 15" xfId="27058"/>
    <cellStyle name="Note 12 2 2 2 4 15 2" xfId="27059"/>
    <cellStyle name="Note 12 2 2 2 4 15 3" xfId="27060"/>
    <cellStyle name="Note 12 2 2 2 4 15 4" xfId="27061"/>
    <cellStyle name="Note 12 2 2 2 4 16" xfId="27062"/>
    <cellStyle name="Note 12 2 2 2 4 16 2" xfId="27063"/>
    <cellStyle name="Note 12 2 2 2 4 16 3" xfId="27064"/>
    <cellStyle name="Note 12 2 2 2 4 16 4" xfId="27065"/>
    <cellStyle name="Note 12 2 2 2 4 17" xfId="27066"/>
    <cellStyle name="Note 12 2 2 2 4 17 2" xfId="27067"/>
    <cellStyle name="Note 12 2 2 2 4 17 3" xfId="27068"/>
    <cellStyle name="Note 12 2 2 2 4 17 4" xfId="27069"/>
    <cellStyle name="Note 12 2 2 2 4 18" xfId="27070"/>
    <cellStyle name="Note 12 2 2 2 4 18 2" xfId="27071"/>
    <cellStyle name="Note 12 2 2 2 4 18 3" xfId="27072"/>
    <cellStyle name="Note 12 2 2 2 4 18 4" xfId="27073"/>
    <cellStyle name="Note 12 2 2 2 4 19" xfId="27074"/>
    <cellStyle name="Note 12 2 2 2 4 19 2" xfId="27075"/>
    <cellStyle name="Note 12 2 2 2 4 19 3" xfId="27076"/>
    <cellStyle name="Note 12 2 2 2 4 19 4" xfId="27077"/>
    <cellStyle name="Note 12 2 2 2 4 2" xfId="27078"/>
    <cellStyle name="Note 12 2 2 2 4 2 2" xfId="27079"/>
    <cellStyle name="Note 12 2 2 2 4 2 3" xfId="27080"/>
    <cellStyle name="Note 12 2 2 2 4 2 4" xfId="27081"/>
    <cellStyle name="Note 12 2 2 2 4 20" xfId="27082"/>
    <cellStyle name="Note 12 2 2 2 4 20 2" xfId="27083"/>
    <cellStyle name="Note 12 2 2 2 4 20 3" xfId="27084"/>
    <cellStyle name="Note 12 2 2 2 4 20 4" xfId="27085"/>
    <cellStyle name="Note 12 2 2 2 4 21" xfId="27086"/>
    <cellStyle name="Note 12 2 2 2 4 22" xfId="27087"/>
    <cellStyle name="Note 12 2 2 2 4 3" xfId="27088"/>
    <cellStyle name="Note 12 2 2 2 4 3 2" xfId="27089"/>
    <cellStyle name="Note 12 2 2 2 4 3 3" xfId="27090"/>
    <cellStyle name="Note 12 2 2 2 4 3 4" xfId="27091"/>
    <cellStyle name="Note 12 2 2 2 4 4" xfId="27092"/>
    <cellStyle name="Note 12 2 2 2 4 4 2" xfId="27093"/>
    <cellStyle name="Note 12 2 2 2 4 4 3" xfId="27094"/>
    <cellStyle name="Note 12 2 2 2 4 4 4" xfId="27095"/>
    <cellStyle name="Note 12 2 2 2 4 5" xfId="27096"/>
    <cellStyle name="Note 12 2 2 2 4 5 2" xfId="27097"/>
    <cellStyle name="Note 12 2 2 2 4 5 3" xfId="27098"/>
    <cellStyle name="Note 12 2 2 2 4 5 4" xfId="27099"/>
    <cellStyle name="Note 12 2 2 2 4 6" xfId="27100"/>
    <cellStyle name="Note 12 2 2 2 4 6 2" xfId="27101"/>
    <cellStyle name="Note 12 2 2 2 4 6 3" xfId="27102"/>
    <cellStyle name="Note 12 2 2 2 4 6 4" xfId="27103"/>
    <cellStyle name="Note 12 2 2 2 4 7" xfId="27104"/>
    <cellStyle name="Note 12 2 2 2 4 7 2" xfId="27105"/>
    <cellStyle name="Note 12 2 2 2 4 7 3" xfId="27106"/>
    <cellStyle name="Note 12 2 2 2 4 7 4" xfId="27107"/>
    <cellStyle name="Note 12 2 2 2 4 8" xfId="27108"/>
    <cellStyle name="Note 12 2 2 2 4 8 2" xfId="27109"/>
    <cellStyle name="Note 12 2 2 2 4 8 3" xfId="27110"/>
    <cellStyle name="Note 12 2 2 2 4 8 4" xfId="27111"/>
    <cellStyle name="Note 12 2 2 2 4 9" xfId="27112"/>
    <cellStyle name="Note 12 2 2 2 4 9 2" xfId="27113"/>
    <cellStyle name="Note 12 2 2 2 4 9 3" xfId="27114"/>
    <cellStyle name="Note 12 2 2 2 4 9 4" xfId="27115"/>
    <cellStyle name="Note 12 2 2 2 5" xfId="27116"/>
    <cellStyle name="Note 12 2 2 2 5 2" xfId="27117"/>
    <cellStyle name="Note 12 2 2 2 5 3" xfId="27118"/>
    <cellStyle name="Note 12 2 2 2 5 4" xfId="27119"/>
    <cellStyle name="Note 12 2 2 2 6" xfId="27120"/>
    <cellStyle name="Note 12 2 2 2 6 2" xfId="27121"/>
    <cellStyle name="Note 12 2 2 2 6 3" xfId="27122"/>
    <cellStyle name="Note 12 2 2 2 6 4" xfId="27123"/>
    <cellStyle name="Note 12 2 2 2 7" xfId="27124"/>
    <cellStyle name="Note 12 2 2 2 7 2" xfId="27125"/>
    <cellStyle name="Note 12 2 2 2 7 3" xfId="27126"/>
    <cellStyle name="Note 12 2 2 2 7 4" xfId="27127"/>
    <cellStyle name="Note 12 2 2 2 8" xfId="27128"/>
    <cellStyle name="Note 12 2 2 2 8 2" xfId="27129"/>
    <cellStyle name="Note 12 2 2 2 8 3" xfId="27130"/>
    <cellStyle name="Note 12 2 2 2 8 4" xfId="27131"/>
    <cellStyle name="Note 12 2 2 2 9" xfId="27132"/>
    <cellStyle name="Note 12 2 2 2 9 2" xfId="27133"/>
    <cellStyle name="Note 12 2 2 2 9 3" xfId="27134"/>
    <cellStyle name="Note 12 2 2 2 9 4" xfId="27135"/>
    <cellStyle name="Note 12 2 2 20" xfId="27136"/>
    <cellStyle name="Note 12 2 2 20 2" xfId="27137"/>
    <cellStyle name="Note 12 2 2 20 3" xfId="27138"/>
    <cellStyle name="Note 12 2 2 20 4" xfId="27139"/>
    <cellStyle name="Note 12 2 2 21" xfId="27140"/>
    <cellStyle name="Note 12 2 2 21 2" xfId="27141"/>
    <cellStyle name="Note 12 2 2 21 3" xfId="27142"/>
    <cellStyle name="Note 12 2 2 21 4" xfId="27143"/>
    <cellStyle name="Note 12 2 2 22" xfId="27144"/>
    <cellStyle name="Note 12 2 2 22 2" xfId="27145"/>
    <cellStyle name="Note 12 2 2 22 3" xfId="27146"/>
    <cellStyle name="Note 12 2 2 22 4" xfId="27147"/>
    <cellStyle name="Note 12 2 2 23" xfId="27148"/>
    <cellStyle name="Note 12 2 2 23 2" xfId="27149"/>
    <cellStyle name="Note 12 2 2 23 3" xfId="27150"/>
    <cellStyle name="Note 12 2 2 23 4" xfId="27151"/>
    <cellStyle name="Note 12 2 2 24" xfId="27152"/>
    <cellStyle name="Note 12 2 2 24 2" xfId="27153"/>
    <cellStyle name="Note 12 2 2 24 3" xfId="27154"/>
    <cellStyle name="Note 12 2 2 24 4" xfId="27155"/>
    <cellStyle name="Note 12 2 2 25" xfId="27156"/>
    <cellStyle name="Note 12 2 2 25 2" xfId="27157"/>
    <cellStyle name="Note 12 2 2 25 3" xfId="27158"/>
    <cellStyle name="Note 12 2 2 25 4" xfId="27159"/>
    <cellStyle name="Note 12 2 2 26" xfId="27160"/>
    <cellStyle name="Note 12 2 2 26 2" xfId="27161"/>
    <cellStyle name="Note 12 2 2 26 3" xfId="27162"/>
    <cellStyle name="Note 12 2 2 26 4" xfId="27163"/>
    <cellStyle name="Note 12 2 2 27" xfId="27164"/>
    <cellStyle name="Note 12 2 2 27 2" xfId="27165"/>
    <cellStyle name="Note 12 2 2 27 3" xfId="27166"/>
    <cellStyle name="Note 12 2 2 27 4" xfId="27167"/>
    <cellStyle name="Note 12 2 2 28" xfId="27168"/>
    <cellStyle name="Note 12 2 2 28 2" xfId="27169"/>
    <cellStyle name="Note 12 2 2 28 3" xfId="27170"/>
    <cellStyle name="Note 12 2 2 28 4" xfId="27171"/>
    <cellStyle name="Note 12 2 2 29" xfId="27172"/>
    <cellStyle name="Note 12 2 2 29 2" xfId="27173"/>
    <cellStyle name="Note 12 2 2 29 3" xfId="27174"/>
    <cellStyle name="Note 12 2 2 29 4" xfId="27175"/>
    <cellStyle name="Note 12 2 2 3" xfId="27176"/>
    <cellStyle name="Note 12 2 2 3 10" xfId="27177"/>
    <cellStyle name="Note 12 2 2 3 10 2" xfId="27178"/>
    <cellStyle name="Note 12 2 2 3 10 3" xfId="27179"/>
    <cellStyle name="Note 12 2 2 3 10 4" xfId="27180"/>
    <cellStyle name="Note 12 2 2 3 11" xfId="27181"/>
    <cellStyle name="Note 12 2 2 3 11 2" xfId="27182"/>
    <cellStyle name="Note 12 2 2 3 11 3" xfId="27183"/>
    <cellStyle name="Note 12 2 2 3 11 4" xfId="27184"/>
    <cellStyle name="Note 12 2 2 3 12" xfId="27185"/>
    <cellStyle name="Note 12 2 2 3 12 2" xfId="27186"/>
    <cellStyle name="Note 12 2 2 3 12 3" xfId="27187"/>
    <cellStyle name="Note 12 2 2 3 12 4" xfId="27188"/>
    <cellStyle name="Note 12 2 2 3 13" xfId="27189"/>
    <cellStyle name="Note 12 2 2 3 13 2" xfId="27190"/>
    <cellStyle name="Note 12 2 2 3 13 3" xfId="27191"/>
    <cellStyle name="Note 12 2 2 3 13 4" xfId="27192"/>
    <cellStyle name="Note 12 2 2 3 14" xfId="27193"/>
    <cellStyle name="Note 12 2 2 3 14 2" xfId="27194"/>
    <cellStyle name="Note 12 2 2 3 14 3" xfId="27195"/>
    <cellStyle name="Note 12 2 2 3 14 4" xfId="27196"/>
    <cellStyle name="Note 12 2 2 3 15" xfId="27197"/>
    <cellStyle name="Note 12 2 2 3 15 2" xfId="27198"/>
    <cellStyle name="Note 12 2 2 3 15 3" xfId="27199"/>
    <cellStyle name="Note 12 2 2 3 15 4" xfId="27200"/>
    <cellStyle name="Note 12 2 2 3 16" xfId="27201"/>
    <cellStyle name="Note 12 2 2 3 16 2" xfId="27202"/>
    <cellStyle name="Note 12 2 2 3 16 3" xfId="27203"/>
    <cellStyle name="Note 12 2 2 3 16 4" xfId="27204"/>
    <cellStyle name="Note 12 2 2 3 17" xfId="27205"/>
    <cellStyle name="Note 12 2 2 3 17 2" xfId="27206"/>
    <cellStyle name="Note 12 2 2 3 17 3" xfId="27207"/>
    <cellStyle name="Note 12 2 2 3 17 4" xfId="27208"/>
    <cellStyle name="Note 12 2 2 3 18" xfId="27209"/>
    <cellStyle name="Note 12 2 2 3 18 2" xfId="27210"/>
    <cellStyle name="Note 12 2 2 3 18 3" xfId="27211"/>
    <cellStyle name="Note 12 2 2 3 18 4" xfId="27212"/>
    <cellStyle name="Note 12 2 2 3 19" xfId="27213"/>
    <cellStyle name="Note 12 2 2 3 19 2" xfId="27214"/>
    <cellStyle name="Note 12 2 2 3 19 3" xfId="27215"/>
    <cellStyle name="Note 12 2 2 3 19 4" xfId="27216"/>
    <cellStyle name="Note 12 2 2 3 2" xfId="27217"/>
    <cellStyle name="Note 12 2 2 3 2 2" xfId="27218"/>
    <cellStyle name="Note 12 2 2 3 2 3" xfId="27219"/>
    <cellStyle name="Note 12 2 2 3 2 4" xfId="27220"/>
    <cellStyle name="Note 12 2 2 3 20" xfId="27221"/>
    <cellStyle name="Note 12 2 2 3 20 2" xfId="27222"/>
    <cellStyle name="Note 12 2 2 3 20 3" xfId="27223"/>
    <cellStyle name="Note 12 2 2 3 20 4" xfId="27224"/>
    <cellStyle name="Note 12 2 2 3 21" xfId="27225"/>
    <cellStyle name="Note 12 2 2 3 22" xfId="27226"/>
    <cellStyle name="Note 12 2 2 3 3" xfId="27227"/>
    <cellStyle name="Note 12 2 2 3 3 2" xfId="27228"/>
    <cellStyle name="Note 12 2 2 3 3 3" xfId="27229"/>
    <cellStyle name="Note 12 2 2 3 3 4" xfId="27230"/>
    <cellStyle name="Note 12 2 2 3 4" xfId="27231"/>
    <cellStyle name="Note 12 2 2 3 4 2" xfId="27232"/>
    <cellStyle name="Note 12 2 2 3 4 3" xfId="27233"/>
    <cellStyle name="Note 12 2 2 3 4 4" xfId="27234"/>
    <cellStyle name="Note 12 2 2 3 5" xfId="27235"/>
    <cellStyle name="Note 12 2 2 3 5 2" xfId="27236"/>
    <cellStyle name="Note 12 2 2 3 5 3" xfId="27237"/>
    <cellStyle name="Note 12 2 2 3 5 4" xfId="27238"/>
    <cellStyle name="Note 12 2 2 3 6" xfId="27239"/>
    <cellStyle name="Note 12 2 2 3 6 2" xfId="27240"/>
    <cellStyle name="Note 12 2 2 3 6 3" xfId="27241"/>
    <cellStyle name="Note 12 2 2 3 6 4" xfId="27242"/>
    <cellStyle name="Note 12 2 2 3 7" xfId="27243"/>
    <cellStyle name="Note 12 2 2 3 7 2" xfId="27244"/>
    <cellStyle name="Note 12 2 2 3 7 3" xfId="27245"/>
    <cellStyle name="Note 12 2 2 3 7 4" xfId="27246"/>
    <cellStyle name="Note 12 2 2 3 8" xfId="27247"/>
    <cellStyle name="Note 12 2 2 3 8 2" xfId="27248"/>
    <cellStyle name="Note 12 2 2 3 8 3" xfId="27249"/>
    <cellStyle name="Note 12 2 2 3 8 4" xfId="27250"/>
    <cellStyle name="Note 12 2 2 3 9" xfId="27251"/>
    <cellStyle name="Note 12 2 2 3 9 2" xfId="27252"/>
    <cellStyle name="Note 12 2 2 3 9 3" xfId="27253"/>
    <cellStyle name="Note 12 2 2 3 9 4" xfId="27254"/>
    <cellStyle name="Note 12 2 2 30" xfId="27255"/>
    <cellStyle name="Note 12 2 2 30 2" xfId="27256"/>
    <cellStyle name="Note 12 2 2 30 3" xfId="27257"/>
    <cellStyle name="Note 12 2 2 30 4" xfId="27258"/>
    <cellStyle name="Note 12 2 2 31" xfId="27259"/>
    <cellStyle name="Note 12 2 2 31 2" xfId="27260"/>
    <cellStyle name="Note 12 2 2 31 3" xfId="27261"/>
    <cellStyle name="Note 12 2 2 31 4" xfId="27262"/>
    <cellStyle name="Note 12 2 2 32" xfId="27263"/>
    <cellStyle name="Note 12 2 2 32 2" xfId="27264"/>
    <cellStyle name="Note 12 2 2 32 3" xfId="27265"/>
    <cellStyle name="Note 12 2 2 32 4" xfId="27266"/>
    <cellStyle name="Note 12 2 2 33" xfId="27267"/>
    <cellStyle name="Note 12 2 2 33 2" xfId="27268"/>
    <cellStyle name="Note 12 2 2 33 3" xfId="27269"/>
    <cellStyle name="Note 12 2 2 33 4" xfId="27270"/>
    <cellStyle name="Note 12 2 2 34" xfId="27271"/>
    <cellStyle name="Note 12 2 2 34 2" xfId="27272"/>
    <cellStyle name="Note 12 2 2 34 3" xfId="27273"/>
    <cellStyle name="Note 12 2 2 34 4" xfId="27274"/>
    <cellStyle name="Note 12 2 2 35" xfId="27275"/>
    <cellStyle name="Note 12 2 2 36" xfId="27276"/>
    <cellStyle name="Note 12 2 2 4" xfId="27277"/>
    <cellStyle name="Note 12 2 2 4 10" xfId="27278"/>
    <cellStyle name="Note 12 2 2 4 10 2" xfId="27279"/>
    <cellStyle name="Note 12 2 2 4 10 3" xfId="27280"/>
    <cellStyle name="Note 12 2 2 4 10 4" xfId="27281"/>
    <cellStyle name="Note 12 2 2 4 11" xfId="27282"/>
    <cellStyle name="Note 12 2 2 4 11 2" xfId="27283"/>
    <cellStyle name="Note 12 2 2 4 11 3" xfId="27284"/>
    <cellStyle name="Note 12 2 2 4 11 4" xfId="27285"/>
    <cellStyle name="Note 12 2 2 4 12" xfId="27286"/>
    <cellStyle name="Note 12 2 2 4 12 2" xfId="27287"/>
    <cellStyle name="Note 12 2 2 4 12 3" xfId="27288"/>
    <cellStyle name="Note 12 2 2 4 12 4" xfId="27289"/>
    <cellStyle name="Note 12 2 2 4 13" xfId="27290"/>
    <cellStyle name="Note 12 2 2 4 13 2" xfId="27291"/>
    <cellStyle name="Note 12 2 2 4 13 3" xfId="27292"/>
    <cellStyle name="Note 12 2 2 4 13 4" xfId="27293"/>
    <cellStyle name="Note 12 2 2 4 14" xfId="27294"/>
    <cellStyle name="Note 12 2 2 4 14 2" xfId="27295"/>
    <cellStyle name="Note 12 2 2 4 14 3" xfId="27296"/>
    <cellStyle name="Note 12 2 2 4 14 4" xfId="27297"/>
    <cellStyle name="Note 12 2 2 4 15" xfId="27298"/>
    <cellStyle name="Note 12 2 2 4 15 2" xfId="27299"/>
    <cellStyle name="Note 12 2 2 4 15 3" xfId="27300"/>
    <cellStyle name="Note 12 2 2 4 15 4" xfId="27301"/>
    <cellStyle name="Note 12 2 2 4 16" xfId="27302"/>
    <cellStyle name="Note 12 2 2 4 16 2" xfId="27303"/>
    <cellStyle name="Note 12 2 2 4 16 3" xfId="27304"/>
    <cellStyle name="Note 12 2 2 4 16 4" xfId="27305"/>
    <cellStyle name="Note 12 2 2 4 17" xfId="27306"/>
    <cellStyle name="Note 12 2 2 4 17 2" xfId="27307"/>
    <cellStyle name="Note 12 2 2 4 17 3" xfId="27308"/>
    <cellStyle name="Note 12 2 2 4 17 4" xfId="27309"/>
    <cellStyle name="Note 12 2 2 4 18" xfId="27310"/>
    <cellStyle name="Note 12 2 2 4 18 2" xfId="27311"/>
    <cellStyle name="Note 12 2 2 4 18 3" xfId="27312"/>
    <cellStyle name="Note 12 2 2 4 18 4" xfId="27313"/>
    <cellStyle name="Note 12 2 2 4 19" xfId="27314"/>
    <cellStyle name="Note 12 2 2 4 19 2" xfId="27315"/>
    <cellStyle name="Note 12 2 2 4 19 3" xfId="27316"/>
    <cellStyle name="Note 12 2 2 4 19 4" xfId="27317"/>
    <cellStyle name="Note 12 2 2 4 2" xfId="27318"/>
    <cellStyle name="Note 12 2 2 4 2 2" xfId="27319"/>
    <cellStyle name="Note 12 2 2 4 2 3" xfId="27320"/>
    <cellStyle name="Note 12 2 2 4 2 4" xfId="27321"/>
    <cellStyle name="Note 12 2 2 4 20" xfId="27322"/>
    <cellStyle name="Note 12 2 2 4 20 2" xfId="27323"/>
    <cellStyle name="Note 12 2 2 4 20 3" xfId="27324"/>
    <cellStyle name="Note 12 2 2 4 20 4" xfId="27325"/>
    <cellStyle name="Note 12 2 2 4 21" xfId="27326"/>
    <cellStyle name="Note 12 2 2 4 22" xfId="27327"/>
    <cellStyle name="Note 12 2 2 4 3" xfId="27328"/>
    <cellStyle name="Note 12 2 2 4 3 2" xfId="27329"/>
    <cellStyle name="Note 12 2 2 4 3 3" xfId="27330"/>
    <cellStyle name="Note 12 2 2 4 3 4" xfId="27331"/>
    <cellStyle name="Note 12 2 2 4 4" xfId="27332"/>
    <cellStyle name="Note 12 2 2 4 4 2" xfId="27333"/>
    <cellStyle name="Note 12 2 2 4 4 3" xfId="27334"/>
    <cellStyle name="Note 12 2 2 4 4 4" xfId="27335"/>
    <cellStyle name="Note 12 2 2 4 5" xfId="27336"/>
    <cellStyle name="Note 12 2 2 4 5 2" xfId="27337"/>
    <cellStyle name="Note 12 2 2 4 5 3" xfId="27338"/>
    <cellStyle name="Note 12 2 2 4 5 4" xfId="27339"/>
    <cellStyle name="Note 12 2 2 4 6" xfId="27340"/>
    <cellStyle name="Note 12 2 2 4 6 2" xfId="27341"/>
    <cellStyle name="Note 12 2 2 4 6 3" xfId="27342"/>
    <cellStyle name="Note 12 2 2 4 6 4" xfId="27343"/>
    <cellStyle name="Note 12 2 2 4 7" xfId="27344"/>
    <cellStyle name="Note 12 2 2 4 7 2" xfId="27345"/>
    <cellStyle name="Note 12 2 2 4 7 3" xfId="27346"/>
    <cellStyle name="Note 12 2 2 4 7 4" xfId="27347"/>
    <cellStyle name="Note 12 2 2 4 8" xfId="27348"/>
    <cellStyle name="Note 12 2 2 4 8 2" xfId="27349"/>
    <cellStyle name="Note 12 2 2 4 8 3" xfId="27350"/>
    <cellStyle name="Note 12 2 2 4 8 4" xfId="27351"/>
    <cellStyle name="Note 12 2 2 4 9" xfId="27352"/>
    <cellStyle name="Note 12 2 2 4 9 2" xfId="27353"/>
    <cellStyle name="Note 12 2 2 4 9 3" xfId="27354"/>
    <cellStyle name="Note 12 2 2 4 9 4" xfId="27355"/>
    <cellStyle name="Note 12 2 2 5" xfId="27356"/>
    <cellStyle name="Note 12 2 2 5 10" xfId="27357"/>
    <cellStyle name="Note 12 2 2 5 10 2" xfId="27358"/>
    <cellStyle name="Note 12 2 2 5 10 3" xfId="27359"/>
    <cellStyle name="Note 12 2 2 5 10 4" xfId="27360"/>
    <cellStyle name="Note 12 2 2 5 11" xfId="27361"/>
    <cellStyle name="Note 12 2 2 5 11 2" xfId="27362"/>
    <cellStyle name="Note 12 2 2 5 11 3" xfId="27363"/>
    <cellStyle name="Note 12 2 2 5 11 4" xfId="27364"/>
    <cellStyle name="Note 12 2 2 5 12" xfId="27365"/>
    <cellStyle name="Note 12 2 2 5 12 2" xfId="27366"/>
    <cellStyle name="Note 12 2 2 5 12 3" xfId="27367"/>
    <cellStyle name="Note 12 2 2 5 12 4" xfId="27368"/>
    <cellStyle name="Note 12 2 2 5 13" xfId="27369"/>
    <cellStyle name="Note 12 2 2 5 13 2" xfId="27370"/>
    <cellStyle name="Note 12 2 2 5 13 3" xfId="27371"/>
    <cellStyle name="Note 12 2 2 5 13 4" xfId="27372"/>
    <cellStyle name="Note 12 2 2 5 14" xfId="27373"/>
    <cellStyle name="Note 12 2 2 5 14 2" xfId="27374"/>
    <cellStyle name="Note 12 2 2 5 14 3" xfId="27375"/>
    <cellStyle name="Note 12 2 2 5 14 4" xfId="27376"/>
    <cellStyle name="Note 12 2 2 5 15" xfId="27377"/>
    <cellStyle name="Note 12 2 2 5 15 2" xfId="27378"/>
    <cellStyle name="Note 12 2 2 5 15 3" xfId="27379"/>
    <cellStyle name="Note 12 2 2 5 15 4" xfId="27380"/>
    <cellStyle name="Note 12 2 2 5 16" xfId="27381"/>
    <cellStyle name="Note 12 2 2 5 16 2" xfId="27382"/>
    <cellStyle name="Note 12 2 2 5 16 3" xfId="27383"/>
    <cellStyle name="Note 12 2 2 5 16 4" xfId="27384"/>
    <cellStyle name="Note 12 2 2 5 17" xfId="27385"/>
    <cellStyle name="Note 12 2 2 5 17 2" xfId="27386"/>
    <cellStyle name="Note 12 2 2 5 17 3" xfId="27387"/>
    <cellStyle name="Note 12 2 2 5 17 4" xfId="27388"/>
    <cellStyle name="Note 12 2 2 5 18" xfId="27389"/>
    <cellStyle name="Note 12 2 2 5 18 2" xfId="27390"/>
    <cellStyle name="Note 12 2 2 5 18 3" xfId="27391"/>
    <cellStyle name="Note 12 2 2 5 18 4" xfId="27392"/>
    <cellStyle name="Note 12 2 2 5 19" xfId="27393"/>
    <cellStyle name="Note 12 2 2 5 19 2" xfId="27394"/>
    <cellStyle name="Note 12 2 2 5 19 3" xfId="27395"/>
    <cellStyle name="Note 12 2 2 5 19 4" xfId="27396"/>
    <cellStyle name="Note 12 2 2 5 2" xfId="27397"/>
    <cellStyle name="Note 12 2 2 5 2 2" xfId="27398"/>
    <cellStyle name="Note 12 2 2 5 2 3" xfId="27399"/>
    <cellStyle name="Note 12 2 2 5 2 4" xfId="27400"/>
    <cellStyle name="Note 12 2 2 5 20" xfId="27401"/>
    <cellStyle name="Note 12 2 2 5 20 2" xfId="27402"/>
    <cellStyle name="Note 12 2 2 5 20 3" xfId="27403"/>
    <cellStyle name="Note 12 2 2 5 20 4" xfId="27404"/>
    <cellStyle name="Note 12 2 2 5 21" xfId="27405"/>
    <cellStyle name="Note 12 2 2 5 22" xfId="27406"/>
    <cellStyle name="Note 12 2 2 5 3" xfId="27407"/>
    <cellStyle name="Note 12 2 2 5 3 2" xfId="27408"/>
    <cellStyle name="Note 12 2 2 5 3 3" xfId="27409"/>
    <cellStyle name="Note 12 2 2 5 3 4" xfId="27410"/>
    <cellStyle name="Note 12 2 2 5 4" xfId="27411"/>
    <cellStyle name="Note 12 2 2 5 4 2" xfId="27412"/>
    <cellStyle name="Note 12 2 2 5 4 3" xfId="27413"/>
    <cellStyle name="Note 12 2 2 5 4 4" xfId="27414"/>
    <cellStyle name="Note 12 2 2 5 5" xfId="27415"/>
    <cellStyle name="Note 12 2 2 5 5 2" xfId="27416"/>
    <cellStyle name="Note 12 2 2 5 5 3" xfId="27417"/>
    <cellStyle name="Note 12 2 2 5 5 4" xfId="27418"/>
    <cellStyle name="Note 12 2 2 5 6" xfId="27419"/>
    <cellStyle name="Note 12 2 2 5 6 2" xfId="27420"/>
    <cellStyle name="Note 12 2 2 5 6 3" xfId="27421"/>
    <cellStyle name="Note 12 2 2 5 6 4" xfId="27422"/>
    <cellStyle name="Note 12 2 2 5 7" xfId="27423"/>
    <cellStyle name="Note 12 2 2 5 7 2" xfId="27424"/>
    <cellStyle name="Note 12 2 2 5 7 3" xfId="27425"/>
    <cellStyle name="Note 12 2 2 5 7 4" xfId="27426"/>
    <cellStyle name="Note 12 2 2 5 8" xfId="27427"/>
    <cellStyle name="Note 12 2 2 5 8 2" xfId="27428"/>
    <cellStyle name="Note 12 2 2 5 8 3" xfId="27429"/>
    <cellStyle name="Note 12 2 2 5 8 4" xfId="27430"/>
    <cellStyle name="Note 12 2 2 5 9" xfId="27431"/>
    <cellStyle name="Note 12 2 2 5 9 2" xfId="27432"/>
    <cellStyle name="Note 12 2 2 5 9 3" xfId="27433"/>
    <cellStyle name="Note 12 2 2 5 9 4" xfId="27434"/>
    <cellStyle name="Note 12 2 2 6" xfId="27435"/>
    <cellStyle name="Note 12 2 2 6 10" xfId="27436"/>
    <cellStyle name="Note 12 2 2 6 10 2" xfId="27437"/>
    <cellStyle name="Note 12 2 2 6 10 3" xfId="27438"/>
    <cellStyle name="Note 12 2 2 6 10 4" xfId="27439"/>
    <cellStyle name="Note 12 2 2 6 11" xfId="27440"/>
    <cellStyle name="Note 12 2 2 6 11 2" xfId="27441"/>
    <cellStyle name="Note 12 2 2 6 11 3" xfId="27442"/>
    <cellStyle name="Note 12 2 2 6 11 4" xfId="27443"/>
    <cellStyle name="Note 12 2 2 6 12" xfId="27444"/>
    <cellStyle name="Note 12 2 2 6 12 2" xfId="27445"/>
    <cellStyle name="Note 12 2 2 6 12 3" xfId="27446"/>
    <cellStyle name="Note 12 2 2 6 12 4" xfId="27447"/>
    <cellStyle name="Note 12 2 2 6 13" xfId="27448"/>
    <cellStyle name="Note 12 2 2 6 13 2" xfId="27449"/>
    <cellStyle name="Note 12 2 2 6 13 3" xfId="27450"/>
    <cellStyle name="Note 12 2 2 6 13 4" xfId="27451"/>
    <cellStyle name="Note 12 2 2 6 14" xfId="27452"/>
    <cellStyle name="Note 12 2 2 6 14 2" xfId="27453"/>
    <cellStyle name="Note 12 2 2 6 14 3" xfId="27454"/>
    <cellStyle name="Note 12 2 2 6 14 4" xfId="27455"/>
    <cellStyle name="Note 12 2 2 6 15" xfId="27456"/>
    <cellStyle name="Note 12 2 2 6 15 2" xfId="27457"/>
    <cellStyle name="Note 12 2 2 6 15 3" xfId="27458"/>
    <cellStyle name="Note 12 2 2 6 15 4" xfId="27459"/>
    <cellStyle name="Note 12 2 2 6 16" xfId="27460"/>
    <cellStyle name="Note 12 2 2 6 16 2" xfId="27461"/>
    <cellStyle name="Note 12 2 2 6 16 3" xfId="27462"/>
    <cellStyle name="Note 12 2 2 6 16 4" xfId="27463"/>
    <cellStyle name="Note 12 2 2 6 17" xfId="27464"/>
    <cellStyle name="Note 12 2 2 6 17 2" xfId="27465"/>
    <cellStyle name="Note 12 2 2 6 17 3" xfId="27466"/>
    <cellStyle name="Note 12 2 2 6 17 4" xfId="27467"/>
    <cellStyle name="Note 12 2 2 6 18" xfId="27468"/>
    <cellStyle name="Note 12 2 2 6 18 2" xfId="27469"/>
    <cellStyle name="Note 12 2 2 6 18 3" xfId="27470"/>
    <cellStyle name="Note 12 2 2 6 18 4" xfId="27471"/>
    <cellStyle name="Note 12 2 2 6 19" xfId="27472"/>
    <cellStyle name="Note 12 2 2 6 19 2" xfId="27473"/>
    <cellStyle name="Note 12 2 2 6 19 3" xfId="27474"/>
    <cellStyle name="Note 12 2 2 6 19 4" xfId="27475"/>
    <cellStyle name="Note 12 2 2 6 2" xfId="27476"/>
    <cellStyle name="Note 12 2 2 6 2 2" xfId="27477"/>
    <cellStyle name="Note 12 2 2 6 2 3" xfId="27478"/>
    <cellStyle name="Note 12 2 2 6 2 4" xfId="27479"/>
    <cellStyle name="Note 12 2 2 6 20" xfId="27480"/>
    <cellStyle name="Note 12 2 2 6 20 2" xfId="27481"/>
    <cellStyle name="Note 12 2 2 6 20 3" xfId="27482"/>
    <cellStyle name="Note 12 2 2 6 20 4" xfId="27483"/>
    <cellStyle name="Note 12 2 2 6 21" xfId="27484"/>
    <cellStyle name="Note 12 2 2 6 22" xfId="27485"/>
    <cellStyle name="Note 12 2 2 6 3" xfId="27486"/>
    <cellStyle name="Note 12 2 2 6 3 2" xfId="27487"/>
    <cellStyle name="Note 12 2 2 6 3 3" xfId="27488"/>
    <cellStyle name="Note 12 2 2 6 3 4" xfId="27489"/>
    <cellStyle name="Note 12 2 2 6 4" xfId="27490"/>
    <cellStyle name="Note 12 2 2 6 4 2" xfId="27491"/>
    <cellStyle name="Note 12 2 2 6 4 3" xfId="27492"/>
    <cellStyle name="Note 12 2 2 6 4 4" xfId="27493"/>
    <cellStyle name="Note 12 2 2 6 5" xfId="27494"/>
    <cellStyle name="Note 12 2 2 6 5 2" xfId="27495"/>
    <cellStyle name="Note 12 2 2 6 5 3" xfId="27496"/>
    <cellStyle name="Note 12 2 2 6 5 4" xfId="27497"/>
    <cellStyle name="Note 12 2 2 6 6" xfId="27498"/>
    <cellStyle name="Note 12 2 2 6 6 2" xfId="27499"/>
    <cellStyle name="Note 12 2 2 6 6 3" xfId="27500"/>
    <cellStyle name="Note 12 2 2 6 6 4" xfId="27501"/>
    <cellStyle name="Note 12 2 2 6 7" xfId="27502"/>
    <cellStyle name="Note 12 2 2 6 7 2" xfId="27503"/>
    <cellStyle name="Note 12 2 2 6 7 3" xfId="27504"/>
    <cellStyle name="Note 12 2 2 6 7 4" xfId="27505"/>
    <cellStyle name="Note 12 2 2 6 8" xfId="27506"/>
    <cellStyle name="Note 12 2 2 6 8 2" xfId="27507"/>
    <cellStyle name="Note 12 2 2 6 8 3" xfId="27508"/>
    <cellStyle name="Note 12 2 2 6 8 4" xfId="27509"/>
    <cellStyle name="Note 12 2 2 6 9" xfId="27510"/>
    <cellStyle name="Note 12 2 2 6 9 2" xfId="27511"/>
    <cellStyle name="Note 12 2 2 6 9 3" xfId="27512"/>
    <cellStyle name="Note 12 2 2 6 9 4" xfId="27513"/>
    <cellStyle name="Note 12 2 2 7" xfId="27514"/>
    <cellStyle name="Note 12 2 2 7 10" xfId="27515"/>
    <cellStyle name="Note 12 2 2 7 10 2" xfId="27516"/>
    <cellStyle name="Note 12 2 2 7 10 3" xfId="27517"/>
    <cellStyle name="Note 12 2 2 7 10 4" xfId="27518"/>
    <cellStyle name="Note 12 2 2 7 11" xfId="27519"/>
    <cellStyle name="Note 12 2 2 7 11 2" xfId="27520"/>
    <cellStyle name="Note 12 2 2 7 11 3" xfId="27521"/>
    <cellStyle name="Note 12 2 2 7 11 4" xfId="27522"/>
    <cellStyle name="Note 12 2 2 7 12" xfId="27523"/>
    <cellStyle name="Note 12 2 2 7 12 2" xfId="27524"/>
    <cellStyle name="Note 12 2 2 7 12 3" xfId="27525"/>
    <cellStyle name="Note 12 2 2 7 12 4" xfId="27526"/>
    <cellStyle name="Note 12 2 2 7 13" xfId="27527"/>
    <cellStyle name="Note 12 2 2 7 13 2" xfId="27528"/>
    <cellStyle name="Note 12 2 2 7 13 3" xfId="27529"/>
    <cellStyle name="Note 12 2 2 7 13 4" xfId="27530"/>
    <cellStyle name="Note 12 2 2 7 14" xfId="27531"/>
    <cellStyle name="Note 12 2 2 7 14 2" xfId="27532"/>
    <cellStyle name="Note 12 2 2 7 14 3" xfId="27533"/>
    <cellStyle name="Note 12 2 2 7 14 4" xfId="27534"/>
    <cellStyle name="Note 12 2 2 7 15" xfId="27535"/>
    <cellStyle name="Note 12 2 2 7 15 2" xfId="27536"/>
    <cellStyle name="Note 12 2 2 7 15 3" xfId="27537"/>
    <cellStyle name="Note 12 2 2 7 15 4" xfId="27538"/>
    <cellStyle name="Note 12 2 2 7 16" xfId="27539"/>
    <cellStyle name="Note 12 2 2 7 16 2" xfId="27540"/>
    <cellStyle name="Note 12 2 2 7 16 3" xfId="27541"/>
    <cellStyle name="Note 12 2 2 7 16 4" xfId="27542"/>
    <cellStyle name="Note 12 2 2 7 17" xfId="27543"/>
    <cellStyle name="Note 12 2 2 7 17 2" xfId="27544"/>
    <cellStyle name="Note 12 2 2 7 17 3" xfId="27545"/>
    <cellStyle name="Note 12 2 2 7 17 4" xfId="27546"/>
    <cellStyle name="Note 12 2 2 7 18" xfId="27547"/>
    <cellStyle name="Note 12 2 2 7 18 2" xfId="27548"/>
    <cellStyle name="Note 12 2 2 7 18 3" xfId="27549"/>
    <cellStyle name="Note 12 2 2 7 18 4" xfId="27550"/>
    <cellStyle name="Note 12 2 2 7 19" xfId="27551"/>
    <cellStyle name="Note 12 2 2 7 19 2" xfId="27552"/>
    <cellStyle name="Note 12 2 2 7 19 3" xfId="27553"/>
    <cellStyle name="Note 12 2 2 7 19 4" xfId="27554"/>
    <cellStyle name="Note 12 2 2 7 2" xfId="27555"/>
    <cellStyle name="Note 12 2 2 7 2 2" xfId="27556"/>
    <cellStyle name="Note 12 2 2 7 2 3" xfId="27557"/>
    <cellStyle name="Note 12 2 2 7 2 4" xfId="27558"/>
    <cellStyle name="Note 12 2 2 7 20" xfId="27559"/>
    <cellStyle name="Note 12 2 2 7 20 2" xfId="27560"/>
    <cellStyle name="Note 12 2 2 7 20 3" xfId="27561"/>
    <cellStyle name="Note 12 2 2 7 20 4" xfId="27562"/>
    <cellStyle name="Note 12 2 2 7 21" xfId="27563"/>
    <cellStyle name="Note 12 2 2 7 22" xfId="27564"/>
    <cellStyle name="Note 12 2 2 7 3" xfId="27565"/>
    <cellStyle name="Note 12 2 2 7 3 2" xfId="27566"/>
    <cellStyle name="Note 12 2 2 7 3 3" xfId="27567"/>
    <cellStyle name="Note 12 2 2 7 3 4" xfId="27568"/>
    <cellStyle name="Note 12 2 2 7 4" xfId="27569"/>
    <cellStyle name="Note 12 2 2 7 4 2" xfId="27570"/>
    <cellStyle name="Note 12 2 2 7 4 3" xfId="27571"/>
    <cellStyle name="Note 12 2 2 7 4 4" xfId="27572"/>
    <cellStyle name="Note 12 2 2 7 5" xfId="27573"/>
    <cellStyle name="Note 12 2 2 7 5 2" xfId="27574"/>
    <cellStyle name="Note 12 2 2 7 5 3" xfId="27575"/>
    <cellStyle name="Note 12 2 2 7 5 4" xfId="27576"/>
    <cellStyle name="Note 12 2 2 7 6" xfId="27577"/>
    <cellStyle name="Note 12 2 2 7 6 2" xfId="27578"/>
    <cellStyle name="Note 12 2 2 7 6 3" xfId="27579"/>
    <cellStyle name="Note 12 2 2 7 6 4" xfId="27580"/>
    <cellStyle name="Note 12 2 2 7 7" xfId="27581"/>
    <cellStyle name="Note 12 2 2 7 7 2" xfId="27582"/>
    <cellStyle name="Note 12 2 2 7 7 3" xfId="27583"/>
    <cellStyle name="Note 12 2 2 7 7 4" xfId="27584"/>
    <cellStyle name="Note 12 2 2 7 8" xfId="27585"/>
    <cellStyle name="Note 12 2 2 7 8 2" xfId="27586"/>
    <cellStyle name="Note 12 2 2 7 8 3" xfId="27587"/>
    <cellStyle name="Note 12 2 2 7 8 4" xfId="27588"/>
    <cellStyle name="Note 12 2 2 7 9" xfId="27589"/>
    <cellStyle name="Note 12 2 2 7 9 2" xfId="27590"/>
    <cellStyle name="Note 12 2 2 7 9 3" xfId="27591"/>
    <cellStyle name="Note 12 2 2 7 9 4" xfId="27592"/>
    <cellStyle name="Note 12 2 2 8" xfId="27593"/>
    <cellStyle name="Note 12 2 2 8 10" xfId="27594"/>
    <cellStyle name="Note 12 2 2 8 10 2" xfId="27595"/>
    <cellStyle name="Note 12 2 2 8 10 3" xfId="27596"/>
    <cellStyle name="Note 12 2 2 8 10 4" xfId="27597"/>
    <cellStyle name="Note 12 2 2 8 11" xfId="27598"/>
    <cellStyle name="Note 12 2 2 8 11 2" xfId="27599"/>
    <cellStyle name="Note 12 2 2 8 11 3" xfId="27600"/>
    <cellStyle name="Note 12 2 2 8 11 4" xfId="27601"/>
    <cellStyle name="Note 12 2 2 8 12" xfId="27602"/>
    <cellStyle name="Note 12 2 2 8 12 2" xfId="27603"/>
    <cellStyle name="Note 12 2 2 8 12 3" xfId="27604"/>
    <cellStyle name="Note 12 2 2 8 12 4" xfId="27605"/>
    <cellStyle name="Note 12 2 2 8 13" xfId="27606"/>
    <cellStyle name="Note 12 2 2 8 13 2" xfId="27607"/>
    <cellStyle name="Note 12 2 2 8 13 3" xfId="27608"/>
    <cellStyle name="Note 12 2 2 8 13 4" xfId="27609"/>
    <cellStyle name="Note 12 2 2 8 14" xfId="27610"/>
    <cellStyle name="Note 12 2 2 8 14 2" xfId="27611"/>
    <cellStyle name="Note 12 2 2 8 14 3" xfId="27612"/>
    <cellStyle name="Note 12 2 2 8 14 4" xfId="27613"/>
    <cellStyle name="Note 12 2 2 8 15" xfId="27614"/>
    <cellStyle name="Note 12 2 2 8 15 2" xfId="27615"/>
    <cellStyle name="Note 12 2 2 8 15 3" xfId="27616"/>
    <cellStyle name="Note 12 2 2 8 15 4" xfId="27617"/>
    <cellStyle name="Note 12 2 2 8 16" xfId="27618"/>
    <cellStyle name="Note 12 2 2 8 16 2" xfId="27619"/>
    <cellStyle name="Note 12 2 2 8 16 3" xfId="27620"/>
    <cellStyle name="Note 12 2 2 8 16 4" xfId="27621"/>
    <cellStyle name="Note 12 2 2 8 17" xfId="27622"/>
    <cellStyle name="Note 12 2 2 8 17 2" xfId="27623"/>
    <cellStyle name="Note 12 2 2 8 17 3" xfId="27624"/>
    <cellStyle name="Note 12 2 2 8 17 4" xfId="27625"/>
    <cellStyle name="Note 12 2 2 8 18" xfId="27626"/>
    <cellStyle name="Note 12 2 2 8 18 2" xfId="27627"/>
    <cellStyle name="Note 12 2 2 8 18 3" xfId="27628"/>
    <cellStyle name="Note 12 2 2 8 18 4" xfId="27629"/>
    <cellStyle name="Note 12 2 2 8 19" xfId="27630"/>
    <cellStyle name="Note 12 2 2 8 19 2" xfId="27631"/>
    <cellStyle name="Note 12 2 2 8 19 3" xfId="27632"/>
    <cellStyle name="Note 12 2 2 8 19 4" xfId="27633"/>
    <cellStyle name="Note 12 2 2 8 2" xfId="27634"/>
    <cellStyle name="Note 12 2 2 8 2 2" xfId="27635"/>
    <cellStyle name="Note 12 2 2 8 2 3" xfId="27636"/>
    <cellStyle name="Note 12 2 2 8 2 4" xfId="27637"/>
    <cellStyle name="Note 12 2 2 8 20" xfId="27638"/>
    <cellStyle name="Note 12 2 2 8 20 2" xfId="27639"/>
    <cellStyle name="Note 12 2 2 8 20 3" xfId="27640"/>
    <cellStyle name="Note 12 2 2 8 20 4" xfId="27641"/>
    <cellStyle name="Note 12 2 2 8 21" xfId="27642"/>
    <cellStyle name="Note 12 2 2 8 22" xfId="27643"/>
    <cellStyle name="Note 12 2 2 8 3" xfId="27644"/>
    <cellStyle name="Note 12 2 2 8 3 2" xfId="27645"/>
    <cellStyle name="Note 12 2 2 8 3 3" xfId="27646"/>
    <cellStyle name="Note 12 2 2 8 3 4" xfId="27647"/>
    <cellStyle name="Note 12 2 2 8 4" xfId="27648"/>
    <cellStyle name="Note 12 2 2 8 4 2" xfId="27649"/>
    <cellStyle name="Note 12 2 2 8 4 3" xfId="27650"/>
    <cellStyle name="Note 12 2 2 8 4 4" xfId="27651"/>
    <cellStyle name="Note 12 2 2 8 5" xfId="27652"/>
    <cellStyle name="Note 12 2 2 8 5 2" xfId="27653"/>
    <cellStyle name="Note 12 2 2 8 5 3" xfId="27654"/>
    <cellStyle name="Note 12 2 2 8 5 4" xfId="27655"/>
    <cellStyle name="Note 12 2 2 8 6" xfId="27656"/>
    <cellStyle name="Note 12 2 2 8 6 2" xfId="27657"/>
    <cellStyle name="Note 12 2 2 8 6 3" xfId="27658"/>
    <cellStyle name="Note 12 2 2 8 6 4" xfId="27659"/>
    <cellStyle name="Note 12 2 2 8 7" xfId="27660"/>
    <cellStyle name="Note 12 2 2 8 7 2" xfId="27661"/>
    <cellStyle name="Note 12 2 2 8 7 3" xfId="27662"/>
    <cellStyle name="Note 12 2 2 8 7 4" xfId="27663"/>
    <cellStyle name="Note 12 2 2 8 8" xfId="27664"/>
    <cellStyle name="Note 12 2 2 8 8 2" xfId="27665"/>
    <cellStyle name="Note 12 2 2 8 8 3" xfId="27666"/>
    <cellStyle name="Note 12 2 2 8 8 4" xfId="27667"/>
    <cellStyle name="Note 12 2 2 8 9" xfId="27668"/>
    <cellStyle name="Note 12 2 2 8 9 2" xfId="27669"/>
    <cellStyle name="Note 12 2 2 8 9 3" xfId="27670"/>
    <cellStyle name="Note 12 2 2 8 9 4" xfId="27671"/>
    <cellStyle name="Note 12 2 2 9" xfId="27672"/>
    <cellStyle name="Note 12 2 2 9 10" xfId="27673"/>
    <cellStyle name="Note 12 2 2 9 10 2" xfId="27674"/>
    <cellStyle name="Note 12 2 2 9 10 3" xfId="27675"/>
    <cellStyle name="Note 12 2 2 9 10 4" xfId="27676"/>
    <cellStyle name="Note 12 2 2 9 11" xfId="27677"/>
    <cellStyle name="Note 12 2 2 9 11 2" xfId="27678"/>
    <cellStyle name="Note 12 2 2 9 11 3" xfId="27679"/>
    <cellStyle name="Note 12 2 2 9 11 4" xfId="27680"/>
    <cellStyle name="Note 12 2 2 9 12" xfId="27681"/>
    <cellStyle name="Note 12 2 2 9 12 2" xfId="27682"/>
    <cellStyle name="Note 12 2 2 9 12 3" xfId="27683"/>
    <cellStyle name="Note 12 2 2 9 12 4" xfId="27684"/>
    <cellStyle name="Note 12 2 2 9 13" xfId="27685"/>
    <cellStyle name="Note 12 2 2 9 13 2" xfId="27686"/>
    <cellStyle name="Note 12 2 2 9 13 3" xfId="27687"/>
    <cellStyle name="Note 12 2 2 9 13 4" xfId="27688"/>
    <cellStyle name="Note 12 2 2 9 14" xfId="27689"/>
    <cellStyle name="Note 12 2 2 9 14 2" xfId="27690"/>
    <cellStyle name="Note 12 2 2 9 14 3" xfId="27691"/>
    <cellStyle name="Note 12 2 2 9 14 4" xfId="27692"/>
    <cellStyle name="Note 12 2 2 9 15" xfId="27693"/>
    <cellStyle name="Note 12 2 2 9 15 2" xfId="27694"/>
    <cellStyle name="Note 12 2 2 9 15 3" xfId="27695"/>
    <cellStyle name="Note 12 2 2 9 15 4" xfId="27696"/>
    <cellStyle name="Note 12 2 2 9 16" xfId="27697"/>
    <cellStyle name="Note 12 2 2 9 16 2" xfId="27698"/>
    <cellStyle name="Note 12 2 2 9 16 3" xfId="27699"/>
    <cellStyle name="Note 12 2 2 9 16 4" xfId="27700"/>
    <cellStyle name="Note 12 2 2 9 17" xfId="27701"/>
    <cellStyle name="Note 12 2 2 9 17 2" xfId="27702"/>
    <cellStyle name="Note 12 2 2 9 17 3" xfId="27703"/>
    <cellStyle name="Note 12 2 2 9 17 4" xfId="27704"/>
    <cellStyle name="Note 12 2 2 9 18" xfId="27705"/>
    <cellStyle name="Note 12 2 2 9 18 2" xfId="27706"/>
    <cellStyle name="Note 12 2 2 9 18 3" xfId="27707"/>
    <cellStyle name="Note 12 2 2 9 18 4" xfId="27708"/>
    <cellStyle name="Note 12 2 2 9 19" xfId="27709"/>
    <cellStyle name="Note 12 2 2 9 19 2" xfId="27710"/>
    <cellStyle name="Note 12 2 2 9 19 3" xfId="27711"/>
    <cellStyle name="Note 12 2 2 9 19 4" xfId="27712"/>
    <cellStyle name="Note 12 2 2 9 2" xfId="27713"/>
    <cellStyle name="Note 12 2 2 9 2 2" xfId="27714"/>
    <cellStyle name="Note 12 2 2 9 2 3" xfId="27715"/>
    <cellStyle name="Note 12 2 2 9 2 4" xfId="27716"/>
    <cellStyle name="Note 12 2 2 9 20" xfId="27717"/>
    <cellStyle name="Note 12 2 2 9 20 2" xfId="27718"/>
    <cellStyle name="Note 12 2 2 9 20 3" xfId="27719"/>
    <cellStyle name="Note 12 2 2 9 20 4" xfId="27720"/>
    <cellStyle name="Note 12 2 2 9 21" xfId="27721"/>
    <cellStyle name="Note 12 2 2 9 22" xfId="27722"/>
    <cellStyle name="Note 12 2 2 9 3" xfId="27723"/>
    <cellStyle name="Note 12 2 2 9 3 2" xfId="27724"/>
    <cellStyle name="Note 12 2 2 9 3 3" xfId="27725"/>
    <cellStyle name="Note 12 2 2 9 3 4" xfId="27726"/>
    <cellStyle name="Note 12 2 2 9 4" xfId="27727"/>
    <cellStyle name="Note 12 2 2 9 4 2" xfId="27728"/>
    <cellStyle name="Note 12 2 2 9 4 3" xfId="27729"/>
    <cellStyle name="Note 12 2 2 9 4 4" xfId="27730"/>
    <cellStyle name="Note 12 2 2 9 5" xfId="27731"/>
    <cellStyle name="Note 12 2 2 9 5 2" xfId="27732"/>
    <cellStyle name="Note 12 2 2 9 5 3" xfId="27733"/>
    <cellStyle name="Note 12 2 2 9 5 4" xfId="27734"/>
    <cellStyle name="Note 12 2 2 9 6" xfId="27735"/>
    <cellStyle name="Note 12 2 2 9 6 2" xfId="27736"/>
    <cellStyle name="Note 12 2 2 9 6 3" xfId="27737"/>
    <cellStyle name="Note 12 2 2 9 6 4" xfId="27738"/>
    <cellStyle name="Note 12 2 2 9 7" xfId="27739"/>
    <cellStyle name="Note 12 2 2 9 7 2" xfId="27740"/>
    <cellStyle name="Note 12 2 2 9 7 3" xfId="27741"/>
    <cellStyle name="Note 12 2 2 9 7 4" xfId="27742"/>
    <cellStyle name="Note 12 2 2 9 8" xfId="27743"/>
    <cellStyle name="Note 12 2 2 9 8 2" xfId="27744"/>
    <cellStyle name="Note 12 2 2 9 8 3" xfId="27745"/>
    <cellStyle name="Note 12 2 2 9 8 4" xfId="27746"/>
    <cellStyle name="Note 12 2 2 9 9" xfId="27747"/>
    <cellStyle name="Note 12 2 2 9 9 2" xfId="27748"/>
    <cellStyle name="Note 12 2 2 9 9 3" xfId="27749"/>
    <cellStyle name="Note 12 2 2 9 9 4" xfId="27750"/>
    <cellStyle name="Note 12 2 20" xfId="27751"/>
    <cellStyle name="Note 12 2 20 2" xfId="27752"/>
    <cellStyle name="Note 12 2 20 3" xfId="27753"/>
    <cellStyle name="Note 12 2 20 4" xfId="27754"/>
    <cellStyle name="Note 12 2 21" xfId="27755"/>
    <cellStyle name="Note 12 2 21 2" xfId="27756"/>
    <cellStyle name="Note 12 2 21 3" xfId="27757"/>
    <cellStyle name="Note 12 2 21 4" xfId="27758"/>
    <cellStyle name="Note 12 2 22" xfId="27759"/>
    <cellStyle name="Note 12 2 22 2" xfId="27760"/>
    <cellStyle name="Note 12 2 22 3" xfId="27761"/>
    <cellStyle name="Note 12 2 22 4" xfId="27762"/>
    <cellStyle name="Note 12 2 23" xfId="27763"/>
    <cellStyle name="Note 12 2 23 2" xfId="27764"/>
    <cellStyle name="Note 12 2 23 3" xfId="27765"/>
    <cellStyle name="Note 12 2 23 4" xfId="27766"/>
    <cellStyle name="Note 12 2 24" xfId="27767"/>
    <cellStyle name="Note 12 2 24 2" xfId="27768"/>
    <cellStyle name="Note 12 2 24 3" xfId="27769"/>
    <cellStyle name="Note 12 2 24 4" xfId="27770"/>
    <cellStyle name="Note 12 2 25" xfId="27771"/>
    <cellStyle name="Note 12 2 25 2" xfId="27772"/>
    <cellStyle name="Note 12 2 25 3" xfId="27773"/>
    <cellStyle name="Note 12 2 25 4" xfId="27774"/>
    <cellStyle name="Note 12 2 26" xfId="27775"/>
    <cellStyle name="Note 12 2 26 2" xfId="27776"/>
    <cellStyle name="Note 12 2 26 3" xfId="27777"/>
    <cellStyle name="Note 12 2 26 4" xfId="27778"/>
    <cellStyle name="Note 12 2 27" xfId="27779"/>
    <cellStyle name="Note 12 2 27 2" xfId="27780"/>
    <cellStyle name="Note 12 2 27 3" xfId="27781"/>
    <cellStyle name="Note 12 2 27 4" xfId="27782"/>
    <cellStyle name="Note 12 2 28" xfId="27783"/>
    <cellStyle name="Note 12 2 28 2" xfId="27784"/>
    <cellStyle name="Note 12 2 28 3" xfId="27785"/>
    <cellStyle name="Note 12 2 28 4" xfId="27786"/>
    <cellStyle name="Note 12 2 29" xfId="27787"/>
    <cellStyle name="Note 12 2 29 2" xfId="27788"/>
    <cellStyle name="Note 12 2 29 3" xfId="27789"/>
    <cellStyle name="Note 12 2 29 4" xfId="27790"/>
    <cellStyle name="Note 12 2 3" xfId="27791"/>
    <cellStyle name="Note 12 2 3 10" xfId="27792"/>
    <cellStyle name="Note 12 2 3 10 2" xfId="27793"/>
    <cellStyle name="Note 12 2 3 10 3" xfId="27794"/>
    <cellStyle name="Note 12 2 3 10 4" xfId="27795"/>
    <cellStyle name="Note 12 2 3 11" xfId="27796"/>
    <cellStyle name="Note 12 2 3 11 2" xfId="27797"/>
    <cellStyle name="Note 12 2 3 11 3" xfId="27798"/>
    <cellStyle name="Note 12 2 3 11 4" xfId="27799"/>
    <cellStyle name="Note 12 2 3 12" xfId="27800"/>
    <cellStyle name="Note 12 2 3 12 2" xfId="27801"/>
    <cellStyle name="Note 12 2 3 12 3" xfId="27802"/>
    <cellStyle name="Note 12 2 3 12 4" xfId="27803"/>
    <cellStyle name="Note 12 2 3 13" xfId="27804"/>
    <cellStyle name="Note 12 2 3 13 2" xfId="27805"/>
    <cellStyle name="Note 12 2 3 13 3" xfId="27806"/>
    <cellStyle name="Note 12 2 3 13 4" xfId="27807"/>
    <cellStyle name="Note 12 2 3 14" xfId="27808"/>
    <cellStyle name="Note 12 2 3 14 2" xfId="27809"/>
    <cellStyle name="Note 12 2 3 14 3" xfId="27810"/>
    <cellStyle name="Note 12 2 3 14 4" xfId="27811"/>
    <cellStyle name="Note 12 2 3 15" xfId="27812"/>
    <cellStyle name="Note 12 2 3 15 2" xfId="27813"/>
    <cellStyle name="Note 12 2 3 15 3" xfId="27814"/>
    <cellStyle name="Note 12 2 3 15 4" xfId="27815"/>
    <cellStyle name="Note 12 2 3 16" xfId="27816"/>
    <cellStyle name="Note 12 2 3 16 2" xfId="27817"/>
    <cellStyle name="Note 12 2 3 16 3" xfId="27818"/>
    <cellStyle name="Note 12 2 3 16 4" xfId="27819"/>
    <cellStyle name="Note 12 2 3 17" xfId="27820"/>
    <cellStyle name="Note 12 2 3 17 2" xfId="27821"/>
    <cellStyle name="Note 12 2 3 17 3" xfId="27822"/>
    <cellStyle name="Note 12 2 3 17 4" xfId="27823"/>
    <cellStyle name="Note 12 2 3 18" xfId="27824"/>
    <cellStyle name="Note 12 2 3 18 2" xfId="27825"/>
    <cellStyle name="Note 12 2 3 18 3" xfId="27826"/>
    <cellStyle name="Note 12 2 3 18 4" xfId="27827"/>
    <cellStyle name="Note 12 2 3 19" xfId="27828"/>
    <cellStyle name="Note 12 2 3 19 2" xfId="27829"/>
    <cellStyle name="Note 12 2 3 19 3" xfId="27830"/>
    <cellStyle name="Note 12 2 3 19 4" xfId="27831"/>
    <cellStyle name="Note 12 2 3 2" xfId="27832"/>
    <cellStyle name="Note 12 2 3 2 10" xfId="27833"/>
    <cellStyle name="Note 12 2 3 2 10 2" xfId="27834"/>
    <cellStyle name="Note 12 2 3 2 10 3" xfId="27835"/>
    <cellStyle name="Note 12 2 3 2 10 4" xfId="27836"/>
    <cellStyle name="Note 12 2 3 2 11" xfId="27837"/>
    <cellStyle name="Note 12 2 3 2 11 2" xfId="27838"/>
    <cellStyle name="Note 12 2 3 2 11 3" xfId="27839"/>
    <cellStyle name="Note 12 2 3 2 11 4" xfId="27840"/>
    <cellStyle name="Note 12 2 3 2 12" xfId="27841"/>
    <cellStyle name="Note 12 2 3 2 12 2" xfId="27842"/>
    <cellStyle name="Note 12 2 3 2 12 3" xfId="27843"/>
    <cellStyle name="Note 12 2 3 2 12 4" xfId="27844"/>
    <cellStyle name="Note 12 2 3 2 13" xfId="27845"/>
    <cellStyle name="Note 12 2 3 2 13 2" xfId="27846"/>
    <cellStyle name="Note 12 2 3 2 13 3" xfId="27847"/>
    <cellStyle name="Note 12 2 3 2 13 4" xfId="27848"/>
    <cellStyle name="Note 12 2 3 2 14" xfId="27849"/>
    <cellStyle name="Note 12 2 3 2 14 2" xfId="27850"/>
    <cellStyle name="Note 12 2 3 2 14 3" xfId="27851"/>
    <cellStyle name="Note 12 2 3 2 14 4" xfId="27852"/>
    <cellStyle name="Note 12 2 3 2 15" xfId="27853"/>
    <cellStyle name="Note 12 2 3 2 15 2" xfId="27854"/>
    <cellStyle name="Note 12 2 3 2 15 3" xfId="27855"/>
    <cellStyle name="Note 12 2 3 2 15 4" xfId="27856"/>
    <cellStyle name="Note 12 2 3 2 16" xfId="27857"/>
    <cellStyle name="Note 12 2 3 2 16 2" xfId="27858"/>
    <cellStyle name="Note 12 2 3 2 16 3" xfId="27859"/>
    <cellStyle name="Note 12 2 3 2 16 4" xfId="27860"/>
    <cellStyle name="Note 12 2 3 2 17" xfId="27861"/>
    <cellStyle name="Note 12 2 3 2 17 2" xfId="27862"/>
    <cellStyle name="Note 12 2 3 2 17 3" xfId="27863"/>
    <cellStyle name="Note 12 2 3 2 17 4" xfId="27864"/>
    <cellStyle name="Note 12 2 3 2 18" xfId="27865"/>
    <cellStyle name="Note 12 2 3 2 18 2" xfId="27866"/>
    <cellStyle name="Note 12 2 3 2 18 3" xfId="27867"/>
    <cellStyle name="Note 12 2 3 2 18 4" xfId="27868"/>
    <cellStyle name="Note 12 2 3 2 19" xfId="27869"/>
    <cellStyle name="Note 12 2 3 2 19 2" xfId="27870"/>
    <cellStyle name="Note 12 2 3 2 19 3" xfId="27871"/>
    <cellStyle name="Note 12 2 3 2 19 4" xfId="27872"/>
    <cellStyle name="Note 12 2 3 2 2" xfId="27873"/>
    <cellStyle name="Note 12 2 3 2 2 10" xfId="27874"/>
    <cellStyle name="Note 12 2 3 2 2 10 2" xfId="27875"/>
    <cellStyle name="Note 12 2 3 2 2 10 3" xfId="27876"/>
    <cellStyle name="Note 12 2 3 2 2 10 4" xfId="27877"/>
    <cellStyle name="Note 12 2 3 2 2 11" xfId="27878"/>
    <cellStyle name="Note 12 2 3 2 2 11 2" xfId="27879"/>
    <cellStyle name="Note 12 2 3 2 2 11 3" xfId="27880"/>
    <cellStyle name="Note 12 2 3 2 2 11 4" xfId="27881"/>
    <cellStyle name="Note 12 2 3 2 2 12" xfId="27882"/>
    <cellStyle name="Note 12 2 3 2 2 12 2" xfId="27883"/>
    <cellStyle name="Note 12 2 3 2 2 12 3" xfId="27884"/>
    <cellStyle name="Note 12 2 3 2 2 12 4" xfId="27885"/>
    <cellStyle name="Note 12 2 3 2 2 13" xfId="27886"/>
    <cellStyle name="Note 12 2 3 2 2 13 2" xfId="27887"/>
    <cellStyle name="Note 12 2 3 2 2 13 3" xfId="27888"/>
    <cellStyle name="Note 12 2 3 2 2 13 4" xfId="27889"/>
    <cellStyle name="Note 12 2 3 2 2 14" xfId="27890"/>
    <cellStyle name="Note 12 2 3 2 2 14 2" xfId="27891"/>
    <cellStyle name="Note 12 2 3 2 2 14 3" xfId="27892"/>
    <cellStyle name="Note 12 2 3 2 2 14 4" xfId="27893"/>
    <cellStyle name="Note 12 2 3 2 2 15" xfId="27894"/>
    <cellStyle name="Note 12 2 3 2 2 15 2" xfId="27895"/>
    <cellStyle name="Note 12 2 3 2 2 15 3" xfId="27896"/>
    <cellStyle name="Note 12 2 3 2 2 15 4" xfId="27897"/>
    <cellStyle name="Note 12 2 3 2 2 16" xfId="27898"/>
    <cellStyle name="Note 12 2 3 2 2 16 2" xfId="27899"/>
    <cellStyle name="Note 12 2 3 2 2 16 3" xfId="27900"/>
    <cellStyle name="Note 12 2 3 2 2 16 4" xfId="27901"/>
    <cellStyle name="Note 12 2 3 2 2 17" xfId="27902"/>
    <cellStyle name="Note 12 2 3 2 2 17 2" xfId="27903"/>
    <cellStyle name="Note 12 2 3 2 2 17 3" xfId="27904"/>
    <cellStyle name="Note 12 2 3 2 2 17 4" xfId="27905"/>
    <cellStyle name="Note 12 2 3 2 2 18" xfId="27906"/>
    <cellStyle name="Note 12 2 3 2 2 18 2" xfId="27907"/>
    <cellStyle name="Note 12 2 3 2 2 18 3" xfId="27908"/>
    <cellStyle name="Note 12 2 3 2 2 18 4" xfId="27909"/>
    <cellStyle name="Note 12 2 3 2 2 19" xfId="27910"/>
    <cellStyle name="Note 12 2 3 2 2 19 2" xfId="27911"/>
    <cellStyle name="Note 12 2 3 2 2 19 3" xfId="27912"/>
    <cellStyle name="Note 12 2 3 2 2 19 4" xfId="27913"/>
    <cellStyle name="Note 12 2 3 2 2 2" xfId="27914"/>
    <cellStyle name="Note 12 2 3 2 2 2 2" xfId="27915"/>
    <cellStyle name="Note 12 2 3 2 2 2 3" xfId="27916"/>
    <cellStyle name="Note 12 2 3 2 2 2 4" xfId="27917"/>
    <cellStyle name="Note 12 2 3 2 2 20" xfId="27918"/>
    <cellStyle name="Note 12 2 3 2 2 20 2" xfId="27919"/>
    <cellStyle name="Note 12 2 3 2 2 20 3" xfId="27920"/>
    <cellStyle name="Note 12 2 3 2 2 20 4" xfId="27921"/>
    <cellStyle name="Note 12 2 3 2 2 21" xfId="27922"/>
    <cellStyle name="Note 12 2 3 2 2 22" xfId="27923"/>
    <cellStyle name="Note 12 2 3 2 2 3" xfId="27924"/>
    <cellStyle name="Note 12 2 3 2 2 3 2" xfId="27925"/>
    <cellStyle name="Note 12 2 3 2 2 3 3" xfId="27926"/>
    <cellStyle name="Note 12 2 3 2 2 3 4" xfId="27927"/>
    <cellStyle name="Note 12 2 3 2 2 4" xfId="27928"/>
    <cellStyle name="Note 12 2 3 2 2 4 2" xfId="27929"/>
    <cellStyle name="Note 12 2 3 2 2 4 3" xfId="27930"/>
    <cellStyle name="Note 12 2 3 2 2 4 4" xfId="27931"/>
    <cellStyle name="Note 12 2 3 2 2 5" xfId="27932"/>
    <cellStyle name="Note 12 2 3 2 2 5 2" xfId="27933"/>
    <cellStyle name="Note 12 2 3 2 2 5 3" xfId="27934"/>
    <cellStyle name="Note 12 2 3 2 2 5 4" xfId="27935"/>
    <cellStyle name="Note 12 2 3 2 2 6" xfId="27936"/>
    <cellStyle name="Note 12 2 3 2 2 6 2" xfId="27937"/>
    <cellStyle name="Note 12 2 3 2 2 6 3" xfId="27938"/>
    <cellStyle name="Note 12 2 3 2 2 6 4" xfId="27939"/>
    <cellStyle name="Note 12 2 3 2 2 7" xfId="27940"/>
    <cellStyle name="Note 12 2 3 2 2 7 2" xfId="27941"/>
    <cellStyle name="Note 12 2 3 2 2 7 3" xfId="27942"/>
    <cellStyle name="Note 12 2 3 2 2 7 4" xfId="27943"/>
    <cellStyle name="Note 12 2 3 2 2 8" xfId="27944"/>
    <cellStyle name="Note 12 2 3 2 2 8 2" xfId="27945"/>
    <cellStyle name="Note 12 2 3 2 2 8 3" xfId="27946"/>
    <cellStyle name="Note 12 2 3 2 2 8 4" xfId="27947"/>
    <cellStyle name="Note 12 2 3 2 2 9" xfId="27948"/>
    <cellStyle name="Note 12 2 3 2 2 9 2" xfId="27949"/>
    <cellStyle name="Note 12 2 3 2 2 9 3" xfId="27950"/>
    <cellStyle name="Note 12 2 3 2 2 9 4" xfId="27951"/>
    <cellStyle name="Note 12 2 3 2 20" xfId="27952"/>
    <cellStyle name="Note 12 2 3 2 20 2" xfId="27953"/>
    <cellStyle name="Note 12 2 3 2 20 3" xfId="27954"/>
    <cellStyle name="Note 12 2 3 2 20 4" xfId="27955"/>
    <cellStyle name="Note 12 2 3 2 21" xfId="27956"/>
    <cellStyle name="Note 12 2 3 2 21 2" xfId="27957"/>
    <cellStyle name="Note 12 2 3 2 21 3" xfId="27958"/>
    <cellStyle name="Note 12 2 3 2 21 4" xfId="27959"/>
    <cellStyle name="Note 12 2 3 2 22" xfId="27960"/>
    <cellStyle name="Note 12 2 3 2 22 2" xfId="27961"/>
    <cellStyle name="Note 12 2 3 2 22 3" xfId="27962"/>
    <cellStyle name="Note 12 2 3 2 22 4" xfId="27963"/>
    <cellStyle name="Note 12 2 3 2 23" xfId="27964"/>
    <cellStyle name="Note 12 2 3 2 23 2" xfId="27965"/>
    <cellStyle name="Note 12 2 3 2 23 3" xfId="27966"/>
    <cellStyle name="Note 12 2 3 2 23 4" xfId="27967"/>
    <cellStyle name="Note 12 2 3 2 24" xfId="27968"/>
    <cellStyle name="Note 12 2 3 2 25" xfId="27969"/>
    <cellStyle name="Note 12 2 3 2 3" xfId="27970"/>
    <cellStyle name="Note 12 2 3 2 3 10" xfId="27971"/>
    <cellStyle name="Note 12 2 3 2 3 10 2" xfId="27972"/>
    <cellStyle name="Note 12 2 3 2 3 10 3" xfId="27973"/>
    <cellStyle name="Note 12 2 3 2 3 10 4" xfId="27974"/>
    <cellStyle name="Note 12 2 3 2 3 11" xfId="27975"/>
    <cellStyle name="Note 12 2 3 2 3 11 2" xfId="27976"/>
    <cellStyle name="Note 12 2 3 2 3 11 3" xfId="27977"/>
    <cellStyle name="Note 12 2 3 2 3 11 4" xfId="27978"/>
    <cellStyle name="Note 12 2 3 2 3 12" xfId="27979"/>
    <cellStyle name="Note 12 2 3 2 3 12 2" xfId="27980"/>
    <cellStyle name="Note 12 2 3 2 3 12 3" xfId="27981"/>
    <cellStyle name="Note 12 2 3 2 3 12 4" xfId="27982"/>
    <cellStyle name="Note 12 2 3 2 3 13" xfId="27983"/>
    <cellStyle name="Note 12 2 3 2 3 13 2" xfId="27984"/>
    <cellStyle name="Note 12 2 3 2 3 13 3" xfId="27985"/>
    <cellStyle name="Note 12 2 3 2 3 13 4" xfId="27986"/>
    <cellStyle name="Note 12 2 3 2 3 14" xfId="27987"/>
    <cellStyle name="Note 12 2 3 2 3 14 2" xfId="27988"/>
    <cellStyle name="Note 12 2 3 2 3 14 3" xfId="27989"/>
    <cellStyle name="Note 12 2 3 2 3 14 4" xfId="27990"/>
    <cellStyle name="Note 12 2 3 2 3 15" xfId="27991"/>
    <cellStyle name="Note 12 2 3 2 3 15 2" xfId="27992"/>
    <cellStyle name="Note 12 2 3 2 3 15 3" xfId="27993"/>
    <cellStyle name="Note 12 2 3 2 3 15 4" xfId="27994"/>
    <cellStyle name="Note 12 2 3 2 3 16" xfId="27995"/>
    <cellStyle name="Note 12 2 3 2 3 16 2" xfId="27996"/>
    <cellStyle name="Note 12 2 3 2 3 16 3" xfId="27997"/>
    <cellStyle name="Note 12 2 3 2 3 16 4" xfId="27998"/>
    <cellStyle name="Note 12 2 3 2 3 17" xfId="27999"/>
    <cellStyle name="Note 12 2 3 2 3 17 2" xfId="28000"/>
    <cellStyle name="Note 12 2 3 2 3 17 3" xfId="28001"/>
    <cellStyle name="Note 12 2 3 2 3 17 4" xfId="28002"/>
    <cellStyle name="Note 12 2 3 2 3 18" xfId="28003"/>
    <cellStyle name="Note 12 2 3 2 3 18 2" xfId="28004"/>
    <cellStyle name="Note 12 2 3 2 3 18 3" xfId="28005"/>
    <cellStyle name="Note 12 2 3 2 3 18 4" xfId="28006"/>
    <cellStyle name="Note 12 2 3 2 3 19" xfId="28007"/>
    <cellStyle name="Note 12 2 3 2 3 19 2" xfId="28008"/>
    <cellStyle name="Note 12 2 3 2 3 19 3" xfId="28009"/>
    <cellStyle name="Note 12 2 3 2 3 19 4" xfId="28010"/>
    <cellStyle name="Note 12 2 3 2 3 2" xfId="28011"/>
    <cellStyle name="Note 12 2 3 2 3 2 2" xfId="28012"/>
    <cellStyle name="Note 12 2 3 2 3 2 3" xfId="28013"/>
    <cellStyle name="Note 12 2 3 2 3 2 4" xfId="28014"/>
    <cellStyle name="Note 12 2 3 2 3 20" xfId="28015"/>
    <cellStyle name="Note 12 2 3 2 3 20 2" xfId="28016"/>
    <cellStyle name="Note 12 2 3 2 3 20 3" xfId="28017"/>
    <cellStyle name="Note 12 2 3 2 3 20 4" xfId="28018"/>
    <cellStyle name="Note 12 2 3 2 3 21" xfId="28019"/>
    <cellStyle name="Note 12 2 3 2 3 22" xfId="28020"/>
    <cellStyle name="Note 12 2 3 2 3 3" xfId="28021"/>
    <cellStyle name="Note 12 2 3 2 3 3 2" xfId="28022"/>
    <cellStyle name="Note 12 2 3 2 3 3 3" xfId="28023"/>
    <cellStyle name="Note 12 2 3 2 3 3 4" xfId="28024"/>
    <cellStyle name="Note 12 2 3 2 3 4" xfId="28025"/>
    <cellStyle name="Note 12 2 3 2 3 4 2" xfId="28026"/>
    <cellStyle name="Note 12 2 3 2 3 4 3" xfId="28027"/>
    <cellStyle name="Note 12 2 3 2 3 4 4" xfId="28028"/>
    <cellStyle name="Note 12 2 3 2 3 5" xfId="28029"/>
    <cellStyle name="Note 12 2 3 2 3 5 2" xfId="28030"/>
    <cellStyle name="Note 12 2 3 2 3 5 3" xfId="28031"/>
    <cellStyle name="Note 12 2 3 2 3 5 4" xfId="28032"/>
    <cellStyle name="Note 12 2 3 2 3 6" xfId="28033"/>
    <cellStyle name="Note 12 2 3 2 3 6 2" xfId="28034"/>
    <cellStyle name="Note 12 2 3 2 3 6 3" xfId="28035"/>
    <cellStyle name="Note 12 2 3 2 3 6 4" xfId="28036"/>
    <cellStyle name="Note 12 2 3 2 3 7" xfId="28037"/>
    <cellStyle name="Note 12 2 3 2 3 7 2" xfId="28038"/>
    <cellStyle name="Note 12 2 3 2 3 7 3" xfId="28039"/>
    <cellStyle name="Note 12 2 3 2 3 7 4" xfId="28040"/>
    <cellStyle name="Note 12 2 3 2 3 8" xfId="28041"/>
    <cellStyle name="Note 12 2 3 2 3 8 2" xfId="28042"/>
    <cellStyle name="Note 12 2 3 2 3 8 3" xfId="28043"/>
    <cellStyle name="Note 12 2 3 2 3 8 4" xfId="28044"/>
    <cellStyle name="Note 12 2 3 2 3 9" xfId="28045"/>
    <cellStyle name="Note 12 2 3 2 3 9 2" xfId="28046"/>
    <cellStyle name="Note 12 2 3 2 3 9 3" xfId="28047"/>
    <cellStyle name="Note 12 2 3 2 3 9 4" xfId="28048"/>
    <cellStyle name="Note 12 2 3 2 4" xfId="28049"/>
    <cellStyle name="Note 12 2 3 2 4 10" xfId="28050"/>
    <cellStyle name="Note 12 2 3 2 4 10 2" xfId="28051"/>
    <cellStyle name="Note 12 2 3 2 4 10 3" xfId="28052"/>
    <cellStyle name="Note 12 2 3 2 4 10 4" xfId="28053"/>
    <cellStyle name="Note 12 2 3 2 4 11" xfId="28054"/>
    <cellStyle name="Note 12 2 3 2 4 11 2" xfId="28055"/>
    <cellStyle name="Note 12 2 3 2 4 11 3" xfId="28056"/>
    <cellStyle name="Note 12 2 3 2 4 11 4" xfId="28057"/>
    <cellStyle name="Note 12 2 3 2 4 12" xfId="28058"/>
    <cellStyle name="Note 12 2 3 2 4 12 2" xfId="28059"/>
    <cellStyle name="Note 12 2 3 2 4 12 3" xfId="28060"/>
    <cellStyle name="Note 12 2 3 2 4 12 4" xfId="28061"/>
    <cellStyle name="Note 12 2 3 2 4 13" xfId="28062"/>
    <cellStyle name="Note 12 2 3 2 4 13 2" xfId="28063"/>
    <cellStyle name="Note 12 2 3 2 4 13 3" xfId="28064"/>
    <cellStyle name="Note 12 2 3 2 4 13 4" xfId="28065"/>
    <cellStyle name="Note 12 2 3 2 4 14" xfId="28066"/>
    <cellStyle name="Note 12 2 3 2 4 14 2" xfId="28067"/>
    <cellStyle name="Note 12 2 3 2 4 14 3" xfId="28068"/>
    <cellStyle name="Note 12 2 3 2 4 14 4" xfId="28069"/>
    <cellStyle name="Note 12 2 3 2 4 15" xfId="28070"/>
    <cellStyle name="Note 12 2 3 2 4 15 2" xfId="28071"/>
    <cellStyle name="Note 12 2 3 2 4 15 3" xfId="28072"/>
    <cellStyle name="Note 12 2 3 2 4 15 4" xfId="28073"/>
    <cellStyle name="Note 12 2 3 2 4 16" xfId="28074"/>
    <cellStyle name="Note 12 2 3 2 4 16 2" xfId="28075"/>
    <cellStyle name="Note 12 2 3 2 4 16 3" xfId="28076"/>
    <cellStyle name="Note 12 2 3 2 4 16 4" xfId="28077"/>
    <cellStyle name="Note 12 2 3 2 4 17" xfId="28078"/>
    <cellStyle name="Note 12 2 3 2 4 17 2" xfId="28079"/>
    <cellStyle name="Note 12 2 3 2 4 17 3" xfId="28080"/>
    <cellStyle name="Note 12 2 3 2 4 17 4" xfId="28081"/>
    <cellStyle name="Note 12 2 3 2 4 18" xfId="28082"/>
    <cellStyle name="Note 12 2 3 2 4 18 2" xfId="28083"/>
    <cellStyle name="Note 12 2 3 2 4 18 3" xfId="28084"/>
    <cellStyle name="Note 12 2 3 2 4 18 4" xfId="28085"/>
    <cellStyle name="Note 12 2 3 2 4 19" xfId="28086"/>
    <cellStyle name="Note 12 2 3 2 4 19 2" xfId="28087"/>
    <cellStyle name="Note 12 2 3 2 4 19 3" xfId="28088"/>
    <cellStyle name="Note 12 2 3 2 4 19 4" xfId="28089"/>
    <cellStyle name="Note 12 2 3 2 4 2" xfId="28090"/>
    <cellStyle name="Note 12 2 3 2 4 2 2" xfId="28091"/>
    <cellStyle name="Note 12 2 3 2 4 2 3" xfId="28092"/>
    <cellStyle name="Note 12 2 3 2 4 2 4" xfId="28093"/>
    <cellStyle name="Note 12 2 3 2 4 20" xfId="28094"/>
    <cellStyle name="Note 12 2 3 2 4 20 2" xfId="28095"/>
    <cellStyle name="Note 12 2 3 2 4 20 3" xfId="28096"/>
    <cellStyle name="Note 12 2 3 2 4 20 4" xfId="28097"/>
    <cellStyle name="Note 12 2 3 2 4 21" xfId="28098"/>
    <cellStyle name="Note 12 2 3 2 4 22" xfId="28099"/>
    <cellStyle name="Note 12 2 3 2 4 3" xfId="28100"/>
    <cellStyle name="Note 12 2 3 2 4 3 2" xfId="28101"/>
    <cellStyle name="Note 12 2 3 2 4 3 3" xfId="28102"/>
    <cellStyle name="Note 12 2 3 2 4 3 4" xfId="28103"/>
    <cellStyle name="Note 12 2 3 2 4 4" xfId="28104"/>
    <cellStyle name="Note 12 2 3 2 4 4 2" xfId="28105"/>
    <cellStyle name="Note 12 2 3 2 4 4 3" xfId="28106"/>
    <cellStyle name="Note 12 2 3 2 4 4 4" xfId="28107"/>
    <cellStyle name="Note 12 2 3 2 4 5" xfId="28108"/>
    <cellStyle name="Note 12 2 3 2 4 5 2" xfId="28109"/>
    <cellStyle name="Note 12 2 3 2 4 5 3" xfId="28110"/>
    <cellStyle name="Note 12 2 3 2 4 5 4" xfId="28111"/>
    <cellStyle name="Note 12 2 3 2 4 6" xfId="28112"/>
    <cellStyle name="Note 12 2 3 2 4 6 2" xfId="28113"/>
    <cellStyle name="Note 12 2 3 2 4 6 3" xfId="28114"/>
    <cellStyle name="Note 12 2 3 2 4 6 4" xfId="28115"/>
    <cellStyle name="Note 12 2 3 2 4 7" xfId="28116"/>
    <cellStyle name="Note 12 2 3 2 4 7 2" xfId="28117"/>
    <cellStyle name="Note 12 2 3 2 4 7 3" xfId="28118"/>
    <cellStyle name="Note 12 2 3 2 4 7 4" xfId="28119"/>
    <cellStyle name="Note 12 2 3 2 4 8" xfId="28120"/>
    <cellStyle name="Note 12 2 3 2 4 8 2" xfId="28121"/>
    <cellStyle name="Note 12 2 3 2 4 8 3" xfId="28122"/>
    <cellStyle name="Note 12 2 3 2 4 8 4" xfId="28123"/>
    <cellStyle name="Note 12 2 3 2 4 9" xfId="28124"/>
    <cellStyle name="Note 12 2 3 2 4 9 2" xfId="28125"/>
    <cellStyle name="Note 12 2 3 2 4 9 3" xfId="28126"/>
    <cellStyle name="Note 12 2 3 2 4 9 4" xfId="28127"/>
    <cellStyle name="Note 12 2 3 2 5" xfId="28128"/>
    <cellStyle name="Note 12 2 3 2 5 2" xfId="28129"/>
    <cellStyle name="Note 12 2 3 2 5 3" xfId="28130"/>
    <cellStyle name="Note 12 2 3 2 5 4" xfId="28131"/>
    <cellStyle name="Note 12 2 3 2 6" xfId="28132"/>
    <cellStyle name="Note 12 2 3 2 6 2" xfId="28133"/>
    <cellStyle name="Note 12 2 3 2 6 3" xfId="28134"/>
    <cellStyle name="Note 12 2 3 2 6 4" xfId="28135"/>
    <cellStyle name="Note 12 2 3 2 7" xfId="28136"/>
    <cellStyle name="Note 12 2 3 2 7 2" xfId="28137"/>
    <cellStyle name="Note 12 2 3 2 7 3" xfId="28138"/>
    <cellStyle name="Note 12 2 3 2 7 4" xfId="28139"/>
    <cellStyle name="Note 12 2 3 2 8" xfId="28140"/>
    <cellStyle name="Note 12 2 3 2 8 2" xfId="28141"/>
    <cellStyle name="Note 12 2 3 2 8 3" xfId="28142"/>
    <cellStyle name="Note 12 2 3 2 8 4" xfId="28143"/>
    <cellStyle name="Note 12 2 3 2 9" xfId="28144"/>
    <cellStyle name="Note 12 2 3 2 9 2" xfId="28145"/>
    <cellStyle name="Note 12 2 3 2 9 3" xfId="28146"/>
    <cellStyle name="Note 12 2 3 2 9 4" xfId="28147"/>
    <cellStyle name="Note 12 2 3 20" xfId="28148"/>
    <cellStyle name="Note 12 2 3 20 2" xfId="28149"/>
    <cellStyle name="Note 12 2 3 20 3" xfId="28150"/>
    <cellStyle name="Note 12 2 3 20 4" xfId="28151"/>
    <cellStyle name="Note 12 2 3 21" xfId="28152"/>
    <cellStyle name="Note 12 2 3 21 2" xfId="28153"/>
    <cellStyle name="Note 12 2 3 21 3" xfId="28154"/>
    <cellStyle name="Note 12 2 3 21 4" xfId="28155"/>
    <cellStyle name="Note 12 2 3 22" xfId="28156"/>
    <cellStyle name="Note 12 2 3 22 2" xfId="28157"/>
    <cellStyle name="Note 12 2 3 22 3" xfId="28158"/>
    <cellStyle name="Note 12 2 3 22 4" xfId="28159"/>
    <cellStyle name="Note 12 2 3 23" xfId="28160"/>
    <cellStyle name="Note 12 2 3 23 2" xfId="28161"/>
    <cellStyle name="Note 12 2 3 23 3" xfId="28162"/>
    <cellStyle name="Note 12 2 3 23 4" xfId="28163"/>
    <cellStyle name="Note 12 2 3 24" xfId="28164"/>
    <cellStyle name="Note 12 2 3 25" xfId="28165"/>
    <cellStyle name="Note 12 2 3 3" xfId="28166"/>
    <cellStyle name="Note 12 2 3 3 10" xfId="28167"/>
    <cellStyle name="Note 12 2 3 3 10 2" xfId="28168"/>
    <cellStyle name="Note 12 2 3 3 10 3" xfId="28169"/>
    <cellStyle name="Note 12 2 3 3 10 4" xfId="28170"/>
    <cellStyle name="Note 12 2 3 3 11" xfId="28171"/>
    <cellStyle name="Note 12 2 3 3 11 2" xfId="28172"/>
    <cellStyle name="Note 12 2 3 3 11 3" xfId="28173"/>
    <cellStyle name="Note 12 2 3 3 11 4" xfId="28174"/>
    <cellStyle name="Note 12 2 3 3 12" xfId="28175"/>
    <cellStyle name="Note 12 2 3 3 12 2" xfId="28176"/>
    <cellStyle name="Note 12 2 3 3 12 3" xfId="28177"/>
    <cellStyle name="Note 12 2 3 3 12 4" xfId="28178"/>
    <cellStyle name="Note 12 2 3 3 13" xfId="28179"/>
    <cellStyle name="Note 12 2 3 3 13 2" xfId="28180"/>
    <cellStyle name="Note 12 2 3 3 13 3" xfId="28181"/>
    <cellStyle name="Note 12 2 3 3 13 4" xfId="28182"/>
    <cellStyle name="Note 12 2 3 3 14" xfId="28183"/>
    <cellStyle name="Note 12 2 3 3 14 2" xfId="28184"/>
    <cellStyle name="Note 12 2 3 3 14 3" xfId="28185"/>
    <cellStyle name="Note 12 2 3 3 14 4" xfId="28186"/>
    <cellStyle name="Note 12 2 3 3 15" xfId="28187"/>
    <cellStyle name="Note 12 2 3 3 15 2" xfId="28188"/>
    <cellStyle name="Note 12 2 3 3 15 3" xfId="28189"/>
    <cellStyle name="Note 12 2 3 3 15 4" xfId="28190"/>
    <cellStyle name="Note 12 2 3 3 16" xfId="28191"/>
    <cellStyle name="Note 12 2 3 3 16 2" xfId="28192"/>
    <cellStyle name="Note 12 2 3 3 16 3" xfId="28193"/>
    <cellStyle name="Note 12 2 3 3 16 4" xfId="28194"/>
    <cellStyle name="Note 12 2 3 3 17" xfId="28195"/>
    <cellStyle name="Note 12 2 3 3 17 2" xfId="28196"/>
    <cellStyle name="Note 12 2 3 3 17 3" xfId="28197"/>
    <cellStyle name="Note 12 2 3 3 17 4" xfId="28198"/>
    <cellStyle name="Note 12 2 3 3 18" xfId="28199"/>
    <cellStyle name="Note 12 2 3 3 18 2" xfId="28200"/>
    <cellStyle name="Note 12 2 3 3 18 3" xfId="28201"/>
    <cellStyle name="Note 12 2 3 3 18 4" xfId="28202"/>
    <cellStyle name="Note 12 2 3 3 19" xfId="28203"/>
    <cellStyle name="Note 12 2 3 3 19 2" xfId="28204"/>
    <cellStyle name="Note 12 2 3 3 19 3" xfId="28205"/>
    <cellStyle name="Note 12 2 3 3 19 4" xfId="28206"/>
    <cellStyle name="Note 12 2 3 3 2" xfId="28207"/>
    <cellStyle name="Note 12 2 3 3 2 2" xfId="28208"/>
    <cellStyle name="Note 12 2 3 3 2 3" xfId="28209"/>
    <cellStyle name="Note 12 2 3 3 2 4" xfId="28210"/>
    <cellStyle name="Note 12 2 3 3 20" xfId="28211"/>
    <cellStyle name="Note 12 2 3 3 20 2" xfId="28212"/>
    <cellStyle name="Note 12 2 3 3 20 3" xfId="28213"/>
    <cellStyle name="Note 12 2 3 3 20 4" xfId="28214"/>
    <cellStyle name="Note 12 2 3 3 21" xfId="28215"/>
    <cellStyle name="Note 12 2 3 3 22" xfId="28216"/>
    <cellStyle name="Note 12 2 3 3 3" xfId="28217"/>
    <cellStyle name="Note 12 2 3 3 3 2" xfId="28218"/>
    <cellStyle name="Note 12 2 3 3 3 3" xfId="28219"/>
    <cellStyle name="Note 12 2 3 3 3 4" xfId="28220"/>
    <cellStyle name="Note 12 2 3 3 4" xfId="28221"/>
    <cellStyle name="Note 12 2 3 3 4 2" xfId="28222"/>
    <cellStyle name="Note 12 2 3 3 4 3" xfId="28223"/>
    <cellStyle name="Note 12 2 3 3 4 4" xfId="28224"/>
    <cellStyle name="Note 12 2 3 3 5" xfId="28225"/>
    <cellStyle name="Note 12 2 3 3 5 2" xfId="28226"/>
    <cellStyle name="Note 12 2 3 3 5 3" xfId="28227"/>
    <cellStyle name="Note 12 2 3 3 5 4" xfId="28228"/>
    <cellStyle name="Note 12 2 3 3 6" xfId="28229"/>
    <cellStyle name="Note 12 2 3 3 6 2" xfId="28230"/>
    <cellStyle name="Note 12 2 3 3 6 3" xfId="28231"/>
    <cellStyle name="Note 12 2 3 3 6 4" xfId="28232"/>
    <cellStyle name="Note 12 2 3 3 7" xfId="28233"/>
    <cellStyle name="Note 12 2 3 3 7 2" xfId="28234"/>
    <cellStyle name="Note 12 2 3 3 7 3" xfId="28235"/>
    <cellStyle name="Note 12 2 3 3 7 4" xfId="28236"/>
    <cellStyle name="Note 12 2 3 3 8" xfId="28237"/>
    <cellStyle name="Note 12 2 3 3 8 2" xfId="28238"/>
    <cellStyle name="Note 12 2 3 3 8 3" xfId="28239"/>
    <cellStyle name="Note 12 2 3 3 8 4" xfId="28240"/>
    <cellStyle name="Note 12 2 3 3 9" xfId="28241"/>
    <cellStyle name="Note 12 2 3 3 9 2" xfId="28242"/>
    <cellStyle name="Note 12 2 3 3 9 3" xfId="28243"/>
    <cellStyle name="Note 12 2 3 3 9 4" xfId="28244"/>
    <cellStyle name="Note 12 2 3 4" xfId="28245"/>
    <cellStyle name="Note 12 2 3 4 10" xfId="28246"/>
    <cellStyle name="Note 12 2 3 4 10 2" xfId="28247"/>
    <cellStyle name="Note 12 2 3 4 10 3" xfId="28248"/>
    <cellStyle name="Note 12 2 3 4 10 4" xfId="28249"/>
    <cellStyle name="Note 12 2 3 4 11" xfId="28250"/>
    <cellStyle name="Note 12 2 3 4 11 2" xfId="28251"/>
    <cellStyle name="Note 12 2 3 4 11 3" xfId="28252"/>
    <cellStyle name="Note 12 2 3 4 11 4" xfId="28253"/>
    <cellStyle name="Note 12 2 3 4 12" xfId="28254"/>
    <cellStyle name="Note 12 2 3 4 12 2" xfId="28255"/>
    <cellStyle name="Note 12 2 3 4 12 3" xfId="28256"/>
    <cellStyle name="Note 12 2 3 4 12 4" xfId="28257"/>
    <cellStyle name="Note 12 2 3 4 13" xfId="28258"/>
    <cellStyle name="Note 12 2 3 4 13 2" xfId="28259"/>
    <cellStyle name="Note 12 2 3 4 13 3" xfId="28260"/>
    <cellStyle name="Note 12 2 3 4 13 4" xfId="28261"/>
    <cellStyle name="Note 12 2 3 4 14" xfId="28262"/>
    <cellStyle name="Note 12 2 3 4 14 2" xfId="28263"/>
    <cellStyle name="Note 12 2 3 4 14 3" xfId="28264"/>
    <cellStyle name="Note 12 2 3 4 14 4" xfId="28265"/>
    <cellStyle name="Note 12 2 3 4 15" xfId="28266"/>
    <cellStyle name="Note 12 2 3 4 15 2" xfId="28267"/>
    <cellStyle name="Note 12 2 3 4 15 3" xfId="28268"/>
    <cellStyle name="Note 12 2 3 4 15 4" xfId="28269"/>
    <cellStyle name="Note 12 2 3 4 16" xfId="28270"/>
    <cellStyle name="Note 12 2 3 4 16 2" xfId="28271"/>
    <cellStyle name="Note 12 2 3 4 16 3" xfId="28272"/>
    <cellStyle name="Note 12 2 3 4 16 4" xfId="28273"/>
    <cellStyle name="Note 12 2 3 4 17" xfId="28274"/>
    <cellStyle name="Note 12 2 3 4 17 2" xfId="28275"/>
    <cellStyle name="Note 12 2 3 4 17 3" xfId="28276"/>
    <cellStyle name="Note 12 2 3 4 17 4" xfId="28277"/>
    <cellStyle name="Note 12 2 3 4 18" xfId="28278"/>
    <cellStyle name="Note 12 2 3 4 18 2" xfId="28279"/>
    <cellStyle name="Note 12 2 3 4 18 3" xfId="28280"/>
    <cellStyle name="Note 12 2 3 4 18 4" xfId="28281"/>
    <cellStyle name="Note 12 2 3 4 19" xfId="28282"/>
    <cellStyle name="Note 12 2 3 4 19 2" xfId="28283"/>
    <cellStyle name="Note 12 2 3 4 19 3" xfId="28284"/>
    <cellStyle name="Note 12 2 3 4 19 4" xfId="28285"/>
    <cellStyle name="Note 12 2 3 4 2" xfId="28286"/>
    <cellStyle name="Note 12 2 3 4 2 2" xfId="28287"/>
    <cellStyle name="Note 12 2 3 4 2 3" xfId="28288"/>
    <cellStyle name="Note 12 2 3 4 2 4" xfId="28289"/>
    <cellStyle name="Note 12 2 3 4 20" xfId="28290"/>
    <cellStyle name="Note 12 2 3 4 20 2" xfId="28291"/>
    <cellStyle name="Note 12 2 3 4 20 3" xfId="28292"/>
    <cellStyle name="Note 12 2 3 4 20 4" xfId="28293"/>
    <cellStyle name="Note 12 2 3 4 21" xfId="28294"/>
    <cellStyle name="Note 12 2 3 4 22" xfId="28295"/>
    <cellStyle name="Note 12 2 3 4 3" xfId="28296"/>
    <cellStyle name="Note 12 2 3 4 3 2" xfId="28297"/>
    <cellStyle name="Note 12 2 3 4 3 3" xfId="28298"/>
    <cellStyle name="Note 12 2 3 4 3 4" xfId="28299"/>
    <cellStyle name="Note 12 2 3 4 4" xfId="28300"/>
    <cellStyle name="Note 12 2 3 4 4 2" xfId="28301"/>
    <cellStyle name="Note 12 2 3 4 4 3" xfId="28302"/>
    <cellStyle name="Note 12 2 3 4 4 4" xfId="28303"/>
    <cellStyle name="Note 12 2 3 4 5" xfId="28304"/>
    <cellStyle name="Note 12 2 3 4 5 2" xfId="28305"/>
    <cellStyle name="Note 12 2 3 4 5 3" xfId="28306"/>
    <cellStyle name="Note 12 2 3 4 5 4" xfId="28307"/>
    <cellStyle name="Note 12 2 3 4 6" xfId="28308"/>
    <cellStyle name="Note 12 2 3 4 6 2" xfId="28309"/>
    <cellStyle name="Note 12 2 3 4 6 3" xfId="28310"/>
    <cellStyle name="Note 12 2 3 4 6 4" xfId="28311"/>
    <cellStyle name="Note 12 2 3 4 7" xfId="28312"/>
    <cellStyle name="Note 12 2 3 4 7 2" xfId="28313"/>
    <cellStyle name="Note 12 2 3 4 7 3" xfId="28314"/>
    <cellStyle name="Note 12 2 3 4 7 4" xfId="28315"/>
    <cellStyle name="Note 12 2 3 4 8" xfId="28316"/>
    <cellStyle name="Note 12 2 3 4 8 2" xfId="28317"/>
    <cellStyle name="Note 12 2 3 4 8 3" xfId="28318"/>
    <cellStyle name="Note 12 2 3 4 8 4" xfId="28319"/>
    <cellStyle name="Note 12 2 3 4 9" xfId="28320"/>
    <cellStyle name="Note 12 2 3 4 9 2" xfId="28321"/>
    <cellStyle name="Note 12 2 3 4 9 3" xfId="28322"/>
    <cellStyle name="Note 12 2 3 4 9 4" xfId="28323"/>
    <cellStyle name="Note 12 2 3 5" xfId="28324"/>
    <cellStyle name="Note 12 2 3 5 2" xfId="28325"/>
    <cellStyle name="Note 12 2 3 5 3" xfId="28326"/>
    <cellStyle name="Note 12 2 3 5 4" xfId="28327"/>
    <cellStyle name="Note 12 2 3 6" xfId="28328"/>
    <cellStyle name="Note 12 2 3 6 2" xfId="28329"/>
    <cellStyle name="Note 12 2 3 6 3" xfId="28330"/>
    <cellStyle name="Note 12 2 3 6 4" xfId="28331"/>
    <cellStyle name="Note 12 2 3 7" xfId="28332"/>
    <cellStyle name="Note 12 2 3 7 2" xfId="28333"/>
    <cellStyle name="Note 12 2 3 7 3" xfId="28334"/>
    <cellStyle name="Note 12 2 3 7 4" xfId="28335"/>
    <cellStyle name="Note 12 2 3 8" xfId="28336"/>
    <cellStyle name="Note 12 2 3 8 2" xfId="28337"/>
    <cellStyle name="Note 12 2 3 8 3" xfId="28338"/>
    <cellStyle name="Note 12 2 3 8 4" xfId="28339"/>
    <cellStyle name="Note 12 2 3 9" xfId="28340"/>
    <cellStyle name="Note 12 2 3 9 2" xfId="28341"/>
    <cellStyle name="Note 12 2 3 9 3" xfId="28342"/>
    <cellStyle name="Note 12 2 3 9 4" xfId="28343"/>
    <cellStyle name="Note 12 2 30" xfId="28344"/>
    <cellStyle name="Note 12 2 30 2" xfId="28345"/>
    <cellStyle name="Note 12 2 30 3" xfId="28346"/>
    <cellStyle name="Note 12 2 30 4" xfId="28347"/>
    <cellStyle name="Note 12 2 31" xfId="28348"/>
    <cellStyle name="Note 12 2 31 2" xfId="28349"/>
    <cellStyle name="Note 12 2 31 3" xfId="28350"/>
    <cellStyle name="Note 12 2 31 4" xfId="28351"/>
    <cellStyle name="Note 12 2 32" xfId="28352"/>
    <cellStyle name="Note 12 2 32 2" xfId="28353"/>
    <cellStyle name="Note 12 2 32 3" xfId="28354"/>
    <cellStyle name="Note 12 2 32 4" xfId="28355"/>
    <cellStyle name="Note 12 2 33" xfId="28356"/>
    <cellStyle name="Note 12 2 33 2" xfId="28357"/>
    <cellStyle name="Note 12 2 33 3" xfId="28358"/>
    <cellStyle name="Note 12 2 33 4" xfId="28359"/>
    <cellStyle name="Note 12 2 34" xfId="28360"/>
    <cellStyle name="Note 12 2 34 2" xfId="28361"/>
    <cellStyle name="Note 12 2 34 3" xfId="28362"/>
    <cellStyle name="Note 12 2 34 4" xfId="28363"/>
    <cellStyle name="Note 12 2 35" xfId="28364"/>
    <cellStyle name="Note 12 2 36" xfId="28365"/>
    <cellStyle name="Note 12 2 4" xfId="28366"/>
    <cellStyle name="Note 12 2 4 10" xfId="28367"/>
    <cellStyle name="Note 12 2 4 10 2" xfId="28368"/>
    <cellStyle name="Note 12 2 4 10 3" xfId="28369"/>
    <cellStyle name="Note 12 2 4 10 4" xfId="28370"/>
    <cellStyle name="Note 12 2 4 11" xfId="28371"/>
    <cellStyle name="Note 12 2 4 11 2" xfId="28372"/>
    <cellStyle name="Note 12 2 4 11 3" xfId="28373"/>
    <cellStyle name="Note 12 2 4 11 4" xfId="28374"/>
    <cellStyle name="Note 12 2 4 12" xfId="28375"/>
    <cellStyle name="Note 12 2 4 12 2" xfId="28376"/>
    <cellStyle name="Note 12 2 4 12 3" xfId="28377"/>
    <cellStyle name="Note 12 2 4 12 4" xfId="28378"/>
    <cellStyle name="Note 12 2 4 13" xfId="28379"/>
    <cellStyle name="Note 12 2 4 13 2" xfId="28380"/>
    <cellStyle name="Note 12 2 4 13 3" xfId="28381"/>
    <cellStyle name="Note 12 2 4 13 4" xfId="28382"/>
    <cellStyle name="Note 12 2 4 14" xfId="28383"/>
    <cellStyle name="Note 12 2 4 14 2" xfId="28384"/>
    <cellStyle name="Note 12 2 4 14 3" xfId="28385"/>
    <cellStyle name="Note 12 2 4 14 4" xfId="28386"/>
    <cellStyle name="Note 12 2 4 15" xfId="28387"/>
    <cellStyle name="Note 12 2 4 15 2" xfId="28388"/>
    <cellStyle name="Note 12 2 4 15 3" xfId="28389"/>
    <cellStyle name="Note 12 2 4 15 4" xfId="28390"/>
    <cellStyle name="Note 12 2 4 16" xfId="28391"/>
    <cellStyle name="Note 12 2 4 16 2" xfId="28392"/>
    <cellStyle name="Note 12 2 4 16 3" xfId="28393"/>
    <cellStyle name="Note 12 2 4 16 4" xfId="28394"/>
    <cellStyle name="Note 12 2 4 17" xfId="28395"/>
    <cellStyle name="Note 12 2 4 17 2" xfId="28396"/>
    <cellStyle name="Note 12 2 4 17 3" xfId="28397"/>
    <cellStyle name="Note 12 2 4 17 4" xfId="28398"/>
    <cellStyle name="Note 12 2 4 18" xfId="28399"/>
    <cellStyle name="Note 12 2 4 18 2" xfId="28400"/>
    <cellStyle name="Note 12 2 4 18 3" xfId="28401"/>
    <cellStyle name="Note 12 2 4 18 4" xfId="28402"/>
    <cellStyle name="Note 12 2 4 19" xfId="28403"/>
    <cellStyle name="Note 12 2 4 19 2" xfId="28404"/>
    <cellStyle name="Note 12 2 4 19 3" xfId="28405"/>
    <cellStyle name="Note 12 2 4 19 4" xfId="28406"/>
    <cellStyle name="Note 12 2 4 2" xfId="28407"/>
    <cellStyle name="Note 12 2 4 2 2" xfId="28408"/>
    <cellStyle name="Note 12 2 4 2 3" xfId="28409"/>
    <cellStyle name="Note 12 2 4 2 4" xfId="28410"/>
    <cellStyle name="Note 12 2 4 20" xfId="28411"/>
    <cellStyle name="Note 12 2 4 20 2" xfId="28412"/>
    <cellStyle name="Note 12 2 4 20 3" xfId="28413"/>
    <cellStyle name="Note 12 2 4 20 4" xfId="28414"/>
    <cellStyle name="Note 12 2 4 21" xfId="28415"/>
    <cellStyle name="Note 12 2 4 22" xfId="28416"/>
    <cellStyle name="Note 12 2 4 3" xfId="28417"/>
    <cellStyle name="Note 12 2 4 3 2" xfId="28418"/>
    <cellStyle name="Note 12 2 4 3 3" xfId="28419"/>
    <cellStyle name="Note 12 2 4 3 4" xfId="28420"/>
    <cellStyle name="Note 12 2 4 4" xfId="28421"/>
    <cellStyle name="Note 12 2 4 4 2" xfId="28422"/>
    <cellStyle name="Note 12 2 4 4 3" xfId="28423"/>
    <cellStyle name="Note 12 2 4 4 4" xfId="28424"/>
    <cellStyle name="Note 12 2 4 5" xfId="28425"/>
    <cellStyle name="Note 12 2 4 5 2" xfId="28426"/>
    <cellStyle name="Note 12 2 4 5 3" xfId="28427"/>
    <cellStyle name="Note 12 2 4 5 4" xfId="28428"/>
    <cellStyle name="Note 12 2 4 6" xfId="28429"/>
    <cellStyle name="Note 12 2 4 6 2" xfId="28430"/>
    <cellStyle name="Note 12 2 4 6 3" xfId="28431"/>
    <cellStyle name="Note 12 2 4 6 4" xfId="28432"/>
    <cellStyle name="Note 12 2 4 7" xfId="28433"/>
    <cellStyle name="Note 12 2 4 7 2" xfId="28434"/>
    <cellStyle name="Note 12 2 4 7 3" xfId="28435"/>
    <cellStyle name="Note 12 2 4 7 4" xfId="28436"/>
    <cellStyle name="Note 12 2 4 8" xfId="28437"/>
    <cellStyle name="Note 12 2 4 8 2" xfId="28438"/>
    <cellStyle name="Note 12 2 4 8 3" xfId="28439"/>
    <cellStyle name="Note 12 2 4 8 4" xfId="28440"/>
    <cellStyle name="Note 12 2 4 9" xfId="28441"/>
    <cellStyle name="Note 12 2 4 9 2" xfId="28442"/>
    <cellStyle name="Note 12 2 4 9 3" xfId="28443"/>
    <cellStyle name="Note 12 2 4 9 4" xfId="28444"/>
    <cellStyle name="Note 12 2 5" xfId="28445"/>
    <cellStyle name="Note 12 2 5 10" xfId="28446"/>
    <cellStyle name="Note 12 2 5 10 2" xfId="28447"/>
    <cellStyle name="Note 12 2 5 10 3" xfId="28448"/>
    <cellStyle name="Note 12 2 5 10 4" xfId="28449"/>
    <cellStyle name="Note 12 2 5 11" xfId="28450"/>
    <cellStyle name="Note 12 2 5 11 2" xfId="28451"/>
    <cellStyle name="Note 12 2 5 11 3" xfId="28452"/>
    <cellStyle name="Note 12 2 5 11 4" xfId="28453"/>
    <cellStyle name="Note 12 2 5 12" xfId="28454"/>
    <cellStyle name="Note 12 2 5 12 2" xfId="28455"/>
    <cellStyle name="Note 12 2 5 12 3" xfId="28456"/>
    <cellStyle name="Note 12 2 5 12 4" xfId="28457"/>
    <cellStyle name="Note 12 2 5 13" xfId="28458"/>
    <cellStyle name="Note 12 2 5 13 2" xfId="28459"/>
    <cellStyle name="Note 12 2 5 13 3" xfId="28460"/>
    <cellStyle name="Note 12 2 5 13 4" xfId="28461"/>
    <cellStyle name="Note 12 2 5 14" xfId="28462"/>
    <cellStyle name="Note 12 2 5 14 2" xfId="28463"/>
    <cellStyle name="Note 12 2 5 14 3" xfId="28464"/>
    <cellStyle name="Note 12 2 5 14 4" xfId="28465"/>
    <cellStyle name="Note 12 2 5 15" xfId="28466"/>
    <cellStyle name="Note 12 2 5 15 2" xfId="28467"/>
    <cellStyle name="Note 12 2 5 15 3" xfId="28468"/>
    <cellStyle name="Note 12 2 5 15 4" xfId="28469"/>
    <cellStyle name="Note 12 2 5 16" xfId="28470"/>
    <cellStyle name="Note 12 2 5 16 2" xfId="28471"/>
    <cellStyle name="Note 12 2 5 16 3" xfId="28472"/>
    <cellStyle name="Note 12 2 5 16 4" xfId="28473"/>
    <cellStyle name="Note 12 2 5 17" xfId="28474"/>
    <cellStyle name="Note 12 2 5 17 2" xfId="28475"/>
    <cellStyle name="Note 12 2 5 17 3" xfId="28476"/>
    <cellStyle name="Note 12 2 5 17 4" xfId="28477"/>
    <cellStyle name="Note 12 2 5 18" xfId="28478"/>
    <cellStyle name="Note 12 2 5 18 2" xfId="28479"/>
    <cellStyle name="Note 12 2 5 18 3" xfId="28480"/>
    <cellStyle name="Note 12 2 5 18 4" xfId="28481"/>
    <cellStyle name="Note 12 2 5 19" xfId="28482"/>
    <cellStyle name="Note 12 2 5 19 2" xfId="28483"/>
    <cellStyle name="Note 12 2 5 19 3" xfId="28484"/>
    <cellStyle name="Note 12 2 5 19 4" xfId="28485"/>
    <cellStyle name="Note 12 2 5 2" xfId="28486"/>
    <cellStyle name="Note 12 2 5 2 2" xfId="28487"/>
    <cellStyle name="Note 12 2 5 2 3" xfId="28488"/>
    <cellStyle name="Note 12 2 5 2 4" xfId="28489"/>
    <cellStyle name="Note 12 2 5 20" xfId="28490"/>
    <cellStyle name="Note 12 2 5 20 2" xfId="28491"/>
    <cellStyle name="Note 12 2 5 20 3" xfId="28492"/>
    <cellStyle name="Note 12 2 5 20 4" xfId="28493"/>
    <cellStyle name="Note 12 2 5 21" xfId="28494"/>
    <cellStyle name="Note 12 2 5 22" xfId="28495"/>
    <cellStyle name="Note 12 2 5 3" xfId="28496"/>
    <cellStyle name="Note 12 2 5 3 2" xfId="28497"/>
    <cellStyle name="Note 12 2 5 3 3" xfId="28498"/>
    <cellStyle name="Note 12 2 5 3 4" xfId="28499"/>
    <cellStyle name="Note 12 2 5 4" xfId="28500"/>
    <cellStyle name="Note 12 2 5 4 2" xfId="28501"/>
    <cellStyle name="Note 12 2 5 4 3" xfId="28502"/>
    <cellStyle name="Note 12 2 5 4 4" xfId="28503"/>
    <cellStyle name="Note 12 2 5 5" xfId="28504"/>
    <cellStyle name="Note 12 2 5 5 2" xfId="28505"/>
    <cellStyle name="Note 12 2 5 5 3" xfId="28506"/>
    <cellStyle name="Note 12 2 5 5 4" xfId="28507"/>
    <cellStyle name="Note 12 2 5 6" xfId="28508"/>
    <cellStyle name="Note 12 2 5 6 2" xfId="28509"/>
    <cellStyle name="Note 12 2 5 6 3" xfId="28510"/>
    <cellStyle name="Note 12 2 5 6 4" xfId="28511"/>
    <cellStyle name="Note 12 2 5 7" xfId="28512"/>
    <cellStyle name="Note 12 2 5 7 2" xfId="28513"/>
    <cellStyle name="Note 12 2 5 7 3" xfId="28514"/>
    <cellStyle name="Note 12 2 5 7 4" xfId="28515"/>
    <cellStyle name="Note 12 2 5 8" xfId="28516"/>
    <cellStyle name="Note 12 2 5 8 2" xfId="28517"/>
    <cellStyle name="Note 12 2 5 8 3" xfId="28518"/>
    <cellStyle name="Note 12 2 5 8 4" xfId="28519"/>
    <cellStyle name="Note 12 2 5 9" xfId="28520"/>
    <cellStyle name="Note 12 2 5 9 2" xfId="28521"/>
    <cellStyle name="Note 12 2 5 9 3" xfId="28522"/>
    <cellStyle name="Note 12 2 5 9 4" xfId="28523"/>
    <cellStyle name="Note 12 2 6" xfId="28524"/>
    <cellStyle name="Note 12 2 6 10" xfId="28525"/>
    <cellStyle name="Note 12 2 6 10 2" xfId="28526"/>
    <cellStyle name="Note 12 2 6 10 3" xfId="28527"/>
    <cellStyle name="Note 12 2 6 10 4" xfId="28528"/>
    <cellStyle name="Note 12 2 6 11" xfId="28529"/>
    <cellStyle name="Note 12 2 6 11 2" xfId="28530"/>
    <cellStyle name="Note 12 2 6 11 3" xfId="28531"/>
    <cellStyle name="Note 12 2 6 11 4" xfId="28532"/>
    <cellStyle name="Note 12 2 6 12" xfId="28533"/>
    <cellStyle name="Note 12 2 6 12 2" xfId="28534"/>
    <cellStyle name="Note 12 2 6 12 3" xfId="28535"/>
    <cellStyle name="Note 12 2 6 12 4" xfId="28536"/>
    <cellStyle name="Note 12 2 6 13" xfId="28537"/>
    <cellStyle name="Note 12 2 6 13 2" xfId="28538"/>
    <cellStyle name="Note 12 2 6 13 3" xfId="28539"/>
    <cellStyle name="Note 12 2 6 13 4" xfId="28540"/>
    <cellStyle name="Note 12 2 6 14" xfId="28541"/>
    <cellStyle name="Note 12 2 6 14 2" xfId="28542"/>
    <cellStyle name="Note 12 2 6 14 3" xfId="28543"/>
    <cellStyle name="Note 12 2 6 14 4" xfId="28544"/>
    <cellStyle name="Note 12 2 6 15" xfId="28545"/>
    <cellStyle name="Note 12 2 6 15 2" xfId="28546"/>
    <cellStyle name="Note 12 2 6 15 3" xfId="28547"/>
    <cellStyle name="Note 12 2 6 15 4" xfId="28548"/>
    <cellStyle name="Note 12 2 6 16" xfId="28549"/>
    <cellStyle name="Note 12 2 6 16 2" xfId="28550"/>
    <cellStyle name="Note 12 2 6 16 3" xfId="28551"/>
    <cellStyle name="Note 12 2 6 16 4" xfId="28552"/>
    <cellStyle name="Note 12 2 6 17" xfId="28553"/>
    <cellStyle name="Note 12 2 6 17 2" xfId="28554"/>
    <cellStyle name="Note 12 2 6 17 3" xfId="28555"/>
    <cellStyle name="Note 12 2 6 17 4" xfId="28556"/>
    <cellStyle name="Note 12 2 6 18" xfId="28557"/>
    <cellStyle name="Note 12 2 6 18 2" xfId="28558"/>
    <cellStyle name="Note 12 2 6 18 3" xfId="28559"/>
    <cellStyle name="Note 12 2 6 18 4" xfId="28560"/>
    <cellStyle name="Note 12 2 6 19" xfId="28561"/>
    <cellStyle name="Note 12 2 6 19 2" xfId="28562"/>
    <cellStyle name="Note 12 2 6 19 3" xfId="28563"/>
    <cellStyle name="Note 12 2 6 19 4" xfId="28564"/>
    <cellStyle name="Note 12 2 6 2" xfId="28565"/>
    <cellStyle name="Note 12 2 6 2 2" xfId="28566"/>
    <cellStyle name="Note 12 2 6 2 3" xfId="28567"/>
    <cellStyle name="Note 12 2 6 2 4" xfId="28568"/>
    <cellStyle name="Note 12 2 6 20" xfId="28569"/>
    <cellStyle name="Note 12 2 6 20 2" xfId="28570"/>
    <cellStyle name="Note 12 2 6 20 3" xfId="28571"/>
    <cellStyle name="Note 12 2 6 20 4" xfId="28572"/>
    <cellStyle name="Note 12 2 6 21" xfId="28573"/>
    <cellStyle name="Note 12 2 6 22" xfId="28574"/>
    <cellStyle name="Note 12 2 6 3" xfId="28575"/>
    <cellStyle name="Note 12 2 6 3 2" xfId="28576"/>
    <cellStyle name="Note 12 2 6 3 3" xfId="28577"/>
    <cellStyle name="Note 12 2 6 3 4" xfId="28578"/>
    <cellStyle name="Note 12 2 6 4" xfId="28579"/>
    <cellStyle name="Note 12 2 6 4 2" xfId="28580"/>
    <cellStyle name="Note 12 2 6 4 3" xfId="28581"/>
    <cellStyle name="Note 12 2 6 4 4" xfId="28582"/>
    <cellStyle name="Note 12 2 6 5" xfId="28583"/>
    <cellStyle name="Note 12 2 6 5 2" xfId="28584"/>
    <cellStyle name="Note 12 2 6 5 3" xfId="28585"/>
    <cellStyle name="Note 12 2 6 5 4" xfId="28586"/>
    <cellStyle name="Note 12 2 6 6" xfId="28587"/>
    <cellStyle name="Note 12 2 6 6 2" xfId="28588"/>
    <cellStyle name="Note 12 2 6 6 3" xfId="28589"/>
    <cellStyle name="Note 12 2 6 6 4" xfId="28590"/>
    <cellStyle name="Note 12 2 6 7" xfId="28591"/>
    <cellStyle name="Note 12 2 6 7 2" xfId="28592"/>
    <cellStyle name="Note 12 2 6 7 3" xfId="28593"/>
    <cellStyle name="Note 12 2 6 7 4" xfId="28594"/>
    <cellStyle name="Note 12 2 6 8" xfId="28595"/>
    <cellStyle name="Note 12 2 6 8 2" xfId="28596"/>
    <cellStyle name="Note 12 2 6 8 3" xfId="28597"/>
    <cellStyle name="Note 12 2 6 8 4" xfId="28598"/>
    <cellStyle name="Note 12 2 6 9" xfId="28599"/>
    <cellStyle name="Note 12 2 6 9 2" xfId="28600"/>
    <cellStyle name="Note 12 2 6 9 3" xfId="28601"/>
    <cellStyle name="Note 12 2 6 9 4" xfId="28602"/>
    <cellStyle name="Note 12 2 7" xfId="28603"/>
    <cellStyle name="Note 12 2 7 10" xfId="28604"/>
    <cellStyle name="Note 12 2 7 10 2" xfId="28605"/>
    <cellStyle name="Note 12 2 7 10 3" xfId="28606"/>
    <cellStyle name="Note 12 2 7 10 4" xfId="28607"/>
    <cellStyle name="Note 12 2 7 11" xfId="28608"/>
    <cellStyle name="Note 12 2 7 11 2" xfId="28609"/>
    <cellStyle name="Note 12 2 7 11 3" xfId="28610"/>
    <cellStyle name="Note 12 2 7 11 4" xfId="28611"/>
    <cellStyle name="Note 12 2 7 12" xfId="28612"/>
    <cellStyle name="Note 12 2 7 12 2" xfId="28613"/>
    <cellStyle name="Note 12 2 7 12 3" xfId="28614"/>
    <cellStyle name="Note 12 2 7 12 4" xfId="28615"/>
    <cellStyle name="Note 12 2 7 13" xfId="28616"/>
    <cellStyle name="Note 12 2 7 13 2" xfId="28617"/>
    <cellStyle name="Note 12 2 7 13 3" xfId="28618"/>
    <cellStyle name="Note 12 2 7 13 4" xfId="28619"/>
    <cellStyle name="Note 12 2 7 14" xfId="28620"/>
    <cellStyle name="Note 12 2 7 14 2" xfId="28621"/>
    <cellStyle name="Note 12 2 7 14 3" xfId="28622"/>
    <cellStyle name="Note 12 2 7 14 4" xfId="28623"/>
    <cellStyle name="Note 12 2 7 15" xfId="28624"/>
    <cellStyle name="Note 12 2 7 15 2" xfId="28625"/>
    <cellStyle name="Note 12 2 7 15 3" xfId="28626"/>
    <cellStyle name="Note 12 2 7 15 4" xfId="28627"/>
    <cellStyle name="Note 12 2 7 16" xfId="28628"/>
    <cellStyle name="Note 12 2 7 16 2" xfId="28629"/>
    <cellStyle name="Note 12 2 7 16 3" xfId="28630"/>
    <cellStyle name="Note 12 2 7 16 4" xfId="28631"/>
    <cellStyle name="Note 12 2 7 17" xfId="28632"/>
    <cellStyle name="Note 12 2 7 17 2" xfId="28633"/>
    <cellStyle name="Note 12 2 7 17 3" xfId="28634"/>
    <cellStyle name="Note 12 2 7 17 4" xfId="28635"/>
    <cellStyle name="Note 12 2 7 18" xfId="28636"/>
    <cellStyle name="Note 12 2 7 18 2" xfId="28637"/>
    <cellStyle name="Note 12 2 7 18 3" xfId="28638"/>
    <cellStyle name="Note 12 2 7 18 4" xfId="28639"/>
    <cellStyle name="Note 12 2 7 19" xfId="28640"/>
    <cellStyle name="Note 12 2 7 19 2" xfId="28641"/>
    <cellStyle name="Note 12 2 7 19 3" xfId="28642"/>
    <cellStyle name="Note 12 2 7 19 4" xfId="28643"/>
    <cellStyle name="Note 12 2 7 2" xfId="28644"/>
    <cellStyle name="Note 12 2 7 2 2" xfId="28645"/>
    <cellStyle name="Note 12 2 7 2 3" xfId="28646"/>
    <cellStyle name="Note 12 2 7 2 4" xfId="28647"/>
    <cellStyle name="Note 12 2 7 20" xfId="28648"/>
    <cellStyle name="Note 12 2 7 20 2" xfId="28649"/>
    <cellStyle name="Note 12 2 7 20 3" xfId="28650"/>
    <cellStyle name="Note 12 2 7 20 4" xfId="28651"/>
    <cellStyle name="Note 12 2 7 21" xfId="28652"/>
    <cellStyle name="Note 12 2 7 22" xfId="28653"/>
    <cellStyle name="Note 12 2 7 3" xfId="28654"/>
    <cellStyle name="Note 12 2 7 3 2" xfId="28655"/>
    <cellStyle name="Note 12 2 7 3 3" xfId="28656"/>
    <cellStyle name="Note 12 2 7 3 4" xfId="28657"/>
    <cellStyle name="Note 12 2 7 4" xfId="28658"/>
    <cellStyle name="Note 12 2 7 4 2" xfId="28659"/>
    <cellStyle name="Note 12 2 7 4 3" xfId="28660"/>
    <cellStyle name="Note 12 2 7 4 4" xfId="28661"/>
    <cellStyle name="Note 12 2 7 5" xfId="28662"/>
    <cellStyle name="Note 12 2 7 5 2" xfId="28663"/>
    <cellStyle name="Note 12 2 7 5 3" xfId="28664"/>
    <cellStyle name="Note 12 2 7 5 4" xfId="28665"/>
    <cellStyle name="Note 12 2 7 6" xfId="28666"/>
    <cellStyle name="Note 12 2 7 6 2" xfId="28667"/>
    <cellStyle name="Note 12 2 7 6 3" xfId="28668"/>
    <cellStyle name="Note 12 2 7 6 4" xfId="28669"/>
    <cellStyle name="Note 12 2 7 7" xfId="28670"/>
    <cellStyle name="Note 12 2 7 7 2" xfId="28671"/>
    <cellStyle name="Note 12 2 7 7 3" xfId="28672"/>
    <cellStyle name="Note 12 2 7 7 4" xfId="28673"/>
    <cellStyle name="Note 12 2 7 8" xfId="28674"/>
    <cellStyle name="Note 12 2 7 8 2" xfId="28675"/>
    <cellStyle name="Note 12 2 7 8 3" xfId="28676"/>
    <cellStyle name="Note 12 2 7 8 4" xfId="28677"/>
    <cellStyle name="Note 12 2 7 9" xfId="28678"/>
    <cellStyle name="Note 12 2 7 9 2" xfId="28679"/>
    <cellStyle name="Note 12 2 7 9 3" xfId="28680"/>
    <cellStyle name="Note 12 2 7 9 4" xfId="28681"/>
    <cellStyle name="Note 12 2 8" xfId="28682"/>
    <cellStyle name="Note 12 2 8 10" xfId="28683"/>
    <cellStyle name="Note 12 2 8 10 2" xfId="28684"/>
    <cellStyle name="Note 12 2 8 10 3" xfId="28685"/>
    <cellStyle name="Note 12 2 8 10 4" xfId="28686"/>
    <cellStyle name="Note 12 2 8 11" xfId="28687"/>
    <cellStyle name="Note 12 2 8 11 2" xfId="28688"/>
    <cellStyle name="Note 12 2 8 11 3" xfId="28689"/>
    <cellStyle name="Note 12 2 8 11 4" xfId="28690"/>
    <cellStyle name="Note 12 2 8 12" xfId="28691"/>
    <cellStyle name="Note 12 2 8 12 2" xfId="28692"/>
    <cellStyle name="Note 12 2 8 12 3" xfId="28693"/>
    <cellStyle name="Note 12 2 8 12 4" xfId="28694"/>
    <cellStyle name="Note 12 2 8 13" xfId="28695"/>
    <cellStyle name="Note 12 2 8 13 2" xfId="28696"/>
    <cellStyle name="Note 12 2 8 13 3" xfId="28697"/>
    <cellStyle name="Note 12 2 8 13 4" xfId="28698"/>
    <cellStyle name="Note 12 2 8 14" xfId="28699"/>
    <cellStyle name="Note 12 2 8 14 2" xfId="28700"/>
    <cellStyle name="Note 12 2 8 14 3" xfId="28701"/>
    <cellStyle name="Note 12 2 8 14 4" xfId="28702"/>
    <cellStyle name="Note 12 2 8 15" xfId="28703"/>
    <cellStyle name="Note 12 2 8 15 2" xfId="28704"/>
    <cellStyle name="Note 12 2 8 15 3" xfId="28705"/>
    <cellStyle name="Note 12 2 8 15 4" xfId="28706"/>
    <cellStyle name="Note 12 2 8 16" xfId="28707"/>
    <cellStyle name="Note 12 2 8 16 2" xfId="28708"/>
    <cellStyle name="Note 12 2 8 16 3" xfId="28709"/>
    <cellStyle name="Note 12 2 8 16 4" xfId="28710"/>
    <cellStyle name="Note 12 2 8 17" xfId="28711"/>
    <cellStyle name="Note 12 2 8 17 2" xfId="28712"/>
    <cellStyle name="Note 12 2 8 17 3" xfId="28713"/>
    <cellStyle name="Note 12 2 8 17 4" xfId="28714"/>
    <cellStyle name="Note 12 2 8 18" xfId="28715"/>
    <cellStyle name="Note 12 2 8 18 2" xfId="28716"/>
    <cellStyle name="Note 12 2 8 18 3" xfId="28717"/>
    <cellStyle name="Note 12 2 8 18 4" xfId="28718"/>
    <cellStyle name="Note 12 2 8 19" xfId="28719"/>
    <cellStyle name="Note 12 2 8 19 2" xfId="28720"/>
    <cellStyle name="Note 12 2 8 19 3" xfId="28721"/>
    <cellStyle name="Note 12 2 8 19 4" xfId="28722"/>
    <cellStyle name="Note 12 2 8 2" xfId="28723"/>
    <cellStyle name="Note 12 2 8 2 2" xfId="28724"/>
    <cellStyle name="Note 12 2 8 2 3" xfId="28725"/>
    <cellStyle name="Note 12 2 8 2 4" xfId="28726"/>
    <cellStyle name="Note 12 2 8 20" xfId="28727"/>
    <cellStyle name="Note 12 2 8 20 2" xfId="28728"/>
    <cellStyle name="Note 12 2 8 20 3" xfId="28729"/>
    <cellStyle name="Note 12 2 8 20 4" xfId="28730"/>
    <cellStyle name="Note 12 2 8 21" xfId="28731"/>
    <cellStyle name="Note 12 2 8 22" xfId="28732"/>
    <cellStyle name="Note 12 2 8 3" xfId="28733"/>
    <cellStyle name="Note 12 2 8 3 2" xfId="28734"/>
    <cellStyle name="Note 12 2 8 3 3" xfId="28735"/>
    <cellStyle name="Note 12 2 8 3 4" xfId="28736"/>
    <cellStyle name="Note 12 2 8 4" xfId="28737"/>
    <cellStyle name="Note 12 2 8 4 2" xfId="28738"/>
    <cellStyle name="Note 12 2 8 4 3" xfId="28739"/>
    <cellStyle name="Note 12 2 8 4 4" xfId="28740"/>
    <cellStyle name="Note 12 2 8 5" xfId="28741"/>
    <cellStyle name="Note 12 2 8 5 2" xfId="28742"/>
    <cellStyle name="Note 12 2 8 5 3" xfId="28743"/>
    <cellStyle name="Note 12 2 8 5 4" xfId="28744"/>
    <cellStyle name="Note 12 2 8 6" xfId="28745"/>
    <cellStyle name="Note 12 2 8 6 2" xfId="28746"/>
    <cellStyle name="Note 12 2 8 6 3" xfId="28747"/>
    <cellStyle name="Note 12 2 8 6 4" xfId="28748"/>
    <cellStyle name="Note 12 2 8 7" xfId="28749"/>
    <cellStyle name="Note 12 2 8 7 2" xfId="28750"/>
    <cellStyle name="Note 12 2 8 7 3" xfId="28751"/>
    <cellStyle name="Note 12 2 8 7 4" xfId="28752"/>
    <cellStyle name="Note 12 2 8 8" xfId="28753"/>
    <cellStyle name="Note 12 2 8 8 2" xfId="28754"/>
    <cellStyle name="Note 12 2 8 8 3" xfId="28755"/>
    <cellStyle name="Note 12 2 8 8 4" xfId="28756"/>
    <cellStyle name="Note 12 2 8 9" xfId="28757"/>
    <cellStyle name="Note 12 2 8 9 2" xfId="28758"/>
    <cellStyle name="Note 12 2 8 9 3" xfId="28759"/>
    <cellStyle name="Note 12 2 8 9 4" xfId="28760"/>
    <cellStyle name="Note 12 2 9" xfId="28761"/>
    <cellStyle name="Note 12 2 9 10" xfId="28762"/>
    <cellStyle name="Note 12 2 9 10 2" xfId="28763"/>
    <cellStyle name="Note 12 2 9 10 3" xfId="28764"/>
    <cellStyle name="Note 12 2 9 10 4" xfId="28765"/>
    <cellStyle name="Note 12 2 9 11" xfId="28766"/>
    <cellStyle name="Note 12 2 9 11 2" xfId="28767"/>
    <cellStyle name="Note 12 2 9 11 3" xfId="28768"/>
    <cellStyle name="Note 12 2 9 11 4" xfId="28769"/>
    <cellStyle name="Note 12 2 9 12" xfId="28770"/>
    <cellStyle name="Note 12 2 9 12 2" xfId="28771"/>
    <cellStyle name="Note 12 2 9 12 3" xfId="28772"/>
    <cellStyle name="Note 12 2 9 12 4" xfId="28773"/>
    <cellStyle name="Note 12 2 9 13" xfId="28774"/>
    <cellStyle name="Note 12 2 9 13 2" xfId="28775"/>
    <cellStyle name="Note 12 2 9 13 3" xfId="28776"/>
    <cellStyle name="Note 12 2 9 13 4" xfId="28777"/>
    <cellStyle name="Note 12 2 9 14" xfId="28778"/>
    <cellStyle name="Note 12 2 9 14 2" xfId="28779"/>
    <cellStyle name="Note 12 2 9 14 3" xfId="28780"/>
    <cellStyle name="Note 12 2 9 14 4" xfId="28781"/>
    <cellStyle name="Note 12 2 9 15" xfId="28782"/>
    <cellStyle name="Note 12 2 9 15 2" xfId="28783"/>
    <cellStyle name="Note 12 2 9 15 3" xfId="28784"/>
    <cellStyle name="Note 12 2 9 15 4" xfId="28785"/>
    <cellStyle name="Note 12 2 9 16" xfId="28786"/>
    <cellStyle name="Note 12 2 9 16 2" xfId="28787"/>
    <cellStyle name="Note 12 2 9 16 3" xfId="28788"/>
    <cellStyle name="Note 12 2 9 16 4" xfId="28789"/>
    <cellStyle name="Note 12 2 9 17" xfId="28790"/>
    <cellStyle name="Note 12 2 9 17 2" xfId="28791"/>
    <cellStyle name="Note 12 2 9 17 3" xfId="28792"/>
    <cellStyle name="Note 12 2 9 17 4" xfId="28793"/>
    <cellStyle name="Note 12 2 9 18" xfId="28794"/>
    <cellStyle name="Note 12 2 9 18 2" xfId="28795"/>
    <cellStyle name="Note 12 2 9 18 3" xfId="28796"/>
    <cellStyle name="Note 12 2 9 18 4" xfId="28797"/>
    <cellStyle name="Note 12 2 9 19" xfId="28798"/>
    <cellStyle name="Note 12 2 9 19 2" xfId="28799"/>
    <cellStyle name="Note 12 2 9 19 3" xfId="28800"/>
    <cellStyle name="Note 12 2 9 19 4" xfId="28801"/>
    <cellStyle name="Note 12 2 9 2" xfId="28802"/>
    <cellStyle name="Note 12 2 9 2 2" xfId="28803"/>
    <cellStyle name="Note 12 2 9 2 3" xfId="28804"/>
    <cellStyle name="Note 12 2 9 2 4" xfId="28805"/>
    <cellStyle name="Note 12 2 9 20" xfId="28806"/>
    <cellStyle name="Note 12 2 9 20 2" xfId="28807"/>
    <cellStyle name="Note 12 2 9 20 3" xfId="28808"/>
    <cellStyle name="Note 12 2 9 20 4" xfId="28809"/>
    <cellStyle name="Note 12 2 9 21" xfId="28810"/>
    <cellStyle name="Note 12 2 9 22" xfId="28811"/>
    <cellStyle name="Note 12 2 9 3" xfId="28812"/>
    <cellStyle name="Note 12 2 9 3 2" xfId="28813"/>
    <cellStyle name="Note 12 2 9 3 3" xfId="28814"/>
    <cellStyle name="Note 12 2 9 3 4" xfId="28815"/>
    <cellStyle name="Note 12 2 9 4" xfId="28816"/>
    <cellStyle name="Note 12 2 9 4 2" xfId="28817"/>
    <cellStyle name="Note 12 2 9 4 3" xfId="28818"/>
    <cellStyle name="Note 12 2 9 4 4" xfId="28819"/>
    <cellStyle name="Note 12 2 9 5" xfId="28820"/>
    <cellStyle name="Note 12 2 9 5 2" xfId="28821"/>
    <cellStyle name="Note 12 2 9 5 3" xfId="28822"/>
    <cellStyle name="Note 12 2 9 5 4" xfId="28823"/>
    <cellStyle name="Note 12 2 9 6" xfId="28824"/>
    <cellStyle name="Note 12 2 9 6 2" xfId="28825"/>
    <cellStyle name="Note 12 2 9 6 3" xfId="28826"/>
    <cellStyle name="Note 12 2 9 6 4" xfId="28827"/>
    <cellStyle name="Note 12 2 9 7" xfId="28828"/>
    <cellStyle name="Note 12 2 9 7 2" xfId="28829"/>
    <cellStyle name="Note 12 2 9 7 3" xfId="28830"/>
    <cellStyle name="Note 12 2 9 7 4" xfId="28831"/>
    <cellStyle name="Note 12 2 9 8" xfId="28832"/>
    <cellStyle name="Note 12 2 9 8 2" xfId="28833"/>
    <cellStyle name="Note 12 2 9 8 3" xfId="28834"/>
    <cellStyle name="Note 12 2 9 8 4" xfId="28835"/>
    <cellStyle name="Note 12 2 9 9" xfId="28836"/>
    <cellStyle name="Note 12 2 9 9 2" xfId="28837"/>
    <cellStyle name="Note 12 2 9 9 3" xfId="28838"/>
    <cellStyle name="Note 12 2 9 9 4" xfId="28839"/>
    <cellStyle name="Note 12 20" xfId="28840"/>
    <cellStyle name="Note 12 20 10" xfId="28841"/>
    <cellStyle name="Note 12 20 10 2" xfId="28842"/>
    <cellStyle name="Note 12 20 10 3" xfId="28843"/>
    <cellStyle name="Note 12 20 10 4" xfId="28844"/>
    <cellStyle name="Note 12 20 11" xfId="28845"/>
    <cellStyle name="Note 12 20 11 2" xfId="28846"/>
    <cellStyle name="Note 12 20 11 3" xfId="28847"/>
    <cellStyle name="Note 12 20 11 4" xfId="28848"/>
    <cellStyle name="Note 12 20 12" xfId="28849"/>
    <cellStyle name="Note 12 20 12 2" xfId="28850"/>
    <cellStyle name="Note 12 20 12 3" xfId="28851"/>
    <cellStyle name="Note 12 20 12 4" xfId="28852"/>
    <cellStyle name="Note 12 20 13" xfId="28853"/>
    <cellStyle name="Note 12 20 13 2" xfId="28854"/>
    <cellStyle name="Note 12 20 13 3" xfId="28855"/>
    <cellStyle name="Note 12 20 13 4" xfId="28856"/>
    <cellStyle name="Note 12 20 14" xfId="28857"/>
    <cellStyle name="Note 12 20 14 2" xfId="28858"/>
    <cellStyle name="Note 12 20 14 3" xfId="28859"/>
    <cellStyle name="Note 12 20 14 4" xfId="28860"/>
    <cellStyle name="Note 12 20 15" xfId="28861"/>
    <cellStyle name="Note 12 20 15 2" xfId="28862"/>
    <cellStyle name="Note 12 20 15 3" xfId="28863"/>
    <cellStyle name="Note 12 20 15 4" xfId="28864"/>
    <cellStyle name="Note 12 20 16" xfId="28865"/>
    <cellStyle name="Note 12 20 16 2" xfId="28866"/>
    <cellStyle name="Note 12 20 16 3" xfId="28867"/>
    <cellStyle name="Note 12 20 16 4" xfId="28868"/>
    <cellStyle name="Note 12 20 17" xfId="28869"/>
    <cellStyle name="Note 12 20 17 2" xfId="28870"/>
    <cellStyle name="Note 12 20 17 3" xfId="28871"/>
    <cellStyle name="Note 12 20 17 4" xfId="28872"/>
    <cellStyle name="Note 12 20 18" xfId="28873"/>
    <cellStyle name="Note 12 20 18 2" xfId="28874"/>
    <cellStyle name="Note 12 20 18 3" xfId="28875"/>
    <cellStyle name="Note 12 20 18 4" xfId="28876"/>
    <cellStyle name="Note 12 20 19" xfId="28877"/>
    <cellStyle name="Note 12 20 19 2" xfId="28878"/>
    <cellStyle name="Note 12 20 19 3" xfId="28879"/>
    <cellStyle name="Note 12 20 19 4" xfId="28880"/>
    <cellStyle name="Note 12 20 2" xfId="28881"/>
    <cellStyle name="Note 12 20 2 2" xfId="28882"/>
    <cellStyle name="Note 12 20 2 3" xfId="28883"/>
    <cellStyle name="Note 12 20 2 4" xfId="28884"/>
    <cellStyle name="Note 12 20 20" xfId="28885"/>
    <cellStyle name="Note 12 20 20 2" xfId="28886"/>
    <cellStyle name="Note 12 20 20 3" xfId="28887"/>
    <cellStyle name="Note 12 20 20 4" xfId="28888"/>
    <cellStyle name="Note 12 20 21" xfId="28889"/>
    <cellStyle name="Note 12 20 22" xfId="28890"/>
    <cellStyle name="Note 12 20 3" xfId="28891"/>
    <cellStyle name="Note 12 20 3 2" xfId="28892"/>
    <cellStyle name="Note 12 20 3 3" xfId="28893"/>
    <cellStyle name="Note 12 20 3 4" xfId="28894"/>
    <cellStyle name="Note 12 20 4" xfId="28895"/>
    <cellStyle name="Note 12 20 4 2" xfId="28896"/>
    <cellStyle name="Note 12 20 4 3" xfId="28897"/>
    <cellStyle name="Note 12 20 4 4" xfId="28898"/>
    <cellStyle name="Note 12 20 5" xfId="28899"/>
    <cellStyle name="Note 12 20 5 2" xfId="28900"/>
    <cellStyle name="Note 12 20 5 3" xfId="28901"/>
    <cellStyle name="Note 12 20 5 4" xfId="28902"/>
    <cellStyle name="Note 12 20 6" xfId="28903"/>
    <cellStyle name="Note 12 20 6 2" xfId="28904"/>
    <cellStyle name="Note 12 20 6 3" xfId="28905"/>
    <cellStyle name="Note 12 20 6 4" xfId="28906"/>
    <cellStyle name="Note 12 20 7" xfId="28907"/>
    <cellStyle name="Note 12 20 7 2" xfId="28908"/>
    <cellStyle name="Note 12 20 7 3" xfId="28909"/>
    <cellStyle name="Note 12 20 7 4" xfId="28910"/>
    <cellStyle name="Note 12 20 8" xfId="28911"/>
    <cellStyle name="Note 12 20 8 2" xfId="28912"/>
    <cellStyle name="Note 12 20 8 3" xfId="28913"/>
    <cellStyle name="Note 12 20 8 4" xfId="28914"/>
    <cellStyle name="Note 12 20 9" xfId="28915"/>
    <cellStyle name="Note 12 20 9 2" xfId="28916"/>
    <cellStyle name="Note 12 20 9 3" xfId="28917"/>
    <cellStyle name="Note 12 20 9 4" xfId="28918"/>
    <cellStyle name="Note 12 21" xfId="28919"/>
    <cellStyle name="Note 12 21 10" xfId="28920"/>
    <cellStyle name="Note 12 21 10 2" xfId="28921"/>
    <cellStyle name="Note 12 21 10 3" xfId="28922"/>
    <cellStyle name="Note 12 21 10 4" xfId="28923"/>
    <cellStyle name="Note 12 21 11" xfId="28924"/>
    <cellStyle name="Note 12 21 11 2" xfId="28925"/>
    <cellStyle name="Note 12 21 11 3" xfId="28926"/>
    <cellStyle name="Note 12 21 11 4" xfId="28927"/>
    <cellStyle name="Note 12 21 12" xfId="28928"/>
    <cellStyle name="Note 12 21 12 2" xfId="28929"/>
    <cellStyle name="Note 12 21 12 3" xfId="28930"/>
    <cellStyle name="Note 12 21 12 4" xfId="28931"/>
    <cellStyle name="Note 12 21 13" xfId="28932"/>
    <cellStyle name="Note 12 21 13 2" xfId="28933"/>
    <cellStyle name="Note 12 21 13 3" xfId="28934"/>
    <cellStyle name="Note 12 21 13 4" xfId="28935"/>
    <cellStyle name="Note 12 21 14" xfId="28936"/>
    <cellStyle name="Note 12 21 14 2" xfId="28937"/>
    <cellStyle name="Note 12 21 14 3" xfId="28938"/>
    <cellStyle name="Note 12 21 14 4" xfId="28939"/>
    <cellStyle name="Note 12 21 15" xfId="28940"/>
    <cellStyle name="Note 12 21 15 2" xfId="28941"/>
    <cellStyle name="Note 12 21 15 3" xfId="28942"/>
    <cellStyle name="Note 12 21 15 4" xfId="28943"/>
    <cellStyle name="Note 12 21 16" xfId="28944"/>
    <cellStyle name="Note 12 21 16 2" xfId="28945"/>
    <cellStyle name="Note 12 21 16 3" xfId="28946"/>
    <cellStyle name="Note 12 21 16 4" xfId="28947"/>
    <cellStyle name="Note 12 21 17" xfId="28948"/>
    <cellStyle name="Note 12 21 17 2" xfId="28949"/>
    <cellStyle name="Note 12 21 17 3" xfId="28950"/>
    <cellStyle name="Note 12 21 17 4" xfId="28951"/>
    <cellStyle name="Note 12 21 18" xfId="28952"/>
    <cellStyle name="Note 12 21 18 2" xfId="28953"/>
    <cellStyle name="Note 12 21 18 3" xfId="28954"/>
    <cellStyle name="Note 12 21 18 4" xfId="28955"/>
    <cellStyle name="Note 12 21 19" xfId="28956"/>
    <cellStyle name="Note 12 21 19 2" xfId="28957"/>
    <cellStyle name="Note 12 21 19 3" xfId="28958"/>
    <cellStyle name="Note 12 21 19 4" xfId="28959"/>
    <cellStyle name="Note 12 21 2" xfId="28960"/>
    <cellStyle name="Note 12 21 2 2" xfId="28961"/>
    <cellStyle name="Note 12 21 2 3" xfId="28962"/>
    <cellStyle name="Note 12 21 2 4" xfId="28963"/>
    <cellStyle name="Note 12 21 20" xfId="28964"/>
    <cellStyle name="Note 12 21 20 2" xfId="28965"/>
    <cellStyle name="Note 12 21 20 3" xfId="28966"/>
    <cellStyle name="Note 12 21 20 4" xfId="28967"/>
    <cellStyle name="Note 12 21 21" xfId="28968"/>
    <cellStyle name="Note 12 21 22" xfId="28969"/>
    <cellStyle name="Note 12 21 3" xfId="28970"/>
    <cellStyle name="Note 12 21 3 2" xfId="28971"/>
    <cellStyle name="Note 12 21 3 3" xfId="28972"/>
    <cellStyle name="Note 12 21 3 4" xfId="28973"/>
    <cellStyle name="Note 12 21 4" xfId="28974"/>
    <cellStyle name="Note 12 21 4 2" xfId="28975"/>
    <cellStyle name="Note 12 21 4 3" xfId="28976"/>
    <cellStyle name="Note 12 21 4 4" xfId="28977"/>
    <cellStyle name="Note 12 21 5" xfId="28978"/>
    <cellStyle name="Note 12 21 5 2" xfId="28979"/>
    <cellStyle name="Note 12 21 5 3" xfId="28980"/>
    <cellStyle name="Note 12 21 5 4" xfId="28981"/>
    <cellStyle name="Note 12 21 6" xfId="28982"/>
    <cellStyle name="Note 12 21 6 2" xfId="28983"/>
    <cellStyle name="Note 12 21 6 3" xfId="28984"/>
    <cellStyle name="Note 12 21 6 4" xfId="28985"/>
    <cellStyle name="Note 12 21 7" xfId="28986"/>
    <cellStyle name="Note 12 21 7 2" xfId="28987"/>
    <cellStyle name="Note 12 21 7 3" xfId="28988"/>
    <cellStyle name="Note 12 21 7 4" xfId="28989"/>
    <cellStyle name="Note 12 21 8" xfId="28990"/>
    <cellStyle name="Note 12 21 8 2" xfId="28991"/>
    <cellStyle name="Note 12 21 8 3" xfId="28992"/>
    <cellStyle name="Note 12 21 8 4" xfId="28993"/>
    <cellStyle name="Note 12 21 9" xfId="28994"/>
    <cellStyle name="Note 12 21 9 2" xfId="28995"/>
    <cellStyle name="Note 12 21 9 3" xfId="28996"/>
    <cellStyle name="Note 12 21 9 4" xfId="28997"/>
    <cellStyle name="Note 12 22" xfId="28998"/>
    <cellStyle name="Note 12 22 10" xfId="28999"/>
    <cellStyle name="Note 12 22 10 2" xfId="29000"/>
    <cellStyle name="Note 12 22 10 3" xfId="29001"/>
    <cellStyle name="Note 12 22 10 4" xfId="29002"/>
    <cellStyle name="Note 12 22 11" xfId="29003"/>
    <cellStyle name="Note 12 22 11 2" xfId="29004"/>
    <cellStyle name="Note 12 22 11 3" xfId="29005"/>
    <cellStyle name="Note 12 22 11 4" xfId="29006"/>
    <cellStyle name="Note 12 22 12" xfId="29007"/>
    <cellStyle name="Note 12 22 12 2" xfId="29008"/>
    <cellStyle name="Note 12 22 12 3" xfId="29009"/>
    <cellStyle name="Note 12 22 12 4" xfId="29010"/>
    <cellStyle name="Note 12 22 13" xfId="29011"/>
    <cellStyle name="Note 12 22 13 2" xfId="29012"/>
    <cellStyle name="Note 12 22 13 3" xfId="29013"/>
    <cellStyle name="Note 12 22 13 4" xfId="29014"/>
    <cellStyle name="Note 12 22 14" xfId="29015"/>
    <cellStyle name="Note 12 22 14 2" xfId="29016"/>
    <cellStyle name="Note 12 22 14 3" xfId="29017"/>
    <cellStyle name="Note 12 22 14 4" xfId="29018"/>
    <cellStyle name="Note 12 22 15" xfId="29019"/>
    <cellStyle name="Note 12 22 15 2" xfId="29020"/>
    <cellStyle name="Note 12 22 15 3" xfId="29021"/>
    <cellStyle name="Note 12 22 15 4" xfId="29022"/>
    <cellStyle name="Note 12 22 16" xfId="29023"/>
    <cellStyle name="Note 12 22 16 2" xfId="29024"/>
    <cellStyle name="Note 12 22 16 3" xfId="29025"/>
    <cellStyle name="Note 12 22 16 4" xfId="29026"/>
    <cellStyle name="Note 12 22 17" xfId="29027"/>
    <cellStyle name="Note 12 22 17 2" xfId="29028"/>
    <cellStyle name="Note 12 22 17 3" xfId="29029"/>
    <cellStyle name="Note 12 22 17 4" xfId="29030"/>
    <cellStyle name="Note 12 22 18" xfId="29031"/>
    <cellStyle name="Note 12 22 18 2" xfId="29032"/>
    <cellStyle name="Note 12 22 18 3" xfId="29033"/>
    <cellStyle name="Note 12 22 18 4" xfId="29034"/>
    <cellStyle name="Note 12 22 19" xfId="29035"/>
    <cellStyle name="Note 12 22 19 2" xfId="29036"/>
    <cellStyle name="Note 12 22 19 3" xfId="29037"/>
    <cellStyle name="Note 12 22 19 4" xfId="29038"/>
    <cellStyle name="Note 12 22 2" xfId="29039"/>
    <cellStyle name="Note 12 22 2 2" xfId="29040"/>
    <cellStyle name="Note 12 22 2 3" xfId="29041"/>
    <cellStyle name="Note 12 22 2 4" xfId="29042"/>
    <cellStyle name="Note 12 22 20" xfId="29043"/>
    <cellStyle name="Note 12 22 20 2" xfId="29044"/>
    <cellStyle name="Note 12 22 20 3" xfId="29045"/>
    <cellStyle name="Note 12 22 20 4" xfId="29046"/>
    <cellStyle name="Note 12 22 21" xfId="29047"/>
    <cellStyle name="Note 12 22 22" xfId="29048"/>
    <cellStyle name="Note 12 22 3" xfId="29049"/>
    <cellStyle name="Note 12 22 3 2" xfId="29050"/>
    <cellStyle name="Note 12 22 3 3" xfId="29051"/>
    <cellStyle name="Note 12 22 3 4" xfId="29052"/>
    <cellStyle name="Note 12 22 4" xfId="29053"/>
    <cellStyle name="Note 12 22 4 2" xfId="29054"/>
    <cellStyle name="Note 12 22 4 3" xfId="29055"/>
    <cellStyle name="Note 12 22 4 4" xfId="29056"/>
    <cellStyle name="Note 12 22 5" xfId="29057"/>
    <cellStyle name="Note 12 22 5 2" xfId="29058"/>
    <cellStyle name="Note 12 22 5 3" xfId="29059"/>
    <cellStyle name="Note 12 22 5 4" xfId="29060"/>
    <cellStyle name="Note 12 22 6" xfId="29061"/>
    <cellStyle name="Note 12 22 6 2" xfId="29062"/>
    <cellStyle name="Note 12 22 6 3" xfId="29063"/>
    <cellStyle name="Note 12 22 6 4" xfId="29064"/>
    <cellStyle name="Note 12 22 7" xfId="29065"/>
    <cellStyle name="Note 12 22 7 2" xfId="29066"/>
    <cellStyle name="Note 12 22 7 3" xfId="29067"/>
    <cellStyle name="Note 12 22 7 4" xfId="29068"/>
    <cellStyle name="Note 12 22 8" xfId="29069"/>
    <cellStyle name="Note 12 22 8 2" xfId="29070"/>
    <cellStyle name="Note 12 22 8 3" xfId="29071"/>
    <cellStyle name="Note 12 22 8 4" xfId="29072"/>
    <cellStyle name="Note 12 22 9" xfId="29073"/>
    <cellStyle name="Note 12 22 9 2" xfId="29074"/>
    <cellStyle name="Note 12 22 9 3" xfId="29075"/>
    <cellStyle name="Note 12 22 9 4" xfId="29076"/>
    <cellStyle name="Note 12 23" xfId="29077"/>
    <cellStyle name="Note 12 23 10" xfId="29078"/>
    <cellStyle name="Note 12 23 10 2" xfId="29079"/>
    <cellStyle name="Note 12 23 10 3" xfId="29080"/>
    <cellStyle name="Note 12 23 10 4" xfId="29081"/>
    <cellStyle name="Note 12 23 11" xfId="29082"/>
    <cellStyle name="Note 12 23 11 2" xfId="29083"/>
    <cellStyle name="Note 12 23 11 3" xfId="29084"/>
    <cellStyle name="Note 12 23 11 4" xfId="29085"/>
    <cellStyle name="Note 12 23 12" xfId="29086"/>
    <cellStyle name="Note 12 23 12 2" xfId="29087"/>
    <cellStyle name="Note 12 23 12 3" xfId="29088"/>
    <cellStyle name="Note 12 23 12 4" xfId="29089"/>
    <cellStyle name="Note 12 23 13" xfId="29090"/>
    <cellStyle name="Note 12 23 13 2" xfId="29091"/>
    <cellStyle name="Note 12 23 13 3" xfId="29092"/>
    <cellStyle name="Note 12 23 13 4" xfId="29093"/>
    <cellStyle name="Note 12 23 14" xfId="29094"/>
    <cellStyle name="Note 12 23 14 2" xfId="29095"/>
    <cellStyle name="Note 12 23 14 3" xfId="29096"/>
    <cellStyle name="Note 12 23 14 4" xfId="29097"/>
    <cellStyle name="Note 12 23 15" xfId="29098"/>
    <cellStyle name="Note 12 23 15 2" xfId="29099"/>
    <cellStyle name="Note 12 23 15 3" xfId="29100"/>
    <cellStyle name="Note 12 23 15 4" xfId="29101"/>
    <cellStyle name="Note 12 23 16" xfId="29102"/>
    <cellStyle name="Note 12 23 16 2" xfId="29103"/>
    <cellStyle name="Note 12 23 16 3" xfId="29104"/>
    <cellStyle name="Note 12 23 16 4" xfId="29105"/>
    <cellStyle name="Note 12 23 17" xfId="29106"/>
    <cellStyle name="Note 12 23 17 2" xfId="29107"/>
    <cellStyle name="Note 12 23 17 3" xfId="29108"/>
    <cellStyle name="Note 12 23 17 4" xfId="29109"/>
    <cellStyle name="Note 12 23 18" xfId="29110"/>
    <cellStyle name="Note 12 23 18 2" xfId="29111"/>
    <cellStyle name="Note 12 23 18 3" xfId="29112"/>
    <cellStyle name="Note 12 23 18 4" xfId="29113"/>
    <cellStyle name="Note 12 23 19" xfId="29114"/>
    <cellStyle name="Note 12 23 19 2" xfId="29115"/>
    <cellStyle name="Note 12 23 19 3" xfId="29116"/>
    <cellStyle name="Note 12 23 19 4" xfId="29117"/>
    <cellStyle name="Note 12 23 2" xfId="29118"/>
    <cellStyle name="Note 12 23 2 2" xfId="29119"/>
    <cellStyle name="Note 12 23 2 3" xfId="29120"/>
    <cellStyle name="Note 12 23 2 4" xfId="29121"/>
    <cellStyle name="Note 12 23 20" xfId="29122"/>
    <cellStyle name="Note 12 23 20 2" xfId="29123"/>
    <cellStyle name="Note 12 23 20 3" xfId="29124"/>
    <cellStyle name="Note 12 23 20 4" xfId="29125"/>
    <cellStyle name="Note 12 23 21" xfId="29126"/>
    <cellStyle name="Note 12 23 22" xfId="29127"/>
    <cellStyle name="Note 12 23 3" xfId="29128"/>
    <cellStyle name="Note 12 23 3 2" xfId="29129"/>
    <cellStyle name="Note 12 23 3 3" xfId="29130"/>
    <cellStyle name="Note 12 23 3 4" xfId="29131"/>
    <cellStyle name="Note 12 23 4" xfId="29132"/>
    <cellStyle name="Note 12 23 4 2" xfId="29133"/>
    <cellStyle name="Note 12 23 4 3" xfId="29134"/>
    <cellStyle name="Note 12 23 4 4" xfId="29135"/>
    <cellStyle name="Note 12 23 5" xfId="29136"/>
    <cellStyle name="Note 12 23 5 2" xfId="29137"/>
    <cellStyle name="Note 12 23 5 3" xfId="29138"/>
    <cellStyle name="Note 12 23 5 4" xfId="29139"/>
    <cellStyle name="Note 12 23 6" xfId="29140"/>
    <cellStyle name="Note 12 23 6 2" xfId="29141"/>
    <cellStyle name="Note 12 23 6 3" xfId="29142"/>
    <cellStyle name="Note 12 23 6 4" xfId="29143"/>
    <cellStyle name="Note 12 23 7" xfId="29144"/>
    <cellStyle name="Note 12 23 7 2" xfId="29145"/>
    <cellStyle name="Note 12 23 7 3" xfId="29146"/>
    <cellStyle name="Note 12 23 7 4" xfId="29147"/>
    <cellStyle name="Note 12 23 8" xfId="29148"/>
    <cellStyle name="Note 12 23 8 2" xfId="29149"/>
    <cellStyle name="Note 12 23 8 3" xfId="29150"/>
    <cellStyle name="Note 12 23 8 4" xfId="29151"/>
    <cellStyle name="Note 12 23 9" xfId="29152"/>
    <cellStyle name="Note 12 23 9 2" xfId="29153"/>
    <cellStyle name="Note 12 23 9 3" xfId="29154"/>
    <cellStyle name="Note 12 23 9 4" xfId="29155"/>
    <cellStyle name="Note 12 24" xfId="29156"/>
    <cellStyle name="Note 12 24 10" xfId="29157"/>
    <cellStyle name="Note 12 24 10 2" xfId="29158"/>
    <cellStyle name="Note 12 24 10 3" xfId="29159"/>
    <cellStyle name="Note 12 24 10 4" xfId="29160"/>
    <cellStyle name="Note 12 24 11" xfId="29161"/>
    <cellStyle name="Note 12 24 11 2" xfId="29162"/>
    <cellStyle name="Note 12 24 11 3" xfId="29163"/>
    <cellStyle name="Note 12 24 11 4" xfId="29164"/>
    <cellStyle name="Note 12 24 12" xfId="29165"/>
    <cellStyle name="Note 12 24 12 2" xfId="29166"/>
    <cellStyle name="Note 12 24 12 3" xfId="29167"/>
    <cellStyle name="Note 12 24 12 4" xfId="29168"/>
    <cellStyle name="Note 12 24 13" xfId="29169"/>
    <cellStyle name="Note 12 24 13 2" xfId="29170"/>
    <cellStyle name="Note 12 24 13 3" xfId="29171"/>
    <cellStyle name="Note 12 24 13 4" xfId="29172"/>
    <cellStyle name="Note 12 24 14" xfId="29173"/>
    <cellStyle name="Note 12 24 14 2" xfId="29174"/>
    <cellStyle name="Note 12 24 14 3" xfId="29175"/>
    <cellStyle name="Note 12 24 14 4" xfId="29176"/>
    <cellStyle name="Note 12 24 15" xfId="29177"/>
    <cellStyle name="Note 12 24 15 2" xfId="29178"/>
    <cellStyle name="Note 12 24 15 3" xfId="29179"/>
    <cellStyle name="Note 12 24 15 4" xfId="29180"/>
    <cellStyle name="Note 12 24 16" xfId="29181"/>
    <cellStyle name="Note 12 24 16 2" xfId="29182"/>
    <cellStyle name="Note 12 24 16 3" xfId="29183"/>
    <cellStyle name="Note 12 24 16 4" xfId="29184"/>
    <cellStyle name="Note 12 24 17" xfId="29185"/>
    <cellStyle name="Note 12 24 17 2" xfId="29186"/>
    <cellStyle name="Note 12 24 17 3" xfId="29187"/>
    <cellStyle name="Note 12 24 17 4" xfId="29188"/>
    <cellStyle name="Note 12 24 18" xfId="29189"/>
    <cellStyle name="Note 12 24 18 2" xfId="29190"/>
    <cellStyle name="Note 12 24 18 3" xfId="29191"/>
    <cellStyle name="Note 12 24 18 4" xfId="29192"/>
    <cellStyle name="Note 12 24 19" xfId="29193"/>
    <cellStyle name="Note 12 24 19 2" xfId="29194"/>
    <cellStyle name="Note 12 24 19 3" xfId="29195"/>
    <cellStyle name="Note 12 24 19 4" xfId="29196"/>
    <cellStyle name="Note 12 24 2" xfId="29197"/>
    <cellStyle name="Note 12 24 2 2" xfId="29198"/>
    <cellStyle name="Note 12 24 2 3" xfId="29199"/>
    <cellStyle name="Note 12 24 2 4" xfId="29200"/>
    <cellStyle name="Note 12 24 20" xfId="29201"/>
    <cellStyle name="Note 12 24 20 2" xfId="29202"/>
    <cellStyle name="Note 12 24 20 3" xfId="29203"/>
    <cellStyle name="Note 12 24 20 4" xfId="29204"/>
    <cellStyle name="Note 12 24 21" xfId="29205"/>
    <cellStyle name="Note 12 24 22" xfId="29206"/>
    <cellStyle name="Note 12 24 3" xfId="29207"/>
    <cellStyle name="Note 12 24 3 2" xfId="29208"/>
    <cellStyle name="Note 12 24 3 3" xfId="29209"/>
    <cellStyle name="Note 12 24 3 4" xfId="29210"/>
    <cellStyle name="Note 12 24 4" xfId="29211"/>
    <cellStyle name="Note 12 24 4 2" xfId="29212"/>
    <cellStyle name="Note 12 24 4 3" xfId="29213"/>
    <cellStyle name="Note 12 24 4 4" xfId="29214"/>
    <cellStyle name="Note 12 24 5" xfId="29215"/>
    <cellStyle name="Note 12 24 5 2" xfId="29216"/>
    <cellStyle name="Note 12 24 5 3" xfId="29217"/>
    <cellStyle name="Note 12 24 5 4" xfId="29218"/>
    <cellStyle name="Note 12 24 6" xfId="29219"/>
    <cellStyle name="Note 12 24 6 2" xfId="29220"/>
    <cellStyle name="Note 12 24 6 3" xfId="29221"/>
    <cellStyle name="Note 12 24 6 4" xfId="29222"/>
    <cellStyle name="Note 12 24 7" xfId="29223"/>
    <cellStyle name="Note 12 24 7 2" xfId="29224"/>
    <cellStyle name="Note 12 24 7 3" xfId="29225"/>
    <cellStyle name="Note 12 24 7 4" xfId="29226"/>
    <cellStyle name="Note 12 24 8" xfId="29227"/>
    <cellStyle name="Note 12 24 8 2" xfId="29228"/>
    <cellStyle name="Note 12 24 8 3" xfId="29229"/>
    <cellStyle name="Note 12 24 8 4" xfId="29230"/>
    <cellStyle name="Note 12 24 9" xfId="29231"/>
    <cellStyle name="Note 12 24 9 2" xfId="29232"/>
    <cellStyle name="Note 12 24 9 3" xfId="29233"/>
    <cellStyle name="Note 12 24 9 4" xfId="29234"/>
    <cellStyle name="Note 12 25" xfId="29235"/>
    <cellStyle name="Note 12 25 10" xfId="29236"/>
    <cellStyle name="Note 12 25 10 2" xfId="29237"/>
    <cellStyle name="Note 12 25 10 3" xfId="29238"/>
    <cellStyle name="Note 12 25 10 4" xfId="29239"/>
    <cellStyle name="Note 12 25 11" xfId="29240"/>
    <cellStyle name="Note 12 25 11 2" xfId="29241"/>
    <cellStyle name="Note 12 25 11 3" xfId="29242"/>
    <cellStyle name="Note 12 25 11 4" xfId="29243"/>
    <cellStyle name="Note 12 25 12" xfId="29244"/>
    <cellStyle name="Note 12 25 12 2" xfId="29245"/>
    <cellStyle name="Note 12 25 12 3" xfId="29246"/>
    <cellStyle name="Note 12 25 12 4" xfId="29247"/>
    <cellStyle name="Note 12 25 13" xfId="29248"/>
    <cellStyle name="Note 12 25 13 2" xfId="29249"/>
    <cellStyle name="Note 12 25 13 3" xfId="29250"/>
    <cellStyle name="Note 12 25 13 4" xfId="29251"/>
    <cellStyle name="Note 12 25 14" xfId="29252"/>
    <cellStyle name="Note 12 25 14 2" xfId="29253"/>
    <cellStyle name="Note 12 25 14 3" xfId="29254"/>
    <cellStyle name="Note 12 25 14 4" xfId="29255"/>
    <cellStyle name="Note 12 25 15" xfId="29256"/>
    <cellStyle name="Note 12 25 15 2" xfId="29257"/>
    <cellStyle name="Note 12 25 15 3" xfId="29258"/>
    <cellStyle name="Note 12 25 15 4" xfId="29259"/>
    <cellStyle name="Note 12 25 16" xfId="29260"/>
    <cellStyle name="Note 12 25 16 2" xfId="29261"/>
    <cellStyle name="Note 12 25 16 3" xfId="29262"/>
    <cellStyle name="Note 12 25 16 4" xfId="29263"/>
    <cellStyle name="Note 12 25 17" xfId="29264"/>
    <cellStyle name="Note 12 25 17 2" xfId="29265"/>
    <cellStyle name="Note 12 25 17 3" xfId="29266"/>
    <cellStyle name="Note 12 25 17 4" xfId="29267"/>
    <cellStyle name="Note 12 25 18" xfId="29268"/>
    <cellStyle name="Note 12 25 18 2" xfId="29269"/>
    <cellStyle name="Note 12 25 18 3" xfId="29270"/>
    <cellStyle name="Note 12 25 18 4" xfId="29271"/>
    <cellStyle name="Note 12 25 19" xfId="29272"/>
    <cellStyle name="Note 12 25 19 2" xfId="29273"/>
    <cellStyle name="Note 12 25 19 3" xfId="29274"/>
    <cellStyle name="Note 12 25 19 4" xfId="29275"/>
    <cellStyle name="Note 12 25 2" xfId="29276"/>
    <cellStyle name="Note 12 25 2 2" xfId="29277"/>
    <cellStyle name="Note 12 25 2 3" xfId="29278"/>
    <cellStyle name="Note 12 25 2 4" xfId="29279"/>
    <cellStyle name="Note 12 25 20" xfId="29280"/>
    <cellStyle name="Note 12 25 20 2" xfId="29281"/>
    <cellStyle name="Note 12 25 20 3" xfId="29282"/>
    <cellStyle name="Note 12 25 20 4" xfId="29283"/>
    <cellStyle name="Note 12 25 21" xfId="29284"/>
    <cellStyle name="Note 12 25 22" xfId="29285"/>
    <cellStyle name="Note 12 25 3" xfId="29286"/>
    <cellStyle name="Note 12 25 3 2" xfId="29287"/>
    <cellStyle name="Note 12 25 3 3" xfId="29288"/>
    <cellStyle name="Note 12 25 3 4" xfId="29289"/>
    <cellStyle name="Note 12 25 4" xfId="29290"/>
    <cellStyle name="Note 12 25 4 2" xfId="29291"/>
    <cellStyle name="Note 12 25 4 3" xfId="29292"/>
    <cellStyle name="Note 12 25 4 4" xfId="29293"/>
    <cellStyle name="Note 12 25 5" xfId="29294"/>
    <cellStyle name="Note 12 25 5 2" xfId="29295"/>
    <cellStyle name="Note 12 25 5 3" xfId="29296"/>
    <cellStyle name="Note 12 25 5 4" xfId="29297"/>
    <cellStyle name="Note 12 25 6" xfId="29298"/>
    <cellStyle name="Note 12 25 6 2" xfId="29299"/>
    <cellStyle name="Note 12 25 6 3" xfId="29300"/>
    <cellStyle name="Note 12 25 6 4" xfId="29301"/>
    <cellStyle name="Note 12 25 7" xfId="29302"/>
    <cellStyle name="Note 12 25 7 2" xfId="29303"/>
    <cellStyle name="Note 12 25 7 3" xfId="29304"/>
    <cellStyle name="Note 12 25 7 4" xfId="29305"/>
    <cellStyle name="Note 12 25 8" xfId="29306"/>
    <cellStyle name="Note 12 25 8 2" xfId="29307"/>
    <cellStyle name="Note 12 25 8 3" xfId="29308"/>
    <cellStyle name="Note 12 25 8 4" xfId="29309"/>
    <cellStyle name="Note 12 25 9" xfId="29310"/>
    <cellStyle name="Note 12 25 9 2" xfId="29311"/>
    <cellStyle name="Note 12 25 9 3" xfId="29312"/>
    <cellStyle name="Note 12 25 9 4" xfId="29313"/>
    <cellStyle name="Note 12 26" xfId="29314"/>
    <cellStyle name="Note 12 26 10" xfId="29315"/>
    <cellStyle name="Note 12 26 10 2" xfId="29316"/>
    <cellStyle name="Note 12 26 10 3" xfId="29317"/>
    <cellStyle name="Note 12 26 10 4" xfId="29318"/>
    <cellStyle name="Note 12 26 11" xfId="29319"/>
    <cellStyle name="Note 12 26 11 2" xfId="29320"/>
    <cellStyle name="Note 12 26 11 3" xfId="29321"/>
    <cellStyle name="Note 12 26 11 4" xfId="29322"/>
    <cellStyle name="Note 12 26 12" xfId="29323"/>
    <cellStyle name="Note 12 26 12 2" xfId="29324"/>
    <cellStyle name="Note 12 26 12 3" xfId="29325"/>
    <cellStyle name="Note 12 26 12 4" xfId="29326"/>
    <cellStyle name="Note 12 26 13" xfId="29327"/>
    <cellStyle name="Note 12 26 13 2" xfId="29328"/>
    <cellStyle name="Note 12 26 13 3" xfId="29329"/>
    <cellStyle name="Note 12 26 13 4" xfId="29330"/>
    <cellStyle name="Note 12 26 14" xfId="29331"/>
    <cellStyle name="Note 12 26 14 2" xfId="29332"/>
    <cellStyle name="Note 12 26 14 3" xfId="29333"/>
    <cellStyle name="Note 12 26 14 4" xfId="29334"/>
    <cellStyle name="Note 12 26 15" xfId="29335"/>
    <cellStyle name="Note 12 26 15 2" xfId="29336"/>
    <cellStyle name="Note 12 26 15 3" xfId="29337"/>
    <cellStyle name="Note 12 26 15 4" xfId="29338"/>
    <cellStyle name="Note 12 26 16" xfId="29339"/>
    <cellStyle name="Note 12 26 16 2" xfId="29340"/>
    <cellStyle name="Note 12 26 16 3" xfId="29341"/>
    <cellStyle name="Note 12 26 16 4" xfId="29342"/>
    <cellStyle name="Note 12 26 17" xfId="29343"/>
    <cellStyle name="Note 12 26 17 2" xfId="29344"/>
    <cellStyle name="Note 12 26 17 3" xfId="29345"/>
    <cellStyle name="Note 12 26 17 4" xfId="29346"/>
    <cellStyle name="Note 12 26 18" xfId="29347"/>
    <cellStyle name="Note 12 26 18 2" xfId="29348"/>
    <cellStyle name="Note 12 26 18 3" xfId="29349"/>
    <cellStyle name="Note 12 26 18 4" xfId="29350"/>
    <cellStyle name="Note 12 26 19" xfId="29351"/>
    <cellStyle name="Note 12 26 19 2" xfId="29352"/>
    <cellStyle name="Note 12 26 19 3" xfId="29353"/>
    <cellStyle name="Note 12 26 19 4" xfId="29354"/>
    <cellStyle name="Note 12 26 2" xfId="29355"/>
    <cellStyle name="Note 12 26 2 10" xfId="29356"/>
    <cellStyle name="Note 12 26 2 10 2" xfId="29357"/>
    <cellStyle name="Note 12 26 2 10 3" xfId="29358"/>
    <cellStyle name="Note 12 26 2 10 4" xfId="29359"/>
    <cellStyle name="Note 12 26 2 11" xfId="29360"/>
    <cellStyle name="Note 12 26 2 11 2" xfId="29361"/>
    <cellStyle name="Note 12 26 2 11 3" xfId="29362"/>
    <cellStyle name="Note 12 26 2 11 4" xfId="29363"/>
    <cellStyle name="Note 12 26 2 12" xfId="29364"/>
    <cellStyle name="Note 12 26 2 12 2" xfId="29365"/>
    <cellStyle name="Note 12 26 2 12 3" xfId="29366"/>
    <cellStyle name="Note 12 26 2 12 4" xfId="29367"/>
    <cellStyle name="Note 12 26 2 13" xfId="29368"/>
    <cellStyle name="Note 12 26 2 13 2" xfId="29369"/>
    <cellStyle name="Note 12 26 2 13 3" xfId="29370"/>
    <cellStyle name="Note 12 26 2 13 4" xfId="29371"/>
    <cellStyle name="Note 12 26 2 14" xfId="29372"/>
    <cellStyle name="Note 12 26 2 14 2" xfId="29373"/>
    <cellStyle name="Note 12 26 2 14 3" xfId="29374"/>
    <cellStyle name="Note 12 26 2 14 4" xfId="29375"/>
    <cellStyle name="Note 12 26 2 15" xfId="29376"/>
    <cellStyle name="Note 12 26 2 15 2" xfId="29377"/>
    <cellStyle name="Note 12 26 2 15 3" xfId="29378"/>
    <cellStyle name="Note 12 26 2 15 4" xfId="29379"/>
    <cellStyle name="Note 12 26 2 16" xfId="29380"/>
    <cellStyle name="Note 12 26 2 16 2" xfId="29381"/>
    <cellStyle name="Note 12 26 2 16 3" xfId="29382"/>
    <cellStyle name="Note 12 26 2 16 4" xfId="29383"/>
    <cellStyle name="Note 12 26 2 17" xfId="29384"/>
    <cellStyle name="Note 12 26 2 17 2" xfId="29385"/>
    <cellStyle name="Note 12 26 2 17 3" xfId="29386"/>
    <cellStyle name="Note 12 26 2 17 4" xfId="29387"/>
    <cellStyle name="Note 12 26 2 18" xfId="29388"/>
    <cellStyle name="Note 12 26 2 18 2" xfId="29389"/>
    <cellStyle name="Note 12 26 2 18 3" xfId="29390"/>
    <cellStyle name="Note 12 26 2 18 4" xfId="29391"/>
    <cellStyle name="Note 12 26 2 19" xfId="29392"/>
    <cellStyle name="Note 12 26 2 19 2" xfId="29393"/>
    <cellStyle name="Note 12 26 2 19 3" xfId="29394"/>
    <cellStyle name="Note 12 26 2 19 4" xfId="29395"/>
    <cellStyle name="Note 12 26 2 2" xfId="29396"/>
    <cellStyle name="Note 12 26 2 2 10" xfId="29397"/>
    <cellStyle name="Note 12 26 2 2 10 2" xfId="29398"/>
    <cellStyle name="Note 12 26 2 2 10 3" xfId="29399"/>
    <cellStyle name="Note 12 26 2 2 10 4" xfId="29400"/>
    <cellStyle name="Note 12 26 2 2 11" xfId="29401"/>
    <cellStyle name="Note 12 26 2 2 11 2" xfId="29402"/>
    <cellStyle name="Note 12 26 2 2 11 3" xfId="29403"/>
    <cellStyle name="Note 12 26 2 2 11 4" xfId="29404"/>
    <cellStyle name="Note 12 26 2 2 12" xfId="29405"/>
    <cellStyle name="Note 12 26 2 2 12 2" xfId="29406"/>
    <cellStyle name="Note 12 26 2 2 12 3" xfId="29407"/>
    <cellStyle name="Note 12 26 2 2 12 4" xfId="29408"/>
    <cellStyle name="Note 12 26 2 2 13" xfId="29409"/>
    <cellStyle name="Note 12 26 2 2 13 2" xfId="29410"/>
    <cellStyle name="Note 12 26 2 2 13 3" xfId="29411"/>
    <cellStyle name="Note 12 26 2 2 13 4" xfId="29412"/>
    <cellStyle name="Note 12 26 2 2 14" xfId="29413"/>
    <cellStyle name="Note 12 26 2 2 14 2" xfId="29414"/>
    <cellStyle name="Note 12 26 2 2 14 3" xfId="29415"/>
    <cellStyle name="Note 12 26 2 2 14 4" xfId="29416"/>
    <cellStyle name="Note 12 26 2 2 15" xfId="29417"/>
    <cellStyle name="Note 12 26 2 2 15 2" xfId="29418"/>
    <cellStyle name="Note 12 26 2 2 15 3" xfId="29419"/>
    <cellStyle name="Note 12 26 2 2 15 4" xfId="29420"/>
    <cellStyle name="Note 12 26 2 2 16" xfId="29421"/>
    <cellStyle name="Note 12 26 2 2 16 2" xfId="29422"/>
    <cellStyle name="Note 12 26 2 2 16 3" xfId="29423"/>
    <cellStyle name="Note 12 26 2 2 16 4" xfId="29424"/>
    <cellStyle name="Note 12 26 2 2 17" xfId="29425"/>
    <cellStyle name="Note 12 26 2 2 17 2" xfId="29426"/>
    <cellStyle name="Note 12 26 2 2 17 3" xfId="29427"/>
    <cellStyle name="Note 12 26 2 2 17 4" xfId="29428"/>
    <cellStyle name="Note 12 26 2 2 18" xfId="29429"/>
    <cellStyle name="Note 12 26 2 2 18 2" xfId="29430"/>
    <cellStyle name="Note 12 26 2 2 18 3" xfId="29431"/>
    <cellStyle name="Note 12 26 2 2 18 4" xfId="29432"/>
    <cellStyle name="Note 12 26 2 2 19" xfId="29433"/>
    <cellStyle name="Note 12 26 2 2 19 2" xfId="29434"/>
    <cellStyle name="Note 12 26 2 2 19 3" xfId="29435"/>
    <cellStyle name="Note 12 26 2 2 19 4" xfId="29436"/>
    <cellStyle name="Note 12 26 2 2 2" xfId="29437"/>
    <cellStyle name="Note 12 26 2 2 2 2" xfId="29438"/>
    <cellStyle name="Note 12 26 2 2 2 3" xfId="29439"/>
    <cellStyle name="Note 12 26 2 2 2 4" xfId="29440"/>
    <cellStyle name="Note 12 26 2 2 20" xfId="29441"/>
    <cellStyle name="Note 12 26 2 2 20 2" xfId="29442"/>
    <cellStyle name="Note 12 26 2 2 20 3" xfId="29443"/>
    <cellStyle name="Note 12 26 2 2 20 4" xfId="29444"/>
    <cellStyle name="Note 12 26 2 2 21" xfId="29445"/>
    <cellStyle name="Note 12 26 2 2 22" xfId="29446"/>
    <cellStyle name="Note 12 26 2 2 3" xfId="29447"/>
    <cellStyle name="Note 12 26 2 2 3 2" xfId="29448"/>
    <cellStyle name="Note 12 26 2 2 3 3" xfId="29449"/>
    <cellStyle name="Note 12 26 2 2 3 4" xfId="29450"/>
    <cellStyle name="Note 12 26 2 2 4" xfId="29451"/>
    <cellStyle name="Note 12 26 2 2 4 2" xfId="29452"/>
    <cellStyle name="Note 12 26 2 2 4 3" xfId="29453"/>
    <cellStyle name="Note 12 26 2 2 4 4" xfId="29454"/>
    <cellStyle name="Note 12 26 2 2 5" xfId="29455"/>
    <cellStyle name="Note 12 26 2 2 5 2" xfId="29456"/>
    <cellStyle name="Note 12 26 2 2 5 3" xfId="29457"/>
    <cellStyle name="Note 12 26 2 2 5 4" xfId="29458"/>
    <cellStyle name="Note 12 26 2 2 6" xfId="29459"/>
    <cellStyle name="Note 12 26 2 2 6 2" xfId="29460"/>
    <cellStyle name="Note 12 26 2 2 6 3" xfId="29461"/>
    <cellStyle name="Note 12 26 2 2 6 4" xfId="29462"/>
    <cellStyle name="Note 12 26 2 2 7" xfId="29463"/>
    <cellStyle name="Note 12 26 2 2 7 2" xfId="29464"/>
    <cellStyle name="Note 12 26 2 2 7 3" xfId="29465"/>
    <cellStyle name="Note 12 26 2 2 7 4" xfId="29466"/>
    <cellStyle name="Note 12 26 2 2 8" xfId="29467"/>
    <cellStyle name="Note 12 26 2 2 8 2" xfId="29468"/>
    <cellStyle name="Note 12 26 2 2 8 3" xfId="29469"/>
    <cellStyle name="Note 12 26 2 2 8 4" xfId="29470"/>
    <cellStyle name="Note 12 26 2 2 9" xfId="29471"/>
    <cellStyle name="Note 12 26 2 2 9 2" xfId="29472"/>
    <cellStyle name="Note 12 26 2 2 9 3" xfId="29473"/>
    <cellStyle name="Note 12 26 2 2 9 4" xfId="29474"/>
    <cellStyle name="Note 12 26 2 20" xfId="29475"/>
    <cellStyle name="Note 12 26 2 20 2" xfId="29476"/>
    <cellStyle name="Note 12 26 2 20 3" xfId="29477"/>
    <cellStyle name="Note 12 26 2 20 4" xfId="29478"/>
    <cellStyle name="Note 12 26 2 21" xfId="29479"/>
    <cellStyle name="Note 12 26 2 21 2" xfId="29480"/>
    <cellStyle name="Note 12 26 2 21 3" xfId="29481"/>
    <cellStyle name="Note 12 26 2 21 4" xfId="29482"/>
    <cellStyle name="Note 12 26 2 22" xfId="29483"/>
    <cellStyle name="Note 12 26 2 22 2" xfId="29484"/>
    <cellStyle name="Note 12 26 2 22 3" xfId="29485"/>
    <cellStyle name="Note 12 26 2 22 4" xfId="29486"/>
    <cellStyle name="Note 12 26 2 23" xfId="29487"/>
    <cellStyle name="Note 12 26 2 23 2" xfId="29488"/>
    <cellStyle name="Note 12 26 2 23 3" xfId="29489"/>
    <cellStyle name="Note 12 26 2 23 4" xfId="29490"/>
    <cellStyle name="Note 12 26 2 24" xfId="29491"/>
    <cellStyle name="Note 12 26 2 25" xfId="29492"/>
    <cellStyle name="Note 12 26 2 3" xfId="29493"/>
    <cellStyle name="Note 12 26 2 3 10" xfId="29494"/>
    <cellStyle name="Note 12 26 2 3 10 2" xfId="29495"/>
    <cellStyle name="Note 12 26 2 3 10 3" xfId="29496"/>
    <cellStyle name="Note 12 26 2 3 10 4" xfId="29497"/>
    <cellStyle name="Note 12 26 2 3 11" xfId="29498"/>
    <cellStyle name="Note 12 26 2 3 11 2" xfId="29499"/>
    <cellStyle name="Note 12 26 2 3 11 3" xfId="29500"/>
    <cellStyle name="Note 12 26 2 3 11 4" xfId="29501"/>
    <cellStyle name="Note 12 26 2 3 12" xfId="29502"/>
    <cellStyle name="Note 12 26 2 3 12 2" xfId="29503"/>
    <cellStyle name="Note 12 26 2 3 12 3" xfId="29504"/>
    <cellStyle name="Note 12 26 2 3 12 4" xfId="29505"/>
    <cellStyle name="Note 12 26 2 3 13" xfId="29506"/>
    <cellStyle name="Note 12 26 2 3 13 2" xfId="29507"/>
    <cellStyle name="Note 12 26 2 3 13 3" xfId="29508"/>
    <cellStyle name="Note 12 26 2 3 13 4" xfId="29509"/>
    <cellStyle name="Note 12 26 2 3 14" xfId="29510"/>
    <cellStyle name="Note 12 26 2 3 14 2" xfId="29511"/>
    <cellStyle name="Note 12 26 2 3 14 3" xfId="29512"/>
    <cellStyle name="Note 12 26 2 3 14 4" xfId="29513"/>
    <cellStyle name="Note 12 26 2 3 15" xfId="29514"/>
    <cellStyle name="Note 12 26 2 3 15 2" xfId="29515"/>
    <cellStyle name="Note 12 26 2 3 15 3" xfId="29516"/>
    <cellStyle name="Note 12 26 2 3 15 4" xfId="29517"/>
    <cellStyle name="Note 12 26 2 3 16" xfId="29518"/>
    <cellStyle name="Note 12 26 2 3 16 2" xfId="29519"/>
    <cellStyle name="Note 12 26 2 3 16 3" xfId="29520"/>
    <cellStyle name="Note 12 26 2 3 16 4" xfId="29521"/>
    <cellStyle name="Note 12 26 2 3 17" xfId="29522"/>
    <cellStyle name="Note 12 26 2 3 17 2" xfId="29523"/>
    <cellStyle name="Note 12 26 2 3 17 3" xfId="29524"/>
    <cellStyle name="Note 12 26 2 3 17 4" xfId="29525"/>
    <cellStyle name="Note 12 26 2 3 18" xfId="29526"/>
    <cellStyle name="Note 12 26 2 3 18 2" xfId="29527"/>
    <cellStyle name="Note 12 26 2 3 18 3" xfId="29528"/>
    <cellStyle name="Note 12 26 2 3 18 4" xfId="29529"/>
    <cellStyle name="Note 12 26 2 3 19" xfId="29530"/>
    <cellStyle name="Note 12 26 2 3 19 2" xfId="29531"/>
    <cellStyle name="Note 12 26 2 3 19 3" xfId="29532"/>
    <cellStyle name="Note 12 26 2 3 19 4" xfId="29533"/>
    <cellStyle name="Note 12 26 2 3 2" xfId="29534"/>
    <cellStyle name="Note 12 26 2 3 2 2" xfId="29535"/>
    <cellStyle name="Note 12 26 2 3 2 3" xfId="29536"/>
    <cellStyle name="Note 12 26 2 3 2 4" xfId="29537"/>
    <cellStyle name="Note 12 26 2 3 20" xfId="29538"/>
    <cellStyle name="Note 12 26 2 3 20 2" xfId="29539"/>
    <cellStyle name="Note 12 26 2 3 20 3" xfId="29540"/>
    <cellStyle name="Note 12 26 2 3 20 4" xfId="29541"/>
    <cellStyle name="Note 12 26 2 3 21" xfId="29542"/>
    <cellStyle name="Note 12 26 2 3 22" xfId="29543"/>
    <cellStyle name="Note 12 26 2 3 3" xfId="29544"/>
    <cellStyle name="Note 12 26 2 3 3 2" xfId="29545"/>
    <cellStyle name="Note 12 26 2 3 3 3" xfId="29546"/>
    <cellStyle name="Note 12 26 2 3 3 4" xfId="29547"/>
    <cellStyle name="Note 12 26 2 3 4" xfId="29548"/>
    <cellStyle name="Note 12 26 2 3 4 2" xfId="29549"/>
    <cellStyle name="Note 12 26 2 3 4 3" xfId="29550"/>
    <cellStyle name="Note 12 26 2 3 4 4" xfId="29551"/>
    <cellStyle name="Note 12 26 2 3 5" xfId="29552"/>
    <cellStyle name="Note 12 26 2 3 5 2" xfId="29553"/>
    <cellStyle name="Note 12 26 2 3 5 3" xfId="29554"/>
    <cellStyle name="Note 12 26 2 3 5 4" xfId="29555"/>
    <cellStyle name="Note 12 26 2 3 6" xfId="29556"/>
    <cellStyle name="Note 12 26 2 3 6 2" xfId="29557"/>
    <cellStyle name="Note 12 26 2 3 6 3" xfId="29558"/>
    <cellStyle name="Note 12 26 2 3 6 4" xfId="29559"/>
    <cellStyle name="Note 12 26 2 3 7" xfId="29560"/>
    <cellStyle name="Note 12 26 2 3 7 2" xfId="29561"/>
    <cellStyle name="Note 12 26 2 3 7 3" xfId="29562"/>
    <cellStyle name="Note 12 26 2 3 7 4" xfId="29563"/>
    <cellStyle name="Note 12 26 2 3 8" xfId="29564"/>
    <cellStyle name="Note 12 26 2 3 8 2" xfId="29565"/>
    <cellStyle name="Note 12 26 2 3 8 3" xfId="29566"/>
    <cellStyle name="Note 12 26 2 3 8 4" xfId="29567"/>
    <cellStyle name="Note 12 26 2 3 9" xfId="29568"/>
    <cellStyle name="Note 12 26 2 3 9 2" xfId="29569"/>
    <cellStyle name="Note 12 26 2 3 9 3" xfId="29570"/>
    <cellStyle name="Note 12 26 2 3 9 4" xfId="29571"/>
    <cellStyle name="Note 12 26 2 4" xfId="29572"/>
    <cellStyle name="Note 12 26 2 4 10" xfId="29573"/>
    <cellStyle name="Note 12 26 2 4 10 2" xfId="29574"/>
    <cellStyle name="Note 12 26 2 4 10 3" xfId="29575"/>
    <cellStyle name="Note 12 26 2 4 10 4" xfId="29576"/>
    <cellStyle name="Note 12 26 2 4 11" xfId="29577"/>
    <cellStyle name="Note 12 26 2 4 11 2" xfId="29578"/>
    <cellStyle name="Note 12 26 2 4 11 3" xfId="29579"/>
    <cellStyle name="Note 12 26 2 4 11 4" xfId="29580"/>
    <cellStyle name="Note 12 26 2 4 12" xfId="29581"/>
    <cellStyle name="Note 12 26 2 4 12 2" xfId="29582"/>
    <cellStyle name="Note 12 26 2 4 12 3" xfId="29583"/>
    <cellStyle name="Note 12 26 2 4 12 4" xfId="29584"/>
    <cellStyle name="Note 12 26 2 4 13" xfId="29585"/>
    <cellStyle name="Note 12 26 2 4 13 2" xfId="29586"/>
    <cellStyle name="Note 12 26 2 4 13 3" xfId="29587"/>
    <cellStyle name="Note 12 26 2 4 13 4" xfId="29588"/>
    <cellStyle name="Note 12 26 2 4 14" xfId="29589"/>
    <cellStyle name="Note 12 26 2 4 14 2" xfId="29590"/>
    <cellStyle name="Note 12 26 2 4 14 3" xfId="29591"/>
    <cellStyle name="Note 12 26 2 4 14 4" xfId="29592"/>
    <cellStyle name="Note 12 26 2 4 15" xfId="29593"/>
    <cellStyle name="Note 12 26 2 4 15 2" xfId="29594"/>
    <cellStyle name="Note 12 26 2 4 15 3" xfId="29595"/>
    <cellStyle name="Note 12 26 2 4 15 4" xfId="29596"/>
    <cellStyle name="Note 12 26 2 4 16" xfId="29597"/>
    <cellStyle name="Note 12 26 2 4 16 2" xfId="29598"/>
    <cellStyle name="Note 12 26 2 4 16 3" xfId="29599"/>
    <cellStyle name="Note 12 26 2 4 16 4" xfId="29600"/>
    <cellStyle name="Note 12 26 2 4 17" xfId="29601"/>
    <cellStyle name="Note 12 26 2 4 17 2" xfId="29602"/>
    <cellStyle name="Note 12 26 2 4 17 3" xfId="29603"/>
    <cellStyle name="Note 12 26 2 4 17 4" xfId="29604"/>
    <cellStyle name="Note 12 26 2 4 18" xfId="29605"/>
    <cellStyle name="Note 12 26 2 4 18 2" xfId="29606"/>
    <cellStyle name="Note 12 26 2 4 18 3" xfId="29607"/>
    <cellStyle name="Note 12 26 2 4 18 4" xfId="29608"/>
    <cellStyle name="Note 12 26 2 4 19" xfId="29609"/>
    <cellStyle name="Note 12 26 2 4 19 2" xfId="29610"/>
    <cellStyle name="Note 12 26 2 4 19 3" xfId="29611"/>
    <cellStyle name="Note 12 26 2 4 19 4" xfId="29612"/>
    <cellStyle name="Note 12 26 2 4 2" xfId="29613"/>
    <cellStyle name="Note 12 26 2 4 2 2" xfId="29614"/>
    <cellStyle name="Note 12 26 2 4 2 3" xfId="29615"/>
    <cellStyle name="Note 12 26 2 4 2 4" xfId="29616"/>
    <cellStyle name="Note 12 26 2 4 20" xfId="29617"/>
    <cellStyle name="Note 12 26 2 4 20 2" xfId="29618"/>
    <cellStyle name="Note 12 26 2 4 20 3" xfId="29619"/>
    <cellStyle name="Note 12 26 2 4 20 4" xfId="29620"/>
    <cellStyle name="Note 12 26 2 4 21" xfId="29621"/>
    <cellStyle name="Note 12 26 2 4 22" xfId="29622"/>
    <cellStyle name="Note 12 26 2 4 3" xfId="29623"/>
    <cellStyle name="Note 12 26 2 4 3 2" xfId="29624"/>
    <cellStyle name="Note 12 26 2 4 3 3" xfId="29625"/>
    <cellStyle name="Note 12 26 2 4 3 4" xfId="29626"/>
    <cellStyle name="Note 12 26 2 4 4" xfId="29627"/>
    <cellStyle name="Note 12 26 2 4 4 2" xfId="29628"/>
    <cellStyle name="Note 12 26 2 4 4 3" xfId="29629"/>
    <cellStyle name="Note 12 26 2 4 4 4" xfId="29630"/>
    <cellStyle name="Note 12 26 2 4 5" xfId="29631"/>
    <cellStyle name="Note 12 26 2 4 5 2" xfId="29632"/>
    <cellStyle name="Note 12 26 2 4 5 3" xfId="29633"/>
    <cellStyle name="Note 12 26 2 4 5 4" xfId="29634"/>
    <cellStyle name="Note 12 26 2 4 6" xfId="29635"/>
    <cellStyle name="Note 12 26 2 4 6 2" xfId="29636"/>
    <cellStyle name="Note 12 26 2 4 6 3" xfId="29637"/>
    <cellStyle name="Note 12 26 2 4 6 4" xfId="29638"/>
    <cellStyle name="Note 12 26 2 4 7" xfId="29639"/>
    <cellStyle name="Note 12 26 2 4 7 2" xfId="29640"/>
    <cellStyle name="Note 12 26 2 4 7 3" xfId="29641"/>
    <cellStyle name="Note 12 26 2 4 7 4" xfId="29642"/>
    <cellStyle name="Note 12 26 2 4 8" xfId="29643"/>
    <cellStyle name="Note 12 26 2 4 8 2" xfId="29644"/>
    <cellStyle name="Note 12 26 2 4 8 3" xfId="29645"/>
    <cellStyle name="Note 12 26 2 4 8 4" xfId="29646"/>
    <cellStyle name="Note 12 26 2 4 9" xfId="29647"/>
    <cellStyle name="Note 12 26 2 4 9 2" xfId="29648"/>
    <cellStyle name="Note 12 26 2 4 9 3" xfId="29649"/>
    <cellStyle name="Note 12 26 2 4 9 4" xfId="29650"/>
    <cellStyle name="Note 12 26 2 5" xfId="29651"/>
    <cellStyle name="Note 12 26 2 5 2" xfId="29652"/>
    <cellStyle name="Note 12 26 2 5 3" xfId="29653"/>
    <cellStyle name="Note 12 26 2 5 4" xfId="29654"/>
    <cellStyle name="Note 12 26 2 6" xfId="29655"/>
    <cellStyle name="Note 12 26 2 6 2" xfId="29656"/>
    <cellStyle name="Note 12 26 2 6 3" xfId="29657"/>
    <cellStyle name="Note 12 26 2 6 4" xfId="29658"/>
    <cellStyle name="Note 12 26 2 7" xfId="29659"/>
    <cellStyle name="Note 12 26 2 7 2" xfId="29660"/>
    <cellStyle name="Note 12 26 2 7 3" xfId="29661"/>
    <cellStyle name="Note 12 26 2 7 4" xfId="29662"/>
    <cellStyle name="Note 12 26 2 8" xfId="29663"/>
    <cellStyle name="Note 12 26 2 8 2" xfId="29664"/>
    <cellStyle name="Note 12 26 2 8 3" xfId="29665"/>
    <cellStyle name="Note 12 26 2 8 4" xfId="29666"/>
    <cellStyle name="Note 12 26 2 9" xfId="29667"/>
    <cellStyle name="Note 12 26 2 9 2" xfId="29668"/>
    <cellStyle name="Note 12 26 2 9 3" xfId="29669"/>
    <cellStyle name="Note 12 26 2 9 4" xfId="29670"/>
    <cellStyle name="Note 12 26 20" xfId="29671"/>
    <cellStyle name="Note 12 26 20 2" xfId="29672"/>
    <cellStyle name="Note 12 26 20 3" xfId="29673"/>
    <cellStyle name="Note 12 26 20 4" xfId="29674"/>
    <cellStyle name="Note 12 26 21" xfId="29675"/>
    <cellStyle name="Note 12 26 21 2" xfId="29676"/>
    <cellStyle name="Note 12 26 21 3" xfId="29677"/>
    <cellStyle name="Note 12 26 21 4" xfId="29678"/>
    <cellStyle name="Note 12 26 22" xfId="29679"/>
    <cellStyle name="Note 12 26 22 2" xfId="29680"/>
    <cellStyle name="Note 12 26 22 3" xfId="29681"/>
    <cellStyle name="Note 12 26 22 4" xfId="29682"/>
    <cellStyle name="Note 12 26 23" xfId="29683"/>
    <cellStyle name="Note 12 26 23 2" xfId="29684"/>
    <cellStyle name="Note 12 26 23 3" xfId="29685"/>
    <cellStyle name="Note 12 26 23 4" xfId="29686"/>
    <cellStyle name="Note 12 26 24" xfId="29687"/>
    <cellStyle name="Note 12 26 25" xfId="29688"/>
    <cellStyle name="Note 12 26 3" xfId="29689"/>
    <cellStyle name="Note 12 26 3 10" xfId="29690"/>
    <cellStyle name="Note 12 26 3 10 2" xfId="29691"/>
    <cellStyle name="Note 12 26 3 10 3" xfId="29692"/>
    <cellStyle name="Note 12 26 3 10 4" xfId="29693"/>
    <cellStyle name="Note 12 26 3 11" xfId="29694"/>
    <cellStyle name="Note 12 26 3 11 2" xfId="29695"/>
    <cellStyle name="Note 12 26 3 11 3" xfId="29696"/>
    <cellStyle name="Note 12 26 3 11 4" xfId="29697"/>
    <cellStyle name="Note 12 26 3 12" xfId="29698"/>
    <cellStyle name="Note 12 26 3 12 2" xfId="29699"/>
    <cellStyle name="Note 12 26 3 12 3" xfId="29700"/>
    <cellStyle name="Note 12 26 3 12 4" xfId="29701"/>
    <cellStyle name="Note 12 26 3 13" xfId="29702"/>
    <cellStyle name="Note 12 26 3 13 2" xfId="29703"/>
    <cellStyle name="Note 12 26 3 13 3" xfId="29704"/>
    <cellStyle name="Note 12 26 3 13 4" xfId="29705"/>
    <cellStyle name="Note 12 26 3 14" xfId="29706"/>
    <cellStyle name="Note 12 26 3 14 2" xfId="29707"/>
    <cellStyle name="Note 12 26 3 14 3" xfId="29708"/>
    <cellStyle name="Note 12 26 3 14 4" xfId="29709"/>
    <cellStyle name="Note 12 26 3 15" xfId="29710"/>
    <cellStyle name="Note 12 26 3 15 2" xfId="29711"/>
    <cellStyle name="Note 12 26 3 15 3" xfId="29712"/>
    <cellStyle name="Note 12 26 3 15 4" xfId="29713"/>
    <cellStyle name="Note 12 26 3 16" xfId="29714"/>
    <cellStyle name="Note 12 26 3 16 2" xfId="29715"/>
    <cellStyle name="Note 12 26 3 16 3" xfId="29716"/>
    <cellStyle name="Note 12 26 3 16 4" xfId="29717"/>
    <cellStyle name="Note 12 26 3 17" xfId="29718"/>
    <cellStyle name="Note 12 26 3 17 2" xfId="29719"/>
    <cellStyle name="Note 12 26 3 17 3" xfId="29720"/>
    <cellStyle name="Note 12 26 3 17 4" xfId="29721"/>
    <cellStyle name="Note 12 26 3 18" xfId="29722"/>
    <cellStyle name="Note 12 26 3 18 2" xfId="29723"/>
    <cellStyle name="Note 12 26 3 18 3" xfId="29724"/>
    <cellStyle name="Note 12 26 3 18 4" xfId="29725"/>
    <cellStyle name="Note 12 26 3 19" xfId="29726"/>
    <cellStyle name="Note 12 26 3 19 2" xfId="29727"/>
    <cellStyle name="Note 12 26 3 19 3" xfId="29728"/>
    <cellStyle name="Note 12 26 3 19 4" xfId="29729"/>
    <cellStyle name="Note 12 26 3 2" xfId="29730"/>
    <cellStyle name="Note 12 26 3 2 2" xfId="29731"/>
    <cellStyle name="Note 12 26 3 2 3" xfId="29732"/>
    <cellStyle name="Note 12 26 3 2 4" xfId="29733"/>
    <cellStyle name="Note 12 26 3 20" xfId="29734"/>
    <cellStyle name="Note 12 26 3 20 2" xfId="29735"/>
    <cellStyle name="Note 12 26 3 20 3" xfId="29736"/>
    <cellStyle name="Note 12 26 3 20 4" xfId="29737"/>
    <cellStyle name="Note 12 26 3 21" xfId="29738"/>
    <cellStyle name="Note 12 26 3 22" xfId="29739"/>
    <cellStyle name="Note 12 26 3 3" xfId="29740"/>
    <cellStyle name="Note 12 26 3 3 2" xfId="29741"/>
    <cellStyle name="Note 12 26 3 3 3" xfId="29742"/>
    <cellStyle name="Note 12 26 3 3 4" xfId="29743"/>
    <cellStyle name="Note 12 26 3 4" xfId="29744"/>
    <cellStyle name="Note 12 26 3 4 2" xfId="29745"/>
    <cellStyle name="Note 12 26 3 4 3" xfId="29746"/>
    <cellStyle name="Note 12 26 3 4 4" xfId="29747"/>
    <cellStyle name="Note 12 26 3 5" xfId="29748"/>
    <cellStyle name="Note 12 26 3 5 2" xfId="29749"/>
    <cellStyle name="Note 12 26 3 5 3" xfId="29750"/>
    <cellStyle name="Note 12 26 3 5 4" xfId="29751"/>
    <cellStyle name="Note 12 26 3 6" xfId="29752"/>
    <cellStyle name="Note 12 26 3 6 2" xfId="29753"/>
    <cellStyle name="Note 12 26 3 6 3" xfId="29754"/>
    <cellStyle name="Note 12 26 3 6 4" xfId="29755"/>
    <cellStyle name="Note 12 26 3 7" xfId="29756"/>
    <cellStyle name="Note 12 26 3 7 2" xfId="29757"/>
    <cellStyle name="Note 12 26 3 7 3" xfId="29758"/>
    <cellStyle name="Note 12 26 3 7 4" xfId="29759"/>
    <cellStyle name="Note 12 26 3 8" xfId="29760"/>
    <cellStyle name="Note 12 26 3 8 2" xfId="29761"/>
    <cellStyle name="Note 12 26 3 8 3" xfId="29762"/>
    <cellStyle name="Note 12 26 3 8 4" xfId="29763"/>
    <cellStyle name="Note 12 26 3 9" xfId="29764"/>
    <cellStyle name="Note 12 26 3 9 2" xfId="29765"/>
    <cellStyle name="Note 12 26 3 9 3" xfId="29766"/>
    <cellStyle name="Note 12 26 3 9 4" xfId="29767"/>
    <cellStyle name="Note 12 26 4" xfId="29768"/>
    <cellStyle name="Note 12 26 4 10" xfId="29769"/>
    <cellStyle name="Note 12 26 4 10 2" xfId="29770"/>
    <cellStyle name="Note 12 26 4 10 3" xfId="29771"/>
    <cellStyle name="Note 12 26 4 10 4" xfId="29772"/>
    <cellStyle name="Note 12 26 4 11" xfId="29773"/>
    <cellStyle name="Note 12 26 4 11 2" xfId="29774"/>
    <cellStyle name="Note 12 26 4 11 3" xfId="29775"/>
    <cellStyle name="Note 12 26 4 11 4" xfId="29776"/>
    <cellStyle name="Note 12 26 4 12" xfId="29777"/>
    <cellStyle name="Note 12 26 4 12 2" xfId="29778"/>
    <cellStyle name="Note 12 26 4 12 3" xfId="29779"/>
    <cellStyle name="Note 12 26 4 12 4" xfId="29780"/>
    <cellStyle name="Note 12 26 4 13" xfId="29781"/>
    <cellStyle name="Note 12 26 4 13 2" xfId="29782"/>
    <cellStyle name="Note 12 26 4 13 3" xfId="29783"/>
    <cellStyle name="Note 12 26 4 13 4" xfId="29784"/>
    <cellStyle name="Note 12 26 4 14" xfId="29785"/>
    <cellStyle name="Note 12 26 4 14 2" xfId="29786"/>
    <cellStyle name="Note 12 26 4 14 3" xfId="29787"/>
    <cellStyle name="Note 12 26 4 14 4" xfId="29788"/>
    <cellStyle name="Note 12 26 4 15" xfId="29789"/>
    <cellStyle name="Note 12 26 4 15 2" xfId="29790"/>
    <cellStyle name="Note 12 26 4 15 3" xfId="29791"/>
    <cellStyle name="Note 12 26 4 15 4" xfId="29792"/>
    <cellStyle name="Note 12 26 4 16" xfId="29793"/>
    <cellStyle name="Note 12 26 4 16 2" xfId="29794"/>
    <cellStyle name="Note 12 26 4 16 3" xfId="29795"/>
    <cellStyle name="Note 12 26 4 16 4" xfId="29796"/>
    <cellStyle name="Note 12 26 4 17" xfId="29797"/>
    <cellStyle name="Note 12 26 4 17 2" xfId="29798"/>
    <cellStyle name="Note 12 26 4 17 3" xfId="29799"/>
    <cellStyle name="Note 12 26 4 17 4" xfId="29800"/>
    <cellStyle name="Note 12 26 4 18" xfId="29801"/>
    <cellStyle name="Note 12 26 4 18 2" xfId="29802"/>
    <cellStyle name="Note 12 26 4 18 3" xfId="29803"/>
    <cellStyle name="Note 12 26 4 18 4" xfId="29804"/>
    <cellStyle name="Note 12 26 4 19" xfId="29805"/>
    <cellStyle name="Note 12 26 4 19 2" xfId="29806"/>
    <cellStyle name="Note 12 26 4 19 3" xfId="29807"/>
    <cellStyle name="Note 12 26 4 19 4" xfId="29808"/>
    <cellStyle name="Note 12 26 4 2" xfId="29809"/>
    <cellStyle name="Note 12 26 4 2 2" xfId="29810"/>
    <cellStyle name="Note 12 26 4 2 3" xfId="29811"/>
    <cellStyle name="Note 12 26 4 2 4" xfId="29812"/>
    <cellStyle name="Note 12 26 4 20" xfId="29813"/>
    <cellStyle name="Note 12 26 4 20 2" xfId="29814"/>
    <cellStyle name="Note 12 26 4 20 3" xfId="29815"/>
    <cellStyle name="Note 12 26 4 20 4" xfId="29816"/>
    <cellStyle name="Note 12 26 4 21" xfId="29817"/>
    <cellStyle name="Note 12 26 4 22" xfId="29818"/>
    <cellStyle name="Note 12 26 4 3" xfId="29819"/>
    <cellStyle name="Note 12 26 4 3 2" xfId="29820"/>
    <cellStyle name="Note 12 26 4 3 3" xfId="29821"/>
    <cellStyle name="Note 12 26 4 3 4" xfId="29822"/>
    <cellStyle name="Note 12 26 4 4" xfId="29823"/>
    <cellStyle name="Note 12 26 4 4 2" xfId="29824"/>
    <cellStyle name="Note 12 26 4 4 3" xfId="29825"/>
    <cellStyle name="Note 12 26 4 4 4" xfId="29826"/>
    <cellStyle name="Note 12 26 4 5" xfId="29827"/>
    <cellStyle name="Note 12 26 4 5 2" xfId="29828"/>
    <cellStyle name="Note 12 26 4 5 3" xfId="29829"/>
    <cellStyle name="Note 12 26 4 5 4" xfId="29830"/>
    <cellStyle name="Note 12 26 4 6" xfId="29831"/>
    <cellStyle name="Note 12 26 4 6 2" xfId="29832"/>
    <cellStyle name="Note 12 26 4 6 3" xfId="29833"/>
    <cellStyle name="Note 12 26 4 6 4" xfId="29834"/>
    <cellStyle name="Note 12 26 4 7" xfId="29835"/>
    <cellStyle name="Note 12 26 4 7 2" xfId="29836"/>
    <cellStyle name="Note 12 26 4 7 3" xfId="29837"/>
    <cellStyle name="Note 12 26 4 7 4" xfId="29838"/>
    <cellStyle name="Note 12 26 4 8" xfId="29839"/>
    <cellStyle name="Note 12 26 4 8 2" xfId="29840"/>
    <cellStyle name="Note 12 26 4 8 3" xfId="29841"/>
    <cellStyle name="Note 12 26 4 8 4" xfId="29842"/>
    <cellStyle name="Note 12 26 4 9" xfId="29843"/>
    <cellStyle name="Note 12 26 4 9 2" xfId="29844"/>
    <cellStyle name="Note 12 26 4 9 3" xfId="29845"/>
    <cellStyle name="Note 12 26 4 9 4" xfId="29846"/>
    <cellStyle name="Note 12 26 5" xfId="29847"/>
    <cellStyle name="Note 12 26 5 2" xfId="29848"/>
    <cellStyle name="Note 12 26 5 3" xfId="29849"/>
    <cellStyle name="Note 12 26 5 4" xfId="29850"/>
    <cellStyle name="Note 12 26 6" xfId="29851"/>
    <cellStyle name="Note 12 26 6 2" xfId="29852"/>
    <cellStyle name="Note 12 26 6 3" xfId="29853"/>
    <cellStyle name="Note 12 26 6 4" xfId="29854"/>
    <cellStyle name="Note 12 26 7" xfId="29855"/>
    <cellStyle name="Note 12 26 7 2" xfId="29856"/>
    <cellStyle name="Note 12 26 7 3" xfId="29857"/>
    <cellStyle name="Note 12 26 7 4" xfId="29858"/>
    <cellStyle name="Note 12 26 8" xfId="29859"/>
    <cellStyle name="Note 12 26 8 2" xfId="29860"/>
    <cellStyle name="Note 12 26 8 3" xfId="29861"/>
    <cellStyle name="Note 12 26 8 4" xfId="29862"/>
    <cellStyle name="Note 12 26 9" xfId="29863"/>
    <cellStyle name="Note 12 26 9 2" xfId="29864"/>
    <cellStyle name="Note 12 26 9 3" xfId="29865"/>
    <cellStyle name="Note 12 26 9 4" xfId="29866"/>
    <cellStyle name="Note 12 27" xfId="29867"/>
    <cellStyle name="Note 12 27 10" xfId="29868"/>
    <cellStyle name="Note 12 27 10 2" xfId="29869"/>
    <cellStyle name="Note 12 27 10 3" xfId="29870"/>
    <cellStyle name="Note 12 27 10 4" xfId="29871"/>
    <cellStyle name="Note 12 27 11" xfId="29872"/>
    <cellStyle name="Note 12 27 11 2" xfId="29873"/>
    <cellStyle name="Note 12 27 11 3" xfId="29874"/>
    <cellStyle name="Note 12 27 11 4" xfId="29875"/>
    <cellStyle name="Note 12 27 12" xfId="29876"/>
    <cellStyle name="Note 12 27 12 2" xfId="29877"/>
    <cellStyle name="Note 12 27 12 3" xfId="29878"/>
    <cellStyle name="Note 12 27 12 4" xfId="29879"/>
    <cellStyle name="Note 12 27 13" xfId="29880"/>
    <cellStyle name="Note 12 27 13 2" xfId="29881"/>
    <cellStyle name="Note 12 27 13 3" xfId="29882"/>
    <cellStyle name="Note 12 27 13 4" xfId="29883"/>
    <cellStyle name="Note 12 27 14" xfId="29884"/>
    <cellStyle name="Note 12 27 14 2" xfId="29885"/>
    <cellStyle name="Note 12 27 14 3" xfId="29886"/>
    <cellStyle name="Note 12 27 14 4" xfId="29887"/>
    <cellStyle name="Note 12 27 15" xfId="29888"/>
    <cellStyle name="Note 12 27 15 2" xfId="29889"/>
    <cellStyle name="Note 12 27 15 3" xfId="29890"/>
    <cellStyle name="Note 12 27 15 4" xfId="29891"/>
    <cellStyle name="Note 12 27 16" xfId="29892"/>
    <cellStyle name="Note 12 27 16 2" xfId="29893"/>
    <cellStyle name="Note 12 27 16 3" xfId="29894"/>
    <cellStyle name="Note 12 27 16 4" xfId="29895"/>
    <cellStyle name="Note 12 27 17" xfId="29896"/>
    <cellStyle name="Note 12 27 17 2" xfId="29897"/>
    <cellStyle name="Note 12 27 17 3" xfId="29898"/>
    <cellStyle name="Note 12 27 17 4" xfId="29899"/>
    <cellStyle name="Note 12 27 18" xfId="29900"/>
    <cellStyle name="Note 12 27 18 2" xfId="29901"/>
    <cellStyle name="Note 12 27 18 3" xfId="29902"/>
    <cellStyle name="Note 12 27 18 4" xfId="29903"/>
    <cellStyle name="Note 12 27 19" xfId="29904"/>
    <cellStyle name="Note 12 27 19 2" xfId="29905"/>
    <cellStyle name="Note 12 27 19 3" xfId="29906"/>
    <cellStyle name="Note 12 27 19 4" xfId="29907"/>
    <cellStyle name="Note 12 27 2" xfId="29908"/>
    <cellStyle name="Note 12 27 2 2" xfId="29909"/>
    <cellStyle name="Note 12 27 2 3" xfId="29910"/>
    <cellStyle name="Note 12 27 2 4" xfId="29911"/>
    <cellStyle name="Note 12 27 20" xfId="29912"/>
    <cellStyle name="Note 12 27 20 2" xfId="29913"/>
    <cellStyle name="Note 12 27 20 3" xfId="29914"/>
    <cellStyle name="Note 12 27 20 4" xfId="29915"/>
    <cellStyle name="Note 12 27 21" xfId="29916"/>
    <cellStyle name="Note 12 27 22" xfId="29917"/>
    <cellStyle name="Note 12 27 3" xfId="29918"/>
    <cellStyle name="Note 12 27 3 2" xfId="29919"/>
    <cellStyle name="Note 12 27 3 3" xfId="29920"/>
    <cellStyle name="Note 12 27 3 4" xfId="29921"/>
    <cellStyle name="Note 12 27 4" xfId="29922"/>
    <cellStyle name="Note 12 27 4 2" xfId="29923"/>
    <cellStyle name="Note 12 27 4 3" xfId="29924"/>
    <cellStyle name="Note 12 27 4 4" xfId="29925"/>
    <cellStyle name="Note 12 27 5" xfId="29926"/>
    <cellStyle name="Note 12 27 5 2" xfId="29927"/>
    <cellStyle name="Note 12 27 5 3" xfId="29928"/>
    <cellStyle name="Note 12 27 5 4" xfId="29929"/>
    <cellStyle name="Note 12 27 6" xfId="29930"/>
    <cellStyle name="Note 12 27 6 2" xfId="29931"/>
    <cellStyle name="Note 12 27 6 3" xfId="29932"/>
    <cellStyle name="Note 12 27 6 4" xfId="29933"/>
    <cellStyle name="Note 12 27 7" xfId="29934"/>
    <cellStyle name="Note 12 27 7 2" xfId="29935"/>
    <cellStyle name="Note 12 27 7 3" xfId="29936"/>
    <cellStyle name="Note 12 27 7 4" xfId="29937"/>
    <cellStyle name="Note 12 27 8" xfId="29938"/>
    <cellStyle name="Note 12 27 8 2" xfId="29939"/>
    <cellStyle name="Note 12 27 8 3" xfId="29940"/>
    <cellStyle name="Note 12 27 8 4" xfId="29941"/>
    <cellStyle name="Note 12 27 9" xfId="29942"/>
    <cellStyle name="Note 12 27 9 2" xfId="29943"/>
    <cellStyle name="Note 12 27 9 3" xfId="29944"/>
    <cellStyle name="Note 12 27 9 4" xfId="29945"/>
    <cellStyle name="Note 12 28" xfId="29946"/>
    <cellStyle name="Note 12 28 10" xfId="29947"/>
    <cellStyle name="Note 12 28 10 2" xfId="29948"/>
    <cellStyle name="Note 12 28 10 3" xfId="29949"/>
    <cellStyle name="Note 12 28 10 4" xfId="29950"/>
    <cellStyle name="Note 12 28 11" xfId="29951"/>
    <cellStyle name="Note 12 28 11 2" xfId="29952"/>
    <cellStyle name="Note 12 28 11 3" xfId="29953"/>
    <cellStyle name="Note 12 28 11 4" xfId="29954"/>
    <cellStyle name="Note 12 28 12" xfId="29955"/>
    <cellStyle name="Note 12 28 12 2" xfId="29956"/>
    <cellStyle name="Note 12 28 12 3" xfId="29957"/>
    <cellStyle name="Note 12 28 12 4" xfId="29958"/>
    <cellStyle name="Note 12 28 13" xfId="29959"/>
    <cellStyle name="Note 12 28 13 2" xfId="29960"/>
    <cellStyle name="Note 12 28 13 3" xfId="29961"/>
    <cellStyle name="Note 12 28 13 4" xfId="29962"/>
    <cellStyle name="Note 12 28 14" xfId="29963"/>
    <cellStyle name="Note 12 28 14 2" xfId="29964"/>
    <cellStyle name="Note 12 28 14 3" xfId="29965"/>
    <cellStyle name="Note 12 28 14 4" xfId="29966"/>
    <cellStyle name="Note 12 28 15" xfId="29967"/>
    <cellStyle name="Note 12 28 15 2" xfId="29968"/>
    <cellStyle name="Note 12 28 15 3" xfId="29969"/>
    <cellStyle name="Note 12 28 15 4" xfId="29970"/>
    <cellStyle name="Note 12 28 16" xfId="29971"/>
    <cellStyle name="Note 12 28 16 2" xfId="29972"/>
    <cellStyle name="Note 12 28 16 3" xfId="29973"/>
    <cellStyle name="Note 12 28 16 4" xfId="29974"/>
    <cellStyle name="Note 12 28 17" xfId="29975"/>
    <cellStyle name="Note 12 28 17 2" xfId="29976"/>
    <cellStyle name="Note 12 28 17 3" xfId="29977"/>
    <cellStyle name="Note 12 28 17 4" xfId="29978"/>
    <cellStyle name="Note 12 28 18" xfId="29979"/>
    <cellStyle name="Note 12 28 18 2" xfId="29980"/>
    <cellStyle name="Note 12 28 18 3" xfId="29981"/>
    <cellStyle name="Note 12 28 18 4" xfId="29982"/>
    <cellStyle name="Note 12 28 19" xfId="29983"/>
    <cellStyle name="Note 12 28 19 2" xfId="29984"/>
    <cellStyle name="Note 12 28 19 3" xfId="29985"/>
    <cellStyle name="Note 12 28 19 4" xfId="29986"/>
    <cellStyle name="Note 12 28 2" xfId="29987"/>
    <cellStyle name="Note 12 28 2 2" xfId="29988"/>
    <cellStyle name="Note 12 28 2 3" xfId="29989"/>
    <cellStyle name="Note 12 28 2 4" xfId="29990"/>
    <cellStyle name="Note 12 28 20" xfId="29991"/>
    <cellStyle name="Note 12 28 20 2" xfId="29992"/>
    <cellStyle name="Note 12 28 20 3" xfId="29993"/>
    <cellStyle name="Note 12 28 20 4" xfId="29994"/>
    <cellStyle name="Note 12 28 21" xfId="29995"/>
    <cellStyle name="Note 12 28 22" xfId="29996"/>
    <cellStyle name="Note 12 28 3" xfId="29997"/>
    <cellStyle name="Note 12 28 3 2" xfId="29998"/>
    <cellStyle name="Note 12 28 3 3" xfId="29999"/>
    <cellStyle name="Note 12 28 3 4" xfId="30000"/>
    <cellStyle name="Note 12 28 4" xfId="30001"/>
    <cellStyle name="Note 12 28 4 2" xfId="30002"/>
    <cellStyle name="Note 12 28 4 3" xfId="30003"/>
    <cellStyle name="Note 12 28 4 4" xfId="30004"/>
    <cellStyle name="Note 12 28 5" xfId="30005"/>
    <cellStyle name="Note 12 28 5 2" xfId="30006"/>
    <cellStyle name="Note 12 28 5 3" xfId="30007"/>
    <cellStyle name="Note 12 28 5 4" xfId="30008"/>
    <cellStyle name="Note 12 28 6" xfId="30009"/>
    <cellStyle name="Note 12 28 6 2" xfId="30010"/>
    <cellStyle name="Note 12 28 6 3" xfId="30011"/>
    <cellStyle name="Note 12 28 6 4" xfId="30012"/>
    <cellStyle name="Note 12 28 7" xfId="30013"/>
    <cellStyle name="Note 12 28 7 2" xfId="30014"/>
    <cellStyle name="Note 12 28 7 3" xfId="30015"/>
    <cellStyle name="Note 12 28 7 4" xfId="30016"/>
    <cellStyle name="Note 12 28 8" xfId="30017"/>
    <cellStyle name="Note 12 28 8 2" xfId="30018"/>
    <cellStyle name="Note 12 28 8 3" xfId="30019"/>
    <cellStyle name="Note 12 28 8 4" xfId="30020"/>
    <cellStyle name="Note 12 28 9" xfId="30021"/>
    <cellStyle name="Note 12 28 9 2" xfId="30022"/>
    <cellStyle name="Note 12 28 9 3" xfId="30023"/>
    <cellStyle name="Note 12 28 9 4" xfId="30024"/>
    <cellStyle name="Note 12 29" xfId="30025"/>
    <cellStyle name="Note 12 29 10" xfId="30026"/>
    <cellStyle name="Note 12 29 10 2" xfId="30027"/>
    <cellStyle name="Note 12 29 10 3" xfId="30028"/>
    <cellStyle name="Note 12 29 10 4" xfId="30029"/>
    <cellStyle name="Note 12 29 11" xfId="30030"/>
    <cellStyle name="Note 12 29 11 2" xfId="30031"/>
    <cellStyle name="Note 12 29 11 3" xfId="30032"/>
    <cellStyle name="Note 12 29 11 4" xfId="30033"/>
    <cellStyle name="Note 12 29 12" xfId="30034"/>
    <cellStyle name="Note 12 29 12 2" xfId="30035"/>
    <cellStyle name="Note 12 29 12 3" xfId="30036"/>
    <cellStyle name="Note 12 29 12 4" xfId="30037"/>
    <cellStyle name="Note 12 29 13" xfId="30038"/>
    <cellStyle name="Note 12 29 13 2" xfId="30039"/>
    <cellStyle name="Note 12 29 13 3" xfId="30040"/>
    <cellStyle name="Note 12 29 13 4" xfId="30041"/>
    <cellStyle name="Note 12 29 14" xfId="30042"/>
    <cellStyle name="Note 12 29 14 2" xfId="30043"/>
    <cellStyle name="Note 12 29 14 3" xfId="30044"/>
    <cellStyle name="Note 12 29 14 4" xfId="30045"/>
    <cellStyle name="Note 12 29 15" xfId="30046"/>
    <cellStyle name="Note 12 29 15 2" xfId="30047"/>
    <cellStyle name="Note 12 29 15 3" xfId="30048"/>
    <cellStyle name="Note 12 29 15 4" xfId="30049"/>
    <cellStyle name="Note 12 29 16" xfId="30050"/>
    <cellStyle name="Note 12 29 16 2" xfId="30051"/>
    <cellStyle name="Note 12 29 16 3" xfId="30052"/>
    <cellStyle name="Note 12 29 16 4" xfId="30053"/>
    <cellStyle name="Note 12 29 17" xfId="30054"/>
    <cellStyle name="Note 12 29 17 2" xfId="30055"/>
    <cellStyle name="Note 12 29 17 3" xfId="30056"/>
    <cellStyle name="Note 12 29 17 4" xfId="30057"/>
    <cellStyle name="Note 12 29 18" xfId="30058"/>
    <cellStyle name="Note 12 29 18 2" xfId="30059"/>
    <cellStyle name="Note 12 29 18 3" xfId="30060"/>
    <cellStyle name="Note 12 29 18 4" xfId="30061"/>
    <cellStyle name="Note 12 29 19" xfId="30062"/>
    <cellStyle name="Note 12 29 19 2" xfId="30063"/>
    <cellStyle name="Note 12 29 19 3" xfId="30064"/>
    <cellStyle name="Note 12 29 19 4" xfId="30065"/>
    <cellStyle name="Note 12 29 2" xfId="30066"/>
    <cellStyle name="Note 12 29 2 2" xfId="30067"/>
    <cellStyle name="Note 12 29 2 3" xfId="30068"/>
    <cellStyle name="Note 12 29 2 4" xfId="30069"/>
    <cellStyle name="Note 12 29 20" xfId="30070"/>
    <cellStyle name="Note 12 29 20 2" xfId="30071"/>
    <cellStyle name="Note 12 29 20 3" xfId="30072"/>
    <cellStyle name="Note 12 29 20 4" xfId="30073"/>
    <cellStyle name="Note 12 29 21" xfId="30074"/>
    <cellStyle name="Note 12 29 22" xfId="30075"/>
    <cellStyle name="Note 12 29 3" xfId="30076"/>
    <cellStyle name="Note 12 29 3 2" xfId="30077"/>
    <cellStyle name="Note 12 29 3 3" xfId="30078"/>
    <cellStyle name="Note 12 29 3 4" xfId="30079"/>
    <cellStyle name="Note 12 29 4" xfId="30080"/>
    <cellStyle name="Note 12 29 4 2" xfId="30081"/>
    <cellStyle name="Note 12 29 4 3" xfId="30082"/>
    <cellStyle name="Note 12 29 4 4" xfId="30083"/>
    <cellStyle name="Note 12 29 5" xfId="30084"/>
    <cellStyle name="Note 12 29 5 2" xfId="30085"/>
    <cellStyle name="Note 12 29 5 3" xfId="30086"/>
    <cellStyle name="Note 12 29 5 4" xfId="30087"/>
    <cellStyle name="Note 12 29 6" xfId="30088"/>
    <cellStyle name="Note 12 29 6 2" xfId="30089"/>
    <cellStyle name="Note 12 29 6 3" xfId="30090"/>
    <cellStyle name="Note 12 29 6 4" xfId="30091"/>
    <cellStyle name="Note 12 29 7" xfId="30092"/>
    <cellStyle name="Note 12 29 7 2" xfId="30093"/>
    <cellStyle name="Note 12 29 7 3" xfId="30094"/>
    <cellStyle name="Note 12 29 7 4" xfId="30095"/>
    <cellStyle name="Note 12 29 8" xfId="30096"/>
    <cellStyle name="Note 12 29 8 2" xfId="30097"/>
    <cellStyle name="Note 12 29 8 3" xfId="30098"/>
    <cellStyle name="Note 12 29 8 4" xfId="30099"/>
    <cellStyle name="Note 12 29 9" xfId="30100"/>
    <cellStyle name="Note 12 29 9 2" xfId="30101"/>
    <cellStyle name="Note 12 29 9 3" xfId="30102"/>
    <cellStyle name="Note 12 29 9 4" xfId="30103"/>
    <cellStyle name="Note 12 3" xfId="30104"/>
    <cellStyle name="Note 12 3 10" xfId="30105"/>
    <cellStyle name="Note 12 3 10 2" xfId="30106"/>
    <cellStyle name="Note 12 3 10 3" xfId="30107"/>
    <cellStyle name="Note 12 3 10 4" xfId="30108"/>
    <cellStyle name="Note 12 3 11" xfId="30109"/>
    <cellStyle name="Note 12 3 11 2" xfId="30110"/>
    <cellStyle name="Note 12 3 11 3" xfId="30111"/>
    <cellStyle name="Note 12 3 11 4" xfId="30112"/>
    <cellStyle name="Note 12 3 12" xfId="30113"/>
    <cellStyle name="Note 12 3 12 2" xfId="30114"/>
    <cellStyle name="Note 12 3 12 3" xfId="30115"/>
    <cellStyle name="Note 12 3 12 4" xfId="30116"/>
    <cellStyle name="Note 12 3 13" xfId="30117"/>
    <cellStyle name="Note 12 3 13 2" xfId="30118"/>
    <cellStyle name="Note 12 3 13 3" xfId="30119"/>
    <cellStyle name="Note 12 3 13 4" xfId="30120"/>
    <cellStyle name="Note 12 3 14" xfId="30121"/>
    <cellStyle name="Note 12 3 14 2" xfId="30122"/>
    <cellStyle name="Note 12 3 14 3" xfId="30123"/>
    <cellStyle name="Note 12 3 14 4" xfId="30124"/>
    <cellStyle name="Note 12 3 15" xfId="30125"/>
    <cellStyle name="Note 12 3 15 2" xfId="30126"/>
    <cellStyle name="Note 12 3 15 3" xfId="30127"/>
    <cellStyle name="Note 12 3 15 4" xfId="30128"/>
    <cellStyle name="Note 12 3 16" xfId="30129"/>
    <cellStyle name="Note 12 3 16 2" xfId="30130"/>
    <cellStyle name="Note 12 3 16 3" xfId="30131"/>
    <cellStyle name="Note 12 3 16 4" xfId="30132"/>
    <cellStyle name="Note 12 3 17" xfId="30133"/>
    <cellStyle name="Note 12 3 17 2" xfId="30134"/>
    <cellStyle name="Note 12 3 17 3" xfId="30135"/>
    <cellStyle name="Note 12 3 17 4" xfId="30136"/>
    <cellStyle name="Note 12 3 18" xfId="30137"/>
    <cellStyle name="Note 12 3 18 2" xfId="30138"/>
    <cellStyle name="Note 12 3 18 3" xfId="30139"/>
    <cellStyle name="Note 12 3 18 4" xfId="30140"/>
    <cellStyle name="Note 12 3 19" xfId="30141"/>
    <cellStyle name="Note 12 3 19 2" xfId="30142"/>
    <cellStyle name="Note 12 3 19 3" xfId="30143"/>
    <cellStyle name="Note 12 3 19 4" xfId="30144"/>
    <cellStyle name="Note 12 3 2" xfId="30145"/>
    <cellStyle name="Note 12 3 2 2" xfId="30146"/>
    <cellStyle name="Note 12 3 2 3" xfId="30147"/>
    <cellStyle name="Note 12 3 2 4" xfId="30148"/>
    <cellStyle name="Note 12 3 20" xfId="30149"/>
    <cellStyle name="Note 12 3 20 2" xfId="30150"/>
    <cellStyle name="Note 12 3 20 3" xfId="30151"/>
    <cellStyle name="Note 12 3 20 4" xfId="30152"/>
    <cellStyle name="Note 12 3 21" xfId="30153"/>
    <cellStyle name="Note 12 3 22" xfId="30154"/>
    <cellStyle name="Note 12 3 3" xfId="30155"/>
    <cellStyle name="Note 12 3 3 2" xfId="30156"/>
    <cellStyle name="Note 12 3 3 3" xfId="30157"/>
    <cellStyle name="Note 12 3 3 4" xfId="30158"/>
    <cellStyle name="Note 12 3 4" xfId="30159"/>
    <cellStyle name="Note 12 3 4 2" xfId="30160"/>
    <cellStyle name="Note 12 3 4 3" xfId="30161"/>
    <cellStyle name="Note 12 3 4 4" xfId="30162"/>
    <cellStyle name="Note 12 3 5" xfId="30163"/>
    <cellStyle name="Note 12 3 5 2" xfId="30164"/>
    <cellStyle name="Note 12 3 5 3" xfId="30165"/>
    <cellStyle name="Note 12 3 5 4" xfId="30166"/>
    <cellStyle name="Note 12 3 6" xfId="30167"/>
    <cellStyle name="Note 12 3 6 2" xfId="30168"/>
    <cellStyle name="Note 12 3 6 3" xfId="30169"/>
    <cellStyle name="Note 12 3 6 4" xfId="30170"/>
    <cellStyle name="Note 12 3 7" xfId="30171"/>
    <cellStyle name="Note 12 3 7 2" xfId="30172"/>
    <cellStyle name="Note 12 3 7 3" xfId="30173"/>
    <cellStyle name="Note 12 3 7 4" xfId="30174"/>
    <cellStyle name="Note 12 3 8" xfId="30175"/>
    <cellStyle name="Note 12 3 8 2" xfId="30176"/>
    <cellStyle name="Note 12 3 8 3" xfId="30177"/>
    <cellStyle name="Note 12 3 8 4" xfId="30178"/>
    <cellStyle name="Note 12 3 9" xfId="30179"/>
    <cellStyle name="Note 12 3 9 2" xfId="30180"/>
    <cellStyle name="Note 12 3 9 3" xfId="30181"/>
    <cellStyle name="Note 12 3 9 4" xfId="30182"/>
    <cellStyle name="Note 12 30" xfId="30183"/>
    <cellStyle name="Note 12 30 10" xfId="30184"/>
    <cellStyle name="Note 12 30 10 2" xfId="30185"/>
    <cellStyle name="Note 12 30 10 3" xfId="30186"/>
    <cellStyle name="Note 12 30 10 4" xfId="30187"/>
    <cellStyle name="Note 12 30 11" xfId="30188"/>
    <cellStyle name="Note 12 30 11 2" xfId="30189"/>
    <cellStyle name="Note 12 30 11 3" xfId="30190"/>
    <cellStyle name="Note 12 30 11 4" xfId="30191"/>
    <cellStyle name="Note 12 30 12" xfId="30192"/>
    <cellStyle name="Note 12 30 12 2" xfId="30193"/>
    <cellStyle name="Note 12 30 12 3" xfId="30194"/>
    <cellStyle name="Note 12 30 12 4" xfId="30195"/>
    <cellStyle name="Note 12 30 13" xfId="30196"/>
    <cellStyle name="Note 12 30 13 2" xfId="30197"/>
    <cellStyle name="Note 12 30 13 3" xfId="30198"/>
    <cellStyle name="Note 12 30 13 4" xfId="30199"/>
    <cellStyle name="Note 12 30 14" xfId="30200"/>
    <cellStyle name="Note 12 30 14 2" xfId="30201"/>
    <cellStyle name="Note 12 30 14 3" xfId="30202"/>
    <cellStyle name="Note 12 30 14 4" xfId="30203"/>
    <cellStyle name="Note 12 30 15" xfId="30204"/>
    <cellStyle name="Note 12 30 15 2" xfId="30205"/>
    <cellStyle name="Note 12 30 15 3" xfId="30206"/>
    <cellStyle name="Note 12 30 15 4" xfId="30207"/>
    <cellStyle name="Note 12 30 16" xfId="30208"/>
    <cellStyle name="Note 12 30 16 2" xfId="30209"/>
    <cellStyle name="Note 12 30 16 3" xfId="30210"/>
    <cellStyle name="Note 12 30 16 4" xfId="30211"/>
    <cellStyle name="Note 12 30 17" xfId="30212"/>
    <cellStyle name="Note 12 30 17 2" xfId="30213"/>
    <cellStyle name="Note 12 30 17 3" xfId="30214"/>
    <cellStyle name="Note 12 30 17 4" xfId="30215"/>
    <cellStyle name="Note 12 30 18" xfId="30216"/>
    <cellStyle name="Note 12 30 18 2" xfId="30217"/>
    <cellStyle name="Note 12 30 18 3" xfId="30218"/>
    <cellStyle name="Note 12 30 18 4" xfId="30219"/>
    <cellStyle name="Note 12 30 19" xfId="30220"/>
    <cellStyle name="Note 12 30 19 2" xfId="30221"/>
    <cellStyle name="Note 12 30 19 3" xfId="30222"/>
    <cellStyle name="Note 12 30 19 4" xfId="30223"/>
    <cellStyle name="Note 12 30 2" xfId="30224"/>
    <cellStyle name="Note 12 30 2 2" xfId="30225"/>
    <cellStyle name="Note 12 30 2 3" xfId="30226"/>
    <cellStyle name="Note 12 30 2 4" xfId="30227"/>
    <cellStyle name="Note 12 30 20" xfId="30228"/>
    <cellStyle name="Note 12 30 20 2" xfId="30229"/>
    <cellStyle name="Note 12 30 20 3" xfId="30230"/>
    <cellStyle name="Note 12 30 20 4" xfId="30231"/>
    <cellStyle name="Note 12 30 21" xfId="30232"/>
    <cellStyle name="Note 12 30 22" xfId="30233"/>
    <cellStyle name="Note 12 30 3" xfId="30234"/>
    <cellStyle name="Note 12 30 3 2" xfId="30235"/>
    <cellStyle name="Note 12 30 3 3" xfId="30236"/>
    <cellStyle name="Note 12 30 3 4" xfId="30237"/>
    <cellStyle name="Note 12 30 4" xfId="30238"/>
    <cellStyle name="Note 12 30 4 2" xfId="30239"/>
    <cellStyle name="Note 12 30 4 3" xfId="30240"/>
    <cellStyle name="Note 12 30 4 4" xfId="30241"/>
    <cellStyle name="Note 12 30 5" xfId="30242"/>
    <cellStyle name="Note 12 30 5 2" xfId="30243"/>
    <cellStyle name="Note 12 30 5 3" xfId="30244"/>
    <cellStyle name="Note 12 30 5 4" xfId="30245"/>
    <cellStyle name="Note 12 30 6" xfId="30246"/>
    <cellStyle name="Note 12 30 6 2" xfId="30247"/>
    <cellStyle name="Note 12 30 6 3" xfId="30248"/>
    <cellStyle name="Note 12 30 6 4" xfId="30249"/>
    <cellStyle name="Note 12 30 7" xfId="30250"/>
    <cellStyle name="Note 12 30 7 2" xfId="30251"/>
    <cellStyle name="Note 12 30 7 3" xfId="30252"/>
    <cellStyle name="Note 12 30 7 4" xfId="30253"/>
    <cellStyle name="Note 12 30 8" xfId="30254"/>
    <cellStyle name="Note 12 30 8 2" xfId="30255"/>
    <cellStyle name="Note 12 30 8 3" xfId="30256"/>
    <cellStyle name="Note 12 30 8 4" xfId="30257"/>
    <cellStyle name="Note 12 30 9" xfId="30258"/>
    <cellStyle name="Note 12 30 9 2" xfId="30259"/>
    <cellStyle name="Note 12 30 9 3" xfId="30260"/>
    <cellStyle name="Note 12 30 9 4" xfId="30261"/>
    <cellStyle name="Note 12 31" xfId="30262"/>
    <cellStyle name="Note 12 31 10" xfId="30263"/>
    <cellStyle name="Note 12 31 10 2" xfId="30264"/>
    <cellStyle name="Note 12 31 10 3" xfId="30265"/>
    <cellStyle name="Note 12 31 10 4" xfId="30266"/>
    <cellStyle name="Note 12 31 11" xfId="30267"/>
    <cellStyle name="Note 12 31 11 2" xfId="30268"/>
    <cellStyle name="Note 12 31 11 3" xfId="30269"/>
    <cellStyle name="Note 12 31 11 4" xfId="30270"/>
    <cellStyle name="Note 12 31 12" xfId="30271"/>
    <cellStyle name="Note 12 31 12 2" xfId="30272"/>
    <cellStyle name="Note 12 31 12 3" xfId="30273"/>
    <cellStyle name="Note 12 31 12 4" xfId="30274"/>
    <cellStyle name="Note 12 31 13" xfId="30275"/>
    <cellStyle name="Note 12 31 13 2" xfId="30276"/>
    <cellStyle name="Note 12 31 13 3" xfId="30277"/>
    <cellStyle name="Note 12 31 13 4" xfId="30278"/>
    <cellStyle name="Note 12 31 14" xfId="30279"/>
    <cellStyle name="Note 12 31 14 2" xfId="30280"/>
    <cellStyle name="Note 12 31 14 3" xfId="30281"/>
    <cellStyle name="Note 12 31 14 4" xfId="30282"/>
    <cellStyle name="Note 12 31 15" xfId="30283"/>
    <cellStyle name="Note 12 31 15 2" xfId="30284"/>
    <cellStyle name="Note 12 31 15 3" xfId="30285"/>
    <cellStyle name="Note 12 31 15 4" xfId="30286"/>
    <cellStyle name="Note 12 31 16" xfId="30287"/>
    <cellStyle name="Note 12 31 16 2" xfId="30288"/>
    <cellStyle name="Note 12 31 16 3" xfId="30289"/>
    <cellStyle name="Note 12 31 16 4" xfId="30290"/>
    <cellStyle name="Note 12 31 17" xfId="30291"/>
    <cellStyle name="Note 12 31 17 2" xfId="30292"/>
    <cellStyle name="Note 12 31 17 3" xfId="30293"/>
    <cellStyle name="Note 12 31 17 4" xfId="30294"/>
    <cellStyle name="Note 12 31 18" xfId="30295"/>
    <cellStyle name="Note 12 31 18 2" xfId="30296"/>
    <cellStyle name="Note 12 31 18 3" xfId="30297"/>
    <cellStyle name="Note 12 31 18 4" xfId="30298"/>
    <cellStyle name="Note 12 31 19" xfId="30299"/>
    <cellStyle name="Note 12 31 19 2" xfId="30300"/>
    <cellStyle name="Note 12 31 19 3" xfId="30301"/>
    <cellStyle name="Note 12 31 19 4" xfId="30302"/>
    <cellStyle name="Note 12 31 2" xfId="30303"/>
    <cellStyle name="Note 12 31 2 2" xfId="30304"/>
    <cellStyle name="Note 12 31 2 3" xfId="30305"/>
    <cellStyle name="Note 12 31 2 4" xfId="30306"/>
    <cellStyle name="Note 12 31 20" xfId="30307"/>
    <cellStyle name="Note 12 31 20 2" xfId="30308"/>
    <cellStyle name="Note 12 31 20 3" xfId="30309"/>
    <cellStyle name="Note 12 31 20 4" xfId="30310"/>
    <cellStyle name="Note 12 31 21" xfId="30311"/>
    <cellStyle name="Note 12 31 22" xfId="30312"/>
    <cellStyle name="Note 12 31 3" xfId="30313"/>
    <cellStyle name="Note 12 31 3 2" xfId="30314"/>
    <cellStyle name="Note 12 31 3 3" xfId="30315"/>
    <cellStyle name="Note 12 31 3 4" xfId="30316"/>
    <cellStyle name="Note 12 31 4" xfId="30317"/>
    <cellStyle name="Note 12 31 4 2" xfId="30318"/>
    <cellStyle name="Note 12 31 4 3" xfId="30319"/>
    <cellStyle name="Note 12 31 4 4" xfId="30320"/>
    <cellStyle name="Note 12 31 5" xfId="30321"/>
    <cellStyle name="Note 12 31 5 2" xfId="30322"/>
    <cellStyle name="Note 12 31 5 3" xfId="30323"/>
    <cellStyle name="Note 12 31 5 4" xfId="30324"/>
    <cellStyle name="Note 12 31 6" xfId="30325"/>
    <cellStyle name="Note 12 31 6 2" xfId="30326"/>
    <cellStyle name="Note 12 31 6 3" xfId="30327"/>
    <cellStyle name="Note 12 31 6 4" xfId="30328"/>
    <cellStyle name="Note 12 31 7" xfId="30329"/>
    <cellStyle name="Note 12 31 7 2" xfId="30330"/>
    <cellStyle name="Note 12 31 7 3" xfId="30331"/>
    <cellStyle name="Note 12 31 7 4" xfId="30332"/>
    <cellStyle name="Note 12 31 8" xfId="30333"/>
    <cellStyle name="Note 12 31 8 2" xfId="30334"/>
    <cellStyle name="Note 12 31 8 3" xfId="30335"/>
    <cellStyle name="Note 12 31 8 4" xfId="30336"/>
    <cellStyle name="Note 12 31 9" xfId="30337"/>
    <cellStyle name="Note 12 31 9 2" xfId="30338"/>
    <cellStyle name="Note 12 31 9 3" xfId="30339"/>
    <cellStyle name="Note 12 31 9 4" xfId="30340"/>
    <cellStyle name="Note 12 32" xfId="30341"/>
    <cellStyle name="Note 12 32 10" xfId="30342"/>
    <cellStyle name="Note 12 32 10 2" xfId="30343"/>
    <cellStyle name="Note 12 32 10 3" xfId="30344"/>
    <cellStyle name="Note 12 32 10 4" xfId="30345"/>
    <cellStyle name="Note 12 32 11" xfId="30346"/>
    <cellStyle name="Note 12 32 11 2" xfId="30347"/>
    <cellStyle name="Note 12 32 11 3" xfId="30348"/>
    <cellStyle name="Note 12 32 11 4" xfId="30349"/>
    <cellStyle name="Note 12 32 12" xfId="30350"/>
    <cellStyle name="Note 12 32 12 2" xfId="30351"/>
    <cellStyle name="Note 12 32 12 3" xfId="30352"/>
    <cellStyle name="Note 12 32 12 4" xfId="30353"/>
    <cellStyle name="Note 12 32 13" xfId="30354"/>
    <cellStyle name="Note 12 32 13 2" xfId="30355"/>
    <cellStyle name="Note 12 32 13 3" xfId="30356"/>
    <cellStyle name="Note 12 32 13 4" xfId="30357"/>
    <cellStyle name="Note 12 32 14" xfId="30358"/>
    <cellStyle name="Note 12 32 14 2" xfId="30359"/>
    <cellStyle name="Note 12 32 14 3" xfId="30360"/>
    <cellStyle name="Note 12 32 14 4" xfId="30361"/>
    <cellStyle name="Note 12 32 15" xfId="30362"/>
    <cellStyle name="Note 12 32 15 2" xfId="30363"/>
    <cellStyle name="Note 12 32 15 3" xfId="30364"/>
    <cellStyle name="Note 12 32 15 4" xfId="30365"/>
    <cellStyle name="Note 12 32 16" xfId="30366"/>
    <cellStyle name="Note 12 32 16 2" xfId="30367"/>
    <cellStyle name="Note 12 32 16 3" xfId="30368"/>
    <cellStyle name="Note 12 32 16 4" xfId="30369"/>
    <cellStyle name="Note 12 32 17" xfId="30370"/>
    <cellStyle name="Note 12 32 17 2" xfId="30371"/>
    <cellStyle name="Note 12 32 17 3" xfId="30372"/>
    <cellStyle name="Note 12 32 17 4" xfId="30373"/>
    <cellStyle name="Note 12 32 18" xfId="30374"/>
    <cellStyle name="Note 12 32 18 2" xfId="30375"/>
    <cellStyle name="Note 12 32 18 3" xfId="30376"/>
    <cellStyle name="Note 12 32 18 4" xfId="30377"/>
    <cellStyle name="Note 12 32 19" xfId="30378"/>
    <cellStyle name="Note 12 32 19 2" xfId="30379"/>
    <cellStyle name="Note 12 32 19 3" xfId="30380"/>
    <cellStyle name="Note 12 32 19 4" xfId="30381"/>
    <cellStyle name="Note 12 32 2" xfId="30382"/>
    <cellStyle name="Note 12 32 2 2" xfId="30383"/>
    <cellStyle name="Note 12 32 2 3" xfId="30384"/>
    <cellStyle name="Note 12 32 2 4" xfId="30385"/>
    <cellStyle name="Note 12 32 20" xfId="30386"/>
    <cellStyle name="Note 12 32 20 2" xfId="30387"/>
    <cellStyle name="Note 12 32 20 3" xfId="30388"/>
    <cellStyle name="Note 12 32 20 4" xfId="30389"/>
    <cellStyle name="Note 12 32 21" xfId="30390"/>
    <cellStyle name="Note 12 32 22" xfId="30391"/>
    <cellStyle name="Note 12 32 3" xfId="30392"/>
    <cellStyle name="Note 12 32 3 2" xfId="30393"/>
    <cellStyle name="Note 12 32 3 3" xfId="30394"/>
    <cellStyle name="Note 12 32 3 4" xfId="30395"/>
    <cellStyle name="Note 12 32 4" xfId="30396"/>
    <cellStyle name="Note 12 32 4 2" xfId="30397"/>
    <cellStyle name="Note 12 32 4 3" xfId="30398"/>
    <cellStyle name="Note 12 32 4 4" xfId="30399"/>
    <cellStyle name="Note 12 32 5" xfId="30400"/>
    <cellStyle name="Note 12 32 5 2" xfId="30401"/>
    <cellStyle name="Note 12 32 5 3" xfId="30402"/>
    <cellStyle name="Note 12 32 5 4" xfId="30403"/>
    <cellStyle name="Note 12 32 6" xfId="30404"/>
    <cellStyle name="Note 12 32 6 2" xfId="30405"/>
    <cellStyle name="Note 12 32 6 3" xfId="30406"/>
    <cellStyle name="Note 12 32 6 4" xfId="30407"/>
    <cellStyle name="Note 12 32 7" xfId="30408"/>
    <cellStyle name="Note 12 32 7 2" xfId="30409"/>
    <cellStyle name="Note 12 32 7 3" xfId="30410"/>
    <cellStyle name="Note 12 32 7 4" xfId="30411"/>
    <cellStyle name="Note 12 32 8" xfId="30412"/>
    <cellStyle name="Note 12 32 8 2" xfId="30413"/>
    <cellStyle name="Note 12 32 8 3" xfId="30414"/>
    <cellStyle name="Note 12 32 8 4" xfId="30415"/>
    <cellStyle name="Note 12 32 9" xfId="30416"/>
    <cellStyle name="Note 12 32 9 2" xfId="30417"/>
    <cellStyle name="Note 12 32 9 3" xfId="30418"/>
    <cellStyle name="Note 12 32 9 4" xfId="30419"/>
    <cellStyle name="Note 12 33" xfId="30420"/>
    <cellStyle name="Note 12 33 10" xfId="30421"/>
    <cellStyle name="Note 12 33 10 2" xfId="30422"/>
    <cellStyle name="Note 12 33 10 3" xfId="30423"/>
    <cellStyle name="Note 12 33 10 4" xfId="30424"/>
    <cellStyle name="Note 12 33 11" xfId="30425"/>
    <cellStyle name="Note 12 33 11 2" xfId="30426"/>
    <cellStyle name="Note 12 33 11 3" xfId="30427"/>
    <cellStyle name="Note 12 33 11 4" xfId="30428"/>
    <cellStyle name="Note 12 33 12" xfId="30429"/>
    <cellStyle name="Note 12 33 12 2" xfId="30430"/>
    <cellStyle name="Note 12 33 12 3" xfId="30431"/>
    <cellStyle name="Note 12 33 12 4" xfId="30432"/>
    <cellStyle name="Note 12 33 13" xfId="30433"/>
    <cellStyle name="Note 12 33 13 2" xfId="30434"/>
    <cellStyle name="Note 12 33 13 3" xfId="30435"/>
    <cellStyle name="Note 12 33 13 4" xfId="30436"/>
    <cellStyle name="Note 12 33 14" xfId="30437"/>
    <cellStyle name="Note 12 33 14 2" xfId="30438"/>
    <cellStyle name="Note 12 33 14 3" xfId="30439"/>
    <cellStyle name="Note 12 33 14 4" xfId="30440"/>
    <cellStyle name="Note 12 33 15" xfId="30441"/>
    <cellStyle name="Note 12 33 15 2" xfId="30442"/>
    <cellStyle name="Note 12 33 15 3" xfId="30443"/>
    <cellStyle name="Note 12 33 15 4" xfId="30444"/>
    <cellStyle name="Note 12 33 16" xfId="30445"/>
    <cellStyle name="Note 12 33 16 2" xfId="30446"/>
    <cellStyle name="Note 12 33 16 3" xfId="30447"/>
    <cellStyle name="Note 12 33 16 4" xfId="30448"/>
    <cellStyle name="Note 12 33 17" xfId="30449"/>
    <cellStyle name="Note 12 33 17 2" xfId="30450"/>
    <cellStyle name="Note 12 33 17 3" xfId="30451"/>
    <cellStyle name="Note 12 33 17 4" xfId="30452"/>
    <cellStyle name="Note 12 33 18" xfId="30453"/>
    <cellStyle name="Note 12 33 18 2" xfId="30454"/>
    <cellStyle name="Note 12 33 18 3" xfId="30455"/>
    <cellStyle name="Note 12 33 18 4" xfId="30456"/>
    <cellStyle name="Note 12 33 19" xfId="30457"/>
    <cellStyle name="Note 12 33 19 2" xfId="30458"/>
    <cellStyle name="Note 12 33 19 3" xfId="30459"/>
    <cellStyle name="Note 12 33 19 4" xfId="30460"/>
    <cellStyle name="Note 12 33 2" xfId="30461"/>
    <cellStyle name="Note 12 33 2 2" xfId="30462"/>
    <cellStyle name="Note 12 33 2 3" xfId="30463"/>
    <cellStyle name="Note 12 33 2 4" xfId="30464"/>
    <cellStyle name="Note 12 33 20" xfId="30465"/>
    <cellStyle name="Note 12 33 20 2" xfId="30466"/>
    <cellStyle name="Note 12 33 20 3" xfId="30467"/>
    <cellStyle name="Note 12 33 20 4" xfId="30468"/>
    <cellStyle name="Note 12 33 21" xfId="30469"/>
    <cellStyle name="Note 12 33 22" xfId="30470"/>
    <cellStyle name="Note 12 33 3" xfId="30471"/>
    <cellStyle name="Note 12 33 3 2" xfId="30472"/>
    <cellStyle name="Note 12 33 3 3" xfId="30473"/>
    <cellStyle name="Note 12 33 3 4" xfId="30474"/>
    <cellStyle name="Note 12 33 4" xfId="30475"/>
    <cellStyle name="Note 12 33 4 2" xfId="30476"/>
    <cellStyle name="Note 12 33 4 3" xfId="30477"/>
    <cellStyle name="Note 12 33 4 4" xfId="30478"/>
    <cellStyle name="Note 12 33 5" xfId="30479"/>
    <cellStyle name="Note 12 33 5 2" xfId="30480"/>
    <cellStyle name="Note 12 33 5 3" xfId="30481"/>
    <cellStyle name="Note 12 33 5 4" xfId="30482"/>
    <cellStyle name="Note 12 33 6" xfId="30483"/>
    <cellStyle name="Note 12 33 6 2" xfId="30484"/>
    <cellStyle name="Note 12 33 6 3" xfId="30485"/>
    <cellStyle name="Note 12 33 6 4" xfId="30486"/>
    <cellStyle name="Note 12 33 7" xfId="30487"/>
    <cellStyle name="Note 12 33 7 2" xfId="30488"/>
    <cellStyle name="Note 12 33 7 3" xfId="30489"/>
    <cellStyle name="Note 12 33 7 4" xfId="30490"/>
    <cellStyle name="Note 12 33 8" xfId="30491"/>
    <cellStyle name="Note 12 33 8 2" xfId="30492"/>
    <cellStyle name="Note 12 33 8 3" xfId="30493"/>
    <cellStyle name="Note 12 33 8 4" xfId="30494"/>
    <cellStyle name="Note 12 33 9" xfId="30495"/>
    <cellStyle name="Note 12 33 9 2" xfId="30496"/>
    <cellStyle name="Note 12 33 9 3" xfId="30497"/>
    <cellStyle name="Note 12 33 9 4" xfId="30498"/>
    <cellStyle name="Note 12 34" xfId="30499"/>
    <cellStyle name="Note 12 34 10" xfId="30500"/>
    <cellStyle name="Note 12 34 10 2" xfId="30501"/>
    <cellStyle name="Note 12 34 10 3" xfId="30502"/>
    <cellStyle name="Note 12 34 10 4" xfId="30503"/>
    <cellStyle name="Note 12 34 11" xfId="30504"/>
    <cellStyle name="Note 12 34 11 2" xfId="30505"/>
    <cellStyle name="Note 12 34 11 3" xfId="30506"/>
    <cellStyle name="Note 12 34 11 4" xfId="30507"/>
    <cellStyle name="Note 12 34 12" xfId="30508"/>
    <cellStyle name="Note 12 34 12 2" xfId="30509"/>
    <cellStyle name="Note 12 34 12 3" xfId="30510"/>
    <cellStyle name="Note 12 34 12 4" xfId="30511"/>
    <cellStyle name="Note 12 34 13" xfId="30512"/>
    <cellStyle name="Note 12 34 13 2" xfId="30513"/>
    <cellStyle name="Note 12 34 13 3" xfId="30514"/>
    <cellStyle name="Note 12 34 13 4" xfId="30515"/>
    <cellStyle name="Note 12 34 14" xfId="30516"/>
    <cellStyle name="Note 12 34 14 2" xfId="30517"/>
    <cellStyle name="Note 12 34 14 3" xfId="30518"/>
    <cellStyle name="Note 12 34 14 4" xfId="30519"/>
    <cellStyle name="Note 12 34 15" xfId="30520"/>
    <cellStyle name="Note 12 34 15 2" xfId="30521"/>
    <cellStyle name="Note 12 34 15 3" xfId="30522"/>
    <cellStyle name="Note 12 34 15 4" xfId="30523"/>
    <cellStyle name="Note 12 34 16" xfId="30524"/>
    <cellStyle name="Note 12 34 16 2" xfId="30525"/>
    <cellStyle name="Note 12 34 16 3" xfId="30526"/>
    <cellStyle name="Note 12 34 16 4" xfId="30527"/>
    <cellStyle name="Note 12 34 17" xfId="30528"/>
    <cellStyle name="Note 12 34 17 2" xfId="30529"/>
    <cellStyle name="Note 12 34 17 3" xfId="30530"/>
    <cellStyle name="Note 12 34 17 4" xfId="30531"/>
    <cellStyle name="Note 12 34 18" xfId="30532"/>
    <cellStyle name="Note 12 34 18 2" xfId="30533"/>
    <cellStyle name="Note 12 34 18 3" xfId="30534"/>
    <cellStyle name="Note 12 34 18 4" xfId="30535"/>
    <cellStyle name="Note 12 34 19" xfId="30536"/>
    <cellStyle name="Note 12 34 19 2" xfId="30537"/>
    <cellStyle name="Note 12 34 19 3" xfId="30538"/>
    <cellStyle name="Note 12 34 19 4" xfId="30539"/>
    <cellStyle name="Note 12 34 2" xfId="30540"/>
    <cellStyle name="Note 12 34 2 2" xfId="30541"/>
    <cellStyle name="Note 12 34 2 3" xfId="30542"/>
    <cellStyle name="Note 12 34 2 4" xfId="30543"/>
    <cellStyle name="Note 12 34 20" xfId="30544"/>
    <cellStyle name="Note 12 34 20 2" xfId="30545"/>
    <cellStyle name="Note 12 34 20 3" xfId="30546"/>
    <cellStyle name="Note 12 34 20 4" xfId="30547"/>
    <cellStyle name="Note 12 34 21" xfId="30548"/>
    <cellStyle name="Note 12 34 22" xfId="30549"/>
    <cellStyle name="Note 12 34 3" xfId="30550"/>
    <cellStyle name="Note 12 34 3 2" xfId="30551"/>
    <cellStyle name="Note 12 34 3 3" xfId="30552"/>
    <cellStyle name="Note 12 34 3 4" xfId="30553"/>
    <cellStyle name="Note 12 34 4" xfId="30554"/>
    <cellStyle name="Note 12 34 4 2" xfId="30555"/>
    <cellStyle name="Note 12 34 4 3" xfId="30556"/>
    <cellStyle name="Note 12 34 4 4" xfId="30557"/>
    <cellStyle name="Note 12 34 5" xfId="30558"/>
    <cellStyle name="Note 12 34 5 2" xfId="30559"/>
    <cellStyle name="Note 12 34 5 3" xfId="30560"/>
    <cellStyle name="Note 12 34 5 4" xfId="30561"/>
    <cellStyle name="Note 12 34 6" xfId="30562"/>
    <cellStyle name="Note 12 34 6 2" xfId="30563"/>
    <cellStyle name="Note 12 34 6 3" xfId="30564"/>
    <cellStyle name="Note 12 34 6 4" xfId="30565"/>
    <cellStyle name="Note 12 34 7" xfId="30566"/>
    <cellStyle name="Note 12 34 7 2" xfId="30567"/>
    <cellStyle name="Note 12 34 7 3" xfId="30568"/>
    <cellStyle name="Note 12 34 7 4" xfId="30569"/>
    <cellStyle name="Note 12 34 8" xfId="30570"/>
    <cellStyle name="Note 12 34 8 2" xfId="30571"/>
    <cellStyle name="Note 12 34 8 3" xfId="30572"/>
    <cellStyle name="Note 12 34 8 4" xfId="30573"/>
    <cellStyle name="Note 12 34 9" xfId="30574"/>
    <cellStyle name="Note 12 34 9 2" xfId="30575"/>
    <cellStyle name="Note 12 34 9 3" xfId="30576"/>
    <cellStyle name="Note 12 34 9 4" xfId="30577"/>
    <cellStyle name="Note 12 35" xfId="30578"/>
    <cellStyle name="Note 12 35 10" xfId="30579"/>
    <cellStyle name="Note 12 35 10 2" xfId="30580"/>
    <cellStyle name="Note 12 35 10 3" xfId="30581"/>
    <cellStyle name="Note 12 35 10 4" xfId="30582"/>
    <cellStyle name="Note 12 35 11" xfId="30583"/>
    <cellStyle name="Note 12 35 11 2" xfId="30584"/>
    <cellStyle name="Note 12 35 11 3" xfId="30585"/>
    <cellStyle name="Note 12 35 11 4" xfId="30586"/>
    <cellStyle name="Note 12 35 12" xfId="30587"/>
    <cellStyle name="Note 12 35 12 2" xfId="30588"/>
    <cellStyle name="Note 12 35 12 3" xfId="30589"/>
    <cellStyle name="Note 12 35 12 4" xfId="30590"/>
    <cellStyle name="Note 12 35 13" xfId="30591"/>
    <cellStyle name="Note 12 35 13 2" xfId="30592"/>
    <cellStyle name="Note 12 35 13 3" xfId="30593"/>
    <cellStyle name="Note 12 35 13 4" xfId="30594"/>
    <cellStyle name="Note 12 35 14" xfId="30595"/>
    <cellStyle name="Note 12 35 14 2" xfId="30596"/>
    <cellStyle name="Note 12 35 14 3" xfId="30597"/>
    <cellStyle name="Note 12 35 14 4" xfId="30598"/>
    <cellStyle name="Note 12 35 15" xfId="30599"/>
    <cellStyle name="Note 12 35 15 2" xfId="30600"/>
    <cellStyle name="Note 12 35 15 3" xfId="30601"/>
    <cellStyle name="Note 12 35 15 4" xfId="30602"/>
    <cellStyle name="Note 12 35 16" xfId="30603"/>
    <cellStyle name="Note 12 35 16 2" xfId="30604"/>
    <cellStyle name="Note 12 35 16 3" xfId="30605"/>
    <cellStyle name="Note 12 35 16 4" xfId="30606"/>
    <cellStyle name="Note 12 35 17" xfId="30607"/>
    <cellStyle name="Note 12 35 17 2" xfId="30608"/>
    <cellStyle name="Note 12 35 17 3" xfId="30609"/>
    <cellStyle name="Note 12 35 17 4" xfId="30610"/>
    <cellStyle name="Note 12 35 18" xfId="30611"/>
    <cellStyle name="Note 12 35 18 2" xfId="30612"/>
    <cellStyle name="Note 12 35 18 3" xfId="30613"/>
    <cellStyle name="Note 12 35 18 4" xfId="30614"/>
    <cellStyle name="Note 12 35 19" xfId="30615"/>
    <cellStyle name="Note 12 35 19 2" xfId="30616"/>
    <cellStyle name="Note 12 35 19 3" xfId="30617"/>
    <cellStyle name="Note 12 35 19 4" xfId="30618"/>
    <cellStyle name="Note 12 35 2" xfId="30619"/>
    <cellStyle name="Note 12 35 2 2" xfId="30620"/>
    <cellStyle name="Note 12 35 2 3" xfId="30621"/>
    <cellStyle name="Note 12 35 2 4" xfId="30622"/>
    <cellStyle name="Note 12 35 20" xfId="30623"/>
    <cellStyle name="Note 12 35 20 2" xfId="30624"/>
    <cellStyle name="Note 12 35 20 3" xfId="30625"/>
    <cellStyle name="Note 12 35 20 4" xfId="30626"/>
    <cellStyle name="Note 12 35 21" xfId="30627"/>
    <cellStyle name="Note 12 35 22" xfId="30628"/>
    <cellStyle name="Note 12 35 3" xfId="30629"/>
    <cellStyle name="Note 12 35 3 2" xfId="30630"/>
    <cellStyle name="Note 12 35 3 3" xfId="30631"/>
    <cellStyle name="Note 12 35 3 4" xfId="30632"/>
    <cellStyle name="Note 12 35 4" xfId="30633"/>
    <cellStyle name="Note 12 35 4 2" xfId="30634"/>
    <cellStyle name="Note 12 35 4 3" xfId="30635"/>
    <cellStyle name="Note 12 35 4 4" xfId="30636"/>
    <cellStyle name="Note 12 35 5" xfId="30637"/>
    <cellStyle name="Note 12 35 5 2" xfId="30638"/>
    <cellStyle name="Note 12 35 5 3" xfId="30639"/>
    <cellStyle name="Note 12 35 5 4" xfId="30640"/>
    <cellStyle name="Note 12 35 6" xfId="30641"/>
    <cellStyle name="Note 12 35 6 2" xfId="30642"/>
    <cellStyle name="Note 12 35 6 3" xfId="30643"/>
    <cellStyle name="Note 12 35 6 4" xfId="30644"/>
    <cellStyle name="Note 12 35 7" xfId="30645"/>
    <cellStyle name="Note 12 35 7 2" xfId="30646"/>
    <cellStyle name="Note 12 35 7 3" xfId="30647"/>
    <cellStyle name="Note 12 35 7 4" xfId="30648"/>
    <cellStyle name="Note 12 35 8" xfId="30649"/>
    <cellStyle name="Note 12 35 8 2" xfId="30650"/>
    <cellStyle name="Note 12 35 8 3" xfId="30651"/>
    <cellStyle name="Note 12 35 8 4" xfId="30652"/>
    <cellStyle name="Note 12 35 9" xfId="30653"/>
    <cellStyle name="Note 12 35 9 2" xfId="30654"/>
    <cellStyle name="Note 12 35 9 3" xfId="30655"/>
    <cellStyle name="Note 12 35 9 4" xfId="30656"/>
    <cellStyle name="Note 12 36" xfId="30657"/>
    <cellStyle name="Note 12 36 10" xfId="30658"/>
    <cellStyle name="Note 12 36 10 2" xfId="30659"/>
    <cellStyle name="Note 12 36 10 3" xfId="30660"/>
    <cellStyle name="Note 12 36 10 4" xfId="30661"/>
    <cellStyle name="Note 12 36 11" xfId="30662"/>
    <cellStyle name="Note 12 36 11 2" xfId="30663"/>
    <cellStyle name="Note 12 36 11 3" xfId="30664"/>
    <cellStyle name="Note 12 36 11 4" xfId="30665"/>
    <cellStyle name="Note 12 36 12" xfId="30666"/>
    <cellStyle name="Note 12 36 12 2" xfId="30667"/>
    <cellStyle name="Note 12 36 12 3" xfId="30668"/>
    <cellStyle name="Note 12 36 12 4" xfId="30669"/>
    <cellStyle name="Note 12 36 13" xfId="30670"/>
    <cellStyle name="Note 12 36 13 2" xfId="30671"/>
    <cellStyle name="Note 12 36 13 3" xfId="30672"/>
    <cellStyle name="Note 12 36 13 4" xfId="30673"/>
    <cellStyle name="Note 12 36 14" xfId="30674"/>
    <cellStyle name="Note 12 36 14 2" xfId="30675"/>
    <cellStyle name="Note 12 36 14 3" xfId="30676"/>
    <cellStyle name="Note 12 36 14 4" xfId="30677"/>
    <cellStyle name="Note 12 36 15" xfId="30678"/>
    <cellStyle name="Note 12 36 15 2" xfId="30679"/>
    <cellStyle name="Note 12 36 15 3" xfId="30680"/>
    <cellStyle name="Note 12 36 15 4" xfId="30681"/>
    <cellStyle name="Note 12 36 16" xfId="30682"/>
    <cellStyle name="Note 12 36 16 2" xfId="30683"/>
    <cellStyle name="Note 12 36 16 3" xfId="30684"/>
    <cellStyle name="Note 12 36 16 4" xfId="30685"/>
    <cellStyle name="Note 12 36 17" xfId="30686"/>
    <cellStyle name="Note 12 36 17 2" xfId="30687"/>
    <cellStyle name="Note 12 36 17 3" xfId="30688"/>
    <cellStyle name="Note 12 36 17 4" xfId="30689"/>
    <cellStyle name="Note 12 36 18" xfId="30690"/>
    <cellStyle name="Note 12 36 18 2" xfId="30691"/>
    <cellStyle name="Note 12 36 18 3" xfId="30692"/>
    <cellStyle name="Note 12 36 18 4" xfId="30693"/>
    <cellStyle name="Note 12 36 19" xfId="30694"/>
    <cellStyle name="Note 12 36 19 2" xfId="30695"/>
    <cellStyle name="Note 12 36 19 3" xfId="30696"/>
    <cellStyle name="Note 12 36 19 4" xfId="30697"/>
    <cellStyle name="Note 12 36 2" xfId="30698"/>
    <cellStyle name="Note 12 36 2 2" xfId="30699"/>
    <cellStyle name="Note 12 36 2 3" xfId="30700"/>
    <cellStyle name="Note 12 36 2 4" xfId="30701"/>
    <cellStyle name="Note 12 36 20" xfId="30702"/>
    <cellStyle name="Note 12 36 20 2" xfId="30703"/>
    <cellStyle name="Note 12 36 20 3" xfId="30704"/>
    <cellStyle name="Note 12 36 20 4" xfId="30705"/>
    <cellStyle name="Note 12 36 21" xfId="30706"/>
    <cellStyle name="Note 12 36 22" xfId="30707"/>
    <cellStyle name="Note 12 36 3" xfId="30708"/>
    <cellStyle name="Note 12 36 3 2" xfId="30709"/>
    <cellStyle name="Note 12 36 3 3" xfId="30710"/>
    <cellStyle name="Note 12 36 3 4" xfId="30711"/>
    <cellStyle name="Note 12 36 4" xfId="30712"/>
    <cellStyle name="Note 12 36 4 2" xfId="30713"/>
    <cellStyle name="Note 12 36 4 3" xfId="30714"/>
    <cellStyle name="Note 12 36 4 4" xfId="30715"/>
    <cellStyle name="Note 12 36 5" xfId="30716"/>
    <cellStyle name="Note 12 36 5 2" xfId="30717"/>
    <cellStyle name="Note 12 36 5 3" xfId="30718"/>
    <cellStyle name="Note 12 36 5 4" xfId="30719"/>
    <cellStyle name="Note 12 36 6" xfId="30720"/>
    <cellStyle name="Note 12 36 6 2" xfId="30721"/>
    <cellStyle name="Note 12 36 6 3" xfId="30722"/>
    <cellStyle name="Note 12 36 6 4" xfId="30723"/>
    <cellStyle name="Note 12 36 7" xfId="30724"/>
    <cellStyle name="Note 12 36 7 2" xfId="30725"/>
    <cellStyle name="Note 12 36 7 3" xfId="30726"/>
    <cellStyle name="Note 12 36 7 4" xfId="30727"/>
    <cellStyle name="Note 12 36 8" xfId="30728"/>
    <cellStyle name="Note 12 36 8 2" xfId="30729"/>
    <cellStyle name="Note 12 36 8 3" xfId="30730"/>
    <cellStyle name="Note 12 36 8 4" xfId="30731"/>
    <cellStyle name="Note 12 36 9" xfId="30732"/>
    <cellStyle name="Note 12 36 9 2" xfId="30733"/>
    <cellStyle name="Note 12 36 9 3" xfId="30734"/>
    <cellStyle name="Note 12 36 9 4" xfId="30735"/>
    <cellStyle name="Note 12 37" xfId="30736"/>
    <cellStyle name="Note 12 37 10" xfId="30737"/>
    <cellStyle name="Note 12 37 10 2" xfId="30738"/>
    <cellStyle name="Note 12 37 10 3" xfId="30739"/>
    <cellStyle name="Note 12 37 10 4" xfId="30740"/>
    <cellStyle name="Note 12 37 11" xfId="30741"/>
    <cellStyle name="Note 12 37 11 2" xfId="30742"/>
    <cellStyle name="Note 12 37 11 3" xfId="30743"/>
    <cellStyle name="Note 12 37 11 4" xfId="30744"/>
    <cellStyle name="Note 12 37 12" xfId="30745"/>
    <cellStyle name="Note 12 37 12 2" xfId="30746"/>
    <cellStyle name="Note 12 37 12 3" xfId="30747"/>
    <cellStyle name="Note 12 37 12 4" xfId="30748"/>
    <cellStyle name="Note 12 37 13" xfId="30749"/>
    <cellStyle name="Note 12 37 13 2" xfId="30750"/>
    <cellStyle name="Note 12 37 13 3" xfId="30751"/>
    <cellStyle name="Note 12 37 13 4" xfId="30752"/>
    <cellStyle name="Note 12 37 14" xfId="30753"/>
    <cellStyle name="Note 12 37 14 2" xfId="30754"/>
    <cellStyle name="Note 12 37 14 3" xfId="30755"/>
    <cellStyle name="Note 12 37 14 4" xfId="30756"/>
    <cellStyle name="Note 12 37 15" xfId="30757"/>
    <cellStyle name="Note 12 37 15 2" xfId="30758"/>
    <cellStyle name="Note 12 37 15 3" xfId="30759"/>
    <cellStyle name="Note 12 37 15 4" xfId="30760"/>
    <cellStyle name="Note 12 37 16" xfId="30761"/>
    <cellStyle name="Note 12 37 16 2" xfId="30762"/>
    <cellStyle name="Note 12 37 16 3" xfId="30763"/>
    <cellStyle name="Note 12 37 16 4" xfId="30764"/>
    <cellStyle name="Note 12 37 17" xfId="30765"/>
    <cellStyle name="Note 12 37 17 2" xfId="30766"/>
    <cellStyle name="Note 12 37 17 3" xfId="30767"/>
    <cellStyle name="Note 12 37 17 4" xfId="30768"/>
    <cellStyle name="Note 12 37 18" xfId="30769"/>
    <cellStyle name="Note 12 37 18 2" xfId="30770"/>
    <cellStyle name="Note 12 37 18 3" xfId="30771"/>
    <cellStyle name="Note 12 37 18 4" xfId="30772"/>
    <cellStyle name="Note 12 37 19" xfId="30773"/>
    <cellStyle name="Note 12 37 19 2" xfId="30774"/>
    <cellStyle name="Note 12 37 19 3" xfId="30775"/>
    <cellStyle name="Note 12 37 19 4" xfId="30776"/>
    <cellStyle name="Note 12 37 2" xfId="30777"/>
    <cellStyle name="Note 12 37 2 2" xfId="30778"/>
    <cellStyle name="Note 12 37 2 3" xfId="30779"/>
    <cellStyle name="Note 12 37 2 4" xfId="30780"/>
    <cellStyle name="Note 12 37 20" xfId="30781"/>
    <cellStyle name="Note 12 37 20 2" xfId="30782"/>
    <cellStyle name="Note 12 37 20 3" xfId="30783"/>
    <cellStyle name="Note 12 37 20 4" xfId="30784"/>
    <cellStyle name="Note 12 37 21" xfId="30785"/>
    <cellStyle name="Note 12 37 22" xfId="30786"/>
    <cellStyle name="Note 12 37 3" xfId="30787"/>
    <cellStyle name="Note 12 37 3 2" xfId="30788"/>
    <cellStyle name="Note 12 37 3 3" xfId="30789"/>
    <cellStyle name="Note 12 37 3 4" xfId="30790"/>
    <cellStyle name="Note 12 37 4" xfId="30791"/>
    <cellStyle name="Note 12 37 4 2" xfId="30792"/>
    <cellStyle name="Note 12 37 4 3" xfId="30793"/>
    <cellStyle name="Note 12 37 4 4" xfId="30794"/>
    <cellStyle name="Note 12 37 5" xfId="30795"/>
    <cellStyle name="Note 12 37 5 2" xfId="30796"/>
    <cellStyle name="Note 12 37 5 3" xfId="30797"/>
    <cellStyle name="Note 12 37 5 4" xfId="30798"/>
    <cellStyle name="Note 12 37 6" xfId="30799"/>
    <cellStyle name="Note 12 37 6 2" xfId="30800"/>
    <cellStyle name="Note 12 37 6 3" xfId="30801"/>
    <cellStyle name="Note 12 37 6 4" xfId="30802"/>
    <cellStyle name="Note 12 37 7" xfId="30803"/>
    <cellStyle name="Note 12 37 7 2" xfId="30804"/>
    <cellStyle name="Note 12 37 7 3" xfId="30805"/>
    <cellStyle name="Note 12 37 7 4" xfId="30806"/>
    <cellStyle name="Note 12 37 8" xfId="30807"/>
    <cellStyle name="Note 12 37 8 2" xfId="30808"/>
    <cellStyle name="Note 12 37 8 3" xfId="30809"/>
    <cellStyle name="Note 12 37 8 4" xfId="30810"/>
    <cellStyle name="Note 12 37 9" xfId="30811"/>
    <cellStyle name="Note 12 37 9 2" xfId="30812"/>
    <cellStyle name="Note 12 37 9 3" xfId="30813"/>
    <cellStyle name="Note 12 37 9 4" xfId="30814"/>
    <cellStyle name="Note 12 38" xfId="30815"/>
    <cellStyle name="Note 12 38 10" xfId="30816"/>
    <cellStyle name="Note 12 38 10 2" xfId="30817"/>
    <cellStyle name="Note 12 38 10 3" xfId="30818"/>
    <cellStyle name="Note 12 38 10 4" xfId="30819"/>
    <cellStyle name="Note 12 38 11" xfId="30820"/>
    <cellStyle name="Note 12 38 11 2" xfId="30821"/>
    <cellStyle name="Note 12 38 11 3" xfId="30822"/>
    <cellStyle name="Note 12 38 11 4" xfId="30823"/>
    <cellStyle name="Note 12 38 12" xfId="30824"/>
    <cellStyle name="Note 12 38 12 2" xfId="30825"/>
    <cellStyle name="Note 12 38 12 3" xfId="30826"/>
    <cellStyle name="Note 12 38 12 4" xfId="30827"/>
    <cellStyle name="Note 12 38 13" xfId="30828"/>
    <cellStyle name="Note 12 38 13 2" xfId="30829"/>
    <cellStyle name="Note 12 38 13 3" xfId="30830"/>
    <cellStyle name="Note 12 38 13 4" xfId="30831"/>
    <cellStyle name="Note 12 38 14" xfId="30832"/>
    <cellStyle name="Note 12 38 14 2" xfId="30833"/>
    <cellStyle name="Note 12 38 14 3" xfId="30834"/>
    <cellStyle name="Note 12 38 14 4" xfId="30835"/>
    <cellStyle name="Note 12 38 15" xfId="30836"/>
    <cellStyle name="Note 12 38 15 2" xfId="30837"/>
    <cellStyle name="Note 12 38 15 3" xfId="30838"/>
    <cellStyle name="Note 12 38 15 4" xfId="30839"/>
    <cellStyle name="Note 12 38 16" xfId="30840"/>
    <cellStyle name="Note 12 38 16 2" xfId="30841"/>
    <cellStyle name="Note 12 38 16 3" xfId="30842"/>
    <cellStyle name="Note 12 38 16 4" xfId="30843"/>
    <cellStyle name="Note 12 38 17" xfId="30844"/>
    <cellStyle name="Note 12 38 17 2" xfId="30845"/>
    <cellStyle name="Note 12 38 17 3" xfId="30846"/>
    <cellStyle name="Note 12 38 17 4" xfId="30847"/>
    <cellStyle name="Note 12 38 18" xfId="30848"/>
    <cellStyle name="Note 12 38 18 2" xfId="30849"/>
    <cellStyle name="Note 12 38 18 3" xfId="30850"/>
    <cellStyle name="Note 12 38 18 4" xfId="30851"/>
    <cellStyle name="Note 12 38 19" xfId="30852"/>
    <cellStyle name="Note 12 38 19 2" xfId="30853"/>
    <cellStyle name="Note 12 38 19 3" xfId="30854"/>
    <cellStyle name="Note 12 38 19 4" xfId="30855"/>
    <cellStyle name="Note 12 38 2" xfId="30856"/>
    <cellStyle name="Note 12 38 2 2" xfId="30857"/>
    <cellStyle name="Note 12 38 2 3" xfId="30858"/>
    <cellStyle name="Note 12 38 2 4" xfId="30859"/>
    <cellStyle name="Note 12 38 20" xfId="30860"/>
    <cellStyle name="Note 12 38 20 2" xfId="30861"/>
    <cellStyle name="Note 12 38 20 3" xfId="30862"/>
    <cellStyle name="Note 12 38 20 4" xfId="30863"/>
    <cellStyle name="Note 12 38 21" xfId="30864"/>
    <cellStyle name="Note 12 38 22" xfId="30865"/>
    <cellStyle name="Note 12 38 3" xfId="30866"/>
    <cellStyle name="Note 12 38 3 2" xfId="30867"/>
    <cellStyle name="Note 12 38 3 3" xfId="30868"/>
    <cellStyle name="Note 12 38 3 4" xfId="30869"/>
    <cellStyle name="Note 12 38 4" xfId="30870"/>
    <cellStyle name="Note 12 38 4 2" xfId="30871"/>
    <cellStyle name="Note 12 38 4 3" xfId="30872"/>
    <cellStyle name="Note 12 38 4 4" xfId="30873"/>
    <cellStyle name="Note 12 38 5" xfId="30874"/>
    <cellStyle name="Note 12 38 5 2" xfId="30875"/>
    <cellStyle name="Note 12 38 5 3" xfId="30876"/>
    <cellStyle name="Note 12 38 5 4" xfId="30877"/>
    <cellStyle name="Note 12 38 6" xfId="30878"/>
    <cellStyle name="Note 12 38 6 2" xfId="30879"/>
    <cellStyle name="Note 12 38 6 3" xfId="30880"/>
    <cellStyle name="Note 12 38 6 4" xfId="30881"/>
    <cellStyle name="Note 12 38 7" xfId="30882"/>
    <cellStyle name="Note 12 38 7 2" xfId="30883"/>
    <cellStyle name="Note 12 38 7 3" xfId="30884"/>
    <cellStyle name="Note 12 38 7 4" xfId="30885"/>
    <cellStyle name="Note 12 38 8" xfId="30886"/>
    <cellStyle name="Note 12 38 8 2" xfId="30887"/>
    <cellStyle name="Note 12 38 8 3" xfId="30888"/>
    <cellStyle name="Note 12 38 8 4" xfId="30889"/>
    <cellStyle name="Note 12 38 9" xfId="30890"/>
    <cellStyle name="Note 12 38 9 2" xfId="30891"/>
    <cellStyle name="Note 12 38 9 3" xfId="30892"/>
    <cellStyle name="Note 12 38 9 4" xfId="30893"/>
    <cellStyle name="Note 12 39" xfId="30894"/>
    <cellStyle name="Note 12 39 10" xfId="30895"/>
    <cellStyle name="Note 12 39 10 2" xfId="30896"/>
    <cellStyle name="Note 12 39 10 3" xfId="30897"/>
    <cellStyle name="Note 12 39 10 4" xfId="30898"/>
    <cellStyle name="Note 12 39 11" xfId="30899"/>
    <cellStyle name="Note 12 39 11 2" xfId="30900"/>
    <cellStyle name="Note 12 39 11 3" xfId="30901"/>
    <cellStyle name="Note 12 39 11 4" xfId="30902"/>
    <cellStyle name="Note 12 39 12" xfId="30903"/>
    <cellStyle name="Note 12 39 12 2" xfId="30904"/>
    <cellStyle name="Note 12 39 12 3" xfId="30905"/>
    <cellStyle name="Note 12 39 12 4" xfId="30906"/>
    <cellStyle name="Note 12 39 13" xfId="30907"/>
    <cellStyle name="Note 12 39 13 2" xfId="30908"/>
    <cellStyle name="Note 12 39 13 3" xfId="30909"/>
    <cellStyle name="Note 12 39 13 4" xfId="30910"/>
    <cellStyle name="Note 12 39 14" xfId="30911"/>
    <cellStyle name="Note 12 39 14 2" xfId="30912"/>
    <cellStyle name="Note 12 39 14 3" xfId="30913"/>
    <cellStyle name="Note 12 39 14 4" xfId="30914"/>
    <cellStyle name="Note 12 39 15" xfId="30915"/>
    <cellStyle name="Note 12 39 15 2" xfId="30916"/>
    <cellStyle name="Note 12 39 15 3" xfId="30917"/>
    <cellStyle name="Note 12 39 15 4" xfId="30918"/>
    <cellStyle name="Note 12 39 16" xfId="30919"/>
    <cellStyle name="Note 12 39 16 2" xfId="30920"/>
    <cellStyle name="Note 12 39 16 3" xfId="30921"/>
    <cellStyle name="Note 12 39 16 4" xfId="30922"/>
    <cellStyle name="Note 12 39 17" xfId="30923"/>
    <cellStyle name="Note 12 39 17 2" xfId="30924"/>
    <cellStyle name="Note 12 39 17 3" xfId="30925"/>
    <cellStyle name="Note 12 39 17 4" xfId="30926"/>
    <cellStyle name="Note 12 39 18" xfId="30927"/>
    <cellStyle name="Note 12 39 18 2" xfId="30928"/>
    <cellStyle name="Note 12 39 18 3" xfId="30929"/>
    <cellStyle name="Note 12 39 18 4" xfId="30930"/>
    <cellStyle name="Note 12 39 19" xfId="30931"/>
    <cellStyle name="Note 12 39 19 2" xfId="30932"/>
    <cellStyle name="Note 12 39 19 3" xfId="30933"/>
    <cellStyle name="Note 12 39 19 4" xfId="30934"/>
    <cellStyle name="Note 12 39 2" xfId="30935"/>
    <cellStyle name="Note 12 39 2 2" xfId="30936"/>
    <cellStyle name="Note 12 39 2 3" xfId="30937"/>
    <cellStyle name="Note 12 39 2 4" xfId="30938"/>
    <cellStyle name="Note 12 39 20" xfId="30939"/>
    <cellStyle name="Note 12 39 20 2" xfId="30940"/>
    <cellStyle name="Note 12 39 20 3" xfId="30941"/>
    <cellStyle name="Note 12 39 20 4" xfId="30942"/>
    <cellStyle name="Note 12 39 21" xfId="30943"/>
    <cellStyle name="Note 12 39 22" xfId="30944"/>
    <cellStyle name="Note 12 39 3" xfId="30945"/>
    <cellStyle name="Note 12 39 3 2" xfId="30946"/>
    <cellStyle name="Note 12 39 3 3" xfId="30947"/>
    <cellStyle name="Note 12 39 3 4" xfId="30948"/>
    <cellStyle name="Note 12 39 4" xfId="30949"/>
    <cellStyle name="Note 12 39 4 2" xfId="30950"/>
    <cellStyle name="Note 12 39 4 3" xfId="30951"/>
    <cellStyle name="Note 12 39 4 4" xfId="30952"/>
    <cellStyle name="Note 12 39 5" xfId="30953"/>
    <cellStyle name="Note 12 39 5 2" xfId="30954"/>
    <cellStyle name="Note 12 39 5 3" xfId="30955"/>
    <cellStyle name="Note 12 39 5 4" xfId="30956"/>
    <cellStyle name="Note 12 39 6" xfId="30957"/>
    <cellStyle name="Note 12 39 6 2" xfId="30958"/>
    <cellStyle name="Note 12 39 6 3" xfId="30959"/>
    <cellStyle name="Note 12 39 6 4" xfId="30960"/>
    <cellStyle name="Note 12 39 7" xfId="30961"/>
    <cellStyle name="Note 12 39 7 2" xfId="30962"/>
    <cellStyle name="Note 12 39 7 3" xfId="30963"/>
    <cellStyle name="Note 12 39 7 4" xfId="30964"/>
    <cellStyle name="Note 12 39 8" xfId="30965"/>
    <cellStyle name="Note 12 39 8 2" xfId="30966"/>
    <cellStyle name="Note 12 39 8 3" xfId="30967"/>
    <cellStyle name="Note 12 39 8 4" xfId="30968"/>
    <cellStyle name="Note 12 39 9" xfId="30969"/>
    <cellStyle name="Note 12 39 9 2" xfId="30970"/>
    <cellStyle name="Note 12 39 9 3" xfId="30971"/>
    <cellStyle name="Note 12 39 9 4" xfId="30972"/>
    <cellStyle name="Note 12 4" xfId="30973"/>
    <cellStyle name="Note 12 4 10" xfId="30974"/>
    <cellStyle name="Note 12 4 10 2" xfId="30975"/>
    <cellStyle name="Note 12 4 10 3" xfId="30976"/>
    <cellStyle name="Note 12 4 10 4" xfId="30977"/>
    <cellStyle name="Note 12 4 11" xfId="30978"/>
    <cellStyle name="Note 12 4 11 2" xfId="30979"/>
    <cellStyle name="Note 12 4 11 3" xfId="30980"/>
    <cellStyle name="Note 12 4 11 4" xfId="30981"/>
    <cellStyle name="Note 12 4 12" xfId="30982"/>
    <cellStyle name="Note 12 4 12 2" xfId="30983"/>
    <cellStyle name="Note 12 4 12 3" xfId="30984"/>
    <cellStyle name="Note 12 4 12 4" xfId="30985"/>
    <cellStyle name="Note 12 4 13" xfId="30986"/>
    <cellStyle name="Note 12 4 13 2" xfId="30987"/>
    <cellStyle name="Note 12 4 13 3" xfId="30988"/>
    <cellStyle name="Note 12 4 13 4" xfId="30989"/>
    <cellStyle name="Note 12 4 14" xfId="30990"/>
    <cellStyle name="Note 12 4 14 2" xfId="30991"/>
    <cellStyle name="Note 12 4 14 3" xfId="30992"/>
    <cellStyle name="Note 12 4 14 4" xfId="30993"/>
    <cellStyle name="Note 12 4 15" xfId="30994"/>
    <cellStyle name="Note 12 4 15 2" xfId="30995"/>
    <cellStyle name="Note 12 4 15 3" xfId="30996"/>
    <cellStyle name="Note 12 4 15 4" xfId="30997"/>
    <cellStyle name="Note 12 4 16" xfId="30998"/>
    <cellStyle name="Note 12 4 16 2" xfId="30999"/>
    <cellStyle name="Note 12 4 16 3" xfId="31000"/>
    <cellStyle name="Note 12 4 16 4" xfId="31001"/>
    <cellStyle name="Note 12 4 17" xfId="31002"/>
    <cellStyle name="Note 12 4 17 2" xfId="31003"/>
    <cellStyle name="Note 12 4 17 3" xfId="31004"/>
    <cellStyle name="Note 12 4 17 4" xfId="31005"/>
    <cellStyle name="Note 12 4 18" xfId="31006"/>
    <cellStyle name="Note 12 4 18 2" xfId="31007"/>
    <cellStyle name="Note 12 4 18 3" xfId="31008"/>
    <cellStyle name="Note 12 4 18 4" xfId="31009"/>
    <cellStyle name="Note 12 4 19" xfId="31010"/>
    <cellStyle name="Note 12 4 19 2" xfId="31011"/>
    <cellStyle name="Note 12 4 19 3" xfId="31012"/>
    <cellStyle name="Note 12 4 19 4" xfId="31013"/>
    <cellStyle name="Note 12 4 2" xfId="31014"/>
    <cellStyle name="Note 12 4 2 2" xfId="31015"/>
    <cellStyle name="Note 12 4 2 3" xfId="31016"/>
    <cellStyle name="Note 12 4 2 4" xfId="31017"/>
    <cellStyle name="Note 12 4 20" xfId="31018"/>
    <cellStyle name="Note 12 4 20 2" xfId="31019"/>
    <cellStyle name="Note 12 4 20 3" xfId="31020"/>
    <cellStyle name="Note 12 4 20 4" xfId="31021"/>
    <cellStyle name="Note 12 4 21" xfId="31022"/>
    <cellStyle name="Note 12 4 22" xfId="31023"/>
    <cellStyle name="Note 12 4 3" xfId="31024"/>
    <cellStyle name="Note 12 4 3 2" xfId="31025"/>
    <cellStyle name="Note 12 4 3 3" xfId="31026"/>
    <cellStyle name="Note 12 4 3 4" xfId="31027"/>
    <cellStyle name="Note 12 4 4" xfId="31028"/>
    <cellStyle name="Note 12 4 4 2" xfId="31029"/>
    <cellStyle name="Note 12 4 4 3" xfId="31030"/>
    <cellStyle name="Note 12 4 4 4" xfId="31031"/>
    <cellStyle name="Note 12 4 5" xfId="31032"/>
    <cellStyle name="Note 12 4 5 2" xfId="31033"/>
    <cellStyle name="Note 12 4 5 3" xfId="31034"/>
    <cellStyle name="Note 12 4 5 4" xfId="31035"/>
    <cellStyle name="Note 12 4 6" xfId="31036"/>
    <cellStyle name="Note 12 4 6 2" xfId="31037"/>
    <cellStyle name="Note 12 4 6 3" xfId="31038"/>
    <cellStyle name="Note 12 4 6 4" xfId="31039"/>
    <cellStyle name="Note 12 4 7" xfId="31040"/>
    <cellStyle name="Note 12 4 7 2" xfId="31041"/>
    <cellStyle name="Note 12 4 7 3" xfId="31042"/>
    <cellStyle name="Note 12 4 7 4" xfId="31043"/>
    <cellStyle name="Note 12 4 8" xfId="31044"/>
    <cellStyle name="Note 12 4 8 2" xfId="31045"/>
    <cellStyle name="Note 12 4 8 3" xfId="31046"/>
    <cellStyle name="Note 12 4 8 4" xfId="31047"/>
    <cellStyle name="Note 12 4 9" xfId="31048"/>
    <cellStyle name="Note 12 4 9 2" xfId="31049"/>
    <cellStyle name="Note 12 4 9 3" xfId="31050"/>
    <cellStyle name="Note 12 4 9 4" xfId="31051"/>
    <cellStyle name="Note 12 40" xfId="31052"/>
    <cellStyle name="Note 12 40 2" xfId="31053"/>
    <cellStyle name="Note 12 41" xfId="31054"/>
    <cellStyle name="Note 12 41 2" xfId="31055"/>
    <cellStyle name="Note 12 42" xfId="31056"/>
    <cellStyle name="Note 12 42 2" xfId="31057"/>
    <cellStyle name="Note 12 43" xfId="31058"/>
    <cellStyle name="Note 12 43 2" xfId="31059"/>
    <cellStyle name="Note 12 44" xfId="31060"/>
    <cellStyle name="Note 12 44 2" xfId="31061"/>
    <cellStyle name="Note 12 44 3" xfId="31062"/>
    <cellStyle name="Note 12 44 4" xfId="31063"/>
    <cellStyle name="Note 12 45" xfId="31064"/>
    <cellStyle name="Note 12 45 2" xfId="31065"/>
    <cellStyle name="Note 12 45 3" xfId="31066"/>
    <cellStyle name="Note 12 45 4" xfId="31067"/>
    <cellStyle name="Note 12 46" xfId="31068"/>
    <cellStyle name="Note 12 46 2" xfId="31069"/>
    <cellStyle name="Note 12 46 3" xfId="31070"/>
    <cellStyle name="Note 12 46 4" xfId="31071"/>
    <cellStyle name="Note 12 47" xfId="31072"/>
    <cellStyle name="Note 12 47 2" xfId="31073"/>
    <cellStyle name="Note 12 47 3" xfId="31074"/>
    <cellStyle name="Note 12 47 4" xfId="31075"/>
    <cellStyle name="Note 12 48" xfId="31076"/>
    <cellStyle name="Note 12 48 2" xfId="31077"/>
    <cellStyle name="Note 12 48 3" xfId="31078"/>
    <cellStyle name="Note 12 48 4" xfId="31079"/>
    <cellStyle name="Note 12 49" xfId="31080"/>
    <cellStyle name="Note 12 49 2" xfId="31081"/>
    <cellStyle name="Note 12 49 3" xfId="31082"/>
    <cellStyle name="Note 12 49 4" xfId="31083"/>
    <cellStyle name="Note 12 5" xfId="31084"/>
    <cellStyle name="Note 12 5 10" xfId="31085"/>
    <cellStyle name="Note 12 5 10 2" xfId="31086"/>
    <cellStyle name="Note 12 5 10 3" xfId="31087"/>
    <cellStyle name="Note 12 5 10 4" xfId="31088"/>
    <cellStyle name="Note 12 5 11" xfId="31089"/>
    <cellStyle name="Note 12 5 11 2" xfId="31090"/>
    <cellStyle name="Note 12 5 11 3" xfId="31091"/>
    <cellStyle name="Note 12 5 11 4" xfId="31092"/>
    <cellStyle name="Note 12 5 12" xfId="31093"/>
    <cellStyle name="Note 12 5 12 2" xfId="31094"/>
    <cellStyle name="Note 12 5 12 3" xfId="31095"/>
    <cellStyle name="Note 12 5 12 4" xfId="31096"/>
    <cellStyle name="Note 12 5 13" xfId="31097"/>
    <cellStyle name="Note 12 5 13 2" xfId="31098"/>
    <cellStyle name="Note 12 5 13 3" xfId="31099"/>
    <cellStyle name="Note 12 5 13 4" xfId="31100"/>
    <cellStyle name="Note 12 5 14" xfId="31101"/>
    <cellStyle name="Note 12 5 14 2" xfId="31102"/>
    <cellStyle name="Note 12 5 14 3" xfId="31103"/>
    <cellStyle name="Note 12 5 14 4" xfId="31104"/>
    <cellStyle name="Note 12 5 15" xfId="31105"/>
    <cellStyle name="Note 12 5 15 2" xfId="31106"/>
    <cellStyle name="Note 12 5 15 3" xfId="31107"/>
    <cellStyle name="Note 12 5 15 4" xfId="31108"/>
    <cellStyle name="Note 12 5 16" xfId="31109"/>
    <cellStyle name="Note 12 5 16 2" xfId="31110"/>
    <cellStyle name="Note 12 5 16 3" xfId="31111"/>
    <cellStyle name="Note 12 5 16 4" xfId="31112"/>
    <cellStyle name="Note 12 5 17" xfId="31113"/>
    <cellStyle name="Note 12 5 17 2" xfId="31114"/>
    <cellStyle name="Note 12 5 17 3" xfId="31115"/>
    <cellStyle name="Note 12 5 17 4" xfId="31116"/>
    <cellStyle name="Note 12 5 18" xfId="31117"/>
    <cellStyle name="Note 12 5 18 2" xfId="31118"/>
    <cellStyle name="Note 12 5 18 3" xfId="31119"/>
    <cellStyle name="Note 12 5 18 4" xfId="31120"/>
    <cellStyle name="Note 12 5 19" xfId="31121"/>
    <cellStyle name="Note 12 5 19 2" xfId="31122"/>
    <cellStyle name="Note 12 5 19 3" xfId="31123"/>
    <cellStyle name="Note 12 5 19 4" xfId="31124"/>
    <cellStyle name="Note 12 5 2" xfId="31125"/>
    <cellStyle name="Note 12 5 2 2" xfId="31126"/>
    <cellStyle name="Note 12 5 2 3" xfId="31127"/>
    <cellStyle name="Note 12 5 2 4" xfId="31128"/>
    <cellStyle name="Note 12 5 20" xfId="31129"/>
    <cellStyle name="Note 12 5 20 2" xfId="31130"/>
    <cellStyle name="Note 12 5 20 3" xfId="31131"/>
    <cellStyle name="Note 12 5 20 4" xfId="31132"/>
    <cellStyle name="Note 12 5 21" xfId="31133"/>
    <cellStyle name="Note 12 5 22" xfId="31134"/>
    <cellStyle name="Note 12 5 3" xfId="31135"/>
    <cellStyle name="Note 12 5 3 2" xfId="31136"/>
    <cellStyle name="Note 12 5 3 3" xfId="31137"/>
    <cellStyle name="Note 12 5 3 4" xfId="31138"/>
    <cellStyle name="Note 12 5 4" xfId="31139"/>
    <cellStyle name="Note 12 5 4 2" xfId="31140"/>
    <cellStyle name="Note 12 5 4 3" xfId="31141"/>
    <cellStyle name="Note 12 5 4 4" xfId="31142"/>
    <cellStyle name="Note 12 5 5" xfId="31143"/>
    <cellStyle name="Note 12 5 5 2" xfId="31144"/>
    <cellStyle name="Note 12 5 5 3" xfId="31145"/>
    <cellStyle name="Note 12 5 5 4" xfId="31146"/>
    <cellStyle name="Note 12 5 6" xfId="31147"/>
    <cellStyle name="Note 12 5 6 2" xfId="31148"/>
    <cellStyle name="Note 12 5 6 3" xfId="31149"/>
    <cellStyle name="Note 12 5 6 4" xfId="31150"/>
    <cellStyle name="Note 12 5 7" xfId="31151"/>
    <cellStyle name="Note 12 5 7 2" xfId="31152"/>
    <cellStyle name="Note 12 5 7 3" xfId="31153"/>
    <cellStyle name="Note 12 5 7 4" xfId="31154"/>
    <cellStyle name="Note 12 5 8" xfId="31155"/>
    <cellStyle name="Note 12 5 8 2" xfId="31156"/>
    <cellStyle name="Note 12 5 8 3" xfId="31157"/>
    <cellStyle name="Note 12 5 8 4" xfId="31158"/>
    <cellStyle name="Note 12 5 9" xfId="31159"/>
    <cellStyle name="Note 12 5 9 2" xfId="31160"/>
    <cellStyle name="Note 12 5 9 3" xfId="31161"/>
    <cellStyle name="Note 12 5 9 4" xfId="31162"/>
    <cellStyle name="Note 12 50" xfId="31163"/>
    <cellStyle name="Note 12 50 2" xfId="31164"/>
    <cellStyle name="Note 12 50 3" xfId="31165"/>
    <cellStyle name="Note 12 50 4" xfId="31166"/>
    <cellStyle name="Note 12 51" xfId="31167"/>
    <cellStyle name="Note 12 51 2" xfId="31168"/>
    <cellStyle name="Note 12 51 3" xfId="31169"/>
    <cellStyle name="Note 12 51 4" xfId="31170"/>
    <cellStyle name="Note 12 52" xfId="31171"/>
    <cellStyle name="Note 12 52 2" xfId="31172"/>
    <cellStyle name="Note 12 52 3" xfId="31173"/>
    <cellStyle name="Note 12 52 4" xfId="31174"/>
    <cellStyle name="Note 12 53" xfId="31175"/>
    <cellStyle name="Note 12 53 2" xfId="31176"/>
    <cellStyle name="Note 12 53 3" xfId="31177"/>
    <cellStyle name="Note 12 53 4" xfId="31178"/>
    <cellStyle name="Note 12 54" xfId="31179"/>
    <cellStyle name="Note 12 54 2" xfId="31180"/>
    <cellStyle name="Note 12 54 3" xfId="31181"/>
    <cellStyle name="Note 12 54 4" xfId="31182"/>
    <cellStyle name="Note 12 55" xfId="31183"/>
    <cellStyle name="Note 12 55 2" xfId="31184"/>
    <cellStyle name="Note 12 55 3" xfId="31185"/>
    <cellStyle name="Note 12 55 4" xfId="31186"/>
    <cellStyle name="Note 12 56" xfId="31187"/>
    <cellStyle name="Note 12 56 2" xfId="31188"/>
    <cellStyle name="Note 12 56 3" xfId="31189"/>
    <cellStyle name="Note 12 56 4" xfId="31190"/>
    <cellStyle name="Note 12 57" xfId="31191"/>
    <cellStyle name="Note 12 57 2" xfId="31192"/>
    <cellStyle name="Note 12 57 3" xfId="31193"/>
    <cellStyle name="Note 12 57 4" xfId="31194"/>
    <cellStyle name="Note 12 58" xfId="31195"/>
    <cellStyle name="Note 12 58 2" xfId="31196"/>
    <cellStyle name="Note 12 58 3" xfId="31197"/>
    <cellStyle name="Note 12 58 4" xfId="31198"/>
    <cellStyle name="Note 12 59" xfId="31199"/>
    <cellStyle name="Note 12 59 2" xfId="31200"/>
    <cellStyle name="Note 12 59 3" xfId="31201"/>
    <cellStyle name="Note 12 59 4" xfId="31202"/>
    <cellStyle name="Note 12 6" xfId="31203"/>
    <cellStyle name="Note 12 6 10" xfId="31204"/>
    <cellStyle name="Note 12 6 10 2" xfId="31205"/>
    <cellStyle name="Note 12 6 10 3" xfId="31206"/>
    <cellStyle name="Note 12 6 10 4" xfId="31207"/>
    <cellStyle name="Note 12 6 11" xfId="31208"/>
    <cellStyle name="Note 12 6 11 2" xfId="31209"/>
    <cellStyle name="Note 12 6 11 3" xfId="31210"/>
    <cellStyle name="Note 12 6 11 4" xfId="31211"/>
    <cellStyle name="Note 12 6 12" xfId="31212"/>
    <cellStyle name="Note 12 6 12 2" xfId="31213"/>
    <cellStyle name="Note 12 6 12 3" xfId="31214"/>
    <cellStyle name="Note 12 6 12 4" xfId="31215"/>
    <cellStyle name="Note 12 6 13" xfId="31216"/>
    <cellStyle name="Note 12 6 13 2" xfId="31217"/>
    <cellStyle name="Note 12 6 13 3" xfId="31218"/>
    <cellStyle name="Note 12 6 13 4" xfId="31219"/>
    <cellStyle name="Note 12 6 14" xfId="31220"/>
    <cellStyle name="Note 12 6 14 2" xfId="31221"/>
    <cellStyle name="Note 12 6 14 3" xfId="31222"/>
    <cellStyle name="Note 12 6 14 4" xfId="31223"/>
    <cellStyle name="Note 12 6 15" xfId="31224"/>
    <cellStyle name="Note 12 6 15 2" xfId="31225"/>
    <cellStyle name="Note 12 6 15 3" xfId="31226"/>
    <cellStyle name="Note 12 6 15 4" xfId="31227"/>
    <cellStyle name="Note 12 6 16" xfId="31228"/>
    <cellStyle name="Note 12 6 16 2" xfId="31229"/>
    <cellStyle name="Note 12 6 16 3" xfId="31230"/>
    <cellStyle name="Note 12 6 16 4" xfId="31231"/>
    <cellStyle name="Note 12 6 17" xfId="31232"/>
    <cellStyle name="Note 12 6 17 2" xfId="31233"/>
    <cellStyle name="Note 12 6 17 3" xfId="31234"/>
    <cellStyle name="Note 12 6 17 4" xfId="31235"/>
    <cellStyle name="Note 12 6 18" xfId="31236"/>
    <cellStyle name="Note 12 6 18 2" xfId="31237"/>
    <cellStyle name="Note 12 6 18 3" xfId="31238"/>
    <cellStyle name="Note 12 6 18 4" xfId="31239"/>
    <cellStyle name="Note 12 6 19" xfId="31240"/>
    <cellStyle name="Note 12 6 19 2" xfId="31241"/>
    <cellStyle name="Note 12 6 19 3" xfId="31242"/>
    <cellStyle name="Note 12 6 19 4" xfId="31243"/>
    <cellStyle name="Note 12 6 2" xfId="31244"/>
    <cellStyle name="Note 12 6 2 2" xfId="31245"/>
    <cellStyle name="Note 12 6 2 3" xfId="31246"/>
    <cellStyle name="Note 12 6 2 4" xfId="31247"/>
    <cellStyle name="Note 12 6 20" xfId="31248"/>
    <cellStyle name="Note 12 6 20 2" xfId="31249"/>
    <cellStyle name="Note 12 6 20 3" xfId="31250"/>
    <cellStyle name="Note 12 6 20 4" xfId="31251"/>
    <cellStyle name="Note 12 6 21" xfId="31252"/>
    <cellStyle name="Note 12 6 22" xfId="31253"/>
    <cellStyle name="Note 12 6 3" xfId="31254"/>
    <cellStyle name="Note 12 6 3 2" xfId="31255"/>
    <cellStyle name="Note 12 6 3 3" xfId="31256"/>
    <cellStyle name="Note 12 6 3 4" xfId="31257"/>
    <cellStyle name="Note 12 6 4" xfId="31258"/>
    <cellStyle name="Note 12 6 4 2" xfId="31259"/>
    <cellStyle name="Note 12 6 4 3" xfId="31260"/>
    <cellStyle name="Note 12 6 4 4" xfId="31261"/>
    <cellStyle name="Note 12 6 5" xfId="31262"/>
    <cellStyle name="Note 12 6 5 2" xfId="31263"/>
    <cellStyle name="Note 12 6 5 3" xfId="31264"/>
    <cellStyle name="Note 12 6 5 4" xfId="31265"/>
    <cellStyle name="Note 12 6 6" xfId="31266"/>
    <cellStyle name="Note 12 6 6 2" xfId="31267"/>
    <cellStyle name="Note 12 6 6 3" xfId="31268"/>
    <cellStyle name="Note 12 6 6 4" xfId="31269"/>
    <cellStyle name="Note 12 6 7" xfId="31270"/>
    <cellStyle name="Note 12 6 7 2" xfId="31271"/>
    <cellStyle name="Note 12 6 7 3" xfId="31272"/>
    <cellStyle name="Note 12 6 7 4" xfId="31273"/>
    <cellStyle name="Note 12 6 8" xfId="31274"/>
    <cellStyle name="Note 12 6 8 2" xfId="31275"/>
    <cellStyle name="Note 12 6 8 3" xfId="31276"/>
    <cellStyle name="Note 12 6 8 4" xfId="31277"/>
    <cellStyle name="Note 12 6 9" xfId="31278"/>
    <cellStyle name="Note 12 6 9 2" xfId="31279"/>
    <cellStyle name="Note 12 6 9 3" xfId="31280"/>
    <cellStyle name="Note 12 6 9 4" xfId="31281"/>
    <cellStyle name="Note 12 60" xfId="31282"/>
    <cellStyle name="Note 12 60 2" xfId="31283"/>
    <cellStyle name="Note 12 60 3" xfId="31284"/>
    <cellStyle name="Note 12 60 4" xfId="31285"/>
    <cellStyle name="Note 12 61" xfId="31286"/>
    <cellStyle name="Note 12 61 2" xfId="31287"/>
    <cellStyle name="Note 12 61 3" xfId="31288"/>
    <cellStyle name="Note 12 61 4" xfId="31289"/>
    <cellStyle name="Note 12 62" xfId="31290"/>
    <cellStyle name="Note 12 62 2" xfId="31291"/>
    <cellStyle name="Note 12 62 3" xfId="31292"/>
    <cellStyle name="Note 12 62 4" xfId="31293"/>
    <cellStyle name="Note 12 63" xfId="31294"/>
    <cellStyle name="Note 12 64" xfId="31295"/>
    <cellStyle name="Note 12 65" xfId="31296"/>
    <cellStyle name="Note 12 7" xfId="31297"/>
    <cellStyle name="Note 12 7 10" xfId="31298"/>
    <cellStyle name="Note 12 7 10 2" xfId="31299"/>
    <cellStyle name="Note 12 7 10 3" xfId="31300"/>
    <cellStyle name="Note 12 7 10 4" xfId="31301"/>
    <cellStyle name="Note 12 7 11" xfId="31302"/>
    <cellStyle name="Note 12 7 11 2" xfId="31303"/>
    <cellStyle name="Note 12 7 11 3" xfId="31304"/>
    <cellStyle name="Note 12 7 11 4" xfId="31305"/>
    <cellStyle name="Note 12 7 12" xfId="31306"/>
    <cellStyle name="Note 12 7 12 2" xfId="31307"/>
    <cellStyle name="Note 12 7 12 3" xfId="31308"/>
    <cellStyle name="Note 12 7 12 4" xfId="31309"/>
    <cellStyle name="Note 12 7 13" xfId="31310"/>
    <cellStyle name="Note 12 7 13 2" xfId="31311"/>
    <cellStyle name="Note 12 7 13 3" xfId="31312"/>
    <cellStyle name="Note 12 7 13 4" xfId="31313"/>
    <cellStyle name="Note 12 7 14" xfId="31314"/>
    <cellStyle name="Note 12 7 14 2" xfId="31315"/>
    <cellStyle name="Note 12 7 14 3" xfId="31316"/>
    <cellStyle name="Note 12 7 14 4" xfId="31317"/>
    <cellStyle name="Note 12 7 15" xfId="31318"/>
    <cellStyle name="Note 12 7 15 2" xfId="31319"/>
    <cellStyle name="Note 12 7 15 3" xfId="31320"/>
    <cellStyle name="Note 12 7 15 4" xfId="31321"/>
    <cellStyle name="Note 12 7 16" xfId="31322"/>
    <cellStyle name="Note 12 7 16 2" xfId="31323"/>
    <cellStyle name="Note 12 7 16 3" xfId="31324"/>
    <cellStyle name="Note 12 7 16 4" xfId="31325"/>
    <cellStyle name="Note 12 7 17" xfId="31326"/>
    <cellStyle name="Note 12 7 17 2" xfId="31327"/>
    <cellStyle name="Note 12 7 17 3" xfId="31328"/>
    <cellStyle name="Note 12 7 17 4" xfId="31329"/>
    <cellStyle name="Note 12 7 18" xfId="31330"/>
    <cellStyle name="Note 12 7 18 2" xfId="31331"/>
    <cellStyle name="Note 12 7 18 3" xfId="31332"/>
    <cellStyle name="Note 12 7 18 4" xfId="31333"/>
    <cellStyle name="Note 12 7 19" xfId="31334"/>
    <cellStyle name="Note 12 7 19 2" xfId="31335"/>
    <cellStyle name="Note 12 7 19 3" xfId="31336"/>
    <cellStyle name="Note 12 7 19 4" xfId="31337"/>
    <cellStyle name="Note 12 7 2" xfId="31338"/>
    <cellStyle name="Note 12 7 2 2" xfId="31339"/>
    <cellStyle name="Note 12 7 2 3" xfId="31340"/>
    <cellStyle name="Note 12 7 2 4" xfId="31341"/>
    <cellStyle name="Note 12 7 20" xfId="31342"/>
    <cellStyle name="Note 12 7 20 2" xfId="31343"/>
    <cellStyle name="Note 12 7 20 3" xfId="31344"/>
    <cellStyle name="Note 12 7 20 4" xfId="31345"/>
    <cellStyle name="Note 12 7 21" xfId="31346"/>
    <cellStyle name="Note 12 7 22" xfId="31347"/>
    <cellStyle name="Note 12 7 3" xfId="31348"/>
    <cellStyle name="Note 12 7 3 2" xfId="31349"/>
    <cellStyle name="Note 12 7 3 3" xfId="31350"/>
    <cellStyle name="Note 12 7 3 4" xfId="31351"/>
    <cellStyle name="Note 12 7 4" xfId="31352"/>
    <cellStyle name="Note 12 7 4 2" xfId="31353"/>
    <cellStyle name="Note 12 7 4 3" xfId="31354"/>
    <cellStyle name="Note 12 7 4 4" xfId="31355"/>
    <cellStyle name="Note 12 7 5" xfId="31356"/>
    <cellStyle name="Note 12 7 5 2" xfId="31357"/>
    <cellStyle name="Note 12 7 5 3" xfId="31358"/>
    <cellStyle name="Note 12 7 5 4" xfId="31359"/>
    <cellStyle name="Note 12 7 6" xfId="31360"/>
    <cellStyle name="Note 12 7 6 2" xfId="31361"/>
    <cellStyle name="Note 12 7 6 3" xfId="31362"/>
    <cellStyle name="Note 12 7 6 4" xfId="31363"/>
    <cellStyle name="Note 12 7 7" xfId="31364"/>
    <cellStyle name="Note 12 7 7 2" xfId="31365"/>
    <cellStyle name="Note 12 7 7 3" xfId="31366"/>
    <cellStyle name="Note 12 7 7 4" xfId="31367"/>
    <cellStyle name="Note 12 7 8" xfId="31368"/>
    <cellStyle name="Note 12 7 8 2" xfId="31369"/>
    <cellStyle name="Note 12 7 8 3" xfId="31370"/>
    <cellStyle name="Note 12 7 8 4" xfId="31371"/>
    <cellStyle name="Note 12 7 9" xfId="31372"/>
    <cellStyle name="Note 12 7 9 2" xfId="31373"/>
    <cellStyle name="Note 12 7 9 3" xfId="31374"/>
    <cellStyle name="Note 12 7 9 4" xfId="31375"/>
    <cellStyle name="Note 12 8" xfId="31376"/>
    <cellStyle name="Note 12 8 10" xfId="31377"/>
    <cellStyle name="Note 12 8 10 2" xfId="31378"/>
    <cellStyle name="Note 12 8 10 3" xfId="31379"/>
    <cellStyle name="Note 12 8 10 4" xfId="31380"/>
    <cellStyle name="Note 12 8 11" xfId="31381"/>
    <cellStyle name="Note 12 8 11 2" xfId="31382"/>
    <cellStyle name="Note 12 8 11 3" xfId="31383"/>
    <cellStyle name="Note 12 8 11 4" xfId="31384"/>
    <cellStyle name="Note 12 8 12" xfId="31385"/>
    <cellStyle name="Note 12 8 12 2" xfId="31386"/>
    <cellStyle name="Note 12 8 12 3" xfId="31387"/>
    <cellStyle name="Note 12 8 12 4" xfId="31388"/>
    <cellStyle name="Note 12 8 13" xfId="31389"/>
    <cellStyle name="Note 12 8 13 2" xfId="31390"/>
    <cellStyle name="Note 12 8 13 3" xfId="31391"/>
    <cellStyle name="Note 12 8 13 4" xfId="31392"/>
    <cellStyle name="Note 12 8 14" xfId="31393"/>
    <cellStyle name="Note 12 8 14 2" xfId="31394"/>
    <cellStyle name="Note 12 8 14 3" xfId="31395"/>
    <cellStyle name="Note 12 8 14 4" xfId="31396"/>
    <cellStyle name="Note 12 8 15" xfId="31397"/>
    <cellStyle name="Note 12 8 15 2" xfId="31398"/>
    <cellStyle name="Note 12 8 15 3" xfId="31399"/>
    <cellStyle name="Note 12 8 15 4" xfId="31400"/>
    <cellStyle name="Note 12 8 16" xfId="31401"/>
    <cellStyle name="Note 12 8 16 2" xfId="31402"/>
    <cellStyle name="Note 12 8 16 3" xfId="31403"/>
    <cellStyle name="Note 12 8 16 4" xfId="31404"/>
    <cellStyle name="Note 12 8 17" xfId="31405"/>
    <cellStyle name="Note 12 8 17 2" xfId="31406"/>
    <cellStyle name="Note 12 8 17 3" xfId="31407"/>
    <cellStyle name="Note 12 8 17 4" xfId="31408"/>
    <cellStyle name="Note 12 8 18" xfId="31409"/>
    <cellStyle name="Note 12 8 18 2" xfId="31410"/>
    <cellStyle name="Note 12 8 18 3" xfId="31411"/>
    <cellStyle name="Note 12 8 18 4" xfId="31412"/>
    <cellStyle name="Note 12 8 19" xfId="31413"/>
    <cellStyle name="Note 12 8 19 2" xfId="31414"/>
    <cellStyle name="Note 12 8 19 3" xfId="31415"/>
    <cellStyle name="Note 12 8 19 4" xfId="31416"/>
    <cellStyle name="Note 12 8 2" xfId="31417"/>
    <cellStyle name="Note 12 8 2 2" xfId="31418"/>
    <cellStyle name="Note 12 8 2 3" xfId="31419"/>
    <cellStyle name="Note 12 8 2 4" xfId="31420"/>
    <cellStyle name="Note 12 8 20" xfId="31421"/>
    <cellStyle name="Note 12 8 20 2" xfId="31422"/>
    <cellStyle name="Note 12 8 20 3" xfId="31423"/>
    <cellStyle name="Note 12 8 20 4" xfId="31424"/>
    <cellStyle name="Note 12 8 21" xfId="31425"/>
    <cellStyle name="Note 12 8 22" xfId="31426"/>
    <cellStyle name="Note 12 8 3" xfId="31427"/>
    <cellStyle name="Note 12 8 3 2" xfId="31428"/>
    <cellStyle name="Note 12 8 3 3" xfId="31429"/>
    <cellStyle name="Note 12 8 3 4" xfId="31430"/>
    <cellStyle name="Note 12 8 4" xfId="31431"/>
    <cellStyle name="Note 12 8 4 2" xfId="31432"/>
    <cellStyle name="Note 12 8 4 3" xfId="31433"/>
    <cellStyle name="Note 12 8 4 4" xfId="31434"/>
    <cellStyle name="Note 12 8 5" xfId="31435"/>
    <cellStyle name="Note 12 8 5 2" xfId="31436"/>
    <cellStyle name="Note 12 8 5 3" xfId="31437"/>
    <cellStyle name="Note 12 8 5 4" xfId="31438"/>
    <cellStyle name="Note 12 8 6" xfId="31439"/>
    <cellStyle name="Note 12 8 6 2" xfId="31440"/>
    <cellStyle name="Note 12 8 6 3" xfId="31441"/>
    <cellStyle name="Note 12 8 6 4" xfId="31442"/>
    <cellStyle name="Note 12 8 7" xfId="31443"/>
    <cellStyle name="Note 12 8 7 2" xfId="31444"/>
    <cellStyle name="Note 12 8 7 3" xfId="31445"/>
    <cellStyle name="Note 12 8 7 4" xfId="31446"/>
    <cellStyle name="Note 12 8 8" xfId="31447"/>
    <cellStyle name="Note 12 8 8 2" xfId="31448"/>
    <cellStyle name="Note 12 8 8 3" xfId="31449"/>
    <cellStyle name="Note 12 8 8 4" xfId="31450"/>
    <cellStyle name="Note 12 8 9" xfId="31451"/>
    <cellStyle name="Note 12 8 9 2" xfId="31452"/>
    <cellStyle name="Note 12 8 9 3" xfId="31453"/>
    <cellStyle name="Note 12 8 9 4" xfId="31454"/>
    <cellStyle name="Note 12 9" xfId="31455"/>
    <cellStyle name="Note 12 9 10" xfId="31456"/>
    <cellStyle name="Note 12 9 10 2" xfId="31457"/>
    <cellStyle name="Note 12 9 10 3" xfId="31458"/>
    <cellStyle name="Note 12 9 10 4" xfId="31459"/>
    <cellStyle name="Note 12 9 11" xfId="31460"/>
    <cellStyle name="Note 12 9 11 2" xfId="31461"/>
    <cellStyle name="Note 12 9 11 3" xfId="31462"/>
    <cellStyle name="Note 12 9 11 4" xfId="31463"/>
    <cellStyle name="Note 12 9 12" xfId="31464"/>
    <cellStyle name="Note 12 9 12 2" xfId="31465"/>
    <cellStyle name="Note 12 9 12 3" xfId="31466"/>
    <cellStyle name="Note 12 9 12 4" xfId="31467"/>
    <cellStyle name="Note 12 9 13" xfId="31468"/>
    <cellStyle name="Note 12 9 13 2" xfId="31469"/>
    <cellStyle name="Note 12 9 13 3" xfId="31470"/>
    <cellStyle name="Note 12 9 13 4" xfId="31471"/>
    <cellStyle name="Note 12 9 14" xfId="31472"/>
    <cellStyle name="Note 12 9 14 2" xfId="31473"/>
    <cellStyle name="Note 12 9 14 3" xfId="31474"/>
    <cellStyle name="Note 12 9 14 4" xfId="31475"/>
    <cellStyle name="Note 12 9 15" xfId="31476"/>
    <cellStyle name="Note 12 9 15 2" xfId="31477"/>
    <cellStyle name="Note 12 9 15 3" xfId="31478"/>
    <cellStyle name="Note 12 9 15 4" xfId="31479"/>
    <cellStyle name="Note 12 9 16" xfId="31480"/>
    <cellStyle name="Note 12 9 16 2" xfId="31481"/>
    <cellStyle name="Note 12 9 16 3" xfId="31482"/>
    <cellStyle name="Note 12 9 16 4" xfId="31483"/>
    <cellStyle name="Note 12 9 17" xfId="31484"/>
    <cellStyle name="Note 12 9 17 2" xfId="31485"/>
    <cellStyle name="Note 12 9 17 3" xfId="31486"/>
    <cellStyle name="Note 12 9 17 4" xfId="31487"/>
    <cellStyle name="Note 12 9 18" xfId="31488"/>
    <cellStyle name="Note 12 9 18 2" xfId="31489"/>
    <cellStyle name="Note 12 9 18 3" xfId="31490"/>
    <cellStyle name="Note 12 9 18 4" xfId="31491"/>
    <cellStyle name="Note 12 9 19" xfId="31492"/>
    <cellStyle name="Note 12 9 19 2" xfId="31493"/>
    <cellStyle name="Note 12 9 19 3" xfId="31494"/>
    <cellStyle name="Note 12 9 19 4" xfId="31495"/>
    <cellStyle name="Note 12 9 2" xfId="31496"/>
    <cellStyle name="Note 12 9 2 2" xfId="31497"/>
    <cellStyle name="Note 12 9 2 3" xfId="31498"/>
    <cellStyle name="Note 12 9 2 4" xfId="31499"/>
    <cellStyle name="Note 12 9 20" xfId="31500"/>
    <cellStyle name="Note 12 9 20 2" xfId="31501"/>
    <cellStyle name="Note 12 9 20 3" xfId="31502"/>
    <cellStyle name="Note 12 9 20 4" xfId="31503"/>
    <cellStyle name="Note 12 9 21" xfId="31504"/>
    <cellStyle name="Note 12 9 22" xfId="31505"/>
    <cellStyle name="Note 12 9 3" xfId="31506"/>
    <cellStyle name="Note 12 9 3 2" xfId="31507"/>
    <cellStyle name="Note 12 9 3 3" xfId="31508"/>
    <cellStyle name="Note 12 9 3 4" xfId="31509"/>
    <cellStyle name="Note 12 9 4" xfId="31510"/>
    <cellStyle name="Note 12 9 4 2" xfId="31511"/>
    <cellStyle name="Note 12 9 4 3" xfId="31512"/>
    <cellStyle name="Note 12 9 4 4" xfId="31513"/>
    <cellStyle name="Note 12 9 5" xfId="31514"/>
    <cellStyle name="Note 12 9 5 2" xfId="31515"/>
    <cellStyle name="Note 12 9 5 3" xfId="31516"/>
    <cellStyle name="Note 12 9 5 4" xfId="31517"/>
    <cellStyle name="Note 12 9 6" xfId="31518"/>
    <cellStyle name="Note 12 9 6 2" xfId="31519"/>
    <cellStyle name="Note 12 9 6 3" xfId="31520"/>
    <cellStyle name="Note 12 9 6 4" xfId="31521"/>
    <cellStyle name="Note 12 9 7" xfId="31522"/>
    <cellStyle name="Note 12 9 7 2" xfId="31523"/>
    <cellStyle name="Note 12 9 7 3" xfId="31524"/>
    <cellStyle name="Note 12 9 7 4" xfId="31525"/>
    <cellStyle name="Note 12 9 8" xfId="31526"/>
    <cellStyle name="Note 12 9 8 2" xfId="31527"/>
    <cellStyle name="Note 12 9 8 3" xfId="31528"/>
    <cellStyle name="Note 12 9 8 4" xfId="31529"/>
    <cellStyle name="Note 12 9 9" xfId="31530"/>
    <cellStyle name="Note 12 9 9 2" xfId="31531"/>
    <cellStyle name="Note 12 9 9 3" xfId="31532"/>
    <cellStyle name="Note 12 9 9 4" xfId="31533"/>
    <cellStyle name="Note 13" xfId="31534"/>
    <cellStyle name="Note 13 10" xfId="31535"/>
    <cellStyle name="Note 13 10 2" xfId="31536"/>
    <cellStyle name="Note 13 10 3" xfId="31537"/>
    <cellStyle name="Note 13 10 4" xfId="31538"/>
    <cellStyle name="Note 13 11" xfId="31539"/>
    <cellStyle name="Note 13 11 2" xfId="31540"/>
    <cellStyle name="Note 13 11 3" xfId="31541"/>
    <cellStyle name="Note 13 11 4" xfId="31542"/>
    <cellStyle name="Note 13 12" xfId="31543"/>
    <cellStyle name="Note 13 12 2" xfId="31544"/>
    <cellStyle name="Note 13 12 3" xfId="31545"/>
    <cellStyle name="Note 13 12 4" xfId="31546"/>
    <cellStyle name="Note 13 13" xfId="31547"/>
    <cellStyle name="Note 13 13 2" xfId="31548"/>
    <cellStyle name="Note 13 13 3" xfId="31549"/>
    <cellStyle name="Note 13 13 4" xfId="31550"/>
    <cellStyle name="Note 13 14" xfId="31551"/>
    <cellStyle name="Note 13 14 2" xfId="31552"/>
    <cellStyle name="Note 13 14 3" xfId="31553"/>
    <cellStyle name="Note 13 14 4" xfId="31554"/>
    <cellStyle name="Note 13 15" xfId="31555"/>
    <cellStyle name="Note 13 15 2" xfId="31556"/>
    <cellStyle name="Note 13 15 3" xfId="31557"/>
    <cellStyle name="Note 13 15 4" xfId="31558"/>
    <cellStyle name="Note 13 16" xfId="31559"/>
    <cellStyle name="Note 13 16 2" xfId="31560"/>
    <cellStyle name="Note 13 16 3" xfId="31561"/>
    <cellStyle name="Note 13 16 4" xfId="31562"/>
    <cellStyle name="Note 13 17" xfId="31563"/>
    <cellStyle name="Note 13 17 2" xfId="31564"/>
    <cellStyle name="Note 13 17 3" xfId="31565"/>
    <cellStyle name="Note 13 17 4" xfId="31566"/>
    <cellStyle name="Note 13 18" xfId="31567"/>
    <cellStyle name="Note 13 18 2" xfId="31568"/>
    <cellStyle name="Note 13 18 3" xfId="31569"/>
    <cellStyle name="Note 13 18 4" xfId="31570"/>
    <cellStyle name="Note 13 19" xfId="31571"/>
    <cellStyle name="Note 13 19 2" xfId="31572"/>
    <cellStyle name="Note 13 19 3" xfId="31573"/>
    <cellStyle name="Note 13 19 4" xfId="31574"/>
    <cellStyle name="Note 13 2" xfId="31575"/>
    <cellStyle name="Note 13 2 2" xfId="31576"/>
    <cellStyle name="Note 13 20" xfId="31577"/>
    <cellStyle name="Note 13 20 2" xfId="31578"/>
    <cellStyle name="Note 13 20 3" xfId="31579"/>
    <cellStyle name="Note 13 20 4" xfId="31580"/>
    <cellStyle name="Note 13 21" xfId="31581"/>
    <cellStyle name="Note 13 21 2" xfId="31582"/>
    <cellStyle name="Note 13 21 3" xfId="31583"/>
    <cellStyle name="Note 13 21 4" xfId="31584"/>
    <cellStyle name="Note 13 22" xfId="31585"/>
    <cellStyle name="Note 13 22 2" xfId="31586"/>
    <cellStyle name="Note 13 22 3" xfId="31587"/>
    <cellStyle name="Note 13 22 4" xfId="31588"/>
    <cellStyle name="Note 13 23" xfId="31589"/>
    <cellStyle name="Note 13 23 2" xfId="31590"/>
    <cellStyle name="Note 13 23 3" xfId="31591"/>
    <cellStyle name="Note 13 23 4" xfId="31592"/>
    <cellStyle name="Note 13 24" xfId="31593"/>
    <cellStyle name="Note 13 24 2" xfId="31594"/>
    <cellStyle name="Note 13 24 3" xfId="31595"/>
    <cellStyle name="Note 13 24 4" xfId="31596"/>
    <cellStyle name="Note 13 25" xfId="31597"/>
    <cellStyle name="Note 13 26" xfId="31598"/>
    <cellStyle name="Note 13 3" xfId="31599"/>
    <cellStyle name="Note 13 3 2" xfId="31600"/>
    <cellStyle name="Note 13 4" xfId="31601"/>
    <cellStyle name="Note 13 4 2" xfId="31602"/>
    <cellStyle name="Note 13 5" xfId="31603"/>
    <cellStyle name="Note 13 5 2" xfId="31604"/>
    <cellStyle name="Note 13 6" xfId="31605"/>
    <cellStyle name="Note 13 6 2" xfId="31606"/>
    <cellStyle name="Note 13 6 3" xfId="31607"/>
    <cellStyle name="Note 13 6 4" xfId="31608"/>
    <cellStyle name="Note 13 7" xfId="31609"/>
    <cellStyle name="Note 13 7 2" xfId="31610"/>
    <cellStyle name="Note 13 7 3" xfId="31611"/>
    <cellStyle name="Note 13 7 4" xfId="31612"/>
    <cellStyle name="Note 13 8" xfId="31613"/>
    <cellStyle name="Note 13 8 2" xfId="31614"/>
    <cellStyle name="Note 13 8 3" xfId="31615"/>
    <cellStyle name="Note 13 8 4" xfId="31616"/>
    <cellStyle name="Note 13 9" xfId="31617"/>
    <cellStyle name="Note 13 9 2" xfId="31618"/>
    <cellStyle name="Note 13 9 3" xfId="31619"/>
    <cellStyle name="Note 13 9 4" xfId="31620"/>
    <cellStyle name="Note 14" xfId="31621"/>
    <cellStyle name="Note 14 10" xfId="31622"/>
    <cellStyle name="Note 14 10 2" xfId="31623"/>
    <cellStyle name="Note 14 10 3" xfId="31624"/>
    <cellStyle name="Note 14 10 4" xfId="31625"/>
    <cellStyle name="Note 14 11" xfId="31626"/>
    <cellStyle name="Note 14 11 2" xfId="31627"/>
    <cellStyle name="Note 14 11 3" xfId="31628"/>
    <cellStyle name="Note 14 11 4" xfId="31629"/>
    <cellStyle name="Note 14 12" xfId="31630"/>
    <cellStyle name="Note 14 12 2" xfId="31631"/>
    <cellStyle name="Note 14 12 3" xfId="31632"/>
    <cellStyle name="Note 14 12 4" xfId="31633"/>
    <cellStyle name="Note 14 13" xfId="31634"/>
    <cellStyle name="Note 14 13 2" xfId="31635"/>
    <cellStyle name="Note 14 13 3" xfId="31636"/>
    <cellStyle name="Note 14 13 4" xfId="31637"/>
    <cellStyle name="Note 14 14" xfId="31638"/>
    <cellStyle name="Note 14 14 2" xfId="31639"/>
    <cellStyle name="Note 14 14 3" xfId="31640"/>
    <cellStyle name="Note 14 14 4" xfId="31641"/>
    <cellStyle name="Note 14 15" xfId="31642"/>
    <cellStyle name="Note 14 15 2" xfId="31643"/>
    <cellStyle name="Note 14 15 3" xfId="31644"/>
    <cellStyle name="Note 14 15 4" xfId="31645"/>
    <cellStyle name="Note 14 16" xfId="31646"/>
    <cellStyle name="Note 14 16 2" xfId="31647"/>
    <cellStyle name="Note 14 16 3" xfId="31648"/>
    <cellStyle name="Note 14 16 4" xfId="31649"/>
    <cellStyle name="Note 14 17" xfId="31650"/>
    <cellStyle name="Note 14 17 2" xfId="31651"/>
    <cellStyle name="Note 14 17 3" xfId="31652"/>
    <cellStyle name="Note 14 17 4" xfId="31653"/>
    <cellStyle name="Note 14 18" xfId="31654"/>
    <cellStyle name="Note 14 18 2" xfId="31655"/>
    <cellStyle name="Note 14 18 3" xfId="31656"/>
    <cellStyle name="Note 14 18 4" xfId="31657"/>
    <cellStyle name="Note 14 19" xfId="31658"/>
    <cellStyle name="Note 14 19 2" xfId="31659"/>
    <cellStyle name="Note 14 19 3" xfId="31660"/>
    <cellStyle name="Note 14 19 4" xfId="31661"/>
    <cellStyle name="Note 14 2" xfId="31662"/>
    <cellStyle name="Note 14 2 2" xfId="31663"/>
    <cellStyle name="Note 14 20" xfId="31664"/>
    <cellStyle name="Note 14 20 2" xfId="31665"/>
    <cellStyle name="Note 14 20 3" xfId="31666"/>
    <cellStyle name="Note 14 20 4" xfId="31667"/>
    <cellStyle name="Note 14 21" xfId="31668"/>
    <cellStyle name="Note 14 21 2" xfId="31669"/>
    <cellStyle name="Note 14 21 3" xfId="31670"/>
    <cellStyle name="Note 14 21 4" xfId="31671"/>
    <cellStyle name="Note 14 22" xfId="31672"/>
    <cellStyle name="Note 14 22 2" xfId="31673"/>
    <cellStyle name="Note 14 22 3" xfId="31674"/>
    <cellStyle name="Note 14 22 4" xfId="31675"/>
    <cellStyle name="Note 14 23" xfId="31676"/>
    <cellStyle name="Note 14 23 2" xfId="31677"/>
    <cellStyle name="Note 14 23 3" xfId="31678"/>
    <cellStyle name="Note 14 23 4" xfId="31679"/>
    <cellStyle name="Note 14 24" xfId="31680"/>
    <cellStyle name="Note 14 24 2" xfId="31681"/>
    <cellStyle name="Note 14 24 3" xfId="31682"/>
    <cellStyle name="Note 14 24 4" xfId="31683"/>
    <cellStyle name="Note 14 25" xfId="31684"/>
    <cellStyle name="Note 14 26" xfId="31685"/>
    <cellStyle name="Note 14 3" xfId="31686"/>
    <cellStyle name="Note 14 3 2" xfId="31687"/>
    <cellStyle name="Note 14 4" xfId="31688"/>
    <cellStyle name="Note 14 4 2" xfId="31689"/>
    <cellStyle name="Note 14 5" xfId="31690"/>
    <cellStyle name="Note 14 5 2" xfId="31691"/>
    <cellStyle name="Note 14 6" xfId="31692"/>
    <cellStyle name="Note 14 6 2" xfId="31693"/>
    <cellStyle name="Note 14 6 3" xfId="31694"/>
    <cellStyle name="Note 14 6 4" xfId="31695"/>
    <cellStyle name="Note 14 7" xfId="31696"/>
    <cellStyle name="Note 14 7 2" xfId="31697"/>
    <cellStyle name="Note 14 7 3" xfId="31698"/>
    <cellStyle name="Note 14 7 4" xfId="31699"/>
    <cellStyle name="Note 14 8" xfId="31700"/>
    <cellStyle name="Note 14 8 2" xfId="31701"/>
    <cellStyle name="Note 14 8 3" xfId="31702"/>
    <cellStyle name="Note 14 8 4" xfId="31703"/>
    <cellStyle name="Note 14 9" xfId="31704"/>
    <cellStyle name="Note 14 9 2" xfId="31705"/>
    <cellStyle name="Note 14 9 3" xfId="31706"/>
    <cellStyle name="Note 14 9 4" xfId="31707"/>
    <cellStyle name="Note 15" xfId="31708"/>
    <cellStyle name="Note 15 10" xfId="31709"/>
    <cellStyle name="Note 15 10 2" xfId="31710"/>
    <cellStyle name="Note 15 10 3" xfId="31711"/>
    <cellStyle name="Note 15 10 4" xfId="31712"/>
    <cellStyle name="Note 15 11" xfId="31713"/>
    <cellStyle name="Note 15 11 2" xfId="31714"/>
    <cellStyle name="Note 15 11 3" xfId="31715"/>
    <cellStyle name="Note 15 11 4" xfId="31716"/>
    <cellStyle name="Note 15 12" xfId="31717"/>
    <cellStyle name="Note 15 12 2" xfId="31718"/>
    <cellStyle name="Note 15 12 3" xfId="31719"/>
    <cellStyle name="Note 15 12 4" xfId="31720"/>
    <cellStyle name="Note 15 13" xfId="31721"/>
    <cellStyle name="Note 15 13 2" xfId="31722"/>
    <cellStyle name="Note 15 13 3" xfId="31723"/>
    <cellStyle name="Note 15 13 4" xfId="31724"/>
    <cellStyle name="Note 15 14" xfId="31725"/>
    <cellStyle name="Note 15 14 2" xfId="31726"/>
    <cellStyle name="Note 15 14 3" xfId="31727"/>
    <cellStyle name="Note 15 14 4" xfId="31728"/>
    <cellStyle name="Note 15 15" xfId="31729"/>
    <cellStyle name="Note 15 15 2" xfId="31730"/>
    <cellStyle name="Note 15 15 3" xfId="31731"/>
    <cellStyle name="Note 15 15 4" xfId="31732"/>
    <cellStyle name="Note 15 16" xfId="31733"/>
    <cellStyle name="Note 15 16 2" xfId="31734"/>
    <cellStyle name="Note 15 16 3" xfId="31735"/>
    <cellStyle name="Note 15 16 4" xfId="31736"/>
    <cellStyle name="Note 15 17" xfId="31737"/>
    <cellStyle name="Note 15 17 2" xfId="31738"/>
    <cellStyle name="Note 15 17 3" xfId="31739"/>
    <cellStyle name="Note 15 17 4" xfId="31740"/>
    <cellStyle name="Note 15 18" xfId="31741"/>
    <cellStyle name="Note 15 18 2" xfId="31742"/>
    <cellStyle name="Note 15 18 3" xfId="31743"/>
    <cellStyle name="Note 15 18 4" xfId="31744"/>
    <cellStyle name="Note 15 19" xfId="31745"/>
    <cellStyle name="Note 15 19 2" xfId="31746"/>
    <cellStyle name="Note 15 19 3" xfId="31747"/>
    <cellStyle name="Note 15 19 4" xfId="31748"/>
    <cellStyle name="Note 15 2" xfId="31749"/>
    <cellStyle name="Note 15 2 2" xfId="31750"/>
    <cellStyle name="Note 15 2 3" xfId="31751"/>
    <cellStyle name="Note 15 2 4" xfId="31752"/>
    <cellStyle name="Note 15 20" xfId="31753"/>
    <cellStyle name="Note 15 20 2" xfId="31754"/>
    <cellStyle name="Note 15 20 3" xfId="31755"/>
    <cellStyle name="Note 15 20 4" xfId="31756"/>
    <cellStyle name="Note 15 21" xfId="31757"/>
    <cellStyle name="Note 15 22" xfId="31758"/>
    <cellStyle name="Note 15 3" xfId="31759"/>
    <cellStyle name="Note 15 3 2" xfId="31760"/>
    <cellStyle name="Note 15 3 3" xfId="31761"/>
    <cellStyle name="Note 15 3 4" xfId="31762"/>
    <cellStyle name="Note 15 4" xfId="31763"/>
    <cellStyle name="Note 15 4 2" xfId="31764"/>
    <cellStyle name="Note 15 4 3" xfId="31765"/>
    <cellStyle name="Note 15 4 4" xfId="31766"/>
    <cellStyle name="Note 15 5" xfId="31767"/>
    <cellStyle name="Note 15 5 2" xfId="31768"/>
    <cellStyle name="Note 15 5 3" xfId="31769"/>
    <cellStyle name="Note 15 5 4" xfId="31770"/>
    <cellStyle name="Note 15 6" xfId="31771"/>
    <cellStyle name="Note 15 6 2" xfId="31772"/>
    <cellStyle name="Note 15 6 3" xfId="31773"/>
    <cellStyle name="Note 15 6 4" xfId="31774"/>
    <cellStyle name="Note 15 7" xfId="31775"/>
    <cellStyle name="Note 15 7 2" xfId="31776"/>
    <cellStyle name="Note 15 7 3" xfId="31777"/>
    <cellStyle name="Note 15 7 4" xfId="31778"/>
    <cellStyle name="Note 15 8" xfId="31779"/>
    <cellStyle name="Note 15 8 2" xfId="31780"/>
    <cellStyle name="Note 15 8 3" xfId="31781"/>
    <cellStyle name="Note 15 8 4" xfId="31782"/>
    <cellStyle name="Note 15 9" xfId="31783"/>
    <cellStyle name="Note 15 9 2" xfId="31784"/>
    <cellStyle name="Note 15 9 3" xfId="31785"/>
    <cellStyle name="Note 15 9 4" xfId="31786"/>
    <cellStyle name="Note 16" xfId="31787"/>
    <cellStyle name="Note 16 2" xfId="31788"/>
    <cellStyle name="Note 17" xfId="31789"/>
    <cellStyle name="Note 17 2" xfId="31790"/>
    <cellStyle name="Note 18" xfId="31791"/>
    <cellStyle name="Note 18 2" xfId="31792"/>
    <cellStyle name="Note 19" xfId="31793"/>
    <cellStyle name="Note 19 2" xfId="31794"/>
    <cellStyle name="Note 2" xfId="31795"/>
    <cellStyle name="Note 2 10" xfId="31796"/>
    <cellStyle name="Note 2 10 10" xfId="31797"/>
    <cellStyle name="Note 2 10 10 2" xfId="31798"/>
    <cellStyle name="Note 2 10 10 3" xfId="31799"/>
    <cellStyle name="Note 2 10 10 4" xfId="31800"/>
    <cellStyle name="Note 2 10 11" xfId="31801"/>
    <cellStyle name="Note 2 10 11 2" xfId="31802"/>
    <cellStyle name="Note 2 10 11 3" xfId="31803"/>
    <cellStyle name="Note 2 10 11 4" xfId="31804"/>
    <cellStyle name="Note 2 10 12" xfId="31805"/>
    <cellStyle name="Note 2 10 12 2" xfId="31806"/>
    <cellStyle name="Note 2 10 12 3" xfId="31807"/>
    <cellStyle name="Note 2 10 12 4" xfId="31808"/>
    <cellStyle name="Note 2 10 13" xfId="31809"/>
    <cellStyle name="Note 2 10 13 2" xfId="31810"/>
    <cellStyle name="Note 2 10 13 3" xfId="31811"/>
    <cellStyle name="Note 2 10 13 4" xfId="31812"/>
    <cellStyle name="Note 2 10 14" xfId="31813"/>
    <cellStyle name="Note 2 10 14 2" xfId="31814"/>
    <cellStyle name="Note 2 10 14 3" xfId="31815"/>
    <cellStyle name="Note 2 10 14 4" xfId="31816"/>
    <cellStyle name="Note 2 10 15" xfId="31817"/>
    <cellStyle name="Note 2 10 15 2" xfId="31818"/>
    <cellStyle name="Note 2 10 15 3" xfId="31819"/>
    <cellStyle name="Note 2 10 15 4" xfId="31820"/>
    <cellStyle name="Note 2 10 16" xfId="31821"/>
    <cellStyle name="Note 2 10 16 2" xfId="31822"/>
    <cellStyle name="Note 2 10 16 3" xfId="31823"/>
    <cellStyle name="Note 2 10 16 4" xfId="31824"/>
    <cellStyle name="Note 2 10 17" xfId="31825"/>
    <cellStyle name="Note 2 10 17 2" xfId="31826"/>
    <cellStyle name="Note 2 10 17 3" xfId="31827"/>
    <cellStyle name="Note 2 10 17 4" xfId="31828"/>
    <cellStyle name="Note 2 10 18" xfId="31829"/>
    <cellStyle name="Note 2 10 18 2" xfId="31830"/>
    <cellStyle name="Note 2 10 18 3" xfId="31831"/>
    <cellStyle name="Note 2 10 18 4" xfId="31832"/>
    <cellStyle name="Note 2 10 19" xfId="31833"/>
    <cellStyle name="Note 2 10 19 2" xfId="31834"/>
    <cellStyle name="Note 2 10 19 3" xfId="31835"/>
    <cellStyle name="Note 2 10 19 4" xfId="31836"/>
    <cellStyle name="Note 2 10 2" xfId="31837"/>
    <cellStyle name="Note 2 10 2 10" xfId="31838"/>
    <cellStyle name="Note 2 10 2 10 2" xfId="31839"/>
    <cellStyle name="Note 2 10 2 10 3" xfId="31840"/>
    <cellStyle name="Note 2 10 2 10 4" xfId="31841"/>
    <cellStyle name="Note 2 10 2 11" xfId="31842"/>
    <cellStyle name="Note 2 10 2 11 2" xfId="31843"/>
    <cellStyle name="Note 2 10 2 11 3" xfId="31844"/>
    <cellStyle name="Note 2 10 2 11 4" xfId="31845"/>
    <cellStyle name="Note 2 10 2 12" xfId="31846"/>
    <cellStyle name="Note 2 10 2 12 2" xfId="31847"/>
    <cellStyle name="Note 2 10 2 12 3" xfId="31848"/>
    <cellStyle name="Note 2 10 2 12 4" xfId="31849"/>
    <cellStyle name="Note 2 10 2 13" xfId="31850"/>
    <cellStyle name="Note 2 10 2 13 2" xfId="31851"/>
    <cellStyle name="Note 2 10 2 13 3" xfId="31852"/>
    <cellStyle name="Note 2 10 2 13 4" xfId="31853"/>
    <cellStyle name="Note 2 10 2 14" xfId="31854"/>
    <cellStyle name="Note 2 10 2 14 2" xfId="31855"/>
    <cellStyle name="Note 2 10 2 14 3" xfId="31856"/>
    <cellStyle name="Note 2 10 2 14 4" xfId="31857"/>
    <cellStyle name="Note 2 10 2 15" xfId="31858"/>
    <cellStyle name="Note 2 10 2 15 2" xfId="31859"/>
    <cellStyle name="Note 2 10 2 15 3" xfId="31860"/>
    <cellStyle name="Note 2 10 2 15 4" xfId="31861"/>
    <cellStyle name="Note 2 10 2 16" xfId="31862"/>
    <cellStyle name="Note 2 10 2 16 2" xfId="31863"/>
    <cellStyle name="Note 2 10 2 16 3" xfId="31864"/>
    <cellStyle name="Note 2 10 2 16 4" xfId="31865"/>
    <cellStyle name="Note 2 10 2 17" xfId="31866"/>
    <cellStyle name="Note 2 10 2 17 2" xfId="31867"/>
    <cellStyle name="Note 2 10 2 17 3" xfId="31868"/>
    <cellStyle name="Note 2 10 2 17 4" xfId="31869"/>
    <cellStyle name="Note 2 10 2 18" xfId="31870"/>
    <cellStyle name="Note 2 10 2 18 2" xfId="31871"/>
    <cellStyle name="Note 2 10 2 18 3" xfId="31872"/>
    <cellStyle name="Note 2 10 2 18 4" xfId="31873"/>
    <cellStyle name="Note 2 10 2 19" xfId="31874"/>
    <cellStyle name="Note 2 10 2 19 2" xfId="31875"/>
    <cellStyle name="Note 2 10 2 19 3" xfId="31876"/>
    <cellStyle name="Note 2 10 2 19 4" xfId="31877"/>
    <cellStyle name="Note 2 10 2 2" xfId="31878"/>
    <cellStyle name="Note 2 10 2 2 2" xfId="31879"/>
    <cellStyle name="Note 2 10 2 2 3" xfId="31880"/>
    <cellStyle name="Note 2 10 2 2 4" xfId="31881"/>
    <cellStyle name="Note 2 10 2 20" xfId="31882"/>
    <cellStyle name="Note 2 10 2 20 2" xfId="31883"/>
    <cellStyle name="Note 2 10 2 20 3" xfId="31884"/>
    <cellStyle name="Note 2 10 2 20 4" xfId="31885"/>
    <cellStyle name="Note 2 10 2 21" xfId="31886"/>
    <cellStyle name="Note 2 10 2 22" xfId="31887"/>
    <cellStyle name="Note 2 10 2 3" xfId="31888"/>
    <cellStyle name="Note 2 10 2 3 2" xfId="31889"/>
    <cellStyle name="Note 2 10 2 3 3" xfId="31890"/>
    <cellStyle name="Note 2 10 2 3 4" xfId="31891"/>
    <cellStyle name="Note 2 10 2 4" xfId="31892"/>
    <cellStyle name="Note 2 10 2 4 2" xfId="31893"/>
    <cellStyle name="Note 2 10 2 4 3" xfId="31894"/>
    <cellStyle name="Note 2 10 2 4 4" xfId="31895"/>
    <cellStyle name="Note 2 10 2 5" xfId="31896"/>
    <cellStyle name="Note 2 10 2 5 2" xfId="31897"/>
    <cellStyle name="Note 2 10 2 5 3" xfId="31898"/>
    <cellStyle name="Note 2 10 2 5 4" xfId="31899"/>
    <cellStyle name="Note 2 10 2 6" xfId="31900"/>
    <cellStyle name="Note 2 10 2 6 2" xfId="31901"/>
    <cellStyle name="Note 2 10 2 6 3" xfId="31902"/>
    <cellStyle name="Note 2 10 2 6 4" xfId="31903"/>
    <cellStyle name="Note 2 10 2 7" xfId="31904"/>
    <cellStyle name="Note 2 10 2 7 2" xfId="31905"/>
    <cellStyle name="Note 2 10 2 7 3" xfId="31906"/>
    <cellStyle name="Note 2 10 2 7 4" xfId="31907"/>
    <cellStyle name="Note 2 10 2 8" xfId="31908"/>
    <cellStyle name="Note 2 10 2 8 2" xfId="31909"/>
    <cellStyle name="Note 2 10 2 8 3" xfId="31910"/>
    <cellStyle name="Note 2 10 2 8 4" xfId="31911"/>
    <cellStyle name="Note 2 10 2 9" xfId="31912"/>
    <cellStyle name="Note 2 10 2 9 2" xfId="31913"/>
    <cellStyle name="Note 2 10 2 9 3" xfId="31914"/>
    <cellStyle name="Note 2 10 2 9 4" xfId="31915"/>
    <cellStyle name="Note 2 10 20" xfId="31916"/>
    <cellStyle name="Note 2 10 20 2" xfId="31917"/>
    <cellStyle name="Note 2 10 20 3" xfId="31918"/>
    <cellStyle name="Note 2 10 20 4" xfId="31919"/>
    <cellStyle name="Note 2 10 21" xfId="31920"/>
    <cellStyle name="Note 2 10 21 2" xfId="31921"/>
    <cellStyle name="Note 2 10 21 3" xfId="31922"/>
    <cellStyle name="Note 2 10 21 4" xfId="31923"/>
    <cellStyle name="Note 2 10 22" xfId="31924"/>
    <cellStyle name="Note 2 10 23" xfId="31925"/>
    <cellStyle name="Note 2 10 24" xfId="31926"/>
    <cellStyle name="Note 2 10 3" xfId="31927"/>
    <cellStyle name="Note 2 10 3 2" xfId="31928"/>
    <cellStyle name="Note 2 10 3 3" xfId="31929"/>
    <cellStyle name="Note 2 10 3 4" xfId="31930"/>
    <cellStyle name="Note 2 10 4" xfId="31931"/>
    <cellStyle name="Note 2 10 4 2" xfId="31932"/>
    <cellStyle name="Note 2 10 4 3" xfId="31933"/>
    <cellStyle name="Note 2 10 4 4" xfId="31934"/>
    <cellStyle name="Note 2 10 5" xfId="31935"/>
    <cellStyle name="Note 2 10 5 2" xfId="31936"/>
    <cellStyle name="Note 2 10 5 3" xfId="31937"/>
    <cellStyle name="Note 2 10 5 4" xfId="31938"/>
    <cellStyle name="Note 2 10 6" xfId="31939"/>
    <cellStyle name="Note 2 10 6 2" xfId="31940"/>
    <cellStyle name="Note 2 10 6 3" xfId="31941"/>
    <cellStyle name="Note 2 10 6 4" xfId="31942"/>
    <cellStyle name="Note 2 10 7" xfId="31943"/>
    <cellStyle name="Note 2 10 7 2" xfId="31944"/>
    <cellStyle name="Note 2 10 7 3" xfId="31945"/>
    <cellStyle name="Note 2 10 7 4" xfId="31946"/>
    <cellStyle name="Note 2 10 8" xfId="31947"/>
    <cellStyle name="Note 2 10 8 2" xfId="31948"/>
    <cellStyle name="Note 2 10 8 3" xfId="31949"/>
    <cellStyle name="Note 2 10 8 4" xfId="31950"/>
    <cellStyle name="Note 2 10 9" xfId="31951"/>
    <cellStyle name="Note 2 10 9 2" xfId="31952"/>
    <cellStyle name="Note 2 10 9 3" xfId="31953"/>
    <cellStyle name="Note 2 10 9 4" xfId="31954"/>
    <cellStyle name="Note 2 11" xfId="31955"/>
    <cellStyle name="Note 2 11 10" xfId="31956"/>
    <cellStyle name="Note 2 11 10 2" xfId="31957"/>
    <cellStyle name="Note 2 11 10 3" xfId="31958"/>
    <cellStyle name="Note 2 11 10 4" xfId="31959"/>
    <cellStyle name="Note 2 11 11" xfId="31960"/>
    <cellStyle name="Note 2 11 11 2" xfId="31961"/>
    <cellStyle name="Note 2 11 11 3" xfId="31962"/>
    <cellStyle name="Note 2 11 11 4" xfId="31963"/>
    <cellStyle name="Note 2 11 12" xfId="31964"/>
    <cellStyle name="Note 2 11 12 2" xfId="31965"/>
    <cellStyle name="Note 2 11 12 3" xfId="31966"/>
    <cellStyle name="Note 2 11 12 4" xfId="31967"/>
    <cellStyle name="Note 2 11 13" xfId="31968"/>
    <cellStyle name="Note 2 11 13 2" xfId="31969"/>
    <cellStyle name="Note 2 11 13 3" xfId="31970"/>
    <cellStyle name="Note 2 11 13 4" xfId="31971"/>
    <cellStyle name="Note 2 11 14" xfId="31972"/>
    <cellStyle name="Note 2 11 14 2" xfId="31973"/>
    <cellStyle name="Note 2 11 14 3" xfId="31974"/>
    <cellStyle name="Note 2 11 14 4" xfId="31975"/>
    <cellStyle name="Note 2 11 15" xfId="31976"/>
    <cellStyle name="Note 2 11 15 2" xfId="31977"/>
    <cellStyle name="Note 2 11 15 3" xfId="31978"/>
    <cellStyle name="Note 2 11 15 4" xfId="31979"/>
    <cellStyle name="Note 2 11 16" xfId="31980"/>
    <cellStyle name="Note 2 11 16 2" xfId="31981"/>
    <cellStyle name="Note 2 11 16 3" xfId="31982"/>
    <cellStyle name="Note 2 11 16 4" xfId="31983"/>
    <cellStyle name="Note 2 11 17" xfId="31984"/>
    <cellStyle name="Note 2 11 17 2" xfId="31985"/>
    <cellStyle name="Note 2 11 17 3" xfId="31986"/>
    <cellStyle name="Note 2 11 17 4" xfId="31987"/>
    <cellStyle name="Note 2 11 18" xfId="31988"/>
    <cellStyle name="Note 2 11 18 2" xfId="31989"/>
    <cellStyle name="Note 2 11 18 3" xfId="31990"/>
    <cellStyle name="Note 2 11 18 4" xfId="31991"/>
    <cellStyle name="Note 2 11 19" xfId="31992"/>
    <cellStyle name="Note 2 11 19 2" xfId="31993"/>
    <cellStyle name="Note 2 11 19 3" xfId="31994"/>
    <cellStyle name="Note 2 11 19 4" xfId="31995"/>
    <cellStyle name="Note 2 11 2" xfId="31996"/>
    <cellStyle name="Note 2 11 2 10" xfId="31997"/>
    <cellStyle name="Note 2 11 2 10 2" xfId="31998"/>
    <cellStyle name="Note 2 11 2 10 3" xfId="31999"/>
    <cellStyle name="Note 2 11 2 10 4" xfId="32000"/>
    <cellStyle name="Note 2 11 2 11" xfId="32001"/>
    <cellStyle name="Note 2 11 2 11 2" xfId="32002"/>
    <cellStyle name="Note 2 11 2 11 3" xfId="32003"/>
    <cellStyle name="Note 2 11 2 11 4" xfId="32004"/>
    <cellStyle name="Note 2 11 2 12" xfId="32005"/>
    <cellStyle name="Note 2 11 2 12 2" xfId="32006"/>
    <cellStyle name="Note 2 11 2 12 3" xfId="32007"/>
    <cellStyle name="Note 2 11 2 12 4" xfId="32008"/>
    <cellStyle name="Note 2 11 2 13" xfId="32009"/>
    <cellStyle name="Note 2 11 2 13 2" xfId="32010"/>
    <cellStyle name="Note 2 11 2 13 3" xfId="32011"/>
    <cellStyle name="Note 2 11 2 13 4" xfId="32012"/>
    <cellStyle name="Note 2 11 2 14" xfId="32013"/>
    <cellStyle name="Note 2 11 2 14 2" xfId="32014"/>
    <cellStyle name="Note 2 11 2 14 3" xfId="32015"/>
    <cellStyle name="Note 2 11 2 14 4" xfId="32016"/>
    <cellStyle name="Note 2 11 2 15" xfId="32017"/>
    <cellStyle name="Note 2 11 2 15 2" xfId="32018"/>
    <cellStyle name="Note 2 11 2 15 3" xfId="32019"/>
    <cellStyle name="Note 2 11 2 15 4" xfId="32020"/>
    <cellStyle name="Note 2 11 2 16" xfId="32021"/>
    <cellStyle name="Note 2 11 2 16 2" xfId="32022"/>
    <cellStyle name="Note 2 11 2 16 3" xfId="32023"/>
    <cellStyle name="Note 2 11 2 16 4" xfId="32024"/>
    <cellStyle name="Note 2 11 2 17" xfId="32025"/>
    <cellStyle name="Note 2 11 2 17 2" xfId="32026"/>
    <cellStyle name="Note 2 11 2 17 3" xfId="32027"/>
    <cellStyle name="Note 2 11 2 17 4" xfId="32028"/>
    <cellStyle name="Note 2 11 2 18" xfId="32029"/>
    <cellStyle name="Note 2 11 2 18 2" xfId="32030"/>
    <cellStyle name="Note 2 11 2 18 3" xfId="32031"/>
    <cellStyle name="Note 2 11 2 18 4" xfId="32032"/>
    <cellStyle name="Note 2 11 2 19" xfId="32033"/>
    <cellStyle name="Note 2 11 2 19 2" xfId="32034"/>
    <cellStyle name="Note 2 11 2 19 3" xfId="32035"/>
    <cellStyle name="Note 2 11 2 19 4" xfId="32036"/>
    <cellStyle name="Note 2 11 2 2" xfId="32037"/>
    <cellStyle name="Note 2 11 2 2 2" xfId="32038"/>
    <cellStyle name="Note 2 11 2 2 3" xfId="32039"/>
    <cellStyle name="Note 2 11 2 2 4" xfId="32040"/>
    <cellStyle name="Note 2 11 2 20" xfId="32041"/>
    <cellStyle name="Note 2 11 2 20 2" xfId="32042"/>
    <cellStyle name="Note 2 11 2 20 3" xfId="32043"/>
    <cellStyle name="Note 2 11 2 20 4" xfId="32044"/>
    <cellStyle name="Note 2 11 2 21" xfId="32045"/>
    <cellStyle name="Note 2 11 2 22" xfId="32046"/>
    <cellStyle name="Note 2 11 2 3" xfId="32047"/>
    <cellStyle name="Note 2 11 2 3 2" xfId="32048"/>
    <cellStyle name="Note 2 11 2 3 3" xfId="32049"/>
    <cellStyle name="Note 2 11 2 3 4" xfId="32050"/>
    <cellStyle name="Note 2 11 2 4" xfId="32051"/>
    <cellStyle name="Note 2 11 2 4 2" xfId="32052"/>
    <cellStyle name="Note 2 11 2 4 3" xfId="32053"/>
    <cellStyle name="Note 2 11 2 4 4" xfId="32054"/>
    <cellStyle name="Note 2 11 2 5" xfId="32055"/>
    <cellStyle name="Note 2 11 2 5 2" xfId="32056"/>
    <cellStyle name="Note 2 11 2 5 3" xfId="32057"/>
    <cellStyle name="Note 2 11 2 5 4" xfId="32058"/>
    <cellStyle name="Note 2 11 2 6" xfId="32059"/>
    <cellStyle name="Note 2 11 2 6 2" xfId="32060"/>
    <cellStyle name="Note 2 11 2 6 3" xfId="32061"/>
    <cellStyle name="Note 2 11 2 6 4" xfId="32062"/>
    <cellStyle name="Note 2 11 2 7" xfId="32063"/>
    <cellStyle name="Note 2 11 2 7 2" xfId="32064"/>
    <cellStyle name="Note 2 11 2 7 3" xfId="32065"/>
    <cellStyle name="Note 2 11 2 7 4" xfId="32066"/>
    <cellStyle name="Note 2 11 2 8" xfId="32067"/>
    <cellStyle name="Note 2 11 2 8 2" xfId="32068"/>
    <cellStyle name="Note 2 11 2 8 3" xfId="32069"/>
    <cellStyle name="Note 2 11 2 8 4" xfId="32070"/>
    <cellStyle name="Note 2 11 2 9" xfId="32071"/>
    <cellStyle name="Note 2 11 2 9 2" xfId="32072"/>
    <cellStyle name="Note 2 11 2 9 3" xfId="32073"/>
    <cellStyle name="Note 2 11 2 9 4" xfId="32074"/>
    <cellStyle name="Note 2 11 20" xfId="32075"/>
    <cellStyle name="Note 2 11 20 2" xfId="32076"/>
    <cellStyle name="Note 2 11 20 3" xfId="32077"/>
    <cellStyle name="Note 2 11 20 4" xfId="32078"/>
    <cellStyle name="Note 2 11 21" xfId="32079"/>
    <cellStyle name="Note 2 11 21 2" xfId="32080"/>
    <cellStyle name="Note 2 11 21 3" xfId="32081"/>
    <cellStyle name="Note 2 11 21 4" xfId="32082"/>
    <cellStyle name="Note 2 11 22" xfId="32083"/>
    <cellStyle name="Note 2 11 23" xfId="32084"/>
    <cellStyle name="Note 2 11 24" xfId="32085"/>
    <cellStyle name="Note 2 11 3" xfId="32086"/>
    <cellStyle name="Note 2 11 3 2" xfId="32087"/>
    <cellStyle name="Note 2 11 3 3" xfId="32088"/>
    <cellStyle name="Note 2 11 3 4" xfId="32089"/>
    <cellStyle name="Note 2 11 4" xfId="32090"/>
    <cellStyle name="Note 2 11 4 2" xfId="32091"/>
    <cellStyle name="Note 2 11 4 3" xfId="32092"/>
    <cellStyle name="Note 2 11 4 4" xfId="32093"/>
    <cellStyle name="Note 2 11 5" xfId="32094"/>
    <cellStyle name="Note 2 11 5 2" xfId="32095"/>
    <cellStyle name="Note 2 11 5 3" xfId="32096"/>
    <cellStyle name="Note 2 11 5 4" xfId="32097"/>
    <cellStyle name="Note 2 11 6" xfId="32098"/>
    <cellStyle name="Note 2 11 6 2" xfId="32099"/>
    <cellStyle name="Note 2 11 6 3" xfId="32100"/>
    <cellStyle name="Note 2 11 6 4" xfId="32101"/>
    <cellStyle name="Note 2 11 7" xfId="32102"/>
    <cellStyle name="Note 2 11 7 2" xfId="32103"/>
    <cellStyle name="Note 2 11 7 3" xfId="32104"/>
    <cellStyle name="Note 2 11 7 4" xfId="32105"/>
    <cellStyle name="Note 2 11 8" xfId="32106"/>
    <cellStyle name="Note 2 11 8 2" xfId="32107"/>
    <cellStyle name="Note 2 11 8 3" xfId="32108"/>
    <cellStyle name="Note 2 11 8 4" xfId="32109"/>
    <cellStyle name="Note 2 11 9" xfId="32110"/>
    <cellStyle name="Note 2 11 9 2" xfId="32111"/>
    <cellStyle name="Note 2 11 9 3" xfId="32112"/>
    <cellStyle name="Note 2 11 9 4" xfId="32113"/>
    <cellStyle name="Note 2 12" xfId="32114"/>
    <cellStyle name="Note 2 12 10" xfId="32115"/>
    <cellStyle name="Note 2 12 10 2" xfId="32116"/>
    <cellStyle name="Note 2 12 10 3" xfId="32117"/>
    <cellStyle name="Note 2 12 10 4" xfId="32118"/>
    <cellStyle name="Note 2 12 11" xfId="32119"/>
    <cellStyle name="Note 2 12 11 2" xfId="32120"/>
    <cellStyle name="Note 2 12 11 3" xfId="32121"/>
    <cellStyle name="Note 2 12 11 4" xfId="32122"/>
    <cellStyle name="Note 2 12 12" xfId="32123"/>
    <cellStyle name="Note 2 12 12 2" xfId="32124"/>
    <cellStyle name="Note 2 12 12 3" xfId="32125"/>
    <cellStyle name="Note 2 12 12 4" xfId="32126"/>
    <cellStyle name="Note 2 12 13" xfId="32127"/>
    <cellStyle name="Note 2 12 13 2" xfId="32128"/>
    <cellStyle name="Note 2 12 13 3" xfId="32129"/>
    <cellStyle name="Note 2 12 13 4" xfId="32130"/>
    <cellStyle name="Note 2 12 14" xfId="32131"/>
    <cellStyle name="Note 2 12 14 2" xfId="32132"/>
    <cellStyle name="Note 2 12 14 3" xfId="32133"/>
    <cellStyle name="Note 2 12 14 4" xfId="32134"/>
    <cellStyle name="Note 2 12 15" xfId="32135"/>
    <cellStyle name="Note 2 12 15 2" xfId="32136"/>
    <cellStyle name="Note 2 12 15 3" xfId="32137"/>
    <cellStyle name="Note 2 12 15 4" xfId="32138"/>
    <cellStyle name="Note 2 12 16" xfId="32139"/>
    <cellStyle name="Note 2 12 16 2" xfId="32140"/>
    <cellStyle name="Note 2 12 16 3" xfId="32141"/>
    <cellStyle name="Note 2 12 16 4" xfId="32142"/>
    <cellStyle name="Note 2 12 17" xfId="32143"/>
    <cellStyle name="Note 2 12 17 2" xfId="32144"/>
    <cellStyle name="Note 2 12 17 3" xfId="32145"/>
    <cellStyle name="Note 2 12 17 4" xfId="32146"/>
    <cellStyle name="Note 2 12 18" xfId="32147"/>
    <cellStyle name="Note 2 12 18 2" xfId="32148"/>
    <cellStyle name="Note 2 12 18 3" xfId="32149"/>
    <cellStyle name="Note 2 12 18 4" xfId="32150"/>
    <cellStyle name="Note 2 12 19" xfId="32151"/>
    <cellStyle name="Note 2 12 19 2" xfId="32152"/>
    <cellStyle name="Note 2 12 19 3" xfId="32153"/>
    <cellStyle name="Note 2 12 19 4" xfId="32154"/>
    <cellStyle name="Note 2 12 2" xfId="32155"/>
    <cellStyle name="Note 2 12 2 2" xfId="32156"/>
    <cellStyle name="Note 2 12 2 3" xfId="32157"/>
    <cellStyle name="Note 2 12 2 4" xfId="32158"/>
    <cellStyle name="Note 2 12 20" xfId="32159"/>
    <cellStyle name="Note 2 12 20 2" xfId="32160"/>
    <cellStyle name="Note 2 12 20 3" xfId="32161"/>
    <cellStyle name="Note 2 12 20 4" xfId="32162"/>
    <cellStyle name="Note 2 12 21" xfId="32163"/>
    <cellStyle name="Note 2 12 22" xfId="32164"/>
    <cellStyle name="Note 2 12 23" xfId="32165"/>
    <cellStyle name="Note 2 12 3" xfId="32166"/>
    <cellStyle name="Note 2 12 3 2" xfId="32167"/>
    <cellStyle name="Note 2 12 3 3" xfId="32168"/>
    <cellStyle name="Note 2 12 3 4" xfId="32169"/>
    <cellStyle name="Note 2 12 4" xfId="32170"/>
    <cellStyle name="Note 2 12 4 2" xfId="32171"/>
    <cellStyle name="Note 2 12 4 3" xfId="32172"/>
    <cellStyle name="Note 2 12 4 4" xfId="32173"/>
    <cellStyle name="Note 2 12 5" xfId="32174"/>
    <cellStyle name="Note 2 12 5 2" xfId="32175"/>
    <cellStyle name="Note 2 12 5 3" xfId="32176"/>
    <cellStyle name="Note 2 12 5 4" xfId="32177"/>
    <cellStyle name="Note 2 12 6" xfId="32178"/>
    <cellStyle name="Note 2 12 6 2" xfId="32179"/>
    <cellStyle name="Note 2 12 6 3" xfId="32180"/>
    <cellStyle name="Note 2 12 6 4" xfId="32181"/>
    <cellStyle name="Note 2 12 7" xfId="32182"/>
    <cellStyle name="Note 2 12 7 2" xfId="32183"/>
    <cellStyle name="Note 2 12 7 3" xfId="32184"/>
    <cellStyle name="Note 2 12 7 4" xfId="32185"/>
    <cellStyle name="Note 2 12 8" xfId="32186"/>
    <cellStyle name="Note 2 12 8 2" xfId="32187"/>
    <cellStyle name="Note 2 12 8 3" xfId="32188"/>
    <cellStyle name="Note 2 12 8 4" xfId="32189"/>
    <cellStyle name="Note 2 12 9" xfId="32190"/>
    <cellStyle name="Note 2 12 9 2" xfId="32191"/>
    <cellStyle name="Note 2 12 9 3" xfId="32192"/>
    <cellStyle name="Note 2 12 9 4" xfId="32193"/>
    <cellStyle name="Note 2 13" xfId="32194"/>
    <cellStyle name="Note 2 13 10" xfId="32195"/>
    <cellStyle name="Note 2 13 10 2" xfId="32196"/>
    <cellStyle name="Note 2 13 10 3" xfId="32197"/>
    <cellStyle name="Note 2 13 10 4" xfId="32198"/>
    <cellStyle name="Note 2 13 11" xfId="32199"/>
    <cellStyle name="Note 2 13 11 2" xfId="32200"/>
    <cellStyle name="Note 2 13 11 3" xfId="32201"/>
    <cellStyle name="Note 2 13 11 4" xfId="32202"/>
    <cellStyle name="Note 2 13 12" xfId="32203"/>
    <cellStyle name="Note 2 13 12 2" xfId="32204"/>
    <cellStyle name="Note 2 13 12 3" xfId="32205"/>
    <cellStyle name="Note 2 13 12 4" xfId="32206"/>
    <cellStyle name="Note 2 13 13" xfId="32207"/>
    <cellStyle name="Note 2 13 13 2" xfId="32208"/>
    <cellStyle name="Note 2 13 13 3" xfId="32209"/>
    <cellStyle name="Note 2 13 13 4" xfId="32210"/>
    <cellStyle name="Note 2 13 14" xfId="32211"/>
    <cellStyle name="Note 2 13 14 2" xfId="32212"/>
    <cellStyle name="Note 2 13 14 3" xfId="32213"/>
    <cellStyle name="Note 2 13 14 4" xfId="32214"/>
    <cellStyle name="Note 2 13 15" xfId="32215"/>
    <cellStyle name="Note 2 13 15 2" xfId="32216"/>
    <cellStyle name="Note 2 13 15 3" xfId="32217"/>
    <cellStyle name="Note 2 13 15 4" xfId="32218"/>
    <cellStyle name="Note 2 13 16" xfId="32219"/>
    <cellStyle name="Note 2 13 16 2" xfId="32220"/>
    <cellStyle name="Note 2 13 16 3" xfId="32221"/>
    <cellStyle name="Note 2 13 16 4" xfId="32222"/>
    <cellStyle name="Note 2 13 17" xfId="32223"/>
    <cellStyle name="Note 2 13 17 2" xfId="32224"/>
    <cellStyle name="Note 2 13 17 3" xfId="32225"/>
    <cellStyle name="Note 2 13 17 4" xfId="32226"/>
    <cellStyle name="Note 2 13 18" xfId="32227"/>
    <cellStyle name="Note 2 13 18 2" xfId="32228"/>
    <cellStyle name="Note 2 13 18 3" xfId="32229"/>
    <cellStyle name="Note 2 13 18 4" xfId="32230"/>
    <cellStyle name="Note 2 13 19" xfId="32231"/>
    <cellStyle name="Note 2 13 19 2" xfId="32232"/>
    <cellStyle name="Note 2 13 19 3" xfId="32233"/>
    <cellStyle name="Note 2 13 19 4" xfId="32234"/>
    <cellStyle name="Note 2 13 2" xfId="32235"/>
    <cellStyle name="Note 2 13 2 2" xfId="32236"/>
    <cellStyle name="Note 2 13 2 3" xfId="32237"/>
    <cellStyle name="Note 2 13 2 4" xfId="32238"/>
    <cellStyle name="Note 2 13 20" xfId="32239"/>
    <cellStyle name="Note 2 13 20 2" xfId="32240"/>
    <cellStyle name="Note 2 13 20 3" xfId="32241"/>
    <cellStyle name="Note 2 13 20 4" xfId="32242"/>
    <cellStyle name="Note 2 13 21" xfId="32243"/>
    <cellStyle name="Note 2 13 22" xfId="32244"/>
    <cellStyle name="Note 2 13 3" xfId="32245"/>
    <cellStyle name="Note 2 13 3 2" xfId="32246"/>
    <cellStyle name="Note 2 13 3 3" xfId="32247"/>
    <cellStyle name="Note 2 13 3 4" xfId="32248"/>
    <cellStyle name="Note 2 13 4" xfId="32249"/>
    <cellStyle name="Note 2 13 4 2" xfId="32250"/>
    <cellStyle name="Note 2 13 4 3" xfId="32251"/>
    <cellStyle name="Note 2 13 4 4" xfId="32252"/>
    <cellStyle name="Note 2 13 5" xfId="32253"/>
    <cellStyle name="Note 2 13 5 2" xfId="32254"/>
    <cellStyle name="Note 2 13 5 3" xfId="32255"/>
    <cellStyle name="Note 2 13 5 4" xfId="32256"/>
    <cellStyle name="Note 2 13 6" xfId="32257"/>
    <cellStyle name="Note 2 13 6 2" xfId="32258"/>
    <cellStyle name="Note 2 13 6 3" xfId="32259"/>
    <cellStyle name="Note 2 13 6 4" xfId="32260"/>
    <cellStyle name="Note 2 13 7" xfId="32261"/>
    <cellStyle name="Note 2 13 7 2" xfId="32262"/>
    <cellStyle name="Note 2 13 7 3" xfId="32263"/>
    <cellStyle name="Note 2 13 7 4" xfId="32264"/>
    <cellStyle name="Note 2 13 8" xfId="32265"/>
    <cellStyle name="Note 2 13 8 2" xfId="32266"/>
    <cellStyle name="Note 2 13 8 3" xfId="32267"/>
    <cellStyle name="Note 2 13 8 4" xfId="32268"/>
    <cellStyle name="Note 2 13 9" xfId="32269"/>
    <cellStyle name="Note 2 13 9 2" xfId="32270"/>
    <cellStyle name="Note 2 13 9 3" xfId="32271"/>
    <cellStyle name="Note 2 13 9 4" xfId="32272"/>
    <cellStyle name="Note 2 14" xfId="32273"/>
    <cellStyle name="Note 2 14 10" xfId="32274"/>
    <cellStyle name="Note 2 14 10 2" xfId="32275"/>
    <cellStyle name="Note 2 14 10 3" xfId="32276"/>
    <cellStyle name="Note 2 14 10 4" xfId="32277"/>
    <cellStyle name="Note 2 14 11" xfId="32278"/>
    <cellStyle name="Note 2 14 11 2" xfId="32279"/>
    <cellStyle name="Note 2 14 11 3" xfId="32280"/>
    <cellStyle name="Note 2 14 11 4" xfId="32281"/>
    <cellStyle name="Note 2 14 12" xfId="32282"/>
    <cellStyle name="Note 2 14 12 2" xfId="32283"/>
    <cellStyle name="Note 2 14 12 3" xfId="32284"/>
    <cellStyle name="Note 2 14 12 4" xfId="32285"/>
    <cellStyle name="Note 2 14 13" xfId="32286"/>
    <cellStyle name="Note 2 14 13 2" xfId="32287"/>
    <cellStyle name="Note 2 14 13 3" xfId="32288"/>
    <cellStyle name="Note 2 14 13 4" xfId="32289"/>
    <cellStyle name="Note 2 14 14" xfId="32290"/>
    <cellStyle name="Note 2 14 14 2" xfId="32291"/>
    <cellStyle name="Note 2 14 14 3" xfId="32292"/>
    <cellStyle name="Note 2 14 14 4" xfId="32293"/>
    <cellStyle name="Note 2 14 15" xfId="32294"/>
    <cellStyle name="Note 2 14 15 2" xfId="32295"/>
    <cellStyle name="Note 2 14 15 3" xfId="32296"/>
    <cellStyle name="Note 2 14 15 4" xfId="32297"/>
    <cellStyle name="Note 2 14 16" xfId="32298"/>
    <cellStyle name="Note 2 14 16 2" xfId="32299"/>
    <cellStyle name="Note 2 14 16 3" xfId="32300"/>
    <cellStyle name="Note 2 14 16 4" xfId="32301"/>
    <cellStyle name="Note 2 14 17" xfId="32302"/>
    <cellStyle name="Note 2 14 17 2" xfId="32303"/>
    <cellStyle name="Note 2 14 17 3" xfId="32304"/>
    <cellStyle name="Note 2 14 17 4" xfId="32305"/>
    <cellStyle name="Note 2 14 18" xfId="32306"/>
    <cellStyle name="Note 2 14 18 2" xfId="32307"/>
    <cellStyle name="Note 2 14 18 3" xfId="32308"/>
    <cellStyle name="Note 2 14 18 4" xfId="32309"/>
    <cellStyle name="Note 2 14 19" xfId="32310"/>
    <cellStyle name="Note 2 14 19 2" xfId="32311"/>
    <cellStyle name="Note 2 14 19 3" xfId="32312"/>
    <cellStyle name="Note 2 14 19 4" xfId="32313"/>
    <cellStyle name="Note 2 14 2" xfId="32314"/>
    <cellStyle name="Note 2 14 2 2" xfId="32315"/>
    <cellStyle name="Note 2 14 2 3" xfId="32316"/>
    <cellStyle name="Note 2 14 2 4" xfId="32317"/>
    <cellStyle name="Note 2 14 20" xfId="32318"/>
    <cellStyle name="Note 2 14 20 2" xfId="32319"/>
    <cellStyle name="Note 2 14 20 3" xfId="32320"/>
    <cellStyle name="Note 2 14 20 4" xfId="32321"/>
    <cellStyle name="Note 2 14 21" xfId="32322"/>
    <cellStyle name="Note 2 14 22" xfId="32323"/>
    <cellStyle name="Note 2 14 3" xfId="32324"/>
    <cellStyle name="Note 2 14 3 2" xfId="32325"/>
    <cellStyle name="Note 2 14 3 3" xfId="32326"/>
    <cellStyle name="Note 2 14 3 4" xfId="32327"/>
    <cellStyle name="Note 2 14 4" xfId="32328"/>
    <cellStyle name="Note 2 14 4 2" xfId="32329"/>
    <cellStyle name="Note 2 14 4 3" xfId="32330"/>
    <cellStyle name="Note 2 14 4 4" xfId="32331"/>
    <cellStyle name="Note 2 14 5" xfId="32332"/>
    <cellStyle name="Note 2 14 5 2" xfId="32333"/>
    <cellStyle name="Note 2 14 5 3" xfId="32334"/>
    <cellStyle name="Note 2 14 5 4" xfId="32335"/>
    <cellStyle name="Note 2 14 6" xfId="32336"/>
    <cellStyle name="Note 2 14 6 2" xfId="32337"/>
    <cellStyle name="Note 2 14 6 3" xfId="32338"/>
    <cellStyle name="Note 2 14 6 4" xfId="32339"/>
    <cellStyle name="Note 2 14 7" xfId="32340"/>
    <cellStyle name="Note 2 14 7 2" xfId="32341"/>
    <cellStyle name="Note 2 14 7 3" xfId="32342"/>
    <cellStyle name="Note 2 14 7 4" xfId="32343"/>
    <cellStyle name="Note 2 14 8" xfId="32344"/>
    <cellStyle name="Note 2 14 8 2" xfId="32345"/>
    <cellStyle name="Note 2 14 8 3" xfId="32346"/>
    <cellStyle name="Note 2 14 8 4" xfId="32347"/>
    <cellStyle name="Note 2 14 9" xfId="32348"/>
    <cellStyle name="Note 2 14 9 2" xfId="32349"/>
    <cellStyle name="Note 2 14 9 3" xfId="32350"/>
    <cellStyle name="Note 2 14 9 4" xfId="32351"/>
    <cellStyle name="Note 2 15" xfId="32352"/>
    <cellStyle name="Note 2 15 10" xfId="32353"/>
    <cellStyle name="Note 2 15 10 2" xfId="32354"/>
    <cellStyle name="Note 2 15 10 3" xfId="32355"/>
    <cellStyle name="Note 2 15 10 4" xfId="32356"/>
    <cellStyle name="Note 2 15 11" xfId="32357"/>
    <cellStyle name="Note 2 15 11 2" xfId="32358"/>
    <cellStyle name="Note 2 15 11 3" xfId="32359"/>
    <cellStyle name="Note 2 15 11 4" xfId="32360"/>
    <cellStyle name="Note 2 15 12" xfId="32361"/>
    <cellStyle name="Note 2 15 12 2" xfId="32362"/>
    <cellStyle name="Note 2 15 12 3" xfId="32363"/>
    <cellStyle name="Note 2 15 12 4" xfId="32364"/>
    <cellStyle name="Note 2 15 13" xfId="32365"/>
    <cellStyle name="Note 2 15 13 2" xfId="32366"/>
    <cellStyle name="Note 2 15 13 3" xfId="32367"/>
    <cellStyle name="Note 2 15 13 4" xfId="32368"/>
    <cellStyle name="Note 2 15 14" xfId="32369"/>
    <cellStyle name="Note 2 15 14 2" xfId="32370"/>
    <cellStyle name="Note 2 15 14 3" xfId="32371"/>
    <cellStyle name="Note 2 15 14 4" xfId="32372"/>
    <cellStyle name="Note 2 15 15" xfId="32373"/>
    <cellStyle name="Note 2 15 15 2" xfId="32374"/>
    <cellStyle name="Note 2 15 15 3" xfId="32375"/>
    <cellStyle name="Note 2 15 15 4" xfId="32376"/>
    <cellStyle name="Note 2 15 16" xfId="32377"/>
    <cellStyle name="Note 2 15 16 2" xfId="32378"/>
    <cellStyle name="Note 2 15 16 3" xfId="32379"/>
    <cellStyle name="Note 2 15 16 4" xfId="32380"/>
    <cellStyle name="Note 2 15 17" xfId="32381"/>
    <cellStyle name="Note 2 15 17 2" xfId="32382"/>
    <cellStyle name="Note 2 15 17 3" xfId="32383"/>
    <cellStyle name="Note 2 15 17 4" xfId="32384"/>
    <cellStyle name="Note 2 15 18" xfId="32385"/>
    <cellStyle name="Note 2 15 18 2" xfId="32386"/>
    <cellStyle name="Note 2 15 18 3" xfId="32387"/>
    <cellStyle name="Note 2 15 18 4" xfId="32388"/>
    <cellStyle name="Note 2 15 19" xfId="32389"/>
    <cellStyle name="Note 2 15 19 2" xfId="32390"/>
    <cellStyle name="Note 2 15 19 3" xfId="32391"/>
    <cellStyle name="Note 2 15 19 4" xfId="32392"/>
    <cellStyle name="Note 2 15 2" xfId="32393"/>
    <cellStyle name="Note 2 15 2 2" xfId="32394"/>
    <cellStyle name="Note 2 15 2 3" xfId="32395"/>
    <cellStyle name="Note 2 15 2 4" xfId="32396"/>
    <cellStyle name="Note 2 15 20" xfId="32397"/>
    <cellStyle name="Note 2 15 20 2" xfId="32398"/>
    <cellStyle name="Note 2 15 20 3" xfId="32399"/>
    <cellStyle name="Note 2 15 20 4" xfId="32400"/>
    <cellStyle name="Note 2 15 21" xfId="32401"/>
    <cellStyle name="Note 2 15 22" xfId="32402"/>
    <cellStyle name="Note 2 15 3" xfId="32403"/>
    <cellStyle name="Note 2 15 3 2" xfId="32404"/>
    <cellStyle name="Note 2 15 3 3" xfId="32405"/>
    <cellStyle name="Note 2 15 3 4" xfId="32406"/>
    <cellStyle name="Note 2 15 4" xfId="32407"/>
    <cellStyle name="Note 2 15 4 2" xfId="32408"/>
    <cellStyle name="Note 2 15 4 3" xfId="32409"/>
    <cellStyle name="Note 2 15 4 4" xfId="32410"/>
    <cellStyle name="Note 2 15 5" xfId="32411"/>
    <cellStyle name="Note 2 15 5 2" xfId="32412"/>
    <cellStyle name="Note 2 15 5 3" xfId="32413"/>
    <cellStyle name="Note 2 15 5 4" xfId="32414"/>
    <cellStyle name="Note 2 15 6" xfId="32415"/>
    <cellStyle name="Note 2 15 6 2" xfId="32416"/>
    <cellStyle name="Note 2 15 6 3" xfId="32417"/>
    <cellStyle name="Note 2 15 6 4" xfId="32418"/>
    <cellStyle name="Note 2 15 7" xfId="32419"/>
    <cellStyle name="Note 2 15 7 2" xfId="32420"/>
    <cellStyle name="Note 2 15 7 3" xfId="32421"/>
    <cellStyle name="Note 2 15 7 4" xfId="32422"/>
    <cellStyle name="Note 2 15 8" xfId="32423"/>
    <cellStyle name="Note 2 15 8 2" xfId="32424"/>
    <cellStyle name="Note 2 15 8 3" xfId="32425"/>
    <cellStyle name="Note 2 15 8 4" xfId="32426"/>
    <cellStyle name="Note 2 15 9" xfId="32427"/>
    <cellStyle name="Note 2 15 9 2" xfId="32428"/>
    <cellStyle name="Note 2 15 9 3" xfId="32429"/>
    <cellStyle name="Note 2 15 9 4" xfId="32430"/>
    <cellStyle name="Note 2 16" xfId="32431"/>
    <cellStyle name="Note 2 16 10" xfId="32432"/>
    <cellStyle name="Note 2 16 10 2" xfId="32433"/>
    <cellStyle name="Note 2 16 10 3" xfId="32434"/>
    <cellStyle name="Note 2 16 10 4" xfId="32435"/>
    <cellStyle name="Note 2 16 11" xfId="32436"/>
    <cellStyle name="Note 2 16 11 2" xfId="32437"/>
    <cellStyle name="Note 2 16 11 3" xfId="32438"/>
    <cellStyle name="Note 2 16 11 4" xfId="32439"/>
    <cellStyle name="Note 2 16 12" xfId="32440"/>
    <cellStyle name="Note 2 16 12 2" xfId="32441"/>
    <cellStyle name="Note 2 16 12 3" xfId="32442"/>
    <cellStyle name="Note 2 16 12 4" xfId="32443"/>
    <cellStyle name="Note 2 16 13" xfId="32444"/>
    <cellStyle name="Note 2 16 13 2" xfId="32445"/>
    <cellStyle name="Note 2 16 13 3" xfId="32446"/>
    <cellStyle name="Note 2 16 13 4" xfId="32447"/>
    <cellStyle name="Note 2 16 14" xfId="32448"/>
    <cellStyle name="Note 2 16 14 2" xfId="32449"/>
    <cellStyle name="Note 2 16 14 3" xfId="32450"/>
    <cellStyle name="Note 2 16 14 4" xfId="32451"/>
    <cellStyle name="Note 2 16 15" xfId="32452"/>
    <cellStyle name="Note 2 16 15 2" xfId="32453"/>
    <cellStyle name="Note 2 16 15 3" xfId="32454"/>
    <cellStyle name="Note 2 16 15 4" xfId="32455"/>
    <cellStyle name="Note 2 16 16" xfId="32456"/>
    <cellStyle name="Note 2 16 16 2" xfId="32457"/>
    <cellStyle name="Note 2 16 16 3" xfId="32458"/>
    <cellStyle name="Note 2 16 16 4" xfId="32459"/>
    <cellStyle name="Note 2 16 17" xfId="32460"/>
    <cellStyle name="Note 2 16 17 2" xfId="32461"/>
    <cellStyle name="Note 2 16 17 3" xfId="32462"/>
    <cellStyle name="Note 2 16 17 4" xfId="32463"/>
    <cellStyle name="Note 2 16 18" xfId="32464"/>
    <cellStyle name="Note 2 16 18 2" xfId="32465"/>
    <cellStyle name="Note 2 16 18 3" xfId="32466"/>
    <cellStyle name="Note 2 16 18 4" xfId="32467"/>
    <cellStyle name="Note 2 16 19" xfId="32468"/>
    <cellStyle name="Note 2 16 19 2" xfId="32469"/>
    <cellStyle name="Note 2 16 19 3" xfId="32470"/>
    <cellStyle name="Note 2 16 19 4" xfId="32471"/>
    <cellStyle name="Note 2 16 2" xfId="32472"/>
    <cellStyle name="Note 2 16 2 2" xfId="32473"/>
    <cellStyle name="Note 2 16 2 3" xfId="32474"/>
    <cellStyle name="Note 2 16 2 4" xfId="32475"/>
    <cellStyle name="Note 2 16 20" xfId="32476"/>
    <cellStyle name="Note 2 16 20 2" xfId="32477"/>
    <cellStyle name="Note 2 16 20 3" xfId="32478"/>
    <cellStyle name="Note 2 16 20 4" xfId="32479"/>
    <cellStyle name="Note 2 16 21" xfId="32480"/>
    <cellStyle name="Note 2 16 22" xfId="32481"/>
    <cellStyle name="Note 2 16 3" xfId="32482"/>
    <cellStyle name="Note 2 16 3 2" xfId="32483"/>
    <cellStyle name="Note 2 16 3 3" xfId="32484"/>
    <cellStyle name="Note 2 16 3 4" xfId="32485"/>
    <cellStyle name="Note 2 16 4" xfId="32486"/>
    <cellStyle name="Note 2 16 4 2" xfId="32487"/>
    <cellStyle name="Note 2 16 4 3" xfId="32488"/>
    <cellStyle name="Note 2 16 4 4" xfId="32489"/>
    <cellStyle name="Note 2 16 5" xfId="32490"/>
    <cellStyle name="Note 2 16 5 2" xfId="32491"/>
    <cellStyle name="Note 2 16 5 3" xfId="32492"/>
    <cellStyle name="Note 2 16 5 4" xfId="32493"/>
    <cellStyle name="Note 2 16 6" xfId="32494"/>
    <cellStyle name="Note 2 16 6 2" xfId="32495"/>
    <cellStyle name="Note 2 16 6 3" xfId="32496"/>
    <cellStyle name="Note 2 16 6 4" xfId="32497"/>
    <cellStyle name="Note 2 16 7" xfId="32498"/>
    <cellStyle name="Note 2 16 7 2" xfId="32499"/>
    <cellStyle name="Note 2 16 7 3" xfId="32500"/>
    <cellStyle name="Note 2 16 7 4" xfId="32501"/>
    <cellStyle name="Note 2 16 8" xfId="32502"/>
    <cellStyle name="Note 2 16 8 2" xfId="32503"/>
    <cellStyle name="Note 2 16 8 3" xfId="32504"/>
    <cellStyle name="Note 2 16 8 4" xfId="32505"/>
    <cellStyle name="Note 2 16 9" xfId="32506"/>
    <cellStyle name="Note 2 16 9 2" xfId="32507"/>
    <cellStyle name="Note 2 16 9 3" xfId="32508"/>
    <cellStyle name="Note 2 16 9 4" xfId="32509"/>
    <cellStyle name="Note 2 17" xfId="32510"/>
    <cellStyle name="Note 2 17 10" xfId="32511"/>
    <cellStyle name="Note 2 17 10 2" xfId="32512"/>
    <cellStyle name="Note 2 17 10 3" xfId="32513"/>
    <cellStyle name="Note 2 17 10 4" xfId="32514"/>
    <cellStyle name="Note 2 17 11" xfId="32515"/>
    <cellStyle name="Note 2 17 11 2" xfId="32516"/>
    <cellStyle name="Note 2 17 11 3" xfId="32517"/>
    <cellStyle name="Note 2 17 11 4" xfId="32518"/>
    <cellStyle name="Note 2 17 12" xfId="32519"/>
    <cellStyle name="Note 2 17 12 2" xfId="32520"/>
    <cellStyle name="Note 2 17 12 3" xfId="32521"/>
    <cellStyle name="Note 2 17 12 4" xfId="32522"/>
    <cellStyle name="Note 2 17 13" xfId="32523"/>
    <cellStyle name="Note 2 17 13 2" xfId="32524"/>
    <cellStyle name="Note 2 17 13 3" xfId="32525"/>
    <cellStyle name="Note 2 17 13 4" xfId="32526"/>
    <cellStyle name="Note 2 17 14" xfId="32527"/>
    <cellStyle name="Note 2 17 14 2" xfId="32528"/>
    <cellStyle name="Note 2 17 14 3" xfId="32529"/>
    <cellStyle name="Note 2 17 14 4" xfId="32530"/>
    <cellStyle name="Note 2 17 15" xfId="32531"/>
    <cellStyle name="Note 2 17 15 2" xfId="32532"/>
    <cellStyle name="Note 2 17 15 3" xfId="32533"/>
    <cellStyle name="Note 2 17 15 4" xfId="32534"/>
    <cellStyle name="Note 2 17 16" xfId="32535"/>
    <cellStyle name="Note 2 17 16 2" xfId="32536"/>
    <cellStyle name="Note 2 17 16 3" xfId="32537"/>
    <cellStyle name="Note 2 17 16 4" xfId="32538"/>
    <cellStyle name="Note 2 17 17" xfId="32539"/>
    <cellStyle name="Note 2 17 17 2" xfId="32540"/>
    <cellStyle name="Note 2 17 17 3" xfId="32541"/>
    <cellStyle name="Note 2 17 17 4" xfId="32542"/>
    <cellStyle name="Note 2 17 18" xfId="32543"/>
    <cellStyle name="Note 2 17 18 2" xfId="32544"/>
    <cellStyle name="Note 2 17 18 3" xfId="32545"/>
    <cellStyle name="Note 2 17 18 4" xfId="32546"/>
    <cellStyle name="Note 2 17 19" xfId="32547"/>
    <cellStyle name="Note 2 17 19 2" xfId="32548"/>
    <cellStyle name="Note 2 17 19 3" xfId="32549"/>
    <cellStyle name="Note 2 17 19 4" xfId="32550"/>
    <cellStyle name="Note 2 17 2" xfId="32551"/>
    <cellStyle name="Note 2 17 2 2" xfId="32552"/>
    <cellStyle name="Note 2 17 2 3" xfId="32553"/>
    <cellStyle name="Note 2 17 2 4" xfId="32554"/>
    <cellStyle name="Note 2 17 20" xfId="32555"/>
    <cellStyle name="Note 2 17 20 2" xfId="32556"/>
    <cellStyle name="Note 2 17 20 3" xfId="32557"/>
    <cellStyle name="Note 2 17 20 4" xfId="32558"/>
    <cellStyle name="Note 2 17 21" xfId="32559"/>
    <cellStyle name="Note 2 17 22" xfId="32560"/>
    <cellStyle name="Note 2 17 3" xfId="32561"/>
    <cellStyle name="Note 2 17 3 2" xfId="32562"/>
    <cellStyle name="Note 2 17 3 3" xfId="32563"/>
    <cellStyle name="Note 2 17 3 4" xfId="32564"/>
    <cellStyle name="Note 2 17 4" xfId="32565"/>
    <cellStyle name="Note 2 17 4 2" xfId="32566"/>
    <cellStyle name="Note 2 17 4 3" xfId="32567"/>
    <cellStyle name="Note 2 17 4 4" xfId="32568"/>
    <cellStyle name="Note 2 17 5" xfId="32569"/>
    <cellStyle name="Note 2 17 5 2" xfId="32570"/>
    <cellStyle name="Note 2 17 5 3" xfId="32571"/>
    <cellStyle name="Note 2 17 5 4" xfId="32572"/>
    <cellStyle name="Note 2 17 6" xfId="32573"/>
    <cellStyle name="Note 2 17 6 2" xfId="32574"/>
    <cellStyle name="Note 2 17 6 3" xfId="32575"/>
    <cellStyle name="Note 2 17 6 4" xfId="32576"/>
    <cellStyle name="Note 2 17 7" xfId="32577"/>
    <cellStyle name="Note 2 17 7 2" xfId="32578"/>
    <cellStyle name="Note 2 17 7 3" xfId="32579"/>
    <cellStyle name="Note 2 17 7 4" xfId="32580"/>
    <cellStyle name="Note 2 17 8" xfId="32581"/>
    <cellStyle name="Note 2 17 8 2" xfId="32582"/>
    <cellStyle name="Note 2 17 8 3" xfId="32583"/>
    <cellStyle name="Note 2 17 8 4" xfId="32584"/>
    <cellStyle name="Note 2 17 9" xfId="32585"/>
    <cellStyle name="Note 2 17 9 2" xfId="32586"/>
    <cellStyle name="Note 2 17 9 3" xfId="32587"/>
    <cellStyle name="Note 2 17 9 4" xfId="32588"/>
    <cellStyle name="Note 2 18" xfId="32589"/>
    <cellStyle name="Note 2 18 10" xfId="32590"/>
    <cellStyle name="Note 2 18 10 2" xfId="32591"/>
    <cellStyle name="Note 2 18 10 3" xfId="32592"/>
    <cellStyle name="Note 2 18 10 4" xfId="32593"/>
    <cellStyle name="Note 2 18 11" xfId="32594"/>
    <cellStyle name="Note 2 18 11 2" xfId="32595"/>
    <cellStyle name="Note 2 18 11 3" xfId="32596"/>
    <cellStyle name="Note 2 18 11 4" xfId="32597"/>
    <cellStyle name="Note 2 18 12" xfId="32598"/>
    <cellStyle name="Note 2 18 12 2" xfId="32599"/>
    <cellStyle name="Note 2 18 12 3" xfId="32600"/>
    <cellStyle name="Note 2 18 12 4" xfId="32601"/>
    <cellStyle name="Note 2 18 13" xfId="32602"/>
    <cellStyle name="Note 2 18 13 2" xfId="32603"/>
    <cellStyle name="Note 2 18 13 3" xfId="32604"/>
    <cellStyle name="Note 2 18 13 4" xfId="32605"/>
    <cellStyle name="Note 2 18 14" xfId="32606"/>
    <cellStyle name="Note 2 18 14 2" xfId="32607"/>
    <cellStyle name="Note 2 18 14 3" xfId="32608"/>
    <cellStyle name="Note 2 18 14 4" xfId="32609"/>
    <cellStyle name="Note 2 18 15" xfId="32610"/>
    <cellStyle name="Note 2 18 15 2" xfId="32611"/>
    <cellStyle name="Note 2 18 15 3" xfId="32612"/>
    <cellStyle name="Note 2 18 15 4" xfId="32613"/>
    <cellStyle name="Note 2 18 16" xfId="32614"/>
    <cellStyle name="Note 2 18 16 2" xfId="32615"/>
    <cellStyle name="Note 2 18 16 3" xfId="32616"/>
    <cellStyle name="Note 2 18 16 4" xfId="32617"/>
    <cellStyle name="Note 2 18 17" xfId="32618"/>
    <cellStyle name="Note 2 18 17 2" xfId="32619"/>
    <cellStyle name="Note 2 18 17 3" xfId="32620"/>
    <cellStyle name="Note 2 18 17 4" xfId="32621"/>
    <cellStyle name="Note 2 18 18" xfId="32622"/>
    <cellStyle name="Note 2 18 18 2" xfId="32623"/>
    <cellStyle name="Note 2 18 18 3" xfId="32624"/>
    <cellStyle name="Note 2 18 18 4" xfId="32625"/>
    <cellStyle name="Note 2 18 19" xfId="32626"/>
    <cellStyle name="Note 2 18 19 2" xfId="32627"/>
    <cellStyle name="Note 2 18 19 3" xfId="32628"/>
    <cellStyle name="Note 2 18 19 4" xfId="32629"/>
    <cellStyle name="Note 2 18 2" xfId="32630"/>
    <cellStyle name="Note 2 18 2 2" xfId="32631"/>
    <cellStyle name="Note 2 18 2 3" xfId="32632"/>
    <cellStyle name="Note 2 18 2 4" xfId="32633"/>
    <cellStyle name="Note 2 18 20" xfId="32634"/>
    <cellStyle name="Note 2 18 20 2" xfId="32635"/>
    <cellStyle name="Note 2 18 20 3" xfId="32636"/>
    <cellStyle name="Note 2 18 20 4" xfId="32637"/>
    <cellStyle name="Note 2 18 21" xfId="32638"/>
    <cellStyle name="Note 2 18 22" xfId="32639"/>
    <cellStyle name="Note 2 18 3" xfId="32640"/>
    <cellStyle name="Note 2 18 3 2" xfId="32641"/>
    <cellStyle name="Note 2 18 3 3" xfId="32642"/>
    <cellStyle name="Note 2 18 3 4" xfId="32643"/>
    <cellStyle name="Note 2 18 4" xfId="32644"/>
    <cellStyle name="Note 2 18 4 2" xfId="32645"/>
    <cellStyle name="Note 2 18 4 3" xfId="32646"/>
    <cellStyle name="Note 2 18 4 4" xfId="32647"/>
    <cellStyle name="Note 2 18 5" xfId="32648"/>
    <cellStyle name="Note 2 18 5 2" xfId="32649"/>
    <cellStyle name="Note 2 18 5 3" xfId="32650"/>
    <cellStyle name="Note 2 18 5 4" xfId="32651"/>
    <cellStyle name="Note 2 18 6" xfId="32652"/>
    <cellStyle name="Note 2 18 6 2" xfId="32653"/>
    <cellStyle name="Note 2 18 6 3" xfId="32654"/>
    <cellStyle name="Note 2 18 6 4" xfId="32655"/>
    <cellStyle name="Note 2 18 7" xfId="32656"/>
    <cellStyle name="Note 2 18 7 2" xfId="32657"/>
    <cellStyle name="Note 2 18 7 3" xfId="32658"/>
    <cellStyle name="Note 2 18 7 4" xfId="32659"/>
    <cellStyle name="Note 2 18 8" xfId="32660"/>
    <cellStyle name="Note 2 18 8 2" xfId="32661"/>
    <cellStyle name="Note 2 18 8 3" xfId="32662"/>
    <cellStyle name="Note 2 18 8 4" xfId="32663"/>
    <cellStyle name="Note 2 18 9" xfId="32664"/>
    <cellStyle name="Note 2 18 9 2" xfId="32665"/>
    <cellStyle name="Note 2 18 9 3" xfId="32666"/>
    <cellStyle name="Note 2 18 9 4" xfId="32667"/>
    <cellStyle name="Note 2 19" xfId="32668"/>
    <cellStyle name="Note 2 19 2" xfId="32669"/>
    <cellStyle name="Note 2 19 3" xfId="32670"/>
    <cellStyle name="Note 2 2" xfId="32671"/>
    <cellStyle name="Note 2 2 10" xfId="32672"/>
    <cellStyle name="Note 2 2 10 10" xfId="32673"/>
    <cellStyle name="Note 2 2 10 10 2" xfId="32674"/>
    <cellStyle name="Note 2 2 10 10 3" xfId="32675"/>
    <cellStyle name="Note 2 2 10 10 4" xfId="32676"/>
    <cellStyle name="Note 2 2 10 11" xfId="32677"/>
    <cellStyle name="Note 2 2 10 11 2" xfId="32678"/>
    <cellStyle name="Note 2 2 10 11 3" xfId="32679"/>
    <cellStyle name="Note 2 2 10 11 4" xfId="32680"/>
    <cellStyle name="Note 2 2 10 12" xfId="32681"/>
    <cellStyle name="Note 2 2 10 12 2" xfId="32682"/>
    <cellStyle name="Note 2 2 10 12 3" xfId="32683"/>
    <cellStyle name="Note 2 2 10 12 4" xfId="32684"/>
    <cellStyle name="Note 2 2 10 13" xfId="32685"/>
    <cellStyle name="Note 2 2 10 13 2" xfId="32686"/>
    <cellStyle name="Note 2 2 10 13 3" xfId="32687"/>
    <cellStyle name="Note 2 2 10 13 4" xfId="32688"/>
    <cellStyle name="Note 2 2 10 14" xfId="32689"/>
    <cellStyle name="Note 2 2 10 14 2" xfId="32690"/>
    <cellStyle name="Note 2 2 10 14 3" xfId="32691"/>
    <cellStyle name="Note 2 2 10 14 4" xfId="32692"/>
    <cellStyle name="Note 2 2 10 15" xfId="32693"/>
    <cellStyle name="Note 2 2 10 15 2" xfId="32694"/>
    <cellStyle name="Note 2 2 10 15 3" xfId="32695"/>
    <cellStyle name="Note 2 2 10 15 4" xfId="32696"/>
    <cellStyle name="Note 2 2 10 16" xfId="32697"/>
    <cellStyle name="Note 2 2 10 16 2" xfId="32698"/>
    <cellStyle name="Note 2 2 10 16 3" xfId="32699"/>
    <cellStyle name="Note 2 2 10 16 4" xfId="32700"/>
    <cellStyle name="Note 2 2 10 17" xfId="32701"/>
    <cellStyle name="Note 2 2 10 17 2" xfId="32702"/>
    <cellStyle name="Note 2 2 10 17 3" xfId="32703"/>
    <cellStyle name="Note 2 2 10 17 4" xfId="32704"/>
    <cellStyle name="Note 2 2 10 18" xfId="32705"/>
    <cellStyle name="Note 2 2 10 18 2" xfId="32706"/>
    <cellStyle name="Note 2 2 10 18 3" xfId="32707"/>
    <cellStyle name="Note 2 2 10 18 4" xfId="32708"/>
    <cellStyle name="Note 2 2 10 19" xfId="32709"/>
    <cellStyle name="Note 2 2 10 19 2" xfId="32710"/>
    <cellStyle name="Note 2 2 10 19 3" xfId="32711"/>
    <cellStyle name="Note 2 2 10 19 4" xfId="32712"/>
    <cellStyle name="Note 2 2 10 2" xfId="32713"/>
    <cellStyle name="Note 2 2 10 2 2" xfId="32714"/>
    <cellStyle name="Note 2 2 10 2 3" xfId="32715"/>
    <cellStyle name="Note 2 2 10 2 4" xfId="32716"/>
    <cellStyle name="Note 2 2 10 20" xfId="32717"/>
    <cellStyle name="Note 2 2 10 20 2" xfId="32718"/>
    <cellStyle name="Note 2 2 10 20 3" xfId="32719"/>
    <cellStyle name="Note 2 2 10 20 4" xfId="32720"/>
    <cellStyle name="Note 2 2 10 21" xfId="32721"/>
    <cellStyle name="Note 2 2 10 22" xfId="32722"/>
    <cellStyle name="Note 2 2 10 3" xfId="32723"/>
    <cellStyle name="Note 2 2 10 3 2" xfId="32724"/>
    <cellStyle name="Note 2 2 10 3 3" xfId="32725"/>
    <cellStyle name="Note 2 2 10 3 4" xfId="32726"/>
    <cellStyle name="Note 2 2 10 4" xfId="32727"/>
    <cellStyle name="Note 2 2 10 4 2" xfId="32728"/>
    <cellStyle name="Note 2 2 10 4 3" xfId="32729"/>
    <cellStyle name="Note 2 2 10 4 4" xfId="32730"/>
    <cellStyle name="Note 2 2 10 5" xfId="32731"/>
    <cellStyle name="Note 2 2 10 5 2" xfId="32732"/>
    <cellStyle name="Note 2 2 10 5 3" xfId="32733"/>
    <cellStyle name="Note 2 2 10 5 4" xfId="32734"/>
    <cellStyle name="Note 2 2 10 6" xfId="32735"/>
    <cellStyle name="Note 2 2 10 6 2" xfId="32736"/>
    <cellStyle name="Note 2 2 10 6 3" xfId="32737"/>
    <cellStyle name="Note 2 2 10 6 4" xfId="32738"/>
    <cellStyle name="Note 2 2 10 7" xfId="32739"/>
    <cellStyle name="Note 2 2 10 7 2" xfId="32740"/>
    <cellStyle name="Note 2 2 10 7 3" xfId="32741"/>
    <cellStyle name="Note 2 2 10 7 4" xfId="32742"/>
    <cellStyle name="Note 2 2 10 8" xfId="32743"/>
    <cellStyle name="Note 2 2 10 8 2" xfId="32744"/>
    <cellStyle name="Note 2 2 10 8 3" xfId="32745"/>
    <cellStyle name="Note 2 2 10 8 4" xfId="32746"/>
    <cellStyle name="Note 2 2 10 9" xfId="32747"/>
    <cellStyle name="Note 2 2 10 9 2" xfId="32748"/>
    <cellStyle name="Note 2 2 10 9 3" xfId="32749"/>
    <cellStyle name="Note 2 2 10 9 4" xfId="32750"/>
    <cellStyle name="Note 2 2 11" xfId="32751"/>
    <cellStyle name="Note 2 2 11 10" xfId="32752"/>
    <cellStyle name="Note 2 2 11 10 2" xfId="32753"/>
    <cellStyle name="Note 2 2 11 10 3" xfId="32754"/>
    <cellStyle name="Note 2 2 11 10 4" xfId="32755"/>
    <cellStyle name="Note 2 2 11 11" xfId="32756"/>
    <cellStyle name="Note 2 2 11 11 2" xfId="32757"/>
    <cellStyle name="Note 2 2 11 11 3" xfId="32758"/>
    <cellStyle name="Note 2 2 11 11 4" xfId="32759"/>
    <cellStyle name="Note 2 2 11 12" xfId="32760"/>
    <cellStyle name="Note 2 2 11 12 2" xfId="32761"/>
    <cellStyle name="Note 2 2 11 12 3" xfId="32762"/>
    <cellStyle name="Note 2 2 11 12 4" xfId="32763"/>
    <cellStyle name="Note 2 2 11 13" xfId="32764"/>
    <cellStyle name="Note 2 2 11 13 2" xfId="32765"/>
    <cellStyle name="Note 2 2 11 13 3" xfId="32766"/>
    <cellStyle name="Note 2 2 11 13 4" xfId="32767"/>
    <cellStyle name="Note 2 2 11 14" xfId="32768"/>
    <cellStyle name="Note 2 2 11 14 2" xfId="32769"/>
    <cellStyle name="Note 2 2 11 14 3" xfId="32770"/>
    <cellStyle name="Note 2 2 11 14 4" xfId="32771"/>
    <cellStyle name="Note 2 2 11 15" xfId="32772"/>
    <cellStyle name="Note 2 2 11 15 2" xfId="32773"/>
    <cellStyle name="Note 2 2 11 15 3" xfId="32774"/>
    <cellStyle name="Note 2 2 11 15 4" xfId="32775"/>
    <cellStyle name="Note 2 2 11 16" xfId="32776"/>
    <cellStyle name="Note 2 2 11 16 2" xfId="32777"/>
    <cellStyle name="Note 2 2 11 16 3" xfId="32778"/>
    <cellStyle name="Note 2 2 11 16 4" xfId="32779"/>
    <cellStyle name="Note 2 2 11 17" xfId="32780"/>
    <cellStyle name="Note 2 2 11 17 2" xfId="32781"/>
    <cellStyle name="Note 2 2 11 17 3" xfId="32782"/>
    <cellStyle name="Note 2 2 11 17 4" xfId="32783"/>
    <cellStyle name="Note 2 2 11 18" xfId="32784"/>
    <cellStyle name="Note 2 2 11 18 2" xfId="32785"/>
    <cellStyle name="Note 2 2 11 18 3" xfId="32786"/>
    <cellStyle name="Note 2 2 11 18 4" xfId="32787"/>
    <cellStyle name="Note 2 2 11 19" xfId="32788"/>
    <cellStyle name="Note 2 2 11 19 2" xfId="32789"/>
    <cellStyle name="Note 2 2 11 19 3" xfId="32790"/>
    <cellStyle name="Note 2 2 11 19 4" xfId="32791"/>
    <cellStyle name="Note 2 2 11 2" xfId="32792"/>
    <cellStyle name="Note 2 2 11 2 2" xfId="32793"/>
    <cellStyle name="Note 2 2 11 2 3" xfId="32794"/>
    <cellStyle name="Note 2 2 11 2 4" xfId="32795"/>
    <cellStyle name="Note 2 2 11 20" xfId="32796"/>
    <cellStyle name="Note 2 2 11 20 2" xfId="32797"/>
    <cellStyle name="Note 2 2 11 20 3" xfId="32798"/>
    <cellStyle name="Note 2 2 11 20 4" xfId="32799"/>
    <cellStyle name="Note 2 2 11 21" xfId="32800"/>
    <cellStyle name="Note 2 2 11 22" xfId="32801"/>
    <cellStyle name="Note 2 2 11 3" xfId="32802"/>
    <cellStyle name="Note 2 2 11 3 2" xfId="32803"/>
    <cellStyle name="Note 2 2 11 3 3" xfId="32804"/>
    <cellStyle name="Note 2 2 11 3 4" xfId="32805"/>
    <cellStyle name="Note 2 2 11 4" xfId="32806"/>
    <cellStyle name="Note 2 2 11 4 2" xfId="32807"/>
    <cellStyle name="Note 2 2 11 4 3" xfId="32808"/>
    <cellStyle name="Note 2 2 11 4 4" xfId="32809"/>
    <cellStyle name="Note 2 2 11 5" xfId="32810"/>
    <cellStyle name="Note 2 2 11 5 2" xfId="32811"/>
    <cellStyle name="Note 2 2 11 5 3" xfId="32812"/>
    <cellStyle name="Note 2 2 11 5 4" xfId="32813"/>
    <cellStyle name="Note 2 2 11 6" xfId="32814"/>
    <cellStyle name="Note 2 2 11 6 2" xfId="32815"/>
    <cellStyle name="Note 2 2 11 6 3" xfId="32816"/>
    <cellStyle name="Note 2 2 11 6 4" xfId="32817"/>
    <cellStyle name="Note 2 2 11 7" xfId="32818"/>
    <cellStyle name="Note 2 2 11 7 2" xfId="32819"/>
    <cellStyle name="Note 2 2 11 7 3" xfId="32820"/>
    <cellStyle name="Note 2 2 11 7 4" xfId="32821"/>
    <cellStyle name="Note 2 2 11 8" xfId="32822"/>
    <cellStyle name="Note 2 2 11 8 2" xfId="32823"/>
    <cellStyle name="Note 2 2 11 8 3" xfId="32824"/>
    <cellStyle name="Note 2 2 11 8 4" xfId="32825"/>
    <cellStyle name="Note 2 2 11 9" xfId="32826"/>
    <cellStyle name="Note 2 2 11 9 2" xfId="32827"/>
    <cellStyle name="Note 2 2 11 9 3" xfId="32828"/>
    <cellStyle name="Note 2 2 11 9 4" xfId="32829"/>
    <cellStyle name="Note 2 2 12" xfId="32830"/>
    <cellStyle name="Note 2 2 12 2" xfId="32831"/>
    <cellStyle name="Note 2 2 12 3" xfId="32832"/>
    <cellStyle name="Note 2 2 12 4" xfId="32833"/>
    <cellStyle name="Note 2 2 13" xfId="32834"/>
    <cellStyle name="Note 2 2 13 2" xfId="32835"/>
    <cellStyle name="Note 2 2 13 3" xfId="32836"/>
    <cellStyle name="Note 2 2 13 4" xfId="32837"/>
    <cellStyle name="Note 2 2 14" xfId="32838"/>
    <cellStyle name="Note 2 2 14 2" xfId="32839"/>
    <cellStyle name="Note 2 2 14 3" xfId="32840"/>
    <cellStyle name="Note 2 2 14 4" xfId="32841"/>
    <cellStyle name="Note 2 2 15" xfId="32842"/>
    <cellStyle name="Note 2 2 15 2" xfId="32843"/>
    <cellStyle name="Note 2 2 15 3" xfId="32844"/>
    <cellStyle name="Note 2 2 15 4" xfId="32845"/>
    <cellStyle name="Note 2 2 16" xfId="32846"/>
    <cellStyle name="Note 2 2 16 2" xfId="32847"/>
    <cellStyle name="Note 2 2 16 3" xfId="32848"/>
    <cellStyle name="Note 2 2 16 4" xfId="32849"/>
    <cellStyle name="Note 2 2 17" xfId="32850"/>
    <cellStyle name="Note 2 2 17 2" xfId="32851"/>
    <cellStyle name="Note 2 2 17 3" xfId="32852"/>
    <cellStyle name="Note 2 2 17 4" xfId="32853"/>
    <cellStyle name="Note 2 2 18" xfId="32854"/>
    <cellStyle name="Note 2 2 18 2" xfId="32855"/>
    <cellStyle name="Note 2 2 18 3" xfId="32856"/>
    <cellStyle name="Note 2 2 18 4" xfId="32857"/>
    <cellStyle name="Note 2 2 19" xfId="32858"/>
    <cellStyle name="Note 2 2 19 2" xfId="32859"/>
    <cellStyle name="Note 2 2 19 3" xfId="32860"/>
    <cellStyle name="Note 2 2 19 4" xfId="32861"/>
    <cellStyle name="Note 2 2 2" xfId="32862"/>
    <cellStyle name="Note 2 2 2 2" xfId="32863"/>
    <cellStyle name="Note 2 2 2 2 10" xfId="32864"/>
    <cellStyle name="Note 2 2 2 2 10 2" xfId="32865"/>
    <cellStyle name="Note 2 2 2 2 10 3" xfId="32866"/>
    <cellStyle name="Note 2 2 2 2 10 4" xfId="32867"/>
    <cellStyle name="Note 2 2 2 2 11" xfId="32868"/>
    <cellStyle name="Note 2 2 2 2 11 2" xfId="32869"/>
    <cellStyle name="Note 2 2 2 2 11 3" xfId="32870"/>
    <cellStyle name="Note 2 2 2 2 11 4" xfId="32871"/>
    <cellStyle name="Note 2 2 2 2 12" xfId="32872"/>
    <cellStyle name="Note 2 2 2 2 12 2" xfId="32873"/>
    <cellStyle name="Note 2 2 2 2 12 3" xfId="32874"/>
    <cellStyle name="Note 2 2 2 2 12 4" xfId="32875"/>
    <cellStyle name="Note 2 2 2 2 13" xfId="32876"/>
    <cellStyle name="Note 2 2 2 2 13 2" xfId="32877"/>
    <cellStyle name="Note 2 2 2 2 13 3" xfId="32878"/>
    <cellStyle name="Note 2 2 2 2 13 4" xfId="32879"/>
    <cellStyle name="Note 2 2 2 2 14" xfId="32880"/>
    <cellStyle name="Note 2 2 2 2 14 2" xfId="32881"/>
    <cellStyle name="Note 2 2 2 2 14 3" xfId="32882"/>
    <cellStyle name="Note 2 2 2 2 14 4" xfId="32883"/>
    <cellStyle name="Note 2 2 2 2 15" xfId="32884"/>
    <cellStyle name="Note 2 2 2 2 15 2" xfId="32885"/>
    <cellStyle name="Note 2 2 2 2 15 3" xfId="32886"/>
    <cellStyle name="Note 2 2 2 2 15 4" xfId="32887"/>
    <cellStyle name="Note 2 2 2 2 16" xfId="32888"/>
    <cellStyle name="Note 2 2 2 2 16 2" xfId="32889"/>
    <cellStyle name="Note 2 2 2 2 16 3" xfId="32890"/>
    <cellStyle name="Note 2 2 2 2 16 4" xfId="32891"/>
    <cellStyle name="Note 2 2 2 2 17" xfId="32892"/>
    <cellStyle name="Note 2 2 2 2 17 2" xfId="32893"/>
    <cellStyle name="Note 2 2 2 2 17 3" xfId="32894"/>
    <cellStyle name="Note 2 2 2 2 17 4" xfId="32895"/>
    <cellStyle name="Note 2 2 2 2 18" xfId="32896"/>
    <cellStyle name="Note 2 2 2 2 18 2" xfId="32897"/>
    <cellStyle name="Note 2 2 2 2 18 3" xfId="32898"/>
    <cellStyle name="Note 2 2 2 2 18 4" xfId="32899"/>
    <cellStyle name="Note 2 2 2 2 19" xfId="32900"/>
    <cellStyle name="Note 2 2 2 2 19 2" xfId="32901"/>
    <cellStyle name="Note 2 2 2 2 19 3" xfId="32902"/>
    <cellStyle name="Note 2 2 2 2 19 4" xfId="32903"/>
    <cellStyle name="Note 2 2 2 2 2" xfId="32904"/>
    <cellStyle name="Note 2 2 2 2 2 10" xfId="32905"/>
    <cellStyle name="Note 2 2 2 2 2 10 2" xfId="32906"/>
    <cellStyle name="Note 2 2 2 2 2 10 3" xfId="32907"/>
    <cellStyle name="Note 2 2 2 2 2 10 4" xfId="32908"/>
    <cellStyle name="Note 2 2 2 2 2 11" xfId="32909"/>
    <cellStyle name="Note 2 2 2 2 2 11 2" xfId="32910"/>
    <cellStyle name="Note 2 2 2 2 2 11 3" xfId="32911"/>
    <cellStyle name="Note 2 2 2 2 2 11 4" xfId="32912"/>
    <cellStyle name="Note 2 2 2 2 2 12" xfId="32913"/>
    <cellStyle name="Note 2 2 2 2 2 12 2" xfId="32914"/>
    <cellStyle name="Note 2 2 2 2 2 12 3" xfId="32915"/>
    <cellStyle name="Note 2 2 2 2 2 12 4" xfId="32916"/>
    <cellStyle name="Note 2 2 2 2 2 13" xfId="32917"/>
    <cellStyle name="Note 2 2 2 2 2 13 2" xfId="32918"/>
    <cellStyle name="Note 2 2 2 2 2 13 3" xfId="32919"/>
    <cellStyle name="Note 2 2 2 2 2 13 4" xfId="32920"/>
    <cellStyle name="Note 2 2 2 2 2 14" xfId="32921"/>
    <cellStyle name="Note 2 2 2 2 2 14 2" xfId="32922"/>
    <cellStyle name="Note 2 2 2 2 2 14 3" xfId="32923"/>
    <cellStyle name="Note 2 2 2 2 2 14 4" xfId="32924"/>
    <cellStyle name="Note 2 2 2 2 2 15" xfId="32925"/>
    <cellStyle name="Note 2 2 2 2 2 15 2" xfId="32926"/>
    <cellStyle name="Note 2 2 2 2 2 15 3" xfId="32927"/>
    <cellStyle name="Note 2 2 2 2 2 15 4" xfId="32928"/>
    <cellStyle name="Note 2 2 2 2 2 16" xfId="32929"/>
    <cellStyle name="Note 2 2 2 2 2 16 2" xfId="32930"/>
    <cellStyle name="Note 2 2 2 2 2 16 3" xfId="32931"/>
    <cellStyle name="Note 2 2 2 2 2 16 4" xfId="32932"/>
    <cellStyle name="Note 2 2 2 2 2 17" xfId="32933"/>
    <cellStyle name="Note 2 2 2 2 2 17 2" xfId="32934"/>
    <cellStyle name="Note 2 2 2 2 2 17 3" xfId="32935"/>
    <cellStyle name="Note 2 2 2 2 2 17 4" xfId="32936"/>
    <cellStyle name="Note 2 2 2 2 2 18" xfId="32937"/>
    <cellStyle name="Note 2 2 2 2 2 18 2" xfId="32938"/>
    <cellStyle name="Note 2 2 2 2 2 18 3" xfId="32939"/>
    <cellStyle name="Note 2 2 2 2 2 18 4" xfId="32940"/>
    <cellStyle name="Note 2 2 2 2 2 19" xfId="32941"/>
    <cellStyle name="Note 2 2 2 2 2 19 2" xfId="32942"/>
    <cellStyle name="Note 2 2 2 2 2 19 3" xfId="32943"/>
    <cellStyle name="Note 2 2 2 2 2 19 4" xfId="32944"/>
    <cellStyle name="Note 2 2 2 2 2 2" xfId="32945"/>
    <cellStyle name="Note 2 2 2 2 2 2 10" xfId="32946"/>
    <cellStyle name="Note 2 2 2 2 2 2 10 2" xfId="32947"/>
    <cellStyle name="Note 2 2 2 2 2 2 10 3" xfId="32948"/>
    <cellStyle name="Note 2 2 2 2 2 2 10 4" xfId="32949"/>
    <cellStyle name="Note 2 2 2 2 2 2 11" xfId="32950"/>
    <cellStyle name="Note 2 2 2 2 2 2 11 2" xfId="32951"/>
    <cellStyle name="Note 2 2 2 2 2 2 11 3" xfId="32952"/>
    <cellStyle name="Note 2 2 2 2 2 2 11 4" xfId="32953"/>
    <cellStyle name="Note 2 2 2 2 2 2 12" xfId="32954"/>
    <cellStyle name="Note 2 2 2 2 2 2 12 2" xfId="32955"/>
    <cellStyle name="Note 2 2 2 2 2 2 12 3" xfId="32956"/>
    <cellStyle name="Note 2 2 2 2 2 2 12 4" xfId="32957"/>
    <cellStyle name="Note 2 2 2 2 2 2 13" xfId="32958"/>
    <cellStyle name="Note 2 2 2 2 2 2 13 2" xfId="32959"/>
    <cellStyle name="Note 2 2 2 2 2 2 13 3" xfId="32960"/>
    <cellStyle name="Note 2 2 2 2 2 2 13 4" xfId="32961"/>
    <cellStyle name="Note 2 2 2 2 2 2 14" xfId="32962"/>
    <cellStyle name="Note 2 2 2 2 2 2 14 2" xfId="32963"/>
    <cellStyle name="Note 2 2 2 2 2 2 14 3" xfId="32964"/>
    <cellStyle name="Note 2 2 2 2 2 2 14 4" xfId="32965"/>
    <cellStyle name="Note 2 2 2 2 2 2 15" xfId="32966"/>
    <cellStyle name="Note 2 2 2 2 2 2 15 2" xfId="32967"/>
    <cellStyle name="Note 2 2 2 2 2 2 15 3" xfId="32968"/>
    <cellStyle name="Note 2 2 2 2 2 2 15 4" xfId="32969"/>
    <cellStyle name="Note 2 2 2 2 2 2 16" xfId="32970"/>
    <cellStyle name="Note 2 2 2 2 2 2 16 2" xfId="32971"/>
    <cellStyle name="Note 2 2 2 2 2 2 16 3" xfId="32972"/>
    <cellStyle name="Note 2 2 2 2 2 2 16 4" xfId="32973"/>
    <cellStyle name="Note 2 2 2 2 2 2 17" xfId="32974"/>
    <cellStyle name="Note 2 2 2 2 2 2 17 2" xfId="32975"/>
    <cellStyle name="Note 2 2 2 2 2 2 17 3" xfId="32976"/>
    <cellStyle name="Note 2 2 2 2 2 2 17 4" xfId="32977"/>
    <cellStyle name="Note 2 2 2 2 2 2 18" xfId="32978"/>
    <cellStyle name="Note 2 2 2 2 2 2 18 2" xfId="32979"/>
    <cellStyle name="Note 2 2 2 2 2 2 18 3" xfId="32980"/>
    <cellStyle name="Note 2 2 2 2 2 2 18 4" xfId="32981"/>
    <cellStyle name="Note 2 2 2 2 2 2 19" xfId="32982"/>
    <cellStyle name="Note 2 2 2 2 2 2 19 2" xfId="32983"/>
    <cellStyle name="Note 2 2 2 2 2 2 19 3" xfId="32984"/>
    <cellStyle name="Note 2 2 2 2 2 2 19 4" xfId="32985"/>
    <cellStyle name="Note 2 2 2 2 2 2 2" xfId="32986"/>
    <cellStyle name="Note 2 2 2 2 2 2 2 10" xfId="32987"/>
    <cellStyle name="Note 2 2 2 2 2 2 2 10 2" xfId="32988"/>
    <cellStyle name="Note 2 2 2 2 2 2 2 10 3" xfId="32989"/>
    <cellStyle name="Note 2 2 2 2 2 2 2 10 4" xfId="32990"/>
    <cellStyle name="Note 2 2 2 2 2 2 2 11" xfId="32991"/>
    <cellStyle name="Note 2 2 2 2 2 2 2 11 2" xfId="32992"/>
    <cellStyle name="Note 2 2 2 2 2 2 2 11 3" xfId="32993"/>
    <cellStyle name="Note 2 2 2 2 2 2 2 11 4" xfId="32994"/>
    <cellStyle name="Note 2 2 2 2 2 2 2 12" xfId="32995"/>
    <cellStyle name="Note 2 2 2 2 2 2 2 12 2" xfId="32996"/>
    <cellStyle name="Note 2 2 2 2 2 2 2 12 3" xfId="32997"/>
    <cellStyle name="Note 2 2 2 2 2 2 2 12 4" xfId="32998"/>
    <cellStyle name="Note 2 2 2 2 2 2 2 13" xfId="32999"/>
    <cellStyle name="Note 2 2 2 2 2 2 2 13 2" xfId="33000"/>
    <cellStyle name="Note 2 2 2 2 2 2 2 13 3" xfId="33001"/>
    <cellStyle name="Note 2 2 2 2 2 2 2 13 4" xfId="33002"/>
    <cellStyle name="Note 2 2 2 2 2 2 2 14" xfId="33003"/>
    <cellStyle name="Note 2 2 2 2 2 2 2 14 2" xfId="33004"/>
    <cellStyle name="Note 2 2 2 2 2 2 2 14 3" xfId="33005"/>
    <cellStyle name="Note 2 2 2 2 2 2 2 14 4" xfId="33006"/>
    <cellStyle name="Note 2 2 2 2 2 2 2 15" xfId="33007"/>
    <cellStyle name="Note 2 2 2 2 2 2 2 15 2" xfId="33008"/>
    <cellStyle name="Note 2 2 2 2 2 2 2 15 3" xfId="33009"/>
    <cellStyle name="Note 2 2 2 2 2 2 2 15 4" xfId="33010"/>
    <cellStyle name="Note 2 2 2 2 2 2 2 16" xfId="33011"/>
    <cellStyle name="Note 2 2 2 2 2 2 2 16 2" xfId="33012"/>
    <cellStyle name="Note 2 2 2 2 2 2 2 16 3" xfId="33013"/>
    <cellStyle name="Note 2 2 2 2 2 2 2 16 4" xfId="33014"/>
    <cellStyle name="Note 2 2 2 2 2 2 2 17" xfId="33015"/>
    <cellStyle name="Note 2 2 2 2 2 2 2 17 2" xfId="33016"/>
    <cellStyle name="Note 2 2 2 2 2 2 2 17 3" xfId="33017"/>
    <cellStyle name="Note 2 2 2 2 2 2 2 17 4" xfId="33018"/>
    <cellStyle name="Note 2 2 2 2 2 2 2 18" xfId="33019"/>
    <cellStyle name="Note 2 2 2 2 2 2 2 18 2" xfId="33020"/>
    <cellStyle name="Note 2 2 2 2 2 2 2 18 3" xfId="33021"/>
    <cellStyle name="Note 2 2 2 2 2 2 2 18 4" xfId="33022"/>
    <cellStyle name="Note 2 2 2 2 2 2 2 19" xfId="33023"/>
    <cellStyle name="Note 2 2 2 2 2 2 2 19 2" xfId="33024"/>
    <cellStyle name="Note 2 2 2 2 2 2 2 19 3" xfId="33025"/>
    <cellStyle name="Note 2 2 2 2 2 2 2 19 4" xfId="33026"/>
    <cellStyle name="Note 2 2 2 2 2 2 2 2" xfId="33027"/>
    <cellStyle name="Note 2 2 2 2 2 2 2 2 10" xfId="33028"/>
    <cellStyle name="Note 2 2 2 2 2 2 2 2 10 2" xfId="33029"/>
    <cellStyle name="Note 2 2 2 2 2 2 2 2 10 3" xfId="33030"/>
    <cellStyle name="Note 2 2 2 2 2 2 2 2 10 4" xfId="33031"/>
    <cellStyle name="Note 2 2 2 2 2 2 2 2 11" xfId="33032"/>
    <cellStyle name="Note 2 2 2 2 2 2 2 2 11 2" xfId="33033"/>
    <cellStyle name="Note 2 2 2 2 2 2 2 2 11 3" xfId="33034"/>
    <cellStyle name="Note 2 2 2 2 2 2 2 2 11 4" xfId="33035"/>
    <cellStyle name="Note 2 2 2 2 2 2 2 2 12" xfId="33036"/>
    <cellStyle name="Note 2 2 2 2 2 2 2 2 12 2" xfId="33037"/>
    <cellStyle name="Note 2 2 2 2 2 2 2 2 12 3" xfId="33038"/>
    <cellStyle name="Note 2 2 2 2 2 2 2 2 12 4" xfId="33039"/>
    <cellStyle name="Note 2 2 2 2 2 2 2 2 13" xfId="33040"/>
    <cellStyle name="Note 2 2 2 2 2 2 2 2 13 2" xfId="33041"/>
    <cellStyle name="Note 2 2 2 2 2 2 2 2 13 3" xfId="33042"/>
    <cellStyle name="Note 2 2 2 2 2 2 2 2 13 4" xfId="33043"/>
    <cellStyle name="Note 2 2 2 2 2 2 2 2 14" xfId="33044"/>
    <cellStyle name="Note 2 2 2 2 2 2 2 2 14 2" xfId="33045"/>
    <cellStyle name="Note 2 2 2 2 2 2 2 2 14 3" xfId="33046"/>
    <cellStyle name="Note 2 2 2 2 2 2 2 2 14 4" xfId="33047"/>
    <cellStyle name="Note 2 2 2 2 2 2 2 2 15" xfId="33048"/>
    <cellStyle name="Note 2 2 2 2 2 2 2 2 15 2" xfId="33049"/>
    <cellStyle name="Note 2 2 2 2 2 2 2 2 15 3" xfId="33050"/>
    <cellStyle name="Note 2 2 2 2 2 2 2 2 15 4" xfId="33051"/>
    <cellStyle name="Note 2 2 2 2 2 2 2 2 16" xfId="33052"/>
    <cellStyle name="Note 2 2 2 2 2 2 2 2 16 2" xfId="33053"/>
    <cellStyle name="Note 2 2 2 2 2 2 2 2 16 3" xfId="33054"/>
    <cellStyle name="Note 2 2 2 2 2 2 2 2 16 4" xfId="33055"/>
    <cellStyle name="Note 2 2 2 2 2 2 2 2 17" xfId="33056"/>
    <cellStyle name="Note 2 2 2 2 2 2 2 2 17 2" xfId="33057"/>
    <cellStyle name="Note 2 2 2 2 2 2 2 2 17 3" xfId="33058"/>
    <cellStyle name="Note 2 2 2 2 2 2 2 2 17 4" xfId="33059"/>
    <cellStyle name="Note 2 2 2 2 2 2 2 2 18" xfId="33060"/>
    <cellStyle name="Note 2 2 2 2 2 2 2 2 18 2" xfId="33061"/>
    <cellStyle name="Note 2 2 2 2 2 2 2 2 18 3" xfId="33062"/>
    <cellStyle name="Note 2 2 2 2 2 2 2 2 18 4" xfId="33063"/>
    <cellStyle name="Note 2 2 2 2 2 2 2 2 19" xfId="33064"/>
    <cellStyle name="Note 2 2 2 2 2 2 2 2 19 2" xfId="33065"/>
    <cellStyle name="Note 2 2 2 2 2 2 2 2 19 3" xfId="33066"/>
    <cellStyle name="Note 2 2 2 2 2 2 2 2 19 4" xfId="33067"/>
    <cellStyle name="Note 2 2 2 2 2 2 2 2 2" xfId="33068"/>
    <cellStyle name="Note 2 2 2 2 2 2 2 2 2 2" xfId="33069"/>
    <cellStyle name="Note 2 2 2 2 2 2 2 2 2 3" xfId="33070"/>
    <cellStyle name="Note 2 2 2 2 2 2 2 2 2 4" xfId="33071"/>
    <cellStyle name="Note 2 2 2 2 2 2 2 2 20" xfId="33072"/>
    <cellStyle name="Note 2 2 2 2 2 2 2 2 20 2" xfId="33073"/>
    <cellStyle name="Note 2 2 2 2 2 2 2 2 20 3" xfId="33074"/>
    <cellStyle name="Note 2 2 2 2 2 2 2 2 20 4" xfId="33075"/>
    <cellStyle name="Note 2 2 2 2 2 2 2 2 21" xfId="33076"/>
    <cellStyle name="Note 2 2 2 2 2 2 2 2 22" xfId="33077"/>
    <cellStyle name="Note 2 2 2 2 2 2 2 2 3" xfId="33078"/>
    <cellStyle name="Note 2 2 2 2 2 2 2 2 3 2" xfId="33079"/>
    <cellStyle name="Note 2 2 2 2 2 2 2 2 3 3" xfId="33080"/>
    <cellStyle name="Note 2 2 2 2 2 2 2 2 3 4" xfId="33081"/>
    <cellStyle name="Note 2 2 2 2 2 2 2 2 4" xfId="33082"/>
    <cellStyle name="Note 2 2 2 2 2 2 2 2 4 2" xfId="33083"/>
    <cellStyle name="Note 2 2 2 2 2 2 2 2 4 3" xfId="33084"/>
    <cellStyle name="Note 2 2 2 2 2 2 2 2 4 4" xfId="33085"/>
    <cellStyle name="Note 2 2 2 2 2 2 2 2 5" xfId="33086"/>
    <cellStyle name="Note 2 2 2 2 2 2 2 2 5 2" xfId="33087"/>
    <cellStyle name="Note 2 2 2 2 2 2 2 2 5 3" xfId="33088"/>
    <cellStyle name="Note 2 2 2 2 2 2 2 2 5 4" xfId="33089"/>
    <cellStyle name="Note 2 2 2 2 2 2 2 2 6" xfId="33090"/>
    <cellStyle name="Note 2 2 2 2 2 2 2 2 6 2" xfId="33091"/>
    <cellStyle name="Note 2 2 2 2 2 2 2 2 6 3" xfId="33092"/>
    <cellStyle name="Note 2 2 2 2 2 2 2 2 6 4" xfId="33093"/>
    <cellStyle name="Note 2 2 2 2 2 2 2 2 7" xfId="33094"/>
    <cellStyle name="Note 2 2 2 2 2 2 2 2 7 2" xfId="33095"/>
    <cellStyle name="Note 2 2 2 2 2 2 2 2 7 3" xfId="33096"/>
    <cellStyle name="Note 2 2 2 2 2 2 2 2 7 4" xfId="33097"/>
    <cellStyle name="Note 2 2 2 2 2 2 2 2 8" xfId="33098"/>
    <cellStyle name="Note 2 2 2 2 2 2 2 2 8 2" xfId="33099"/>
    <cellStyle name="Note 2 2 2 2 2 2 2 2 8 3" xfId="33100"/>
    <cellStyle name="Note 2 2 2 2 2 2 2 2 8 4" xfId="33101"/>
    <cellStyle name="Note 2 2 2 2 2 2 2 2 9" xfId="33102"/>
    <cellStyle name="Note 2 2 2 2 2 2 2 2 9 2" xfId="33103"/>
    <cellStyle name="Note 2 2 2 2 2 2 2 2 9 3" xfId="33104"/>
    <cellStyle name="Note 2 2 2 2 2 2 2 2 9 4" xfId="33105"/>
    <cellStyle name="Note 2 2 2 2 2 2 2 20" xfId="33106"/>
    <cellStyle name="Note 2 2 2 2 2 2 2 20 2" xfId="33107"/>
    <cellStyle name="Note 2 2 2 2 2 2 2 20 3" xfId="33108"/>
    <cellStyle name="Note 2 2 2 2 2 2 2 20 4" xfId="33109"/>
    <cellStyle name="Note 2 2 2 2 2 2 2 21" xfId="33110"/>
    <cellStyle name="Note 2 2 2 2 2 2 2 21 2" xfId="33111"/>
    <cellStyle name="Note 2 2 2 2 2 2 2 21 3" xfId="33112"/>
    <cellStyle name="Note 2 2 2 2 2 2 2 21 4" xfId="33113"/>
    <cellStyle name="Note 2 2 2 2 2 2 2 22" xfId="33114"/>
    <cellStyle name="Note 2 2 2 2 2 2 2 23" xfId="33115"/>
    <cellStyle name="Note 2 2 2 2 2 2 2 3" xfId="33116"/>
    <cellStyle name="Note 2 2 2 2 2 2 2 3 2" xfId="33117"/>
    <cellStyle name="Note 2 2 2 2 2 2 2 3 3" xfId="33118"/>
    <cellStyle name="Note 2 2 2 2 2 2 2 3 4" xfId="33119"/>
    <cellStyle name="Note 2 2 2 2 2 2 2 4" xfId="33120"/>
    <cellStyle name="Note 2 2 2 2 2 2 2 4 2" xfId="33121"/>
    <cellStyle name="Note 2 2 2 2 2 2 2 4 3" xfId="33122"/>
    <cellStyle name="Note 2 2 2 2 2 2 2 4 4" xfId="33123"/>
    <cellStyle name="Note 2 2 2 2 2 2 2 5" xfId="33124"/>
    <cellStyle name="Note 2 2 2 2 2 2 2 5 2" xfId="33125"/>
    <cellStyle name="Note 2 2 2 2 2 2 2 5 3" xfId="33126"/>
    <cellStyle name="Note 2 2 2 2 2 2 2 5 4" xfId="33127"/>
    <cellStyle name="Note 2 2 2 2 2 2 2 6" xfId="33128"/>
    <cellStyle name="Note 2 2 2 2 2 2 2 6 2" xfId="33129"/>
    <cellStyle name="Note 2 2 2 2 2 2 2 6 3" xfId="33130"/>
    <cellStyle name="Note 2 2 2 2 2 2 2 6 4" xfId="33131"/>
    <cellStyle name="Note 2 2 2 2 2 2 2 7" xfId="33132"/>
    <cellStyle name="Note 2 2 2 2 2 2 2 7 2" xfId="33133"/>
    <cellStyle name="Note 2 2 2 2 2 2 2 7 3" xfId="33134"/>
    <cellStyle name="Note 2 2 2 2 2 2 2 7 4" xfId="33135"/>
    <cellStyle name="Note 2 2 2 2 2 2 2 8" xfId="33136"/>
    <cellStyle name="Note 2 2 2 2 2 2 2 8 2" xfId="33137"/>
    <cellStyle name="Note 2 2 2 2 2 2 2 8 3" xfId="33138"/>
    <cellStyle name="Note 2 2 2 2 2 2 2 8 4" xfId="33139"/>
    <cellStyle name="Note 2 2 2 2 2 2 2 9" xfId="33140"/>
    <cellStyle name="Note 2 2 2 2 2 2 2 9 2" xfId="33141"/>
    <cellStyle name="Note 2 2 2 2 2 2 2 9 3" xfId="33142"/>
    <cellStyle name="Note 2 2 2 2 2 2 2 9 4" xfId="33143"/>
    <cellStyle name="Note 2 2 2 2 2 2 20" xfId="33144"/>
    <cellStyle name="Note 2 2 2 2 2 2 20 2" xfId="33145"/>
    <cellStyle name="Note 2 2 2 2 2 2 20 3" xfId="33146"/>
    <cellStyle name="Note 2 2 2 2 2 2 20 4" xfId="33147"/>
    <cellStyle name="Note 2 2 2 2 2 2 21" xfId="33148"/>
    <cellStyle name="Note 2 2 2 2 2 2 21 2" xfId="33149"/>
    <cellStyle name="Note 2 2 2 2 2 2 21 3" xfId="33150"/>
    <cellStyle name="Note 2 2 2 2 2 2 21 4" xfId="33151"/>
    <cellStyle name="Note 2 2 2 2 2 2 22" xfId="33152"/>
    <cellStyle name="Note 2 2 2 2 2 2 23" xfId="33153"/>
    <cellStyle name="Note 2 2 2 2 2 2 3" xfId="33154"/>
    <cellStyle name="Note 2 2 2 2 2 2 3 2" xfId="33155"/>
    <cellStyle name="Note 2 2 2 2 2 2 3 3" xfId="33156"/>
    <cellStyle name="Note 2 2 2 2 2 2 3 4" xfId="33157"/>
    <cellStyle name="Note 2 2 2 2 2 2 4" xfId="33158"/>
    <cellStyle name="Note 2 2 2 2 2 2 4 2" xfId="33159"/>
    <cellStyle name="Note 2 2 2 2 2 2 4 3" xfId="33160"/>
    <cellStyle name="Note 2 2 2 2 2 2 4 4" xfId="33161"/>
    <cellStyle name="Note 2 2 2 2 2 2 5" xfId="33162"/>
    <cellStyle name="Note 2 2 2 2 2 2 5 2" xfId="33163"/>
    <cellStyle name="Note 2 2 2 2 2 2 5 3" xfId="33164"/>
    <cellStyle name="Note 2 2 2 2 2 2 5 4" xfId="33165"/>
    <cellStyle name="Note 2 2 2 2 2 2 6" xfId="33166"/>
    <cellStyle name="Note 2 2 2 2 2 2 6 2" xfId="33167"/>
    <cellStyle name="Note 2 2 2 2 2 2 6 3" xfId="33168"/>
    <cellStyle name="Note 2 2 2 2 2 2 6 4" xfId="33169"/>
    <cellStyle name="Note 2 2 2 2 2 2 7" xfId="33170"/>
    <cellStyle name="Note 2 2 2 2 2 2 7 2" xfId="33171"/>
    <cellStyle name="Note 2 2 2 2 2 2 7 3" xfId="33172"/>
    <cellStyle name="Note 2 2 2 2 2 2 7 4" xfId="33173"/>
    <cellStyle name="Note 2 2 2 2 2 2 8" xfId="33174"/>
    <cellStyle name="Note 2 2 2 2 2 2 8 2" xfId="33175"/>
    <cellStyle name="Note 2 2 2 2 2 2 8 3" xfId="33176"/>
    <cellStyle name="Note 2 2 2 2 2 2 8 4" xfId="33177"/>
    <cellStyle name="Note 2 2 2 2 2 2 9" xfId="33178"/>
    <cellStyle name="Note 2 2 2 2 2 2 9 2" xfId="33179"/>
    <cellStyle name="Note 2 2 2 2 2 2 9 3" xfId="33180"/>
    <cellStyle name="Note 2 2 2 2 2 2 9 4" xfId="33181"/>
    <cellStyle name="Note 2 2 2 2 2 20" xfId="33182"/>
    <cellStyle name="Note 2 2 2 2 2 20 2" xfId="33183"/>
    <cellStyle name="Note 2 2 2 2 2 20 3" xfId="33184"/>
    <cellStyle name="Note 2 2 2 2 2 20 4" xfId="33185"/>
    <cellStyle name="Note 2 2 2 2 2 21" xfId="33186"/>
    <cellStyle name="Note 2 2 2 2 2 21 2" xfId="33187"/>
    <cellStyle name="Note 2 2 2 2 2 21 3" xfId="33188"/>
    <cellStyle name="Note 2 2 2 2 2 21 4" xfId="33189"/>
    <cellStyle name="Note 2 2 2 2 2 22" xfId="33190"/>
    <cellStyle name="Note 2 2 2 2 2 23" xfId="33191"/>
    <cellStyle name="Note 2 2 2 2 2 3" xfId="33192"/>
    <cellStyle name="Note 2 2 2 2 2 3 2" xfId="33193"/>
    <cellStyle name="Note 2 2 2 2 2 3 3" xfId="33194"/>
    <cellStyle name="Note 2 2 2 2 2 3 4" xfId="33195"/>
    <cellStyle name="Note 2 2 2 2 2 4" xfId="33196"/>
    <cellStyle name="Note 2 2 2 2 2 4 2" xfId="33197"/>
    <cellStyle name="Note 2 2 2 2 2 4 3" xfId="33198"/>
    <cellStyle name="Note 2 2 2 2 2 4 4" xfId="33199"/>
    <cellStyle name="Note 2 2 2 2 2 5" xfId="33200"/>
    <cellStyle name="Note 2 2 2 2 2 5 2" xfId="33201"/>
    <cellStyle name="Note 2 2 2 2 2 5 3" xfId="33202"/>
    <cellStyle name="Note 2 2 2 2 2 5 4" xfId="33203"/>
    <cellStyle name="Note 2 2 2 2 2 6" xfId="33204"/>
    <cellStyle name="Note 2 2 2 2 2 6 2" xfId="33205"/>
    <cellStyle name="Note 2 2 2 2 2 6 3" xfId="33206"/>
    <cellStyle name="Note 2 2 2 2 2 6 4" xfId="33207"/>
    <cellStyle name="Note 2 2 2 2 2 7" xfId="33208"/>
    <cellStyle name="Note 2 2 2 2 2 7 2" xfId="33209"/>
    <cellStyle name="Note 2 2 2 2 2 7 3" xfId="33210"/>
    <cellStyle name="Note 2 2 2 2 2 7 4" xfId="33211"/>
    <cellStyle name="Note 2 2 2 2 2 8" xfId="33212"/>
    <cellStyle name="Note 2 2 2 2 2 8 2" xfId="33213"/>
    <cellStyle name="Note 2 2 2 2 2 8 3" xfId="33214"/>
    <cellStyle name="Note 2 2 2 2 2 8 4" xfId="33215"/>
    <cellStyle name="Note 2 2 2 2 2 9" xfId="33216"/>
    <cellStyle name="Note 2 2 2 2 2 9 2" xfId="33217"/>
    <cellStyle name="Note 2 2 2 2 2 9 3" xfId="33218"/>
    <cellStyle name="Note 2 2 2 2 2 9 4" xfId="33219"/>
    <cellStyle name="Note 2 2 2 2 20" xfId="33220"/>
    <cellStyle name="Note 2 2 2 2 20 2" xfId="33221"/>
    <cellStyle name="Note 2 2 2 2 20 3" xfId="33222"/>
    <cellStyle name="Note 2 2 2 2 20 4" xfId="33223"/>
    <cellStyle name="Note 2 2 2 2 21" xfId="33224"/>
    <cellStyle name="Note 2 2 2 2 21 2" xfId="33225"/>
    <cellStyle name="Note 2 2 2 2 21 3" xfId="33226"/>
    <cellStyle name="Note 2 2 2 2 21 4" xfId="33227"/>
    <cellStyle name="Note 2 2 2 2 22" xfId="33228"/>
    <cellStyle name="Note 2 2 2 2 23" xfId="33229"/>
    <cellStyle name="Note 2 2 2 2 3" xfId="33230"/>
    <cellStyle name="Note 2 2 2 2 3 2" xfId="33231"/>
    <cellStyle name="Note 2 2 2 2 3 3" xfId="33232"/>
    <cellStyle name="Note 2 2 2 2 3 4" xfId="33233"/>
    <cellStyle name="Note 2 2 2 2 4" xfId="33234"/>
    <cellStyle name="Note 2 2 2 2 4 2" xfId="33235"/>
    <cellStyle name="Note 2 2 2 2 4 3" xfId="33236"/>
    <cellStyle name="Note 2 2 2 2 4 4" xfId="33237"/>
    <cellStyle name="Note 2 2 2 2 5" xfId="33238"/>
    <cellStyle name="Note 2 2 2 2 5 2" xfId="33239"/>
    <cellStyle name="Note 2 2 2 2 5 3" xfId="33240"/>
    <cellStyle name="Note 2 2 2 2 5 4" xfId="33241"/>
    <cellStyle name="Note 2 2 2 2 6" xfId="33242"/>
    <cellStyle name="Note 2 2 2 2 6 2" xfId="33243"/>
    <cellStyle name="Note 2 2 2 2 6 3" xfId="33244"/>
    <cellStyle name="Note 2 2 2 2 6 4" xfId="33245"/>
    <cellStyle name="Note 2 2 2 2 7" xfId="33246"/>
    <cellStyle name="Note 2 2 2 2 7 2" xfId="33247"/>
    <cellStyle name="Note 2 2 2 2 7 3" xfId="33248"/>
    <cellStyle name="Note 2 2 2 2 7 4" xfId="33249"/>
    <cellStyle name="Note 2 2 2 2 8" xfId="33250"/>
    <cellStyle name="Note 2 2 2 2 8 2" xfId="33251"/>
    <cellStyle name="Note 2 2 2 2 8 3" xfId="33252"/>
    <cellStyle name="Note 2 2 2 2 8 4" xfId="33253"/>
    <cellStyle name="Note 2 2 2 2 9" xfId="33254"/>
    <cellStyle name="Note 2 2 2 2 9 2" xfId="33255"/>
    <cellStyle name="Note 2 2 2 2 9 3" xfId="33256"/>
    <cellStyle name="Note 2 2 2 2 9 4" xfId="33257"/>
    <cellStyle name="Note 2 2 2 3" xfId="33258"/>
    <cellStyle name="Note 2 2 2 3 10" xfId="33259"/>
    <cellStyle name="Note 2 2 2 3 10 2" xfId="33260"/>
    <cellStyle name="Note 2 2 2 3 10 3" xfId="33261"/>
    <cellStyle name="Note 2 2 2 3 10 4" xfId="33262"/>
    <cellStyle name="Note 2 2 2 3 11" xfId="33263"/>
    <cellStyle name="Note 2 2 2 3 11 2" xfId="33264"/>
    <cellStyle name="Note 2 2 2 3 11 3" xfId="33265"/>
    <cellStyle name="Note 2 2 2 3 11 4" xfId="33266"/>
    <cellStyle name="Note 2 2 2 3 12" xfId="33267"/>
    <cellStyle name="Note 2 2 2 3 12 2" xfId="33268"/>
    <cellStyle name="Note 2 2 2 3 12 3" xfId="33269"/>
    <cellStyle name="Note 2 2 2 3 12 4" xfId="33270"/>
    <cellStyle name="Note 2 2 2 3 13" xfId="33271"/>
    <cellStyle name="Note 2 2 2 3 13 2" xfId="33272"/>
    <cellStyle name="Note 2 2 2 3 13 3" xfId="33273"/>
    <cellStyle name="Note 2 2 2 3 13 4" xfId="33274"/>
    <cellStyle name="Note 2 2 2 3 14" xfId="33275"/>
    <cellStyle name="Note 2 2 2 3 14 2" xfId="33276"/>
    <cellStyle name="Note 2 2 2 3 14 3" xfId="33277"/>
    <cellStyle name="Note 2 2 2 3 14 4" xfId="33278"/>
    <cellStyle name="Note 2 2 2 3 15" xfId="33279"/>
    <cellStyle name="Note 2 2 2 3 15 2" xfId="33280"/>
    <cellStyle name="Note 2 2 2 3 15 3" xfId="33281"/>
    <cellStyle name="Note 2 2 2 3 15 4" xfId="33282"/>
    <cellStyle name="Note 2 2 2 3 16" xfId="33283"/>
    <cellStyle name="Note 2 2 2 3 16 2" xfId="33284"/>
    <cellStyle name="Note 2 2 2 3 16 3" xfId="33285"/>
    <cellStyle name="Note 2 2 2 3 16 4" xfId="33286"/>
    <cellStyle name="Note 2 2 2 3 17" xfId="33287"/>
    <cellStyle name="Note 2 2 2 3 17 2" xfId="33288"/>
    <cellStyle name="Note 2 2 2 3 17 3" xfId="33289"/>
    <cellStyle name="Note 2 2 2 3 17 4" xfId="33290"/>
    <cellStyle name="Note 2 2 2 3 18" xfId="33291"/>
    <cellStyle name="Note 2 2 2 3 18 2" xfId="33292"/>
    <cellStyle name="Note 2 2 2 3 18 3" xfId="33293"/>
    <cellStyle name="Note 2 2 2 3 18 4" xfId="33294"/>
    <cellStyle name="Note 2 2 2 3 19" xfId="33295"/>
    <cellStyle name="Note 2 2 2 3 19 2" xfId="33296"/>
    <cellStyle name="Note 2 2 2 3 19 3" xfId="33297"/>
    <cellStyle name="Note 2 2 2 3 19 4" xfId="33298"/>
    <cellStyle name="Note 2 2 2 3 2" xfId="33299"/>
    <cellStyle name="Note 2 2 2 3 2 2" xfId="33300"/>
    <cellStyle name="Note 2 2 2 3 2 3" xfId="33301"/>
    <cellStyle name="Note 2 2 2 3 2 4" xfId="33302"/>
    <cellStyle name="Note 2 2 2 3 20" xfId="33303"/>
    <cellStyle name="Note 2 2 2 3 20 2" xfId="33304"/>
    <cellStyle name="Note 2 2 2 3 20 3" xfId="33305"/>
    <cellStyle name="Note 2 2 2 3 20 4" xfId="33306"/>
    <cellStyle name="Note 2 2 2 3 21" xfId="33307"/>
    <cellStyle name="Note 2 2 2 3 22" xfId="33308"/>
    <cellStyle name="Note 2 2 2 3 3" xfId="33309"/>
    <cellStyle name="Note 2 2 2 3 3 2" xfId="33310"/>
    <cellStyle name="Note 2 2 2 3 3 3" xfId="33311"/>
    <cellStyle name="Note 2 2 2 3 3 4" xfId="33312"/>
    <cellStyle name="Note 2 2 2 3 4" xfId="33313"/>
    <cellStyle name="Note 2 2 2 3 4 2" xfId="33314"/>
    <cellStyle name="Note 2 2 2 3 4 3" xfId="33315"/>
    <cellStyle name="Note 2 2 2 3 4 4" xfId="33316"/>
    <cellStyle name="Note 2 2 2 3 5" xfId="33317"/>
    <cellStyle name="Note 2 2 2 3 5 2" xfId="33318"/>
    <cellStyle name="Note 2 2 2 3 5 3" xfId="33319"/>
    <cellStyle name="Note 2 2 2 3 5 4" xfId="33320"/>
    <cellStyle name="Note 2 2 2 3 6" xfId="33321"/>
    <cellStyle name="Note 2 2 2 3 6 2" xfId="33322"/>
    <cellStyle name="Note 2 2 2 3 6 3" xfId="33323"/>
    <cellStyle name="Note 2 2 2 3 6 4" xfId="33324"/>
    <cellStyle name="Note 2 2 2 3 7" xfId="33325"/>
    <cellStyle name="Note 2 2 2 3 7 2" xfId="33326"/>
    <cellStyle name="Note 2 2 2 3 7 3" xfId="33327"/>
    <cellStyle name="Note 2 2 2 3 7 4" xfId="33328"/>
    <cellStyle name="Note 2 2 2 3 8" xfId="33329"/>
    <cellStyle name="Note 2 2 2 3 8 2" xfId="33330"/>
    <cellStyle name="Note 2 2 2 3 8 3" xfId="33331"/>
    <cellStyle name="Note 2 2 2 3 8 4" xfId="33332"/>
    <cellStyle name="Note 2 2 2 3 9" xfId="33333"/>
    <cellStyle name="Note 2 2 2 3 9 2" xfId="33334"/>
    <cellStyle name="Note 2 2 2 3 9 3" xfId="33335"/>
    <cellStyle name="Note 2 2 2 3 9 4" xfId="33336"/>
    <cellStyle name="Note 2 2 2 4" xfId="33337"/>
    <cellStyle name="Note 2 2 2 4 10" xfId="33338"/>
    <cellStyle name="Note 2 2 2 4 10 2" xfId="33339"/>
    <cellStyle name="Note 2 2 2 4 10 3" xfId="33340"/>
    <cellStyle name="Note 2 2 2 4 10 4" xfId="33341"/>
    <cellStyle name="Note 2 2 2 4 11" xfId="33342"/>
    <cellStyle name="Note 2 2 2 4 11 2" xfId="33343"/>
    <cellStyle name="Note 2 2 2 4 11 3" xfId="33344"/>
    <cellStyle name="Note 2 2 2 4 11 4" xfId="33345"/>
    <cellStyle name="Note 2 2 2 4 12" xfId="33346"/>
    <cellStyle name="Note 2 2 2 4 12 2" xfId="33347"/>
    <cellStyle name="Note 2 2 2 4 12 3" xfId="33348"/>
    <cellStyle name="Note 2 2 2 4 12 4" xfId="33349"/>
    <cellStyle name="Note 2 2 2 4 13" xfId="33350"/>
    <cellStyle name="Note 2 2 2 4 13 2" xfId="33351"/>
    <cellStyle name="Note 2 2 2 4 13 3" xfId="33352"/>
    <cellStyle name="Note 2 2 2 4 13 4" xfId="33353"/>
    <cellStyle name="Note 2 2 2 4 14" xfId="33354"/>
    <cellStyle name="Note 2 2 2 4 14 2" xfId="33355"/>
    <cellStyle name="Note 2 2 2 4 14 3" xfId="33356"/>
    <cellStyle name="Note 2 2 2 4 14 4" xfId="33357"/>
    <cellStyle name="Note 2 2 2 4 15" xfId="33358"/>
    <cellStyle name="Note 2 2 2 4 15 2" xfId="33359"/>
    <cellStyle name="Note 2 2 2 4 15 3" xfId="33360"/>
    <cellStyle name="Note 2 2 2 4 15 4" xfId="33361"/>
    <cellStyle name="Note 2 2 2 4 16" xfId="33362"/>
    <cellStyle name="Note 2 2 2 4 16 2" xfId="33363"/>
    <cellStyle name="Note 2 2 2 4 16 3" xfId="33364"/>
    <cellStyle name="Note 2 2 2 4 16 4" xfId="33365"/>
    <cellStyle name="Note 2 2 2 4 17" xfId="33366"/>
    <cellStyle name="Note 2 2 2 4 17 2" xfId="33367"/>
    <cellStyle name="Note 2 2 2 4 17 3" xfId="33368"/>
    <cellStyle name="Note 2 2 2 4 17 4" xfId="33369"/>
    <cellStyle name="Note 2 2 2 4 18" xfId="33370"/>
    <cellStyle name="Note 2 2 2 4 18 2" xfId="33371"/>
    <cellStyle name="Note 2 2 2 4 18 3" xfId="33372"/>
    <cellStyle name="Note 2 2 2 4 18 4" xfId="33373"/>
    <cellStyle name="Note 2 2 2 4 19" xfId="33374"/>
    <cellStyle name="Note 2 2 2 4 19 2" xfId="33375"/>
    <cellStyle name="Note 2 2 2 4 19 3" xfId="33376"/>
    <cellStyle name="Note 2 2 2 4 19 4" xfId="33377"/>
    <cellStyle name="Note 2 2 2 4 2" xfId="33378"/>
    <cellStyle name="Note 2 2 2 4 2 2" xfId="33379"/>
    <cellStyle name="Note 2 2 2 4 2 3" xfId="33380"/>
    <cellStyle name="Note 2 2 2 4 2 4" xfId="33381"/>
    <cellStyle name="Note 2 2 2 4 20" xfId="33382"/>
    <cellStyle name="Note 2 2 2 4 20 2" xfId="33383"/>
    <cellStyle name="Note 2 2 2 4 20 3" xfId="33384"/>
    <cellStyle name="Note 2 2 2 4 20 4" xfId="33385"/>
    <cellStyle name="Note 2 2 2 4 21" xfId="33386"/>
    <cellStyle name="Note 2 2 2 4 22" xfId="33387"/>
    <cellStyle name="Note 2 2 2 4 3" xfId="33388"/>
    <cellStyle name="Note 2 2 2 4 3 2" xfId="33389"/>
    <cellStyle name="Note 2 2 2 4 3 3" xfId="33390"/>
    <cellStyle name="Note 2 2 2 4 3 4" xfId="33391"/>
    <cellStyle name="Note 2 2 2 4 4" xfId="33392"/>
    <cellStyle name="Note 2 2 2 4 4 2" xfId="33393"/>
    <cellStyle name="Note 2 2 2 4 4 3" xfId="33394"/>
    <cellStyle name="Note 2 2 2 4 4 4" xfId="33395"/>
    <cellStyle name="Note 2 2 2 4 5" xfId="33396"/>
    <cellStyle name="Note 2 2 2 4 5 2" xfId="33397"/>
    <cellStyle name="Note 2 2 2 4 5 3" xfId="33398"/>
    <cellStyle name="Note 2 2 2 4 5 4" xfId="33399"/>
    <cellStyle name="Note 2 2 2 4 6" xfId="33400"/>
    <cellStyle name="Note 2 2 2 4 6 2" xfId="33401"/>
    <cellStyle name="Note 2 2 2 4 6 3" xfId="33402"/>
    <cellStyle name="Note 2 2 2 4 6 4" xfId="33403"/>
    <cellStyle name="Note 2 2 2 4 7" xfId="33404"/>
    <cellStyle name="Note 2 2 2 4 7 2" xfId="33405"/>
    <cellStyle name="Note 2 2 2 4 7 3" xfId="33406"/>
    <cellStyle name="Note 2 2 2 4 7 4" xfId="33407"/>
    <cellStyle name="Note 2 2 2 4 8" xfId="33408"/>
    <cellStyle name="Note 2 2 2 4 8 2" xfId="33409"/>
    <cellStyle name="Note 2 2 2 4 8 3" xfId="33410"/>
    <cellStyle name="Note 2 2 2 4 8 4" xfId="33411"/>
    <cellStyle name="Note 2 2 2 4 9" xfId="33412"/>
    <cellStyle name="Note 2 2 2 4 9 2" xfId="33413"/>
    <cellStyle name="Note 2 2 2 4 9 3" xfId="33414"/>
    <cellStyle name="Note 2 2 2 4 9 4" xfId="33415"/>
    <cellStyle name="Note 2 2 2 5" xfId="33416"/>
    <cellStyle name="Note 2 2 2 5 10" xfId="33417"/>
    <cellStyle name="Note 2 2 2 5 10 2" xfId="33418"/>
    <cellStyle name="Note 2 2 2 5 10 3" xfId="33419"/>
    <cellStyle name="Note 2 2 2 5 10 4" xfId="33420"/>
    <cellStyle name="Note 2 2 2 5 11" xfId="33421"/>
    <cellStyle name="Note 2 2 2 5 11 2" xfId="33422"/>
    <cellStyle name="Note 2 2 2 5 11 3" xfId="33423"/>
    <cellStyle name="Note 2 2 2 5 11 4" xfId="33424"/>
    <cellStyle name="Note 2 2 2 5 12" xfId="33425"/>
    <cellStyle name="Note 2 2 2 5 12 2" xfId="33426"/>
    <cellStyle name="Note 2 2 2 5 12 3" xfId="33427"/>
    <cellStyle name="Note 2 2 2 5 12 4" xfId="33428"/>
    <cellStyle name="Note 2 2 2 5 13" xfId="33429"/>
    <cellStyle name="Note 2 2 2 5 13 2" xfId="33430"/>
    <cellStyle name="Note 2 2 2 5 13 3" xfId="33431"/>
    <cellStyle name="Note 2 2 2 5 13 4" xfId="33432"/>
    <cellStyle name="Note 2 2 2 5 14" xfId="33433"/>
    <cellStyle name="Note 2 2 2 5 14 2" xfId="33434"/>
    <cellStyle name="Note 2 2 2 5 14 3" xfId="33435"/>
    <cellStyle name="Note 2 2 2 5 14 4" xfId="33436"/>
    <cellStyle name="Note 2 2 2 5 15" xfId="33437"/>
    <cellStyle name="Note 2 2 2 5 15 2" xfId="33438"/>
    <cellStyle name="Note 2 2 2 5 15 3" xfId="33439"/>
    <cellStyle name="Note 2 2 2 5 15 4" xfId="33440"/>
    <cellStyle name="Note 2 2 2 5 16" xfId="33441"/>
    <cellStyle name="Note 2 2 2 5 16 2" xfId="33442"/>
    <cellStyle name="Note 2 2 2 5 16 3" xfId="33443"/>
    <cellStyle name="Note 2 2 2 5 16 4" xfId="33444"/>
    <cellStyle name="Note 2 2 2 5 17" xfId="33445"/>
    <cellStyle name="Note 2 2 2 5 17 2" xfId="33446"/>
    <cellStyle name="Note 2 2 2 5 17 3" xfId="33447"/>
    <cellStyle name="Note 2 2 2 5 17 4" xfId="33448"/>
    <cellStyle name="Note 2 2 2 5 18" xfId="33449"/>
    <cellStyle name="Note 2 2 2 5 18 2" xfId="33450"/>
    <cellStyle name="Note 2 2 2 5 18 3" xfId="33451"/>
    <cellStyle name="Note 2 2 2 5 18 4" xfId="33452"/>
    <cellStyle name="Note 2 2 2 5 19" xfId="33453"/>
    <cellStyle name="Note 2 2 2 5 19 2" xfId="33454"/>
    <cellStyle name="Note 2 2 2 5 19 3" xfId="33455"/>
    <cellStyle name="Note 2 2 2 5 19 4" xfId="33456"/>
    <cellStyle name="Note 2 2 2 5 2" xfId="33457"/>
    <cellStyle name="Note 2 2 2 5 2 2" xfId="33458"/>
    <cellStyle name="Note 2 2 2 5 2 3" xfId="33459"/>
    <cellStyle name="Note 2 2 2 5 2 4" xfId="33460"/>
    <cellStyle name="Note 2 2 2 5 20" xfId="33461"/>
    <cellStyle name="Note 2 2 2 5 20 2" xfId="33462"/>
    <cellStyle name="Note 2 2 2 5 20 3" xfId="33463"/>
    <cellStyle name="Note 2 2 2 5 20 4" xfId="33464"/>
    <cellStyle name="Note 2 2 2 5 21" xfId="33465"/>
    <cellStyle name="Note 2 2 2 5 22" xfId="33466"/>
    <cellStyle name="Note 2 2 2 5 3" xfId="33467"/>
    <cellStyle name="Note 2 2 2 5 3 2" xfId="33468"/>
    <cellStyle name="Note 2 2 2 5 3 3" xfId="33469"/>
    <cellStyle name="Note 2 2 2 5 3 4" xfId="33470"/>
    <cellStyle name="Note 2 2 2 5 4" xfId="33471"/>
    <cellStyle name="Note 2 2 2 5 4 2" xfId="33472"/>
    <cellStyle name="Note 2 2 2 5 4 3" xfId="33473"/>
    <cellStyle name="Note 2 2 2 5 4 4" xfId="33474"/>
    <cellStyle name="Note 2 2 2 5 5" xfId="33475"/>
    <cellStyle name="Note 2 2 2 5 5 2" xfId="33476"/>
    <cellStyle name="Note 2 2 2 5 5 3" xfId="33477"/>
    <cellStyle name="Note 2 2 2 5 5 4" xfId="33478"/>
    <cellStyle name="Note 2 2 2 5 6" xfId="33479"/>
    <cellStyle name="Note 2 2 2 5 6 2" xfId="33480"/>
    <cellStyle name="Note 2 2 2 5 6 3" xfId="33481"/>
    <cellStyle name="Note 2 2 2 5 6 4" xfId="33482"/>
    <cellStyle name="Note 2 2 2 5 7" xfId="33483"/>
    <cellStyle name="Note 2 2 2 5 7 2" xfId="33484"/>
    <cellStyle name="Note 2 2 2 5 7 3" xfId="33485"/>
    <cellStyle name="Note 2 2 2 5 7 4" xfId="33486"/>
    <cellStyle name="Note 2 2 2 5 8" xfId="33487"/>
    <cellStyle name="Note 2 2 2 5 8 2" xfId="33488"/>
    <cellStyle name="Note 2 2 2 5 8 3" xfId="33489"/>
    <cellStyle name="Note 2 2 2 5 8 4" xfId="33490"/>
    <cellStyle name="Note 2 2 2 5 9" xfId="33491"/>
    <cellStyle name="Note 2 2 2 5 9 2" xfId="33492"/>
    <cellStyle name="Note 2 2 2 5 9 3" xfId="33493"/>
    <cellStyle name="Note 2 2 2 5 9 4" xfId="33494"/>
    <cellStyle name="Note 2 2 2 6" xfId="33495"/>
    <cellStyle name="Note 2 2 2 7" xfId="33496"/>
    <cellStyle name="Note 2 2 20" xfId="33497"/>
    <cellStyle name="Note 2 2 20 2" xfId="33498"/>
    <cellStyle name="Note 2 2 20 3" xfId="33499"/>
    <cellStyle name="Note 2 2 20 4" xfId="33500"/>
    <cellStyle name="Note 2 2 21" xfId="33501"/>
    <cellStyle name="Note 2 2 21 2" xfId="33502"/>
    <cellStyle name="Note 2 2 21 3" xfId="33503"/>
    <cellStyle name="Note 2 2 21 4" xfId="33504"/>
    <cellStyle name="Note 2 2 22" xfId="33505"/>
    <cellStyle name="Note 2 2 22 2" xfId="33506"/>
    <cellStyle name="Note 2 2 22 3" xfId="33507"/>
    <cellStyle name="Note 2 2 22 4" xfId="33508"/>
    <cellStyle name="Note 2 2 23" xfId="33509"/>
    <cellStyle name="Note 2 2 23 2" xfId="33510"/>
    <cellStyle name="Note 2 2 23 3" xfId="33511"/>
    <cellStyle name="Note 2 2 23 4" xfId="33512"/>
    <cellStyle name="Note 2 2 24" xfId="33513"/>
    <cellStyle name="Note 2 2 24 2" xfId="33514"/>
    <cellStyle name="Note 2 2 24 3" xfId="33515"/>
    <cellStyle name="Note 2 2 24 4" xfId="33516"/>
    <cellStyle name="Note 2 2 25" xfId="33517"/>
    <cellStyle name="Note 2 2 25 2" xfId="33518"/>
    <cellStyle name="Note 2 2 25 3" xfId="33519"/>
    <cellStyle name="Note 2 2 25 4" xfId="33520"/>
    <cellStyle name="Note 2 2 26" xfId="33521"/>
    <cellStyle name="Note 2 2 26 2" xfId="33522"/>
    <cellStyle name="Note 2 2 26 3" xfId="33523"/>
    <cellStyle name="Note 2 2 26 4" xfId="33524"/>
    <cellStyle name="Note 2 2 27" xfId="33525"/>
    <cellStyle name="Note 2 2 27 2" xfId="33526"/>
    <cellStyle name="Note 2 2 27 3" xfId="33527"/>
    <cellStyle name="Note 2 2 27 4" xfId="33528"/>
    <cellStyle name="Note 2 2 28" xfId="33529"/>
    <cellStyle name="Note 2 2 28 2" xfId="33530"/>
    <cellStyle name="Note 2 2 28 3" xfId="33531"/>
    <cellStyle name="Note 2 2 28 4" xfId="33532"/>
    <cellStyle name="Note 2 2 29" xfId="33533"/>
    <cellStyle name="Note 2 2 29 2" xfId="33534"/>
    <cellStyle name="Note 2 2 29 3" xfId="33535"/>
    <cellStyle name="Note 2 2 29 4" xfId="33536"/>
    <cellStyle name="Note 2 2 3" xfId="33537"/>
    <cellStyle name="Note 2 2 3 10" xfId="33538"/>
    <cellStyle name="Note 2 2 3 10 2" xfId="33539"/>
    <cellStyle name="Note 2 2 3 10 3" xfId="33540"/>
    <cellStyle name="Note 2 2 3 10 4" xfId="33541"/>
    <cellStyle name="Note 2 2 3 11" xfId="33542"/>
    <cellStyle name="Note 2 2 3 11 2" xfId="33543"/>
    <cellStyle name="Note 2 2 3 11 3" xfId="33544"/>
    <cellStyle name="Note 2 2 3 11 4" xfId="33545"/>
    <cellStyle name="Note 2 2 3 12" xfId="33546"/>
    <cellStyle name="Note 2 2 3 12 2" xfId="33547"/>
    <cellStyle name="Note 2 2 3 12 3" xfId="33548"/>
    <cellStyle name="Note 2 2 3 12 4" xfId="33549"/>
    <cellStyle name="Note 2 2 3 13" xfId="33550"/>
    <cellStyle name="Note 2 2 3 13 2" xfId="33551"/>
    <cellStyle name="Note 2 2 3 13 3" xfId="33552"/>
    <cellStyle name="Note 2 2 3 13 4" xfId="33553"/>
    <cellStyle name="Note 2 2 3 14" xfId="33554"/>
    <cellStyle name="Note 2 2 3 14 2" xfId="33555"/>
    <cellStyle name="Note 2 2 3 14 3" xfId="33556"/>
    <cellStyle name="Note 2 2 3 14 4" xfId="33557"/>
    <cellStyle name="Note 2 2 3 15" xfId="33558"/>
    <cellStyle name="Note 2 2 3 15 2" xfId="33559"/>
    <cellStyle name="Note 2 2 3 15 3" xfId="33560"/>
    <cellStyle name="Note 2 2 3 15 4" xfId="33561"/>
    <cellStyle name="Note 2 2 3 16" xfId="33562"/>
    <cellStyle name="Note 2 2 3 16 2" xfId="33563"/>
    <cellStyle name="Note 2 2 3 16 3" xfId="33564"/>
    <cellStyle name="Note 2 2 3 16 4" xfId="33565"/>
    <cellStyle name="Note 2 2 3 17" xfId="33566"/>
    <cellStyle name="Note 2 2 3 17 2" xfId="33567"/>
    <cellStyle name="Note 2 2 3 17 3" xfId="33568"/>
    <cellStyle name="Note 2 2 3 17 4" xfId="33569"/>
    <cellStyle name="Note 2 2 3 18" xfId="33570"/>
    <cellStyle name="Note 2 2 3 18 2" xfId="33571"/>
    <cellStyle name="Note 2 2 3 18 3" xfId="33572"/>
    <cellStyle name="Note 2 2 3 18 4" xfId="33573"/>
    <cellStyle name="Note 2 2 3 19" xfId="33574"/>
    <cellStyle name="Note 2 2 3 19 2" xfId="33575"/>
    <cellStyle name="Note 2 2 3 19 3" xfId="33576"/>
    <cellStyle name="Note 2 2 3 19 4" xfId="33577"/>
    <cellStyle name="Note 2 2 3 2" xfId="33578"/>
    <cellStyle name="Note 2 2 3 2 10" xfId="33579"/>
    <cellStyle name="Note 2 2 3 2 10 2" xfId="33580"/>
    <cellStyle name="Note 2 2 3 2 10 3" xfId="33581"/>
    <cellStyle name="Note 2 2 3 2 10 4" xfId="33582"/>
    <cellStyle name="Note 2 2 3 2 11" xfId="33583"/>
    <cellStyle name="Note 2 2 3 2 11 2" xfId="33584"/>
    <cellStyle name="Note 2 2 3 2 11 3" xfId="33585"/>
    <cellStyle name="Note 2 2 3 2 11 4" xfId="33586"/>
    <cellStyle name="Note 2 2 3 2 12" xfId="33587"/>
    <cellStyle name="Note 2 2 3 2 12 2" xfId="33588"/>
    <cellStyle name="Note 2 2 3 2 12 3" xfId="33589"/>
    <cellStyle name="Note 2 2 3 2 12 4" xfId="33590"/>
    <cellStyle name="Note 2 2 3 2 13" xfId="33591"/>
    <cellStyle name="Note 2 2 3 2 13 2" xfId="33592"/>
    <cellStyle name="Note 2 2 3 2 13 3" xfId="33593"/>
    <cellStyle name="Note 2 2 3 2 13 4" xfId="33594"/>
    <cellStyle name="Note 2 2 3 2 14" xfId="33595"/>
    <cellStyle name="Note 2 2 3 2 14 2" xfId="33596"/>
    <cellStyle name="Note 2 2 3 2 14 3" xfId="33597"/>
    <cellStyle name="Note 2 2 3 2 14 4" xfId="33598"/>
    <cellStyle name="Note 2 2 3 2 15" xfId="33599"/>
    <cellStyle name="Note 2 2 3 2 15 2" xfId="33600"/>
    <cellStyle name="Note 2 2 3 2 15 3" xfId="33601"/>
    <cellStyle name="Note 2 2 3 2 15 4" xfId="33602"/>
    <cellStyle name="Note 2 2 3 2 16" xfId="33603"/>
    <cellStyle name="Note 2 2 3 2 16 2" xfId="33604"/>
    <cellStyle name="Note 2 2 3 2 16 3" xfId="33605"/>
    <cellStyle name="Note 2 2 3 2 16 4" xfId="33606"/>
    <cellStyle name="Note 2 2 3 2 17" xfId="33607"/>
    <cellStyle name="Note 2 2 3 2 17 2" xfId="33608"/>
    <cellStyle name="Note 2 2 3 2 17 3" xfId="33609"/>
    <cellStyle name="Note 2 2 3 2 17 4" xfId="33610"/>
    <cellStyle name="Note 2 2 3 2 18" xfId="33611"/>
    <cellStyle name="Note 2 2 3 2 18 2" xfId="33612"/>
    <cellStyle name="Note 2 2 3 2 18 3" xfId="33613"/>
    <cellStyle name="Note 2 2 3 2 18 4" xfId="33614"/>
    <cellStyle name="Note 2 2 3 2 19" xfId="33615"/>
    <cellStyle name="Note 2 2 3 2 19 2" xfId="33616"/>
    <cellStyle name="Note 2 2 3 2 19 3" xfId="33617"/>
    <cellStyle name="Note 2 2 3 2 19 4" xfId="33618"/>
    <cellStyle name="Note 2 2 3 2 2" xfId="33619"/>
    <cellStyle name="Note 2 2 3 2 2 2" xfId="33620"/>
    <cellStyle name="Note 2 2 3 2 2 3" xfId="33621"/>
    <cellStyle name="Note 2 2 3 2 2 4" xfId="33622"/>
    <cellStyle name="Note 2 2 3 2 20" xfId="33623"/>
    <cellStyle name="Note 2 2 3 2 20 2" xfId="33624"/>
    <cellStyle name="Note 2 2 3 2 20 3" xfId="33625"/>
    <cellStyle name="Note 2 2 3 2 20 4" xfId="33626"/>
    <cellStyle name="Note 2 2 3 2 21" xfId="33627"/>
    <cellStyle name="Note 2 2 3 2 22" xfId="33628"/>
    <cellStyle name="Note 2 2 3 2 3" xfId="33629"/>
    <cellStyle name="Note 2 2 3 2 3 2" xfId="33630"/>
    <cellStyle name="Note 2 2 3 2 3 3" xfId="33631"/>
    <cellStyle name="Note 2 2 3 2 3 4" xfId="33632"/>
    <cellStyle name="Note 2 2 3 2 4" xfId="33633"/>
    <cellStyle name="Note 2 2 3 2 4 2" xfId="33634"/>
    <cellStyle name="Note 2 2 3 2 4 3" xfId="33635"/>
    <cellStyle name="Note 2 2 3 2 4 4" xfId="33636"/>
    <cellStyle name="Note 2 2 3 2 5" xfId="33637"/>
    <cellStyle name="Note 2 2 3 2 5 2" xfId="33638"/>
    <cellStyle name="Note 2 2 3 2 5 3" xfId="33639"/>
    <cellStyle name="Note 2 2 3 2 5 4" xfId="33640"/>
    <cellStyle name="Note 2 2 3 2 6" xfId="33641"/>
    <cellStyle name="Note 2 2 3 2 6 2" xfId="33642"/>
    <cellStyle name="Note 2 2 3 2 6 3" xfId="33643"/>
    <cellStyle name="Note 2 2 3 2 6 4" xfId="33644"/>
    <cellStyle name="Note 2 2 3 2 7" xfId="33645"/>
    <cellStyle name="Note 2 2 3 2 7 2" xfId="33646"/>
    <cellStyle name="Note 2 2 3 2 7 3" xfId="33647"/>
    <cellStyle name="Note 2 2 3 2 7 4" xfId="33648"/>
    <cellStyle name="Note 2 2 3 2 8" xfId="33649"/>
    <cellStyle name="Note 2 2 3 2 8 2" xfId="33650"/>
    <cellStyle name="Note 2 2 3 2 8 3" xfId="33651"/>
    <cellStyle name="Note 2 2 3 2 8 4" xfId="33652"/>
    <cellStyle name="Note 2 2 3 2 9" xfId="33653"/>
    <cellStyle name="Note 2 2 3 2 9 2" xfId="33654"/>
    <cellStyle name="Note 2 2 3 2 9 3" xfId="33655"/>
    <cellStyle name="Note 2 2 3 2 9 4" xfId="33656"/>
    <cellStyle name="Note 2 2 3 20" xfId="33657"/>
    <cellStyle name="Note 2 2 3 20 2" xfId="33658"/>
    <cellStyle name="Note 2 2 3 20 3" xfId="33659"/>
    <cellStyle name="Note 2 2 3 20 4" xfId="33660"/>
    <cellStyle name="Note 2 2 3 21" xfId="33661"/>
    <cellStyle name="Note 2 2 3 21 2" xfId="33662"/>
    <cellStyle name="Note 2 2 3 21 3" xfId="33663"/>
    <cellStyle name="Note 2 2 3 21 4" xfId="33664"/>
    <cellStyle name="Note 2 2 3 22" xfId="33665"/>
    <cellStyle name="Note 2 2 3 23" xfId="33666"/>
    <cellStyle name="Note 2 2 3 3" xfId="33667"/>
    <cellStyle name="Note 2 2 3 3 2" xfId="33668"/>
    <cellStyle name="Note 2 2 3 3 3" xfId="33669"/>
    <cellStyle name="Note 2 2 3 3 4" xfId="33670"/>
    <cellStyle name="Note 2 2 3 4" xfId="33671"/>
    <cellStyle name="Note 2 2 3 4 2" xfId="33672"/>
    <cellStyle name="Note 2 2 3 4 3" xfId="33673"/>
    <cellStyle name="Note 2 2 3 4 4" xfId="33674"/>
    <cellStyle name="Note 2 2 3 5" xfId="33675"/>
    <cellStyle name="Note 2 2 3 5 2" xfId="33676"/>
    <cellStyle name="Note 2 2 3 5 3" xfId="33677"/>
    <cellStyle name="Note 2 2 3 5 4" xfId="33678"/>
    <cellStyle name="Note 2 2 3 6" xfId="33679"/>
    <cellStyle name="Note 2 2 3 6 2" xfId="33680"/>
    <cellStyle name="Note 2 2 3 6 3" xfId="33681"/>
    <cellStyle name="Note 2 2 3 6 4" xfId="33682"/>
    <cellStyle name="Note 2 2 3 7" xfId="33683"/>
    <cellStyle name="Note 2 2 3 7 2" xfId="33684"/>
    <cellStyle name="Note 2 2 3 7 3" xfId="33685"/>
    <cellStyle name="Note 2 2 3 7 4" xfId="33686"/>
    <cellStyle name="Note 2 2 3 8" xfId="33687"/>
    <cellStyle name="Note 2 2 3 8 2" xfId="33688"/>
    <cellStyle name="Note 2 2 3 8 3" xfId="33689"/>
    <cellStyle name="Note 2 2 3 8 4" xfId="33690"/>
    <cellStyle name="Note 2 2 3 9" xfId="33691"/>
    <cellStyle name="Note 2 2 3 9 2" xfId="33692"/>
    <cellStyle name="Note 2 2 3 9 3" xfId="33693"/>
    <cellStyle name="Note 2 2 3 9 4" xfId="33694"/>
    <cellStyle name="Note 2 2 30" xfId="33695"/>
    <cellStyle name="Note 2 2 30 2" xfId="33696"/>
    <cellStyle name="Note 2 2 30 3" xfId="33697"/>
    <cellStyle name="Note 2 2 30 4" xfId="33698"/>
    <cellStyle name="Note 2 2 31" xfId="33699"/>
    <cellStyle name="Note 2 2 32" xfId="33700"/>
    <cellStyle name="Note 2 2 33" xfId="33701"/>
    <cellStyle name="Note 2 2 34" xfId="33702"/>
    <cellStyle name="Note 2 2 4" xfId="33703"/>
    <cellStyle name="Note 2 2 4 10" xfId="33704"/>
    <cellStyle name="Note 2 2 4 10 2" xfId="33705"/>
    <cellStyle name="Note 2 2 4 10 3" xfId="33706"/>
    <cellStyle name="Note 2 2 4 10 4" xfId="33707"/>
    <cellStyle name="Note 2 2 4 11" xfId="33708"/>
    <cellStyle name="Note 2 2 4 11 2" xfId="33709"/>
    <cellStyle name="Note 2 2 4 11 3" xfId="33710"/>
    <cellStyle name="Note 2 2 4 11 4" xfId="33711"/>
    <cellStyle name="Note 2 2 4 12" xfId="33712"/>
    <cellStyle name="Note 2 2 4 12 2" xfId="33713"/>
    <cellStyle name="Note 2 2 4 12 3" xfId="33714"/>
    <cellStyle name="Note 2 2 4 12 4" xfId="33715"/>
    <cellStyle name="Note 2 2 4 13" xfId="33716"/>
    <cellStyle name="Note 2 2 4 13 2" xfId="33717"/>
    <cellStyle name="Note 2 2 4 13 3" xfId="33718"/>
    <cellStyle name="Note 2 2 4 13 4" xfId="33719"/>
    <cellStyle name="Note 2 2 4 14" xfId="33720"/>
    <cellStyle name="Note 2 2 4 14 2" xfId="33721"/>
    <cellStyle name="Note 2 2 4 14 3" xfId="33722"/>
    <cellStyle name="Note 2 2 4 14 4" xfId="33723"/>
    <cellStyle name="Note 2 2 4 15" xfId="33724"/>
    <cellStyle name="Note 2 2 4 15 2" xfId="33725"/>
    <cellStyle name="Note 2 2 4 15 3" xfId="33726"/>
    <cellStyle name="Note 2 2 4 15 4" xfId="33727"/>
    <cellStyle name="Note 2 2 4 16" xfId="33728"/>
    <cellStyle name="Note 2 2 4 16 2" xfId="33729"/>
    <cellStyle name="Note 2 2 4 16 3" xfId="33730"/>
    <cellStyle name="Note 2 2 4 16 4" xfId="33731"/>
    <cellStyle name="Note 2 2 4 17" xfId="33732"/>
    <cellStyle name="Note 2 2 4 17 2" xfId="33733"/>
    <cellStyle name="Note 2 2 4 17 3" xfId="33734"/>
    <cellStyle name="Note 2 2 4 17 4" xfId="33735"/>
    <cellStyle name="Note 2 2 4 18" xfId="33736"/>
    <cellStyle name="Note 2 2 4 18 2" xfId="33737"/>
    <cellStyle name="Note 2 2 4 18 3" xfId="33738"/>
    <cellStyle name="Note 2 2 4 18 4" xfId="33739"/>
    <cellStyle name="Note 2 2 4 19" xfId="33740"/>
    <cellStyle name="Note 2 2 4 19 2" xfId="33741"/>
    <cellStyle name="Note 2 2 4 19 3" xfId="33742"/>
    <cellStyle name="Note 2 2 4 19 4" xfId="33743"/>
    <cellStyle name="Note 2 2 4 2" xfId="33744"/>
    <cellStyle name="Note 2 2 4 2 10" xfId="33745"/>
    <cellStyle name="Note 2 2 4 2 10 2" xfId="33746"/>
    <cellStyle name="Note 2 2 4 2 10 3" xfId="33747"/>
    <cellStyle name="Note 2 2 4 2 10 4" xfId="33748"/>
    <cellStyle name="Note 2 2 4 2 11" xfId="33749"/>
    <cellStyle name="Note 2 2 4 2 11 2" xfId="33750"/>
    <cellStyle name="Note 2 2 4 2 11 3" xfId="33751"/>
    <cellStyle name="Note 2 2 4 2 11 4" xfId="33752"/>
    <cellStyle name="Note 2 2 4 2 12" xfId="33753"/>
    <cellStyle name="Note 2 2 4 2 12 2" xfId="33754"/>
    <cellStyle name="Note 2 2 4 2 12 3" xfId="33755"/>
    <cellStyle name="Note 2 2 4 2 12 4" xfId="33756"/>
    <cellStyle name="Note 2 2 4 2 13" xfId="33757"/>
    <cellStyle name="Note 2 2 4 2 13 2" xfId="33758"/>
    <cellStyle name="Note 2 2 4 2 13 3" xfId="33759"/>
    <cellStyle name="Note 2 2 4 2 13 4" xfId="33760"/>
    <cellStyle name="Note 2 2 4 2 14" xfId="33761"/>
    <cellStyle name="Note 2 2 4 2 14 2" xfId="33762"/>
    <cellStyle name="Note 2 2 4 2 14 3" xfId="33763"/>
    <cellStyle name="Note 2 2 4 2 14 4" xfId="33764"/>
    <cellStyle name="Note 2 2 4 2 15" xfId="33765"/>
    <cellStyle name="Note 2 2 4 2 15 2" xfId="33766"/>
    <cellStyle name="Note 2 2 4 2 15 3" xfId="33767"/>
    <cellStyle name="Note 2 2 4 2 15 4" xfId="33768"/>
    <cellStyle name="Note 2 2 4 2 16" xfId="33769"/>
    <cellStyle name="Note 2 2 4 2 16 2" xfId="33770"/>
    <cellStyle name="Note 2 2 4 2 16 3" xfId="33771"/>
    <cellStyle name="Note 2 2 4 2 16 4" xfId="33772"/>
    <cellStyle name="Note 2 2 4 2 17" xfId="33773"/>
    <cellStyle name="Note 2 2 4 2 17 2" xfId="33774"/>
    <cellStyle name="Note 2 2 4 2 17 3" xfId="33775"/>
    <cellStyle name="Note 2 2 4 2 17 4" xfId="33776"/>
    <cellStyle name="Note 2 2 4 2 18" xfId="33777"/>
    <cellStyle name="Note 2 2 4 2 18 2" xfId="33778"/>
    <cellStyle name="Note 2 2 4 2 18 3" xfId="33779"/>
    <cellStyle name="Note 2 2 4 2 18 4" xfId="33780"/>
    <cellStyle name="Note 2 2 4 2 19" xfId="33781"/>
    <cellStyle name="Note 2 2 4 2 19 2" xfId="33782"/>
    <cellStyle name="Note 2 2 4 2 19 3" xfId="33783"/>
    <cellStyle name="Note 2 2 4 2 19 4" xfId="33784"/>
    <cellStyle name="Note 2 2 4 2 2" xfId="33785"/>
    <cellStyle name="Note 2 2 4 2 2 2" xfId="33786"/>
    <cellStyle name="Note 2 2 4 2 2 3" xfId="33787"/>
    <cellStyle name="Note 2 2 4 2 2 4" xfId="33788"/>
    <cellStyle name="Note 2 2 4 2 20" xfId="33789"/>
    <cellStyle name="Note 2 2 4 2 20 2" xfId="33790"/>
    <cellStyle name="Note 2 2 4 2 20 3" xfId="33791"/>
    <cellStyle name="Note 2 2 4 2 20 4" xfId="33792"/>
    <cellStyle name="Note 2 2 4 2 21" xfId="33793"/>
    <cellStyle name="Note 2 2 4 2 22" xfId="33794"/>
    <cellStyle name="Note 2 2 4 2 3" xfId="33795"/>
    <cellStyle name="Note 2 2 4 2 3 2" xfId="33796"/>
    <cellStyle name="Note 2 2 4 2 3 3" xfId="33797"/>
    <cellStyle name="Note 2 2 4 2 3 4" xfId="33798"/>
    <cellStyle name="Note 2 2 4 2 4" xfId="33799"/>
    <cellStyle name="Note 2 2 4 2 4 2" xfId="33800"/>
    <cellStyle name="Note 2 2 4 2 4 3" xfId="33801"/>
    <cellStyle name="Note 2 2 4 2 4 4" xfId="33802"/>
    <cellStyle name="Note 2 2 4 2 5" xfId="33803"/>
    <cellStyle name="Note 2 2 4 2 5 2" xfId="33804"/>
    <cellStyle name="Note 2 2 4 2 5 3" xfId="33805"/>
    <cellStyle name="Note 2 2 4 2 5 4" xfId="33806"/>
    <cellStyle name="Note 2 2 4 2 6" xfId="33807"/>
    <cellStyle name="Note 2 2 4 2 6 2" xfId="33808"/>
    <cellStyle name="Note 2 2 4 2 6 3" xfId="33809"/>
    <cellStyle name="Note 2 2 4 2 6 4" xfId="33810"/>
    <cellStyle name="Note 2 2 4 2 7" xfId="33811"/>
    <cellStyle name="Note 2 2 4 2 7 2" xfId="33812"/>
    <cellStyle name="Note 2 2 4 2 7 3" xfId="33813"/>
    <cellStyle name="Note 2 2 4 2 7 4" xfId="33814"/>
    <cellStyle name="Note 2 2 4 2 8" xfId="33815"/>
    <cellStyle name="Note 2 2 4 2 8 2" xfId="33816"/>
    <cellStyle name="Note 2 2 4 2 8 3" xfId="33817"/>
    <cellStyle name="Note 2 2 4 2 8 4" xfId="33818"/>
    <cellStyle name="Note 2 2 4 2 9" xfId="33819"/>
    <cellStyle name="Note 2 2 4 2 9 2" xfId="33820"/>
    <cellStyle name="Note 2 2 4 2 9 3" xfId="33821"/>
    <cellStyle name="Note 2 2 4 2 9 4" xfId="33822"/>
    <cellStyle name="Note 2 2 4 20" xfId="33823"/>
    <cellStyle name="Note 2 2 4 20 2" xfId="33824"/>
    <cellStyle name="Note 2 2 4 20 3" xfId="33825"/>
    <cellStyle name="Note 2 2 4 20 4" xfId="33826"/>
    <cellStyle name="Note 2 2 4 21" xfId="33827"/>
    <cellStyle name="Note 2 2 4 21 2" xfId="33828"/>
    <cellStyle name="Note 2 2 4 21 3" xfId="33829"/>
    <cellStyle name="Note 2 2 4 21 4" xfId="33830"/>
    <cellStyle name="Note 2 2 4 22" xfId="33831"/>
    <cellStyle name="Note 2 2 4 23" xfId="33832"/>
    <cellStyle name="Note 2 2 4 3" xfId="33833"/>
    <cellStyle name="Note 2 2 4 3 2" xfId="33834"/>
    <cellStyle name="Note 2 2 4 3 3" xfId="33835"/>
    <cellStyle name="Note 2 2 4 3 4" xfId="33836"/>
    <cellStyle name="Note 2 2 4 4" xfId="33837"/>
    <cellStyle name="Note 2 2 4 4 2" xfId="33838"/>
    <cellStyle name="Note 2 2 4 4 3" xfId="33839"/>
    <cellStyle name="Note 2 2 4 4 4" xfId="33840"/>
    <cellStyle name="Note 2 2 4 5" xfId="33841"/>
    <cellStyle name="Note 2 2 4 5 2" xfId="33842"/>
    <cellStyle name="Note 2 2 4 5 3" xfId="33843"/>
    <cellStyle name="Note 2 2 4 5 4" xfId="33844"/>
    <cellStyle name="Note 2 2 4 6" xfId="33845"/>
    <cellStyle name="Note 2 2 4 6 2" xfId="33846"/>
    <cellStyle name="Note 2 2 4 6 3" xfId="33847"/>
    <cellStyle name="Note 2 2 4 6 4" xfId="33848"/>
    <cellStyle name="Note 2 2 4 7" xfId="33849"/>
    <cellStyle name="Note 2 2 4 7 2" xfId="33850"/>
    <cellStyle name="Note 2 2 4 7 3" xfId="33851"/>
    <cellStyle name="Note 2 2 4 7 4" xfId="33852"/>
    <cellStyle name="Note 2 2 4 8" xfId="33853"/>
    <cellStyle name="Note 2 2 4 8 2" xfId="33854"/>
    <cellStyle name="Note 2 2 4 8 3" xfId="33855"/>
    <cellStyle name="Note 2 2 4 8 4" xfId="33856"/>
    <cellStyle name="Note 2 2 4 9" xfId="33857"/>
    <cellStyle name="Note 2 2 4 9 2" xfId="33858"/>
    <cellStyle name="Note 2 2 4 9 3" xfId="33859"/>
    <cellStyle name="Note 2 2 4 9 4" xfId="33860"/>
    <cellStyle name="Note 2 2 5" xfId="33861"/>
    <cellStyle name="Note 2 2 5 10" xfId="33862"/>
    <cellStyle name="Note 2 2 5 10 2" xfId="33863"/>
    <cellStyle name="Note 2 2 5 10 3" xfId="33864"/>
    <cellStyle name="Note 2 2 5 10 4" xfId="33865"/>
    <cellStyle name="Note 2 2 5 11" xfId="33866"/>
    <cellStyle name="Note 2 2 5 11 2" xfId="33867"/>
    <cellStyle name="Note 2 2 5 11 3" xfId="33868"/>
    <cellStyle name="Note 2 2 5 11 4" xfId="33869"/>
    <cellStyle name="Note 2 2 5 12" xfId="33870"/>
    <cellStyle name="Note 2 2 5 12 2" xfId="33871"/>
    <cellStyle name="Note 2 2 5 12 3" xfId="33872"/>
    <cellStyle name="Note 2 2 5 12 4" xfId="33873"/>
    <cellStyle name="Note 2 2 5 13" xfId="33874"/>
    <cellStyle name="Note 2 2 5 13 2" xfId="33875"/>
    <cellStyle name="Note 2 2 5 13 3" xfId="33876"/>
    <cellStyle name="Note 2 2 5 13 4" xfId="33877"/>
    <cellStyle name="Note 2 2 5 14" xfId="33878"/>
    <cellStyle name="Note 2 2 5 14 2" xfId="33879"/>
    <cellStyle name="Note 2 2 5 14 3" xfId="33880"/>
    <cellStyle name="Note 2 2 5 14 4" xfId="33881"/>
    <cellStyle name="Note 2 2 5 15" xfId="33882"/>
    <cellStyle name="Note 2 2 5 15 2" xfId="33883"/>
    <cellStyle name="Note 2 2 5 15 3" xfId="33884"/>
    <cellStyle name="Note 2 2 5 15 4" xfId="33885"/>
    <cellStyle name="Note 2 2 5 16" xfId="33886"/>
    <cellStyle name="Note 2 2 5 16 2" xfId="33887"/>
    <cellStyle name="Note 2 2 5 16 3" xfId="33888"/>
    <cellStyle name="Note 2 2 5 16 4" xfId="33889"/>
    <cellStyle name="Note 2 2 5 17" xfId="33890"/>
    <cellStyle name="Note 2 2 5 17 2" xfId="33891"/>
    <cellStyle name="Note 2 2 5 17 3" xfId="33892"/>
    <cellStyle name="Note 2 2 5 17 4" xfId="33893"/>
    <cellStyle name="Note 2 2 5 18" xfId="33894"/>
    <cellStyle name="Note 2 2 5 18 2" xfId="33895"/>
    <cellStyle name="Note 2 2 5 18 3" xfId="33896"/>
    <cellStyle name="Note 2 2 5 18 4" xfId="33897"/>
    <cellStyle name="Note 2 2 5 19" xfId="33898"/>
    <cellStyle name="Note 2 2 5 19 2" xfId="33899"/>
    <cellStyle name="Note 2 2 5 19 3" xfId="33900"/>
    <cellStyle name="Note 2 2 5 19 4" xfId="33901"/>
    <cellStyle name="Note 2 2 5 2" xfId="33902"/>
    <cellStyle name="Note 2 2 5 2 10" xfId="33903"/>
    <cellStyle name="Note 2 2 5 2 10 2" xfId="33904"/>
    <cellStyle name="Note 2 2 5 2 10 3" xfId="33905"/>
    <cellStyle name="Note 2 2 5 2 10 4" xfId="33906"/>
    <cellStyle name="Note 2 2 5 2 11" xfId="33907"/>
    <cellStyle name="Note 2 2 5 2 11 2" xfId="33908"/>
    <cellStyle name="Note 2 2 5 2 11 3" xfId="33909"/>
    <cellStyle name="Note 2 2 5 2 11 4" xfId="33910"/>
    <cellStyle name="Note 2 2 5 2 12" xfId="33911"/>
    <cellStyle name="Note 2 2 5 2 12 2" xfId="33912"/>
    <cellStyle name="Note 2 2 5 2 12 3" xfId="33913"/>
    <cellStyle name="Note 2 2 5 2 12 4" xfId="33914"/>
    <cellStyle name="Note 2 2 5 2 13" xfId="33915"/>
    <cellStyle name="Note 2 2 5 2 13 2" xfId="33916"/>
    <cellStyle name="Note 2 2 5 2 13 3" xfId="33917"/>
    <cellStyle name="Note 2 2 5 2 13 4" xfId="33918"/>
    <cellStyle name="Note 2 2 5 2 14" xfId="33919"/>
    <cellStyle name="Note 2 2 5 2 14 2" xfId="33920"/>
    <cellStyle name="Note 2 2 5 2 14 3" xfId="33921"/>
    <cellStyle name="Note 2 2 5 2 14 4" xfId="33922"/>
    <cellStyle name="Note 2 2 5 2 15" xfId="33923"/>
    <cellStyle name="Note 2 2 5 2 15 2" xfId="33924"/>
    <cellStyle name="Note 2 2 5 2 15 3" xfId="33925"/>
    <cellStyle name="Note 2 2 5 2 15 4" xfId="33926"/>
    <cellStyle name="Note 2 2 5 2 16" xfId="33927"/>
    <cellStyle name="Note 2 2 5 2 16 2" xfId="33928"/>
    <cellStyle name="Note 2 2 5 2 16 3" xfId="33929"/>
    <cellStyle name="Note 2 2 5 2 16 4" xfId="33930"/>
    <cellStyle name="Note 2 2 5 2 17" xfId="33931"/>
    <cellStyle name="Note 2 2 5 2 17 2" xfId="33932"/>
    <cellStyle name="Note 2 2 5 2 17 3" xfId="33933"/>
    <cellStyle name="Note 2 2 5 2 17 4" xfId="33934"/>
    <cellStyle name="Note 2 2 5 2 18" xfId="33935"/>
    <cellStyle name="Note 2 2 5 2 18 2" xfId="33936"/>
    <cellStyle name="Note 2 2 5 2 18 3" xfId="33937"/>
    <cellStyle name="Note 2 2 5 2 18 4" xfId="33938"/>
    <cellStyle name="Note 2 2 5 2 19" xfId="33939"/>
    <cellStyle name="Note 2 2 5 2 19 2" xfId="33940"/>
    <cellStyle name="Note 2 2 5 2 19 3" xfId="33941"/>
    <cellStyle name="Note 2 2 5 2 19 4" xfId="33942"/>
    <cellStyle name="Note 2 2 5 2 2" xfId="33943"/>
    <cellStyle name="Note 2 2 5 2 2 2" xfId="33944"/>
    <cellStyle name="Note 2 2 5 2 2 3" xfId="33945"/>
    <cellStyle name="Note 2 2 5 2 2 4" xfId="33946"/>
    <cellStyle name="Note 2 2 5 2 20" xfId="33947"/>
    <cellStyle name="Note 2 2 5 2 20 2" xfId="33948"/>
    <cellStyle name="Note 2 2 5 2 20 3" xfId="33949"/>
    <cellStyle name="Note 2 2 5 2 20 4" xfId="33950"/>
    <cellStyle name="Note 2 2 5 2 21" xfId="33951"/>
    <cellStyle name="Note 2 2 5 2 22" xfId="33952"/>
    <cellStyle name="Note 2 2 5 2 3" xfId="33953"/>
    <cellStyle name="Note 2 2 5 2 3 2" xfId="33954"/>
    <cellStyle name="Note 2 2 5 2 3 3" xfId="33955"/>
    <cellStyle name="Note 2 2 5 2 3 4" xfId="33956"/>
    <cellStyle name="Note 2 2 5 2 4" xfId="33957"/>
    <cellStyle name="Note 2 2 5 2 4 2" xfId="33958"/>
    <cellStyle name="Note 2 2 5 2 4 3" xfId="33959"/>
    <cellStyle name="Note 2 2 5 2 4 4" xfId="33960"/>
    <cellStyle name="Note 2 2 5 2 5" xfId="33961"/>
    <cellStyle name="Note 2 2 5 2 5 2" xfId="33962"/>
    <cellStyle name="Note 2 2 5 2 5 3" xfId="33963"/>
    <cellStyle name="Note 2 2 5 2 5 4" xfId="33964"/>
    <cellStyle name="Note 2 2 5 2 6" xfId="33965"/>
    <cellStyle name="Note 2 2 5 2 6 2" xfId="33966"/>
    <cellStyle name="Note 2 2 5 2 6 3" xfId="33967"/>
    <cellStyle name="Note 2 2 5 2 6 4" xfId="33968"/>
    <cellStyle name="Note 2 2 5 2 7" xfId="33969"/>
    <cellStyle name="Note 2 2 5 2 7 2" xfId="33970"/>
    <cellStyle name="Note 2 2 5 2 7 3" xfId="33971"/>
    <cellStyle name="Note 2 2 5 2 7 4" xfId="33972"/>
    <cellStyle name="Note 2 2 5 2 8" xfId="33973"/>
    <cellStyle name="Note 2 2 5 2 8 2" xfId="33974"/>
    <cellStyle name="Note 2 2 5 2 8 3" xfId="33975"/>
    <cellStyle name="Note 2 2 5 2 8 4" xfId="33976"/>
    <cellStyle name="Note 2 2 5 2 9" xfId="33977"/>
    <cellStyle name="Note 2 2 5 2 9 2" xfId="33978"/>
    <cellStyle name="Note 2 2 5 2 9 3" xfId="33979"/>
    <cellStyle name="Note 2 2 5 2 9 4" xfId="33980"/>
    <cellStyle name="Note 2 2 5 20" xfId="33981"/>
    <cellStyle name="Note 2 2 5 20 2" xfId="33982"/>
    <cellStyle name="Note 2 2 5 20 3" xfId="33983"/>
    <cellStyle name="Note 2 2 5 20 4" xfId="33984"/>
    <cellStyle name="Note 2 2 5 21" xfId="33985"/>
    <cellStyle name="Note 2 2 5 21 2" xfId="33986"/>
    <cellStyle name="Note 2 2 5 21 3" xfId="33987"/>
    <cellStyle name="Note 2 2 5 21 4" xfId="33988"/>
    <cellStyle name="Note 2 2 5 22" xfId="33989"/>
    <cellStyle name="Note 2 2 5 23" xfId="33990"/>
    <cellStyle name="Note 2 2 5 3" xfId="33991"/>
    <cellStyle name="Note 2 2 5 3 2" xfId="33992"/>
    <cellStyle name="Note 2 2 5 3 3" xfId="33993"/>
    <cellStyle name="Note 2 2 5 3 4" xfId="33994"/>
    <cellStyle name="Note 2 2 5 4" xfId="33995"/>
    <cellStyle name="Note 2 2 5 4 2" xfId="33996"/>
    <cellStyle name="Note 2 2 5 4 3" xfId="33997"/>
    <cellStyle name="Note 2 2 5 4 4" xfId="33998"/>
    <cellStyle name="Note 2 2 5 5" xfId="33999"/>
    <cellStyle name="Note 2 2 5 5 2" xfId="34000"/>
    <cellStyle name="Note 2 2 5 5 3" xfId="34001"/>
    <cellStyle name="Note 2 2 5 5 4" xfId="34002"/>
    <cellStyle name="Note 2 2 5 6" xfId="34003"/>
    <cellStyle name="Note 2 2 5 6 2" xfId="34004"/>
    <cellStyle name="Note 2 2 5 6 3" xfId="34005"/>
    <cellStyle name="Note 2 2 5 6 4" xfId="34006"/>
    <cellStyle name="Note 2 2 5 7" xfId="34007"/>
    <cellStyle name="Note 2 2 5 7 2" xfId="34008"/>
    <cellStyle name="Note 2 2 5 7 3" xfId="34009"/>
    <cellStyle name="Note 2 2 5 7 4" xfId="34010"/>
    <cellStyle name="Note 2 2 5 8" xfId="34011"/>
    <cellStyle name="Note 2 2 5 8 2" xfId="34012"/>
    <cellStyle name="Note 2 2 5 8 3" xfId="34013"/>
    <cellStyle name="Note 2 2 5 8 4" xfId="34014"/>
    <cellStyle name="Note 2 2 5 9" xfId="34015"/>
    <cellStyle name="Note 2 2 5 9 2" xfId="34016"/>
    <cellStyle name="Note 2 2 5 9 3" xfId="34017"/>
    <cellStyle name="Note 2 2 5 9 4" xfId="34018"/>
    <cellStyle name="Note 2 2 6" xfId="34019"/>
    <cellStyle name="Note 2 2 6 10" xfId="34020"/>
    <cellStyle name="Note 2 2 6 10 2" xfId="34021"/>
    <cellStyle name="Note 2 2 6 10 3" xfId="34022"/>
    <cellStyle name="Note 2 2 6 10 4" xfId="34023"/>
    <cellStyle name="Note 2 2 6 11" xfId="34024"/>
    <cellStyle name="Note 2 2 6 11 2" xfId="34025"/>
    <cellStyle name="Note 2 2 6 11 3" xfId="34026"/>
    <cellStyle name="Note 2 2 6 11 4" xfId="34027"/>
    <cellStyle name="Note 2 2 6 12" xfId="34028"/>
    <cellStyle name="Note 2 2 6 12 2" xfId="34029"/>
    <cellStyle name="Note 2 2 6 12 3" xfId="34030"/>
    <cellStyle name="Note 2 2 6 12 4" xfId="34031"/>
    <cellStyle name="Note 2 2 6 13" xfId="34032"/>
    <cellStyle name="Note 2 2 6 13 2" xfId="34033"/>
    <cellStyle name="Note 2 2 6 13 3" xfId="34034"/>
    <cellStyle name="Note 2 2 6 13 4" xfId="34035"/>
    <cellStyle name="Note 2 2 6 14" xfId="34036"/>
    <cellStyle name="Note 2 2 6 14 2" xfId="34037"/>
    <cellStyle name="Note 2 2 6 14 3" xfId="34038"/>
    <cellStyle name="Note 2 2 6 14 4" xfId="34039"/>
    <cellStyle name="Note 2 2 6 15" xfId="34040"/>
    <cellStyle name="Note 2 2 6 15 2" xfId="34041"/>
    <cellStyle name="Note 2 2 6 15 3" xfId="34042"/>
    <cellStyle name="Note 2 2 6 15 4" xfId="34043"/>
    <cellStyle name="Note 2 2 6 16" xfId="34044"/>
    <cellStyle name="Note 2 2 6 16 2" xfId="34045"/>
    <cellStyle name="Note 2 2 6 16 3" xfId="34046"/>
    <cellStyle name="Note 2 2 6 16 4" xfId="34047"/>
    <cellStyle name="Note 2 2 6 17" xfId="34048"/>
    <cellStyle name="Note 2 2 6 17 2" xfId="34049"/>
    <cellStyle name="Note 2 2 6 17 3" xfId="34050"/>
    <cellStyle name="Note 2 2 6 17 4" xfId="34051"/>
    <cellStyle name="Note 2 2 6 18" xfId="34052"/>
    <cellStyle name="Note 2 2 6 18 2" xfId="34053"/>
    <cellStyle name="Note 2 2 6 18 3" xfId="34054"/>
    <cellStyle name="Note 2 2 6 18 4" xfId="34055"/>
    <cellStyle name="Note 2 2 6 19" xfId="34056"/>
    <cellStyle name="Note 2 2 6 19 2" xfId="34057"/>
    <cellStyle name="Note 2 2 6 19 3" xfId="34058"/>
    <cellStyle name="Note 2 2 6 19 4" xfId="34059"/>
    <cellStyle name="Note 2 2 6 2" xfId="34060"/>
    <cellStyle name="Note 2 2 6 2 2" xfId="34061"/>
    <cellStyle name="Note 2 2 6 2 3" xfId="34062"/>
    <cellStyle name="Note 2 2 6 2 4" xfId="34063"/>
    <cellStyle name="Note 2 2 6 20" xfId="34064"/>
    <cellStyle name="Note 2 2 6 20 2" xfId="34065"/>
    <cellStyle name="Note 2 2 6 20 3" xfId="34066"/>
    <cellStyle name="Note 2 2 6 20 4" xfId="34067"/>
    <cellStyle name="Note 2 2 6 21" xfId="34068"/>
    <cellStyle name="Note 2 2 6 22" xfId="34069"/>
    <cellStyle name="Note 2 2 6 3" xfId="34070"/>
    <cellStyle name="Note 2 2 6 3 2" xfId="34071"/>
    <cellStyle name="Note 2 2 6 3 3" xfId="34072"/>
    <cellStyle name="Note 2 2 6 3 4" xfId="34073"/>
    <cellStyle name="Note 2 2 6 4" xfId="34074"/>
    <cellStyle name="Note 2 2 6 4 2" xfId="34075"/>
    <cellStyle name="Note 2 2 6 4 3" xfId="34076"/>
    <cellStyle name="Note 2 2 6 4 4" xfId="34077"/>
    <cellStyle name="Note 2 2 6 5" xfId="34078"/>
    <cellStyle name="Note 2 2 6 5 2" xfId="34079"/>
    <cellStyle name="Note 2 2 6 5 3" xfId="34080"/>
    <cellStyle name="Note 2 2 6 5 4" xfId="34081"/>
    <cellStyle name="Note 2 2 6 6" xfId="34082"/>
    <cellStyle name="Note 2 2 6 6 2" xfId="34083"/>
    <cellStyle name="Note 2 2 6 6 3" xfId="34084"/>
    <cellStyle name="Note 2 2 6 6 4" xfId="34085"/>
    <cellStyle name="Note 2 2 6 7" xfId="34086"/>
    <cellStyle name="Note 2 2 6 7 2" xfId="34087"/>
    <cellStyle name="Note 2 2 6 7 3" xfId="34088"/>
    <cellStyle name="Note 2 2 6 7 4" xfId="34089"/>
    <cellStyle name="Note 2 2 6 8" xfId="34090"/>
    <cellStyle name="Note 2 2 6 8 2" xfId="34091"/>
    <cellStyle name="Note 2 2 6 8 3" xfId="34092"/>
    <cellStyle name="Note 2 2 6 8 4" xfId="34093"/>
    <cellStyle name="Note 2 2 6 9" xfId="34094"/>
    <cellStyle name="Note 2 2 6 9 2" xfId="34095"/>
    <cellStyle name="Note 2 2 6 9 3" xfId="34096"/>
    <cellStyle name="Note 2 2 6 9 4" xfId="34097"/>
    <cellStyle name="Note 2 2 7" xfId="34098"/>
    <cellStyle name="Note 2 2 7 10" xfId="34099"/>
    <cellStyle name="Note 2 2 7 10 2" xfId="34100"/>
    <cellStyle name="Note 2 2 7 10 3" xfId="34101"/>
    <cellStyle name="Note 2 2 7 10 4" xfId="34102"/>
    <cellStyle name="Note 2 2 7 11" xfId="34103"/>
    <cellStyle name="Note 2 2 7 11 2" xfId="34104"/>
    <cellStyle name="Note 2 2 7 11 3" xfId="34105"/>
    <cellStyle name="Note 2 2 7 11 4" xfId="34106"/>
    <cellStyle name="Note 2 2 7 12" xfId="34107"/>
    <cellStyle name="Note 2 2 7 12 2" xfId="34108"/>
    <cellStyle name="Note 2 2 7 12 3" xfId="34109"/>
    <cellStyle name="Note 2 2 7 12 4" xfId="34110"/>
    <cellStyle name="Note 2 2 7 13" xfId="34111"/>
    <cellStyle name="Note 2 2 7 13 2" xfId="34112"/>
    <cellStyle name="Note 2 2 7 13 3" xfId="34113"/>
    <cellStyle name="Note 2 2 7 13 4" xfId="34114"/>
    <cellStyle name="Note 2 2 7 14" xfId="34115"/>
    <cellStyle name="Note 2 2 7 14 2" xfId="34116"/>
    <cellStyle name="Note 2 2 7 14 3" xfId="34117"/>
    <cellStyle name="Note 2 2 7 14 4" xfId="34118"/>
    <cellStyle name="Note 2 2 7 15" xfId="34119"/>
    <cellStyle name="Note 2 2 7 15 2" xfId="34120"/>
    <cellStyle name="Note 2 2 7 15 3" xfId="34121"/>
    <cellStyle name="Note 2 2 7 15 4" xfId="34122"/>
    <cellStyle name="Note 2 2 7 16" xfId="34123"/>
    <cellStyle name="Note 2 2 7 16 2" xfId="34124"/>
    <cellStyle name="Note 2 2 7 16 3" xfId="34125"/>
    <cellStyle name="Note 2 2 7 16 4" xfId="34126"/>
    <cellStyle name="Note 2 2 7 17" xfId="34127"/>
    <cellStyle name="Note 2 2 7 17 2" xfId="34128"/>
    <cellStyle name="Note 2 2 7 17 3" xfId="34129"/>
    <cellStyle name="Note 2 2 7 17 4" xfId="34130"/>
    <cellStyle name="Note 2 2 7 18" xfId="34131"/>
    <cellStyle name="Note 2 2 7 18 2" xfId="34132"/>
    <cellStyle name="Note 2 2 7 18 3" xfId="34133"/>
    <cellStyle name="Note 2 2 7 18 4" xfId="34134"/>
    <cellStyle name="Note 2 2 7 19" xfId="34135"/>
    <cellStyle name="Note 2 2 7 19 2" xfId="34136"/>
    <cellStyle name="Note 2 2 7 19 3" xfId="34137"/>
    <cellStyle name="Note 2 2 7 19 4" xfId="34138"/>
    <cellStyle name="Note 2 2 7 2" xfId="34139"/>
    <cellStyle name="Note 2 2 7 2 2" xfId="34140"/>
    <cellStyle name="Note 2 2 7 2 3" xfId="34141"/>
    <cellStyle name="Note 2 2 7 2 4" xfId="34142"/>
    <cellStyle name="Note 2 2 7 20" xfId="34143"/>
    <cellStyle name="Note 2 2 7 20 2" xfId="34144"/>
    <cellStyle name="Note 2 2 7 20 3" xfId="34145"/>
    <cellStyle name="Note 2 2 7 20 4" xfId="34146"/>
    <cellStyle name="Note 2 2 7 21" xfId="34147"/>
    <cellStyle name="Note 2 2 7 22" xfId="34148"/>
    <cellStyle name="Note 2 2 7 3" xfId="34149"/>
    <cellStyle name="Note 2 2 7 3 2" xfId="34150"/>
    <cellStyle name="Note 2 2 7 3 3" xfId="34151"/>
    <cellStyle name="Note 2 2 7 3 4" xfId="34152"/>
    <cellStyle name="Note 2 2 7 4" xfId="34153"/>
    <cellStyle name="Note 2 2 7 4 2" xfId="34154"/>
    <cellStyle name="Note 2 2 7 4 3" xfId="34155"/>
    <cellStyle name="Note 2 2 7 4 4" xfId="34156"/>
    <cellStyle name="Note 2 2 7 5" xfId="34157"/>
    <cellStyle name="Note 2 2 7 5 2" xfId="34158"/>
    <cellStyle name="Note 2 2 7 5 3" xfId="34159"/>
    <cellStyle name="Note 2 2 7 5 4" xfId="34160"/>
    <cellStyle name="Note 2 2 7 6" xfId="34161"/>
    <cellStyle name="Note 2 2 7 6 2" xfId="34162"/>
    <cellStyle name="Note 2 2 7 6 3" xfId="34163"/>
    <cellStyle name="Note 2 2 7 6 4" xfId="34164"/>
    <cellStyle name="Note 2 2 7 7" xfId="34165"/>
    <cellStyle name="Note 2 2 7 7 2" xfId="34166"/>
    <cellStyle name="Note 2 2 7 7 3" xfId="34167"/>
    <cellStyle name="Note 2 2 7 7 4" xfId="34168"/>
    <cellStyle name="Note 2 2 7 8" xfId="34169"/>
    <cellStyle name="Note 2 2 7 8 2" xfId="34170"/>
    <cellStyle name="Note 2 2 7 8 3" xfId="34171"/>
    <cellStyle name="Note 2 2 7 8 4" xfId="34172"/>
    <cellStyle name="Note 2 2 7 9" xfId="34173"/>
    <cellStyle name="Note 2 2 7 9 2" xfId="34174"/>
    <cellStyle name="Note 2 2 7 9 3" xfId="34175"/>
    <cellStyle name="Note 2 2 7 9 4" xfId="34176"/>
    <cellStyle name="Note 2 2 8" xfId="34177"/>
    <cellStyle name="Note 2 2 8 10" xfId="34178"/>
    <cellStyle name="Note 2 2 8 10 2" xfId="34179"/>
    <cellStyle name="Note 2 2 8 10 3" xfId="34180"/>
    <cellStyle name="Note 2 2 8 10 4" xfId="34181"/>
    <cellStyle name="Note 2 2 8 11" xfId="34182"/>
    <cellStyle name="Note 2 2 8 11 2" xfId="34183"/>
    <cellStyle name="Note 2 2 8 11 3" xfId="34184"/>
    <cellStyle name="Note 2 2 8 11 4" xfId="34185"/>
    <cellStyle name="Note 2 2 8 12" xfId="34186"/>
    <cellStyle name="Note 2 2 8 12 2" xfId="34187"/>
    <cellStyle name="Note 2 2 8 12 3" xfId="34188"/>
    <cellStyle name="Note 2 2 8 12 4" xfId="34189"/>
    <cellStyle name="Note 2 2 8 13" xfId="34190"/>
    <cellStyle name="Note 2 2 8 13 2" xfId="34191"/>
    <cellStyle name="Note 2 2 8 13 3" xfId="34192"/>
    <cellStyle name="Note 2 2 8 13 4" xfId="34193"/>
    <cellStyle name="Note 2 2 8 14" xfId="34194"/>
    <cellStyle name="Note 2 2 8 14 2" xfId="34195"/>
    <cellStyle name="Note 2 2 8 14 3" xfId="34196"/>
    <cellStyle name="Note 2 2 8 14 4" xfId="34197"/>
    <cellStyle name="Note 2 2 8 15" xfId="34198"/>
    <cellStyle name="Note 2 2 8 15 2" xfId="34199"/>
    <cellStyle name="Note 2 2 8 15 3" xfId="34200"/>
    <cellStyle name="Note 2 2 8 15 4" xfId="34201"/>
    <cellStyle name="Note 2 2 8 16" xfId="34202"/>
    <cellStyle name="Note 2 2 8 16 2" xfId="34203"/>
    <cellStyle name="Note 2 2 8 16 3" xfId="34204"/>
    <cellStyle name="Note 2 2 8 16 4" xfId="34205"/>
    <cellStyle name="Note 2 2 8 17" xfId="34206"/>
    <cellStyle name="Note 2 2 8 17 2" xfId="34207"/>
    <cellStyle name="Note 2 2 8 17 3" xfId="34208"/>
    <cellStyle name="Note 2 2 8 17 4" xfId="34209"/>
    <cellStyle name="Note 2 2 8 18" xfId="34210"/>
    <cellStyle name="Note 2 2 8 18 2" xfId="34211"/>
    <cellStyle name="Note 2 2 8 18 3" xfId="34212"/>
    <cellStyle name="Note 2 2 8 18 4" xfId="34213"/>
    <cellStyle name="Note 2 2 8 19" xfId="34214"/>
    <cellStyle name="Note 2 2 8 19 2" xfId="34215"/>
    <cellStyle name="Note 2 2 8 19 3" xfId="34216"/>
    <cellStyle name="Note 2 2 8 19 4" xfId="34217"/>
    <cellStyle name="Note 2 2 8 2" xfId="34218"/>
    <cellStyle name="Note 2 2 8 2 2" xfId="34219"/>
    <cellStyle name="Note 2 2 8 2 3" xfId="34220"/>
    <cellStyle name="Note 2 2 8 2 4" xfId="34221"/>
    <cellStyle name="Note 2 2 8 20" xfId="34222"/>
    <cellStyle name="Note 2 2 8 20 2" xfId="34223"/>
    <cellStyle name="Note 2 2 8 20 3" xfId="34224"/>
    <cellStyle name="Note 2 2 8 20 4" xfId="34225"/>
    <cellStyle name="Note 2 2 8 21" xfId="34226"/>
    <cellStyle name="Note 2 2 8 22" xfId="34227"/>
    <cellStyle name="Note 2 2 8 3" xfId="34228"/>
    <cellStyle name="Note 2 2 8 3 2" xfId="34229"/>
    <cellStyle name="Note 2 2 8 3 3" xfId="34230"/>
    <cellStyle name="Note 2 2 8 3 4" xfId="34231"/>
    <cellStyle name="Note 2 2 8 4" xfId="34232"/>
    <cellStyle name="Note 2 2 8 4 2" xfId="34233"/>
    <cellStyle name="Note 2 2 8 4 3" xfId="34234"/>
    <cellStyle name="Note 2 2 8 4 4" xfId="34235"/>
    <cellStyle name="Note 2 2 8 5" xfId="34236"/>
    <cellStyle name="Note 2 2 8 5 2" xfId="34237"/>
    <cellStyle name="Note 2 2 8 5 3" xfId="34238"/>
    <cellStyle name="Note 2 2 8 5 4" xfId="34239"/>
    <cellStyle name="Note 2 2 8 6" xfId="34240"/>
    <cellStyle name="Note 2 2 8 6 2" xfId="34241"/>
    <cellStyle name="Note 2 2 8 6 3" xfId="34242"/>
    <cellStyle name="Note 2 2 8 6 4" xfId="34243"/>
    <cellStyle name="Note 2 2 8 7" xfId="34244"/>
    <cellStyle name="Note 2 2 8 7 2" xfId="34245"/>
    <cellStyle name="Note 2 2 8 7 3" xfId="34246"/>
    <cellStyle name="Note 2 2 8 7 4" xfId="34247"/>
    <cellStyle name="Note 2 2 8 8" xfId="34248"/>
    <cellStyle name="Note 2 2 8 8 2" xfId="34249"/>
    <cellStyle name="Note 2 2 8 8 3" xfId="34250"/>
    <cellStyle name="Note 2 2 8 8 4" xfId="34251"/>
    <cellStyle name="Note 2 2 8 9" xfId="34252"/>
    <cellStyle name="Note 2 2 8 9 2" xfId="34253"/>
    <cellStyle name="Note 2 2 8 9 3" xfId="34254"/>
    <cellStyle name="Note 2 2 8 9 4" xfId="34255"/>
    <cellStyle name="Note 2 2 9" xfId="34256"/>
    <cellStyle name="Note 2 2 9 10" xfId="34257"/>
    <cellStyle name="Note 2 2 9 10 2" xfId="34258"/>
    <cellStyle name="Note 2 2 9 10 3" xfId="34259"/>
    <cellStyle name="Note 2 2 9 10 4" xfId="34260"/>
    <cellStyle name="Note 2 2 9 11" xfId="34261"/>
    <cellStyle name="Note 2 2 9 11 2" xfId="34262"/>
    <cellStyle name="Note 2 2 9 11 3" xfId="34263"/>
    <cellStyle name="Note 2 2 9 11 4" xfId="34264"/>
    <cellStyle name="Note 2 2 9 12" xfId="34265"/>
    <cellStyle name="Note 2 2 9 12 2" xfId="34266"/>
    <cellStyle name="Note 2 2 9 12 3" xfId="34267"/>
    <cellStyle name="Note 2 2 9 12 4" xfId="34268"/>
    <cellStyle name="Note 2 2 9 13" xfId="34269"/>
    <cellStyle name="Note 2 2 9 13 2" xfId="34270"/>
    <cellStyle name="Note 2 2 9 13 3" xfId="34271"/>
    <cellStyle name="Note 2 2 9 13 4" xfId="34272"/>
    <cellStyle name="Note 2 2 9 14" xfId="34273"/>
    <cellStyle name="Note 2 2 9 14 2" xfId="34274"/>
    <cellStyle name="Note 2 2 9 14 3" xfId="34275"/>
    <cellStyle name="Note 2 2 9 14 4" xfId="34276"/>
    <cellStyle name="Note 2 2 9 15" xfId="34277"/>
    <cellStyle name="Note 2 2 9 15 2" xfId="34278"/>
    <cellStyle name="Note 2 2 9 15 3" xfId="34279"/>
    <cellStyle name="Note 2 2 9 15 4" xfId="34280"/>
    <cellStyle name="Note 2 2 9 16" xfId="34281"/>
    <cellStyle name="Note 2 2 9 16 2" xfId="34282"/>
    <cellStyle name="Note 2 2 9 16 3" xfId="34283"/>
    <cellStyle name="Note 2 2 9 16 4" xfId="34284"/>
    <cellStyle name="Note 2 2 9 17" xfId="34285"/>
    <cellStyle name="Note 2 2 9 17 2" xfId="34286"/>
    <cellStyle name="Note 2 2 9 17 3" xfId="34287"/>
    <cellStyle name="Note 2 2 9 17 4" xfId="34288"/>
    <cellStyle name="Note 2 2 9 18" xfId="34289"/>
    <cellStyle name="Note 2 2 9 18 2" xfId="34290"/>
    <cellStyle name="Note 2 2 9 18 3" xfId="34291"/>
    <cellStyle name="Note 2 2 9 18 4" xfId="34292"/>
    <cellStyle name="Note 2 2 9 19" xfId="34293"/>
    <cellStyle name="Note 2 2 9 19 2" xfId="34294"/>
    <cellStyle name="Note 2 2 9 19 3" xfId="34295"/>
    <cellStyle name="Note 2 2 9 19 4" xfId="34296"/>
    <cellStyle name="Note 2 2 9 2" xfId="34297"/>
    <cellStyle name="Note 2 2 9 2 2" xfId="34298"/>
    <cellStyle name="Note 2 2 9 2 3" xfId="34299"/>
    <cellStyle name="Note 2 2 9 2 4" xfId="34300"/>
    <cellStyle name="Note 2 2 9 20" xfId="34301"/>
    <cellStyle name="Note 2 2 9 20 2" xfId="34302"/>
    <cellStyle name="Note 2 2 9 20 3" xfId="34303"/>
    <cellStyle name="Note 2 2 9 20 4" xfId="34304"/>
    <cellStyle name="Note 2 2 9 21" xfId="34305"/>
    <cellStyle name="Note 2 2 9 22" xfId="34306"/>
    <cellStyle name="Note 2 2 9 3" xfId="34307"/>
    <cellStyle name="Note 2 2 9 3 2" xfId="34308"/>
    <cellStyle name="Note 2 2 9 3 3" xfId="34309"/>
    <cellStyle name="Note 2 2 9 3 4" xfId="34310"/>
    <cellStyle name="Note 2 2 9 4" xfId="34311"/>
    <cellStyle name="Note 2 2 9 4 2" xfId="34312"/>
    <cellStyle name="Note 2 2 9 4 3" xfId="34313"/>
    <cellStyle name="Note 2 2 9 4 4" xfId="34314"/>
    <cellStyle name="Note 2 2 9 5" xfId="34315"/>
    <cellStyle name="Note 2 2 9 5 2" xfId="34316"/>
    <cellStyle name="Note 2 2 9 5 3" xfId="34317"/>
    <cellStyle name="Note 2 2 9 5 4" xfId="34318"/>
    <cellStyle name="Note 2 2 9 6" xfId="34319"/>
    <cellStyle name="Note 2 2 9 6 2" xfId="34320"/>
    <cellStyle name="Note 2 2 9 6 3" xfId="34321"/>
    <cellStyle name="Note 2 2 9 6 4" xfId="34322"/>
    <cellStyle name="Note 2 2 9 7" xfId="34323"/>
    <cellStyle name="Note 2 2 9 7 2" xfId="34324"/>
    <cellStyle name="Note 2 2 9 7 3" xfId="34325"/>
    <cellStyle name="Note 2 2 9 7 4" xfId="34326"/>
    <cellStyle name="Note 2 2 9 8" xfId="34327"/>
    <cellStyle name="Note 2 2 9 8 2" xfId="34328"/>
    <cellStyle name="Note 2 2 9 8 3" xfId="34329"/>
    <cellStyle name="Note 2 2 9 8 4" xfId="34330"/>
    <cellStyle name="Note 2 2 9 9" xfId="34331"/>
    <cellStyle name="Note 2 2 9 9 2" xfId="34332"/>
    <cellStyle name="Note 2 2 9 9 3" xfId="34333"/>
    <cellStyle name="Note 2 2 9 9 4" xfId="34334"/>
    <cellStyle name="Note 2 20" xfId="34335"/>
    <cellStyle name="Note 2 20 2" xfId="34336"/>
    <cellStyle name="Note 2 20 3" xfId="34337"/>
    <cellStyle name="Note 2 20 4" xfId="34338"/>
    <cellStyle name="Note 2 21" xfId="34339"/>
    <cellStyle name="Note 2 21 2" xfId="34340"/>
    <cellStyle name="Note 2 21 3" xfId="34341"/>
    <cellStyle name="Note 2 21 4" xfId="34342"/>
    <cellStyle name="Note 2 22" xfId="34343"/>
    <cellStyle name="Note 2 22 2" xfId="34344"/>
    <cellStyle name="Note 2 22 3" xfId="34345"/>
    <cellStyle name="Note 2 22 4" xfId="34346"/>
    <cellStyle name="Note 2 23" xfId="34347"/>
    <cellStyle name="Note 2 23 2" xfId="34348"/>
    <cellStyle name="Note 2 23 3" xfId="34349"/>
    <cellStyle name="Note 2 23 4" xfId="34350"/>
    <cellStyle name="Note 2 24" xfId="34351"/>
    <cellStyle name="Note 2 24 2" xfId="34352"/>
    <cellStyle name="Note 2 24 3" xfId="34353"/>
    <cellStyle name="Note 2 24 4" xfId="34354"/>
    <cellStyle name="Note 2 25" xfId="34355"/>
    <cellStyle name="Note 2 25 2" xfId="34356"/>
    <cellStyle name="Note 2 25 3" xfId="34357"/>
    <cellStyle name="Note 2 25 4" xfId="34358"/>
    <cellStyle name="Note 2 26" xfId="34359"/>
    <cellStyle name="Note 2 26 2" xfId="34360"/>
    <cellStyle name="Note 2 26 3" xfId="34361"/>
    <cellStyle name="Note 2 26 4" xfId="34362"/>
    <cellStyle name="Note 2 27" xfId="34363"/>
    <cellStyle name="Note 2 27 2" xfId="34364"/>
    <cellStyle name="Note 2 27 3" xfId="34365"/>
    <cellStyle name="Note 2 27 4" xfId="34366"/>
    <cellStyle name="Note 2 28" xfId="34367"/>
    <cellStyle name="Note 2 28 2" xfId="34368"/>
    <cellStyle name="Note 2 28 3" xfId="34369"/>
    <cellStyle name="Note 2 28 4" xfId="34370"/>
    <cellStyle name="Note 2 29" xfId="34371"/>
    <cellStyle name="Note 2 29 2" xfId="34372"/>
    <cellStyle name="Note 2 29 3" xfId="34373"/>
    <cellStyle name="Note 2 29 4" xfId="34374"/>
    <cellStyle name="Note 2 3" xfId="34375"/>
    <cellStyle name="Note 2 3 10" xfId="34376"/>
    <cellStyle name="Note 2 3 10 2" xfId="34377"/>
    <cellStyle name="Note 2 3 10 3" xfId="34378"/>
    <cellStyle name="Note 2 3 10 4" xfId="34379"/>
    <cellStyle name="Note 2 3 11" xfId="34380"/>
    <cellStyle name="Note 2 3 11 2" xfId="34381"/>
    <cellStyle name="Note 2 3 11 3" xfId="34382"/>
    <cellStyle name="Note 2 3 11 4" xfId="34383"/>
    <cellStyle name="Note 2 3 12" xfId="34384"/>
    <cellStyle name="Note 2 3 12 2" xfId="34385"/>
    <cellStyle name="Note 2 3 12 3" xfId="34386"/>
    <cellStyle name="Note 2 3 12 4" xfId="34387"/>
    <cellStyle name="Note 2 3 13" xfId="34388"/>
    <cellStyle name="Note 2 3 13 2" xfId="34389"/>
    <cellStyle name="Note 2 3 13 3" xfId="34390"/>
    <cellStyle name="Note 2 3 13 4" xfId="34391"/>
    <cellStyle name="Note 2 3 14" xfId="34392"/>
    <cellStyle name="Note 2 3 14 2" xfId="34393"/>
    <cellStyle name="Note 2 3 14 3" xfId="34394"/>
    <cellStyle name="Note 2 3 14 4" xfId="34395"/>
    <cellStyle name="Note 2 3 15" xfId="34396"/>
    <cellStyle name="Note 2 3 15 2" xfId="34397"/>
    <cellStyle name="Note 2 3 15 3" xfId="34398"/>
    <cellStyle name="Note 2 3 15 4" xfId="34399"/>
    <cellStyle name="Note 2 3 16" xfId="34400"/>
    <cellStyle name="Note 2 3 16 2" xfId="34401"/>
    <cellStyle name="Note 2 3 16 3" xfId="34402"/>
    <cellStyle name="Note 2 3 16 4" xfId="34403"/>
    <cellStyle name="Note 2 3 17" xfId="34404"/>
    <cellStyle name="Note 2 3 17 2" xfId="34405"/>
    <cellStyle name="Note 2 3 17 3" xfId="34406"/>
    <cellStyle name="Note 2 3 17 4" xfId="34407"/>
    <cellStyle name="Note 2 3 18" xfId="34408"/>
    <cellStyle name="Note 2 3 18 2" xfId="34409"/>
    <cellStyle name="Note 2 3 18 3" xfId="34410"/>
    <cellStyle name="Note 2 3 18 4" xfId="34411"/>
    <cellStyle name="Note 2 3 19" xfId="34412"/>
    <cellStyle name="Note 2 3 19 2" xfId="34413"/>
    <cellStyle name="Note 2 3 19 3" xfId="34414"/>
    <cellStyle name="Note 2 3 19 4" xfId="34415"/>
    <cellStyle name="Note 2 3 2" xfId="34416"/>
    <cellStyle name="Note 2 3 2 10" xfId="34417"/>
    <cellStyle name="Note 2 3 2 10 2" xfId="34418"/>
    <cellStyle name="Note 2 3 2 10 3" xfId="34419"/>
    <cellStyle name="Note 2 3 2 10 4" xfId="34420"/>
    <cellStyle name="Note 2 3 2 11" xfId="34421"/>
    <cellStyle name="Note 2 3 2 11 2" xfId="34422"/>
    <cellStyle name="Note 2 3 2 11 3" xfId="34423"/>
    <cellStyle name="Note 2 3 2 11 4" xfId="34424"/>
    <cellStyle name="Note 2 3 2 12" xfId="34425"/>
    <cellStyle name="Note 2 3 2 12 2" xfId="34426"/>
    <cellStyle name="Note 2 3 2 12 3" xfId="34427"/>
    <cellStyle name="Note 2 3 2 12 4" xfId="34428"/>
    <cellStyle name="Note 2 3 2 13" xfId="34429"/>
    <cellStyle name="Note 2 3 2 13 2" xfId="34430"/>
    <cellStyle name="Note 2 3 2 13 3" xfId="34431"/>
    <cellStyle name="Note 2 3 2 13 4" xfId="34432"/>
    <cellStyle name="Note 2 3 2 14" xfId="34433"/>
    <cellStyle name="Note 2 3 2 14 2" xfId="34434"/>
    <cellStyle name="Note 2 3 2 14 3" xfId="34435"/>
    <cellStyle name="Note 2 3 2 14 4" xfId="34436"/>
    <cellStyle name="Note 2 3 2 15" xfId="34437"/>
    <cellStyle name="Note 2 3 2 15 2" xfId="34438"/>
    <cellStyle name="Note 2 3 2 15 3" xfId="34439"/>
    <cellStyle name="Note 2 3 2 15 4" xfId="34440"/>
    <cellStyle name="Note 2 3 2 16" xfId="34441"/>
    <cellStyle name="Note 2 3 2 16 2" xfId="34442"/>
    <cellStyle name="Note 2 3 2 16 3" xfId="34443"/>
    <cellStyle name="Note 2 3 2 16 4" xfId="34444"/>
    <cellStyle name="Note 2 3 2 17" xfId="34445"/>
    <cellStyle name="Note 2 3 2 17 2" xfId="34446"/>
    <cellStyle name="Note 2 3 2 17 3" xfId="34447"/>
    <cellStyle name="Note 2 3 2 17 4" xfId="34448"/>
    <cellStyle name="Note 2 3 2 18" xfId="34449"/>
    <cellStyle name="Note 2 3 2 18 2" xfId="34450"/>
    <cellStyle name="Note 2 3 2 18 3" xfId="34451"/>
    <cellStyle name="Note 2 3 2 18 4" xfId="34452"/>
    <cellStyle name="Note 2 3 2 19" xfId="34453"/>
    <cellStyle name="Note 2 3 2 19 2" xfId="34454"/>
    <cellStyle name="Note 2 3 2 19 3" xfId="34455"/>
    <cellStyle name="Note 2 3 2 19 4" xfId="34456"/>
    <cellStyle name="Note 2 3 2 2" xfId="34457"/>
    <cellStyle name="Note 2 3 2 2 10" xfId="34458"/>
    <cellStyle name="Note 2 3 2 2 10 2" xfId="34459"/>
    <cellStyle name="Note 2 3 2 2 10 3" xfId="34460"/>
    <cellStyle name="Note 2 3 2 2 10 4" xfId="34461"/>
    <cellStyle name="Note 2 3 2 2 11" xfId="34462"/>
    <cellStyle name="Note 2 3 2 2 11 2" xfId="34463"/>
    <cellStyle name="Note 2 3 2 2 11 3" xfId="34464"/>
    <cellStyle name="Note 2 3 2 2 11 4" xfId="34465"/>
    <cellStyle name="Note 2 3 2 2 12" xfId="34466"/>
    <cellStyle name="Note 2 3 2 2 12 2" xfId="34467"/>
    <cellStyle name="Note 2 3 2 2 12 3" xfId="34468"/>
    <cellStyle name="Note 2 3 2 2 12 4" xfId="34469"/>
    <cellStyle name="Note 2 3 2 2 13" xfId="34470"/>
    <cellStyle name="Note 2 3 2 2 13 2" xfId="34471"/>
    <cellStyle name="Note 2 3 2 2 13 3" xfId="34472"/>
    <cellStyle name="Note 2 3 2 2 13 4" xfId="34473"/>
    <cellStyle name="Note 2 3 2 2 14" xfId="34474"/>
    <cellStyle name="Note 2 3 2 2 14 2" xfId="34475"/>
    <cellStyle name="Note 2 3 2 2 14 3" xfId="34476"/>
    <cellStyle name="Note 2 3 2 2 14 4" xfId="34477"/>
    <cellStyle name="Note 2 3 2 2 15" xfId="34478"/>
    <cellStyle name="Note 2 3 2 2 15 2" xfId="34479"/>
    <cellStyle name="Note 2 3 2 2 15 3" xfId="34480"/>
    <cellStyle name="Note 2 3 2 2 15 4" xfId="34481"/>
    <cellStyle name="Note 2 3 2 2 16" xfId="34482"/>
    <cellStyle name="Note 2 3 2 2 16 2" xfId="34483"/>
    <cellStyle name="Note 2 3 2 2 16 3" xfId="34484"/>
    <cellStyle name="Note 2 3 2 2 16 4" xfId="34485"/>
    <cellStyle name="Note 2 3 2 2 17" xfId="34486"/>
    <cellStyle name="Note 2 3 2 2 17 2" xfId="34487"/>
    <cellStyle name="Note 2 3 2 2 17 3" xfId="34488"/>
    <cellStyle name="Note 2 3 2 2 17 4" xfId="34489"/>
    <cellStyle name="Note 2 3 2 2 18" xfId="34490"/>
    <cellStyle name="Note 2 3 2 2 18 2" xfId="34491"/>
    <cellStyle name="Note 2 3 2 2 18 3" xfId="34492"/>
    <cellStyle name="Note 2 3 2 2 18 4" xfId="34493"/>
    <cellStyle name="Note 2 3 2 2 19" xfId="34494"/>
    <cellStyle name="Note 2 3 2 2 19 2" xfId="34495"/>
    <cellStyle name="Note 2 3 2 2 19 3" xfId="34496"/>
    <cellStyle name="Note 2 3 2 2 19 4" xfId="34497"/>
    <cellStyle name="Note 2 3 2 2 2" xfId="34498"/>
    <cellStyle name="Note 2 3 2 2 2 2" xfId="34499"/>
    <cellStyle name="Note 2 3 2 2 2 3" xfId="34500"/>
    <cellStyle name="Note 2 3 2 2 2 4" xfId="34501"/>
    <cellStyle name="Note 2 3 2 2 20" xfId="34502"/>
    <cellStyle name="Note 2 3 2 2 20 2" xfId="34503"/>
    <cellStyle name="Note 2 3 2 2 20 3" xfId="34504"/>
    <cellStyle name="Note 2 3 2 2 20 4" xfId="34505"/>
    <cellStyle name="Note 2 3 2 2 21" xfId="34506"/>
    <cellStyle name="Note 2 3 2 2 22" xfId="34507"/>
    <cellStyle name="Note 2 3 2 2 3" xfId="34508"/>
    <cellStyle name="Note 2 3 2 2 3 2" xfId="34509"/>
    <cellStyle name="Note 2 3 2 2 3 3" xfId="34510"/>
    <cellStyle name="Note 2 3 2 2 3 4" xfId="34511"/>
    <cellStyle name="Note 2 3 2 2 4" xfId="34512"/>
    <cellStyle name="Note 2 3 2 2 4 2" xfId="34513"/>
    <cellStyle name="Note 2 3 2 2 4 3" xfId="34514"/>
    <cellStyle name="Note 2 3 2 2 4 4" xfId="34515"/>
    <cellStyle name="Note 2 3 2 2 5" xfId="34516"/>
    <cellStyle name="Note 2 3 2 2 5 2" xfId="34517"/>
    <cellStyle name="Note 2 3 2 2 5 3" xfId="34518"/>
    <cellStyle name="Note 2 3 2 2 5 4" xfId="34519"/>
    <cellStyle name="Note 2 3 2 2 6" xfId="34520"/>
    <cellStyle name="Note 2 3 2 2 6 2" xfId="34521"/>
    <cellStyle name="Note 2 3 2 2 6 3" xfId="34522"/>
    <cellStyle name="Note 2 3 2 2 6 4" xfId="34523"/>
    <cellStyle name="Note 2 3 2 2 7" xfId="34524"/>
    <cellStyle name="Note 2 3 2 2 7 2" xfId="34525"/>
    <cellStyle name="Note 2 3 2 2 7 3" xfId="34526"/>
    <cellStyle name="Note 2 3 2 2 7 4" xfId="34527"/>
    <cellStyle name="Note 2 3 2 2 8" xfId="34528"/>
    <cellStyle name="Note 2 3 2 2 8 2" xfId="34529"/>
    <cellStyle name="Note 2 3 2 2 8 3" xfId="34530"/>
    <cellStyle name="Note 2 3 2 2 8 4" xfId="34531"/>
    <cellStyle name="Note 2 3 2 2 9" xfId="34532"/>
    <cellStyle name="Note 2 3 2 2 9 2" xfId="34533"/>
    <cellStyle name="Note 2 3 2 2 9 3" xfId="34534"/>
    <cellStyle name="Note 2 3 2 2 9 4" xfId="34535"/>
    <cellStyle name="Note 2 3 2 20" xfId="34536"/>
    <cellStyle name="Note 2 3 2 20 2" xfId="34537"/>
    <cellStyle name="Note 2 3 2 20 3" xfId="34538"/>
    <cellStyle name="Note 2 3 2 20 4" xfId="34539"/>
    <cellStyle name="Note 2 3 2 21" xfId="34540"/>
    <cellStyle name="Note 2 3 2 21 2" xfId="34541"/>
    <cellStyle name="Note 2 3 2 21 3" xfId="34542"/>
    <cellStyle name="Note 2 3 2 21 4" xfId="34543"/>
    <cellStyle name="Note 2 3 2 22" xfId="34544"/>
    <cellStyle name="Note 2 3 2 23" xfId="34545"/>
    <cellStyle name="Note 2 3 2 3" xfId="34546"/>
    <cellStyle name="Note 2 3 2 3 2" xfId="34547"/>
    <cellStyle name="Note 2 3 2 3 3" xfId="34548"/>
    <cellStyle name="Note 2 3 2 3 4" xfId="34549"/>
    <cellStyle name="Note 2 3 2 4" xfId="34550"/>
    <cellStyle name="Note 2 3 2 4 2" xfId="34551"/>
    <cellStyle name="Note 2 3 2 4 3" xfId="34552"/>
    <cellStyle name="Note 2 3 2 4 4" xfId="34553"/>
    <cellStyle name="Note 2 3 2 5" xfId="34554"/>
    <cellStyle name="Note 2 3 2 5 2" xfId="34555"/>
    <cellStyle name="Note 2 3 2 5 3" xfId="34556"/>
    <cellStyle name="Note 2 3 2 5 4" xfId="34557"/>
    <cellStyle name="Note 2 3 2 6" xfId="34558"/>
    <cellStyle name="Note 2 3 2 6 2" xfId="34559"/>
    <cellStyle name="Note 2 3 2 6 3" xfId="34560"/>
    <cellStyle name="Note 2 3 2 6 4" xfId="34561"/>
    <cellStyle name="Note 2 3 2 7" xfId="34562"/>
    <cellStyle name="Note 2 3 2 7 2" xfId="34563"/>
    <cellStyle name="Note 2 3 2 7 3" xfId="34564"/>
    <cellStyle name="Note 2 3 2 7 4" xfId="34565"/>
    <cellStyle name="Note 2 3 2 8" xfId="34566"/>
    <cellStyle name="Note 2 3 2 8 2" xfId="34567"/>
    <cellStyle name="Note 2 3 2 8 3" xfId="34568"/>
    <cellStyle name="Note 2 3 2 8 4" xfId="34569"/>
    <cellStyle name="Note 2 3 2 9" xfId="34570"/>
    <cellStyle name="Note 2 3 2 9 2" xfId="34571"/>
    <cellStyle name="Note 2 3 2 9 3" xfId="34572"/>
    <cellStyle name="Note 2 3 2 9 4" xfId="34573"/>
    <cellStyle name="Note 2 3 20" xfId="34574"/>
    <cellStyle name="Note 2 3 20 2" xfId="34575"/>
    <cellStyle name="Note 2 3 20 3" xfId="34576"/>
    <cellStyle name="Note 2 3 20 4" xfId="34577"/>
    <cellStyle name="Note 2 3 21" xfId="34578"/>
    <cellStyle name="Note 2 3 21 2" xfId="34579"/>
    <cellStyle name="Note 2 3 21 3" xfId="34580"/>
    <cellStyle name="Note 2 3 21 4" xfId="34581"/>
    <cellStyle name="Note 2 3 22" xfId="34582"/>
    <cellStyle name="Note 2 3 23" xfId="34583"/>
    <cellStyle name="Note 2 3 24" xfId="34584"/>
    <cellStyle name="Note 2 3 25" xfId="34585"/>
    <cellStyle name="Note 2 3 3" xfId="34586"/>
    <cellStyle name="Note 2 3 3 2" xfId="34587"/>
    <cellStyle name="Note 2 3 3 3" xfId="34588"/>
    <cellStyle name="Note 2 3 3 4" xfId="34589"/>
    <cellStyle name="Note 2 3 4" xfId="34590"/>
    <cellStyle name="Note 2 3 4 2" xfId="34591"/>
    <cellStyle name="Note 2 3 4 3" xfId="34592"/>
    <cellStyle name="Note 2 3 4 4" xfId="34593"/>
    <cellStyle name="Note 2 3 5" xfId="34594"/>
    <cellStyle name="Note 2 3 5 2" xfId="34595"/>
    <cellStyle name="Note 2 3 5 3" xfId="34596"/>
    <cellStyle name="Note 2 3 5 4" xfId="34597"/>
    <cellStyle name="Note 2 3 6" xfId="34598"/>
    <cellStyle name="Note 2 3 6 2" xfId="34599"/>
    <cellStyle name="Note 2 3 6 3" xfId="34600"/>
    <cellStyle name="Note 2 3 6 4" xfId="34601"/>
    <cellStyle name="Note 2 3 7" xfId="34602"/>
    <cellStyle name="Note 2 3 7 2" xfId="34603"/>
    <cellStyle name="Note 2 3 7 3" xfId="34604"/>
    <cellStyle name="Note 2 3 7 4" xfId="34605"/>
    <cellStyle name="Note 2 3 8" xfId="34606"/>
    <cellStyle name="Note 2 3 8 2" xfId="34607"/>
    <cellStyle name="Note 2 3 8 3" xfId="34608"/>
    <cellStyle name="Note 2 3 8 4" xfId="34609"/>
    <cellStyle name="Note 2 3 9" xfId="34610"/>
    <cellStyle name="Note 2 3 9 2" xfId="34611"/>
    <cellStyle name="Note 2 3 9 3" xfId="34612"/>
    <cellStyle name="Note 2 3 9 4" xfId="34613"/>
    <cellStyle name="Note 2 30" xfId="34614"/>
    <cellStyle name="Note 2 30 2" xfId="34615"/>
    <cellStyle name="Note 2 30 3" xfId="34616"/>
    <cellStyle name="Note 2 30 4" xfId="34617"/>
    <cellStyle name="Note 2 31" xfId="34618"/>
    <cellStyle name="Note 2 31 2" xfId="34619"/>
    <cellStyle name="Note 2 31 3" xfId="34620"/>
    <cellStyle name="Note 2 31 4" xfId="34621"/>
    <cellStyle name="Note 2 32" xfId="34622"/>
    <cellStyle name="Note 2 32 2" xfId="34623"/>
    <cellStyle name="Note 2 32 3" xfId="34624"/>
    <cellStyle name="Note 2 32 4" xfId="34625"/>
    <cellStyle name="Note 2 33" xfId="34626"/>
    <cellStyle name="Note 2 33 2" xfId="34627"/>
    <cellStyle name="Note 2 33 3" xfId="34628"/>
    <cellStyle name="Note 2 33 4" xfId="34629"/>
    <cellStyle name="Note 2 34" xfId="34630"/>
    <cellStyle name="Note 2 34 2" xfId="34631"/>
    <cellStyle name="Note 2 34 3" xfId="34632"/>
    <cellStyle name="Note 2 34 4" xfId="34633"/>
    <cellStyle name="Note 2 35" xfId="34634"/>
    <cellStyle name="Note 2 35 2" xfId="34635"/>
    <cellStyle name="Note 2 35 3" xfId="34636"/>
    <cellStyle name="Note 2 35 4" xfId="34637"/>
    <cellStyle name="Note 2 36" xfId="34638"/>
    <cellStyle name="Note 2 36 2" xfId="34639"/>
    <cellStyle name="Note 2 36 3" xfId="34640"/>
    <cellStyle name="Note 2 36 4" xfId="34641"/>
    <cellStyle name="Note 2 37" xfId="34642"/>
    <cellStyle name="Note 2 37 2" xfId="34643"/>
    <cellStyle name="Note 2 37 3" xfId="34644"/>
    <cellStyle name="Note 2 37 4" xfId="34645"/>
    <cellStyle name="Note 2 38" xfId="34646"/>
    <cellStyle name="Note 2 39" xfId="34647"/>
    <cellStyle name="Note 2 4" xfId="34648"/>
    <cellStyle name="Note 2 4 10" xfId="34649"/>
    <cellStyle name="Note 2 4 10 2" xfId="34650"/>
    <cellStyle name="Note 2 4 10 3" xfId="34651"/>
    <cellStyle name="Note 2 4 10 4" xfId="34652"/>
    <cellStyle name="Note 2 4 11" xfId="34653"/>
    <cellStyle name="Note 2 4 11 2" xfId="34654"/>
    <cellStyle name="Note 2 4 11 3" xfId="34655"/>
    <cellStyle name="Note 2 4 11 4" xfId="34656"/>
    <cellStyle name="Note 2 4 12" xfId="34657"/>
    <cellStyle name="Note 2 4 12 2" xfId="34658"/>
    <cellStyle name="Note 2 4 12 3" xfId="34659"/>
    <cellStyle name="Note 2 4 12 4" xfId="34660"/>
    <cellStyle name="Note 2 4 13" xfId="34661"/>
    <cellStyle name="Note 2 4 13 2" xfId="34662"/>
    <cellStyle name="Note 2 4 13 3" xfId="34663"/>
    <cellStyle name="Note 2 4 13 4" xfId="34664"/>
    <cellStyle name="Note 2 4 14" xfId="34665"/>
    <cellStyle name="Note 2 4 14 2" xfId="34666"/>
    <cellStyle name="Note 2 4 14 3" xfId="34667"/>
    <cellStyle name="Note 2 4 14 4" xfId="34668"/>
    <cellStyle name="Note 2 4 15" xfId="34669"/>
    <cellStyle name="Note 2 4 15 2" xfId="34670"/>
    <cellStyle name="Note 2 4 15 3" xfId="34671"/>
    <cellStyle name="Note 2 4 15 4" xfId="34672"/>
    <cellStyle name="Note 2 4 16" xfId="34673"/>
    <cellStyle name="Note 2 4 16 2" xfId="34674"/>
    <cellStyle name="Note 2 4 16 3" xfId="34675"/>
    <cellStyle name="Note 2 4 16 4" xfId="34676"/>
    <cellStyle name="Note 2 4 17" xfId="34677"/>
    <cellStyle name="Note 2 4 17 2" xfId="34678"/>
    <cellStyle name="Note 2 4 17 3" xfId="34679"/>
    <cellStyle name="Note 2 4 17 4" xfId="34680"/>
    <cellStyle name="Note 2 4 18" xfId="34681"/>
    <cellStyle name="Note 2 4 18 2" xfId="34682"/>
    <cellStyle name="Note 2 4 18 3" xfId="34683"/>
    <cellStyle name="Note 2 4 18 4" xfId="34684"/>
    <cellStyle name="Note 2 4 19" xfId="34685"/>
    <cellStyle name="Note 2 4 19 2" xfId="34686"/>
    <cellStyle name="Note 2 4 19 3" xfId="34687"/>
    <cellStyle name="Note 2 4 19 4" xfId="34688"/>
    <cellStyle name="Note 2 4 2" xfId="34689"/>
    <cellStyle name="Note 2 4 2 10" xfId="34690"/>
    <cellStyle name="Note 2 4 2 10 2" xfId="34691"/>
    <cellStyle name="Note 2 4 2 10 3" xfId="34692"/>
    <cellStyle name="Note 2 4 2 10 4" xfId="34693"/>
    <cellStyle name="Note 2 4 2 11" xfId="34694"/>
    <cellStyle name="Note 2 4 2 11 2" xfId="34695"/>
    <cellStyle name="Note 2 4 2 11 3" xfId="34696"/>
    <cellStyle name="Note 2 4 2 11 4" xfId="34697"/>
    <cellStyle name="Note 2 4 2 12" xfId="34698"/>
    <cellStyle name="Note 2 4 2 12 2" xfId="34699"/>
    <cellStyle name="Note 2 4 2 12 3" xfId="34700"/>
    <cellStyle name="Note 2 4 2 12 4" xfId="34701"/>
    <cellStyle name="Note 2 4 2 13" xfId="34702"/>
    <cellStyle name="Note 2 4 2 13 2" xfId="34703"/>
    <cellStyle name="Note 2 4 2 13 3" xfId="34704"/>
    <cellStyle name="Note 2 4 2 13 4" xfId="34705"/>
    <cellStyle name="Note 2 4 2 14" xfId="34706"/>
    <cellStyle name="Note 2 4 2 14 2" xfId="34707"/>
    <cellStyle name="Note 2 4 2 14 3" xfId="34708"/>
    <cellStyle name="Note 2 4 2 14 4" xfId="34709"/>
    <cellStyle name="Note 2 4 2 15" xfId="34710"/>
    <cellStyle name="Note 2 4 2 15 2" xfId="34711"/>
    <cellStyle name="Note 2 4 2 15 3" xfId="34712"/>
    <cellStyle name="Note 2 4 2 15 4" xfId="34713"/>
    <cellStyle name="Note 2 4 2 16" xfId="34714"/>
    <cellStyle name="Note 2 4 2 16 2" xfId="34715"/>
    <cellStyle name="Note 2 4 2 16 3" xfId="34716"/>
    <cellStyle name="Note 2 4 2 16 4" xfId="34717"/>
    <cellStyle name="Note 2 4 2 17" xfId="34718"/>
    <cellStyle name="Note 2 4 2 17 2" xfId="34719"/>
    <cellStyle name="Note 2 4 2 17 3" xfId="34720"/>
    <cellStyle name="Note 2 4 2 17 4" xfId="34721"/>
    <cellStyle name="Note 2 4 2 18" xfId="34722"/>
    <cellStyle name="Note 2 4 2 18 2" xfId="34723"/>
    <cellStyle name="Note 2 4 2 18 3" xfId="34724"/>
    <cellStyle name="Note 2 4 2 18 4" xfId="34725"/>
    <cellStyle name="Note 2 4 2 19" xfId="34726"/>
    <cellStyle name="Note 2 4 2 19 2" xfId="34727"/>
    <cellStyle name="Note 2 4 2 19 3" xfId="34728"/>
    <cellStyle name="Note 2 4 2 19 4" xfId="34729"/>
    <cellStyle name="Note 2 4 2 2" xfId="34730"/>
    <cellStyle name="Note 2 4 2 2 2" xfId="34731"/>
    <cellStyle name="Note 2 4 2 2 3" xfId="34732"/>
    <cellStyle name="Note 2 4 2 2 4" xfId="34733"/>
    <cellStyle name="Note 2 4 2 20" xfId="34734"/>
    <cellStyle name="Note 2 4 2 20 2" xfId="34735"/>
    <cellStyle name="Note 2 4 2 20 3" xfId="34736"/>
    <cellStyle name="Note 2 4 2 20 4" xfId="34737"/>
    <cellStyle name="Note 2 4 2 21" xfId="34738"/>
    <cellStyle name="Note 2 4 2 22" xfId="34739"/>
    <cellStyle name="Note 2 4 2 3" xfId="34740"/>
    <cellStyle name="Note 2 4 2 3 2" xfId="34741"/>
    <cellStyle name="Note 2 4 2 3 3" xfId="34742"/>
    <cellStyle name="Note 2 4 2 3 4" xfId="34743"/>
    <cellStyle name="Note 2 4 2 4" xfId="34744"/>
    <cellStyle name="Note 2 4 2 4 2" xfId="34745"/>
    <cellStyle name="Note 2 4 2 4 3" xfId="34746"/>
    <cellStyle name="Note 2 4 2 4 4" xfId="34747"/>
    <cellStyle name="Note 2 4 2 5" xfId="34748"/>
    <cellStyle name="Note 2 4 2 5 2" xfId="34749"/>
    <cellStyle name="Note 2 4 2 5 3" xfId="34750"/>
    <cellStyle name="Note 2 4 2 5 4" xfId="34751"/>
    <cellStyle name="Note 2 4 2 6" xfId="34752"/>
    <cellStyle name="Note 2 4 2 6 2" xfId="34753"/>
    <cellStyle name="Note 2 4 2 6 3" xfId="34754"/>
    <cellStyle name="Note 2 4 2 6 4" xfId="34755"/>
    <cellStyle name="Note 2 4 2 7" xfId="34756"/>
    <cellStyle name="Note 2 4 2 7 2" xfId="34757"/>
    <cellStyle name="Note 2 4 2 7 3" xfId="34758"/>
    <cellStyle name="Note 2 4 2 7 4" xfId="34759"/>
    <cellStyle name="Note 2 4 2 8" xfId="34760"/>
    <cellStyle name="Note 2 4 2 8 2" xfId="34761"/>
    <cellStyle name="Note 2 4 2 8 3" xfId="34762"/>
    <cellStyle name="Note 2 4 2 8 4" xfId="34763"/>
    <cellStyle name="Note 2 4 2 9" xfId="34764"/>
    <cellStyle name="Note 2 4 2 9 2" xfId="34765"/>
    <cellStyle name="Note 2 4 2 9 3" xfId="34766"/>
    <cellStyle name="Note 2 4 2 9 4" xfId="34767"/>
    <cellStyle name="Note 2 4 20" xfId="34768"/>
    <cellStyle name="Note 2 4 20 2" xfId="34769"/>
    <cellStyle name="Note 2 4 20 3" xfId="34770"/>
    <cellStyle name="Note 2 4 20 4" xfId="34771"/>
    <cellStyle name="Note 2 4 21" xfId="34772"/>
    <cellStyle name="Note 2 4 21 2" xfId="34773"/>
    <cellStyle name="Note 2 4 21 3" xfId="34774"/>
    <cellStyle name="Note 2 4 21 4" xfId="34775"/>
    <cellStyle name="Note 2 4 22" xfId="34776"/>
    <cellStyle name="Note 2 4 23" xfId="34777"/>
    <cellStyle name="Note 2 4 24" xfId="34778"/>
    <cellStyle name="Note 2 4 3" xfId="34779"/>
    <cellStyle name="Note 2 4 3 2" xfId="34780"/>
    <cellStyle name="Note 2 4 3 3" xfId="34781"/>
    <cellStyle name="Note 2 4 3 4" xfId="34782"/>
    <cellStyle name="Note 2 4 4" xfId="34783"/>
    <cellStyle name="Note 2 4 4 2" xfId="34784"/>
    <cellStyle name="Note 2 4 4 3" xfId="34785"/>
    <cellStyle name="Note 2 4 4 4" xfId="34786"/>
    <cellStyle name="Note 2 4 5" xfId="34787"/>
    <cellStyle name="Note 2 4 5 2" xfId="34788"/>
    <cellStyle name="Note 2 4 5 3" xfId="34789"/>
    <cellStyle name="Note 2 4 5 4" xfId="34790"/>
    <cellStyle name="Note 2 4 6" xfId="34791"/>
    <cellStyle name="Note 2 4 6 2" xfId="34792"/>
    <cellStyle name="Note 2 4 6 3" xfId="34793"/>
    <cellStyle name="Note 2 4 6 4" xfId="34794"/>
    <cellStyle name="Note 2 4 7" xfId="34795"/>
    <cellStyle name="Note 2 4 7 2" xfId="34796"/>
    <cellStyle name="Note 2 4 7 3" xfId="34797"/>
    <cellStyle name="Note 2 4 7 4" xfId="34798"/>
    <cellStyle name="Note 2 4 8" xfId="34799"/>
    <cellStyle name="Note 2 4 8 2" xfId="34800"/>
    <cellStyle name="Note 2 4 8 3" xfId="34801"/>
    <cellStyle name="Note 2 4 8 4" xfId="34802"/>
    <cellStyle name="Note 2 4 9" xfId="34803"/>
    <cellStyle name="Note 2 4 9 2" xfId="34804"/>
    <cellStyle name="Note 2 4 9 3" xfId="34805"/>
    <cellStyle name="Note 2 4 9 4" xfId="34806"/>
    <cellStyle name="Note 2 40" xfId="34807"/>
    <cellStyle name="Note 2 41" xfId="34808"/>
    <cellStyle name="Note 2 42" xfId="34809"/>
    <cellStyle name="Note 2 43" xfId="55600"/>
    <cellStyle name="Note 2 5" xfId="34810"/>
    <cellStyle name="Note 2 5 10" xfId="34811"/>
    <cellStyle name="Note 2 5 10 2" xfId="34812"/>
    <cellStyle name="Note 2 5 10 3" xfId="34813"/>
    <cellStyle name="Note 2 5 10 4" xfId="34814"/>
    <cellStyle name="Note 2 5 11" xfId="34815"/>
    <cellStyle name="Note 2 5 11 2" xfId="34816"/>
    <cellStyle name="Note 2 5 11 3" xfId="34817"/>
    <cellStyle name="Note 2 5 11 4" xfId="34818"/>
    <cellStyle name="Note 2 5 12" xfId="34819"/>
    <cellStyle name="Note 2 5 12 2" xfId="34820"/>
    <cellStyle name="Note 2 5 12 3" xfId="34821"/>
    <cellStyle name="Note 2 5 12 4" xfId="34822"/>
    <cellStyle name="Note 2 5 13" xfId="34823"/>
    <cellStyle name="Note 2 5 13 2" xfId="34824"/>
    <cellStyle name="Note 2 5 13 3" xfId="34825"/>
    <cellStyle name="Note 2 5 13 4" xfId="34826"/>
    <cellStyle name="Note 2 5 14" xfId="34827"/>
    <cellStyle name="Note 2 5 14 2" xfId="34828"/>
    <cellStyle name="Note 2 5 14 3" xfId="34829"/>
    <cellStyle name="Note 2 5 14 4" xfId="34830"/>
    <cellStyle name="Note 2 5 15" xfId="34831"/>
    <cellStyle name="Note 2 5 15 2" xfId="34832"/>
    <cellStyle name="Note 2 5 15 3" xfId="34833"/>
    <cellStyle name="Note 2 5 15 4" xfId="34834"/>
    <cellStyle name="Note 2 5 16" xfId="34835"/>
    <cellStyle name="Note 2 5 16 2" xfId="34836"/>
    <cellStyle name="Note 2 5 16 3" xfId="34837"/>
    <cellStyle name="Note 2 5 16 4" xfId="34838"/>
    <cellStyle name="Note 2 5 17" xfId="34839"/>
    <cellStyle name="Note 2 5 17 2" xfId="34840"/>
    <cellStyle name="Note 2 5 17 3" xfId="34841"/>
    <cellStyle name="Note 2 5 17 4" xfId="34842"/>
    <cellStyle name="Note 2 5 18" xfId="34843"/>
    <cellStyle name="Note 2 5 18 2" xfId="34844"/>
    <cellStyle name="Note 2 5 18 3" xfId="34845"/>
    <cellStyle name="Note 2 5 18 4" xfId="34846"/>
    <cellStyle name="Note 2 5 19" xfId="34847"/>
    <cellStyle name="Note 2 5 19 2" xfId="34848"/>
    <cellStyle name="Note 2 5 19 3" xfId="34849"/>
    <cellStyle name="Note 2 5 19 4" xfId="34850"/>
    <cellStyle name="Note 2 5 2" xfId="34851"/>
    <cellStyle name="Note 2 5 2 10" xfId="34852"/>
    <cellStyle name="Note 2 5 2 10 2" xfId="34853"/>
    <cellStyle name="Note 2 5 2 10 3" xfId="34854"/>
    <cellStyle name="Note 2 5 2 10 4" xfId="34855"/>
    <cellStyle name="Note 2 5 2 11" xfId="34856"/>
    <cellStyle name="Note 2 5 2 11 2" xfId="34857"/>
    <cellStyle name="Note 2 5 2 11 3" xfId="34858"/>
    <cellStyle name="Note 2 5 2 11 4" xfId="34859"/>
    <cellStyle name="Note 2 5 2 12" xfId="34860"/>
    <cellStyle name="Note 2 5 2 12 2" xfId="34861"/>
    <cellStyle name="Note 2 5 2 12 3" xfId="34862"/>
    <cellStyle name="Note 2 5 2 12 4" xfId="34863"/>
    <cellStyle name="Note 2 5 2 13" xfId="34864"/>
    <cellStyle name="Note 2 5 2 13 2" xfId="34865"/>
    <cellStyle name="Note 2 5 2 13 3" xfId="34866"/>
    <cellStyle name="Note 2 5 2 13 4" xfId="34867"/>
    <cellStyle name="Note 2 5 2 14" xfId="34868"/>
    <cellStyle name="Note 2 5 2 14 2" xfId="34869"/>
    <cellStyle name="Note 2 5 2 14 3" xfId="34870"/>
    <cellStyle name="Note 2 5 2 14 4" xfId="34871"/>
    <cellStyle name="Note 2 5 2 15" xfId="34872"/>
    <cellStyle name="Note 2 5 2 15 2" xfId="34873"/>
    <cellStyle name="Note 2 5 2 15 3" xfId="34874"/>
    <cellStyle name="Note 2 5 2 15 4" xfId="34875"/>
    <cellStyle name="Note 2 5 2 16" xfId="34876"/>
    <cellStyle name="Note 2 5 2 16 2" xfId="34877"/>
    <cellStyle name="Note 2 5 2 16 3" xfId="34878"/>
    <cellStyle name="Note 2 5 2 16 4" xfId="34879"/>
    <cellStyle name="Note 2 5 2 17" xfId="34880"/>
    <cellStyle name="Note 2 5 2 17 2" xfId="34881"/>
    <cellStyle name="Note 2 5 2 17 3" xfId="34882"/>
    <cellStyle name="Note 2 5 2 17 4" xfId="34883"/>
    <cellStyle name="Note 2 5 2 18" xfId="34884"/>
    <cellStyle name="Note 2 5 2 18 2" xfId="34885"/>
    <cellStyle name="Note 2 5 2 18 3" xfId="34886"/>
    <cellStyle name="Note 2 5 2 18 4" xfId="34887"/>
    <cellStyle name="Note 2 5 2 19" xfId="34888"/>
    <cellStyle name="Note 2 5 2 19 2" xfId="34889"/>
    <cellStyle name="Note 2 5 2 19 3" xfId="34890"/>
    <cellStyle name="Note 2 5 2 19 4" xfId="34891"/>
    <cellStyle name="Note 2 5 2 2" xfId="34892"/>
    <cellStyle name="Note 2 5 2 2 2" xfId="34893"/>
    <cellStyle name="Note 2 5 2 2 3" xfId="34894"/>
    <cellStyle name="Note 2 5 2 2 4" xfId="34895"/>
    <cellStyle name="Note 2 5 2 20" xfId="34896"/>
    <cellStyle name="Note 2 5 2 20 2" xfId="34897"/>
    <cellStyle name="Note 2 5 2 20 3" xfId="34898"/>
    <cellStyle name="Note 2 5 2 20 4" xfId="34899"/>
    <cellStyle name="Note 2 5 2 21" xfId="34900"/>
    <cellStyle name="Note 2 5 2 22" xfId="34901"/>
    <cellStyle name="Note 2 5 2 3" xfId="34902"/>
    <cellStyle name="Note 2 5 2 3 2" xfId="34903"/>
    <cellStyle name="Note 2 5 2 3 3" xfId="34904"/>
    <cellStyle name="Note 2 5 2 3 4" xfId="34905"/>
    <cellStyle name="Note 2 5 2 4" xfId="34906"/>
    <cellStyle name="Note 2 5 2 4 2" xfId="34907"/>
    <cellStyle name="Note 2 5 2 4 3" xfId="34908"/>
    <cellStyle name="Note 2 5 2 4 4" xfId="34909"/>
    <cellStyle name="Note 2 5 2 5" xfId="34910"/>
    <cellStyle name="Note 2 5 2 5 2" xfId="34911"/>
    <cellStyle name="Note 2 5 2 5 3" xfId="34912"/>
    <cellStyle name="Note 2 5 2 5 4" xfId="34913"/>
    <cellStyle name="Note 2 5 2 6" xfId="34914"/>
    <cellStyle name="Note 2 5 2 6 2" xfId="34915"/>
    <cellStyle name="Note 2 5 2 6 3" xfId="34916"/>
    <cellStyle name="Note 2 5 2 6 4" xfId="34917"/>
    <cellStyle name="Note 2 5 2 7" xfId="34918"/>
    <cellStyle name="Note 2 5 2 7 2" xfId="34919"/>
    <cellStyle name="Note 2 5 2 7 3" xfId="34920"/>
    <cellStyle name="Note 2 5 2 7 4" xfId="34921"/>
    <cellStyle name="Note 2 5 2 8" xfId="34922"/>
    <cellStyle name="Note 2 5 2 8 2" xfId="34923"/>
    <cellStyle name="Note 2 5 2 8 3" xfId="34924"/>
    <cellStyle name="Note 2 5 2 8 4" xfId="34925"/>
    <cellStyle name="Note 2 5 2 9" xfId="34926"/>
    <cellStyle name="Note 2 5 2 9 2" xfId="34927"/>
    <cellStyle name="Note 2 5 2 9 3" xfId="34928"/>
    <cellStyle name="Note 2 5 2 9 4" xfId="34929"/>
    <cellStyle name="Note 2 5 20" xfId="34930"/>
    <cellStyle name="Note 2 5 20 2" xfId="34931"/>
    <cellStyle name="Note 2 5 20 3" xfId="34932"/>
    <cellStyle name="Note 2 5 20 4" xfId="34933"/>
    <cellStyle name="Note 2 5 21" xfId="34934"/>
    <cellStyle name="Note 2 5 21 2" xfId="34935"/>
    <cellStyle name="Note 2 5 21 3" xfId="34936"/>
    <cellStyle name="Note 2 5 21 4" xfId="34937"/>
    <cellStyle name="Note 2 5 22" xfId="34938"/>
    <cellStyle name="Note 2 5 23" xfId="34939"/>
    <cellStyle name="Note 2 5 24" xfId="34940"/>
    <cellStyle name="Note 2 5 3" xfId="34941"/>
    <cellStyle name="Note 2 5 3 2" xfId="34942"/>
    <cellStyle name="Note 2 5 3 3" xfId="34943"/>
    <cellStyle name="Note 2 5 3 4" xfId="34944"/>
    <cellStyle name="Note 2 5 4" xfId="34945"/>
    <cellStyle name="Note 2 5 4 2" xfId="34946"/>
    <cellStyle name="Note 2 5 4 3" xfId="34947"/>
    <cellStyle name="Note 2 5 4 4" xfId="34948"/>
    <cellStyle name="Note 2 5 5" xfId="34949"/>
    <cellStyle name="Note 2 5 5 2" xfId="34950"/>
    <cellStyle name="Note 2 5 5 3" xfId="34951"/>
    <cellStyle name="Note 2 5 5 4" xfId="34952"/>
    <cellStyle name="Note 2 5 6" xfId="34953"/>
    <cellStyle name="Note 2 5 6 2" xfId="34954"/>
    <cellStyle name="Note 2 5 6 3" xfId="34955"/>
    <cellStyle name="Note 2 5 6 4" xfId="34956"/>
    <cellStyle name="Note 2 5 7" xfId="34957"/>
    <cellStyle name="Note 2 5 7 2" xfId="34958"/>
    <cellStyle name="Note 2 5 7 3" xfId="34959"/>
    <cellStyle name="Note 2 5 7 4" xfId="34960"/>
    <cellStyle name="Note 2 5 8" xfId="34961"/>
    <cellStyle name="Note 2 5 8 2" xfId="34962"/>
    <cellStyle name="Note 2 5 8 3" xfId="34963"/>
    <cellStyle name="Note 2 5 8 4" xfId="34964"/>
    <cellStyle name="Note 2 5 9" xfId="34965"/>
    <cellStyle name="Note 2 5 9 2" xfId="34966"/>
    <cellStyle name="Note 2 5 9 3" xfId="34967"/>
    <cellStyle name="Note 2 5 9 4" xfId="34968"/>
    <cellStyle name="Note 2 6" xfId="34969"/>
    <cellStyle name="Note 2 6 10" xfId="34970"/>
    <cellStyle name="Note 2 6 10 2" xfId="34971"/>
    <cellStyle name="Note 2 6 10 3" xfId="34972"/>
    <cellStyle name="Note 2 6 10 4" xfId="34973"/>
    <cellStyle name="Note 2 6 11" xfId="34974"/>
    <cellStyle name="Note 2 6 11 2" xfId="34975"/>
    <cellStyle name="Note 2 6 11 3" xfId="34976"/>
    <cellStyle name="Note 2 6 11 4" xfId="34977"/>
    <cellStyle name="Note 2 6 12" xfId="34978"/>
    <cellStyle name="Note 2 6 12 2" xfId="34979"/>
    <cellStyle name="Note 2 6 12 3" xfId="34980"/>
    <cellStyle name="Note 2 6 12 4" xfId="34981"/>
    <cellStyle name="Note 2 6 13" xfId="34982"/>
    <cellStyle name="Note 2 6 13 2" xfId="34983"/>
    <cellStyle name="Note 2 6 13 3" xfId="34984"/>
    <cellStyle name="Note 2 6 13 4" xfId="34985"/>
    <cellStyle name="Note 2 6 14" xfId="34986"/>
    <cellStyle name="Note 2 6 14 2" xfId="34987"/>
    <cellStyle name="Note 2 6 14 3" xfId="34988"/>
    <cellStyle name="Note 2 6 14 4" xfId="34989"/>
    <cellStyle name="Note 2 6 15" xfId="34990"/>
    <cellStyle name="Note 2 6 15 2" xfId="34991"/>
    <cellStyle name="Note 2 6 15 3" xfId="34992"/>
    <cellStyle name="Note 2 6 15 4" xfId="34993"/>
    <cellStyle name="Note 2 6 16" xfId="34994"/>
    <cellStyle name="Note 2 6 16 2" xfId="34995"/>
    <cellStyle name="Note 2 6 16 3" xfId="34996"/>
    <cellStyle name="Note 2 6 16 4" xfId="34997"/>
    <cellStyle name="Note 2 6 17" xfId="34998"/>
    <cellStyle name="Note 2 6 17 2" xfId="34999"/>
    <cellStyle name="Note 2 6 17 3" xfId="35000"/>
    <cellStyle name="Note 2 6 17 4" xfId="35001"/>
    <cellStyle name="Note 2 6 18" xfId="35002"/>
    <cellStyle name="Note 2 6 18 2" xfId="35003"/>
    <cellStyle name="Note 2 6 18 3" xfId="35004"/>
    <cellStyle name="Note 2 6 18 4" xfId="35005"/>
    <cellStyle name="Note 2 6 19" xfId="35006"/>
    <cellStyle name="Note 2 6 19 2" xfId="35007"/>
    <cellStyle name="Note 2 6 19 3" xfId="35008"/>
    <cellStyle name="Note 2 6 19 4" xfId="35009"/>
    <cellStyle name="Note 2 6 2" xfId="35010"/>
    <cellStyle name="Note 2 6 2 10" xfId="35011"/>
    <cellStyle name="Note 2 6 2 10 2" xfId="35012"/>
    <cellStyle name="Note 2 6 2 10 3" xfId="35013"/>
    <cellStyle name="Note 2 6 2 10 4" xfId="35014"/>
    <cellStyle name="Note 2 6 2 11" xfId="35015"/>
    <cellStyle name="Note 2 6 2 11 2" xfId="35016"/>
    <cellStyle name="Note 2 6 2 11 3" xfId="35017"/>
    <cellStyle name="Note 2 6 2 11 4" xfId="35018"/>
    <cellStyle name="Note 2 6 2 12" xfId="35019"/>
    <cellStyle name="Note 2 6 2 12 2" xfId="35020"/>
    <cellStyle name="Note 2 6 2 12 3" xfId="35021"/>
    <cellStyle name="Note 2 6 2 12 4" xfId="35022"/>
    <cellStyle name="Note 2 6 2 13" xfId="35023"/>
    <cellStyle name="Note 2 6 2 13 2" xfId="35024"/>
    <cellStyle name="Note 2 6 2 13 3" xfId="35025"/>
    <cellStyle name="Note 2 6 2 13 4" xfId="35026"/>
    <cellStyle name="Note 2 6 2 14" xfId="35027"/>
    <cellStyle name="Note 2 6 2 14 2" xfId="35028"/>
    <cellStyle name="Note 2 6 2 14 3" xfId="35029"/>
    <cellStyle name="Note 2 6 2 14 4" xfId="35030"/>
    <cellStyle name="Note 2 6 2 15" xfId="35031"/>
    <cellStyle name="Note 2 6 2 15 2" xfId="35032"/>
    <cellStyle name="Note 2 6 2 15 3" xfId="35033"/>
    <cellStyle name="Note 2 6 2 15 4" xfId="35034"/>
    <cellStyle name="Note 2 6 2 16" xfId="35035"/>
    <cellStyle name="Note 2 6 2 16 2" xfId="35036"/>
    <cellStyle name="Note 2 6 2 16 3" xfId="35037"/>
    <cellStyle name="Note 2 6 2 16 4" xfId="35038"/>
    <cellStyle name="Note 2 6 2 17" xfId="35039"/>
    <cellStyle name="Note 2 6 2 17 2" xfId="35040"/>
    <cellStyle name="Note 2 6 2 17 3" xfId="35041"/>
    <cellStyle name="Note 2 6 2 17 4" xfId="35042"/>
    <cellStyle name="Note 2 6 2 18" xfId="35043"/>
    <cellStyle name="Note 2 6 2 18 2" xfId="35044"/>
    <cellStyle name="Note 2 6 2 18 3" xfId="35045"/>
    <cellStyle name="Note 2 6 2 18 4" xfId="35046"/>
    <cellStyle name="Note 2 6 2 19" xfId="35047"/>
    <cellStyle name="Note 2 6 2 19 2" xfId="35048"/>
    <cellStyle name="Note 2 6 2 19 3" xfId="35049"/>
    <cellStyle name="Note 2 6 2 19 4" xfId="35050"/>
    <cellStyle name="Note 2 6 2 2" xfId="35051"/>
    <cellStyle name="Note 2 6 2 2 2" xfId="35052"/>
    <cellStyle name="Note 2 6 2 2 3" xfId="35053"/>
    <cellStyle name="Note 2 6 2 2 4" xfId="35054"/>
    <cellStyle name="Note 2 6 2 20" xfId="35055"/>
    <cellStyle name="Note 2 6 2 20 2" xfId="35056"/>
    <cellStyle name="Note 2 6 2 20 3" xfId="35057"/>
    <cellStyle name="Note 2 6 2 20 4" xfId="35058"/>
    <cellStyle name="Note 2 6 2 21" xfId="35059"/>
    <cellStyle name="Note 2 6 2 22" xfId="35060"/>
    <cellStyle name="Note 2 6 2 3" xfId="35061"/>
    <cellStyle name="Note 2 6 2 3 2" xfId="35062"/>
    <cellStyle name="Note 2 6 2 3 3" xfId="35063"/>
    <cellStyle name="Note 2 6 2 3 4" xfId="35064"/>
    <cellStyle name="Note 2 6 2 4" xfId="35065"/>
    <cellStyle name="Note 2 6 2 4 2" xfId="35066"/>
    <cellStyle name="Note 2 6 2 4 3" xfId="35067"/>
    <cellStyle name="Note 2 6 2 4 4" xfId="35068"/>
    <cellStyle name="Note 2 6 2 5" xfId="35069"/>
    <cellStyle name="Note 2 6 2 5 2" xfId="35070"/>
    <cellStyle name="Note 2 6 2 5 3" xfId="35071"/>
    <cellStyle name="Note 2 6 2 5 4" xfId="35072"/>
    <cellStyle name="Note 2 6 2 6" xfId="35073"/>
    <cellStyle name="Note 2 6 2 6 2" xfId="35074"/>
    <cellStyle name="Note 2 6 2 6 3" xfId="35075"/>
    <cellStyle name="Note 2 6 2 6 4" xfId="35076"/>
    <cellStyle name="Note 2 6 2 7" xfId="35077"/>
    <cellStyle name="Note 2 6 2 7 2" xfId="35078"/>
    <cellStyle name="Note 2 6 2 7 3" xfId="35079"/>
    <cellStyle name="Note 2 6 2 7 4" xfId="35080"/>
    <cellStyle name="Note 2 6 2 8" xfId="35081"/>
    <cellStyle name="Note 2 6 2 8 2" xfId="35082"/>
    <cellStyle name="Note 2 6 2 8 3" xfId="35083"/>
    <cellStyle name="Note 2 6 2 8 4" xfId="35084"/>
    <cellStyle name="Note 2 6 2 9" xfId="35085"/>
    <cellStyle name="Note 2 6 2 9 2" xfId="35086"/>
    <cellStyle name="Note 2 6 2 9 3" xfId="35087"/>
    <cellStyle name="Note 2 6 2 9 4" xfId="35088"/>
    <cellStyle name="Note 2 6 20" xfId="35089"/>
    <cellStyle name="Note 2 6 20 2" xfId="35090"/>
    <cellStyle name="Note 2 6 20 3" xfId="35091"/>
    <cellStyle name="Note 2 6 20 4" xfId="35092"/>
    <cellStyle name="Note 2 6 21" xfId="35093"/>
    <cellStyle name="Note 2 6 21 2" xfId="35094"/>
    <cellStyle name="Note 2 6 21 3" xfId="35095"/>
    <cellStyle name="Note 2 6 21 4" xfId="35096"/>
    <cellStyle name="Note 2 6 22" xfId="35097"/>
    <cellStyle name="Note 2 6 23" xfId="35098"/>
    <cellStyle name="Note 2 6 24" xfId="35099"/>
    <cellStyle name="Note 2 6 3" xfId="35100"/>
    <cellStyle name="Note 2 6 3 2" xfId="35101"/>
    <cellStyle name="Note 2 6 3 3" xfId="35102"/>
    <cellStyle name="Note 2 6 3 4" xfId="35103"/>
    <cellStyle name="Note 2 6 4" xfId="35104"/>
    <cellStyle name="Note 2 6 4 2" xfId="35105"/>
    <cellStyle name="Note 2 6 4 3" xfId="35106"/>
    <cellStyle name="Note 2 6 4 4" xfId="35107"/>
    <cellStyle name="Note 2 6 5" xfId="35108"/>
    <cellStyle name="Note 2 6 5 2" xfId="35109"/>
    <cellStyle name="Note 2 6 5 3" xfId="35110"/>
    <cellStyle name="Note 2 6 5 4" xfId="35111"/>
    <cellStyle name="Note 2 6 6" xfId="35112"/>
    <cellStyle name="Note 2 6 6 2" xfId="35113"/>
    <cellStyle name="Note 2 6 6 3" xfId="35114"/>
    <cellStyle name="Note 2 6 6 4" xfId="35115"/>
    <cellStyle name="Note 2 6 7" xfId="35116"/>
    <cellStyle name="Note 2 6 7 2" xfId="35117"/>
    <cellStyle name="Note 2 6 7 3" xfId="35118"/>
    <cellStyle name="Note 2 6 7 4" xfId="35119"/>
    <cellStyle name="Note 2 6 8" xfId="35120"/>
    <cellStyle name="Note 2 6 8 2" xfId="35121"/>
    <cellStyle name="Note 2 6 8 3" xfId="35122"/>
    <cellStyle name="Note 2 6 8 4" xfId="35123"/>
    <cellStyle name="Note 2 6 9" xfId="35124"/>
    <cellStyle name="Note 2 6 9 2" xfId="35125"/>
    <cellStyle name="Note 2 6 9 3" xfId="35126"/>
    <cellStyle name="Note 2 6 9 4" xfId="35127"/>
    <cellStyle name="Note 2 7" xfId="35128"/>
    <cellStyle name="Note 2 7 10" xfId="35129"/>
    <cellStyle name="Note 2 7 10 2" xfId="35130"/>
    <cellStyle name="Note 2 7 10 3" xfId="35131"/>
    <cellStyle name="Note 2 7 10 4" xfId="35132"/>
    <cellStyle name="Note 2 7 11" xfId="35133"/>
    <cellStyle name="Note 2 7 11 2" xfId="35134"/>
    <cellStyle name="Note 2 7 11 3" xfId="35135"/>
    <cellStyle name="Note 2 7 11 4" xfId="35136"/>
    <cellStyle name="Note 2 7 12" xfId="35137"/>
    <cellStyle name="Note 2 7 12 2" xfId="35138"/>
    <cellStyle name="Note 2 7 12 3" xfId="35139"/>
    <cellStyle name="Note 2 7 12 4" xfId="35140"/>
    <cellStyle name="Note 2 7 13" xfId="35141"/>
    <cellStyle name="Note 2 7 13 2" xfId="35142"/>
    <cellStyle name="Note 2 7 13 3" xfId="35143"/>
    <cellStyle name="Note 2 7 13 4" xfId="35144"/>
    <cellStyle name="Note 2 7 14" xfId="35145"/>
    <cellStyle name="Note 2 7 14 2" xfId="35146"/>
    <cellStyle name="Note 2 7 14 3" xfId="35147"/>
    <cellStyle name="Note 2 7 14 4" xfId="35148"/>
    <cellStyle name="Note 2 7 15" xfId="35149"/>
    <cellStyle name="Note 2 7 15 2" xfId="35150"/>
    <cellStyle name="Note 2 7 15 3" xfId="35151"/>
    <cellStyle name="Note 2 7 15 4" xfId="35152"/>
    <cellStyle name="Note 2 7 16" xfId="35153"/>
    <cellStyle name="Note 2 7 16 2" xfId="35154"/>
    <cellStyle name="Note 2 7 16 3" xfId="35155"/>
    <cellStyle name="Note 2 7 16 4" xfId="35156"/>
    <cellStyle name="Note 2 7 17" xfId="35157"/>
    <cellStyle name="Note 2 7 17 2" xfId="35158"/>
    <cellStyle name="Note 2 7 17 3" xfId="35159"/>
    <cellStyle name="Note 2 7 17 4" xfId="35160"/>
    <cellStyle name="Note 2 7 18" xfId="35161"/>
    <cellStyle name="Note 2 7 18 2" xfId="35162"/>
    <cellStyle name="Note 2 7 18 3" xfId="35163"/>
    <cellStyle name="Note 2 7 18 4" xfId="35164"/>
    <cellStyle name="Note 2 7 19" xfId="35165"/>
    <cellStyle name="Note 2 7 19 2" xfId="35166"/>
    <cellStyle name="Note 2 7 19 3" xfId="35167"/>
    <cellStyle name="Note 2 7 19 4" xfId="35168"/>
    <cellStyle name="Note 2 7 2" xfId="35169"/>
    <cellStyle name="Note 2 7 2 10" xfId="35170"/>
    <cellStyle name="Note 2 7 2 10 2" xfId="35171"/>
    <cellStyle name="Note 2 7 2 10 3" xfId="35172"/>
    <cellStyle name="Note 2 7 2 10 4" xfId="35173"/>
    <cellStyle name="Note 2 7 2 11" xfId="35174"/>
    <cellStyle name="Note 2 7 2 11 2" xfId="35175"/>
    <cellStyle name="Note 2 7 2 11 3" xfId="35176"/>
    <cellStyle name="Note 2 7 2 11 4" xfId="35177"/>
    <cellStyle name="Note 2 7 2 12" xfId="35178"/>
    <cellStyle name="Note 2 7 2 12 2" xfId="35179"/>
    <cellStyle name="Note 2 7 2 12 3" xfId="35180"/>
    <cellStyle name="Note 2 7 2 12 4" xfId="35181"/>
    <cellStyle name="Note 2 7 2 13" xfId="35182"/>
    <cellStyle name="Note 2 7 2 13 2" xfId="35183"/>
    <cellStyle name="Note 2 7 2 13 3" xfId="35184"/>
    <cellStyle name="Note 2 7 2 13 4" xfId="35185"/>
    <cellStyle name="Note 2 7 2 14" xfId="35186"/>
    <cellStyle name="Note 2 7 2 14 2" xfId="35187"/>
    <cellStyle name="Note 2 7 2 14 3" xfId="35188"/>
    <cellStyle name="Note 2 7 2 14 4" xfId="35189"/>
    <cellStyle name="Note 2 7 2 15" xfId="35190"/>
    <cellStyle name="Note 2 7 2 15 2" xfId="35191"/>
    <cellStyle name="Note 2 7 2 15 3" xfId="35192"/>
    <cellStyle name="Note 2 7 2 15 4" xfId="35193"/>
    <cellStyle name="Note 2 7 2 16" xfId="35194"/>
    <cellStyle name="Note 2 7 2 16 2" xfId="35195"/>
    <cellStyle name="Note 2 7 2 16 3" xfId="35196"/>
    <cellStyle name="Note 2 7 2 16 4" xfId="35197"/>
    <cellStyle name="Note 2 7 2 17" xfId="35198"/>
    <cellStyle name="Note 2 7 2 17 2" xfId="35199"/>
    <cellStyle name="Note 2 7 2 17 3" xfId="35200"/>
    <cellStyle name="Note 2 7 2 17 4" xfId="35201"/>
    <cellStyle name="Note 2 7 2 18" xfId="35202"/>
    <cellStyle name="Note 2 7 2 18 2" xfId="35203"/>
    <cellStyle name="Note 2 7 2 18 3" xfId="35204"/>
    <cellStyle name="Note 2 7 2 18 4" xfId="35205"/>
    <cellStyle name="Note 2 7 2 19" xfId="35206"/>
    <cellStyle name="Note 2 7 2 19 2" xfId="35207"/>
    <cellStyle name="Note 2 7 2 19 3" xfId="35208"/>
    <cellStyle name="Note 2 7 2 19 4" xfId="35209"/>
    <cellStyle name="Note 2 7 2 2" xfId="35210"/>
    <cellStyle name="Note 2 7 2 2 2" xfId="35211"/>
    <cellStyle name="Note 2 7 2 2 3" xfId="35212"/>
    <cellStyle name="Note 2 7 2 2 4" xfId="35213"/>
    <cellStyle name="Note 2 7 2 20" xfId="35214"/>
    <cellStyle name="Note 2 7 2 20 2" xfId="35215"/>
    <cellStyle name="Note 2 7 2 20 3" xfId="35216"/>
    <cellStyle name="Note 2 7 2 20 4" xfId="35217"/>
    <cellStyle name="Note 2 7 2 21" xfId="35218"/>
    <cellStyle name="Note 2 7 2 22" xfId="35219"/>
    <cellStyle name="Note 2 7 2 3" xfId="35220"/>
    <cellStyle name="Note 2 7 2 3 2" xfId="35221"/>
    <cellStyle name="Note 2 7 2 3 3" xfId="35222"/>
    <cellStyle name="Note 2 7 2 3 4" xfId="35223"/>
    <cellStyle name="Note 2 7 2 4" xfId="35224"/>
    <cellStyle name="Note 2 7 2 4 2" xfId="35225"/>
    <cellStyle name="Note 2 7 2 4 3" xfId="35226"/>
    <cellStyle name="Note 2 7 2 4 4" xfId="35227"/>
    <cellStyle name="Note 2 7 2 5" xfId="35228"/>
    <cellStyle name="Note 2 7 2 5 2" xfId="35229"/>
    <cellStyle name="Note 2 7 2 5 3" xfId="35230"/>
    <cellStyle name="Note 2 7 2 5 4" xfId="35231"/>
    <cellStyle name="Note 2 7 2 6" xfId="35232"/>
    <cellStyle name="Note 2 7 2 6 2" xfId="35233"/>
    <cellStyle name="Note 2 7 2 6 3" xfId="35234"/>
    <cellStyle name="Note 2 7 2 6 4" xfId="35235"/>
    <cellStyle name="Note 2 7 2 7" xfId="35236"/>
    <cellStyle name="Note 2 7 2 7 2" xfId="35237"/>
    <cellStyle name="Note 2 7 2 7 3" xfId="35238"/>
    <cellStyle name="Note 2 7 2 7 4" xfId="35239"/>
    <cellStyle name="Note 2 7 2 8" xfId="35240"/>
    <cellStyle name="Note 2 7 2 8 2" xfId="35241"/>
    <cellStyle name="Note 2 7 2 8 3" xfId="35242"/>
    <cellStyle name="Note 2 7 2 8 4" xfId="35243"/>
    <cellStyle name="Note 2 7 2 9" xfId="35244"/>
    <cellStyle name="Note 2 7 2 9 2" xfId="35245"/>
    <cellStyle name="Note 2 7 2 9 3" xfId="35246"/>
    <cellStyle name="Note 2 7 2 9 4" xfId="35247"/>
    <cellStyle name="Note 2 7 20" xfId="35248"/>
    <cellStyle name="Note 2 7 20 2" xfId="35249"/>
    <cellStyle name="Note 2 7 20 3" xfId="35250"/>
    <cellStyle name="Note 2 7 20 4" xfId="35251"/>
    <cellStyle name="Note 2 7 21" xfId="35252"/>
    <cellStyle name="Note 2 7 21 2" xfId="35253"/>
    <cellStyle name="Note 2 7 21 3" xfId="35254"/>
    <cellStyle name="Note 2 7 21 4" xfId="35255"/>
    <cellStyle name="Note 2 7 22" xfId="35256"/>
    <cellStyle name="Note 2 7 23" xfId="35257"/>
    <cellStyle name="Note 2 7 24" xfId="35258"/>
    <cellStyle name="Note 2 7 3" xfId="35259"/>
    <cellStyle name="Note 2 7 3 2" xfId="35260"/>
    <cellStyle name="Note 2 7 3 3" xfId="35261"/>
    <cellStyle name="Note 2 7 3 4" xfId="35262"/>
    <cellStyle name="Note 2 7 4" xfId="35263"/>
    <cellStyle name="Note 2 7 4 2" xfId="35264"/>
    <cellStyle name="Note 2 7 4 3" xfId="35265"/>
    <cellStyle name="Note 2 7 4 4" xfId="35266"/>
    <cellStyle name="Note 2 7 5" xfId="35267"/>
    <cellStyle name="Note 2 7 5 2" xfId="35268"/>
    <cellStyle name="Note 2 7 5 3" xfId="35269"/>
    <cellStyle name="Note 2 7 5 4" xfId="35270"/>
    <cellStyle name="Note 2 7 6" xfId="35271"/>
    <cellStyle name="Note 2 7 6 2" xfId="35272"/>
    <cellStyle name="Note 2 7 6 3" xfId="35273"/>
    <cellStyle name="Note 2 7 6 4" xfId="35274"/>
    <cellStyle name="Note 2 7 7" xfId="35275"/>
    <cellStyle name="Note 2 7 7 2" xfId="35276"/>
    <cellStyle name="Note 2 7 7 3" xfId="35277"/>
    <cellStyle name="Note 2 7 7 4" xfId="35278"/>
    <cellStyle name="Note 2 7 8" xfId="35279"/>
    <cellStyle name="Note 2 7 8 2" xfId="35280"/>
    <cellStyle name="Note 2 7 8 3" xfId="35281"/>
    <cellStyle name="Note 2 7 8 4" xfId="35282"/>
    <cellStyle name="Note 2 7 9" xfId="35283"/>
    <cellStyle name="Note 2 7 9 2" xfId="35284"/>
    <cellStyle name="Note 2 7 9 3" xfId="35285"/>
    <cellStyle name="Note 2 7 9 4" xfId="35286"/>
    <cellStyle name="Note 2 8" xfId="35287"/>
    <cellStyle name="Note 2 8 10" xfId="35288"/>
    <cellStyle name="Note 2 8 10 2" xfId="35289"/>
    <cellStyle name="Note 2 8 10 3" xfId="35290"/>
    <cellStyle name="Note 2 8 10 4" xfId="35291"/>
    <cellStyle name="Note 2 8 11" xfId="35292"/>
    <cellStyle name="Note 2 8 11 2" xfId="35293"/>
    <cellStyle name="Note 2 8 11 3" xfId="35294"/>
    <cellStyle name="Note 2 8 11 4" xfId="35295"/>
    <cellStyle name="Note 2 8 12" xfId="35296"/>
    <cellStyle name="Note 2 8 12 2" xfId="35297"/>
    <cellStyle name="Note 2 8 12 3" xfId="35298"/>
    <cellStyle name="Note 2 8 12 4" xfId="35299"/>
    <cellStyle name="Note 2 8 13" xfId="35300"/>
    <cellStyle name="Note 2 8 13 2" xfId="35301"/>
    <cellStyle name="Note 2 8 13 3" xfId="35302"/>
    <cellStyle name="Note 2 8 13 4" xfId="35303"/>
    <cellStyle name="Note 2 8 14" xfId="35304"/>
    <cellStyle name="Note 2 8 14 2" xfId="35305"/>
    <cellStyle name="Note 2 8 14 3" xfId="35306"/>
    <cellStyle name="Note 2 8 14 4" xfId="35307"/>
    <cellStyle name="Note 2 8 15" xfId="35308"/>
    <cellStyle name="Note 2 8 15 2" xfId="35309"/>
    <cellStyle name="Note 2 8 15 3" xfId="35310"/>
    <cellStyle name="Note 2 8 15 4" xfId="35311"/>
    <cellStyle name="Note 2 8 16" xfId="35312"/>
    <cellStyle name="Note 2 8 16 2" xfId="35313"/>
    <cellStyle name="Note 2 8 16 3" xfId="35314"/>
    <cellStyle name="Note 2 8 16 4" xfId="35315"/>
    <cellStyle name="Note 2 8 17" xfId="35316"/>
    <cellStyle name="Note 2 8 17 2" xfId="35317"/>
    <cellStyle name="Note 2 8 17 3" xfId="35318"/>
    <cellStyle name="Note 2 8 17 4" xfId="35319"/>
    <cellStyle name="Note 2 8 18" xfId="35320"/>
    <cellStyle name="Note 2 8 18 2" xfId="35321"/>
    <cellStyle name="Note 2 8 18 3" xfId="35322"/>
    <cellStyle name="Note 2 8 18 4" xfId="35323"/>
    <cellStyle name="Note 2 8 19" xfId="35324"/>
    <cellStyle name="Note 2 8 19 2" xfId="35325"/>
    <cellStyle name="Note 2 8 19 3" xfId="35326"/>
    <cellStyle name="Note 2 8 19 4" xfId="35327"/>
    <cellStyle name="Note 2 8 2" xfId="35328"/>
    <cellStyle name="Note 2 8 2 10" xfId="35329"/>
    <cellStyle name="Note 2 8 2 10 2" xfId="35330"/>
    <cellStyle name="Note 2 8 2 10 3" xfId="35331"/>
    <cellStyle name="Note 2 8 2 10 4" xfId="35332"/>
    <cellStyle name="Note 2 8 2 11" xfId="35333"/>
    <cellStyle name="Note 2 8 2 11 2" xfId="35334"/>
    <cellStyle name="Note 2 8 2 11 3" xfId="35335"/>
    <cellStyle name="Note 2 8 2 11 4" xfId="35336"/>
    <cellStyle name="Note 2 8 2 12" xfId="35337"/>
    <cellStyle name="Note 2 8 2 12 2" xfId="35338"/>
    <cellStyle name="Note 2 8 2 12 3" xfId="35339"/>
    <cellStyle name="Note 2 8 2 12 4" xfId="35340"/>
    <cellStyle name="Note 2 8 2 13" xfId="35341"/>
    <cellStyle name="Note 2 8 2 13 2" xfId="35342"/>
    <cellStyle name="Note 2 8 2 13 3" xfId="35343"/>
    <cellStyle name="Note 2 8 2 13 4" xfId="35344"/>
    <cellStyle name="Note 2 8 2 14" xfId="35345"/>
    <cellStyle name="Note 2 8 2 14 2" xfId="35346"/>
    <cellStyle name="Note 2 8 2 14 3" xfId="35347"/>
    <cellStyle name="Note 2 8 2 14 4" xfId="35348"/>
    <cellStyle name="Note 2 8 2 15" xfId="35349"/>
    <cellStyle name="Note 2 8 2 15 2" xfId="35350"/>
    <cellStyle name="Note 2 8 2 15 3" xfId="35351"/>
    <cellStyle name="Note 2 8 2 15 4" xfId="35352"/>
    <cellStyle name="Note 2 8 2 16" xfId="35353"/>
    <cellStyle name="Note 2 8 2 16 2" xfId="35354"/>
    <cellStyle name="Note 2 8 2 16 3" xfId="35355"/>
    <cellStyle name="Note 2 8 2 16 4" xfId="35356"/>
    <cellStyle name="Note 2 8 2 17" xfId="35357"/>
    <cellStyle name="Note 2 8 2 17 2" xfId="35358"/>
    <cellStyle name="Note 2 8 2 17 3" xfId="35359"/>
    <cellStyle name="Note 2 8 2 17 4" xfId="35360"/>
    <cellStyle name="Note 2 8 2 18" xfId="35361"/>
    <cellStyle name="Note 2 8 2 18 2" xfId="35362"/>
    <cellStyle name="Note 2 8 2 18 3" xfId="35363"/>
    <cellStyle name="Note 2 8 2 18 4" xfId="35364"/>
    <cellStyle name="Note 2 8 2 19" xfId="35365"/>
    <cellStyle name="Note 2 8 2 19 2" xfId="35366"/>
    <cellStyle name="Note 2 8 2 19 3" xfId="35367"/>
    <cellStyle name="Note 2 8 2 19 4" xfId="35368"/>
    <cellStyle name="Note 2 8 2 2" xfId="35369"/>
    <cellStyle name="Note 2 8 2 2 2" xfId="35370"/>
    <cellStyle name="Note 2 8 2 2 3" xfId="35371"/>
    <cellStyle name="Note 2 8 2 2 4" xfId="35372"/>
    <cellStyle name="Note 2 8 2 20" xfId="35373"/>
    <cellStyle name="Note 2 8 2 20 2" xfId="35374"/>
    <cellStyle name="Note 2 8 2 20 3" xfId="35375"/>
    <cellStyle name="Note 2 8 2 20 4" xfId="35376"/>
    <cellStyle name="Note 2 8 2 21" xfId="35377"/>
    <cellStyle name="Note 2 8 2 22" xfId="35378"/>
    <cellStyle name="Note 2 8 2 3" xfId="35379"/>
    <cellStyle name="Note 2 8 2 3 2" xfId="35380"/>
    <cellStyle name="Note 2 8 2 3 3" xfId="35381"/>
    <cellStyle name="Note 2 8 2 3 4" xfId="35382"/>
    <cellStyle name="Note 2 8 2 4" xfId="35383"/>
    <cellStyle name="Note 2 8 2 4 2" xfId="35384"/>
    <cellStyle name="Note 2 8 2 4 3" xfId="35385"/>
    <cellStyle name="Note 2 8 2 4 4" xfId="35386"/>
    <cellStyle name="Note 2 8 2 5" xfId="35387"/>
    <cellStyle name="Note 2 8 2 5 2" xfId="35388"/>
    <cellStyle name="Note 2 8 2 5 3" xfId="35389"/>
    <cellStyle name="Note 2 8 2 5 4" xfId="35390"/>
    <cellStyle name="Note 2 8 2 6" xfId="35391"/>
    <cellStyle name="Note 2 8 2 6 2" xfId="35392"/>
    <cellStyle name="Note 2 8 2 6 3" xfId="35393"/>
    <cellStyle name="Note 2 8 2 6 4" xfId="35394"/>
    <cellStyle name="Note 2 8 2 7" xfId="35395"/>
    <cellStyle name="Note 2 8 2 7 2" xfId="35396"/>
    <cellStyle name="Note 2 8 2 7 3" xfId="35397"/>
    <cellStyle name="Note 2 8 2 7 4" xfId="35398"/>
    <cellStyle name="Note 2 8 2 8" xfId="35399"/>
    <cellStyle name="Note 2 8 2 8 2" xfId="35400"/>
    <cellStyle name="Note 2 8 2 8 3" xfId="35401"/>
    <cellStyle name="Note 2 8 2 8 4" xfId="35402"/>
    <cellStyle name="Note 2 8 2 9" xfId="35403"/>
    <cellStyle name="Note 2 8 2 9 2" xfId="35404"/>
    <cellStyle name="Note 2 8 2 9 3" xfId="35405"/>
    <cellStyle name="Note 2 8 2 9 4" xfId="35406"/>
    <cellStyle name="Note 2 8 20" xfId="35407"/>
    <cellStyle name="Note 2 8 20 2" xfId="35408"/>
    <cellStyle name="Note 2 8 20 3" xfId="35409"/>
    <cellStyle name="Note 2 8 20 4" xfId="35410"/>
    <cellStyle name="Note 2 8 21" xfId="35411"/>
    <cellStyle name="Note 2 8 21 2" xfId="35412"/>
    <cellStyle name="Note 2 8 21 3" xfId="35413"/>
    <cellStyle name="Note 2 8 21 4" xfId="35414"/>
    <cellStyle name="Note 2 8 22" xfId="35415"/>
    <cellStyle name="Note 2 8 23" xfId="35416"/>
    <cellStyle name="Note 2 8 24" xfId="35417"/>
    <cellStyle name="Note 2 8 3" xfId="35418"/>
    <cellStyle name="Note 2 8 3 2" xfId="35419"/>
    <cellStyle name="Note 2 8 3 3" xfId="35420"/>
    <cellStyle name="Note 2 8 3 4" xfId="35421"/>
    <cellStyle name="Note 2 8 4" xfId="35422"/>
    <cellStyle name="Note 2 8 4 2" xfId="35423"/>
    <cellStyle name="Note 2 8 4 3" xfId="35424"/>
    <cellStyle name="Note 2 8 4 4" xfId="35425"/>
    <cellStyle name="Note 2 8 5" xfId="35426"/>
    <cellStyle name="Note 2 8 5 2" xfId="35427"/>
    <cellStyle name="Note 2 8 5 3" xfId="35428"/>
    <cellStyle name="Note 2 8 5 4" xfId="35429"/>
    <cellStyle name="Note 2 8 6" xfId="35430"/>
    <cellStyle name="Note 2 8 6 2" xfId="35431"/>
    <cellStyle name="Note 2 8 6 3" xfId="35432"/>
    <cellStyle name="Note 2 8 6 4" xfId="35433"/>
    <cellStyle name="Note 2 8 7" xfId="35434"/>
    <cellStyle name="Note 2 8 7 2" xfId="35435"/>
    <cellStyle name="Note 2 8 7 3" xfId="35436"/>
    <cellStyle name="Note 2 8 7 4" xfId="35437"/>
    <cellStyle name="Note 2 8 8" xfId="35438"/>
    <cellStyle name="Note 2 8 8 2" xfId="35439"/>
    <cellStyle name="Note 2 8 8 3" xfId="35440"/>
    <cellStyle name="Note 2 8 8 4" xfId="35441"/>
    <cellStyle name="Note 2 8 9" xfId="35442"/>
    <cellStyle name="Note 2 8 9 2" xfId="35443"/>
    <cellStyle name="Note 2 8 9 3" xfId="35444"/>
    <cellStyle name="Note 2 8 9 4" xfId="35445"/>
    <cellStyle name="Note 2 9" xfId="35446"/>
    <cellStyle name="Note 2 9 10" xfId="35447"/>
    <cellStyle name="Note 2 9 10 2" xfId="35448"/>
    <cellStyle name="Note 2 9 10 3" xfId="35449"/>
    <cellStyle name="Note 2 9 10 4" xfId="35450"/>
    <cellStyle name="Note 2 9 11" xfId="35451"/>
    <cellStyle name="Note 2 9 11 2" xfId="35452"/>
    <cellStyle name="Note 2 9 11 3" xfId="35453"/>
    <cellStyle name="Note 2 9 11 4" xfId="35454"/>
    <cellStyle name="Note 2 9 12" xfId="35455"/>
    <cellStyle name="Note 2 9 12 2" xfId="35456"/>
    <cellStyle name="Note 2 9 12 3" xfId="35457"/>
    <cellStyle name="Note 2 9 12 4" xfId="35458"/>
    <cellStyle name="Note 2 9 13" xfId="35459"/>
    <cellStyle name="Note 2 9 13 2" xfId="35460"/>
    <cellStyle name="Note 2 9 13 3" xfId="35461"/>
    <cellStyle name="Note 2 9 13 4" xfId="35462"/>
    <cellStyle name="Note 2 9 14" xfId="35463"/>
    <cellStyle name="Note 2 9 14 2" xfId="35464"/>
    <cellStyle name="Note 2 9 14 3" xfId="35465"/>
    <cellStyle name="Note 2 9 14 4" xfId="35466"/>
    <cellStyle name="Note 2 9 15" xfId="35467"/>
    <cellStyle name="Note 2 9 15 2" xfId="35468"/>
    <cellStyle name="Note 2 9 15 3" xfId="35469"/>
    <cellStyle name="Note 2 9 15 4" xfId="35470"/>
    <cellStyle name="Note 2 9 16" xfId="35471"/>
    <cellStyle name="Note 2 9 16 2" xfId="35472"/>
    <cellStyle name="Note 2 9 16 3" xfId="35473"/>
    <cellStyle name="Note 2 9 16 4" xfId="35474"/>
    <cellStyle name="Note 2 9 17" xfId="35475"/>
    <cellStyle name="Note 2 9 17 2" xfId="35476"/>
    <cellStyle name="Note 2 9 17 3" xfId="35477"/>
    <cellStyle name="Note 2 9 17 4" xfId="35478"/>
    <cellStyle name="Note 2 9 18" xfId="35479"/>
    <cellStyle name="Note 2 9 18 2" xfId="35480"/>
    <cellStyle name="Note 2 9 18 3" xfId="35481"/>
    <cellStyle name="Note 2 9 18 4" xfId="35482"/>
    <cellStyle name="Note 2 9 19" xfId="35483"/>
    <cellStyle name="Note 2 9 19 2" xfId="35484"/>
    <cellStyle name="Note 2 9 19 3" xfId="35485"/>
    <cellStyle name="Note 2 9 19 4" xfId="35486"/>
    <cellStyle name="Note 2 9 2" xfId="35487"/>
    <cellStyle name="Note 2 9 2 10" xfId="35488"/>
    <cellStyle name="Note 2 9 2 10 2" xfId="35489"/>
    <cellStyle name="Note 2 9 2 10 3" xfId="35490"/>
    <cellStyle name="Note 2 9 2 10 4" xfId="35491"/>
    <cellStyle name="Note 2 9 2 11" xfId="35492"/>
    <cellStyle name="Note 2 9 2 11 2" xfId="35493"/>
    <cellStyle name="Note 2 9 2 11 3" xfId="35494"/>
    <cellStyle name="Note 2 9 2 11 4" xfId="35495"/>
    <cellStyle name="Note 2 9 2 12" xfId="35496"/>
    <cellStyle name="Note 2 9 2 12 2" xfId="35497"/>
    <cellStyle name="Note 2 9 2 12 3" xfId="35498"/>
    <cellStyle name="Note 2 9 2 12 4" xfId="35499"/>
    <cellStyle name="Note 2 9 2 13" xfId="35500"/>
    <cellStyle name="Note 2 9 2 13 2" xfId="35501"/>
    <cellStyle name="Note 2 9 2 13 3" xfId="35502"/>
    <cellStyle name="Note 2 9 2 13 4" xfId="35503"/>
    <cellStyle name="Note 2 9 2 14" xfId="35504"/>
    <cellStyle name="Note 2 9 2 14 2" xfId="35505"/>
    <cellStyle name="Note 2 9 2 14 3" xfId="35506"/>
    <cellStyle name="Note 2 9 2 14 4" xfId="35507"/>
    <cellStyle name="Note 2 9 2 15" xfId="35508"/>
    <cellStyle name="Note 2 9 2 15 2" xfId="35509"/>
    <cellStyle name="Note 2 9 2 15 3" xfId="35510"/>
    <cellStyle name="Note 2 9 2 15 4" xfId="35511"/>
    <cellStyle name="Note 2 9 2 16" xfId="35512"/>
    <cellStyle name="Note 2 9 2 16 2" xfId="35513"/>
    <cellStyle name="Note 2 9 2 16 3" xfId="35514"/>
    <cellStyle name="Note 2 9 2 16 4" xfId="35515"/>
    <cellStyle name="Note 2 9 2 17" xfId="35516"/>
    <cellStyle name="Note 2 9 2 17 2" xfId="35517"/>
    <cellStyle name="Note 2 9 2 17 3" xfId="35518"/>
    <cellStyle name="Note 2 9 2 17 4" xfId="35519"/>
    <cellStyle name="Note 2 9 2 18" xfId="35520"/>
    <cellStyle name="Note 2 9 2 18 2" xfId="35521"/>
    <cellStyle name="Note 2 9 2 18 3" xfId="35522"/>
    <cellStyle name="Note 2 9 2 18 4" xfId="35523"/>
    <cellStyle name="Note 2 9 2 19" xfId="35524"/>
    <cellStyle name="Note 2 9 2 19 2" xfId="35525"/>
    <cellStyle name="Note 2 9 2 19 3" xfId="35526"/>
    <cellStyle name="Note 2 9 2 19 4" xfId="35527"/>
    <cellStyle name="Note 2 9 2 2" xfId="35528"/>
    <cellStyle name="Note 2 9 2 2 2" xfId="35529"/>
    <cellStyle name="Note 2 9 2 2 3" xfId="35530"/>
    <cellStyle name="Note 2 9 2 2 4" xfId="35531"/>
    <cellStyle name="Note 2 9 2 20" xfId="35532"/>
    <cellStyle name="Note 2 9 2 20 2" xfId="35533"/>
    <cellStyle name="Note 2 9 2 20 3" xfId="35534"/>
    <cellStyle name="Note 2 9 2 20 4" xfId="35535"/>
    <cellStyle name="Note 2 9 2 21" xfId="35536"/>
    <cellStyle name="Note 2 9 2 22" xfId="35537"/>
    <cellStyle name="Note 2 9 2 3" xfId="35538"/>
    <cellStyle name="Note 2 9 2 3 2" xfId="35539"/>
    <cellStyle name="Note 2 9 2 3 3" xfId="35540"/>
    <cellStyle name="Note 2 9 2 3 4" xfId="35541"/>
    <cellStyle name="Note 2 9 2 4" xfId="35542"/>
    <cellStyle name="Note 2 9 2 4 2" xfId="35543"/>
    <cellStyle name="Note 2 9 2 4 3" xfId="35544"/>
    <cellStyle name="Note 2 9 2 4 4" xfId="35545"/>
    <cellStyle name="Note 2 9 2 5" xfId="35546"/>
    <cellStyle name="Note 2 9 2 5 2" xfId="35547"/>
    <cellStyle name="Note 2 9 2 5 3" xfId="35548"/>
    <cellStyle name="Note 2 9 2 5 4" xfId="35549"/>
    <cellStyle name="Note 2 9 2 6" xfId="35550"/>
    <cellStyle name="Note 2 9 2 6 2" xfId="35551"/>
    <cellStyle name="Note 2 9 2 6 3" xfId="35552"/>
    <cellStyle name="Note 2 9 2 6 4" xfId="35553"/>
    <cellStyle name="Note 2 9 2 7" xfId="35554"/>
    <cellStyle name="Note 2 9 2 7 2" xfId="35555"/>
    <cellStyle name="Note 2 9 2 7 3" xfId="35556"/>
    <cellStyle name="Note 2 9 2 7 4" xfId="35557"/>
    <cellStyle name="Note 2 9 2 8" xfId="35558"/>
    <cellStyle name="Note 2 9 2 8 2" xfId="35559"/>
    <cellStyle name="Note 2 9 2 8 3" xfId="35560"/>
    <cellStyle name="Note 2 9 2 8 4" xfId="35561"/>
    <cellStyle name="Note 2 9 2 9" xfId="35562"/>
    <cellStyle name="Note 2 9 2 9 2" xfId="35563"/>
    <cellStyle name="Note 2 9 2 9 3" xfId="35564"/>
    <cellStyle name="Note 2 9 2 9 4" xfId="35565"/>
    <cellStyle name="Note 2 9 20" xfId="35566"/>
    <cellStyle name="Note 2 9 20 2" xfId="35567"/>
    <cellStyle name="Note 2 9 20 3" xfId="35568"/>
    <cellStyle name="Note 2 9 20 4" xfId="35569"/>
    <cellStyle name="Note 2 9 21" xfId="35570"/>
    <cellStyle name="Note 2 9 21 2" xfId="35571"/>
    <cellStyle name="Note 2 9 21 3" xfId="35572"/>
    <cellStyle name="Note 2 9 21 4" xfId="35573"/>
    <cellStyle name="Note 2 9 22" xfId="35574"/>
    <cellStyle name="Note 2 9 23" xfId="35575"/>
    <cellStyle name="Note 2 9 24" xfId="35576"/>
    <cellStyle name="Note 2 9 3" xfId="35577"/>
    <cellStyle name="Note 2 9 3 2" xfId="35578"/>
    <cellStyle name="Note 2 9 3 3" xfId="35579"/>
    <cellStyle name="Note 2 9 3 4" xfId="35580"/>
    <cellStyle name="Note 2 9 4" xfId="35581"/>
    <cellStyle name="Note 2 9 4 2" xfId="35582"/>
    <cellStyle name="Note 2 9 4 3" xfId="35583"/>
    <cellStyle name="Note 2 9 4 4" xfId="35584"/>
    <cellStyle name="Note 2 9 5" xfId="35585"/>
    <cellStyle name="Note 2 9 5 2" xfId="35586"/>
    <cellStyle name="Note 2 9 5 3" xfId="35587"/>
    <cellStyle name="Note 2 9 5 4" xfId="35588"/>
    <cellStyle name="Note 2 9 6" xfId="35589"/>
    <cellStyle name="Note 2 9 6 2" xfId="35590"/>
    <cellStyle name="Note 2 9 6 3" xfId="35591"/>
    <cellStyle name="Note 2 9 6 4" xfId="35592"/>
    <cellStyle name="Note 2 9 7" xfId="35593"/>
    <cellStyle name="Note 2 9 7 2" xfId="35594"/>
    <cellStyle name="Note 2 9 7 3" xfId="35595"/>
    <cellStyle name="Note 2 9 7 4" xfId="35596"/>
    <cellStyle name="Note 2 9 8" xfId="35597"/>
    <cellStyle name="Note 2 9 8 2" xfId="35598"/>
    <cellStyle name="Note 2 9 8 3" xfId="35599"/>
    <cellStyle name="Note 2 9 8 4" xfId="35600"/>
    <cellStyle name="Note 2 9 9" xfId="35601"/>
    <cellStyle name="Note 2 9 9 2" xfId="35602"/>
    <cellStyle name="Note 2 9 9 3" xfId="35603"/>
    <cellStyle name="Note 2 9 9 4" xfId="35604"/>
    <cellStyle name="Note 20" xfId="35605"/>
    <cellStyle name="Note 20 2" xfId="35606"/>
    <cellStyle name="Note 21" xfId="35607"/>
    <cellStyle name="Note 21 2" xfId="35608"/>
    <cellStyle name="Note 22" xfId="35609"/>
    <cellStyle name="Note 22 2" xfId="35610"/>
    <cellStyle name="Note 23" xfId="35611"/>
    <cellStyle name="Note 23 10" xfId="35612"/>
    <cellStyle name="Note 23 10 2" xfId="35613"/>
    <cellStyle name="Note 23 10 3" xfId="35614"/>
    <cellStyle name="Note 23 10 4" xfId="35615"/>
    <cellStyle name="Note 23 11" xfId="35616"/>
    <cellStyle name="Note 23 11 2" xfId="35617"/>
    <cellStyle name="Note 23 11 3" xfId="35618"/>
    <cellStyle name="Note 23 11 4" xfId="35619"/>
    <cellStyle name="Note 23 12" xfId="35620"/>
    <cellStyle name="Note 23 12 2" xfId="35621"/>
    <cellStyle name="Note 23 12 3" xfId="35622"/>
    <cellStyle name="Note 23 12 4" xfId="35623"/>
    <cellStyle name="Note 23 13" xfId="35624"/>
    <cellStyle name="Note 23 13 2" xfId="35625"/>
    <cellStyle name="Note 23 13 3" xfId="35626"/>
    <cellStyle name="Note 23 13 4" xfId="35627"/>
    <cellStyle name="Note 23 14" xfId="35628"/>
    <cellStyle name="Note 23 14 2" xfId="35629"/>
    <cellStyle name="Note 23 14 3" xfId="35630"/>
    <cellStyle name="Note 23 14 4" xfId="35631"/>
    <cellStyle name="Note 23 15" xfId="35632"/>
    <cellStyle name="Note 23 15 2" xfId="35633"/>
    <cellStyle name="Note 23 15 3" xfId="35634"/>
    <cellStyle name="Note 23 15 4" xfId="35635"/>
    <cellStyle name="Note 23 16" xfId="35636"/>
    <cellStyle name="Note 23 16 2" xfId="35637"/>
    <cellStyle name="Note 23 16 3" xfId="35638"/>
    <cellStyle name="Note 23 16 4" xfId="35639"/>
    <cellStyle name="Note 23 17" xfId="35640"/>
    <cellStyle name="Note 23 17 2" xfId="35641"/>
    <cellStyle name="Note 23 17 3" xfId="35642"/>
    <cellStyle name="Note 23 17 4" xfId="35643"/>
    <cellStyle name="Note 23 18" xfId="35644"/>
    <cellStyle name="Note 23 18 2" xfId="35645"/>
    <cellStyle name="Note 23 18 3" xfId="35646"/>
    <cellStyle name="Note 23 18 4" xfId="35647"/>
    <cellStyle name="Note 23 19" xfId="35648"/>
    <cellStyle name="Note 23 19 2" xfId="35649"/>
    <cellStyle name="Note 23 19 3" xfId="35650"/>
    <cellStyle name="Note 23 19 4" xfId="35651"/>
    <cellStyle name="Note 23 2" xfId="35652"/>
    <cellStyle name="Note 23 2 2" xfId="35653"/>
    <cellStyle name="Note 23 2 3" xfId="35654"/>
    <cellStyle name="Note 23 2 4" xfId="35655"/>
    <cellStyle name="Note 23 20" xfId="35656"/>
    <cellStyle name="Note 23 20 2" xfId="35657"/>
    <cellStyle name="Note 23 20 3" xfId="35658"/>
    <cellStyle name="Note 23 20 4" xfId="35659"/>
    <cellStyle name="Note 23 21" xfId="35660"/>
    <cellStyle name="Note 23 22" xfId="35661"/>
    <cellStyle name="Note 23 3" xfId="35662"/>
    <cellStyle name="Note 23 3 2" xfId="35663"/>
    <cellStyle name="Note 23 3 3" xfId="35664"/>
    <cellStyle name="Note 23 3 4" xfId="35665"/>
    <cellStyle name="Note 23 4" xfId="35666"/>
    <cellStyle name="Note 23 4 2" xfId="35667"/>
    <cellStyle name="Note 23 4 3" xfId="35668"/>
    <cellStyle name="Note 23 4 4" xfId="35669"/>
    <cellStyle name="Note 23 5" xfId="35670"/>
    <cellStyle name="Note 23 5 2" xfId="35671"/>
    <cellStyle name="Note 23 5 3" xfId="35672"/>
    <cellStyle name="Note 23 5 4" xfId="35673"/>
    <cellStyle name="Note 23 6" xfId="35674"/>
    <cellStyle name="Note 23 6 2" xfId="35675"/>
    <cellStyle name="Note 23 6 3" xfId="35676"/>
    <cellStyle name="Note 23 6 4" xfId="35677"/>
    <cellStyle name="Note 23 7" xfId="35678"/>
    <cellStyle name="Note 23 7 2" xfId="35679"/>
    <cellStyle name="Note 23 7 3" xfId="35680"/>
    <cellStyle name="Note 23 7 4" xfId="35681"/>
    <cellStyle name="Note 23 8" xfId="35682"/>
    <cellStyle name="Note 23 8 2" xfId="35683"/>
    <cellStyle name="Note 23 8 3" xfId="35684"/>
    <cellStyle name="Note 23 8 4" xfId="35685"/>
    <cellStyle name="Note 23 9" xfId="35686"/>
    <cellStyle name="Note 23 9 2" xfId="35687"/>
    <cellStyle name="Note 23 9 3" xfId="35688"/>
    <cellStyle name="Note 23 9 4" xfId="35689"/>
    <cellStyle name="Note 24" xfId="35690"/>
    <cellStyle name="Note 24 2" xfId="35691"/>
    <cellStyle name="Note 24 3" xfId="35692"/>
    <cellStyle name="Note 25" xfId="35693"/>
    <cellStyle name="Note 25 2" xfId="35694"/>
    <cellStyle name="Note 25 3" xfId="35695"/>
    <cellStyle name="Note 25 4" xfId="35696"/>
    <cellStyle name="Note 26" xfId="35697"/>
    <cellStyle name="Note 26 2" xfId="35698"/>
    <cellStyle name="Note 26 3" xfId="35699"/>
    <cellStyle name="Note 26 4" xfId="35700"/>
    <cellStyle name="Note 27" xfId="35701"/>
    <cellStyle name="Note 27 2" xfId="35702"/>
    <cellStyle name="Note 27 3" xfId="35703"/>
    <cellStyle name="Note 27 4" xfId="35704"/>
    <cellStyle name="Note 28" xfId="35705"/>
    <cellStyle name="Note 28 2" xfId="35706"/>
    <cellStyle name="Note 28 3" xfId="35707"/>
    <cellStyle name="Note 28 4" xfId="35708"/>
    <cellStyle name="Note 29" xfId="35709"/>
    <cellStyle name="Note 29 2" xfId="35710"/>
    <cellStyle name="Note 29 3" xfId="35711"/>
    <cellStyle name="Note 29 4" xfId="35712"/>
    <cellStyle name="Note 3" xfId="35713"/>
    <cellStyle name="Note 3 10" xfId="35714"/>
    <cellStyle name="Note 3 10 2" xfId="35715"/>
    <cellStyle name="Note 3 11" xfId="35716"/>
    <cellStyle name="Note 3 11 2" xfId="35717"/>
    <cellStyle name="Note 3 12" xfId="35718"/>
    <cellStyle name="Note 3 12 10" xfId="35719"/>
    <cellStyle name="Note 3 12 10 2" xfId="35720"/>
    <cellStyle name="Note 3 12 10 3" xfId="35721"/>
    <cellStyle name="Note 3 12 10 4" xfId="35722"/>
    <cellStyle name="Note 3 12 11" xfId="35723"/>
    <cellStyle name="Note 3 12 11 2" xfId="35724"/>
    <cellStyle name="Note 3 12 11 3" xfId="35725"/>
    <cellStyle name="Note 3 12 11 4" xfId="35726"/>
    <cellStyle name="Note 3 12 12" xfId="35727"/>
    <cellStyle name="Note 3 12 12 2" xfId="35728"/>
    <cellStyle name="Note 3 12 12 3" xfId="35729"/>
    <cellStyle name="Note 3 12 12 4" xfId="35730"/>
    <cellStyle name="Note 3 12 13" xfId="35731"/>
    <cellStyle name="Note 3 12 13 2" xfId="35732"/>
    <cellStyle name="Note 3 12 13 3" xfId="35733"/>
    <cellStyle name="Note 3 12 13 4" xfId="35734"/>
    <cellStyle name="Note 3 12 14" xfId="35735"/>
    <cellStyle name="Note 3 12 14 2" xfId="35736"/>
    <cellStyle name="Note 3 12 14 3" xfId="35737"/>
    <cellStyle name="Note 3 12 14 4" xfId="35738"/>
    <cellStyle name="Note 3 12 15" xfId="35739"/>
    <cellStyle name="Note 3 12 15 2" xfId="35740"/>
    <cellStyle name="Note 3 12 15 3" xfId="35741"/>
    <cellStyle name="Note 3 12 15 4" xfId="35742"/>
    <cellStyle name="Note 3 12 16" xfId="35743"/>
    <cellStyle name="Note 3 12 16 2" xfId="35744"/>
    <cellStyle name="Note 3 12 16 3" xfId="35745"/>
    <cellStyle name="Note 3 12 16 4" xfId="35746"/>
    <cellStyle name="Note 3 12 17" xfId="35747"/>
    <cellStyle name="Note 3 12 17 2" xfId="35748"/>
    <cellStyle name="Note 3 12 17 3" xfId="35749"/>
    <cellStyle name="Note 3 12 17 4" xfId="35750"/>
    <cellStyle name="Note 3 12 18" xfId="35751"/>
    <cellStyle name="Note 3 12 18 2" xfId="35752"/>
    <cellStyle name="Note 3 12 18 3" xfId="35753"/>
    <cellStyle name="Note 3 12 18 4" xfId="35754"/>
    <cellStyle name="Note 3 12 19" xfId="35755"/>
    <cellStyle name="Note 3 12 19 2" xfId="35756"/>
    <cellStyle name="Note 3 12 19 3" xfId="35757"/>
    <cellStyle name="Note 3 12 19 4" xfId="35758"/>
    <cellStyle name="Note 3 12 2" xfId="35759"/>
    <cellStyle name="Note 3 12 2 2" xfId="35760"/>
    <cellStyle name="Note 3 12 2 3" xfId="35761"/>
    <cellStyle name="Note 3 12 2 4" xfId="35762"/>
    <cellStyle name="Note 3 12 20" xfId="35763"/>
    <cellStyle name="Note 3 12 20 2" xfId="35764"/>
    <cellStyle name="Note 3 12 20 3" xfId="35765"/>
    <cellStyle name="Note 3 12 20 4" xfId="35766"/>
    <cellStyle name="Note 3 12 21" xfId="35767"/>
    <cellStyle name="Note 3 12 22" xfId="35768"/>
    <cellStyle name="Note 3 12 3" xfId="35769"/>
    <cellStyle name="Note 3 12 3 2" xfId="35770"/>
    <cellStyle name="Note 3 12 3 3" xfId="35771"/>
    <cellStyle name="Note 3 12 3 4" xfId="35772"/>
    <cellStyle name="Note 3 12 4" xfId="35773"/>
    <cellStyle name="Note 3 12 4 2" xfId="35774"/>
    <cellStyle name="Note 3 12 4 3" xfId="35775"/>
    <cellStyle name="Note 3 12 4 4" xfId="35776"/>
    <cellStyle name="Note 3 12 5" xfId="35777"/>
    <cellStyle name="Note 3 12 5 2" xfId="35778"/>
    <cellStyle name="Note 3 12 5 3" xfId="35779"/>
    <cellStyle name="Note 3 12 5 4" xfId="35780"/>
    <cellStyle name="Note 3 12 6" xfId="35781"/>
    <cellStyle name="Note 3 12 6 2" xfId="35782"/>
    <cellStyle name="Note 3 12 6 3" xfId="35783"/>
    <cellStyle name="Note 3 12 6 4" xfId="35784"/>
    <cellStyle name="Note 3 12 7" xfId="35785"/>
    <cellStyle name="Note 3 12 7 2" xfId="35786"/>
    <cellStyle name="Note 3 12 7 3" xfId="35787"/>
    <cellStyle name="Note 3 12 7 4" xfId="35788"/>
    <cellStyle name="Note 3 12 8" xfId="35789"/>
    <cellStyle name="Note 3 12 8 2" xfId="35790"/>
    <cellStyle name="Note 3 12 8 3" xfId="35791"/>
    <cellStyle name="Note 3 12 8 4" xfId="35792"/>
    <cellStyle name="Note 3 12 9" xfId="35793"/>
    <cellStyle name="Note 3 12 9 2" xfId="35794"/>
    <cellStyle name="Note 3 12 9 3" xfId="35795"/>
    <cellStyle name="Note 3 12 9 4" xfId="35796"/>
    <cellStyle name="Note 3 13" xfId="35797"/>
    <cellStyle name="Note 3 13 2" xfId="35798"/>
    <cellStyle name="Note 3 13 3" xfId="35799"/>
    <cellStyle name="Note 3 14" xfId="35800"/>
    <cellStyle name="Note 3 14 2" xfId="35801"/>
    <cellStyle name="Note 3 14 3" xfId="35802"/>
    <cellStyle name="Note 3 14 4" xfId="35803"/>
    <cellStyle name="Note 3 15" xfId="35804"/>
    <cellStyle name="Note 3 15 2" xfId="35805"/>
    <cellStyle name="Note 3 15 3" xfId="35806"/>
    <cellStyle name="Note 3 15 4" xfId="35807"/>
    <cellStyle name="Note 3 16" xfId="35808"/>
    <cellStyle name="Note 3 16 2" xfId="35809"/>
    <cellStyle name="Note 3 16 3" xfId="35810"/>
    <cellStyle name="Note 3 16 4" xfId="35811"/>
    <cellStyle name="Note 3 17" xfId="35812"/>
    <cellStyle name="Note 3 17 2" xfId="35813"/>
    <cellStyle name="Note 3 17 3" xfId="35814"/>
    <cellStyle name="Note 3 17 4" xfId="35815"/>
    <cellStyle name="Note 3 18" xfId="35816"/>
    <cellStyle name="Note 3 18 2" xfId="35817"/>
    <cellStyle name="Note 3 18 3" xfId="35818"/>
    <cellStyle name="Note 3 18 4" xfId="35819"/>
    <cellStyle name="Note 3 19" xfId="35820"/>
    <cellStyle name="Note 3 19 2" xfId="35821"/>
    <cellStyle name="Note 3 19 3" xfId="35822"/>
    <cellStyle name="Note 3 19 4" xfId="35823"/>
    <cellStyle name="Note 3 2" xfId="35824"/>
    <cellStyle name="Note 3 2 10" xfId="35825"/>
    <cellStyle name="Note 3 2 10 10" xfId="35826"/>
    <cellStyle name="Note 3 2 10 10 2" xfId="35827"/>
    <cellStyle name="Note 3 2 10 10 3" xfId="35828"/>
    <cellStyle name="Note 3 2 10 10 4" xfId="35829"/>
    <cellStyle name="Note 3 2 10 11" xfId="35830"/>
    <cellStyle name="Note 3 2 10 11 2" xfId="35831"/>
    <cellStyle name="Note 3 2 10 11 3" xfId="35832"/>
    <cellStyle name="Note 3 2 10 11 4" xfId="35833"/>
    <cellStyle name="Note 3 2 10 12" xfId="35834"/>
    <cellStyle name="Note 3 2 10 12 2" xfId="35835"/>
    <cellStyle name="Note 3 2 10 12 3" xfId="35836"/>
    <cellStyle name="Note 3 2 10 12 4" xfId="35837"/>
    <cellStyle name="Note 3 2 10 13" xfId="35838"/>
    <cellStyle name="Note 3 2 10 13 2" xfId="35839"/>
    <cellStyle name="Note 3 2 10 13 3" xfId="35840"/>
    <cellStyle name="Note 3 2 10 13 4" xfId="35841"/>
    <cellStyle name="Note 3 2 10 14" xfId="35842"/>
    <cellStyle name="Note 3 2 10 14 2" xfId="35843"/>
    <cellStyle name="Note 3 2 10 14 3" xfId="35844"/>
    <cellStyle name="Note 3 2 10 14 4" xfId="35845"/>
    <cellStyle name="Note 3 2 10 15" xfId="35846"/>
    <cellStyle name="Note 3 2 10 15 2" xfId="35847"/>
    <cellStyle name="Note 3 2 10 15 3" xfId="35848"/>
    <cellStyle name="Note 3 2 10 15 4" xfId="35849"/>
    <cellStyle name="Note 3 2 10 16" xfId="35850"/>
    <cellStyle name="Note 3 2 10 16 2" xfId="35851"/>
    <cellStyle name="Note 3 2 10 16 3" xfId="35852"/>
    <cellStyle name="Note 3 2 10 16 4" xfId="35853"/>
    <cellStyle name="Note 3 2 10 17" xfId="35854"/>
    <cellStyle name="Note 3 2 10 17 2" xfId="35855"/>
    <cellStyle name="Note 3 2 10 17 3" xfId="35856"/>
    <cellStyle name="Note 3 2 10 17 4" xfId="35857"/>
    <cellStyle name="Note 3 2 10 18" xfId="35858"/>
    <cellStyle name="Note 3 2 10 18 2" xfId="35859"/>
    <cellStyle name="Note 3 2 10 18 3" xfId="35860"/>
    <cellStyle name="Note 3 2 10 18 4" xfId="35861"/>
    <cellStyle name="Note 3 2 10 19" xfId="35862"/>
    <cellStyle name="Note 3 2 10 19 2" xfId="35863"/>
    <cellStyle name="Note 3 2 10 19 3" xfId="35864"/>
    <cellStyle name="Note 3 2 10 19 4" xfId="35865"/>
    <cellStyle name="Note 3 2 10 2" xfId="35866"/>
    <cellStyle name="Note 3 2 10 2 2" xfId="35867"/>
    <cellStyle name="Note 3 2 10 2 3" xfId="35868"/>
    <cellStyle name="Note 3 2 10 2 4" xfId="35869"/>
    <cellStyle name="Note 3 2 10 20" xfId="35870"/>
    <cellStyle name="Note 3 2 10 20 2" xfId="35871"/>
    <cellStyle name="Note 3 2 10 20 3" xfId="35872"/>
    <cellStyle name="Note 3 2 10 20 4" xfId="35873"/>
    <cellStyle name="Note 3 2 10 21" xfId="35874"/>
    <cellStyle name="Note 3 2 10 22" xfId="35875"/>
    <cellStyle name="Note 3 2 10 3" xfId="35876"/>
    <cellStyle name="Note 3 2 10 3 2" xfId="35877"/>
    <cellStyle name="Note 3 2 10 3 3" xfId="35878"/>
    <cellStyle name="Note 3 2 10 3 4" xfId="35879"/>
    <cellStyle name="Note 3 2 10 4" xfId="35880"/>
    <cellStyle name="Note 3 2 10 4 2" xfId="35881"/>
    <cellStyle name="Note 3 2 10 4 3" xfId="35882"/>
    <cellStyle name="Note 3 2 10 4 4" xfId="35883"/>
    <cellStyle name="Note 3 2 10 5" xfId="35884"/>
    <cellStyle name="Note 3 2 10 5 2" xfId="35885"/>
    <cellStyle name="Note 3 2 10 5 3" xfId="35886"/>
    <cellStyle name="Note 3 2 10 5 4" xfId="35887"/>
    <cellStyle name="Note 3 2 10 6" xfId="35888"/>
    <cellStyle name="Note 3 2 10 6 2" xfId="35889"/>
    <cellStyle name="Note 3 2 10 6 3" xfId="35890"/>
    <cellStyle name="Note 3 2 10 6 4" xfId="35891"/>
    <cellStyle name="Note 3 2 10 7" xfId="35892"/>
    <cellStyle name="Note 3 2 10 7 2" xfId="35893"/>
    <cellStyle name="Note 3 2 10 7 3" xfId="35894"/>
    <cellStyle name="Note 3 2 10 7 4" xfId="35895"/>
    <cellStyle name="Note 3 2 10 8" xfId="35896"/>
    <cellStyle name="Note 3 2 10 8 2" xfId="35897"/>
    <cellStyle name="Note 3 2 10 8 3" xfId="35898"/>
    <cellStyle name="Note 3 2 10 8 4" xfId="35899"/>
    <cellStyle name="Note 3 2 10 9" xfId="35900"/>
    <cellStyle name="Note 3 2 10 9 2" xfId="35901"/>
    <cellStyle name="Note 3 2 10 9 3" xfId="35902"/>
    <cellStyle name="Note 3 2 10 9 4" xfId="35903"/>
    <cellStyle name="Note 3 2 11" xfId="35904"/>
    <cellStyle name="Note 3 2 11 10" xfId="35905"/>
    <cellStyle name="Note 3 2 11 10 2" xfId="35906"/>
    <cellStyle name="Note 3 2 11 10 3" xfId="35907"/>
    <cellStyle name="Note 3 2 11 10 4" xfId="35908"/>
    <cellStyle name="Note 3 2 11 11" xfId="35909"/>
    <cellStyle name="Note 3 2 11 11 2" xfId="35910"/>
    <cellStyle name="Note 3 2 11 11 3" xfId="35911"/>
    <cellStyle name="Note 3 2 11 11 4" xfId="35912"/>
    <cellStyle name="Note 3 2 11 12" xfId="35913"/>
    <cellStyle name="Note 3 2 11 12 2" xfId="35914"/>
    <cellStyle name="Note 3 2 11 12 3" xfId="35915"/>
    <cellStyle name="Note 3 2 11 12 4" xfId="35916"/>
    <cellStyle name="Note 3 2 11 13" xfId="35917"/>
    <cellStyle name="Note 3 2 11 13 2" xfId="35918"/>
    <cellStyle name="Note 3 2 11 13 3" xfId="35919"/>
    <cellStyle name="Note 3 2 11 13 4" xfId="35920"/>
    <cellStyle name="Note 3 2 11 14" xfId="35921"/>
    <cellStyle name="Note 3 2 11 14 2" xfId="35922"/>
    <cellStyle name="Note 3 2 11 14 3" xfId="35923"/>
    <cellStyle name="Note 3 2 11 14 4" xfId="35924"/>
    <cellStyle name="Note 3 2 11 15" xfId="35925"/>
    <cellStyle name="Note 3 2 11 15 2" xfId="35926"/>
    <cellStyle name="Note 3 2 11 15 3" xfId="35927"/>
    <cellStyle name="Note 3 2 11 15 4" xfId="35928"/>
    <cellStyle name="Note 3 2 11 16" xfId="35929"/>
    <cellStyle name="Note 3 2 11 16 2" xfId="35930"/>
    <cellStyle name="Note 3 2 11 16 3" xfId="35931"/>
    <cellStyle name="Note 3 2 11 16 4" xfId="35932"/>
    <cellStyle name="Note 3 2 11 17" xfId="35933"/>
    <cellStyle name="Note 3 2 11 17 2" xfId="35934"/>
    <cellStyle name="Note 3 2 11 17 3" xfId="35935"/>
    <cellStyle name="Note 3 2 11 17 4" xfId="35936"/>
    <cellStyle name="Note 3 2 11 18" xfId="35937"/>
    <cellStyle name="Note 3 2 11 18 2" xfId="35938"/>
    <cellStyle name="Note 3 2 11 18 3" xfId="35939"/>
    <cellStyle name="Note 3 2 11 18 4" xfId="35940"/>
    <cellStyle name="Note 3 2 11 19" xfId="35941"/>
    <cellStyle name="Note 3 2 11 19 2" xfId="35942"/>
    <cellStyle name="Note 3 2 11 19 3" xfId="35943"/>
    <cellStyle name="Note 3 2 11 19 4" xfId="35944"/>
    <cellStyle name="Note 3 2 11 2" xfId="35945"/>
    <cellStyle name="Note 3 2 11 2 2" xfId="35946"/>
    <cellStyle name="Note 3 2 11 2 3" xfId="35947"/>
    <cellStyle name="Note 3 2 11 2 4" xfId="35948"/>
    <cellStyle name="Note 3 2 11 20" xfId="35949"/>
    <cellStyle name="Note 3 2 11 20 2" xfId="35950"/>
    <cellStyle name="Note 3 2 11 20 3" xfId="35951"/>
    <cellStyle name="Note 3 2 11 20 4" xfId="35952"/>
    <cellStyle name="Note 3 2 11 21" xfId="35953"/>
    <cellStyle name="Note 3 2 11 22" xfId="35954"/>
    <cellStyle name="Note 3 2 11 3" xfId="35955"/>
    <cellStyle name="Note 3 2 11 3 2" xfId="35956"/>
    <cellStyle name="Note 3 2 11 3 3" xfId="35957"/>
    <cellStyle name="Note 3 2 11 3 4" xfId="35958"/>
    <cellStyle name="Note 3 2 11 4" xfId="35959"/>
    <cellStyle name="Note 3 2 11 4 2" xfId="35960"/>
    <cellStyle name="Note 3 2 11 4 3" xfId="35961"/>
    <cellStyle name="Note 3 2 11 4 4" xfId="35962"/>
    <cellStyle name="Note 3 2 11 5" xfId="35963"/>
    <cellStyle name="Note 3 2 11 5 2" xfId="35964"/>
    <cellStyle name="Note 3 2 11 5 3" xfId="35965"/>
    <cellStyle name="Note 3 2 11 5 4" xfId="35966"/>
    <cellStyle name="Note 3 2 11 6" xfId="35967"/>
    <cellStyle name="Note 3 2 11 6 2" xfId="35968"/>
    <cellStyle name="Note 3 2 11 6 3" xfId="35969"/>
    <cellStyle name="Note 3 2 11 6 4" xfId="35970"/>
    <cellStyle name="Note 3 2 11 7" xfId="35971"/>
    <cellStyle name="Note 3 2 11 7 2" xfId="35972"/>
    <cellStyle name="Note 3 2 11 7 3" xfId="35973"/>
    <cellStyle name="Note 3 2 11 7 4" xfId="35974"/>
    <cellStyle name="Note 3 2 11 8" xfId="35975"/>
    <cellStyle name="Note 3 2 11 8 2" xfId="35976"/>
    <cellStyle name="Note 3 2 11 8 3" xfId="35977"/>
    <cellStyle name="Note 3 2 11 8 4" xfId="35978"/>
    <cellStyle name="Note 3 2 11 9" xfId="35979"/>
    <cellStyle name="Note 3 2 11 9 2" xfId="35980"/>
    <cellStyle name="Note 3 2 11 9 3" xfId="35981"/>
    <cellStyle name="Note 3 2 11 9 4" xfId="35982"/>
    <cellStyle name="Note 3 2 12" xfId="35983"/>
    <cellStyle name="Note 3 2 12 2" xfId="35984"/>
    <cellStyle name="Note 3 2 12 3" xfId="35985"/>
    <cellStyle name="Note 3 2 12 4" xfId="35986"/>
    <cellStyle name="Note 3 2 13" xfId="35987"/>
    <cellStyle name="Note 3 2 13 2" xfId="35988"/>
    <cellStyle name="Note 3 2 13 3" xfId="35989"/>
    <cellStyle name="Note 3 2 13 4" xfId="35990"/>
    <cellStyle name="Note 3 2 14" xfId="35991"/>
    <cellStyle name="Note 3 2 14 2" xfId="35992"/>
    <cellStyle name="Note 3 2 14 3" xfId="35993"/>
    <cellStyle name="Note 3 2 14 4" xfId="35994"/>
    <cellStyle name="Note 3 2 15" xfId="35995"/>
    <cellStyle name="Note 3 2 15 2" xfId="35996"/>
    <cellStyle name="Note 3 2 15 3" xfId="35997"/>
    <cellStyle name="Note 3 2 15 4" xfId="35998"/>
    <cellStyle name="Note 3 2 16" xfId="35999"/>
    <cellStyle name="Note 3 2 16 2" xfId="36000"/>
    <cellStyle name="Note 3 2 16 3" xfId="36001"/>
    <cellStyle name="Note 3 2 16 4" xfId="36002"/>
    <cellStyle name="Note 3 2 17" xfId="36003"/>
    <cellStyle name="Note 3 2 17 2" xfId="36004"/>
    <cellStyle name="Note 3 2 17 3" xfId="36005"/>
    <cellStyle name="Note 3 2 17 4" xfId="36006"/>
    <cellStyle name="Note 3 2 18" xfId="36007"/>
    <cellStyle name="Note 3 2 18 2" xfId="36008"/>
    <cellStyle name="Note 3 2 18 3" xfId="36009"/>
    <cellStyle name="Note 3 2 18 4" xfId="36010"/>
    <cellStyle name="Note 3 2 19" xfId="36011"/>
    <cellStyle name="Note 3 2 19 2" xfId="36012"/>
    <cellStyle name="Note 3 2 19 3" xfId="36013"/>
    <cellStyle name="Note 3 2 19 4" xfId="36014"/>
    <cellStyle name="Note 3 2 2" xfId="36015"/>
    <cellStyle name="Note 3 2 2 10" xfId="36016"/>
    <cellStyle name="Note 3 2 2 10 2" xfId="36017"/>
    <cellStyle name="Note 3 2 2 10 3" xfId="36018"/>
    <cellStyle name="Note 3 2 2 10 4" xfId="36019"/>
    <cellStyle name="Note 3 2 2 11" xfId="36020"/>
    <cellStyle name="Note 3 2 2 11 2" xfId="36021"/>
    <cellStyle name="Note 3 2 2 11 3" xfId="36022"/>
    <cellStyle name="Note 3 2 2 11 4" xfId="36023"/>
    <cellStyle name="Note 3 2 2 12" xfId="36024"/>
    <cellStyle name="Note 3 2 2 12 2" xfId="36025"/>
    <cellStyle name="Note 3 2 2 12 3" xfId="36026"/>
    <cellStyle name="Note 3 2 2 12 4" xfId="36027"/>
    <cellStyle name="Note 3 2 2 13" xfId="36028"/>
    <cellStyle name="Note 3 2 2 13 2" xfId="36029"/>
    <cellStyle name="Note 3 2 2 13 3" xfId="36030"/>
    <cellStyle name="Note 3 2 2 13 4" xfId="36031"/>
    <cellStyle name="Note 3 2 2 14" xfId="36032"/>
    <cellStyle name="Note 3 2 2 14 2" xfId="36033"/>
    <cellStyle name="Note 3 2 2 14 3" xfId="36034"/>
    <cellStyle name="Note 3 2 2 14 4" xfId="36035"/>
    <cellStyle name="Note 3 2 2 15" xfId="36036"/>
    <cellStyle name="Note 3 2 2 15 2" xfId="36037"/>
    <cellStyle name="Note 3 2 2 15 3" xfId="36038"/>
    <cellStyle name="Note 3 2 2 15 4" xfId="36039"/>
    <cellStyle name="Note 3 2 2 16" xfId="36040"/>
    <cellStyle name="Note 3 2 2 16 2" xfId="36041"/>
    <cellStyle name="Note 3 2 2 16 3" xfId="36042"/>
    <cellStyle name="Note 3 2 2 16 4" xfId="36043"/>
    <cellStyle name="Note 3 2 2 17" xfId="36044"/>
    <cellStyle name="Note 3 2 2 17 2" xfId="36045"/>
    <cellStyle name="Note 3 2 2 17 3" xfId="36046"/>
    <cellStyle name="Note 3 2 2 17 4" xfId="36047"/>
    <cellStyle name="Note 3 2 2 18" xfId="36048"/>
    <cellStyle name="Note 3 2 2 18 2" xfId="36049"/>
    <cellStyle name="Note 3 2 2 18 3" xfId="36050"/>
    <cellStyle name="Note 3 2 2 18 4" xfId="36051"/>
    <cellStyle name="Note 3 2 2 19" xfId="36052"/>
    <cellStyle name="Note 3 2 2 19 2" xfId="36053"/>
    <cellStyle name="Note 3 2 2 19 3" xfId="36054"/>
    <cellStyle name="Note 3 2 2 19 4" xfId="36055"/>
    <cellStyle name="Note 3 2 2 2" xfId="36056"/>
    <cellStyle name="Note 3 2 2 2 2" xfId="36057"/>
    <cellStyle name="Note 3 2 2 2 2 10" xfId="36058"/>
    <cellStyle name="Note 3 2 2 2 2 10 2" xfId="36059"/>
    <cellStyle name="Note 3 2 2 2 2 10 3" xfId="36060"/>
    <cellStyle name="Note 3 2 2 2 2 10 4" xfId="36061"/>
    <cellStyle name="Note 3 2 2 2 2 11" xfId="36062"/>
    <cellStyle name="Note 3 2 2 2 2 11 2" xfId="36063"/>
    <cellStyle name="Note 3 2 2 2 2 11 3" xfId="36064"/>
    <cellStyle name="Note 3 2 2 2 2 11 4" xfId="36065"/>
    <cellStyle name="Note 3 2 2 2 2 12" xfId="36066"/>
    <cellStyle name="Note 3 2 2 2 2 12 2" xfId="36067"/>
    <cellStyle name="Note 3 2 2 2 2 12 3" xfId="36068"/>
    <cellStyle name="Note 3 2 2 2 2 12 4" xfId="36069"/>
    <cellStyle name="Note 3 2 2 2 2 13" xfId="36070"/>
    <cellStyle name="Note 3 2 2 2 2 13 2" xfId="36071"/>
    <cellStyle name="Note 3 2 2 2 2 13 3" xfId="36072"/>
    <cellStyle name="Note 3 2 2 2 2 13 4" xfId="36073"/>
    <cellStyle name="Note 3 2 2 2 2 14" xfId="36074"/>
    <cellStyle name="Note 3 2 2 2 2 14 2" xfId="36075"/>
    <cellStyle name="Note 3 2 2 2 2 14 3" xfId="36076"/>
    <cellStyle name="Note 3 2 2 2 2 14 4" xfId="36077"/>
    <cellStyle name="Note 3 2 2 2 2 15" xfId="36078"/>
    <cellStyle name="Note 3 2 2 2 2 15 2" xfId="36079"/>
    <cellStyle name="Note 3 2 2 2 2 15 3" xfId="36080"/>
    <cellStyle name="Note 3 2 2 2 2 15 4" xfId="36081"/>
    <cellStyle name="Note 3 2 2 2 2 16" xfId="36082"/>
    <cellStyle name="Note 3 2 2 2 2 16 2" xfId="36083"/>
    <cellStyle name="Note 3 2 2 2 2 16 3" xfId="36084"/>
    <cellStyle name="Note 3 2 2 2 2 16 4" xfId="36085"/>
    <cellStyle name="Note 3 2 2 2 2 17" xfId="36086"/>
    <cellStyle name="Note 3 2 2 2 2 17 2" xfId="36087"/>
    <cellStyle name="Note 3 2 2 2 2 17 3" xfId="36088"/>
    <cellStyle name="Note 3 2 2 2 2 17 4" xfId="36089"/>
    <cellStyle name="Note 3 2 2 2 2 18" xfId="36090"/>
    <cellStyle name="Note 3 2 2 2 2 18 2" xfId="36091"/>
    <cellStyle name="Note 3 2 2 2 2 18 3" xfId="36092"/>
    <cellStyle name="Note 3 2 2 2 2 18 4" xfId="36093"/>
    <cellStyle name="Note 3 2 2 2 2 19" xfId="36094"/>
    <cellStyle name="Note 3 2 2 2 2 19 2" xfId="36095"/>
    <cellStyle name="Note 3 2 2 2 2 19 3" xfId="36096"/>
    <cellStyle name="Note 3 2 2 2 2 19 4" xfId="36097"/>
    <cellStyle name="Note 3 2 2 2 2 2" xfId="36098"/>
    <cellStyle name="Note 3 2 2 2 2 2 2" xfId="36099"/>
    <cellStyle name="Note 3 2 2 2 2 2 3" xfId="36100"/>
    <cellStyle name="Note 3 2 2 2 2 2 4" xfId="36101"/>
    <cellStyle name="Note 3 2 2 2 2 20" xfId="36102"/>
    <cellStyle name="Note 3 2 2 2 2 20 2" xfId="36103"/>
    <cellStyle name="Note 3 2 2 2 2 20 3" xfId="36104"/>
    <cellStyle name="Note 3 2 2 2 2 20 4" xfId="36105"/>
    <cellStyle name="Note 3 2 2 2 2 21" xfId="36106"/>
    <cellStyle name="Note 3 2 2 2 2 22" xfId="36107"/>
    <cellStyle name="Note 3 2 2 2 2 3" xfId="36108"/>
    <cellStyle name="Note 3 2 2 2 2 3 2" xfId="36109"/>
    <cellStyle name="Note 3 2 2 2 2 3 3" xfId="36110"/>
    <cellStyle name="Note 3 2 2 2 2 3 4" xfId="36111"/>
    <cellStyle name="Note 3 2 2 2 2 4" xfId="36112"/>
    <cellStyle name="Note 3 2 2 2 2 4 2" xfId="36113"/>
    <cellStyle name="Note 3 2 2 2 2 4 3" xfId="36114"/>
    <cellStyle name="Note 3 2 2 2 2 4 4" xfId="36115"/>
    <cellStyle name="Note 3 2 2 2 2 5" xfId="36116"/>
    <cellStyle name="Note 3 2 2 2 2 5 2" xfId="36117"/>
    <cellStyle name="Note 3 2 2 2 2 5 3" xfId="36118"/>
    <cellStyle name="Note 3 2 2 2 2 5 4" xfId="36119"/>
    <cellStyle name="Note 3 2 2 2 2 6" xfId="36120"/>
    <cellStyle name="Note 3 2 2 2 2 6 2" xfId="36121"/>
    <cellStyle name="Note 3 2 2 2 2 6 3" xfId="36122"/>
    <cellStyle name="Note 3 2 2 2 2 6 4" xfId="36123"/>
    <cellStyle name="Note 3 2 2 2 2 7" xfId="36124"/>
    <cellStyle name="Note 3 2 2 2 2 7 2" xfId="36125"/>
    <cellStyle name="Note 3 2 2 2 2 7 3" xfId="36126"/>
    <cellStyle name="Note 3 2 2 2 2 7 4" xfId="36127"/>
    <cellStyle name="Note 3 2 2 2 2 8" xfId="36128"/>
    <cellStyle name="Note 3 2 2 2 2 8 2" xfId="36129"/>
    <cellStyle name="Note 3 2 2 2 2 8 3" xfId="36130"/>
    <cellStyle name="Note 3 2 2 2 2 8 4" xfId="36131"/>
    <cellStyle name="Note 3 2 2 2 2 9" xfId="36132"/>
    <cellStyle name="Note 3 2 2 2 2 9 2" xfId="36133"/>
    <cellStyle name="Note 3 2 2 2 2 9 3" xfId="36134"/>
    <cellStyle name="Note 3 2 2 2 2 9 4" xfId="36135"/>
    <cellStyle name="Note 3 2 2 2 3" xfId="36136"/>
    <cellStyle name="Note 3 2 2 20" xfId="36137"/>
    <cellStyle name="Note 3 2 2 20 2" xfId="36138"/>
    <cellStyle name="Note 3 2 2 20 3" xfId="36139"/>
    <cellStyle name="Note 3 2 2 20 4" xfId="36140"/>
    <cellStyle name="Note 3 2 2 21" xfId="36141"/>
    <cellStyle name="Note 3 2 2 21 2" xfId="36142"/>
    <cellStyle name="Note 3 2 2 21 3" xfId="36143"/>
    <cellStyle name="Note 3 2 2 21 4" xfId="36144"/>
    <cellStyle name="Note 3 2 2 22" xfId="36145"/>
    <cellStyle name="Note 3 2 2 23" xfId="36146"/>
    <cellStyle name="Note 3 2 2 3" xfId="36147"/>
    <cellStyle name="Note 3 2 2 3 2" xfId="36148"/>
    <cellStyle name="Note 3 2 2 3 3" xfId="36149"/>
    <cellStyle name="Note 3 2 2 3 4" xfId="36150"/>
    <cellStyle name="Note 3 2 2 4" xfId="36151"/>
    <cellStyle name="Note 3 2 2 4 2" xfId="36152"/>
    <cellStyle name="Note 3 2 2 4 3" xfId="36153"/>
    <cellStyle name="Note 3 2 2 4 4" xfId="36154"/>
    <cellStyle name="Note 3 2 2 5" xfId="36155"/>
    <cellStyle name="Note 3 2 2 5 2" xfId="36156"/>
    <cellStyle name="Note 3 2 2 5 3" xfId="36157"/>
    <cellStyle name="Note 3 2 2 5 4" xfId="36158"/>
    <cellStyle name="Note 3 2 2 6" xfId="36159"/>
    <cellStyle name="Note 3 2 2 6 2" xfId="36160"/>
    <cellStyle name="Note 3 2 2 6 3" xfId="36161"/>
    <cellStyle name="Note 3 2 2 6 4" xfId="36162"/>
    <cellStyle name="Note 3 2 2 7" xfId="36163"/>
    <cellStyle name="Note 3 2 2 7 2" xfId="36164"/>
    <cellStyle name="Note 3 2 2 7 3" xfId="36165"/>
    <cellStyle name="Note 3 2 2 7 4" xfId="36166"/>
    <cellStyle name="Note 3 2 2 8" xfId="36167"/>
    <cellStyle name="Note 3 2 2 8 2" xfId="36168"/>
    <cellStyle name="Note 3 2 2 8 3" xfId="36169"/>
    <cellStyle name="Note 3 2 2 8 4" xfId="36170"/>
    <cellStyle name="Note 3 2 2 9" xfId="36171"/>
    <cellStyle name="Note 3 2 2 9 2" xfId="36172"/>
    <cellStyle name="Note 3 2 2 9 3" xfId="36173"/>
    <cellStyle name="Note 3 2 2 9 4" xfId="36174"/>
    <cellStyle name="Note 3 2 20" xfId="36175"/>
    <cellStyle name="Note 3 2 20 2" xfId="36176"/>
    <cellStyle name="Note 3 2 20 3" xfId="36177"/>
    <cellStyle name="Note 3 2 20 4" xfId="36178"/>
    <cellStyle name="Note 3 2 21" xfId="36179"/>
    <cellStyle name="Note 3 2 21 2" xfId="36180"/>
    <cellStyle name="Note 3 2 21 3" xfId="36181"/>
    <cellStyle name="Note 3 2 21 4" xfId="36182"/>
    <cellStyle name="Note 3 2 22" xfId="36183"/>
    <cellStyle name="Note 3 2 22 2" xfId="36184"/>
    <cellStyle name="Note 3 2 22 3" xfId="36185"/>
    <cellStyle name="Note 3 2 22 4" xfId="36186"/>
    <cellStyle name="Note 3 2 23" xfId="36187"/>
    <cellStyle name="Note 3 2 23 2" xfId="36188"/>
    <cellStyle name="Note 3 2 23 3" xfId="36189"/>
    <cellStyle name="Note 3 2 23 4" xfId="36190"/>
    <cellStyle name="Note 3 2 24" xfId="36191"/>
    <cellStyle name="Note 3 2 24 2" xfId="36192"/>
    <cellStyle name="Note 3 2 24 3" xfId="36193"/>
    <cellStyle name="Note 3 2 24 4" xfId="36194"/>
    <cellStyle name="Note 3 2 25" xfId="36195"/>
    <cellStyle name="Note 3 2 25 2" xfId="36196"/>
    <cellStyle name="Note 3 2 25 3" xfId="36197"/>
    <cellStyle name="Note 3 2 25 4" xfId="36198"/>
    <cellStyle name="Note 3 2 26" xfId="36199"/>
    <cellStyle name="Note 3 2 26 2" xfId="36200"/>
    <cellStyle name="Note 3 2 26 3" xfId="36201"/>
    <cellStyle name="Note 3 2 26 4" xfId="36202"/>
    <cellStyle name="Note 3 2 27" xfId="36203"/>
    <cellStyle name="Note 3 2 27 2" xfId="36204"/>
    <cellStyle name="Note 3 2 27 3" xfId="36205"/>
    <cellStyle name="Note 3 2 27 4" xfId="36206"/>
    <cellStyle name="Note 3 2 28" xfId="36207"/>
    <cellStyle name="Note 3 2 28 2" xfId="36208"/>
    <cellStyle name="Note 3 2 28 3" xfId="36209"/>
    <cellStyle name="Note 3 2 28 4" xfId="36210"/>
    <cellStyle name="Note 3 2 29" xfId="36211"/>
    <cellStyle name="Note 3 2 29 2" xfId="36212"/>
    <cellStyle name="Note 3 2 29 3" xfId="36213"/>
    <cellStyle name="Note 3 2 29 4" xfId="36214"/>
    <cellStyle name="Note 3 2 3" xfId="36215"/>
    <cellStyle name="Note 3 2 3 10" xfId="36216"/>
    <cellStyle name="Note 3 2 3 10 2" xfId="36217"/>
    <cellStyle name="Note 3 2 3 10 3" xfId="36218"/>
    <cellStyle name="Note 3 2 3 10 4" xfId="36219"/>
    <cellStyle name="Note 3 2 3 11" xfId="36220"/>
    <cellStyle name="Note 3 2 3 11 2" xfId="36221"/>
    <cellStyle name="Note 3 2 3 11 3" xfId="36222"/>
    <cellStyle name="Note 3 2 3 11 4" xfId="36223"/>
    <cellStyle name="Note 3 2 3 12" xfId="36224"/>
    <cellStyle name="Note 3 2 3 12 2" xfId="36225"/>
    <cellStyle name="Note 3 2 3 12 3" xfId="36226"/>
    <cellStyle name="Note 3 2 3 12 4" xfId="36227"/>
    <cellStyle name="Note 3 2 3 13" xfId="36228"/>
    <cellStyle name="Note 3 2 3 13 2" xfId="36229"/>
    <cellStyle name="Note 3 2 3 13 3" xfId="36230"/>
    <cellStyle name="Note 3 2 3 13 4" xfId="36231"/>
    <cellStyle name="Note 3 2 3 14" xfId="36232"/>
    <cellStyle name="Note 3 2 3 14 2" xfId="36233"/>
    <cellStyle name="Note 3 2 3 14 3" xfId="36234"/>
    <cellStyle name="Note 3 2 3 14 4" xfId="36235"/>
    <cellStyle name="Note 3 2 3 15" xfId="36236"/>
    <cellStyle name="Note 3 2 3 15 2" xfId="36237"/>
    <cellStyle name="Note 3 2 3 15 3" xfId="36238"/>
    <cellStyle name="Note 3 2 3 15 4" xfId="36239"/>
    <cellStyle name="Note 3 2 3 16" xfId="36240"/>
    <cellStyle name="Note 3 2 3 16 2" xfId="36241"/>
    <cellStyle name="Note 3 2 3 16 3" xfId="36242"/>
    <cellStyle name="Note 3 2 3 16 4" xfId="36243"/>
    <cellStyle name="Note 3 2 3 17" xfId="36244"/>
    <cellStyle name="Note 3 2 3 17 2" xfId="36245"/>
    <cellStyle name="Note 3 2 3 17 3" xfId="36246"/>
    <cellStyle name="Note 3 2 3 17 4" xfId="36247"/>
    <cellStyle name="Note 3 2 3 18" xfId="36248"/>
    <cellStyle name="Note 3 2 3 18 2" xfId="36249"/>
    <cellStyle name="Note 3 2 3 18 3" xfId="36250"/>
    <cellStyle name="Note 3 2 3 18 4" xfId="36251"/>
    <cellStyle name="Note 3 2 3 19" xfId="36252"/>
    <cellStyle name="Note 3 2 3 19 2" xfId="36253"/>
    <cellStyle name="Note 3 2 3 19 3" xfId="36254"/>
    <cellStyle name="Note 3 2 3 19 4" xfId="36255"/>
    <cellStyle name="Note 3 2 3 2" xfId="36256"/>
    <cellStyle name="Note 3 2 3 2 2" xfId="36257"/>
    <cellStyle name="Note 3 2 3 2 3" xfId="36258"/>
    <cellStyle name="Note 3 2 3 2 4" xfId="36259"/>
    <cellStyle name="Note 3 2 3 20" xfId="36260"/>
    <cellStyle name="Note 3 2 3 20 2" xfId="36261"/>
    <cellStyle name="Note 3 2 3 20 3" xfId="36262"/>
    <cellStyle name="Note 3 2 3 20 4" xfId="36263"/>
    <cellStyle name="Note 3 2 3 21" xfId="36264"/>
    <cellStyle name="Note 3 2 3 22" xfId="36265"/>
    <cellStyle name="Note 3 2 3 3" xfId="36266"/>
    <cellStyle name="Note 3 2 3 3 2" xfId="36267"/>
    <cellStyle name="Note 3 2 3 3 3" xfId="36268"/>
    <cellStyle name="Note 3 2 3 3 4" xfId="36269"/>
    <cellStyle name="Note 3 2 3 4" xfId="36270"/>
    <cellStyle name="Note 3 2 3 4 2" xfId="36271"/>
    <cellStyle name="Note 3 2 3 4 3" xfId="36272"/>
    <cellStyle name="Note 3 2 3 4 4" xfId="36273"/>
    <cellStyle name="Note 3 2 3 5" xfId="36274"/>
    <cellStyle name="Note 3 2 3 5 2" xfId="36275"/>
    <cellStyle name="Note 3 2 3 5 3" xfId="36276"/>
    <cellStyle name="Note 3 2 3 5 4" xfId="36277"/>
    <cellStyle name="Note 3 2 3 6" xfId="36278"/>
    <cellStyle name="Note 3 2 3 6 2" xfId="36279"/>
    <cellStyle name="Note 3 2 3 6 3" xfId="36280"/>
    <cellStyle name="Note 3 2 3 6 4" xfId="36281"/>
    <cellStyle name="Note 3 2 3 7" xfId="36282"/>
    <cellStyle name="Note 3 2 3 7 2" xfId="36283"/>
    <cellStyle name="Note 3 2 3 7 3" xfId="36284"/>
    <cellStyle name="Note 3 2 3 7 4" xfId="36285"/>
    <cellStyle name="Note 3 2 3 8" xfId="36286"/>
    <cellStyle name="Note 3 2 3 8 2" xfId="36287"/>
    <cellStyle name="Note 3 2 3 8 3" xfId="36288"/>
    <cellStyle name="Note 3 2 3 8 4" xfId="36289"/>
    <cellStyle name="Note 3 2 3 9" xfId="36290"/>
    <cellStyle name="Note 3 2 3 9 2" xfId="36291"/>
    <cellStyle name="Note 3 2 3 9 3" xfId="36292"/>
    <cellStyle name="Note 3 2 3 9 4" xfId="36293"/>
    <cellStyle name="Note 3 2 30" xfId="36294"/>
    <cellStyle name="Note 3 2 30 2" xfId="36295"/>
    <cellStyle name="Note 3 2 30 3" xfId="36296"/>
    <cellStyle name="Note 3 2 30 4" xfId="36297"/>
    <cellStyle name="Note 3 2 31" xfId="36298"/>
    <cellStyle name="Note 3 2 32" xfId="36299"/>
    <cellStyle name="Note 3 2 33" xfId="36300"/>
    <cellStyle name="Note 3 2 4" xfId="36301"/>
    <cellStyle name="Note 3 2 4 10" xfId="36302"/>
    <cellStyle name="Note 3 2 4 10 2" xfId="36303"/>
    <cellStyle name="Note 3 2 4 10 3" xfId="36304"/>
    <cellStyle name="Note 3 2 4 10 4" xfId="36305"/>
    <cellStyle name="Note 3 2 4 11" xfId="36306"/>
    <cellStyle name="Note 3 2 4 11 2" xfId="36307"/>
    <cellStyle name="Note 3 2 4 11 3" xfId="36308"/>
    <cellStyle name="Note 3 2 4 11 4" xfId="36309"/>
    <cellStyle name="Note 3 2 4 12" xfId="36310"/>
    <cellStyle name="Note 3 2 4 12 2" xfId="36311"/>
    <cellStyle name="Note 3 2 4 12 3" xfId="36312"/>
    <cellStyle name="Note 3 2 4 12 4" xfId="36313"/>
    <cellStyle name="Note 3 2 4 13" xfId="36314"/>
    <cellStyle name="Note 3 2 4 13 2" xfId="36315"/>
    <cellStyle name="Note 3 2 4 13 3" xfId="36316"/>
    <cellStyle name="Note 3 2 4 13 4" xfId="36317"/>
    <cellStyle name="Note 3 2 4 14" xfId="36318"/>
    <cellStyle name="Note 3 2 4 14 2" xfId="36319"/>
    <cellStyle name="Note 3 2 4 14 3" xfId="36320"/>
    <cellStyle name="Note 3 2 4 14 4" xfId="36321"/>
    <cellStyle name="Note 3 2 4 15" xfId="36322"/>
    <cellStyle name="Note 3 2 4 15 2" xfId="36323"/>
    <cellStyle name="Note 3 2 4 15 3" xfId="36324"/>
    <cellStyle name="Note 3 2 4 15 4" xfId="36325"/>
    <cellStyle name="Note 3 2 4 16" xfId="36326"/>
    <cellStyle name="Note 3 2 4 16 2" xfId="36327"/>
    <cellStyle name="Note 3 2 4 16 3" xfId="36328"/>
    <cellStyle name="Note 3 2 4 16 4" xfId="36329"/>
    <cellStyle name="Note 3 2 4 17" xfId="36330"/>
    <cellStyle name="Note 3 2 4 17 2" xfId="36331"/>
    <cellStyle name="Note 3 2 4 17 3" xfId="36332"/>
    <cellStyle name="Note 3 2 4 17 4" xfId="36333"/>
    <cellStyle name="Note 3 2 4 18" xfId="36334"/>
    <cellStyle name="Note 3 2 4 18 2" xfId="36335"/>
    <cellStyle name="Note 3 2 4 18 3" xfId="36336"/>
    <cellStyle name="Note 3 2 4 18 4" xfId="36337"/>
    <cellStyle name="Note 3 2 4 19" xfId="36338"/>
    <cellStyle name="Note 3 2 4 19 2" xfId="36339"/>
    <cellStyle name="Note 3 2 4 19 3" xfId="36340"/>
    <cellStyle name="Note 3 2 4 19 4" xfId="36341"/>
    <cellStyle name="Note 3 2 4 2" xfId="36342"/>
    <cellStyle name="Note 3 2 4 2 2" xfId="36343"/>
    <cellStyle name="Note 3 2 4 2 3" xfId="36344"/>
    <cellStyle name="Note 3 2 4 2 4" xfId="36345"/>
    <cellStyle name="Note 3 2 4 20" xfId="36346"/>
    <cellStyle name="Note 3 2 4 20 2" xfId="36347"/>
    <cellStyle name="Note 3 2 4 20 3" xfId="36348"/>
    <cellStyle name="Note 3 2 4 20 4" xfId="36349"/>
    <cellStyle name="Note 3 2 4 21" xfId="36350"/>
    <cellStyle name="Note 3 2 4 22" xfId="36351"/>
    <cellStyle name="Note 3 2 4 3" xfId="36352"/>
    <cellStyle name="Note 3 2 4 3 2" xfId="36353"/>
    <cellStyle name="Note 3 2 4 3 3" xfId="36354"/>
    <cellStyle name="Note 3 2 4 3 4" xfId="36355"/>
    <cellStyle name="Note 3 2 4 4" xfId="36356"/>
    <cellStyle name="Note 3 2 4 4 2" xfId="36357"/>
    <cellStyle name="Note 3 2 4 4 3" xfId="36358"/>
    <cellStyle name="Note 3 2 4 4 4" xfId="36359"/>
    <cellStyle name="Note 3 2 4 5" xfId="36360"/>
    <cellStyle name="Note 3 2 4 5 2" xfId="36361"/>
    <cellStyle name="Note 3 2 4 5 3" xfId="36362"/>
    <cellStyle name="Note 3 2 4 5 4" xfId="36363"/>
    <cellStyle name="Note 3 2 4 6" xfId="36364"/>
    <cellStyle name="Note 3 2 4 6 2" xfId="36365"/>
    <cellStyle name="Note 3 2 4 6 3" xfId="36366"/>
    <cellStyle name="Note 3 2 4 6 4" xfId="36367"/>
    <cellStyle name="Note 3 2 4 7" xfId="36368"/>
    <cellStyle name="Note 3 2 4 7 2" xfId="36369"/>
    <cellStyle name="Note 3 2 4 7 3" xfId="36370"/>
    <cellStyle name="Note 3 2 4 7 4" xfId="36371"/>
    <cellStyle name="Note 3 2 4 8" xfId="36372"/>
    <cellStyle name="Note 3 2 4 8 2" xfId="36373"/>
    <cellStyle name="Note 3 2 4 8 3" xfId="36374"/>
    <cellStyle name="Note 3 2 4 8 4" xfId="36375"/>
    <cellStyle name="Note 3 2 4 9" xfId="36376"/>
    <cellStyle name="Note 3 2 4 9 2" xfId="36377"/>
    <cellStyle name="Note 3 2 4 9 3" xfId="36378"/>
    <cellStyle name="Note 3 2 4 9 4" xfId="36379"/>
    <cellStyle name="Note 3 2 5" xfId="36380"/>
    <cellStyle name="Note 3 2 5 10" xfId="36381"/>
    <cellStyle name="Note 3 2 5 10 2" xfId="36382"/>
    <cellStyle name="Note 3 2 5 10 3" xfId="36383"/>
    <cellStyle name="Note 3 2 5 10 4" xfId="36384"/>
    <cellStyle name="Note 3 2 5 11" xfId="36385"/>
    <cellStyle name="Note 3 2 5 11 2" xfId="36386"/>
    <cellStyle name="Note 3 2 5 11 3" xfId="36387"/>
    <cellStyle name="Note 3 2 5 11 4" xfId="36388"/>
    <cellStyle name="Note 3 2 5 12" xfId="36389"/>
    <cellStyle name="Note 3 2 5 12 2" xfId="36390"/>
    <cellStyle name="Note 3 2 5 12 3" xfId="36391"/>
    <cellStyle name="Note 3 2 5 12 4" xfId="36392"/>
    <cellStyle name="Note 3 2 5 13" xfId="36393"/>
    <cellStyle name="Note 3 2 5 13 2" xfId="36394"/>
    <cellStyle name="Note 3 2 5 13 3" xfId="36395"/>
    <cellStyle name="Note 3 2 5 13 4" xfId="36396"/>
    <cellStyle name="Note 3 2 5 14" xfId="36397"/>
    <cellStyle name="Note 3 2 5 14 2" xfId="36398"/>
    <cellStyle name="Note 3 2 5 14 3" xfId="36399"/>
    <cellStyle name="Note 3 2 5 14 4" xfId="36400"/>
    <cellStyle name="Note 3 2 5 15" xfId="36401"/>
    <cellStyle name="Note 3 2 5 15 2" xfId="36402"/>
    <cellStyle name="Note 3 2 5 15 3" xfId="36403"/>
    <cellStyle name="Note 3 2 5 15 4" xfId="36404"/>
    <cellStyle name="Note 3 2 5 16" xfId="36405"/>
    <cellStyle name="Note 3 2 5 16 2" xfId="36406"/>
    <cellStyle name="Note 3 2 5 16 3" xfId="36407"/>
    <cellStyle name="Note 3 2 5 16 4" xfId="36408"/>
    <cellStyle name="Note 3 2 5 17" xfId="36409"/>
    <cellStyle name="Note 3 2 5 17 2" xfId="36410"/>
    <cellStyle name="Note 3 2 5 17 3" xfId="36411"/>
    <cellStyle name="Note 3 2 5 17 4" xfId="36412"/>
    <cellStyle name="Note 3 2 5 18" xfId="36413"/>
    <cellStyle name="Note 3 2 5 18 2" xfId="36414"/>
    <cellStyle name="Note 3 2 5 18 3" xfId="36415"/>
    <cellStyle name="Note 3 2 5 18 4" xfId="36416"/>
    <cellStyle name="Note 3 2 5 19" xfId="36417"/>
    <cellStyle name="Note 3 2 5 19 2" xfId="36418"/>
    <cellStyle name="Note 3 2 5 19 3" xfId="36419"/>
    <cellStyle name="Note 3 2 5 19 4" xfId="36420"/>
    <cellStyle name="Note 3 2 5 2" xfId="36421"/>
    <cellStyle name="Note 3 2 5 2 2" xfId="36422"/>
    <cellStyle name="Note 3 2 5 2 3" xfId="36423"/>
    <cellStyle name="Note 3 2 5 2 4" xfId="36424"/>
    <cellStyle name="Note 3 2 5 20" xfId="36425"/>
    <cellStyle name="Note 3 2 5 20 2" xfId="36426"/>
    <cellStyle name="Note 3 2 5 20 3" xfId="36427"/>
    <cellStyle name="Note 3 2 5 20 4" xfId="36428"/>
    <cellStyle name="Note 3 2 5 21" xfId="36429"/>
    <cellStyle name="Note 3 2 5 22" xfId="36430"/>
    <cellStyle name="Note 3 2 5 3" xfId="36431"/>
    <cellStyle name="Note 3 2 5 3 2" xfId="36432"/>
    <cellStyle name="Note 3 2 5 3 3" xfId="36433"/>
    <cellStyle name="Note 3 2 5 3 4" xfId="36434"/>
    <cellStyle name="Note 3 2 5 4" xfId="36435"/>
    <cellStyle name="Note 3 2 5 4 2" xfId="36436"/>
    <cellStyle name="Note 3 2 5 4 3" xfId="36437"/>
    <cellStyle name="Note 3 2 5 4 4" xfId="36438"/>
    <cellStyle name="Note 3 2 5 5" xfId="36439"/>
    <cellStyle name="Note 3 2 5 5 2" xfId="36440"/>
    <cellStyle name="Note 3 2 5 5 3" xfId="36441"/>
    <cellStyle name="Note 3 2 5 5 4" xfId="36442"/>
    <cellStyle name="Note 3 2 5 6" xfId="36443"/>
    <cellStyle name="Note 3 2 5 6 2" xfId="36444"/>
    <cellStyle name="Note 3 2 5 6 3" xfId="36445"/>
    <cellStyle name="Note 3 2 5 6 4" xfId="36446"/>
    <cellStyle name="Note 3 2 5 7" xfId="36447"/>
    <cellStyle name="Note 3 2 5 7 2" xfId="36448"/>
    <cellStyle name="Note 3 2 5 7 3" xfId="36449"/>
    <cellStyle name="Note 3 2 5 7 4" xfId="36450"/>
    <cellStyle name="Note 3 2 5 8" xfId="36451"/>
    <cellStyle name="Note 3 2 5 8 2" xfId="36452"/>
    <cellStyle name="Note 3 2 5 8 3" xfId="36453"/>
    <cellStyle name="Note 3 2 5 8 4" xfId="36454"/>
    <cellStyle name="Note 3 2 5 9" xfId="36455"/>
    <cellStyle name="Note 3 2 5 9 2" xfId="36456"/>
    <cellStyle name="Note 3 2 5 9 3" xfId="36457"/>
    <cellStyle name="Note 3 2 5 9 4" xfId="36458"/>
    <cellStyle name="Note 3 2 6" xfId="36459"/>
    <cellStyle name="Note 3 2 6 10" xfId="36460"/>
    <cellStyle name="Note 3 2 6 10 2" xfId="36461"/>
    <cellStyle name="Note 3 2 6 10 3" xfId="36462"/>
    <cellStyle name="Note 3 2 6 10 4" xfId="36463"/>
    <cellStyle name="Note 3 2 6 11" xfId="36464"/>
    <cellStyle name="Note 3 2 6 11 2" xfId="36465"/>
    <cellStyle name="Note 3 2 6 11 3" xfId="36466"/>
    <cellStyle name="Note 3 2 6 11 4" xfId="36467"/>
    <cellStyle name="Note 3 2 6 12" xfId="36468"/>
    <cellStyle name="Note 3 2 6 12 2" xfId="36469"/>
    <cellStyle name="Note 3 2 6 12 3" xfId="36470"/>
    <cellStyle name="Note 3 2 6 12 4" xfId="36471"/>
    <cellStyle name="Note 3 2 6 13" xfId="36472"/>
    <cellStyle name="Note 3 2 6 13 2" xfId="36473"/>
    <cellStyle name="Note 3 2 6 13 3" xfId="36474"/>
    <cellStyle name="Note 3 2 6 13 4" xfId="36475"/>
    <cellStyle name="Note 3 2 6 14" xfId="36476"/>
    <cellStyle name="Note 3 2 6 14 2" xfId="36477"/>
    <cellStyle name="Note 3 2 6 14 3" xfId="36478"/>
    <cellStyle name="Note 3 2 6 14 4" xfId="36479"/>
    <cellStyle name="Note 3 2 6 15" xfId="36480"/>
    <cellStyle name="Note 3 2 6 15 2" xfId="36481"/>
    <cellStyle name="Note 3 2 6 15 3" xfId="36482"/>
    <cellStyle name="Note 3 2 6 15 4" xfId="36483"/>
    <cellStyle name="Note 3 2 6 16" xfId="36484"/>
    <cellStyle name="Note 3 2 6 16 2" xfId="36485"/>
    <cellStyle name="Note 3 2 6 16 3" xfId="36486"/>
    <cellStyle name="Note 3 2 6 16 4" xfId="36487"/>
    <cellStyle name="Note 3 2 6 17" xfId="36488"/>
    <cellStyle name="Note 3 2 6 17 2" xfId="36489"/>
    <cellStyle name="Note 3 2 6 17 3" xfId="36490"/>
    <cellStyle name="Note 3 2 6 17 4" xfId="36491"/>
    <cellStyle name="Note 3 2 6 18" xfId="36492"/>
    <cellStyle name="Note 3 2 6 18 2" xfId="36493"/>
    <cellStyle name="Note 3 2 6 18 3" xfId="36494"/>
    <cellStyle name="Note 3 2 6 18 4" xfId="36495"/>
    <cellStyle name="Note 3 2 6 19" xfId="36496"/>
    <cellStyle name="Note 3 2 6 19 2" xfId="36497"/>
    <cellStyle name="Note 3 2 6 19 3" xfId="36498"/>
    <cellStyle name="Note 3 2 6 19 4" xfId="36499"/>
    <cellStyle name="Note 3 2 6 2" xfId="36500"/>
    <cellStyle name="Note 3 2 6 2 2" xfId="36501"/>
    <cellStyle name="Note 3 2 6 2 3" xfId="36502"/>
    <cellStyle name="Note 3 2 6 2 4" xfId="36503"/>
    <cellStyle name="Note 3 2 6 20" xfId="36504"/>
    <cellStyle name="Note 3 2 6 20 2" xfId="36505"/>
    <cellStyle name="Note 3 2 6 20 3" xfId="36506"/>
    <cellStyle name="Note 3 2 6 20 4" xfId="36507"/>
    <cellStyle name="Note 3 2 6 21" xfId="36508"/>
    <cellStyle name="Note 3 2 6 22" xfId="36509"/>
    <cellStyle name="Note 3 2 6 3" xfId="36510"/>
    <cellStyle name="Note 3 2 6 3 2" xfId="36511"/>
    <cellStyle name="Note 3 2 6 3 3" xfId="36512"/>
    <cellStyle name="Note 3 2 6 3 4" xfId="36513"/>
    <cellStyle name="Note 3 2 6 4" xfId="36514"/>
    <cellStyle name="Note 3 2 6 4 2" xfId="36515"/>
    <cellStyle name="Note 3 2 6 4 3" xfId="36516"/>
    <cellStyle name="Note 3 2 6 4 4" xfId="36517"/>
    <cellStyle name="Note 3 2 6 5" xfId="36518"/>
    <cellStyle name="Note 3 2 6 5 2" xfId="36519"/>
    <cellStyle name="Note 3 2 6 5 3" xfId="36520"/>
    <cellStyle name="Note 3 2 6 5 4" xfId="36521"/>
    <cellStyle name="Note 3 2 6 6" xfId="36522"/>
    <cellStyle name="Note 3 2 6 6 2" xfId="36523"/>
    <cellStyle name="Note 3 2 6 6 3" xfId="36524"/>
    <cellStyle name="Note 3 2 6 6 4" xfId="36525"/>
    <cellStyle name="Note 3 2 6 7" xfId="36526"/>
    <cellStyle name="Note 3 2 6 7 2" xfId="36527"/>
    <cellStyle name="Note 3 2 6 7 3" xfId="36528"/>
    <cellStyle name="Note 3 2 6 7 4" xfId="36529"/>
    <cellStyle name="Note 3 2 6 8" xfId="36530"/>
    <cellStyle name="Note 3 2 6 8 2" xfId="36531"/>
    <cellStyle name="Note 3 2 6 8 3" xfId="36532"/>
    <cellStyle name="Note 3 2 6 8 4" xfId="36533"/>
    <cellStyle name="Note 3 2 6 9" xfId="36534"/>
    <cellStyle name="Note 3 2 6 9 2" xfId="36535"/>
    <cellStyle name="Note 3 2 6 9 3" xfId="36536"/>
    <cellStyle name="Note 3 2 6 9 4" xfId="36537"/>
    <cellStyle name="Note 3 2 7" xfId="36538"/>
    <cellStyle name="Note 3 2 7 10" xfId="36539"/>
    <cellStyle name="Note 3 2 7 10 2" xfId="36540"/>
    <cellStyle name="Note 3 2 7 10 3" xfId="36541"/>
    <cellStyle name="Note 3 2 7 10 4" xfId="36542"/>
    <cellStyle name="Note 3 2 7 11" xfId="36543"/>
    <cellStyle name="Note 3 2 7 11 2" xfId="36544"/>
    <cellStyle name="Note 3 2 7 11 3" xfId="36545"/>
    <cellStyle name="Note 3 2 7 11 4" xfId="36546"/>
    <cellStyle name="Note 3 2 7 12" xfId="36547"/>
    <cellStyle name="Note 3 2 7 12 2" xfId="36548"/>
    <cellStyle name="Note 3 2 7 12 3" xfId="36549"/>
    <cellStyle name="Note 3 2 7 12 4" xfId="36550"/>
    <cellStyle name="Note 3 2 7 13" xfId="36551"/>
    <cellStyle name="Note 3 2 7 13 2" xfId="36552"/>
    <cellStyle name="Note 3 2 7 13 3" xfId="36553"/>
    <cellStyle name="Note 3 2 7 13 4" xfId="36554"/>
    <cellStyle name="Note 3 2 7 14" xfId="36555"/>
    <cellStyle name="Note 3 2 7 14 2" xfId="36556"/>
    <cellStyle name="Note 3 2 7 14 3" xfId="36557"/>
    <cellStyle name="Note 3 2 7 14 4" xfId="36558"/>
    <cellStyle name="Note 3 2 7 15" xfId="36559"/>
    <cellStyle name="Note 3 2 7 15 2" xfId="36560"/>
    <cellStyle name="Note 3 2 7 15 3" xfId="36561"/>
    <cellStyle name="Note 3 2 7 15 4" xfId="36562"/>
    <cellStyle name="Note 3 2 7 16" xfId="36563"/>
    <cellStyle name="Note 3 2 7 16 2" xfId="36564"/>
    <cellStyle name="Note 3 2 7 16 3" xfId="36565"/>
    <cellStyle name="Note 3 2 7 16 4" xfId="36566"/>
    <cellStyle name="Note 3 2 7 17" xfId="36567"/>
    <cellStyle name="Note 3 2 7 17 2" xfId="36568"/>
    <cellStyle name="Note 3 2 7 17 3" xfId="36569"/>
    <cellStyle name="Note 3 2 7 17 4" xfId="36570"/>
    <cellStyle name="Note 3 2 7 18" xfId="36571"/>
    <cellStyle name="Note 3 2 7 18 2" xfId="36572"/>
    <cellStyle name="Note 3 2 7 18 3" xfId="36573"/>
    <cellStyle name="Note 3 2 7 18 4" xfId="36574"/>
    <cellStyle name="Note 3 2 7 19" xfId="36575"/>
    <cellStyle name="Note 3 2 7 19 2" xfId="36576"/>
    <cellStyle name="Note 3 2 7 19 3" xfId="36577"/>
    <cellStyle name="Note 3 2 7 19 4" xfId="36578"/>
    <cellStyle name="Note 3 2 7 2" xfId="36579"/>
    <cellStyle name="Note 3 2 7 2 2" xfId="36580"/>
    <cellStyle name="Note 3 2 7 2 3" xfId="36581"/>
    <cellStyle name="Note 3 2 7 2 4" xfId="36582"/>
    <cellStyle name="Note 3 2 7 20" xfId="36583"/>
    <cellStyle name="Note 3 2 7 20 2" xfId="36584"/>
    <cellStyle name="Note 3 2 7 20 3" xfId="36585"/>
    <cellStyle name="Note 3 2 7 20 4" xfId="36586"/>
    <cellStyle name="Note 3 2 7 21" xfId="36587"/>
    <cellStyle name="Note 3 2 7 22" xfId="36588"/>
    <cellStyle name="Note 3 2 7 3" xfId="36589"/>
    <cellStyle name="Note 3 2 7 3 2" xfId="36590"/>
    <cellStyle name="Note 3 2 7 3 3" xfId="36591"/>
    <cellStyle name="Note 3 2 7 3 4" xfId="36592"/>
    <cellStyle name="Note 3 2 7 4" xfId="36593"/>
    <cellStyle name="Note 3 2 7 4 2" xfId="36594"/>
    <cellStyle name="Note 3 2 7 4 3" xfId="36595"/>
    <cellStyle name="Note 3 2 7 4 4" xfId="36596"/>
    <cellStyle name="Note 3 2 7 5" xfId="36597"/>
    <cellStyle name="Note 3 2 7 5 2" xfId="36598"/>
    <cellStyle name="Note 3 2 7 5 3" xfId="36599"/>
    <cellStyle name="Note 3 2 7 5 4" xfId="36600"/>
    <cellStyle name="Note 3 2 7 6" xfId="36601"/>
    <cellStyle name="Note 3 2 7 6 2" xfId="36602"/>
    <cellStyle name="Note 3 2 7 6 3" xfId="36603"/>
    <cellStyle name="Note 3 2 7 6 4" xfId="36604"/>
    <cellStyle name="Note 3 2 7 7" xfId="36605"/>
    <cellStyle name="Note 3 2 7 7 2" xfId="36606"/>
    <cellStyle name="Note 3 2 7 7 3" xfId="36607"/>
    <cellStyle name="Note 3 2 7 7 4" xfId="36608"/>
    <cellStyle name="Note 3 2 7 8" xfId="36609"/>
    <cellStyle name="Note 3 2 7 8 2" xfId="36610"/>
    <cellStyle name="Note 3 2 7 8 3" xfId="36611"/>
    <cellStyle name="Note 3 2 7 8 4" xfId="36612"/>
    <cellStyle name="Note 3 2 7 9" xfId="36613"/>
    <cellStyle name="Note 3 2 7 9 2" xfId="36614"/>
    <cellStyle name="Note 3 2 7 9 3" xfId="36615"/>
    <cellStyle name="Note 3 2 7 9 4" xfId="36616"/>
    <cellStyle name="Note 3 2 8" xfId="36617"/>
    <cellStyle name="Note 3 2 8 10" xfId="36618"/>
    <cellStyle name="Note 3 2 8 10 2" xfId="36619"/>
    <cellStyle name="Note 3 2 8 10 3" xfId="36620"/>
    <cellStyle name="Note 3 2 8 10 4" xfId="36621"/>
    <cellStyle name="Note 3 2 8 11" xfId="36622"/>
    <cellStyle name="Note 3 2 8 11 2" xfId="36623"/>
    <cellStyle name="Note 3 2 8 11 3" xfId="36624"/>
    <cellStyle name="Note 3 2 8 11 4" xfId="36625"/>
    <cellStyle name="Note 3 2 8 12" xfId="36626"/>
    <cellStyle name="Note 3 2 8 12 2" xfId="36627"/>
    <cellStyle name="Note 3 2 8 12 3" xfId="36628"/>
    <cellStyle name="Note 3 2 8 12 4" xfId="36629"/>
    <cellStyle name="Note 3 2 8 13" xfId="36630"/>
    <cellStyle name="Note 3 2 8 13 2" xfId="36631"/>
    <cellStyle name="Note 3 2 8 13 3" xfId="36632"/>
    <cellStyle name="Note 3 2 8 13 4" xfId="36633"/>
    <cellStyle name="Note 3 2 8 14" xfId="36634"/>
    <cellStyle name="Note 3 2 8 14 2" xfId="36635"/>
    <cellStyle name="Note 3 2 8 14 3" xfId="36636"/>
    <cellStyle name="Note 3 2 8 14 4" xfId="36637"/>
    <cellStyle name="Note 3 2 8 15" xfId="36638"/>
    <cellStyle name="Note 3 2 8 15 2" xfId="36639"/>
    <cellStyle name="Note 3 2 8 15 3" xfId="36640"/>
    <cellStyle name="Note 3 2 8 15 4" xfId="36641"/>
    <cellStyle name="Note 3 2 8 16" xfId="36642"/>
    <cellStyle name="Note 3 2 8 16 2" xfId="36643"/>
    <cellStyle name="Note 3 2 8 16 3" xfId="36644"/>
    <cellStyle name="Note 3 2 8 16 4" xfId="36645"/>
    <cellStyle name="Note 3 2 8 17" xfId="36646"/>
    <cellStyle name="Note 3 2 8 17 2" xfId="36647"/>
    <cellStyle name="Note 3 2 8 17 3" xfId="36648"/>
    <cellStyle name="Note 3 2 8 17 4" xfId="36649"/>
    <cellStyle name="Note 3 2 8 18" xfId="36650"/>
    <cellStyle name="Note 3 2 8 18 2" xfId="36651"/>
    <cellStyle name="Note 3 2 8 18 3" xfId="36652"/>
    <cellStyle name="Note 3 2 8 18 4" xfId="36653"/>
    <cellStyle name="Note 3 2 8 19" xfId="36654"/>
    <cellStyle name="Note 3 2 8 19 2" xfId="36655"/>
    <cellStyle name="Note 3 2 8 19 3" xfId="36656"/>
    <cellStyle name="Note 3 2 8 19 4" xfId="36657"/>
    <cellStyle name="Note 3 2 8 2" xfId="36658"/>
    <cellStyle name="Note 3 2 8 2 2" xfId="36659"/>
    <cellStyle name="Note 3 2 8 2 3" xfId="36660"/>
    <cellStyle name="Note 3 2 8 2 4" xfId="36661"/>
    <cellStyle name="Note 3 2 8 20" xfId="36662"/>
    <cellStyle name="Note 3 2 8 20 2" xfId="36663"/>
    <cellStyle name="Note 3 2 8 20 3" xfId="36664"/>
    <cellStyle name="Note 3 2 8 20 4" xfId="36665"/>
    <cellStyle name="Note 3 2 8 21" xfId="36666"/>
    <cellStyle name="Note 3 2 8 22" xfId="36667"/>
    <cellStyle name="Note 3 2 8 3" xfId="36668"/>
    <cellStyle name="Note 3 2 8 3 2" xfId="36669"/>
    <cellStyle name="Note 3 2 8 3 3" xfId="36670"/>
    <cellStyle name="Note 3 2 8 3 4" xfId="36671"/>
    <cellStyle name="Note 3 2 8 4" xfId="36672"/>
    <cellStyle name="Note 3 2 8 4 2" xfId="36673"/>
    <cellStyle name="Note 3 2 8 4 3" xfId="36674"/>
    <cellStyle name="Note 3 2 8 4 4" xfId="36675"/>
    <cellStyle name="Note 3 2 8 5" xfId="36676"/>
    <cellStyle name="Note 3 2 8 5 2" xfId="36677"/>
    <cellStyle name="Note 3 2 8 5 3" xfId="36678"/>
    <cellStyle name="Note 3 2 8 5 4" xfId="36679"/>
    <cellStyle name="Note 3 2 8 6" xfId="36680"/>
    <cellStyle name="Note 3 2 8 6 2" xfId="36681"/>
    <cellStyle name="Note 3 2 8 6 3" xfId="36682"/>
    <cellStyle name="Note 3 2 8 6 4" xfId="36683"/>
    <cellStyle name="Note 3 2 8 7" xfId="36684"/>
    <cellStyle name="Note 3 2 8 7 2" xfId="36685"/>
    <cellStyle name="Note 3 2 8 7 3" xfId="36686"/>
    <cellStyle name="Note 3 2 8 7 4" xfId="36687"/>
    <cellStyle name="Note 3 2 8 8" xfId="36688"/>
    <cellStyle name="Note 3 2 8 8 2" xfId="36689"/>
    <cellStyle name="Note 3 2 8 8 3" xfId="36690"/>
    <cellStyle name="Note 3 2 8 8 4" xfId="36691"/>
    <cellStyle name="Note 3 2 8 9" xfId="36692"/>
    <cellStyle name="Note 3 2 8 9 2" xfId="36693"/>
    <cellStyle name="Note 3 2 8 9 3" xfId="36694"/>
    <cellStyle name="Note 3 2 8 9 4" xfId="36695"/>
    <cellStyle name="Note 3 2 9" xfId="36696"/>
    <cellStyle name="Note 3 2 9 10" xfId="36697"/>
    <cellStyle name="Note 3 2 9 10 2" xfId="36698"/>
    <cellStyle name="Note 3 2 9 10 3" xfId="36699"/>
    <cellStyle name="Note 3 2 9 10 4" xfId="36700"/>
    <cellStyle name="Note 3 2 9 11" xfId="36701"/>
    <cellStyle name="Note 3 2 9 11 2" xfId="36702"/>
    <cellStyle name="Note 3 2 9 11 3" xfId="36703"/>
    <cellStyle name="Note 3 2 9 11 4" xfId="36704"/>
    <cellStyle name="Note 3 2 9 12" xfId="36705"/>
    <cellStyle name="Note 3 2 9 12 2" xfId="36706"/>
    <cellStyle name="Note 3 2 9 12 3" xfId="36707"/>
    <cellStyle name="Note 3 2 9 12 4" xfId="36708"/>
    <cellStyle name="Note 3 2 9 13" xfId="36709"/>
    <cellStyle name="Note 3 2 9 13 2" xfId="36710"/>
    <cellStyle name="Note 3 2 9 13 3" xfId="36711"/>
    <cellStyle name="Note 3 2 9 13 4" xfId="36712"/>
    <cellStyle name="Note 3 2 9 14" xfId="36713"/>
    <cellStyle name="Note 3 2 9 14 2" xfId="36714"/>
    <cellStyle name="Note 3 2 9 14 3" xfId="36715"/>
    <cellStyle name="Note 3 2 9 14 4" xfId="36716"/>
    <cellStyle name="Note 3 2 9 15" xfId="36717"/>
    <cellStyle name="Note 3 2 9 15 2" xfId="36718"/>
    <cellStyle name="Note 3 2 9 15 3" xfId="36719"/>
    <cellStyle name="Note 3 2 9 15 4" xfId="36720"/>
    <cellStyle name="Note 3 2 9 16" xfId="36721"/>
    <cellStyle name="Note 3 2 9 16 2" xfId="36722"/>
    <cellStyle name="Note 3 2 9 16 3" xfId="36723"/>
    <cellStyle name="Note 3 2 9 16 4" xfId="36724"/>
    <cellStyle name="Note 3 2 9 17" xfId="36725"/>
    <cellStyle name="Note 3 2 9 17 2" xfId="36726"/>
    <cellStyle name="Note 3 2 9 17 3" xfId="36727"/>
    <cellStyle name="Note 3 2 9 17 4" xfId="36728"/>
    <cellStyle name="Note 3 2 9 18" xfId="36729"/>
    <cellStyle name="Note 3 2 9 18 2" xfId="36730"/>
    <cellStyle name="Note 3 2 9 18 3" xfId="36731"/>
    <cellStyle name="Note 3 2 9 18 4" xfId="36732"/>
    <cellStyle name="Note 3 2 9 19" xfId="36733"/>
    <cellStyle name="Note 3 2 9 19 2" xfId="36734"/>
    <cellStyle name="Note 3 2 9 19 3" xfId="36735"/>
    <cellStyle name="Note 3 2 9 19 4" xfId="36736"/>
    <cellStyle name="Note 3 2 9 2" xfId="36737"/>
    <cellStyle name="Note 3 2 9 2 2" xfId="36738"/>
    <cellStyle name="Note 3 2 9 2 3" xfId="36739"/>
    <cellStyle name="Note 3 2 9 2 4" xfId="36740"/>
    <cellStyle name="Note 3 2 9 20" xfId="36741"/>
    <cellStyle name="Note 3 2 9 20 2" xfId="36742"/>
    <cellStyle name="Note 3 2 9 20 3" xfId="36743"/>
    <cellStyle name="Note 3 2 9 20 4" xfId="36744"/>
    <cellStyle name="Note 3 2 9 21" xfId="36745"/>
    <cellStyle name="Note 3 2 9 22" xfId="36746"/>
    <cellStyle name="Note 3 2 9 3" xfId="36747"/>
    <cellStyle name="Note 3 2 9 3 2" xfId="36748"/>
    <cellStyle name="Note 3 2 9 3 3" xfId="36749"/>
    <cellStyle name="Note 3 2 9 3 4" xfId="36750"/>
    <cellStyle name="Note 3 2 9 4" xfId="36751"/>
    <cellStyle name="Note 3 2 9 4 2" xfId="36752"/>
    <cellStyle name="Note 3 2 9 4 3" xfId="36753"/>
    <cellStyle name="Note 3 2 9 4 4" xfId="36754"/>
    <cellStyle name="Note 3 2 9 5" xfId="36755"/>
    <cellStyle name="Note 3 2 9 5 2" xfId="36756"/>
    <cellStyle name="Note 3 2 9 5 3" xfId="36757"/>
    <cellStyle name="Note 3 2 9 5 4" xfId="36758"/>
    <cellStyle name="Note 3 2 9 6" xfId="36759"/>
    <cellStyle name="Note 3 2 9 6 2" xfId="36760"/>
    <cellStyle name="Note 3 2 9 6 3" xfId="36761"/>
    <cellStyle name="Note 3 2 9 6 4" xfId="36762"/>
    <cellStyle name="Note 3 2 9 7" xfId="36763"/>
    <cellStyle name="Note 3 2 9 7 2" xfId="36764"/>
    <cellStyle name="Note 3 2 9 7 3" xfId="36765"/>
    <cellStyle name="Note 3 2 9 7 4" xfId="36766"/>
    <cellStyle name="Note 3 2 9 8" xfId="36767"/>
    <cellStyle name="Note 3 2 9 8 2" xfId="36768"/>
    <cellStyle name="Note 3 2 9 8 3" xfId="36769"/>
    <cellStyle name="Note 3 2 9 8 4" xfId="36770"/>
    <cellStyle name="Note 3 2 9 9" xfId="36771"/>
    <cellStyle name="Note 3 2 9 9 2" xfId="36772"/>
    <cellStyle name="Note 3 2 9 9 3" xfId="36773"/>
    <cellStyle name="Note 3 2 9 9 4" xfId="36774"/>
    <cellStyle name="Note 3 20" xfId="36775"/>
    <cellStyle name="Note 3 20 2" xfId="36776"/>
    <cellStyle name="Note 3 20 3" xfId="36777"/>
    <cellStyle name="Note 3 20 4" xfId="36778"/>
    <cellStyle name="Note 3 21" xfId="36779"/>
    <cellStyle name="Note 3 21 2" xfId="36780"/>
    <cellStyle name="Note 3 21 3" xfId="36781"/>
    <cellStyle name="Note 3 21 4" xfId="36782"/>
    <cellStyle name="Note 3 22" xfId="36783"/>
    <cellStyle name="Note 3 22 2" xfId="36784"/>
    <cellStyle name="Note 3 22 3" xfId="36785"/>
    <cellStyle name="Note 3 22 4" xfId="36786"/>
    <cellStyle name="Note 3 23" xfId="36787"/>
    <cellStyle name="Note 3 23 2" xfId="36788"/>
    <cellStyle name="Note 3 23 3" xfId="36789"/>
    <cellStyle name="Note 3 23 4" xfId="36790"/>
    <cellStyle name="Note 3 24" xfId="36791"/>
    <cellStyle name="Note 3 24 2" xfId="36792"/>
    <cellStyle name="Note 3 24 3" xfId="36793"/>
    <cellStyle name="Note 3 24 4" xfId="36794"/>
    <cellStyle name="Note 3 25" xfId="36795"/>
    <cellStyle name="Note 3 25 2" xfId="36796"/>
    <cellStyle name="Note 3 25 3" xfId="36797"/>
    <cellStyle name="Note 3 25 4" xfId="36798"/>
    <cellStyle name="Note 3 26" xfId="36799"/>
    <cellStyle name="Note 3 26 2" xfId="36800"/>
    <cellStyle name="Note 3 26 3" xfId="36801"/>
    <cellStyle name="Note 3 26 4" xfId="36802"/>
    <cellStyle name="Note 3 27" xfId="36803"/>
    <cellStyle name="Note 3 27 2" xfId="36804"/>
    <cellStyle name="Note 3 27 3" xfId="36805"/>
    <cellStyle name="Note 3 27 4" xfId="36806"/>
    <cellStyle name="Note 3 28" xfId="36807"/>
    <cellStyle name="Note 3 28 2" xfId="36808"/>
    <cellStyle name="Note 3 28 3" xfId="36809"/>
    <cellStyle name="Note 3 28 4" xfId="36810"/>
    <cellStyle name="Note 3 29" xfId="36811"/>
    <cellStyle name="Note 3 29 2" xfId="36812"/>
    <cellStyle name="Note 3 29 3" xfId="36813"/>
    <cellStyle name="Note 3 29 4" xfId="36814"/>
    <cellStyle name="Note 3 3" xfId="36815"/>
    <cellStyle name="Note 3 3 2" xfId="36816"/>
    <cellStyle name="Note 3 30" xfId="36817"/>
    <cellStyle name="Note 3 30 2" xfId="36818"/>
    <cellStyle name="Note 3 30 3" xfId="36819"/>
    <cellStyle name="Note 3 30 4" xfId="36820"/>
    <cellStyle name="Note 3 31" xfId="36821"/>
    <cellStyle name="Note 3 31 2" xfId="36822"/>
    <cellStyle name="Note 3 31 3" xfId="36823"/>
    <cellStyle name="Note 3 31 4" xfId="36824"/>
    <cellStyle name="Note 3 32" xfId="36825"/>
    <cellStyle name="Note 3 33" xfId="36826"/>
    <cellStyle name="Note 3 34" xfId="36827"/>
    <cellStyle name="Note 3 4" xfId="36828"/>
    <cellStyle name="Note 3 4 2" xfId="36829"/>
    <cellStyle name="Note 3 5" xfId="36830"/>
    <cellStyle name="Note 3 5 2" xfId="36831"/>
    <cellStyle name="Note 3 6" xfId="36832"/>
    <cellStyle name="Note 3 6 2" xfId="36833"/>
    <cellStyle name="Note 3 7" xfId="36834"/>
    <cellStyle name="Note 3 7 2" xfId="36835"/>
    <cellStyle name="Note 3 8" xfId="36836"/>
    <cellStyle name="Note 3 8 2" xfId="36837"/>
    <cellStyle name="Note 3 9" xfId="36838"/>
    <cellStyle name="Note 3 9 2" xfId="36839"/>
    <cellStyle name="Note 30" xfId="36840"/>
    <cellStyle name="Note 30 2" xfId="36841"/>
    <cellStyle name="Note 30 3" xfId="36842"/>
    <cellStyle name="Note 30 4" xfId="36843"/>
    <cellStyle name="Note 31" xfId="36844"/>
    <cellStyle name="Note 31 2" xfId="36845"/>
    <cellStyle name="Note 31 3" xfId="36846"/>
    <cellStyle name="Note 31 4" xfId="36847"/>
    <cellStyle name="Note 32" xfId="36848"/>
    <cellStyle name="Note 32 2" xfId="36849"/>
    <cellStyle name="Note 32 3" xfId="36850"/>
    <cellStyle name="Note 32 4" xfId="36851"/>
    <cellStyle name="Note 33" xfId="36852"/>
    <cellStyle name="Note 33 2" xfId="36853"/>
    <cellStyle name="Note 33 3" xfId="36854"/>
    <cellStyle name="Note 33 4" xfId="36855"/>
    <cellStyle name="Note 34" xfId="36856"/>
    <cellStyle name="Note 34 2" xfId="36857"/>
    <cellStyle name="Note 34 3" xfId="36858"/>
    <cellStyle name="Note 34 4" xfId="36859"/>
    <cellStyle name="Note 35" xfId="36860"/>
    <cellStyle name="Note 35 2" xfId="36861"/>
    <cellStyle name="Note 35 3" xfId="36862"/>
    <cellStyle name="Note 35 4" xfId="36863"/>
    <cellStyle name="Note 36" xfId="36864"/>
    <cellStyle name="Note 36 2" xfId="36865"/>
    <cellStyle name="Note 36 3" xfId="36866"/>
    <cellStyle name="Note 36 4" xfId="36867"/>
    <cellStyle name="Note 37" xfId="36868"/>
    <cellStyle name="Note 37 2" xfId="36869"/>
    <cellStyle name="Note 37 3" xfId="36870"/>
    <cellStyle name="Note 37 4" xfId="36871"/>
    <cellStyle name="Note 38" xfId="36872"/>
    <cellStyle name="Note 38 2" xfId="36873"/>
    <cellStyle name="Note 38 3" xfId="36874"/>
    <cellStyle name="Note 38 4" xfId="36875"/>
    <cellStyle name="Note 39" xfId="36876"/>
    <cellStyle name="Note 39 2" xfId="36877"/>
    <cellStyle name="Note 39 3" xfId="36878"/>
    <cellStyle name="Note 39 4" xfId="36879"/>
    <cellStyle name="Note 4" xfId="36880"/>
    <cellStyle name="Note 4 10" xfId="36881"/>
    <cellStyle name="Note 4 10 2" xfId="36882"/>
    <cellStyle name="Note 4 10 3" xfId="36883"/>
    <cellStyle name="Note 4 10 4" xfId="36884"/>
    <cellStyle name="Note 4 11" xfId="36885"/>
    <cellStyle name="Note 4 11 2" xfId="36886"/>
    <cellStyle name="Note 4 11 3" xfId="36887"/>
    <cellStyle name="Note 4 11 4" xfId="36888"/>
    <cellStyle name="Note 4 12" xfId="36889"/>
    <cellStyle name="Note 4 12 2" xfId="36890"/>
    <cellStyle name="Note 4 12 3" xfId="36891"/>
    <cellStyle name="Note 4 12 4" xfId="36892"/>
    <cellStyle name="Note 4 13" xfId="36893"/>
    <cellStyle name="Note 4 13 2" xfId="36894"/>
    <cellStyle name="Note 4 13 3" xfId="36895"/>
    <cellStyle name="Note 4 13 4" xfId="36896"/>
    <cellStyle name="Note 4 14" xfId="36897"/>
    <cellStyle name="Note 4 14 2" xfId="36898"/>
    <cellStyle name="Note 4 14 3" xfId="36899"/>
    <cellStyle name="Note 4 14 4" xfId="36900"/>
    <cellStyle name="Note 4 15" xfId="36901"/>
    <cellStyle name="Note 4 15 2" xfId="36902"/>
    <cellStyle name="Note 4 15 3" xfId="36903"/>
    <cellStyle name="Note 4 15 4" xfId="36904"/>
    <cellStyle name="Note 4 16" xfId="36905"/>
    <cellStyle name="Note 4 16 2" xfId="36906"/>
    <cellStyle name="Note 4 16 3" xfId="36907"/>
    <cellStyle name="Note 4 16 4" xfId="36908"/>
    <cellStyle name="Note 4 17" xfId="36909"/>
    <cellStyle name="Note 4 17 2" xfId="36910"/>
    <cellStyle name="Note 4 17 3" xfId="36911"/>
    <cellStyle name="Note 4 17 4" xfId="36912"/>
    <cellStyle name="Note 4 18" xfId="36913"/>
    <cellStyle name="Note 4 18 2" xfId="36914"/>
    <cellStyle name="Note 4 18 3" xfId="36915"/>
    <cellStyle name="Note 4 18 4" xfId="36916"/>
    <cellStyle name="Note 4 19" xfId="36917"/>
    <cellStyle name="Note 4 19 2" xfId="36918"/>
    <cellStyle name="Note 4 19 3" xfId="36919"/>
    <cellStyle name="Note 4 19 4" xfId="36920"/>
    <cellStyle name="Note 4 2" xfId="36921"/>
    <cellStyle name="Note 4 2 10" xfId="36922"/>
    <cellStyle name="Note 4 2 10 2" xfId="36923"/>
    <cellStyle name="Note 4 2 10 3" xfId="36924"/>
    <cellStyle name="Note 4 2 10 4" xfId="36925"/>
    <cellStyle name="Note 4 2 11" xfId="36926"/>
    <cellStyle name="Note 4 2 11 2" xfId="36927"/>
    <cellStyle name="Note 4 2 11 3" xfId="36928"/>
    <cellStyle name="Note 4 2 11 4" xfId="36929"/>
    <cellStyle name="Note 4 2 12" xfId="36930"/>
    <cellStyle name="Note 4 2 12 2" xfId="36931"/>
    <cellStyle name="Note 4 2 12 3" xfId="36932"/>
    <cellStyle name="Note 4 2 12 4" xfId="36933"/>
    <cellStyle name="Note 4 2 13" xfId="36934"/>
    <cellStyle name="Note 4 2 13 2" xfId="36935"/>
    <cellStyle name="Note 4 2 13 3" xfId="36936"/>
    <cellStyle name="Note 4 2 13 4" xfId="36937"/>
    <cellStyle name="Note 4 2 14" xfId="36938"/>
    <cellStyle name="Note 4 2 14 2" xfId="36939"/>
    <cellStyle name="Note 4 2 14 3" xfId="36940"/>
    <cellStyle name="Note 4 2 14 4" xfId="36941"/>
    <cellStyle name="Note 4 2 15" xfId="36942"/>
    <cellStyle name="Note 4 2 15 2" xfId="36943"/>
    <cellStyle name="Note 4 2 15 3" xfId="36944"/>
    <cellStyle name="Note 4 2 15 4" xfId="36945"/>
    <cellStyle name="Note 4 2 16" xfId="36946"/>
    <cellStyle name="Note 4 2 16 2" xfId="36947"/>
    <cellStyle name="Note 4 2 16 3" xfId="36948"/>
    <cellStyle name="Note 4 2 16 4" xfId="36949"/>
    <cellStyle name="Note 4 2 17" xfId="36950"/>
    <cellStyle name="Note 4 2 17 2" xfId="36951"/>
    <cellStyle name="Note 4 2 17 3" xfId="36952"/>
    <cellStyle name="Note 4 2 17 4" xfId="36953"/>
    <cellStyle name="Note 4 2 18" xfId="36954"/>
    <cellStyle name="Note 4 2 18 2" xfId="36955"/>
    <cellStyle name="Note 4 2 18 3" xfId="36956"/>
    <cellStyle name="Note 4 2 18 4" xfId="36957"/>
    <cellStyle name="Note 4 2 19" xfId="36958"/>
    <cellStyle name="Note 4 2 19 2" xfId="36959"/>
    <cellStyle name="Note 4 2 19 3" xfId="36960"/>
    <cellStyle name="Note 4 2 19 4" xfId="36961"/>
    <cellStyle name="Note 4 2 2" xfId="36962"/>
    <cellStyle name="Note 4 2 2 10" xfId="36963"/>
    <cellStyle name="Note 4 2 2 10 2" xfId="36964"/>
    <cellStyle name="Note 4 2 2 10 3" xfId="36965"/>
    <cellStyle name="Note 4 2 2 10 4" xfId="36966"/>
    <cellStyle name="Note 4 2 2 11" xfId="36967"/>
    <cellStyle name="Note 4 2 2 11 2" xfId="36968"/>
    <cellStyle name="Note 4 2 2 11 3" xfId="36969"/>
    <cellStyle name="Note 4 2 2 11 4" xfId="36970"/>
    <cellStyle name="Note 4 2 2 12" xfId="36971"/>
    <cellStyle name="Note 4 2 2 12 2" xfId="36972"/>
    <cellStyle name="Note 4 2 2 12 3" xfId="36973"/>
    <cellStyle name="Note 4 2 2 12 4" xfId="36974"/>
    <cellStyle name="Note 4 2 2 13" xfId="36975"/>
    <cellStyle name="Note 4 2 2 13 2" xfId="36976"/>
    <cellStyle name="Note 4 2 2 13 3" xfId="36977"/>
    <cellStyle name="Note 4 2 2 13 4" xfId="36978"/>
    <cellStyle name="Note 4 2 2 14" xfId="36979"/>
    <cellStyle name="Note 4 2 2 14 2" xfId="36980"/>
    <cellStyle name="Note 4 2 2 14 3" xfId="36981"/>
    <cellStyle name="Note 4 2 2 14 4" xfId="36982"/>
    <cellStyle name="Note 4 2 2 15" xfId="36983"/>
    <cellStyle name="Note 4 2 2 15 2" xfId="36984"/>
    <cellStyle name="Note 4 2 2 15 3" xfId="36985"/>
    <cellStyle name="Note 4 2 2 15 4" xfId="36986"/>
    <cellStyle name="Note 4 2 2 16" xfId="36987"/>
    <cellStyle name="Note 4 2 2 16 2" xfId="36988"/>
    <cellStyle name="Note 4 2 2 16 3" xfId="36989"/>
    <cellStyle name="Note 4 2 2 16 4" xfId="36990"/>
    <cellStyle name="Note 4 2 2 17" xfId="36991"/>
    <cellStyle name="Note 4 2 2 17 2" xfId="36992"/>
    <cellStyle name="Note 4 2 2 17 3" xfId="36993"/>
    <cellStyle name="Note 4 2 2 17 4" xfId="36994"/>
    <cellStyle name="Note 4 2 2 18" xfId="36995"/>
    <cellStyle name="Note 4 2 2 18 2" xfId="36996"/>
    <cellStyle name="Note 4 2 2 18 3" xfId="36997"/>
    <cellStyle name="Note 4 2 2 18 4" xfId="36998"/>
    <cellStyle name="Note 4 2 2 19" xfId="36999"/>
    <cellStyle name="Note 4 2 2 19 2" xfId="37000"/>
    <cellStyle name="Note 4 2 2 19 3" xfId="37001"/>
    <cellStyle name="Note 4 2 2 19 4" xfId="37002"/>
    <cellStyle name="Note 4 2 2 2" xfId="37003"/>
    <cellStyle name="Note 4 2 2 2 10" xfId="37004"/>
    <cellStyle name="Note 4 2 2 2 10 2" xfId="37005"/>
    <cellStyle name="Note 4 2 2 2 10 3" xfId="37006"/>
    <cellStyle name="Note 4 2 2 2 10 4" xfId="37007"/>
    <cellStyle name="Note 4 2 2 2 11" xfId="37008"/>
    <cellStyle name="Note 4 2 2 2 11 2" xfId="37009"/>
    <cellStyle name="Note 4 2 2 2 11 3" xfId="37010"/>
    <cellStyle name="Note 4 2 2 2 11 4" xfId="37011"/>
    <cellStyle name="Note 4 2 2 2 12" xfId="37012"/>
    <cellStyle name="Note 4 2 2 2 12 2" xfId="37013"/>
    <cellStyle name="Note 4 2 2 2 12 3" xfId="37014"/>
    <cellStyle name="Note 4 2 2 2 12 4" xfId="37015"/>
    <cellStyle name="Note 4 2 2 2 13" xfId="37016"/>
    <cellStyle name="Note 4 2 2 2 13 2" xfId="37017"/>
    <cellStyle name="Note 4 2 2 2 13 3" xfId="37018"/>
    <cellStyle name="Note 4 2 2 2 13 4" xfId="37019"/>
    <cellStyle name="Note 4 2 2 2 14" xfId="37020"/>
    <cellStyle name="Note 4 2 2 2 14 2" xfId="37021"/>
    <cellStyle name="Note 4 2 2 2 14 3" xfId="37022"/>
    <cellStyle name="Note 4 2 2 2 14 4" xfId="37023"/>
    <cellStyle name="Note 4 2 2 2 15" xfId="37024"/>
    <cellStyle name="Note 4 2 2 2 15 2" xfId="37025"/>
    <cellStyle name="Note 4 2 2 2 15 3" xfId="37026"/>
    <cellStyle name="Note 4 2 2 2 15 4" xfId="37027"/>
    <cellStyle name="Note 4 2 2 2 16" xfId="37028"/>
    <cellStyle name="Note 4 2 2 2 16 2" xfId="37029"/>
    <cellStyle name="Note 4 2 2 2 16 3" xfId="37030"/>
    <cellStyle name="Note 4 2 2 2 16 4" xfId="37031"/>
    <cellStyle name="Note 4 2 2 2 17" xfId="37032"/>
    <cellStyle name="Note 4 2 2 2 17 2" xfId="37033"/>
    <cellStyle name="Note 4 2 2 2 17 3" xfId="37034"/>
    <cellStyle name="Note 4 2 2 2 17 4" xfId="37035"/>
    <cellStyle name="Note 4 2 2 2 18" xfId="37036"/>
    <cellStyle name="Note 4 2 2 2 18 2" xfId="37037"/>
    <cellStyle name="Note 4 2 2 2 18 3" xfId="37038"/>
    <cellStyle name="Note 4 2 2 2 18 4" xfId="37039"/>
    <cellStyle name="Note 4 2 2 2 19" xfId="37040"/>
    <cellStyle name="Note 4 2 2 2 19 2" xfId="37041"/>
    <cellStyle name="Note 4 2 2 2 19 3" xfId="37042"/>
    <cellStyle name="Note 4 2 2 2 19 4" xfId="37043"/>
    <cellStyle name="Note 4 2 2 2 2" xfId="37044"/>
    <cellStyle name="Note 4 2 2 2 2 10" xfId="37045"/>
    <cellStyle name="Note 4 2 2 2 2 10 2" xfId="37046"/>
    <cellStyle name="Note 4 2 2 2 2 10 3" xfId="37047"/>
    <cellStyle name="Note 4 2 2 2 2 10 4" xfId="37048"/>
    <cellStyle name="Note 4 2 2 2 2 11" xfId="37049"/>
    <cellStyle name="Note 4 2 2 2 2 11 2" xfId="37050"/>
    <cellStyle name="Note 4 2 2 2 2 11 3" xfId="37051"/>
    <cellStyle name="Note 4 2 2 2 2 11 4" xfId="37052"/>
    <cellStyle name="Note 4 2 2 2 2 12" xfId="37053"/>
    <cellStyle name="Note 4 2 2 2 2 12 2" xfId="37054"/>
    <cellStyle name="Note 4 2 2 2 2 12 3" xfId="37055"/>
    <cellStyle name="Note 4 2 2 2 2 12 4" xfId="37056"/>
    <cellStyle name="Note 4 2 2 2 2 13" xfId="37057"/>
    <cellStyle name="Note 4 2 2 2 2 13 2" xfId="37058"/>
    <cellStyle name="Note 4 2 2 2 2 13 3" xfId="37059"/>
    <cellStyle name="Note 4 2 2 2 2 13 4" xfId="37060"/>
    <cellStyle name="Note 4 2 2 2 2 14" xfId="37061"/>
    <cellStyle name="Note 4 2 2 2 2 14 2" xfId="37062"/>
    <cellStyle name="Note 4 2 2 2 2 14 3" xfId="37063"/>
    <cellStyle name="Note 4 2 2 2 2 14 4" xfId="37064"/>
    <cellStyle name="Note 4 2 2 2 2 15" xfId="37065"/>
    <cellStyle name="Note 4 2 2 2 2 15 2" xfId="37066"/>
    <cellStyle name="Note 4 2 2 2 2 15 3" xfId="37067"/>
    <cellStyle name="Note 4 2 2 2 2 15 4" xfId="37068"/>
    <cellStyle name="Note 4 2 2 2 2 16" xfId="37069"/>
    <cellStyle name="Note 4 2 2 2 2 16 2" xfId="37070"/>
    <cellStyle name="Note 4 2 2 2 2 16 3" xfId="37071"/>
    <cellStyle name="Note 4 2 2 2 2 16 4" xfId="37072"/>
    <cellStyle name="Note 4 2 2 2 2 17" xfId="37073"/>
    <cellStyle name="Note 4 2 2 2 2 17 2" xfId="37074"/>
    <cellStyle name="Note 4 2 2 2 2 17 3" xfId="37075"/>
    <cellStyle name="Note 4 2 2 2 2 17 4" xfId="37076"/>
    <cellStyle name="Note 4 2 2 2 2 18" xfId="37077"/>
    <cellStyle name="Note 4 2 2 2 2 18 2" xfId="37078"/>
    <cellStyle name="Note 4 2 2 2 2 18 3" xfId="37079"/>
    <cellStyle name="Note 4 2 2 2 2 18 4" xfId="37080"/>
    <cellStyle name="Note 4 2 2 2 2 19" xfId="37081"/>
    <cellStyle name="Note 4 2 2 2 2 19 2" xfId="37082"/>
    <cellStyle name="Note 4 2 2 2 2 19 3" xfId="37083"/>
    <cellStyle name="Note 4 2 2 2 2 19 4" xfId="37084"/>
    <cellStyle name="Note 4 2 2 2 2 2" xfId="37085"/>
    <cellStyle name="Note 4 2 2 2 2 2 2" xfId="37086"/>
    <cellStyle name="Note 4 2 2 2 2 2 3" xfId="37087"/>
    <cellStyle name="Note 4 2 2 2 2 2 4" xfId="37088"/>
    <cellStyle name="Note 4 2 2 2 2 20" xfId="37089"/>
    <cellStyle name="Note 4 2 2 2 2 20 2" xfId="37090"/>
    <cellStyle name="Note 4 2 2 2 2 20 3" xfId="37091"/>
    <cellStyle name="Note 4 2 2 2 2 20 4" xfId="37092"/>
    <cellStyle name="Note 4 2 2 2 2 21" xfId="37093"/>
    <cellStyle name="Note 4 2 2 2 2 22" xfId="37094"/>
    <cellStyle name="Note 4 2 2 2 2 3" xfId="37095"/>
    <cellStyle name="Note 4 2 2 2 2 3 2" xfId="37096"/>
    <cellStyle name="Note 4 2 2 2 2 3 3" xfId="37097"/>
    <cellStyle name="Note 4 2 2 2 2 3 4" xfId="37098"/>
    <cellStyle name="Note 4 2 2 2 2 4" xfId="37099"/>
    <cellStyle name="Note 4 2 2 2 2 4 2" xfId="37100"/>
    <cellStyle name="Note 4 2 2 2 2 4 3" xfId="37101"/>
    <cellStyle name="Note 4 2 2 2 2 4 4" xfId="37102"/>
    <cellStyle name="Note 4 2 2 2 2 5" xfId="37103"/>
    <cellStyle name="Note 4 2 2 2 2 5 2" xfId="37104"/>
    <cellStyle name="Note 4 2 2 2 2 5 3" xfId="37105"/>
    <cellStyle name="Note 4 2 2 2 2 5 4" xfId="37106"/>
    <cellStyle name="Note 4 2 2 2 2 6" xfId="37107"/>
    <cellStyle name="Note 4 2 2 2 2 6 2" xfId="37108"/>
    <cellStyle name="Note 4 2 2 2 2 6 3" xfId="37109"/>
    <cellStyle name="Note 4 2 2 2 2 6 4" xfId="37110"/>
    <cellStyle name="Note 4 2 2 2 2 7" xfId="37111"/>
    <cellStyle name="Note 4 2 2 2 2 7 2" xfId="37112"/>
    <cellStyle name="Note 4 2 2 2 2 7 3" xfId="37113"/>
    <cellStyle name="Note 4 2 2 2 2 7 4" xfId="37114"/>
    <cellStyle name="Note 4 2 2 2 2 8" xfId="37115"/>
    <cellStyle name="Note 4 2 2 2 2 8 2" xfId="37116"/>
    <cellStyle name="Note 4 2 2 2 2 8 3" xfId="37117"/>
    <cellStyle name="Note 4 2 2 2 2 8 4" xfId="37118"/>
    <cellStyle name="Note 4 2 2 2 2 9" xfId="37119"/>
    <cellStyle name="Note 4 2 2 2 2 9 2" xfId="37120"/>
    <cellStyle name="Note 4 2 2 2 2 9 3" xfId="37121"/>
    <cellStyle name="Note 4 2 2 2 2 9 4" xfId="37122"/>
    <cellStyle name="Note 4 2 2 2 20" xfId="37123"/>
    <cellStyle name="Note 4 2 2 2 20 2" xfId="37124"/>
    <cellStyle name="Note 4 2 2 2 20 3" xfId="37125"/>
    <cellStyle name="Note 4 2 2 2 20 4" xfId="37126"/>
    <cellStyle name="Note 4 2 2 2 21" xfId="37127"/>
    <cellStyle name="Note 4 2 2 2 21 2" xfId="37128"/>
    <cellStyle name="Note 4 2 2 2 21 3" xfId="37129"/>
    <cellStyle name="Note 4 2 2 2 21 4" xfId="37130"/>
    <cellStyle name="Note 4 2 2 2 22" xfId="37131"/>
    <cellStyle name="Note 4 2 2 2 23" xfId="37132"/>
    <cellStyle name="Note 4 2 2 2 3" xfId="37133"/>
    <cellStyle name="Note 4 2 2 2 3 2" xfId="37134"/>
    <cellStyle name="Note 4 2 2 2 3 3" xfId="37135"/>
    <cellStyle name="Note 4 2 2 2 3 4" xfId="37136"/>
    <cellStyle name="Note 4 2 2 2 4" xfId="37137"/>
    <cellStyle name="Note 4 2 2 2 4 2" xfId="37138"/>
    <cellStyle name="Note 4 2 2 2 4 3" xfId="37139"/>
    <cellStyle name="Note 4 2 2 2 4 4" xfId="37140"/>
    <cellStyle name="Note 4 2 2 2 5" xfId="37141"/>
    <cellStyle name="Note 4 2 2 2 5 2" xfId="37142"/>
    <cellStyle name="Note 4 2 2 2 5 3" xfId="37143"/>
    <cellStyle name="Note 4 2 2 2 5 4" xfId="37144"/>
    <cellStyle name="Note 4 2 2 2 6" xfId="37145"/>
    <cellStyle name="Note 4 2 2 2 6 2" xfId="37146"/>
    <cellStyle name="Note 4 2 2 2 6 3" xfId="37147"/>
    <cellStyle name="Note 4 2 2 2 6 4" xfId="37148"/>
    <cellStyle name="Note 4 2 2 2 7" xfId="37149"/>
    <cellStyle name="Note 4 2 2 2 7 2" xfId="37150"/>
    <cellStyle name="Note 4 2 2 2 7 3" xfId="37151"/>
    <cellStyle name="Note 4 2 2 2 7 4" xfId="37152"/>
    <cellStyle name="Note 4 2 2 2 8" xfId="37153"/>
    <cellStyle name="Note 4 2 2 2 8 2" xfId="37154"/>
    <cellStyle name="Note 4 2 2 2 8 3" xfId="37155"/>
    <cellStyle name="Note 4 2 2 2 8 4" xfId="37156"/>
    <cellStyle name="Note 4 2 2 2 9" xfId="37157"/>
    <cellStyle name="Note 4 2 2 2 9 2" xfId="37158"/>
    <cellStyle name="Note 4 2 2 2 9 3" xfId="37159"/>
    <cellStyle name="Note 4 2 2 2 9 4" xfId="37160"/>
    <cellStyle name="Note 4 2 2 20" xfId="37161"/>
    <cellStyle name="Note 4 2 2 20 2" xfId="37162"/>
    <cellStyle name="Note 4 2 2 20 3" xfId="37163"/>
    <cellStyle name="Note 4 2 2 20 4" xfId="37164"/>
    <cellStyle name="Note 4 2 2 21" xfId="37165"/>
    <cellStyle name="Note 4 2 2 21 2" xfId="37166"/>
    <cellStyle name="Note 4 2 2 21 3" xfId="37167"/>
    <cellStyle name="Note 4 2 2 21 4" xfId="37168"/>
    <cellStyle name="Note 4 2 2 22" xfId="37169"/>
    <cellStyle name="Note 4 2 2 23" xfId="37170"/>
    <cellStyle name="Note 4 2 2 3" xfId="37171"/>
    <cellStyle name="Note 4 2 2 3 2" xfId="37172"/>
    <cellStyle name="Note 4 2 2 3 3" xfId="37173"/>
    <cellStyle name="Note 4 2 2 3 4" xfId="37174"/>
    <cellStyle name="Note 4 2 2 4" xfId="37175"/>
    <cellStyle name="Note 4 2 2 4 2" xfId="37176"/>
    <cellStyle name="Note 4 2 2 4 3" xfId="37177"/>
    <cellStyle name="Note 4 2 2 4 4" xfId="37178"/>
    <cellStyle name="Note 4 2 2 5" xfId="37179"/>
    <cellStyle name="Note 4 2 2 5 2" xfId="37180"/>
    <cellStyle name="Note 4 2 2 5 3" xfId="37181"/>
    <cellStyle name="Note 4 2 2 5 4" xfId="37182"/>
    <cellStyle name="Note 4 2 2 6" xfId="37183"/>
    <cellStyle name="Note 4 2 2 6 2" xfId="37184"/>
    <cellStyle name="Note 4 2 2 6 3" xfId="37185"/>
    <cellStyle name="Note 4 2 2 6 4" xfId="37186"/>
    <cellStyle name="Note 4 2 2 7" xfId="37187"/>
    <cellStyle name="Note 4 2 2 7 2" xfId="37188"/>
    <cellStyle name="Note 4 2 2 7 3" xfId="37189"/>
    <cellStyle name="Note 4 2 2 7 4" xfId="37190"/>
    <cellStyle name="Note 4 2 2 8" xfId="37191"/>
    <cellStyle name="Note 4 2 2 8 2" xfId="37192"/>
    <cellStyle name="Note 4 2 2 8 3" xfId="37193"/>
    <cellStyle name="Note 4 2 2 8 4" xfId="37194"/>
    <cellStyle name="Note 4 2 2 9" xfId="37195"/>
    <cellStyle name="Note 4 2 2 9 2" xfId="37196"/>
    <cellStyle name="Note 4 2 2 9 3" xfId="37197"/>
    <cellStyle name="Note 4 2 2 9 4" xfId="37198"/>
    <cellStyle name="Note 4 2 20" xfId="37199"/>
    <cellStyle name="Note 4 2 20 2" xfId="37200"/>
    <cellStyle name="Note 4 2 20 3" xfId="37201"/>
    <cellStyle name="Note 4 2 20 4" xfId="37202"/>
    <cellStyle name="Note 4 2 21" xfId="37203"/>
    <cellStyle name="Note 4 2 21 2" xfId="37204"/>
    <cellStyle name="Note 4 2 21 3" xfId="37205"/>
    <cellStyle name="Note 4 2 21 4" xfId="37206"/>
    <cellStyle name="Note 4 2 22" xfId="37207"/>
    <cellStyle name="Note 4 2 23" xfId="37208"/>
    <cellStyle name="Note 4 2 24" xfId="37209"/>
    <cellStyle name="Note 4 2 3" xfId="37210"/>
    <cellStyle name="Note 4 2 3 2" xfId="37211"/>
    <cellStyle name="Note 4 2 3 3" xfId="37212"/>
    <cellStyle name="Note 4 2 3 4" xfId="37213"/>
    <cellStyle name="Note 4 2 4" xfId="37214"/>
    <cellStyle name="Note 4 2 4 2" xfId="37215"/>
    <cellStyle name="Note 4 2 4 3" xfId="37216"/>
    <cellStyle name="Note 4 2 4 4" xfId="37217"/>
    <cellStyle name="Note 4 2 5" xfId="37218"/>
    <cellStyle name="Note 4 2 5 2" xfId="37219"/>
    <cellStyle name="Note 4 2 5 3" xfId="37220"/>
    <cellStyle name="Note 4 2 5 4" xfId="37221"/>
    <cellStyle name="Note 4 2 6" xfId="37222"/>
    <cellStyle name="Note 4 2 6 2" xfId="37223"/>
    <cellStyle name="Note 4 2 6 3" xfId="37224"/>
    <cellStyle name="Note 4 2 6 4" xfId="37225"/>
    <cellStyle name="Note 4 2 7" xfId="37226"/>
    <cellStyle name="Note 4 2 7 2" xfId="37227"/>
    <cellStyle name="Note 4 2 7 3" xfId="37228"/>
    <cellStyle name="Note 4 2 7 4" xfId="37229"/>
    <cellStyle name="Note 4 2 8" xfId="37230"/>
    <cellStyle name="Note 4 2 8 2" xfId="37231"/>
    <cellStyle name="Note 4 2 8 3" xfId="37232"/>
    <cellStyle name="Note 4 2 8 4" xfId="37233"/>
    <cellStyle name="Note 4 2 9" xfId="37234"/>
    <cellStyle name="Note 4 2 9 2" xfId="37235"/>
    <cellStyle name="Note 4 2 9 3" xfId="37236"/>
    <cellStyle name="Note 4 2 9 4" xfId="37237"/>
    <cellStyle name="Note 4 20" xfId="37238"/>
    <cellStyle name="Note 4 20 2" xfId="37239"/>
    <cellStyle name="Note 4 20 3" xfId="37240"/>
    <cellStyle name="Note 4 20 4" xfId="37241"/>
    <cellStyle name="Note 4 21" xfId="37242"/>
    <cellStyle name="Note 4 21 2" xfId="37243"/>
    <cellStyle name="Note 4 21 3" xfId="37244"/>
    <cellStyle name="Note 4 21 4" xfId="37245"/>
    <cellStyle name="Note 4 22" xfId="37246"/>
    <cellStyle name="Note 4 22 2" xfId="37247"/>
    <cellStyle name="Note 4 22 3" xfId="37248"/>
    <cellStyle name="Note 4 22 4" xfId="37249"/>
    <cellStyle name="Note 4 23" xfId="37250"/>
    <cellStyle name="Note 4 23 2" xfId="37251"/>
    <cellStyle name="Note 4 23 3" xfId="37252"/>
    <cellStyle name="Note 4 23 4" xfId="37253"/>
    <cellStyle name="Note 4 24" xfId="37254"/>
    <cellStyle name="Note 4 24 2" xfId="37255"/>
    <cellStyle name="Note 4 24 3" xfId="37256"/>
    <cellStyle name="Note 4 24 4" xfId="37257"/>
    <cellStyle name="Note 4 25" xfId="37258"/>
    <cellStyle name="Note 4 25 2" xfId="37259"/>
    <cellStyle name="Note 4 25 3" xfId="37260"/>
    <cellStyle name="Note 4 25 4" xfId="37261"/>
    <cellStyle name="Note 4 26" xfId="37262"/>
    <cellStyle name="Note 4 26 2" xfId="37263"/>
    <cellStyle name="Note 4 26 3" xfId="37264"/>
    <cellStyle name="Note 4 26 4" xfId="37265"/>
    <cellStyle name="Note 4 27" xfId="37266"/>
    <cellStyle name="Note 4 28" xfId="37267"/>
    <cellStyle name="Note 4 29" xfId="37268"/>
    <cellStyle name="Note 4 3" xfId="37269"/>
    <cellStyle name="Note 4 3 10" xfId="37270"/>
    <cellStyle name="Note 4 3 10 2" xfId="37271"/>
    <cellStyle name="Note 4 3 10 3" xfId="37272"/>
    <cellStyle name="Note 4 3 10 4" xfId="37273"/>
    <cellStyle name="Note 4 3 11" xfId="37274"/>
    <cellStyle name="Note 4 3 11 2" xfId="37275"/>
    <cellStyle name="Note 4 3 11 3" xfId="37276"/>
    <cellStyle name="Note 4 3 11 4" xfId="37277"/>
    <cellStyle name="Note 4 3 12" xfId="37278"/>
    <cellStyle name="Note 4 3 12 2" xfId="37279"/>
    <cellStyle name="Note 4 3 12 3" xfId="37280"/>
    <cellStyle name="Note 4 3 12 4" xfId="37281"/>
    <cellStyle name="Note 4 3 13" xfId="37282"/>
    <cellStyle name="Note 4 3 13 2" xfId="37283"/>
    <cellStyle name="Note 4 3 13 3" xfId="37284"/>
    <cellStyle name="Note 4 3 13 4" xfId="37285"/>
    <cellStyle name="Note 4 3 14" xfId="37286"/>
    <cellStyle name="Note 4 3 14 2" xfId="37287"/>
    <cellStyle name="Note 4 3 14 3" xfId="37288"/>
    <cellStyle name="Note 4 3 14 4" xfId="37289"/>
    <cellStyle name="Note 4 3 15" xfId="37290"/>
    <cellStyle name="Note 4 3 15 2" xfId="37291"/>
    <cellStyle name="Note 4 3 15 3" xfId="37292"/>
    <cellStyle name="Note 4 3 15 4" xfId="37293"/>
    <cellStyle name="Note 4 3 16" xfId="37294"/>
    <cellStyle name="Note 4 3 16 2" xfId="37295"/>
    <cellStyle name="Note 4 3 16 3" xfId="37296"/>
    <cellStyle name="Note 4 3 16 4" xfId="37297"/>
    <cellStyle name="Note 4 3 17" xfId="37298"/>
    <cellStyle name="Note 4 3 17 2" xfId="37299"/>
    <cellStyle name="Note 4 3 17 3" xfId="37300"/>
    <cellStyle name="Note 4 3 17 4" xfId="37301"/>
    <cellStyle name="Note 4 3 18" xfId="37302"/>
    <cellStyle name="Note 4 3 18 2" xfId="37303"/>
    <cellStyle name="Note 4 3 18 3" xfId="37304"/>
    <cellStyle name="Note 4 3 18 4" xfId="37305"/>
    <cellStyle name="Note 4 3 19" xfId="37306"/>
    <cellStyle name="Note 4 3 19 2" xfId="37307"/>
    <cellStyle name="Note 4 3 19 3" xfId="37308"/>
    <cellStyle name="Note 4 3 19 4" xfId="37309"/>
    <cellStyle name="Note 4 3 2" xfId="37310"/>
    <cellStyle name="Note 4 3 2 2" xfId="37311"/>
    <cellStyle name="Note 4 3 2 3" xfId="37312"/>
    <cellStyle name="Note 4 3 2 4" xfId="37313"/>
    <cellStyle name="Note 4 3 20" xfId="37314"/>
    <cellStyle name="Note 4 3 20 2" xfId="37315"/>
    <cellStyle name="Note 4 3 20 3" xfId="37316"/>
    <cellStyle name="Note 4 3 20 4" xfId="37317"/>
    <cellStyle name="Note 4 3 21" xfId="37318"/>
    <cellStyle name="Note 4 3 22" xfId="37319"/>
    <cellStyle name="Note 4 3 3" xfId="37320"/>
    <cellStyle name="Note 4 3 3 2" xfId="37321"/>
    <cellStyle name="Note 4 3 3 3" xfId="37322"/>
    <cellStyle name="Note 4 3 3 4" xfId="37323"/>
    <cellStyle name="Note 4 3 4" xfId="37324"/>
    <cellStyle name="Note 4 3 4 2" xfId="37325"/>
    <cellStyle name="Note 4 3 4 3" xfId="37326"/>
    <cellStyle name="Note 4 3 4 4" xfId="37327"/>
    <cellStyle name="Note 4 3 5" xfId="37328"/>
    <cellStyle name="Note 4 3 5 2" xfId="37329"/>
    <cellStyle name="Note 4 3 5 3" xfId="37330"/>
    <cellStyle name="Note 4 3 5 4" xfId="37331"/>
    <cellStyle name="Note 4 3 6" xfId="37332"/>
    <cellStyle name="Note 4 3 6 2" xfId="37333"/>
    <cellStyle name="Note 4 3 6 3" xfId="37334"/>
    <cellStyle name="Note 4 3 6 4" xfId="37335"/>
    <cellStyle name="Note 4 3 7" xfId="37336"/>
    <cellStyle name="Note 4 3 7 2" xfId="37337"/>
    <cellStyle name="Note 4 3 7 3" xfId="37338"/>
    <cellStyle name="Note 4 3 7 4" xfId="37339"/>
    <cellStyle name="Note 4 3 8" xfId="37340"/>
    <cellStyle name="Note 4 3 8 2" xfId="37341"/>
    <cellStyle name="Note 4 3 8 3" xfId="37342"/>
    <cellStyle name="Note 4 3 8 4" xfId="37343"/>
    <cellStyle name="Note 4 3 9" xfId="37344"/>
    <cellStyle name="Note 4 3 9 2" xfId="37345"/>
    <cellStyle name="Note 4 3 9 3" xfId="37346"/>
    <cellStyle name="Note 4 3 9 4" xfId="37347"/>
    <cellStyle name="Note 4 30" xfId="37348"/>
    <cellStyle name="Note 4 31" xfId="37349"/>
    <cellStyle name="Note 4 4" xfId="37350"/>
    <cellStyle name="Note 4 4 10" xfId="37351"/>
    <cellStyle name="Note 4 4 10 2" xfId="37352"/>
    <cellStyle name="Note 4 4 10 3" xfId="37353"/>
    <cellStyle name="Note 4 4 10 4" xfId="37354"/>
    <cellStyle name="Note 4 4 11" xfId="37355"/>
    <cellStyle name="Note 4 4 11 2" xfId="37356"/>
    <cellStyle name="Note 4 4 11 3" xfId="37357"/>
    <cellStyle name="Note 4 4 11 4" xfId="37358"/>
    <cellStyle name="Note 4 4 12" xfId="37359"/>
    <cellStyle name="Note 4 4 12 2" xfId="37360"/>
    <cellStyle name="Note 4 4 12 3" xfId="37361"/>
    <cellStyle name="Note 4 4 12 4" xfId="37362"/>
    <cellStyle name="Note 4 4 13" xfId="37363"/>
    <cellStyle name="Note 4 4 13 2" xfId="37364"/>
    <cellStyle name="Note 4 4 13 3" xfId="37365"/>
    <cellStyle name="Note 4 4 13 4" xfId="37366"/>
    <cellStyle name="Note 4 4 14" xfId="37367"/>
    <cellStyle name="Note 4 4 14 2" xfId="37368"/>
    <cellStyle name="Note 4 4 14 3" xfId="37369"/>
    <cellStyle name="Note 4 4 14 4" xfId="37370"/>
    <cellStyle name="Note 4 4 15" xfId="37371"/>
    <cellStyle name="Note 4 4 15 2" xfId="37372"/>
    <cellStyle name="Note 4 4 15 3" xfId="37373"/>
    <cellStyle name="Note 4 4 15 4" xfId="37374"/>
    <cellStyle name="Note 4 4 16" xfId="37375"/>
    <cellStyle name="Note 4 4 16 2" xfId="37376"/>
    <cellStyle name="Note 4 4 16 3" xfId="37377"/>
    <cellStyle name="Note 4 4 16 4" xfId="37378"/>
    <cellStyle name="Note 4 4 17" xfId="37379"/>
    <cellStyle name="Note 4 4 17 2" xfId="37380"/>
    <cellStyle name="Note 4 4 17 3" xfId="37381"/>
    <cellStyle name="Note 4 4 17 4" xfId="37382"/>
    <cellStyle name="Note 4 4 18" xfId="37383"/>
    <cellStyle name="Note 4 4 18 2" xfId="37384"/>
    <cellStyle name="Note 4 4 18 3" xfId="37385"/>
    <cellStyle name="Note 4 4 18 4" xfId="37386"/>
    <cellStyle name="Note 4 4 19" xfId="37387"/>
    <cellStyle name="Note 4 4 19 2" xfId="37388"/>
    <cellStyle name="Note 4 4 19 3" xfId="37389"/>
    <cellStyle name="Note 4 4 19 4" xfId="37390"/>
    <cellStyle name="Note 4 4 2" xfId="37391"/>
    <cellStyle name="Note 4 4 2 2" xfId="37392"/>
    <cellStyle name="Note 4 4 2 3" xfId="37393"/>
    <cellStyle name="Note 4 4 2 4" xfId="37394"/>
    <cellStyle name="Note 4 4 20" xfId="37395"/>
    <cellStyle name="Note 4 4 20 2" xfId="37396"/>
    <cellStyle name="Note 4 4 20 3" xfId="37397"/>
    <cellStyle name="Note 4 4 20 4" xfId="37398"/>
    <cellStyle name="Note 4 4 21" xfId="37399"/>
    <cellStyle name="Note 4 4 22" xfId="37400"/>
    <cellStyle name="Note 4 4 3" xfId="37401"/>
    <cellStyle name="Note 4 4 3 2" xfId="37402"/>
    <cellStyle name="Note 4 4 3 3" xfId="37403"/>
    <cellStyle name="Note 4 4 3 4" xfId="37404"/>
    <cellStyle name="Note 4 4 4" xfId="37405"/>
    <cellStyle name="Note 4 4 4 2" xfId="37406"/>
    <cellStyle name="Note 4 4 4 3" xfId="37407"/>
    <cellStyle name="Note 4 4 4 4" xfId="37408"/>
    <cellStyle name="Note 4 4 5" xfId="37409"/>
    <cellStyle name="Note 4 4 5 2" xfId="37410"/>
    <cellStyle name="Note 4 4 5 3" xfId="37411"/>
    <cellStyle name="Note 4 4 5 4" xfId="37412"/>
    <cellStyle name="Note 4 4 6" xfId="37413"/>
    <cellStyle name="Note 4 4 6 2" xfId="37414"/>
    <cellStyle name="Note 4 4 6 3" xfId="37415"/>
    <cellStyle name="Note 4 4 6 4" xfId="37416"/>
    <cellStyle name="Note 4 4 7" xfId="37417"/>
    <cellStyle name="Note 4 4 7 2" xfId="37418"/>
    <cellStyle name="Note 4 4 7 3" xfId="37419"/>
    <cellStyle name="Note 4 4 7 4" xfId="37420"/>
    <cellStyle name="Note 4 4 8" xfId="37421"/>
    <cellStyle name="Note 4 4 8 2" xfId="37422"/>
    <cellStyle name="Note 4 4 8 3" xfId="37423"/>
    <cellStyle name="Note 4 4 8 4" xfId="37424"/>
    <cellStyle name="Note 4 4 9" xfId="37425"/>
    <cellStyle name="Note 4 4 9 2" xfId="37426"/>
    <cellStyle name="Note 4 4 9 3" xfId="37427"/>
    <cellStyle name="Note 4 4 9 4" xfId="37428"/>
    <cellStyle name="Note 4 5" xfId="37429"/>
    <cellStyle name="Note 4 5 10" xfId="37430"/>
    <cellStyle name="Note 4 5 10 2" xfId="37431"/>
    <cellStyle name="Note 4 5 10 3" xfId="37432"/>
    <cellStyle name="Note 4 5 10 4" xfId="37433"/>
    <cellStyle name="Note 4 5 11" xfId="37434"/>
    <cellStyle name="Note 4 5 11 2" xfId="37435"/>
    <cellStyle name="Note 4 5 11 3" xfId="37436"/>
    <cellStyle name="Note 4 5 11 4" xfId="37437"/>
    <cellStyle name="Note 4 5 12" xfId="37438"/>
    <cellStyle name="Note 4 5 12 2" xfId="37439"/>
    <cellStyle name="Note 4 5 12 3" xfId="37440"/>
    <cellStyle name="Note 4 5 12 4" xfId="37441"/>
    <cellStyle name="Note 4 5 13" xfId="37442"/>
    <cellStyle name="Note 4 5 13 2" xfId="37443"/>
    <cellStyle name="Note 4 5 13 3" xfId="37444"/>
    <cellStyle name="Note 4 5 13 4" xfId="37445"/>
    <cellStyle name="Note 4 5 14" xfId="37446"/>
    <cellStyle name="Note 4 5 14 2" xfId="37447"/>
    <cellStyle name="Note 4 5 14 3" xfId="37448"/>
    <cellStyle name="Note 4 5 14 4" xfId="37449"/>
    <cellStyle name="Note 4 5 15" xfId="37450"/>
    <cellStyle name="Note 4 5 15 2" xfId="37451"/>
    <cellStyle name="Note 4 5 15 3" xfId="37452"/>
    <cellStyle name="Note 4 5 15 4" xfId="37453"/>
    <cellStyle name="Note 4 5 16" xfId="37454"/>
    <cellStyle name="Note 4 5 16 2" xfId="37455"/>
    <cellStyle name="Note 4 5 16 3" xfId="37456"/>
    <cellStyle name="Note 4 5 16 4" xfId="37457"/>
    <cellStyle name="Note 4 5 17" xfId="37458"/>
    <cellStyle name="Note 4 5 17 2" xfId="37459"/>
    <cellStyle name="Note 4 5 17 3" xfId="37460"/>
    <cellStyle name="Note 4 5 17 4" xfId="37461"/>
    <cellStyle name="Note 4 5 18" xfId="37462"/>
    <cellStyle name="Note 4 5 18 2" xfId="37463"/>
    <cellStyle name="Note 4 5 18 3" xfId="37464"/>
    <cellStyle name="Note 4 5 18 4" xfId="37465"/>
    <cellStyle name="Note 4 5 19" xfId="37466"/>
    <cellStyle name="Note 4 5 19 2" xfId="37467"/>
    <cellStyle name="Note 4 5 19 3" xfId="37468"/>
    <cellStyle name="Note 4 5 19 4" xfId="37469"/>
    <cellStyle name="Note 4 5 2" xfId="37470"/>
    <cellStyle name="Note 4 5 2 2" xfId="37471"/>
    <cellStyle name="Note 4 5 2 3" xfId="37472"/>
    <cellStyle name="Note 4 5 2 4" xfId="37473"/>
    <cellStyle name="Note 4 5 20" xfId="37474"/>
    <cellStyle name="Note 4 5 20 2" xfId="37475"/>
    <cellStyle name="Note 4 5 20 3" xfId="37476"/>
    <cellStyle name="Note 4 5 20 4" xfId="37477"/>
    <cellStyle name="Note 4 5 21" xfId="37478"/>
    <cellStyle name="Note 4 5 22" xfId="37479"/>
    <cellStyle name="Note 4 5 3" xfId="37480"/>
    <cellStyle name="Note 4 5 3 2" xfId="37481"/>
    <cellStyle name="Note 4 5 3 3" xfId="37482"/>
    <cellStyle name="Note 4 5 3 4" xfId="37483"/>
    <cellStyle name="Note 4 5 4" xfId="37484"/>
    <cellStyle name="Note 4 5 4 2" xfId="37485"/>
    <cellStyle name="Note 4 5 4 3" xfId="37486"/>
    <cellStyle name="Note 4 5 4 4" xfId="37487"/>
    <cellStyle name="Note 4 5 5" xfId="37488"/>
    <cellStyle name="Note 4 5 5 2" xfId="37489"/>
    <cellStyle name="Note 4 5 5 3" xfId="37490"/>
    <cellStyle name="Note 4 5 5 4" xfId="37491"/>
    <cellStyle name="Note 4 5 6" xfId="37492"/>
    <cellStyle name="Note 4 5 6 2" xfId="37493"/>
    <cellStyle name="Note 4 5 6 3" xfId="37494"/>
    <cellStyle name="Note 4 5 6 4" xfId="37495"/>
    <cellStyle name="Note 4 5 7" xfId="37496"/>
    <cellStyle name="Note 4 5 7 2" xfId="37497"/>
    <cellStyle name="Note 4 5 7 3" xfId="37498"/>
    <cellStyle name="Note 4 5 7 4" xfId="37499"/>
    <cellStyle name="Note 4 5 8" xfId="37500"/>
    <cellStyle name="Note 4 5 8 2" xfId="37501"/>
    <cellStyle name="Note 4 5 8 3" xfId="37502"/>
    <cellStyle name="Note 4 5 8 4" xfId="37503"/>
    <cellStyle name="Note 4 5 9" xfId="37504"/>
    <cellStyle name="Note 4 5 9 2" xfId="37505"/>
    <cellStyle name="Note 4 5 9 3" xfId="37506"/>
    <cellStyle name="Note 4 5 9 4" xfId="37507"/>
    <cellStyle name="Note 4 6" xfId="37508"/>
    <cellStyle name="Note 4 6 10" xfId="37509"/>
    <cellStyle name="Note 4 6 10 2" xfId="37510"/>
    <cellStyle name="Note 4 6 10 3" xfId="37511"/>
    <cellStyle name="Note 4 6 10 4" xfId="37512"/>
    <cellStyle name="Note 4 6 11" xfId="37513"/>
    <cellStyle name="Note 4 6 11 2" xfId="37514"/>
    <cellStyle name="Note 4 6 11 3" xfId="37515"/>
    <cellStyle name="Note 4 6 11 4" xfId="37516"/>
    <cellStyle name="Note 4 6 12" xfId="37517"/>
    <cellStyle name="Note 4 6 12 2" xfId="37518"/>
    <cellStyle name="Note 4 6 12 3" xfId="37519"/>
    <cellStyle name="Note 4 6 12 4" xfId="37520"/>
    <cellStyle name="Note 4 6 13" xfId="37521"/>
    <cellStyle name="Note 4 6 13 2" xfId="37522"/>
    <cellStyle name="Note 4 6 13 3" xfId="37523"/>
    <cellStyle name="Note 4 6 13 4" xfId="37524"/>
    <cellStyle name="Note 4 6 14" xfId="37525"/>
    <cellStyle name="Note 4 6 14 2" xfId="37526"/>
    <cellStyle name="Note 4 6 14 3" xfId="37527"/>
    <cellStyle name="Note 4 6 14 4" xfId="37528"/>
    <cellStyle name="Note 4 6 15" xfId="37529"/>
    <cellStyle name="Note 4 6 15 2" xfId="37530"/>
    <cellStyle name="Note 4 6 15 3" xfId="37531"/>
    <cellStyle name="Note 4 6 15 4" xfId="37532"/>
    <cellStyle name="Note 4 6 16" xfId="37533"/>
    <cellStyle name="Note 4 6 16 2" xfId="37534"/>
    <cellStyle name="Note 4 6 16 3" xfId="37535"/>
    <cellStyle name="Note 4 6 16 4" xfId="37536"/>
    <cellStyle name="Note 4 6 17" xfId="37537"/>
    <cellStyle name="Note 4 6 17 2" xfId="37538"/>
    <cellStyle name="Note 4 6 17 3" xfId="37539"/>
    <cellStyle name="Note 4 6 17 4" xfId="37540"/>
    <cellStyle name="Note 4 6 18" xfId="37541"/>
    <cellStyle name="Note 4 6 18 2" xfId="37542"/>
    <cellStyle name="Note 4 6 18 3" xfId="37543"/>
    <cellStyle name="Note 4 6 18 4" xfId="37544"/>
    <cellStyle name="Note 4 6 19" xfId="37545"/>
    <cellStyle name="Note 4 6 19 2" xfId="37546"/>
    <cellStyle name="Note 4 6 19 3" xfId="37547"/>
    <cellStyle name="Note 4 6 19 4" xfId="37548"/>
    <cellStyle name="Note 4 6 2" xfId="37549"/>
    <cellStyle name="Note 4 6 2 2" xfId="37550"/>
    <cellStyle name="Note 4 6 2 3" xfId="37551"/>
    <cellStyle name="Note 4 6 2 4" xfId="37552"/>
    <cellStyle name="Note 4 6 20" xfId="37553"/>
    <cellStyle name="Note 4 6 20 2" xfId="37554"/>
    <cellStyle name="Note 4 6 20 3" xfId="37555"/>
    <cellStyle name="Note 4 6 20 4" xfId="37556"/>
    <cellStyle name="Note 4 6 21" xfId="37557"/>
    <cellStyle name="Note 4 6 22" xfId="37558"/>
    <cellStyle name="Note 4 6 3" xfId="37559"/>
    <cellStyle name="Note 4 6 3 2" xfId="37560"/>
    <cellStyle name="Note 4 6 3 3" xfId="37561"/>
    <cellStyle name="Note 4 6 3 4" xfId="37562"/>
    <cellStyle name="Note 4 6 4" xfId="37563"/>
    <cellStyle name="Note 4 6 4 2" xfId="37564"/>
    <cellStyle name="Note 4 6 4 3" xfId="37565"/>
    <cellStyle name="Note 4 6 4 4" xfId="37566"/>
    <cellStyle name="Note 4 6 5" xfId="37567"/>
    <cellStyle name="Note 4 6 5 2" xfId="37568"/>
    <cellStyle name="Note 4 6 5 3" xfId="37569"/>
    <cellStyle name="Note 4 6 5 4" xfId="37570"/>
    <cellStyle name="Note 4 6 6" xfId="37571"/>
    <cellStyle name="Note 4 6 6 2" xfId="37572"/>
    <cellStyle name="Note 4 6 6 3" xfId="37573"/>
    <cellStyle name="Note 4 6 6 4" xfId="37574"/>
    <cellStyle name="Note 4 6 7" xfId="37575"/>
    <cellStyle name="Note 4 6 7 2" xfId="37576"/>
    <cellStyle name="Note 4 6 7 3" xfId="37577"/>
    <cellStyle name="Note 4 6 7 4" xfId="37578"/>
    <cellStyle name="Note 4 6 8" xfId="37579"/>
    <cellStyle name="Note 4 6 8 2" xfId="37580"/>
    <cellStyle name="Note 4 6 8 3" xfId="37581"/>
    <cellStyle name="Note 4 6 8 4" xfId="37582"/>
    <cellStyle name="Note 4 6 9" xfId="37583"/>
    <cellStyle name="Note 4 6 9 2" xfId="37584"/>
    <cellStyle name="Note 4 6 9 3" xfId="37585"/>
    <cellStyle name="Note 4 6 9 4" xfId="37586"/>
    <cellStyle name="Note 4 7" xfId="37587"/>
    <cellStyle name="Note 4 7 10" xfId="37588"/>
    <cellStyle name="Note 4 7 10 2" xfId="37589"/>
    <cellStyle name="Note 4 7 10 3" xfId="37590"/>
    <cellStyle name="Note 4 7 10 4" xfId="37591"/>
    <cellStyle name="Note 4 7 11" xfId="37592"/>
    <cellStyle name="Note 4 7 11 2" xfId="37593"/>
    <cellStyle name="Note 4 7 11 3" xfId="37594"/>
    <cellStyle name="Note 4 7 11 4" xfId="37595"/>
    <cellStyle name="Note 4 7 12" xfId="37596"/>
    <cellStyle name="Note 4 7 12 2" xfId="37597"/>
    <cellStyle name="Note 4 7 12 3" xfId="37598"/>
    <cellStyle name="Note 4 7 12 4" xfId="37599"/>
    <cellStyle name="Note 4 7 13" xfId="37600"/>
    <cellStyle name="Note 4 7 13 2" xfId="37601"/>
    <cellStyle name="Note 4 7 13 3" xfId="37602"/>
    <cellStyle name="Note 4 7 13 4" xfId="37603"/>
    <cellStyle name="Note 4 7 14" xfId="37604"/>
    <cellStyle name="Note 4 7 14 2" xfId="37605"/>
    <cellStyle name="Note 4 7 14 3" xfId="37606"/>
    <cellStyle name="Note 4 7 14 4" xfId="37607"/>
    <cellStyle name="Note 4 7 15" xfId="37608"/>
    <cellStyle name="Note 4 7 15 2" xfId="37609"/>
    <cellStyle name="Note 4 7 15 3" xfId="37610"/>
    <cellStyle name="Note 4 7 15 4" xfId="37611"/>
    <cellStyle name="Note 4 7 16" xfId="37612"/>
    <cellStyle name="Note 4 7 16 2" xfId="37613"/>
    <cellStyle name="Note 4 7 16 3" xfId="37614"/>
    <cellStyle name="Note 4 7 16 4" xfId="37615"/>
    <cellStyle name="Note 4 7 17" xfId="37616"/>
    <cellStyle name="Note 4 7 17 2" xfId="37617"/>
    <cellStyle name="Note 4 7 17 3" xfId="37618"/>
    <cellStyle name="Note 4 7 17 4" xfId="37619"/>
    <cellStyle name="Note 4 7 18" xfId="37620"/>
    <cellStyle name="Note 4 7 18 2" xfId="37621"/>
    <cellStyle name="Note 4 7 18 3" xfId="37622"/>
    <cellStyle name="Note 4 7 18 4" xfId="37623"/>
    <cellStyle name="Note 4 7 19" xfId="37624"/>
    <cellStyle name="Note 4 7 19 2" xfId="37625"/>
    <cellStyle name="Note 4 7 19 3" xfId="37626"/>
    <cellStyle name="Note 4 7 19 4" xfId="37627"/>
    <cellStyle name="Note 4 7 2" xfId="37628"/>
    <cellStyle name="Note 4 7 2 2" xfId="37629"/>
    <cellStyle name="Note 4 7 2 3" xfId="37630"/>
    <cellStyle name="Note 4 7 2 4" xfId="37631"/>
    <cellStyle name="Note 4 7 20" xfId="37632"/>
    <cellStyle name="Note 4 7 20 2" xfId="37633"/>
    <cellStyle name="Note 4 7 20 3" xfId="37634"/>
    <cellStyle name="Note 4 7 20 4" xfId="37635"/>
    <cellStyle name="Note 4 7 21" xfId="37636"/>
    <cellStyle name="Note 4 7 22" xfId="37637"/>
    <cellStyle name="Note 4 7 3" xfId="37638"/>
    <cellStyle name="Note 4 7 3 2" xfId="37639"/>
    <cellStyle name="Note 4 7 3 3" xfId="37640"/>
    <cellStyle name="Note 4 7 3 4" xfId="37641"/>
    <cellStyle name="Note 4 7 4" xfId="37642"/>
    <cellStyle name="Note 4 7 4 2" xfId="37643"/>
    <cellStyle name="Note 4 7 4 3" xfId="37644"/>
    <cellStyle name="Note 4 7 4 4" xfId="37645"/>
    <cellStyle name="Note 4 7 5" xfId="37646"/>
    <cellStyle name="Note 4 7 5 2" xfId="37647"/>
    <cellStyle name="Note 4 7 5 3" xfId="37648"/>
    <cellStyle name="Note 4 7 5 4" xfId="37649"/>
    <cellStyle name="Note 4 7 6" xfId="37650"/>
    <cellStyle name="Note 4 7 6 2" xfId="37651"/>
    <cellStyle name="Note 4 7 6 3" xfId="37652"/>
    <cellStyle name="Note 4 7 6 4" xfId="37653"/>
    <cellStyle name="Note 4 7 7" xfId="37654"/>
    <cellStyle name="Note 4 7 7 2" xfId="37655"/>
    <cellStyle name="Note 4 7 7 3" xfId="37656"/>
    <cellStyle name="Note 4 7 7 4" xfId="37657"/>
    <cellStyle name="Note 4 7 8" xfId="37658"/>
    <cellStyle name="Note 4 7 8 2" xfId="37659"/>
    <cellStyle name="Note 4 7 8 3" xfId="37660"/>
    <cellStyle name="Note 4 7 8 4" xfId="37661"/>
    <cellStyle name="Note 4 7 9" xfId="37662"/>
    <cellStyle name="Note 4 7 9 2" xfId="37663"/>
    <cellStyle name="Note 4 7 9 3" xfId="37664"/>
    <cellStyle name="Note 4 7 9 4" xfId="37665"/>
    <cellStyle name="Note 4 8" xfId="37666"/>
    <cellStyle name="Note 4 8 2" xfId="37667"/>
    <cellStyle name="Note 4 8 3" xfId="37668"/>
    <cellStyle name="Note 4 9" xfId="37669"/>
    <cellStyle name="Note 4 9 2" xfId="37670"/>
    <cellStyle name="Note 4 9 3" xfId="37671"/>
    <cellStyle name="Note 4 9 4" xfId="37672"/>
    <cellStyle name="Note 40" xfId="37673"/>
    <cellStyle name="Note 40 2" xfId="37674"/>
    <cellStyle name="Note 40 3" xfId="37675"/>
    <cellStyle name="Note 40 4" xfId="37676"/>
    <cellStyle name="Note 41" xfId="37677"/>
    <cellStyle name="Note 41 2" xfId="37678"/>
    <cellStyle name="Note 41 3" xfId="37679"/>
    <cellStyle name="Note 41 4" xfId="37680"/>
    <cellStyle name="Note 42" xfId="37681"/>
    <cellStyle name="Note 42 2" xfId="37682"/>
    <cellStyle name="Note 42 3" xfId="37683"/>
    <cellStyle name="Note 42 4" xfId="37684"/>
    <cellStyle name="Note 43" xfId="37685"/>
    <cellStyle name="Note 43 2" xfId="37686"/>
    <cellStyle name="Note 44" xfId="37687"/>
    <cellStyle name="Note 44 2" xfId="37688"/>
    <cellStyle name="Note 45" xfId="37689"/>
    <cellStyle name="Note 46" xfId="37690"/>
    <cellStyle name="Note 47" xfId="37691"/>
    <cellStyle name="Note 5" xfId="37692"/>
    <cellStyle name="Note 5 10" xfId="37693"/>
    <cellStyle name="Note 5 10 10" xfId="37694"/>
    <cellStyle name="Note 5 10 10 2" xfId="37695"/>
    <cellStyle name="Note 5 10 10 3" xfId="37696"/>
    <cellStyle name="Note 5 10 10 4" xfId="37697"/>
    <cellStyle name="Note 5 10 11" xfId="37698"/>
    <cellStyle name="Note 5 10 11 2" xfId="37699"/>
    <cellStyle name="Note 5 10 11 3" xfId="37700"/>
    <cellStyle name="Note 5 10 11 4" xfId="37701"/>
    <cellStyle name="Note 5 10 12" xfId="37702"/>
    <cellStyle name="Note 5 10 12 2" xfId="37703"/>
    <cellStyle name="Note 5 10 12 3" xfId="37704"/>
    <cellStyle name="Note 5 10 12 4" xfId="37705"/>
    <cellStyle name="Note 5 10 13" xfId="37706"/>
    <cellStyle name="Note 5 10 13 2" xfId="37707"/>
    <cellStyle name="Note 5 10 13 3" xfId="37708"/>
    <cellStyle name="Note 5 10 13 4" xfId="37709"/>
    <cellStyle name="Note 5 10 14" xfId="37710"/>
    <cellStyle name="Note 5 10 14 2" xfId="37711"/>
    <cellStyle name="Note 5 10 14 3" xfId="37712"/>
    <cellStyle name="Note 5 10 14 4" xfId="37713"/>
    <cellStyle name="Note 5 10 15" xfId="37714"/>
    <cellStyle name="Note 5 10 15 2" xfId="37715"/>
    <cellStyle name="Note 5 10 15 3" xfId="37716"/>
    <cellStyle name="Note 5 10 15 4" xfId="37717"/>
    <cellStyle name="Note 5 10 16" xfId="37718"/>
    <cellStyle name="Note 5 10 16 2" xfId="37719"/>
    <cellStyle name="Note 5 10 16 3" xfId="37720"/>
    <cellStyle name="Note 5 10 16 4" xfId="37721"/>
    <cellStyle name="Note 5 10 17" xfId="37722"/>
    <cellStyle name="Note 5 10 17 2" xfId="37723"/>
    <cellStyle name="Note 5 10 17 3" xfId="37724"/>
    <cellStyle name="Note 5 10 17 4" xfId="37725"/>
    <cellStyle name="Note 5 10 18" xfId="37726"/>
    <cellStyle name="Note 5 10 18 2" xfId="37727"/>
    <cellStyle name="Note 5 10 18 3" xfId="37728"/>
    <cellStyle name="Note 5 10 18 4" xfId="37729"/>
    <cellStyle name="Note 5 10 19" xfId="37730"/>
    <cellStyle name="Note 5 10 19 2" xfId="37731"/>
    <cellStyle name="Note 5 10 19 3" xfId="37732"/>
    <cellStyle name="Note 5 10 19 4" xfId="37733"/>
    <cellStyle name="Note 5 10 2" xfId="37734"/>
    <cellStyle name="Note 5 10 2 2" xfId="37735"/>
    <cellStyle name="Note 5 10 2 3" xfId="37736"/>
    <cellStyle name="Note 5 10 2 4" xfId="37737"/>
    <cellStyle name="Note 5 10 20" xfId="37738"/>
    <cellStyle name="Note 5 10 20 2" xfId="37739"/>
    <cellStyle name="Note 5 10 20 3" xfId="37740"/>
    <cellStyle name="Note 5 10 20 4" xfId="37741"/>
    <cellStyle name="Note 5 10 21" xfId="37742"/>
    <cellStyle name="Note 5 10 22" xfId="37743"/>
    <cellStyle name="Note 5 10 3" xfId="37744"/>
    <cellStyle name="Note 5 10 3 2" xfId="37745"/>
    <cellStyle name="Note 5 10 3 3" xfId="37746"/>
    <cellStyle name="Note 5 10 3 4" xfId="37747"/>
    <cellStyle name="Note 5 10 4" xfId="37748"/>
    <cellStyle name="Note 5 10 4 2" xfId="37749"/>
    <cellStyle name="Note 5 10 4 3" xfId="37750"/>
    <cellStyle name="Note 5 10 4 4" xfId="37751"/>
    <cellStyle name="Note 5 10 5" xfId="37752"/>
    <cellStyle name="Note 5 10 5 2" xfId="37753"/>
    <cellStyle name="Note 5 10 5 3" xfId="37754"/>
    <cellStyle name="Note 5 10 5 4" xfId="37755"/>
    <cellStyle name="Note 5 10 6" xfId="37756"/>
    <cellStyle name="Note 5 10 6 2" xfId="37757"/>
    <cellStyle name="Note 5 10 6 3" xfId="37758"/>
    <cellStyle name="Note 5 10 6 4" xfId="37759"/>
    <cellStyle name="Note 5 10 7" xfId="37760"/>
    <cellStyle name="Note 5 10 7 2" xfId="37761"/>
    <cellStyle name="Note 5 10 7 3" xfId="37762"/>
    <cellStyle name="Note 5 10 7 4" xfId="37763"/>
    <cellStyle name="Note 5 10 8" xfId="37764"/>
    <cellStyle name="Note 5 10 8 2" xfId="37765"/>
    <cellStyle name="Note 5 10 8 3" xfId="37766"/>
    <cellStyle name="Note 5 10 8 4" xfId="37767"/>
    <cellStyle name="Note 5 10 9" xfId="37768"/>
    <cellStyle name="Note 5 10 9 2" xfId="37769"/>
    <cellStyle name="Note 5 10 9 3" xfId="37770"/>
    <cellStyle name="Note 5 10 9 4" xfId="37771"/>
    <cellStyle name="Note 5 11" xfId="37772"/>
    <cellStyle name="Note 5 11 10" xfId="37773"/>
    <cellStyle name="Note 5 11 10 2" xfId="37774"/>
    <cellStyle name="Note 5 11 10 3" xfId="37775"/>
    <cellStyle name="Note 5 11 10 4" xfId="37776"/>
    <cellStyle name="Note 5 11 11" xfId="37777"/>
    <cellStyle name="Note 5 11 11 2" xfId="37778"/>
    <cellStyle name="Note 5 11 11 3" xfId="37779"/>
    <cellStyle name="Note 5 11 11 4" xfId="37780"/>
    <cellStyle name="Note 5 11 12" xfId="37781"/>
    <cellStyle name="Note 5 11 12 2" xfId="37782"/>
    <cellStyle name="Note 5 11 12 3" xfId="37783"/>
    <cellStyle name="Note 5 11 12 4" xfId="37784"/>
    <cellStyle name="Note 5 11 13" xfId="37785"/>
    <cellStyle name="Note 5 11 13 2" xfId="37786"/>
    <cellStyle name="Note 5 11 13 3" xfId="37787"/>
    <cellStyle name="Note 5 11 13 4" xfId="37788"/>
    <cellStyle name="Note 5 11 14" xfId="37789"/>
    <cellStyle name="Note 5 11 14 2" xfId="37790"/>
    <cellStyle name="Note 5 11 14 3" xfId="37791"/>
    <cellStyle name="Note 5 11 14 4" xfId="37792"/>
    <cellStyle name="Note 5 11 15" xfId="37793"/>
    <cellStyle name="Note 5 11 15 2" xfId="37794"/>
    <cellStyle name="Note 5 11 15 3" xfId="37795"/>
    <cellStyle name="Note 5 11 15 4" xfId="37796"/>
    <cellStyle name="Note 5 11 16" xfId="37797"/>
    <cellStyle name="Note 5 11 16 2" xfId="37798"/>
    <cellStyle name="Note 5 11 16 3" xfId="37799"/>
    <cellStyle name="Note 5 11 16 4" xfId="37800"/>
    <cellStyle name="Note 5 11 17" xfId="37801"/>
    <cellStyle name="Note 5 11 17 2" xfId="37802"/>
    <cellStyle name="Note 5 11 17 3" xfId="37803"/>
    <cellStyle name="Note 5 11 17 4" xfId="37804"/>
    <cellStyle name="Note 5 11 18" xfId="37805"/>
    <cellStyle name="Note 5 11 18 2" xfId="37806"/>
    <cellStyle name="Note 5 11 18 3" xfId="37807"/>
    <cellStyle name="Note 5 11 18 4" xfId="37808"/>
    <cellStyle name="Note 5 11 19" xfId="37809"/>
    <cellStyle name="Note 5 11 19 2" xfId="37810"/>
    <cellStyle name="Note 5 11 19 3" xfId="37811"/>
    <cellStyle name="Note 5 11 19 4" xfId="37812"/>
    <cellStyle name="Note 5 11 2" xfId="37813"/>
    <cellStyle name="Note 5 11 2 2" xfId="37814"/>
    <cellStyle name="Note 5 11 2 3" xfId="37815"/>
    <cellStyle name="Note 5 11 2 4" xfId="37816"/>
    <cellStyle name="Note 5 11 20" xfId="37817"/>
    <cellStyle name="Note 5 11 20 2" xfId="37818"/>
    <cellStyle name="Note 5 11 20 3" xfId="37819"/>
    <cellStyle name="Note 5 11 20 4" xfId="37820"/>
    <cellStyle name="Note 5 11 21" xfId="37821"/>
    <cellStyle name="Note 5 11 22" xfId="37822"/>
    <cellStyle name="Note 5 11 3" xfId="37823"/>
    <cellStyle name="Note 5 11 3 2" xfId="37824"/>
    <cellStyle name="Note 5 11 3 3" xfId="37825"/>
    <cellStyle name="Note 5 11 3 4" xfId="37826"/>
    <cellStyle name="Note 5 11 4" xfId="37827"/>
    <cellStyle name="Note 5 11 4 2" xfId="37828"/>
    <cellStyle name="Note 5 11 4 3" xfId="37829"/>
    <cellStyle name="Note 5 11 4 4" xfId="37830"/>
    <cellStyle name="Note 5 11 5" xfId="37831"/>
    <cellStyle name="Note 5 11 5 2" xfId="37832"/>
    <cellStyle name="Note 5 11 5 3" xfId="37833"/>
    <cellStyle name="Note 5 11 5 4" xfId="37834"/>
    <cellStyle name="Note 5 11 6" xfId="37835"/>
    <cellStyle name="Note 5 11 6 2" xfId="37836"/>
    <cellStyle name="Note 5 11 6 3" xfId="37837"/>
    <cellStyle name="Note 5 11 6 4" xfId="37838"/>
    <cellStyle name="Note 5 11 7" xfId="37839"/>
    <cellStyle name="Note 5 11 7 2" xfId="37840"/>
    <cellStyle name="Note 5 11 7 3" xfId="37841"/>
    <cellStyle name="Note 5 11 7 4" xfId="37842"/>
    <cellStyle name="Note 5 11 8" xfId="37843"/>
    <cellStyle name="Note 5 11 8 2" xfId="37844"/>
    <cellStyle name="Note 5 11 8 3" xfId="37845"/>
    <cellStyle name="Note 5 11 8 4" xfId="37846"/>
    <cellStyle name="Note 5 11 9" xfId="37847"/>
    <cellStyle name="Note 5 11 9 2" xfId="37848"/>
    <cellStyle name="Note 5 11 9 3" xfId="37849"/>
    <cellStyle name="Note 5 11 9 4" xfId="37850"/>
    <cellStyle name="Note 5 12" xfId="37851"/>
    <cellStyle name="Note 5 12 10" xfId="37852"/>
    <cellStyle name="Note 5 12 10 2" xfId="37853"/>
    <cellStyle name="Note 5 12 10 3" xfId="37854"/>
    <cellStyle name="Note 5 12 10 4" xfId="37855"/>
    <cellStyle name="Note 5 12 11" xfId="37856"/>
    <cellStyle name="Note 5 12 11 2" xfId="37857"/>
    <cellStyle name="Note 5 12 11 3" xfId="37858"/>
    <cellStyle name="Note 5 12 11 4" xfId="37859"/>
    <cellStyle name="Note 5 12 12" xfId="37860"/>
    <cellStyle name="Note 5 12 12 2" xfId="37861"/>
    <cellStyle name="Note 5 12 12 3" xfId="37862"/>
    <cellStyle name="Note 5 12 12 4" xfId="37863"/>
    <cellStyle name="Note 5 12 13" xfId="37864"/>
    <cellStyle name="Note 5 12 13 2" xfId="37865"/>
    <cellStyle name="Note 5 12 13 3" xfId="37866"/>
    <cellStyle name="Note 5 12 13 4" xfId="37867"/>
    <cellStyle name="Note 5 12 14" xfId="37868"/>
    <cellStyle name="Note 5 12 14 2" xfId="37869"/>
    <cellStyle name="Note 5 12 14 3" xfId="37870"/>
    <cellStyle name="Note 5 12 14 4" xfId="37871"/>
    <cellStyle name="Note 5 12 15" xfId="37872"/>
    <cellStyle name="Note 5 12 15 2" xfId="37873"/>
    <cellStyle name="Note 5 12 15 3" xfId="37874"/>
    <cellStyle name="Note 5 12 15 4" xfId="37875"/>
    <cellStyle name="Note 5 12 16" xfId="37876"/>
    <cellStyle name="Note 5 12 16 2" xfId="37877"/>
    <cellStyle name="Note 5 12 16 3" xfId="37878"/>
    <cellStyle name="Note 5 12 16 4" xfId="37879"/>
    <cellStyle name="Note 5 12 17" xfId="37880"/>
    <cellStyle name="Note 5 12 17 2" xfId="37881"/>
    <cellStyle name="Note 5 12 17 3" xfId="37882"/>
    <cellStyle name="Note 5 12 17 4" xfId="37883"/>
    <cellStyle name="Note 5 12 18" xfId="37884"/>
    <cellStyle name="Note 5 12 18 2" xfId="37885"/>
    <cellStyle name="Note 5 12 18 3" xfId="37886"/>
    <cellStyle name="Note 5 12 18 4" xfId="37887"/>
    <cellStyle name="Note 5 12 19" xfId="37888"/>
    <cellStyle name="Note 5 12 19 2" xfId="37889"/>
    <cellStyle name="Note 5 12 19 3" xfId="37890"/>
    <cellStyle name="Note 5 12 19 4" xfId="37891"/>
    <cellStyle name="Note 5 12 2" xfId="37892"/>
    <cellStyle name="Note 5 12 2 2" xfId="37893"/>
    <cellStyle name="Note 5 12 2 3" xfId="37894"/>
    <cellStyle name="Note 5 12 2 4" xfId="37895"/>
    <cellStyle name="Note 5 12 20" xfId="37896"/>
    <cellStyle name="Note 5 12 20 2" xfId="37897"/>
    <cellStyle name="Note 5 12 20 3" xfId="37898"/>
    <cellStyle name="Note 5 12 20 4" xfId="37899"/>
    <cellStyle name="Note 5 12 21" xfId="37900"/>
    <cellStyle name="Note 5 12 22" xfId="37901"/>
    <cellStyle name="Note 5 12 3" xfId="37902"/>
    <cellStyle name="Note 5 12 3 2" xfId="37903"/>
    <cellStyle name="Note 5 12 3 3" xfId="37904"/>
    <cellStyle name="Note 5 12 3 4" xfId="37905"/>
    <cellStyle name="Note 5 12 4" xfId="37906"/>
    <cellStyle name="Note 5 12 4 2" xfId="37907"/>
    <cellStyle name="Note 5 12 4 3" xfId="37908"/>
    <cellStyle name="Note 5 12 4 4" xfId="37909"/>
    <cellStyle name="Note 5 12 5" xfId="37910"/>
    <cellStyle name="Note 5 12 5 2" xfId="37911"/>
    <cellStyle name="Note 5 12 5 3" xfId="37912"/>
    <cellStyle name="Note 5 12 5 4" xfId="37913"/>
    <cellStyle name="Note 5 12 6" xfId="37914"/>
    <cellStyle name="Note 5 12 6 2" xfId="37915"/>
    <cellStyle name="Note 5 12 6 3" xfId="37916"/>
    <cellStyle name="Note 5 12 6 4" xfId="37917"/>
    <cellStyle name="Note 5 12 7" xfId="37918"/>
    <cellStyle name="Note 5 12 7 2" xfId="37919"/>
    <cellStyle name="Note 5 12 7 3" xfId="37920"/>
    <cellStyle name="Note 5 12 7 4" xfId="37921"/>
    <cellStyle name="Note 5 12 8" xfId="37922"/>
    <cellStyle name="Note 5 12 8 2" xfId="37923"/>
    <cellStyle name="Note 5 12 8 3" xfId="37924"/>
    <cellStyle name="Note 5 12 8 4" xfId="37925"/>
    <cellStyle name="Note 5 12 9" xfId="37926"/>
    <cellStyle name="Note 5 12 9 2" xfId="37927"/>
    <cellStyle name="Note 5 12 9 3" xfId="37928"/>
    <cellStyle name="Note 5 12 9 4" xfId="37929"/>
    <cellStyle name="Note 5 13" xfId="37930"/>
    <cellStyle name="Note 5 13 2" xfId="37931"/>
    <cellStyle name="Note 5 13 2 10" xfId="37932"/>
    <cellStyle name="Note 5 13 2 10 2" xfId="37933"/>
    <cellStyle name="Note 5 13 2 10 3" xfId="37934"/>
    <cellStyle name="Note 5 13 2 10 4" xfId="37935"/>
    <cellStyle name="Note 5 13 2 11" xfId="37936"/>
    <cellStyle name="Note 5 13 2 11 2" xfId="37937"/>
    <cellStyle name="Note 5 13 2 11 3" xfId="37938"/>
    <cellStyle name="Note 5 13 2 11 4" xfId="37939"/>
    <cellStyle name="Note 5 13 2 12" xfId="37940"/>
    <cellStyle name="Note 5 13 2 12 2" xfId="37941"/>
    <cellStyle name="Note 5 13 2 12 3" xfId="37942"/>
    <cellStyle name="Note 5 13 2 12 4" xfId="37943"/>
    <cellStyle name="Note 5 13 2 13" xfId="37944"/>
    <cellStyle name="Note 5 13 2 13 2" xfId="37945"/>
    <cellStyle name="Note 5 13 2 13 3" xfId="37946"/>
    <cellStyle name="Note 5 13 2 13 4" xfId="37947"/>
    <cellStyle name="Note 5 13 2 14" xfId="37948"/>
    <cellStyle name="Note 5 13 2 14 2" xfId="37949"/>
    <cellStyle name="Note 5 13 2 14 3" xfId="37950"/>
    <cellStyle name="Note 5 13 2 14 4" xfId="37951"/>
    <cellStyle name="Note 5 13 2 15" xfId="37952"/>
    <cellStyle name="Note 5 13 2 15 2" xfId="37953"/>
    <cellStyle name="Note 5 13 2 15 3" xfId="37954"/>
    <cellStyle name="Note 5 13 2 15 4" xfId="37955"/>
    <cellStyle name="Note 5 13 2 16" xfId="37956"/>
    <cellStyle name="Note 5 13 2 16 2" xfId="37957"/>
    <cellStyle name="Note 5 13 2 16 3" xfId="37958"/>
    <cellStyle name="Note 5 13 2 16 4" xfId="37959"/>
    <cellStyle name="Note 5 13 2 17" xfId="37960"/>
    <cellStyle name="Note 5 13 2 17 2" xfId="37961"/>
    <cellStyle name="Note 5 13 2 17 3" xfId="37962"/>
    <cellStyle name="Note 5 13 2 17 4" xfId="37963"/>
    <cellStyle name="Note 5 13 2 18" xfId="37964"/>
    <cellStyle name="Note 5 13 2 18 2" xfId="37965"/>
    <cellStyle name="Note 5 13 2 18 3" xfId="37966"/>
    <cellStyle name="Note 5 13 2 18 4" xfId="37967"/>
    <cellStyle name="Note 5 13 2 19" xfId="37968"/>
    <cellStyle name="Note 5 13 2 19 2" xfId="37969"/>
    <cellStyle name="Note 5 13 2 19 3" xfId="37970"/>
    <cellStyle name="Note 5 13 2 19 4" xfId="37971"/>
    <cellStyle name="Note 5 13 2 2" xfId="37972"/>
    <cellStyle name="Note 5 13 2 2 2" xfId="37973"/>
    <cellStyle name="Note 5 13 2 2 3" xfId="37974"/>
    <cellStyle name="Note 5 13 2 2 4" xfId="37975"/>
    <cellStyle name="Note 5 13 2 20" xfId="37976"/>
    <cellStyle name="Note 5 13 2 20 2" xfId="37977"/>
    <cellStyle name="Note 5 13 2 20 3" xfId="37978"/>
    <cellStyle name="Note 5 13 2 20 4" xfId="37979"/>
    <cellStyle name="Note 5 13 2 21" xfId="37980"/>
    <cellStyle name="Note 5 13 2 22" xfId="37981"/>
    <cellStyle name="Note 5 13 2 3" xfId="37982"/>
    <cellStyle name="Note 5 13 2 3 2" xfId="37983"/>
    <cellStyle name="Note 5 13 2 3 3" xfId="37984"/>
    <cellStyle name="Note 5 13 2 3 4" xfId="37985"/>
    <cellStyle name="Note 5 13 2 4" xfId="37986"/>
    <cellStyle name="Note 5 13 2 4 2" xfId="37987"/>
    <cellStyle name="Note 5 13 2 4 3" xfId="37988"/>
    <cellStyle name="Note 5 13 2 4 4" xfId="37989"/>
    <cellStyle name="Note 5 13 2 5" xfId="37990"/>
    <cellStyle name="Note 5 13 2 5 2" xfId="37991"/>
    <cellStyle name="Note 5 13 2 5 3" xfId="37992"/>
    <cellStyle name="Note 5 13 2 5 4" xfId="37993"/>
    <cellStyle name="Note 5 13 2 6" xfId="37994"/>
    <cellStyle name="Note 5 13 2 6 2" xfId="37995"/>
    <cellStyle name="Note 5 13 2 6 3" xfId="37996"/>
    <cellStyle name="Note 5 13 2 6 4" xfId="37997"/>
    <cellStyle name="Note 5 13 2 7" xfId="37998"/>
    <cellStyle name="Note 5 13 2 7 2" xfId="37999"/>
    <cellStyle name="Note 5 13 2 7 3" xfId="38000"/>
    <cellStyle name="Note 5 13 2 7 4" xfId="38001"/>
    <cellStyle name="Note 5 13 2 8" xfId="38002"/>
    <cellStyle name="Note 5 13 2 8 2" xfId="38003"/>
    <cellStyle name="Note 5 13 2 8 3" xfId="38004"/>
    <cellStyle name="Note 5 13 2 8 4" xfId="38005"/>
    <cellStyle name="Note 5 13 2 9" xfId="38006"/>
    <cellStyle name="Note 5 13 2 9 2" xfId="38007"/>
    <cellStyle name="Note 5 13 2 9 3" xfId="38008"/>
    <cellStyle name="Note 5 13 2 9 4" xfId="38009"/>
    <cellStyle name="Note 5 13 3" xfId="38010"/>
    <cellStyle name="Note 5 14" xfId="38011"/>
    <cellStyle name="Note 5 14 2" xfId="38012"/>
    <cellStyle name="Note 5 14 2 10" xfId="38013"/>
    <cellStyle name="Note 5 14 2 10 2" xfId="38014"/>
    <cellStyle name="Note 5 14 2 10 3" xfId="38015"/>
    <cellStyle name="Note 5 14 2 10 4" xfId="38016"/>
    <cellStyle name="Note 5 14 2 11" xfId="38017"/>
    <cellStyle name="Note 5 14 2 11 2" xfId="38018"/>
    <cellStyle name="Note 5 14 2 11 3" xfId="38019"/>
    <cellStyle name="Note 5 14 2 11 4" xfId="38020"/>
    <cellStyle name="Note 5 14 2 12" xfId="38021"/>
    <cellStyle name="Note 5 14 2 12 2" xfId="38022"/>
    <cellStyle name="Note 5 14 2 12 3" xfId="38023"/>
    <cellStyle name="Note 5 14 2 12 4" xfId="38024"/>
    <cellStyle name="Note 5 14 2 13" xfId="38025"/>
    <cellStyle name="Note 5 14 2 13 2" xfId="38026"/>
    <cellStyle name="Note 5 14 2 13 3" xfId="38027"/>
    <cellStyle name="Note 5 14 2 13 4" xfId="38028"/>
    <cellStyle name="Note 5 14 2 14" xfId="38029"/>
    <cellStyle name="Note 5 14 2 14 2" xfId="38030"/>
    <cellStyle name="Note 5 14 2 14 3" xfId="38031"/>
    <cellStyle name="Note 5 14 2 14 4" xfId="38032"/>
    <cellStyle name="Note 5 14 2 15" xfId="38033"/>
    <cellStyle name="Note 5 14 2 15 2" xfId="38034"/>
    <cellStyle name="Note 5 14 2 15 3" xfId="38035"/>
    <cellStyle name="Note 5 14 2 15 4" xfId="38036"/>
    <cellStyle name="Note 5 14 2 16" xfId="38037"/>
    <cellStyle name="Note 5 14 2 16 2" xfId="38038"/>
    <cellStyle name="Note 5 14 2 16 3" xfId="38039"/>
    <cellStyle name="Note 5 14 2 16 4" xfId="38040"/>
    <cellStyle name="Note 5 14 2 17" xfId="38041"/>
    <cellStyle name="Note 5 14 2 17 2" xfId="38042"/>
    <cellStyle name="Note 5 14 2 17 3" xfId="38043"/>
    <cellStyle name="Note 5 14 2 17 4" xfId="38044"/>
    <cellStyle name="Note 5 14 2 18" xfId="38045"/>
    <cellStyle name="Note 5 14 2 18 2" xfId="38046"/>
    <cellStyle name="Note 5 14 2 18 3" xfId="38047"/>
    <cellStyle name="Note 5 14 2 18 4" xfId="38048"/>
    <cellStyle name="Note 5 14 2 19" xfId="38049"/>
    <cellStyle name="Note 5 14 2 19 2" xfId="38050"/>
    <cellStyle name="Note 5 14 2 19 3" xfId="38051"/>
    <cellStyle name="Note 5 14 2 19 4" xfId="38052"/>
    <cellStyle name="Note 5 14 2 2" xfId="38053"/>
    <cellStyle name="Note 5 14 2 2 2" xfId="38054"/>
    <cellStyle name="Note 5 14 2 2 3" xfId="38055"/>
    <cellStyle name="Note 5 14 2 2 4" xfId="38056"/>
    <cellStyle name="Note 5 14 2 20" xfId="38057"/>
    <cellStyle name="Note 5 14 2 20 2" xfId="38058"/>
    <cellStyle name="Note 5 14 2 20 3" xfId="38059"/>
    <cellStyle name="Note 5 14 2 20 4" xfId="38060"/>
    <cellStyle name="Note 5 14 2 21" xfId="38061"/>
    <cellStyle name="Note 5 14 2 22" xfId="38062"/>
    <cellStyle name="Note 5 14 2 3" xfId="38063"/>
    <cellStyle name="Note 5 14 2 3 2" xfId="38064"/>
    <cellStyle name="Note 5 14 2 3 3" xfId="38065"/>
    <cellStyle name="Note 5 14 2 3 4" xfId="38066"/>
    <cellStyle name="Note 5 14 2 4" xfId="38067"/>
    <cellStyle name="Note 5 14 2 4 2" xfId="38068"/>
    <cellStyle name="Note 5 14 2 4 3" xfId="38069"/>
    <cellStyle name="Note 5 14 2 4 4" xfId="38070"/>
    <cellStyle name="Note 5 14 2 5" xfId="38071"/>
    <cellStyle name="Note 5 14 2 5 2" xfId="38072"/>
    <cellStyle name="Note 5 14 2 5 3" xfId="38073"/>
    <cellStyle name="Note 5 14 2 5 4" xfId="38074"/>
    <cellStyle name="Note 5 14 2 6" xfId="38075"/>
    <cellStyle name="Note 5 14 2 6 2" xfId="38076"/>
    <cellStyle name="Note 5 14 2 6 3" xfId="38077"/>
    <cellStyle name="Note 5 14 2 6 4" xfId="38078"/>
    <cellStyle name="Note 5 14 2 7" xfId="38079"/>
    <cellStyle name="Note 5 14 2 7 2" xfId="38080"/>
    <cellStyle name="Note 5 14 2 7 3" xfId="38081"/>
    <cellStyle name="Note 5 14 2 7 4" xfId="38082"/>
    <cellStyle name="Note 5 14 2 8" xfId="38083"/>
    <cellStyle name="Note 5 14 2 8 2" xfId="38084"/>
    <cellStyle name="Note 5 14 2 8 3" xfId="38085"/>
    <cellStyle name="Note 5 14 2 8 4" xfId="38086"/>
    <cellStyle name="Note 5 14 2 9" xfId="38087"/>
    <cellStyle name="Note 5 14 2 9 2" xfId="38088"/>
    <cellStyle name="Note 5 14 2 9 3" xfId="38089"/>
    <cellStyle name="Note 5 14 2 9 4" xfId="38090"/>
    <cellStyle name="Note 5 14 3" xfId="38091"/>
    <cellStyle name="Note 5 15" xfId="38092"/>
    <cellStyle name="Note 5 15 2" xfId="38093"/>
    <cellStyle name="Note 5 15 2 10" xfId="38094"/>
    <cellStyle name="Note 5 15 2 10 2" xfId="38095"/>
    <cellStyle name="Note 5 15 2 10 3" xfId="38096"/>
    <cellStyle name="Note 5 15 2 10 4" xfId="38097"/>
    <cellStyle name="Note 5 15 2 11" xfId="38098"/>
    <cellStyle name="Note 5 15 2 11 2" xfId="38099"/>
    <cellStyle name="Note 5 15 2 11 3" xfId="38100"/>
    <cellStyle name="Note 5 15 2 11 4" xfId="38101"/>
    <cellStyle name="Note 5 15 2 12" xfId="38102"/>
    <cellStyle name="Note 5 15 2 12 2" xfId="38103"/>
    <cellStyle name="Note 5 15 2 12 3" xfId="38104"/>
    <cellStyle name="Note 5 15 2 12 4" xfId="38105"/>
    <cellStyle name="Note 5 15 2 13" xfId="38106"/>
    <cellStyle name="Note 5 15 2 13 2" xfId="38107"/>
    <cellStyle name="Note 5 15 2 13 3" xfId="38108"/>
    <cellStyle name="Note 5 15 2 13 4" xfId="38109"/>
    <cellStyle name="Note 5 15 2 14" xfId="38110"/>
    <cellStyle name="Note 5 15 2 14 2" xfId="38111"/>
    <cellStyle name="Note 5 15 2 14 3" xfId="38112"/>
    <cellStyle name="Note 5 15 2 14 4" xfId="38113"/>
    <cellStyle name="Note 5 15 2 15" xfId="38114"/>
    <cellStyle name="Note 5 15 2 15 2" xfId="38115"/>
    <cellStyle name="Note 5 15 2 15 3" xfId="38116"/>
    <cellStyle name="Note 5 15 2 15 4" xfId="38117"/>
    <cellStyle name="Note 5 15 2 16" xfId="38118"/>
    <cellStyle name="Note 5 15 2 16 2" xfId="38119"/>
    <cellStyle name="Note 5 15 2 16 3" xfId="38120"/>
    <cellStyle name="Note 5 15 2 16 4" xfId="38121"/>
    <cellStyle name="Note 5 15 2 17" xfId="38122"/>
    <cellStyle name="Note 5 15 2 17 2" xfId="38123"/>
    <cellStyle name="Note 5 15 2 17 3" xfId="38124"/>
    <cellStyle name="Note 5 15 2 17 4" xfId="38125"/>
    <cellStyle name="Note 5 15 2 18" xfId="38126"/>
    <cellStyle name="Note 5 15 2 18 2" xfId="38127"/>
    <cellStyle name="Note 5 15 2 18 3" xfId="38128"/>
    <cellStyle name="Note 5 15 2 18 4" xfId="38129"/>
    <cellStyle name="Note 5 15 2 19" xfId="38130"/>
    <cellStyle name="Note 5 15 2 19 2" xfId="38131"/>
    <cellStyle name="Note 5 15 2 19 3" xfId="38132"/>
    <cellStyle name="Note 5 15 2 19 4" xfId="38133"/>
    <cellStyle name="Note 5 15 2 2" xfId="38134"/>
    <cellStyle name="Note 5 15 2 2 2" xfId="38135"/>
    <cellStyle name="Note 5 15 2 2 3" xfId="38136"/>
    <cellStyle name="Note 5 15 2 2 4" xfId="38137"/>
    <cellStyle name="Note 5 15 2 20" xfId="38138"/>
    <cellStyle name="Note 5 15 2 20 2" xfId="38139"/>
    <cellStyle name="Note 5 15 2 20 3" xfId="38140"/>
    <cellStyle name="Note 5 15 2 20 4" xfId="38141"/>
    <cellStyle name="Note 5 15 2 21" xfId="38142"/>
    <cellStyle name="Note 5 15 2 22" xfId="38143"/>
    <cellStyle name="Note 5 15 2 3" xfId="38144"/>
    <cellStyle name="Note 5 15 2 3 2" xfId="38145"/>
    <cellStyle name="Note 5 15 2 3 3" xfId="38146"/>
    <cellStyle name="Note 5 15 2 3 4" xfId="38147"/>
    <cellStyle name="Note 5 15 2 4" xfId="38148"/>
    <cellStyle name="Note 5 15 2 4 2" xfId="38149"/>
    <cellStyle name="Note 5 15 2 4 3" xfId="38150"/>
    <cellStyle name="Note 5 15 2 4 4" xfId="38151"/>
    <cellStyle name="Note 5 15 2 5" xfId="38152"/>
    <cellStyle name="Note 5 15 2 5 2" xfId="38153"/>
    <cellStyle name="Note 5 15 2 5 3" xfId="38154"/>
    <cellStyle name="Note 5 15 2 5 4" xfId="38155"/>
    <cellStyle name="Note 5 15 2 6" xfId="38156"/>
    <cellStyle name="Note 5 15 2 6 2" xfId="38157"/>
    <cellStyle name="Note 5 15 2 6 3" xfId="38158"/>
    <cellStyle name="Note 5 15 2 6 4" xfId="38159"/>
    <cellStyle name="Note 5 15 2 7" xfId="38160"/>
    <cellStyle name="Note 5 15 2 7 2" xfId="38161"/>
    <cellStyle name="Note 5 15 2 7 3" xfId="38162"/>
    <cellStyle name="Note 5 15 2 7 4" xfId="38163"/>
    <cellStyle name="Note 5 15 2 8" xfId="38164"/>
    <cellStyle name="Note 5 15 2 8 2" xfId="38165"/>
    <cellStyle name="Note 5 15 2 8 3" xfId="38166"/>
    <cellStyle name="Note 5 15 2 8 4" xfId="38167"/>
    <cellStyle name="Note 5 15 2 9" xfId="38168"/>
    <cellStyle name="Note 5 15 2 9 2" xfId="38169"/>
    <cellStyle name="Note 5 15 2 9 3" xfId="38170"/>
    <cellStyle name="Note 5 15 2 9 4" xfId="38171"/>
    <cellStyle name="Note 5 15 3" xfId="38172"/>
    <cellStyle name="Note 5 16" xfId="38173"/>
    <cellStyle name="Note 5 16 10" xfId="38174"/>
    <cellStyle name="Note 5 16 10 2" xfId="38175"/>
    <cellStyle name="Note 5 16 10 3" xfId="38176"/>
    <cellStyle name="Note 5 16 10 4" xfId="38177"/>
    <cellStyle name="Note 5 16 11" xfId="38178"/>
    <cellStyle name="Note 5 16 11 2" xfId="38179"/>
    <cellStyle name="Note 5 16 11 3" xfId="38180"/>
    <cellStyle name="Note 5 16 11 4" xfId="38181"/>
    <cellStyle name="Note 5 16 12" xfId="38182"/>
    <cellStyle name="Note 5 16 12 2" xfId="38183"/>
    <cellStyle name="Note 5 16 12 3" xfId="38184"/>
    <cellStyle name="Note 5 16 12 4" xfId="38185"/>
    <cellStyle name="Note 5 16 13" xfId="38186"/>
    <cellStyle name="Note 5 16 13 2" xfId="38187"/>
    <cellStyle name="Note 5 16 13 3" xfId="38188"/>
    <cellStyle name="Note 5 16 13 4" xfId="38189"/>
    <cellStyle name="Note 5 16 14" xfId="38190"/>
    <cellStyle name="Note 5 16 14 2" xfId="38191"/>
    <cellStyle name="Note 5 16 14 3" xfId="38192"/>
    <cellStyle name="Note 5 16 14 4" xfId="38193"/>
    <cellStyle name="Note 5 16 15" xfId="38194"/>
    <cellStyle name="Note 5 16 15 2" xfId="38195"/>
    <cellStyle name="Note 5 16 15 3" xfId="38196"/>
    <cellStyle name="Note 5 16 15 4" xfId="38197"/>
    <cellStyle name="Note 5 16 16" xfId="38198"/>
    <cellStyle name="Note 5 16 16 2" xfId="38199"/>
    <cellStyle name="Note 5 16 16 3" xfId="38200"/>
    <cellStyle name="Note 5 16 16 4" xfId="38201"/>
    <cellStyle name="Note 5 16 17" xfId="38202"/>
    <cellStyle name="Note 5 16 17 2" xfId="38203"/>
    <cellStyle name="Note 5 16 17 3" xfId="38204"/>
    <cellStyle name="Note 5 16 17 4" xfId="38205"/>
    <cellStyle name="Note 5 16 18" xfId="38206"/>
    <cellStyle name="Note 5 16 18 2" xfId="38207"/>
    <cellStyle name="Note 5 16 18 3" xfId="38208"/>
    <cellStyle name="Note 5 16 18 4" xfId="38209"/>
    <cellStyle name="Note 5 16 19" xfId="38210"/>
    <cellStyle name="Note 5 16 19 2" xfId="38211"/>
    <cellStyle name="Note 5 16 19 3" xfId="38212"/>
    <cellStyle name="Note 5 16 19 4" xfId="38213"/>
    <cellStyle name="Note 5 16 2" xfId="38214"/>
    <cellStyle name="Note 5 16 2 2" xfId="38215"/>
    <cellStyle name="Note 5 16 2 3" xfId="38216"/>
    <cellStyle name="Note 5 16 2 4" xfId="38217"/>
    <cellStyle name="Note 5 16 20" xfId="38218"/>
    <cellStyle name="Note 5 16 20 2" xfId="38219"/>
    <cellStyle name="Note 5 16 20 3" xfId="38220"/>
    <cellStyle name="Note 5 16 20 4" xfId="38221"/>
    <cellStyle name="Note 5 16 21" xfId="38222"/>
    <cellStyle name="Note 5 16 22" xfId="38223"/>
    <cellStyle name="Note 5 16 3" xfId="38224"/>
    <cellStyle name="Note 5 16 3 2" xfId="38225"/>
    <cellStyle name="Note 5 16 3 3" xfId="38226"/>
    <cellStyle name="Note 5 16 3 4" xfId="38227"/>
    <cellStyle name="Note 5 16 4" xfId="38228"/>
    <cellStyle name="Note 5 16 4 2" xfId="38229"/>
    <cellStyle name="Note 5 16 4 3" xfId="38230"/>
    <cellStyle name="Note 5 16 4 4" xfId="38231"/>
    <cellStyle name="Note 5 16 5" xfId="38232"/>
    <cellStyle name="Note 5 16 5 2" xfId="38233"/>
    <cellStyle name="Note 5 16 5 3" xfId="38234"/>
    <cellStyle name="Note 5 16 5 4" xfId="38235"/>
    <cellStyle name="Note 5 16 6" xfId="38236"/>
    <cellStyle name="Note 5 16 6 2" xfId="38237"/>
    <cellStyle name="Note 5 16 6 3" xfId="38238"/>
    <cellStyle name="Note 5 16 6 4" xfId="38239"/>
    <cellStyle name="Note 5 16 7" xfId="38240"/>
    <cellStyle name="Note 5 16 7 2" xfId="38241"/>
    <cellStyle name="Note 5 16 7 3" xfId="38242"/>
    <cellStyle name="Note 5 16 7 4" xfId="38243"/>
    <cellStyle name="Note 5 16 8" xfId="38244"/>
    <cellStyle name="Note 5 16 8 2" xfId="38245"/>
    <cellStyle name="Note 5 16 8 3" xfId="38246"/>
    <cellStyle name="Note 5 16 8 4" xfId="38247"/>
    <cellStyle name="Note 5 16 9" xfId="38248"/>
    <cellStyle name="Note 5 16 9 2" xfId="38249"/>
    <cellStyle name="Note 5 16 9 3" xfId="38250"/>
    <cellStyle name="Note 5 16 9 4" xfId="38251"/>
    <cellStyle name="Note 5 17" xfId="38252"/>
    <cellStyle name="Note 5 17 10" xfId="38253"/>
    <cellStyle name="Note 5 17 10 2" xfId="38254"/>
    <cellStyle name="Note 5 17 10 3" xfId="38255"/>
    <cellStyle name="Note 5 17 10 4" xfId="38256"/>
    <cellStyle name="Note 5 17 11" xfId="38257"/>
    <cellStyle name="Note 5 17 11 2" xfId="38258"/>
    <cellStyle name="Note 5 17 11 3" xfId="38259"/>
    <cellStyle name="Note 5 17 11 4" xfId="38260"/>
    <cellStyle name="Note 5 17 12" xfId="38261"/>
    <cellStyle name="Note 5 17 12 2" xfId="38262"/>
    <cellStyle name="Note 5 17 12 3" xfId="38263"/>
    <cellStyle name="Note 5 17 12 4" xfId="38264"/>
    <cellStyle name="Note 5 17 13" xfId="38265"/>
    <cellStyle name="Note 5 17 13 2" xfId="38266"/>
    <cellStyle name="Note 5 17 13 3" xfId="38267"/>
    <cellStyle name="Note 5 17 13 4" xfId="38268"/>
    <cellStyle name="Note 5 17 14" xfId="38269"/>
    <cellStyle name="Note 5 17 14 2" xfId="38270"/>
    <cellStyle name="Note 5 17 14 3" xfId="38271"/>
    <cellStyle name="Note 5 17 14 4" xfId="38272"/>
    <cellStyle name="Note 5 17 15" xfId="38273"/>
    <cellStyle name="Note 5 17 15 2" xfId="38274"/>
    <cellStyle name="Note 5 17 15 3" xfId="38275"/>
    <cellStyle name="Note 5 17 15 4" xfId="38276"/>
    <cellStyle name="Note 5 17 16" xfId="38277"/>
    <cellStyle name="Note 5 17 16 2" xfId="38278"/>
    <cellStyle name="Note 5 17 16 3" xfId="38279"/>
    <cellStyle name="Note 5 17 16 4" xfId="38280"/>
    <cellStyle name="Note 5 17 17" xfId="38281"/>
    <cellStyle name="Note 5 17 17 2" xfId="38282"/>
    <cellStyle name="Note 5 17 17 3" xfId="38283"/>
    <cellStyle name="Note 5 17 17 4" xfId="38284"/>
    <cellStyle name="Note 5 17 18" xfId="38285"/>
    <cellStyle name="Note 5 17 18 2" xfId="38286"/>
    <cellStyle name="Note 5 17 18 3" xfId="38287"/>
    <cellStyle name="Note 5 17 18 4" xfId="38288"/>
    <cellStyle name="Note 5 17 19" xfId="38289"/>
    <cellStyle name="Note 5 17 19 2" xfId="38290"/>
    <cellStyle name="Note 5 17 19 3" xfId="38291"/>
    <cellStyle name="Note 5 17 19 4" xfId="38292"/>
    <cellStyle name="Note 5 17 2" xfId="38293"/>
    <cellStyle name="Note 5 17 2 2" xfId="38294"/>
    <cellStyle name="Note 5 17 2 3" xfId="38295"/>
    <cellStyle name="Note 5 17 2 4" xfId="38296"/>
    <cellStyle name="Note 5 17 20" xfId="38297"/>
    <cellStyle name="Note 5 17 20 2" xfId="38298"/>
    <cellStyle name="Note 5 17 20 3" xfId="38299"/>
    <cellStyle name="Note 5 17 20 4" xfId="38300"/>
    <cellStyle name="Note 5 17 21" xfId="38301"/>
    <cellStyle name="Note 5 17 22" xfId="38302"/>
    <cellStyle name="Note 5 17 3" xfId="38303"/>
    <cellStyle name="Note 5 17 3 2" xfId="38304"/>
    <cellStyle name="Note 5 17 3 3" xfId="38305"/>
    <cellStyle name="Note 5 17 3 4" xfId="38306"/>
    <cellStyle name="Note 5 17 4" xfId="38307"/>
    <cellStyle name="Note 5 17 4 2" xfId="38308"/>
    <cellStyle name="Note 5 17 4 3" xfId="38309"/>
    <cellStyle name="Note 5 17 4 4" xfId="38310"/>
    <cellStyle name="Note 5 17 5" xfId="38311"/>
    <cellStyle name="Note 5 17 5 2" xfId="38312"/>
    <cellStyle name="Note 5 17 5 3" xfId="38313"/>
    <cellStyle name="Note 5 17 5 4" xfId="38314"/>
    <cellStyle name="Note 5 17 6" xfId="38315"/>
    <cellStyle name="Note 5 17 6 2" xfId="38316"/>
    <cellStyle name="Note 5 17 6 3" xfId="38317"/>
    <cellStyle name="Note 5 17 6 4" xfId="38318"/>
    <cellStyle name="Note 5 17 7" xfId="38319"/>
    <cellStyle name="Note 5 17 7 2" xfId="38320"/>
    <cellStyle name="Note 5 17 7 3" xfId="38321"/>
    <cellStyle name="Note 5 17 7 4" xfId="38322"/>
    <cellStyle name="Note 5 17 8" xfId="38323"/>
    <cellStyle name="Note 5 17 8 2" xfId="38324"/>
    <cellStyle name="Note 5 17 8 3" xfId="38325"/>
    <cellStyle name="Note 5 17 8 4" xfId="38326"/>
    <cellStyle name="Note 5 17 9" xfId="38327"/>
    <cellStyle name="Note 5 17 9 2" xfId="38328"/>
    <cellStyle name="Note 5 17 9 3" xfId="38329"/>
    <cellStyle name="Note 5 17 9 4" xfId="38330"/>
    <cellStyle name="Note 5 18" xfId="38331"/>
    <cellStyle name="Note 5 18 10" xfId="38332"/>
    <cellStyle name="Note 5 18 10 2" xfId="38333"/>
    <cellStyle name="Note 5 18 10 3" xfId="38334"/>
    <cellStyle name="Note 5 18 10 4" xfId="38335"/>
    <cellStyle name="Note 5 18 11" xfId="38336"/>
    <cellStyle name="Note 5 18 11 2" xfId="38337"/>
    <cellStyle name="Note 5 18 11 3" xfId="38338"/>
    <cellStyle name="Note 5 18 11 4" xfId="38339"/>
    <cellStyle name="Note 5 18 12" xfId="38340"/>
    <cellStyle name="Note 5 18 12 2" xfId="38341"/>
    <cellStyle name="Note 5 18 12 3" xfId="38342"/>
    <cellStyle name="Note 5 18 12 4" xfId="38343"/>
    <cellStyle name="Note 5 18 13" xfId="38344"/>
    <cellStyle name="Note 5 18 13 2" xfId="38345"/>
    <cellStyle name="Note 5 18 13 3" xfId="38346"/>
    <cellStyle name="Note 5 18 13 4" xfId="38347"/>
    <cellStyle name="Note 5 18 14" xfId="38348"/>
    <cellStyle name="Note 5 18 14 2" xfId="38349"/>
    <cellStyle name="Note 5 18 14 3" xfId="38350"/>
    <cellStyle name="Note 5 18 14 4" xfId="38351"/>
    <cellStyle name="Note 5 18 15" xfId="38352"/>
    <cellStyle name="Note 5 18 15 2" xfId="38353"/>
    <cellStyle name="Note 5 18 15 3" xfId="38354"/>
    <cellStyle name="Note 5 18 15 4" xfId="38355"/>
    <cellStyle name="Note 5 18 16" xfId="38356"/>
    <cellStyle name="Note 5 18 16 2" xfId="38357"/>
    <cellStyle name="Note 5 18 16 3" xfId="38358"/>
    <cellStyle name="Note 5 18 16 4" xfId="38359"/>
    <cellStyle name="Note 5 18 17" xfId="38360"/>
    <cellStyle name="Note 5 18 17 2" xfId="38361"/>
    <cellStyle name="Note 5 18 17 3" xfId="38362"/>
    <cellStyle name="Note 5 18 17 4" xfId="38363"/>
    <cellStyle name="Note 5 18 18" xfId="38364"/>
    <cellStyle name="Note 5 18 18 2" xfId="38365"/>
    <cellStyle name="Note 5 18 18 3" xfId="38366"/>
    <cellStyle name="Note 5 18 18 4" xfId="38367"/>
    <cellStyle name="Note 5 18 19" xfId="38368"/>
    <cellStyle name="Note 5 18 19 2" xfId="38369"/>
    <cellStyle name="Note 5 18 19 3" xfId="38370"/>
    <cellStyle name="Note 5 18 19 4" xfId="38371"/>
    <cellStyle name="Note 5 18 2" xfId="38372"/>
    <cellStyle name="Note 5 18 2 2" xfId="38373"/>
    <cellStyle name="Note 5 18 2 3" xfId="38374"/>
    <cellStyle name="Note 5 18 2 4" xfId="38375"/>
    <cellStyle name="Note 5 18 20" xfId="38376"/>
    <cellStyle name="Note 5 18 20 2" xfId="38377"/>
    <cellStyle name="Note 5 18 20 3" xfId="38378"/>
    <cellStyle name="Note 5 18 20 4" xfId="38379"/>
    <cellStyle name="Note 5 18 21" xfId="38380"/>
    <cellStyle name="Note 5 18 22" xfId="38381"/>
    <cellStyle name="Note 5 18 3" xfId="38382"/>
    <cellStyle name="Note 5 18 3 2" xfId="38383"/>
    <cellStyle name="Note 5 18 3 3" xfId="38384"/>
    <cellStyle name="Note 5 18 3 4" xfId="38385"/>
    <cellStyle name="Note 5 18 4" xfId="38386"/>
    <cellStyle name="Note 5 18 4 2" xfId="38387"/>
    <cellStyle name="Note 5 18 4 3" xfId="38388"/>
    <cellStyle name="Note 5 18 4 4" xfId="38389"/>
    <cellStyle name="Note 5 18 5" xfId="38390"/>
    <cellStyle name="Note 5 18 5 2" xfId="38391"/>
    <cellStyle name="Note 5 18 5 3" xfId="38392"/>
    <cellStyle name="Note 5 18 5 4" xfId="38393"/>
    <cellStyle name="Note 5 18 6" xfId="38394"/>
    <cellStyle name="Note 5 18 6 2" xfId="38395"/>
    <cellStyle name="Note 5 18 6 3" xfId="38396"/>
    <cellStyle name="Note 5 18 6 4" xfId="38397"/>
    <cellStyle name="Note 5 18 7" xfId="38398"/>
    <cellStyle name="Note 5 18 7 2" xfId="38399"/>
    <cellStyle name="Note 5 18 7 3" xfId="38400"/>
    <cellStyle name="Note 5 18 7 4" xfId="38401"/>
    <cellStyle name="Note 5 18 8" xfId="38402"/>
    <cellStyle name="Note 5 18 8 2" xfId="38403"/>
    <cellStyle name="Note 5 18 8 3" xfId="38404"/>
    <cellStyle name="Note 5 18 8 4" xfId="38405"/>
    <cellStyle name="Note 5 18 9" xfId="38406"/>
    <cellStyle name="Note 5 18 9 2" xfId="38407"/>
    <cellStyle name="Note 5 18 9 3" xfId="38408"/>
    <cellStyle name="Note 5 18 9 4" xfId="38409"/>
    <cellStyle name="Note 5 19" xfId="38410"/>
    <cellStyle name="Note 5 19 10" xfId="38411"/>
    <cellStyle name="Note 5 19 10 2" xfId="38412"/>
    <cellStyle name="Note 5 19 10 3" xfId="38413"/>
    <cellStyle name="Note 5 19 10 4" xfId="38414"/>
    <cellStyle name="Note 5 19 11" xfId="38415"/>
    <cellStyle name="Note 5 19 11 2" xfId="38416"/>
    <cellStyle name="Note 5 19 11 3" xfId="38417"/>
    <cellStyle name="Note 5 19 11 4" xfId="38418"/>
    <cellStyle name="Note 5 19 12" xfId="38419"/>
    <cellStyle name="Note 5 19 12 2" xfId="38420"/>
    <cellStyle name="Note 5 19 12 3" xfId="38421"/>
    <cellStyle name="Note 5 19 12 4" xfId="38422"/>
    <cellStyle name="Note 5 19 13" xfId="38423"/>
    <cellStyle name="Note 5 19 13 2" xfId="38424"/>
    <cellStyle name="Note 5 19 13 3" xfId="38425"/>
    <cellStyle name="Note 5 19 13 4" xfId="38426"/>
    <cellStyle name="Note 5 19 14" xfId="38427"/>
    <cellStyle name="Note 5 19 14 2" xfId="38428"/>
    <cellStyle name="Note 5 19 14 3" xfId="38429"/>
    <cellStyle name="Note 5 19 14 4" xfId="38430"/>
    <cellStyle name="Note 5 19 15" xfId="38431"/>
    <cellStyle name="Note 5 19 15 2" xfId="38432"/>
    <cellStyle name="Note 5 19 15 3" xfId="38433"/>
    <cellStyle name="Note 5 19 15 4" xfId="38434"/>
    <cellStyle name="Note 5 19 16" xfId="38435"/>
    <cellStyle name="Note 5 19 16 2" xfId="38436"/>
    <cellStyle name="Note 5 19 16 3" xfId="38437"/>
    <cellStyle name="Note 5 19 16 4" xfId="38438"/>
    <cellStyle name="Note 5 19 17" xfId="38439"/>
    <cellStyle name="Note 5 19 17 2" xfId="38440"/>
    <cellStyle name="Note 5 19 17 3" xfId="38441"/>
    <cellStyle name="Note 5 19 17 4" xfId="38442"/>
    <cellStyle name="Note 5 19 18" xfId="38443"/>
    <cellStyle name="Note 5 19 18 2" xfId="38444"/>
    <cellStyle name="Note 5 19 18 3" xfId="38445"/>
    <cellStyle name="Note 5 19 18 4" xfId="38446"/>
    <cellStyle name="Note 5 19 19" xfId="38447"/>
    <cellStyle name="Note 5 19 19 2" xfId="38448"/>
    <cellStyle name="Note 5 19 19 3" xfId="38449"/>
    <cellStyle name="Note 5 19 19 4" xfId="38450"/>
    <cellStyle name="Note 5 19 2" xfId="38451"/>
    <cellStyle name="Note 5 19 2 2" xfId="38452"/>
    <cellStyle name="Note 5 19 2 3" xfId="38453"/>
    <cellStyle name="Note 5 19 2 4" xfId="38454"/>
    <cellStyle name="Note 5 19 20" xfId="38455"/>
    <cellStyle name="Note 5 19 20 2" xfId="38456"/>
    <cellStyle name="Note 5 19 20 3" xfId="38457"/>
    <cellStyle name="Note 5 19 20 4" xfId="38458"/>
    <cellStyle name="Note 5 19 21" xfId="38459"/>
    <cellStyle name="Note 5 19 22" xfId="38460"/>
    <cellStyle name="Note 5 19 3" xfId="38461"/>
    <cellStyle name="Note 5 19 3 2" xfId="38462"/>
    <cellStyle name="Note 5 19 3 3" xfId="38463"/>
    <cellStyle name="Note 5 19 3 4" xfId="38464"/>
    <cellStyle name="Note 5 19 4" xfId="38465"/>
    <cellStyle name="Note 5 19 4 2" xfId="38466"/>
    <cellStyle name="Note 5 19 4 3" xfId="38467"/>
    <cellStyle name="Note 5 19 4 4" xfId="38468"/>
    <cellStyle name="Note 5 19 5" xfId="38469"/>
    <cellStyle name="Note 5 19 5 2" xfId="38470"/>
    <cellStyle name="Note 5 19 5 3" xfId="38471"/>
    <cellStyle name="Note 5 19 5 4" xfId="38472"/>
    <cellStyle name="Note 5 19 6" xfId="38473"/>
    <cellStyle name="Note 5 19 6 2" xfId="38474"/>
    <cellStyle name="Note 5 19 6 3" xfId="38475"/>
    <cellStyle name="Note 5 19 6 4" xfId="38476"/>
    <cellStyle name="Note 5 19 7" xfId="38477"/>
    <cellStyle name="Note 5 19 7 2" xfId="38478"/>
    <cellStyle name="Note 5 19 7 3" xfId="38479"/>
    <cellStyle name="Note 5 19 7 4" xfId="38480"/>
    <cellStyle name="Note 5 19 8" xfId="38481"/>
    <cellStyle name="Note 5 19 8 2" xfId="38482"/>
    <cellStyle name="Note 5 19 8 3" xfId="38483"/>
    <cellStyle name="Note 5 19 8 4" xfId="38484"/>
    <cellStyle name="Note 5 19 9" xfId="38485"/>
    <cellStyle name="Note 5 19 9 2" xfId="38486"/>
    <cellStyle name="Note 5 19 9 3" xfId="38487"/>
    <cellStyle name="Note 5 19 9 4" xfId="38488"/>
    <cellStyle name="Note 5 2" xfId="38489"/>
    <cellStyle name="Note 5 2 10" xfId="38490"/>
    <cellStyle name="Note 5 2 10 2" xfId="38491"/>
    <cellStyle name="Note 5 2 10 3" xfId="38492"/>
    <cellStyle name="Note 5 2 10 4" xfId="38493"/>
    <cellStyle name="Note 5 2 11" xfId="38494"/>
    <cellStyle name="Note 5 2 11 2" xfId="38495"/>
    <cellStyle name="Note 5 2 11 3" xfId="38496"/>
    <cellStyle name="Note 5 2 11 4" xfId="38497"/>
    <cellStyle name="Note 5 2 12" xfId="38498"/>
    <cellStyle name="Note 5 2 12 2" xfId="38499"/>
    <cellStyle name="Note 5 2 12 3" xfId="38500"/>
    <cellStyle name="Note 5 2 12 4" xfId="38501"/>
    <cellStyle name="Note 5 2 13" xfId="38502"/>
    <cellStyle name="Note 5 2 13 2" xfId="38503"/>
    <cellStyle name="Note 5 2 13 3" xfId="38504"/>
    <cellStyle name="Note 5 2 13 4" xfId="38505"/>
    <cellStyle name="Note 5 2 14" xfId="38506"/>
    <cellStyle name="Note 5 2 14 2" xfId="38507"/>
    <cellStyle name="Note 5 2 14 3" xfId="38508"/>
    <cellStyle name="Note 5 2 14 4" xfId="38509"/>
    <cellStyle name="Note 5 2 15" xfId="38510"/>
    <cellStyle name="Note 5 2 15 2" xfId="38511"/>
    <cellStyle name="Note 5 2 15 3" xfId="38512"/>
    <cellStyle name="Note 5 2 15 4" xfId="38513"/>
    <cellStyle name="Note 5 2 16" xfId="38514"/>
    <cellStyle name="Note 5 2 16 2" xfId="38515"/>
    <cellStyle name="Note 5 2 16 3" xfId="38516"/>
    <cellStyle name="Note 5 2 16 4" xfId="38517"/>
    <cellStyle name="Note 5 2 17" xfId="38518"/>
    <cellStyle name="Note 5 2 17 2" xfId="38519"/>
    <cellStyle name="Note 5 2 17 3" xfId="38520"/>
    <cellStyle name="Note 5 2 17 4" xfId="38521"/>
    <cellStyle name="Note 5 2 18" xfId="38522"/>
    <cellStyle name="Note 5 2 18 2" xfId="38523"/>
    <cellStyle name="Note 5 2 18 3" xfId="38524"/>
    <cellStyle name="Note 5 2 18 4" xfId="38525"/>
    <cellStyle name="Note 5 2 19" xfId="38526"/>
    <cellStyle name="Note 5 2 19 2" xfId="38527"/>
    <cellStyle name="Note 5 2 19 3" xfId="38528"/>
    <cellStyle name="Note 5 2 19 4" xfId="38529"/>
    <cellStyle name="Note 5 2 2" xfId="38530"/>
    <cellStyle name="Note 5 2 2 10" xfId="38531"/>
    <cellStyle name="Note 5 2 2 10 2" xfId="38532"/>
    <cellStyle name="Note 5 2 2 10 3" xfId="38533"/>
    <cellStyle name="Note 5 2 2 10 4" xfId="38534"/>
    <cellStyle name="Note 5 2 2 11" xfId="38535"/>
    <cellStyle name="Note 5 2 2 11 2" xfId="38536"/>
    <cellStyle name="Note 5 2 2 11 3" xfId="38537"/>
    <cellStyle name="Note 5 2 2 11 4" xfId="38538"/>
    <cellStyle name="Note 5 2 2 12" xfId="38539"/>
    <cellStyle name="Note 5 2 2 12 2" xfId="38540"/>
    <cellStyle name="Note 5 2 2 12 3" xfId="38541"/>
    <cellStyle name="Note 5 2 2 12 4" xfId="38542"/>
    <cellStyle name="Note 5 2 2 13" xfId="38543"/>
    <cellStyle name="Note 5 2 2 13 2" xfId="38544"/>
    <cellStyle name="Note 5 2 2 13 3" xfId="38545"/>
    <cellStyle name="Note 5 2 2 13 4" xfId="38546"/>
    <cellStyle name="Note 5 2 2 14" xfId="38547"/>
    <cellStyle name="Note 5 2 2 14 2" xfId="38548"/>
    <cellStyle name="Note 5 2 2 14 3" xfId="38549"/>
    <cellStyle name="Note 5 2 2 14 4" xfId="38550"/>
    <cellStyle name="Note 5 2 2 15" xfId="38551"/>
    <cellStyle name="Note 5 2 2 15 2" xfId="38552"/>
    <cellStyle name="Note 5 2 2 15 3" xfId="38553"/>
    <cellStyle name="Note 5 2 2 15 4" xfId="38554"/>
    <cellStyle name="Note 5 2 2 16" xfId="38555"/>
    <cellStyle name="Note 5 2 2 16 2" xfId="38556"/>
    <cellStyle name="Note 5 2 2 16 3" xfId="38557"/>
    <cellStyle name="Note 5 2 2 16 4" xfId="38558"/>
    <cellStyle name="Note 5 2 2 17" xfId="38559"/>
    <cellStyle name="Note 5 2 2 17 2" xfId="38560"/>
    <cellStyle name="Note 5 2 2 17 3" xfId="38561"/>
    <cellStyle name="Note 5 2 2 17 4" xfId="38562"/>
    <cellStyle name="Note 5 2 2 18" xfId="38563"/>
    <cellStyle name="Note 5 2 2 18 2" xfId="38564"/>
    <cellStyle name="Note 5 2 2 18 3" xfId="38565"/>
    <cellStyle name="Note 5 2 2 18 4" xfId="38566"/>
    <cellStyle name="Note 5 2 2 19" xfId="38567"/>
    <cellStyle name="Note 5 2 2 19 2" xfId="38568"/>
    <cellStyle name="Note 5 2 2 19 3" xfId="38569"/>
    <cellStyle name="Note 5 2 2 19 4" xfId="38570"/>
    <cellStyle name="Note 5 2 2 2" xfId="38571"/>
    <cellStyle name="Note 5 2 2 2 10" xfId="38572"/>
    <cellStyle name="Note 5 2 2 2 10 2" xfId="38573"/>
    <cellStyle name="Note 5 2 2 2 10 3" xfId="38574"/>
    <cellStyle name="Note 5 2 2 2 10 4" xfId="38575"/>
    <cellStyle name="Note 5 2 2 2 11" xfId="38576"/>
    <cellStyle name="Note 5 2 2 2 11 2" xfId="38577"/>
    <cellStyle name="Note 5 2 2 2 11 3" xfId="38578"/>
    <cellStyle name="Note 5 2 2 2 11 4" xfId="38579"/>
    <cellStyle name="Note 5 2 2 2 12" xfId="38580"/>
    <cellStyle name="Note 5 2 2 2 12 2" xfId="38581"/>
    <cellStyle name="Note 5 2 2 2 12 3" xfId="38582"/>
    <cellStyle name="Note 5 2 2 2 12 4" xfId="38583"/>
    <cellStyle name="Note 5 2 2 2 13" xfId="38584"/>
    <cellStyle name="Note 5 2 2 2 13 2" xfId="38585"/>
    <cellStyle name="Note 5 2 2 2 13 3" xfId="38586"/>
    <cellStyle name="Note 5 2 2 2 13 4" xfId="38587"/>
    <cellStyle name="Note 5 2 2 2 14" xfId="38588"/>
    <cellStyle name="Note 5 2 2 2 14 2" xfId="38589"/>
    <cellStyle name="Note 5 2 2 2 14 3" xfId="38590"/>
    <cellStyle name="Note 5 2 2 2 14 4" xfId="38591"/>
    <cellStyle name="Note 5 2 2 2 15" xfId="38592"/>
    <cellStyle name="Note 5 2 2 2 15 2" xfId="38593"/>
    <cellStyle name="Note 5 2 2 2 15 3" xfId="38594"/>
    <cellStyle name="Note 5 2 2 2 15 4" xfId="38595"/>
    <cellStyle name="Note 5 2 2 2 16" xfId="38596"/>
    <cellStyle name="Note 5 2 2 2 16 2" xfId="38597"/>
    <cellStyle name="Note 5 2 2 2 16 3" xfId="38598"/>
    <cellStyle name="Note 5 2 2 2 16 4" xfId="38599"/>
    <cellStyle name="Note 5 2 2 2 17" xfId="38600"/>
    <cellStyle name="Note 5 2 2 2 17 2" xfId="38601"/>
    <cellStyle name="Note 5 2 2 2 17 3" xfId="38602"/>
    <cellStyle name="Note 5 2 2 2 17 4" xfId="38603"/>
    <cellStyle name="Note 5 2 2 2 18" xfId="38604"/>
    <cellStyle name="Note 5 2 2 2 18 2" xfId="38605"/>
    <cellStyle name="Note 5 2 2 2 18 3" xfId="38606"/>
    <cellStyle name="Note 5 2 2 2 18 4" xfId="38607"/>
    <cellStyle name="Note 5 2 2 2 19" xfId="38608"/>
    <cellStyle name="Note 5 2 2 2 19 2" xfId="38609"/>
    <cellStyle name="Note 5 2 2 2 19 3" xfId="38610"/>
    <cellStyle name="Note 5 2 2 2 19 4" xfId="38611"/>
    <cellStyle name="Note 5 2 2 2 2" xfId="38612"/>
    <cellStyle name="Note 5 2 2 2 2 10" xfId="38613"/>
    <cellStyle name="Note 5 2 2 2 2 10 2" xfId="38614"/>
    <cellStyle name="Note 5 2 2 2 2 10 3" xfId="38615"/>
    <cellStyle name="Note 5 2 2 2 2 10 4" xfId="38616"/>
    <cellStyle name="Note 5 2 2 2 2 11" xfId="38617"/>
    <cellStyle name="Note 5 2 2 2 2 11 2" xfId="38618"/>
    <cellStyle name="Note 5 2 2 2 2 11 3" xfId="38619"/>
    <cellStyle name="Note 5 2 2 2 2 11 4" xfId="38620"/>
    <cellStyle name="Note 5 2 2 2 2 12" xfId="38621"/>
    <cellStyle name="Note 5 2 2 2 2 12 2" xfId="38622"/>
    <cellStyle name="Note 5 2 2 2 2 12 3" xfId="38623"/>
    <cellStyle name="Note 5 2 2 2 2 12 4" xfId="38624"/>
    <cellStyle name="Note 5 2 2 2 2 13" xfId="38625"/>
    <cellStyle name="Note 5 2 2 2 2 13 2" xfId="38626"/>
    <cellStyle name="Note 5 2 2 2 2 13 3" xfId="38627"/>
    <cellStyle name="Note 5 2 2 2 2 13 4" xfId="38628"/>
    <cellStyle name="Note 5 2 2 2 2 14" xfId="38629"/>
    <cellStyle name="Note 5 2 2 2 2 14 2" xfId="38630"/>
    <cellStyle name="Note 5 2 2 2 2 14 3" xfId="38631"/>
    <cellStyle name="Note 5 2 2 2 2 14 4" xfId="38632"/>
    <cellStyle name="Note 5 2 2 2 2 15" xfId="38633"/>
    <cellStyle name="Note 5 2 2 2 2 15 2" xfId="38634"/>
    <cellStyle name="Note 5 2 2 2 2 15 3" xfId="38635"/>
    <cellStyle name="Note 5 2 2 2 2 15 4" xfId="38636"/>
    <cellStyle name="Note 5 2 2 2 2 16" xfId="38637"/>
    <cellStyle name="Note 5 2 2 2 2 16 2" xfId="38638"/>
    <cellStyle name="Note 5 2 2 2 2 16 3" xfId="38639"/>
    <cellStyle name="Note 5 2 2 2 2 16 4" xfId="38640"/>
    <cellStyle name="Note 5 2 2 2 2 17" xfId="38641"/>
    <cellStyle name="Note 5 2 2 2 2 17 2" xfId="38642"/>
    <cellStyle name="Note 5 2 2 2 2 17 3" xfId="38643"/>
    <cellStyle name="Note 5 2 2 2 2 17 4" xfId="38644"/>
    <cellStyle name="Note 5 2 2 2 2 18" xfId="38645"/>
    <cellStyle name="Note 5 2 2 2 2 18 2" xfId="38646"/>
    <cellStyle name="Note 5 2 2 2 2 18 3" xfId="38647"/>
    <cellStyle name="Note 5 2 2 2 2 18 4" xfId="38648"/>
    <cellStyle name="Note 5 2 2 2 2 19" xfId="38649"/>
    <cellStyle name="Note 5 2 2 2 2 19 2" xfId="38650"/>
    <cellStyle name="Note 5 2 2 2 2 19 3" xfId="38651"/>
    <cellStyle name="Note 5 2 2 2 2 19 4" xfId="38652"/>
    <cellStyle name="Note 5 2 2 2 2 2" xfId="38653"/>
    <cellStyle name="Note 5 2 2 2 2 2 2" xfId="38654"/>
    <cellStyle name="Note 5 2 2 2 2 2 3" xfId="38655"/>
    <cellStyle name="Note 5 2 2 2 2 2 4" xfId="38656"/>
    <cellStyle name="Note 5 2 2 2 2 20" xfId="38657"/>
    <cellStyle name="Note 5 2 2 2 2 20 2" xfId="38658"/>
    <cellStyle name="Note 5 2 2 2 2 20 3" xfId="38659"/>
    <cellStyle name="Note 5 2 2 2 2 20 4" xfId="38660"/>
    <cellStyle name="Note 5 2 2 2 2 21" xfId="38661"/>
    <cellStyle name="Note 5 2 2 2 2 22" xfId="38662"/>
    <cellStyle name="Note 5 2 2 2 2 3" xfId="38663"/>
    <cellStyle name="Note 5 2 2 2 2 3 2" xfId="38664"/>
    <cellStyle name="Note 5 2 2 2 2 3 3" xfId="38665"/>
    <cellStyle name="Note 5 2 2 2 2 3 4" xfId="38666"/>
    <cellStyle name="Note 5 2 2 2 2 4" xfId="38667"/>
    <cellStyle name="Note 5 2 2 2 2 4 2" xfId="38668"/>
    <cellStyle name="Note 5 2 2 2 2 4 3" xfId="38669"/>
    <cellStyle name="Note 5 2 2 2 2 4 4" xfId="38670"/>
    <cellStyle name="Note 5 2 2 2 2 5" xfId="38671"/>
    <cellStyle name="Note 5 2 2 2 2 5 2" xfId="38672"/>
    <cellStyle name="Note 5 2 2 2 2 5 3" xfId="38673"/>
    <cellStyle name="Note 5 2 2 2 2 5 4" xfId="38674"/>
    <cellStyle name="Note 5 2 2 2 2 6" xfId="38675"/>
    <cellStyle name="Note 5 2 2 2 2 6 2" xfId="38676"/>
    <cellStyle name="Note 5 2 2 2 2 6 3" xfId="38677"/>
    <cellStyle name="Note 5 2 2 2 2 6 4" xfId="38678"/>
    <cellStyle name="Note 5 2 2 2 2 7" xfId="38679"/>
    <cellStyle name="Note 5 2 2 2 2 7 2" xfId="38680"/>
    <cellStyle name="Note 5 2 2 2 2 7 3" xfId="38681"/>
    <cellStyle name="Note 5 2 2 2 2 7 4" xfId="38682"/>
    <cellStyle name="Note 5 2 2 2 2 8" xfId="38683"/>
    <cellStyle name="Note 5 2 2 2 2 8 2" xfId="38684"/>
    <cellStyle name="Note 5 2 2 2 2 8 3" xfId="38685"/>
    <cellStyle name="Note 5 2 2 2 2 8 4" xfId="38686"/>
    <cellStyle name="Note 5 2 2 2 2 9" xfId="38687"/>
    <cellStyle name="Note 5 2 2 2 2 9 2" xfId="38688"/>
    <cellStyle name="Note 5 2 2 2 2 9 3" xfId="38689"/>
    <cellStyle name="Note 5 2 2 2 2 9 4" xfId="38690"/>
    <cellStyle name="Note 5 2 2 2 20" xfId="38691"/>
    <cellStyle name="Note 5 2 2 2 20 2" xfId="38692"/>
    <cellStyle name="Note 5 2 2 2 20 3" xfId="38693"/>
    <cellStyle name="Note 5 2 2 2 20 4" xfId="38694"/>
    <cellStyle name="Note 5 2 2 2 21" xfId="38695"/>
    <cellStyle name="Note 5 2 2 2 21 2" xfId="38696"/>
    <cellStyle name="Note 5 2 2 2 21 3" xfId="38697"/>
    <cellStyle name="Note 5 2 2 2 21 4" xfId="38698"/>
    <cellStyle name="Note 5 2 2 2 22" xfId="38699"/>
    <cellStyle name="Note 5 2 2 2 23" xfId="38700"/>
    <cellStyle name="Note 5 2 2 2 3" xfId="38701"/>
    <cellStyle name="Note 5 2 2 2 3 2" xfId="38702"/>
    <cellStyle name="Note 5 2 2 2 3 3" xfId="38703"/>
    <cellStyle name="Note 5 2 2 2 3 4" xfId="38704"/>
    <cellStyle name="Note 5 2 2 2 4" xfId="38705"/>
    <cellStyle name="Note 5 2 2 2 4 2" xfId="38706"/>
    <cellStyle name="Note 5 2 2 2 4 3" xfId="38707"/>
    <cellStyle name="Note 5 2 2 2 4 4" xfId="38708"/>
    <cellStyle name="Note 5 2 2 2 5" xfId="38709"/>
    <cellStyle name="Note 5 2 2 2 5 2" xfId="38710"/>
    <cellStyle name="Note 5 2 2 2 5 3" xfId="38711"/>
    <cellStyle name="Note 5 2 2 2 5 4" xfId="38712"/>
    <cellStyle name="Note 5 2 2 2 6" xfId="38713"/>
    <cellStyle name="Note 5 2 2 2 6 2" xfId="38714"/>
    <cellStyle name="Note 5 2 2 2 6 3" xfId="38715"/>
    <cellStyle name="Note 5 2 2 2 6 4" xfId="38716"/>
    <cellStyle name="Note 5 2 2 2 7" xfId="38717"/>
    <cellStyle name="Note 5 2 2 2 7 2" xfId="38718"/>
    <cellStyle name="Note 5 2 2 2 7 3" xfId="38719"/>
    <cellStyle name="Note 5 2 2 2 7 4" xfId="38720"/>
    <cellStyle name="Note 5 2 2 2 8" xfId="38721"/>
    <cellStyle name="Note 5 2 2 2 8 2" xfId="38722"/>
    <cellStyle name="Note 5 2 2 2 8 3" xfId="38723"/>
    <cellStyle name="Note 5 2 2 2 8 4" xfId="38724"/>
    <cellStyle name="Note 5 2 2 2 9" xfId="38725"/>
    <cellStyle name="Note 5 2 2 2 9 2" xfId="38726"/>
    <cellStyle name="Note 5 2 2 2 9 3" xfId="38727"/>
    <cellStyle name="Note 5 2 2 2 9 4" xfId="38728"/>
    <cellStyle name="Note 5 2 2 20" xfId="38729"/>
    <cellStyle name="Note 5 2 2 20 2" xfId="38730"/>
    <cellStyle name="Note 5 2 2 20 3" xfId="38731"/>
    <cellStyle name="Note 5 2 2 20 4" xfId="38732"/>
    <cellStyle name="Note 5 2 2 21" xfId="38733"/>
    <cellStyle name="Note 5 2 2 21 2" xfId="38734"/>
    <cellStyle name="Note 5 2 2 21 3" xfId="38735"/>
    <cellStyle name="Note 5 2 2 21 4" xfId="38736"/>
    <cellStyle name="Note 5 2 2 22" xfId="38737"/>
    <cellStyle name="Note 5 2 2 23" xfId="38738"/>
    <cellStyle name="Note 5 2 2 3" xfId="38739"/>
    <cellStyle name="Note 5 2 2 3 2" xfId="38740"/>
    <cellStyle name="Note 5 2 2 3 3" xfId="38741"/>
    <cellStyle name="Note 5 2 2 3 4" xfId="38742"/>
    <cellStyle name="Note 5 2 2 4" xfId="38743"/>
    <cellStyle name="Note 5 2 2 4 2" xfId="38744"/>
    <cellStyle name="Note 5 2 2 4 3" xfId="38745"/>
    <cellStyle name="Note 5 2 2 4 4" xfId="38746"/>
    <cellStyle name="Note 5 2 2 5" xfId="38747"/>
    <cellStyle name="Note 5 2 2 5 2" xfId="38748"/>
    <cellStyle name="Note 5 2 2 5 3" xfId="38749"/>
    <cellStyle name="Note 5 2 2 5 4" xfId="38750"/>
    <cellStyle name="Note 5 2 2 6" xfId="38751"/>
    <cellStyle name="Note 5 2 2 6 2" xfId="38752"/>
    <cellStyle name="Note 5 2 2 6 3" xfId="38753"/>
    <cellStyle name="Note 5 2 2 6 4" xfId="38754"/>
    <cellStyle name="Note 5 2 2 7" xfId="38755"/>
    <cellStyle name="Note 5 2 2 7 2" xfId="38756"/>
    <cellStyle name="Note 5 2 2 7 3" xfId="38757"/>
    <cellStyle name="Note 5 2 2 7 4" xfId="38758"/>
    <cellStyle name="Note 5 2 2 8" xfId="38759"/>
    <cellStyle name="Note 5 2 2 8 2" xfId="38760"/>
    <cellStyle name="Note 5 2 2 8 3" xfId="38761"/>
    <cellStyle name="Note 5 2 2 8 4" xfId="38762"/>
    <cellStyle name="Note 5 2 2 9" xfId="38763"/>
    <cellStyle name="Note 5 2 2 9 2" xfId="38764"/>
    <cellStyle name="Note 5 2 2 9 3" xfId="38765"/>
    <cellStyle name="Note 5 2 2 9 4" xfId="38766"/>
    <cellStyle name="Note 5 2 20" xfId="38767"/>
    <cellStyle name="Note 5 2 20 2" xfId="38768"/>
    <cellStyle name="Note 5 2 20 3" xfId="38769"/>
    <cellStyle name="Note 5 2 20 4" xfId="38770"/>
    <cellStyle name="Note 5 2 21" xfId="38771"/>
    <cellStyle name="Note 5 2 21 2" xfId="38772"/>
    <cellStyle name="Note 5 2 21 3" xfId="38773"/>
    <cellStyle name="Note 5 2 21 4" xfId="38774"/>
    <cellStyle name="Note 5 2 22" xfId="38775"/>
    <cellStyle name="Note 5 2 23" xfId="38776"/>
    <cellStyle name="Note 5 2 3" xfId="38777"/>
    <cellStyle name="Note 5 2 3 2" xfId="38778"/>
    <cellStyle name="Note 5 2 3 3" xfId="38779"/>
    <cellStyle name="Note 5 2 3 4" xfId="38780"/>
    <cellStyle name="Note 5 2 4" xfId="38781"/>
    <cellStyle name="Note 5 2 4 2" xfId="38782"/>
    <cellStyle name="Note 5 2 4 3" xfId="38783"/>
    <cellStyle name="Note 5 2 4 4" xfId="38784"/>
    <cellStyle name="Note 5 2 5" xfId="38785"/>
    <cellStyle name="Note 5 2 5 2" xfId="38786"/>
    <cellStyle name="Note 5 2 5 3" xfId="38787"/>
    <cellStyle name="Note 5 2 5 4" xfId="38788"/>
    <cellStyle name="Note 5 2 6" xfId="38789"/>
    <cellStyle name="Note 5 2 6 2" xfId="38790"/>
    <cellStyle name="Note 5 2 6 3" xfId="38791"/>
    <cellStyle name="Note 5 2 6 4" xfId="38792"/>
    <cellStyle name="Note 5 2 7" xfId="38793"/>
    <cellStyle name="Note 5 2 7 2" xfId="38794"/>
    <cellStyle name="Note 5 2 7 3" xfId="38795"/>
    <cellStyle name="Note 5 2 7 4" xfId="38796"/>
    <cellStyle name="Note 5 2 8" xfId="38797"/>
    <cellStyle name="Note 5 2 8 2" xfId="38798"/>
    <cellStyle name="Note 5 2 8 3" xfId="38799"/>
    <cellStyle name="Note 5 2 8 4" xfId="38800"/>
    <cellStyle name="Note 5 2 9" xfId="38801"/>
    <cellStyle name="Note 5 2 9 2" xfId="38802"/>
    <cellStyle name="Note 5 2 9 3" xfId="38803"/>
    <cellStyle name="Note 5 2 9 4" xfId="38804"/>
    <cellStyle name="Note 5 20" xfId="38805"/>
    <cellStyle name="Note 5 20 10" xfId="38806"/>
    <cellStyle name="Note 5 20 10 2" xfId="38807"/>
    <cellStyle name="Note 5 20 10 3" xfId="38808"/>
    <cellStyle name="Note 5 20 10 4" xfId="38809"/>
    <cellStyle name="Note 5 20 11" xfId="38810"/>
    <cellStyle name="Note 5 20 11 2" xfId="38811"/>
    <cellStyle name="Note 5 20 11 3" xfId="38812"/>
    <cellStyle name="Note 5 20 11 4" xfId="38813"/>
    <cellStyle name="Note 5 20 12" xfId="38814"/>
    <cellStyle name="Note 5 20 12 2" xfId="38815"/>
    <cellStyle name="Note 5 20 12 3" xfId="38816"/>
    <cellStyle name="Note 5 20 12 4" xfId="38817"/>
    <cellStyle name="Note 5 20 13" xfId="38818"/>
    <cellStyle name="Note 5 20 13 2" xfId="38819"/>
    <cellStyle name="Note 5 20 13 3" xfId="38820"/>
    <cellStyle name="Note 5 20 13 4" xfId="38821"/>
    <cellStyle name="Note 5 20 14" xfId="38822"/>
    <cellStyle name="Note 5 20 14 2" xfId="38823"/>
    <cellStyle name="Note 5 20 14 3" xfId="38824"/>
    <cellStyle name="Note 5 20 14 4" xfId="38825"/>
    <cellStyle name="Note 5 20 15" xfId="38826"/>
    <cellStyle name="Note 5 20 15 2" xfId="38827"/>
    <cellStyle name="Note 5 20 15 3" xfId="38828"/>
    <cellStyle name="Note 5 20 15 4" xfId="38829"/>
    <cellStyle name="Note 5 20 16" xfId="38830"/>
    <cellStyle name="Note 5 20 16 2" xfId="38831"/>
    <cellStyle name="Note 5 20 16 3" xfId="38832"/>
    <cellStyle name="Note 5 20 16 4" xfId="38833"/>
    <cellStyle name="Note 5 20 17" xfId="38834"/>
    <cellStyle name="Note 5 20 17 2" xfId="38835"/>
    <cellStyle name="Note 5 20 17 3" xfId="38836"/>
    <cellStyle name="Note 5 20 17 4" xfId="38837"/>
    <cellStyle name="Note 5 20 18" xfId="38838"/>
    <cellStyle name="Note 5 20 18 2" xfId="38839"/>
    <cellStyle name="Note 5 20 18 3" xfId="38840"/>
    <cellStyle name="Note 5 20 18 4" xfId="38841"/>
    <cellStyle name="Note 5 20 19" xfId="38842"/>
    <cellStyle name="Note 5 20 19 2" xfId="38843"/>
    <cellStyle name="Note 5 20 19 3" xfId="38844"/>
    <cellStyle name="Note 5 20 19 4" xfId="38845"/>
    <cellStyle name="Note 5 20 2" xfId="38846"/>
    <cellStyle name="Note 5 20 2 2" xfId="38847"/>
    <cellStyle name="Note 5 20 2 3" xfId="38848"/>
    <cellStyle name="Note 5 20 2 4" xfId="38849"/>
    <cellStyle name="Note 5 20 20" xfId="38850"/>
    <cellStyle name="Note 5 20 20 2" xfId="38851"/>
    <cellStyle name="Note 5 20 20 3" xfId="38852"/>
    <cellStyle name="Note 5 20 20 4" xfId="38853"/>
    <cellStyle name="Note 5 20 21" xfId="38854"/>
    <cellStyle name="Note 5 20 22" xfId="38855"/>
    <cellStyle name="Note 5 20 3" xfId="38856"/>
    <cellStyle name="Note 5 20 3 2" xfId="38857"/>
    <cellStyle name="Note 5 20 3 3" xfId="38858"/>
    <cellStyle name="Note 5 20 3 4" xfId="38859"/>
    <cellStyle name="Note 5 20 4" xfId="38860"/>
    <cellStyle name="Note 5 20 4 2" xfId="38861"/>
    <cellStyle name="Note 5 20 4 3" xfId="38862"/>
    <cellStyle name="Note 5 20 4 4" xfId="38863"/>
    <cellStyle name="Note 5 20 5" xfId="38864"/>
    <cellStyle name="Note 5 20 5 2" xfId="38865"/>
    <cellStyle name="Note 5 20 5 3" xfId="38866"/>
    <cellStyle name="Note 5 20 5 4" xfId="38867"/>
    <cellStyle name="Note 5 20 6" xfId="38868"/>
    <cellStyle name="Note 5 20 6 2" xfId="38869"/>
    <cellStyle name="Note 5 20 6 3" xfId="38870"/>
    <cellStyle name="Note 5 20 6 4" xfId="38871"/>
    <cellStyle name="Note 5 20 7" xfId="38872"/>
    <cellStyle name="Note 5 20 7 2" xfId="38873"/>
    <cellStyle name="Note 5 20 7 3" xfId="38874"/>
    <cellStyle name="Note 5 20 7 4" xfId="38875"/>
    <cellStyle name="Note 5 20 8" xfId="38876"/>
    <cellStyle name="Note 5 20 8 2" xfId="38877"/>
    <cellStyle name="Note 5 20 8 3" xfId="38878"/>
    <cellStyle name="Note 5 20 8 4" xfId="38879"/>
    <cellStyle name="Note 5 20 9" xfId="38880"/>
    <cellStyle name="Note 5 20 9 2" xfId="38881"/>
    <cellStyle name="Note 5 20 9 3" xfId="38882"/>
    <cellStyle name="Note 5 20 9 4" xfId="38883"/>
    <cellStyle name="Note 5 21" xfId="38884"/>
    <cellStyle name="Note 5 21 10" xfId="38885"/>
    <cellStyle name="Note 5 21 10 2" xfId="38886"/>
    <cellStyle name="Note 5 21 10 3" xfId="38887"/>
    <cellStyle name="Note 5 21 10 4" xfId="38888"/>
    <cellStyle name="Note 5 21 11" xfId="38889"/>
    <cellStyle name="Note 5 21 11 2" xfId="38890"/>
    <cellStyle name="Note 5 21 11 3" xfId="38891"/>
    <cellStyle name="Note 5 21 11 4" xfId="38892"/>
    <cellStyle name="Note 5 21 12" xfId="38893"/>
    <cellStyle name="Note 5 21 12 2" xfId="38894"/>
    <cellStyle name="Note 5 21 12 3" xfId="38895"/>
    <cellStyle name="Note 5 21 12 4" xfId="38896"/>
    <cellStyle name="Note 5 21 13" xfId="38897"/>
    <cellStyle name="Note 5 21 13 2" xfId="38898"/>
    <cellStyle name="Note 5 21 13 3" xfId="38899"/>
    <cellStyle name="Note 5 21 13 4" xfId="38900"/>
    <cellStyle name="Note 5 21 14" xfId="38901"/>
    <cellStyle name="Note 5 21 14 2" xfId="38902"/>
    <cellStyle name="Note 5 21 14 3" xfId="38903"/>
    <cellStyle name="Note 5 21 14 4" xfId="38904"/>
    <cellStyle name="Note 5 21 15" xfId="38905"/>
    <cellStyle name="Note 5 21 15 2" xfId="38906"/>
    <cellStyle name="Note 5 21 15 3" xfId="38907"/>
    <cellStyle name="Note 5 21 15 4" xfId="38908"/>
    <cellStyle name="Note 5 21 16" xfId="38909"/>
    <cellStyle name="Note 5 21 16 2" xfId="38910"/>
    <cellStyle name="Note 5 21 16 3" xfId="38911"/>
    <cellStyle name="Note 5 21 16 4" xfId="38912"/>
    <cellStyle name="Note 5 21 17" xfId="38913"/>
    <cellStyle name="Note 5 21 17 2" xfId="38914"/>
    <cellStyle name="Note 5 21 17 3" xfId="38915"/>
    <cellStyle name="Note 5 21 17 4" xfId="38916"/>
    <cellStyle name="Note 5 21 18" xfId="38917"/>
    <cellStyle name="Note 5 21 18 2" xfId="38918"/>
    <cellStyle name="Note 5 21 18 3" xfId="38919"/>
    <cellStyle name="Note 5 21 18 4" xfId="38920"/>
    <cellStyle name="Note 5 21 19" xfId="38921"/>
    <cellStyle name="Note 5 21 19 2" xfId="38922"/>
    <cellStyle name="Note 5 21 19 3" xfId="38923"/>
    <cellStyle name="Note 5 21 19 4" xfId="38924"/>
    <cellStyle name="Note 5 21 2" xfId="38925"/>
    <cellStyle name="Note 5 21 2 2" xfId="38926"/>
    <cellStyle name="Note 5 21 2 3" xfId="38927"/>
    <cellStyle name="Note 5 21 2 4" xfId="38928"/>
    <cellStyle name="Note 5 21 20" xfId="38929"/>
    <cellStyle name="Note 5 21 20 2" xfId="38930"/>
    <cellStyle name="Note 5 21 20 3" xfId="38931"/>
    <cellStyle name="Note 5 21 20 4" xfId="38932"/>
    <cellStyle name="Note 5 21 21" xfId="38933"/>
    <cellStyle name="Note 5 21 22" xfId="38934"/>
    <cellStyle name="Note 5 21 3" xfId="38935"/>
    <cellStyle name="Note 5 21 3 2" xfId="38936"/>
    <cellStyle name="Note 5 21 3 3" xfId="38937"/>
    <cellStyle name="Note 5 21 3 4" xfId="38938"/>
    <cellStyle name="Note 5 21 4" xfId="38939"/>
    <cellStyle name="Note 5 21 4 2" xfId="38940"/>
    <cellStyle name="Note 5 21 4 3" xfId="38941"/>
    <cellStyle name="Note 5 21 4 4" xfId="38942"/>
    <cellStyle name="Note 5 21 5" xfId="38943"/>
    <cellStyle name="Note 5 21 5 2" xfId="38944"/>
    <cellStyle name="Note 5 21 5 3" xfId="38945"/>
    <cellStyle name="Note 5 21 5 4" xfId="38946"/>
    <cellStyle name="Note 5 21 6" xfId="38947"/>
    <cellStyle name="Note 5 21 6 2" xfId="38948"/>
    <cellStyle name="Note 5 21 6 3" xfId="38949"/>
    <cellStyle name="Note 5 21 6 4" xfId="38950"/>
    <cellStyle name="Note 5 21 7" xfId="38951"/>
    <cellStyle name="Note 5 21 7 2" xfId="38952"/>
    <cellStyle name="Note 5 21 7 3" xfId="38953"/>
    <cellStyle name="Note 5 21 7 4" xfId="38954"/>
    <cellStyle name="Note 5 21 8" xfId="38955"/>
    <cellStyle name="Note 5 21 8 2" xfId="38956"/>
    <cellStyle name="Note 5 21 8 3" xfId="38957"/>
    <cellStyle name="Note 5 21 8 4" xfId="38958"/>
    <cellStyle name="Note 5 21 9" xfId="38959"/>
    <cellStyle name="Note 5 21 9 2" xfId="38960"/>
    <cellStyle name="Note 5 21 9 3" xfId="38961"/>
    <cellStyle name="Note 5 21 9 4" xfId="38962"/>
    <cellStyle name="Note 5 22" xfId="38963"/>
    <cellStyle name="Note 5 22 10" xfId="38964"/>
    <cellStyle name="Note 5 22 10 2" xfId="38965"/>
    <cellStyle name="Note 5 22 10 3" xfId="38966"/>
    <cellStyle name="Note 5 22 10 4" xfId="38967"/>
    <cellStyle name="Note 5 22 11" xfId="38968"/>
    <cellStyle name="Note 5 22 11 2" xfId="38969"/>
    <cellStyle name="Note 5 22 11 3" xfId="38970"/>
    <cellStyle name="Note 5 22 11 4" xfId="38971"/>
    <cellStyle name="Note 5 22 12" xfId="38972"/>
    <cellStyle name="Note 5 22 12 2" xfId="38973"/>
    <cellStyle name="Note 5 22 12 3" xfId="38974"/>
    <cellStyle name="Note 5 22 12 4" xfId="38975"/>
    <cellStyle name="Note 5 22 13" xfId="38976"/>
    <cellStyle name="Note 5 22 13 2" xfId="38977"/>
    <cellStyle name="Note 5 22 13 3" xfId="38978"/>
    <cellStyle name="Note 5 22 13 4" xfId="38979"/>
    <cellStyle name="Note 5 22 14" xfId="38980"/>
    <cellStyle name="Note 5 22 14 2" xfId="38981"/>
    <cellStyle name="Note 5 22 14 3" xfId="38982"/>
    <cellStyle name="Note 5 22 14 4" xfId="38983"/>
    <cellStyle name="Note 5 22 15" xfId="38984"/>
    <cellStyle name="Note 5 22 15 2" xfId="38985"/>
    <cellStyle name="Note 5 22 15 3" xfId="38986"/>
    <cellStyle name="Note 5 22 15 4" xfId="38987"/>
    <cellStyle name="Note 5 22 16" xfId="38988"/>
    <cellStyle name="Note 5 22 16 2" xfId="38989"/>
    <cellStyle name="Note 5 22 16 3" xfId="38990"/>
    <cellStyle name="Note 5 22 16 4" xfId="38991"/>
    <cellStyle name="Note 5 22 17" xfId="38992"/>
    <cellStyle name="Note 5 22 17 2" xfId="38993"/>
    <cellStyle name="Note 5 22 17 3" xfId="38994"/>
    <cellStyle name="Note 5 22 17 4" xfId="38995"/>
    <cellStyle name="Note 5 22 18" xfId="38996"/>
    <cellStyle name="Note 5 22 18 2" xfId="38997"/>
    <cellStyle name="Note 5 22 18 3" xfId="38998"/>
    <cellStyle name="Note 5 22 18 4" xfId="38999"/>
    <cellStyle name="Note 5 22 19" xfId="39000"/>
    <cellStyle name="Note 5 22 19 2" xfId="39001"/>
    <cellStyle name="Note 5 22 19 3" xfId="39002"/>
    <cellStyle name="Note 5 22 19 4" xfId="39003"/>
    <cellStyle name="Note 5 22 2" xfId="39004"/>
    <cellStyle name="Note 5 22 2 2" xfId="39005"/>
    <cellStyle name="Note 5 22 2 3" xfId="39006"/>
    <cellStyle name="Note 5 22 2 4" xfId="39007"/>
    <cellStyle name="Note 5 22 20" xfId="39008"/>
    <cellStyle name="Note 5 22 20 2" xfId="39009"/>
    <cellStyle name="Note 5 22 20 3" xfId="39010"/>
    <cellStyle name="Note 5 22 20 4" xfId="39011"/>
    <cellStyle name="Note 5 22 21" xfId="39012"/>
    <cellStyle name="Note 5 22 22" xfId="39013"/>
    <cellStyle name="Note 5 22 3" xfId="39014"/>
    <cellStyle name="Note 5 22 3 2" xfId="39015"/>
    <cellStyle name="Note 5 22 3 3" xfId="39016"/>
    <cellStyle name="Note 5 22 3 4" xfId="39017"/>
    <cellStyle name="Note 5 22 4" xfId="39018"/>
    <cellStyle name="Note 5 22 4 2" xfId="39019"/>
    <cellStyle name="Note 5 22 4 3" xfId="39020"/>
    <cellStyle name="Note 5 22 4 4" xfId="39021"/>
    <cellStyle name="Note 5 22 5" xfId="39022"/>
    <cellStyle name="Note 5 22 5 2" xfId="39023"/>
    <cellStyle name="Note 5 22 5 3" xfId="39024"/>
    <cellStyle name="Note 5 22 5 4" xfId="39025"/>
    <cellStyle name="Note 5 22 6" xfId="39026"/>
    <cellStyle name="Note 5 22 6 2" xfId="39027"/>
    <cellStyle name="Note 5 22 6 3" xfId="39028"/>
    <cellStyle name="Note 5 22 6 4" xfId="39029"/>
    <cellStyle name="Note 5 22 7" xfId="39030"/>
    <cellStyle name="Note 5 22 7 2" xfId="39031"/>
    <cellStyle name="Note 5 22 7 3" xfId="39032"/>
    <cellStyle name="Note 5 22 7 4" xfId="39033"/>
    <cellStyle name="Note 5 22 8" xfId="39034"/>
    <cellStyle name="Note 5 22 8 2" xfId="39035"/>
    <cellStyle name="Note 5 22 8 3" xfId="39036"/>
    <cellStyle name="Note 5 22 8 4" xfId="39037"/>
    <cellStyle name="Note 5 22 9" xfId="39038"/>
    <cellStyle name="Note 5 22 9 2" xfId="39039"/>
    <cellStyle name="Note 5 22 9 3" xfId="39040"/>
    <cellStyle name="Note 5 22 9 4" xfId="39041"/>
    <cellStyle name="Note 5 23" xfId="39042"/>
    <cellStyle name="Note 5 23 10" xfId="39043"/>
    <cellStyle name="Note 5 23 10 2" xfId="39044"/>
    <cellStyle name="Note 5 23 10 3" xfId="39045"/>
    <cellStyle name="Note 5 23 10 4" xfId="39046"/>
    <cellStyle name="Note 5 23 11" xfId="39047"/>
    <cellStyle name="Note 5 23 11 2" xfId="39048"/>
    <cellStyle name="Note 5 23 11 3" xfId="39049"/>
    <cellStyle name="Note 5 23 11 4" xfId="39050"/>
    <cellStyle name="Note 5 23 12" xfId="39051"/>
    <cellStyle name="Note 5 23 12 2" xfId="39052"/>
    <cellStyle name="Note 5 23 12 3" xfId="39053"/>
    <cellStyle name="Note 5 23 12 4" xfId="39054"/>
    <cellStyle name="Note 5 23 13" xfId="39055"/>
    <cellStyle name="Note 5 23 13 2" xfId="39056"/>
    <cellStyle name="Note 5 23 13 3" xfId="39057"/>
    <cellStyle name="Note 5 23 13 4" xfId="39058"/>
    <cellStyle name="Note 5 23 14" xfId="39059"/>
    <cellStyle name="Note 5 23 14 2" xfId="39060"/>
    <cellStyle name="Note 5 23 14 3" xfId="39061"/>
    <cellStyle name="Note 5 23 14 4" xfId="39062"/>
    <cellStyle name="Note 5 23 15" xfId="39063"/>
    <cellStyle name="Note 5 23 15 2" xfId="39064"/>
    <cellStyle name="Note 5 23 15 3" xfId="39065"/>
    <cellStyle name="Note 5 23 15 4" xfId="39066"/>
    <cellStyle name="Note 5 23 16" xfId="39067"/>
    <cellStyle name="Note 5 23 16 2" xfId="39068"/>
    <cellStyle name="Note 5 23 16 3" xfId="39069"/>
    <cellStyle name="Note 5 23 16 4" xfId="39070"/>
    <cellStyle name="Note 5 23 17" xfId="39071"/>
    <cellStyle name="Note 5 23 17 2" xfId="39072"/>
    <cellStyle name="Note 5 23 17 3" xfId="39073"/>
    <cellStyle name="Note 5 23 17 4" xfId="39074"/>
    <cellStyle name="Note 5 23 18" xfId="39075"/>
    <cellStyle name="Note 5 23 18 2" xfId="39076"/>
    <cellStyle name="Note 5 23 18 3" xfId="39077"/>
    <cellStyle name="Note 5 23 18 4" xfId="39078"/>
    <cellStyle name="Note 5 23 19" xfId="39079"/>
    <cellStyle name="Note 5 23 19 2" xfId="39080"/>
    <cellStyle name="Note 5 23 19 3" xfId="39081"/>
    <cellStyle name="Note 5 23 19 4" xfId="39082"/>
    <cellStyle name="Note 5 23 2" xfId="39083"/>
    <cellStyle name="Note 5 23 2 2" xfId="39084"/>
    <cellStyle name="Note 5 23 2 3" xfId="39085"/>
    <cellStyle name="Note 5 23 2 4" xfId="39086"/>
    <cellStyle name="Note 5 23 20" xfId="39087"/>
    <cellStyle name="Note 5 23 20 2" xfId="39088"/>
    <cellStyle name="Note 5 23 20 3" xfId="39089"/>
    <cellStyle name="Note 5 23 20 4" xfId="39090"/>
    <cellStyle name="Note 5 23 21" xfId="39091"/>
    <cellStyle name="Note 5 23 22" xfId="39092"/>
    <cellStyle name="Note 5 23 3" xfId="39093"/>
    <cellStyle name="Note 5 23 3 2" xfId="39094"/>
    <cellStyle name="Note 5 23 3 3" xfId="39095"/>
    <cellStyle name="Note 5 23 3 4" xfId="39096"/>
    <cellStyle name="Note 5 23 4" xfId="39097"/>
    <cellStyle name="Note 5 23 4 2" xfId="39098"/>
    <cellStyle name="Note 5 23 4 3" xfId="39099"/>
    <cellStyle name="Note 5 23 4 4" xfId="39100"/>
    <cellStyle name="Note 5 23 5" xfId="39101"/>
    <cellStyle name="Note 5 23 5 2" xfId="39102"/>
    <cellStyle name="Note 5 23 5 3" xfId="39103"/>
    <cellStyle name="Note 5 23 5 4" xfId="39104"/>
    <cellStyle name="Note 5 23 6" xfId="39105"/>
    <cellStyle name="Note 5 23 6 2" xfId="39106"/>
    <cellStyle name="Note 5 23 6 3" xfId="39107"/>
    <cellStyle name="Note 5 23 6 4" xfId="39108"/>
    <cellStyle name="Note 5 23 7" xfId="39109"/>
    <cellStyle name="Note 5 23 7 2" xfId="39110"/>
    <cellStyle name="Note 5 23 7 3" xfId="39111"/>
    <cellStyle name="Note 5 23 7 4" xfId="39112"/>
    <cellStyle name="Note 5 23 8" xfId="39113"/>
    <cellStyle name="Note 5 23 8 2" xfId="39114"/>
    <cellStyle name="Note 5 23 8 3" xfId="39115"/>
    <cellStyle name="Note 5 23 8 4" xfId="39116"/>
    <cellStyle name="Note 5 23 9" xfId="39117"/>
    <cellStyle name="Note 5 23 9 2" xfId="39118"/>
    <cellStyle name="Note 5 23 9 3" xfId="39119"/>
    <cellStyle name="Note 5 23 9 4" xfId="39120"/>
    <cellStyle name="Note 5 24" xfId="39121"/>
    <cellStyle name="Note 5 24 10" xfId="39122"/>
    <cellStyle name="Note 5 24 10 2" xfId="39123"/>
    <cellStyle name="Note 5 24 10 3" xfId="39124"/>
    <cellStyle name="Note 5 24 10 4" xfId="39125"/>
    <cellStyle name="Note 5 24 11" xfId="39126"/>
    <cellStyle name="Note 5 24 11 2" xfId="39127"/>
    <cellStyle name="Note 5 24 11 3" xfId="39128"/>
    <cellStyle name="Note 5 24 11 4" xfId="39129"/>
    <cellStyle name="Note 5 24 12" xfId="39130"/>
    <cellStyle name="Note 5 24 12 2" xfId="39131"/>
    <cellStyle name="Note 5 24 12 3" xfId="39132"/>
    <cellStyle name="Note 5 24 12 4" xfId="39133"/>
    <cellStyle name="Note 5 24 13" xfId="39134"/>
    <cellStyle name="Note 5 24 13 2" xfId="39135"/>
    <cellStyle name="Note 5 24 13 3" xfId="39136"/>
    <cellStyle name="Note 5 24 13 4" xfId="39137"/>
    <cellStyle name="Note 5 24 14" xfId="39138"/>
    <cellStyle name="Note 5 24 14 2" xfId="39139"/>
    <cellStyle name="Note 5 24 14 3" xfId="39140"/>
    <cellStyle name="Note 5 24 14 4" xfId="39141"/>
    <cellStyle name="Note 5 24 15" xfId="39142"/>
    <cellStyle name="Note 5 24 15 2" xfId="39143"/>
    <cellStyle name="Note 5 24 15 3" xfId="39144"/>
    <cellStyle name="Note 5 24 15 4" xfId="39145"/>
    <cellStyle name="Note 5 24 16" xfId="39146"/>
    <cellStyle name="Note 5 24 16 2" xfId="39147"/>
    <cellStyle name="Note 5 24 16 3" xfId="39148"/>
    <cellStyle name="Note 5 24 16 4" xfId="39149"/>
    <cellStyle name="Note 5 24 17" xfId="39150"/>
    <cellStyle name="Note 5 24 17 2" xfId="39151"/>
    <cellStyle name="Note 5 24 17 3" xfId="39152"/>
    <cellStyle name="Note 5 24 17 4" xfId="39153"/>
    <cellStyle name="Note 5 24 18" xfId="39154"/>
    <cellStyle name="Note 5 24 18 2" xfId="39155"/>
    <cellStyle name="Note 5 24 18 3" xfId="39156"/>
    <cellStyle name="Note 5 24 18 4" xfId="39157"/>
    <cellStyle name="Note 5 24 19" xfId="39158"/>
    <cellStyle name="Note 5 24 19 2" xfId="39159"/>
    <cellStyle name="Note 5 24 19 3" xfId="39160"/>
    <cellStyle name="Note 5 24 19 4" xfId="39161"/>
    <cellStyle name="Note 5 24 2" xfId="39162"/>
    <cellStyle name="Note 5 24 2 2" xfId="39163"/>
    <cellStyle name="Note 5 24 2 3" xfId="39164"/>
    <cellStyle name="Note 5 24 2 4" xfId="39165"/>
    <cellStyle name="Note 5 24 20" xfId="39166"/>
    <cellStyle name="Note 5 24 20 2" xfId="39167"/>
    <cellStyle name="Note 5 24 20 3" xfId="39168"/>
    <cellStyle name="Note 5 24 20 4" xfId="39169"/>
    <cellStyle name="Note 5 24 21" xfId="39170"/>
    <cellStyle name="Note 5 24 22" xfId="39171"/>
    <cellStyle name="Note 5 24 3" xfId="39172"/>
    <cellStyle name="Note 5 24 3 2" xfId="39173"/>
    <cellStyle name="Note 5 24 3 3" xfId="39174"/>
    <cellStyle name="Note 5 24 3 4" xfId="39175"/>
    <cellStyle name="Note 5 24 4" xfId="39176"/>
    <cellStyle name="Note 5 24 4 2" xfId="39177"/>
    <cellStyle name="Note 5 24 4 3" xfId="39178"/>
    <cellStyle name="Note 5 24 4 4" xfId="39179"/>
    <cellStyle name="Note 5 24 5" xfId="39180"/>
    <cellStyle name="Note 5 24 5 2" xfId="39181"/>
    <cellStyle name="Note 5 24 5 3" xfId="39182"/>
    <cellStyle name="Note 5 24 5 4" xfId="39183"/>
    <cellStyle name="Note 5 24 6" xfId="39184"/>
    <cellStyle name="Note 5 24 6 2" xfId="39185"/>
    <cellStyle name="Note 5 24 6 3" xfId="39186"/>
    <cellStyle name="Note 5 24 6 4" xfId="39187"/>
    <cellStyle name="Note 5 24 7" xfId="39188"/>
    <cellStyle name="Note 5 24 7 2" xfId="39189"/>
    <cellStyle name="Note 5 24 7 3" xfId="39190"/>
    <cellStyle name="Note 5 24 7 4" xfId="39191"/>
    <cellStyle name="Note 5 24 8" xfId="39192"/>
    <cellStyle name="Note 5 24 8 2" xfId="39193"/>
    <cellStyle name="Note 5 24 8 3" xfId="39194"/>
    <cellStyle name="Note 5 24 8 4" xfId="39195"/>
    <cellStyle name="Note 5 24 9" xfId="39196"/>
    <cellStyle name="Note 5 24 9 2" xfId="39197"/>
    <cellStyle name="Note 5 24 9 3" xfId="39198"/>
    <cellStyle name="Note 5 24 9 4" xfId="39199"/>
    <cellStyle name="Note 5 25" xfId="39200"/>
    <cellStyle name="Note 5 25 10" xfId="39201"/>
    <cellStyle name="Note 5 25 10 2" xfId="39202"/>
    <cellStyle name="Note 5 25 10 3" xfId="39203"/>
    <cellStyle name="Note 5 25 10 4" xfId="39204"/>
    <cellStyle name="Note 5 25 11" xfId="39205"/>
    <cellStyle name="Note 5 25 11 2" xfId="39206"/>
    <cellStyle name="Note 5 25 11 3" xfId="39207"/>
    <cellStyle name="Note 5 25 11 4" xfId="39208"/>
    <cellStyle name="Note 5 25 12" xfId="39209"/>
    <cellStyle name="Note 5 25 12 2" xfId="39210"/>
    <cellStyle name="Note 5 25 12 3" xfId="39211"/>
    <cellStyle name="Note 5 25 12 4" xfId="39212"/>
    <cellStyle name="Note 5 25 13" xfId="39213"/>
    <cellStyle name="Note 5 25 13 2" xfId="39214"/>
    <cellStyle name="Note 5 25 13 3" xfId="39215"/>
    <cellStyle name="Note 5 25 13 4" xfId="39216"/>
    <cellStyle name="Note 5 25 14" xfId="39217"/>
    <cellStyle name="Note 5 25 14 2" xfId="39218"/>
    <cellStyle name="Note 5 25 14 3" xfId="39219"/>
    <cellStyle name="Note 5 25 14 4" xfId="39220"/>
    <cellStyle name="Note 5 25 15" xfId="39221"/>
    <cellStyle name="Note 5 25 15 2" xfId="39222"/>
    <cellStyle name="Note 5 25 15 3" xfId="39223"/>
    <cellStyle name="Note 5 25 15 4" xfId="39224"/>
    <cellStyle name="Note 5 25 16" xfId="39225"/>
    <cellStyle name="Note 5 25 16 2" xfId="39226"/>
    <cellStyle name="Note 5 25 16 3" xfId="39227"/>
    <cellStyle name="Note 5 25 16 4" xfId="39228"/>
    <cellStyle name="Note 5 25 17" xfId="39229"/>
    <cellStyle name="Note 5 25 17 2" xfId="39230"/>
    <cellStyle name="Note 5 25 17 3" xfId="39231"/>
    <cellStyle name="Note 5 25 17 4" xfId="39232"/>
    <cellStyle name="Note 5 25 18" xfId="39233"/>
    <cellStyle name="Note 5 25 18 2" xfId="39234"/>
    <cellStyle name="Note 5 25 18 3" xfId="39235"/>
    <cellStyle name="Note 5 25 18 4" xfId="39236"/>
    <cellStyle name="Note 5 25 19" xfId="39237"/>
    <cellStyle name="Note 5 25 19 2" xfId="39238"/>
    <cellStyle name="Note 5 25 19 3" xfId="39239"/>
    <cellStyle name="Note 5 25 19 4" xfId="39240"/>
    <cellStyle name="Note 5 25 2" xfId="39241"/>
    <cellStyle name="Note 5 25 2 2" xfId="39242"/>
    <cellStyle name="Note 5 25 2 3" xfId="39243"/>
    <cellStyle name="Note 5 25 2 4" xfId="39244"/>
    <cellStyle name="Note 5 25 20" xfId="39245"/>
    <cellStyle name="Note 5 25 20 2" xfId="39246"/>
    <cellStyle name="Note 5 25 20 3" xfId="39247"/>
    <cellStyle name="Note 5 25 20 4" xfId="39248"/>
    <cellStyle name="Note 5 25 21" xfId="39249"/>
    <cellStyle name="Note 5 25 22" xfId="39250"/>
    <cellStyle name="Note 5 25 3" xfId="39251"/>
    <cellStyle name="Note 5 25 3 2" xfId="39252"/>
    <cellStyle name="Note 5 25 3 3" xfId="39253"/>
    <cellStyle name="Note 5 25 3 4" xfId="39254"/>
    <cellStyle name="Note 5 25 4" xfId="39255"/>
    <cellStyle name="Note 5 25 4 2" xfId="39256"/>
    <cellStyle name="Note 5 25 4 3" xfId="39257"/>
    <cellStyle name="Note 5 25 4 4" xfId="39258"/>
    <cellStyle name="Note 5 25 5" xfId="39259"/>
    <cellStyle name="Note 5 25 5 2" xfId="39260"/>
    <cellStyle name="Note 5 25 5 3" xfId="39261"/>
    <cellStyle name="Note 5 25 5 4" xfId="39262"/>
    <cellStyle name="Note 5 25 6" xfId="39263"/>
    <cellStyle name="Note 5 25 6 2" xfId="39264"/>
    <cellStyle name="Note 5 25 6 3" xfId="39265"/>
    <cellStyle name="Note 5 25 6 4" xfId="39266"/>
    <cellStyle name="Note 5 25 7" xfId="39267"/>
    <cellStyle name="Note 5 25 7 2" xfId="39268"/>
    <cellStyle name="Note 5 25 7 3" xfId="39269"/>
    <cellStyle name="Note 5 25 7 4" xfId="39270"/>
    <cellStyle name="Note 5 25 8" xfId="39271"/>
    <cellStyle name="Note 5 25 8 2" xfId="39272"/>
    <cellStyle name="Note 5 25 8 3" xfId="39273"/>
    <cellStyle name="Note 5 25 8 4" xfId="39274"/>
    <cellStyle name="Note 5 25 9" xfId="39275"/>
    <cellStyle name="Note 5 25 9 2" xfId="39276"/>
    <cellStyle name="Note 5 25 9 3" xfId="39277"/>
    <cellStyle name="Note 5 25 9 4" xfId="39278"/>
    <cellStyle name="Note 5 26" xfId="39279"/>
    <cellStyle name="Note 5 26 10" xfId="39280"/>
    <cellStyle name="Note 5 26 10 2" xfId="39281"/>
    <cellStyle name="Note 5 26 10 3" xfId="39282"/>
    <cellStyle name="Note 5 26 10 4" xfId="39283"/>
    <cellStyle name="Note 5 26 11" xfId="39284"/>
    <cellStyle name="Note 5 26 11 2" xfId="39285"/>
    <cellStyle name="Note 5 26 11 3" xfId="39286"/>
    <cellStyle name="Note 5 26 11 4" xfId="39287"/>
    <cellStyle name="Note 5 26 12" xfId="39288"/>
    <cellStyle name="Note 5 26 12 2" xfId="39289"/>
    <cellStyle name="Note 5 26 12 3" xfId="39290"/>
    <cellStyle name="Note 5 26 12 4" xfId="39291"/>
    <cellStyle name="Note 5 26 13" xfId="39292"/>
    <cellStyle name="Note 5 26 13 2" xfId="39293"/>
    <cellStyle name="Note 5 26 13 3" xfId="39294"/>
    <cellStyle name="Note 5 26 13 4" xfId="39295"/>
    <cellStyle name="Note 5 26 14" xfId="39296"/>
    <cellStyle name="Note 5 26 14 2" xfId="39297"/>
    <cellStyle name="Note 5 26 14 3" xfId="39298"/>
    <cellStyle name="Note 5 26 14 4" xfId="39299"/>
    <cellStyle name="Note 5 26 15" xfId="39300"/>
    <cellStyle name="Note 5 26 15 2" xfId="39301"/>
    <cellStyle name="Note 5 26 15 3" xfId="39302"/>
    <cellStyle name="Note 5 26 15 4" xfId="39303"/>
    <cellStyle name="Note 5 26 16" xfId="39304"/>
    <cellStyle name="Note 5 26 16 2" xfId="39305"/>
    <cellStyle name="Note 5 26 16 3" xfId="39306"/>
    <cellStyle name="Note 5 26 16 4" xfId="39307"/>
    <cellStyle name="Note 5 26 17" xfId="39308"/>
    <cellStyle name="Note 5 26 17 2" xfId="39309"/>
    <cellStyle name="Note 5 26 17 3" xfId="39310"/>
    <cellStyle name="Note 5 26 17 4" xfId="39311"/>
    <cellStyle name="Note 5 26 18" xfId="39312"/>
    <cellStyle name="Note 5 26 18 2" xfId="39313"/>
    <cellStyle name="Note 5 26 18 3" xfId="39314"/>
    <cellStyle name="Note 5 26 18 4" xfId="39315"/>
    <cellStyle name="Note 5 26 19" xfId="39316"/>
    <cellStyle name="Note 5 26 19 2" xfId="39317"/>
    <cellStyle name="Note 5 26 19 3" xfId="39318"/>
    <cellStyle name="Note 5 26 19 4" xfId="39319"/>
    <cellStyle name="Note 5 26 2" xfId="39320"/>
    <cellStyle name="Note 5 26 2 2" xfId="39321"/>
    <cellStyle name="Note 5 26 2 3" xfId="39322"/>
    <cellStyle name="Note 5 26 2 4" xfId="39323"/>
    <cellStyle name="Note 5 26 20" xfId="39324"/>
    <cellStyle name="Note 5 26 20 2" xfId="39325"/>
    <cellStyle name="Note 5 26 20 3" xfId="39326"/>
    <cellStyle name="Note 5 26 20 4" xfId="39327"/>
    <cellStyle name="Note 5 26 21" xfId="39328"/>
    <cellStyle name="Note 5 26 22" xfId="39329"/>
    <cellStyle name="Note 5 26 3" xfId="39330"/>
    <cellStyle name="Note 5 26 3 2" xfId="39331"/>
    <cellStyle name="Note 5 26 3 3" xfId="39332"/>
    <cellStyle name="Note 5 26 3 4" xfId="39333"/>
    <cellStyle name="Note 5 26 4" xfId="39334"/>
    <cellStyle name="Note 5 26 4 2" xfId="39335"/>
    <cellStyle name="Note 5 26 4 3" xfId="39336"/>
    <cellStyle name="Note 5 26 4 4" xfId="39337"/>
    <cellStyle name="Note 5 26 5" xfId="39338"/>
    <cellStyle name="Note 5 26 5 2" xfId="39339"/>
    <cellStyle name="Note 5 26 5 3" xfId="39340"/>
    <cellStyle name="Note 5 26 5 4" xfId="39341"/>
    <cellStyle name="Note 5 26 6" xfId="39342"/>
    <cellStyle name="Note 5 26 6 2" xfId="39343"/>
    <cellStyle name="Note 5 26 6 3" xfId="39344"/>
    <cellStyle name="Note 5 26 6 4" xfId="39345"/>
    <cellStyle name="Note 5 26 7" xfId="39346"/>
    <cellStyle name="Note 5 26 7 2" xfId="39347"/>
    <cellStyle name="Note 5 26 7 3" xfId="39348"/>
    <cellStyle name="Note 5 26 7 4" xfId="39349"/>
    <cellStyle name="Note 5 26 8" xfId="39350"/>
    <cellStyle name="Note 5 26 8 2" xfId="39351"/>
    <cellStyle name="Note 5 26 8 3" xfId="39352"/>
    <cellStyle name="Note 5 26 8 4" xfId="39353"/>
    <cellStyle name="Note 5 26 9" xfId="39354"/>
    <cellStyle name="Note 5 26 9 2" xfId="39355"/>
    <cellStyle name="Note 5 26 9 3" xfId="39356"/>
    <cellStyle name="Note 5 26 9 4" xfId="39357"/>
    <cellStyle name="Note 5 27" xfId="39358"/>
    <cellStyle name="Note 5 27 10" xfId="39359"/>
    <cellStyle name="Note 5 27 10 2" xfId="39360"/>
    <cellStyle name="Note 5 27 10 3" xfId="39361"/>
    <cellStyle name="Note 5 27 10 4" xfId="39362"/>
    <cellStyle name="Note 5 27 11" xfId="39363"/>
    <cellStyle name="Note 5 27 11 2" xfId="39364"/>
    <cellStyle name="Note 5 27 11 3" xfId="39365"/>
    <cellStyle name="Note 5 27 11 4" xfId="39366"/>
    <cellStyle name="Note 5 27 12" xfId="39367"/>
    <cellStyle name="Note 5 27 12 2" xfId="39368"/>
    <cellStyle name="Note 5 27 12 3" xfId="39369"/>
    <cellStyle name="Note 5 27 12 4" xfId="39370"/>
    <cellStyle name="Note 5 27 13" xfId="39371"/>
    <cellStyle name="Note 5 27 13 2" xfId="39372"/>
    <cellStyle name="Note 5 27 13 3" xfId="39373"/>
    <cellStyle name="Note 5 27 13 4" xfId="39374"/>
    <cellStyle name="Note 5 27 14" xfId="39375"/>
    <cellStyle name="Note 5 27 14 2" xfId="39376"/>
    <cellStyle name="Note 5 27 14 3" xfId="39377"/>
    <cellStyle name="Note 5 27 14 4" xfId="39378"/>
    <cellStyle name="Note 5 27 15" xfId="39379"/>
    <cellStyle name="Note 5 27 15 2" xfId="39380"/>
    <cellStyle name="Note 5 27 15 3" xfId="39381"/>
    <cellStyle name="Note 5 27 15 4" xfId="39382"/>
    <cellStyle name="Note 5 27 16" xfId="39383"/>
    <cellStyle name="Note 5 27 16 2" xfId="39384"/>
    <cellStyle name="Note 5 27 16 3" xfId="39385"/>
    <cellStyle name="Note 5 27 16 4" xfId="39386"/>
    <cellStyle name="Note 5 27 17" xfId="39387"/>
    <cellStyle name="Note 5 27 17 2" xfId="39388"/>
    <cellStyle name="Note 5 27 17 3" xfId="39389"/>
    <cellStyle name="Note 5 27 17 4" xfId="39390"/>
    <cellStyle name="Note 5 27 18" xfId="39391"/>
    <cellStyle name="Note 5 27 18 2" xfId="39392"/>
    <cellStyle name="Note 5 27 18 3" xfId="39393"/>
    <cellStyle name="Note 5 27 18 4" xfId="39394"/>
    <cellStyle name="Note 5 27 19" xfId="39395"/>
    <cellStyle name="Note 5 27 19 2" xfId="39396"/>
    <cellStyle name="Note 5 27 19 3" xfId="39397"/>
    <cellStyle name="Note 5 27 19 4" xfId="39398"/>
    <cellStyle name="Note 5 27 2" xfId="39399"/>
    <cellStyle name="Note 5 27 2 2" xfId="39400"/>
    <cellStyle name="Note 5 27 2 3" xfId="39401"/>
    <cellStyle name="Note 5 27 2 4" xfId="39402"/>
    <cellStyle name="Note 5 27 20" xfId="39403"/>
    <cellStyle name="Note 5 27 20 2" xfId="39404"/>
    <cellStyle name="Note 5 27 20 3" xfId="39405"/>
    <cellStyle name="Note 5 27 20 4" xfId="39406"/>
    <cellStyle name="Note 5 27 21" xfId="39407"/>
    <cellStyle name="Note 5 27 22" xfId="39408"/>
    <cellStyle name="Note 5 27 3" xfId="39409"/>
    <cellStyle name="Note 5 27 3 2" xfId="39410"/>
    <cellStyle name="Note 5 27 3 3" xfId="39411"/>
    <cellStyle name="Note 5 27 3 4" xfId="39412"/>
    <cellStyle name="Note 5 27 4" xfId="39413"/>
    <cellStyle name="Note 5 27 4 2" xfId="39414"/>
    <cellStyle name="Note 5 27 4 3" xfId="39415"/>
    <cellStyle name="Note 5 27 4 4" xfId="39416"/>
    <cellStyle name="Note 5 27 5" xfId="39417"/>
    <cellStyle name="Note 5 27 5 2" xfId="39418"/>
    <cellStyle name="Note 5 27 5 3" xfId="39419"/>
    <cellStyle name="Note 5 27 5 4" xfId="39420"/>
    <cellStyle name="Note 5 27 6" xfId="39421"/>
    <cellStyle name="Note 5 27 6 2" xfId="39422"/>
    <cellStyle name="Note 5 27 6 3" xfId="39423"/>
    <cellStyle name="Note 5 27 6 4" xfId="39424"/>
    <cellStyle name="Note 5 27 7" xfId="39425"/>
    <cellStyle name="Note 5 27 7 2" xfId="39426"/>
    <cellStyle name="Note 5 27 7 3" xfId="39427"/>
    <cellStyle name="Note 5 27 7 4" xfId="39428"/>
    <cellStyle name="Note 5 27 8" xfId="39429"/>
    <cellStyle name="Note 5 27 8 2" xfId="39430"/>
    <cellStyle name="Note 5 27 8 3" xfId="39431"/>
    <cellStyle name="Note 5 27 8 4" xfId="39432"/>
    <cellStyle name="Note 5 27 9" xfId="39433"/>
    <cellStyle name="Note 5 27 9 2" xfId="39434"/>
    <cellStyle name="Note 5 27 9 3" xfId="39435"/>
    <cellStyle name="Note 5 27 9 4" xfId="39436"/>
    <cellStyle name="Note 5 28" xfId="39437"/>
    <cellStyle name="Note 5 28 10" xfId="39438"/>
    <cellStyle name="Note 5 28 10 2" xfId="39439"/>
    <cellStyle name="Note 5 28 10 3" xfId="39440"/>
    <cellStyle name="Note 5 28 10 4" xfId="39441"/>
    <cellStyle name="Note 5 28 11" xfId="39442"/>
    <cellStyle name="Note 5 28 11 2" xfId="39443"/>
    <cellStyle name="Note 5 28 11 3" xfId="39444"/>
    <cellStyle name="Note 5 28 11 4" xfId="39445"/>
    <cellStyle name="Note 5 28 12" xfId="39446"/>
    <cellStyle name="Note 5 28 12 2" xfId="39447"/>
    <cellStyle name="Note 5 28 12 3" xfId="39448"/>
    <cellStyle name="Note 5 28 12 4" xfId="39449"/>
    <cellStyle name="Note 5 28 13" xfId="39450"/>
    <cellStyle name="Note 5 28 13 2" xfId="39451"/>
    <cellStyle name="Note 5 28 13 3" xfId="39452"/>
    <cellStyle name="Note 5 28 13 4" xfId="39453"/>
    <cellStyle name="Note 5 28 14" xfId="39454"/>
    <cellStyle name="Note 5 28 14 2" xfId="39455"/>
    <cellStyle name="Note 5 28 14 3" xfId="39456"/>
    <cellStyle name="Note 5 28 14 4" xfId="39457"/>
    <cellStyle name="Note 5 28 15" xfId="39458"/>
    <cellStyle name="Note 5 28 15 2" xfId="39459"/>
    <cellStyle name="Note 5 28 15 3" xfId="39460"/>
    <cellStyle name="Note 5 28 15 4" xfId="39461"/>
    <cellStyle name="Note 5 28 16" xfId="39462"/>
    <cellStyle name="Note 5 28 16 2" xfId="39463"/>
    <cellStyle name="Note 5 28 16 3" xfId="39464"/>
    <cellStyle name="Note 5 28 16 4" xfId="39465"/>
    <cellStyle name="Note 5 28 17" xfId="39466"/>
    <cellStyle name="Note 5 28 17 2" xfId="39467"/>
    <cellStyle name="Note 5 28 17 3" xfId="39468"/>
    <cellStyle name="Note 5 28 17 4" xfId="39469"/>
    <cellStyle name="Note 5 28 18" xfId="39470"/>
    <cellStyle name="Note 5 28 18 2" xfId="39471"/>
    <cellStyle name="Note 5 28 18 3" xfId="39472"/>
    <cellStyle name="Note 5 28 18 4" xfId="39473"/>
    <cellStyle name="Note 5 28 19" xfId="39474"/>
    <cellStyle name="Note 5 28 19 2" xfId="39475"/>
    <cellStyle name="Note 5 28 19 3" xfId="39476"/>
    <cellStyle name="Note 5 28 19 4" xfId="39477"/>
    <cellStyle name="Note 5 28 2" xfId="39478"/>
    <cellStyle name="Note 5 28 2 2" xfId="39479"/>
    <cellStyle name="Note 5 28 2 3" xfId="39480"/>
    <cellStyle name="Note 5 28 2 4" xfId="39481"/>
    <cellStyle name="Note 5 28 20" xfId="39482"/>
    <cellStyle name="Note 5 28 20 2" xfId="39483"/>
    <cellStyle name="Note 5 28 20 3" xfId="39484"/>
    <cellStyle name="Note 5 28 20 4" xfId="39485"/>
    <cellStyle name="Note 5 28 21" xfId="39486"/>
    <cellStyle name="Note 5 28 22" xfId="39487"/>
    <cellStyle name="Note 5 28 3" xfId="39488"/>
    <cellStyle name="Note 5 28 3 2" xfId="39489"/>
    <cellStyle name="Note 5 28 3 3" xfId="39490"/>
    <cellStyle name="Note 5 28 3 4" xfId="39491"/>
    <cellStyle name="Note 5 28 4" xfId="39492"/>
    <cellStyle name="Note 5 28 4 2" xfId="39493"/>
    <cellStyle name="Note 5 28 4 3" xfId="39494"/>
    <cellStyle name="Note 5 28 4 4" xfId="39495"/>
    <cellStyle name="Note 5 28 5" xfId="39496"/>
    <cellStyle name="Note 5 28 5 2" xfId="39497"/>
    <cellStyle name="Note 5 28 5 3" xfId="39498"/>
    <cellStyle name="Note 5 28 5 4" xfId="39499"/>
    <cellStyle name="Note 5 28 6" xfId="39500"/>
    <cellStyle name="Note 5 28 6 2" xfId="39501"/>
    <cellStyle name="Note 5 28 6 3" xfId="39502"/>
    <cellStyle name="Note 5 28 6 4" xfId="39503"/>
    <cellStyle name="Note 5 28 7" xfId="39504"/>
    <cellStyle name="Note 5 28 7 2" xfId="39505"/>
    <cellStyle name="Note 5 28 7 3" xfId="39506"/>
    <cellStyle name="Note 5 28 7 4" xfId="39507"/>
    <cellStyle name="Note 5 28 8" xfId="39508"/>
    <cellStyle name="Note 5 28 8 2" xfId="39509"/>
    <cellStyle name="Note 5 28 8 3" xfId="39510"/>
    <cellStyle name="Note 5 28 8 4" xfId="39511"/>
    <cellStyle name="Note 5 28 9" xfId="39512"/>
    <cellStyle name="Note 5 28 9 2" xfId="39513"/>
    <cellStyle name="Note 5 28 9 3" xfId="39514"/>
    <cellStyle name="Note 5 28 9 4" xfId="39515"/>
    <cellStyle name="Note 5 29" xfId="39516"/>
    <cellStyle name="Note 5 29 10" xfId="39517"/>
    <cellStyle name="Note 5 29 10 2" xfId="39518"/>
    <cellStyle name="Note 5 29 10 3" xfId="39519"/>
    <cellStyle name="Note 5 29 10 4" xfId="39520"/>
    <cellStyle name="Note 5 29 11" xfId="39521"/>
    <cellStyle name="Note 5 29 11 2" xfId="39522"/>
    <cellStyle name="Note 5 29 11 3" xfId="39523"/>
    <cellStyle name="Note 5 29 11 4" xfId="39524"/>
    <cellStyle name="Note 5 29 12" xfId="39525"/>
    <cellStyle name="Note 5 29 12 2" xfId="39526"/>
    <cellStyle name="Note 5 29 12 3" xfId="39527"/>
    <cellStyle name="Note 5 29 12 4" xfId="39528"/>
    <cellStyle name="Note 5 29 13" xfId="39529"/>
    <cellStyle name="Note 5 29 13 2" xfId="39530"/>
    <cellStyle name="Note 5 29 13 3" xfId="39531"/>
    <cellStyle name="Note 5 29 13 4" xfId="39532"/>
    <cellStyle name="Note 5 29 14" xfId="39533"/>
    <cellStyle name="Note 5 29 14 2" xfId="39534"/>
    <cellStyle name="Note 5 29 14 3" xfId="39535"/>
    <cellStyle name="Note 5 29 14 4" xfId="39536"/>
    <cellStyle name="Note 5 29 15" xfId="39537"/>
    <cellStyle name="Note 5 29 15 2" xfId="39538"/>
    <cellStyle name="Note 5 29 15 3" xfId="39539"/>
    <cellStyle name="Note 5 29 15 4" xfId="39540"/>
    <cellStyle name="Note 5 29 16" xfId="39541"/>
    <cellStyle name="Note 5 29 16 2" xfId="39542"/>
    <cellStyle name="Note 5 29 16 3" xfId="39543"/>
    <cellStyle name="Note 5 29 16 4" xfId="39544"/>
    <cellStyle name="Note 5 29 17" xfId="39545"/>
    <cellStyle name="Note 5 29 17 2" xfId="39546"/>
    <cellStyle name="Note 5 29 17 3" xfId="39547"/>
    <cellStyle name="Note 5 29 17 4" xfId="39548"/>
    <cellStyle name="Note 5 29 18" xfId="39549"/>
    <cellStyle name="Note 5 29 18 2" xfId="39550"/>
    <cellStyle name="Note 5 29 18 3" xfId="39551"/>
    <cellStyle name="Note 5 29 18 4" xfId="39552"/>
    <cellStyle name="Note 5 29 19" xfId="39553"/>
    <cellStyle name="Note 5 29 19 2" xfId="39554"/>
    <cellStyle name="Note 5 29 19 3" xfId="39555"/>
    <cellStyle name="Note 5 29 19 4" xfId="39556"/>
    <cellStyle name="Note 5 29 2" xfId="39557"/>
    <cellStyle name="Note 5 29 2 2" xfId="39558"/>
    <cellStyle name="Note 5 29 2 3" xfId="39559"/>
    <cellStyle name="Note 5 29 2 4" xfId="39560"/>
    <cellStyle name="Note 5 29 20" xfId="39561"/>
    <cellStyle name="Note 5 29 20 2" xfId="39562"/>
    <cellStyle name="Note 5 29 20 3" xfId="39563"/>
    <cellStyle name="Note 5 29 20 4" xfId="39564"/>
    <cellStyle name="Note 5 29 21" xfId="39565"/>
    <cellStyle name="Note 5 29 22" xfId="39566"/>
    <cellStyle name="Note 5 29 3" xfId="39567"/>
    <cellStyle name="Note 5 29 3 2" xfId="39568"/>
    <cellStyle name="Note 5 29 3 3" xfId="39569"/>
    <cellStyle name="Note 5 29 3 4" xfId="39570"/>
    <cellStyle name="Note 5 29 4" xfId="39571"/>
    <cellStyle name="Note 5 29 4 2" xfId="39572"/>
    <cellStyle name="Note 5 29 4 3" xfId="39573"/>
    <cellStyle name="Note 5 29 4 4" xfId="39574"/>
    <cellStyle name="Note 5 29 5" xfId="39575"/>
    <cellStyle name="Note 5 29 5 2" xfId="39576"/>
    <cellStyle name="Note 5 29 5 3" xfId="39577"/>
    <cellStyle name="Note 5 29 5 4" xfId="39578"/>
    <cellStyle name="Note 5 29 6" xfId="39579"/>
    <cellStyle name="Note 5 29 6 2" xfId="39580"/>
    <cellStyle name="Note 5 29 6 3" xfId="39581"/>
    <cellStyle name="Note 5 29 6 4" xfId="39582"/>
    <cellStyle name="Note 5 29 7" xfId="39583"/>
    <cellStyle name="Note 5 29 7 2" xfId="39584"/>
    <cellStyle name="Note 5 29 7 3" xfId="39585"/>
    <cellStyle name="Note 5 29 7 4" xfId="39586"/>
    <cellStyle name="Note 5 29 8" xfId="39587"/>
    <cellStyle name="Note 5 29 8 2" xfId="39588"/>
    <cellStyle name="Note 5 29 8 3" xfId="39589"/>
    <cellStyle name="Note 5 29 8 4" xfId="39590"/>
    <cellStyle name="Note 5 29 9" xfId="39591"/>
    <cellStyle name="Note 5 29 9 2" xfId="39592"/>
    <cellStyle name="Note 5 29 9 3" xfId="39593"/>
    <cellStyle name="Note 5 29 9 4" xfId="39594"/>
    <cellStyle name="Note 5 3" xfId="39595"/>
    <cellStyle name="Note 5 3 2" xfId="39596"/>
    <cellStyle name="Note 5 3 2 10" xfId="39597"/>
    <cellStyle name="Note 5 3 2 10 2" xfId="39598"/>
    <cellStyle name="Note 5 3 2 10 3" xfId="39599"/>
    <cellStyle name="Note 5 3 2 10 4" xfId="39600"/>
    <cellStyle name="Note 5 3 2 11" xfId="39601"/>
    <cellStyle name="Note 5 3 2 11 2" xfId="39602"/>
    <cellStyle name="Note 5 3 2 11 3" xfId="39603"/>
    <cellStyle name="Note 5 3 2 11 4" xfId="39604"/>
    <cellStyle name="Note 5 3 2 12" xfId="39605"/>
    <cellStyle name="Note 5 3 2 12 2" xfId="39606"/>
    <cellStyle name="Note 5 3 2 12 3" xfId="39607"/>
    <cellStyle name="Note 5 3 2 12 4" xfId="39608"/>
    <cellStyle name="Note 5 3 2 13" xfId="39609"/>
    <cellStyle name="Note 5 3 2 13 2" xfId="39610"/>
    <cellStyle name="Note 5 3 2 13 3" xfId="39611"/>
    <cellStyle name="Note 5 3 2 13 4" xfId="39612"/>
    <cellStyle name="Note 5 3 2 14" xfId="39613"/>
    <cellStyle name="Note 5 3 2 14 2" xfId="39614"/>
    <cellStyle name="Note 5 3 2 14 3" xfId="39615"/>
    <cellStyle name="Note 5 3 2 14 4" xfId="39616"/>
    <cellStyle name="Note 5 3 2 15" xfId="39617"/>
    <cellStyle name="Note 5 3 2 15 2" xfId="39618"/>
    <cellStyle name="Note 5 3 2 15 3" xfId="39619"/>
    <cellStyle name="Note 5 3 2 15 4" xfId="39620"/>
    <cellStyle name="Note 5 3 2 16" xfId="39621"/>
    <cellStyle name="Note 5 3 2 16 2" xfId="39622"/>
    <cellStyle name="Note 5 3 2 16 3" xfId="39623"/>
    <cellStyle name="Note 5 3 2 16 4" xfId="39624"/>
    <cellStyle name="Note 5 3 2 17" xfId="39625"/>
    <cellStyle name="Note 5 3 2 17 2" xfId="39626"/>
    <cellStyle name="Note 5 3 2 17 3" xfId="39627"/>
    <cellStyle name="Note 5 3 2 17 4" xfId="39628"/>
    <cellStyle name="Note 5 3 2 18" xfId="39629"/>
    <cellStyle name="Note 5 3 2 18 2" xfId="39630"/>
    <cellStyle name="Note 5 3 2 18 3" xfId="39631"/>
    <cellStyle name="Note 5 3 2 18 4" xfId="39632"/>
    <cellStyle name="Note 5 3 2 19" xfId="39633"/>
    <cellStyle name="Note 5 3 2 19 2" xfId="39634"/>
    <cellStyle name="Note 5 3 2 19 3" xfId="39635"/>
    <cellStyle name="Note 5 3 2 19 4" xfId="39636"/>
    <cellStyle name="Note 5 3 2 2" xfId="39637"/>
    <cellStyle name="Note 5 3 2 2 2" xfId="39638"/>
    <cellStyle name="Note 5 3 2 2 3" xfId="39639"/>
    <cellStyle name="Note 5 3 2 2 4" xfId="39640"/>
    <cellStyle name="Note 5 3 2 20" xfId="39641"/>
    <cellStyle name="Note 5 3 2 20 2" xfId="39642"/>
    <cellStyle name="Note 5 3 2 20 3" xfId="39643"/>
    <cellStyle name="Note 5 3 2 20 4" xfId="39644"/>
    <cellStyle name="Note 5 3 2 21" xfId="39645"/>
    <cellStyle name="Note 5 3 2 22" xfId="39646"/>
    <cellStyle name="Note 5 3 2 3" xfId="39647"/>
    <cellStyle name="Note 5 3 2 3 2" xfId="39648"/>
    <cellStyle name="Note 5 3 2 3 3" xfId="39649"/>
    <cellStyle name="Note 5 3 2 3 4" xfId="39650"/>
    <cellStyle name="Note 5 3 2 4" xfId="39651"/>
    <cellStyle name="Note 5 3 2 4 2" xfId="39652"/>
    <cellStyle name="Note 5 3 2 4 3" xfId="39653"/>
    <cellStyle name="Note 5 3 2 4 4" xfId="39654"/>
    <cellStyle name="Note 5 3 2 5" xfId="39655"/>
    <cellStyle name="Note 5 3 2 5 2" xfId="39656"/>
    <cellStyle name="Note 5 3 2 5 3" xfId="39657"/>
    <cellStyle name="Note 5 3 2 5 4" xfId="39658"/>
    <cellStyle name="Note 5 3 2 6" xfId="39659"/>
    <cellStyle name="Note 5 3 2 6 2" xfId="39660"/>
    <cellStyle name="Note 5 3 2 6 3" xfId="39661"/>
    <cellStyle name="Note 5 3 2 6 4" xfId="39662"/>
    <cellStyle name="Note 5 3 2 7" xfId="39663"/>
    <cellStyle name="Note 5 3 2 7 2" xfId="39664"/>
    <cellStyle name="Note 5 3 2 7 3" xfId="39665"/>
    <cellStyle name="Note 5 3 2 7 4" xfId="39666"/>
    <cellStyle name="Note 5 3 2 8" xfId="39667"/>
    <cellStyle name="Note 5 3 2 8 2" xfId="39668"/>
    <cellStyle name="Note 5 3 2 8 3" xfId="39669"/>
    <cellStyle name="Note 5 3 2 8 4" xfId="39670"/>
    <cellStyle name="Note 5 3 2 9" xfId="39671"/>
    <cellStyle name="Note 5 3 2 9 2" xfId="39672"/>
    <cellStyle name="Note 5 3 2 9 3" xfId="39673"/>
    <cellStyle name="Note 5 3 2 9 4" xfId="39674"/>
    <cellStyle name="Note 5 3 3" xfId="39675"/>
    <cellStyle name="Note 5 3 3 10" xfId="39676"/>
    <cellStyle name="Note 5 3 3 10 2" xfId="39677"/>
    <cellStyle name="Note 5 3 3 10 3" xfId="39678"/>
    <cellStyle name="Note 5 3 3 10 4" xfId="39679"/>
    <cellStyle name="Note 5 3 3 11" xfId="39680"/>
    <cellStyle name="Note 5 3 3 11 2" xfId="39681"/>
    <cellStyle name="Note 5 3 3 11 3" xfId="39682"/>
    <cellStyle name="Note 5 3 3 11 4" xfId="39683"/>
    <cellStyle name="Note 5 3 3 12" xfId="39684"/>
    <cellStyle name="Note 5 3 3 12 2" xfId="39685"/>
    <cellStyle name="Note 5 3 3 12 3" xfId="39686"/>
    <cellStyle name="Note 5 3 3 12 4" xfId="39687"/>
    <cellStyle name="Note 5 3 3 13" xfId="39688"/>
    <cellStyle name="Note 5 3 3 13 2" xfId="39689"/>
    <cellStyle name="Note 5 3 3 13 3" xfId="39690"/>
    <cellStyle name="Note 5 3 3 13 4" xfId="39691"/>
    <cellStyle name="Note 5 3 3 14" xfId="39692"/>
    <cellStyle name="Note 5 3 3 14 2" xfId="39693"/>
    <cellStyle name="Note 5 3 3 14 3" xfId="39694"/>
    <cellStyle name="Note 5 3 3 14 4" xfId="39695"/>
    <cellStyle name="Note 5 3 3 15" xfId="39696"/>
    <cellStyle name="Note 5 3 3 15 2" xfId="39697"/>
    <cellStyle name="Note 5 3 3 15 3" xfId="39698"/>
    <cellStyle name="Note 5 3 3 15 4" xfId="39699"/>
    <cellStyle name="Note 5 3 3 16" xfId="39700"/>
    <cellStyle name="Note 5 3 3 16 2" xfId="39701"/>
    <cellStyle name="Note 5 3 3 16 3" xfId="39702"/>
    <cellStyle name="Note 5 3 3 16 4" xfId="39703"/>
    <cellStyle name="Note 5 3 3 17" xfId="39704"/>
    <cellStyle name="Note 5 3 3 17 2" xfId="39705"/>
    <cellStyle name="Note 5 3 3 17 3" xfId="39706"/>
    <cellStyle name="Note 5 3 3 17 4" xfId="39707"/>
    <cellStyle name="Note 5 3 3 18" xfId="39708"/>
    <cellStyle name="Note 5 3 3 18 2" xfId="39709"/>
    <cellStyle name="Note 5 3 3 18 3" xfId="39710"/>
    <cellStyle name="Note 5 3 3 18 4" xfId="39711"/>
    <cellStyle name="Note 5 3 3 19" xfId="39712"/>
    <cellStyle name="Note 5 3 3 19 2" xfId="39713"/>
    <cellStyle name="Note 5 3 3 19 3" xfId="39714"/>
    <cellStyle name="Note 5 3 3 19 4" xfId="39715"/>
    <cellStyle name="Note 5 3 3 2" xfId="39716"/>
    <cellStyle name="Note 5 3 3 2 2" xfId="39717"/>
    <cellStyle name="Note 5 3 3 2 3" xfId="39718"/>
    <cellStyle name="Note 5 3 3 2 4" xfId="39719"/>
    <cellStyle name="Note 5 3 3 20" xfId="39720"/>
    <cellStyle name="Note 5 3 3 20 2" xfId="39721"/>
    <cellStyle name="Note 5 3 3 20 3" xfId="39722"/>
    <cellStyle name="Note 5 3 3 20 4" xfId="39723"/>
    <cellStyle name="Note 5 3 3 21" xfId="39724"/>
    <cellStyle name="Note 5 3 3 22" xfId="39725"/>
    <cellStyle name="Note 5 3 3 3" xfId="39726"/>
    <cellStyle name="Note 5 3 3 3 2" xfId="39727"/>
    <cellStyle name="Note 5 3 3 3 3" xfId="39728"/>
    <cellStyle name="Note 5 3 3 3 4" xfId="39729"/>
    <cellStyle name="Note 5 3 3 4" xfId="39730"/>
    <cellStyle name="Note 5 3 3 4 2" xfId="39731"/>
    <cellStyle name="Note 5 3 3 4 3" xfId="39732"/>
    <cellStyle name="Note 5 3 3 4 4" xfId="39733"/>
    <cellStyle name="Note 5 3 3 5" xfId="39734"/>
    <cellStyle name="Note 5 3 3 5 2" xfId="39735"/>
    <cellStyle name="Note 5 3 3 5 3" xfId="39736"/>
    <cellStyle name="Note 5 3 3 5 4" xfId="39737"/>
    <cellStyle name="Note 5 3 3 6" xfId="39738"/>
    <cellStyle name="Note 5 3 3 6 2" xfId="39739"/>
    <cellStyle name="Note 5 3 3 6 3" xfId="39740"/>
    <cellStyle name="Note 5 3 3 6 4" xfId="39741"/>
    <cellStyle name="Note 5 3 3 7" xfId="39742"/>
    <cellStyle name="Note 5 3 3 7 2" xfId="39743"/>
    <cellStyle name="Note 5 3 3 7 3" xfId="39744"/>
    <cellStyle name="Note 5 3 3 7 4" xfId="39745"/>
    <cellStyle name="Note 5 3 3 8" xfId="39746"/>
    <cellStyle name="Note 5 3 3 8 2" xfId="39747"/>
    <cellStyle name="Note 5 3 3 8 3" xfId="39748"/>
    <cellStyle name="Note 5 3 3 8 4" xfId="39749"/>
    <cellStyle name="Note 5 3 3 9" xfId="39750"/>
    <cellStyle name="Note 5 3 3 9 2" xfId="39751"/>
    <cellStyle name="Note 5 3 3 9 3" xfId="39752"/>
    <cellStyle name="Note 5 3 3 9 4" xfId="39753"/>
    <cellStyle name="Note 5 3 4" xfId="39754"/>
    <cellStyle name="Note 5 3 4 10" xfId="39755"/>
    <cellStyle name="Note 5 3 4 10 2" xfId="39756"/>
    <cellStyle name="Note 5 3 4 10 3" xfId="39757"/>
    <cellStyle name="Note 5 3 4 10 4" xfId="39758"/>
    <cellStyle name="Note 5 3 4 11" xfId="39759"/>
    <cellStyle name="Note 5 3 4 11 2" xfId="39760"/>
    <cellStyle name="Note 5 3 4 11 3" xfId="39761"/>
    <cellStyle name="Note 5 3 4 11 4" xfId="39762"/>
    <cellStyle name="Note 5 3 4 12" xfId="39763"/>
    <cellStyle name="Note 5 3 4 12 2" xfId="39764"/>
    <cellStyle name="Note 5 3 4 12 3" xfId="39765"/>
    <cellStyle name="Note 5 3 4 12 4" xfId="39766"/>
    <cellStyle name="Note 5 3 4 13" xfId="39767"/>
    <cellStyle name="Note 5 3 4 13 2" xfId="39768"/>
    <cellStyle name="Note 5 3 4 13 3" xfId="39769"/>
    <cellStyle name="Note 5 3 4 13 4" xfId="39770"/>
    <cellStyle name="Note 5 3 4 14" xfId="39771"/>
    <cellStyle name="Note 5 3 4 14 2" xfId="39772"/>
    <cellStyle name="Note 5 3 4 14 3" xfId="39773"/>
    <cellStyle name="Note 5 3 4 14 4" xfId="39774"/>
    <cellStyle name="Note 5 3 4 15" xfId="39775"/>
    <cellStyle name="Note 5 3 4 15 2" xfId="39776"/>
    <cellStyle name="Note 5 3 4 15 3" xfId="39777"/>
    <cellStyle name="Note 5 3 4 15 4" xfId="39778"/>
    <cellStyle name="Note 5 3 4 16" xfId="39779"/>
    <cellStyle name="Note 5 3 4 16 2" xfId="39780"/>
    <cellStyle name="Note 5 3 4 16 3" xfId="39781"/>
    <cellStyle name="Note 5 3 4 16 4" xfId="39782"/>
    <cellStyle name="Note 5 3 4 17" xfId="39783"/>
    <cellStyle name="Note 5 3 4 17 2" xfId="39784"/>
    <cellStyle name="Note 5 3 4 17 3" xfId="39785"/>
    <cellStyle name="Note 5 3 4 17 4" xfId="39786"/>
    <cellStyle name="Note 5 3 4 18" xfId="39787"/>
    <cellStyle name="Note 5 3 4 18 2" xfId="39788"/>
    <cellStyle name="Note 5 3 4 18 3" xfId="39789"/>
    <cellStyle name="Note 5 3 4 18 4" xfId="39790"/>
    <cellStyle name="Note 5 3 4 19" xfId="39791"/>
    <cellStyle name="Note 5 3 4 19 2" xfId="39792"/>
    <cellStyle name="Note 5 3 4 19 3" xfId="39793"/>
    <cellStyle name="Note 5 3 4 19 4" xfId="39794"/>
    <cellStyle name="Note 5 3 4 2" xfId="39795"/>
    <cellStyle name="Note 5 3 4 2 2" xfId="39796"/>
    <cellStyle name="Note 5 3 4 2 3" xfId="39797"/>
    <cellStyle name="Note 5 3 4 2 4" xfId="39798"/>
    <cellStyle name="Note 5 3 4 20" xfId="39799"/>
    <cellStyle name="Note 5 3 4 20 2" xfId="39800"/>
    <cellStyle name="Note 5 3 4 20 3" xfId="39801"/>
    <cellStyle name="Note 5 3 4 20 4" xfId="39802"/>
    <cellStyle name="Note 5 3 4 21" xfId="39803"/>
    <cellStyle name="Note 5 3 4 22" xfId="39804"/>
    <cellStyle name="Note 5 3 4 3" xfId="39805"/>
    <cellStyle name="Note 5 3 4 3 2" xfId="39806"/>
    <cellStyle name="Note 5 3 4 3 3" xfId="39807"/>
    <cellStyle name="Note 5 3 4 3 4" xfId="39808"/>
    <cellStyle name="Note 5 3 4 4" xfId="39809"/>
    <cellStyle name="Note 5 3 4 4 2" xfId="39810"/>
    <cellStyle name="Note 5 3 4 4 3" xfId="39811"/>
    <cellStyle name="Note 5 3 4 4 4" xfId="39812"/>
    <cellStyle name="Note 5 3 4 5" xfId="39813"/>
    <cellStyle name="Note 5 3 4 5 2" xfId="39814"/>
    <cellStyle name="Note 5 3 4 5 3" xfId="39815"/>
    <cellStyle name="Note 5 3 4 5 4" xfId="39816"/>
    <cellStyle name="Note 5 3 4 6" xfId="39817"/>
    <cellStyle name="Note 5 3 4 6 2" xfId="39818"/>
    <cellStyle name="Note 5 3 4 6 3" xfId="39819"/>
    <cellStyle name="Note 5 3 4 6 4" xfId="39820"/>
    <cellStyle name="Note 5 3 4 7" xfId="39821"/>
    <cellStyle name="Note 5 3 4 7 2" xfId="39822"/>
    <cellStyle name="Note 5 3 4 7 3" xfId="39823"/>
    <cellStyle name="Note 5 3 4 7 4" xfId="39824"/>
    <cellStyle name="Note 5 3 4 8" xfId="39825"/>
    <cellStyle name="Note 5 3 4 8 2" xfId="39826"/>
    <cellStyle name="Note 5 3 4 8 3" xfId="39827"/>
    <cellStyle name="Note 5 3 4 8 4" xfId="39828"/>
    <cellStyle name="Note 5 3 4 9" xfId="39829"/>
    <cellStyle name="Note 5 3 4 9 2" xfId="39830"/>
    <cellStyle name="Note 5 3 4 9 3" xfId="39831"/>
    <cellStyle name="Note 5 3 4 9 4" xfId="39832"/>
    <cellStyle name="Note 5 3 5" xfId="39833"/>
    <cellStyle name="Note 5 3 5 10" xfId="39834"/>
    <cellStyle name="Note 5 3 5 10 2" xfId="39835"/>
    <cellStyle name="Note 5 3 5 10 3" xfId="39836"/>
    <cellStyle name="Note 5 3 5 10 4" xfId="39837"/>
    <cellStyle name="Note 5 3 5 11" xfId="39838"/>
    <cellStyle name="Note 5 3 5 11 2" xfId="39839"/>
    <cellStyle name="Note 5 3 5 11 3" xfId="39840"/>
    <cellStyle name="Note 5 3 5 11 4" xfId="39841"/>
    <cellStyle name="Note 5 3 5 12" xfId="39842"/>
    <cellStyle name="Note 5 3 5 12 2" xfId="39843"/>
    <cellStyle name="Note 5 3 5 12 3" xfId="39844"/>
    <cellStyle name="Note 5 3 5 12 4" xfId="39845"/>
    <cellStyle name="Note 5 3 5 13" xfId="39846"/>
    <cellStyle name="Note 5 3 5 13 2" xfId="39847"/>
    <cellStyle name="Note 5 3 5 13 3" xfId="39848"/>
    <cellStyle name="Note 5 3 5 13 4" xfId="39849"/>
    <cellStyle name="Note 5 3 5 14" xfId="39850"/>
    <cellStyle name="Note 5 3 5 14 2" xfId="39851"/>
    <cellStyle name="Note 5 3 5 14 3" xfId="39852"/>
    <cellStyle name="Note 5 3 5 14 4" xfId="39853"/>
    <cellStyle name="Note 5 3 5 15" xfId="39854"/>
    <cellStyle name="Note 5 3 5 15 2" xfId="39855"/>
    <cellStyle name="Note 5 3 5 15 3" xfId="39856"/>
    <cellStyle name="Note 5 3 5 15 4" xfId="39857"/>
    <cellStyle name="Note 5 3 5 16" xfId="39858"/>
    <cellStyle name="Note 5 3 5 16 2" xfId="39859"/>
    <cellStyle name="Note 5 3 5 16 3" xfId="39860"/>
    <cellStyle name="Note 5 3 5 16 4" xfId="39861"/>
    <cellStyle name="Note 5 3 5 17" xfId="39862"/>
    <cellStyle name="Note 5 3 5 17 2" xfId="39863"/>
    <cellStyle name="Note 5 3 5 17 3" xfId="39864"/>
    <cellStyle name="Note 5 3 5 17 4" xfId="39865"/>
    <cellStyle name="Note 5 3 5 18" xfId="39866"/>
    <cellStyle name="Note 5 3 5 18 2" xfId="39867"/>
    <cellStyle name="Note 5 3 5 18 3" xfId="39868"/>
    <cellStyle name="Note 5 3 5 18 4" xfId="39869"/>
    <cellStyle name="Note 5 3 5 19" xfId="39870"/>
    <cellStyle name="Note 5 3 5 19 2" xfId="39871"/>
    <cellStyle name="Note 5 3 5 19 3" xfId="39872"/>
    <cellStyle name="Note 5 3 5 19 4" xfId="39873"/>
    <cellStyle name="Note 5 3 5 2" xfId="39874"/>
    <cellStyle name="Note 5 3 5 2 2" xfId="39875"/>
    <cellStyle name="Note 5 3 5 2 3" xfId="39876"/>
    <cellStyle name="Note 5 3 5 2 4" xfId="39877"/>
    <cellStyle name="Note 5 3 5 20" xfId="39878"/>
    <cellStyle name="Note 5 3 5 20 2" xfId="39879"/>
    <cellStyle name="Note 5 3 5 20 3" xfId="39880"/>
    <cellStyle name="Note 5 3 5 20 4" xfId="39881"/>
    <cellStyle name="Note 5 3 5 21" xfId="39882"/>
    <cellStyle name="Note 5 3 5 22" xfId="39883"/>
    <cellStyle name="Note 5 3 5 3" xfId="39884"/>
    <cellStyle name="Note 5 3 5 3 2" xfId="39885"/>
    <cellStyle name="Note 5 3 5 3 3" xfId="39886"/>
    <cellStyle name="Note 5 3 5 3 4" xfId="39887"/>
    <cellStyle name="Note 5 3 5 4" xfId="39888"/>
    <cellStyle name="Note 5 3 5 4 2" xfId="39889"/>
    <cellStyle name="Note 5 3 5 4 3" xfId="39890"/>
    <cellStyle name="Note 5 3 5 4 4" xfId="39891"/>
    <cellStyle name="Note 5 3 5 5" xfId="39892"/>
    <cellStyle name="Note 5 3 5 5 2" xfId="39893"/>
    <cellStyle name="Note 5 3 5 5 3" xfId="39894"/>
    <cellStyle name="Note 5 3 5 5 4" xfId="39895"/>
    <cellStyle name="Note 5 3 5 6" xfId="39896"/>
    <cellStyle name="Note 5 3 5 6 2" xfId="39897"/>
    <cellStyle name="Note 5 3 5 6 3" xfId="39898"/>
    <cellStyle name="Note 5 3 5 6 4" xfId="39899"/>
    <cellStyle name="Note 5 3 5 7" xfId="39900"/>
    <cellStyle name="Note 5 3 5 7 2" xfId="39901"/>
    <cellStyle name="Note 5 3 5 7 3" xfId="39902"/>
    <cellStyle name="Note 5 3 5 7 4" xfId="39903"/>
    <cellStyle name="Note 5 3 5 8" xfId="39904"/>
    <cellStyle name="Note 5 3 5 8 2" xfId="39905"/>
    <cellStyle name="Note 5 3 5 8 3" xfId="39906"/>
    <cellStyle name="Note 5 3 5 8 4" xfId="39907"/>
    <cellStyle name="Note 5 3 5 9" xfId="39908"/>
    <cellStyle name="Note 5 3 5 9 2" xfId="39909"/>
    <cellStyle name="Note 5 3 5 9 3" xfId="39910"/>
    <cellStyle name="Note 5 3 5 9 4" xfId="39911"/>
    <cellStyle name="Note 5 3 6" xfId="39912"/>
    <cellStyle name="Note 5 30" xfId="39913"/>
    <cellStyle name="Note 5 30 2" xfId="39914"/>
    <cellStyle name="Note 5 30 3" xfId="39915"/>
    <cellStyle name="Note 5 31" xfId="39916"/>
    <cellStyle name="Note 5 31 2" xfId="39917"/>
    <cellStyle name="Note 5 31 3" xfId="39918"/>
    <cellStyle name="Note 5 31 4" xfId="39919"/>
    <cellStyle name="Note 5 32" xfId="39920"/>
    <cellStyle name="Note 5 32 2" xfId="39921"/>
    <cellStyle name="Note 5 32 3" xfId="39922"/>
    <cellStyle name="Note 5 32 4" xfId="39923"/>
    <cellStyle name="Note 5 33" xfId="39924"/>
    <cellStyle name="Note 5 33 2" xfId="39925"/>
    <cellStyle name="Note 5 33 3" xfId="39926"/>
    <cellStyle name="Note 5 33 4" xfId="39927"/>
    <cellStyle name="Note 5 34" xfId="39928"/>
    <cellStyle name="Note 5 34 2" xfId="39929"/>
    <cellStyle name="Note 5 34 3" xfId="39930"/>
    <cellStyle name="Note 5 34 4" xfId="39931"/>
    <cellStyle name="Note 5 35" xfId="39932"/>
    <cellStyle name="Note 5 35 2" xfId="39933"/>
    <cellStyle name="Note 5 35 3" xfId="39934"/>
    <cellStyle name="Note 5 35 4" xfId="39935"/>
    <cellStyle name="Note 5 36" xfId="39936"/>
    <cellStyle name="Note 5 36 2" xfId="39937"/>
    <cellStyle name="Note 5 36 3" xfId="39938"/>
    <cellStyle name="Note 5 36 4" xfId="39939"/>
    <cellStyle name="Note 5 37" xfId="39940"/>
    <cellStyle name="Note 5 37 2" xfId="39941"/>
    <cellStyle name="Note 5 37 3" xfId="39942"/>
    <cellStyle name="Note 5 37 4" xfId="39943"/>
    <cellStyle name="Note 5 38" xfId="39944"/>
    <cellStyle name="Note 5 38 2" xfId="39945"/>
    <cellStyle name="Note 5 38 3" xfId="39946"/>
    <cellStyle name="Note 5 38 4" xfId="39947"/>
    <cellStyle name="Note 5 39" xfId="39948"/>
    <cellStyle name="Note 5 39 2" xfId="39949"/>
    <cellStyle name="Note 5 39 3" xfId="39950"/>
    <cellStyle name="Note 5 39 4" xfId="39951"/>
    <cellStyle name="Note 5 4" xfId="39952"/>
    <cellStyle name="Note 5 4 10" xfId="39953"/>
    <cellStyle name="Note 5 4 10 2" xfId="39954"/>
    <cellStyle name="Note 5 4 10 3" xfId="39955"/>
    <cellStyle name="Note 5 4 10 4" xfId="39956"/>
    <cellStyle name="Note 5 4 11" xfId="39957"/>
    <cellStyle name="Note 5 4 11 2" xfId="39958"/>
    <cellStyle name="Note 5 4 11 3" xfId="39959"/>
    <cellStyle name="Note 5 4 11 4" xfId="39960"/>
    <cellStyle name="Note 5 4 12" xfId="39961"/>
    <cellStyle name="Note 5 4 12 2" xfId="39962"/>
    <cellStyle name="Note 5 4 12 3" xfId="39963"/>
    <cellStyle name="Note 5 4 12 4" xfId="39964"/>
    <cellStyle name="Note 5 4 13" xfId="39965"/>
    <cellStyle name="Note 5 4 13 2" xfId="39966"/>
    <cellStyle name="Note 5 4 13 3" xfId="39967"/>
    <cellStyle name="Note 5 4 13 4" xfId="39968"/>
    <cellStyle name="Note 5 4 14" xfId="39969"/>
    <cellStyle name="Note 5 4 14 2" xfId="39970"/>
    <cellStyle name="Note 5 4 14 3" xfId="39971"/>
    <cellStyle name="Note 5 4 14 4" xfId="39972"/>
    <cellStyle name="Note 5 4 15" xfId="39973"/>
    <cellStyle name="Note 5 4 15 2" xfId="39974"/>
    <cellStyle name="Note 5 4 15 3" xfId="39975"/>
    <cellStyle name="Note 5 4 15 4" xfId="39976"/>
    <cellStyle name="Note 5 4 16" xfId="39977"/>
    <cellStyle name="Note 5 4 16 2" xfId="39978"/>
    <cellStyle name="Note 5 4 16 3" xfId="39979"/>
    <cellStyle name="Note 5 4 16 4" xfId="39980"/>
    <cellStyle name="Note 5 4 17" xfId="39981"/>
    <cellStyle name="Note 5 4 17 2" xfId="39982"/>
    <cellStyle name="Note 5 4 17 3" xfId="39983"/>
    <cellStyle name="Note 5 4 17 4" xfId="39984"/>
    <cellStyle name="Note 5 4 18" xfId="39985"/>
    <cellStyle name="Note 5 4 18 2" xfId="39986"/>
    <cellStyle name="Note 5 4 18 3" xfId="39987"/>
    <cellStyle name="Note 5 4 18 4" xfId="39988"/>
    <cellStyle name="Note 5 4 19" xfId="39989"/>
    <cellStyle name="Note 5 4 19 2" xfId="39990"/>
    <cellStyle name="Note 5 4 19 3" xfId="39991"/>
    <cellStyle name="Note 5 4 19 4" xfId="39992"/>
    <cellStyle name="Note 5 4 2" xfId="39993"/>
    <cellStyle name="Note 5 4 2 2" xfId="39994"/>
    <cellStyle name="Note 5 4 2 3" xfId="39995"/>
    <cellStyle name="Note 5 4 2 4" xfId="39996"/>
    <cellStyle name="Note 5 4 20" xfId="39997"/>
    <cellStyle name="Note 5 4 20 2" xfId="39998"/>
    <cellStyle name="Note 5 4 20 3" xfId="39999"/>
    <cellStyle name="Note 5 4 20 4" xfId="40000"/>
    <cellStyle name="Note 5 4 21" xfId="40001"/>
    <cellStyle name="Note 5 4 22" xfId="40002"/>
    <cellStyle name="Note 5 4 3" xfId="40003"/>
    <cellStyle name="Note 5 4 3 2" xfId="40004"/>
    <cellStyle name="Note 5 4 3 3" xfId="40005"/>
    <cellStyle name="Note 5 4 3 4" xfId="40006"/>
    <cellStyle name="Note 5 4 4" xfId="40007"/>
    <cellStyle name="Note 5 4 4 2" xfId="40008"/>
    <cellStyle name="Note 5 4 4 3" xfId="40009"/>
    <cellStyle name="Note 5 4 4 4" xfId="40010"/>
    <cellStyle name="Note 5 4 5" xfId="40011"/>
    <cellStyle name="Note 5 4 5 2" xfId="40012"/>
    <cellStyle name="Note 5 4 5 3" xfId="40013"/>
    <cellStyle name="Note 5 4 5 4" xfId="40014"/>
    <cellStyle name="Note 5 4 6" xfId="40015"/>
    <cellStyle name="Note 5 4 6 2" xfId="40016"/>
    <cellStyle name="Note 5 4 6 3" xfId="40017"/>
    <cellStyle name="Note 5 4 6 4" xfId="40018"/>
    <cellStyle name="Note 5 4 7" xfId="40019"/>
    <cellStyle name="Note 5 4 7 2" xfId="40020"/>
    <cellStyle name="Note 5 4 7 3" xfId="40021"/>
    <cellStyle name="Note 5 4 7 4" xfId="40022"/>
    <cellStyle name="Note 5 4 8" xfId="40023"/>
    <cellStyle name="Note 5 4 8 2" xfId="40024"/>
    <cellStyle name="Note 5 4 8 3" xfId="40025"/>
    <cellStyle name="Note 5 4 8 4" xfId="40026"/>
    <cellStyle name="Note 5 4 9" xfId="40027"/>
    <cellStyle name="Note 5 4 9 2" xfId="40028"/>
    <cellStyle name="Note 5 4 9 3" xfId="40029"/>
    <cellStyle name="Note 5 4 9 4" xfId="40030"/>
    <cellStyle name="Note 5 40" xfId="40031"/>
    <cellStyle name="Note 5 40 2" xfId="40032"/>
    <cellStyle name="Note 5 40 3" xfId="40033"/>
    <cellStyle name="Note 5 40 4" xfId="40034"/>
    <cellStyle name="Note 5 41" xfId="40035"/>
    <cellStyle name="Note 5 41 2" xfId="40036"/>
    <cellStyle name="Note 5 41 3" xfId="40037"/>
    <cellStyle name="Note 5 41 4" xfId="40038"/>
    <cellStyle name="Note 5 42" xfId="40039"/>
    <cellStyle name="Note 5 42 2" xfId="40040"/>
    <cellStyle name="Note 5 42 3" xfId="40041"/>
    <cellStyle name="Note 5 42 4" xfId="40042"/>
    <cellStyle name="Note 5 43" xfId="40043"/>
    <cellStyle name="Note 5 43 2" xfId="40044"/>
    <cellStyle name="Note 5 43 3" xfId="40045"/>
    <cellStyle name="Note 5 43 4" xfId="40046"/>
    <cellStyle name="Note 5 44" xfId="40047"/>
    <cellStyle name="Note 5 44 2" xfId="40048"/>
    <cellStyle name="Note 5 44 3" xfId="40049"/>
    <cellStyle name="Note 5 44 4" xfId="40050"/>
    <cellStyle name="Note 5 45" xfId="40051"/>
    <cellStyle name="Note 5 45 2" xfId="40052"/>
    <cellStyle name="Note 5 45 3" xfId="40053"/>
    <cellStyle name="Note 5 45 4" xfId="40054"/>
    <cellStyle name="Note 5 46" xfId="40055"/>
    <cellStyle name="Note 5 46 2" xfId="40056"/>
    <cellStyle name="Note 5 46 3" xfId="40057"/>
    <cellStyle name="Note 5 46 4" xfId="40058"/>
    <cellStyle name="Note 5 47" xfId="40059"/>
    <cellStyle name="Note 5 47 2" xfId="40060"/>
    <cellStyle name="Note 5 47 3" xfId="40061"/>
    <cellStyle name="Note 5 47 4" xfId="40062"/>
    <cellStyle name="Note 5 48" xfId="40063"/>
    <cellStyle name="Note 5 48 2" xfId="40064"/>
    <cellStyle name="Note 5 48 3" xfId="40065"/>
    <cellStyle name="Note 5 48 4" xfId="40066"/>
    <cellStyle name="Note 5 49" xfId="40067"/>
    <cellStyle name="Note 5 5" xfId="40068"/>
    <cellStyle name="Note 5 5 10" xfId="40069"/>
    <cellStyle name="Note 5 5 10 2" xfId="40070"/>
    <cellStyle name="Note 5 5 10 3" xfId="40071"/>
    <cellStyle name="Note 5 5 10 4" xfId="40072"/>
    <cellStyle name="Note 5 5 11" xfId="40073"/>
    <cellStyle name="Note 5 5 11 2" xfId="40074"/>
    <cellStyle name="Note 5 5 11 3" xfId="40075"/>
    <cellStyle name="Note 5 5 11 4" xfId="40076"/>
    <cellStyle name="Note 5 5 12" xfId="40077"/>
    <cellStyle name="Note 5 5 12 2" xfId="40078"/>
    <cellStyle name="Note 5 5 12 3" xfId="40079"/>
    <cellStyle name="Note 5 5 12 4" xfId="40080"/>
    <cellStyle name="Note 5 5 13" xfId="40081"/>
    <cellStyle name="Note 5 5 13 2" xfId="40082"/>
    <cellStyle name="Note 5 5 13 3" xfId="40083"/>
    <cellStyle name="Note 5 5 13 4" xfId="40084"/>
    <cellStyle name="Note 5 5 14" xfId="40085"/>
    <cellStyle name="Note 5 5 14 2" xfId="40086"/>
    <cellStyle name="Note 5 5 14 3" xfId="40087"/>
    <cellStyle name="Note 5 5 14 4" xfId="40088"/>
    <cellStyle name="Note 5 5 15" xfId="40089"/>
    <cellStyle name="Note 5 5 15 2" xfId="40090"/>
    <cellStyle name="Note 5 5 15 3" xfId="40091"/>
    <cellStyle name="Note 5 5 15 4" xfId="40092"/>
    <cellStyle name="Note 5 5 16" xfId="40093"/>
    <cellStyle name="Note 5 5 16 2" xfId="40094"/>
    <cellStyle name="Note 5 5 16 3" xfId="40095"/>
    <cellStyle name="Note 5 5 16 4" xfId="40096"/>
    <cellStyle name="Note 5 5 17" xfId="40097"/>
    <cellStyle name="Note 5 5 17 2" xfId="40098"/>
    <cellStyle name="Note 5 5 17 3" xfId="40099"/>
    <cellStyle name="Note 5 5 17 4" xfId="40100"/>
    <cellStyle name="Note 5 5 18" xfId="40101"/>
    <cellStyle name="Note 5 5 18 2" xfId="40102"/>
    <cellStyle name="Note 5 5 18 3" xfId="40103"/>
    <cellStyle name="Note 5 5 18 4" xfId="40104"/>
    <cellStyle name="Note 5 5 19" xfId="40105"/>
    <cellStyle name="Note 5 5 19 2" xfId="40106"/>
    <cellStyle name="Note 5 5 19 3" xfId="40107"/>
    <cellStyle name="Note 5 5 19 4" xfId="40108"/>
    <cellStyle name="Note 5 5 2" xfId="40109"/>
    <cellStyle name="Note 5 5 2 2" xfId="40110"/>
    <cellStyle name="Note 5 5 2 3" xfId="40111"/>
    <cellStyle name="Note 5 5 2 4" xfId="40112"/>
    <cellStyle name="Note 5 5 20" xfId="40113"/>
    <cellStyle name="Note 5 5 20 2" xfId="40114"/>
    <cellStyle name="Note 5 5 20 3" xfId="40115"/>
    <cellStyle name="Note 5 5 20 4" xfId="40116"/>
    <cellStyle name="Note 5 5 21" xfId="40117"/>
    <cellStyle name="Note 5 5 22" xfId="40118"/>
    <cellStyle name="Note 5 5 3" xfId="40119"/>
    <cellStyle name="Note 5 5 3 2" xfId="40120"/>
    <cellStyle name="Note 5 5 3 3" xfId="40121"/>
    <cellStyle name="Note 5 5 3 4" xfId="40122"/>
    <cellStyle name="Note 5 5 4" xfId="40123"/>
    <cellStyle name="Note 5 5 4 2" xfId="40124"/>
    <cellStyle name="Note 5 5 4 3" xfId="40125"/>
    <cellStyle name="Note 5 5 4 4" xfId="40126"/>
    <cellStyle name="Note 5 5 5" xfId="40127"/>
    <cellStyle name="Note 5 5 5 2" xfId="40128"/>
    <cellStyle name="Note 5 5 5 3" xfId="40129"/>
    <cellStyle name="Note 5 5 5 4" xfId="40130"/>
    <cellStyle name="Note 5 5 6" xfId="40131"/>
    <cellStyle name="Note 5 5 6 2" xfId="40132"/>
    <cellStyle name="Note 5 5 6 3" xfId="40133"/>
    <cellStyle name="Note 5 5 6 4" xfId="40134"/>
    <cellStyle name="Note 5 5 7" xfId="40135"/>
    <cellStyle name="Note 5 5 7 2" xfId="40136"/>
    <cellStyle name="Note 5 5 7 3" xfId="40137"/>
    <cellStyle name="Note 5 5 7 4" xfId="40138"/>
    <cellStyle name="Note 5 5 8" xfId="40139"/>
    <cellStyle name="Note 5 5 8 2" xfId="40140"/>
    <cellStyle name="Note 5 5 8 3" xfId="40141"/>
    <cellStyle name="Note 5 5 8 4" xfId="40142"/>
    <cellStyle name="Note 5 5 9" xfId="40143"/>
    <cellStyle name="Note 5 5 9 2" xfId="40144"/>
    <cellStyle name="Note 5 5 9 3" xfId="40145"/>
    <cellStyle name="Note 5 5 9 4" xfId="40146"/>
    <cellStyle name="Note 5 50" xfId="40147"/>
    <cellStyle name="Note 5 51" xfId="40148"/>
    <cellStyle name="Note 5 6" xfId="40149"/>
    <cellStyle name="Note 5 6 10" xfId="40150"/>
    <cellStyle name="Note 5 6 10 2" xfId="40151"/>
    <cellStyle name="Note 5 6 10 3" xfId="40152"/>
    <cellStyle name="Note 5 6 10 4" xfId="40153"/>
    <cellStyle name="Note 5 6 11" xfId="40154"/>
    <cellStyle name="Note 5 6 11 2" xfId="40155"/>
    <cellStyle name="Note 5 6 11 3" xfId="40156"/>
    <cellStyle name="Note 5 6 11 4" xfId="40157"/>
    <cellStyle name="Note 5 6 12" xfId="40158"/>
    <cellStyle name="Note 5 6 12 2" xfId="40159"/>
    <cellStyle name="Note 5 6 12 3" xfId="40160"/>
    <cellStyle name="Note 5 6 12 4" xfId="40161"/>
    <cellStyle name="Note 5 6 13" xfId="40162"/>
    <cellStyle name="Note 5 6 13 2" xfId="40163"/>
    <cellStyle name="Note 5 6 13 3" xfId="40164"/>
    <cellStyle name="Note 5 6 13 4" xfId="40165"/>
    <cellStyle name="Note 5 6 14" xfId="40166"/>
    <cellStyle name="Note 5 6 14 2" xfId="40167"/>
    <cellStyle name="Note 5 6 14 3" xfId="40168"/>
    <cellStyle name="Note 5 6 14 4" xfId="40169"/>
    <cellStyle name="Note 5 6 15" xfId="40170"/>
    <cellStyle name="Note 5 6 15 2" xfId="40171"/>
    <cellStyle name="Note 5 6 15 3" xfId="40172"/>
    <cellStyle name="Note 5 6 15 4" xfId="40173"/>
    <cellStyle name="Note 5 6 16" xfId="40174"/>
    <cellStyle name="Note 5 6 16 2" xfId="40175"/>
    <cellStyle name="Note 5 6 16 3" xfId="40176"/>
    <cellStyle name="Note 5 6 16 4" xfId="40177"/>
    <cellStyle name="Note 5 6 17" xfId="40178"/>
    <cellStyle name="Note 5 6 17 2" xfId="40179"/>
    <cellStyle name="Note 5 6 17 3" xfId="40180"/>
    <cellStyle name="Note 5 6 17 4" xfId="40181"/>
    <cellStyle name="Note 5 6 18" xfId="40182"/>
    <cellStyle name="Note 5 6 18 2" xfId="40183"/>
    <cellStyle name="Note 5 6 18 3" xfId="40184"/>
    <cellStyle name="Note 5 6 18 4" xfId="40185"/>
    <cellStyle name="Note 5 6 19" xfId="40186"/>
    <cellStyle name="Note 5 6 19 2" xfId="40187"/>
    <cellStyle name="Note 5 6 19 3" xfId="40188"/>
    <cellStyle name="Note 5 6 19 4" xfId="40189"/>
    <cellStyle name="Note 5 6 2" xfId="40190"/>
    <cellStyle name="Note 5 6 2 2" xfId="40191"/>
    <cellStyle name="Note 5 6 2 3" xfId="40192"/>
    <cellStyle name="Note 5 6 2 4" xfId="40193"/>
    <cellStyle name="Note 5 6 20" xfId="40194"/>
    <cellStyle name="Note 5 6 20 2" xfId="40195"/>
    <cellStyle name="Note 5 6 20 3" xfId="40196"/>
    <cellStyle name="Note 5 6 20 4" xfId="40197"/>
    <cellStyle name="Note 5 6 21" xfId="40198"/>
    <cellStyle name="Note 5 6 22" xfId="40199"/>
    <cellStyle name="Note 5 6 3" xfId="40200"/>
    <cellStyle name="Note 5 6 3 2" xfId="40201"/>
    <cellStyle name="Note 5 6 3 3" xfId="40202"/>
    <cellStyle name="Note 5 6 3 4" xfId="40203"/>
    <cellStyle name="Note 5 6 4" xfId="40204"/>
    <cellStyle name="Note 5 6 4 2" xfId="40205"/>
    <cellStyle name="Note 5 6 4 3" xfId="40206"/>
    <cellStyle name="Note 5 6 4 4" xfId="40207"/>
    <cellStyle name="Note 5 6 5" xfId="40208"/>
    <cellStyle name="Note 5 6 5 2" xfId="40209"/>
    <cellStyle name="Note 5 6 5 3" xfId="40210"/>
    <cellStyle name="Note 5 6 5 4" xfId="40211"/>
    <cellStyle name="Note 5 6 6" xfId="40212"/>
    <cellStyle name="Note 5 6 6 2" xfId="40213"/>
    <cellStyle name="Note 5 6 6 3" xfId="40214"/>
    <cellStyle name="Note 5 6 6 4" xfId="40215"/>
    <cellStyle name="Note 5 6 7" xfId="40216"/>
    <cellStyle name="Note 5 6 7 2" xfId="40217"/>
    <cellStyle name="Note 5 6 7 3" xfId="40218"/>
    <cellStyle name="Note 5 6 7 4" xfId="40219"/>
    <cellStyle name="Note 5 6 8" xfId="40220"/>
    <cellStyle name="Note 5 6 8 2" xfId="40221"/>
    <cellStyle name="Note 5 6 8 3" xfId="40222"/>
    <cellStyle name="Note 5 6 8 4" xfId="40223"/>
    <cellStyle name="Note 5 6 9" xfId="40224"/>
    <cellStyle name="Note 5 6 9 2" xfId="40225"/>
    <cellStyle name="Note 5 6 9 3" xfId="40226"/>
    <cellStyle name="Note 5 6 9 4" xfId="40227"/>
    <cellStyle name="Note 5 7" xfId="40228"/>
    <cellStyle name="Note 5 7 10" xfId="40229"/>
    <cellStyle name="Note 5 7 10 2" xfId="40230"/>
    <cellStyle name="Note 5 7 10 3" xfId="40231"/>
    <cellStyle name="Note 5 7 10 4" xfId="40232"/>
    <cellStyle name="Note 5 7 11" xfId="40233"/>
    <cellStyle name="Note 5 7 11 2" xfId="40234"/>
    <cellStyle name="Note 5 7 11 3" xfId="40235"/>
    <cellStyle name="Note 5 7 11 4" xfId="40236"/>
    <cellStyle name="Note 5 7 12" xfId="40237"/>
    <cellStyle name="Note 5 7 12 2" xfId="40238"/>
    <cellStyle name="Note 5 7 12 3" xfId="40239"/>
    <cellStyle name="Note 5 7 12 4" xfId="40240"/>
    <cellStyle name="Note 5 7 13" xfId="40241"/>
    <cellStyle name="Note 5 7 13 2" xfId="40242"/>
    <cellStyle name="Note 5 7 13 3" xfId="40243"/>
    <cellStyle name="Note 5 7 13 4" xfId="40244"/>
    <cellStyle name="Note 5 7 14" xfId="40245"/>
    <cellStyle name="Note 5 7 14 2" xfId="40246"/>
    <cellStyle name="Note 5 7 14 3" xfId="40247"/>
    <cellStyle name="Note 5 7 14 4" xfId="40248"/>
    <cellStyle name="Note 5 7 15" xfId="40249"/>
    <cellStyle name="Note 5 7 15 2" xfId="40250"/>
    <cellStyle name="Note 5 7 15 3" xfId="40251"/>
    <cellStyle name="Note 5 7 15 4" xfId="40252"/>
    <cellStyle name="Note 5 7 16" xfId="40253"/>
    <cellStyle name="Note 5 7 16 2" xfId="40254"/>
    <cellStyle name="Note 5 7 16 3" xfId="40255"/>
    <cellStyle name="Note 5 7 16 4" xfId="40256"/>
    <cellStyle name="Note 5 7 17" xfId="40257"/>
    <cellStyle name="Note 5 7 17 2" xfId="40258"/>
    <cellStyle name="Note 5 7 17 3" xfId="40259"/>
    <cellStyle name="Note 5 7 17 4" xfId="40260"/>
    <cellStyle name="Note 5 7 18" xfId="40261"/>
    <cellStyle name="Note 5 7 18 2" xfId="40262"/>
    <cellStyle name="Note 5 7 18 3" xfId="40263"/>
    <cellStyle name="Note 5 7 18 4" xfId="40264"/>
    <cellStyle name="Note 5 7 19" xfId="40265"/>
    <cellStyle name="Note 5 7 19 2" xfId="40266"/>
    <cellStyle name="Note 5 7 19 3" xfId="40267"/>
    <cellStyle name="Note 5 7 19 4" xfId="40268"/>
    <cellStyle name="Note 5 7 2" xfId="40269"/>
    <cellStyle name="Note 5 7 2 2" xfId="40270"/>
    <cellStyle name="Note 5 7 2 3" xfId="40271"/>
    <cellStyle name="Note 5 7 2 4" xfId="40272"/>
    <cellStyle name="Note 5 7 20" xfId="40273"/>
    <cellStyle name="Note 5 7 20 2" xfId="40274"/>
    <cellStyle name="Note 5 7 20 3" xfId="40275"/>
    <cellStyle name="Note 5 7 20 4" xfId="40276"/>
    <cellStyle name="Note 5 7 21" xfId="40277"/>
    <cellStyle name="Note 5 7 22" xfId="40278"/>
    <cellStyle name="Note 5 7 3" xfId="40279"/>
    <cellStyle name="Note 5 7 3 2" xfId="40280"/>
    <cellStyle name="Note 5 7 3 3" xfId="40281"/>
    <cellStyle name="Note 5 7 3 4" xfId="40282"/>
    <cellStyle name="Note 5 7 4" xfId="40283"/>
    <cellStyle name="Note 5 7 4 2" xfId="40284"/>
    <cellStyle name="Note 5 7 4 3" xfId="40285"/>
    <cellStyle name="Note 5 7 4 4" xfId="40286"/>
    <cellStyle name="Note 5 7 5" xfId="40287"/>
    <cellStyle name="Note 5 7 5 2" xfId="40288"/>
    <cellStyle name="Note 5 7 5 3" xfId="40289"/>
    <cellStyle name="Note 5 7 5 4" xfId="40290"/>
    <cellStyle name="Note 5 7 6" xfId="40291"/>
    <cellStyle name="Note 5 7 6 2" xfId="40292"/>
    <cellStyle name="Note 5 7 6 3" xfId="40293"/>
    <cellStyle name="Note 5 7 6 4" xfId="40294"/>
    <cellStyle name="Note 5 7 7" xfId="40295"/>
    <cellStyle name="Note 5 7 7 2" xfId="40296"/>
    <cellStyle name="Note 5 7 7 3" xfId="40297"/>
    <cellStyle name="Note 5 7 7 4" xfId="40298"/>
    <cellStyle name="Note 5 7 8" xfId="40299"/>
    <cellStyle name="Note 5 7 8 2" xfId="40300"/>
    <cellStyle name="Note 5 7 8 3" xfId="40301"/>
    <cellStyle name="Note 5 7 8 4" xfId="40302"/>
    <cellStyle name="Note 5 7 9" xfId="40303"/>
    <cellStyle name="Note 5 7 9 2" xfId="40304"/>
    <cellStyle name="Note 5 7 9 3" xfId="40305"/>
    <cellStyle name="Note 5 7 9 4" xfId="40306"/>
    <cellStyle name="Note 5 8" xfId="40307"/>
    <cellStyle name="Note 5 8 10" xfId="40308"/>
    <cellStyle name="Note 5 8 10 2" xfId="40309"/>
    <cellStyle name="Note 5 8 10 3" xfId="40310"/>
    <cellStyle name="Note 5 8 10 4" xfId="40311"/>
    <cellStyle name="Note 5 8 11" xfId="40312"/>
    <cellStyle name="Note 5 8 11 2" xfId="40313"/>
    <cellStyle name="Note 5 8 11 3" xfId="40314"/>
    <cellStyle name="Note 5 8 11 4" xfId="40315"/>
    <cellStyle name="Note 5 8 12" xfId="40316"/>
    <cellStyle name="Note 5 8 12 2" xfId="40317"/>
    <cellStyle name="Note 5 8 12 3" xfId="40318"/>
    <cellStyle name="Note 5 8 12 4" xfId="40319"/>
    <cellStyle name="Note 5 8 13" xfId="40320"/>
    <cellStyle name="Note 5 8 13 2" xfId="40321"/>
    <cellStyle name="Note 5 8 13 3" xfId="40322"/>
    <cellStyle name="Note 5 8 13 4" xfId="40323"/>
    <cellStyle name="Note 5 8 14" xfId="40324"/>
    <cellStyle name="Note 5 8 14 2" xfId="40325"/>
    <cellStyle name="Note 5 8 14 3" xfId="40326"/>
    <cellStyle name="Note 5 8 14 4" xfId="40327"/>
    <cellStyle name="Note 5 8 15" xfId="40328"/>
    <cellStyle name="Note 5 8 15 2" xfId="40329"/>
    <cellStyle name="Note 5 8 15 3" xfId="40330"/>
    <cellStyle name="Note 5 8 15 4" xfId="40331"/>
    <cellStyle name="Note 5 8 16" xfId="40332"/>
    <cellStyle name="Note 5 8 16 2" xfId="40333"/>
    <cellStyle name="Note 5 8 16 3" xfId="40334"/>
    <cellStyle name="Note 5 8 16 4" xfId="40335"/>
    <cellStyle name="Note 5 8 17" xfId="40336"/>
    <cellStyle name="Note 5 8 17 2" xfId="40337"/>
    <cellStyle name="Note 5 8 17 3" xfId="40338"/>
    <cellStyle name="Note 5 8 17 4" xfId="40339"/>
    <cellStyle name="Note 5 8 18" xfId="40340"/>
    <cellStyle name="Note 5 8 18 2" xfId="40341"/>
    <cellStyle name="Note 5 8 18 3" xfId="40342"/>
    <cellStyle name="Note 5 8 18 4" xfId="40343"/>
    <cellStyle name="Note 5 8 19" xfId="40344"/>
    <cellStyle name="Note 5 8 19 2" xfId="40345"/>
    <cellStyle name="Note 5 8 19 3" xfId="40346"/>
    <cellStyle name="Note 5 8 19 4" xfId="40347"/>
    <cellStyle name="Note 5 8 2" xfId="40348"/>
    <cellStyle name="Note 5 8 2 2" xfId="40349"/>
    <cellStyle name="Note 5 8 2 3" xfId="40350"/>
    <cellStyle name="Note 5 8 2 4" xfId="40351"/>
    <cellStyle name="Note 5 8 20" xfId="40352"/>
    <cellStyle name="Note 5 8 20 2" xfId="40353"/>
    <cellStyle name="Note 5 8 20 3" xfId="40354"/>
    <cellStyle name="Note 5 8 20 4" xfId="40355"/>
    <cellStyle name="Note 5 8 21" xfId="40356"/>
    <cellStyle name="Note 5 8 22" xfId="40357"/>
    <cellStyle name="Note 5 8 3" xfId="40358"/>
    <cellStyle name="Note 5 8 3 2" xfId="40359"/>
    <cellStyle name="Note 5 8 3 3" xfId="40360"/>
    <cellStyle name="Note 5 8 3 4" xfId="40361"/>
    <cellStyle name="Note 5 8 4" xfId="40362"/>
    <cellStyle name="Note 5 8 4 2" xfId="40363"/>
    <cellStyle name="Note 5 8 4 3" xfId="40364"/>
    <cellStyle name="Note 5 8 4 4" xfId="40365"/>
    <cellStyle name="Note 5 8 5" xfId="40366"/>
    <cellStyle name="Note 5 8 5 2" xfId="40367"/>
    <cellStyle name="Note 5 8 5 3" xfId="40368"/>
    <cellStyle name="Note 5 8 5 4" xfId="40369"/>
    <cellStyle name="Note 5 8 6" xfId="40370"/>
    <cellStyle name="Note 5 8 6 2" xfId="40371"/>
    <cellStyle name="Note 5 8 6 3" xfId="40372"/>
    <cellStyle name="Note 5 8 6 4" xfId="40373"/>
    <cellStyle name="Note 5 8 7" xfId="40374"/>
    <cellStyle name="Note 5 8 7 2" xfId="40375"/>
    <cellStyle name="Note 5 8 7 3" xfId="40376"/>
    <cellStyle name="Note 5 8 7 4" xfId="40377"/>
    <cellStyle name="Note 5 8 8" xfId="40378"/>
    <cellStyle name="Note 5 8 8 2" xfId="40379"/>
    <cellStyle name="Note 5 8 8 3" xfId="40380"/>
    <cellStyle name="Note 5 8 8 4" xfId="40381"/>
    <cellStyle name="Note 5 8 9" xfId="40382"/>
    <cellStyle name="Note 5 8 9 2" xfId="40383"/>
    <cellStyle name="Note 5 8 9 3" xfId="40384"/>
    <cellStyle name="Note 5 8 9 4" xfId="40385"/>
    <cellStyle name="Note 5 9" xfId="40386"/>
    <cellStyle name="Note 5 9 10" xfId="40387"/>
    <cellStyle name="Note 5 9 10 2" xfId="40388"/>
    <cellStyle name="Note 5 9 10 3" xfId="40389"/>
    <cellStyle name="Note 5 9 10 4" xfId="40390"/>
    <cellStyle name="Note 5 9 11" xfId="40391"/>
    <cellStyle name="Note 5 9 11 2" xfId="40392"/>
    <cellStyle name="Note 5 9 11 3" xfId="40393"/>
    <cellStyle name="Note 5 9 11 4" xfId="40394"/>
    <cellStyle name="Note 5 9 12" xfId="40395"/>
    <cellStyle name="Note 5 9 12 2" xfId="40396"/>
    <cellStyle name="Note 5 9 12 3" xfId="40397"/>
    <cellStyle name="Note 5 9 12 4" xfId="40398"/>
    <cellStyle name="Note 5 9 13" xfId="40399"/>
    <cellStyle name="Note 5 9 13 2" xfId="40400"/>
    <cellStyle name="Note 5 9 13 3" xfId="40401"/>
    <cellStyle name="Note 5 9 13 4" xfId="40402"/>
    <cellStyle name="Note 5 9 14" xfId="40403"/>
    <cellStyle name="Note 5 9 14 2" xfId="40404"/>
    <cellStyle name="Note 5 9 14 3" xfId="40405"/>
    <cellStyle name="Note 5 9 14 4" xfId="40406"/>
    <cellStyle name="Note 5 9 15" xfId="40407"/>
    <cellStyle name="Note 5 9 15 2" xfId="40408"/>
    <cellStyle name="Note 5 9 15 3" xfId="40409"/>
    <cellStyle name="Note 5 9 15 4" xfId="40410"/>
    <cellStyle name="Note 5 9 16" xfId="40411"/>
    <cellStyle name="Note 5 9 16 2" xfId="40412"/>
    <cellStyle name="Note 5 9 16 3" xfId="40413"/>
    <cellStyle name="Note 5 9 16 4" xfId="40414"/>
    <cellStyle name="Note 5 9 17" xfId="40415"/>
    <cellStyle name="Note 5 9 17 2" xfId="40416"/>
    <cellStyle name="Note 5 9 17 3" xfId="40417"/>
    <cellStyle name="Note 5 9 17 4" xfId="40418"/>
    <cellStyle name="Note 5 9 18" xfId="40419"/>
    <cellStyle name="Note 5 9 18 2" xfId="40420"/>
    <cellStyle name="Note 5 9 18 3" xfId="40421"/>
    <cellStyle name="Note 5 9 18 4" xfId="40422"/>
    <cellStyle name="Note 5 9 19" xfId="40423"/>
    <cellStyle name="Note 5 9 19 2" xfId="40424"/>
    <cellStyle name="Note 5 9 19 3" xfId="40425"/>
    <cellStyle name="Note 5 9 19 4" xfId="40426"/>
    <cellStyle name="Note 5 9 2" xfId="40427"/>
    <cellStyle name="Note 5 9 2 2" xfId="40428"/>
    <cellStyle name="Note 5 9 2 3" xfId="40429"/>
    <cellStyle name="Note 5 9 2 4" xfId="40430"/>
    <cellStyle name="Note 5 9 20" xfId="40431"/>
    <cellStyle name="Note 5 9 20 2" xfId="40432"/>
    <cellStyle name="Note 5 9 20 3" xfId="40433"/>
    <cellStyle name="Note 5 9 20 4" xfId="40434"/>
    <cellStyle name="Note 5 9 21" xfId="40435"/>
    <cellStyle name="Note 5 9 22" xfId="40436"/>
    <cellStyle name="Note 5 9 3" xfId="40437"/>
    <cellStyle name="Note 5 9 3 2" xfId="40438"/>
    <cellStyle name="Note 5 9 3 3" xfId="40439"/>
    <cellStyle name="Note 5 9 3 4" xfId="40440"/>
    <cellStyle name="Note 5 9 4" xfId="40441"/>
    <cellStyle name="Note 5 9 4 2" xfId="40442"/>
    <cellStyle name="Note 5 9 4 3" xfId="40443"/>
    <cellStyle name="Note 5 9 4 4" xfId="40444"/>
    <cellStyle name="Note 5 9 5" xfId="40445"/>
    <cellStyle name="Note 5 9 5 2" xfId="40446"/>
    <cellStyle name="Note 5 9 5 3" xfId="40447"/>
    <cellStyle name="Note 5 9 5 4" xfId="40448"/>
    <cellStyle name="Note 5 9 6" xfId="40449"/>
    <cellStyle name="Note 5 9 6 2" xfId="40450"/>
    <cellStyle name="Note 5 9 6 3" xfId="40451"/>
    <cellStyle name="Note 5 9 6 4" xfId="40452"/>
    <cellStyle name="Note 5 9 7" xfId="40453"/>
    <cellStyle name="Note 5 9 7 2" xfId="40454"/>
    <cellStyle name="Note 5 9 7 3" xfId="40455"/>
    <cellStyle name="Note 5 9 7 4" xfId="40456"/>
    <cellStyle name="Note 5 9 8" xfId="40457"/>
    <cellStyle name="Note 5 9 8 2" xfId="40458"/>
    <cellStyle name="Note 5 9 8 3" xfId="40459"/>
    <cellStyle name="Note 5 9 8 4" xfId="40460"/>
    <cellStyle name="Note 5 9 9" xfId="40461"/>
    <cellStyle name="Note 5 9 9 2" xfId="40462"/>
    <cellStyle name="Note 5 9 9 3" xfId="40463"/>
    <cellStyle name="Note 5 9 9 4" xfId="40464"/>
    <cellStyle name="Note 6" xfId="40465"/>
    <cellStyle name="Note 6 10" xfId="40466"/>
    <cellStyle name="Note 6 10 10" xfId="40467"/>
    <cellStyle name="Note 6 10 10 2" xfId="40468"/>
    <cellStyle name="Note 6 10 10 3" xfId="40469"/>
    <cellStyle name="Note 6 10 10 4" xfId="40470"/>
    <cellStyle name="Note 6 10 11" xfId="40471"/>
    <cellStyle name="Note 6 10 11 2" xfId="40472"/>
    <cellStyle name="Note 6 10 11 3" xfId="40473"/>
    <cellStyle name="Note 6 10 11 4" xfId="40474"/>
    <cellStyle name="Note 6 10 12" xfId="40475"/>
    <cellStyle name="Note 6 10 12 2" xfId="40476"/>
    <cellStyle name="Note 6 10 12 3" xfId="40477"/>
    <cellStyle name="Note 6 10 12 4" xfId="40478"/>
    <cellStyle name="Note 6 10 13" xfId="40479"/>
    <cellStyle name="Note 6 10 13 2" xfId="40480"/>
    <cellStyle name="Note 6 10 13 3" xfId="40481"/>
    <cellStyle name="Note 6 10 13 4" xfId="40482"/>
    <cellStyle name="Note 6 10 14" xfId="40483"/>
    <cellStyle name="Note 6 10 14 2" xfId="40484"/>
    <cellStyle name="Note 6 10 14 3" xfId="40485"/>
    <cellStyle name="Note 6 10 14 4" xfId="40486"/>
    <cellStyle name="Note 6 10 15" xfId="40487"/>
    <cellStyle name="Note 6 10 15 2" xfId="40488"/>
    <cellStyle name="Note 6 10 15 3" xfId="40489"/>
    <cellStyle name="Note 6 10 15 4" xfId="40490"/>
    <cellStyle name="Note 6 10 16" xfId="40491"/>
    <cellStyle name="Note 6 10 16 2" xfId="40492"/>
    <cellStyle name="Note 6 10 16 3" xfId="40493"/>
    <cellStyle name="Note 6 10 16 4" xfId="40494"/>
    <cellStyle name="Note 6 10 17" xfId="40495"/>
    <cellStyle name="Note 6 10 17 2" xfId="40496"/>
    <cellStyle name="Note 6 10 17 3" xfId="40497"/>
    <cellStyle name="Note 6 10 17 4" xfId="40498"/>
    <cellStyle name="Note 6 10 18" xfId="40499"/>
    <cellStyle name="Note 6 10 18 2" xfId="40500"/>
    <cellStyle name="Note 6 10 18 3" xfId="40501"/>
    <cellStyle name="Note 6 10 18 4" xfId="40502"/>
    <cellStyle name="Note 6 10 19" xfId="40503"/>
    <cellStyle name="Note 6 10 19 2" xfId="40504"/>
    <cellStyle name="Note 6 10 19 3" xfId="40505"/>
    <cellStyle name="Note 6 10 19 4" xfId="40506"/>
    <cellStyle name="Note 6 10 2" xfId="40507"/>
    <cellStyle name="Note 6 10 2 2" xfId="40508"/>
    <cellStyle name="Note 6 10 2 3" xfId="40509"/>
    <cellStyle name="Note 6 10 2 4" xfId="40510"/>
    <cellStyle name="Note 6 10 20" xfId="40511"/>
    <cellStyle name="Note 6 10 20 2" xfId="40512"/>
    <cellStyle name="Note 6 10 20 3" xfId="40513"/>
    <cellStyle name="Note 6 10 20 4" xfId="40514"/>
    <cellStyle name="Note 6 10 21" xfId="40515"/>
    <cellStyle name="Note 6 10 22" xfId="40516"/>
    <cellStyle name="Note 6 10 3" xfId="40517"/>
    <cellStyle name="Note 6 10 3 2" xfId="40518"/>
    <cellStyle name="Note 6 10 3 3" xfId="40519"/>
    <cellStyle name="Note 6 10 3 4" xfId="40520"/>
    <cellStyle name="Note 6 10 4" xfId="40521"/>
    <cellStyle name="Note 6 10 4 2" xfId="40522"/>
    <cellStyle name="Note 6 10 4 3" xfId="40523"/>
    <cellStyle name="Note 6 10 4 4" xfId="40524"/>
    <cellStyle name="Note 6 10 5" xfId="40525"/>
    <cellStyle name="Note 6 10 5 2" xfId="40526"/>
    <cellStyle name="Note 6 10 5 3" xfId="40527"/>
    <cellStyle name="Note 6 10 5 4" xfId="40528"/>
    <cellStyle name="Note 6 10 6" xfId="40529"/>
    <cellStyle name="Note 6 10 6 2" xfId="40530"/>
    <cellStyle name="Note 6 10 6 3" xfId="40531"/>
    <cellStyle name="Note 6 10 6 4" xfId="40532"/>
    <cellStyle name="Note 6 10 7" xfId="40533"/>
    <cellStyle name="Note 6 10 7 2" xfId="40534"/>
    <cellStyle name="Note 6 10 7 3" xfId="40535"/>
    <cellStyle name="Note 6 10 7 4" xfId="40536"/>
    <cellStyle name="Note 6 10 8" xfId="40537"/>
    <cellStyle name="Note 6 10 8 2" xfId="40538"/>
    <cellStyle name="Note 6 10 8 3" xfId="40539"/>
    <cellStyle name="Note 6 10 8 4" xfId="40540"/>
    <cellStyle name="Note 6 10 9" xfId="40541"/>
    <cellStyle name="Note 6 10 9 2" xfId="40542"/>
    <cellStyle name="Note 6 10 9 3" xfId="40543"/>
    <cellStyle name="Note 6 10 9 4" xfId="40544"/>
    <cellStyle name="Note 6 11" xfId="40545"/>
    <cellStyle name="Note 6 11 10" xfId="40546"/>
    <cellStyle name="Note 6 11 10 2" xfId="40547"/>
    <cellStyle name="Note 6 11 10 3" xfId="40548"/>
    <cellStyle name="Note 6 11 10 4" xfId="40549"/>
    <cellStyle name="Note 6 11 11" xfId="40550"/>
    <cellStyle name="Note 6 11 11 2" xfId="40551"/>
    <cellStyle name="Note 6 11 11 3" xfId="40552"/>
    <cellStyle name="Note 6 11 11 4" xfId="40553"/>
    <cellStyle name="Note 6 11 12" xfId="40554"/>
    <cellStyle name="Note 6 11 12 2" xfId="40555"/>
    <cellStyle name="Note 6 11 12 3" xfId="40556"/>
    <cellStyle name="Note 6 11 12 4" xfId="40557"/>
    <cellStyle name="Note 6 11 13" xfId="40558"/>
    <cellStyle name="Note 6 11 13 2" xfId="40559"/>
    <cellStyle name="Note 6 11 13 3" xfId="40560"/>
    <cellStyle name="Note 6 11 13 4" xfId="40561"/>
    <cellStyle name="Note 6 11 14" xfId="40562"/>
    <cellStyle name="Note 6 11 14 2" xfId="40563"/>
    <cellStyle name="Note 6 11 14 3" xfId="40564"/>
    <cellStyle name="Note 6 11 14 4" xfId="40565"/>
    <cellStyle name="Note 6 11 15" xfId="40566"/>
    <cellStyle name="Note 6 11 15 2" xfId="40567"/>
    <cellStyle name="Note 6 11 15 3" xfId="40568"/>
    <cellStyle name="Note 6 11 15 4" xfId="40569"/>
    <cellStyle name="Note 6 11 16" xfId="40570"/>
    <cellStyle name="Note 6 11 16 2" xfId="40571"/>
    <cellStyle name="Note 6 11 16 3" xfId="40572"/>
    <cellStyle name="Note 6 11 16 4" xfId="40573"/>
    <cellStyle name="Note 6 11 17" xfId="40574"/>
    <cellStyle name="Note 6 11 17 2" xfId="40575"/>
    <cellStyle name="Note 6 11 17 3" xfId="40576"/>
    <cellStyle name="Note 6 11 17 4" xfId="40577"/>
    <cellStyle name="Note 6 11 18" xfId="40578"/>
    <cellStyle name="Note 6 11 18 2" xfId="40579"/>
    <cellStyle name="Note 6 11 18 3" xfId="40580"/>
    <cellStyle name="Note 6 11 18 4" xfId="40581"/>
    <cellStyle name="Note 6 11 19" xfId="40582"/>
    <cellStyle name="Note 6 11 19 2" xfId="40583"/>
    <cellStyle name="Note 6 11 19 3" xfId="40584"/>
    <cellStyle name="Note 6 11 19 4" xfId="40585"/>
    <cellStyle name="Note 6 11 2" xfId="40586"/>
    <cellStyle name="Note 6 11 2 2" xfId="40587"/>
    <cellStyle name="Note 6 11 2 3" xfId="40588"/>
    <cellStyle name="Note 6 11 2 4" xfId="40589"/>
    <cellStyle name="Note 6 11 20" xfId="40590"/>
    <cellStyle name="Note 6 11 20 2" xfId="40591"/>
    <cellStyle name="Note 6 11 20 3" xfId="40592"/>
    <cellStyle name="Note 6 11 20 4" xfId="40593"/>
    <cellStyle name="Note 6 11 21" xfId="40594"/>
    <cellStyle name="Note 6 11 22" xfId="40595"/>
    <cellStyle name="Note 6 11 3" xfId="40596"/>
    <cellStyle name="Note 6 11 3 2" xfId="40597"/>
    <cellStyle name="Note 6 11 3 3" xfId="40598"/>
    <cellStyle name="Note 6 11 3 4" xfId="40599"/>
    <cellStyle name="Note 6 11 4" xfId="40600"/>
    <cellStyle name="Note 6 11 4 2" xfId="40601"/>
    <cellStyle name="Note 6 11 4 3" xfId="40602"/>
    <cellStyle name="Note 6 11 4 4" xfId="40603"/>
    <cellStyle name="Note 6 11 5" xfId="40604"/>
    <cellStyle name="Note 6 11 5 2" xfId="40605"/>
    <cellStyle name="Note 6 11 5 3" xfId="40606"/>
    <cellStyle name="Note 6 11 5 4" xfId="40607"/>
    <cellStyle name="Note 6 11 6" xfId="40608"/>
    <cellStyle name="Note 6 11 6 2" xfId="40609"/>
    <cellStyle name="Note 6 11 6 3" xfId="40610"/>
    <cellStyle name="Note 6 11 6 4" xfId="40611"/>
    <cellStyle name="Note 6 11 7" xfId="40612"/>
    <cellStyle name="Note 6 11 7 2" xfId="40613"/>
    <cellStyle name="Note 6 11 7 3" xfId="40614"/>
    <cellStyle name="Note 6 11 7 4" xfId="40615"/>
    <cellStyle name="Note 6 11 8" xfId="40616"/>
    <cellStyle name="Note 6 11 8 2" xfId="40617"/>
    <cellStyle name="Note 6 11 8 3" xfId="40618"/>
    <cellStyle name="Note 6 11 8 4" xfId="40619"/>
    <cellStyle name="Note 6 11 9" xfId="40620"/>
    <cellStyle name="Note 6 11 9 2" xfId="40621"/>
    <cellStyle name="Note 6 11 9 3" xfId="40622"/>
    <cellStyle name="Note 6 11 9 4" xfId="40623"/>
    <cellStyle name="Note 6 12" xfId="40624"/>
    <cellStyle name="Note 6 12 10" xfId="40625"/>
    <cellStyle name="Note 6 12 10 2" xfId="40626"/>
    <cellStyle name="Note 6 12 10 3" xfId="40627"/>
    <cellStyle name="Note 6 12 10 4" xfId="40628"/>
    <cellStyle name="Note 6 12 11" xfId="40629"/>
    <cellStyle name="Note 6 12 11 2" xfId="40630"/>
    <cellStyle name="Note 6 12 11 3" xfId="40631"/>
    <cellStyle name="Note 6 12 11 4" xfId="40632"/>
    <cellStyle name="Note 6 12 12" xfId="40633"/>
    <cellStyle name="Note 6 12 12 2" xfId="40634"/>
    <cellStyle name="Note 6 12 12 3" xfId="40635"/>
    <cellStyle name="Note 6 12 12 4" xfId="40636"/>
    <cellStyle name="Note 6 12 13" xfId="40637"/>
    <cellStyle name="Note 6 12 13 2" xfId="40638"/>
    <cellStyle name="Note 6 12 13 3" xfId="40639"/>
    <cellStyle name="Note 6 12 13 4" xfId="40640"/>
    <cellStyle name="Note 6 12 14" xfId="40641"/>
    <cellStyle name="Note 6 12 14 2" xfId="40642"/>
    <cellStyle name="Note 6 12 14 3" xfId="40643"/>
    <cellStyle name="Note 6 12 14 4" xfId="40644"/>
    <cellStyle name="Note 6 12 15" xfId="40645"/>
    <cellStyle name="Note 6 12 15 2" xfId="40646"/>
    <cellStyle name="Note 6 12 15 3" xfId="40647"/>
    <cellStyle name="Note 6 12 15 4" xfId="40648"/>
    <cellStyle name="Note 6 12 16" xfId="40649"/>
    <cellStyle name="Note 6 12 16 2" xfId="40650"/>
    <cellStyle name="Note 6 12 16 3" xfId="40651"/>
    <cellStyle name="Note 6 12 16 4" xfId="40652"/>
    <cellStyle name="Note 6 12 17" xfId="40653"/>
    <cellStyle name="Note 6 12 17 2" xfId="40654"/>
    <cellStyle name="Note 6 12 17 3" xfId="40655"/>
    <cellStyle name="Note 6 12 17 4" xfId="40656"/>
    <cellStyle name="Note 6 12 18" xfId="40657"/>
    <cellStyle name="Note 6 12 18 2" xfId="40658"/>
    <cellStyle name="Note 6 12 18 3" xfId="40659"/>
    <cellStyle name="Note 6 12 18 4" xfId="40660"/>
    <cellStyle name="Note 6 12 19" xfId="40661"/>
    <cellStyle name="Note 6 12 19 2" xfId="40662"/>
    <cellStyle name="Note 6 12 19 3" xfId="40663"/>
    <cellStyle name="Note 6 12 19 4" xfId="40664"/>
    <cellStyle name="Note 6 12 2" xfId="40665"/>
    <cellStyle name="Note 6 12 2 2" xfId="40666"/>
    <cellStyle name="Note 6 12 2 3" xfId="40667"/>
    <cellStyle name="Note 6 12 2 4" xfId="40668"/>
    <cellStyle name="Note 6 12 20" xfId="40669"/>
    <cellStyle name="Note 6 12 20 2" xfId="40670"/>
    <cellStyle name="Note 6 12 20 3" xfId="40671"/>
    <cellStyle name="Note 6 12 20 4" xfId="40672"/>
    <cellStyle name="Note 6 12 21" xfId="40673"/>
    <cellStyle name="Note 6 12 22" xfId="40674"/>
    <cellStyle name="Note 6 12 3" xfId="40675"/>
    <cellStyle name="Note 6 12 3 2" xfId="40676"/>
    <cellStyle name="Note 6 12 3 3" xfId="40677"/>
    <cellStyle name="Note 6 12 3 4" xfId="40678"/>
    <cellStyle name="Note 6 12 4" xfId="40679"/>
    <cellStyle name="Note 6 12 4 2" xfId="40680"/>
    <cellStyle name="Note 6 12 4 3" xfId="40681"/>
    <cellStyle name="Note 6 12 4 4" xfId="40682"/>
    <cellStyle name="Note 6 12 5" xfId="40683"/>
    <cellStyle name="Note 6 12 5 2" xfId="40684"/>
    <cellStyle name="Note 6 12 5 3" xfId="40685"/>
    <cellStyle name="Note 6 12 5 4" xfId="40686"/>
    <cellStyle name="Note 6 12 6" xfId="40687"/>
    <cellStyle name="Note 6 12 6 2" xfId="40688"/>
    <cellStyle name="Note 6 12 6 3" xfId="40689"/>
    <cellStyle name="Note 6 12 6 4" xfId="40690"/>
    <cellStyle name="Note 6 12 7" xfId="40691"/>
    <cellStyle name="Note 6 12 7 2" xfId="40692"/>
    <cellStyle name="Note 6 12 7 3" xfId="40693"/>
    <cellStyle name="Note 6 12 7 4" xfId="40694"/>
    <cellStyle name="Note 6 12 8" xfId="40695"/>
    <cellStyle name="Note 6 12 8 2" xfId="40696"/>
    <cellStyle name="Note 6 12 8 3" xfId="40697"/>
    <cellStyle name="Note 6 12 8 4" xfId="40698"/>
    <cellStyle name="Note 6 12 9" xfId="40699"/>
    <cellStyle name="Note 6 12 9 2" xfId="40700"/>
    <cellStyle name="Note 6 12 9 3" xfId="40701"/>
    <cellStyle name="Note 6 12 9 4" xfId="40702"/>
    <cellStyle name="Note 6 13" xfId="40703"/>
    <cellStyle name="Note 6 13 10" xfId="40704"/>
    <cellStyle name="Note 6 13 10 2" xfId="40705"/>
    <cellStyle name="Note 6 13 10 3" xfId="40706"/>
    <cellStyle name="Note 6 13 10 4" xfId="40707"/>
    <cellStyle name="Note 6 13 11" xfId="40708"/>
    <cellStyle name="Note 6 13 11 2" xfId="40709"/>
    <cellStyle name="Note 6 13 11 3" xfId="40710"/>
    <cellStyle name="Note 6 13 11 4" xfId="40711"/>
    <cellStyle name="Note 6 13 12" xfId="40712"/>
    <cellStyle name="Note 6 13 12 2" xfId="40713"/>
    <cellStyle name="Note 6 13 12 3" xfId="40714"/>
    <cellStyle name="Note 6 13 12 4" xfId="40715"/>
    <cellStyle name="Note 6 13 13" xfId="40716"/>
    <cellStyle name="Note 6 13 13 2" xfId="40717"/>
    <cellStyle name="Note 6 13 13 3" xfId="40718"/>
    <cellStyle name="Note 6 13 13 4" xfId="40719"/>
    <cellStyle name="Note 6 13 14" xfId="40720"/>
    <cellStyle name="Note 6 13 14 2" xfId="40721"/>
    <cellStyle name="Note 6 13 14 3" xfId="40722"/>
    <cellStyle name="Note 6 13 14 4" xfId="40723"/>
    <cellStyle name="Note 6 13 15" xfId="40724"/>
    <cellStyle name="Note 6 13 15 2" xfId="40725"/>
    <cellStyle name="Note 6 13 15 3" xfId="40726"/>
    <cellStyle name="Note 6 13 15 4" xfId="40727"/>
    <cellStyle name="Note 6 13 16" xfId="40728"/>
    <cellStyle name="Note 6 13 16 2" xfId="40729"/>
    <cellStyle name="Note 6 13 16 3" xfId="40730"/>
    <cellStyle name="Note 6 13 16 4" xfId="40731"/>
    <cellStyle name="Note 6 13 17" xfId="40732"/>
    <cellStyle name="Note 6 13 17 2" xfId="40733"/>
    <cellStyle name="Note 6 13 17 3" xfId="40734"/>
    <cellStyle name="Note 6 13 17 4" xfId="40735"/>
    <cellStyle name="Note 6 13 18" xfId="40736"/>
    <cellStyle name="Note 6 13 18 2" xfId="40737"/>
    <cellStyle name="Note 6 13 18 3" xfId="40738"/>
    <cellStyle name="Note 6 13 18 4" xfId="40739"/>
    <cellStyle name="Note 6 13 19" xfId="40740"/>
    <cellStyle name="Note 6 13 19 2" xfId="40741"/>
    <cellStyle name="Note 6 13 19 3" xfId="40742"/>
    <cellStyle name="Note 6 13 19 4" xfId="40743"/>
    <cellStyle name="Note 6 13 2" xfId="40744"/>
    <cellStyle name="Note 6 13 2 2" xfId="40745"/>
    <cellStyle name="Note 6 13 2 3" xfId="40746"/>
    <cellStyle name="Note 6 13 2 4" xfId="40747"/>
    <cellStyle name="Note 6 13 20" xfId="40748"/>
    <cellStyle name="Note 6 13 20 2" xfId="40749"/>
    <cellStyle name="Note 6 13 20 3" xfId="40750"/>
    <cellStyle name="Note 6 13 20 4" xfId="40751"/>
    <cellStyle name="Note 6 13 21" xfId="40752"/>
    <cellStyle name="Note 6 13 22" xfId="40753"/>
    <cellStyle name="Note 6 13 3" xfId="40754"/>
    <cellStyle name="Note 6 13 3 2" xfId="40755"/>
    <cellStyle name="Note 6 13 3 3" xfId="40756"/>
    <cellStyle name="Note 6 13 3 4" xfId="40757"/>
    <cellStyle name="Note 6 13 4" xfId="40758"/>
    <cellStyle name="Note 6 13 4 2" xfId="40759"/>
    <cellStyle name="Note 6 13 4 3" xfId="40760"/>
    <cellStyle name="Note 6 13 4 4" xfId="40761"/>
    <cellStyle name="Note 6 13 5" xfId="40762"/>
    <cellStyle name="Note 6 13 5 2" xfId="40763"/>
    <cellStyle name="Note 6 13 5 3" xfId="40764"/>
    <cellStyle name="Note 6 13 5 4" xfId="40765"/>
    <cellStyle name="Note 6 13 6" xfId="40766"/>
    <cellStyle name="Note 6 13 6 2" xfId="40767"/>
    <cellStyle name="Note 6 13 6 3" xfId="40768"/>
    <cellStyle name="Note 6 13 6 4" xfId="40769"/>
    <cellStyle name="Note 6 13 7" xfId="40770"/>
    <cellStyle name="Note 6 13 7 2" xfId="40771"/>
    <cellStyle name="Note 6 13 7 3" xfId="40772"/>
    <cellStyle name="Note 6 13 7 4" xfId="40773"/>
    <cellStyle name="Note 6 13 8" xfId="40774"/>
    <cellStyle name="Note 6 13 8 2" xfId="40775"/>
    <cellStyle name="Note 6 13 8 3" xfId="40776"/>
    <cellStyle name="Note 6 13 8 4" xfId="40777"/>
    <cellStyle name="Note 6 13 9" xfId="40778"/>
    <cellStyle name="Note 6 13 9 2" xfId="40779"/>
    <cellStyle name="Note 6 13 9 3" xfId="40780"/>
    <cellStyle name="Note 6 13 9 4" xfId="40781"/>
    <cellStyle name="Note 6 14" xfId="40782"/>
    <cellStyle name="Note 6 14 10" xfId="40783"/>
    <cellStyle name="Note 6 14 10 2" xfId="40784"/>
    <cellStyle name="Note 6 14 10 3" xfId="40785"/>
    <cellStyle name="Note 6 14 10 4" xfId="40786"/>
    <cellStyle name="Note 6 14 11" xfId="40787"/>
    <cellStyle name="Note 6 14 11 2" xfId="40788"/>
    <cellStyle name="Note 6 14 11 3" xfId="40789"/>
    <cellStyle name="Note 6 14 11 4" xfId="40790"/>
    <cellStyle name="Note 6 14 12" xfId="40791"/>
    <cellStyle name="Note 6 14 12 2" xfId="40792"/>
    <cellStyle name="Note 6 14 12 3" xfId="40793"/>
    <cellStyle name="Note 6 14 12 4" xfId="40794"/>
    <cellStyle name="Note 6 14 13" xfId="40795"/>
    <cellStyle name="Note 6 14 13 2" xfId="40796"/>
    <cellStyle name="Note 6 14 13 3" xfId="40797"/>
    <cellStyle name="Note 6 14 13 4" xfId="40798"/>
    <cellStyle name="Note 6 14 14" xfId="40799"/>
    <cellStyle name="Note 6 14 14 2" xfId="40800"/>
    <cellStyle name="Note 6 14 14 3" xfId="40801"/>
    <cellStyle name="Note 6 14 14 4" xfId="40802"/>
    <cellStyle name="Note 6 14 15" xfId="40803"/>
    <cellStyle name="Note 6 14 15 2" xfId="40804"/>
    <cellStyle name="Note 6 14 15 3" xfId="40805"/>
    <cellStyle name="Note 6 14 15 4" xfId="40806"/>
    <cellStyle name="Note 6 14 16" xfId="40807"/>
    <cellStyle name="Note 6 14 16 2" xfId="40808"/>
    <cellStyle name="Note 6 14 16 3" xfId="40809"/>
    <cellStyle name="Note 6 14 16 4" xfId="40810"/>
    <cellStyle name="Note 6 14 17" xfId="40811"/>
    <cellStyle name="Note 6 14 17 2" xfId="40812"/>
    <cellStyle name="Note 6 14 17 3" xfId="40813"/>
    <cellStyle name="Note 6 14 17 4" xfId="40814"/>
    <cellStyle name="Note 6 14 18" xfId="40815"/>
    <cellStyle name="Note 6 14 18 2" xfId="40816"/>
    <cellStyle name="Note 6 14 18 3" xfId="40817"/>
    <cellStyle name="Note 6 14 18 4" xfId="40818"/>
    <cellStyle name="Note 6 14 19" xfId="40819"/>
    <cellStyle name="Note 6 14 19 2" xfId="40820"/>
    <cellStyle name="Note 6 14 19 3" xfId="40821"/>
    <cellStyle name="Note 6 14 19 4" xfId="40822"/>
    <cellStyle name="Note 6 14 2" xfId="40823"/>
    <cellStyle name="Note 6 14 2 2" xfId="40824"/>
    <cellStyle name="Note 6 14 2 3" xfId="40825"/>
    <cellStyle name="Note 6 14 2 4" xfId="40826"/>
    <cellStyle name="Note 6 14 20" xfId="40827"/>
    <cellStyle name="Note 6 14 20 2" xfId="40828"/>
    <cellStyle name="Note 6 14 20 3" xfId="40829"/>
    <cellStyle name="Note 6 14 20 4" xfId="40830"/>
    <cellStyle name="Note 6 14 21" xfId="40831"/>
    <cellStyle name="Note 6 14 22" xfId="40832"/>
    <cellStyle name="Note 6 14 3" xfId="40833"/>
    <cellStyle name="Note 6 14 3 2" xfId="40834"/>
    <cellStyle name="Note 6 14 3 3" xfId="40835"/>
    <cellStyle name="Note 6 14 3 4" xfId="40836"/>
    <cellStyle name="Note 6 14 4" xfId="40837"/>
    <cellStyle name="Note 6 14 4 2" xfId="40838"/>
    <cellStyle name="Note 6 14 4 3" xfId="40839"/>
    <cellStyle name="Note 6 14 4 4" xfId="40840"/>
    <cellStyle name="Note 6 14 5" xfId="40841"/>
    <cellStyle name="Note 6 14 5 2" xfId="40842"/>
    <cellStyle name="Note 6 14 5 3" xfId="40843"/>
    <cellStyle name="Note 6 14 5 4" xfId="40844"/>
    <cellStyle name="Note 6 14 6" xfId="40845"/>
    <cellStyle name="Note 6 14 6 2" xfId="40846"/>
    <cellStyle name="Note 6 14 6 3" xfId="40847"/>
    <cellStyle name="Note 6 14 6 4" xfId="40848"/>
    <cellStyle name="Note 6 14 7" xfId="40849"/>
    <cellStyle name="Note 6 14 7 2" xfId="40850"/>
    <cellStyle name="Note 6 14 7 3" xfId="40851"/>
    <cellStyle name="Note 6 14 7 4" xfId="40852"/>
    <cellStyle name="Note 6 14 8" xfId="40853"/>
    <cellStyle name="Note 6 14 8 2" xfId="40854"/>
    <cellStyle name="Note 6 14 8 3" xfId="40855"/>
    <cellStyle name="Note 6 14 8 4" xfId="40856"/>
    <cellStyle name="Note 6 14 9" xfId="40857"/>
    <cellStyle name="Note 6 14 9 2" xfId="40858"/>
    <cellStyle name="Note 6 14 9 3" xfId="40859"/>
    <cellStyle name="Note 6 14 9 4" xfId="40860"/>
    <cellStyle name="Note 6 15" xfId="40861"/>
    <cellStyle name="Note 6 15 10" xfId="40862"/>
    <cellStyle name="Note 6 15 10 2" xfId="40863"/>
    <cellStyle name="Note 6 15 10 3" xfId="40864"/>
    <cellStyle name="Note 6 15 10 4" xfId="40865"/>
    <cellStyle name="Note 6 15 11" xfId="40866"/>
    <cellStyle name="Note 6 15 11 2" xfId="40867"/>
    <cellStyle name="Note 6 15 11 3" xfId="40868"/>
    <cellStyle name="Note 6 15 11 4" xfId="40869"/>
    <cellStyle name="Note 6 15 12" xfId="40870"/>
    <cellStyle name="Note 6 15 12 2" xfId="40871"/>
    <cellStyle name="Note 6 15 12 3" xfId="40872"/>
    <cellStyle name="Note 6 15 12 4" xfId="40873"/>
    <cellStyle name="Note 6 15 13" xfId="40874"/>
    <cellStyle name="Note 6 15 13 2" xfId="40875"/>
    <cellStyle name="Note 6 15 13 3" xfId="40876"/>
    <cellStyle name="Note 6 15 13 4" xfId="40877"/>
    <cellStyle name="Note 6 15 14" xfId="40878"/>
    <cellStyle name="Note 6 15 14 2" xfId="40879"/>
    <cellStyle name="Note 6 15 14 3" xfId="40880"/>
    <cellStyle name="Note 6 15 14 4" xfId="40881"/>
    <cellStyle name="Note 6 15 15" xfId="40882"/>
    <cellStyle name="Note 6 15 15 2" xfId="40883"/>
    <cellStyle name="Note 6 15 15 3" xfId="40884"/>
    <cellStyle name="Note 6 15 15 4" xfId="40885"/>
    <cellStyle name="Note 6 15 16" xfId="40886"/>
    <cellStyle name="Note 6 15 16 2" xfId="40887"/>
    <cellStyle name="Note 6 15 16 3" xfId="40888"/>
    <cellStyle name="Note 6 15 16 4" xfId="40889"/>
    <cellStyle name="Note 6 15 17" xfId="40890"/>
    <cellStyle name="Note 6 15 17 2" xfId="40891"/>
    <cellStyle name="Note 6 15 17 3" xfId="40892"/>
    <cellStyle name="Note 6 15 17 4" xfId="40893"/>
    <cellStyle name="Note 6 15 18" xfId="40894"/>
    <cellStyle name="Note 6 15 18 2" xfId="40895"/>
    <cellStyle name="Note 6 15 18 3" xfId="40896"/>
    <cellStyle name="Note 6 15 18 4" xfId="40897"/>
    <cellStyle name="Note 6 15 19" xfId="40898"/>
    <cellStyle name="Note 6 15 19 2" xfId="40899"/>
    <cellStyle name="Note 6 15 19 3" xfId="40900"/>
    <cellStyle name="Note 6 15 19 4" xfId="40901"/>
    <cellStyle name="Note 6 15 2" xfId="40902"/>
    <cellStyle name="Note 6 15 2 2" xfId="40903"/>
    <cellStyle name="Note 6 15 2 3" xfId="40904"/>
    <cellStyle name="Note 6 15 2 4" xfId="40905"/>
    <cellStyle name="Note 6 15 20" xfId="40906"/>
    <cellStyle name="Note 6 15 20 2" xfId="40907"/>
    <cellStyle name="Note 6 15 20 3" xfId="40908"/>
    <cellStyle name="Note 6 15 20 4" xfId="40909"/>
    <cellStyle name="Note 6 15 21" xfId="40910"/>
    <cellStyle name="Note 6 15 22" xfId="40911"/>
    <cellStyle name="Note 6 15 3" xfId="40912"/>
    <cellStyle name="Note 6 15 3 2" xfId="40913"/>
    <cellStyle name="Note 6 15 3 3" xfId="40914"/>
    <cellStyle name="Note 6 15 3 4" xfId="40915"/>
    <cellStyle name="Note 6 15 4" xfId="40916"/>
    <cellStyle name="Note 6 15 4 2" xfId="40917"/>
    <cellStyle name="Note 6 15 4 3" xfId="40918"/>
    <cellStyle name="Note 6 15 4 4" xfId="40919"/>
    <cellStyle name="Note 6 15 5" xfId="40920"/>
    <cellStyle name="Note 6 15 5 2" xfId="40921"/>
    <cellStyle name="Note 6 15 5 3" xfId="40922"/>
    <cellStyle name="Note 6 15 5 4" xfId="40923"/>
    <cellStyle name="Note 6 15 6" xfId="40924"/>
    <cellStyle name="Note 6 15 6 2" xfId="40925"/>
    <cellStyle name="Note 6 15 6 3" xfId="40926"/>
    <cellStyle name="Note 6 15 6 4" xfId="40927"/>
    <cellStyle name="Note 6 15 7" xfId="40928"/>
    <cellStyle name="Note 6 15 7 2" xfId="40929"/>
    <cellStyle name="Note 6 15 7 3" xfId="40930"/>
    <cellStyle name="Note 6 15 7 4" xfId="40931"/>
    <cellStyle name="Note 6 15 8" xfId="40932"/>
    <cellStyle name="Note 6 15 8 2" xfId="40933"/>
    <cellStyle name="Note 6 15 8 3" xfId="40934"/>
    <cellStyle name="Note 6 15 8 4" xfId="40935"/>
    <cellStyle name="Note 6 15 9" xfId="40936"/>
    <cellStyle name="Note 6 15 9 2" xfId="40937"/>
    <cellStyle name="Note 6 15 9 3" xfId="40938"/>
    <cellStyle name="Note 6 15 9 4" xfId="40939"/>
    <cellStyle name="Note 6 16" xfId="40940"/>
    <cellStyle name="Note 6 16 10" xfId="40941"/>
    <cellStyle name="Note 6 16 10 2" xfId="40942"/>
    <cellStyle name="Note 6 16 10 3" xfId="40943"/>
    <cellStyle name="Note 6 16 10 4" xfId="40944"/>
    <cellStyle name="Note 6 16 11" xfId="40945"/>
    <cellStyle name="Note 6 16 11 2" xfId="40946"/>
    <cellStyle name="Note 6 16 11 3" xfId="40947"/>
    <cellStyle name="Note 6 16 11 4" xfId="40948"/>
    <cellStyle name="Note 6 16 12" xfId="40949"/>
    <cellStyle name="Note 6 16 12 2" xfId="40950"/>
    <cellStyle name="Note 6 16 12 3" xfId="40951"/>
    <cellStyle name="Note 6 16 12 4" xfId="40952"/>
    <cellStyle name="Note 6 16 13" xfId="40953"/>
    <cellStyle name="Note 6 16 13 2" xfId="40954"/>
    <cellStyle name="Note 6 16 13 3" xfId="40955"/>
    <cellStyle name="Note 6 16 13 4" xfId="40956"/>
    <cellStyle name="Note 6 16 14" xfId="40957"/>
    <cellStyle name="Note 6 16 14 2" xfId="40958"/>
    <cellStyle name="Note 6 16 14 3" xfId="40959"/>
    <cellStyle name="Note 6 16 14 4" xfId="40960"/>
    <cellStyle name="Note 6 16 15" xfId="40961"/>
    <cellStyle name="Note 6 16 15 2" xfId="40962"/>
    <cellStyle name="Note 6 16 15 3" xfId="40963"/>
    <cellStyle name="Note 6 16 15 4" xfId="40964"/>
    <cellStyle name="Note 6 16 16" xfId="40965"/>
    <cellStyle name="Note 6 16 16 2" xfId="40966"/>
    <cellStyle name="Note 6 16 16 3" xfId="40967"/>
    <cellStyle name="Note 6 16 16 4" xfId="40968"/>
    <cellStyle name="Note 6 16 17" xfId="40969"/>
    <cellStyle name="Note 6 16 17 2" xfId="40970"/>
    <cellStyle name="Note 6 16 17 3" xfId="40971"/>
    <cellStyle name="Note 6 16 17 4" xfId="40972"/>
    <cellStyle name="Note 6 16 18" xfId="40973"/>
    <cellStyle name="Note 6 16 18 2" xfId="40974"/>
    <cellStyle name="Note 6 16 18 3" xfId="40975"/>
    <cellStyle name="Note 6 16 18 4" xfId="40976"/>
    <cellStyle name="Note 6 16 19" xfId="40977"/>
    <cellStyle name="Note 6 16 19 2" xfId="40978"/>
    <cellStyle name="Note 6 16 19 3" xfId="40979"/>
    <cellStyle name="Note 6 16 19 4" xfId="40980"/>
    <cellStyle name="Note 6 16 2" xfId="40981"/>
    <cellStyle name="Note 6 16 2 2" xfId="40982"/>
    <cellStyle name="Note 6 16 2 3" xfId="40983"/>
    <cellStyle name="Note 6 16 2 4" xfId="40984"/>
    <cellStyle name="Note 6 16 20" xfId="40985"/>
    <cellStyle name="Note 6 16 20 2" xfId="40986"/>
    <cellStyle name="Note 6 16 20 3" xfId="40987"/>
    <cellStyle name="Note 6 16 20 4" xfId="40988"/>
    <cellStyle name="Note 6 16 21" xfId="40989"/>
    <cellStyle name="Note 6 16 22" xfId="40990"/>
    <cellStyle name="Note 6 16 3" xfId="40991"/>
    <cellStyle name="Note 6 16 3 2" xfId="40992"/>
    <cellStyle name="Note 6 16 3 3" xfId="40993"/>
    <cellStyle name="Note 6 16 3 4" xfId="40994"/>
    <cellStyle name="Note 6 16 4" xfId="40995"/>
    <cellStyle name="Note 6 16 4 2" xfId="40996"/>
    <cellStyle name="Note 6 16 4 3" xfId="40997"/>
    <cellStyle name="Note 6 16 4 4" xfId="40998"/>
    <cellStyle name="Note 6 16 5" xfId="40999"/>
    <cellStyle name="Note 6 16 5 2" xfId="41000"/>
    <cellStyle name="Note 6 16 5 3" xfId="41001"/>
    <cellStyle name="Note 6 16 5 4" xfId="41002"/>
    <cellStyle name="Note 6 16 6" xfId="41003"/>
    <cellStyle name="Note 6 16 6 2" xfId="41004"/>
    <cellStyle name="Note 6 16 6 3" xfId="41005"/>
    <cellStyle name="Note 6 16 6 4" xfId="41006"/>
    <cellStyle name="Note 6 16 7" xfId="41007"/>
    <cellStyle name="Note 6 16 7 2" xfId="41008"/>
    <cellStyle name="Note 6 16 7 3" xfId="41009"/>
    <cellStyle name="Note 6 16 7 4" xfId="41010"/>
    <cellStyle name="Note 6 16 8" xfId="41011"/>
    <cellStyle name="Note 6 16 8 2" xfId="41012"/>
    <cellStyle name="Note 6 16 8 3" xfId="41013"/>
    <cellStyle name="Note 6 16 8 4" xfId="41014"/>
    <cellStyle name="Note 6 16 9" xfId="41015"/>
    <cellStyle name="Note 6 16 9 2" xfId="41016"/>
    <cellStyle name="Note 6 16 9 3" xfId="41017"/>
    <cellStyle name="Note 6 16 9 4" xfId="41018"/>
    <cellStyle name="Note 6 17" xfId="41019"/>
    <cellStyle name="Note 6 17 10" xfId="41020"/>
    <cellStyle name="Note 6 17 10 2" xfId="41021"/>
    <cellStyle name="Note 6 17 10 3" xfId="41022"/>
    <cellStyle name="Note 6 17 10 4" xfId="41023"/>
    <cellStyle name="Note 6 17 11" xfId="41024"/>
    <cellStyle name="Note 6 17 11 2" xfId="41025"/>
    <cellStyle name="Note 6 17 11 3" xfId="41026"/>
    <cellStyle name="Note 6 17 11 4" xfId="41027"/>
    <cellStyle name="Note 6 17 12" xfId="41028"/>
    <cellStyle name="Note 6 17 12 2" xfId="41029"/>
    <cellStyle name="Note 6 17 12 3" xfId="41030"/>
    <cellStyle name="Note 6 17 12 4" xfId="41031"/>
    <cellStyle name="Note 6 17 13" xfId="41032"/>
    <cellStyle name="Note 6 17 13 2" xfId="41033"/>
    <cellStyle name="Note 6 17 13 3" xfId="41034"/>
    <cellStyle name="Note 6 17 13 4" xfId="41035"/>
    <cellStyle name="Note 6 17 14" xfId="41036"/>
    <cellStyle name="Note 6 17 14 2" xfId="41037"/>
    <cellStyle name="Note 6 17 14 3" xfId="41038"/>
    <cellStyle name="Note 6 17 14 4" xfId="41039"/>
    <cellStyle name="Note 6 17 15" xfId="41040"/>
    <cellStyle name="Note 6 17 15 2" xfId="41041"/>
    <cellStyle name="Note 6 17 15 3" xfId="41042"/>
    <cellStyle name="Note 6 17 15 4" xfId="41043"/>
    <cellStyle name="Note 6 17 16" xfId="41044"/>
    <cellStyle name="Note 6 17 16 2" xfId="41045"/>
    <cellStyle name="Note 6 17 16 3" xfId="41046"/>
    <cellStyle name="Note 6 17 16 4" xfId="41047"/>
    <cellStyle name="Note 6 17 17" xfId="41048"/>
    <cellStyle name="Note 6 17 17 2" xfId="41049"/>
    <cellStyle name="Note 6 17 17 3" xfId="41050"/>
    <cellStyle name="Note 6 17 17 4" xfId="41051"/>
    <cellStyle name="Note 6 17 18" xfId="41052"/>
    <cellStyle name="Note 6 17 18 2" xfId="41053"/>
    <cellStyle name="Note 6 17 18 3" xfId="41054"/>
    <cellStyle name="Note 6 17 18 4" xfId="41055"/>
    <cellStyle name="Note 6 17 19" xfId="41056"/>
    <cellStyle name="Note 6 17 19 2" xfId="41057"/>
    <cellStyle name="Note 6 17 19 3" xfId="41058"/>
    <cellStyle name="Note 6 17 19 4" xfId="41059"/>
    <cellStyle name="Note 6 17 2" xfId="41060"/>
    <cellStyle name="Note 6 17 2 2" xfId="41061"/>
    <cellStyle name="Note 6 17 2 3" xfId="41062"/>
    <cellStyle name="Note 6 17 2 4" xfId="41063"/>
    <cellStyle name="Note 6 17 20" xfId="41064"/>
    <cellStyle name="Note 6 17 20 2" xfId="41065"/>
    <cellStyle name="Note 6 17 20 3" xfId="41066"/>
    <cellStyle name="Note 6 17 20 4" xfId="41067"/>
    <cellStyle name="Note 6 17 21" xfId="41068"/>
    <cellStyle name="Note 6 17 22" xfId="41069"/>
    <cellStyle name="Note 6 17 3" xfId="41070"/>
    <cellStyle name="Note 6 17 3 2" xfId="41071"/>
    <cellStyle name="Note 6 17 3 3" xfId="41072"/>
    <cellStyle name="Note 6 17 3 4" xfId="41073"/>
    <cellStyle name="Note 6 17 4" xfId="41074"/>
    <cellStyle name="Note 6 17 4 2" xfId="41075"/>
    <cellStyle name="Note 6 17 4 3" xfId="41076"/>
    <cellStyle name="Note 6 17 4 4" xfId="41077"/>
    <cellStyle name="Note 6 17 5" xfId="41078"/>
    <cellStyle name="Note 6 17 5 2" xfId="41079"/>
    <cellStyle name="Note 6 17 5 3" xfId="41080"/>
    <cellStyle name="Note 6 17 5 4" xfId="41081"/>
    <cellStyle name="Note 6 17 6" xfId="41082"/>
    <cellStyle name="Note 6 17 6 2" xfId="41083"/>
    <cellStyle name="Note 6 17 6 3" xfId="41084"/>
    <cellStyle name="Note 6 17 6 4" xfId="41085"/>
    <cellStyle name="Note 6 17 7" xfId="41086"/>
    <cellStyle name="Note 6 17 7 2" xfId="41087"/>
    <cellStyle name="Note 6 17 7 3" xfId="41088"/>
    <cellStyle name="Note 6 17 7 4" xfId="41089"/>
    <cellStyle name="Note 6 17 8" xfId="41090"/>
    <cellStyle name="Note 6 17 8 2" xfId="41091"/>
    <cellStyle name="Note 6 17 8 3" xfId="41092"/>
    <cellStyle name="Note 6 17 8 4" xfId="41093"/>
    <cellStyle name="Note 6 17 9" xfId="41094"/>
    <cellStyle name="Note 6 17 9 2" xfId="41095"/>
    <cellStyle name="Note 6 17 9 3" xfId="41096"/>
    <cellStyle name="Note 6 17 9 4" xfId="41097"/>
    <cellStyle name="Note 6 18" xfId="41098"/>
    <cellStyle name="Note 6 18 10" xfId="41099"/>
    <cellStyle name="Note 6 18 10 2" xfId="41100"/>
    <cellStyle name="Note 6 18 10 3" xfId="41101"/>
    <cellStyle name="Note 6 18 10 4" xfId="41102"/>
    <cellStyle name="Note 6 18 11" xfId="41103"/>
    <cellStyle name="Note 6 18 11 2" xfId="41104"/>
    <cellStyle name="Note 6 18 11 3" xfId="41105"/>
    <cellStyle name="Note 6 18 11 4" xfId="41106"/>
    <cellStyle name="Note 6 18 12" xfId="41107"/>
    <cellStyle name="Note 6 18 12 2" xfId="41108"/>
    <cellStyle name="Note 6 18 12 3" xfId="41109"/>
    <cellStyle name="Note 6 18 12 4" xfId="41110"/>
    <cellStyle name="Note 6 18 13" xfId="41111"/>
    <cellStyle name="Note 6 18 13 2" xfId="41112"/>
    <cellStyle name="Note 6 18 13 3" xfId="41113"/>
    <cellStyle name="Note 6 18 13 4" xfId="41114"/>
    <cellStyle name="Note 6 18 14" xfId="41115"/>
    <cellStyle name="Note 6 18 14 2" xfId="41116"/>
    <cellStyle name="Note 6 18 14 3" xfId="41117"/>
    <cellStyle name="Note 6 18 14 4" xfId="41118"/>
    <cellStyle name="Note 6 18 15" xfId="41119"/>
    <cellStyle name="Note 6 18 15 2" xfId="41120"/>
    <cellStyle name="Note 6 18 15 3" xfId="41121"/>
    <cellStyle name="Note 6 18 15 4" xfId="41122"/>
    <cellStyle name="Note 6 18 16" xfId="41123"/>
    <cellStyle name="Note 6 18 16 2" xfId="41124"/>
    <cellStyle name="Note 6 18 16 3" xfId="41125"/>
    <cellStyle name="Note 6 18 16 4" xfId="41126"/>
    <cellStyle name="Note 6 18 17" xfId="41127"/>
    <cellStyle name="Note 6 18 17 2" xfId="41128"/>
    <cellStyle name="Note 6 18 17 3" xfId="41129"/>
    <cellStyle name="Note 6 18 17 4" xfId="41130"/>
    <cellStyle name="Note 6 18 18" xfId="41131"/>
    <cellStyle name="Note 6 18 18 2" xfId="41132"/>
    <cellStyle name="Note 6 18 18 3" xfId="41133"/>
    <cellStyle name="Note 6 18 18 4" xfId="41134"/>
    <cellStyle name="Note 6 18 19" xfId="41135"/>
    <cellStyle name="Note 6 18 19 2" xfId="41136"/>
    <cellStyle name="Note 6 18 19 3" xfId="41137"/>
    <cellStyle name="Note 6 18 19 4" xfId="41138"/>
    <cellStyle name="Note 6 18 2" xfId="41139"/>
    <cellStyle name="Note 6 18 2 2" xfId="41140"/>
    <cellStyle name="Note 6 18 2 3" xfId="41141"/>
    <cellStyle name="Note 6 18 2 4" xfId="41142"/>
    <cellStyle name="Note 6 18 20" xfId="41143"/>
    <cellStyle name="Note 6 18 20 2" xfId="41144"/>
    <cellStyle name="Note 6 18 20 3" xfId="41145"/>
    <cellStyle name="Note 6 18 20 4" xfId="41146"/>
    <cellStyle name="Note 6 18 21" xfId="41147"/>
    <cellStyle name="Note 6 18 22" xfId="41148"/>
    <cellStyle name="Note 6 18 3" xfId="41149"/>
    <cellStyle name="Note 6 18 3 2" xfId="41150"/>
    <cellStyle name="Note 6 18 3 3" xfId="41151"/>
    <cellStyle name="Note 6 18 3 4" xfId="41152"/>
    <cellStyle name="Note 6 18 4" xfId="41153"/>
    <cellStyle name="Note 6 18 4 2" xfId="41154"/>
    <cellStyle name="Note 6 18 4 3" xfId="41155"/>
    <cellStyle name="Note 6 18 4 4" xfId="41156"/>
    <cellStyle name="Note 6 18 5" xfId="41157"/>
    <cellStyle name="Note 6 18 5 2" xfId="41158"/>
    <cellStyle name="Note 6 18 5 3" xfId="41159"/>
    <cellStyle name="Note 6 18 5 4" xfId="41160"/>
    <cellStyle name="Note 6 18 6" xfId="41161"/>
    <cellStyle name="Note 6 18 6 2" xfId="41162"/>
    <cellStyle name="Note 6 18 6 3" xfId="41163"/>
    <cellStyle name="Note 6 18 6 4" xfId="41164"/>
    <cellStyle name="Note 6 18 7" xfId="41165"/>
    <cellStyle name="Note 6 18 7 2" xfId="41166"/>
    <cellStyle name="Note 6 18 7 3" xfId="41167"/>
    <cellStyle name="Note 6 18 7 4" xfId="41168"/>
    <cellStyle name="Note 6 18 8" xfId="41169"/>
    <cellStyle name="Note 6 18 8 2" xfId="41170"/>
    <cellStyle name="Note 6 18 8 3" xfId="41171"/>
    <cellStyle name="Note 6 18 8 4" xfId="41172"/>
    <cellStyle name="Note 6 18 9" xfId="41173"/>
    <cellStyle name="Note 6 18 9 2" xfId="41174"/>
    <cellStyle name="Note 6 18 9 3" xfId="41175"/>
    <cellStyle name="Note 6 18 9 4" xfId="41176"/>
    <cellStyle name="Note 6 19" xfId="41177"/>
    <cellStyle name="Note 6 19 10" xfId="41178"/>
    <cellStyle name="Note 6 19 10 2" xfId="41179"/>
    <cellStyle name="Note 6 19 10 3" xfId="41180"/>
    <cellStyle name="Note 6 19 10 4" xfId="41181"/>
    <cellStyle name="Note 6 19 11" xfId="41182"/>
    <cellStyle name="Note 6 19 11 2" xfId="41183"/>
    <cellStyle name="Note 6 19 11 3" xfId="41184"/>
    <cellStyle name="Note 6 19 11 4" xfId="41185"/>
    <cellStyle name="Note 6 19 12" xfId="41186"/>
    <cellStyle name="Note 6 19 12 2" xfId="41187"/>
    <cellStyle name="Note 6 19 12 3" xfId="41188"/>
    <cellStyle name="Note 6 19 12 4" xfId="41189"/>
    <cellStyle name="Note 6 19 13" xfId="41190"/>
    <cellStyle name="Note 6 19 13 2" xfId="41191"/>
    <cellStyle name="Note 6 19 13 3" xfId="41192"/>
    <cellStyle name="Note 6 19 13 4" xfId="41193"/>
    <cellStyle name="Note 6 19 14" xfId="41194"/>
    <cellStyle name="Note 6 19 14 2" xfId="41195"/>
    <cellStyle name="Note 6 19 14 3" xfId="41196"/>
    <cellStyle name="Note 6 19 14 4" xfId="41197"/>
    <cellStyle name="Note 6 19 15" xfId="41198"/>
    <cellStyle name="Note 6 19 15 2" xfId="41199"/>
    <cellStyle name="Note 6 19 15 3" xfId="41200"/>
    <cellStyle name="Note 6 19 15 4" xfId="41201"/>
    <cellStyle name="Note 6 19 16" xfId="41202"/>
    <cellStyle name="Note 6 19 16 2" xfId="41203"/>
    <cellStyle name="Note 6 19 16 3" xfId="41204"/>
    <cellStyle name="Note 6 19 16 4" xfId="41205"/>
    <cellStyle name="Note 6 19 17" xfId="41206"/>
    <cellStyle name="Note 6 19 17 2" xfId="41207"/>
    <cellStyle name="Note 6 19 17 3" xfId="41208"/>
    <cellStyle name="Note 6 19 17 4" xfId="41209"/>
    <cellStyle name="Note 6 19 18" xfId="41210"/>
    <cellStyle name="Note 6 19 18 2" xfId="41211"/>
    <cellStyle name="Note 6 19 18 3" xfId="41212"/>
    <cellStyle name="Note 6 19 18 4" xfId="41213"/>
    <cellStyle name="Note 6 19 19" xfId="41214"/>
    <cellStyle name="Note 6 19 19 2" xfId="41215"/>
    <cellStyle name="Note 6 19 19 3" xfId="41216"/>
    <cellStyle name="Note 6 19 19 4" xfId="41217"/>
    <cellStyle name="Note 6 19 2" xfId="41218"/>
    <cellStyle name="Note 6 19 2 2" xfId="41219"/>
    <cellStyle name="Note 6 19 2 3" xfId="41220"/>
    <cellStyle name="Note 6 19 2 4" xfId="41221"/>
    <cellStyle name="Note 6 19 20" xfId="41222"/>
    <cellStyle name="Note 6 19 20 2" xfId="41223"/>
    <cellStyle name="Note 6 19 20 3" xfId="41224"/>
    <cellStyle name="Note 6 19 20 4" xfId="41225"/>
    <cellStyle name="Note 6 19 21" xfId="41226"/>
    <cellStyle name="Note 6 19 22" xfId="41227"/>
    <cellStyle name="Note 6 19 3" xfId="41228"/>
    <cellStyle name="Note 6 19 3 2" xfId="41229"/>
    <cellStyle name="Note 6 19 3 3" xfId="41230"/>
    <cellStyle name="Note 6 19 3 4" xfId="41231"/>
    <cellStyle name="Note 6 19 4" xfId="41232"/>
    <cellStyle name="Note 6 19 4 2" xfId="41233"/>
    <cellStyle name="Note 6 19 4 3" xfId="41234"/>
    <cellStyle name="Note 6 19 4 4" xfId="41235"/>
    <cellStyle name="Note 6 19 5" xfId="41236"/>
    <cellStyle name="Note 6 19 5 2" xfId="41237"/>
    <cellStyle name="Note 6 19 5 3" xfId="41238"/>
    <cellStyle name="Note 6 19 5 4" xfId="41239"/>
    <cellStyle name="Note 6 19 6" xfId="41240"/>
    <cellStyle name="Note 6 19 6 2" xfId="41241"/>
    <cellStyle name="Note 6 19 6 3" xfId="41242"/>
    <cellStyle name="Note 6 19 6 4" xfId="41243"/>
    <cellStyle name="Note 6 19 7" xfId="41244"/>
    <cellStyle name="Note 6 19 7 2" xfId="41245"/>
    <cellStyle name="Note 6 19 7 3" xfId="41246"/>
    <cellStyle name="Note 6 19 7 4" xfId="41247"/>
    <cellStyle name="Note 6 19 8" xfId="41248"/>
    <cellStyle name="Note 6 19 8 2" xfId="41249"/>
    <cellStyle name="Note 6 19 8 3" xfId="41250"/>
    <cellStyle name="Note 6 19 8 4" xfId="41251"/>
    <cellStyle name="Note 6 19 9" xfId="41252"/>
    <cellStyle name="Note 6 19 9 2" xfId="41253"/>
    <cellStyle name="Note 6 19 9 3" xfId="41254"/>
    <cellStyle name="Note 6 19 9 4" xfId="41255"/>
    <cellStyle name="Note 6 2" xfId="41256"/>
    <cellStyle name="Note 6 2 10" xfId="41257"/>
    <cellStyle name="Note 6 2 10 2" xfId="41258"/>
    <cellStyle name="Note 6 2 10 3" xfId="41259"/>
    <cellStyle name="Note 6 2 10 4" xfId="41260"/>
    <cellStyle name="Note 6 2 11" xfId="41261"/>
    <cellStyle name="Note 6 2 11 2" xfId="41262"/>
    <cellStyle name="Note 6 2 11 3" xfId="41263"/>
    <cellStyle name="Note 6 2 11 4" xfId="41264"/>
    <cellStyle name="Note 6 2 12" xfId="41265"/>
    <cellStyle name="Note 6 2 12 2" xfId="41266"/>
    <cellStyle name="Note 6 2 12 3" xfId="41267"/>
    <cellStyle name="Note 6 2 12 4" xfId="41268"/>
    <cellStyle name="Note 6 2 13" xfId="41269"/>
    <cellStyle name="Note 6 2 13 2" xfId="41270"/>
    <cellStyle name="Note 6 2 13 3" xfId="41271"/>
    <cellStyle name="Note 6 2 13 4" xfId="41272"/>
    <cellStyle name="Note 6 2 14" xfId="41273"/>
    <cellStyle name="Note 6 2 14 2" xfId="41274"/>
    <cellStyle name="Note 6 2 14 3" xfId="41275"/>
    <cellStyle name="Note 6 2 14 4" xfId="41276"/>
    <cellStyle name="Note 6 2 15" xfId="41277"/>
    <cellStyle name="Note 6 2 15 2" xfId="41278"/>
    <cellStyle name="Note 6 2 15 3" xfId="41279"/>
    <cellStyle name="Note 6 2 15 4" xfId="41280"/>
    <cellStyle name="Note 6 2 16" xfId="41281"/>
    <cellStyle name="Note 6 2 16 2" xfId="41282"/>
    <cellStyle name="Note 6 2 16 3" xfId="41283"/>
    <cellStyle name="Note 6 2 16 4" xfId="41284"/>
    <cellStyle name="Note 6 2 17" xfId="41285"/>
    <cellStyle name="Note 6 2 17 2" xfId="41286"/>
    <cellStyle name="Note 6 2 17 3" xfId="41287"/>
    <cellStyle name="Note 6 2 17 4" xfId="41288"/>
    <cellStyle name="Note 6 2 18" xfId="41289"/>
    <cellStyle name="Note 6 2 18 2" xfId="41290"/>
    <cellStyle name="Note 6 2 18 3" xfId="41291"/>
    <cellStyle name="Note 6 2 18 4" xfId="41292"/>
    <cellStyle name="Note 6 2 19" xfId="41293"/>
    <cellStyle name="Note 6 2 19 2" xfId="41294"/>
    <cellStyle name="Note 6 2 19 3" xfId="41295"/>
    <cellStyle name="Note 6 2 19 4" xfId="41296"/>
    <cellStyle name="Note 6 2 2" xfId="41297"/>
    <cellStyle name="Note 6 2 2 10" xfId="41298"/>
    <cellStyle name="Note 6 2 2 10 2" xfId="41299"/>
    <cellStyle name="Note 6 2 2 10 3" xfId="41300"/>
    <cellStyle name="Note 6 2 2 10 4" xfId="41301"/>
    <cellStyle name="Note 6 2 2 11" xfId="41302"/>
    <cellStyle name="Note 6 2 2 11 2" xfId="41303"/>
    <cellStyle name="Note 6 2 2 11 3" xfId="41304"/>
    <cellStyle name="Note 6 2 2 11 4" xfId="41305"/>
    <cellStyle name="Note 6 2 2 12" xfId="41306"/>
    <cellStyle name="Note 6 2 2 12 2" xfId="41307"/>
    <cellStyle name="Note 6 2 2 12 3" xfId="41308"/>
    <cellStyle name="Note 6 2 2 12 4" xfId="41309"/>
    <cellStyle name="Note 6 2 2 13" xfId="41310"/>
    <cellStyle name="Note 6 2 2 13 2" xfId="41311"/>
    <cellStyle name="Note 6 2 2 13 3" xfId="41312"/>
    <cellStyle name="Note 6 2 2 13 4" xfId="41313"/>
    <cellStyle name="Note 6 2 2 14" xfId="41314"/>
    <cellStyle name="Note 6 2 2 14 2" xfId="41315"/>
    <cellStyle name="Note 6 2 2 14 3" xfId="41316"/>
    <cellStyle name="Note 6 2 2 14 4" xfId="41317"/>
    <cellStyle name="Note 6 2 2 15" xfId="41318"/>
    <cellStyle name="Note 6 2 2 15 2" xfId="41319"/>
    <cellStyle name="Note 6 2 2 15 3" xfId="41320"/>
    <cellStyle name="Note 6 2 2 15 4" xfId="41321"/>
    <cellStyle name="Note 6 2 2 16" xfId="41322"/>
    <cellStyle name="Note 6 2 2 16 2" xfId="41323"/>
    <cellStyle name="Note 6 2 2 16 3" xfId="41324"/>
    <cellStyle name="Note 6 2 2 16 4" xfId="41325"/>
    <cellStyle name="Note 6 2 2 17" xfId="41326"/>
    <cellStyle name="Note 6 2 2 17 2" xfId="41327"/>
    <cellStyle name="Note 6 2 2 17 3" xfId="41328"/>
    <cellStyle name="Note 6 2 2 17 4" xfId="41329"/>
    <cellStyle name="Note 6 2 2 18" xfId="41330"/>
    <cellStyle name="Note 6 2 2 18 2" xfId="41331"/>
    <cellStyle name="Note 6 2 2 18 3" xfId="41332"/>
    <cellStyle name="Note 6 2 2 18 4" xfId="41333"/>
    <cellStyle name="Note 6 2 2 19" xfId="41334"/>
    <cellStyle name="Note 6 2 2 19 2" xfId="41335"/>
    <cellStyle name="Note 6 2 2 19 3" xfId="41336"/>
    <cellStyle name="Note 6 2 2 19 4" xfId="41337"/>
    <cellStyle name="Note 6 2 2 2" xfId="41338"/>
    <cellStyle name="Note 6 2 2 2 10" xfId="41339"/>
    <cellStyle name="Note 6 2 2 2 10 2" xfId="41340"/>
    <cellStyle name="Note 6 2 2 2 10 3" xfId="41341"/>
    <cellStyle name="Note 6 2 2 2 10 4" xfId="41342"/>
    <cellStyle name="Note 6 2 2 2 11" xfId="41343"/>
    <cellStyle name="Note 6 2 2 2 11 2" xfId="41344"/>
    <cellStyle name="Note 6 2 2 2 11 3" xfId="41345"/>
    <cellStyle name="Note 6 2 2 2 11 4" xfId="41346"/>
    <cellStyle name="Note 6 2 2 2 12" xfId="41347"/>
    <cellStyle name="Note 6 2 2 2 12 2" xfId="41348"/>
    <cellStyle name="Note 6 2 2 2 12 3" xfId="41349"/>
    <cellStyle name="Note 6 2 2 2 12 4" xfId="41350"/>
    <cellStyle name="Note 6 2 2 2 13" xfId="41351"/>
    <cellStyle name="Note 6 2 2 2 13 2" xfId="41352"/>
    <cellStyle name="Note 6 2 2 2 13 3" xfId="41353"/>
    <cellStyle name="Note 6 2 2 2 13 4" xfId="41354"/>
    <cellStyle name="Note 6 2 2 2 14" xfId="41355"/>
    <cellStyle name="Note 6 2 2 2 14 2" xfId="41356"/>
    <cellStyle name="Note 6 2 2 2 14 3" xfId="41357"/>
    <cellStyle name="Note 6 2 2 2 14 4" xfId="41358"/>
    <cellStyle name="Note 6 2 2 2 15" xfId="41359"/>
    <cellStyle name="Note 6 2 2 2 15 2" xfId="41360"/>
    <cellStyle name="Note 6 2 2 2 15 3" xfId="41361"/>
    <cellStyle name="Note 6 2 2 2 15 4" xfId="41362"/>
    <cellStyle name="Note 6 2 2 2 16" xfId="41363"/>
    <cellStyle name="Note 6 2 2 2 16 2" xfId="41364"/>
    <cellStyle name="Note 6 2 2 2 16 3" xfId="41365"/>
    <cellStyle name="Note 6 2 2 2 16 4" xfId="41366"/>
    <cellStyle name="Note 6 2 2 2 17" xfId="41367"/>
    <cellStyle name="Note 6 2 2 2 17 2" xfId="41368"/>
    <cellStyle name="Note 6 2 2 2 17 3" xfId="41369"/>
    <cellStyle name="Note 6 2 2 2 17 4" xfId="41370"/>
    <cellStyle name="Note 6 2 2 2 18" xfId="41371"/>
    <cellStyle name="Note 6 2 2 2 18 2" xfId="41372"/>
    <cellStyle name="Note 6 2 2 2 18 3" xfId="41373"/>
    <cellStyle name="Note 6 2 2 2 18 4" xfId="41374"/>
    <cellStyle name="Note 6 2 2 2 19" xfId="41375"/>
    <cellStyle name="Note 6 2 2 2 19 2" xfId="41376"/>
    <cellStyle name="Note 6 2 2 2 19 3" xfId="41377"/>
    <cellStyle name="Note 6 2 2 2 19 4" xfId="41378"/>
    <cellStyle name="Note 6 2 2 2 2" xfId="41379"/>
    <cellStyle name="Note 6 2 2 2 2 2" xfId="41380"/>
    <cellStyle name="Note 6 2 2 2 2 3" xfId="41381"/>
    <cellStyle name="Note 6 2 2 2 2 4" xfId="41382"/>
    <cellStyle name="Note 6 2 2 2 20" xfId="41383"/>
    <cellStyle name="Note 6 2 2 2 20 2" xfId="41384"/>
    <cellStyle name="Note 6 2 2 2 20 3" xfId="41385"/>
    <cellStyle name="Note 6 2 2 2 20 4" xfId="41386"/>
    <cellStyle name="Note 6 2 2 2 21" xfId="41387"/>
    <cellStyle name="Note 6 2 2 2 22" xfId="41388"/>
    <cellStyle name="Note 6 2 2 2 3" xfId="41389"/>
    <cellStyle name="Note 6 2 2 2 3 2" xfId="41390"/>
    <cellStyle name="Note 6 2 2 2 3 3" xfId="41391"/>
    <cellStyle name="Note 6 2 2 2 3 4" xfId="41392"/>
    <cellStyle name="Note 6 2 2 2 4" xfId="41393"/>
    <cellStyle name="Note 6 2 2 2 4 2" xfId="41394"/>
    <cellStyle name="Note 6 2 2 2 4 3" xfId="41395"/>
    <cellStyle name="Note 6 2 2 2 4 4" xfId="41396"/>
    <cellStyle name="Note 6 2 2 2 5" xfId="41397"/>
    <cellStyle name="Note 6 2 2 2 5 2" xfId="41398"/>
    <cellStyle name="Note 6 2 2 2 5 3" xfId="41399"/>
    <cellStyle name="Note 6 2 2 2 5 4" xfId="41400"/>
    <cellStyle name="Note 6 2 2 2 6" xfId="41401"/>
    <cellStyle name="Note 6 2 2 2 6 2" xfId="41402"/>
    <cellStyle name="Note 6 2 2 2 6 3" xfId="41403"/>
    <cellStyle name="Note 6 2 2 2 6 4" xfId="41404"/>
    <cellStyle name="Note 6 2 2 2 7" xfId="41405"/>
    <cellStyle name="Note 6 2 2 2 7 2" xfId="41406"/>
    <cellStyle name="Note 6 2 2 2 7 3" xfId="41407"/>
    <cellStyle name="Note 6 2 2 2 7 4" xfId="41408"/>
    <cellStyle name="Note 6 2 2 2 8" xfId="41409"/>
    <cellStyle name="Note 6 2 2 2 8 2" xfId="41410"/>
    <cellStyle name="Note 6 2 2 2 8 3" xfId="41411"/>
    <cellStyle name="Note 6 2 2 2 8 4" xfId="41412"/>
    <cellStyle name="Note 6 2 2 2 9" xfId="41413"/>
    <cellStyle name="Note 6 2 2 2 9 2" xfId="41414"/>
    <cellStyle name="Note 6 2 2 2 9 3" xfId="41415"/>
    <cellStyle name="Note 6 2 2 2 9 4" xfId="41416"/>
    <cellStyle name="Note 6 2 2 20" xfId="41417"/>
    <cellStyle name="Note 6 2 2 20 2" xfId="41418"/>
    <cellStyle name="Note 6 2 2 20 3" xfId="41419"/>
    <cellStyle name="Note 6 2 2 20 4" xfId="41420"/>
    <cellStyle name="Note 6 2 2 21" xfId="41421"/>
    <cellStyle name="Note 6 2 2 21 2" xfId="41422"/>
    <cellStyle name="Note 6 2 2 21 3" xfId="41423"/>
    <cellStyle name="Note 6 2 2 21 4" xfId="41424"/>
    <cellStyle name="Note 6 2 2 22" xfId="41425"/>
    <cellStyle name="Note 6 2 2 23" xfId="41426"/>
    <cellStyle name="Note 6 2 2 3" xfId="41427"/>
    <cellStyle name="Note 6 2 2 3 2" xfId="41428"/>
    <cellStyle name="Note 6 2 2 3 3" xfId="41429"/>
    <cellStyle name="Note 6 2 2 3 4" xfId="41430"/>
    <cellStyle name="Note 6 2 2 4" xfId="41431"/>
    <cellStyle name="Note 6 2 2 4 2" xfId="41432"/>
    <cellStyle name="Note 6 2 2 4 3" xfId="41433"/>
    <cellStyle name="Note 6 2 2 4 4" xfId="41434"/>
    <cellStyle name="Note 6 2 2 5" xfId="41435"/>
    <cellStyle name="Note 6 2 2 5 2" xfId="41436"/>
    <cellStyle name="Note 6 2 2 5 3" xfId="41437"/>
    <cellStyle name="Note 6 2 2 5 4" xfId="41438"/>
    <cellStyle name="Note 6 2 2 6" xfId="41439"/>
    <cellStyle name="Note 6 2 2 6 2" xfId="41440"/>
    <cellStyle name="Note 6 2 2 6 3" xfId="41441"/>
    <cellStyle name="Note 6 2 2 6 4" xfId="41442"/>
    <cellStyle name="Note 6 2 2 7" xfId="41443"/>
    <cellStyle name="Note 6 2 2 7 2" xfId="41444"/>
    <cellStyle name="Note 6 2 2 7 3" xfId="41445"/>
    <cellStyle name="Note 6 2 2 7 4" xfId="41446"/>
    <cellStyle name="Note 6 2 2 8" xfId="41447"/>
    <cellStyle name="Note 6 2 2 8 2" xfId="41448"/>
    <cellStyle name="Note 6 2 2 8 3" xfId="41449"/>
    <cellStyle name="Note 6 2 2 8 4" xfId="41450"/>
    <cellStyle name="Note 6 2 2 9" xfId="41451"/>
    <cellStyle name="Note 6 2 2 9 2" xfId="41452"/>
    <cellStyle name="Note 6 2 2 9 3" xfId="41453"/>
    <cellStyle name="Note 6 2 2 9 4" xfId="41454"/>
    <cellStyle name="Note 6 2 20" xfId="41455"/>
    <cellStyle name="Note 6 2 20 2" xfId="41456"/>
    <cellStyle name="Note 6 2 20 3" xfId="41457"/>
    <cellStyle name="Note 6 2 20 4" xfId="41458"/>
    <cellStyle name="Note 6 2 21" xfId="41459"/>
    <cellStyle name="Note 6 2 21 2" xfId="41460"/>
    <cellStyle name="Note 6 2 21 3" xfId="41461"/>
    <cellStyle name="Note 6 2 21 4" xfId="41462"/>
    <cellStyle name="Note 6 2 22" xfId="41463"/>
    <cellStyle name="Note 6 2 23" xfId="41464"/>
    <cellStyle name="Note 6 2 3" xfId="41465"/>
    <cellStyle name="Note 6 2 3 2" xfId="41466"/>
    <cellStyle name="Note 6 2 3 3" xfId="41467"/>
    <cellStyle name="Note 6 2 3 4" xfId="41468"/>
    <cellStyle name="Note 6 2 4" xfId="41469"/>
    <cellStyle name="Note 6 2 4 2" xfId="41470"/>
    <cellStyle name="Note 6 2 4 3" xfId="41471"/>
    <cellStyle name="Note 6 2 4 4" xfId="41472"/>
    <cellStyle name="Note 6 2 5" xfId="41473"/>
    <cellStyle name="Note 6 2 5 2" xfId="41474"/>
    <cellStyle name="Note 6 2 5 3" xfId="41475"/>
    <cellStyle name="Note 6 2 5 4" xfId="41476"/>
    <cellStyle name="Note 6 2 6" xfId="41477"/>
    <cellStyle name="Note 6 2 6 2" xfId="41478"/>
    <cellStyle name="Note 6 2 6 3" xfId="41479"/>
    <cellStyle name="Note 6 2 6 4" xfId="41480"/>
    <cellStyle name="Note 6 2 7" xfId="41481"/>
    <cellStyle name="Note 6 2 7 2" xfId="41482"/>
    <cellStyle name="Note 6 2 7 3" xfId="41483"/>
    <cellStyle name="Note 6 2 7 4" xfId="41484"/>
    <cellStyle name="Note 6 2 8" xfId="41485"/>
    <cellStyle name="Note 6 2 8 2" xfId="41486"/>
    <cellStyle name="Note 6 2 8 3" xfId="41487"/>
    <cellStyle name="Note 6 2 8 4" xfId="41488"/>
    <cellStyle name="Note 6 2 9" xfId="41489"/>
    <cellStyle name="Note 6 2 9 2" xfId="41490"/>
    <cellStyle name="Note 6 2 9 3" xfId="41491"/>
    <cellStyle name="Note 6 2 9 4" xfId="41492"/>
    <cellStyle name="Note 6 20" xfId="41493"/>
    <cellStyle name="Note 6 20 10" xfId="41494"/>
    <cellStyle name="Note 6 20 10 2" xfId="41495"/>
    <cellStyle name="Note 6 20 10 3" xfId="41496"/>
    <cellStyle name="Note 6 20 10 4" xfId="41497"/>
    <cellStyle name="Note 6 20 11" xfId="41498"/>
    <cellStyle name="Note 6 20 11 2" xfId="41499"/>
    <cellStyle name="Note 6 20 11 3" xfId="41500"/>
    <cellStyle name="Note 6 20 11 4" xfId="41501"/>
    <cellStyle name="Note 6 20 12" xfId="41502"/>
    <cellStyle name="Note 6 20 12 2" xfId="41503"/>
    <cellStyle name="Note 6 20 12 3" xfId="41504"/>
    <cellStyle name="Note 6 20 12 4" xfId="41505"/>
    <cellStyle name="Note 6 20 13" xfId="41506"/>
    <cellStyle name="Note 6 20 13 2" xfId="41507"/>
    <cellStyle name="Note 6 20 13 3" xfId="41508"/>
    <cellStyle name="Note 6 20 13 4" xfId="41509"/>
    <cellStyle name="Note 6 20 14" xfId="41510"/>
    <cellStyle name="Note 6 20 14 2" xfId="41511"/>
    <cellStyle name="Note 6 20 14 3" xfId="41512"/>
    <cellStyle name="Note 6 20 14 4" xfId="41513"/>
    <cellStyle name="Note 6 20 15" xfId="41514"/>
    <cellStyle name="Note 6 20 15 2" xfId="41515"/>
    <cellStyle name="Note 6 20 15 3" xfId="41516"/>
    <cellStyle name="Note 6 20 15 4" xfId="41517"/>
    <cellStyle name="Note 6 20 16" xfId="41518"/>
    <cellStyle name="Note 6 20 16 2" xfId="41519"/>
    <cellStyle name="Note 6 20 16 3" xfId="41520"/>
    <cellStyle name="Note 6 20 16 4" xfId="41521"/>
    <cellStyle name="Note 6 20 17" xfId="41522"/>
    <cellStyle name="Note 6 20 17 2" xfId="41523"/>
    <cellStyle name="Note 6 20 17 3" xfId="41524"/>
    <cellStyle name="Note 6 20 17 4" xfId="41525"/>
    <cellStyle name="Note 6 20 18" xfId="41526"/>
    <cellStyle name="Note 6 20 18 2" xfId="41527"/>
    <cellStyle name="Note 6 20 18 3" xfId="41528"/>
    <cellStyle name="Note 6 20 18 4" xfId="41529"/>
    <cellStyle name="Note 6 20 19" xfId="41530"/>
    <cellStyle name="Note 6 20 19 2" xfId="41531"/>
    <cellStyle name="Note 6 20 19 3" xfId="41532"/>
    <cellStyle name="Note 6 20 19 4" xfId="41533"/>
    <cellStyle name="Note 6 20 2" xfId="41534"/>
    <cellStyle name="Note 6 20 2 2" xfId="41535"/>
    <cellStyle name="Note 6 20 2 3" xfId="41536"/>
    <cellStyle name="Note 6 20 2 4" xfId="41537"/>
    <cellStyle name="Note 6 20 20" xfId="41538"/>
    <cellStyle name="Note 6 20 20 2" xfId="41539"/>
    <cellStyle name="Note 6 20 20 3" xfId="41540"/>
    <cellStyle name="Note 6 20 20 4" xfId="41541"/>
    <cellStyle name="Note 6 20 21" xfId="41542"/>
    <cellStyle name="Note 6 20 22" xfId="41543"/>
    <cellStyle name="Note 6 20 3" xfId="41544"/>
    <cellStyle name="Note 6 20 3 2" xfId="41545"/>
    <cellStyle name="Note 6 20 3 3" xfId="41546"/>
    <cellStyle name="Note 6 20 3 4" xfId="41547"/>
    <cellStyle name="Note 6 20 4" xfId="41548"/>
    <cellStyle name="Note 6 20 4 2" xfId="41549"/>
    <cellStyle name="Note 6 20 4 3" xfId="41550"/>
    <cellStyle name="Note 6 20 4 4" xfId="41551"/>
    <cellStyle name="Note 6 20 5" xfId="41552"/>
    <cellStyle name="Note 6 20 5 2" xfId="41553"/>
    <cellStyle name="Note 6 20 5 3" xfId="41554"/>
    <cellStyle name="Note 6 20 5 4" xfId="41555"/>
    <cellStyle name="Note 6 20 6" xfId="41556"/>
    <cellStyle name="Note 6 20 6 2" xfId="41557"/>
    <cellStyle name="Note 6 20 6 3" xfId="41558"/>
    <cellStyle name="Note 6 20 6 4" xfId="41559"/>
    <cellStyle name="Note 6 20 7" xfId="41560"/>
    <cellStyle name="Note 6 20 7 2" xfId="41561"/>
    <cellStyle name="Note 6 20 7 3" xfId="41562"/>
    <cellStyle name="Note 6 20 7 4" xfId="41563"/>
    <cellStyle name="Note 6 20 8" xfId="41564"/>
    <cellStyle name="Note 6 20 8 2" xfId="41565"/>
    <cellStyle name="Note 6 20 8 3" xfId="41566"/>
    <cellStyle name="Note 6 20 8 4" xfId="41567"/>
    <cellStyle name="Note 6 20 9" xfId="41568"/>
    <cellStyle name="Note 6 20 9 2" xfId="41569"/>
    <cellStyle name="Note 6 20 9 3" xfId="41570"/>
    <cellStyle name="Note 6 20 9 4" xfId="41571"/>
    <cellStyle name="Note 6 21" xfId="41572"/>
    <cellStyle name="Note 6 21 10" xfId="41573"/>
    <cellStyle name="Note 6 21 10 2" xfId="41574"/>
    <cellStyle name="Note 6 21 10 3" xfId="41575"/>
    <cellStyle name="Note 6 21 10 4" xfId="41576"/>
    <cellStyle name="Note 6 21 11" xfId="41577"/>
    <cellStyle name="Note 6 21 11 2" xfId="41578"/>
    <cellStyle name="Note 6 21 11 3" xfId="41579"/>
    <cellStyle name="Note 6 21 11 4" xfId="41580"/>
    <cellStyle name="Note 6 21 12" xfId="41581"/>
    <cellStyle name="Note 6 21 12 2" xfId="41582"/>
    <cellStyle name="Note 6 21 12 3" xfId="41583"/>
    <cellStyle name="Note 6 21 12 4" xfId="41584"/>
    <cellStyle name="Note 6 21 13" xfId="41585"/>
    <cellStyle name="Note 6 21 13 2" xfId="41586"/>
    <cellStyle name="Note 6 21 13 3" xfId="41587"/>
    <cellStyle name="Note 6 21 13 4" xfId="41588"/>
    <cellStyle name="Note 6 21 14" xfId="41589"/>
    <cellStyle name="Note 6 21 14 2" xfId="41590"/>
    <cellStyle name="Note 6 21 14 3" xfId="41591"/>
    <cellStyle name="Note 6 21 14 4" xfId="41592"/>
    <cellStyle name="Note 6 21 15" xfId="41593"/>
    <cellStyle name="Note 6 21 15 2" xfId="41594"/>
    <cellStyle name="Note 6 21 15 3" xfId="41595"/>
    <cellStyle name="Note 6 21 15 4" xfId="41596"/>
    <cellStyle name="Note 6 21 16" xfId="41597"/>
    <cellStyle name="Note 6 21 16 2" xfId="41598"/>
    <cellStyle name="Note 6 21 16 3" xfId="41599"/>
    <cellStyle name="Note 6 21 16 4" xfId="41600"/>
    <cellStyle name="Note 6 21 17" xfId="41601"/>
    <cellStyle name="Note 6 21 17 2" xfId="41602"/>
    <cellStyle name="Note 6 21 17 3" xfId="41603"/>
    <cellStyle name="Note 6 21 17 4" xfId="41604"/>
    <cellStyle name="Note 6 21 18" xfId="41605"/>
    <cellStyle name="Note 6 21 18 2" xfId="41606"/>
    <cellStyle name="Note 6 21 18 3" xfId="41607"/>
    <cellStyle name="Note 6 21 18 4" xfId="41608"/>
    <cellStyle name="Note 6 21 19" xfId="41609"/>
    <cellStyle name="Note 6 21 19 2" xfId="41610"/>
    <cellStyle name="Note 6 21 19 3" xfId="41611"/>
    <cellStyle name="Note 6 21 19 4" xfId="41612"/>
    <cellStyle name="Note 6 21 2" xfId="41613"/>
    <cellStyle name="Note 6 21 2 2" xfId="41614"/>
    <cellStyle name="Note 6 21 2 3" xfId="41615"/>
    <cellStyle name="Note 6 21 2 4" xfId="41616"/>
    <cellStyle name="Note 6 21 20" xfId="41617"/>
    <cellStyle name="Note 6 21 20 2" xfId="41618"/>
    <cellStyle name="Note 6 21 20 3" xfId="41619"/>
    <cellStyle name="Note 6 21 20 4" xfId="41620"/>
    <cellStyle name="Note 6 21 21" xfId="41621"/>
    <cellStyle name="Note 6 21 22" xfId="41622"/>
    <cellStyle name="Note 6 21 3" xfId="41623"/>
    <cellStyle name="Note 6 21 3 2" xfId="41624"/>
    <cellStyle name="Note 6 21 3 3" xfId="41625"/>
    <cellStyle name="Note 6 21 3 4" xfId="41626"/>
    <cellStyle name="Note 6 21 4" xfId="41627"/>
    <cellStyle name="Note 6 21 4 2" xfId="41628"/>
    <cellStyle name="Note 6 21 4 3" xfId="41629"/>
    <cellStyle name="Note 6 21 4 4" xfId="41630"/>
    <cellStyle name="Note 6 21 5" xfId="41631"/>
    <cellStyle name="Note 6 21 5 2" xfId="41632"/>
    <cellStyle name="Note 6 21 5 3" xfId="41633"/>
    <cellStyle name="Note 6 21 5 4" xfId="41634"/>
    <cellStyle name="Note 6 21 6" xfId="41635"/>
    <cellStyle name="Note 6 21 6 2" xfId="41636"/>
    <cellStyle name="Note 6 21 6 3" xfId="41637"/>
    <cellStyle name="Note 6 21 6 4" xfId="41638"/>
    <cellStyle name="Note 6 21 7" xfId="41639"/>
    <cellStyle name="Note 6 21 7 2" xfId="41640"/>
    <cellStyle name="Note 6 21 7 3" xfId="41641"/>
    <cellStyle name="Note 6 21 7 4" xfId="41642"/>
    <cellStyle name="Note 6 21 8" xfId="41643"/>
    <cellStyle name="Note 6 21 8 2" xfId="41644"/>
    <cellStyle name="Note 6 21 8 3" xfId="41645"/>
    <cellStyle name="Note 6 21 8 4" xfId="41646"/>
    <cellStyle name="Note 6 21 9" xfId="41647"/>
    <cellStyle name="Note 6 21 9 2" xfId="41648"/>
    <cellStyle name="Note 6 21 9 3" xfId="41649"/>
    <cellStyle name="Note 6 21 9 4" xfId="41650"/>
    <cellStyle name="Note 6 22" xfId="41651"/>
    <cellStyle name="Note 6 22 10" xfId="41652"/>
    <cellStyle name="Note 6 22 10 2" xfId="41653"/>
    <cellStyle name="Note 6 22 10 3" xfId="41654"/>
    <cellStyle name="Note 6 22 10 4" xfId="41655"/>
    <cellStyle name="Note 6 22 11" xfId="41656"/>
    <cellStyle name="Note 6 22 11 2" xfId="41657"/>
    <cellStyle name="Note 6 22 11 3" xfId="41658"/>
    <cellStyle name="Note 6 22 11 4" xfId="41659"/>
    <cellStyle name="Note 6 22 12" xfId="41660"/>
    <cellStyle name="Note 6 22 12 2" xfId="41661"/>
    <cellStyle name="Note 6 22 12 3" xfId="41662"/>
    <cellStyle name="Note 6 22 12 4" xfId="41663"/>
    <cellStyle name="Note 6 22 13" xfId="41664"/>
    <cellStyle name="Note 6 22 13 2" xfId="41665"/>
    <cellStyle name="Note 6 22 13 3" xfId="41666"/>
    <cellStyle name="Note 6 22 13 4" xfId="41667"/>
    <cellStyle name="Note 6 22 14" xfId="41668"/>
    <cellStyle name="Note 6 22 14 2" xfId="41669"/>
    <cellStyle name="Note 6 22 14 3" xfId="41670"/>
    <cellStyle name="Note 6 22 14 4" xfId="41671"/>
    <cellStyle name="Note 6 22 15" xfId="41672"/>
    <cellStyle name="Note 6 22 15 2" xfId="41673"/>
    <cellStyle name="Note 6 22 15 3" xfId="41674"/>
    <cellStyle name="Note 6 22 15 4" xfId="41675"/>
    <cellStyle name="Note 6 22 16" xfId="41676"/>
    <cellStyle name="Note 6 22 16 2" xfId="41677"/>
    <cellStyle name="Note 6 22 16 3" xfId="41678"/>
    <cellStyle name="Note 6 22 16 4" xfId="41679"/>
    <cellStyle name="Note 6 22 17" xfId="41680"/>
    <cellStyle name="Note 6 22 17 2" xfId="41681"/>
    <cellStyle name="Note 6 22 17 3" xfId="41682"/>
    <cellStyle name="Note 6 22 17 4" xfId="41683"/>
    <cellStyle name="Note 6 22 18" xfId="41684"/>
    <cellStyle name="Note 6 22 18 2" xfId="41685"/>
    <cellStyle name="Note 6 22 18 3" xfId="41686"/>
    <cellStyle name="Note 6 22 18 4" xfId="41687"/>
    <cellStyle name="Note 6 22 19" xfId="41688"/>
    <cellStyle name="Note 6 22 19 2" xfId="41689"/>
    <cellStyle name="Note 6 22 19 3" xfId="41690"/>
    <cellStyle name="Note 6 22 19 4" xfId="41691"/>
    <cellStyle name="Note 6 22 2" xfId="41692"/>
    <cellStyle name="Note 6 22 2 2" xfId="41693"/>
    <cellStyle name="Note 6 22 2 3" xfId="41694"/>
    <cellStyle name="Note 6 22 2 4" xfId="41695"/>
    <cellStyle name="Note 6 22 20" xfId="41696"/>
    <cellStyle name="Note 6 22 20 2" xfId="41697"/>
    <cellStyle name="Note 6 22 20 3" xfId="41698"/>
    <cellStyle name="Note 6 22 20 4" xfId="41699"/>
    <cellStyle name="Note 6 22 21" xfId="41700"/>
    <cellStyle name="Note 6 22 22" xfId="41701"/>
    <cellStyle name="Note 6 22 3" xfId="41702"/>
    <cellStyle name="Note 6 22 3 2" xfId="41703"/>
    <cellStyle name="Note 6 22 3 3" xfId="41704"/>
    <cellStyle name="Note 6 22 3 4" xfId="41705"/>
    <cellStyle name="Note 6 22 4" xfId="41706"/>
    <cellStyle name="Note 6 22 4 2" xfId="41707"/>
    <cellStyle name="Note 6 22 4 3" xfId="41708"/>
    <cellStyle name="Note 6 22 4 4" xfId="41709"/>
    <cellStyle name="Note 6 22 5" xfId="41710"/>
    <cellStyle name="Note 6 22 5 2" xfId="41711"/>
    <cellStyle name="Note 6 22 5 3" xfId="41712"/>
    <cellStyle name="Note 6 22 5 4" xfId="41713"/>
    <cellStyle name="Note 6 22 6" xfId="41714"/>
    <cellStyle name="Note 6 22 6 2" xfId="41715"/>
    <cellStyle name="Note 6 22 6 3" xfId="41716"/>
    <cellStyle name="Note 6 22 6 4" xfId="41717"/>
    <cellStyle name="Note 6 22 7" xfId="41718"/>
    <cellStyle name="Note 6 22 7 2" xfId="41719"/>
    <cellStyle name="Note 6 22 7 3" xfId="41720"/>
    <cellStyle name="Note 6 22 7 4" xfId="41721"/>
    <cellStyle name="Note 6 22 8" xfId="41722"/>
    <cellStyle name="Note 6 22 8 2" xfId="41723"/>
    <cellStyle name="Note 6 22 8 3" xfId="41724"/>
    <cellStyle name="Note 6 22 8 4" xfId="41725"/>
    <cellStyle name="Note 6 22 9" xfId="41726"/>
    <cellStyle name="Note 6 22 9 2" xfId="41727"/>
    <cellStyle name="Note 6 22 9 3" xfId="41728"/>
    <cellStyle name="Note 6 22 9 4" xfId="41729"/>
    <cellStyle name="Note 6 23" xfId="41730"/>
    <cellStyle name="Note 6 23 10" xfId="41731"/>
    <cellStyle name="Note 6 23 10 2" xfId="41732"/>
    <cellStyle name="Note 6 23 10 3" xfId="41733"/>
    <cellStyle name="Note 6 23 10 4" xfId="41734"/>
    <cellStyle name="Note 6 23 11" xfId="41735"/>
    <cellStyle name="Note 6 23 11 2" xfId="41736"/>
    <cellStyle name="Note 6 23 11 3" xfId="41737"/>
    <cellStyle name="Note 6 23 11 4" xfId="41738"/>
    <cellStyle name="Note 6 23 12" xfId="41739"/>
    <cellStyle name="Note 6 23 12 2" xfId="41740"/>
    <cellStyle name="Note 6 23 12 3" xfId="41741"/>
    <cellStyle name="Note 6 23 12 4" xfId="41742"/>
    <cellStyle name="Note 6 23 13" xfId="41743"/>
    <cellStyle name="Note 6 23 13 2" xfId="41744"/>
    <cellStyle name="Note 6 23 13 3" xfId="41745"/>
    <cellStyle name="Note 6 23 13 4" xfId="41746"/>
    <cellStyle name="Note 6 23 14" xfId="41747"/>
    <cellStyle name="Note 6 23 14 2" xfId="41748"/>
    <cellStyle name="Note 6 23 14 3" xfId="41749"/>
    <cellStyle name="Note 6 23 14 4" xfId="41750"/>
    <cellStyle name="Note 6 23 15" xfId="41751"/>
    <cellStyle name="Note 6 23 15 2" xfId="41752"/>
    <cellStyle name="Note 6 23 15 3" xfId="41753"/>
    <cellStyle name="Note 6 23 15 4" xfId="41754"/>
    <cellStyle name="Note 6 23 16" xfId="41755"/>
    <cellStyle name="Note 6 23 16 2" xfId="41756"/>
    <cellStyle name="Note 6 23 16 3" xfId="41757"/>
    <cellStyle name="Note 6 23 16 4" xfId="41758"/>
    <cellStyle name="Note 6 23 17" xfId="41759"/>
    <cellStyle name="Note 6 23 17 2" xfId="41760"/>
    <cellStyle name="Note 6 23 17 3" xfId="41761"/>
    <cellStyle name="Note 6 23 17 4" xfId="41762"/>
    <cellStyle name="Note 6 23 18" xfId="41763"/>
    <cellStyle name="Note 6 23 18 2" xfId="41764"/>
    <cellStyle name="Note 6 23 18 3" xfId="41765"/>
    <cellStyle name="Note 6 23 18 4" xfId="41766"/>
    <cellStyle name="Note 6 23 19" xfId="41767"/>
    <cellStyle name="Note 6 23 19 2" xfId="41768"/>
    <cellStyle name="Note 6 23 19 3" xfId="41769"/>
    <cellStyle name="Note 6 23 19 4" xfId="41770"/>
    <cellStyle name="Note 6 23 2" xfId="41771"/>
    <cellStyle name="Note 6 23 2 2" xfId="41772"/>
    <cellStyle name="Note 6 23 2 3" xfId="41773"/>
    <cellStyle name="Note 6 23 2 4" xfId="41774"/>
    <cellStyle name="Note 6 23 20" xfId="41775"/>
    <cellStyle name="Note 6 23 20 2" xfId="41776"/>
    <cellStyle name="Note 6 23 20 3" xfId="41777"/>
    <cellStyle name="Note 6 23 20 4" xfId="41778"/>
    <cellStyle name="Note 6 23 21" xfId="41779"/>
    <cellStyle name="Note 6 23 22" xfId="41780"/>
    <cellStyle name="Note 6 23 3" xfId="41781"/>
    <cellStyle name="Note 6 23 3 2" xfId="41782"/>
    <cellStyle name="Note 6 23 3 3" xfId="41783"/>
    <cellStyle name="Note 6 23 3 4" xfId="41784"/>
    <cellStyle name="Note 6 23 4" xfId="41785"/>
    <cellStyle name="Note 6 23 4 2" xfId="41786"/>
    <cellStyle name="Note 6 23 4 3" xfId="41787"/>
    <cellStyle name="Note 6 23 4 4" xfId="41788"/>
    <cellStyle name="Note 6 23 5" xfId="41789"/>
    <cellStyle name="Note 6 23 5 2" xfId="41790"/>
    <cellStyle name="Note 6 23 5 3" xfId="41791"/>
    <cellStyle name="Note 6 23 5 4" xfId="41792"/>
    <cellStyle name="Note 6 23 6" xfId="41793"/>
    <cellStyle name="Note 6 23 6 2" xfId="41794"/>
    <cellStyle name="Note 6 23 6 3" xfId="41795"/>
    <cellStyle name="Note 6 23 6 4" xfId="41796"/>
    <cellStyle name="Note 6 23 7" xfId="41797"/>
    <cellStyle name="Note 6 23 7 2" xfId="41798"/>
    <cellStyle name="Note 6 23 7 3" xfId="41799"/>
    <cellStyle name="Note 6 23 7 4" xfId="41800"/>
    <cellStyle name="Note 6 23 8" xfId="41801"/>
    <cellStyle name="Note 6 23 8 2" xfId="41802"/>
    <cellStyle name="Note 6 23 8 3" xfId="41803"/>
    <cellStyle name="Note 6 23 8 4" xfId="41804"/>
    <cellStyle name="Note 6 23 9" xfId="41805"/>
    <cellStyle name="Note 6 23 9 2" xfId="41806"/>
    <cellStyle name="Note 6 23 9 3" xfId="41807"/>
    <cellStyle name="Note 6 23 9 4" xfId="41808"/>
    <cellStyle name="Note 6 24" xfId="41809"/>
    <cellStyle name="Note 6 24 2" xfId="41810"/>
    <cellStyle name="Note 6 24 3" xfId="41811"/>
    <cellStyle name="Note 6 24 4" xfId="41812"/>
    <cellStyle name="Note 6 25" xfId="41813"/>
    <cellStyle name="Note 6 25 2" xfId="41814"/>
    <cellStyle name="Note 6 25 3" xfId="41815"/>
    <cellStyle name="Note 6 25 4" xfId="41816"/>
    <cellStyle name="Note 6 26" xfId="41817"/>
    <cellStyle name="Note 6 26 2" xfId="41818"/>
    <cellStyle name="Note 6 26 3" xfId="41819"/>
    <cellStyle name="Note 6 26 4" xfId="41820"/>
    <cellStyle name="Note 6 27" xfId="41821"/>
    <cellStyle name="Note 6 27 2" xfId="41822"/>
    <cellStyle name="Note 6 27 3" xfId="41823"/>
    <cellStyle name="Note 6 27 4" xfId="41824"/>
    <cellStyle name="Note 6 28" xfId="41825"/>
    <cellStyle name="Note 6 28 2" xfId="41826"/>
    <cellStyle name="Note 6 28 3" xfId="41827"/>
    <cellStyle name="Note 6 28 4" xfId="41828"/>
    <cellStyle name="Note 6 29" xfId="41829"/>
    <cellStyle name="Note 6 29 2" xfId="41830"/>
    <cellStyle name="Note 6 29 3" xfId="41831"/>
    <cellStyle name="Note 6 29 4" xfId="41832"/>
    <cellStyle name="Note 6 3" xfId="41833"/>
    <cellStyle name="Note 6 3 2" xfId="41834"/>
    <cellStyle name="Note 6 3 2 10" xfId="41835"/>
    <cellStyle name="Note 6 3 2 10 2" xfId="41836"/>
    <cellStyle name="Note 6 3 2 10 3" xfId="41837"/>
    <cellStyle name="Note 6 3 2 10 4" xfId="41838"/>
    <cellStyle name="Note 6 3 2 11" xfId="41839"/>
    <cellStyle name="Note 6 3 2 11 2" xfId="41840"/>
    <cellStyle name="Note 6 3 2 11 3" xfId="41841"/>
    <cellStyle name="Note 6 3 2 11 4" xfId="41842"/>
    <cellStyle name="Note 6 3 2 12" xfId="41843"/>
    <cellStyle name="Note 6 3 2 12 2" xfId="41844"/>
    <cellStyle name="Note 6 3 2 12 3" xfId="41845"/>
    <cellStyle name="Note 6 3 2 12 4" xfId="41846"/>
    <cellStyle name="Note 6 3 2 13" xfId="41847"/>
    <cellStyle name="Note 6 3 2 13 2" xfId="41848"/>
    <cellStyle name="Note 6 3 2 13 3" xfId="41849"/>
    <cellStyle name="Note 6 3 2 13 4" xfId="41850"/>
    <cellStyle name="Note 6 3 2 14" xfId="41851"/>
    <cellStyle name="Note 6 3 2 14 2" xfId="41852"/>
    <cellStyle name="Note 6 3 2 14 3" xfId="41853"/>
    <cellStyle name="Note 6 3 2 14 4" xfId="41854"/>
    <cellStyle name="Note 6 3 2 15" xfId="41855"/>
    <cellStyle name="Note 6 3 2 15 2" xfId="41856"/>
    <cellStyle name="Note 6 3 2 15 3" xfId="41857"/>
    <cellStyle name="Note 6 3 2 15 4" xfId="41858"/>
    <cellStyle name="Note 6 3 2 16" xfId="41859"/>
    <cellStyle name="Note 6 3 2 16 2" xfId="41860"/>
    <cellStyle name="Note 6 3 2 16 3" xfId="41861"/>
    <cellStyle name="Note 6 3 2 16 4" xfId="41862"/>
    <cellStyle name="Note 6 3 2 17" xfId="41863"/>
    <cellStyle name="Note 6 3 2 17 2" xfId="41864"/>
    <cellStyle name="Note 6 3 2 17 3" xfId="41865"/>
    <cellStyle name="Note 6 3 2 17 4" xfId="41866"/>
    <cellStyle name="Note 6 3 2 18" xfId="41867"/>
    <cellStyle name="Note 6 3 2 18 2" xfId="41868"/>
    <cellStyle name="Note 6 3 2 18 3" xfId="41869"/>
    <cellStyle name="Note 6 3 2 18 4" xfId="41870"/>
    <cellStyle name="Note 6 3 2 19" xfId="41871"/>
    <cellStyle name="Note 6 3 2 19 2" xfId="41872"/>
    <cellStyle name="Note 6 3 2 19 3" xfId="41873"/>
    <cellStyle name="Note 6 3 2 19 4" xfId="41874"/>
    <cellStyle name="Note 6 3 2 2" xfId="41875"/>
    <cellStyle name="Note 6 3 2 2 2" xfId="41876"/>
    <cellStyle name="Note 6 3 2 2 3" xfId="41877"/>
    <cellStyle name="Note 6 3 2 2 4" xfId="41878"/>
    <cellStyle name="Note 6 3 2 20" xfId="41879"/>
    <cellStyle name="Note 6 3 2 20 2" xfId="41880"/>
    <cellStyle name="Note 6 3 2 20 3" xfId="41881"/>
    <cellStyle name="Note 6 3 2 20 4" xfId="41882"/>
    <cellStyle name="Note 6 3 2 21" xfId="41883"/>
    <cellStyle name="Note 6 3 2 22" xfId="41884"/>
    <cellStyle name="Note 6 3 2 3" xfId="41885"/>
    <cellStyle name="Note 6 3 2 3 2" xfId="41886"/>
    <cellStyle name="Note 6 3 2 3 3" xfId="41887"/>
    <cellStyle name="Note 6 3 2 3 4" xfId="41888"/>
    <cellStyle name="Note 6 3 2 4" xfId="41889"/>
    <cellStyle name="Note 6 3 2 4 2" xfId="41890"/>
    <cellStyle name="Note 6 3 2 4 3" xfId="41891"/>
    <cellStyle name="Note 6 3 2 4 4" xfId="41892"/>
    <cellStyle name="Note 6 3 2 5" xfId="41893"/>
    <cellStyle name="Note 6 3 2 5 2" xfId="41894"/>
    <cellStyle name="Note 6 3 2 5 3" xfId="41895"/>
    <cellStyle name="Note 6 3 2 5 4" xfId="41896"/>
    <cellStyle name="Note 6 3 2 6" xfId="41897"/>
    <cellStyle name="Note 6 3 2 6 2" xfId="41898"/>
    <cellStyle name="Note 6 3 2 6 3" xfId="41899"/>
    <cellStyle name="Note 6 3 2 6 4" xfId="41900"/>
    <cellStyle name="Note 6 3 2 7" xfId="41901"/>
    <cellStyle name="Note 6 3 2 7 2" xfId="41902"/>
    <cellStyle name="Note 6 3 2 7 3" xfId="41903"/>
    <cellStyle name="Note 6 3 2 7 4" xfId="41904"/>
    <cellStyle name="Note 6 3 2 8" xfId="41905"/>
    <cellStyle name="Note 6 3 2 8 2" xfId="41906"/>
    <cellStyle name="Note 6 3 2 8 3" xfId="41907"/>
    <cellStyle name="Note 6 3 2 8 4" xfId="41908"/>
    <cellStyle name="Note 6 3 2 9" xfId="41909"/>
    <cellStyle name="Note 6 3 2 9 2" xfId="41910"/>
    <cellStyle name="Note 6 3 2 9 3" xfId="41911"/>
    <cellStyle name="Note 6 3 2 9 4" xfId="41912"/>
    <cellStyle name="Note 6 3 3" xfId="41913"/>
    <cellStyle name="Note 6 3 3 10" xfId="41914"/>
    <cellStyle name="Note 6 3 3 10 2" xfId="41915"/>
    <cellStyle name="Note 6 3 3 10 3" xfId="41916"/>
    <cellStyle name="Note 6 3 3 10 4" xfId="41917"/>
    <cellStyle name="Note 6 3 3 11" xfId="41918"/>
    <cellStyle name="Note 6 3 3 11 2" xfId="41919"/>
    <cellStyle name="Note 6 3 3 11 3" xfId="41920"/>
    <cellStyle name="Note 6 3 3 11 4" xfId="41921"/>
    <cellStyle name="Note 6 3 3 12" xfId="41922"/>
    <cellStyle name="Note 6 3 3 12 2" xfId="41923"/>
    <cellStyle name="Note 6 3 3 12 3" xfId="41924"/>
    <cellStyle name="Note 6 3 3 12 4" xfId="41925"/>
    <cellStyle name="Note 6 3 3 13" xfId="41926"/>
    <cellStyle name="Note 6 3 3 13 2" xfId="41927"/>
    <cellStyle name="Note 6 3 3 13 3" xfId="41928"/>
    <cellStyle name="Note 6 3 3 13 4" xfId="41929"/>
    <cellStyle name="Note 6 3 3 14" xfId="41930"/>
    <cellStyle name="Note 6 3 3 14 2" xfId="41931"/>
    <cellStyle name="Note 6 3 3 14 3" xfId="41932"/>
    <cellStyle name="Note 6 3 3 14 4" xfId="41933"/>
    <cellStyle name="Note 6 3 3 15" xfId="41934"/>
    <cellStyle name="Note 6 3 3 15 2" xfId="41935"/>
    <cellStyle name="Note 6 3 3 15 3" xfId="41936"/>
    <cellStyle name="Note 6 3 3 15 4" xfId="41937"/>
    <cellStyle name="Note 6 3 3 16" xfId="41938"/>
    <cellStyle name="Note 6 3 3 16 2" xfId="41939"/>
    <cellStyle name="Note 6 3 3 16 3" xfId="41940"/>
    <cellStyle name="Note 6 3 3 16 4" xfId="41941"/>
    <cellStyle name="Note 6 3 3 17" xfId="41942"/>
    <cellStyle name="Note 6 3 3 17 2" xfId="41943"/>
    <cellStyle name="Note 6 3 3 17 3" xfId="41944"/>
    <cellStyle name="Note 6 3 3 17 4" xfId="41945"/>
    <cellStyle name="Note 6 3 3 18" xfId="41946"/>
    <cellStyle name="Note 6 3 3 18 2" xfId="41947"/>
    <cellStyle name="Note 6 3 3 18 3" xfId="41948"/>
    <cellStyle name="Note 6 3 3 18 4" xfId="41949"/>
    <cellStyle name="Note 6 3 3 19" xfId="41950"/>
    <cellStyle name="Note 6 3 3 19 2" xfId="41951"/>
    <cellStyle name="Note 6 3 3 19 3" xfId="41952"/>
    <cellStyle name="Note 6 3 3 19 4" xfId="41953"/>
    <cellStyle name="Note 6 3 3 2" xfId="41954"/>
    <cellStyle name="Note 6 3 3 2 2" xfId="41955"/>
    <cellStyle name="Note 6 3 3 2 3" xfId="41956"/>
    <cellStyle name="Note 6 3 3 2 4" xfId="41957"/>
    <cellStyle name="Note 6 3 3 20" xfId="41958"/>
    <cellStyle name="Note 6 3 3 20 2" xfId="41959"/>
    <cellStyle name="Note 6 3 3 20 3" xfId="41960"/>
    <cellStyle name="Note 6 3 3 20 4" xfId="41961"/>
    <cellStyle name="Note 6 3 3 21" xfId="41962"/>
    <cellStyle name="Note 6 3 3 22" xfId="41963"/>
    <cellStyle name="Note 6 3 3 3" xfId="41964"/>
    <cellStyle name="Note 6 3 3 3 2" xfId="41965"/>
    <cellStyle name="Note 6 3 3 3 3" xfId="41966"/>
    <cellStyle name="Note 6 3 3 3 4" xfId="41967"/>
    <cellStyle name="Note 6 3 3 4" xfId="41968"/>
    <cellStyle name="Note 6 3 3 4 2" xfId="41969"/>
    <cellStyle name="Note 6 3 3 4 3" xfId="41970"/>
    <cellStyle name="Note 6 3 3 4 4" xfId="41971"/>
    <cellStyle name="Note 6 3 3 5" xfId="41972"/>
    <cellStyle name="Note 6 3 3 5 2" xfId="41973"/>
    <cellStyle name="Note 6 3 3 5 3" xfId="41974"/>
    <cellStyle name="Note 6 3 3 5 4" xfId="41975"/>
    <cellStyle name="Note 6 3 3 6" xfId="41976"/>
    <cellStyle name="Note 6 3 3 6 2" xfId="41977"/>
    <cellStyle name="Note 6 3 3 6 3" xfId="41978"/>
    <cellStyle name="Note 6 3 3 6 4" xfId="41979"/>
    <cellStyle name="Note 6 3 3 7" xfId="41980"/>
    <cellStyle name="Note 6 3 3 7 2" xfId="41981"/>
    <cellStyle name="Note 6 3 3 7 3" xfId="41982"/>
    <cellStyle name="Note 6 3 3 7 4" xfId="41983"/>
    <cellStyle name="Note 6 3 3 8" xfId="41984"/>
    <cellStyle name="Note 6 3 3 8 2" xfId="41985"/>
    <cellStyle name="Note 6 3 3 8 3" xfId="41986"/>
    <cellStyle name="Note 6 3 3 8 4" xfId="41987"/>
    <cellStyle name="Note 6 3 3 9" xfId="41988"/>
    <cellStyle name="Note 6 3 3 9 2" xfId="41989"/>
    <cellStyle name="Note 6 3 3 9 3" xfId="41990"/>
    <cellStyle name="Note 6 3 3 9 4" xfId="41991"/>
    <cellStyle name="Note 6 3 4" xfId="41992"/>
    <cellStyle name="Note 6 3 4 10" xfId="41993"/>
    <cellStyle name="Note 6 3 4 10 2" xfId="41994"/>
    <cellStyle name="Note 6 3 4 10 3" xfId="41995"/>
    <cellStyle name="Note 6 3 4 10 4" xfId="41996"/>
    <cellStyle name="Note 6 3 4 11" xfId="41997"/>
    <cellStyle name="Note 6 3 4 11 2" xfId="41998"/>
    <cellStyle name="Note 6 3 4 11 3" xfId="41999"/>
    <cellStyle name="Note 6 3 4 11 4" xfId="42000"/>
    <cellStyle name="Note 6 3 4 12" xfId="42001"/>
    <cellStyle name="Note 6 3 4 12 2" xfId="42002"/>
    <cellStyle name="Note 6 3 4 12 3" xfId="42003"/>
    <cellStyle name="Note 6 3 4 12 4" xfId="42004"/>
    <cellStyle name="Note 6 3 4 13" xfId="42005"/>
    <cellStyle name="Note 6 3 4 13 2" xfId="42006"/>
    <cellStyle name="Note 6 3 4 13 3" xfId="42007"/>
    <cellStyle name="Note 6 3 4 13 4" xfId="42008"/>
    <cellStyle name="Note 6 3 4 14" xfId="42009"/>
    <cellStyle name="Note 6 3 4 14 2" xfId="42010"/>
    <cellStyle name="Note 6 3 4 14 3" xfId="42011"/>
    <cellStyle name="Note 6 3 4 14 4" xfId="42012"/>
    <cellStyle name="Note 6 3 4 15" xfId="42013"/>
    <cellStyle name="Note 6 3 4 15 2" xfId="42014"/>
    <cellStyle name="Note 6 3 4 15 3" xfId="42015"/>
    <cellStyle name="Note 6 3 4 15 4" xfId="42016"/>
    <cellStyle name="Note 6 3 4 16" xfId="42017"/>
    <cellStyle name="Note 6 3 4 16 2" xfId="42018"/>
    <cellStyle name="Note 6 3 4 16 3" xfId="42019"/>
    <cellStyle name="Note 6 3 4 16 4" xfId="42020"/>
    <cellStyle name="Note 6 3 4 17" xfId="42021"/>
    <cellStyle name="Note 6 3 4 17 2" xfId="42022"/>
    <cellStyle name="Note 6 3 4 17 3" xfId="42023"/>
    <cellStyle name="Note 6 3 4 17 4" xfId="42024"/>
    <cellStyle name="Note 6 3 4 18" xfId="42025"/>
    <cellStyle name="Note 6 3 4 18 2" xfId="42026"/>
    <cellStyle name="Note 6 3 4 18 3" xfId="42027"/>
    <cellStyle name="Note 6 3 4 18 4" xfId="42028"/>
    <cellStyle name="Note 6 3 4 19" xfId="42029"/>
    <cellStyle name="Note 6 3 4 19 2" xfId="42030"/>
    <cellStyle name="Note 6 3 4 19 3" xfId="42031"/>
    <cellStyle name="Note 6 3 4 19 4" xfId="42032"/>
    <cellStyle name="Note 6 3 4 2" xfId="42033"/>
    <cellStyle name="Note 6 3 4 2 2" xfId="42034"/>
    <cellStyle name="Note 6 3 4 2 3" xfId="42035"/>
    <cellStyle name="Note 6 3 4 2 4" xfId="42036"/>
    <cellStyle name="Note 6 3 4 20" xfId="42037"/>
    <cellStyle name="Note 6 3 4 20 2" xfId="42038"/>
    <cellStyle name="Note 6 3 4 20 3" xfId="42039"/>
    <cellStyle name="Note 6 3 4 20 4" xfId="42040"/>
    <cellStyle name="Note 6 3 4 21" xfId="42041"/>
    <cellStyle name="Note 6 3 4 22" xfId="42042"/>
    <cellStyle name="Note 6 3 4 3" xfId="42043"/>
    <cellStyle name="Note 6 3 4 3 2" xfId="42044"/>
    <cellStyle name="Note 6 3 4 3 3" xfId="42045"/>
    <cellStyle name="Note 6 3 4 3 4" xfId="42046"/>
    <cellStyle name="Note 6 3 4 4" xfId="42047"/>
    <cellStyle name="Note 6 3 4 4 2" xfId="42048"/>
    <cellStyle name="Note 6 3 4 4 3" xfId="42049"/>
    <cellStyle name="Note 6 3 4 4 4" xfId="42050"/>
    <cellStyle name="Note 6 3 4 5" xfId="42051"/>
    <cellStyle name="Note 6 3 4 5 2" xfId="42052"/>
    <cellStyle name="Note 6 3 4 5 3" xfId="42053"/>
    <cellStyle name="Note 6 3 4 5 4" xfId="42054"/>
    <cellStyle name="Note 6 3 4 6" xfId="42055"/>
    <cellStyle name="Note 6 3 4 6 2" xfId="42056"/>
    <cellStyle name="Note 6 3 4 6 3" xfId="42057"/>
    <cellStyle name="Note 6 3 4 6 4" xfId="42058"/>
    <cellStyle name="Note 6 3 4 7" xfId="42059"/>
    <cellStyle name="Note 6 3 4 7 2" xfId="42060"/>
    <cellStyle name="Note 6 3 4 7 3" xfId="42061"/>
    <cellStyle name="Note 6 3 4 7 4" xfId="42062"/>
    <cellStyle name="Note 6 3 4 8" xfId="42063"/>
    <cellStyle name="Note 6 3 4 8 2" xfId="42064"/>
    <cellStyle name="Note 6 3 4 8 3" xfId="42065"/>
    <cellStyle name="Note 6 3 4 8 4" xfId="42066"/>
    <cellStyle name="Note 6 3 4 9" xfId="42067"/>
    <cellStyle name="Note 6 3 4 9 2" xfId="42068"/>
    <cellStyle name="Note 6 3 4 9 3" xfId="42069"/>
    <cellStyle name="Note 6 3 4 9 4" xfId="42070"/>
    <cellStyle name="Note 6 3 5" xfId="42071"/>
    <cellStyle name="Note 6 3 5 10" xfId="42072"/>
    <cellStyle name="Note 6 3 5 10 2" xfId="42073"/>
    <cellStyle name="Note 6 3 5 10 3" xfId="42074"/>
    <cellStyle name="Note 6 3 5 10 4" xfId="42075"/>
    <cellStyle name="Note 6 3 5 11" xfId="42076"/>
    <cellStyle name="Note 6 3 5 11 2" xfId="42077"/>
    <cellStyle name="Note 6 3 5 11 3" xfId="42078"/>
    <cellStyle name="Note 6 3 5 11 4" xfId="42079"/>
    <cellStyle name="Note 6 3 5 12" xfId="42080"/>
    <cellStyle name="Note 6 3 5 12 2" xfId="42081"/>
    <cellStyle name="Note 6 3 5 12 3" xfId="42082"/>
    <cellStyle name="Note 6 3 5 12 4" xfId="42083"/>
    <cellStyle name="Note 6 3 5 13" xfId="42084"/>
    <cellStyle name="Note 6 3 5 13 2" xfId="42085"/>
    <cellStyle name="Note 6 3 5 13 3" xfId="42086"/>
    <cellStyle name="Note 6 3 5 13 4" xfId="42087"/>
    <cellStyle name="Note 6 3 5 14" xfId="42088"/>
    <cellStyle name="Note 6 3 5 14 2" xfId="42089"/>
    <cellStyle name="Note 6 3 5 14 3" xfId="42090"/>
    <cellStyle name="Note 6 3 5 14 4" xfId="42091"/>
    <cellStyle name="Note 6 3 5 15" xfId="42092"/>
    <cellStyle name="Note 6 3 5 15 2" xfId="42093"/>
    <cellStyle name="Note 6 3 5 15 3" xfId="42094"/>
    <cellStyle name="Note 6 3 5 15 4" xfId="42095"/>
    <cellStyle name="Note 6 3 5 16" xfId="42096"/>
    <cellStyle name="Note 6 3 5 16 2" xfId="42097"/>
    <cellStyle name="Note 6 3 5 16 3" xfId="42098"/>
    <cellStyle name="Note 6 3 5 16 4" xfId="42099"/>
    <cellStyle name="Note 6 3 5 17" xfId="42100"/>
    <cellStyle name="Note 6 3 5 17 2" xfId="42101"/>
    <cellStyle name="Note 6 3 5 17 3" xfId="42102"/>
    <cellStyle name="Note 6 3 5 17 4" xfId="42103"/>
    <cellStyle name="Note 6 3 5 18" xfId="42104"/>
    <cellStyle name="Note 6 3 5 18 2" xfId="42105"/>
    <cellStyle name="Note 6 3 5 18 3" xfId="42106"/>
    <cellStyle name="Note 6 3 5 18 4" xfId="42107"/>
    <cellStyle name="Note 6 3 5 19" xfId="42108"/>
    <cellStyle name="Note 6 3 5 19 2" xfId="42109"/>
    <cellStyle name="Note 6 3 5 19 3" xfId="42110"/>
    <cellStyle name="Note 6 3 5 19 4" xfId="42111"/>
    <cellStyle name="Note 6 3 5 2" xfId="42112"/>
    <cellStyle name="Note 6 3 5 2 2" xfId="42113"/>
    <cellStyle name="Note 6 3 5 2 3" xfId="42114"/>
    <cellStyle name="Note 6 3 5 2 4" xfId="42115"/>
    <cellStyle name="Note 6 3 5 20" xfId="42116"/>
    <cellStyle name="Note 6 3 5 20 2" xfId="42117"/>
    <cellStyle name="Note 6 3 5 20 3" xfId="42118"/>
    <cellStyle name="Note 6 3 5 20 4" xfId="42119"/>
    <cellStyle name="Note 6 3 5 21" xfId="42120"/>
    <cellStyle name="Note 6 3 5 22" xfId="42121"/>
    <cellStyle name="Note 6 3 5 3" xfId="42122"/>
    <cellStyle name="Note 6 3 5 3 2" xfId="42123"/>
    <cellStyle name="Note 6 3 5 3 3" xfId="42124"/>
    <cellStyle name="Note 6 3 5 3 4" xfId="42125"/>
    <cellStyle name="Note 6 3 5 4" xfId="42126"/>
    <cellStyle name="Note 6 3 5 4 2" xfId="42127"/>
    <cellStyle name="Note 6 3 5 4 3" xfId="42128"/>
    <cellStyle name="Note 6 3 5 4 4" xfId="42129"/>
    <cellStyle name="Note 6 3 5 5" xfId="42130"/>
    <cellStyle name="Note 6 3 5 5 2" xfId="42131"/>
    <cellStyle name="Note 6 3 5 5 3" xfId="42132"/>
    <cellStyle name="Note 6 3 5 5 4" xfId="42133"/>
    <cellStyle name="Note 6 3 5 6" xfId="42134"/>
    <cellStyle name="Note 6 3 5 6 2" xfId="42135"/>
    <cellStyle name="Note 6 3 5 6 3" xfId="42136"/>
    <cellStyle name="Note 6 3 5 6 4" xfId="42137"/>
    <cellStyle name="Note 6 3 5 7" xfId="42138"/>
    <cellStyle name="Note 6 3 5 7 2" xfId="42139"/>
    <cellStyle name="Note 6 3 5 7 3" xfId="42140"/>
    <cellStyle name="Note 6 3 5 7 4" xfId="42141"/>
    <cellStyle name="Note 6 3 5 8" xfId="42142"/>
    <cellStyle name="Note 6 3 5 8 2" xfId="42143"/>
    <cellStyle name="Note 6 3 5 8 3" xfId="42144"/>
    <cellStyle name="Note 6 3 5 8 4" xfId="42145"/>
    <cellStyle name="Note 6 3 5 9" xfId="42146"/>
    <cellStyle name="Note 6 3 5 9 2" xfId="42147"/>
    <cellStyle name="Note 6 3 5 9 3" xfId="42148"/>
    <cellStyle name="Note 6 3 5 9 4" xfId="42149"/>
    <cellStyle name="Note 6 3 6" xfId="42150"/>
    <cellStyle name="Note 6 30" xfId="42151"/>
    <cellStyle name="Note 6 30 2" xfId="42152"/>
    <cellStyle name="Note 6 30 3" xfId="42153"/>
    <cellStyle name="Note 6 30 4" xfId="42154"/>
    <cellStyle name="Note 6 31" xfId="42155"/>
    <cellStyle name="Note 6 31 2" xfId="42156"/>
    <cellStyle name="Note 6 31 3" xfId="42157"/>
    <cellStyle name="Note 6 31 4" xfId="42158"/>
    <cellStyle name="Note 6 32" xfId="42159"/>
    <cellStyle name="Note 6 32 2" xfId="42160"/>
    <cellStyle name="Note 6 32 3" xfId="42161"/>
    <cellStyle name="Note 6 32 4" xfId="42162"/>
    <cellStyle name="Note 6 33" xfId="42163"/>
    <cellStyle name="Note 6 33 2" xfId="42164"/>
    <cellStyle name="Note 6 33 3" xfId="42165"/>
    <cellStyle name="Note 6 33 4" xfId="42166"/>
    <cellStyle name="Note 6 34" xfId="42167"/>
    <cellStyle name="Note 6 34 2" xfId="42168"/>
    <cellStyle name="Note 6 34 3" xfId="42169"/>
    <cellStyle name="Note 6 34 4" xfId="42170"/>
    <cellStyle name="Note 6 35" xfId="42171"/>
    <cellStyle name="Note 6 35 2" xfId="42172"/>
    <cellStyle name="Note 6 35 3" xfId="42173"/>
    <cellStyle name="Note 6 35 4" xfId="42174"/>
    <cellStyle name="Note 6 36" xfId="42175"/>
    <cellStyle name="Note 6 36 2" xfId="42176"/>
    <cellStyle name="Note 6 36 3" xfId="42177"/>
    <cellStyle name="Note 6 36 4" xfId="42178"/>
    <cellStyle name="Note 6 37" xfId="42179"/>
    <cellStyle name="Note 6 37 2" xfId="42180"/>
    <cellStyle name="Note 6 37 3" xfId="42181"/>
    <cellStyle name="Note 6 37 4" xfId="42182"/>
    <cellStyle name="Note 6 38" xfId="42183"/>
    <cellStyle name="Note 6 38 2" xfId="42184"/>
    <cellStyle name="Note 6 38 3" xfId="42185"/>
    <cellStyle name="Note 6 38 4" xfId="42186"/>
    <cellStyle name="Note 6 39" xfId="42187"/>
    <cellStyle name="Note 6 39 2" xfId="42188"/>
    <cellStyle name="Note 6 39 3" xfId="42189"/>
    <cellStyle name="Note 6 39 4" xfId="42190"/>
    <cellStyle name="Note 6 4" xfId="42191"/>
    <cellStyle name="Note 6 4 10" xfId="42192"/>
    <cellStyle name="Note 6 4 10 2" xfId="42193"/>
    <cellStyle name="Note 6 4 10 3" xfId="42194"/>
    <cellStyle name="Note 6 4 10 4" xfId="42195"/>
    <cellStyle name="Note 6 4 11" xfId="42196"/>
    <cellStyle name="Note 6 4 11 2" xfId="42197"/>
    <cellStyle name="Note 6 4 11 3" xfId="42198"/>
    <cellStyle name="Note 6 4 11 4" xfId="42199"/>
    <cellStyle name="Note 6 4 12" xfId="42200"/>
    <cellStyle name="Note 6 4 12 2" xfId="42201"/>
    <cellStyle name="Note 6 4 12 3" xfId="42202"/>
    <cellStyle name="Note 6 4 12 4" xfId="42203"/>
    <cellStyle name="Note 6 4 13" xfId="42204"/>
    <cellStyle name="Note 6 4 13 2" xfId="42205"/>
    <cellStyle name="Note 6 4 13 3" xfId="42206"/>
    <cellStyle name="Note 6 4 13 4" xfId="42207"/>
    <cellStyle name="Note 6 4 14" xfId="42208"/>
    <cellStyle name="Note 6 4 14 2" xfId="42209"/>
    <cellStyle name="Note 6 4 14 3" xfId="42210"/>
    <cellStyle name="Note 6 4 14 4" xfId="42211"/>
    <cellStyle name="Note 6 4 15" xfId="42212"/>
    <cellStyle name="Note 6 4 15 2" xfId="42213"/>
    <cellStyle name="Note 6 4 15 3" xfId="42214"/>
    <cellStyle name="Note 6 4 15 4" xfId="42215"/>
    <cellStyle name="Note 6 4 16" xfId="42216"/>
    <cellStyle name="Note 6 4 16 2" xfId="42217"/>
    <cellStyle name="Note 6 4 16 3" xfId="42218"/>
    <cellStyle name="Note 6 4 16 4" xfId="42219"/>
    <cellStyle name="Note 6 4 17" xfId="42220"/>
    <cellStyle name="Note 6 4 17 2" xfId="42221"/>
    <cellStyle name="Note 6 4 17 3" xfId="42222"/>
    <cellStyle name="Note 6 4 17 4" xfId="42223"/>
    <cellStyle name="Note 6 4 18" xfId="42224"/>
    <cellStyle name="Note 6 4 18 2" xfId="42225"/>
    <cellStyle name="Note 6 4 18 3" xfId="42226"/>
    <cellStyle name="Note 6 4 18 4" xfId="42227"/>
    <cellStyle name="Note 6 4 19" xfId="42228"/>
    <cellStyle name="Note 6 4 19 2" xfId="42229"/>
    <cellStyle name="Note 6 4 19 3" xfId="42230"/>
    <cellStyle name="Note 6 4 19 4" xfId="42231"/>
    <cellStyle name="Note 6 4 2" xfId="42232"/>
    <cellStyle name="Note 6 4 2 2" xfId="42233"/>
    <cellStyle name="Note 6 4 2 3" xfId="42234"/>
    <cellStyle name="Note 6 4 2 4" xfId="42235"/>
    <cellStyle name="Note 6 4 20" xfId="42236"/>
    <cellStyle name="Note 6 4 20 2" xfId="42237"/>
    <cellStyle name="Note 6 4 20 3" xfId="42238"/>
    <cellStyle name="Note 6 4 20 4" xfId="42239"/>
    <cellStyle name="Note 6 4 21" xfId="42240"/>
    <cellStyle name="Note 6 4 22" xfId="42241"/>
    <cellStyle name="Note 6 4 3" xfId="42242"/>
    <cellStyle name="Note 6 4 3 2" xfId="42243"/>
    <cellStyle name="Note 6 4 3 3" xfId="42244"/>
    <cellStyle name="Note 6 4 3 4" xfId="42245"/>
    <cellStyle name="Note 6 4 4" xfId="42246"/>
    <cellStyle name="Note 6 4 4 2" xfId="42247"/>
    <cellStyle name="Note 6 4 4 3" xfId="42248"/>
    <cellStyle name="Note 6 4 4 4" xfId="42249"/>
    <cellStyle name="Note 6 4 5" xfId="42250"/>
    <cellStyle name="Note 6 4 5 2" xfId="42251"/>
    <cellStyle name="Note 6 4 5 3" xfId="42252"/>
    <cellStyle name="Note 6 4 5 4" xfId="42253"/>
    <cellStyle name="Note 6 4 6" xfId="42254"/>
    <cellStyle name="Note 6 4 6 2" xfId="42255"/>
    <cellStyle name="Note 6 4 6 3" xfId="42256"/>
    <cellStyle name="Note 6 4 6 4" xfId="42257"/>
    <cellStyle name="Note 6 4 7" xfId="42258"/>
    <cellStyle name="Note 6 4 7 2" xfId="42259"/>
    <cellStyle name="Note 6 4 7 3" xfId="42260"/>
    <cellStyle name="Note 6 4 7 4" xfId="42261"/>
    <cellStyle name="Note 6 4 8" xfId="42262"/>
    <cellStyle name="Note 6 4 8 2" xfId="42263"/>
    <cellStyle name="Note 6 4 8 3" xfId="42264"/>
    <cellStyle name="Note 6 4 8 4" xfId="42265"/>
    <cellStyle name="Note 6 4 9" xfId="42266"/>
    <cellStyle name="Note 6 4 9 2" xfId="42267"/>
    <cellStyle name="Note 6 4 9 3" xfId="42268"/>
    <cellStyle name="Note 6 4 9 4" xfId="42269"/>
    <cellStyle name="Note 6 40" xfId="42270"/>
    <cellStyle name="Note 6 40 2" xfId="42271"/>
    <cellStyle name="Note 6 40 3" xfId="42272"/>
    <cellStyle name="Note 6 40 4" xfId="42273"/>
    <cellStyle name="Note 6 41" xfId="42274"/>
    <cellStyle name="Note 6 41 2" xfId="42275"/>
    <cellStyle name="Note 6 41 3" xfId="42276"/>
    <cellStyle name="Note 6 41 4" xfId="42277"/>
    <cellStyle name="Note 6 42" xfId="42278"/>
    <cellStyle name="Note 6 42 2" xfId="42279"/>
    <cellStyle name="Note 6 42 3" xfId="42280"/>
    <cellStyle name="Note 6 42 4" xfId="42281"/>
    <cellStyle name="Note 6 43" xfId="42282"/>
    <cellStyle name="Note 6 44" xfId="42283"/>
    <cellStyle name="Note 6 45" xfId="42284"/>
    <cellStyle name="Note 6 5" xfId="42285"/>
    <cellStyle name="Note 6 5 10" xfId="42286"/>
    <cellStyle name="Note 6 5 10 2" xfId="42287"/>
    <cellStyle name="Note 6 5 10 3" xfId="42288"/>
    <cellStyle name="Note 6 5 10 4" xfId="42289"/>
    <cellStyle name="Note 6 5 11" xfId="42290"/>
    <cellStyle name="Note 6 5 11 2" xfId="42291"/>
    <cellStyle name="Note 6 5 11 3" xfId="42292"/>
    <cellStyle name="Note 6 5 11 4" xfId="42293"/>
    <cellStyle name="Note 6 5 12" xfId="42294"/>
    <cellStyle name="Note 6 5 12 2" xfId="42295"/>
    <cellStyle name="Note 6 5 12 3" xfId="42296"/>
    <cellStyle name="Note 6 5 12 4" xfId="42297"/>
    <cellStyle name="Note 6 5 13" xfId="42298"/>
    <cellStyle name="Note 6 5 13 2" xfId="42299"/>
    <cellStyle name="Note 6 5 13 3" xfId="42300"/>
    <cellStyle name="Note 6 5 13 4" xfId="42301"/>
    <cellStyle name="Note 6 5 14" xfId="42302"/>
    <cellStyle name="Note 6 5 14 2" xfId="42303"/>
    <cellStyle name="Note 6 5 14 3" xfId="42304"/>
    <cellStyle name="Note 6 5 14 4" xfId="42305"/>
    <cellStyle name="Note 6 5 15" xfId="42306"/>
    <cellStyle name="Note 6 5 15 2" xfId="42307"/>
    <cellStyle name="Note 6 5 15 3" xfId="42308"/>
    <cellStyle name="Note 6 5 15 4" xfId="42309"/>
    <cellStyle name="Note 6 5 16" xfId="42310"/>
    <cellStyle name="Note 6 5 16 2" xfId="42311"/>
    <cellStyle name="Note 6 5 16 3" xfId="42312"/>
    <cellStyle name="Note 6 5 16 4" xfId="42313"/>
    <cellStyle name="Note 6 5 17" xfId="42314"/>
    <cellStyle name="Note 6 5 17 2" xfId="42315"/>
    <cellStyle name="Note 6 5 17 3" xfId="42316"/>
    <cellStyle name="Note 6 5 17 4" xfId="42317"/>
    <cellStyle name="Note 6 5 18" xfId="42318"/>
    <cellStyle name="Note 6 5 18 2" xfId="42319"/>
    <cellStyle name="Note 6 5 18 3" xfId="42320"/>
    <cellStyle name="Note 6 5 18 4" xfId="42321"/>
    <cellStyle name="Note 6 5 19" xfId="42322"/>
    <cellStyle name="Note 6 5 19 2" xfId="42323"/>
    <cellStyle name="Note 6 5 19 3" xfId="42324"/>
    <cellStyle name="Note 6 5 19 4" xfId="42325"/>
    <cellStyle name="Note 6 5 2" xfId="42326"/>
    <cellStyle name="Note 6 5 2 2" xfId="42327"/>
    <cellStyle name="Note 6 5 2 3" xfId="42328"/>
    <cellStyle name="Note 6 5 2 4" xfId="42329"/>
    <cellStyle name="Note 6 5 20" xfId="42330"/>
    <cellStyle name="Note 6 5 20 2" xfId="42331"/>
    <cellStyle name="Note 6 5 20 3" xfId="42332"/>
    <cellStyle name="Note 6 5 20 4" xfId="42333"/>
    <cellStyle name="Note 6 5 21" xfId="42334"/>
    <cellStyle name="Note 6 5 22" xfId="42335"/>
    <cellStyle name="Note 6 5 3" xfId="42336"/>
    <cellStyle name="Note 6 5 3 2" xfId="42337"/>
    <cellStyle name="Note 6 5 3 3" xfId="42338"/>
    <cellStyle name="Note 6 5 3 4" xfId="42339"/>
    <cellStyle name="Note 6 5 4" xfId="42340"/>
    <cellStyle name="Note 6 5 4 2" xfId="42341"/>
    <cellStyle name="Note 6 5 4 3" xfId="42342"/>
    <cellStyle name="Note 6 5 4 4" xfId="42343"/>
    <cellStyle name="Note 6 5 5" xfId="42344"/>
    <cellStyle name="Note 6 5 5 2" xfId="42345"/>
    <cellStyle name="Note 6 5 5 3" xfId="42346"/>
    <cellStyle name="Note 6 5 5 4" xfId="42347"/>
    <cellStyle name="Note 6 5 6" xfId="42348"/>
    <cellStyle name="Note 6 5 6 2" xfId="42349"/>
    <cellStyle name="Note 6 5 6 3" xfId="42350"/>
    <cellStyle name="Note 6 5 6 4" xfId="42351"/>
    <cellStyle name="Note 6 5 7" xfId="42352"/>
    <cellStyle name="Note 6 5 7 2" xfId="42353"/>
    <cellStyle name="Note 6 5 7 3" xfId="42354"/>
    <cellStyle name="Note 6 5 7 4" xfId="42355"/>
    <cellStyle name="Note 6 5 8" xfId="42356"/>
    <cellStyle name="Note 6 5 8 2" xfId="42357"/>
    <cellStyle name="Note 6 5 8 3" xfId="42358"/>
    <cellStyle name="Note 6 5 8 4" xfId="42359"/>
    <cellStyle name="Note 6 5 9" xfId="42360"/>
    <cellStyle name="Note 6 5 9 2" xfId="42361"/>
    <cellStyle name="Note 6 5 9 3" xfId="42362"/>
    <cellStyle name="Note 6 5 9 4" xfId="42363"/>
    <cellStyle name="Note 6 6" xfId="42364"/>
    <cellStyle name="Note 6 6 10" xfId="42365"/>
    <cellStyle name="Note 6 6 10 2" xfId="42366"/>
    <cellStyle name="Note 6 6 10 3" xfId="42367"/>
    <cellStyle name="Note 6 6 10 4" xfId="42368"/>
    <cellStyle name="Note 6 6 11" xfId="42369"/>
    <cellStyle name="Note 6 6 11 2" xfId="42370"/>
    <cellStyle name="Note 6 6 11 3" xfId="42371"/>
    <cellStyle name="Note 6 6 11 4" xfId="42372"/>
    <cellStyle name="Note 6 6 12" xfId="42373"/>
    <cellStyle name="Note 6 6 12 2" xfId="42374"/>
    <cellStyle name="Note 6 6 12 3" xfId="42375"/>
    <cellStyle name="Note 6 6 12 4" xfId="42376"/>
    <cellStyle name="Note 6 6 13" xfId="42377"/>
    <cellStyle name="Note 6 6 13 2" xfId="42378"/>
    <cellStyle name="Note 6 6 13 3" xfId="42379"/>
    <cellStyle name="Note 6 6 13 4" xfId="42380"/>
    <cellStyle name="Note 6 6 14" xfId="42381"/>
    <cellStyle name="Note 6 6 14 2" xfId="42382"/>
    <cellStyle name="Note 6 6 14 3" xfId="42383"/>
    <cellStyle name="Note 6 6 14 4" xfId="42384"/>
    <cellStyle name="Note 6 6 15" xfId="42385"/>
    <cellStyle name="Note 6 6 15 2" xfId="42386"/>
    <cellStyle name="Note 6 6 15 3" xfId="42387"/>
    <cellStyle name="Note 6 6 15 4" xfId="42388"/>
    <cellStyle name="Note 6 6 16" xfId="42389"/>
    <cellStyle name="Note 6 6 16 2" xfId="42390"/>
    <cellStyle name="Note 6 6 16 3" xfId="42391"/>
    <cellStyle name="Note 6 6 16 4" xfId="42392"/>
    <cellStyle name="Note 6 6 17" xfId="42393"/>
    <cellStyle name="Note 6 6 17 2" xfId="42394"/>
    <cellStyle name="Note 6 6 17 3" xfId="42395"/>
    <cellStyle name="Note 6 6 17 4" xfId="42396"/>
    <cellStyle name="Note 6 6 18" xfId="42397"/>
    <cellStyle name="Note 6 6 18 2" xfId="42398"/>
    <cellStyle name="Note 6 6 18 3" xfId="42399"/>
    <cellStyle name="Note 6 6 18 4" xfId="42400"/>
    <cellStyle name="Note 6 6 19" xfId="42401"/>
    <cellStyle name="Note 6 6 19 2" xfId="42402"/>
    <cellStyle name="Note 6 6 19 3" xfId="42403"/>
    <cellStyle name="Note 6 6 19 4" xfId="42404"/>
    <cellStyle name="Note 6 6 2" xfId="42405"/>
    <cellStyle name="Note 6 6 2 2" xfId="42406"/>
    <cellStyle name="Note 6 6 2 3" xfId="42407"/>
    <cellStyle name="Note 6 6 2 4" xfId="42408"/>
    <cellStyle name="Note 6 6 20" xfId="42409"/>
    <cellStyle name="Note 6 6 20 2" xfId="42410"/>
    <cellStyle name="Note 6 6 20 3" xfId="42411"/>
    <cellStyle name="Note 6 6 20 4" xfId="42412"/>
    <cellStyle name="Note 6 6 21" xfId="42413"/>
    <cellStyle name="Note 6 6 22" xfId="42414"/>
    <cellStyle name="Note 6 6 3" xfId="42415"/>
    <cellStyle name="Note 6 6 3 2" xfId="42416"/>
    <cellStyle name="Note 6 6 3 3" xfId="42417"/>
    <cellStyle name="Note 6 6 3 4" xfId="42418"/>
    <cellStyle name="Note 6 6 4" xfId="42419"/>
    <cellStyle name="Note 6 6 4 2" xfId="42420"/>
    <cellStyle name="Note 6 6 4 3" xfId="42421"/>
    <cellStyle name="Note 6 6 4 4" xfId="42422"/>
    <cellStyle name="Note 6 6 5" xfId="42423"/>
    <cellStyle name="Note 6 6 5 2" xfId="42424"/>
    <cellStyle name="Note 6 6 5 3" xfId="42425"/>
    <cellStyle name="Note 6 6 5 4" xfId="42426"/>
    <cellStyle name="Note 6 6 6" xfId="42427"/>
    <cellStyle name="Note 6 6 6 2" xfId="42428"/>
    <cellStyle name="Note 6 6 6 3" xfId="42429"/>
    <cellStyle name="Note 6 6 6 4" xfId="42430"/>
    <cellStyle name="Note 6 6 7" xfId="42431"/>
    <cellStyle name="Note 6 6 7 2" xfId="42432"/>
    <cellStyle name="Note 6 6 7 3" xfId="42433"/>
    <cellStyle name="Note 6 6 7 4" xfId="42434"/>
    <cellStyle name="Note 6 6 8" xfId="42435"/>
    <cellStyle name="Note 6 6 8 2" xfId="42436"/>
    <cellStyle name="Note 6 6 8 3" xfId="42437"/>
    <cellStyle name="Note 6 6 8 4" xfId="42438"/>
    <cellStyle name="Note 6 6 9" xfId="42439"/>
    <cellStyle name="Note 6 6 9 2" xfId="42440"/>
    <cellStyle name="Note 6 6 9 3" xfId="42441"/>
    <cellStyle name="Note 6 6 9 4" xfId="42442"/>
    <cellStyle name="Note 6 7" xfId="42443"/>
    <cellStyle name="Note 6 7 2" xfId="42444"/>
    <cellStyle name="Note 6 7 2 10" xfId="42445"/>
    <cellStyle name="Note 6 7 2 10 2" xfId="42446"/>
    <cellStyle name="Note 6 7 2 10 3" xfId="42447"/>
    <cellStyle name="Note 6 7 2 10 4" xfId="42448"/>
    <cellStyle name="Note 6 7 2 11" xfId="42449"/>
    <cellStyle name="Note 6 7 2 11 2" xfId="42450"/>
    <cellStyle name="Note 6 7 2 11 3" xfId="42451"/>
    <cellStyle name="Note 6 7 2 11 4" xfId="42452"/>
    <cellStyle name="Note 6 7 2 12" xfId="42453"/>
    <cellStyle name="Note 6 7 2 12 2" xfId="42454"/>
    <cellStyle name="Note 6 7 2 12 3" xfId="42455"/>
    <cellStyle name="Note 6 7 2 12 4" xfId="42456"/>
    <cellStyle name="Note 6 7 2 13" xfId="42457"/>
    <cellStyle name="Note 6 7 2 13 2" xfId="42458"/>
    <cellStyle name="Note 6 7 2 13 3" xfId="42459"/>
    <cellStyle name="Note 6 7 2 13 4" xfId="42460"/>
    <cellStyle name="Note 6 7 2 14" xfId="42461"/>
    <cellStyle name="Note 6 7 2 14 2" xfId="42462"/>
    <cellStyle name="Note 6 7 2 14 3" xfId="42463"/>
    <cellStyle name="Note 6 7 2 14 4" xfId="42464"/>
    <cellStyle name="Note 6 7 2 15" xfId="42465"/>
    <cellStyle name="Note 6 7 2 15 2" xfId="42466"/>
    <cellStyle name="Note 6 7 2 15 3" xfId="42467"/>
    <cellStyle name="Note 6 7 2 15 4" xfId="42468"/>
    <cellStyle name="Note 6 7 2 16" xfId="42469"/>
    <cellStyle name="Note 6 7 2 16 2" xfId="42470"/>
    <cellStyle name="Note 6 7 2 16 3" xfId="42471"/>
    <cellStyle name="Note 6 7 2 16 4" xfId="42472"/>
    <cellStyle name="Note 6 7 2 17" xfId="42473"/>
    <cellStyle name="Note 6 7 2 17 2" xfId="42474"/>
    <cellStyle name="Note 6 7 2 17 3" xfId="42475"/>
    <cellStyle name="Note 6 7 2 17 4" xfId="42476"/>
    <cellStyle name="Note 6 7 2 18" xfId="42477"/>
    <cellStyle name="Note 6 7 2 18 2" xfId="42478"/>
    <cellStyle name="Note 6 7 2 18 3" xfId="42479"/>
    <cellStyle name="Note 6 7 2 18 4" xfId="42480"/>
    <cellStyle name="Note 6 7 2 19" xfId="42481"/>
    <cellStyle name="Note 6 7 2 19 2" xfId="42482"/>
    <cellStyle name="Note 6 7 2 19 3" xfId="42483"/>
    <cellStyle name="Note 6 7 2 19 4" xfId="42484"/>
    <cellStyle name="Note 6 7 2 2" xfId="42485"/>
    <cellStyle name="Note 6 7 2 2 2" xfId="42486"/>
    <cellStyle name="Note 6 7 2 2 3" xfId="42487"/>
    <cellStyle name="Note 6 7 2 2 4" xfId="42488"/>
    <cellStyle name="Note 6 7 2 20" xfId="42489"/>
    <cellStyle name="Note 6 7 2 20 2" xfId="42490"/>
    <cellStyle name="Note 6 7 2 20 3" xfId="42491"/>
    <cellStyle name="Note 6 7 2 20 4" xfId="42492"/>
    <cellStyle name="Note 6 7 2 21" xfId="42493"/>
    <cellStyle name="Note 6 7 2 22" xfId="42494"/>
    <cellStyle name="Note 6 7 2 3" xfId="42495"/>
    <cellStyle name="Note 6 7 2 3 2" xfId="42496"/>
    <cellStyle name="Note 6 7 2 3 3" xfId="42497"/>
    <cellStyle name="Note 6 7 2 3 4" xfId="42498"/>
    <cellStyle name="Note 6 7 2 4" xfId="42499"/>
    <cellStyle name="Note 6 7 2 4 2" xfId="42500"/>
    <cellStyle name="Note 6 7 2 4 3" xfId="42501"/>
    <cellStyle name="Note 6 7 2 4 4" xfId="42502"/>
    <cellStyle name="Note 6 7 2 5" xfId="42503"/>
    <cellStyle name="Note 6 7 2 5 2" xfId="42504"/>
    <cellStyle name="Note 6 7 2 5 3" xfId="42505"/>
    <cellStyle name="Note 6 7 2 5 4" xfId="42506"/>
    <cellStyle name="Note 6 7 2 6" xfId="42507"/>
    <cellStyle name="Note 6 7 2 6 2" xfId="42508"/>
    <cellStyle name="Note 6 7 2 6 3" xfId="42509"/>
    <cellStyle name="Note 6 7 2 6 4" xfId="42510"/>
    <cellStyle name="Note 6 7 2 7" xfId="42511"/>
    <cellStyle name="Note 6 7 2 7 2" xfId="42512"/>
    <cellStyle name="Note 6 7 2 7 3" xfId="42513"/>
    <cellStyle name="Note 6 7 2 7 4" xfId="42514"/>
    <cellStyle name="Note 6 7 2 8" xfId="42515"/>
    <cellStyle name="Note 6 7 2 8 2" xfId="42516"/>
    <cellStyle name="Note 6 7 2 8 3" xfId="42517"/>
    <cellStyle name="Note 6 7 2 8 4" xfId="42518"/>
    <cellStyle name="Note 6 7 2 9" xfId="42519"/>
    <cellStyle name="Note 6 7 2 9 2" xfId="42520"/>
    <cellStyle name="Note 6 7 2 9 3" xfId="42521"/>
    <cellStyle name="Note 6 7 2 9 4" xfId="42522"/>
    <cellStyle name="Note 6 7 3" xfId="42523"/>
    <cellStyle name="Note 6 8" xfId="42524"/>
    <cellStyle name="Note 6 8 2" xfId="42525"/>
    <cellStyle name="Note 6 8 2 10" xfId="42526"/>
    <cellStyle name="Note 6 8 2 10 2" xfId="42527"/>
    <cellStyle name="Note 6 8 2 10 3" xfId="42528"/>
    <cellStyle name="Note 6 8 2 10 4" xfId="42529"/>
    <cellStyle name="Note 6 8 2 11" xfId="42530"/>
    <cellStyle name="Note 6 8 2 11 2" xfId="42531"/>
    <cellStyle name="Note 6 8 2 11 3" xfId="42532"/>
    <cellStyle name="Note 6 8 2 11 4" xfId="42533"/>
    <cellStyle name="Note 6 8 2 12" xfId="42534"/>
    <cellStyle name="Note 6 8 2 12 2" xfId="42535"/>
    <cellStyle name="Note 6 8 2 12 3" xfId="42536"/>
    <cellStyle name="Note 6 8 2 12 4" xfId="42537"/>
    <cellStyle name="Note 6 8 2 13" xfId="42538"/>
    <cellStyle name="Note 6 8 2 13 2" xfId="42539"/>
    <cellStyle name="Note 6 8 2 13 3" xfId="42540"/>
    <cellStyle name="Note 6 8 2 13 4" xfId="42541"/>
    <cellStyle name="Note 6 8 2 14" xfId="42542"/>
    <cellStyle name="Note 6 8 2 14 2" xfId="42543"/>
    <cellStyle name="Note 6 8 2 14 3" xfId="42544"/>
    <cellStyle name="Note 6 8 2 14 4" xfId="42545"/>
    <cellStyle name="Note 6 8 2 15" xfId="42546"/>
    <cellStyle name="Note 6 8 2 15 2" xfId="42547"/>
    <cellStyle name="Note 6 8 2 15 3" xfId="42548"/>
    <cellStyle name="Note 6 8 2 15 4" xfId="42549"/>
    <cellStyle name="Note 6 8 2 16" xfId="42550"/>
    <cellStyle name="Note 6 8 2 16 2" xfId="42551"/>
    <cellStyle name="Note 6 8 2 16 3" xfId="42552"/>
    <cellStyle name="Note 6 8 2 16 4" xfId="42553"/>
    <cellStyle name="Note 6 8 2 17" xfId="42554"/>
    <cellStyle name="Note 6 8 2 17 2" xfId="42555"/>
    <cellStyle name="Note 6 8 2 17 3" xfId="42556"/>
    <cellStyle name="Note 6 8 2 17 4" xfId="42557"/>
    <cellStyle name="Note 6 8 2 18" xfId="42558"/>
    <cellStyle name="Note 6 8 2 18 2" xfId="42559"/>
    <cellStyle name="Note 6 8 2 18 3" xfId="42560"/>
    <cellStyle name="Note 6 8 2 18 4" xfId="42561"/>
    <cellStyle name="Note 6 8 2 19" xfId="42562"/>
    <cellStyle name="Note 6 8 2 19 2" xfId="42563"/>
    <cellStyle name="Note 6 8 2 19 3" xfId="42564"/>
    <cellStyle name="Note 6 8 2 19 4" xfId="42565"/>
    <cellStyle name="Note 6 8 2 2" xfId="42566"/>
    <cellStyle name="Note 6 8 2 2 2" xfId="42567"/>
    <cellStyle name="Note 6 8 2 2 3" xfId="42568"/>
    <cellStyle name="Note 6 8 2 2 4" xfId="42569"/>
    <cellStyle name="Note 6 8 2 20" xfId="42570"/>
    <cellStyle name="Note 6 8 2 20 2" xfId="42571"/>
    <cellStyle name="Note 6 8 2 20 3" xfId="42572"/>
    <cellStyle name="Note 6 8 2 20 4" xfId="42573"/>
    <cellStyle name="Note 6 8 2 21" xfId="42574"/>
    <cellStyle name="Note 6 8 2 22" xfId="42575"/>
    <cellStyle name="Note 6 8 2 3" xfId="42576"/>
    <cellStyle name="Note 6 8 2 3 2" xfId="42577"/>
    <cellStyle name="Note 6 8 2 3 3" xfId="42578"/>
    <cellStyle name="Note 6 8 2 3 4" xfId="42579"/>
    <cellStyle name="Note 6 8 2 4" xfId="42580"/>
    <cellStyle name="Note 6 8 2 4 2" xfId="42581"/>
    <cellStyle name="Note 6 8 2 4 3" xfId="42582"/>
    <cellStyle name="Note 6 8 2 4 4" xfId="42583"/>
    <cellStyle name="Note 6 8 2 5" xfId="42584"/>
    <cellStyle name="Note 6 8 2 5 2" xfId="42585"/>
    <cellStyle name="Note 6 8 2 5 3" xfId="42586"/>
    <cellStyle name="Note 6 8 2 5 4" xfId="42587"/>
    <cellStyle name="Note 6 8 2 6" xfId="42588"/>
    <cellStyle name="Note 6 8 2 6 2" xfId="42589"/>
    <cellStyle name="Note 6 8 2 6 3" xfId="42590"/>
    <cellStyle name="Note 6 8 2 6 4" xfId="42591"/>
    <cellStyle name="Note 6 8 2 7" xfId="42592"/>
    <cellStyle name="Note 6 8 2 7 2" xfId="42593"/>
    <cellStyle name="Note 6 8 2 7 3" xfId="42594"/>
    <cellStyle name="Note 6 8 2 7 4" xfId="42595"/>
    <cellStyle name="Note 6 8 2 8" xfId="42596"/>
    <cellStyle name="Note 6 8 2 8 2" xfId="42597"/>
    <cellStyle name="Note 6 8 2 8 3" xfId="42598"/>
    <cellStyle name="Note 6 8 2 8 4" xfId="42599"/>
    <cellStyle name="Note 6 8 2 9" xfId="42600"/>
    <cellStyle name="Note 6 8 2 9 2" xfId="42601"/>
    <cellStyle name="Note 6 8 2 9 3" xfId="42602"/>
    <cellStyle name="Note 6 8 2 9 4" xfId="42603"/>
    <cellStyle name="Note 6 8 3" xfId="42604"/>
    <cellStyle name="Note 6 9" xfId="42605"/>
    <cellStyle name="Note 6 9 2" xfId="42606"/>
    <cellStyle name="Note 6 9 2 10" xfId="42607"/>
    <cellStyle name="Note 6 9 2 10 2" xfId="42608"/>
    <cellStyle name="Note 6 9 2 10 3" xfId="42609"/>
    <cellStyle name="Note 6 9 2 10 4" xfId="42610"/>
    <cellStyle name="Note 6 9 2 11" xfId="42611"/>
    <cellStyle name="Note 6 9 2 11 2" xfId="42612"/>
    <cellStyle name="Note 6 9 2 11 3" xfId="42613"/>
    <cellStyle name="Note 6 9 2 11 4" xfId="42614"/>
    <cellStyle name="Note 6 9 2 12" xfId="42615"/>
    <cellStyle name="Note 6 9 2 12 2" xfId="42616"/>
    <cellStyle name="Note 6 9 2 12 3" xfId="42617"/>
    <cellStyle name="Note 6 9 2 12 4" xfId="42618"/>
    <cellStyle name="Note 6 9 2 13" xfId="42619"/>
    <cellStyle name="Note 6 9 2 13 2" xfId="42620"/>
    <cellStyle name="Note 6 9 2 13 3" xfId="42621"/>
    <cellStyle name="Note 6 9 2 13 4" xfId="42622"/>
    <cellStyle name="Note 6 9 2 14" xfId="42623"/>
    <cellStyle name="Note 6 9 2 14 2" xfId="42624"/>
    <cellStyle name="Note 6 9 2 14 3" xfId="42625"/>
    <cellStyle name="Note 6 9 2 14 4" xfId="42626"/>
    <cellStyle name="Note 6 9 2 15" xfId="42627"/>
    <cellStyle name="Note 6 9 2 15 2" xfId="42628"/>
    <cellStyle name="Note 6 9 2 15 3" xfId="42629"/>
    <cellStyle name="Note 6 9 2 15 4" xfId="42630"/>
    <cellStyle name="Note 6 9 2 16" xfId="42631"/>
    <cellStyle name="Note 6 9 2 16 2" xfId="42632"/>
    <cellStyle name="Note 6 9 2 16 3" xfId="42633"/>
    <cellStyle name="Note 6 9 2 16 4" xfId="42634"/>
    <cellStyle name="Note 6 9 2 17" xfId="42635"/>
    <cellStyle name="Note 6 9 2 17 2" xfId="42636"/>
    <cellStyle name="Note 6 9 2 17 3" xfId="42637"/>
    <cellStyle name="Note 6 9 2 17 4" xfId="42638"/>
    <cellStyle name="Note 6 9 2 18" xfId="42639"/>
    <cellStyle name="Note 6 9 2 18 2" xfId="42640"/>
    <cellStyle name="Note 6 9 2 18 3" xfId="42641"/>
    <cellStyle name="Note 6 9 2 18 4" xfId="42642"/>
    <cellStyle name="Note 6 9 2 19" xfId="42643"/>
    <cellStyle name="Note 6 9 2 19 2" xfId="42644"/>
    <cellStyle name="Note 6 9 2 19 3" xfId="42645"/>
    <cellStyle name="Note 6 9 2 19 4" xfId="42646"/>
    <cellStyle name="Note 6 9 2 2" xfId="42647"/>
    <cellStyle name="Note 6 9 2 2 2" xfId="42648"/>
    <cellStyle name="Note 6 9 2 2 3" xfId="42649"/>
    <cellStyle name="Note 6 9 2 2 4" xfId="42650"/>
    <cellStyle name="Note 6 9 2 20" xfId="42651"/>
    <cellStyle name="Note 6 9 2 20 2" xfId="42652"/>
    <cellStyle name="Note 6 9 2 20 3" xfId="42653"/>
    <cellStyle name="Note 6 9 2 20 4" xfId="42654"/>
    <cellStyle name="Note 6 9 2 21" xfId="42655"/>
    <cellStyle name="Note 6 9 2 22" xfId="42656"/>
    <cellStyle name="Note 6 9 2 3" xfId="42657"/>
    <cellStyle name="Note 6 9 2 3 2" xfId="42658"/>
    <cellStyle name="Note 6 9 2 3 3" xfId="42659"/>
    <cellStyle name="Note 6 9 2 3 4" xfId="42660"/>
    <cellStyle name="Note 6 9 2 4" xfId="42661"/>
    <cellStyle name="Note 6 9 2 4 2" xfId="42662"/>
    <cellStyle name="Note 6 9 2 4 3" xfId="42663"/>
    <cellStyle name="Note 6 9 2 4 4" xfId="42664"/>
    <cellStyle name="Note 6 9 2 5" xfId="42665"/>
    <cellStyle name="Note 6 9 2 5 2" xfId="42666"/>
    <cellStyle name="Note 6 9 2 5 3" xfId="42667"/>
    <cellStyle name="Note 6 9 2 5 4" xfId="42668"/>
    <cellStyle name="Note 6 9 2 6" xfId="42669"/>
    <cellStyle name="Note 6 9 2 6 2" xfId="42670"/>
    <cellStyle name="Note 6 9 2 6 3" xfId="42671"/>
    <cellStyle name="Note 6 9 2 6 4" xfId="42672"/>
    <cellStyle name="Note 6 9 2 7" xfId="42673"/>
    <cellStyle name="Note 6 9 2 7 2" xfId="42674"/>
    <cellStyle name="Note 6 9 2 7 3" xfId="42675"/>
    <cellStyle name="Note 6 9 2 7 4" xfId="42676"/>
    <cellStyle name="Note 6 9 2 8" xfId="42677"/>
    <cellStyle name="Note 6 9 2 8 2" xfId="42678"/>
    <cellStyle name="Note 6 9 2 8 3" xfId="42679"/>
    <cellStyle name="Note 6 9 2 8 4" xfId="42680"/>
    <cellStyle name="Note 6 9 2 9" xfId="42681"/>
    <cellStyle name="Note 6 9 2 9 2" xfId="42682"/>
    <cellStyle name="Note 6 9 2 9 3" xfId="42683"/>
    <cellStyle name="Note 6 9 2 9 4" xfId="42684"/>
    <cellStyle name="Note 6 9 3" xfId="42685"/>
    <cellStyle name="Note 7" xfId="42686"/>
    <cellStyle name="Note 7 10" xfId="42687"/>
    <cellStyle name="Note 7 10 10" xfId="42688"/>
    <cellStyle name="Note 7 10 10 2" xfId="42689"/>
    <cellStyle name="Note 7 10 10 3" xfId="42690"/>
    <cellStyle name="Note 7 10 10 4" xfId="42691"/>
    <cellStyle name="Note 7 10 11" xfId="42692"/>
    <cellStyle name="Note 7 10 11 2" xfId="42693"/>
    <cellStyle name="Note 7 10 11 3" xfId="42694"/>
    <cellStyle name="Note 7 10 11 4" xfId="42695"/>
    <cellStyle name="Note 7 10 12" xfId="42696"/>
    <cellStyle name="Note 7 10 12 2" xfId="42697"/>
    <cellStyle name="Note 7 10 12 3" xfId="42698"/>
    <cellStyle name="Note 7 10 12 4" xfId="42699"/>
    <cellStyle name="Note 7 10 13" xfId="42700"/>
    <cellStyle name="Note 7 10 13 2" xfId="42701"/>
    <cellStyle name="Note 7 10 13 3" xfId="42702"/>
    <cellStyle name="Note 7 10 13 4" xfId="42703"/>
    <cellStyle name="Note 7 10 14" xfId="42704"/>
    <cellStyle name="Note 7 10 14 2" xfId="42705"/>
    <cellStyle name="Note 7 10 14 3" xfId="42706"/>
    <cellStyle name="Note 7 10 14 4" xfId="42707"/>
    <cellStyle name="Note 7 10 15" xfId="42708"/>
    <cellStyle name="Note 7 10 15 2" xfId="42709"/>
    <cellStyle name="Note 7 10 15 3" xfId="42710"/>
    <cellStyle name="Note 7 10 15 4" xfId="42711"/>
    <cellStyle name="Note 7 10 16" xfId="42712"/>
    <cellStyle name="Note 7 10 16 2" xfId="42713"/>
    <cellStyle name="Note 7 10 16 3" xfId="42714"/>
    <cellStyle name="Note 7 10 16 4" xfId="42715"/>
    <cellStyle name="Note 7 10 17" xfId="42716"/>
    <cellStyle name="Note 7 10 17 2" xfId="42717"/>
    <cellStyle name="Note 7 10 17 3" xfId="42718"/>
    <cellStyle name="Note 7 10 17 4" xfId="42719"/>
    <cellStyle name="Note 7 10 18" xfId="42720"/>
    <cellStyle name="Note 7 10 18 2" xfId="42721"/>
    <cellStyle name="Note 7 10 18 3" xfId="42722"/>
    <cellStyle name="Note 7 10 18 4" xfId="42723"/>
    <cellStyle name="Note 7 10 19" xfId="42724"/>
    <cellStyle name="Note 7 10 19 2" xfId="42725"/>
    <cellStyle name="Note 7 10 19 3" xfId="42726"/>
    <cellStyle name="Note 7 10 19 4" xfId="42727"/>
    <cellStyle name="Note 7 10 2" xfId="42728"/>
    <cellStyle name="Note 7 10 2 2" xfId="42729"/>
    <cellStyle name="Note 7 10 2 3" xfId="42730"/>
    <cellStyle name="Note 7 10 2 4" xfId="42731"/>
    <cellStyle name="Note 7 10 20" xfId="42732"/>
    <cellStyle name="Note 7 10 20 2" xfId="42733"/>
    <cellStyle name="Note 7 10 20 3" xfId="42734"/>
    <cellStyle name="Note 7 10 20 4" xfId="42735"/>
    <cellStyle name="Note 7 10 21" xfId="42736"/>
    <cellStyle name="Note 7 10 22" xfId="42737"/>
    <cellStyle name="Note 7 10 3" xfId="42738"/>
    <cellStyle name="Note 7 10 3 2" xfId="42739"/>
    <cellStyle name="Note 7 10 3 3" xfId="42740"/>
    <cellStyle name="Note 7 10 3 4" xfId="42741"/>
    <cellStyle name="Note 7 10 4" xfId="42742"/>
    <cellStyle name="Note 7 10 4 2" xfId="42743"/>
    <cellStyle name="Note 7 10 4 3" xfId="42744"/>
    <cellStyle name="Note 7 10 4 4" xfId="42745"/>
    <cellStyle name="Note 7 10 5" xfId="42746"/>
    <cellStyle name="Note 7 10 5 2" xfId="42747"/>
    <cellStyle name="Note 7 10 5 3" xfId="42748"/>
    <cellStyle name="Note 7 10 5 4" xfId="42749"/>
    <cellStyle name="Note 7 10 6" xfId="42750"/>
    <cellStyle name="Note 7 10 6 2" xfId="42751"/>
    <cellStyle name="Note 7 10 6 3" xfId="42752"/>
    <cellStyle name="Note 7 10 6 4" xfId="42753"/>
    <cellStyle name="Note 7 10 7" xfId="42754"/>
    <cellStyle name="Note 7 10 7 2" xfId="42755"/>
    <cellStyle name="Note 7 10 7 3" xfId="42756"/>
    <cellStyle name="Note 7 10 7 4" xfId="42757"/>
    <cellStyle name="Note 7 10 8" xfId="42758"/>
    <cellStyle name="Note 7 10 8 2" xfId="42759"/>
    <cellStyle name="Note 7 10 8 3" xfId="42760"/>
    <cellStyle name="Note 7 10 8 4" xfId="42761"/>
    <cellStyle name="Note 7 10 9" xfId="42762"/>
    <cellStyle name="Note 7 10 9 2" xfId="42763"/>
    <cellStyle name="Note 7 10 9 3" xfId="42764"/>
    <cellStyle name="Note 7 10 9 4" xfId="42765"/>
    <cellStyle name="Note 7 11" xfId="42766"/>
    <cellStyle name="Note 7 11 10" xfId="42767"/>
    <cellStyle name="Note 7 11 10 2" xfId="42768"/>
    <cellStyle name="Note 7 11 10 3" xfId="42769"/>
    <cellStyle name="Note 7 11 10 4" xfId="42770"/>
    <cellStyle name="Note 7 11 11" xfId="42771"/>
    <cellStyle name="Note 7 11 11 2" xfId="42772"/>
    <cellStyle name="Note 7 11 11 3" xfId="42773"/>
    <cellStyle name="Note 7 11 11 4" xfId="42774"/>
    <cellStyle name="Note 7 11 12" xfId="42775"/>
    <cellStyle name="Note 7 11 12 2" xfId="42776"/>
    <cellStyle name="Note 7 11 12 3" xfId="42777"/>
    <cellStyle name="Note 7 11 12 4" xfId="42778"/>
    <cellStyle name="Note 7 11 13" xfId="42779"/>
    <cellStyle name="Note 7 11 13 2" xfId="42780"/>
    <cellStyle name="Note 7 11 13 3" xfId="42781"/>
    <cellStyle name="Note 7 11 13 4" xfId="42782"/>
    <cellStyle name="Note 7 11 14" xfId="42783"/>
    <cellStyle name="Note 7 11 14 2" xfId="42784"/>
    <cellStyle name="Note 7 11 14 3" xfId="42785"/>
    <cellStyle name="Note 7 11 14 4" xfId="42786"/>
    <cellStyle name="Note 7 11 15" xfId="42787"/>
    <cellStyle name="Note 7 11 15 2" xfId="42788"/>
    <cellStyle name="Note 7 11 15 3" xfId="42789"/>
    <cellStyle name="Note 7 11 15 4" xfId="42790"/>
    <cellStyle name="Note 7 11 16" xfId="42791"/>
    <cellStyle name="Note 7 11 16 2" xfId="42792"/>
    <cellStyle name="Note 7 11 16 3" xfId="42793"/>
    <cellStyle name="Note 7 11 16 4" xfId="42794"/>
    <cellStyle name="Note 7 11 17" xfId="42795"/>
    <cellStyle name="Note 7 11 17 2" xfId="42796"/>
    <cellStyle name="Note 7 11 17 3" xfId="42797"/>
    <cellStyle name="Note 7 11 17 4" xfId="42798"/>
    <cellStyle name="Note 7 11 18" xfId="42799"/>
    <cellStyle name="Note 7 11 18 2" xfId="42800"/>
    <cellStyle name="Note 7 11 18 3" xfId="42801"/>
    <cellStyle name="Note 7 11 18 4" xfId="42802"/>
    <cellStyle name="Note 7 11 19" xfId="42803"/>
    <cellStyle name="Note 7 11 19 2" xfId="42804"/>
    <cellStyle name="Note 7 11 19 3" xfId="42805"/>
    <cellStyle name="Note 7 11 19 4" xfId="42806"/>
    <cellStyle name="Note 7 11 2" xfId="42807"/>
    <cellStyle name="Note 7 11 2 2" xfId="42808"/>
    <cellStyle name="Note 7 11 2 3" xfId="42809"/>
    <cellStyle name="Note 7 11 2 4" xfId="42810"/>
    <cellStyle name="Note 7 11 20" xfId="42811"/>
    <cellStyle name="Note 7 11 20 2" xfId="42812"/>
    <cellStyle name="Note 7 11 20 3" xfId="42813"/>
    <cellStyle name="Note 7 11 20 4" xfId="42814"/>
    <cellStyle name="Note 7 11 21" xfId="42815"/>
    <cellStyle name="Note 7 11 22" xfId="42816"/>
    <cellStyle name="Note 7 11 3" xfId="42817"/>
    <cellStyle name="Note 7 11 3 2" xfId="42818"/>
    <cellStyle name="Note 7 11 3 3" xfId="42819"/>
    <cellStyle name="Note 7 11 3 4" xfId="42820"/>
    <cellStyle name="Note 7 11 4" xfId="42821"/>
    <cellStyle name="Note 7 11 4 2" xfId="42822"/>
    <cellStyle name="Note 7 11 4 3" xfId="42823"/>
    <cellStyle name="Note 7 11 4 4" xfId="42824"/>
    <cellStyle name="Note 7 11 5" xfId="42825"/>
    <cellStyle name="Note 7 11 5 2" xfId="42826"/>
    <cellStyle name="Note 7 11 5 3" xfId="42827"/>
    <cellStyle name="Note 7 11 5 4" xfId="42828"/>
    <cellStyle name="Note 7 11 6" xfId="42829"/>
    <cellStyle name="Note 7 11 6 2" xfId="42830"/>
    <cellStyle name="Note 7 11 6 3" xfId="42831"/>
    <cellStyle name="Note 7 11 6 4" xfId="42832"/>
    <cellStyle name="Note 7 11 7" xfId="42833"/>
    <cellStyle name="Note 7 11 7 2" xfId="42834"/>
    <cellStyle name="Note 7 11 7 3" xfId="42835"/>
    <cellStyle name="Note 7 11 7 4" xfId="42836"/>
    <cellStyle name="Note 7 11 8" xfId="42837"/>
    <cellStyle name="Note 7 11 8 2" xfId="42838"/>
    <cellStyle name="Note 7 11 8 3" xfId="42839"/>
    <cellStyle name="Note 7 11 8 4" xfId="42840"/>
    <cellStyle name="Note 7 11 9" xfId="42841"/>
    <cellStyle name="Note 7 11 9 2" xfId="42842"/>
    <cellStyle name="Note 7 11 9 3" xfId="42843"/>
    <cellStyle name="Note 7 11 9 4" xfId="42844"/>
    <cellStyle name="Note 7 12" xfId="42845"/>
    <cellStyle name="Note 7 13" xfId="42846"/>
    <cellStyle name="Note 7 2" xfId="42847"/>
    <cellStyle name="Note 7 2 10" xfId="42848"/>
    <cellStyle name="Note 7 2 10 2" xfId="42849"/>
    <cellStyle name="Note 7 2 10 3" xfId="42850"/>
    <cellStyle name="Note 7 2 10 4" xfId="42851"/>
    <cellStyle name="Note 7 2 11" xfId="42852"/>
    <cellStyle name="Note 7 2 11 2" xfId="42853"/>
    <cellStyle name="Note 7 2 11 3" xfId="42854"/>
    <cellStyle name="Note 7 2 11 4" xfId="42855"/>
    <cellStyle name="Note 7 2 12" xfId="42856"/>
    <cellStyle name="Note 7 2 12 2" xfId="42857"/>
    <cellStyle name="Note 7 2 12 3" xfId="42858"/>
    <cellStyle name="Note 7 2 12 4" xfId="42859"/>
    <cellStyle name="Note 7 2 13" xfId="42860"/>
    <cellStyle name="Note 7 2 13 2" xfId="42861"/>
    <cellStyle name="Note 7 2 13 3" xfId="42862"/>
    <cellStyle name="Note 7 2 13 4" xfId="42863"/>
    <cellStyle name="Note 7 2 14" xfId="42864"/>
    <cellStyle name="Note 7 2 14 2" xfId="42865"/>
    <cellStyle name="Note 7 2 14 3" xfId="42866"/>
    <cellStyle name="Note 7 2 14 4" xfId="42867"/>
    <cellStyle name="Note 7 2 15" xfId="42868"/>
    <cellStyle name="Note 7 2 15 2" xfId="42869"/>
    <cellStyle name="Note 7 2 15 3" xfId="42870"/>
    <cellStyle name="Note 7 2 15 4" xfId="42871"/>
    <cellStyle name="Note 7 2 16" xfId="42872"/>
    <cellStyle name="Note 7 2 16 2" xfId="42873"/>
    <cellStyle name="Note 7 2 16 3" xfId="42874"/>
    <cellStyle name="Note 7 2 16 4" xfId="42875"/>
    <cellStyle name="Note 7 2 17" xfId="42876"/>
    <cellStyle name="Note 7 2 17 2" xfId="42877"/>
    <cellStyle name="Note 7 2 17 3" xfId="42878"/>
    <cellStyle name="Note 7 2 17 4" xfId="42879"/>
    <cellStyle name="Note 7 2 18" xfId="42880"/>
    <cellStyle name="Note 7 2 18 2" xfId="42881"/>
    <cellStyle name="Note 7 2 18 3" xfId="42882"/>
    <cellStyle name="Note 7 2 18 4" xfId="42883"/>
    <cellStyle name="Note 7 2 19" xfId="42884"/>
    <cellStyle name="Note 7 2 19 2" xfId="42885"/>
    <cellStyle name="Note 7 2 19 3" xfId="42886"/>
    <cellStyle name="Note 7 2 19 4" xfId="42887"/>
    <cellStyle name="Note 7 2 2" xfId="42888"/>
    <cellStyle name="Note 7 2 2 2" xfId="42889"/>
    <cellStyle name="Note 7 2 2 2 10" xfId="42890"/>
    <cellStyle name="Note 7 2 2 2 10 2" xfId="42891"/>
    <cellStyle name="Note 7 2 2 2 10 3" xfId="42892"/>
    <cellStyle name="Note 7 2 2 2 10 4" xfId="42893"/>
    <cellStyle name="Note 7 2 2 2 11" xfId="42894"/>
    <cellStyle name="Note 7 2 2 2 11 2" xfId="42895"/>
    <cellStyle name="Note 7 2 2 2 11 3" xfId="42896"/>
    <cellStyle name="Note 7 2 2 2 11 4" xfId="42897"/>
    <cellStyle name="Note 7 2 2 2 12" xfId="42898"/>
    <cellStyle name="Note 7 2 2 2 12 2" xfId="42899"/>
    <cellStyle name="Note 7 2 2 2 12 3" xfId="42900"/>
    <cellStyle name="Note 7 2 2 2 12 4" xfId="42901"/>
    <cellStyle name="Note 7 2 2 2 13" xfId="42902"/>
    <cellStyle name="Note 7 2 2 2 13 2" xfId="42903"/>
    <cellStyle name="Note 7 2 2 2 13 3" xfId="42904"/>
    <cellStyle name="Note 7 2 2 2 13 4" xfId="42905"/>
    <cellStyle name="Note 7 2 2 2 14" xfId="42906"/>
    <cellStyle name="Note 7 2 2 2 14 2" xfId="42907"/>
    <cellStyle name="Note 7 2 2 2 14 3" xfId="42908"/>
    <cellStyle name="Note 7 2 2 2 14 4" xfId="42909"/>
    <cellStyle name="Note 7 2 2 2 15" xfId="42910"/>
    <cellStyle name="Note 7 2 2 2 15 2" xfId="42911"/>
    <cellStyle name="Note 7 2 2 2 15 3" xfId="42912"/>
    <cellStyle name="Note 7 2 2 2 15 4" xfId="42913"/>
    <cellStyle name="Note 7 2 2 2 16" xfId="42914"/>
    <cellStyle name="Note 7 2 2 2 16 2" xfId="42915"/>
    <cellStyle name="Note 7 2 2 2 16 3" xfId="42916"/>
    <cellStyle name="Note 7 2 2 2 16 4" xfId="42917"/>
    <cellStyle name="Note 7 2 2 2 17" xfId="42918"/>
    <cellStyle name="Note 7 2 2 2 17 2" xfId="42919"/>
    <cellStyle name="Note 7 2 2 2 17 3" xfId="42920"/>
    <cellStyle name="Note 7 2 2 2 17 4" xfId="42921"/>
    <cellStyle name="Note 7 2 2 2 18" xfId="42922"/>
    <cellStyle name="Note 7 2 2 2 18 2" xfId="42923"/>
    <cellStyle name="Note 7 2 2 2 18 3" xfId="42924"/>
    <cellStyle name="Note 7 2 2 2 18 4" xfId="42925"/>
    <cellStyle name="Note 7 2 2 2 19" xfId="42926"/>
    <cellStyle name="Note 7 2 2 2 19 2" xfId="42927"/>
    <cellStyle name="Note 7 2 2 2 19 3" xfId="42928"/>
    <cellStyle name="Note 7 2 2 2 19 4" xfId="42929"/>
    <cellStyle name="Note 7 2 2 2 2" xfId="42930"/>
    <cellStyle name="Note 7 2 2 2 2 2" xfId="42931"/>
    <cellStyle name="Note 7 2 2 2 2 3" xfId="42932"/>
    <cellStyle name="Note 7 2 2 2 2 4" xfId="42933"/>
    <cellStyle name="Note 7 2 2 2 20" xfId="42934"/>
    <cellStyle name="Note 7 2 2 2 20 2" xfId="42935"/>
    <cellStyle name="Note 7 2 2 2 20 3" xfId="42936"/>
    <cellStyle name="Note 7 2 2 2 20 4" xfId="42937"/>
    <cellStyle name="Note 7 2 2 2 21" xfId="42938"/>
    <cellStyle name="Note 7 2 2 2 22" xfId="42939"/>
    <cellStyle name="Note 7 2 2 2 3" xfId="42940"/>
    <cellStyle name="Note 7 2 2 2 3 2" xfId="42941"/>
    <cellStyle name="Note 7 2 2 2 3 3" xfId="42942"/>
    <cellStyle name="Note 7 2 2 2 3 4" xfId="42943"/>
    <cellStyle name="Note 7 2 2 2 4" xfId="42944"/>
    <cellStyle name="Note 7 2 2 2 4 2" xfId="42945"/>
    <cellStyle name="Note 7 2 2 2 4 3" xfId="42946"/>
    <cellStyle name="Note 7 2 2 2 4 4" xfId="42947"/>
    <cellStyle name="Note 7 2 2 2 5" xfId="42948"/>
    <cellStyle name="Note 7 2 2 2 5 2" xfId="42949"/>
    <cellStyle name="Note 7 2 2 2 5 3" xfId="42950"/>
    <cellStyle name="Note 7 2 2 2 5 4" xfId="42951"/>
    <cellStyle name="Note 7 2 2 2 6" xfId="42952"/>
    <cellStyle name="Note 7 2 2 2 6 2" xfId="42953"/>
    <cellStyle name="Note 7 2 2 2 6 3" xfId="42954"/>
    <cellStyle name="Note 7 2 2 2 6 4" xfId="42955"/>
    <cellStyle name="Note 7 2 2 2 7" xfId="42956"/>
    <cellStyle name="Note 7 2 2 2 7 2" xfId="42957"/>
    <cellStyle name="Note 7 2 2 2 7 3" xfId="42958"/>
    <cellStyle name="Note 7 2 2 2 7 4" xfId="42959"/>
    <cellStyle name="Note 7 2 2 2 8" xfId="42960"/>
    <cellStyle name="Note 7 2 2 2 8 2" xfId="42961"/>
    <cellStyle name="Note 7 2 2 2 8 3" xfId="42962"/>
    <cellStyle name="Note 7 2 2 2 8 4" xfId="42963"/>
    <cellStyle name="Note 7 2 2 2 9" xfId="42964"/>
    <cellStyle name="Note 7 2 2 2 9 2" xfId="42965"/>
    <cellStyle name="Note 7 2 2 2 9 3" xfId="42966"/>
    <cellStyle name="Note 7 2 2 2 9 4" xfId="42967"/>
    <cellStyle name="Note 7 2 2 3" xfId="42968"/>
    <cellStyle name="Note 7 2 20" xfId="42969"/>
    <cellStyle name="Note 7 2 20 2" xfId="42970"/>
    <cellStyle name="Note 7 2 20 3" xfId="42971"/>
    <cellStyle name="Note 7 2 20 4" xfId="42972"/>
    <cellStyle name="Note 7 2 21" xfId="42973"/>
    <cellStyle name="Note 7 2 21 2" xfId="42974"/>
    <cellStyle name="Note 7 2 21 3" xfId="42975"/>
    <cellStyle name="Note 7 2 21 4" xfId="42976"/>
    <cellStyle name="Note 7 2 22" xfId="42977"/>
    <cellStyle name="Note 7 2 22 2" xfId="42978"/>
    <cellStyle name="Note 7 2 22 3" xfId="42979"/>
    <cellStyle name="Note 7 2 22 4" xfId="42980"/>
    <cellStyle name="Note 7 2 23" xfId="42981"/>
    <cellStyle name="Note 7 2 23 2" xfId="42982"/>
    <cellStyle name="Note 7 2 23 3" xfId="42983"/>
    <cellStyle name="Note 7 2 23 4" xfId="42984"/>
    <cellStyle name="Note 7 2 24" xfId="42985"/>
    <cellStyle name="Note 7 2 24 2" xfId="42986"/>
    <cellStyle name="Note 7 2 24 3" xfId="42987"/>
    <cellStyle name="Note 7 2 24 4" xfId="42988"/>
    <cellStyle name="Note 7 2 25" xfId="42989"/>
    <cellStyle name="Note 7 2 26" xfId="42990"/>
    <cellStyle name="Note 7 2 3" xfId="42991"/>
    <cellStyle name="Note 7 2 3 10" xfId="42992"/>
    <cellStyle name="Note 7 2 3 10 2" xfId="42993"/>
    <cellStyle name="Note 7 2 3 10 3" xfId="42994"/>
    <cellStyle name="Note 7 2 3 10 4" xfId="42995"/>
    <cellStyle name="Note 7 2 3 11" xfId="42996"/>
    <cellStyle name="Note 7 2 3 11 2" xfId="42997"/>
    <cellStyle name="Note 7 2 3 11 3" xfId="42998"/>
    <cellStyle name="Note 7 2 3 11 4" xfId="42999"/>
    <cellStyle name="Note 7 2 3 12" xfId="43000"/>
    <cellStyle name="Note 7 2 3 12 2" xfId="43001"/>
    <cellStyle name="Note 7 2 3 12 3" xfId="43002"/>
    <cellStyle name="Note 7 2 3 12 4" xfId="43003"/>
    <cellStyle name="Note 7 2 3 13" xfId="43004"/>
    <cellStyle name="Note 7 2 3 13 2" xfId="43005"/>
    <cellStyle name="Note 7 2 3 13 3" xfId="43006"/>
    <cellStyle name="Note 7 2 3 13 4" xfId="43007"/>
    <cellStyle name="Note 7 2 3 14" xfId="43008"/>
    <cellStyle name="Note 7 2 3 14 2" xfId="43009"/>
    <cellStyle name="Note 7 2 3 14 3" xfId="43010"/>
    <cellStyle name="Note 7 2 3 14 4" xfId="43011"/>
    <cellStyle name="Note 7 2 3 15" xfId="43012"/>
    <cellStyle name="Note 7 2 3 15 2" xfId="43013"/>
    <cellStyle name="Note 7 2 3 15 3" xfId="43014"/>
    <cellStyle name="Note 7 2 3 15 4" xfId="43015"/>
    <cellStyle name="Note 7 2 3 16" xfId="43016"/>
    <cellStyle name="Note 7 2 3 16 2" xfId="43017"/>
    <cellStyle name="Note 7 2 3 16 3" xfId="43018"/>
    <cellStyle name="Note 7 2 3 16 4" xfId="43019"/>
    <cellStyle name="Note 7 2 3 17" xfId="43020"/>
    <cellStyle name="Note 7 2 3 17 2" xfId="43021"/>
    <cellStyle name="Note 7 2 3 17 3" xfId="43022"/>
    <cellStyle name="Note 7 2 3 17 4" xfId="43023"/>
    <cellStyle name="Note 7 2 3 18" xfId="43024"/>
    <cellStyle name="Note 7 2 3 18 2" xfId="43025"/>
    <cellStyle name="Note 7 2 3 18 3" xfId="43026"/>
    <cellStyle name="Note 7 2 3 18 4" xfId="43027"/>
    <cellStyle name="Note 7 2 3 19" xfId="43028"/>
    <cellStyle name="Note 7 2 3 19 2" xfId="43029"/>
    <cellStyle name="Note 7 2 3 19 3" xfId="43030"/>
    <cellStyle name="Note 7 2 3 19 4" xfId="43031"/>
    <cellStyle name="Note 7 2 3 2" xfId="43032"/>
    <cellStyle name="Note 7 2 3 2 2" xfId="43033"/>
    <cellStyle name="Note 7 2 3 2 3" xfId="43034"/>
    <cellStyle name="Note 7 2 3 2 4" xfId="43035"/>
    <cellStyle name="Note 7 2 3 20" xfId="43036"/>
    <cellStyle name="Note 7 2 3 20 2" xfId="43037"/>
    <cellStyle name="Note 7 2 3 20 3" xfId="43038"/>
    <cellStyle name="Note 7 2 3 20 4" xfId="43039"/>
    <cellStyle name="Note 7 2 3 21" xfId="43040"/>
    <cellStyle name="Note 7 2 3 22" xfId="43041"/>
    <cellStyle name="Note 7 2 3 3" xfId="43042"/>
    <cellStyle name="Note 7 2 3 3 2" xfId="43043"/>
    <cellStyle name="Note 7 2 3 3 3" xfId="43044"/>
    <cellStyle name="Note 7 2 3 3 4" xfId="43045"/>
    <cellStyle name="Note 7 2 3 4" xfId="43046"/>
    <cellStyle name="Note 7 2 3 4 2" xfId="43047"/>
    <cellStyle name="Note 7 2 3 4 3" xfId="43048"/>
    <cellStyle name="Note 7 2 3 4 4" xfId="43049"/>
    <cellStyle name="Note 7 2 3 5" xfId="43050"/>
    <cellStyle name="Note 7 2 3 5 2" xfId="43051"/>
    <cellStyle name="Note 7 2 3 5 3" xfId="43052"/>
    <cellStyle name="Note 7 2 3 5 4" xfId="43053"/>
    <cellStyle name="Note 7 2 3 6" xfId="43054"/>
    <cellStyle name="Note 7 2 3 6 2" xfId="43055"/>
    <cellStyle name="Note 7 2 3 6 3" xfId="43056"/>
    <cellStyle name="Note 7 2 3 6 4" xfId="43057"/>
    <cellStyle name="Note 7 2 3 7" xfId="43058"/>
    <cellStyle name="Note 7 2 3 7 2" xfId="43059"/>
    <cellStyle name="Note 7 2 3 7 3" xfId="43060"/>
    <cellStyle name="Note 7 2 3 7 4" xfId="43061"/>
    <cellStyle name="Note 7 2 3 8" xfId="43062"/>
    <cellStyle name="Note 7 2 3 8 2" xfId="43063"/>
    <cellStyle name="Note 7 2 3 8 3" xfId="43064"/>
    <cellStyle name="Note 7 2 3 8 4" xfId="43065"/>
    <cellStyle name="Note 7 2 3 9" xfId="43066"/>
    <cellStyle name="Note 7 2 3 9 2" xfId="43067"/>
    <cellStyle name="Note 7 2 3 9 3" xfId="43068"/>
    <cellStyle name="Note 7 2 3 9 4" xfId="43069"/>
    <cellStyle name="Note 7 2 4" xfId="43070"/>
    <cellStyle name="Note 7 2 4 10" xfId="43071"/>
    <cellStyle name="Note 7 2 4 10 2" xfId="43072"/>
    <cellStyle name="Note 7 2 4 10 3" xfId="43073"/>
    <cellStyle name="Note 7 2 4 10 4" xfId="43074"/>
    <cellStyle name="Note 7 2 4 11" xfId="43075"/>
    <cellStyle name="Note 7 2 4 11 2" xfId="43076"/>
    <cellStyle name="Note 7 2 4 11 3" xfId="43077"/>
    <cellStyle name="Note 7 2 4 11 4" xfId="43078"/>
    <cellStyle name="Note 7 2 4 12" xfId="43079"/>
    <cellStyle name="Note 7 2 4 12 2" xfId="43080"/>
    <cellStyle name="Note 7 2 4 12 3" xfId="43081"/>
    <cellStyle name="Note 7 2 4 12 4" xfId="43082"/>
    <cellStyle name="Note 7 2 4 13" xfId="43083"/>
    <cellStyle name="Note 7 2 4 13 2" xfId="43084"/>
    <cellStyle name="Note 7 2 4 13 3" xfId="43085"/>
    <cellStyle name="Note 7 2 4 13 4" xfId="43086"/>
    <cellStyle name="Note 7 2 4 14" xfId="43087"/>
    <cellStyle name="Note 7 2 4 14 2" xfId="43088"/>
    <cellStyle name="Note 7 2 4 14 3" xfId="43089"/>
    <cellStyle name="Note 7 2 4 14 4" xfId="43090"/>
    <cellStyle name="Note 7 2 4 15" xfId="43091"/>
    <cellStyle name="Note 7 2 4 15 2" xfId="43092"/>
    <cellStyle name="Note 7 2 4 15 3" xfId="43093"/>
    <cellStyle name="Note 7 2 4 15 4" xfId="43094"/>
    <cellStyle name="Note 7 2 4 16" xfId="43095"/>
    <cellStyle name="Note 7 2 4 16 2" xfId="43096"/>
    <cellStyle name="Note 7 2 4 16 3" xfId="43097"/>
    <cellStyle name="Note 7 2 4 16 4" xfId="43098"/>
    <cellStyle name="Note 7 2 4 17" xfId="43099"/>
    <cellStyle name="Note 7 2 4 17 2" xfId="43100"/>
    <cellStyle name="Note 7 2 4 17 3" xfId="43101"/>
    <cellStyle name="Note 7 2 4 17 4" xfId="43102"/>
    <cellStyle name="Note 7 2 4 18" xfId="43103"/>
    <cellStyle name="Note 7 2 4 18 2" xfId="43104"/>
    <cellStyle name="Note 7 2 4 18 3" xfId="43105"/>
    <cellStyle name="Note 7 2 4 18 4" xfId="43106"/>
    <cellStyle name="Note 7 2 4 19" xfId="43107"/>
    <cellStyle name="Note 7 2 4 19 2" xfId="43108"/>
    <cellStyle name="Note 7 2 4 19 3" xfId="43109"/>
    <cellStyle name="Note 7 2 4 19 4" xfId="43110"/>
    <cellStyle name="Note 7 2 4 2" xfId="43111"/>
    <cellStyle name="Note 7 2 4 2 2" xfId="43112"/>
    <cellStyle name="Note 7 2 4 2 3" xfId="43113"/>
    <cellStyle name="Note 7 2 4 2 4" xfId="43114"/>
    <cellStyle name="Note 7 2 4 20" xfId="43115"/>
    <cellStyle name="Note 7 2 4 20 2" xfId="43116"/>
    <cellStyle name="Note 7 2 4 20 3" xfId="43117"/>
    <cellStyle name="Note 7 2 4 20 4" xfId="43118"/>
    <cellStyle name="Note 7 2 4 21" xfId="43119"/>
    <cellStyle name="Note 7 2 4 22" xfId="43120"/>
    <cellStyle name="Note 7 2 4 3" xfId="43121"/>
    <cellStyle name="Note 7 2 4 3 2" xfId="43122"/>
    <cellStyle name="Note 7 2 4 3 3" xfId="43123"/>
    <cellStyle name="Note 7 2 4 3 4" xfId="43124"/>
    <cellStyle name="Note 7 2 4 4" xfId="43125"/>
    <cellStyle name="Note 7 2 4 4 2" xfId="43126"/>
    <cellStyle name="Note 7 2 4 4 3" xfId="43127"/>
    <cellStyle name="Note 7 2 4 4 4" xfId="43128"/>
    <cellStyle name="Note 7 2 4 5" xfId="43129"/>
    <cellStyle name="Note 7 2 4 5 2" xfId="43130"/>
    <cellStyle name="Note 7 2 4 5 3" xfId="43131"/>
    <cellStyle name="Note 7 2 4 5 4" xfId="43132"/>
    <cellStyle name="Note 7 2 4 6" xfId="43133"/>
    <cellStyle name="Note 7 2 4 6 2" xfId="43134"/>
    <cellStyle name="Note 7 2 4 6 3" xfId="43135"/>
    <cellStyle name="Note 7 2 4 6 4" xfId="43136"/>
    <cellStyle name="Note 7 2 4 7" xfId="43137"/>
    <cellStyle name="Note 7 2 4 7 2" xfId="43138"/>
    <cellStyle name="Note 7 2 4 7 3" xfId="43139"/>
    <cellStyle name="Note 7 2 4 7 4" xfId="43140"/>
    <cellStyle name="Note 7 2 4 8" xfId="43141"/>
    <cellStyle name="Note 7 2 4 8 2" xfId="43142"/>
    <cellStyle name="Note 7 2 4 8 3" xfId="43143"/>
    <cellStyle name="Note 7 2 4 8 4" xfId="43144"/>
    <cellStyle name="Note 7 2 4 9" xfId="43145"/>
    <cellStyle name="Note 7 2 4 9 2" xfId="43146"/>
    <cellStyle name="Note 7 2 4 9 3" xfId="43147"/>
    <cellStyle name="Note 7 2 4 9 4" xfId="43148"/>
    <cellStyle name="Note 7 2 5" xfId="43149"/>
    <cellStyle name="Note 7 2 5 10" xfId="43150"/>
    <cellStyle name="Note 7 2 5 10 2" xfId="43151"/>
    <cellStyle name="Note 7 2 5 10 3" xfId="43152"/>
    <cellStyle name="Note 7 2 5 10 4" xfId="43153"/>
    <cellStyle name="Note 7 2 5 11" xfId="43154"/>
    <cellStyle name="Note 7 2 5 11 2" xfId="43155"/>
    <cellStyle name="Note 7 2 5 11 3" xfId="43156"/>
    <cellStyle name="Note 7 2 5 11 4" xfId="43157"/>
    <cellStyle name="Note 7 2 5 12" xfId="43158"/>
    <cellStyle name="Note 7 2 5 12 2" xfId="43159"/>
    <cellStyle name="Note 7 2 5 12 3" xfId="43160"/>
    <cellStyle name="Note 7 2 5 12 4" xfId="43161"/>
    <cellStyle name="Note 7 2 5 13" xfId="43162"/>
    <cellStyle name="Note 7 2 5 13 2" xfId="43163"/>
    <cellStyle name="Note 7 2 5 13 3" xfId="43164"/>
    <cellStyle name="Note 7 2 5 13 4" xfId="43165"/>
    <cellStyle name="Note 7 2 5 14" xfId="43166"/>
    <cellStyle name="Note 7 2 5 14 2" xfId="43167"/>
    <cellStyle name="Note 7 2 5 14 3" xfId="43168"/>
    <cellStyle name="Note 7 2 5 14 4" xfId="43169"/>
    <cellStyle name="Note 7 2 5 15" xfId="43170"/>
    <cellStyle name="Note 7 2 5 15 2" xfId="43171"/>
    <cellStyle name="Note 7 2 5 15 3" xfId="43172"/>
    <cellStyle name="Note 7 2 5 15 4" xfId="43173"/>
    <cellStyle name="Note 7 2 5 16" xfId="43174"/>
    <cellStyle name="Note 7 2 5 16 2" xfId="43175"/>
    <cellStyle name="Note 7 2 5 16 3" xfId="43176"/>
    <cellStyle name="Note 7 2 5 16 4" xfId="43177"/>
    <cellStyle name="Note 7 2 5 17" xfId="43178"/>
    <cellStyle name="Note 7 2 5 17 2" xfId="43179"/>
    <cellStyle name="Note 7 2 5 17 3" xfId="43180"/>
    <cellStyle name="Note 7 2 5 17 4" xfId="43181"/>
    <cellStyle name="Note 7 2 5 18" xfId="43182"/>
    <cellStyle name="Note 7 2 5 18 2" xfId="43183"/>
    <cellStyle name="Note 7 2 5 18 3" xfId="43184"/>
    <cellStyle name="Note 7 2 5 18 4" xfId="43185"/>
    <cellStyle name="Note 7 2 5 19" xfId="43186"/>
    <cellStyle name="Note 7 2 5 19 2" xfId="43187"/>
    <cellStyle name="Note 7 2 5 19 3" xfId="43188"/>
    <cellStyle name="Note 7 2 5 19 4" xfId="43189"/>
    <cellStyle name="Note 7 2 5 2" xfId="43190"/>
    <cellStyle name="Note 7 2 5 2 2" xfId="43191"/>
    <cellStyle name="Note 7 2 5 2 3" xfId="43192"/>
    <cellStyle name="Note 7 2 5 2 4" xfId="43193"/>
    <cellStyle name="Note 7 2 5 20" xfId="43194"/>
    <cellStyle name="Note 7 2 5 20 2" xfId="43195"/>
    <cellStyle name="Note 7 2 5 20 3" xfId="43196"/>
    <cellStyle name="Note 7 2 5 20 4" xfId="43197"/>
    <cellStyle name="Note 7 2 5 21" xfId="43198"/>
    <cellStyle name="Note 7 2 5 22" xfId="43199"/>
    <cellStyle name="Note 7 2 5 3" xfId="43200"/>
    <cellStyle name="Note 7 2 5 3 2" xfId="43201"/>
    <cellStyle name="Note 7 2 5 3 3" xfId="43202"/>
    <cellStyle name="Note 7 2 5 3 4" xfId="43203"/>
    <cellStyle name="Note 7 2 5 4" xfId="43204"/>
    <cellStyle name="Note 7 2 5 4 2" xfId="43205"/>
    <cellStyle name="Note 7 2 5 4 3" xfId="43206"/>
    <cellStyle name="Note 7 2 5 4 4" xfId="43207"/>
    <cellStyle name="Note 7 2 5 5" xfId="43208"/>
    <cellStyle name="Note 7 2 5 5 2" xfId="43209"/>
    <cellStyle name="Note 7 2 5 5 3" xfId="43210"/>
    <cellStyle name="Note 7 2 5 5 4" xfId="43211"/>
    <cellStyle name="Note 7 2 5 6" xfId="43212"/>
    <cellStyle name="Note 7 2 5 6 2" xfId="43213"/>
    <cellStyle name="Note 7 2 5 6 3" xfId="43214"/>
    <cellStyle name="Note 7 2 5 6 4" xfId="43215"/>
    <cellStyle name="Note 7 2 5 7" xfId="43216"/>
    <cellStyle name="Note 7 2 5 7 2" xfId="43217"/>
    <cellStyle name="Note 7 2 5 7 3" xfId="43218"/>
    <cellStyle name="Note 7 2 5 7 4" xfId="43219"/>
    <cellStyle name="Note 7 2 5 8" xfId="43220"/>
    <cellStyle name="Note 7 2 5 8 2" xfId="43221"/>
    <cellStyle name="Note 7 2 5 8 3" xfId="43222"/>
    <cellStyle name="Note 7 2 5 8 4" xfId="43223"/>
    <cellStyle name="Note 7 2 5 9" xfId="43224"/>
    <cellStyle name="Note 7 2 5 9 2" xfId="43225"/>
    <cellStyle name="Note 7 2 5 9 3" xfId="43226"/>
    <cellStyle name="Note 7 2 5 9 4" xfId="43227"/>
    <cellStyle name="Note 7 2 6" xfId="43228"/>
    <cellStyle name="Note 7 2 6 2" xfId="43229"/>
    <cellStyle name="Note 7 2 6 3" xfId="43230"/>
    <cellStyle name="Note 7 2 6 4" xfId="43231"/>
    <cellStyle name="Note 7 2 7" xfId="43232"/>
    <cellStyle name="Note 7 2 7 2" xfId="43233"/>
    <cellStyle name="Note 7 2 7 3" xfId="43234"/>
    <cellStyle name="Note 7 2 7 4" xfId="43235"/>
    <cellStyle name="Note 7 2 8" xfId="43236"/>
    <cellStyle name="Note 7 2 8 2" xfId="43237"/>
    <cellStyle name="Note 7 2 8 3" xfId="43238"/>
    <cellStyle name="Note 7 2 8 4" xfId="43239"/>
    <cellStyle name="Note 7 2 9" xfId="43240"/>
    <cellStyle name="Note 7 2 9 2" xfId="43241"/>
    <cellStyle name="Note 7 2 9 3" xfId="43242"/>
    <cellStyle name="Note 7 2 9 4" xfId="43243"/>
    <cellStyle name="Note 7 3" xfId="43244"/>
    <cellStyle name="Note 7 3 2" xfId="43245"/>
    <cellStyle name="Note 7 3 2 10" xfId="43246"/>
    <cellStyle name="Note 7 3 2 10 2" xfId="43247"/>
    <cellStyle name="Note 7 3 2 10 3" xfId="43248"/>
    <cellStyle name="Note 7 3 2 10 4" xfId="43249"/>
    <cellStyle name="Note 7 3 2 11" xfId="43250"/>
    <cellStyle name="Note 7 3 2 11 2" xfId="43251"/>
    <cellStyle name="Note 7 3 2 11 3" xfId="43252"/>
    <cellStyle name="Note 7 3 2 11 4" xfId="43253"/>
    <cellStyle name="Note 7 3 2 12" xfId="43254"/>
    <cellStyle name="Note 7 3 2 12 2" xfId="43255"/>
    <cellStyle name="Note 7 3 2 12 3" xfId="43256"/>
    <cellStyle name="Note 7 3 2 12 4" xfId="43257"/>
    <cellStyle name="Note 7 3 2 13" xfId="43258"/>
    <cellStyle name="Note 7 3 2 13 2" xfId="43259"/>
    <cellStyle name="Note 7 3 2 13 3" xfId="43260"/>
    <cellStyle name="Note 7 3 2 13 4" xfId="43261"/>
    <cellStyle name="Note 7 3 2 14" xfId="43262"/>
    <cellStyle name="Note 7 3 2 14 2" xfId="43263"/>
    <cellStyle name="Note 7 3 2 14 3" xfId="43264"/>
    <cellStyle name="Note 7 3 2 14 4" xfId="43265"/>
    <cellStyle name="Note 7 3 2 15" xfId="43266"/>
    <cellStyle name="Note 7 3 2 15 2" xfId="43267"/>
    <cellStyle name="Note 7 3 2 15 3" xfId="43268"/>
    <cellStyle name="Note 7 3 2 15 4" xfId="43269"/>
    <cellStyle name="Note 7 3 2 16" xfId="43270"/>
    <cellStyle name="Note 7 3 2 16 2" xfId="43271"/>
    <cellStyle name="Note 7 3 2 16 3" xfId="43272"/>
    <cellStyle name="Note 7 3 2 16 4" xfId="43273"/>
    <cellStyle name="Note 7 3 2 17" xfId="43274"/>
    <cellStyle name="Note 7 3 2 17 2" xfId="43275"/>
    <cellStyle name="Note 7 3 2 17 3" xfId="43276"/>
    <cellStyle name="Note 7 3 2 17 4" xfId="43277"/>
    <cellStyle name="Note 7 3 2 18" xfId="43278"/>
    <cellStyle name="Note 7 3 2 18 2" xfId="43279"/>
    <cellStyle name="Note 7 3 2 18 3" xfId="43280"/>
    <cellStyle name="Note 7 3 2 18 4" xfId="43281"/>
    <cellStyle name="Note 7 3 2 19" xfId="43282"/>
    <cellStyle name="Note 7 3 2 19 2" xfId="43283"/>
    <cellStyle name="Note 7 3 2 19 3" xfId="43284"/>
    <cellStyle name="Note 7 3 2 19 4" xfId="43285"/>
    <cellStyle name="Note 7 3 2 2" xfId="43286"/>
    <cellStyle name="Note 7 3 2 2 2" xfId="43287"/>
    <cellStyle name="Note 7 3 2 2 3" xfId="43288"/>
    <cellStyle name="Note 7 3 2 2 4" xfId="43289"/>
    <cellStyle name="Note 7 3 2 20" xfId="43290"/>
    <cellStyle name="Note 7 3 2 20 2" xfId="43291"/>
    <cellStyle name="Note 7 3 2 20 3" xfId="43292"/>
    <cellStyle name="Note 7 3 2 20 4" xfId="43293"/>
    <cellStyle name="Note 7 3 2 21" xfId="43294"/>
    <cellStyle name="Note 7 3 2 22" xfId="43295"/>
    <cellStyle name="Note 7 3 2 3" xfId="43296"/>
    <cellStyle name="Note 7 3 2 3 2" xfId="43297"/>
    <cellStyle name="Note 7 3 2 3 3" xfId="43298"/>
    <cellStyle name="Note 7 3 2 3 4" xfId="43299"/>
    <cellStyle name="Note 7 3 2 4" xfId="43300"/>
    <cellStyle name="Note 7 3 2 4 2" xfId="43301"/>
    <cellStyle name="Note 7 3 2 4 3" xfId="43302"/>
    <cellStyle name="Note 7 3 2 4 4" xfId="43303"/>
    <cellStyle name="Note 7 3 2 5" xfId="43304"/>
    <cellStyle name="Note 7 3 2 5 2" xfId="43305"/>
    <cellStyle name="Note 7 3 2 5 3" xfId="43306"/>
    <cellStyle name="Note 7 3 2 5 4" xfId="43307"/>
    <cellStyle name="Note 7 3 2 6" xfId="43308"/>
    <cellStyle name="Note 7 3 2 6 2" xfId="43309"/>
    <cellStyle name="Note 7 3 2 6 3" xfId="43310"/>
    <cellStyle name="Note 7 3 2 6 4" xfId="43311"/>
    <cellStyle name="Note 7 3 2 7" xfId="43312"/>
    <cellStyle name="Note 7 3 2 7 2" xfId="43313"/>
    <cellStyle name="Note 7 3 2 7 3" xfId="43314"/>
    <cellStyle name="Note 7 3 2 7 4" xfId="43315"/>
    <cellStyle name="Note 7 3 2 8" xfId="43316"/>
    <cellStyle name="Note 7 3 2 8 2" xfId="43317"/>
    <cellStyle name="Note 7 3 2 8 3" xfId="43318"/>
    <cellStyle name="Note 7 3 2 8 4" xfId="43319"/>
    <cellStyle name="Note 7 3 2 9" xfId="43320"/>
    <cellStyle name="Note 7 3 2 9 2" xfId="43321"/>
    <cellStyle name="Note 7 3 2 9 3" xfId="43322"/>
    <cellStyle name="Note 7 3 2 9 4" xfId="43323"/>
    <cellStyle name="Note 7 3 3" xfId="43324"/>
    <cellStyle name="Note 7 4" xfId="43325"/>
    <cellStyle name="Note 7 4 2" xfId="43326"/>
    <cellStyle name="Note 7 4 2 10" xfId="43327"/>
    <cellStyle name="Note 7 4 2 10 2" xfId="43328"/>
    <cellStyle name="Note 7 4 2 10 3" xfId="43329"/>
    <cellStyle name="Note 7 4 2 10 4" xfId="43330"/>
    <cellStyle name="Note 7 4 2 11" xfId="43331"/>
    <cellStyle name="Note 7 4 2 11 2" xfId="43332"/>
    <cellStyle name="Note 7 4 2 11 3" xfId="43333"/>
    <cellStyle name="Note 7 4 2 11 4" xfId="43334"/>
    <cellStyle name="Note 7 4 2 12" xfId="43335"/>
    <cellStyle name="Note 7 4 2 12 2" xfId="43336"/>
    <cellStyle name="Note 7 4 2 12 3" xfId="43337"/>
    <cellStyle name="Note 7 4 2 12 4" xfId="43338"/>
    <cellStyle name="Note 7 4 2 13" xfId="43339"/>
    <cellStyle name="Note 7 4 2 13 2" xfId="43340"/>
    <cellStyle name="Note 7 4 2 13 3" xfId="43341"/>
    <cellStyle name="Note 7 4 2 13 4" xfId="43342"/>
    <cellStyle name="Note 7 4 2 14" xfId="43343"/>
    <cellStyle name="Note 7 4 2 14 2" xfId="43344"/>
    <cellStyle name="Note 7 4 2 14 3" xfId="43345"/>
    <cellStyle name="Note 7 4 2 14 4" xfId="43346"/>
    <cellStyle name="Note 7 4 2 15" xfId="43347"/>
    <cellStyle name="Note 7 4 2 15 2" xfId="43348"/>
    <cellStyle name="Note 7 4 2 15 3" xfId="43349"/>
    <cellStyle name="Note 7 4 2 15 4" xfId="43350"/>
    <cellStyle name="Note 7 4 2 16" xfId="43351"/>
    <cellStyle name="Note 7 4 2 16 2" xfId="43352"/>
    <cellStyle name="Note 7 4 2 16 3" xfId="43353"/>
    <cellStyle name="Note 7 4 2 16 4" xfId="43354"/>
    <cellStyle name="Note 7 4 2 17" xfId="43355"/>
    <cellStyle name="Note 7 4 2 17 2" xfId="43356"/>
    <cellStyle name="Note 7 4 2 17 3" xfId="43357"/>
    <cellStyle name="Note 7 4 2 17 4" xfId="43358"/>
    <cellStyle name="Note 7 4 2 18" xfId="43359"/>
    <cellStyle name="Note 7 4 2 18 2" xfId="43360"/>
    <cellStyle name="Note 7 4 2 18 3" xfId="43361"/>
    <cellStyle name="Note 7 4 2 18 4" xfId="43362"/>
    <cellStyle name="Note 7 4 2 19" xfId="43363"/>
    <cellStyle name="Note 7 4 2 19 2" xfId="43364"/>
    <cellStyle name="Note 7 4 2 19 3" xfId="43365"/>
    <cellStyle name="Note 7 4 2 19 4" xfId="43366"/>
    <cellStyle name="Note 7 4 2 2" xfId="43367"/>
    <cellStyle name="Note 7 4 2 2 2" xfId="43368"/>
    <cellStyle name="Note 7 4 2 2 3" xfId="43369"/>
    <cellStyle name="Note 7 4 2 2 4" xfId="43370"/>
    <cellStyle name="Note 7 4 2 20" xfId="43371"/>
    <cellStyle name="Note 7 4 2 20 2" xfId="43372"/>
    <cellStyle name="Note 7 4 2 20 3" xfId="43373"/>
    <cellStyle name="Note 7 4 2 20 4" xfId="43374"/>
    <cellStyle name="Note 7 4 2 21" xfId="43375"/>
    <cellStyle name="Note 7 4 2 22" xfId="43376"/>
    <cellStyle name="Note 7 4 2 3" xfId="43377"/>
    <cellStyle name="Note 7 4 2 3 2" xfId="43378"/>
    <cellStyle name="Note 7 4 2 3 3" xfId="43379"/>
    <cellStyle name="Note 7 4 2 3 4" xfId="43380"/>
    <cellStyle name="Note 7 4 2 4" xfId="43381"/>
    <cellStyle name="Note 7 4 2 4 2" xfId="43382"/>
    <cellStyle name="Note 7 4 2 4 3" xfId="43383"/>
    <cellStyle name="Note 7 4 2 4 4" xfId="43384"/>
    <cellStyle name="Note 7 4 2 5" xfId="43385"/>
    <cellStyle name="Note 7 4 2 5 2" xfId="43386"/>
    <cellStyle name="Note 7 4 2 5 3" xfId="43387"/>
    <cellStyle name="Note 7 4 2 5 4" xfId="43388"/>
    <cellStyle name="Note 7 4 2 6" xfId="43389"/>
    <cellStyle name="Note 7 4 2 6 2" xfId="43390"/>
    <cellStyle name="Note 7 4 2 6 3" xfId="43391"/>
    <cellStyle name="Note 7 4 2 6 4" xfId="43392"/>
    <cellStyle name="Note 7 4 2 7" xfId="43393"/>
    <cellStyle name="Note 7 4 2 7 2" xfId="43394"/>
    <cellStyle name="Note 7 4 2 7 3" xfId="43395"/>
    <cellStyle name="Note 7 4 2 7 4" xfId="43396"/>
    <cellStyle name="Note 7 4 2 8" xfId="43397"/>
    <cellStyle name="Note 7 4 2 8 2" xfId="43398"/>
    <cellStyle name="Note 7 4 2 8 3" xfId="43399"/>
    <cellStyle name="Note 7 4 2 8 4" xfId="43400"/>
    <cellStyle name="Note 7 4 2 9" xfId="43401"/>
    <cellStyle name="Note 7 4 2 9 2" xfId="43402"/>
    <cellStyle name="Note 7 4 2 9 3" xfId="43403"/>
    <cellStyle name="Note 7 4 2 9 4" xfId="43404"/>
    <cellStyle name="Note 7 4 3" xfId="43405"/>
    <cellStyle name="Note 7 5" xfId="43406"/>
    <cellStyle name="Note 7 5 2" xfId="43407"/>
    <cellStyle name="Note 7 5 2 10" xfId="43408"/>
    <cellStyle name="Note 7 5 2 10 2" xfId="43409"/>
    <cellStyle name="Note 7 5 2 10 3" xfId="43410"/>
    <cellStyle name="Note 7 5 2 10 4" xfId="43411"/>
    <cellStyle name="Note 7 5 2 11" xfId="43412"/>
    <cellStyle name="Note 7 5 2 11 2" xfId="43413"/>
    <cellStyle name="Note 7 5 2 11 3" xfId="43414"/>
    <cellStyle name="Note 7 5 2 11 4" xfId="43415"/>
    <cellStyle name="Note 7 5 2 12" xfId="43416"/>
    <cellStyle name="Note 7 5 2 12 2" xfId="43417"/>
    <cellStyle name="Note 7 5 2 12 3" xfId="43418"/>
    <cellStyle name="Note 7 5 2 12 4" xfId="43419"/>
    <cellStyle name="Note 7 5 2 13" xfId="43420"/>
    <cellStyle name="Note 7 5 2 13 2" xfId="43421"/>
    <cellStyle name="Note 7 5 2 13 3" xfId="43422"/>
    <cellStyle name="Note 7 5 2 13 4" xfId="43423"/>
    <cellStyle name="Note 7 5 2 14" xfId="43424"/>
    <cellStyle name="Note 7 5 2 14 2" xfId="43425"/>
    <cellStyle name="Note 7 5 2 14 3" xfId="43426"/>
    <cellStyle name="Note 7 5 2 14 4" xfId="43427"/>
    <cellStyle name="Note 7 5 2 15" xfId="43428"/>
    <cellStyle name="Note 7 5 2 15 2" xfId="43429"/>
    <cellStyle name="Note 7 5 2 15 3" xfId="43430"/>
    <cellStyle name="Note 7 5 2 15 4" xfId="43431"/>
    <cellStyle name="Note 7 5 2 16" xfId="43432"/>
    <cellStyle name="Note 7 5 2 16 2" xfId="43433"/>
    <cellStyle name="Note 7 5 2 16 3" xfId="43434"/>
    <cellStyle name="Note 7 5 2 16 4" xfId="43435"/>
    <cellStyle name="Note 7 5 2 17" xfId="43436"/>
    <cellStyle name="Note 7 5 2 17 2" xfId="43437"/>
    <cellStyle name="Note 7 5 2 17 3" xfId="43438"/>
    <cellStyle name="Note 7 5 2 17 4" xfId="43439"/>
    <cellStyle name="Note 7 5 2 18" xfId="43440"/>
    <cellStyle name="Note 7 5 2 18 2" xfId="43441"/>
    <cellStyle name="Note 7 5 2 18 3" xfId="43442"/>
    <cellStyle name="Note 7 5 2 18 4" xfId="43443"/>
    <cellStyle name="Note 7 5 2 19" xfId="43444"/>
    <cellStyle name="Note 7 5 2 19 2" xfId="43445"/>
    <cellStyle name="Note 7 5 2 19 3" xfId="43446"/>
    <cellStyle name="Note 7 5 2 19 4" xfId="43447"/>
    <cellStyle name="Note 7 5 2 2" xfId="43448"/>
    <cellStyle name="Note 7 5 2 2 2" xfId="43449"/>
    <cellStyle name="Note 7 5 2 2 3" xfId="43450"/>
    <cellStyle name="Note 7 5 2 2 4" xfId="43451"/>
    <cellStyle name="Note 7 5 2 20" xfId="43452"/>
    <cellStyle name="Note 7 5 2 20 2" xfId="43453"/>
    <cellStyle name="Note 7 5 2 20 3" xfId="43454"/>
    <cellStyle name="Note 7 5 2 20 4" xfId="43455"/>
    <cellStyle name="Note 7 5 2 21" xfId="43456"/>
    <cellStyle name="Note 7 5 2 22" xfId="43457"/>
    <cellStyle name="Note 7 5 2 3" xfId="43458"/>
    <cellStyle name="Note 7 5 2 3 2" xfId="43459"/>
    <cellStyle name="Note 7 5 2 3 3" xfId="43460"/>
    <cellStyle name="Note 7 5 2 3 4" xfId="43461"/>
    <cellStyle name="Note 7 5 2 4" xfId="43462"/>
    <cellStyle name="Note 7 5 2 4 2" xfId="43463"/>
    <cellStyle name="Note 7 5 2 4 3" xfId="43464"/>
    <cellStyle name="Note 7 5 2 4 4" xfId="43465"/>
    <cellStyle name="Note 7 5 2 5" xfId="43466"/>
    <cellStyle name="Note 7 5 2 5 2" xfId="43467"/>
    <cellStyle name="Note 7 5 2 5 3" xfId="43468"/>
    <cellStyle name="Note 7 5 2 5 4" xfId="43469"/>
    <cellStyle name="Note 7 5 2 6" xfId="43470"/>
    <cellStyle name="Note 7 5 2 6 2" xfId="43471"/>
    <cellStyle name="Note 7 5 2 6 3" xfId="43472"/>
    <cellStyle name="Note 7 5 2 6 4" xfId="43473"/>
    <cellStyle name="Note 7 5 2 7" xfId="43474"/>
    <cellStyle name="Note 7 5 2 7 2" xfId="43475"/>
    <cellStyle name="Note 7 5 2 7 3" xfId="43476"/>
    <cellStyle name="Note 7 5 2 7 4" xfId="43477"/>
    <cellStyle name="Note 7 5 2 8" xfId="43478"/>
    <cellStyle name="Note 7 5 2 8 2" xfId="43479"/>
    <cellStyle name="Note 7 5 2 8 3" xfId="43480"/>
    <cellStyle name="Note 7 5 2 8 4" xfId="43481"/>
    <cellStyle name="Note 7 5 2 9" xfId="43482"/>
    <cellStyle name="Note 7 5 2 9 2" xfId="43483"/>
    <cellStyle name="Note 7 5 2 9 3" xfId="43484"/>
    <cellStyle name="Note 7 5 2 9 4" xfId="43485"/>
    <cellStyle name="Note 7 5 3" xfId="43486"/>
    <cellStyle name="Note 7 6" xfId="43487"/>
    <cellStyle name="Note 7 6 10" xfId="43488"/>
    <cellStyle name="Note 7 6 10 2" xfId="43489"/>
    <cellStyle name="Note 7 6 10 3" xfId="43490"/>
    <cellStyle name="Note 7 6 10 4" xfId="43491"/>
    <cellStyle name="Note 7 6 11" xfId="43492"/>
    <cellStyle name="Note 7 6 11 2" xfId="43493"/>
    <cellStyle name="Note 7 6 11 3" xfId="43494"/>
    <cellStyle name="Note 7 6 11 4" xfId="43495"/>
    <cellStyle name="Note 7 6 12" xfId="43496"/>
    <cellStyle name="Note 7 6 12 2" xfId="43497"/>
    <cellStyle name="Note 7 6 12 3" xfId="43498"/>
    <cellStyle name="Note 7 6 12 4" xfId="43499"/>
    <cellStyle name="Note 7 6 13" xfId="43500"/>
    <cellStyle name="Note 7 6 13 2" xfId="43501"/>
    <cellStyle name="Note 7 6 13 3" xfId="43502"/>
    <cellStyle name="Note 7 6 13 4" xfId="43503"/>
    <cellStyle name="Note 7 6 14" xfId="43504"/>
    <cellStyle name="Note 7 6 14 2" xfId="43505"/>
    <cellStyle name="Note 7 6 14 3" xfId="43506"/>
    <cellStyle name="Note 7 6 14 4" xfId="43507"/>
    <cellStyle name="Note 7 6 15" xfId="43508"/>
    <cellStyle name="Note 7 6 15 2" xfId="43509"/>
    <cellStyle name="Note 7 6 15 3" xfId="43510"/>
    <cellStyle name="Note 7 6 15 4" xfId="43511"/>
    <cellStyle name="Note 7 6 16" xfId="43512"/>
    <cellStyle name="Note 7 6 16 2" xfId="43513"/>
    <cellStyle name="Note 7 6 16 3" xfId="43514"/>
    <cellStyle name="Note 7 6 16 4" xfId="43515"/>
    <cellStyle name="Note 7 6 17" xfId="43516"/>
    <cellStyle name="Note 7 6 17 2" xfId="43517"/>
    <cellStyle name="Note 7 6 17 3" xfId="43518"/>
    <cellStyle name="Note 7 6 17 4" xfId="43519"/>
    <cellStyle name="Note 7 6 18" xfId="43520"/>
    <cellStyle name="Note 7 6 18 2" xfId="43521"/>
    <cellStyle name="Note 7 6 18 3" xfId="43522"/>
    <cellStyle name="Note 7 6 18 4" xfId="43523"/>
    <cellStyle name="Note 7 6 19" xfId="43524"/>
    <cellStyle name="Note 7 6 19 2" xfId="43525"/>
    <cellStyle name="Note 7 6 19 3" xfId="43526"/>
    <cellStyle name="Note 7 6 19 4" xfId="43527"/>
    <cellStyle name="Note 7 6 2" xfId="43528"/>
    <cellStyle name="Note 7 6 2 2" xfId="43529"/>
    <cellStyle name="Note 7 6 2 3" xfId="43530"/>
    <cellStyle name="Note 7 6 2 4" xfId="43531"/>
    <cellStyle name="Note 7 6 20" xfId="43532"/>
    <cellStyle name="Note 7 6 20 2" xfId="43533"/>
    <cellStyle name="Note 7 6 20 3" xfId="43534"/>
    <cellStyle name="Note 7 6 20 4" xfId="43535"/>
    <cellStyle name="Note 7 6 21" xfId="43536"/>
    <cellStyle name="Note 7 6 22" xfId="43537"/>
    <cellStyle name="Note 7 6 3" xfId="43538"/>
    <cellStyle name="Note 7 6 3 2" xfId="43539"/>
    <cellStyle name="Note 7 6 3 3" xfId="43540"/>
    <cellStyle name="Note 7 6 3 4" xfId="43541"/>
    <cellStyle name="Note 7 6 4" xfId="43542"/>
    <cellStyle name="Note 7 6 4 2" xfId="43543"/>
    <cellStyle name="Note 7 6 4 3" xfId="43544"/>
    <cellStyle name="Note 7 6 4 4" xfId="43545"/>
    <cellStyle name="Note 7 6 5" xfId="43546"/>
    <cellStyle name="Note 7 6 5 2" xfId="43547"/>
    <cellStyle name="Note 7 6 5 3" xfId="43548"/>
    <cellStyle name="Note 7 6 5 4" xfId="43549"/>
    <cellStyle name="Note 7 6 6" xfId="43550"/>
    <cellStyle name="Note 7 6 6 2" xfId="43551"/>
    <cellStyle name="Note 7 6 6 3" xfId="43552"/>
    <cellStyle name="Note 7 6 6 4" xfId="43553"/>
    <cellStyle name="Note 7 6 7" xfId="43554"/>
    <cellStyle name="Note 7 6 7 2" xfId="43555"/>
    <cellStyle name="Note 7 6 7 3" xfId="43556"/>
    <cellStyle name="Note 7 6 7 4" xfId="43557"/>
    <cellStyle name="Note 7 6 8" xfId="43558"/>
    <cellStyle name="Note 7 6 8 2" xfId="43559"/>
    <cellStyle name="Note 7 6 8 3" xfId="43560"/>
    <cellStyle name="Note 7 6 8 4" xfId="43561"/>
    <cellStyle name="Note 7 6 9" xfId="43562"/>
    <cellStyle name="Note 7 6 9 2" xfId="43563"/>
    <cellStyle name="Note 7 6 9 3" xfId="43564"/>
    <cellStyle name="Note 7 6 9 4" xfId="43565"/>
    <cellStyle name="Note 7 7" xfId="43566"/>
    <cellStyle name="Note 7 7 10" xfId="43567"/>
    <cellStyle name="Note 7 7 10 2" xfId="43568"/>
    <cellStyle name="Note 7 7 10 3" xfId="43569"/>
    <cellStyle name="Note 7 7 10 4" xfId="43570"/>
    <cellStyle name="Note 7 7 11" xfId="43571"/>
    <cellStyle name="Note 7 7 11 2" xfId="43572"/>
    <cellStyle name="Note 7 7 11 3" xfId="43573"/>
    <cellStyle name="Note 7 7 11 4" xfId="43574"/>
    <cellStyle name="Note 7 7 12" xfId="43575"/>
    <cellStyle name="Note 7 7 12 2" xfId="43576"/>
    <cellStyle name="Note 7 7 12 3" xfId="43577"/>
    <cellStyle name="Note 7 7 12 4" xfId="43578"/>
    <cellStyle name="Note 7 7 13" xfId="43579"/>
    <cellStyle name="Note 7 7 13 2" xfId="43580"/>
    <cellStyle name="Note 7 7 13 3" xfId="43581"/>
    <cellStyle name="Note 7 7 13 4" xfId="43582"/>
    <cellStyle name="Note 7 7 14" xfId="43583"/>
    <cellStyle name="Note 7 7 14 2" xfId="43584"/>
    <cellStyle name="Note 7 7 14 3" xfId="43585"/>
    <cellStyle name="Note 7 7 14 4" xfId="43586"/>
    <cellStyle name="Note 7 7 15" xfId="43587"/>
    <cellStyle name="Note 7 7 15 2" xfId="43588"/>
    <cellStyle name="Note 7 7 15 3" xfId="43589"/>
    <cellStyle name="Note 7 7 15 4" xfId="43590"/>
    <cellStyle name="Note 7 7 16" xfId="43591"/>
    <cellStyle name="Note 7 7 16 2" xfId="43592"/>
    <cellStyle name="Note 7 7 16 3" xfId="43593"/>
    <cellStyle name="Note 7 7 16 4" xfId="43594"/>
    <cellStyle name="Note 7 7 17" xfId="43595"/>
    <cellStyle name="Note 7 7 17 2" xfId="43596"/>
    <cellStyle name="Note 7 7 17 3" xfId="43597"/>
    <cellStyle name="Note 7 7 17 4" xfId="43598"/>
    <cellStyle name="Note 7 7 18" xfId="43599"/>
    <cellStyle name="Note 7 7 18 2" xfId="43600"/>
    <cellStyle name="Note 7 7 18 3" xfId="43601"/>
    <cellStyle name="Note 7 7 18 4" xfId="43602"/>
    <cellStyle name="Note 7 7 19" xfId="43603"/>
    <cellStyle name="Note 7 7 19 2" xfId="43604"/>
    <cellStyle name="Note 7 7 19 3" xfId="43605"/>
    <cellStyle name="Note 7 7 19 4" xfId="43606"/>
    <cellStyle name="Note 7 7 2" xfId="43607"/>
    <cellStyle name="Note 7 7 2 2" xfId="43608"/>
    <cellStyle name="Note 7 7 2 3" xfId="43609"/>
    <cellStyle name="Note 7 7 2 4" xfId="43610"/>
    <cellStyle name="Note 7 7 20" xfId="43611"/>
    <cellStyle name="Note 7 7 20 2" xfId="43612"/>
    <cellStyle name="Note 7 7 20 3" xfId="43613"/>
    <cellStyle name="Note 7 7 20 4" xfId="43614"/>
    <cellStyle name="Note 7 7 21" xfId="43615"/>
    <cellStyle name="Note 7 7 22" xfId="43616"/>
    <cellStyle name="Note 7 7 3" xfId="43617"/>
    <cellStyle name="Note 7 7 3 2" xfId="43618"/>
    <cellStyle name="Note 7 7 3 3" xfId="43619"/>
    <cellStyle name="Note 7 7 3 4" xfId="43620"/>
    <cellStyle name="Note 7 7 4" xfId="43621"/>
    <cellStyle name="Note 7 7 4 2" xfId="43622"/>
    <cellStyle name="Note 7 7 4 3" xfId="43623"/>
    <cellStyle name="Note 7 7 4 4" xfId="43624"/>
    <cellStyle name="Note 7 7 5" xfId="43625"/>
    <cellStyle name="Note 7 7 5 2" xfId="43626"/>
    <cellStyle name="Note 7 7 5 3" xfId="43627"/>
    <cellStyle name="Note 7 7 5 4" xfId="43628"/>
    <cellStyle name="Note 7 7 6" xfId="43629"/>
    <cellStyle name="Note 7 7 6 2" xfId="43630"/>
    <cellStyle name="Note 7 7 6 3" xfId="43631"/>
    <cellStyle name="Note 7 7 6 4" xfId="43632"/>
    <cellStyle name="Note 7 7 7" xfId="43633"/>
    <cellStyle name="Note 7 7 7 2" xfId="43634"/>
    <cellStyle name="Note 7 7 7 3" xfId="43635"/>
    <cellStyle name="Note 7 7 7 4" xfId="43636"/>
    <cellStyle name="Note 7 7 8" xfId="43637"/>
    <cellStyle name="Note 7 7 8 2" xfId="43638"/>
    <cellStyle name="Note 7 7 8 3" xfId="43639"/>
    <cellStyle name="Note 7 7 8 4" xfId="43640"/>
    <cellStyle name="Note 7 7 9" xfId="43641"/>
    <cellStyle name="Note 7 7 9 2" xfId="43642"/>
    <cellStyle name="Note 7 7 9 3" xfId="43643"/>
    <cellStyle name="Note 7 7 9 4" xfId="43644"/>
    <cellStyle name="Note 7 8" xfId="43645"/>
    <cellStyle name="Note 7 8 10" xfId="43646"/>
    <cellStyle name="Note 7 8 10 2" xfId="43647"/>
    <cellStyle name="Note 7 8 10 3" xfId="43648"/>
    <cellStyle name="Note 7 8 10 4" xfId="43649"/>
    <cellStyle name="Note 7 8 11" xfId="43650"/>
    <cellStyle name="Note 7 8 11 2" xfId="43651"/>
    <cellStyle name="Note 7 8 11 3" xfId="43652"/>
    <cellStyle name="Note 7 8 11 4" xfId="43653"/>
    <cellStyle name="Note 7 8 12" xfId="43654"/>
    <cellStyle name="Note 7 8 12 2" xfId="43655"/>
    <cellStyle name="Note 7 8 12 3" xfId="43656"/>
    <cellStyle name="Note 7 8 12 4" xfId="43657"/>
    <cellStyle name="Note 7 8 13" xfId="43658"/>
    <cellStyle name="Note 7 8 13 2" xfId="43659"/>
    <cellStyle name="Note 7 8 13 3" xfId="43660"/>
    <cellStyle name="Note 7 8 13 4" xfId="43661"/>
    <cellStyle name="Note 7 8 14" xfId="43662"/>
    <cellStyle name="Note 7 8 14 2" xfId="43663"/>
    <cellStyle name="Note 7 8 14 3" xfId="43664"/>
    <cellStyle name="Note 7 8 14 4" xfId="43665"/>
    <cellStyle name="Note 7 8 15" xfId="43666"/>
    <cellStyle name="Note 7 8 15 2" xfId="43667"/>
    <cellStyle name="Note 7 8 15 3" xfId="43668"/>
    <cellStyle name="Note 7 8 15 4" xfId="43669"/>
    <cellStyle name="Note 7 8 16" xfId="43670"/>
    <cellStyle name="Note 7 8 16 2" xfId="43671"/>
    <cellStyle name="Note 7 8 16 3" xfId="43672"/>
    <cellStyle name="Note 7 8 16 4" xfId="43673"/>
    <cellStyle name="Note 7 8 17" xfId="43674"/>
    <cellStyle name="Note 7 8 17 2" xfId="43675"/>
    <cellStyle name="Note 7 8 17 3" xfId="43676"/>
    <cellStyle name="Note 7 8 17 4" xfId="43677"/>
    <cellStyle name="Note 7 8 18" xfId="43678"/>
    <cellStyle name="Note 7 8 18 2" xfId="43679"/>
    <cellStyle name="Note 7 8 18 3" xfId="43680"/>
    <cellStyle name="Note 7 8 18 4" xfId="43681"/>
    <cellStyle name="Note 7 8 19" xfId="43682"/>
    <cellStyle name="Note 7 8 19 2" xfId="43683"/>
    <cellStyle name="Note 7 8 19 3" xfId="43684"/>
    <cellStyle name="Note 7 8 19 4" xfId="43685"/>
    <cellStyle name="Note 7 8 2" xfId="43686"/>
    <cellStyle name="Note 7 8 2 2" xfId="43687"/>
    <cellStyle name="Note 7 8 2 3" xfId="43688"/>
    <cellStyle name="Note 7 8 2 4" xfId="43689"/>
    <cellStyle name="Note 7 8 20" xfId="43690"/>
    <cellStyle name="Note 7 8 20 2" xfId="43691"/>
    <cellStyle name="Note 7 8 20 3" xfId="43692"/>
    <cellStyle name="Note 7 8 20 4" xfId="43693"/>
    <cellStyle name="Note 7 8 21" xfId="43694"/>
    <cellStyle name="Note 7 8 22" xfId="43695"/>
    <cellStyle name="Note 7 8 3" xfId="43696"/>
    <cellStyle name="Note 7 8 3 2" xfId="43697"/>
    <cellStyle name="Note 7 8 3 3" xfId="43698"/>
    <cellStyle name="Note 7 8 3 4" xfId="43699"/>
    <cellStyle name="Note 7 8 4" xfId="43700"/>
    <cellStyle name="Note 7 8 4 2" xfId="43701"/>
    <cellStyle name="Note 7 8 4 3" xfId="43702"/>
    <cellStyle name="Note 7 8 4 4" xfId="43703"/>
    <cellStyle name="Note 7 8 5" xfId="43704"/>
    <cellStyle name="Note 7 8 5 2" xfId="43705"/>
    <cellStyle name="Note 7 8 5 3" xfId="43706"/>
    <cellStyle name="Note 7 8 5 4" xfId="43707"/>
    <cellStyle name="Note 7 8 6" xfId="43708"/>
    <cellStyle name="Note 7 8 6 2" xfId="43709"/>
    <cellStyle name="Note 7 8 6 3" xfId="43710"/>
    <cellStyle name="Note 7 8 6 4" xfId="43711"/>
    <cellStyle name="Note 7 8 7" xfId="43712"/>
    <cellStyle name="Note 7 8 7 2" xfId="43713"/>
    <cellStyle name="Note 7 8 7 3" xfId="43714"/>
    <cellStyle name="Note 7 8 7 4" xfId="43715"/>
    <cellStyle name="Note 7 8 8" xfId="43716"/>
    <cellStyle name="Note 7 8 8 2" xfId="43717"/>
    <cellStyle name="Note 7 8 8 3" xfId="43718"/>
    <cellStyle name="Note 7 8 8 4" xfId="43719"/>
    <cellStyle name="Note 7 8 9" xfId="43720"/>
    <cellStyle name="Note 7 8 9 2" xfId="43721"/>
    <cellStyle name="Note 7 8 9 3" xfId="43722"/>
    <cellStyle name="Note 7 8 9 4" xfId="43723"/>
    <cellStyle name="Note 7 9" xfId="43724"/>
    <cellStyle name="Note 7 9 10" xfId="43725"/>
    <cellStyle name="Note 7 9 10 2" xfId="43726"/>
    <cellStyle name="Note 7 9 10 3" xfId="43727"/>
    <cellStyle name="Note 7 9 10 4" xfId="43728"/>
    <cellStyle name="Note 7 9 11" xfId="43729"/>
    <cellStyle name="Note 7 9 11 2" xfId="43730"/>
    <cellStyle name="Note 7 9 11 3" xfId="43731"/>
    <cellStyle name="Note 7 9 11 4" xfId="43732"/>
    <cellStyle name="Note 7 9 12" xfId="43733"/>
    <cellStyle name="Note 7 9 12 2" xfId="43734"/>
    <cellStyle name="Note 7 9 12 3" xfId="43735"/>
    <cellStyle name="Note 7 9 12 4" xfId="43736"/>
    <cellStyle name="Note 7 9 13" xfId="43737"/>
    <cellStyle name="Note 7 9 13 2" xfId="43738"/>
    <cellStyle name="Note 7 9 13 3" xfId="43739"/>
    <cellStyle name="Note 7 9 13 4" xfId="43740"/>
    <cellStyle name="Note 7 9 14" xfId="43741"/>
    <cellStyle name="Note 7 9 14 2" xfId="43742"/>
    <cellStyle name="Note 7 9 14 3" xfId="43743"/>
    <cellStyle name="Note 7 9 14 4" xfId="43744"/>
    <cellStyle name="Note 7 9 15" xfId="43745"/>
    <cellStyle name="Note 7 9 15 2" xfId="43746"/>
    <cellStyle name="Note 7 9 15 3" xfId="43747"/>
    <cellStyle name="Note 7 9 15 4" xfId="43748"/>
    <cellStyle name="Note 7 9 16" xfId="43749"/>
    <cellStyle name="Note 7 9 16 2" xfId="43750"/>
    <cellStyle name="Note 7 9 16 3" xfId="43751"/>
    <cellStyle name="Note 7 9 16 4" xfId="43752"/>
    <cellStyle name="Note 7 9 17" xfId="43753"/>
    <cellStyle name="Note 7 9 17 2" xfId="43754"/>
    <cellStyle name="Note 7 9 17 3" xfId="43755"/>
    <cellStyle name="Note 7 9 17 4" xfId="43756"/>
    <cellStyle name="Note 7 9 18" xfId="43757"/>
    <cellStyle name="Note 7 9 18 2" xfId="43758"/>
    <cellStyle name="Note 7 9 18 3" xfId="43759"/>
    <cellStyle name="Note 7 9 18 4" xfId="43760"/>
    <cellStyle name="Note 7 9 19" xfId="43761"/>
    <cellStyle name="Note 7 9 19 2" xfId="43762"/>
    <cellStyle name="Note 7 9 19 3" xfId="43763"/>
    <cellStyle name="Note 7 9 19 4" xfId="43764"/>
    <cellStyle name="Note 7 9 2" xfId="43765"/>
    <cellStyle name="Note 7 9 2 2" xfId="43766"/>
    <cellStyle name="Note 7 9 2 3" xfId="43767"/>
    <cellStyle name="Note 7 9 2 4" xfId="43768"/>
    <cellStyle name="Note 7 9 20" xfId="43769"/>
    <cellStyle name="Note 7 9 20 2" xfId="43770"/>
    <cellStyle name="Note 7 9 20 3" xfId="43771"/>
    <cellStyle name="Note 7 9 20 4" xfId="43772"/>
    <cellStyle name="Note 7 9 21" xfId="43773"/>
    <cellStyle name="Note 7 9 22" xfId="43774"/>
    <cellStyle name="Note 7 9 3" xfId="43775"/>
    <cellStyle name="Note 7 9 3 2" xfId="43776"/>
    <cellStyle name="Note 7 9 3 3" xfId="43777"/>
    <cellStyle name="Note 7 9 3 4" xfId="43778"/>
    <cellStyle name="Note 7 9 4" xfId="43779"/>
    <cellStyle name="Note 7 9 4 2" xfId="43780"/>
    <cellStyle name="Note 7 9 4 3" xfId="43781"/>
    <cellStyle name="Note 7 9 4 4" xfId="43782"/>
    <cellStyle name="Note 7 9 5" xfId="43783"/>
    <cellStyle name="Note 7 9 5 2" xfId="43784"/>
    <cellStyle name="Note 7 9 5 3" xfId="43785"/>
    <cellStyle name="Note 7 9 5 4" xfId="43786"/>
    <cellStyle name="Note 7 9 6" xfId="43787"/>
    <cellStyle name="Note 7 9 6 2" xfId="43788"/>
    <cellStyle name="Note 7 9 6 3" xfId="43789"/>
    <cellStyle name="Note 7 9 6 4" xfId="43790"/>
    <cellStyle name="Note 7 9 7" xfId="43791"/>
    <cellStyle name="Note 7 9 7 2" xfId="43792"/>
    <cellStyle name="Note 7 9 7 3" xfId="43793"/>
    <cellStyle name="Note 7 9 7 4" xfId="43794"/>
    <cellStyle name="Note 7 9 8" xfId="43795"/>
    <cellStyle name="Note 7 9 8 2" xfId="43796"/>
    <cellStyle name="Note 7 9 8 3" xfId="43797"/>
    <cellStyle name="Note 7 9 8 4" xfId="43798"/>
    <cellStyle name="Note 7 9 9" xfId="43799"/>
    <cellStyle name="Note 7 9 9 2" xfId="43800"/>
    <cellStyle name="Note 7 9 9 3" xfId="43801"/>
    <cellStyle name="Note 7 9 9 4" xfId="43802"/>
    <cellStyle name="Note 8" xfId="43803"/>
    <cellStyle name="Note 8 10" xfId="43804"/>
    <cellStyle name="Note 8 10 2" xfId="43805"/>
    <cellStyle name="Note 8 10 3" xfId="43806"/>
    <cellStyle name="Note 8 10 4" xfId="43807"/>
    <cellStyle name="Note 8 11" xfId="43808"/>
    <cellStyle name="Note 8 11 2" xfId="43809"/>
    <cellStyle name="Note 8 11 3" xfId="43810"/>
    <cellStyle name="Note 8 11 4" xfId="43811"/>
    <cellStyle name="Note 8 12" xfId="43812"/>
    <cellStyle name="Note 8 12 2" xfId="43813"/>
    <cellStyle name="Note 8 12 3" xfId="43814"/>
    <cellStyle name="Note 8 12 4" xfId="43815"/>
    <cellStyle name="Note 8 13" xfId="43816"/>
    <cellStyle name="Note 8 13 2" xfId="43817"/>
    <cellStyle name="Note 8 13 3" xfId="43818"/>
    <cellStyle name="Note 8 13 4" xfId="43819"/>
    <cellStyle name="Note 8 14" xfId="43820"/>
    <cellStyle name="Note 8 14 2" xfId="43821"/>
    <cellStyle name="Note 8 14 3" xfId="43822"/>
    <cellStyle name="Note 8 14 4" xfId="43823"/>
    <cellStyle name="Note 8 15" xfId="43824"/>
    <cellStyle name="Note 8 15 2" xfId="43825"/>
    <cellStyle name="Note 8 15 3" xfId="43826"/>
    <cellStyle name="Note 8 15 4" xfId="43827"/>
    <cellStyle name="Note 8 16" xfId="43828"/>
    <cellStyle name="Note 8 16 2" xfId="43829"/>
    <cellStyle name="Note 8 16 3" xfId="43830"/>
    <cellStyle name="Note 8 16 4" xfId="43831"/>
    <cellStyle name="Note 8 17" xfId="43832"/>
    <cellStyle name="Note 8 17 2" xfId="43833"/>
    <cellStyle name="Note 8 17 3" xfId="43834"/>
    <cellStyle name="Note 8 17 4" xfId="43835"/>
    <cellStyle name="Note 8 18" xfId="43836"/>
    <cellStyle name="Note 8 18 2" xfId="43837"/>
    <cellStyle name="Note 8 18 3" xfId="43838"/>
    <cellStyle name="Note 8 18 4" xfId="43839"/>
    <cellStyle name="Note 8 19" xfId="43840"/>
    <cellStyle name="Note 8 19 2" xfId="43841"/>
    <cellStyle name="Note 8 19 3" xfId="43842"/>
    <cellStyle name="Note 8 19 4" xfId="43843"/>
    <cellStyle name="Note 8 2" xfId="43844"/>
    <cellStyle name="Note 8 2 2" xfId="43845"/>
    <cellStyle name="Note 8 20" xfId="43846"/>
    <cellStyle name="Note 8 20 2" xfId="43847"/>
    <cellStyle name="Note 8 20 3" xfId="43848"/>
    <cellStyle name="Note 8 20 4" xfId="43849"/>
    <cellStyle name="Note 8 21" xfId="43850"/>
    <cellStyle name="Note 8 21 2" xfId="43851"/>
    <cellStyle name="Note 8 21 3" xfId="43852"/>
    <cellStyle name="Note 8 21 4" xfId="43853"/>
    <cellStyle name="Note 8 22" xfId="43854"/>
    <cellStyle name="Note 8 22 2" xfId="43855"/>
    <cellStyle name="Note 8 22 3" xfId="43856"/>
    <cellStyle name="Note 8 22 4" xfId="43857"/>
    <cellStyle name="Note 8 23" xfId="43858"/>
    <cellStyle name="Note 8 23 2" xfId="43859"/>
    <cellStyle name="Note 8 23 3" xfId="43860"/>
    <cellStyle name="Note 8 23 4" xfId="43861"/>
    <cellStyle name="Note 8 24" xfId="43862"/>
    <cellStyle name="Note 8 24 2" xfId="43863"/>
    <cellStyle name="Note 8 24 3" xfId="43864"/>
    <cellStyle name="Note 8 24 4" xfId="43865"/>
    <cellStyle name="Note 8 25" xfId="43866"/>
    <cellStyle name="Note 8 26" xfId="43867"/>
    <cellStyle name="Note 8 27" xfId="43868"/>
    <cellStyle name="Note 8 3" xfId="43869"/>
    <cellStyle name="Note 8 3 2" xfId="43870"/>
    <cellStyle name="Note 8 4" xfId="43871"/>
    <cellStyle name="Note 8 4 2" xfId="43872"/>
    <cellStyle name="Note 8 5" xfId="43873"/>
    <cellStyle name="Note 8 5 2" xfId="43874"/>
    <cellStyle name="Note 8 6" xfId="43875"/>
    <cellStyle name="Note 8 6 2" xfId="43876"/>
    <cellStyle name="Note 8 6 3" xfId="43877"/>
    <cellStyle name="Note 8 6 4" xfId="43878"/>
    <cellStyle name="Note 8 7" xfId="43879"/>
    <cellStyle name="Note 8 7 2" xfId="43880"/>
    <cellStyle name="Note 8 7 3" xfId="43881"/>
    <cellStyle name="Note 8 7 4" xfId="43882"/>
    <cellStyle name="Note 8 8" xfId="43883"/>
    <cellStyle name="Note 8 8 2" xfId="43884"/>
    <cellStyle name="Note 8 8 3" xfId="43885"/>
    <cellStyle name="Note 8 8 4" xfId="43886"/>
    <cellStyle name="Note 8 9" xfId="43887"/>
    <cellStyle name="Note 8 9 2" xfId="43888"/>
    <cellStyle name="Note 8 9 3" xfId="43889"/>
    <cellStyle name="Note 8 9 4" xfId="43890"/>
    <cellStyle name="Note 9" xfId="43891"/>
    <cellStyle name="Note 9 10" xfId="43892"/>
    <cellStyle name="Note 9 10 2" xfId="43893"/>
    <cellStyle name="Note 9 10 3" xfId="43894"/>
    <cellStyle name="Note 9 10 4" xfId="43895"/>
    <cellStyle name="Note 9 11" xfId="43896"/>
    <cellStyle name="Note 9 11 2" xfId="43897"/>
    <cellStyle name="Note 9 11 3" xfId="43898"/>
    <cellStyle name="Note 9 11 4" xfId="43899"/>
    <cellStyle name="Note 9 12" xfId="43900"/>
    <cellStyle name="Note 9 12 2" xfId="43901"/>
    <cellStyle name="Note 9 12 3" xfId="43902"/>
    <cellStyle name="Note 9 12 4" xfId="43903"/>
    <cellStyle name="Note 9 13" xfId="43904"/>
    <cellStyle name="Note 9 13 2" xfId="43905"/>
    <cellStyle name="Note 9 13 3" xfId="43906"/>
    <cellStyle name="Note 9 13 4" xfId="43907"/>
    <cellStyle name="Note 9 14" xfId="43908"/>
    <cellStyle name="Note 9 14 2" xfId="43909"/>
    <cellStyle name="Note 9 14 3" xfId="43910"/>
    <cellStyle name="Note 9 14 4" xfId="43911"/>
    <cellStyle name="Note 9 15" xfId="43912"/>
    <cellStyle name="Note 9 15 2" xfId="43913"/>
    <cellStyle name="Note 9 15 3" xfId="43914"/>
    <cellStyle name="Note 9 15 4" xfId="43915"/>
    <cellStyle name="Note 9 16" xfId="43916"/>
    <cellStyle name="Note 9 16 2" xfId="43917"/>
    <cellStyle name="Note 9 16 3" xfId="43918"/>
    <cellStyle name="Note 9 16 4" xfId="43919"/>
    <cellStyle name="Note 9 17" xfId="43920"/>
    <cellStyle name="Note 9 17 2" xfId="43921"/>
    <cellStyle name="Note 9 17 3" xfId="43922"/>
    <cellStyle name="Note 9 17 4" xfId="43923"/>
    <cellStyle name="Note 9 18" xfId="43924"/>
    <cellStyle name="Note 9 18 2" xfId="43925"/>
    <cellStyle name="Note 9 18 3" xfId="43926"/>
    <cellStyle name="Note 9 18 4" xfId="43927"/>
    <cellStyle name="Note 9 19" xfId="43928"/>
    <cellStyle name="Note 9 19 2" xfId="43929"/>
    <cellStyle name="Note 9 19 3" xfId="43930"/>
    <cellStyle name="Note 9 19 4" xfId="43931"/>
    <cellStyle name="Note 9 2" xfId="43932"/>
    <cellStyle name="Note 9 2 2" xfId="43933"/>
    <cellStyle name="Note 9 20" xfId="43934"/>
    <cellStyle name="Note 9 20 2" xfId="43935"/>
    <cellStyle name="Note 9 20 3" xfId="43936"/>
    <cellStyle name="Note 9 20 4" xfId="43937"/>
    <cellStyle name="Note 9 21" xfId="43938"/>
    <cellStyle name="Note 9 21 2" xfId="43939"/>
    <cellStyle name="Note 9 21 3" xfId="43940"/>
    <cellStyle name="Note 9 21 4" xfId="43941"/>
    <cellStyle name="Note 9 22" xfId="43942"/>
    <cellStyle name="Note 9 22 2" xfId="43943"/>
    <cellStyle name="Note 9 22 3" xfId="43944"/>
    <cellStyle name="Note 9 22 4" xfId="43945"/>
    <cellStyle name="Note 9 23" xfId="43946"/>
    <cellStyle name="Note 9 23 2" xfId="43947"/>
    <cellStyle name="Note 9 23 3" xfId="43948"/>
    <cellStyle name="Note 9 23 4" xfId="43949"/>
    <cellStyle name="Note 9 24" xfId="43950"/>
    <cellStyle name="Note 9 24 2" xfId="43951"/>
    <cellStyle name="Note 9 24 3" xfId="43952"/>
    <cellStyle name="Note 9 24 4" xfId="43953"/>
    <cellStyle name="Note 9 25" xfId="43954"/>
    <cellStyle name="Note 9 26" xfId="43955"/>
    <cellStyle name="Note 9 27" xfId="43956"/>
    <cellStyle name="Note 9 3" xfId="43957"/>
    <cellStyle name="Note 9 3 2" xfId="43958"/>
    <cellStyle name="Note 9 4" xfId="43959"/>
    <cellStyle name="Note 9 4 2" xfId="43960"/>
    <cellStyle name="Note 9 5" xfId="43961"/>
    <cellStyle name="Note 9 5 2" xfId="43962"/>
    <cellStyle name="Note 9 6" xfId="43963"/>
    <cellStyle name="Note 9 6 2" xfId="43964"/>
    <cellStyle name="Note 9 6 3" xfId="43965"/>
    <cellStyle name="Note 9 6 4" xfId="43966"/>
    <cellStyle name="Note 9 7" xfId="43967"/>
    <cellStyle name="Note 9 7 2" xfId="43968"/>
    <cellStyle name="Note 9 7 3" xfId="43969"/>
    <cellStyle name="Note 9 7 4" xfId="43970"/>
    <cellStyle name="Note 9 8" xfId="43971"/>
    <cellStyle name="Note 9 8 2" xfId="43972"/>
    <cellStyle name="Note 9 8 3" xfId="43973"/>
    <cellStyle name="Note 9 8 4" xfId="43974"/>
    <cellStyle name="Note 9 9" xfId="43975"/>
    <cellStyle name="Note 9 9 2" xfId="43976"/>
    <cellStyle name="Note 9 9 3" xfId="43977"/>
    <cellStyle name="Note 9 9 4" xfId="43978"/>
    <cellStyle name="Output" xfId="8" builtinId="21"/>
    <cellStyle name="Output 10" xfId="43979"/>
    <cellStyle name="Output 10 10" xfId="43980"/>
    <cellStyle name="Output 10 10 2" xfId="43981"/>
    <cellStyle name="Output 10 10 3" xfId="43982"/>
    <cellStyle name="Output 10 10 4" xfId="43983"/>
    <cellStyle name="Output 10 11" xfId="43984"/>
    <cellStyle name="Output 10 11 2" xfId="43985"/>
    <cellStyle name="Output 10 11 3" xfId="43986"/>
    <cellStyle name="Output 10 11 4" xfId="43987"/>
    <cellStyle name="Output 10 12" xfId="43988"/>
    <cellStyle name="Output 10 12 2" xfId="43989"/>
    <cellStyle name="Output 10 12 3" xfId="43990"/>
    <cellStyle name="Output 10 12 4" xfId="43991"/>
    <cellStyle name="Output 10 13" xfId="43992"/>
    <cellStyle name="Output 10 13 2" xfId="43993"/>
    <cellStyle name="Output 10 13 3" xfId="43994"/>
    <cellStyle name="Output 10 13 4" xfId="43995"/>
    <cellStyle name="Output 10 14" xfId="43996"/>
    <cellStyle name="Output 10 14 2" xfId="43997"/>
    <cellStyle name="Output 10 14 3" xfId="43998"/>
    <cellStyle name="Output 10 14 4" xfId="43999"/>
    <cellStyle name="Output 10 15" xfId="44000"/>
    <cellStyle name="Output 10 15 2" xfId="44001"/>
    <cellStyle name="Output 10 15 3" xfId="44002"/>
    <cellStyle name="Output 10 15 4" xfId="44003"/>
    <cellStyle name="Output 10 16" xfId="44004"/>
    <cellStyle name="Output 10 16 2" xfId="44005"/>
    <cellStyle name="Output 10 16 3" xfId="44006"/>
    <cellStyle name="Output 10 16 4" xfId="44007"/>
    <cellStyle name="Output 10 17" xfId="44008"/>
    <cellStyle name="Output 10 17 2" xfId="44009"/>
    <cellStyle name="Output 10 17 3" xfId="44010"/>
    <cellStyle name="Output 10 17 4" xfId="44011"/>
    <cellStyle name="Output 10 18" xfId="44012"/>
    <cellStyle name="Output 10 18 2" xfId="44013"/>
    <cellStyle name="Output 10 18 3" xfId="44014"/>
    <cellStyle name="Output 10 18 4" xfId="44015"/>
    <cellStyle name="Output 10 19" xfId="44016"/>
    <cellStyle name="Output 10 19 2" xfId="44017"/>
    <cellStyle name="Output 10 19 3" xfId="44018"/>
    <cellStyle name="Output 10 19 4" xfId="44019"/>
    <cellStyle name="Output 10 2" xfId="44020"/>
    <cellStyle name="Output 10 2 2" xfId="44021"/>
    <cellStyle name="Output 10 2 3" xfId="44022"/>
    <cellStyle name="Output 10 2 4" xfId="44023"/>
    <cellStyle name="Output 10 20" xfId="44024"/>
    <cellStyle name="Output 10 20 2" xfId="44025"/>
    <cellStyle name="Output 10 20 3" xfId="44026"/>
    <cellStyle name="Output 10 20 4" xfId="44027"/>
    <cellStyle name="Output 10 21" xfId="44028"/>
    <cellStyle name="Output 10 22" xfId="44029"/>
    <cellStyle name="Output 10 23" xfId="44030"/>
    <cellStyle name="Output 10 3" xfId="44031"/>
    <cellStyle name="Output 10 3 2" xfId="44032"/>
    <cellStyle name="Output 10 3 3" xfId="44033"/>
    <cellStyle name="Output 10 3 4" xfId="44034"/>
    <cellStyle name="Output 10 4" xfId="44035"/>
    <cellStyle name="Output 10 4 2" xfId="44036"/>
    <cellStyle name="Output 10 4 3" xfId="44037"/>
    <cellStyle name="Output 10 4 4" xfId="44038"/>
    <cellStyle name="Output 10 5" xfId="44039"/>
    <cellStyle name="Output 10 5 2" xfId="44040"/>
    <cellStyle name="Output 10 5 3" xfId="44041"/>
    <cellStyle name="Output 10 5 4" xfId="44042"/>
    <cellStyle name="Output 10 6" xfId="44043"/>
    <cellStyle name="Output 10 6 2" xfId="44044"/>
    <cellStyle name="Output 10 6 3" xfId="44045"/>
    <cellStyle name="Output 10 6 4" xfId="44046"/>
    <cellStyle name="Output 10 7" xfId="44047"/>
    <cellStyle name="Output 10 7 2" xfId="44048"/>
    <cellStyle name="Output 10 7 3" xfId="44049"/>
    <cellStyle name="Output 10 7 4" xfId="44050"/>
    <cellStyle name="Output 10 8" xfId="44051"/>
    <cellStyle name="Output 10 8 2" xfId="44052"/>
    <cellStyle name="Output 10 8 3" xfId="44053"/>
    <cellStyle name="Output 10 8 4" xfId="44054"/>
    <cellStyle name="Output 10 9" xfId="44055"/>
    <cellStyle name="Output 10 9 2" xfId="44056"/>
    <cellStyle name="Output 10 9 3" xfId="44057"/>
    <cellStyle name="Output 10 9 4" xfId="44058"/>
    <cellStyle name="Output 11" xfId="44059"/>
    <cellStyle name="Output 11 10" xfId="44060"/>
    <cellStyle name="Output 11 10 2" xfId="44061"/>
    <cellStyle name="Output 11 10 3" xfId="44062"/>
    <cellStyle name="Output 11 10 4" xfId="44063"/>
    <cellStyle name="Output 11 11" xfId="44064"/>
    <cellStyle name="Output 11 11 2" xfId="44065"/>
    <cellStyle name="Output 11 11 3" xfId="44066"/>
    <cellStyle name="Output 11 11 4" xfId="44067"/>
    <cellStyle name="Output 11 12" xfId="44068"/>
    <cellStyle name="Output 11 12 2" xfId="44069"/>
    <cellStyle name="Output 11 12 3" xfId="44070"/>
    <cellStyle name="Output 11 12 4" xfId="44071"/>
    <cellStyle name="Output 11 13" xfId="44072"/>
    <cellStyle name="Output 11 13 2" xfId="44073"/>
    <cellStyle name="Output 11 13 3" xfId="44074"/>
    <cellStyle name="Output 11 13 4" xfId="44075"/>
    <cellStyle name="Output 11 14" xfId="44076"/>
    <cellStyle name="Output 11 14 2" xfId="44077"/>
    <cellStyle name="Output 11 14 3" xfId="44078"/>
    <cellStyle name="Output 11 14 4" xfId="44079"/>
    <cellStyle name="Output 11 15" xfId="44080"/>
    <cellStyle name="Output 11 15 2" xfId="44081"/>
    <cellStyle name="Output 11 15 3" xfId="44082"/>
    <cellStyle name="Output 11 15 4" xfId="44083"/>
    <cellStyle name="Output 11 16" xfId="44084"/>
    <cellStyle name="Output 11 16 2" xfId="44085"/>
    <cellStyle name="Output 11 16 3" xfId="44086"/>
    <cellStyle name="Output 11 16 4" xfId="44087"/>
    <cellStyle name="Output 11 17" xfId="44088"/>
    <cellStyle name="Output 11 17 2" xfId="44089"/>
    <cellStyle name="Output 11 17 3" xfId="44090"/>
    <cellStyle name="Output 11 17 4" xfId="44091"/>
    <cellStyle name="Output 11 18" xfId="44092"/>
    <cellStyle name="Output 11 18 2" xfId="44093"/>
    <cellStyle name="Output 11 18 3" xfId="44094"/>
    <cellStyle name="Output 11 18 4" xfId="44095"/>
    <cellStyle name="Output 11 19" xfId="44096"/>
    <cellStyle name="Output 11 19 2" xfId="44097"/>
    <cellStyle name="Output 11 19 3" xfId="44098"/>
    <cellStyle name="Output 11 19 4" xfId="44099"/>
    <cellStyle name="Output 11 2" xfId="44100"/>
    <cellStyle name="Output 11 2 2" xfId="44101"/>
    <cellStyle name="Output 11 2 3" xfId="44102"/>
    <cellStyle name="Output 11 2 4" xfId="44103"/>
    <cellStyle name="Output 11 20" xfId="44104"/>
    <cellStyle name="Output 11 20 2" xfId="44105"/>
    <cellStyle name="Output 11 20 3" xfId="44106"/>
    <cellStyle name="Output 11 20 4" xfId="44107"/>
    <cellStyle name="Output 11 21" xfId="44108"/>
    <cellStyle name="Output 11 22" xfId="44109"/>
    <cellStyle name="Output 11 23" xfId="44110"/>
    <cellStyle name="Output 11 3" xfId="44111"/>
    <cellStyle name="Output 11 3 2" xfId="44112"/>
    <cellStyle name="Output 11 3 3" xfId="44113"/>
    <cellStyle name="Output 11 3 4" xfId="44114"/>
    <cellStyle name="Output 11 4" xfId="44115"/>
    <cellStyle name="Output 11 4 2" xfId="44116"/>
    <cellStyle name="Output 11 4 3" xfId="44117"/>
    <cellStyle name="Output 11 4 4" xfId="44118"/>
    <cellStyle name="Output 11 5" xfId="44119"/>
    <cellStyle name="Output 11 5 2" xfId="44120"/>
    <cellStyle name="Output 11 5 3" xfId="44121"/>
    <cellStyle name="Output 11 5 4" xfId="44122"/>
    <cellStyle name="Output 11 6" xfId="44123"/>
    <cellStyle name="Output 11 6 2" xfId="44124"/>
    <cellStyle name="Output 11 6 3" xfId="44125"/>
    <cellStyle name="Output 11 6 4" xfId="44126"/>
    <cellStyle name="Output 11 7" xfId="44127"/>
    <cellStyle name="Output 11 7 2" xfId="44128"/>
    <cellStyle name="Output 11 7 3" xfId="44129"/>
    <cellStyle name="Output 11 7 4" xfId="44130"/>
    <cellStyle name="Output 11 8" xfId="44131"/>
    <cellStyle name="Output 11 8 2" xfId="44132"/>
    <cellStyle name="Output 11 8 3" xfId="44133"/>
    <cellStyle name="Output 11 8 4" xfId="44134"/>
    <cellStyle name="Output 11 9" xfId="44135"/>
    <cellStyle name="Output 11 9 2" xfId="44136"/>
    <cellStyle name="Output 11 9 3" xfId="44137"/>
    <cellStyle name="Output 11 9 4" xfId="44138"/>
    <cellStyle name="Output 12" xfId="44139"/>
    <cellStyle name="Output 12 10" xfId="44140"/>
    <cellStyle name="Output 12 10 10" xfId="44141"/>
    <cellStyle name="Output 12 10 10 2" xfId="44142"/>
    <cellStyle name="Output 12 10 10 3" xfId="44143"/>
    <cellStyle name="Output 12 10 10 4" xfId="44144"/>
    <cellStyle name="Output 12 10 11" xfId="44145"/>
    <cellStyle name="Output 12 10 11 2" xfId="44146"/>
    <cellStyle name="Output 12 10 11 3" xfId="44147"/>
    <cellStyle name="Output 12 10 11 4" xfId="44148"/>
    <cellStyle name="Output 12 10 12" xfId="44149"/>
    <cellStyle name="Output 12 10 12 2" xfId="44150"/>
    <cellStyle name="Output 12 10 12 3" xfId="44151"/>
    <cellStyle name="Output 12 10 12 4" xfId="44152"/>
    <cellStyle name="Output 12 10 13" xfId="44153"/>
    <cellStyle name="Output 12 10 13 2" xfId="44154"/>
    <cellStyle name="Output 12 10 13 3" xfId="44155"/>
    <cellStyle name="Output 12 10 13 4" xfId="44156"/>
    <cellStyle name="Output 12 10 14" xfId="44157"/>
    <cellStyle name="Output 12 10 14 2" xfId="44158"/>
    <cellStyle name="Output 12 10 14 3" xfId="44159"/>
    <cellStyle name="Output 12 10 14 4" xfId="44160"/>
    <cellStyle name="Output 12 10 15" xfId="44161"/>
    <cellStyle name="Output 12 10 15 2" xfId="44162"/>
    <cellStyle name="Output 12 10 15 3" xfId="44163"/>
    <cellStyle name="Output 12 10 15 4" xfId="44164"/>
    <cellStyle name="Output 12 10 16" xfId="44165"/>
    <cellStyle name="Output 12 10 16 2" xfId="44166"/>
    <cellStyle name="Output 12 10 16 3" xfId="44167"/>
    <cellStyle name="Output 12 10 16 4" xfId="44168"/>
    <cellStyle name="Output 12 10 17" xfId="44169"/>
    <cellStyle name="Output 12 10 17 2" xfId="44170"/>
    <cellStyle name="Output 12 10 17 3" xfId="44171"/>
    <cellStyle name="Output 12 10 17 4" xfId="44172"/>
    <cellStyle name="Output 12 10 18" xfId="44173"/>
    <cellStyle name="Output 12 10 18 2" xfId="44174"/>
    <cellStyle name="Output 12 10 18 3" xfId="44175"/>
    <cellStyle name="Output 12 10 18 4" xfId="44176"/>
    <cellStyle name="Output 12 10 19" xfId="44177"/>
    <cellStyle name="Output 12 10 19 2" xfId="44178"/>
    <cellStyle name="Output 12 10 19 3" xfId="44179"/>
    <cellStyle name="Output 12 10 19 4" xfId="44180"/>
    <cellStyle name="Output 12 10 2" xfId="44181"/>
    <cellStyle name="Output 12 10 2 2" xfId="44182"/>
    <cellStyle name="Output 12 10 2 3" xfId="44183"/>
    <cellStyle name="Output 12 10 2 4" xfId="44184"/>
    <cellStyle name="Output 12 10 20" xfId="44185"/>
    <cellStyle name="Output 12 10 20 2" xfId="44186"/>
    <cellStyle name="Output 12 10 20 3" xfId="44187"/>
    <cellStyle name="Output 12 10 20 4" xfId="44188"/>
    <cellStyle name="Output 12 10 21" xfId="44189"/>
    <cellStyle name="Output 12 10 22" xfId="44190"/>
    <cellStyle name="Output 12 10 3" xfId="44191"/>
    <cellStyle name="Output 12 10 3 2" xfId="44192"/>
    <cellStyle name="Output 12 10 3 3" xfId="44193"/>
    <cellStyle name="Output 12 10 3 4" xfId="44194"/>
    <cellStyle name="Output 12 10 4" xfId="44195"/>
    <cellStyle name="Output 12 10 4 2" xfId="44196"/>
    <cellStyle name="Output 12 10 4 3" xfId="44197"/>
    <cellStyle name="Output 12 10 4 4" xfId="44198"/>
    <cellStyle name="Output 12 10 5" xfId="44199"/>
    <cellStyle name="Output 12 10 5 2" xfId="44200"/>
    <cellStyle name="Output 12 10 5 3" xfId="44201"/>
    <cellStyle name="Output 12 10 5 4" xfId="44202"/>
    <cellStyle name="Output 12 10 6" xfId="44203"/>
    <cellStyle name="Output 12 10 6 2" xfId="44204"/>
    <cellStyle name="Output 12 10 6 3" xfId="44205"/>
    <cellStyle name="Output 12 10 6 4" xfId="44206"/>
    <cellStyle name="Output 12 10 7" xfId="44207"/>
    <cellStyle name="Output 12 10 7 2" xfId="44208"/>
    <cellStyle name="Output 12 10 7 3" xfId="44209"/>
    <cellStyle name="Output 12 10 7 4" xfId="44210"/>
    <cellStyle name="Output 12 10 8" xfId="44211"/>
    <cellStyle name="Output 12 10 8 2" xfId="44212"/>
    <cellStyle name="Output 12 10 8 3" xfId="44213"/>
    <cellStyle name="Output 12 10 8 4" xfId="44214"/>
    <cellStyle name="Output 12 10 9" xfId="44215"/>
    <cellStyle name="Output 12 10 9 2" xfId="44216"/>
    <cellStyle name="Output 12 10 9 3" xfId="44217"/>
    <cellStyle name="Output 12 10 9 4" xfId="44218"/>
    <cellStyle name="Output 12 11" xfId="44219"/>
    <cellStyle name="Output 12 11 10" xfId="44220"/>
    <cellStyle name="Output 12 11 10 2" xfId="44221"/>
    <cellStyle name="Output 12 11 10 3" xfId="44222"/>
    <cellStyle name="Output 12 11 10 4" xfId="44223"/>
    <cellStyle name="Output 12 11 11" xfId="44224"/>
    <cellStyle name="Output 12 11 11 2" xfId="44225"/>
    <cellStyle name="Output 12 11 11 3" xfId="44226"/>
    <cellStyle name="Output 12 11 11 4" xfId="44227"/>
    <cellStyle name="Output 12 11 12" xfId="44228"/>
    <cellStyle name="Output 12 11 12 2" xfId="44229"/>
    <cellStyle name="Output 12 11 12 3" xfId="44230"/>
    <cellStyle name="Output 12 11 12 4" xfId="44231"/>
    <cellStyle name="Output 12 11 13" xfId="44232"/>
    <cellStyle name="Output 12 11 13 2" xfId="44233"/>
    <cellStyle name="Output 12 11 13 3" xfId="44234"/>
    <cellStyle name="Output 12 11 13 4" xfId="44235"/>
    <cellStyle name="Output 12 11 14" xfId="44236"/>
    <cellStyle name="Output 12 11 14 2" xfId="44237"/>
    <cellStyle name="Output 12 11 14 3" xfId="44238"/>
    <cellStyle name="Output 12 11 14 4" xfId="44239"/>
    <cellStyle name="Output 12 11 15" xfId="44240"/>
    <cellStyle name="Output 12 11 15 2" xfId="44241"/>
    <cellStyle name="Output 12 11 15 3" xfId="44242"/>
    <cellStyle name="Output 12 11 15 4" xfId="44243"/>
    <cellStyle name="Output 12 11 16" xfId="44244"/>
    <cellStyle name="Output 12 11 16 2" xfId="44245"/>
    <cellStyle name="Output 12 11 16 3" xfId="44246"/>
    <cellStyle name="Output 12 11 16 4" xfId="44247"/>
    <cellStyle name="Output 12 11 17" xfId="44248"/>
    <cellStyle name="Output 12 11 17 2" xfId="44249"/>
    <cellStyle name="Output 12 11 17 3" xfId="44250"/>
    <cellStyle name="Output 12 11 17 4" xfId="44251"/>
    <cellStyle name="Output 12 11 18" xfId="44252"/>
    <cellStyle name="Output 12 11 18 2" xfId="44253"/>
    <cellStyle name="Output 12 11 18 3" xfId="44254"/>
    <cellStyle name="Output 12 11 18 4" xfId="44255"/>
    <cellStyle name="Output 12 11 19" xfId="44256"/>
    <cellStyle name="Output 12 11 19 2" xfId="44257"/>
    <cellStyle name="Output 12 11 19 3" xfId="44258"/>
    <cellStyle name="Output 12 11 19 4" xfId="44259"/>
    <cellStyle name="Output 12 11 2" xfId="44260"/>
    <cellStyle name="Output 12 11 2 2" xfId="44261"/>
    <cellStyle name="Output 12 11 2 3" xfId="44262"/>
    <cellStyle name="Output 12 11 2 4" xfId="44263"/>
    <cellStyle name="Output 12 11 20" xfId="44264"/>
    <cellStyle name="Output 12 11 20 2" xfId="44265"/>
    <cellStyle name="Output 12 11 20 3" xfId="44266"/>
    <cellStyle name="Output 12 11 20 4" xfId="44267"/>
    <cellStyle name="Output 12 11 21" xfId="44268"/>
    <cellStyle name="Output 12 11 22" xfId="44269"/>
    <cellStyle name="Output 12 11 3" xfId="44270"/>
    <cellStyle name="Output 12 11 3 2" xfId="44271"/>
    <cellStyle name="Output 12 11 3 3" xfId="44272"/>
    <cellStyle name="Output 12 11 3 4" xfId="44273"/>
    <cellStyle name="Output 12 11 4" xfId="44274"/>
    <cellStyle name="Output 12 11 4 2" xfId="44275"/>
    <cellStyle name="Output 12 11 4 3" xfId="44276"/>
    <cellStyle name="Output 12 11 4 4" xfId="44277"/>
    <cellStyle name="Output 12 11 5" xfId="44278"/>
    <cellStyle name="Output 12 11 5 2" xfId="44279"/>
    <cellStyle name="Output 12 11 5 3" xfId="44280"/>
    <cellStyle name="Output 12 11 5 4" xfId="44281"/>
    <cellStyle name="Output 12 11 6" xfId="44282"/>
    <cellStyle name="Output 12 11 6 2" xfId="44283"/>
    <cellStyle name="Output 12 11 6 3" xfId="44284"/>
    <cellStyle name="Output 12 11 6 4" xfId="44285"/>
    <cellStyle name="Output 12 11 7" xfId="44286"/>
    <cellStyle name="Output 12 11 7 2" xfId="44287"/>
    <cellStyle name="Output 12 11 7 3" xfId="44288"/>
    <cellStyle name="Output 12 11 7 4" xfId="44289"/>
    <cellStyle name="Output 12 11 8" xfId="44290"/>
    <cellStyle name="Output 12 11 8 2" xfId="44291"/>
    <cellStyle name="Output 12 11 8 3" xfId="44292"/>
    <cellStyle name="Output 12 11 8 4" xfId="44293"/>
    <cellStyle name="Output 12 11 9" xfId="44294"/>
    <cellStyle name="Output 12 11 9 2" xfId="44295"/>
    <cellStyle name="Output 12 11 9 3" xfId="44296"/>
    <cellStyle name="Output 12 11 9 4" xfId="44297"/>
    <cellStyle name="Output 12 12" xfId="44298"/>
    <cellStyle name="Output 12 12 10" xfId="44299"/>
    <cellStyle name="Output 12 12 10 2" xfId="44300"/>
    <cellStyle name="Output 12 12 10 3" xfId="44301"/>
    <cellStyle name="Output 12 12 10 4" xfId="44302"/>
    <cellStyle name="Output 12 12 11" xfId="44303"/>
    <cellStyle name="Output 12 12 11 2" xfId="44304"/>
    <cellStyle name="Output 12 12 11 3" xfId="44305"/>
    <cellStyle name="Output 12 12 11 4" xfId="44306"/>
    <cellStyle name="Output 12 12 12" xfId="44307"/>
    <cellStyle name="Output 12 12 12 2" xfId="44308"/>
    <cellStyle name="Output 12 12 12 3" xfId="44309"/>
    <cellStyle name="Output 12 12 12 4" xfId="44310"/>
    <cellStyle name="Output 12 12 13" xfId="44311"/>
    <cellStyle name="Output 12 12 13 2" xfId="44312"/>
    <cellStyle name="Output 12 12 13 3" xfId="44313"/>
    <cellStyle name="Output 12 12 13 4" xfId="44314"/>
    <cellStyle name="Output 12 12 14" xfId="44315"/>
    <cellStyle name="Output 12 12 14 2" xfId="44316"/>
    <cellStyle name="Output 12 12 14 3" xfId="44317"/>
    <cellStyle name="Output 12 12 14 4" xfId="44318"/>
    <cellStyle name="Output 12 12 15" xfId="44319"/>
    <cellStyle name="Output 12 12 15 2" xfId="44320"/>
    <cellStyle name="Output 12 12 15 3" xfId="44321"/>
    <cellStyle name="Output 12 12 15 4" xfId="44322"/>
    <cellStyle name="Output 12 12 16" xfId="44323"/>
    <cellStyle name="Output 12 12 16 2" xfId="44324"/>
    <cellStyle name="Output 12 12 16 3" xfId="44325"/>
    <cellStyle name="Output 12 12 16 4" xfId="44326"/>
    <cellStyle name="Output 12 12 17" xfId="44327"/>
    <cellStyle name="Output 12 12 17 2" xfId="44328"/>
    <cellStyle name="Output 12 12 17 3" xfId="44329"/>
    <cellStyle name="Output 12 12 17 4" xfId="44330"/>
    <cellStyle name="Output 12 12 18" xfId="44331"/>
    <cellStyle name="Output 12 12 18 2" xfId="44332"/>
    <cellStyle name="Output 12 12 18 3" xfId="44333"/>
    <cellStyle name="Output 12 12 18 4" xfId="44334"/>
    <cellStyle name="Output 12 12 19" xfId="44335"/>
    <cellStyle name="Output 12 12 19 2" xfId="44336"/>
    <cellStyle name="Output 12 12 19 3" xfId="44337"/>
    <cellStyle name="Output 12 12 19 4" xfId="44338"/>
    <cellStyle name="Output 12 12 2" xfId="44339"/>
    <cellStyle name="Output 12 12 2 2" xfId="44340"/>
    <cellStyle name="Output 12 12 2 3" xfId="44341"/>
    <cellStyle name="Output 12 12 2 4" xfId="44342"/>
    <cellStyle name="Output 12 12 20" xfId="44343"/>
    <cellStyle name="Output 12 12 20 2" xfId="44344"/>
    <cellStyle name="Output 12 12 20 3" xfId="44345"/>
    <cellStyle name="Output 12 12 20 4" xfId="44346"/>
    <cellStyle name="Output 12 12 21" xfId="44347"/>
    <cellStyle name="Output 12 12 22" xfId="44348"/>
    <cellStyle name="Output 12 12 3" xfId="44349"/>
    <cellStyle name="Output 12 12 3 2" xfId="44350"/>
    <cellStyle name="Output 12 12 3 3" xfId="44351"/>
    <cellStyle name="Output 12 12 3 4" xfId="44352"/>
    <cellStyle name="Output 12 12 4" xfId="44353"/>
    <cellStyle name="Output 12 12 4 2" xfId="44354"/>
    <cellStyle name="Output 12 12 4 3" xfId="44355"/>
    <cellStyle name="Output 12 12 4 4" xfId="44356"/>
    <cellStyle name="Output 12 12 5" xfId="44357"/>
    <cellStyle name="Output 12 12 5 2" xfId="44358"/>
    <cellStyle name="Output 12 12 5 3" xfId="44359"/>
    <cellStyle name="Output 12 12 5 4" xfId="44360"/>
    <cellStyle name="Output 12 12 6" xfId="44361"/>
    <cellStyle name="Output 12 12 6 2" xfId="44362"/>
    <cellStyle name="Output 12 12 6 3" xfId="44363"/>
    <cellStyle name="Output 12 12 6 4" xfId="44364"/>
    <cellStyle name="Output 12 12 7" xfId="44365"/>
    <cellStyle name="Output 12 12 7 2" xfId="44366"/>
    <cellStyle name="Output 12 12 7 3" xfId="44367"/>
    <cellStyle name="Output 12 12 7 4" xfId="44368"/>
    <cellStyle name="Output 12 12 8" xfId="44369"/>
    <cellStyle name="Output 12 12 8 2" xfId="44370"/>
    <cellStyle name="Output 12 12 8 3" xfId="44371"/>
    <cellStyle name="Output 12 12 8 4" xfId="44372"/>
    <cellStyle name="Output 12 12 9" xfId="44373"/>
    <cellStyle name="Output 12 12 9 2" xfId="44374"/>
    <cellStyle name="Output 12 12 9 3" xfId="44375"/>
    <cellStyle name="Output 12 12 9 4" xfId="44376"/>
    <cellStyle name="Output 12 13" xfId="44377"/>
    <cellStyle name="Output 12 13 10" xfId="44378"/>
    <cellStyle name="Output 12 13 10 2" xfId="44379"/>
    <cellStyle name="Output 12 13 10 3" xfId="44380"/>
    <cellStyle name="Output 12 13 10 4" xfId="44381"/>
    <cellStyle name="Output 12 13 11" xfId="44382"/>
    <cellStyle name="Output 12 13 11 2" xfId="44383"/>
    <cellStyle name="Output 12 13 11 3" xfId="44384"/>
    <cellStyle name="Output 12 13 11 4" xfId="44385"/>
    <cellStyle name="Output 12 13 12" xfId="44386"/>
    <cellStyle name="Output 12 13 12 2" xfId="44387"/>
    <cellStyle name="Output 12 13 12 3" xfId="44388"/>
    <cellStyle name="Output 12 13 12 4" xfId="44389"/>
    <cellStyle name="Output 12 13 13" xfId="44390"/>
    <cellStyle name="Output 12 13 13 2" xfId="44391"/>
    <cellStyle name="Output 12 13 13 3" xfId="44392"/>
    <cellStyle name="Output 12 13 13 4" xfId="44393"/>
    <cellStyle name="Output 12 13 14" xfId="44394"/>
    <cellStyle name="Output 12 13 14 2" xfId="44395"/>
    <cellStyle name="Output 12 13 14 3" xfId="44396"/>
    <cellStyle name="Output 12 13 14 4" xfId="44397"/>
    <cellStyle name="Output 12 13 15" xfId="44398"/>
    <cellStyle name="Output 12 13 15 2" xfId="44399"/>
    <cellStyle name="Output 12 13 15 3" xfId="44400"/>
    <cellStyle name="Output 12 13 15 4" xfId="44401"/>
    <cellStyle name="Output 12 13 16" xfId="44402"/>
    <cellStyle name="Output 12 13 16 2" xfId="44403"/>
    <cellStyle name="Output 12 13 16 3" xfId="44404"/>
    <cellStyle name="Output 12 13 16 4" xfId="44405"/>
    <cellStyle name="Output 12 13 17" xfId="44406"/>
    <cellStyle name="Output 12 13 17 2" xfId="44407"/>
    <cellStyle name="Output 12 13 17 3" xfId="44408"/>
    <cellStyle name="Output 12 13 17 4" xfId="44409"/>
    <cellStyle name="Output 12 13 18" xfId="44410"/>
    <cellStyle name="Output 12 13 18 2" xfId="44411"/>
    <cellStyle name="Output 12 13 18 3" xfId="44412"/>
    <cellStyle name="Output 12 13 18 4" xfId="44413"/>
    <cellStyle name="Output 12 13 19" xfId="44414"/>
    <cellStyle name="Output 12 13 19 2" xfId="44415"/>
    <cellStyle name="Output 12 13 19 3" xfId="44416"/>
    <cellStyle name="Output 12 13 19 4" xfId="44417"/>
    <cellStyle name="Output 12 13 2" xfId="44418"/>
    <cellStyle name="Output 12 13 2 2" xfId="44419"/>
    <cellStyle name="Output 12 13 2 3" xfId="44420"/>
    <cellStyle name="Output 12 13 2 4" xfId="44421"/>
    <cellStyle name="Output 12 13 20" xfId="44422"/>
    <cellStyle name="Output 12 13 20 2" xfId="44423"/>
    <cellStyle name="Output 12 13 20 3" xfId="44424"/>
    <cellStyle name="Output 12 13 20 4" xfId="44425"/>
    <cellStyle name="Output 12 13 21" xfId="44426"/>
    <cellStyle name="Output 12 13 22" xfId="44427"/>
    <cellStyle name="Output 12 13 3" xfId="44428"/>
    <cellStyle name="Output 12 13 3 2" xfId="44429"/>
    <cellStyle name="Output 12 13 3 3" xfId="44430"/>
    <cellStyle name="Output 12 13 3 4" xfId="44431"/>
    <cellStyle name="Output 12 13 4" xfId="44432"/>
    <cellStyle name="Output 12 13 4 2" xfId="44433"/>
    <cellStyle name="Output 12 13 4 3" xfId="44434"/>
    <cellStyle name="Output 12 13 4 4" xfId="44435"/>
    <cellStyle name="Output 12 13 5" xfId="44436"/>
    <cellStyle name="Output 12 13 5 2" xfId="44437"/>
    <cellStyle name="Output 12 13 5 3" xfId="44438"/>
    <cellStyle name="Output 12 13 5 4" xfId="44439"/>
    <cellStyle name="Output 12 13 6" xfId="44440"/>
    <cellStyle name="Output 12 13 6 2" xfId="44441"/>
    <cellStyle name="Output 12 13 6 3" xfId="44442"/>
    <cellStyle name="Output 12 13 6 4" xfId="44443"/>
    <cellStyle name="Output 12 13 7" xfId="44444"/>
    <cellStyle name="Output 12 13 7 2" xfId="44445"/>
    <cellStyle name="Output 12 13 7 3" xfId="44446"/>
    <cellStyle name="Output 12 13 7 4" xfId="44447"/>
    <cellStyle name="Output 12 13 8" xfId="44448"/>
    <cellStyle name="Output 12 13 8 2" xfId="44449"/>
    <cellStyle name="Output 12 13 8 3" xfId="44450"/>
    <cellStyle name="Output 12 13 8 4" xfId="44451"/>
    <cellStyle name="Output 12 13 9" xfId="44452"/>
    <cellStyle name="Output 12 13 9 2" xfId="44453"/>
    <cellStyle name="Output 12 13 9 3" xfId="44454"/>
    <cellStyle name="Output 12 13 9 4" xfId="44455"/>
    <cellStyle name="Output 12 14" xfId="44456"/>
    <cellStyle name="Output 12 14 10" xfId="44457"/>
    <cellStyle name="Output 12 14 10 2" xfId="44458"/>
    <cellStyle name="Output 12 14 10 3" xfId="44459"/>
    <cellStyle name="Output 12 14 10 4" xfId="44460"/>
    <cellStyle name="Output 12 14 11" xfId="44461"/>
    <cellStyle name="Output 12 14 11 2" xfId="44462"/>
    <cellStyle name="Output 12 14 11 3" xfId="44463"/>
    <cellStyle name="Output 12 14 11 4" xfId="44464"/>
    <cellStyle name="Output 12 14 12" xfId="44465"/>
    <cellStyle name="Output 12 14 12 2" xfId="44466"/>
    <cellStyle name="Output 12 14 12 3" xfId="44467"/>
    <cellStyle name="Output 12 14 12 4" xfId="44468"/>
    <cellStyle name="Output 12 14 13" xfId="44469"/>
    <cellStyle name="Output 12 14 13 2" xfId="44470"/>
    <cellStyle name="Output 12 14 13 3" xfId="44471"/>
    <cellStyle name="Output 12 14 13 4" xfId="44472"/>
    <cellStyle name="Output 12 14 14" xfId="44473"/>
    <cellStyle name="Output 12 14 14 2" xfId="44474"/>
    <cellStyle name="Output 12 14 14 3" xfId="44475"/>
    <cellStyle name="Output 12 14 14 4" xfId="44476"/>
    <cellStyle name="Output 12 14 15" xfId="44477"/>
    <cellStyle name="Output 12 14 15 2" xfId="44478"/>
    <cellStyle name="Output 12 14 15 3" xfId="44479"/>
    <cellStyle name="Output 12 14 15 4" xfId="44480"/>
    <cellStyle name="Output 12 14 16" xfId="44481"/>
    <cellStyle name="Output 12 14 16 2" xfId="44482"/>
    <cellStyle name="Output 12 14 16 3" xfId="44483"/>
    <cellStyle name="Output 12 14 16 4" xfId="44484"/>
    <cellStyle name="Output 12 14 17" xfId="44485"/>
    <cellStyle name="Output 12 14 17 2" xfId="44486"/>
    <cellStyle name="Output 12 14 17 3" xfId="44487"/>
    <cellStyle name="Output 12 14 17 4" xfId="44488"/>
    <cellStyle name="Output 12 14 18" xfId="44489"/>
    <cellStyle name="Output 12 14 18 2" xfId="44490"/>
    <cellStyle name="Output 12 14 18 3" xfId="44491"/>
    <cellStyle name="Output 12 14 18 4" xfId="44492"/>
    <cellStyle name="Output 12 14 19" xfId="44493"/>
    <cellStyle name="Output 12 14 19 2" xfId="44494"/>
    <cellStyle name="Output 12 14 19 3" xfId="44495"/>
    <cellStyle name="Output 12 14 19 4" xfId="44496"/>
    <cellStyle name="Output 12 14 2" xfId="44497"/>
    <cellStyle name="Output 12 14 2 2" xfId="44498"/>
    <cellStyle name="Output 12 14 2 3" xfId="44499"/>
    <cellStyle name="Output 12 14 2 4" xfId="44500"/>
    <cellStyle name="Output 12 14 20" xfId="44501"/>
    <cellStyle name="Output 12 14 20 2" xfId="44502"/>
    <cellStyle name="Output 12 14 20 3" xfId="44503"/>
    <cellStyle name="Output 12 14 20 4" xfId="44504"/>
    <cellStyle name="Output 12 14 21" xfId="44505"/>
    <cellStyle name="Output 12 14 22" xfId="44506"/>
    <cellStyle name="Output 12 14 3" xfId="44507"/>
    <cellStyle name="Output 12 14 3 2" xfId="44508"/>
    <cellStyle name="Output 12 14 3 3" xfId="44509"/>
    <cellStyle name="Output 12 14 3 4" xfId="44510"/>
    <cellStyle name="Output 12 14 4" xfId="44511"/>
    <cellStyle name="Output 12 14 4 2" xfId="44512"/>
    <cellStyle name="Output 12 14 4 3" xfId="44513"/>
    <cellStyle name="Output 12 14 4 4" xfId="44514"/>
    <cellStyle name="Output 12 14 5" xfId="44515"/>
    <cellStyle name="Output 12 14 5 2" xfId="44516"/>
    <cellStyle name="Output 12 14 5 3" xfId="44517"/>
    <cellStyle name="Output 12 14 5 4" xfId="44518"/>
    <cellStyle name="Output 12 14 6" xfId="44519"/>
    <cellStyle name="Output 12 14 6 2" xfId="44520"/>
    <cellStyle name="Output 12 14 6 3" xfId="44521"/>
    <cellStyle name="Output 12 14 6 4" xfId="44522"/>
    <cellStyle name="Output 12 14 7" xfId="44523"/>
    <cellStyle name="Output 12 14 7 2" xfId="44524"/>
    <cellStyle name="Output 12 14 7 3" xfId="44525"/>
    <cellStyle name="Output 12 14 7 4" xfId="44526"/>
    <cellStyle name="Output 12 14 8" xfId="44527"/>
    <cellStyle name="Output 12 14 8 2" xfId="44528"/>
    <cellStyle name="Output 12 14 8 3" xfId="44529"/>
    <cellStyle name="Output 12 14 8 4" xfId="44530"/>
    <cellStyle name="Output 12 14 9" xfId="44531"/>
    <cellStyle name="Output 12 14 9 2" xfId="44532"/>
    <cellStyle name="Output 12 14 9 3" xfId="44533"/>
    <cellStyle name="Output 12 14 9 4" xfId="44534"/>
    <cellStyle name="Output 12 15" xfId="44535"/>
    <cellStyle name="Output 12 15 10" xfId="44536"/>
    <cellStyle name="Output 12 15 10 2" xfId="44537"/>
    <cellStyle name="Output 12 15 10 3" xfId="44538"/>
    <cellStyle name="Output 12 15 10 4" xfId="44539"/>
    <cellStyle name="Output 12 15 11" xfId="44540"/>
    <cellStyle name="Output 12 15 11 2" xfId="44541"/>
    <cellStyle name="Output 12 15 11 3" xfId="44542"/>
    <cellStyle name="Output 12 15 11 4" xfId="44543"/>
    <cellStyle name="Output 12 15 12" xfId="44544"/>
    <cellStyle name="Output 12 15 12 2" xfId="44545"/>
    <cellStyle name="Output 12 15 12 3" xfId="44546"/>
    <cellStyle name="Output 12 15 12 4" xfId="44547"/>
    <cellStyle name="Output 12 15 13" xfId="44548"/>
    <cellStyle name="Output 12 15 13 2" xfId="44549"/>
    <cellStyle name="Output 12 15 13 3" xfId="44550"/>
    <cellStyle name="Output 12 15 13 4" xfId="44551"/>
    <cellStyle name="Output 12 15 14" xfId="44552"/>
    <cellStyle name="Output 12 15 14 2" xfId="44553"/>
    <cellStyle name="Output 12 15 14 3" xfId="44554"/>
    <cellStyle name="Output 12 15 14 4" xfId="44555"/>
    <cellStyle name="Output 12 15 15" xfId="44556"/>
    <cellStyle name="Output 12 15 15 2" xfId="44557"/>
    <cellStyle name="Output 12 15 15 3" xfId="44558"/>
    <cellStyle name="Output 12 15 15 4" xfId="44559"/>
    <cellStyle name="Output 12 15 16" xfId="44560"/>
    <cellStyle name="Output 12 15 16 2" xfId="44561"/>
    <cellStyle name="Output 12 15 16 3" xfId="44562"/>
    <cellStyle name="Output 12 15 16 4" xfId="44563"/>
    <cellStyle name="Output 12 15 17" xfId="44564"/>
    <cellStyle name="Output 12 15 17 2" xfId="44565"/>
    <cellStyle name="Output 12 15 17 3" xfId="44566"/>
    <cellStyle name="Output 12 15 17 4" xfId="44567"/>
    <cellStyle name="Output 12 15 18" xfId="44568"/>
    <cellStyle name="Output 12 15 18 2" xfId="44569"/>
    <cellStyle name="Output 12 15 18 3" xfId="44570"/>
    <cellStyle name="Output 12 15 18 4" xfId="44571"/>
    <cellStyle name="Output 12 15 19" xfId="44572"/>
    <cellStyle name="Output 12 15 19 2" xfId="44573"/>
    <cellStyle name="Output 12 15 19 3" xfId="44574"/>
    <cellStyle name="Output 12 15 19 4" xfId="44575"/>
    <cellStyle name="Output 12 15 2" xfId="44576"/>
    <cellStyle name="Output 12 15 2 2" xfId="44577"/>
    <cellStyle name="Output 12 15 2 3" xfId="44578"/>
    <cellStyle name="Output 12 15 2 4" xfId="44579"/>
    <cellStyle name="Output 12 15 20" xfId="44580"/>
    <cellStyle name="Output 12 15 20 2" xfId="44581"/>
    <cellStyle name="Output 12 15 20 3" xfId="44582"/>
    <cellStyle name="Output 12 15 20 4" xfId="44583"/>
    <cellStyle name="Output 12 15 21" xfId="44584"/>
    <cellStyle name="Output 12 15 22" xfId="44585"/>
    <cellStyle name="Output 12 15 3" xfId="44586"/>
    <cellStyle name="Output 12 15 3 2" xfId="44587"/>
    <cellStyle name="Output 12 15 3 3" xfId="44588"/>
    <cellStyle name="Output 12 15 3 4" xfId="44589"/>
    <cellStyle name="Output 12 15 4" xfId="44590"/>
    <cellStyle name="Output 12 15 4 2" xfId="44591"/>
    <cellStyle name="Output 12 15 4 3" xfId="44592"/>
    <cellStyle name="Output 12 15 4 4" xfId="44593"/>
    <cellStyle name="Output 12 15 5" xfId="44594"/>
    <cellStyle name="Output 12 15 5 2" xfId="44595"/>
    <cellStyle name="Output 12 15 5 3" xfId="44596"/>
    <cellStyle name="Output 12 15 5 4" xfId="44597"/>
    <cellStyle name="Output 12 15 6" xfId="44598"/>
    <cellStyle name="Output 12 15 6 2" xfId="44599"/>
    <cellStyle name="Output 12 15 6 3" xfId="44600"/>
    <cellStyle name="Output 12 15 6 4" xfId="44601"/>
    <cellStyle name="Output 12 15 7" xfId="44602"/>
    <cellStyle name="Output 12 15 7 2" xfId="44603"/>
    <cellStyle name="Output 12 15 7 3" xfId="44604"/>
    <cellStyle name="Output 12 15 7 4" xfId="44605"/>
    <cellStyle name="Output 12 15 8" xfId="44606"/>
    <cellStyle name="Output 12 15 8 2" xfId="44607"/>
    <cellStyle name="Output 12 15 8 3" xfId="44608"/>
    <cellStyle name="Output 12 15 8 4" xfId="44609"/>
    <cellStyle name="Output 12 15 9" xfId="44610"/>
    <cellStyle name="Output 12 15 9 2" xfId="44611"/>
    <cellStyle name="Output 12 15 9 3" xfId="44612"/>
    <cellStyle name="Output 12 15 9 4" xfId="44613"/>
    <cellStyle name="Output 12 16" xfId="44614"/>
    <cellStyle name="Output 12 16 10" xfId="44615"/>
    <cellStyle name="Output 12 16 10 2" xfId="44616"/>
    <cellStyle name="Output 12 16 10 3" xfId="44617"/>
    <cellStyle name="Output 12 16 10 4" xfId="44618"/>
    <cellStyle name="Output 12 16 11" xfId="44619"/>
    <cellStyle name="Output 12 16 11 2" xfId="44620"/>
    <cellStyle name="Output 12 16 11 3" xfId="44621"/>
    <cellStyle name="Output 12 16 11 4" xfId="44622"/>
    <cellStyle name="Output 12 16 12" xfId="44623"/>
    <cellStyle name="Output 12 16 12 2" xfId="44624"/>
    <cellStyle name="Output 12 16 12 3" xfId="44625"/>
    <cellStyle name="Output 12 16 12 4" xfId="44626"/>
    <cellStyle name="Output 12 16 13" xfId="44627"/>
    <cellStyle name="Output 12 16 13 2" xfId="44628"/>
    <cellStyle name="Output 12 16 13 3" xfId="44629"/>
    <cellStyle name="Output 12 16 13 4" xfId="44630"/>
    <cellStyle name="Output 12 16 14" xfId="44631"/>
    <cellStyle name="Output 12 16 14 2" xfId="44632"/>
    <cellStyle name="Output 12 16 14 3" xfId="44633"/>
    <cellStyle name="Output 12 16 14 4" xfId="44634"/>
    <cellStyle name="Output 12 16 15" xfId="44635"/>
    <cellStyle name="Output 12 16 15 2" xfId="44636"/>
    <cellStyle name="Output 12 16 15 3" xfId="44637"/>
    <cellStyle name="Output 12 16 15 4" xfId="44638"/>
    <cellStyle name="Output 12 16 16" xfId="44639"/>
    <cellStyle name="Output 12 16 16 2" xfId="44640"/>
    <cellStyle name="Output 12 16 16 3" xfId="44641"/>
    <cellStyle name="Output 12 16 16 4" xfId="44642"/>
    <cellStyle name="Output 12 16 17" xfId="44643"/>
    <cellStyle name="Output 12 16 17 2" xfId="44644"/>
    <cellStyle name="Output 12 16 17 3" xfId="44645"/>
    <cellStyle name="Output 12 16 17 4" xfId="44646"/>
    <cellStyle name="Output 12 16 18" xfId="44647"/>
    <cellStyle name="Output 12 16 18 2" xfId="44648"/>
    <cellStyle name="Output 12 16 18 3" xfId="44649"/>
    <cellStyle name="Output 12 16 18 4" xfId="44650"/>
    <cellStyle name="Output 12 16 19" xfId="44651"/>
    <cellStyle name="Output 12 16 19 2" xfId="44652"/>
    <cellStyle name="Output 12 16 19 3" xfId="44653"/>
    <cellStyle name="Output 12 16 19 4" xfId="44654"/>
    <cellStyle name="Output 12 16 2" xfId="44655"/>
    <cellStyle name="Output 12 16 2 2" xfId="44656"/>
    <cellStyle name="Output 12 16 2 3" xfId="44657"/>
    <cellStyle name="Output 12 16 2 4" xfId="44658"/>
    <cellStyle name="Output 12 16 20" xfId="44659"/>
    <cellStyle name="Output 12 16 20 2" xfId="44660"/>
    <cellStyle name="Output 12 16 20 3" xfId="44661"/>
    <cellStyle name="Output 12 16 20 4" xfId="44662"/>
    <cellStyle name="Output 12 16 21" xfId="44663"/>
    <cellStyle name="Output 12 16 22" xfId="44664"/>
    <cellStyle name="Output 12 16 3" xfId="44665"/>
    <cellStyle name="Output 12 16 3 2" xfId="44666"/>
    <cellStyle name="Output 12 16 3 3" xfId="44667"/>
    <cellStyle name="Output 12 16 3 4" xfId="44668"/>
    <cellStyle name="Output 12 16 4" xfId="44669"/>
    <cellStyle name="Output 12 16 4 2" xfId="44670"/>
    <cellStyle name="Output 12 16 4 3" xfId="44671"/>
    <cellStyle name="Output 12 16 4 4" xfId="44672"/>
    <cellStyle name="Output 12 16 5" xfId="44673"/>
    <cellStyle name="Output 12 16 5 2" xfId="44674"/>
    <cellStyle name="Output 12 16 5 3" xfId="44675"/>
    <cellStyle name="Output 12 16 5 4" xfId="44676"/>
    <cellStyle name="Output 12 16 6" xfId="44677"/>
    <cellStyle name="Output 12 16 6 2" xfId="44678"/>
    <cellStyle name="Output 12 16 6 3" xfId="44679"/>
    <cellStyle name="Output 12 16 6 4" xfId="44680"/>
    <cellStyle name="Output 12 16 7" xfId="44681"/>
    <cellStyle name="Output 12 16 7 2" xfId="44682"/>
    <cellStyle name="Output 12 16 7 3" xfId="44683"/>
    <cellStyle name="Output 12 16 7 4" xfId="44684"/>
    <cellStyle name="Output 12 16 8" xfId="44685"/>
    <cellStyle name="Output 12 16 8 2" xfId="44686"/>
    <cellStyle name="Output 12 16 8 3" xfId="44687"/>
    <cellStyle name="Output 12 16 8 4" xfId="44688"/>
    <cellStyle name="Output 12 16 9" xfId="44689"/>
    <cellStyle name="Output 12 16 9 2" xfId="44690"/>
    <cellStyle name="Output 12 16 9 3" xfId="44691"/>
    <cellStyle name="Output 12 16 9 4" xfId="44692"/>
    <cellStyle name="Output 12 17" xfId="44693"/>
    <cellStyle name="Output 12 17 10" xfId="44694"/>
    <cellStyle name="Output 12 17 10 2" xfId="44695"/>
    <cellStyle name="Output 12 17 10 3" xfId="44696"/>
    <cellStyle name="Output 12 17 10 4" xfId="44697"/>
    <cellStyle name="Output 12 17 11" xfId="44698"/>
    <cellStyle name="Output 12 17 11 2" xfId="44699"/>
    <cellStyle name="Output 12 17 11 3" xfId="44700"/>
    <cellStyle name="Output 12 17 11 4" xfId="44701"/>
    <cellStyle name="Output 12 17 12" xfId="44702"/>
    <cellStyle name="Output 12 17 12 2" xfId="44703"/>
    <cellStyle name="Output 12 17 12 3" xfId="44704"/>
    <cellStyle name="Output 12 17 12 4" xfId="44705"/>
    <cellStyle name="Output 12 17 13" xfId="44706"/>
    <cellStyle name="Output 12 17 13 2" xfId="44707"/>
    <cellStyle name="Output 12 17 13 3" xfId="44708"/>
    <cellStyle name="Output 12 17 13 4" xfId="44709"/>
    <cellStyle name="Output 12 17 14" xfId="44710"/>
    <cellStyle name="Output 12 17 14 2" xfId="44711"/>
    <cellStyle name="Output 12 17 14 3" xfId="44712"/>
    <cellStyle name="Output 12 17 14 4" xfId="44713"/>
    <cellStyle name="Output 12 17 15" xfId="44714"/>
    <cellStyle name="Output 12 17 15 2" xfId="44715"/>
    <cellStyle name="Output 12 17 15 3" xfId="44716"/>
    <cellStyle name="Output 12 17 15 4" xfId="44717"/>
    <cellStyle name="Output 12 17 16" xfId="44718"/>
    <cellStyle name="Output 12 17 16 2" xfId="44719"/>
    <cellStyle name="Output 12 17 16 3" xfId="44720"/>
    <cellStyle name="Output 12 17 16 4" xfId="44721"/>
    <cellStyle name="Output 12 17 17" xfId="44722"/>
    <cellStyle name="Output 12 17 17 2" xfId="44723"/>
    <cellStyle name="Output 12 17 17 3" xfId="44724"/>
    <cellStyle name="Output 12 17 17 4" xfId="44725"/>
    <cellStyle name="Output 12 17 18" xfId="44726"/>
    <cellStyle name="Output 12 17 18 2" xfId="44727"/>
    <cellStyle name="Output 12 17 18 3" xfId="44728"/>
    <cellStyle name="Output 12 17 18 4" xfId="44729"/>
    <cellStyle name="Output 12 17 19" xfId="44730"/>
    <cellStyle name="Output 12 17 19 2" xfId="44731"/>
    <cellStyle name="Output 12 17 19 3" xfId="44732"/>
    <cellStyle name="Output 12 17 19 4" xfId="44733"/>
    <cellStyle name="Output 12 17 2" xfId="44734"/>
    <cellStyle name="Output 12 17 2 2" xfId="44735"/>
    <cellStyle name="Output 12 17 2 3" xfId="44736"/>
    <cellStyle name="Output 12 17 2 4" xfId="44737"/>
    <cellStyle name="Output 12 17 20" xfId="44738"/>
    <cellStyle name="Output 12 17 20 2" xfId="44739"/>
    <cellStyle name="Output 12 17 20 3" xfId="44740"/>
    <cellStyle name="Output 12 17 20 4" xfId="44741"/>
    <cellStyle name="Output 12 17 21" xfId="44742"/>
    <cellStyle name="Output 12 17 22" xfId="44743"/>
    <cellStyle name="Output 12 17 3" xfId="44744"/>
    <cellStyle name="Output 12 17 3 2" xfId="44745"/>
    <cellStyle name="Output 12 17 3 3" xfId="44746"/>
    <cellStyle name="Output 12 17 3 4" xfId="44747"/>
    <cellStyle name="Output 12 17 4" xfId="44748"/>
    <cellStyle name="Output 12 17 4 2" xfId="44749"/>
    <cellStyle name="Output 12 17 4 3" xfId="44750"/>
    <cellStyle name="Output 12 17 4 4" xfId="44751"/>
    <cellStyle name="Output 12 17 5" xfId="44752"/>
    <cellStyle name="Output 12 17 5 2" xfId="44753"/>
    <cellStyle name="Output 12 17 5 3" xfId="44754"/>
    <cellStyle name="Output 12 17 5 4" xfId="44755"/>
    <cellStyle name="Output 12 17 6" xfId="44756"/>
    <cellStyle name="Output 12 17 6 2" xfId="44757"/>
    <cellStyle name="Output 12 17 6 3" xfId="44758"/>
    <cellStyle name="Output 12 17 6 4" xfId="44759"/>
    <cellStyle name="Output 12 17 7" xfId="44760"/>
    <cellStyle name="Output 12 17 7 2" xfId="44761"/>
    <cellStyle name="Output 12 17 7 3" xfId="44762"/>
    <cellStyle name="Output 12 17 7 4" xfId="44763"/>
    <cellStyle name="Output 12 17 8" xfId="44764"/>
    <cellStyle name="Output 12 17 8 2" xfId="44765"/>
    <cellStyle name="Output 12 17 8 3" xfId="44766"/>
    <cellStyle name="Output 12 17 8 4" xfId="44767"/>
    <cellStyle name="Output 12 17 9" xfId="44768"/>
    <cellStyle name="Output 12 17 9 2" xfId="44769"/>
    <cellStyle name="Output 12 17 9 3" xfId="44770"/>
    <cellStyle name="Output 12 17 9 4" xfId="44771"/>
    <cellStyle name="Output 12 18" xfId="44772"/>
    <cellStyle name="Output 12 18 10" xfId="44773"/>
    <cellStyle name="Output 12 18 10 2" xfId="44774"/>
    <cellStyle name="Output 12 18 10 3" xfId="44775"/>
    <cellStyle name="Output 12 18 10 4" xfId="44776"/>
    <cellStyle name="Output 12 18 11" xfId="44777"/>
    <cellStyle name="Output 12 18 11 2" xfId="44778"/>
    <cellStyle name="Output 12 18 11 3" xfId="44779"/>
    <cellStyle name="Output 12 18 11 4" xfId="44780"/>
    <cellStyle name="Output 12 18 12" xfId="44781"/>
    <cellStyle name="Output 12 18 12 2" xfId="44782"/>
    <cellStyle name="Output 12 18 12 3" xfId="44783"/>
    <cellStyle name="Output 12 18 12 4" xfId="44784"/>
    <cellStyle name="Output 12 18 13" xfId="44785"/>
    <cellStyle name="Output 12 18 13 2" xfId="44786"/>
    <cellStyle name="Output 12 18 13 3" xfId="44787"/>
    <cellStyle name="Output 12 18 13 4" xfId="44788"/>
    <cellStyle name="Output 12 18 14" xfId="44789"/>
    <cellStyle name="Output 12 18 14 2" xfId="44790"/>
    <cellStyle name="Output 12 18 14 3" xfId="44791"/>
    <cellStyle name="Output 12 18 14 4" xfId="44792"/>
    <cellStyle name="Output 12 18 15" xfId="44793"/>
    <cellStyle name="Output 12 18 15 2" xfId="44794"/>
    <cellStyle name="Output 12 18 15 3" xfId="44795"/>
    <cellStyle name="Output 12 18 15 4" xfId="44796"/>
    <cellStyle name="Output 12 18 16" xfId="44797"/>
    <cellStyle name="Output 12 18 16 2" xfId="44798"/>
    <cellStyle name="Output 12 18 16 3" xfId="44799"/>
    <cellStyle name="Output 12 18 16 4" xfId="44800"/>
    <cellStyle name="Output 12 18 17" xfId="44801"/>
    <cellStyle name="Output 12 18 17 2" xfId="44802"/>
    <cellStyle name="Output 12 18 17 3" xfId="44803"/>
    <cellStyle name="Output 12 18 17 4" xfId="44804"/>
    <cellStyle name="Output 12 18 18" xfId="44805"/>
    <cellStyle name="Output 12 18 18 2" xfId="44806"/>
    <cellStyle name="Output 12 18 18 3" xfId="44807"/>
    <cellStyle name="Output 12 18 18 4" xfId="44808"/>
    <cellStyle name="Output 12 18 19" xfId="44809"/>
    <cellStyle name="Output 12 18 19 2" xfId="44810"/>
    <cellStyle name="Output 12 18 19 3" xfId="44811"/>
    <cellStyle name="Output 12 18 19 4" xfId="44812"/>
    <cellStyle name="Output 12 18 2" xfId="44813"/>
    <cellStyle name="Output 12 18 2 2" xfId="44814"/>
    <cellStyle name="Output 12 18 2 3" xfId="44815"/>
    <cellStyle name="Output 12 18 2 4" xfId="44816"/>
    <cellStyle name="Output 12 18 20" xfId="44817"/>
    <cellStyle name="Output 12 18 20 2" xfId="44818"/>
    <cellStyle name="Output 12 18 20 3" xfId="44819"/>
    <cellStyle name="Output 12 18 20 4" xfId="44820"/>
    <cellStyle name="Output 12 18 21" xfId="44821"/>
    <cellStyle name="Output 12 18 22" xfId="44822"/>
    <cellStyle name="Output 12 18 3" xfId="44823"/>
    <cellStyle name="Output 12 18 3 2" xfId="44824"/>
    <cellStyle name="Output 12 18 3 3" xfId="44825"/>
    <cellStyle name="Output 12 18 3 4" xfId="44826"/>
    <cellStyle name="Output 12 18 4" xfId="44827"/>
    <cellStyle name="Output 12 18 4 2" xfId="44828"/>
    <cellStyle name="Output 12 18 4 3" xfId="44829"/>
    <cellStyle name="Output 12 18 4 4" xfId="44830"/>
    <cellStyle name="Output 12 18 5" xfId="44831"/>
    <cellStyle name="Output 12 18 5 2" xfId="44832"/>
    <cellStyle name="Output 12 18 5 3" xfId="44833"/>
    <cellStyle name="Output 12 18 5 4" xfId="44834"/>
    <cellStyle name="Output 12 18 6" xfId="44835"/>
    <cellStyle name="Output 12 18 6 2" xfId="44836"/>
    <cellStyle name="Output 12 18 6 3" xfId="44837"/>
    <cellStyle name="Output 12 18 6 4" xfId="44838"/>
    <cellStyle name="Output 12 18 7" xfId="44839"/>
    <cellStyle name="Output 12 18 7 2" xfId="44840"/>
    <cellStyle name="Output 12 18 7 3" xfId="44841"/>
    <cellStyle name="Output 12 18 7 4" xfId="44842"/>
    <cellStyle name="Output 12 18 8" xfId="44843"/>
    <cellStyle name="Output 12 18 8 2" xfId="44844"/>
    <cellStyle name="Output 12 18 8 3" xfId="44845"/>
    <cellStyle name="Output 12 18 8 4" xfId="44846"/>
    <cellStyle name="Output 12 18 9" xfId="44847"/>
    <cellStyle name="Output 12 18 9 2" xfId="44848"/>
    <cellStyle name="Output 12 18 9 3" xfId="44849"/>
    <cellStyle name="Output 12 18 9 4" xfId="44850"/>
    <cellStyle name="Output 12 19" xfId="44851"/>
    <cellStyle name="Output 12 19 10" xfId="44852"/>
    <cellStyle name="Output 12 19 10 2" xfId="44853"/>
    <cellStyle name="Output 12 19 10 3" xfId="44854"/>
    <cellStyle name="Output 12 19 10 4" xfId="44855"/>
    <cellStyle name="Output 12 19 11" xfId="44856"/>
    <cellStyle name="Output 12 19 11 2" xfId="44857"/>
    <cellStyle name="Output 12 19 11 3" xfId="44858"/>
    <cellStyle name="Output 12 19 11 4" xfId="44859"/>
    <cellStyle name="Output 12 19 12" xfId="44860"/>
    <cellStyle name="Output 12 19 12 2" xfId="44861"/>
    <cellStyle name="Output 12 19 12 3" xfId="44862"/>
    <cellStyle name="Output 12 19 12 4" xfId="44863"/>
    <cellStyle name="Output 12 19 13" xfId="44864"/>
    <cellStyle name="Output 12 19 13 2" xfId="44865"/>
    <cellStyle name="Output 12 19 13 3" xfId="44866"/>
    <cellStyle name="Output 12 19 13 4" xfId="44867"/>
    <cellStyle name="Output 12 19 14" xfId="44868"/>
    <cellStyle name="Output 12 19 14 2" xfId="44869"/>
    <cellStyle name="Output 12 19 14 3" xfId="44870"/>
    <cellStyle name="Output 12 19 14 4" xfId="44871"/>
    <cellStyle name="Output 12 19 15" xfId="44872"/>
    <cellStyle name="Output 12 19 15 2" xfId="44873"/>
    <cellStyle name="Output 12 19 15 3" xfId="44874"/>
    <cellStyle name="Output 12 19 15 4" xfId="44875"/>
    <cellStyle name="Output 12 19 16" xfId="44876"/>
    <cellStyle name="Output 12 19 16 2" xfId="44877"/>
    <cellStyle name="Output 12 19 16 3" xfId="44878"/>
    <cellStyle name="Output 12 19 16 4" xfId="44879"/>
    <cellStyle name="Output 12 19 17" xfId="44880"/>
    <cellStyle name="Output 12 19 17 2" xfId="44881"/>
    <cellStyle name="Output 12 19 17 3" xfId="44882"/>
    <cellStyle name="Output 12 19 17 4" xfId="44883"/>
    <cellStyle name="Output 12 19 18" xfId="44884"/>
    <cellStyle name="Output 12 19 18 2" xfId="44885"/>
    <cellStyle name="Output 12 19 18 3" xfId="44886"/>
    <cellStyle name="Output 12 19 18 4" xfId="44887"/>
    <cellStyle name="Output 12 19 19" xfId="44888"/>
    <cellStyle name="Output 12 19 19 2" xfId="44889"/>
    <cellStyle name="Output 12 19 19 3" xfId="44890"/>
    <cellStyle name="Output 12 19 19 4" xfId="44891"/>
    <cellStyle name="Output 12 19 2" xfId="44892"/>
    <cellStyle name="Output 12 19 2 2" xfId="44893"/>
    <cellStyle name="Output 12 19 2 3" xfId="44894"/>
    <cellStyle name="Output 12 19 2 4" xfId="44895"/>
    <cellStyle name="Output 12 19 20" xfId="44896"/>
    <cellStyle name="Output 12 19 20 2" xfId="44897"/>
    <cellStyle name="Output 12 19 20 3" xfId="44898"/>
    <cellStyle name="Output 12 19 20 4" xfId="44899"/>
    <cellStyle name="Output 12 19 21" xfId="44900"/>
    <cellStyle name="Output 12 19 22" xfId="44901"/>
    <cellStyle name="Output 12 19 3" xfId="44902"/>
    <cellStyle name="Output 12 19 3 2" xfId="44903"/>
    <cellStyle name="Output 12 19 3 3" xfId="44904"/>
    <cellStyle name="Output 12 19 3 4" xfId="44905"/>
    <cellStyle name="Output 12 19 4" xfId="44906"/>
    <cellStyle name="Output 12 19 4 2" xfId="44907"/>
    <cellStyle name="Output 12 19 4 3" xfId="44908"/>
    <cellStyle name="Output 12 19 4 4" xfId="44909"/>
    <cellStyle name="Output 12 19 5" xfId="44910"/>
    <cellStyle name="Output 12 19 5 2" xfId="44911"/>
    <cellStyle name="Output 12 19 5 3" xfId="44912"/>
    <cellStyle name="Output 12 19 5 4" xfId="44913"/>
    <cellStyle name="Output 12 19 6" xfId="44914"/>
    <cellStyle name="Output 12 19 6 2" xfId="44915"/>
    <cellStyle name="Output 12 19 6 3" xfId="44916"/>
    <cellStyle name="Output 12 19 6 4" xfId="44917"/>
    <cellStyle name="Output 12 19 7" xfId="44918"/>
    <cellStyle name="Output 12 19 7 2" xfId="44919"/>
    <cellStyle name="Output 12 19 7 3" xfId="44920"/>
    <cellStyle name="Output 12 19 7 4" xfId="44921"/>
    <cellStyle name="Output 12 19 8" xfId="44922"/>
    <cellStyle name="Output 12 19 8 2" xfId="44923"/>
    <cellStyle name="Output 12 19 8 3" xfId="44924"/>
    <cellStyle name="Output 12 19 8 4" xfId="44925"/>
    <cellStyle name="Output 12 19 9" xfId="44926"/>
    <cellStyle name="Output 12 19 9 2" xfId="44927"/>
    <cellStyle name="Output 12 19 9 3" xfId="44928"/>
    <cellStyle name="Output 12 19 9 4" xfId="44929"/>
    <cellStyle name="Output 12 2" xfId="44930"/>
    <cellStyle name="Output 12 2 10" xfId="44931"/>
    <cellStyle name="Output 12 2 10 2" xfId="44932"/>
    <cellStyle name="Output 12 2 10 3" xfId="44933"/>
    <cellStyle name="Output 12 2 10 4" xfId="44934"/>
    <cellStyle name="Output 12 2 11" xfId="44935"/>
    <cellStyle name="Output 12 2 11 2" xfId="44936"/>
    <cellStyle name="Output 12 2 11 3" xfId="44937"/>
    <cellStyle name="Output 12 2 11 4" xfId="44938"/>
    <cellStyle name="Output 12 2 12" xfId="44939"/>
    <cellStyle name="Output 12 2 12 2" xfId="44940"/>
    <cellStyle name="Output 12 2 12 3" xfId="44941"/>
    <cellStyle name="Output 12 2 12 4" xfId="44942"/>
    <cellStyle name="Output 12 2 13" xfId="44943"/>
    <cellStyle name="Output 12 2 13 2" xfId="44944"/>
    <cellStyle name="Output 12 2 13 3" xfId="44945"/>
    <cellStyle name="Output 12 2 13 4" xfId="44946"/>
    <cellStyle name="Output 12 2 14" xfId="44947"/>
    <cellStyle name="Output 12 2 14 2" xfId="44948"/>
    <cellStyle name="Output 12 2 14 3" xfId="44949"/>
    <cellStyle name="Output 12 2 14 4" xfId="44950"/>
    <cellStyle name="Output 12 2 15" xfId="44951"/>
    <cellStyle name="Output 12 2 15 2" xfId="44952"/>
    <cellStyle name="Output 12 2 15 3" xfId="44953"/>
    <cellStyle name="Output 12 2 15 4" xfId="44954"/>
    <cellStyle name="Output 12 2 16" xfId="44955"/>
    <cellStyle name="Output 12 2 16 2" xfId="44956"/>
    <cellStyle name="Output 12 2 16 3" xfId="44957"/>
    <cellStyle name="Output 12 2 16 4" xfId="44958"/>
    <cellStyle name="Output 12 2 17" xfId="44959"/>
    <cellStyle name="Output 12 2 17 2" xfId="44960"/>
    <cellStyle name="Output 12 2 17 3" xfId="44961"/>
    <cellStyle name="Output 12 2 17 4" xfId="44962"/>
    <cellStyle name="Output 12 2 18" xfId="44963"/>
    <cellStyle name="Output 12 2 18 2" xfId="44964"/>
    <cellStyle name="Output 12 2 18 3" xfId="44965"/>
    <cellStyle name="Output 12 2 18 4" xfId="44966"/>
    <cellStyle name="Output 12 2 19" xfId="44967"/>
    <cellStyle name="Output 12 2 19 2" xfId="44968"/>
    <cellStyle name="Output 12 2 19 3" xfId="44969"/>
    <cellStyle name="Output 12 2 19 4" xfId="44970"/>
    <cellStyle name="Output 12 2 2" xfId="44971"/>
    <cellStyle name="Output 12 2 2 2" xfId="44972"/>
    <cellStyle name="Output 12 2 2 3" xfId="44973"/>
    <cellStyle name="Output 12 2 2 4" xfId="44974"/>
    <cellStyle name="Output 12 2 20" xfId="44975"/>
    <cellStyle name="Output 12 2 20 2" xfId="44976"/>
    <cellStyle name="Output 12 2 20 3" xfId="44977"/>
    <cellStyle name="Output 12 2 20 4" xfId="44978"/>
    <cellStyle name="Output 12 2 21" xfId="44979"/>
    <cellStyle name="Output 12 2 22" xfId="44980"/>
    <cellStyle name="Output 12 2 3" xfId="44981"/>
    <cellStyle name="Output 12 2 3 2" xfId="44982"/>
    <cellStyle name="Output 12 2 3 3" xfId="44983"/>
    <cellStyle name="Output 12 2 3 4" xfId="44984"/>
    <cellStyle name="Output 12 2 4" xfId="44985"/>
    <cellStyle name="Output 12 2 4 2" xfId="44986"/>
    <cellStyle name="Output 12 2 4 3" xfId="44987"/>
    <cellStyle name="Output 12 2 4 4" xfId="44988"/>
    <cellStyle name="Output 12 2 5" xfId="44989"/>
    <cellStyle name="Output 12 2 5 2" xfId="44990"/>
    <cellStyle name="Output 12 2 5 3" xfId="44991"/>
    <cellStyle name="Output 12 2 5 4" xfId="44992"/>
    <cellStyle name="Output 12 2 6" xfId="44993"/>
    <cellStyle name="Output 12 2 6 2" xfId="44994"/>
    <cellStyle name="Output 12 2 6 3" xfId="44995"/>
    <cellStyle name="Output 12 2 6 4" xfId="44996"/>
    <cellStyle name="Output 12 2 7" xfId="44997"/>
    <cellStyle name="Output 12 2 7 2" xfId="44998"/>
    <cellStyle name="Output 12 2 7 3" xfId="44999"/>
    <cellStyle name="Output 12 2 7 4" xfId="45000"/>
    <cellStyle name="Output 12 2 8" xfId="45001"/>
    <cellStyle name="Output 12 2 8 2" xfId="45002"/>
    <cellStyle name="Output 12 2 8 3" xfId="45003"/>
    <cellStyle name="Output 12 2 8 4" xfId="45004"/>
    <cellStyle name="Output 12 2 9" xfId="45005"/>
    <cellStyle name="Output 12 2 9 2" xfId="45006"/>
    <cellStyle name="Output 12 2 9 3" xfId="45007"/>
    <cellStyle name="Output 12 2 9 4" xfId="45008"/>
    <cellStyle name="Output 12 20" xfId="45009"/>
    <cellStyle name="Output 12 20 10" xfId="45010"/>
    <cellStyle name="Output 12 20 10 2" xfId="45011"/>
    <cellStyle name="Output 12 20 10 3" xfId="45012"/>
    <cellStyle name="Output 12 20 10 4" xfId="45013"/>
    <cellStyle name="Output 12 20 11" xfId="45014"/>
    <cellStyle name="Output 12 20 11 2" xfId="45015"/>
    <cellStyle name="Output 12 20 11 3" xfId="45016"/>
    <cellStyle name="Output 12 20 11 4" xfId="45017"/>
    <cellStyle name="Output 12 20 12" xfId="45018"/>
    <cellStyle name="Output 12 20 12 2" xfId="45019"/>
    <cellStyle name="Output 12 20 12 3" xfId="45020"/>
    <cellStyle name="Output 12 20 12 4" xfId="45021"/>
    <cellStyle name="Output 12 20 13" xfId="45022"/>
    <cellStyle name="Output 12 20 13 2" xfId="45023"/>
    <cellStyle name="Output 12 20 13 3" xfId="45024"/>
    <cellStyle name="Output 12 20 13 4" xfId="45025"/>
    <cellStyle name="Output 12 20 14" xfId="45026"/>
    <cellStyle name="Output 12 20 14 2" xfId="45027"/>
    <cellStyle name="Output 12 20 14 3" xfId="45028"/>
    <cellStyle name="Output 12 20 14 4" xfId="45029"/>
    <cellStyle name="Output 12 20 15" xfId="45030"/>
    <cellStyle name="Output 12 20 15 2" xfId="45031"/>
    <cellStyle name="Output 12 20 15 3" xfId="45032"/>
    <cellStyle name="Output 12 20 15 4" xfId="45033"/>
    <cellStyle name="Output 12 20 16" xfId="45034"/>
    <cellStyle name="Output 12 20 16 2" xfId="45035"/>
    <cellStyle name="Output 12 20 16 3" xfId="45036"/>
    <cellStyle name="Output 12 20 16 4" xfId="45037"/>
    <cellStyle name="Output 12 20 17" xfId="45038"/>
    <cellStyle name="Output 12 20 17 2" xfId="45039"/>
    <cellStyle name="Output 12 20 17 3" xfId="45040"/>
    <cellStyle name="Output 12 20 17 4" xfId="45041"/>
    <cellStyle name="Output 12 20 18" xfId="45042"/>
    <cellStyle name="Output 12 20 18 2" xfId="45043"/>
    <cellStyle name="Output 12 20 18 3" xfId="45044"/>
    <cellStyle name="Output 12 20 18 4" xfId="45045"/>
    <cellStyle name="Output 12 20 19" xfId="45046"/>
    <cellStyle name="Output 12 20 19 2" xfId="45047"/>
    <cellStyle name="Output 12 20 19 3" xfId="45048"/>
    <cellStyle name="Output 12 20 19 4" xfId="45049"/>
    <cellStyle name="Output 12 20 2" xfId="45050"/>
    <cellStyle name="Output 12 20 2 2" xfId="45051"/>
    <cellStyle name="Output 12 20 2 3" xfId="45052"/>
    <cellStyle name="Output 12 20 2 4" xfId="45053"/>
    <cellStyle name="Output 12 20 20" xfId="45054"/>
    <cellStyle name="Output 12 20 20 2" xfId="45055"/>
    <cellStyle name="Output 12 20 20 3" xfId="45056"/>
    <cellStyle name="Output 12 20 20 4" xfId="45057"/>
    <cellStyle name="Output 12 20 21" xfId="45058"/>
    <cellStyle name="Output 12 20 22" xfId="45059"/>
    <cellStyle name="Output 12 20 3" xfId="45060"/>
    <cellStyle name="Output 12 20 3 2" xfId="45061"/>
    <cellStyle name="Output 12 20 3 3" xfId="45062"/>
    <cellStyle name="Output 12 20 3 4" xfId="45063"/>
    <cellStyle name="Output 12 20 4" xfId="45064"/>
    <cellStyle name="Output 12 20 4 2" xfId="45065"/>
    <cellStyle name="Output 12 20 4 3" xfId="45066"/>
    <cellStyle name="Output 12 20 4 4" xfId="45067"/>
    <cellStyle name="Output 12 20 5" xfId="45068"/>
    <cellStyle name="Output 12 20 5 2" xfId="45069"/>
    <cellStyle name="Output 12 20 5 3" xfId="45070"/>
    <cellStyle name="Output 12 20 5 4" xfId="45071"/>
    <cellStyle name="Output 12 20 6" xfId="45072"/>
    <cellStyle name="Output 12 20 6 2" xfId="45073"/>
    <cellStyle name="Output 12 20 6 3" xfId="45074"/>
    <cellStyle name="Output 12 20 6 4" xfId="45075"/>
    <cellStyle name="Output 12 20 7" xfId="45076"/>
    <cellStyle name="Output 12 20 7 2" xfId="45077"/>
    <cellStyle name="Output 12 20 7 3" xfId="45078"/>
    <cellStyle name="Output 12 20 7 4" xfId="45079"/>
    <cellStyle name="Output 12 20 8" xfId="45080"/>
    <cellStyle name="Output 12 20 8 2" xfId="45081"/>
    <cellStyle name="Output 12 20 8 3" xfId="45082"/>
    <cellStyle name="Output 12 20 8 4" xfId="45083"/>
    <cellStyle name="Output 12 20 9" xfId="45084"/>
    <cellStyle name="Output 12 20 9 2" xfId="45085"/>
    <cellStyle name="Output 12 20 9 3" xfId="45086"/>
    <cellStyle name="Output 12 20 9 4" xfId="45087"/>
    <cellStyle name="Output 12 21" xfId="45088"/>
    <cellStyle name="Output 12 21 10" xfId="45089"/>
    <cellStyle name="Output 12 21 10 2" xfId="45090"/>
    <cellStyle name="Output 12 21 10 3" xfId="45091"/>
    <cellStyle name="Output 12 21 10 4" xfId="45092"/>
    <cellStyle name="Output 12 21 11" xfId="45093"/>
    <cellStyle name="Output 12 21 11 2" xfId="45094"/>
    <cellStyle name="Output 12 21 11 3" xfId="45095"/>
    <cellStyle name="Output 12 21 11 4" xfId="45096"/>
    <cellStyle name="Output 12 21 12" xfId="45097"/>
    <cellStyle name="Output 12 21 12 2" xfId="45098"/>
    <cellStyle name="Output 12 21 12 3" xfId="45099"/>
    <cellStyle name="Output 12 21 12 4" xfId="45100"/>
    <cellStyle name="Output 12 21 13" xfId="45101"/>
    <cellStyle name="Output 12 21 13 2" xfId="45102"/>
    <cellStyle name="Output 12 21 13 3" xfId="45103"/>
    <cellStyle name="Output 12 21 13 4" xfId="45104"/>
    <cellStyle name="Output 12 21 14" xfId="45105"/>
    <cellStyle name="Output 12 21 14 2" xfId="45106"/>
    <cellStyle name="Output 12 21 14 3" xfId="45107"/>
    <cellStyle name="Output 12 21 14 4" xfId="45108"/>
    <cellStyle name="Output 12 21 15" xfId="45109"/>
    <cellStyle name="Output 12 21 15 2" xfId="45110"/>
    <cellStyle name="Output 12 21 15 3" xfId="45111"/>
    <cellStyle name="Output 12 21 15 4" xfId="45112"/>
    <cellStyle name="Output 12 21 16" xfId="45113"/>
    <cellStyle name="Output 12 21 16 2" xfId="45114"/>
    <cellStyle name="Output 12 21 16 3" xfId="45115"/>
    <cellStyle name="Output 12 21 16 4" xfId="45116"/>
    <cellStyle name="Output 12 21 17" xfId="45117"/>
    <cellStyle name="Output 12 21 17 2" xfId="45118"/>
    <cellStyle name="Output 12 21 17 3" xfId="45119"/>
    <cellStyle name="Output 12 21 17 4" xfId="45120"/>
    <cellStyle name="Output 12 21 18" xfId="45121"/>
    <cellStyle name="Output 12 21 18 2" xfId="45122"/>
    <cellStyle name="Output 12 21 18 3" xfId="45123"/>
    <cellStyle name="Output 12 21 18 4" xfId="45124"/>
    <cellStyle name="Output 12 21 19" xfId="45125"/>
    <cellStyle name="Output 12 21 19 2" xfId="45126"/>
    <cellStyle name="Output 12 21 19 3" xfId="45127"/>
    <cellStyle name="Output 12 21 19 4" xfId="45128"/>
    <cellStyle name="Output 12 21 2" xfId="45129"/>
    <cellStyle name="Output 12 21 2 2" xfId="45130"/>
    <cellStyle name="Output 12 21 2 3" xfId="45131"/>
    <cellStyle name="Output 12 21 2 4" xfId="45132"/>
    <cellStyle name="Output 12 21 20" xfId="45133"/>
    <cellStyle name="Output 12 21 20 2" xfId="45134"/>
    <cellStyle name="Output 12 21 20 3" xfId="45135"/>
    <cellStyle name="Output 12 21 20 4" xfId="45136"/>
    <cellStyle name="Output 12 21 21" xfId="45137"/>
    <cellStyle name="Output 12 21 22" xfId="45138"/>
    <cellStyle name="Output 12 21 3" xfId="45139"/>
    <cellStyle name="Output 12 21 3 2" xfId="45140"/>
    <cellStyle name="Output 12 21 3 3" xfId="45141"/>
    <cellStyle name="Output 12 21 3 4" xfId="45142"/>
    <cellStyle name="Output 12 21 4" xfId="45143"/>
    <cellStyle name="Output 12 21 4 2" xfId="45144"/>
    <cellStyle name="Output 12 21 4 3" xfId="45145"/>
    <cellStyle name="Output 12 21 4 4" xfId="45146"/>
    <cellStyle name="Output 12 21 5" xfId="45147"/>
    <cellStyle name="Output 12 21 5 2" xfId="45148"/>
    <cellStyle name="Output 12 21 5 3" xfId="45149"/>
    <cellStyle name="Output 12 21 5 4" xfId="45150"/>
    <cellStyle name="Output 12 21 6" xfId="45151"/>
    <cellStyle name="Output 12 21 6 2" xfId="45152"/>
    <cellStyle name="Output 12 21 6 3" xfId="45153"/>
    <cellStyle name="Output 12 21 6 4" xfId="45154"/>
    <cellStyle name="Output 12 21 7" xfId="45155"/>
    <cellStyle name="Output 12 21 7 2" xfId="45156"/>
    <cellStyle name="Output 12 21 7 3" xfId="45157"/>
    <cellStyle name="Output 12 21 7 4" xfId="45158"/>
    <cellStyle name="Output 12 21 8" xfId="45159"/>
    <cellStyle name="Output 12 21 8 2" xfId="45160"/>
    <cellStyle name="Output 12 21 8 3" xfId="45161"/>
    <cellStyle name="Output 12 21 8 4" xfId="45162"/>
    <cellStyle name="Output 12 21 9" xfId="45163"/>
    <cellStyle name="Output 12 21 9 2" xfId="45164"/>
    <cellStyle name="Output 12 21 9 3" xfId="45165"/>
    <cellStyle name="Output 12 21 9 4" xfId="45166"/>
    <cellStyle name="Output 12 22" xfId="45167"/>
    <cellStyle name="Output 12 22 10" xfId="45168"/>
    <cellStyle name="Output 12 22 10 2" xfId="45169"/>
    <cellStyle name="Output 12 22 10 3" xfId="45170"/>
    <cellStyle name="Output 12 22 10 4" xfId="45171"/>
    <cellStyle name="Output 12 22 11" xfId="45172"/>
    <cellStyle name="Output 12 22 11 2" xfId="45173"/>
    <cellStyle name="Output 12 22 11 3" xfId="45174"/>
    <cellStyle name="Output 12 22 11 4" xfId="45175"/>
    <cellStyle name="Output 12 22 12" xfId="45176"/>
    <cellStyle name="Output 12 22 12 2" xfId="45177"/>
    <cellStyle name="Output 12 22 12 3" xfId="45178"/>
    <cellStyle name="Output 12 22 12 4" xfId="45179"/>
    <cellStyle name="Output 12 22 13" xfId="45180"/>
    <cellStyle name="Output 12 22 13 2" xfId="45181"/>
    <cellStyle name="Output 12 22 13 3" xfId="45182"/>
    <cellStyle name="Output 12 22 13 4" xfId="45183"/>
    <cellStyle name="Output 12 22 14" xfId="45184"/>
    <cellStyle name="Output 12 22 14 2" xfId="45185"/>
    <cellStyle name="Output 12 22 14 3" xfId="45186"/>
    <cellStyle name="Output 12 22 14 4" xfId="45187"/>
    <cellStyle name="Output 12 22 15" xfId="45188"/>
    <cellStyle name="Output 12 22 15 2" xfId="45189"/>
    <cellStyle name="Output 12 22 15 3" xfId="45190"/>
    <cellStyle name="Output 12 22 15 4" xfId="45191"/>
    <cellStyle name="Output 12 22 16" xfId="45192"/>
    <cellStyle name="Output 12 22 16 2" xfId="45193"/>
    <cellStyle name="Output 12 22 16 3" xfId="45194"/>
    <cellStyle name="Output 12 22 16 4" xfId="45195"/>
    <cellStyle name="Output 12 22 17" xfId="45196"/>
    <cellStyle name="Output 12 22 17 2" xfId="45197"/>
    <cellStyle name="Output 12 22 17 3" xfId="45198"/>
    <cellStyle name="Output 12 22 17 4" xfId="45199"/>
    <cellStyle name="Output 12 22 18" xfId="45200"/>
    <cellStyle name="Output 12 22 18 2" xfId="45201"/>
    <cellStyle name="Output 12 22 18 3" xfId="45202"/>
    <cellStyle name="Output 12 22 18 4" xfId="45203"/>
    <cellStyle name="Output 12 22 19" xfId="45204"/>
    <cellStyle name="Output 12 22 19 2" xfId="45205"/>
    <cellStyle name="Output 12 22 19 3" xfId="45206"/>
    <cellStyle name="Output 12 22 19 4" xfId="45207"/>
    <cellStyle name="Output 12 22 2" xfId="45208"/>
    <cellStyle name="Output 12 22 2 2" xfId="45209"/>
    <cellStyle name="Output 12 22 2 3" xfId="45210"/>
    <cellStyle name="Output 12 22 2 4" xfId="45211"/>
    <cellStyle name="Output 12 22 20" xfId="45212"/>
    <cellStyle name="Output 12 22 20 2" xfId="45213"/>
    <cellStyle name="Output 12 22 20 3" xfId="45214"/>
    <cellStyle name="Output 12 22 20 4" xfId="45215"/>
    <cellStyle name="Output 12 22 21" xfId="45216"/>
    <cellStyle name="Output 12 22 22" xfId="45217"/>
    <cellStyle name="Output 12 22 3" xfId="45218"/>
    <cellStyle name="Output 12 22 3 2" xfId="45219"/>
    <cellStyle name="Output 12 22 3 3" xfId="45220"/>
    <cellStyle name="Output 12 22 3 4" xfId="45221"/>
    <cellStyle name="Output 12 22 4" xfId="45222"/>
    <cellStyle name="Output 12 22 4 2" xfId="45223"/>
    <cellStyle name="Output 12 22 4 3" xfId="45224"/>
    <cellStyle name="Output 12 22 4 4" xfId="45225"/>
    <cellStyle name="Output 12 22 5" xfId="45226"/>
    <cellStyle name="Output 12 22 5 2" xfId="45227"/>
    <cellStyle name="Output 12 22 5 3" xfId="45228"/>
    <cellStyle name="Output 12 22 5 4" xfId="45229"/>
    <cellStyle name="Output 12 22 6" xfId="45230"/>
    <cellStyle name="Output 12 22 6 2" xfId="45231"/>
    <cellStyle name="Output 12 22 6 3" xfId="45232"/>
    <cellStyle name="Output 12 22 6 4" xfId="45233"/>
    <cellStyle name="Output 12 22 7" xfId="45234"/>
    <cellStyle name="Output 12 22 7 2" xfId="45235"/>
    <cellStyle name="Output 12 22 7 3" xfId="45236"/>
    <cellStyle name="Output 12 22 7 4" xfId="45237"/>
    <cellStyle name="Output 12 22 8" xfId="45238"/>
    <cellStyle name="Output 12 22 8 2" xfId="45239"/>
    <cellStyle name="Output 12 22 8 3" xfId="45240"/>
    <cellStyle name="Output 12 22 8 4" xfId="45241"/>
    <cellStyle name="Output 12 22 9" xfId="45242"/>
    <cellStyle name="Output 12 22 9 2" xfId="45243"/>
    <cellStyle name="Output 12 22 9 3" xfId="45244"/>
    <cellStyle name="Output 12 22 9 4" xfId="45245"/>
    <cellStyle name="Output 12 23" xfId="45246"/>
    <cellStyle name="Output 12 23 10" xfId="45247"/>
    <cellStyle name="Output 12 23 10 2" xfId="45248"/>
    <cellStyle name="Output 12 23 10 3" xfId="45249"/>
    <cellStyle name="Output 12 23 10 4" xfId="45250"/>
    <cellStyle name="Output 12 23 11" xfId="45251"/>
    <cellStyle name="Output 12 23 11 2" xfId="45252"/>
    <cellStyle name="Output 12 23 11 3" xfId="45253"/>
    <cellStyle name="Output 12 23 11 4" xfId="45254"/>
    <cellStyle name="Output 12 23 12" xfId="45255"/>
    <cellStyle name="Output 12 23 12 2" xfId="45256"/>
    <cellStyle name="Output 12 23 12 3" xfId="45257"/>
    <cellStyle name="Output 12 23 12 4" xfId="45258"/>
    <cellStyle name="Output 12 23 13" xfId="45259"/>
    <cellStyle name="Output 12 23 13 2" xfId="45260"/>
    <cellStyle name="Output 12 23 13 3" xfId="45261"/>
    <cellStyle name="Output 12 23 13 4" xfId="45262"/>
    <cellStyle name="Output 12 23 14" xfId="45263"/>
    <cellStyle name="Output 12 23 14 2" xfId="45264"/>
    <cellStyle name="Output 12 23 14 3" xfId="45265"/>
    <cellStyle name="Output 12 23 14 4" xfId="45266"/>
    <cellStyle name="Output 12 23 15" xfId="45267"/>
    <cellStyle name="Output 12 23 15 2" xfId="45268"/>
    <cellStyle name="Output 12 23 15 3" xfId="45269"/>
    <cellStyle name="Output 12 23 15 4" xfId="45270"/>
    <cellStyle name="Output 12 23 16" xfId="45271"/>
    <cellStyle name="Output 12 23 16 2" xfId="45272"/>
    <cellStyle name="Output 12 23 16 3" xfId="45273"/>
    <cellStyle name="Output 12 23 16 4" xfId="45274"/>
    <cellStyle name="Output 12 23 17" xfId="45275"/>
    <cellStyle name="Output 12 23 17 2" xfId="45276"/>
    <cellStyle name="Output 12 23 17 3" xfId="45277"/>
    <cellStyle name="Output 12 23 17 4" xfId="45278"/>
    <cellStyle name="Output 12 23 18" xfId="45279"/>
    <cellStyle name="Output 12 23 18 2" xfId="45280"/>
    <cellStyle name="Output 12 23 18 3" xfId="45281"/>
    <cellStyle name="Output 12 23 18 4" xfId="45282"/>
    <cellStyle name="Output 12 23 19" xfId="45283"/>
    <cellStyle name="Output 12 23 19 2" xfId="45284"/>
    <cellStyle name="Output 12 23 19 3" xfId="45285"/>
    <cellStyle name="Output 12 23 19 4" xfId="45286"/>
    <cellStyle name="Output 12 23 2" xfId="45287"/>
    <cellStyle name="Output 12 23 2 2" xfId="45288"/>
    <cellStyle name="Output 12 23 2 3" xfId="45289"/>
    <cellStyle name="Output 12 23 2 4" xfId="45290"/>
    <cellStyle name="Output 12 23 20" xfId="45291"/>
    <cellStyle name="Output 12 23 20 2" xfId="45292"/>
    <cellStyle name="Output 12 23 20 3" xfId="45293"/>
    <cellStyle name="Output 12 23 20 4" xfId="45294"/>
    <cellStyle name="Output 12 23 21" xfId="45295"/>
    <cellStyle name="Output 12 23 22" xfId="45296"/>
    <cellStyle name="Output 12 23 3" xfId="45297"/>
    <cellStyle name="Output 12 23 3 2" xfId="45298"/>
    <cellStyle name="Output 12 23 3 3" xfId="45299"/>
    <cellStyle name="Output 12 23 3 4" xfId="45300"/>
    <cellStyle name="Output 12 23 4" xfId="45301"/>
    <cellStyle name="Output 12 23 4 2" xfId="45302"/>
    <cellStyle name="Output 12 23 4 3" xfId="45303"/>
    <cellStyle name="Output 12 23 4 4" xfId="45304"/>
    <cellStyle name="Output 12 23 5" xfId="45305"/>
    <cellStyle name="Output 12 23 5 2" xfId="45306"/>
    <cellStyle name="Output 12 23 5 3" xfId="45307"/>
    <cellStyle name="Output 12 23 5 4" xfId="45308"/>
    <cellStyle name="Output 12 23 6" xfId="45309"/>
    <cellStyle name="Output 12 23 6 2" xfId="45310"/>
    <cellStyle name="Output 12 23 6 3" xfId="45311"/>
    <cellStyle name="Output 12 23 6 4" xfId="45312"/>
    <cellStyle name="Output 12 23 7" xfId="45313"/>
    <cellStyle name="Output 12 23 7 2" xfId="45314"/>
    <cellStyle name="Output 12 23 7 3" xfId="45315"/>
    <cellStyle name="Output 12 23 7 4" xfId="45316"/>
    <cellStyle name="Output 12 23 8" xfId="45317"/>
    <cellStyle name="Output 12 23 8 2" xfId="45318"/>
    <cellStyle name="Output 12 23 8 3" xfId="45319"/>
    <cellStyle name="Output 12 23 8 4" xfId="45320"/>
    <cellStyle name="Output 12 23 9" xfId="45321"/>
    <cellStyle name="Output 12 23 9 2" xfId="45322"/>
    <cellStyle name="Output 12 23 9 3" xfId="45323"/>
    <cellStyle name="Output 12 23 9 4" xfId="45324"/>
    <cellStyle name="Output 12 24" xfId="45325"/>
    <cellStyle name="Output 12 24 10" xfId="45326"/>
    <cellStyle name="Output 12 24 10 2" xfId="45327"/>
    <cellStyle name="Output 12 24 10 3" xfId="45328"/>
    <cellStyle name="Output 12 24 10 4" xfId="45329"/>
    <cellStyle name="Output 12 24 11" xfId="45330"/>
    <cellStyle name="Output 12 24 11 2" xfId="45331"/>
    <cellStyle name="Output 12 24 11 3" xfId="45332"/>
    <cellStyle name="Output 12 24 11 4" xfId="45333"/>
    <cellStyle name="Output 12 24 12" xfId="45334"/>
    <cellStyle name="Output 12 24 12 2" xfId="45335"/>
    <cellStyle name="Output 12 24 12 3" xfId="45336"/>
    <cellStyle name="Output 12 24 12 4" xfId="45337"/>
    <cellStyle name="Output 12 24 13" xfId="45338"/>
    <cellStyle name="Output 12 24 13 2" xfId="45339"/>
    <cellStyle name="Output 12 24 13 3" xfId="45340"/>
    <cellStyle name="Output 12 24 13 4" xfId="45341"/>
    <cellStyle name="Output 12 24 14" xfId="45342"/>
    <cellStyle name="Output 12 24 14 2" xfId="45343"/>
    <cellStyle name="Output 12 24 14 3" xfId="45344"/>
    <cellStyle name="Output 12 24 14 4" xfId="45345"/>
    <cellStyle name="Output 12 24 15" xfId="45346"/>
    <cellStyle name="Output 12 24 15 2" xfId="45347"/>
    <cellStyle name="Output 12 24 15 3" xfId="45348"/>
    <cellStyle name="Output 12 24 15 4" xfId="45349"/>
    <cellStyle name="Output 12 24 16" xfId="45350"/>
    <cellStyle name="Output 12 24 16 2" xfId="45351"/>
    <cellStyle name="Output 12 24 16 3" xfId="45352"/>
    <cellStyle name="Output 12 24 16 4" xfId="45353"/>
    <cellStyle name="Output 12 24 17" xfId="45354"/>
    <cellStyle name="Output 12 24 17 2" xfId="45355"/>
    <cellStyle name="Output 12 24 17 3" xfId="45356"/>
    <cellStyle name="Output 12 24 17 4" xfId="45357"/>
    <cellStyle name="Output 12 24 18" xfId="45358"/>
    <cellStyle name="Output 12 24 18 2" xfId="45359"/>
    <cellStyle name="Output 12 24 18 3" xfId="45360"/>
    <cellStyle name="Output 12 24 18 4" xfId="45361"/>
    <cellStyle name="Output 12 24 19" xfId="45362"/>
    <cellStyle name="Output 12 24 19 2" xfId="45363"/>
    <cellStyle name="Output 12 24 19 3" xfId="45364"/>
    <cellStyle name="Output 12 24 19 4" xfId="45365"/>
    <cellStyle name="Output 12 24 2" xfId="45366"/>
    <cellStyle name="Output 12 24 2 2" xfId="45367"/>
    <cellStyle name="Output 12 24 2 3" xfId="45368"/>
    <cellStyle name="Output 12 24 2 4" xfId="45369"/>
    <cellStyle name="Output 12 24 20" xfId="45370"/>
    <cellStyle name="Output 12 24 20 2" xfId="45371"/>
    <cellStyle name="Output 12 24 20 3" xfId="45372"/>
    <cellStyle name="Output 12 24 20 4" xfId="45373"/>
    <cellStyle name="Output 12 24 21" xfId="45374"/>
    <cellStyle name="Output 12 24 22" xfId="45375"/>
    <cellStyle name="Output 12 24 3" xfId="45376"/>
    <cellStyle name="Output 12 24 3 2" xfId="45377"/>
    <cellStyle name="Output 12 24 3 3" xfId="45378"/>
    <cellStyle name="Output 12 24 3 4" xfId="45379"/>
    <cellStyle name="Output 12 24 4" xfId="45380"/>
    <cellStyle name="Output 12 24 4 2" xfId="45381"/>
    <cellStyle name="Output 12 24 4 3" xfId="45382"/>
    <cellStyle name="Output 12 24 4 4" xfId="45383"/>
    <cellStyle name="Output 12 24 5" xfId="45384"/>
    <cellStyle name="Output 12 24 5 2" xfId="45385"/>
    <cellStyle name="Output 12 24 5 3" xfId="45386"/>
    <cellStyle name="Output 12 24 5 4" xfId="45387"/>
    <cellStyle name="Output 12 24 6" xfId="45388"/>
    <cellStyle name="Output 12 24 6 2" xfId="45389"/>
    <cellStyle name="Output 12 24 6 3" xfId="45390"/>
    <cellStyle name="Output 12 24 6 4" xfId="45391"/>
    <cellStyle name="Output 12 24 7" xfId="45392"/>
    <cellStyle name="Output 12 24 7 2" xfId="45393"/>
    <cellStyle name="Output 12 24 7 3" xfId="45394"/>
    <cellStyle name="Output 12 24 7 4" xfId="45395"/>
    <cellStyle name="Output 12 24 8" xfId="45396"/>
    <cellStyle name="Output 12 24 8 2" xfId="45397"/>
    <cellStyle name="Output 12 24 8 3" xfId="45398"/>
    <cellStyle name="Output 12 24 8 4" xfId="45399"/>
    <cellStyle name="Output 12 24 9" xfId="45400"/>
    <cellStyle name="Output 12 24 9 2" xfId="45401"/>
    <cellStyle name="Output 12 24 9 3" xfId="45402"/>
    <cellStyle name="Output 12 24 9 4" xfId="45403"/>
    <cellStyle name="Output 12 25" xfId="45404"/>
    <cellStyle name="Output 12 25 10" xfId="45405"/>
    <cellStyle name="Output 12 25 10 2" xfId="45406"/>
    <cellStyle name="Output 12 25 10 3" xfId="45407"/>
    <cellStyle name="Output 12 25 10 4" xfId="45408"/>
    <cellStyle name="Output 12 25 11" xfId="45409"/>
    <cellStyle name="Output 12 25 11 2" xfId="45410"/>
    <cellStyle name="Output 12 25 11 3" xfId="45411"/>
    <cellStyle name="Output 12 25 11 4" xfId="45412"/>
    <cellStyle name="Output 12 25 12" xfId="45413"/>
    <cellStyle name="Output 12 25 12 2" xfId="45414"/>
    <cellStyle name="Output 12 25 12 3" xfId="45415"/>
    <cellStyle name="Output 12 25 12 4" xfId="45416"/>
    <cellStyle name="Output 12 25 13" xfId="45417"/>
    <cellStyle name="Output 12 25 13 2" xfId="45418"/>
    <cellStyle name="Output 12 25 13 3" xfId="45419"/>
    <cellStyle name="Output 12 25 13 4" xfId="45420"/>
    <cellStyle name="Output 12 25 14" xfId="45421"/>
    <cellStyle name="Output 12 25 14 2" xfId="45422"/>
    <cellStyle name="Output 12 25 14 3" xfId="45423"/>
    <cellStyle name="Output 12 25 14 4" xfId="45424"/>
    <cellStyle name="Output 12 25 15" xfId="45425"/>
    <cellStyle name="Output 12 25 15 2" xfId="45426"/>
    <cellStyle name="Output 12 25 15 3" xfId="45427"/>
    <cellStyle name="Output 12 25 15 4" xfId="45428"/>
    <cellStyle name="Output 12 25 16" xfId="45429"/>
    <cellStyle name="Output 12 25 16 2" xfId="45430"/>
    <cellStyle name="Output 12 25 16 3" xfId="45431"/>
    <cellStyle name="Output 12 25 16 4" xfId="45432"/>
    <cellStyle name="Output 12 25 17" xfId="45433"/>
    <cellStyle name="Output 12 25 17 2" xfId="45434"/>
    <cellStyle name="Output 12 25 17 3" xfId="45435"/>
    <cellStyle name="Output 12 25 17 4" xfId="45436"/>
    <cellStyle name="Output 12 25 18" xfId="45437"/>
    <cellStyle name="Output 12 25 18 2" xfId="45438"/>
    <cellStyle name="Output 12 25 18 3" xfId="45439"/>
    <cellStyle name="Output 12 25 18 4" xfId="45440"/>
    <cellStyle name="Output 12 25 19" xfId="45441"/>
    <cellStyle name="Output 12 25 19 2" xfId="45442"/>
    <cellStyle name="Output 12 25 19 3" xfId="45443"/>
    <cellStyle name="Output 12 25 19 4" xfId="45444"/>
    <cellStyle name="Output 12 25 2" xfId="45445"/>
    <cellStyle name="Output 12 25 2 2" xfId="45446"/>
    <cellStyle name="Output 12 25 2 3" xfId="45447"/>
    <cellStyle name="Output 12 25 2 4" xfId="45448"/>
    <cellStyle name="Output 12 25 20" xfId="45449"/>
    <cellStyle name="Output 12 25 20 2" xfId="45450"/>
    <cellStyle name="Output 12 25 20 3" xfId="45451"/>
    <cellStyle name="Output 12 25 20 4" xfId="45452"/>
    <cellStyle name="Output 12 25 21" xfId="45453"/>
    <cellStyle name="Output 12 25 22" xfId="45454"/>
    <cellStyle name="Output 12 25 3" xfId="45455"/>
    <cellStyle name="Output 12 25 3 2" xfId="45456"/>
    <cellStyle name="Output 12 25 3 3" xfId="45457"/>
    <cellStyle name="Output 12 25 3 4" xfId="45458"/>
    <cellStyle name="Output 12 25 4" xfId="45459"/>
    <cellStyle name="Output 12 25 4 2" xfId="45460"/>
    <cellStyle name="Output 12 25 4 3" xfId="45461"/>
    <cellStyle name="Output 12 25 4 4" xfId="45462"/>
    <cellStyle name="Output 12 25 5" xfId="45463"/>
    <cellStyle name="Output 12 25 5 2" xfId="45464"/>
    <cellStyle name="Output 12 25 5 3" xfId="45465"/>
    <cellStyle name="Output 12 25 5 4" xfId="45466"/>
    <cellStyle name="Output 12 25 6" xfId="45467"/>
    <cellStyle name="Output 12 25 6 2" xfId="45468"/>
    <cellStyle name="Output 12 25 6 3" xfId="45469"/>
    <cellStyle name="Output 12 25 6 4" xfId="45470"/>
    <cellStyle name="Output 12 25 7" xfId="45471"/>
    <cellStyle name="Output 12 25 7 2" xfId="45472"/>
    <cellStyle name="Output 12 25 7 3" xfId="45473"/>
    <cellStyle name="Output 12 25 7 4" xfId="45474"/>
    <cellStyle name="Output 12 25 8" xfId="45475"/>
    <cellStyle name="Output 12 25 8 2" xfId="45476"/>
    <cellStyle name="Output 12 25 8 3" xfId="45477"/>
    <cellStyle name="Output 12 25 8 4" xfId="45478"/>
    <cellStyle name="Output 12 25 9" xfId="45479"/>
    <cellStyle name="Output 12 25 9 2" xfId="45480"/>
    <cellStyle name="Output 12 25 9 3" xfId="45481"/>
    <cellStyle name="Output 12 25 9 4" xfId="45482"/>
    <cellStyle name="Output 12 26" xfId="45483"/>
    <cellStyle name="Output 12 26 10" xfId="45484"/>
    <cellStyle name="Output 12 26 10 2" xfId="45485"/>
    <cellStyle name="Output 12 26 10 3" xfId="45486"/>
    <cellStyle name="Output 12 26 10 4" xfId="45487"/>
    <cellStyle name="Output 12 26 11" xfId="45488"/>
    <cellStyle name="Output 12 26 11 2" xfId="45489"/>
    <cellStyle name="Output 12 26 11 3" xfId="45490"/>
    <cellStyle name="Output 12 26 11 4" xfId="45491"/>
    <cellStyle name="Output 12 26 12" xfId="45492"/>
    <cellStyle name="Output 12 26 12 2" xfId="45493"/>
    <cellStyle name="Output 12 26 12 3" xfId="45494"/>
    <cellStyle name="Output 12 26 12 4" xfId="45495"/>
    <cellStyle name="Output 12 26 13" xfId="45496"/>
    <cellStyle name="Output 12 26 13 2" xfId="45497"/>
    <cellStyle name="Output 12 26 13 3" xfId="45498"/>
    <cellStyle name="Output 12 26 13 4" xfId="45499"/>
    <cellStyle name="Output 12 26 14" xfId="45500"/>
    <cellStyle name="Output 12 26 14 2" xfId="45501"/>
    <cellStyle name="Output 12 26 14 3" xfId="45502"/>
    <cellStyle name="Output 12 26 14 4" xfId="45503"/>
    <cellStyle name="Output 12 26 15" xfId="45504"/>
    <cellStyle name="Output 12 26 15 2" xfId="45505"/>
    <cellStyle name="Output 12 26 15 3" xfId="45506"/>
    <cellStyle name="Output 12 26 15 4" xfId="45507"/>
    <cellStyle name="Output 12 26 16" xfId="45508"/>
    <cellStyle name="Output 12 26 16 2" xfId="45509"/>
    <cellStyle name="Output 12 26 16 3" xfId="45510"/>
    <cellStyle name="Output 12 26 16 4" xfId="45511"/>
    <cellStyle name="Output 12 26 17" xfId="45512"/>
    <cellStyle name="Output 12 26 17 2" xfId="45513"/>
    <cellStyle name="Output 12 26 17 3" xfId="45514"/>
    <cellStyle name="Output 12 26 17 4" xfId="45515"/>
    <cellStyle name="Output 12 26 18" xfId="45516"/>
    <cellStyle name="Output 12 26 18 2" xfId="45517"/>
    <cellStyle name="Output 12 26 18 3" xfId="45518"/>
    <cellStyle name="Output 12 26 18 4" xfId="45519"/>
    <cellStyle name="Output 12 26 19" xfId="45520"/>
    <cellStyle name="Output 12 26 19 2" xfId="45521"/>
    <cellStyle name="Output 12 26 19 3" xfId="45522"/>
    <cellStyle name="Output 12 26 19 4" xfId="45523"/>
    <cellStyle name="Output 12 26 2" xfId="45524"/>
    <cellStyle name="Output 12 26 2 2" xfId="45525"/>
    <cellStyle name="Output 12 26 2 3" xfId="45526"/>
    <cellStyle name="Output 12 26 2 4" xfId="45527"/>
    <cellStyle name="Output 12 26 20" xfId="45528"/>
    <cellStyle name="Output 12 26 20 2" xfId="45529"/>
    <cellStyle name="Output 12 26 20 3" xfId="45530"/>
    <cellStyle name="Output 12 26 20 4" xfId="45531"/>
    <cellStyle name="Output 12 26 21" xfId="45532"/>
    <cellStyle name="Output 12 26 22" xfId="45533"/>
    <cellStyle name="Output 12 26 3" xfId="45534"/>
    <cellStyle name="Output 12 26 3 2" xfId="45535"/>
    <cellStyle name="Output 12 26 3 3" xfId="45536"/>
    <cellStyle name="Output 12 26 3 4" xfId="45537"/>
    <cellStyle name="Output 12 26 4" xfId="45538"/>
    <cellStyle name="Output 12 26 4 2" xfId="45539"/>
    <cellStyle name="Output 12 26 4 3" xfId="45540"/>
    <cellStyle name="Output 12 26 4 4" xfId="45541"/>
    <cellStyle name="Output 12 26 5" xfId="45542"/>
    <cellStyle name="Output 12 26 5 2" xfId="45543"/>
    <cellStyle name="Output 12 26 5 3" xfId="45544"/>
    <cellStyle name="Output 12 26 5 4" xfId="45545"/>
    <cellStyle name="Output 12 26 6" xfId="45546"/>
    <cellStyle name="Output 12 26 6 2" xfId="45547"/>
    <cellStyle name="Output 12 26 6 3" xfId="45548"/>
    <cellStyle name="Output 12 26 6 4" xfId="45549"/>
    <cellStyle name="Output 12 26 7" xfId="45550"/>
    <cellStyle name="Output 12 26 7 2" xfId="45551"/>
    <cellStyle name="Output 12 26 7 3" xfId="45552"/>
    <cellStyle name="Output 12 26 7 4" xfId="45553"/>
    <cellStyle name="Output 12 26 8" xfId="45554"/>
    <cellStyle name="Output 12 26 8 2" xfId="45555"/>
    <cellStyle name="Output 12 26 8 3" xfId="45556"/>
    <cellStyle name="Output 12 26 8 4" xfId="45557"/>
    <cellStyle name="Output 12 26 9" xfId="45558"/>
    <cellStyle name="Output 12 26 9 2" xfId="45559"/>
    <cellStyle name="Output 12 26 9 3" xfId="45560"/>
    <cellStyle name="Output 12 26 9 4" xfId="45561"/>
    <cellStyle name="Output 12 27" xfId="45562"/>
    <cellStyle name="Output 12 27 10" xfId="45563"/>
    <cellStyle name="Output 12 27 10 2" xfId="45564"/>
    <cellStyle name="Output 12 27 10 3" xfId="45565"/>
    <cellStyle name="Output 12 27 10 4" xfId="45566"/>
    <cellStyle name="Output 12 27 11" xfId="45567"/>
    <cellStyle name="Output 12 27 11 2" xfId="45568"/>
    <cellStyle name="Output 12 27 11 3" xfId="45569"/>
    <cellStyle name="Output 12 27 11 4" xfId="45570"/>
    <cellStyle name="Output 12 27 12" xfId="45571"/>
    <cellStyle name="Output 12 27 12 2" xfId="45572"/>
    <cellStyle name="Output 12 27 12 3" xfId="45573"/>
    <cellStyle name="Output 12 27 12 4" xfId="45574"/>
    <cellStyle name="Output 12 27 13" xfId="45575"/>
    <cellStyle name="Output 12 27 13 2" xfId="45576"/>
    <cellStyle name="Output 12 27 13 3" xfId="45577"/>
    <cellStyle name="Output 12 27 13 4" xfId="45578"/>
    <cellStyle name="Output 12 27 14" xfId="45579"/>
    <cellStyle name="Output 12 27 14 2" xfId="45580"/>
    <cellStyle name="Output 12 27 14 3" xfId="45581"/>
    <cellStyle name="Output 12 27 14 4" xfId="45582"/>
    <cellStyle name="Output 12 27 15" xfId="45583"/>
    <cellStyle name="Output 12 27 15 2" xfId="45584"/>
    <cellStyle name="Output 12 27 15 3" xfId="45585"/>
    <cellStyle name="Output 12 27 15 4" xfId="45586"/>
    <cellStyle name="Output 12 27 16" xfId="45587"/>
    <cellStyle name="Output 12 27 16 2" xfId="45588"/>
    <cellStyle name="Output 12 27 16 3" xfId="45589"/>
    <cellStyle name="Output 12 27 16 4" xfId="45590"/>
    <cellStyle name="Output 12 27 17" xfId="45591"/>
    <cellStyle name="Output 12 27 17 2" xfId="45592"/>
    <cellStyle name="Output 12 27 17 3" xfId="45593"/>
    <cellStyle name="Output 12 27 17 4" xfId="45594"/>
    <cellStyle name="Output 12 27 18" xfId="45595"/>
    <cellStyle name="Output 12 27 18 2" xfId="45596"/>
    <cellStyle name="Output 12 27 18 3" xfId="45597"/>
    <cellStyle name="Output 12 27 18 4" xfId="45598"/>
    <cellStyle name="Output 12 27 19" xfId="45599"/>
    <cellStyle name="Output 12 27 19 2" xfId="45600"/>
    <cellStyle name="Output 12 27 19 3" xfId="45601"/>
    <cellStyle name="Output 12 27 19 4" xfId="45602"/>
    <cellStyle name="Output 12 27 2" xfId="45603"/>
    <cellStyle name="Output 12 27 2 2" xfId="45604"/>
    <cellStyle name="Output 12 27 2 3" xfId="45605"/>
    <cellStyle name="Output 12 27 2 4" xfId="45606"/>
    <cellStyle name="Output 12 27 20" xfId="45607"/>
    <cellStyle name="Output 12 27 20 2" xfId="45608"/>
    <cellStyle name="Output 12 27 20 3" xfId="45609"/>
    <cellStyle name="Output 12 27 20 4" xfId="45610"/>
    <cellStyle name="Output 12 27 21" xfId="45611"/>
    <cellStyle name="Output 12 27 22" xfId="45612"/>
    <cellStyle name="Output 12 27 3" xfId="45613"/>
    <cellStyle name="Output 12 27 3 2" xfId="45614"/>
    <cellStyle name="Output 12 27 3 3" xfId="45615"/>
    <cellStyle name="Output 12 27 3 4" xfId="45616"/>
    <cellStyle name="Output 12 27 4" xfId="45617"/>
    <cellStyle name="Output 12 27 4 2" xfId="45618"/>
    <cellStyle name="Output 12 27 4 3" xfId="45619"/>
    <cellStyle name="Output 12 27 4 4" xfId="45620"/>
    <cellStyle name="Output 12 27 5" xfId="45621"/>
    <cellStyle name="Output 12 27 5 2" xfId="45622"/>
    <cellStyle name="Output 12 27 5 3" xfId="45623"/>
    <cellStyle name="Output 12 27 5 4" xfId="45624"/>
    <cellStyle name="Output 12 27 6" xfId="45625"/>
    <cellStyle name="Output 12 27 6 2" xfId="45626"/>
    <cellStyle name="Output 12 27 6 3" xfId="45627"/>
    <cellStyle name="Output 12 27 6 4" xfId="45628"/>
    <cellStyle name="Output 12 27 7" xfId="45629"/>
    <cellStyle name="Output 12 27 7 2" xfId="45630"/>
    <cellStyle name="Output 12 27 7 3" xfId="45631"/>
    <cellStyle name="Output 12 27 7 4" xfId="45632"/>
    <cellStyle name="Output 12 27 8" xfId="45633"/>
    <cellStyle name="Output 12 27 8 2" xfId="45634"/>
    <cellStyle name="Output 12 27 8 3" xfId="45635"/>
    <cellStyle name="Output 12 27 8 4" xfId="45636"/>
    <cellStyle name="Output 12 27 9" xfId="45637"/>
    <cellStyle name="Output 12 27 9 2" xfId="45638"/>
    <cellStyle name="Output 12 27 9 3" xfId="45639"/>
    <cellStyle name="Output 12 27 9 4" xfId="45640"/>
    <cellStyle name="Output 12 28" xfId="45641"/>
    <cellStyle name="Output 12 28 10" xfId="45642"/>
    <cellStyle name="Output 12 28 10 2" xfId="45643"/>
    <cellStyle name="Output 12 28 10 3" xfId="45644"/>
    <cellStyle name="Output 12 28 10 4" xfId="45645"/>
    <cellStyle name="Output 12 28 11" xfId="45646"/>
    <cellStyle name="Output 12 28 11 2" xfId="45647"/>
    <cellStyle name="Output 12 28 11 3" xfId="45648"/>
    <cellStyle name="Output 12 28 11 4" xfId="45649"/>
    <cellStyle name="Output 12 28 12" xfId="45650"/>
    <cellStyle name="Output 12 28 12 2" xfId="45651"/>
    <cellStyle name="Output 12 28 12 3" xfId="45652"/>
    <cellStyle name="Output 12 28 12 4" xfId="45653"/>
    <cellStyle name="Output 12 28 13" xfId="45654"/>
    <cellStyle name="Output 12 28 13 2" xfId="45655"/>
    <cellStyle name="Output 12 28 13 3" xfId="45656"/>
    <cellStyle name="Output 12 28 13 4" xfId="45657"/>
    <cellStyle name="Output 12 28 14" xfId="45658"/>
    <cellStyle name="Output 12 28 14 2" xfId="45659"/>
    <cellStyle name="Output 12 28 14 3" xfId="45660"/>
    <cellStyle name="Output 12 28 14 4" xfId="45661"/>
    <cellStyle name="Output 12 28 15" xfId="45662"/>
    <cellStyle name="Output 12 28 15 2" xfId="45663"/>
    <cellStyle name="Output 12 28 15 3" xfId="45664"/>
    <cellStyle name="Output 12 28 15 4" xfId="45665"/>
    <cellStyle name="Output 12 28 16" xfId="45666"/>
    <cellStyle name="Output 12 28 16 2" xfId="45667"/>
    <cellStyle name="Output 12 28 16 3" xfId="45668"/>
    <cellStyle name="Output 12 28 16 4" xfId="45669"/>
    <cellStyle name="Output 12 28 17" xfId="45670"/>
    <cellStyle name="Output 12 28 17 2" xfId="45671"/>
    <cellStyle name="Output 12 28 17 3" xfId="45672"/>
    <cellStyle name="Output 12 28 17 4" xfId="45673"/>
    <cellStyle name="Output 12 28 18" xfId="45674"/>
    <cellStyle name="Output 12 28 18 2" xfId="45675"/>
    <cellStyle name="Output 12 28 18 3" xfId="45676"/>
    <cellStyle name="Output 12 28 18 4" xfId="45677"/>
    <cellStyle name="Output 12 28 19" xfId="45678"/>
    <cellStyle name="Output 12 28 19 2" xfId="45679"/>
    <cellStyle name="Output 12 28 19 3" xfId="45680"/>
    <cellStyle name="Output 12 28 19 4" xfId="45681"/>
    <cellStyle name="Output 12 28 2" xfId="45682"/>
    <cellStyle name="Output 12 28 2 2" xfId="45683"/>
    <cellStyle name="Output 12 28 2 3" xfId="45684"/>
    <cellStyle name="Output 12 28 2 4" xfId="45685"/>
    <cellStyle name="Output 12 28 20" xfId="45686"/>
    <cellStyle name="Output 12 28 20 2" xfId="45687"/>
    <cellStyle name="Output 12 28 20 3" xfId="45688"/>
    <cellStyle name="Output 12 28 20 4" xfId="45689"/>
    <cellStyle name="Output 12 28 21" xfId="45690"/>
    <cellStyle name="Output 12 28 22" xfId="45691"/>
    <cellStyle name="Output 12 28 3" xfId="45692"/>
    <cellStyle name="Output 12 28 3 2" xfId="45693"/>
    <cellStyle name="Output 12 28 3 3" xfId="45694"/>
    <cellStyle name="Output 12 28 3 4" xfId="45695"/>
    <cellStyle name="Output 12 28 4" xfId="45696"/>
    <cellStyle name="Output 12 28 4 2" xfId="45697"/>
    <cellStyle name="Output 12 28 4 3" xfId="45698"/>
    <cellStyle name="Output 12 28 4 4" xfId="45699"/>
    <cellStyle name="Output 12 28 5" xfId="45700"/>
    <cellStyle name="Output 12 28 5 2" xfId="45701"/>
    <cellStyle name="Output 12 28 5 3" xfId="45702"/>
    <cellStyle name="Output 12 28 5 4" xfId="45703"/>
    <cellStyle name="Output 12 28 6" xfId="45704"/>
    <cellStyle name="Output 12 28 6 2" xfId="45705"/>
    <cellStyle name="Output 12 28 6 3" xfId="45706"/>
    <cellStyle name="Output 12 28 6 4" xfId="45707"/>
    <cellStyle name="Output 12 28 7" xfId="45708"/>
    <cellStyle name="Output 12 28 7 2" xfId="45709"/>
    <cellStyle name="Output 12 28 7 3" xfId="45710"/>
    <cellStyle name="Output 12 28 7 4" xfId="45711"/>
    <cellStyle name="Output 12 28 8" xfId="45712"/>
    <cellStyle name="Output 12 28 8 2" xfId="45713"/>
    <cellStyle name="Output 12 28 8 3" xfId="45714"/>
    <cellStyle name="Output 12 28 8 4" xfId="45715"/>
    <cellStyle name="Output 12 28 9" xfId="45716"/>
    <cellStyle name="Output 12 28 9 2" xfId="45717"/>
    <cellStyle name="Output 12 28 9 3" xfId="45718"/>
    <cellStyle name="Output 12 28 9 4" xfId="45719"/>
    <cellStyle name="Output 12 29" xfId="45720"/>
    <cellStyle name="Output 12 29 10" xfId="45721"/>
    <cellStyle name="Output 12 29 10 2" xfId="45722"/>
    <cellStyle name="Output 12 29 10 3" xfId="45723"/>
    <cellStyle name="Output 12 29 10 4" xfId="45724"/>
    <cellStyle name="Output 12 29 11" xfId="45725"/>
    <cellStyle name="Output 12 29 11 2" xfId="45726"/>
    <cellStyle name="Output 12 29 11 3" xfId="45727"/>
    <cellStyle name="Output 12 29 11 4" xfId="45728"/>
    <cellStyle name="Output 12 29 12" xfId="45729"/>
    <cellStyle name="Output 12 29 12 2" xfId="45730"/>
    <cellStyle name="Output 12 29 12 3" xfId="45731"/>
    <cellStyle name="Output 12 29 12 4" xfId="45732"/>
    <cellStyle name="Output 12 29 13" xfId="45733"/>
    <cellStyle name="Output 12 29 13 2" xfId="45734"/>
    <cellStyle name="Output 12 29 13 3" xfId="45735"/>
    <cellStyle name="Output 12 29 13 4" xfId="45736"/>
    <cellStyle name="Output 12 29 14" xfId="45737"/>
    <cellStyle name="Output 12 29 14 2" xfId="45738"/>
    <cellStyle name="Output 12 29 14 3" xfId="45739"/>
    <cellStyle name="Output 12 29 14 4" xfId="45740"/>
    <cellStyle name="Output 12 29 15" xfId="45741"/>
    <cellStyle name="Output 12 29 15 2" xfId="45742"/>
    <cellStyle name="Output 12 29 15 3" xfId="45743"/>
    <cellStyle name="Output 12 29 15 4" xfId="45744"/>
    <cellStyle name="Output 12 29 16" xfId="45745"/>
    <cellStyle name="Output 12 29 16 2" xfId="45746"/>
    <cellStyle name="Output 12 29 16 3" xfId="45747"/>
    <cellStyle name="Output 12 29 16 4" xfId="45748"/>
    <cellStyle name="Output 12 29 17" xfId="45749"/>
    <cellStyle name="Output 12 29 17 2" xfId="45750"/>
    <cellStyle name="Output 12 29 17 3" xfId="45751"/>
    <cellStyle name="Output 12 29 17 4" xfId="45752"/>
    <cellStyle name="Output 12 29 18" xfId="45753"/>
    <cellStyle name="Output 12 29 18 2" xfId="45754"/>
    <cellStyle name="Output 12 29 18 3" xfId="45755"/>
    <cellStyle name="Output 12 29 18 4" xfId="45756"/>
    <cellStyle name="Output 12 29 19" xfId="45757"/>
    <cellStyle name="Output 12 29 19 2" xfId="45758"/>
    <cellStyle name="Output 12 29 19 3" xfId="45759"/>
    <cellStyle name="Output 12 29 19 4" xfId="45760"/>
    <cellStyle name="Output 12 29 2" xfId="45761"/>
    <cellStyle name="Output 12 29 2 2" xfId="45762"/>
    <cellStyle name="Output 12 29 2 3" xfId="45763"/>
    <cellStyle name="Output 12 29 2 4" xfId="45764"/>
    <cellStyle name="Output 12 29 20" xfId="45765"/>
    <cellStyle name="Output 12 29 20 2" xfId="45766"/>
    <cellStyle name="Output 12 29 20 3" xfId="45767"/>
    <cellStyle name="Output 12 29 20 4" xfId="45768"/>
    <cellStyle name="Output 12 29 21" xfId="45769"/>
    <cellStyle name="Output 12 29 22" xfId="45770"/>
    <cellStyle name="Output 12 29 3" xfId="45771"/>
    <cellStyle name="Output 12 29 3 2" xfId="45772"/>
    <cellStyle name="Output 12 29 3 3" xfId="45773"/>
    <cellStyle name="Output 12 29 3 4" xfId="45774"/>
    <cellStyle name="Output 12 29 4" xfId="45775"/>
    <cellStyle name="Output 12 29 4 2" xfId="45776"/>
    <cellStyle name="Output 12 29 4 3" xfId="45777"/>
    <cellStyle name="Output 12 29 4 4" xfId="45778"/>
    <cellStyle name="Output 12 29 5" xfId="45779"/>
    <cellStyle name="Output 12 29 5 2" xfId="45780"/>
    <cellStyle name="Output 12 29 5 3" xfId="45781"/>
    <cellStyle name="Output 12 29 5 4" xfId="45782"/>
    <cellStyle name="Output 12 29 6" xfId="45783"/>
    <cellStyle name="Output 12 29 6 2" xfId="45784"/>
    <cellStyle name="Output 12 29 6 3" xfId="45785"/>
    <cellStyle name="Output 12 29 6 4" xfId="45786"/>
    <cellStyle name="Output 12 29 7" xfId="45787"/>
    <cellStyle name="Output 12 29 7 2" xfId="45788"/>
    <cellStyle name="Output 12 29 7 3" xfId="45789"/>
    <cellStyle name="Output 12 29 7 4" xfId="45790"/>
    <cellStyle name="Output 12 29 8" xfId="45791"/>
    <cellStyle name="Output 12 29 8 2" xfId="45792"/>
    <cellStyle name="Output 12 29 8 3" xfId="45793"/>
    <cellStyle name="Output 12 29 8 4" xfId="45794"/>
    <cellStyle name="Output 12 29 9" xfId="45795"/>
    <cellStyle name="Output 12 29 9 2" xfId="45796"/>
    <cellStyle name="Output 12 29 9 3" xfId="45797"/>
    <cellStyle name="Output 12 29 9 4" xfId="45798"/>
    <cellStyle name="Output 12 3" xfId="45799"/>
    <cellStyle name="Output 12 3 10" xfId="45800"/>
    <cellStyle name="Output 12 3 10 2" xfId="45801"/>
    <cellStyle name="Output 12 3 10 3" xfId="45802"/>
    <cellStyle name="Output 12 3 10 4" xfId="45803"/>
    <cellStyle name="Output 12 3 11" xfId="45804"/>
    <cellStyle name="Output 12 3 11 2" xfId="45805"/>
    <cellStyle name="Output 12 3 11 3" xfId="45806"/>
    <cellStyle name="Output 12 3 11 4" xfId="45807"/>
    <cellStyle name="Output 12 3 12" xfId="45808"/>
    <cellStyle name="Output 12 3 12 2" xfId="45809"/>
    <cellStyle name="Output 12 3 12 3" xfId="45810"/>
    <cellStyle name="Output 12 3 12 4" xfId="45811"/>
    <cellStyle name="Output 12 3 13" xfId="45812"/>
    <cellStyle name="Output 12 3 13 2" xfId="45813"/>
    <cellStyle name="Output 12 3 13 3" xfId="45814"/>
    <cellStyle name="Output 12 3 13 4" xfId="45815"/>
    <cellStyle name="Output 12 3 14" xfId="45816"/>
    <cellStyle name="Output 12 3 14 2" xfId="45817"/>
    <cellStyle name="Output 12 3 14 3" xfId="45818"/>
    <cellStyle name="Output 12 3 14 4" xfId="45819"/>
    <cellStyle name="Output 12 3 15" xfId="45820"/>
    <cellStyle name="Output 12 3 15 2" xfId="45821"/>
    <cellStyle name="Output 12 3 15 3" xfId="45822"/>
    <cellStyle name="Output 12 3 15 4" xfId="45823"/>
    <cellStyle name="Output 12 3 16" xfId="45824"/>
    <cellStyle name="Output 12 3 16 2" xfId="45825"/>
    <cellStyle name="Output 12 3 16 3" xfId="45826"/>
    <cellStyle name="Output 12 3 16 4" xfId="45827"/>
    <cellStyle name="Output 12 3 17" xfId="45828"/>
    <cellStyle name="Output 12 3 17 2" xfId="45829"/>
    <cellStyle name="Output 12 3 17 3" xfId="45830"/>
    <cellStyle name="Output 12 3 17 4" xfId="45831"/>
    <cellStyle name="Output 12 3 18" xfId="45832"/>
    <cellStyle name="Output 12 3 18 2" xfId="45833"/>
    <cellStyle name="Output 12 3 18 3" xfId="45834"/>
    <cellStyle name="Output 12 3 18 4" xfId="45835"/>
    <cellStyle name="Output 12 3 19" xfId="45836"/>
    <cellStyle name="Output 12 3 19 2" xfId="45837"/>
    <cellStyle name="Output 12 3 19 3" xfId="45838"/>
    <cellStyle name="Output 12 3 19 4" xfId="45839"/>
    <cellStyle name="Output 12 3 2" xfId="45840"/>
    <cellStyle name="Output 12 3 2 2" xfId="45841"/>
    <cellStyle name="Output 12 3 2 3" xfId="45842"/>
    <cellStyle name="Output 12 3 2 4" xfId="45843"/>
    <cellStyle name="Output 12 3 20" xfId="45844"/>
    <cellStyle name="Output 12 3 20 2" xfId="45845"/>
    <cellStyle name="Output 12 3 20 3" xfId="45846"/>
    <cellStyle name="Output 12 3 20 4" xfId="45847"/>
    <cellStyle name="Output 12 3 21" xfId="45848"/>
    <cellStyle name="Output 12 3 22" xfId="45849"/>
    <cellStyle name="Output 12 3 3" xfId="45850"/>
    <cellStyle name="Output 12 3 3 2" xfId="45851"/>
    <cellStyle name="Output 12 3 3 3" xfId="45852"/>
    <cellStyle name="Output 12 3 3 4" xfId="45853"/>
    <cellStyle name="Output 12 3 4" xfId="45854"/>
    <cellStyle name="Output 12 3 4 2" xfId="45855"/>
    <cellStyle name="Output 12 3 4 3" xfId="45856"/>
    <cellStyle name="Output 12 3 4 4" xfId="45857"/>
    <cellStyle name="Output 12 3 5" xfId="45858"/>
    <cellStyle name="Output 12 3 5 2" xfId="45859"/>
    <cellStyle name="Output 12 3 5 3" xfId="45860"/>
    <cellStyle name="Output 12 3 5 4" xfId="45861"/>
    <cellStyle name="Output 12 3 6" xfId="45862"/>
    <cellStyle name="Output 12 3 6 2" xfId="45863"/>
    <cellStyle name="Output 12 3 6 3" xfId="45864"/>
    <cellStyle name="Output 12 3 6 4" xfId="45865"/>
    <cellStyle name="Output 12 3 7" xfId="45866"/>
    <cellStyle name="Output 12 3 7 2" xfId="45867"/>
    <cellStyle name="Output 12 3 7 3" xfId="45868"/>
    <cellStyle name="Output 12 3 7 4" xfId="45869"/>
    <cellStyle name="Output 12 3 8" xfId="45870"/>
    <cellStyle name="Output 12 3 8 2" xfId="45871"/>
    <cellStyle name="Output 12 3 8 3" xfId="45872"/>
    <cellStyle name="Output 12 3 8 4" xfId="45873"/>
    <cellStyle name="Output 12 3 9" xfId="45874"/>
    <cellStyle name="Output 12 3 9 2" xfId="45875"/>
    <cellStyle name="Output 12 3 9 3" xfId="45876"/>
    <cellStyle name="Output 12 3 9 4" xfId="45877"/>
    <cellStyle name="Output 12 30" xfId="45878"/>
    <cellStyle name="Output 12 30 10" xfId="45879"/>
    <cellStyle name="Output 12 30 10 2" xfId="45880"/>
    <cellStyle name="Output 12 30 10 3" xfId="45881"/>
    <cellStyle name="Output 12 30 10 4" xfId="45882"/>
    <cellStyle name="Output 12 30 11" xfId="45883"/>
    <cellStyle name="Output 12 30 11 2" xfId="45884"/>
    <cellStyle name="Output 12 30 11 3" xfId="45885"/>
    <cellStyle name="Output 12 30 11 4" xfId="45886"/>
    <cellStyle name="Output 12 30 12" xfId="45887"/>
    <cellStyle name="Output 12 30 12 2" xfId="45888"/>
    <cellStyle name="Output 12 30 12 3" xfId="45889"/>
    <cellStyle name="Output 12 30 12 4" xfId="45890"/>
    <cellStyle name="Output 12 30 13" xfId="45891"/>
    <cellStyle name="Output 12 30 13 2" xfId="45892"/>
    <cellStyle name="Output 12 30 13 3" xfId="45893"/>
    <cellStyle name="Output 12 30 13 4" xfId="45894"/>
    <cellStyle name="Output 12 30 14" xfId="45895"/>
    <cellStyle name="Output 12 30 14 2" xfId="45896"/>
    <cellStyle name="Output 12 30 14 3" xfId="45897"/>
    <cellStyle name="Output 12 30 14 4" xfId="45898"/>
    <cellStyle name="Output 12 30 15" xfId="45899"/>
    <cellStyle name="Output 12 30 15 2" xfId="45900"/>
    <cellStyle name="Output 12 30 15 3" xfId="45901"/>
    <cellStyle name="Output 12 30 15 4" xfId="45902"/>
    <cellStyle name="Output 12 30 16" xfId="45903"/>
    <cellStyle name="Output 12 30 16 2" xfId="45904"/>
    <cellStyle name="Output 12 30 16 3" xfId="45905"/>
    <cellStyle name="Output 12 30 16 4" xfId="45906"/>
    <cellStyle name="Output 12 30 17" xfId="45907"/>
    <cellStyle name="Output 12 30 17 2" xfId="45908"/>
    <cellStyle name="Output 12 30 17 3" xfId="45909"/>
    <cellStyle name="Output 12 30 17 4" xfId="45910"/>
    <cellStyle name="Output 12 30 18" xfId="45911"/>
    <cellStyle name="Output 12 30 18 2" xfId="45912"/>
    <cellStyle name="Output 12 30 18 3" xfId="45913"/>
    <cellStyle name="Output 12 30 18 4" xfId="45914"/>
    <cellStyle name="Output 12 30 19" xfId="45915"/>
    <cellStyle name="Output 12 30 19 2" xfId="45916"/>
    <cellStyle name="Output 12 30 19 3" xfId="45917"/>
    <cellStyle name="Output 12 30 19 4" xfId="45918"/>
    <cellStyle name="Output 12 30 2" xfId="45919"/>
    <cellStyle name="Output 12 30 2 2" xfId="45920"/>
    <cellStyle name="Output 12 30 2 3" xfId="45921"/>
    <cellStyle name="Output 12 30 2 4" xfId="45922"/>
    <cellStyle name="Output 12 30 20" xfId="45923"/>
    <cellStyle name="Output 12 30 20 2" xfId="45924"/>
    <cellStyle name="Output 12 30 20 3" xfId="45925"/>
    <cellStyle name="Output 12 30 20 4" xfId="45926"/>
    <cellStyle name="Output 12 30 21" xfId="45927"/>
    <cellStyle name="Output 12 30 22" xfId="45928"/>
    <cellStyle name="Output 12 30 3" xfId="45929"/>
    <cellStyle name="Output 12 30 3 2" xfId="45930"/>
    <cellStyle name="Output 12 30 3 3" xfId="45931"/>
    <cellStyle name="Output 12 30 3 4" xfId="45932"/>
    <cellStyle name="Output 12 30 4" xfId="45933"/>
    <cellStyle name="Output 12 30 4 2" xfId="45934"/>
    <cellStyle name="Output 12 30 4 3" xfId="45935"/>
    <cellStyle name="Output 12 30 4 4" xfId="45936"/>
    <cellStyle name="Output 12 30 5" xfId="45937"/>
    <cellStyle name="Output 12 30 5 2" xfId="45938"/>
    <cellStyle name="Output 12 30 5 3" xfId="45939"/>
    <cellStyle name="Output 12 30 5 4" xfId="45940"/>
    <cellStyle name="Output 12 30 6" xfId="45941"/>
    <cellStyle name="Output 12 30 6 2" xfId="45942"/>
    <cellStyle name="Output 12 30 6 3" xfId="45943"/>
    <cellStyle name="Output 12 30 6 4" xfId="45944"/>
    <cellStyle name="Output 12 30 7" xfId="45945"/>
    <cellStyle name="Output 12 30 7 2" xfId="45946"/>
    <cellStyle name="Output 12 30 7 3" xfId="45947"/>
    <cellStyle name="Output 12 30 7 4" xfId="45948"/>
    <cellStyle name="Output 12 30 8" xfId="45949"/>
    <cellStyle name="Output 12 30 8 2" xfId="45950"/>
    <cellStyle name="Output 12 30 8 3" xfId="45951"/>
    <cellStyle name="Output 12 30 8 4" xfId="45952"/>
    <cellStyle name="Output 12 30 9" xfId="45953"/>
    <cellStyle name="Output 12 30 9 2" xfId="45954"/>
    <cellStyle name="Output 12 30 9 3" xfId="45955"/>
    <cellStyle name="Output 12 30 9 4" xfId="45956"/>
    <cellStyle name="Output 12 31" xfId="45957"/>
    <cellStyle name="Output 12 31 2" xfId="45958"/>
    <cellStyle name="Output 12 31 3" xfId="45959"/>
    <cellStyle name="Output 12 31 4" xfId="45960"/>
    <cellStyle name="Output 12 32" xfId="45961"/>
    <cellStyle name="Output 12 32 2" xfId="45962"/>
    <cellStyle name="Output 12 32 3" xfId="45963"/>
    <cellStyle name="Output 12 32 4" xfId="45964"/>
    <cellStyle name="Output 12 33" xfId="45965"/>
    <cellStyle name="Output 12 33 2" xfId="45966"/>
    <cellStyle name="Output 12 33 3" xfId="45967"/>
    <cellStyle name="Output 12 33 4" xfId="45968"/>
    <cellStyle name="Output 12 34" xfId="45969"/>
    <cellStyle name="Output 12 34 2" xfId="45970"/>
    <cellStyle name="Output 12 34 3" xfId="45971"/>
    <cellStyle name="Output 12 34 4" xfId="45972"/>
    <cellStyle name="Output 12 35" xfId="45973"/>
    <cellStyle name="Output 12 35 2" xfId="45974"/>
    <cellStyle name="Output 12 35 3" xfId="45975"/>
    <cellStyle name="Output 12 35 4" xfId="45976"/>
    <cellStyle name="Output 12 36" xfId="45977"/>
    <cellStyle name="Output 12 36 2" xfId="45978"/>
    <cellStyle name="Output 12 36 3" xfId="45979"/>
    <cellStyle name="Output 12 36 4" xfId="45980"/>
    <cellStyle name="Output 12 37" xfId="45981"/>
    <cellStyle name="Output 12 37 2" xfId="45982"/>
    <cellStyle name="Output 12 37 3" xfId="45983"/>
    <cellStyle name="Output 12 37 4" xfId="45984"/>
    <cellStyle name="Output 12 38" xfId="45985"/>
    <cellStyle name="Output 12 38 2" xfId="45986"/>
    <cellStyle name="Output 12 38 3" xfId="45987"/>
    <cellStyle name="Output 12 38 4" xfId="45988"/>
    <cellStyle name="Output 12 39" xfId="45989"/>
    <cellStyle name="Output 12 39 2" xfId="45990"/>
    <cellStyle name="Output 12 39 3" xfId="45991"/>
    <cellStyle name="Output 12 39 4" xfId="45992"/>
    <cellStyle name="Output 12 4" xfId="45993"/>
    <cellStyle name="Output 12 4 10" xfId="45994"/>
    <cellStyle name="Output 12 4 10 2" xfId="45995"/>
    <cellStyle name="Output 12 4 10 3" xfId="45996"/>
    <cellStyle name="Output 12 4 10 4" xfId="45997"/>
    <cellStyle name="Output 12 4 11" xfId="45998"/>
    <cellStyle name="Output 12 4 11 2" xfId="45999"/>
    <cellStyle name="Output 12 4 11 3" xfId="46000"/>
    <cellStyle name="Output 12 4 11 4" xfId="46001"/>
    <cellStyle name="Output 12 4 12" xfId="46002"/>
    <cellStyle name="Output 12 4 12 2" xfId="46003"/>
    <cellStyle name="Output 12 4 12 3" xfId="46004"/>
    <cellStyle name="Output 12 4 12 4" xfId="46005"/>
    <cellStyle name="Output 12 4 13" xfId="46006"/>
    <cellStyle name="Output 12 4 13 2" xfId="46007"/>
    <cellStyle name="Output 12 4 13 3" xfId="46008"/>
    <cellStyle name="Output 12 4 13 4" xfId="46009"/>
    <cellStyle name="Output 12 4 14" xfId="46010"/>
    <cellStyle name="Output 12 4 14 2" xfId="46011"/>
    <cellStyle name="Output 12 4 14 3" xfId="46012"/>
    <cellStyle name="Output 12 4 14 4" xfId="46013"/>
    <cellStyle name="Output 12 4 15" xfId="46014"/>
    <cellStyle name="Output 12 4 15 2" xfId="46015"/>
    <cellStyle name="Output 12 4 15 3" xfId="46016"/>
    <cellStyle name="Output 12 4 15 4" xfId="46017"/>
    <cellStyle name="Output 12 4 16" xfId="46018"/>
    <cellStyle name="Output 12 4 16 2" xfId="46019"/>
    <cellStyle name="Output 12 4 16 3" xfId="46020"/>
    <cellStyle name="Output 12 4 16 4" xfId="46021"/>
    <cellStyle name="Output 12 4 17" xfId="46022"/>
    <cellStyle name="Output 12 4 17 2" xfId="46023"/>
    <cellStyle name="Output 12 4 17 3" xfId="46024"/>
    <cellStyle name="Output 12 4 17 4" xfId="46025"/>
    <cellStyle name="Output 12 4 18" xfId="46026"/>
    <cellStyle name="Output 12 4 18 2" xfId="46027"/>
    <cellStyle name="Output 12 4 18 3" xfId="46028"/>
    <cellStyle name="Output 12 4 18 4" xfId="46029"/>
    <cellStyle name="Output 12 4 19" xfId="46030"/>
    <cellStyle name="Output 12 4 19 2" xfId="46031"/>
    <cellStyle name="Output 12 4 19 3" xfId="46032"/>
    <cellStyle name="Output 12 4 19 4" xfId="46033"/>
    <cellStyle name="Output 12 4 2" xfId="46034"/>
    <cellStyle name="Output 12 4 2 2" xfId="46035"/>
    <cellStyle name="Output 12 4 2 3" xfId="46036"/>
    <cellStyle name="Output 12 4 2 4" xfId="46037"/>
    <cellStyle name="Output 12 4 20" xfId="46038"/>
    <cellStyle name="Output 12 4 20 2" xfId="46039"/>
    <cellStyle name="Output 12 4 20 3" xfId="46040"/>
    <cellStyle name="Output 12 4 20 4" xfId="46041"/>
    <cellStyle name="Output 12 4 21" xfId="46042"/>
    <cellStyle name="Output 12 4 22" xfId="46043"/>
    <cellStyle name="Output 12 4 3" xfId="46044"/>
    <cellStyle name="Output 12 4 3 2" xfId="46045"/>
    <cellStyle name="Output 12 4 3 3" xfId="46046"/>
    <cellStyle name="Output 12 4 3 4" xfId="46047"/>
    <cellStyle name="Output 12 4 4" xfId="46048"/>
    <cellStyle name="Output 12 4 4 2" xfId="46049"/>
    <cellStyle name="Output 12 4 4 3" xfId="46050"/>
    <cellStyle name="Output 12 4 4 4" xfId="46051"/>
    <cellStyle name="Output 12 4 5" xfId="46052"/>
    <cellStyle name="Output 12 4 5 2" xfId="46053"/>
    <cellStyle name="Output 12 4 5 3" xfId="46054"/>
    <cellStyle name="Output 12 4 5 4" xfId="46055"/>
    <cellStyle name="Output 12 4 6" xfId="46056"/>
    <cellStyle name="Output 12 4 6 2" xfId="46057"/>
    <cellStyle name="Output 12 4 6 3" xfId="46058"/>
    <cellStyle name="Output 12 4 6 4" xfId="46059"/>
    <cellStyle name="Output 12 4 7" xfId="46060"/>
    <cellStyle name="Output 12 4 7 2" xfId="46061"/>
    <cellStyle name="Output 12 4 7 3" xfId="46062"/>
    <cellStyle name="Output 12 4 7 4" xfId="46063"/>
    <cellStyle name="Output 12 4 8" xfId="46064"/>
    <cellStyle name="Output 12 4 8 2" xfId="46065"/>
    <cellStyle name="Output 12 4 8 3" xfId="46066"/>
    <cellStyle name="Output 12 4 8 4" xfId="46067"/>
    <cellStyle name="Output 12 4 9" xfId="46068"/>
    <cellStyle name="Output 12 4 9 2" xfId="46069"/>
    <cellStyle name="Output 12 4 9 3" xfId="46070"/>
    <cellStyle name="Output 12 4 9 4" xfId="46071"/>
    <cellStyle name="Output 12 40" xfId="46072"/>
    <cellStyle name="Output 12 40 2" xfId="46073"/>
    <cellStyle name="Output 12 40 3" xfId="46074"/>
    <cellStyle name="Output 12 40 4" xfId="46075"/>
    <cellStyle name="Output 12 41" xfId="46076"/>
    <cellStyle name="Output 12 41 2" xfId="46077"/>
    <cellStyle name="Output 12 41 3" xfId="46078"/>
    <cellStyle name="Output 12 41 4" xfId="46079"/>
    <cellStyle name="Output 12 42" xfId="46080"/>
    <cellStyle name="Output 12 42 2" xfId="46081"/>
    <cellStyle name="Output 12 42 3" xfId="46082"/>
    <cellStyle name="Output 12 42 4" xfId="46083"/>
    <cellStyle name="Output 12 43" xfId="46084"/>
    <cellStyle name="Output 12 43 2" xfId="46085"/>
    <cellStyle name="Output 12 43 3" xfId="46086"/>
    <cellStyle name="Output 12 43 4" xfId="46087"/>
    <cellStyle name="Output 12 44" xfId="46088"/>
    <cellStyle name="Output 12 44 2" xfId="46089"/>
    <cellStyle name="Output 12 44 3" xfId="46090"/>
    <cellStyle name="Output 12 44 4" xfId="46091"/>
    <cellStyle name="Output 12 45" xfId="46092"/>
    <cellStyle name="Output 12 45 2" xfId="46093"/>
    <cellStyle name="Output 12 45 3" xfId="46094"/>
    <cellStyle name="Output 12 45 4" xfId="46095"/>
    <cellStyle name="Output 12 46" xfId="46096"/>
    <cellStyle name="Output 12 46 2" xfId="46097"/>
    <cellStyle name="Output 12 46 3" xfId="46098"/>
    <cellStyle name="Output 12 46 4" xfId="46099"/>
    <cellStyle name="Output 12 47" xfId="46100"/>
    <cellStyle name="Output 12 47 2" xfId="46101"/>
    <cellStyle name="Output 12 47 3" xfId="46102"/>
    <cellStyle name="Output 12 47 4" xfId="46103"/>
    <cellStyle name="Output 12 48" xfId="46104"/>
    <cellStyle name="Output 12 48 2" xfId="46105"/>
    <cellStyle name="Output 12 48 3" xfId="46106"/>
    <cellStyle name="Output 12 48 4" xfId="46107"/>
    <cellStyle name="Output 12 49" xfId="46108"/>
    <cellStyle name="Output 12 49 2" xfId="46109"/>
    <cellStyle name="Output 12 49 3" xfId="46110"/>
    <cellStyle name="Output 12 49 4" xfId="46111"/>
    <cellStyle name="Output 12 5" xfId="46112"/>
    <cellStyle name="Output 12 5 10" xfId="46113"/>
    <cellStyle name="Output 12 5 10 2" xfId="46114"/>
    <cellStyle name="Output 12 5 10 3" xfId="46115"/>
    <cellStyle name="Output 12 5 10 4" xfId="46116"/>
    <cellStyle name="Output 12 5 11" xfId="46117"/>
    <cellStyle name="Output 12 5 11 2" xfId="46118"/>
    <cellStyle name="Output 12 5 11 3" xfId="46119"/>
    <cellStyle name="Output 12 5 11 4" xfId="46120"/>
    <cellStyle name="Output 12 5 12" xfId="46121"/>
    <cellStyle name="Output 12 5 12 2" xfId="46122"/>
    <cellStyle name="Output 12 5 12 3" xfId="46123"/>
    <cellStyle name="Output 12 5 12 4" xfId="46124"/>
    <cellStyle name="Output 12 5 13" xfId="46125"/>
    <cellStyle name="Output 12 5 13 2" xfId="46126"/>
    <cellStyle name="Output 12 5 13 3" xfId="46127"/>
    <cellStyle name="Output 12 5 13 4" xfId="46128"/>
    <cellStyle name="Output 12 5 14" xfId="46129"/>
    <cellStyle name="Output 12 5 14 2" xfId="46130"/>
    <cellStyle name="Output 12 5 14 3" xfId="46131"/>
    <cellStyle name="Output 12 5 14 4" xfId="46132"/>
    <cellStyle name="Output 12 5 15" xfId="46133"/>
    <cellStyle name="Output 12 5 15 2" xfId="46134"/>
    <cellStyle name="Output 12 5 15 3" xfId="46135"/>
    <cellStyle name="Output 12 5 15 4" xfId="46136"/>
    <cellStyle name="Output 12 5 16" xfId="46137"/>
    <cellStyle name="Output 12 5 16 2" xfId="46138"/>
    <cellStyle name="Output 12 5 16 3" xfId="46139"/>
    <cellStyle name="Output 12 5 16 4" xfId="46140"/>
    <cellStyle name="Output 12 5 17" xfId="46141"/>
    <cellStyle name="Output 12 5 17 2" xfId="46142"/>
    <cellStyle name="Output 12 5 17 3" xfId="46143"/>
    <cellStyle name="Output 12 5 17 4" xfId="46144"/>
    <cellStyle name="Output 12 5 18" xfId="46145"/>
    <cellStyle name="Output 12 5 18 2" xfId="46146"/>
    <cellStyle name="Output 12 5 18 3" xfId="46147"/>
    <cellStyle name="Output 12 5 18 4" xfId="46148"/>
    <cellStyle name="Output 12 5 19" xfId="46149"/>
    <cellStyle name="Output 12 5 19 2" xfId="46150"/>
    <cellStyle name="Output 12 5 19 3" xfId="46151"/>
    <cellStyle name="Output 12 5 19 4" xfId="46152"/>
    <cellStyle name="Output 12 5 2" xfId="46153"/>
    <cellStyle name="Output 12 5 2 2" xfId="46154"/>
    <cellStyle name="Output 12 5 2 3" xfId="46155"/>
    <cellStyle name="Output 12 5 2 4" xfId="46156"/>
    <cellStyle name="Output 12 5 20" xfId="46157"/>
    <cellStyle name="Output 12 5 20 2" xfId="46158"/>
    <cellStyle name="Output 12 5 20 3" xfId="46159"/>
    <cellStyle name="Output 12 5 20 4" xfId="46160"/>
    <cellStyle name="Output 12 5 21" xfId="46161"/>
    <cellStyle name="Output 12 5 22" xfId="46162"/>
    <cellStyle name="Output 12 5 3" xfId="46163"/>
    <cellStyle name="Output 12 5 3 2" xfId="46164"/>
    <cellStyle name="Output 12 5 3 3" xfId="46165"/>
    <cellStyle name="Output 12 5 3 4" xfId="46166"/>
    <cellStyle name="Output 12 5 4" xfId="46167"/>
    <cellStyle name="Output 12 5 4 2" xfId="46168"/>
    <cellStyle name="Output 12 5 4 3" xfId="46169"/>
    <cellStyle name="Output 12 5 4 4" xfId="46170"/>
    <cellStyle name="Output 12 5 5" xfId="46171"/>
    <cellStyle name="Output 12 5 5 2" xfId="46172"/>
    <cellStyle name="Output 12 5 5 3" xfId="46173"/>
    <cellStyle name="Output 12 5 5 4" xfId="46174"/>
    <cellStyle name="Output 12 5 6" xfId="46175"/>
    <cellStyle name="Output 12 5 6 2" xfId="46176"/>
    <cellStyle name="Output 12 5 6 3" xfId="46177"/>
    <cellStyle name="Output 12 5 6 4" xfId="46178"/>
    <cellStyle name="Output 12 5 7" xfId="46179"/>
    <cellStyle name="Output 12 5 7 2" xfId="46180"/>
    <cellStyle name="Output 12 5 7 3" xfId="46181"/>
    <cellStyle name="Output 12 5 7 4" xfId="46182"/>
    <cellStyle name="Output 12 5 8" xfId="46183"/>
    <cellStyle name="Output 12 5 8 2" xfId="46184"/>
    <cellStyle name="Output 12 5 8 3" xfId="46185"/>
    <cellStyle name="Output 12 5 8 4" xfId="46186"/>
    <cellStyle name="Output 12 5 9" xfId="46187"/>
    <cellStyle name="Output 12 5 9 2" xfId="46188"/>
    <cellStyle name="Output 12 5 9 3" xfId="46189"/>
    <cellStyle name="Output 12 5 9 4" xfId="46190"/>
    <cellStyle name="Output 12 50" xfId="46191"/>
    <cellStyle name="Output 12 51" xfId="46192"/>
    <cellStyle name="Output 12 52" xfId="46193"/>
    <cellStyle name="Output 12 6" xfId="46194"/>
    <cellStyle name="Output 12 6 10" xfId="46195"/>
    <cellStyle name="Output 12 6 10 2" xfId="46196"/>
    <cellStyle name="Output 12 6 10 3" xfId="46197"/>
    <cellStyle name="Output 12 6 10 4" xfId="46198"/>
    <cellStyle name="Output 12 6 11" xfId="46199"/>
    <cellStyle name="Output 12 6 11 2" xfId="46200"/>
    <cellStyle name="Output 12 6 11 3" xfId="46201"/>
    <cellStyle name="Output 12 6 11 4" xfId="46202"/>
    <cellStyle name="Output 12 6 12" xfId="46203"/>
    <cellStyle name="Output 12 6 12 2" xfId="46204"/>
    <cellStyle name="Output 12 6 12 3" xfId="46205"/>
    <cellStyle name="Output 12 6 12 4" xfId="46206"/>
    <cellStyle name="Output 12 6 13" xfId="46207"/>
    <cellStyle name="Output 12 6 13 2" xfId="46208"/>
    <cellStyle name="Output 12 6 13 3" xfId="46209"/>
    <cellStyle name="Output 12 6 13 4" xfId="46210"/>
    <cellStyle name="Output 12 6 14" xfId="46211"/>
    <cellStyle name="Output 12 6 14 2" xfId="46212"/>
    <cellStyle name="Output 12 6 14 3" xfId="46213"/>
    <cellStyle name="Output 12 6 14 4" xfId="46214"/>
    <cellStyle name="Output 12 6 15" xfId="46215"/>
    <cellStyle name="Output 12 6 15 2" xfId="46216"/>
    <cellStyle name="Output 12 6 15 3" xfId="46217"/>
    <cellStyle name="Output 12 6 15 4" xfId="46218"/>
    <cellStyle name="Output 12 6 16" xfId="46219"/>
    <cellStyle name="Output 12 6 16 2" xfId="46220"/>
    <cellStyle name="Output 12 6 16 3" xfId="46221"/>
    <cellStyle name="Output 12 6 16 4" xfId="46222"/>
    <cellStyle name="Output 12 6 17" xfId="46223"/>
    <cellStyle name="Output 12 6 17 2" xfId="46224"/>
    <cellStyle name="Output 12 6 17 3" xfId="46225"/>
    <cellStyle name="Output 12 6 17 4" xfId="46226"/>
    <cellStyle name="Output 12 6 18" xfId="46227"/>
    <cellStyle name="Output 12 6 18 2" xfId="46228"/>
    <cellStyle name="Output 12 6 18 3" xfId="46229"/>
    <cellStyle name="Output 12 6 18 4" xfId="46230"/>
    <cellStyle name="Output 12 6 19" xfId="46231"/>
    <cellStyle name="Output 12 6 19 2" xfId="46232"/>
    <cellStyle name="Output 12 6 19 3" xfId="46233"/>
    <cellStyle name="Output 12 6 19 4" xfId="46234"/>
    <cellStyle name="Output 12 6 2" xfId="46235"/>
    <cellStyle name="Output 12 6 2 2" xfId="46236"/>
    <cellStyle name="Output 12 6 2 3" xfId="46237"/>
    <cellStyle name="Output 12 6 2 4" xfId="46238"/>
    <cellStyle name="Output 12 6 20" xfId="46239"/>
    <cellStyle name="Output 12 6 20 2" xfId="46240"/>
    <cellStyle name="Output 12 6 20 3" xfId="46241"/>
    <cellStyle name="Output 12 6 20 4" xfId="46242"/>
    <cellStyle name="Output 12 6 21" xfId="46243"/>
    <cellStyle name="Output 12 6 22" xfId="46244"/>
    <cellStyle name="Output 12 6 3" xfId="46245"/>
    <cellStyle name="Output 12 6 3 2" xfId="46246"/>
    <cellStyle name="Output 12 6 3 3" xfId="46247"/>
    <cellStyle name="Output 12 6 3 4" xfId="46248"/>
    <cellStyle name="Output 12 6 4" xfId="46249"/>
    <cellStyle name="Output 12 6 4 2" xfId="46250"/>
    <cellStyle name="Output 12 6 4 3" xfId="46251"/>
    <cellStyle name="Output 12 6 4 4" xfId="46252"/>
    <cellStyle name="Output 12 6 5" xfId="46253"/>
    <cellStyle name="Output 12 6 5 2" xfId="46254"/>
    <cellStyle name="Output 12 6 5 3" xfId="46255"/>
    <cellStyle name="Output 12 6 5 4" xfId="46256"/>
    <cellStyle name="Output 12 6 6" xfId="46257"/>
    <cellStyle name="Output 12 6 6 2" xfId="46258"/>
    <cellStyle name="Output 12 6 6 3" xfId="46259"/>
    <cellStyle name="Output 12 6 6 4" xfId="46260"/>
    <cellStyle name="Output 12 6 7" xfId="46261"/>
    <cellStyle name="Output 12 6 7 2" xfId="46262"/>
    <cellStyle name="Output 12 6 7 3" xfId="46263"/>
    <cellStyle name="Output 12 6 7 4" xfId="46264"/>
    <cellStyle name="Output 12 6 8" xfId="46265"/>
    <cellStyle name="Output 12 6 8 2" xfId="46266"/>
    <cellStyle name="Output 12 6 8 3" xfId="46267"/>
    <cellStyle name="Output 12 6 8 4" xfId="46268"/>
    <cellStyle name="Output 12 6 9" xfId="46269"/>
    <cellStyle name="Output 12 6 9 2" xfId="46270"/>
    <cellStyle name="Output 12 6 9 3" xfId="46271"/>
    <cellStyle name="Output 12 6 9 4" xfId="46272"/>
    <cellStyle name="Output 12 7" xfId="46273"/>
    <cellStyle name="Output 12 7 10" xfId="46274"/>
    <cellStyle name="Output 12 7 10 2" xfId="46275"/>
    <cellStyle name="Output 12 7 10 3" xfId="46276"/>
    <cellStyle name="Output 12 7 10 4" xfId="46277"/>
    <cellStyle name="Output 12 7 11" xfId="46278"/>
    <cellStyle name="Output 12 7 11 2" xfId="46279"/>
    <cellStyle name="Output 12 7 11 3" xfId="46280"/>
    <cellStyle name="Output 12 7 11 4" xfId="46281"/>
    <cellStyle name="Output 12 7 12" xfId="46282"/>
    <cellStyle name="Output 12 7 12 2" xfId="46283"/>
    <cellStyle name="Output 12 7 12 3" xfId="46284"/>
    <cellStyle name="Output 12 7 12 4" xfId="46285"/>
    <cellStyle name="Output 12 7 13" xfId="46286"/>
    <cellStyle name="Output 12 7 13 2" xfId="46287"/>
    <cellStyle name="Output 12 7 13 3" xfId="46288"/>
    <cellStyle name="Output 12 7 13 4" xfId="46289"/>
    <cellStyle name="Output 12 7 14" xfId="46290"/>
    <cellStyle name="Output 12 7 14 2" xfId="46291"/>
    <cellStyle name="Output 12 7 14 3" xfId="46292"/>
    <cellStyle name="Output 12 7 14 4" xfId="46293"/>
    <cellStyle name="Output 12 7 15" xfId="46294"/>
    <cellStyle name="Output 12 7 15 2" xfId="46295"/>
    <cellStyle name="Output 12 7 15 3" xfId="46296"/>
    <cellStyle name="Output 12 7 15 4" xfId="46297"/>
    <cellStyle name="Output 12 7 16" xfId="46298"/>
    <cellStyle name="Output 12 7 16 2" xfId="46299"/>
    <cellStyle name="Output 12 7 16 3" xfId="46300"/>
    <cellStyle name="Output 12 7 16 4" xfId="46301"/>
    <cellStyle name="Output 12 7 17" xfId="46302"/>
    <cellStyle name="Output 12 7 17 2" xfId="46303"/>
    <cellStyle name="Output 12 7 17 3" xfId="46304"/>
    <cellStyle name="Output 12 7 17 4" xfId="46305"/>
    <cellStyle name="Output 12 7 18" xfId="46306"/>
    <cellStyle name="Output 12 7 18 2" xfId="46307"/>
    <cellStyle name="Output 12 7 18 3" xfId="46308"/>
    <cellStyle name="Output 12 7 18 4" xfId="46309"/>
    <cellStyle name="Output 12 7 19" xfId="46310"/>
    <cellStyle name="Output 12 7 19 2" xfId="46311"/>
    <cellStyle name="Output 12 7 19 3" xfId="46312"/>
    <cellStyle name="Output 12 7 19 4" xfId="46313"/>
    <cellStyle name="Output 12 7 2" xfId="46314"/>
    <cellStyle name="Output 12 7 2 2" xfId="46315"/>
    <cellStyle name="Output 12 7 2 3" xfId="46316"/>
    <cellStyle name="Output 12 7 2 4" xfId="46317"/>
    <cellStyle name="Output 12 7 20" xfId="46318"/>
    <cellStyle name="Output 12 7 20 2" xfId="46319"/>
    <cellStyle name="Output 12 7 20 3" xfId="46320"/>
    <cellStyle name="Output 12 7 20 4" xfId="46321"/>
    <cellStyle name="Output 12 7 21" xfId="46322"/>
    <cellStyle name="Output 12 7 22" xfId="46323"/>
    <cellStyle name="Output 12 7 3" xfId="46324"/>
    <cellStyle name="Output 12 7 3 2" xfId="46325"/>
    <cellStyle name="Output 12 7 3 3" xfId="46326"/>
    <cellStyle name="Output 12 7 3 4" xfId="46327"/>
    <cellStyle name="Output 12 7 4" xfId="46328"/>
    <cellStyle name="Output 12 7 4 2" xfId="46329"/>
    <cellStyle name="Output 12 7 4 3" xfId="46330"/>
    <cellStyle name="Output 12 7 4 4" xfId="46331"/>
    <cellStyle name="Output 12 7 5" xfId="46332"/>
    <cellStyle name="Output 12 7 5 2" xfId="46333"/>
    <cellStyle name="Output 12 7 5 3" xfId="46334"/>
    <cellStyle name="Output 12 7 5 4" xfId="46335"/>
    <cellStyle name="Output 12 7 6" xfId="46336"/>
    <cellStyle name="Output 12 7 6 2" xfId="46337"/>
    <cellStyle name="Output 12 7 6 3" xfId="46338"/>
    <cellStyle name="Output 12 7 6 4" xfId="46339"/>
    <cellStyle name="Output 12 7 7" xfId="46340"/>
    <cellStyle name="Output 12 7 7 2" xfId="46341"/>
    <cellStyle name="Output 12 7 7 3" xfId="46342"/>
    <cellStyle name="Output 12 7 7 4" xfId="46343"/>
    <cellStyle name="Output 12 7 8" xfId="46344"/>
    <cellStyle name="Output 12 7 8 2" xfId="46345"/>
    <cellStyle name="Output 12 7 8 3" xfId="46346"/>
    <cellStyle name="Output 12 7 8 4" xfId="46347"/>
    <cellStyle name="Output 12 7 9" xfId="46348"/>
    <cellStyle name="Output 12 7 9 2" xfId="46349"/>
    <cellStyle name="Output 12 7 9 3" xfId="46350"/>
    <cellStyle name="Output 12 7 9 4" xfId="46351"/>
    <cellStyle name="Output 12 8" xfId="46352"/>
    <cellStyle name="Output 12 8 10" xfId="46353"/>
    <cellStyle name="Output 12 8 10 2" xfId="46354"/>
    <cellStyle name="Output 12 8 10 3" xfId="46355"/>
    <cellStyle name="Output 12 8 10 4" xfId="46356"/>
    <cellStyle name="Output 12 8 11" xfId="46357"/>
    <cellStyle name="Output 12 8 11 2" xfId="46358"/>
    <cellStyle name="Output 12 8 11 3" xfId="46359"/>
    <cellStyle name="Output 12 8 11 4" xfId="46360"/>
    <cellStyle name="Output 12 8 12" xfId="46361"/>
    <cellStyle name="Output 12 8 12 2" xfId="46362"/>
    <cellStyle name="Output 12 8 12 3" xfId="46363"/>
    <cellStyle name="Output 12 8 12 4" xfId="46364"/>
    <cellStyle name="Output 12 8 13" xfId="46365"/>
    <cellStyle name="Output 12 8 13 2" xfId="46366"/>
    <cellStyle name="Output 12 8 13 3" xfId="46367"/>
    <cellStyle name="Output 12 8 13 4" xfId="46368"/>
    <cellStyle name="Output 12 8 14" xfId="46369"/>
    <cellStyle name="Output 12 8 14 2" xfId="46370"/>
    <cellStyle name="Output 12 8 14 3" xfId="46371"/>
    <cellStyle name="Output 12 8 14 4" xfId="46372"/>
    <cellStyle name="Output 12 8 15" xfId="46373"/>
    <cellStyle name="Output 12 8 15 2" xfId="46374"/>
    <cellStyle name="Output 12 8 15 3" xfId="46375"/>
    <cellStyle name="Output 12 8 15 4" xfId="46376"/>
    <cellStyle name="Output 12 8 16" xfId="46377"/>
    <cellStyle name="Output 12 8 16 2" xfId="46378"/>
    <cellStyle name="Output 12 8 16 3" xfId="46379"/>
    <cellStyle name="Output 12 8 16 4" xfId="46380"/>
    <cellStyle name="Output 12 8 17" xfId="46381"/>
    <cellStyle name="Output 12 8 17 2" xfId="46382"/>
    <cellStyle name="Output 12 8 17 3" xfId="46383"/>
    <cellStyle name="Output 12 8 17 4" xfId="46384"/>
    <cellStyle name="Output 12 8 18" xfId="46385"/>
    <cellStyle name="Output 12 8 18 2" xfId="46386"/>
    <cellStyle name="Output 12 8 18 3" xfId="46387"/>
    <cellStyle name="Output 12 8 18 4" xfId="46388"/>
    <cellStyle name="Output 12 8 19" xfId="46389"/>
    <cellStyle name="Output 12 8 19 2" xfId="46390"/>
    <cellStyle name="Output 12 8 19 3" xfId="46391"/>
    <cellStyle name="Output 12 8 19 4" xfId="46392"/>
    <cellStyle name="Output 12 8 2" xfId="46393"/>
    <cellStyle name="Output 12 8 2 2" xfId="46394"/>
    <cellStyle name="Output 12 8 2 3" xfId="46395"/>
    <cellStyle name="Output 12 8 2 4" xfId="46396"/>
    <cellStyle name="Output 12 8 20" xfId="46397"/>
    <cellStyle name="Output 12 8 20 2" xfId="46398"/>
    <cellStyle name="Output 12 8 20 3" xfId="46399"/>
    <cellStyle name="Output 12 8 20 4" xfId="46400"/>
    <cellStyle name="Output 12 8 21" xfId="46401"/>
    <cellStyle name="Output 12 8 22" xfId="46402"/>
    <cellStyle name="Output 12 8 3" xfId="46403"/>
    <cellStyle name="Output 12 8 3 2" xfId="46404"/>
    <cellStyle name="Output 12 8 3 3" xfId="46405"/>
    <cellStyle name="Output 12 8 3 4" xfId="46406"/>
    <cellStyle name="Output 12 8 4" xfId="46407"/>
    <cellStyle name="Output 12 8 4 2" xfId="46408"/>
    <cellStyle name="Output 12 8 4 3" xfId="46409"/>
    <cellStyle name="Output 12 8 4 4" xfId="46410"/>
    <cellStyle name="Output 12 8 5" xfId="46411"/>
    <cellStyle name="Output 12 8 5 2" xfId="46412"/>
    <cellStyle name="Output 12 8 5 3" xfId="46413"/>
    <cellStyle name="Output 12 8 5 4" xfId="46414"/>
    <cellStyle name="Output 12 8 6" xfId="46415"/>
    <cellStyle name="Output 12 8 6 2" xfId="46416"/>
    <cellStyle name="Output 12 8 6 3" xfId="46417"/>
    <cellStyle name="Output 12 8 6 4" xfId="46418"/>
    <cellStyle name="Output 12 8 7" xfId="46419"/>
    <cellStyle name="Output 12 8 7 2" xfId="46420"/>
    <cellStyle name="Output 12 8 7 3" xfId="46421"/>
    <cellStyle name="Output 12 8 7 4" xfId="46422"/>
    <cellStyle name="Output 12 8 8" xfId="46423"/>
    <cellStyle name="Output 12 8 8 2" xfId="46424"/>
    <cellStyle name="Output 12 8 8 3" xfId="46425"/>
    <cellStyle name="Output 12 8 8 4" xfId="46426"/>
    <cellStyle name="Output 12 8 9" xfId="46427"/>
    <cellStyle name="Output 12 8 9 2" xfId="46428"/>
    <cellStyle name="Output 12 8 9 3" xfId="46429"/>
    <cellStyle name="Output 12 8 9 4" xfId="46430"/>
    <cellStyle name="Output 12 9" xfId="46431"/>
    <cellStyle name="Output 12 9 10" xfId="46432"/>
    <cellStyle name="Output 12 9 10 2" xfId="46433"/>
    <cellStyle name="Output 12 9 10 3" xfId="46434"/>
    <cellStyle name="Output 12 9 10 4" xfId="46435"/>
    <cellStyle name="Output 12 9 11" xfId="46436"/>
    <cellStyle name="Output 12 9 11 2" xfId="46437"/>
    <cellStyle name="Output 12 9 11 3" xfId="46438"/>
    <cellStyle name="Output 12 9 11 4" xfId="46439"/>
    <cellStyle name="Output 12 9 12" xfId="46440"/>
    <cellStyle name="Output 12 9 12 2" xfId="46441"/>
    <cellStyle name="Output 12 9 12 3" xfId="46442"/>
    <cellStyle name="Output 12 9 12 4" xfId="46443"/>
    <cellStyle name="Output 12 9 13" xfId="46444"/>
    <cellStyle name="Output 12 9 13 2" xfId="46445"/>
    <cellStyle name="Output 12 9 13 3" xfId="46446"/>
    <cellStyle name="Output 12 9 13 4" xfId="46447"/>
    <cellStyle name="Output 12 9 14" xfId="46448"/>
    <cellStyle name="Output 12 9 14 2" xfId="46449"/>
    <cellStyle name="Output 12 9 14 3" xfId="46450"/>
    <cellStyle name="Output 12 9 14 4" xfId="46451"/>
    <cellStyle name="Output 12 9 15" xfId="46452"/>
    <cellStyle name="Output 12 9 15 2" xfId="46453"/>
    <cellStyle name="Output 12 9 15 3" xfId="46454"/>
    <cellStyle name="Output 12 9 15 4" xfId="46455"/>
    <cellStyle name="Output 12 9 16" xfId="46456"/>
    <cellStyle name="Output 12 9 16 2" xfId="46457"/>
    <cellStyle name="Output 12 9 16 3" xfId="46458"/>
    <cellStyle name="Output 12 9 16 4" xfId="46459"/>
    <cellStyle name="Output 12 9 17" xfId="46460"/>
    <cellStyle name="Output 12 9 17 2" xfId="46461"/>
    <cellStyle name="Output 12 9 17 3" xfId="46462"/>
    <cellStyle name="Output 12 9 17 4" xfId="46463"/>
    <cellStyle name="Output 12 9 18" xfId="46464"/>
    <cellStyle name="Output 12 9 18 2" xfId="46465"/>
    <cellStyle name="Output 12 9 18 3" xfId="46466"/>
    <cellStyle name="Output 12 9 18 4" xfId="46467"/>
    <cellStyle name="Output 12 9 19" xfId="46468"/>
    <cellStyle name="Output 12 9 19 2" xfId="46469"/>
    <cellStyle name="Output 12 9 19 3" xfId="46470"/>
    <cellStyle name="Output 12 9 19 4" xfId="46471"/>
    <cellStyle name="Output 12 9 2" xfId="46472"/>
    <cellStyle name="Output 12 9 2 2" xfId="46473"/>
    <cellStyle name="Output 12 9 2 3" xfId="46474"/>
    <cellStyle name="Output 12 9 2 4" xfId="46475"/>
    <cellStyle name="Output 12 9 20" xfId="46476"/>
    <cellStyle name="Output 12 9 20 2" xfId="46477"/>
    <cellStyle name="Output 12 9 20 3" xfId="46478"/>
    <cellStyle name="Output 12 9 20 4" xfId="46479"/>
    <cellStyle name="Output 12 9 21" xfId="46480"/>
    <cellStyle name="Output 12 9 22" xfId="46481"/>
    <cellStyle name="Output 12 9 3" xfId="46482"/>
    <cellStyle name="Output 12 9 3 2" xfId="46483"/>
    <cellStyle name="Output 12 9 3 3" xfId="46484"/>
    <cellStyle name="Output 12 9 3 4" xfId="46485"/>
    <cellStyle name="Output 12 9 4" xfId="46486"/>
    <cellStyle name="Output 12 9 4 2" xfId="46487"/>
    <cellStyle name="Output 12 9 4 3" xfId="46488"/>
    <cellStyle name="Output 12 9 4 4" xfId="46489"/>
    <cellStyle name="Output 12 9 5" xfId="46490"/>
    <cellStyle name="Output 12 9 5 2" xfId="46491"/>
    <cellStyle name="Output 12 9 5 3" xfId="46492"/>
    <cellStyle name="Output 12 9 5 4" xfId="46493"/>
    <cellStyle name="Output 12 9 6" xfId="46494"/>
    <cellStyle name="Output 12 9 6 2" xfId="46495"/>
    <cellStyle name="Output 12 9 6 3" xfId="46496"/>
    <cellStyle name="Output 12 9 6 4" xfId="46497"/>
    <cellStyle name="Output 12 9 7" xfId="46498"/>
    <cellStyle name="Output 12 9 7 2" xfId="46499"/>
    <cellStyle name="Output 12 9 7 3" xfId="46500"/>
    <cellStyle name="Output 12 9 7 4" xfId="46501"/>
    <cellStyle name="Output 12 9 8" xfId="46502"/>
    <cellStyle name="Output 12 9 8 2" xfId="46503"/>
    <cellStyle name="Output 12 9 8 3" xfId="46504"/>
    <cellStyle name="Output 12 9 8 4" xfId="46505"/>
    <cellStyle name="Output 12 9 9" xfId="46506"/>
    <cellStyle name="Output 12 9 9 2" xfId="46507"/>
    <cellStyle name="Output 12 9 9 3" xfId="46508"/>
    <cellStyle name="Output 12 9 9 4" xfId="46509"/>
    <cellStyle name="Output 13" xfId="46510"/>
    <cellStyle name="Output 13 10" xfId="46511"/>
    <cellStyle name="Output 13 10 2" xfId="46512"/>
    <cellStyle name="Output 13 10 3" xfId="46513"/>
    <cellStyle name="Output 13 10 4" xfId="46514"/>
    <cellStyle name="Output 13 11" xfId="46515"/>
    <cellStyle name="Output 13 11 2" xfId="46516"/>
    <cellStyle name="Output 13 11 3" xfId="46517"/>
    <cellStyle name="Output 13 11 4" xfId="46518"/>
    <cellStyle name="Output 13 12" xfId="46519"/>
    <cellStyle name="Output 13 12 2" xfId="46520"/>
    <cellStyle name="Output 13 12 3" xfId="46521"/>
    <cellStyle name="Output 13 12 4" xfId="46522"/>
    <cellStyle name="Output 13 13" xfId="46523"/>
    <cellStyle name="Output 13 13 2" xfId="46524"/>
    <cellStyle name="Output 13 13 3" xfId="46525"/>
    <cellStyle name="Output 13 13 4" xfId="46526"/>
    <cellStyle name="Output 13 14" xfId="46527"/>
    <cellStyle name="Output 13 14 2" xfId="46528"/>
    <cellStyle name="Output 13 14 3" xfId="46529"/>
    <cellStyle name="Output 13 14 4" xfId="46530"/>
    <cellStyle name="Output 13 15" xfId="46531"/>
    <cellStyle name="Output 13 15 2" xfId="46532"/>
    <cellStyle name="Output 13 15 3" xfId="46533"/>
    <cellStyle name="Output 13 15 4" xfId="46534"/>
    <cellStyle name="Output 13 16" xfId="46535"/>
    <cellStyle name="Output 13 16 2" xfId="46536"/>
    <cellStyle name="Output 13 16 3" xfId="46537"/>
    <cellStyle name="Output 13 16 4" xfId="46538"/>
    <cellStyle name="Output 13 17" xfId="46539"/>
    <cellStyle name="Output 13 17 2" xfId="46540"/>
    <cellStyle name="Output 13 17 3" xfId="46541"/>
    <cellStyle name="Output 13 17 4" xfId="46542"/>
    <cellStyle name="Output 13 18" xfId="46543"/>
    <cellStyle name="Output 13 18 2" xfId="46544"/>
    <cellStyle name="Output 13 18 3" xfId="46545"/>
    <cellStyle name="Output 13 18 4" xfId="46546"/>
    <cellStyle name="Output 13 19" xfId="46547"/>
    <cellStyle name="Output 13 19 2" xfId="46548"/>
    <cellStyle name="Output 13 19 3" xfId="46549"/>
    <cellStyle name="Output 13 19 4" xfId="46550"/>
    <cellStyle name="Output 13 2" xfId="46551"/>
    <cellStyle name="Output 13 2 2" xfId="46552"/>
    <cellStyle name="Output 13 2 3" xfId="46553"/>
    <cellStyle name="Output 13 2 4" xfId="46554"/>
    <cellStyle name="Output 13 20" xfId="46555"/>
    <cellStyle name="Output 13 20 2" xfId="46556"/>
    <cellStyle name="Output 13 20 3" xfId="46557"/>
    <cellStyle name="Output 13 20 4" xfId="46558"/>
    <cellStyle name="Output 13 21" xfId="46559"/>
    <cellStyle name="Output 13 22" xfId="46560"/>
    <cellStyle name="Output 13 3" xfId="46561"/>
    <cellStyle name="Output 13 3 2" xfId="46562"/>
    <cellStyle name="Output 13 3 3" xfId="46563"/>
    <cellStyle name="Output 13 3 4" xfId="46564"/>
    <cellStyle name="Output 13 4" xfId="46565"/>
    <cellStyle name="Output 13 4 2" xfId="46566"/>
    <cellStyle name="Output 13 4 3" xfId="46567"/>
    <cellStyle name="Output 13 4 4" xfId="46568"/>
    <cellStyle name="Output 13 5" xfId="46569"/>
    <cellStyle name="Output 13 5 2" xfId="46570"/>
    <cellStyle name="Output 13 5 3" xfId="46571"/>
    <cellStyle name="Output 13 5 4" xfId="46572"/>
    <cellStyle name="Output 13 6" xfId="46573"/>
    <cellStyle name="Output 13 6 2" xfId="46574"/>
    <cellStyle name="Output 13 6 3" xfId="46575"/>
    <cellStyle name="Output 13 6 4" xfId="46576"/>
    <cellStyle name="Output 13 7" xfId="46577"/>
    <cellStyle name="Output 13 7 2" xfId="46578"/>
    <cellStyle name="Output 13 7 3" xfId="46579"/>
    <cellStyle name="Output 13 7 4" xfId="46580"/>
    <cellStyle name="Output 13 8" xfId="46581"/>
    <cellStyle name="Output 13 8 2" xfId="46582"/>
    <cellStyle name="Output 13 8 3" xfId="46583"/>
    <cellStyle name="Output 13 8 4" xfId="46584"/>
    <cellStyle name="Output 13 9" xfId="46585"/>
    <cellStyle name="Output 13 9 2" xfId="46586"/>
    <cellStyle name="Output 13 9 3" xfId="46587"/>
    <cellStyle name="Output 13 9 4" xfId="46588"/>
    <cellStyle name="Output 14" xfId="46589"/>
    <cellStyle name="Output 14 10" xfId="46590"/>
    <cellStyle name="Output 14 10 2" xfId="46591"/>
    <cellStyle name="Output 14 10 3" xfId="46592"/>
    <cellStyle name="Output 14 10 4" xfId="46593"/>
    <cellStyle name="Output 14 11" xfId="46594"/>
    <cellStyle name="Output 14 11 2" xfId="46595"/>
    <cellStyle name="Output 14 11 3" xfId="46596"/>
    <cellStyle name="Output 14 11 4" xfId="46597"/>
    <cellStyle name="Output 14 12" xfId="46598"/>
    <cellStyle name="Output 14 12 2" xfId="46599"/>
    <cellStyle name="Output 14 12 3" xfId="46600"/>
    <cellStyle name="Output 14 12 4" xfId="46601"/>
    <cellStyle name="Output 14 13" xfId="46602"/>
    <cellStyle name="Output 14 13 2" xfId="46603"/>
    <cellStyle name="Output 14 13 3" xfId="46604"/>
    <cellStyle name="Output 14 13 4" xfId="46605"/>
    <cellStyle name="Output 14 14" xfId="46606"/>
    <cellStyle name="Output 14 14 2" xfId="46607"/>
    <cellStyle name="Output 14 14 3" xfId="46608"/>
    <cellStyle name="Output 14 14 4" xfId="46609"/>
    <cellStyle name="Output 14 15" xfId="46610"/>
    <cellStyle name="Output 14 15 2" xfId="46611"/>
    <cellStyle name="Output 14 15 3" xfId="46612"/>
    <cellStyle name="Output 14 15 4" xfId="46613"/>
    <cellStyle name="Output 14 16" xfId="46614"/>
    <cellStyle name="Output 14 16 2" xfId="46615"/>
    <cellStyle name="Output 14 16 3" xfId="46616"/>
    <cellStyle name="Output 14 16 4" xfId="46617"/>
    <cellStyle name="Output 14 17" xfId="46618"/>
    <cellStyle name="Output 14 17 2" xfId="46619"/>
    <cellStyle name="Output 14 17 3" xfId="46620"/>
    <cellStyle name="Output 14 17 4" xfId="46621"/>
    <cellStyle name="Output 14 18" xfId="46622"/>
    <cellStyle name="Output 14 18 2" xfId="46623"/>
    <cellStyle name="Output 14 18 3" xfId="46624"/>
    <cellStyle name="Output 14 18 4" xfId="46625"/>
    <cellStyle name="Output 14 19" xfId="46626"/>
    <cellStyle name="Output 14 19 2" xfId="46627"/>
    <cellStyle name="Output 14 19 3" xfId="46628"/>
    <cellStyle name="Output 14 19 4" xfId="46629"/>
    <cellStyle name="Output 14 2" xfId="46630"/>
    <cellStyle name="Output 14 2 2" xfId="46631"/>
    <cellStyle name="Output 14 2 3" xfId="46632"/>
    <cellStyle name="Output 14 2 4" xfId="46633"/>
    <cellStyle name="Output 14 20" xfId="46634"/>
    <cellStyle name="Output 14 20 2" xfId="46635"/>
    <cellStyle name="Output 14 20 3" xfId="46636"/>
    <cellStyle name="Output 14 20 4" xfId="46637"/>
    <cellStyle name="Output 14 21" xfId="46638"/>
    <cellStyle name="Output 14 22" xfId="46639"/>
    <cellStyle name="Output 14 3" xfId="46640"/>
    <cellStyle name="Output 14 3 2" xfId="46641"/>
    <cellStyle name="Output 14 3 3" xfId="46642"/>
    <cellStyle name="Output 14 3 4" xfId="46643"/>
    <cellStyle name="Output 14 4" xfId="46644"/>
    <cellStyle name="Output 14 4 2" xfId="46645"/>
    <cellStyle name="Output 14 4 3" xfId="46646"/>
    <cellStyle name="Output 14 4 4" xfId="46647"/>
    <cellStyle name="Output 14 5" xfId="46648"/>
    <cellStyle name="Output 14 5 2" xfId="46649"/>
    <cellStyle name="Output 14 5 3" xfId="46650"/>
    <cellStyle name="Output 14 5 4" xfId="46651"/>
    <cellStyle name="Output 14 6" xfId="46652"/>
    <cellStyle name="Output 14 6 2" xfId="46653"/>
    <cellStyle name="Output 14 6 3" xfId="46654"/>
    <cellStyle name="Output 14 6 4" xfId="46655"/>
    <cellStyle name="Output 14 7" xfId="46656"/>
    <cellStyle name="Output 14 7 2" xfId="46657"/>
    <cellStyle name="Output 14 7 3" xfId="46658"/>
    <cellStyle name="Output 14 7 4" xfId="46659"/>
    <cellStyle name="Output 14 8" xfId="46660"/>
    <cellStyle name="Output 14 8 2" xfId="46661"/>
    <cellStyle name="Output 14 8 3" xfId="46662"/>
    <cellStyle name="Output 14 8 4" xfId="46663"/>
    <cellStyle name="Output 14 9" xfId="46664"/>
    <cellStyle name="Output 14 9 2" xfId="46665"/>
    <cellStyle name="Output 14 9 3" xfId="46666"/>
    <cellStyle name="Output 14 9 4" xfId="46667"/>
    <cellStyle name="Output 15" xfId="46668"/>
    <cellStyle name="Output 15 10" xfId="46669"/>
    <cellStyle name="Output 15 10 2" xfId="46670"/>
    <cellStyle name="Output 15 10 3" xfId="46671"/>
    <cellStyle name="Output 15 10 4" xfId="46672"/>
    <cellStyle name="Output 15 11" xfId="46673"/>
    <cellStyle name="Output 15 11 2" xfId="46674"/>
    <cellStyle name="Output 15 11 3" xfId="46675"/>
    <cellStyle name="Output 15 11 4" xfId="46676"/>
    <cellStyle name="Output 15 12" xfId="46677"/>
    <cellStyle name="Output 15 12 2" xfId="46678"/>
    <cellStyle name="Output 15 12 3" xfId="46679"/>
    <cellStyle name="Output 15 12 4" xfId="46680"/>
    <cellStyle name="Output 15 13" xfId="46681"/>
    <cellStyle name="Output 15 13 2" xfId="46682"/>
    <cellStyle name="Output 15 13 3" xfId="46683"/>
    <cellStyle name="Output 15 13 4" xfId="46684"/>
    <cellStyle name="Output 15 14" xfId="46685"/>
    <cellStyle name="Output 15 14 2" xfId="46686"/>
    <cellStyle name="Output 15 14 3" xfId="46687"/>
    <cellStyle name="Output 15 14 4" xfId="46688"/>
    <cellStyle name="Output 15 15" xfId="46689"/>
    <cellStyle name="Output 15 15 2" xfId="46690"/>
    <cellStyle name="Output 15 15 3" xfId="46691"/>
    <cellStyle name="Output 15 15 4" xfId="46692"/>
    <cellStyle name="Output 15 16" xfId="46693"/>
    <cellStyle name="Output 15 16 2" xfId="46694"/>
    <cellStyle name="Output 15 16 3" xfId="46695"/>
    <cellStyle name="Output 15 16 4" xfId="46696"/>
    <cellStyle name="Output 15 17" xfId="46697"/>
    <cellStyle name="Output 15 17 2" xfId="46698"/>
    <cellStyle name="Output 15 17 3" xfId="46699"/>
    <cellStyle name="Output 15 17 4" xfId="46700"/>
    <cellStyle name="Output 15 18" xfId="46701"/>
    <cellStyle name="Output 15 18 2" xfId="46702"/>
    <cellStyle name="Output 15 18 3" xfId="46703"/>
    <cellStyle name="Output 15 18 4" xfId="46704"/>
    <cellStyle name="Output 15 19" xfId="46705"/>
    <cellStyle name="Output 15 19 2" xfId="46706"/>
    <cellStyle name="Output 15 19 3" xfId="46707"/>
    <cellStyle name="Output 15 19 4" xfId="46708"/>
    <cellStyle name="Output 15 2" xfId="46709"/>
    <cellStyle name="Output 15 2 2" xfId="46710"/>
    <cellStyle name="Output 15 2 3" xfId="46711"/>
    <cellStyle name="Output 15 2 4" xfId="46712"/>
    <cellStyle name="Output 15 20" xfId="46713"/>
    <cellStyle name="Output 15 20 2" xfId="46714"/>
    <cellStyle name="Output 15 20 3" xfId="46715"/>
    <cellStyle name="Output 15 20 4" xfId="46716"/>
    <cellStyle name="Output 15 21" xfId="46717"/>
    <cellStyle name="Output 15 22" xfId="46718"/>
    <cellStyle name="Output 15 3" xfId="46719"/>
    <cellStyle name="Output 15 3 2" xfId="46720"/>
    <cellStyle name="Output 15 3 3" xfId="46721"/>
    <cellStyle name="Output 15 3 4" xfId="46722"/>
    <cellStyle name="Output 15 4" xfId="46723"/>
    <cellStyle name="Output 15 4 2" xfId="46724"/>
    <cellStyle name="Output 15 4 3" xfId="46725"/>
    <cellStyle name="Output 15 4 4" xfId="46726"/>
    <cellStyle name="Output 15 5" xfId="46727"/>
    <cellStyle name="Output 15 5 2" xfId="46728"/>
    <cellStyle name="Output 15 5 3" xfId="46729"/>
    <cellStyle name="Output 15 5 4" xfId="46730"/>
    <cellStyle name="Output 15 6" xfId="46731"/>
    <cellStyle name="Output 15 6 2" xfId="46732"/>
    <cellStyle name="Output 15 6 3" xfId="46733"/>
    <cellStyle name="Output 15 6 4" xfId="46734"/>
    <cellStyle name="Output 15 7" xfId="46735"/>
    <cellStyle name="Output 15 7 2" xfId="46736"/>
    <cellStyle name="Output 15 7 3" xfId="46737"/>
    <cellStyle name="Output 15 7 4" xfId="46738"/>
    <cellStyle name="Output 15 8" xfId="46739"/>
    <cellStyle name="Output 15 8 2" xfId="46740"/>
    <cellStyle name="Output 15 8 3" xfId="46741"/>
    <cellStyle name="Output 15 8 4" xfId="46742"/>
    <cellStyle name="Output 15 9" xfId="46743"/>
    <cellStyle name="Output 15 9 2" xfId="46744"/>
    <cellStyle name="Output 15 9 3" xfId="46745"/>
    <cellStyle name="Output 15 9 4" xfId="46746"/>
    <cellStyle name="Output 16" xfId="46747"/>
    <cellStyle name="Output 16 2" xfId="46748"/>
    <cellStyle name="Output 16 3" xfId="46749"/>
    <cellStyle name="Output 17" xfId="46750"/>
    <cellStyle name="Output 17 2" xfId="46751"/>
    <cellStyle name="Output 17 3" xfId="46752"/>
    <cellStyle name="Output 17 4" xfId="46753"/>
    <cellStyle name="Output 18" xfId="46754"/>
    <cellStyle name="Output 18 2" xfId="46755"/>
    <cellStyle name="Output 18 3" xfId="46756"/>
    <cellStyle name="Output 18 4" xfId="46757"/>
    <cellStyle name="Output 19" xfId="46758"/>
    <cellStyle name="Output 19 2" xfId="46759"/>
    <cellStyle name="Output 19 3" xfId="46760"/>
    <cellStyle name="Output 19 4" xfId="46761"/>
    <cellStyle name="Output 2" xfId="46762"/>
    <cellStyle name="Output 2 10" xfId="46763"/>
    <cellStyle name="Output 2 10 2" xfId="46764"/>
    <cellStyle name="Output 2 10 3" xfId="46765"/>
    <cellStyle name="Output 2 10 4" xfId="46766"/>
    <cellStyle name="Output 2 10 5" xfId="46767"/>
    <cellStyle name="Output 2 11" xfId="46768"/>
    <cellStyle name="Output 2 11 2" xfId="46769"/>
    <cellStyle name="Output 2 11 3" xfId="46770"/>
    <cellStyle name="Output 2 11 4" xfId="46771"/>
    <cellStyle name="Output 2 11 5" xfId="46772"/>
    <cellStyle name="Output 2 12" xfId="46773"/>
    <cellStyle name="Output 2 12 2" xfId="46774"/>
    <cellStyle name="Output 2 12 3" xfId="46775"/>
    <cellStyle name="Output 2 12 4" xfId="46776"/>
    <cellStyle name="Output 2 12 5" xfId="46777"/>
    <cellStyle name="Output 2 13" xfId="46778"/>
    <cellStyle name="Output 2 13 2" xfId="46779"/>
    <cellStyle name="Output 2 13 3" xfId="46780"/>
    <cellStyle name="Output 2 13 4" xfId="46781"/>
    <cellStyle name="Output 2 14" xfId="46782"/>
    <cellStyle name="Output 2 14 2" xfId="46783"/>
    <cellStyle name="Output 2 14 3" xfId="46784"/>
    <cellStyle name="Output 2 14 4" xfId="46785"/>
    <cellStyle name="Output 2 15" xfId="46786"/>
    <cellStyle name="Output 2 15 2" xfId="46787"/>
    <cellStyle name="Output 2 15 3" xfId="46788"/>
    <cellStyle name="Output 2 15 4" xfId="46789"/>
    <cellStyle name="Output 2 16" xfId="46790"/>
    <cellStyle name="Output 2 16 2" xfId="46791"/>
    <cellStyle name="Output 2 16 3" xfId="46792"/>
    <cellStyle name="Output 2 16 4" xfId="46793"/>
    <cellStyle name="Output 2 17" xfId="46794"/>
    <cellStyle name="Output 2 17 2" xfId="46795"/>
    <cellStyle name="Output 2 17 3" xfId="46796"/>
    <cellStyle name="Output 2 17 4" xfId="46797"/>
    <cellStyle name="Output 2 18" xfId="46798"/>
    <cellStyle name="Output 2 18 2" xfId="46799"/>
    <cellStyle name="Output 2 18 3" xfId="46800"/>
    <cellStyle name="Output 2 18 4" xfId="46801"/>
    <cellStyle name="Output 2 19" xfId="46802"/>
    <cellStyle name="Output 2 19 2" xfId="46803"/>
    <cellStyle name="Output 2 19 3" xfId="46804"/>
    <cellStyle name="Output 2 19 4" xfId="46805"/>
    <cellStyle name="Output 2 2" xfId="46806"/>
    <cellStyle name="Output 2 2 10" xfId="46807"/>
    <cellStyle name="Output 2 2 10 2" xfId="46808"/>
    <cellStyle name="Output 2 2 10 3" xfId="46809"/>
    <cellStyle name="Output 2 2 10 4" xfId="46810"/>
    <cellStyle name="Output 2 2 11" xfId="46811"/>
    <cellStyle name="Output 2 2 11 2" xfId="46812"/>
    <cellStyle name="Output 2 2 11 3" xfId="46813"/>
    <cellStyle name="Output 2 2 11 4" xfId="46814"/>
    <cellStyle name="Output 2 2 12" xfId="46815"/>
    <cellStyle name="Output 2 2 12 2" xfId="46816"/>
    <cellStyle name="Output 2 2 12 3" xfId="46817"/>
    <cellStyle name="Output 2 2 12 4" xfId="46818"/>
    <cellStyle name="Output 2 2 13" xfId="46819"/>
    <cellStyle name="Output 2 2 13 2" xfId="46820"/>
    <cellStyle name="Output 2 2 13 3" xfId="46821"/>
    <cellStyle name="Output 2 2 13 4" xfId="46822"/>
    <cellStyle name="Output 2 2 14" xfId="46823"/>
    <cellStyle name="Output 2 2 14 2" xfId="46824"/>
    <cellStyle name="Output 2 2 14 3" xfId="46825"/>
    <cellStyle name="Output 2 2 14 4" xfId="46826"/>
    <cellStyle name="Output 2 2 15" xfId="46827"/>
    <cellStyle name="Output 2 2 15 2" xfId="46828"/>
    <cellStyle name="Output 2 2 15 3" xfId="46829"/>
    <cellStyle name="Output 2 2 15 4" xfId="46830"/>
    <cellStyle name="Output 2 2 16" xfId="46831"/>
    <cellStyle name="Output 2 2 16 2" xfId="46832"/>
    <cellStyle name="Output 2 2 16 3" xfId="46833"/>
    <cellStyle name="Output 2 2 16 4" xfId="46834"/>
    <cellStyle name="Output 2 2 17" xfId="46835"/>
    <cellStyle name="Output 2 2 17 2" xfId="46836"/>
    <cellStyle name="Output 2 2 17 3" xfId="46837"/>
    <cellStyle name="Output 2 2 17 4" xfId="46838"/>
    <cellStyle name="Output 2 2 18" xfId="46839"/>
    <cellStyle name="Output 2 2 18 2" xfId="46840"/>
    <cellStyle name="Output 2 2 18 3" xfId="46841"/>
    <cellStyle name="Output 2 2 18 4" xfId="46842"/>
    <cellStyle name="Output 2 2 19" xfId="46843"/>
    <cellStyle name="Output 2 2 19 2" xfId="46844"/>
    <cellStyle name="Output 2 2 19 3" xfId="46845"/>
    <cellStyle name="Output 2 2 19 4" xfId="46846"/>
    <cellStyle name="Output 2 2 2" xfId="46847"/>
    <cellStyle name="Output 2 2 2 2" xfId="46848"/>
    <cellStyle name="Output 2 2 2 3" xfId="46849"/>
    <cellStyle name="Output 2 2 2 4" xfId="46850"/>
    <cellStyle name="Output 2 2 20" xfId="46851"/>
    <cellStyle name="Output 2 2 20 2" xfId="46852"/>
    <cellStyle name="Output 2 2 20 3" xfId="46853"/>
    <cellStyle name="Output 2 2 20 4" xfId="46854"/>
    <cellStyle name="Output 2 2 21" xfId="46855"/>
    <cellStyle name="Output 2 2 22" xfId="46856"/>
    <cellStyle name="Output 2 2 23" xfId="46857"/>
    <cellStyle name="Output 2 2 3" xfId="46858"/>
    <cellStyle name="Output 2 2 3 2" xfId="46859"/>
    <cellStyle name="Output 2 2 3 3" xfId="46860"/>
    <cellStyle name="Output 2 2 3 4" xfId="46861"/>
    <cellStyle name="Output 2 2 4" xfId="46862"/>
    <cellStyle name="Output 2 2 4 2" xfId="46863"/>
    <cellStyle name="Output 2 2 4 3" xfId="46864"/>
    <cellStyle name="Output 2 2 4 4" xfId="46865"/>
    <cellStyle name="Output 2 2 5" xfId="46866"/>
    <cellStyle name="Output 2 2 5 2" xfId="46867"/>
    <cellStyle name="Output 2 2 5 3" xfId="46868"/>
    <cellStyle name="Output 2 2 5 4" xfId="46869"/>
    <cellStyle name="Output 2 2 6" xfId="46870"/>
    <cellStyle name="Output 2 2 6 2" xfId="46871"/>
    <cellStyle name="Output 2 2 6 3" xfId="46872"/>
    <cellStyle name="Output 2 2 6 4" xfId="46873"/>
    <cellStyle name="Output 2 2 7" xfId="46874"/>
    <cellStyle name="Output 2 2 7 2" xfId="46875"/>
    <cellStyle name="Output 2 2 7 3" xfId="46876"/>
    <cellStyle name="Output 2 2 7 4" xfId="46877"/>
    <cellStyle name="Output 2 2 8" xfId="46878"/>
    <cellStyle name="Output 2 2 8 2" xfId="46879"/>
    <cellStyle name="Output 2 2 8 3" xfId="46880"/>
    <cellStyle name="Output 2 2 8 4" xfId="46881"/>
    <cellStyle name="Output 2 2 9" xfId="46882"/>
    <cellStyle name="Output 2 2 9 2" xfId="46883"/>
    <cellStyle name="Output 2 2 9 3" xfId="46884"/>
    <cellStyle name="Output 2 2 9 4" xfId="46885"/>
    <cellStyle name="Output 2 20" xfId="46886"/>
    <cellStyle name="Output 2 20 2" xfId="46887"/>
    <cellStyle name="Output 2 20 3" xfId="46888"/>
    <cellStyle name="Output 2 20 4" xfId="46889"/>
    <cellStyle name="Output 2 21" xfId="46890"/>
    <cellStyle name="Output 2 21 2" xfId="46891"/>
    <cellStyle name="Output 2 21 3" xfId="46892"/>
    <cellStyle name="Output 2 21 4" xfId="46893"/>
    <cellStyle name="Output 2 22" xfId="46894"/>
    <cellStyle name="Output 2 22 2" xfId="46895"/>
    <cellStyle name="Output 2 22 3" xfId="46896"/>
    <cellStyle name="Output 2 22 4" xfId="46897"/>
    <cellStyle name="Output 2 23" xfId="46898"/>
    <cellStyle name="Output 2 23 2" xfId="46899"/>
    <cellStyle name="Output 2 23 3" xfId="46900"/>
    <cellStyle name="Output 2 23 4" xfId="46901"/>
    <cellStyle name="Output 2 24" xfId="46902"/>
    <cellStyle name="Output 2 24 2" xfId="46903"/>
    <cellStyle name="Output 2 24 3" xfId="46904"/>
    <cellStyle name="Output 2 24 4" xfId="46905"/>
    <cellStyle name="Output 2 25" xfId="46906"/>
    <cellStyle name="Output 2 25 2" xfId="46907"/>
    <cellStyle name="Output 2 25 3" xfId="46908"/>
    <cellStyle name="Output 2 25 4" xfId="46909"/>
    <cellStyle name="Output 2 26" xfId="46910"/>
    <cellStyle name="Output 2 26 2" xfId="46911"/>
    <cellStyle name="Output 2 26 3" xfId="46912"/>
    <cellStyle name="Output 2 26 4" xfId="46913"/>
    <cellStyle name="Output 2 27" xfId="46914"/>
    <cellStyle name="Output 2 27 2" xfId="46915"/>
    <cellStyle name="Output 2 27 3" xfId="46916"/>
    <cellStyle name="Output 2 27 4" xfId="46917"/>
    <cellStyle name="Output 2 28" xfId="46918"/>
    <cellStyle name="Output 2 29" xfId="46919"/>
    <cellStyle name="Output 2 3" xfId="46920"/>
    <cellStyle name="Output 2 3 10" xfId="46921"/>
    <cellStyle name="Output 2 3 10 2" xfId="46922"/>
    <cellStyle name="Output 2 3 10 3" xfId="46923"/>
    <cellStyle name="Output 2 3 10 4" xfId="46924"/>
    <cellStyle name="Output 2 3 11" xfId="46925"/>
    <cellStyle name="Output 2 3 11 2" xfId="46926"/>
    <cellStyle name="Output 2 3 11 3" xfId="46927"/>
    <cellStyle name="Output 2 3 11 4" xfId="46928"/>
    <cellStyle name="Output 2 3 12" xfId="46929"/>
    <cellStyle name="Output 2 3 12 2" xfId="46930"/>
    <cellStyle name="Output 2 3 12 3" xfId="46931"/>
    <cellStyle name="Output 2 3 12 4" xfId="46932"/>
    <cellStyle name="Output 2 3 13" xfId="46933"/>
    <cellStyle name="Output 2 3 13 2" xfId="46934"/>
    <cellStyle name="Output 2 3 13 3" xfId="46935"/>
    <cellStyle name="Output 2 3 13 4" xfId="46936"/>
    <cellStyle name="Output 2 3 14" xfId="46937"/>
    <cellStyle name="Output 2 3 14 2" xfId="46938"/>
    <cellStyle name="Output 2 3 14 3" xfId="46939"/>
    <cellStyle name="Output 2 3 14 4" xfId="46940"/>
    <cellStyle name="Output 2 3 15" xfId="46941"/>
    <cellStyle name="Output 2 3 15 2" xfId="46942"/>
    <cellStyle name="Output 2 3 15 3" xfId="46943"/>
    <cellStyle name="Output 2 3 15 4" xfId="46944"/>
    <cellStyle name="Output 2 3 16" xfId="46945"/>
    <cellStyle name="Output 2 3 16 2" xfId="46946"/>
    <cellStyle name="Output 2 3 16 3" xfId="46947"/>
    <cellStyle name="Output 2 3 16 4" xfId="46948"/>
    <cellStyle name="Output 2 3 17" xfId="46949"/>
    <cellStyle name="Output 2 3 17 2" xfId="46950"/>
    <cellStyle name="Output 2 3 17 3" xfId="46951"/>
    <cellStyle name="Output 2 3 17 4" xfId="46952"/>
    <cellStyle name="Output 2 3 18" xfId="46953"/>
    <cellStyle name="Output 2 3 18 2" xfId="46954"/>
    <cellStyle name="Output 2 3 18 3" xfId="46955"/>
    <cellStyle name="Output 2 3 18 4" xfId="46956"/>
    <cellStyle name="Output 2 3 19" xfId="46957"/>
    <cellStyle name="Output 2 3 19 2" xfId="46958"/>
    <cellStyle name="Output 2 3 19 3" xfId="46959"/>
    <cellStyle name="Output 2 3 19 4" xfId="46960"/>
    <cellStyle name="Output 2 3 2" xfId="46961"/>
    <cellStyle name="Output 2 3 2 2" xfId="46962"/>
    <cellStyle name="Output 2 3 2 3" xfId="46963"/>
    <cellStyle name="Output 2 3 2 4" xfId="46964"/>
    <cellStyle name="Output 2 3 20" xfId="46965"/>
    <cellStyle name="Output 2 3 20 2" xfId="46966"/>
    <cellStyle name="Output 2 3 20 3" xfId="46967"/>
    <cellStyle name="Output 2 3 20 4" xfId="46968"/>
    <cellStyle name="Output 2 3 21" xfId="46969"/>
    <cellStyle name="Output 2 3 22" xfId="46970"/>
    <cellStyle name="Output 2 3 23" xfId="46971"/>
    <cellStyle name="Output 2 3 24" xfId="55610"/>
    <cellStyle name="Output 2 3 3" xfId="46972"/>
    <cellStyle name="Output 2 3 3 2" xfId="46973"/>
    <cellStyle name="Output 2 3 3 3" xfId="46974"/>
    <cellStyle name="Output 2 3 3 4" xfId="46975"/>
    <cellStyle name="Output 2 3 4" xfId="46976"/>
    <cellStyle name="Output 2 3 4 2" xfId="46977"/>
    <cellStyle name="Output 2 3 4 3" xfId="46978"/>
    <cellStyle name="Output 2 3 4 4" xfId="46979"/>
    <cellStyle name="Output 2 3 5" xfId="46980"/>
    <cellStyle name="Output 2 3 5 2" xfId="46981"/>
    <cellStyle name="Output 2 3 5 3" xfId="46982"/>
    <cellStyle name="Output 2 3 5 4" xfId="46983"/>
    <cellStyle name="Output 2 3 6" xfId="46984"/>
    <cellStyle name="Output 2 3 6 2" xfId="46985"/>
    <cellStyle name="Output 2 3 6 3" xfId="46986"/>
    <cellStyle name="Output 2 3 6 4" xfId="46987"/>
    <cellStyle name="Output 2 3 7" xfId="46988"/>
    <cellStyle name="Output 2 3 7 2" xfId="46989"/>
    <cellStyle name="Output 2 3 7 3" xfId="46990"/>
    <cellStyle name="Output 2 3 7 4" xfId="46991"/>
    <cellStyle name="Output 2 3 8" xfId="46992"/>
    <cellStyle name="Output 2 3 8 2" xfId="46993"/>
    <cellStyle name="Output 2 3 8 3" xfId="46994"/>
    <cellStyle name="Output 2 3 8 4" xfId="46995"/>
    <cellStyle name="Output 2 3 9" xfId="46996"/>
    <cellStyle name="Output 2 3 9 2" xfId="46997"/>
    <cellStyle name="Output 2 3 9 3" xfId="46998"/>
    <cellStyle name="Output 2 3 9 4" xfId="46999"/>
    <cellStyle name="Output 2 30" xfId="47000"/>
    <cellStyle name="Output 2 31" xfId="47001"/>
    <cellStyle name="Output 2 32" xfId="55599"/>
    <cellStyle name="Output 2 4" xfId="47002"/>
    <cellStyle name="Output 2 4 10" xfId="47003"/>
    <cellStyle name="Output 2 4 10 2" xfId="47004"/>
    <cellStyle name="Output 2 4 10 3" xfId="47005"/>
    <cellStyle name="Output 2 4 10 4" xfId="47006"/>
    <cellStyle name="Output 2 4 11" xfId="47007"/>
    <cellStyle name="Output 2 4 11 2" xfId="47008"/>
    <cellStyle name="Output 2 4 11 3" xfId="47009"/>
    <cellStyle name="Output 2 4 11 4" xfId="47010"/>
    <cellStyle name="Output 2 4 12" xfId="47011"/>
    <cellStyle name="Output 2 4 12 2" xfId="47012"/>
    <cellStyle name="Output 2 4 12 3" xfId="47013"/>
    <cellStyle name="Output 2 4 12 4" xfId="47014"/>
    <cellStyle name="Output 2 4 13" xfId="47015"/>
    <cellStyle name="Output 2 4 13 2" xfId="47016"/>
    <cellStyle name="Output 2 4 13 3" xfId="47017"/>
    <cellStyle name="Output 2 4 13 4" xfId="47018"/>
    <cellStyle name="Output 2 4 14" xfId="47019"/>
    <cellStyle name="Output 2 4 14 2" xfId="47020"/>
    <cellStyle name="Output 2 4 14 3" xfId="47021"/>
    <cellStyle name="Output 2 4 14 4" xfId="47022"/>
    <cellStyle name="Output 2 4 15" xfId="47023"/>
    <cellStyle name="Output 2 4 15 2" xfId="47024"/>
    <cellStyle name="Output 2 4 15 3" xfId="47025"/>
    <cellStyle name="Output 2 4 15 4" xfId="47026"/>
    <cellStyle name="Output 2 4 16" xfId="47027"/>
    <cellStyle name="Output 2 4 16 2" xfId="47028"/>
    <cellStyle name="Output 2 4 16 3" xfId="47029"/>
    <cellStyle name="Output 2 4 16 4" xfId="47030"/>
    <cellStyle name="Output 2 4 17" xfId="47031"/>
    <cellStyle name="Output 2 4 17 2" xfId="47032"/>
    <cellStyle name="Output 2 4 17 3" xfId="47033"/>
    <cellStyle name="Output 2 4 17 4" xfId="47034"/>
    <cellStyle name="Output 2 4 18" xfId="47035"/>
    <cellStyle name="Output 2 4 18 2" xfId="47036"/>
    <cellStyle name="Output 2 4 18 3" xfId="47037"/>
    <cellStyle name="Output 2 4 18 4" xfId="47038"/>
    <cellStyle name="Output 2 4 19" xfId="47039"/>
    <cellStyle name="Output 2 4 19 2" xfId="47040"/>
    <cellStyle name="Output 2 4 19 3" xfId="47041"/>
    <cellStyle name="Output 2 4 19 4" xfId="47042"/>
    <cellStyle name="Output 2 4 2" xfId="47043"/>
    <cellStyle name="Output 2 4 2 2" xfId="47044"/>
    <cellStyle name="Output 2 4 2 3" xfId="47045"/>
    <cellStyle name="Output 2 4 2 4" xfId="47046"/>
    <cellStyle name="Output 2 4 20" xfId="47047"/>
    <cellStyle name="Output 2 4 20 2" xfId="47048"/>
    <cellStyle name="Output 2 4 20 3" xfId="47049"/>
    <cellStyle name="Output 2 4 20 4" xfId="47050"/>
    <cellStyle name="Output 2 4 21" xfId="47051"/>
    <cellStyle name="Output 2 4 22" xfId="47052"/>
    <cellStyle name="Output 2 4 23" xfId="47053"/>
    <cellStyle name="Output 2 4 24" xfId="55597"/>
    <cellStyle name="Output 2 4 3" xfId="47054"/>
    <cellStyle name="Output 2 4 3 2" xfId="47055"/>
    <cellStyle name="Output 2 4 3 3" xfId="47056"/>
    <cellStyle name="Output 2 4 3 4" xfId="47057"/>
    <cellStyle name="Output 2 4 4" xfId="47058"/>
    <cellStyle name="Output 2 4 4 2" xfId="47059"/>
    <cellStyle name="Output 2 4 4 3" xfId="47060"/>
    <cellStyle name="Output 2 4 4 4" xfId="47061"/>
    <cellStyle name="Output 2 4 5" xfId="47062"/>
    <cellStyle name="Output 2 4 5 2" xfId="47063"/>
    <cellStyle name="Output 2 4 5 3" xfId="47064"/>
    <cellStyle name="Output 2 4 5 4" xfId="47065"/>
    <cellStyle name="Output 2 4 6" xfId="47066"/>
    <cellStyle name="Output 2 4 6 2" xfId="47067"/>
    <cellStyle name="Output 2 4 6 3" xfId="47068"/>
    <cellStyle name="Output 2 4 6 4" xfId="47069"/>
    <cellStyle name="Output 2 4 7" xfId="47070"/>
    <cellStyle name="Output 2 4 7 2" xfId="47071"/>
    <cellStyle name="Output 2 4 7 3" xfId="47072"/>
    <cellStyle name="Output 2 4 7 4" xfId="47073"/>
    <cellStyle name="Output 2 4 8" xfId="47074"/>
    <cellStyle name="Output 2 4 8 2" xfId="47075"/>
    <cellStyle name="Output 2 4 8 3" xfId="47076"/>
    <cellStyle name="Output 2 4 8 4" xfId="47077"/>
    <cellStyle name="Output 2 4 9" xfId="47078"/>
    <cellStyle name="Output 2 4 9 2" xfId="47079"/>
    <cellStyle name="Output 2 4 9 3" xfId="47080"/>
    <cellStyle name="Output 2 4 9 4" xfId="47081"/>
    <cellStyle name="Output 2 5" xfId="47082"/>
    <cellStyle name="Output 2 5 10" xfId="47083"/>
    <cellStyle name="Output 2 5 10 2" xfId="47084"/>
    <cellStyle name="Output 2 5 10 3" xfId="47085"/>
    <cellStyle name="Output 2 5 10 4" xfId="47086"/>
    <cellStyle name="Output 2 5 11" xfId="47087"/>
    <cellStyle name="Output 2 5 11 2" xfId="47088"/>
    <cellStyle name="Output 2 5 11 3" xfId="47089"/>
    <cellStyle name="Output 2 5 11 4" xfId="47090"/>
    <cellStyle name="Output 2 5 12" xfId="47091"/>
    <cellStyle name="Output 2 5 12 2" xfId="47092"/>
    <cellStyle name="Output 2 5 12 3" xfId="47093"/>
    <cellStyle name="Output 2 5 12 4" xfId="47094"/>
    <cellStyle name="Output 2 5 13" xfId="47095"/>
    <cellStyle name="Output 2 5 13 2" xfId="47096"/>
    <cellStyle name="Output 2 5 13 3" xfId="47097"/>
    <cellStyle name="Output 2 5 13 4" xfId="47098"/>
    <cellStyle name="Output 2 5 14" xfId="47099"/>
    <cellStyle name="Output 2 5 14 2" xfId="47100"/>
    <cellStyle name="Output 2 5 14 3" xfId="47101"/>
    <cellStyle name="Output 2 5 14 4" xfId="47102"/>
    <cellStyle name="Output 2 5 15" xfId="47103"/>
    <cellStyle name="Output 2 5 15 2" xfId="47104"/>
    <cellStyle name="Output 2 5 15 3" xfId="47105"/>
    <cellStyle name="Output 2 5 15 4" xfId="47106"/>
    <cellStyle name="Output 2 5 16" xfId="47107"/>
    <cellStyle name="Output 2 5 16 2" xfId="47108"/>
    <cellStyle name="Output 2 5 16 3" xfId="47109"/>
    <cellStyle name="Output 2 5 16 4" xfId="47110"/>
    <cellStyle name="Output 2 5 17" xfId="47111"/>
    <cellStyle name="Output 2 5 17 2" xfId="47112"/>
    <cellStyle name="Output 2 5 17 3" xfId="47113"/>
    <cellStyle name="Output 2 5 17 4" xfId="47114"/>
    <cellStyle name="Output 2 5 18" xfId="47115"/>
    <cellStyle name="Output 2 5 18 2" xfId="47116"/>
    <cellStyle name="Output 2 5 18 3" xfId="47117"/>
    <cellStyle name="Output 2 5 18 4" xfId="47118"/>
    <cellStyle name="Output 2 5 19" xfId="47119"/>
    <cellStyle name="Output 2 5 19 2" xfId="47120"/>
    <cellStyle name="Output 2 5 19 3" xfId="47121"/>
    <cellStyle name="Output 2 5 19 4" xfId="47122"/>
    <cellStyle name="Output 2 5 2" xfId="47123"/>
    <cellStyle name="Output 2 5 2 2" xfId="47124"/>
    <cellStyle name="Output 2 5 2 3" xfId="47125"/>
    <cellStyle name="Output 2 5 2 4" xfId="47126"/>
    <cellStyle name="Output 2 5 20" xfId="47127"/>
    <cellStyle name="Output 2 5 20 2" xfId="47128"/>
    <cellStyle name="Output 2 5 20 3" xfId="47129"/>
    <cellStyle name="Output 2 5 20 4" xfId="47130"/>
    <cellStyle name="Output 2 5 21" xfId="47131"/>
    <cellStyle name="Output 2 5 22" xfId="47132"/>
    <cellStyle name="Output 2 5 23" xfId="47133"/>
    <cellStyle name="Output 2 5 3" xfId="47134"/>
    <cellStyle name="Output 2 5 3 2" xfId="47135"/>
    <cellStyle name="Output 2 5 3 3" xfId="47136"/>
    <cellStyle name="Output 2 5 3 4" xfId="47137"/>
    <cellStyle name="Output 2 5 4" xfId="47138"/>
    <cellStyle name="Output 2 5 4 2" xfId="47139"/>
    <cellStyle name="Output 2 5 4 3" xfId="47140"/>
    <cellStyle name="Output 2 5 4 4" xfId="47141"/>
    <cellStyle name="Output 2 5 5" xfId="47142"/>
    <cellStyle name="Output 2 5 5 2" xfId="47143"/>
    <cellStyle name="Output 2 5 5 3" xfId="47144"/>
    <cellStyle name="Output 2 5 5 4" xfId="47145"/>
    <cellStyle name="Output 2 5 6" xfId="47146"/>
    <cellStyle name="Output 2 5 6 2" xfId="47147"/>
    <cellStyle name="Output 2 5 6 3" xfId="47148"/>
    <cellStyle name="Output 2 5 6 4" xfId="47149"/>
    <cellStyle name="Output 2 5 7" xfId="47150"/>
    <cellStyle name="Output 2 5 7 2" xfId="47151"/>
    <cellStyle name="Output 2 5 7 3" xfId="47152"/>
    <cellStyle name="Output 2 5 7 4" xfId="47153"/>
    <cellStyle name="Output 2 5 8" xfId="47154"/>
    <cellStyle name="Output 2 5 8 2" xfId="47155"/>
    <cellStyle name="Output 2 5 8 3" xfId="47156"/>
    <cellStyle name="Output 2 5 8 4" xfId="47157"/>
    <cellStyle name="Output 2 5 9" xfId="47158"/>
    <cellStyle name="Output 2 5 9 2" xfId="47159"/>
    <cellStyle name="Output 2 5 9 3" xfId="47160"/>
    <cellStyle name="Output 2 5 9 4" xfId="47161"/>
    <cellStyle name="Output 2 6" xfId="47162"/>
    <cellStyle name="Output 2 6 10" xfId="47163"/>
    <cellStyle name="Output 2 6 10 2" xfId="47164"/>
    <cellStyle name="Output 2 6 10 3" xfId="47165"/>
    <cellStyle name="Output 2 6 10 4" xfId="47166"/>
    <cellStyle name="Output 2 6 11" xfId="47167"/>
    <cellStyle name="Output 2 6 11 2" xfId="47168"/>
    <cellStyle name="Output 2 6 11 3" xfId="47169"/>
    <cellStyle name="Output 2 6 11 4" xfId="47170"/>
    <cellStyle name="Output 2 6 12" xfId="47171"/>
    <cellStyle name="Output 2 6 12 2" xfId="47172"/>
    <cellStyle name="Output 2 6 12 3" xfId="47173"/>
    <cellStyle name="Output 2 6 12 4" xfId="47174"/>
    <cellStyle name="Output 2 6 13" xfId="47175"/>
    <cellStyle name="Output 2 6 13 2" xfId="47176"/>
    <cellStyle name="Output 2 6 13 3" xfId="47177"/>
    <cellStyle name="Output 2 6 13 4" xfId="47178"/>
    <cellStyle name="Output 2 6 14" xfId="47179"/>
    <cellStyle name="Output 2 6 14 2" xfId="47180"/>
    <cellStyle name="Output 2 6 14 3" xfId="47181"/>
    <cellStyle name="Output 2 6 14 4" xfId="47182"/>
    <cellStyle name="Output 2 6 15" xfId="47183"/>
    <cellStyle name="Output 2 6 15 2" xfId="47184"/>
    <cellStyle name="Output 2 6 15 3" xfId="47185"/>
    <cellStyle name="Output 2 6 15 4" xfId="47186"/>
    <cellStyle name="Output 2 6 16" xfId="47187"/>
    <cellStyle name="Output 2 6 16 2" xfId="47188"/>
    <cellStyle name="Output 2 6 16 3" xfId="47189"/>
    <cellStyle name="Output 2 6 16 4" xfId="47190"/>
    <cellStyle name="Output 2 6 17" xfId="47191"/>
    <cellStyle name="Output 2 6 17 2" xfId="47192"/>
    <cellStyle name="Output 2 6 17 3" xfId="47193"/>
    <cellStyle name="Output 2 6 17 4" xfId="47194"/>
    <cellStyle name="Output 2 6 18" xfId="47195"/>
    <cellStyle name="Output 2 6 18 2" xfId="47196"/>
    <cellStyle name="Output 2 6 18 3" xfId="47197"/>
    <cellStyle name="Output 2 6 18 4" xfId="47198"/>
    <cellStyle name="Output 2 6 19" xfId="47199"/>
    <cellStyle name="Output 2 6 19 2" xfId="47200"/>
    <cellStyle name="Output 2 6 19 3" xfId="47201"/>
    <cellStyle name="Output 2 6 19 4" xfId="47202"/>
    <cellStyle name="Output 2 6 2" xfId="47203"/>
    <cellStyle name="Output 2 6 2 2" xfId="47204"/>
    <cellStyle name="Output 2 6 2 3" xfId="47205"/>
    <cellStyle name="Output 2 6 2 4" xfId="47206"/>
    <cellStyle name="Output 2 6 20" xfId="47207"/>
    <cellStyle name="Output 2 6 20 2" xfId="47208"/>
    <cellStyle name="Output 2 6 20 3" xfId="47209"/>
    <cellStyle name="Output 2 6 20 4" xfId="47210"/>
    <cellStyle name="Output 2 6 21" xfId="47211"/>
    <cellStyle name="Output 2 6 22" xfId="47212"/>
    <cellStyle name="Output 2 6 23" xfId="47213"/>
    <cellStyle name="Output 2 6 3" xfId="47214"/>
    <cellStyle name="Output 2 6 3 2" xfId="47215"/>
    <cellStyle name="Output 2 6 3 3" xfId="47216"/>
    <cellStyle name="Output 2 6 3 4" xfId="47217"/>
    <cellStyle name="Output 2 6 4" xfId="47218"/>
    <cellStyle name="Output 2 6 4 2" xfId="47219"/>
    <cellStyle name="Output 2 6 4 3" xfId="47220"/>
    <cellStyle name="Output 2 6 4 4" xfId="47221"/>
    <cellStyle name="Output 2 6 5" xfId="47222"/>
    <cellStyle name="Output 2 6 5 2" xfId="47223"/>
    <cellStyle name="Output 2 6 5 3" xfId="47224"/>
    <cellStyle name="Output 2 6 5 4" xfId="47225"/>
    <cellStyle name="Output 2 6 6" xfId="47226"/>
    <cellStyle name="Output 2 6 6 2" xfId="47227"/>
    <cellStyle name="Output 2 6 6 3" xfId="47228"/>
    <cellStyle name="Output 2 6 6 4" xfId="47229"/>
    <cellStyle name="Output 2 6 7" xfId="47230"/>
    <cellStyle name="Output 2 6 7 2" xfId="47231"/>
    <cellStyle name="Output 2 6 7 3" xfId="47232"/>
    <cellStyle name="Output 2 6 7 4" xfId="47233"/>
    <cellStyle name="Output 2 6 8" xfId="47234"/>
    <cellStyle name="Output 2 6 8 2" xfId="47235"/>
    <cellStyle name="Output 2 6 8 3" xfId="47236"/>
    <cellStyle name="Output 2 6 8 4" xfId="47237"/>
    <cellStyle name="Output 2 6 9" xfId="47238"/>
    <cellStyle name="Output 2 6 9 2" xfId="47239"/>
    <cellStyle name="Output 2 6 9 3" xfId="47240"/>
    <cellStyle name="Output 2 6 9 4" xfId="47241"/>
    <cellStyle name="Output 2 7" xfId="47242"/>
    <cellStyle name="Output 2 7 10" xfId="47243"/>
    <cellStyle name="Output 2 7 10 2" xfId="47244"/>
    <cellStyle name="Output 2 7 10 3" xfId="47245"/>
    <cellStyle name="Output 2 7 10 4" xfId="47246"/>
    <cellStyle name="Output 2 7 11" xfId="47247"/>
    <cellStyle name="Output 2 7 11 2" xfId="47248"/>
    <cellStyle name="Output 2 7 11 3" xfId="47249"/>
    <cellStyle name="Output 2 7 11 4" xfId="47250"/>
    <cellStyle name="Output 2 7 12" xfId="47251"/>
    <cellStyle name="Output 2 7 12 2" xfId="47252"/>
    <cellStyle name="Output 2 7 12 3" xfId="47253"/>
    <cellStyle name="Output 2 7 12 4" xfId="47254"/>
    <cellStyle name="Output 2 7 13" xfId="47255"/>
    <cellStyle name="Output 2 7 13 2" xfId="47256"/>
    <cellStyle name="Output 2 7 13 3" xfId="47257"/>
    <cellStyle name="Output 2 7 13 4" xfId="47258"/>
    <cellStyle name="Output 2 7 14" xfId="47259"/>
    <cellStyle name="Output 2 7 14 2" xfId="47260"/>
    <cellStyle name="Output 2 7 14 3" xfId="47261"/>
    <cellStyle name="Output 2 7 14 4" xfId="47262"/>
    <cellStyle name="Output 2 7 15" xfId="47263"/>
    <cellStyle name="Output 2 7 15 2" xfId="47264"/>
    <cellStyle name="Output 2 7 15 3" xfId="47265"/>
    <cellStyle name="Output 2 7 15 4" xfId="47266"/>
    <cellStyle name="Output 2 7 16" xfId="47267"/>
    <cellStyle name="Output 2 7 16 2" xfId="47268"/>
    <cellStyle name="Output 2 7 16 3" xfId="47269"/>
    <cellStyle name="Output 2 7 16 4" xfId="47270"/>
    <cellStyle name="Output 2 7 17" xfId="47271"/>
    <cellStyle name="Output 2 7 17 2" xfId="47272"/>
    <cellStyle name="Output 2 7 17 3" xfId="47273"/>
    <cellStyle name="Output 2 7 17 4" xfId="47274"/>
    <cellStyle name="Output 2 7 18" xfId="47275"/>
    <cellStyle name="Output 2 7 18 2" xfId="47276"/>
    <cellStyle name="Output 2 7 18 3" xfId="47277"/>
    <cellStyle name="Output 2 7 18 4" xfId="47278"/>
    <cellStyle name="Output 2 7 19" xfId="47279"/>
    <cellStyle name="Output 2 7 19 2" xfId="47280"/>
    <cellStyle name="Output 2 7 19 3" xfId="47281"/>
    <cellStyle name="Output 2 7 19 4" xfId="47282"/>
    <cellStyle name="Output 2 7 2" xfId="47283"/>
    <cellStyle name="Output 2 7 2 2" xfId="47284"/>
    <cellStyle name="Output 2 7 2 3" xfId="47285"/>
    <cellStyle name="Output 2 7 2 4" xfId="47286"/>
    <cellStyle name="Output 2 7 20" xfId="47287"/>
    <cellStyle name="Output 2 7 20 2" xfId="47288"/>
    <cellStyle name="Output 2 7 20 3" xfId="47289"/>
    <cellStyle name="Output 2 7 20 4" xfId="47290"/>
    <cellStyle name="Output 2 7 21" xfId="47291"/>
    <cellStyle name="Output 2 7 22" xfId="47292"/>
    <cellStyle name="Output 2 7 23" xfId="47293"/>
    <cellStyle name="Output 2 7 3" xfId="47294"/>
    <cellStyle name="Output 2 7 3 2" xfId="47295"/>
    <cellStyle name="Output 2 7 3 3" xfId="47296"/>
    <cellStyle name="Output 2 7 3 4" xfId="47297"/>
    <cellStyle name="Output 2 7 4" xfId="47298"/>
    <cellStyle name="Output 2 7 4 2" xfId="47299"/>
    <cellStyle name="Output 2 7 4 3" xfId="47300"/>
    <cellStyle name="Output 2 7 4 4" xfId="47301"/>
    <cellStyle name="Output 2 7 5" xfId="47302"/>
    <cellStyle name="Output 2 7 5 2" xfId="47303"/>
    <cellStyle name="Output 2 7 5 3" xfId="47304"/>
    <cellStyle name="Output 2 7 5 4" xfId="47305"/>
    <cellStyle name="Output 2 7 6" xfId="47306"/>
    <cellStyle name="Output 2 7 6 2" xfId="47307"/>
    <cellStyle name="Output 2 7 6 3" xfId="47308"/>
    <cellStyle name="Output 2 7 6 4" xfId="47309"/>
    <cellStyle name="Output 2 7 7" xfId="47310"/>
    <cellStyle name="Output 2 7 7 2" xfId="47311"/>
    <cellStyle name="Output 2 7 7 3" xfId="47312"/>
    <cellStyle name="Output 2 7 7 4" xfId="47313"/>
    <cellStyle name="Output 2 7 8" xfId="47314"/>
    <cellStyle name="Output 2 7 8 2" xfId="47315"/>
    <cellStyle name="Output 2 7 8 3" xfId="47316"/>
    <cellStyle name="Output 2 7 8 4" xfId="47317"/>
    <cellStyle name="Output 2 7 9" xfId="47318"/>
    <cellStyle name="Output 2 7 9 2" xfId="47319"/>
    <cellStyle name="Output 2 7 9 3" xfId="47320"/>
    <cellStyle name="Output 2 7 9 4" xfId="47321"/>
    <cellStyle name="Output 2 8" xfId="47322"/>
    <cellStyle name="Output 2 8 10" xfId="47323"/>
    <cellStyle name="Output 2 8 10 2" xfId="47324"/>
    <cellStyle name="Output 2 8 10 3" xfId="47325"/>
    <cellStyle name="Output 2 8 10 4" xfId="47326"/>
    <cellStyle name="Output 2 8 11" xfId="47327"/>
    <cellStyle name="Output 2 8 11 2" xfId="47328"/>
    <cellStyle name="Output 2 8 11 3" xfId="47329"/>
    <cellStyle name="Output 2 8 11 4" xfId="47330"/>
    <cellStyle name="Output 2 8 12" xfId="47331"/>
    <cellStyle name="Output 2 8 12 2" xfId="47332"/>
    <cellStyle name="Output 2 8 12 3" xfId="47333"/>
    <cellStyle name="Output 2 8 12 4" xfId="47334"/>
    <cellStyle name="Output 2 8 13" xfId="47335"/>
    <cellStyle name="Output 2 8 13 2" xfId="47336"/>
    <cellStyle name="Output 2 8 13 3" xfId="47337"/>
    <cellStyle name="Output 2 8 13 4" xfId="47338"/>
    <cellStyle name="Output 2 8 14" xfId="47339"/>
    <cellStyle name="Output 2 8 14 2" xfId="47340"/>
    <cellStyle name="Output 2 8 14 3" xfId="47341"/>
    <cellStyle name="Output 2 8 14 4" xfId="47342"/>
    <cellStyle name="Output 2 8 15" xfId="47343"/>
    <cellStyle name="Output 2 8 15 2" xfId="47344"/>
    <cellStyle name="Output 2 8 15 3" xfId="47345"/>
    <cellStyle name="Output 2 8 15 4" xfId="47346"/>
    <cellStyle name="Output 2 8 16" xfId="47347"/>
    <cellStyle name="Output 2 8 16 2" xfId="47348"/>
    <cellStyle name="Output 2 8 16 3" xfId="47349"/>
    <cellStyle name="Output 2 8 16 4" xfId="47350"/>
    <cellStyle name="Output 2 8 17" xfId="47351"/>
    <cellStyle name="Output 2 8 17 2" xfId="47352"/>
    <cellStyle name="Output 2 8 17 3" xfId="47353"/>
    <cellStyle name="Output 2 8 17 4" xfId="47354"/>
    <cellStyle name="Output 2 8 18" xfId="47355"/>
    <cellStyle name="Output 2 8 18 2" xfId="47356"/>
    <cellStyle name="Output 2 8 18 3" xfId="47357"/>
    <cellStyle name="Output 2 8 18 4" xfId="47358"/>
    <cellStyle name="Output 2 8 19" xfId="47359"/>
    <cellStyle name="Output 2 8 19 2" xfId="47360"/>
    <cellStyle name="Output 2 8 19 3" xfId="47361"/>
    <cellStyle name="Output 2 8 19 4" xfId="47362"/>
    <cellStyle name="Output 2 8 2" xfId="47363"/>
    <cellStyle name="Output 2 8 2 2" xfId="47364"/>
    <cellStyle name="Output 2 8 2 3" xfId="47365"/>
    <cellStyle name="Output 2 8 2 4" xfId="47366"/>
    <cellStyle name="Output 2 8 20" xfId="47367"/>
    <cellStyle name="Output 2 8 20 2" xfId="47368"/>
    <cellStyle name="Output 2 8 20 3" xfId="47369"/>
    <cellStyle name="Output 2 8 20 4" xfId="47370"/>
    <cellStyle name="Output 2 8 21" xfId="47371"/>
    <cellStyle name="Output 2 8 22" xfId="47372"/>
    <cellStyle name="Output 2 8 23" xfId="47373"/>
    <cellStyle name="Output 2 8 3" xfId="47374"/>
    <cellStyle name="Output 2 8 3 2" xfId="47375"/>
    <cellStyle name="Output 2 8 3 3" xfId="47376"/>
    <cellStyle name="Output 2 8 3 4" xfId="47377"/>
    <cellStyle name="Output 2 8 4" xfId="47378"/>
    <cellStyle name="Output 2 8 4 2" xfId="47379"/>
    <cellStyle name="Output 2 8 4 3" xfId="47380"/>
    <cellStyle name="Output 2 8 4 4" xfId="47381"/>
    <cellStyle name="Output 2 8 5" xfId="47382"/>
    <cellStyle name="Output 2 8 5 2" xfId="47383"/>
    <cellStyle name="Output 2 8 5 3" xfId="47384"/>
    <cellStyle name="Output 2 8 5 4" xfId="47385"/>
    <cellStyle name="Output 2 8 6" xfId="47386"/>
    <cellStyle name="Output 2 8 6 2" xfId="47387"/>
    <cellStyle name="Output 2 8 6 3" xfId="47388"/>
    <cellStyle name="Output 2 8 6 4" xfId="47389"/>
    <cellStyle name="Output 2 8 7" xfId="47390"/>
    <cellStyle name="Output 2 8 7 2" xfId="47391"/>
    <cellStyle name="Output 2 8 7 3" xfId="47392"/>
    <cellStyle name="Output 2 8 7 4" xfId="47393"/>
    <cellStyle name="Output 2 8 8" xfId="47394"/>
    <cellStyle name="Output 2 8 8 2" xfId="47395"/>
    <cellStyle name="Output 2 8 8 3" xfId="47396"/>
    <cellStyle name="Output 2 8 8 4" xfId="47397"/>
    <cellStyle name="Output 2 8 9" xfId="47398"/>
    <cellStyle name="Output 2 8 9 2" xfId="47399"/>
    <cellStyle name="Output 2 8 9 3" xfId="47400"/>
    <cellStyle name="Output 2 8 9 4" xfId="47401"/>
    <cellStyle name="Output 2 9" xfId="47402"/>
    <cellStyle name="Output 2 9 2" xfId="47403"/>
    <cellStyle name="Output 2 9 3" xfId="47404"/>
    <cellStyle name="Output 2 9 4" xfId="47405"/>
    <cellStyle name="Output 20" xfId="47406"/>
    <cellStyle name="Output 20 2" xfId="47407"/>
    <cellStyle name="Output 20 3" xfId="47408"/>
    <cellStyle name="Output 20 4" xfId="47409"/>
    <cellStyle name="Output 21" xfId="47410"/>
    <cellStyle name="Output 21 2" xfId="47411"/>
    <cellStyle name="Output 21 3" xfId="47412"/>
    <cellStyle name="Output 21 4" xfId="47413"/>
    <cellStyle name="Output 22" xfId="47414"/>
    <cellStyle name="Output 22 2" xfId="47415"/>
    <cellStyle name="Output 22 3" xfId="47416"/>
    <cellStyle name="Output 22 4" xfId="47417"/>
    <cellStyle name="Output 23" xfId="47418"/>
    <cellStyle name="Output 23 2" xfId="47419"/>
    <cellStyle name="Output 23 3" xfId="47420"/>
    <cellStyle name="Output 23 4" xfId="47421"/>
    <cellStyle name="Output 24" xfId="47422"/>
    <cellStyle name="Output 24 2" xfId="47423"/>
    <cellStyle name="Output 24 3" xfId="47424"/>
    <cellStyle name="Output 24 4" xfId="47425"/>
    <cellStyle name="Output 25" xfId="47426"/>
    <cellStyle name="Output 25 2" xfId="47427"/>
    <cellStyle name="Output 25 3" xfId="47428"/>
    <cellStyle name="Output 25 4" xfId="47429"/>
    <cellStyle name="Output 26" xfId="47430"/>
    <cellStyle name="Output 26 2" xfId="47431"/>
    <cellStyle name="Output 26 3" xfId="47432"/>
    <cellStyle name="Output 26 4" xfId="47433"/>
    <cellStyle name="Output 27" xfId="47434"/>
    <cellStyle name="Output 27 2" xfId="47435"/>
    <cellStyle name="Output 27 3" xfId="47436"/>
    <cellStyle name="Output 27 4" xfId="47437"/>
    <cellStyle name="Output 28" xfId="47438"/>
    <cellStyle name="Output 28 2" xfId="47439"/>
    <cellStyle name="Output 28 3" xfId="47440"/>
    <cellStyle name="Output 28 4" xfId="47441"/>
    <cellStyle name="Output 29" xfId="47442"/>
    <cellStyle name="Output 29 2" xfId="47443"/>
    <cellStyle name="Output 29 3" xfId="47444"/>
    <cellStyle name="Output 29 4" xfId="47445"/>
    <cellStyle name="Output 3" xfId="47446"/>
    <cellStyle name="Output 3 10" xfId="47447"/>
    <cellStyle name="Output 3 10 2" xfId="47448"/>
    <cellStyle name="Output 3 10 3" xfId="47449"/>
    <cellStyle name="Output 3 10 4" xfId="47450"/>
    <cellStyle name="Output 3 11" xfId="47451"/>
    <cellStyle name="Output 3 11 2" xfId="47452"/>
    <cellStyle name="Output 3 11 3" xfId="47453"/>
    <cellStyle name="Output 3 11 4" xfId="47454"/>
    <cellStyle name="Output 3 12" xfId="47455"/>
    <cellStyle name="Output 3 12 2" xfId="47456"/>
    <cellStyle name="Output 3 12 3" xfId="47457"/>
    <cellStyle name="Output 3 12 4" xfId="47458"/>
    <cellStyle name="Output 3 13" xfId="47459"/>
    <cellStyle name="Output 3 13 2" xfId="47460"/>
    <cellStyle name="Output 3 13 3" xfId="47461"/>
    <cellStyle name="Output 3 13 4" xfId="47462"/>
    <cellStyle name="Output 3 14" xfId="47463"/>
    <cellStyle name="Output 3 14 2" xfId="47464"/>
    <cellStyle name="Output 3 14 3" xfId="47465"/>
    <cellStyle name="Output 3 14 4" xfId="47466"/>
    <cellStyle name="Output 3 15" xfId="47467"/>
    <cellStyle name="Output 3 15 2" xfId="47468"/>
    <cellStyle name="Output 3 15 3" xfId="47469"/>
    <cellStyle name="Output 3 15 4" xfId="47470"/>
    <cellStyle name="Output 3 16" xfId="47471"/>
    <cellStyle name="Output 3 16 2" xfId="47472"/>
    <cellStyle name="Output 3 16 3" xfId="47473"/>
    <cellStyle name="Output 3 16 4" xfId="47474"/>
    <cellStyle name="Output 3 17" xfId="47475"/>
    <cellStyle name="Output 3 17 2" xfId="47476"/>
    <cellStyle name="Output 3 17 3" xfId="47477"/>
    <cellStyle name="Output 3 17 4" xfId="47478"/>
    <cellStyle name="Output 3 18" xfId="47479"/>
    <cellStyle name="Output 3 18 2" xfId="47480"/>
    <cellStyle name="Output 3 18 3" xfId="47481"/>
    <cellStyle name="Output 3 18 4" xfId="47482"/>
    <cellStyle name="Output 3 19" xfId="47483"/>
    <cellStyle name="Output 3 19 2" xfId="47484"/>
    <cellStyle name="Output 3 19 3" xfId="47485"/>
    <cellStyle name="Output 3 19 4" xfId="47486"/>
    <cellStyle name="Output 3 2" xfId="47487"/>
    <cellStyle name="Output 3 2 10" xfId="47488"/>
    <cellStyle name="Output 3 2 10 2" xfId="47489"/>
    <cellStyle name="Output 3 2 10 3" xfId="47490"/>
    <cellStyle name="Output 3 2 10 4" xfId="47491"/>
    <cellStyle name="Output 3 2 11" xfId="47492"/>
    <cellStyle name="Output 3 2 11 2" xfId="47493"/>
    <cellStyle name="Output 3 2 11 3" xfId="47494"/>
    <cellStyle name="Output 3 2 11 4" xfId="47495"/>
    <cellStyle name="Output 3 2 12" xfId="47496"/>
    <cellStyle name="Output 3 2 12 2" xfId="47497"/>
    <cellStyle name="Output 3 2 12 3" xfId="47498"/>
    <cellStyle name="Output 3 2 12 4" xfId="47499"/>
    <cellStyle name="Output 3 2 13" xfId="47500"/>
    <cellStyle name="Output 3 2 13 2" xfId="47501"/>
    <cellStyle name="Output 3 2 13 3" xfId="47502"/>
    <cellStyle name="Output 3 2 13 4" xfId="47503"/>
    <cellStyle name="Output 3 2 14" xfId="47504"/>
    <cellStyle name="Output 3 2 14 2" xfId="47505"/>
    <cellStyle name="Output 3 2 14 3" xfId="47506"/>
    <cellStyle name="Output 3 2 14 4" xfId="47507"/>
    <cellStyle name="Output 3 2 15" xfId="47508"/>
    <cellStyle name="Output 3 2 15 2" xfId="47509"/>
    <cellStyle name="Output 3 2 15 3" xfId="47510"/>
    <cellStyle name="Output 3 2 15 4" xfId="47511"/>
    <cellStyle name="Output 3 2 16" xfId="47512"/>
    <cellStyle name="Output 3 2 16 2" xfId="47513"/>
    <cellStyle name="Output 3 2 16 3" xfId="47514"/>
    <cellStyle name="Output 3 2 16 4" xfId="47515"/>
    <cellStyle name="Output 3 2 17" xfId="47516"/>
    <cellStyle name="Output 3 2 17 2" xfId="47517"/>
    <cellStyle name="Output 3 2 17 3" xfId="47518"/>
    <cellStyle name="Output 3 2 17 4" xfId="47519"/>
    <cellStyle name="Output 3 2 18" xfId="47520"/>
    <cellStyle name="Output 3 2 18 2" xfId="47521"/>
    <cellStyle name="Output 3 2 18 3" xfId="47522"/>
    <cellStyle name="Output 3 2 18 4" xfId="47523"/>
    <cellStyle name="Output 3 2 19" xfId="47524"/>
    <cellStyle name="Output 3 2 19 2" xfId="47525"/>
    <cellStyle name="Output 3 2 19 3" xfId="47526"/>
    <cellStyle name="Output 3 2 19 4" xfId="47527"/>
    <cellStyle name="Output 3 2 2" xfId="47528"/>
    <cellStyle name="Output 3 2 2 2" xfId="47529"/>
    <cellStyle name="Output 3 2 2 3" xfId="47530"/>
    <cellStyle name="Output 3 2 2 4" xfId="47531"/>
    <cellStyle name="Output 3 2 20" xfId="47532"/>
    <cellStyle name="Output 3 2 20 2" xfId="47533"/>
    <cellStyle name="Output 3 2 20 3" xfId="47534"/>
    <cellStyle name="Output 3 2 20 4" xfId="47535"/>
    <cellStyle name="Output 3 2 21" xfId="47536"/>
    <cellStyle name="Output 3 2 22" xfId="47537"/>
    <cellStyle name="Output 3 2 3" xfId="47538"/>
    <cellStyle name="Output 3 2 3 2" xfId="47539"/>
    <cellStyle name="Output 3 2 3 3" xfId="47540"/>
    <cellStyle name="Output 3 2 3 4" xfId="47541"/>
    <cellStyle name="Output 3 2 4" xfId="47542"/>
    <cellStyle name="Output 3 2 4 2" xfId="47543"/>
    <cellStyle name="Output 3 2 4 3" xfId="47544"/>
    <cellStyle name="Output 3 2 4 4" xfId="47545"/>
    <cellStyle name="Output 3 2 5" xfId="47546"/>
    <cellStyle name="Output 3 2 5 2" xfId="47547"/>
    <cellStyle name="Output 3 2 5 3" xfId="47548"/>
    <cellStyle name="Output 3 2 5 4" xfId="47549"/>
    <cellStyle name="Output 3 2 6" xfId="47550"/>
    <cellStyle name="Output 3 2 6 2" xfId="47551"/>
    <cellStyle name="Output 3 2 6 3" xfId="47552"/>
    <cellStyle name="Output 3 2 6 4" xfId="47553"/>
    <cellStyle name="Output 3 2 7" xfId="47554"/>
    <cellStyle name="Output 3 2 7 2" xfId="47555"/>
    <cellStyle name="Output 3 2 7 3" xfId="47556"/>
    <cellStyle name="Output 3 2 7 4" xfId="47557"/>
    <cellStyle name="Output 3 2 8" xfId="47558"/>
    <cellStyle name="Output 3 2 8 2" xfId="47559"/>
    <cellStyle name="Output 3 2 8 3" xfId="47560"/>
    <cellStyle name="Output 3 2 8 4" xfId="47561"/>
    <cellStyle name="Output 3 2 9" xfId="47562"/>
    <cellStyle name="Output 3 2 9 2" xfId="47563"/>
    <cellStyle name="Output 3 2 9 3" xfId="47564"/>
    <cellStyle name="Output 3 2 9 4" xfId="47565"/>
    <cellStyle name="Output 3 20" xfId="47566"/>
    <cellStyle name="Output 3 20 2" xfId="47567"/>
    <cellStyle name="Output 3 20 3" xfId="47568"/>
    <cellStyle name="Output 3 20 4" xfId="47569"/>
    <cellStyle name="Output 3 21" xfId="47570"/>
    <cellStyle name="Output 3 21 2" xfId="47571"/>
    <cellStyle name="Output 3 21 3" xfId="47572"/>
    <cellStyle name="Output 3 21 4" xfId="47573"/>
    <cellStyle name="Output 3 22" xfId="47574"/>
    <cellStyle name="Output 3 22 2" xfId="47575"/>
    <cellStyle name="Output 3 22 3" xfId="47576"/>
    <cellStyle name="Output 3 22 4" xfId="47577"/>
    <cellStyle name="Output 3 23" xfId="47578"/>
    <cellStyle name="Output 3 24" xfId="47579"/>
    <cellStyle name="Output 3 25" xfId="47580"/>
    <cellStyle name="Output 3 26" xfId="55603"/>
    <cellStyle name="Output 3 3" xfId="47581"/>
    <cellStyle name="Output 3 3 10" xfId="47582"/>
    <cellStyle name="Output 3 3 10 2" xfId="47583"/>
    <cellStyle name="Output 3 3 10 3" xfId="47584"/>
    <cellStyle name="Output 3 3 10 4" xfId="47585"/>
    <cellStyle name="Output 3 3 11" xfId="47586"/>
    <cellStyle name="Output 3 3 11 2" xfId="47587"/>
    <cellStyle name="Output 3 3 11 3" xfId="47588"/>
    <cellStyle name="Output 3 3 11 4" xfId="47589"/>
    <cellStyle name="Output 3 3 12" xfId="47590"/>
    <cellStyle name="Output 3 3 12 2" xfId="47591"/>
    <cellStyle name="Output 3 3 12 3" xfId="47592"/>
    <cellStyle name="Output 3 3 12 4" xfId="47593"/>
    <cellStyle name="Output 3 3 13" xfId="47594"/>
    <cellStyle name="Output 3 3 13 2" xfId="47595"/>
    <cellStyle name="Output 3 3 13 3" xfId="47596"/>
    <cellStyle name="Output 3 3 13 4" xfId="47597"/>
    <cellStyle name="Output 3 3 14" xfId="47598"/>
    <cellStyle name="Output 3 3 14 2" xfId="47599"/>
    <cellStyle name="Output 3 3 14 3" xfId="47600"/>
    <cellStyle name="Output 3 3 14 4" xfId="47601"/>
    <cellStyle name="Output 3 3 15" xfId="47602"/>
    <cellStyle name="Output 3 3 15 2" xfId="47603"/>
    <cellStyle name="Output 3 3 15 3" xfId="47604"/>
    <cellStyle name="Output 3 3 15 4" xfId="47605"/>
    <cellStyle name="Output 3 3 16" xfId="47606"/>
    <cellStyle name="Output 3 3 16 2" xfId="47607"/>
    <cellStyle name="Output 3 3 16 3" xfId="47608"/>
    <cellStyle name="Output 3 3 16 4" xfId="47609"/>
    <cellStyle name="Output 3 3 17" xfId="47610"/>
    <cellStyle name="Output 3 3 17 2" xfId="47611"/>
    <cellStyle name="Output 3 3 17 3" xfId="47612"/>
    <cellStyle name="Output 3 3 17 4" xfId="47613"/>
    <cellStyle name="Output 3 3 18" xfId="47614"/>
    <cellStyle name="Output 3 3 18 2" xfId="47615"/>
    <cellStyle name="Output 3 3 18 3" xfId="47616"/>
    <cellStyle name="Output 3 3 18 4" xfId="47617"/>
    <cellStyle name="Output 3 3 19" xfId="47618"/>
    <cellStyle name="Output 3 3 19 2" xfId="47619"/>
    <cellStyle name="Output 3 3 19 3" xfId="47620"/>
    <cellStyle name="Output 3 3 19 4" xfId="47621"/>
    <cellStyle name="Output 3 3 2" xfId="47622"/>
    <cellStyle name="Output 3 3 2 2" xfId="47623"/>
    <cellStyle name="Output 3 3 2 3" xfId="47624"/>
    <cellStyle name="Output 3 3 2 4" xfId="47625"/>
    <cellStyle name="Output 3 3 20" xfId="47626"/>
    <cellStyle name="Output 3 3 20 2" xfId="47627"/>
    <cellStyle name="Output 3 3 20 3" xfId="47628"/>
    <cellStyle name="Output 3 3 20 4" xfId="47629"/>
    <cellStyle name="Output 3 3 21" xfId="47630"/>
    <cellStyle name="Output 3 3 22" xfId="47631"/>
    <cellStyle name="Output 3 3 3" xfId="47632"/>
    <cellStyle name="Output 3 3 3 2" xfId="47633"/>
    <cellStyle name="Output 3 3 3 3" xfId="47634"/>
    <cellStyle name="Output 3 3 3 4" xfId="47635"/>
    <cellStyle name="Output 3 3 4" xfId="47636"/>
    <cellStyle name="Output 3 3 4 2" xfId="47637"/>
    <cellStyle name="Output 3 3 4 3" xfId="47638"/>
    <cellStyle name="Output 3 3 4 4" xfId="47639"/>
    <cellStyle name="Output 3 3 5" xfId="47640"/>
    <cellStyle name="Output 3 3 5 2" xfId="47641"/>
    <cellStyle name="Output 3 3 5 3" xfId="47642"/>
    <cellStyle name="Output 3 3 5 4" xfId="47643"/>
    <cellStyle name="Output 3 3 6" xfId="47644"/>
    <cellStyle name="Output 3 3 6 2" xfId="47645"/>
    <cellStyle name="Output 3 3 6 3" xfId="47646"/>
    <cellStyle name="Output 3 3 6 4" xfId="47647"/>
    <cellStyle name="Output 3 3 7" xfId="47648"/>
    <cellStyle name="Output 3 3 7 2" xfId="47649"/>
    <cellStyle name="Output 3 3 7 3" xfId="47650"/>
    <cellStyle name="Output 3 3 7 4" xfId="47651"/>
    <cellStyle name="Output 3 3 8" xfId="47652"/>
    <cellStyle name="Output 3 3 8 2" xfId="47653"/>
    <cellStyle name="Output 3 3 8 3" xfId="47654"/>
    <cellStyle name="Output 3 3 8 4" xfId="47655"/>
    <cellStyle name="Output 3 3 9" xfId="47656"/>
    <cellStyle name="Output 3 3 9 2" xfId="47657"/>
    <cellStyle name="Output 3 3 9 3" xfId="47658"/>
    <cellStyle name="Output 3 3 9 4" xfId="47659"/>
    <cellStyle name="Output 3 4" xfId="47660"/>
    <cellStyle name="Output 3 4 2" xfId="47661"/>
    <cellStyle name="Output 3 4 3" xfId="47662"/>
    <cellStyle name="Output 3 5" xfId="47663"/>
    <cellStyle name="Output 3 5 2" xfId="47664"/>
    <cellStyle name="Output 3 5 3" xfId="47665"/>
    <cellStyle name="Output 3 5 4" xfId="47666"/>
    <cellStyle name="Output 3 6" xfId="47667"/>
    <cellStyle name="Output 3 6 2" xfId="47668"/>
    <cellStyle name="Output 3 6 3" xfId="47669"/>
    <cellStyle name="Output 3 6 4" xfId="47670"/>
    <cellStyle name="Output 3 7" xfId="47671"/>
    <cellStyle name="Output 3 7 2" xfId="47672"/>
    <cellStyle name="Output 3 7 3" xfId="47673"/>
    <cellStyle name="Output 3 7 4" xfId="47674"/>
    <cellStyle name="Output 3 8" xfId="47675"/>
    <cellStyle name="Output 3 8 2" xfId="47676"/>
    <cellStyle name="Output 3 8 3" xfId="47677"/>
    <cellStyle name="Output 3 8 4" xfId="47678"/>
    <cellStyle name="Output 3 9" xfId="47679"/>
    <cellStyle name="Output 3 9 2" xfId="47680"/>
    <cellStyle name="Output 3 9 3" xfId="47681"/>
    <cellStyle name="Output 3 9 4" xfId="47682"/>
    <cellStyle name="Output 30" xfId="47683"/>
    <cellStyle name="Output 30 2" xfId="47684"/>
    <cellStyle name="Output 30 3" xfId="47685"/>
    <cellStyle name="Output 30 4" xfId="47686"/>
    <cellStyle name="Output 31" xfId="47687"/>
    <cellStyle name="Output 31 2" xfId="47688"/>
    <cellStyle name="Output 31 3" xfId="47689"/>
    <cellStyle name="Output 31 4" xfId="47690"/>
    <cellStyle name="Output 32" xfId="47691"/>
    <cellStyle name="Output 32 2" xfId="47692"/>
    <cellStyle name="Output 32 3" xfId="47693"/>
    <cellStyle name="Output 32 4" xfId="47694"/>
    <cellStyle name="Output 33" xfId="47695"/>
    <cellStyle name="Output 33 2" xfId="47696"/>
    <cellStyle name="Output 33 3" xfId="47697"/>
    <cellStyle name="Output 33 4" xfId="47698"/>
    <cellStyle name="Output 34" xfId="47699"/>
    <cellStyle name="Output 34 2" xfId="47700"/>
    <cellStyle name="Output 34 3" xfId="47701"/>
    <cellStyle name="Output 34 4" xfId="47702"/>
    <cellStyle name="Output 35" xfId="47703"/>
    <cellStyle name="Output 35 2" xfId="47704"/>
    <cellStyle name="Output 36" xfId="47705"/>
    <cellStyle name="Output 36 2" xfId="47706"/>
    <cellStyle name="Output 37" xfId="47707"/>
    <cellStyle name="Output 38" xfId="47708"/>
    <cellStyle name="Output 39" xfId="47709"/>
    <cellStyle name="Output 4" xfId="47710"/>
    <cellStyle name="Output 4 10" xfId="47711"/>
    <cellStyle name="Output 4 10 2" xfId="47712"/>
    <cellStyle name="Output 4 10 3" xfId="47713"/>
    <cellStyle name="Output 4 10 4" xfId="47714"/>
    <cellStyle name="Output 4 11" xfId="47715"/>
    <cellStyle name="Output 4 11 2" xfId="47716"/>
    <cellStyle name="Output 4 11 3" xfId="47717"/>
    <cellStyle name="Output 4 11 4" xfId="47718"/>
    <cellStyle name="Output 4 12" xfId="47719"/>
    <cellStyle name="Output 4 12 2" xfId="47720"/>
    <cellStyle name="Output 4 12 3" xfId="47721"/>
    <cellStyle name="Output 4 12 4" xfId="47722"/>
    <cellStyle name="Output 4 13" xfId="47723"/>
    <cellStyle name="Output 4 13 2" xfId="47724"/>
    <cellStyle name="Output 4 13 3" xfId="47725"/>
    <cellStyle name="Output 4 13 4" xfId="47726"/>
    <cellStyle name="Output 4 14" xfId="47727"/>
    <cellStyle name="Output 4 14 2" xfId="47728"/>
    <cellStyle name="Output 4 14 3" xfId="47729"/>
    <cellStyle name="Output 4 14 4" xfId="47730"/>
    <cellStyle name="Output 4 15" xfId="47731"/>
    <cellStyle name="Output 4 15 2" xfId="47732"/>
    <cellStyle name="Output 4 15 3" xfId="47733"/>
    <cellStyle name="Output 4 15 4" xfId="47734"/>
    <cellStyle name="Output 4 16" xfId="47735"/>
    <cellStyle name="Output 4 16 2" xfId="47736"/>
    <cellStyle name="Output 4 16 3" xfId="47737"/>
    <cellStyle name="Output 4 16 4" xfId="47738"/>
    <cellStyle name="Output 4 17" xfId="47739"/>
    <cellStyle name="Output 4 17 2" xfId="47740"/>
    <cellStyle name="Output 4 17 3" xfId="47741"/>
    <cellStyle name="Output 4 17 4" xfId="47742"/>
    <cellStyle name="Output 4 18" xfId="47743"/>
    <cellStyle name="Output 4 18 2" xfId="47744"/>
    <cellStyle name="Output 4 18 3" xfId="47745"/>
    <cellStyle name="Output 4 18 4" xfId="47746"/>
    <cellStyle name="Output 4 19" xfId="47747"/>
    <cellStyle name="Output 4 19 2" xfId="47748"/>
    <cellStyle name="Output 4 19 3" xfId="47749"/>
    <cellStyle name="Output 4 19 4" xfId="47750"/>
    <cellStyle name="Output 4 2" xfId="47751"/>
    <cellStyle name="Output 4 2 10" xfId="47752"/>
    <cellStyle name="Output 4 2 10 2" xfId="47753"/>
    <cellStyle name="Output 4 2 10 3" xfId="47754"/>
    <cellStyle name="Output 4 2 10 4" xfId="47755"/>
    <cellStyle name="Output 4 2 11" xfId="47756"/>
    <cellStyle name="Output 4 2 11 2" xfId="47757"/>
    <cellStyle name="Output 4 2 11 3" xfId="47758"/>
    <cellStyle name="Output 4 2 11 4" xfId="47759"/>
    <cellStyle name="Output 4 2 12" xfId="47760"/>
    <cellStyle name="Output 4 2 12 2" xfId="47761"/>
    <cellStyle name="Output 4 2 12 3" xfId="47762"/>
    <cellStyle name="Output 4 2 12 4" xfId="47763"/>
    <cellStyle name="Output 4 2 13" xfId="47764"/>
    <cellStyle name="Output 4 2 13 2" xfId="47765"/>
    <cellStyle name="Output 4 2 13 3" xfId="47766"/>
    <cellStyle name="Output 4 2 13 4" xfId="47767"/>
    <cellStyle name="Output 4 2 14" xfId="47768"/>
    <cellStyle name="Output 4 2 14 2" xfId="47769"/>
    <cellStyle name="Output 4 2 14 3" xfId="47770"/>
    <cellStyle name="Output 4 2 14 4" xfId="47771"/>
    <cellStyle name="Output 4 2 15" xfId="47772"/>
    <cellStyle name="Output 4 2 15 2" xfId="47773"/>
    <cellStyle name="Output 4 2 15 3" xfId="47774"/>
    <cellStyle name="Output 4 2 15 4" xfId="47775"/>
    <cellStyle name="Output 4 2 16" xfId="47776"/>
    <cellStyle name="Output 4 2 16 2" xfId="47777"/>
    <cellStyle name="Output 4 2 16 3" xfId="47778"/>
    <cellStyle name="Output 4 2 16 4" xfId="47779"/>
    <cellStyle name="Output 4 2 17" xfId="47780"/>
    <cellStyle name="Output 4 2 17 2" xfId="47781"/>
    <cellStyle name="Output 4 2 17 3" xfId="47782"/>
    <cellStyle name="Output 4 2 17 4" xfId="47783"/>
    <cellStyle name="Output 4 2 18" xfId="47784"/>
    <cellStyle name="Output 4 2 18 2" xfId="47785"/>
    <cellStyle name="Output 4 2 18 3" xfId="47786"/>
    <cellStyle name="Output 4 2 18 4" xfId="47787"/>
    <cellStyle name="Output 4 2 19" xfId="47788"/>
    <cellStyle name="Output 4 2 19 2" xfId="47789"/>
    <cellStyle name="Output 4 2 19 3" xfId="47790"/>
    <cellStyle name="Output 4 2 19 4" xfId="47791"/>
    <cellStyle name="Output 4 2 2" xfId="47792"/>
    <cellStyle name="Output 4 2 2 2" xfId="47793"/>
    <cellStyle name="Output 4 2 2 3" xfId="47794"/>
    <cellStyle name="Output 4 2 2 4" xfId="47795"/>
    <cellStyle name="Output 4 2 20" xfId="47796"/>
    <cellStyle name="Output 4 2 20 2" xfId="47797"/>
    <cellStyle name="Output 4 2 20 3" xfId="47798"/>
    <cellStyle name="Output 4 2 20 4" xfId="47799"/>
    <cellStyle name="Output 4 2 21" xfId="47800"/>
    <cellStyle name="Output 4 2 22" xfId="47801"/>
    <cellStyle name="Output 4 2 3" xfId="47802"/>
    <cellStyle name="Output 4 2 3 2" xfId="47803"/>
    <cellStyle name="Output 4 2 3 3" xfId="47804"/>
    <cellStyle name="Output 4 2 3 4" xfId="47805"/>
    <cellStyle name="Output 4 2 4" xfId="47806"/>
    <cellStyle name="Output 4 2 4 2" xfId="47807"/>
    <cellStyle name="Output 4 2 4 3" xfId="47808"/>
    <cellStyle name="Output 4 2 4 4" xfId="47809"/>
    <cellStyle name="Output 4 2 5" xfId="47810"/>
    <cellStyle name="Output 4 2 5 2" xfId="47811"/>
    <cellStyle name="Output 4 2 5 3" xfId="47812"/>
    <cellStyle name="Output 4 2 5 4" xfId="47813"/>
    <cellStyle name="Output 4 2 6" xfId="47814"/>
    <cellStyle name="Output 4 2 6 2" xfId="47815"/>
    <cellStyle name="Output 4 2 6 3" xfId="47816"/>
    <cellStyle name="Output 4 2 6 4" xfId="47817"/>
    <cellStyle name="Output 4 2 7" xfId="47818"/>
    <cellStyle name="Output 4 2 7 2" xfId="47819"/>
    <cellStyle name="Output 4 2 7 3" xfId="47820"/>
    <cellStyle name="Output 4 2 7 4" xfId="47821"/>
    <cellStyle name="Output 4 2 8" xfId="47822"/>
    <cellStyle name="Output 4 2 8 2" xfId="47823"/>
    <cellStyle name="Output 4 2 8 3" xfId="47824"/>
    <cellStyle name="Output 4 2 8 4" xfId="47825"/>
    <cellStyle name="Output 4 2 9" xfId="47826"/>
    <cellStyle name="Output 4 2 9 2" xfId="47827"/>
    <cellStyle name="Output 4 2 9 3" xfId="47828"/>
    <cellStyle name="Output 4 2 9 4" xfId="47829"/>
    <cellStyle name="Output 4 20" xfId="47830"/>
    <cellStyle name="Output 4 20 2" xfId="47831"/>
    <cellStyle name="Output 4 20 3" xfId="47832"/>
    <cellStyle name="Output 4 20 4" xfId="47833"/>
    <cellStyle name="Output 4 21" xfId="47834"/>
    <cellStyle name="Output 4 21 2" xfId="47835"/>
    <cellStyle name="Output 4 21 3" xfId="47836"/>
    <cellStyle name="Output 4 21 4" xfId="47837"/>
    <cellStyle name="Output 4 22" xfId="47838"/>
    <cellStyle name="Output 4 22 2" xfId="47839"/>
    <cellStyle name="Output 4 22 3" xfId="47840"/>
    <cellStyle name="Output 4 22 4" xfId="47841"/>
    <cellStyle name="Output 4 23" xfId="47842"/>
    <cellStyle name="Output 4 24" xfId="47843"/>
    <cellStyle name="Output 4 25" xfId="47844"/>
    <cellStyle name="Output 4 26" xfId="55608"/>
    <cellStyle name="Output 4 3" xfId="47845"/>
    <cellStyle name="Output 4 3 10" xfId="47846"/>
    <cellStyle name="Output 4 3 10 2" xfId="47847"/>
    <cellStyle name="Output 4 3 10 3" xfId="47848"/>
    <cellStyle name="Output 4 3 10 4" xfId="47849"/>
    <cellStyle name="Output 4 3 11" xfId="47850"/>
    <cellStyle name="Output 4 3 11 2" xfId="47851"/>
    <cellStyle name="Output 4 3 11 3" xfId="47852"/>
    <cellStyle name="Output 4 3 11 4" xfId="47853"/>
    <cellStyle name="Output 4 3 12" xfId="47854"/>
    <cellStyle name="Output 4 3 12 2" xfId="47855"/>
    <cellStyle name="Output 4 3 12 3" xfId="47856"/>
    <cellStyle name="Output 4 3 12 4" xfId="47857"/>
    <cellStyle name="Output 4 3 13" xfId="47858"/>
    <cellStyle name="Output 4 3 13 2" xfId="47859"/>
    <cellStyle name="Output 4 3 13 3" xfId="47860"/>
    <cellStyle name="Output 4 3 13 4" xfId="47861"/>
    <cellStyle name="Output 4 3 14" xfId="47862"/>
    <cellStyle name="Output 4 3 14 2" xfId="47863"/>
    <cellStyle name="Output 4 3 14 3" xfId="47864"/>
    <cellStyle name="Output 4 3 14 4" xfId="47865"/>
    <cellStyle name="Output 4 3 15" xfId="47866"/>
    <cellStyle name="Output 4 3 15 2" xfId="47867"/>
    <cellStyle name="Output 4 3 15 3" xfId="47868"/>
    <cellStyle name="Output 4 3 15 4" xfId="47869"/>
    <cellStyle name="Output 4 3 16" xfId="47870"/>
    <cellStyle name="Output 4 3 16 2" xfId="47871"/>
    <cellStyle name="Output 4 3 16 3" xfId="47872"/>
    <cellStyle name="Output 4 3 16 4" xfId="47873"/>
    <cellStyle name="Output 4 3 17" xfId="47874"/>
    <cellStyle name="Output 4 3 17 2" xfId="47875"/>
    <cellStyle name="Output 4 3 17 3" xfId="47876"/>
    <cellStyle name="Output 4 3 17 4" xfId="47877"/>
    <cellStyle name="Output 4 3 18" xfId="47878"/>
    <cellStyle name="Output 4 3 18 2" xfId="47879"/>
    <cellStyle name="Output 4 3 18 3" xfId="47880"/>
    <cellStyle name="Output 4 3 18 4" xfId="47881"/>
    <cellStyle name="Output 4 3 19" xfId="47882"/>
    <cellStyle name="Output 4 3 19 2" xfId="47883"/>
    <cellStyle name="Output 4 3 19 3" xfId="47884"/>
    <cellStyle name="Output 4 3 19 4" xfId="47885"/>
    <cellStyle name="Output 4 3 2" xfId="47886"/>
    <cellStyle name="Output 4 3 2 2" xfId="47887"/>
    <cellStyle name="Output 4 3 2 3" xfId="47888"/>
    <cellStyle name="Output 4 3 2 4" xfId="47889"/>
    <cellStyle name="Output 4 3 20" xfId="47890"/>
    <cellStyle name="Output 4 3 20 2" xfId="47891"/>
    <cellStyle name="Output 4 3 20 3" xfId="47892"/>
    <cellStyle name="Output 4 3 20 4" xfId="47893"/>
    <cellStyle name="Output 4 3 21" xfId="47894"/>
    <cellStyle name="Output 4 3 22" xfId="47895"/>
    <cellStyle name="Output 4 3 3" xfId="47896"/>
    <cellStyle name="Output 4 3 3 2" xfId="47897"/>
    <cellStyle name="Output 4 3 3 3" xfId="47898"/>
    <cellStyle name="Output 4 3 3 4" xfId="47899"/>
    <cellStyle name="Output 4 3 4" xfId="47900"/>
    <cellStyle name="Output 4 3 4 2" xfId="47901"/>
    <cellStyle name="Output 4 3 4 3" xfId="47902"/>
    <cellStyle name="Output 4 3 4 4" xfId="47903"/>
    <cellStyle name="Output 4 3 5" xfId="47904"/>
    <cellStyle name="Output 4 3 5 2" xfId="47905"/>
    <cellStyle name="Output 4 3 5 3" xfId="47906"/>
    <cellStyle name="Output 4 3 5 4" xfId="47907"/>
    <cellStyle name="Output 4 3 6" xfId="47908"/>
    <cellStyle name="Output 4 3 6 2" xfId="47909"/>
    <cellStyle name="Output 4 3 6 3" xfId="47910"/>
    <cellStyle name="Output 4 3 6 4" xfId="47911"/>
    <cellStyle name="Output 4 3 7" xfId="47912"/>
    <cellStyle name="Output 4 3 7 2" xfId="47913"/>
    <cellStyle name="Output 4 3 7 3" xfId="47914"/>
    <cellStyle name="Output 4 3 7 4" xfId="47915"/>
    <cellStyle name="Output 4 3 8" xfId="47916"/>
    <cellStyle name="Output 4 3 8 2" xfId="47917"/>
    <cellStyle name="Output 4 3 8 3" xfId="47918"/>
    <cellStyle name="Output 4 3 8 4" xfId="47919"/>
    <cellStyle name="Output 4 3 9" xfId="47920"/>
    <cellStyle name="Output 4 3 9 2" xfId="47921"/>
    <cellStyle name="Output 4 3 9 3" xfId="47922"/>
    <cellStyle name="Output 4 3 9 4" xfId="47923"/>
    <cellStyle name="Output 4 4" xfId="47924"/>
    <cellStyle name="Output 4 4 2" xfId="47925"/>
    <cellStyle name="Output 4 4 3" xfId="47926"/>
    <cellStyle name="Output 4 5" xfId="47927"/>
    <cellStyle name="Output 4 5 2" xfId="47928"/>
    <cellStyle name="Output 4 5 3" xfId="47929"/>
    <cellStyle name="Output 4 5 4" xfId="47930"/>
    <cellStyle name="Output 4 6" xfId="47931"/>
    <cellStyle name="Output 4 6 2" xfId="47932"/>
    <cellStyle name="Output 4 6 3" xfId="47933"/>
    <cellStyle name="Output 4 6 4" xfId="47934"/>
    <cellStyle name="Output 4 7" xfId="47935"/>
    <cellStyle name="Output 4 7 2" xfId="47936"/>
    <cellStyle name="Output 4 7 3" xfId="47937"/>
    <cellStyle name="Output 4 7 4" xfId="47938"/>
    <cellStyle name="Output 4 8" xfId="47939"/>
    <cellStyle name="Output 4 8 2" xfId="47940"/>
    <cellStyle name="Output 4 8 3" xfId="47941"/>
    <cellStyle name="Output 4 8 4" xfId="47942"/>
    <cellStyle name="Output 4 9" xfId="47943"/>
    <cellStyle name="Output 4 9 2" xfId="47944"/>
    <cellStyle name="Output 4 9 3" xfId="47945"/>
    <cellStyle name="Output 4 9 4" xfId="47946"/>
    <cellStyle name="Output 5" xfId="47947"/>
    <cellStyle name="Output 5 10" xfId="47948"/>
    <cellStyle name="Output 5 10 2" xfId="47949"/>
    <cellStyle name="Output 5 10 3" xfId="47950"/>
    <cellStyle name="Output 5 10 4" xfId="47951"/>
    <cellStyle name="Output 5 11" xfId="47952"/>
    <cellStyle name="Output 5 11 2" xfId="47953"/>
    <cellStyle name="Output 5 11 3" xfId="47954"/>
    <cellStyle name="Output 5 11 4" xfId="47955"/>
    <cellStyle name="Output 5 12" xfId="47956"/>
    <cellStyle name="Output 5 12 2" xfId="47957"/>
    <cellStyle name="Output 5 12 3" xfId="47958"/>
    <cellStyle name="Output 5 12 4" xfId="47959"/>
    <cellStyle name="Output 5 13" xfId="47960"/>
    <cellStyle name="Output 5 13 2" xfId="47961"/>
    <cellStyle name="Output 5 13 3" xfId="47962"/>
    <cellStyle name="Output 5 13 4" xfId="47963"/>
    <cellStyle name="Output 5 14" xfId="47964"/>
    <cellStyle name="Output 5 14 2" xfId="47965"/>
    <cellStyle name="Output 5 14 3" xfId="47966"/>
    <cellStyle name="Output 5 14 4" xfId="47967"/>
    <cellStyle name="Output 5 15" xfId="47968"/>
    <cellStyle name="Output 5 15 2" xfId="47969"/>
    <cellStyle name="Output 5 15 3" xfId="47970"/>
    <cellStyle name="Output 5 15 4" xfId="47971"/>
    <cellStyle name="Output 5 16" xfId="47972"/>
    <cellStyle name="Output 5 16 2" xfId="47973"/>
    <cellStyle name="Output 5 16 3" xfId="47974"/>
    <cellStyle name="Output 5 16 4" xfId="47975"/>
    <cellStyle name="Output 5 17" xfId="47976"/>
    <cellStyle name="Output 5 17 2" xfId="47977"/>
    <cellStyle name="Output 5 17 3" xfId="47978"/>
    <cellStyle name="Output 5 17 4" xfId="47979"/>
    <cellStyle name="Output 5 18" xfId="47980"/>
    <cellStyle name="Output 5 18 2" xfId="47981"/>
    <cellStyle name="Output 5 18 3" xfId="47982"/>
    <cellStyle name="Output 5 18 4" xfId="47983"/>
    <cellStyle name="Output 5 19" xfId="47984"/>
    <cellStyle name="Output 5 19 2" xfId="47985"/>
    <cellStyle name="Output 5 19 3" xfId="47986"/>
    <cellStyle name="Output 5 19 4" xfId="47987"/>
    <cellStyle name="Output 5 2" xfId="47988"/>
    <cellStyle name="Output 5 2 10" xfId="47989"/>
    <cellStyle name="Output 5 2 10 2" xfId="47990"/>
    <cellStyle name="Output 5 2 10 3" xfId="47991"/>
    <cellStyle name="Output 5 2 10 4" xfId="47992"/>
    <cellStyle name="Output 5 2 11" xfId="47993"/>
    <cellStyle name="Output 5 2 11 2" xfId="47994"/>
    <cellStyle name="Output 5 2 11 3" xfId="47995"/>
    <cellStyle name="Output 5 2 11 4" xfId="47996"/>
    <cellStyle name="Output 5 2 12" xfId="47997"/>
    <cellStyle name="Output 5 2 12 2" xfId="47998"/>
    <cellStyle name="Output 5 2 12 3" xfId="47999"/>
    <cellStyle name="Output 5 2 12 4" xfId="48000"/>
    <cellStyle name="Output 5 2 13" xfId="48001"/>
    <cellStyle name="Output 5 2 13 2" xfId="48002"/>
    <cellStyle name="Output 5 2 13 3" xfId="48003"/>
    <cellStyle name="Output 5 2 13 4" xfId="48004"/>
    <cellStyle name="Output 5 2 14" xfId="48005"/>
    <cellStyle name="Output 5 2 14 2" xfId="48006"/>
    <cellStyle name="Output 5 2 14 3" xfId="48007"/>
    <cellStyle name="Output 5 2 14 4" xfId="48008"/>
    <cellStyle name="Output 5 2 15" xfId="48009"/>
    <cellStyle name="Output 5 2 15 2" xfId="48010"/>
    <cellStyle name="Output 5 2 15 3" xfId="48011"/>
    <cellStyle name="Output 5 2 15 4" xfId="48012"/>
    <cellStyle name="Output 5 2 16" xfId="48013"/>
    <cellStyle name="Output 5 2 16 2" xfId="48014"/>
    <cellStyle name="Output 5 2 16 3" xfId="48015"/>
    <cellStyle name="Output 5 2 16 4" xfId="48016"/>
    <cellStyle name="Output 5 2 17" xfId="48017"/>
    <cellStyle name="Output 5 2 17 2" xfId="48018"/>
    <cellStyle name="Output 5 2 17 3" xfId="48019"/>
    <cellStyle name="Output 5 2 17 4" xfId="48020"/>
    <cellStyle name="Output 5 2 18" xfId="48021"/>
    <cellStyle name="Output 5 2 18 2" xfId="48022"/>
    <cellStyle name="Output 5 2 18 3" xfId="48023"/>
    <cellStyle name="Output 5 2 18 4" xfId="48024"/>
    <cellStyle name="Output 5 2 19" xfId="48025"/>
    <cellStyle name="Output 5 2 19 2" xfId="48026"/>
    <cellStyle name="Output 5 2 19 3" xfId="48027"/>
    <cellStyle name="Output 5 2 19 4" xfId="48028"/>
    <cellStyle name="Output 5 2 2" xfId="48029"/>
    <cellStyle name="Output 5 2 2 2" xfId="48030"/>
    <cellStyle name="Output 5 2 2 3" xfId="48031"/>
    <cellStyle name="Output 5 2 2 4" xfId="48032"/>
    <cellStyle name="Output 5 2 20" xfId="48033"/>
    <cellStyle name="Output 5 2 20 2" xfId="48034"/>
    <cellStyle name="Output 5 2 20 3" xfId="48035"/>
    <cellStyle name="Output 5 2 20 4" xfId="48036"/>
    <cellStyle name="Output 5 2 21" xfId="48037"/>
    <cellStyle name="Output 5 2 22" xfId="48038"/>
    <cellStyle name="Output 5 2 3" xfId="48039"/>
    <cellStyle name="Output 5 2 3 2" xfId="48040"/>
    <cellStyle name="Output 5 2 3 3" xfId="48041"/>
    <cellStyle name="Output 5 2 3 4" xfId="48042"/>
    <cellStyle name="Output 5 2 4" xfId="48043"/>
    <cellStyle name="Output 5 2 4 2" xfId="48044"/>
    <cellStyle name="Output 5 2 4 3" xfId="48045"/>
    <cellStyle name="Output 5 2 4 4" xfId="48046"/>
    <cellStyle name="Output 5 2 5" xfId="48047"/>
    <cellStyle name="Output 5 2 5 2" xfId="48048"/>
    <cellStyle name="Output 5 2 5 3" xfId="48049"/>
    <cellStyle name="Output 5 2 5 4" xfId="48050"/>
    <cellStyle name="Output 5 2 6" xfId="48051"/>
    <cellStyle name="Output 5 2 6 2" xfId="48052"/>
    <cellStyle name="Output 5 2 6 3" xfId="48053"/>
    <cellStyle name="Output 5 2 6 4" xfId="48054"/>
    <cellStyle name="Output 5 2 7" xfId="48055"/>
    <cellStyle name="Output 5 2 7 2" xfId="48056"/>
    <cellStyle name="Output 5 2 7 3" xfId="48057"/>
    <cellStyle name="Output 5 2 7 4" xfId="48058"/>
    <cellStyle name="Output 5 2 8" xfId="48059"/>
    <cellStyle name="Output 5 2 8 2" xfId="48060"/>
    <cellStyle name="Output 5 2 8 3" xfId="48061"/>
    <cellStyle name="Output 5 2 8 4" xfId="48062"/>
    <cellStyle name="Output 5 2 9" xfId="48063"/>
    <cellStyle name="Output 5 2 9 2" xfId="48064"/>
    <cellStyle name="Output 5 2 9 3" xfId="48065"/>
    <cellStyle name="Output 5 2 9 4" xfId="48066"/>
    <cellStyle name="Output 5 20" xfId="48067"/>
    <cellStyle name="Output 5 20 2" xfId="48068"/>
    <cellStyle name="Output 5 20 3" xfId="48069"/>
    <cellStyle name="Output 5 20 4" xfId="48070"/>
    <cellStyle name="Output 5 21" xfId="48071"/>
    <cellStyle name="Output 5 21 2" xfId="48072"/>
    <cellStyle name="Output 5 21 3" xfId="48073"/>
    <cellStyle name="Output 5 21 4" xfId="48074"/>
    <cellStyle name="Output 5 22" xfId="48075"/>
    <cellStyle name="Output 5 22 2" xfId="48076"/>
    <cellStyle name="Output 5 22 3" xfId="48077"/>
    <cellStyle name="Output 5 22 4" xfId="48078"/>
    <cellStyle name="Output 5 23" xfId="48079"/>
    <cellStyle name="Output 5 24" xfId="48080"/>
    <cellStyle name="Output 5 25" xfId="48081"/>
    <cellStyle name="Output 5 26" xfId="55606"/>
    <cellStyle name="Output 5 3" xfId="48082"/>
    <cellStyle name="Output 5 3 10" xfId="48083"/>
    <cellStyle name="Output 5 3 10 2" xfId="48084"/>
    <cellStyle name="Output 5 3 10 3" xfId="48085"/>
    <cellStyle name="Output 5 3 10 4" xfId="48086"/>
    <cellStyle name="Output 5 3 11" xfId="48087"/>
    <cellStyle name="Output 5 3 11 2" xfId="48088"/>
    <cellStyle name="Output 5 3 11 3" xfId="48089"/>
    <cellStyle name="Output 5 3 11 4" xfId="48090"/>
    <cellStyle name="Output 5 3 12" xfId="48091"/>
    <cellStyle name="Output 5 3 12 2" xfId="48092"/>
    <cellStyle name="Output 5 3 12 3" xfId="48093"/>
    <cellStyle name="Output 5 3 12 4" xfId="48094"/>
    <cellStyle name="Output 5 3 13" xfId="48095"/>
    <cellStyle name="Output 5 3 13 2" xfId="48096"/>
    <cellStyle name="Output 5 3 13 3" xfId="48097"/>
    <cellStyle name="Output 5 3 13 4" xfId="48098"/>
    <cellStyle name="Output 5 3 14" xfId="48099"/>
    <cellStyle name="Output 5 3 14 2" xfId="48100"/>
    <cellStyle name="Output 5 3 14 3" xfId="48101"/>
    <cellStyle name="Output 5 3 14 4" xfId="48102"/>
    <cellStyle name="Output 5 3 15" xfId="48103"/>
    <cellStyle name="Output 5 3 15 2" xfId="48104"/>
    <cellStyle name="Output 5 3 15 3" xfId="48105"/>
    <cellStyle name="Output 5 3 15 4" xfId="48106"/>
    <cellStyle name="Output 5 3 16" xfId="48107"/>
    <cellStyle name="Output 5 3 16 2" xfId="48108"/>
    <cellStyle name="Output 5 3 16 3" xfId="48109"/>
    <cellStyle name="Output 5 3 16 4" xfId="48110"/>
    <cellStyle name="Output 5 3 17" xfId="48111"/>
    <cellStyle name="Output 5 3 17 2" xfId="48112"/>
    <cellStyle name="Output 5 3 17 3" xfId="48113"/>
    <cellStyle name="Output 5 3 17 4" xfId="48114"/>
    <cellStyle name="Output 5 3 18" xfId="48115"/>
    <cellStyle name="Output 5 3 18 2" xfId="48116"/>
    <cellStyle name="Output 5 3 18 3" xfId="48117"/>
    <cellStyle name="Output 5 3 18 4" xfId="48118"/>
    <cellStyle name="Output 5 3 19" xfId="48119"/>
    <cellStyle name="Output 5 3 19 2" xfId="48120"/>
    <cellStyle name="Output 5 3 19 3" xfId="48121"/>
    <cellStyle name="Output 5 3 19 4" xfId="48122"/>
    <cellStyle name="Output 5 3 2" xfId="48123"/>
    <cellStyle name="Output 5 3 2 2" xfId="48124"/>
    <cellStyle name="Output 5 3 2 3" xfId="48125"/>
    <cellStyle name="Output 5 3 2 4" xfId="48126"/>
    <cellStyle name="Output 5 3 20" xfId="48127"/>
    <cellStyle name="Output 5 3 20 2" xfId="48128"/>
    <cellStyle name="Output 5 3 20 3" xfId="48129"/>
    <cellStyle name="Output 5 3 20 4" xfId="48130"/>
    <cellStyle name="Output 5 3 21" xfId="48131"/>
    <cellStyle name="Output 5 3 22" xfId="48132"/>
    <cellStyle name="Output 5 3 3" xfId="48133"/>
    <cellStyle name="Output 5 3 3 2" xfId="48134"/>
    <cellStyle name="Output 5 3 3 3" xfId="48135"/>
    <cellStyle name="Output 5 3 3 4" xfId="48136"/>
    <cellStyle name="Output 5 3 4" xfId="48137"/>
    <cellStyle name="Output 5 3 4 2" xfId="48138"/>
    <cellStyle name="Output 5 3 4 3" xfId="48139"/>
    <cellStyle name="Output 5 3 4 4" xfId="48140"/>
    <cellStyle name="Output 5 3 5" xfId="48141"/>
    <cellStyle name="Output 5 3 5 2" xfId="48142"/>
    <cellStyle name="Output 5 3 5 3" xfId="48143"/>
    <cellStyle name="Output 5 3 5 4" xfId="48144"/>
    <cellStyle name="Output 5 3 6" xfId="48145"/>
    <cellStyle name="Output 5 3 6 2" xfId="48146"/>
    <cellStyle name="Output 5 3 6 3" xfId="48147"/>
    <cellStyle name="Output 5 3 6 4" xfId="48148"/>
    <cellStyle name="Output 5 3 7" xfId="48149"/>
    <cellStyle name="Output 5 3 7 2" xfId="48150"/>
    <cellStyle name="Output 5 3 7 3" xfId="48151"/>
    <cellStyle name="Output 5 3 7 4" xfId="48152"/>
    <cellStyle name="Output 5 3 8" xfId="48153"/>
    <cellStyle name="Output 5 3 8 2" xfId="48154"/>
    <cellStyle name="Output 5 3 8 3" xfId="48155"/>
    <cellStyle name="Output 5 3 8 4" xfId="48156"/>
    <cellStyle name="Output 5 3 9" xfId="48157"/>
    <cellStyle name="Output 5 3 9 2" xfId="48158"/>
    <cellStyle name="Output 5 3 9 3" xfId="48159"/>
    <cellStyle name="Output 5 3 9 4" xfId="48160"/>
    <cellStyle name="Output 5 4" xfId="48161"/>
    <cellStyle name="Output 5 4 2" xfId="48162"/>
    <cellStyle name="Output 5 4 3" xfId="48163"/>
    <cellStyle name="Output 5 5" xfId="48164"/>
    <cellStyle name="Output 5 5 2" xfId="48165"/>
    <cellStyle name="Output 5 5 3" xfId="48166"/>
    <cellStyle name="Output 5 5 4" xfId="48167"/>
    <cellStyle name="Output 5 6" xfId="48168"/>
    <cellStyle name="Output 5 6 2" xfId="48169"/>
    <cellStyle name="Output 5 6 3" xfId="48170"/>
    <cellStyle name="Output 5 6 4" xfId="48171"/>
    <cellStyle name="Output 5 7" xfId="48172"/>
    <cellStyle name="Output 5 7 2" xfId="48173"/>
    <cellStyle name="Output 5 7 3" xfId="48174"/>
    <cellStyle name="Output 5 7 4" xfId="48175"/>
    <cellStyle name="Output 5 8" xfId="48176"/>
    <cellStyle name="Output 5 8 2" xfId="48177"/>
    <cellStyle name="Output 5 8 3" xfId="48178"/>
    <cellStyle name="Output 5 8 4" xfId="48179"/>
    <cellStyle name="Output 5 9" xfId="48180"/>
    <cellStyle name="Output 5 9 2" xfId="48181"/>
    <cellStyle name="Output 5 9 3" xfId="48182"/>
    <cellStyle name="Output 5 9 4" xfId="48183"/>
    <cellStyle name="Output 6" xfId="48184"/>
    <cellStyle name="Output 6 10" xfId="48185"/>
    <cellStyle name="Output 6 10 2" xfId="48186"/>
    <cellStyle name="Output 6 10 3" xfId="48187"/>
    <cellStyle name="Output 6 10 4" xfId="48188"/>
    <cellStyle name="Output 6 11" xfId="48189"/>
    <cellStyle name="Output 6 11 2" xfId="48190"/>
    <cellStyle name="Output 6 11 3" xfId="48191"/>
    <cellStyle name="Output 6 11 4" xfId="48192"/>
    <cellStyle name="Output 6 12" xfId="48193"/>
    <cellStyle name="Output 6 12 2" xfId="48194"/>
    <cellStyle name="Output 6 12 3" xfId="48195"/>
    <cellStyle name="Output 6 12 4" xfId="48196"/>
    <cellStyle name="Output 6 13" xfId="48197"/>
    <cellStyle name="Output 6 13 2" xfId="48198"/>
    <cellStyle name="Output 6 13 3" xfId="48199"/>
    <cellStyle name="Output 6 13 4" xfId="48200"/>
    <cellStyle name="Output 6 14" xfId="48201"/>
    <cellStyle name="Output 6 14 2" xfId="48202"/>
    <cellStyle name="Output 6 14 3" xfId="48203"/>
    <cellStyle name="Output 6 14 4" xfId="48204"/>
    <cellStyle name="Output 6 15" xfId="48205"/>
    <cellStyle name="Output 6 15 2" xfId="48206"/>
    <cellStyle name="Output 6 15 3" xfId="48207"/>
    <cellStyle name="Output 6 15 4" xfId="48208"/>
    <cellStyle name="Output 6 16" xfId="48209"/>
    <cellStyle name="Output 6 16 2" xfId="48210"/>
    <cellStyle name="Output 6 16 3" xfId="48211"/>
    <cellStyle name="Output 6 16 4" xfId="48212"/>
    <cellStyle name="Output 6 17" xfId="48213"/>
    <cellStyle name="Output 6 17 2" xfId="48214"/>
    <cellStyle name="Output 6 17 3" xfId="48215"/>
    <cellStyle name="Output 6 17 4" xfId="48216"/>
    <cellStyle name="Output 6 18" xfId="48217"/>
    <cellStyle name="Output 6 18 2" xfId="48218"/>
    <cellStyle name="Output 6 18 3" xfId="48219"/>
    <cellStyle name="Output 6 18 4" xfId="48220"/>
    <cellStyle name="Output 6 19" xfId="48221"/>
    <cellStyle name="Output 6 19 2" xfId="48222"/>
    <cellStyle name="Output 6 19 3" xfId="48223"/>
    <cellStyle name="Output 6 19 4" xfId="48224"/>
    <cellStyle name="Output 6 2" xfId="48225"/>
    <cellStyle name="Output 6 2 2" xfId="48226"/>
    <cellStyle name="Output 6 2 2 10" xfId="48227"/>
    <cellStyle name="Output 6 2 2 10 2" xfId="48228"/>
    <cellStyle name="Output 6 2 2 10 3" xfId="48229"/>
    <cellStyle name="Output 6 2 2 10 4" xfId="48230"/>
    <cellStyle name="Output 6 2 2 11" xfId="48231"/>
    <cellStyle name="Output 6 2 2 11 2" xfId="48232"/>
    <cellStyle name="Output 6 2 2 11 3" xfId="48233"/>
    <cellStyle name="Output 6 2 2 11 4" xfId="48234"/>
    <cellStyle name="Output 6 2 2 12" xfId="48235"/>
    <cellStyle name="Output 6 2 2 12 2" xfId="48236"/>
    <cellStyle name="Output 6 2 2 12 3" xfId="48237"/>
    <cellStyle name="Output 6 2 2 12 4" xfId="48238"/>
    <cellStyle name="Output 6 2 2 13" xfId="48239"/>
    <cellStyle name="Output 6 2 2 13 2" xfId="48240"/>
    <cellStyle name="Output 6 2 2 13 3" xfId="48241"/>
    <cellStyle name="Output 6 2 2 13 4" xfId="48242"/>
    <cellStyle name="Output 6 2 2 14" xfId="48243"/>
    <cellStyle name="Output 6 2 2 14 2" xfId="48244"/>
    <cellStyle name="Output 6 2 2 14 3" xfId="48245"/>
    <cellStyle name="Output 6 2 2 14 4" xfId="48246"/>
    <cellStyle name="Output 6 2 2 15" xfId="48247"/>
    <cellStyle name="Output 6 2 2 15 2" xfId="48248"/>
    <cellStyle name="Output 6 2 2 15 3" xfId="48249"/>
    <cellStyle name="Output 6 2 2 15 4" xfId="48250"/>
    <cellStyle name="Output 6 2 2 16" xfId="48251"/>
    <cellStyle name="Output 6 2 2 16 2" xfId="48252"/>
    <cellStyle name="Output 6 2 2 16 3" xfId="48253"/>
    <cellStyle name="Output 6 2 2 16 4" xfId="48254"/>
    <cellStyle name="Output 6 2 2 17" xfId="48255"/>
    <cellStyle name="Output 6 2 2 17 2" xfId="48256"/>
    <cellStyle name="Output 6 2 2 17 3" xfId="48257"/>
    <cellStyle name="Output 6 2 2 17 4" xfId="48258"/>
    <cellStyle name="Output 6 2 2 18" xfId="48259"/>
    <cellStyle name="Output 6 2 2 18 2" xfId="48260"/>
    <cellStyle name="Output 6 2 2 18 3" xfId="48261"/>
    <cellStyle name="Output 6 2 2 18 4" xfId="48262"/>
    <cellStyle name="Output 6 2 2 19" xfId="48263"/>
    <cellStyle name="Output 6 2 2 19 2" xfId="48264"/>
    <cellStyle name="Output 6 2 2 19 3" xfId="48265"/>
    <cellStyle name="Output 6 2 2 19 4" xfId="48266"/>
    <cellStyle name="Output 6 2 2 2" xfId="48267"/>
    <cellStyle name="Output 6 2 2 2 2" xfId="48268"/>
    <cellStyle name="Output 6 2 2 2 3" xfId="48269"/>
    <cellStyle name="Output 6 2 2 2 4" xfId="48270"/>
    <cellStyle name="Output 6 2 2 20" xfId="48271"/>
    <cellStyle name="Output 6 2 2 20 2" xfId="48272"/>
    <cellStyle name="Output 6 2 2 20 3" xfId="48273"/>
    <cellStyle name="Output 6 2 2 20 4" xfId="48274"/>
    <cellStyle name="Output 6 2 2 21" xfId="48275"/>
    <cellStyle name="Output 6 2 2 22" xfId="48276"/>
    <cellStyle name="Output 6 2 2 3" xfId="48277"/>
    <cellStyle name="Output 6 2 2 3 2" xfId="48278"/>
    <cellStyle name="Output 6 2 2 3 3" xfId="48279"/>
    <cellStyle name="Output 6 2 2 3 4" xfId="48280"/>
    <cellStyle name="Output 6 2 2 4" xfId="48281"/>
    <cellStyle name="Output 6 2 2 4 2" xfId="48282"/>
    <cellStyle name="Output 6 2 2 4 3" xfId="48283"/>
    <cellStyle name="Output 6 2 2 4 4" xfId="48284"/>
    <cellStyle name="Output 6 2 2 5" xfId="48285"/>
    <cellStyle name="Output 6 2 2 5 2" xfId="48286"/>
    <cellStyle name="Output 6 2 2 5 3" xfId="48287"/>
    <cellStyle name="Output 6 2 2 5 4" xfId="48288"/>
    <cellStyle name="Output 6 2 2 6" xfId="48289"/>
    <cellStyle name="Output 6 2 2 6 2" xfId="48290"/>
    <cellStyle name="Output 6 2 2 6 3" xfId="48291"/>
    <cellStyle name="Output 6 2 2 6 4" xfId="48292"/>
    <cellStyle name="Output 6 2 2 7" xfId="48293"/>
    <cellStyle name="Output 6 2 2 7 2" xfId="48294"/>
    <cellStyle name="Output 6 2 2 7 3" xfId="48295"/>
    <cellStyle name="Output 6 2 2 7 4" xfId="48296"/>
    <cellStyle name="Output 6 2 2 8" xfId="48297"/>
    <cellStyle name="Output 6 2 2 8 2" xfId="48298"/>
    <cellStyle name="Output 6 2 2 8 3" xfId="48299"/>
    <cellStyle name="Output 6 2 2 8 4" xfId="48300"/>
    <cellStyle name="Output 6 2 2 9" xfId="48301"/>
    <cellStyle name="Output 6 2 2 9 2" xfId="48302"/>
    <cellStyle name="Output 6 2 2 9 3" xfId="48303"/>
    <cellStyle name="Output 6 2 2 9 4" xfId="48304"/>
    <cellStyle name="Output 6 2 3" xfId="48305"/>
    <cellStyle name="Output 6 20" xfId="48306"/>
    <cellStyle name="Output 6 20 2" xfId="48307"/>
    <cellStyle name="Output 6 20 3" xfId="48308"/>
    <cellStyle name="Output 6 20 4" xfId="48309"/>
    <cellStyle name="Output 6 21" xfId="48310"/>
    <cellStyle name="Output 6 21 2" xfId="48311"/>
    <cellStyle name="Output 6 21 3" xfId="48312"/>
    <cellStyle name="Output 6 21 4" xfId="48313"/>
    <cellStyle name="Output 6 22" xfId="48314"/>
    <cellStyle name="Output 6 22 2" xfId="48315"/>
    <cellStyle name="Output 6 22 3" xfId="48316"/>
    <cellStyle name="Output 6 22 4" xfId="48317"/>
    <cellStyle name="Output 6 23" xfId="48318"/>
    <cellStyle name="Output 6 24" xfId="48319"/>
    <cellStyle name="Output 6 25" xfId="48320"/>
    <cellStyle name="Output 6 3" xfId="48321"/>
    <cellStyle name="Output 6 3 10" xfId="48322"/>
    <cellStyle name="Output 6 3 10 2" xfId="48323"/>
    <cellStyle name="Output 6 3 10 3" xfId="48324"/>
    <cellStyle name="Output 6 3 10 4" xfId="48325"/>
    <cellStyle name="Output 6 3 11" xfId="48326"/>
    <cellStyle name="Output 6 3 11 2" xfId="48327"/>
    <cellStyle name="Output 6 3 11 3" xfId="48328"/>
    <cellStyle name="Output 6 3 11 4" xfId="48329"/>
    <cellStyle name="Output 6 3 12" xfId="48330"/>
    <cellStyle name="Output 6 3 12 2" xfId="48331"/>
    <cellStyle name="Output 6 3 12 3" xfId="48332"/>
    <cellStyle name="Output 6 3 12 4" xfId="48333"/>
    <cellStyle name="Output 6 3 13" xfId="48334"/>
    <cellStyle name="Output 6 3 13 2" xfId="48335"/>
    <cellStyle name="Output 6 3 13 3" xfId="48336"/>
    <cellStyle name="Output 6 3 13 4" xfId="48337"/>
    <cellStyle name="Output 6 3 14" xfId="48338"/>
    <cellStyle name="Output 6 3 14 2" xfId="48339"/>
    <cellStyle name="Output 6 3 14 3" xfId="48340"/>
    <cellStyle name="Output 6 3 14 4" xfId="48341"/>
    <cellStyle name="Output 6 3 15" xfId="48342"/>
    <cellStyle name="Output 6 3 15 2" xfId="48343"/>
    <cellStyle name="Output 6 3 15 3" xfId="48344"/>
    <cellStyle name="Output 6 3 15 4" xfId="48345"/>
    <cellStyle name="Output 6 3 16" xfId="48346"/>
    <cellStyle name="Output 6 3 16 2" xfId="48347"/>
    <cellStyle name="Output 6 3 16 3" xfId="48348"/>
    <cellStyle name="Output 6 3 16 4" xfId="48349"/>
    <cellStyle name="Output 6 3 17" xfId="48350"/>
    <cellStyle name="Output 6 3 17 2" xfId="48351"/>
    <cellStyle name="Output 6 3 17 3" xfId="48352"/>
    <cellStyle name="Output 6 3 17 4" xfId="48353"/>
    <cellStyle name="Output 6 3 18" xfId="48354"/>
    <cellStyle name="Output 6 3 18 2" xfId="48355"/>
    <cellStyle name="Output 6 3 18 3" xfId="48356"/>
    <cellStyle name="Output 6 3 18 4" xfId="48357"/>
    <cellStyle name="Output 6 3 19" xfId="48358"/>
    <cellStyle name="Output 6 3 19 2" xfId="48359"/>
    <cellStyle name="Output 6 3 19 3" xfId="48360"/>
    <cellStyle name="Output 6 3 19 4" xfId="48361"/>
    <cellStyle name="Output 6 3 2" xfId="48362"/>
    <cellStyle name="Output 6 3 2 2" xfId="48363"/>
    <cellStyle name="Output 6 3 2 3" xfId="48364"/>
    <cellStyle name="Output 6 3 2 4" xfId="48365"/>
    <cellStyle name="Output 6 3 20" xfId="48366"/>
    <cellStyle name="Output 6 3 20 2" xfId="48367"/>
    <cellStyle name="Output 6 3 20 3" xfId="48368"/>
    <cellStyle name="Output 6 3 20 4" xfId="48369"/>
    <cellStyle name="Output 6 3 21" xfId="48370"/>
    <cellStyle name="Output 6 3 22" xfId="48371"/>
    <cellStyle name="Output 6 3 3" xfId="48372"/>
    <cellStyle name="Output 6 3 3 2" xfId="48373"/>
    <cellStyle name="Output 6 3 3 3" xfId="48374"/>
    <cellStyle name="Output 6 3 3 4" xfId="48375"/>
    <cellStyle name="Output 6 3 4" xfId="48376"/>
    <cellStyle name="Output 6 3 4 2" xfId="48377"/>
    <cellStyle name="Output 6 3 4 3" xfId="48378"/>
    <cellStyle name="Output 6 3 4 4" xfId="48379"/>
    <cellStyle name="Output 6 3 5" xfId="48380"/>
    <cellStyle name="Output 6 3 5 2" xfId="48381"/>
    <cellStyle name="Output 6 3 5 3" xfId="48382"/>
    <cellStyle name="Output 6 3 5 4" xfId="48383"/>
    <cellStyle name="Output 6 3 6" xfId="48384"/>
    <cellStyle name="Output 6 3 6 2" xfId="48385"/>
    <cellStyle name="Output 6 3 6 3" xfId="48386"/>
    <cellStyle name="Output 6 3 6 4" xfId="48387"/>
    <cellStyle name="Output 6 3 7" xfId="48388"/>
    <cellStyle name="Output 6 3 7 2" xfId="48389"/>
    <cellStyle name="Output 6 3 7 3" xfId="48390"/>
    <cellStyle name="Output 6 3 7 4" xfId="48391"/>
    <cellStyle name="Output 6 3 8" xfId="48392"/>
    <cellStyle name="Output 6 3 8 2" xfId="48393"/>
    <cellStyle name="Output 6 3 8 3" xfId="48394"/>
    <cellStyle name="Output 6 3 8 4" xfId="48395"/>
    <cellStyle name="Output 6 3 9" xfId="48396"/>
    <cellStyle name="Output 6 3 9 2" xfId="48397"/>
    <cellStyle name="Output 6 3 9 3" xfId="48398"/>
    <cellStyle name="Output 6 3 9 4" xfId="48399"/>
    <cellStyle name="Output 6 4" xfId="48400"/>
    <cellStyle name="Output 6 4 2" xfId="48401"/>
    <cellStyle name="Output 6 4 3" xfId="48402"/>
    <cellStyle name="Output 6 4 4" xfId="48403"/>
    <cellStyle name="Output 6 5" xfId="48404"/>
    <cellStyle name="Output 6 5 2" xfId="48405"/>
    <cellStyle name="Output 6 5 3" xfId="48406"/>
    <cellStyle name="Output 6 5 4" xfId="48407"/>
    <cellStyle name="Output 6 6" xfId="48408"/>
    <cellStyle name="Output 6 6 2" xfId="48409"/>
    <cellStyle name="Output 6 6 3" xfId="48410"/>
    <cellStyle name="Output 6 6 4" xfId="48411"/>
    <cellStyle name="Output 6 7" xfId="48412"/>
    <cellStyle name="Output 6 7 2" xfId="48413"/>
    <cellStyle name="Output 6 7 3" xfId="48414"/>
    <cellStyle name="Output 6 7 4" xfId="48415"/>
    <cellStyle name="Output 6 8" xfId="48416"/>
    <cellStyle name="Output 6 8 2" xfId="48417"/>
    <cellStyle name="Output 6 8 3" xfId="48418"/>
    <cellStyle name="Output 6 8 4" xfId="48419"/>
    <cellStyle name="Output 6 9" xfId="48420"/>
    <cellStyle name="Output 6 9 2" xfId="48421"/>
    <cellStyle name="Output 6 9 3" xfId="48422"/>
    <cellStyle name="Output 6 9 4" xfId="48423"/>
    <cellStyle name="Output 7" xfId="48424"/>
    <cellStyle name="Output 7 10" xfId="48425"/>
    <cellStyle name="Output 7 10 10" xfId="48426"/>
    <cellStyle name="Output 7 10 10 2" xfId="48427"/>
    <cellStyle name="Output 7 10 10 3" xfId="48428"/>
    <cellStyle name="Output 7 10 10 4" xfId="48429"/>
    <cellStyle name="Output 7 10 11" xfId="48430"/>
    <cellStyle name="Output 7 10 11 2" xfId="48431"/>
    <cellStyle name="Output 7 10 11 3" xfId="48432"/>
    <cellStyle name="Output 7 10 11 4" xfId="48433"/>
    <cellStyle name="Output 7 10 12" xfId="48434"/>
    <cellStyle name="Output 7 10 12 2" xfId="48435"/>
    <cellStyle name="Output 7 10 12 3" xfId="48436"/>
    <cellStyle name="Output 7 10 12 4" xfId="48437"/>
    <cellStyle name="Output 7 10 13" xfId="48438"/>
    <cellStyle name="Output 7 10 13 2" xfId="48439"/>
    <cellStyle name="Output 7 10 13 3" xfId="48440"/>
    <cellStyle name="Output 7 10 13 4" xfId="48441"/>
    <cellStyle name="Output 7 10 14" xfId="48442"/>
    <cellStyle name="Output 7 10 14 2" xfId="48443"/>
    <cellStyle name="Output 7 10 14 3" xfId="48444"/>
    <cellStyle name="Output 7 10 14 4" xfId="48445"/>
    <cellStyle name="Output 7 10 15" xfId="48446"/>
    <cellStyle name="Output 7 10 15 2" xfId="48447"/>
    <cellStyle name="Output 7 10 15 3" xfId="48448"/>
    <cellStyle name="Output 7 10 15 4" xfId="48449"/>
    <cellStyle name="Output 7 10 16" xfId="48450"/>
    <cellStyle name="Output 7 10 16 2" xfId="48451"/>
    <cellStyle name="Output 7 10 16 3" xfId="48452"/>
    <cellStyle name="Output 7 10 16 4" xfId="48453"/>
    <cellStyle name="Output 7 10 17" xfId="48454"/>
    <cellStyle name="Output 7 10 17 2" xfId="48455"/>
    <cellStyle name="Output 7 10 17 3" xfId="48456"/>
    <cellStyle name="Output 7 10 17 4" xfId="48457"/>
    <cellStyle name="Output 7 10 18" xfId="48458"/>
    <cellStyle name="Output 7 10 18 2" xfId="48459"/>
    <cellStyle name="Output 7 10 18 3" xfId="48460"/>
    <cellStyle name="Output 7 10 18 4" xfId="48461"/>
    <cellStyle name="Output 7 10 19" xfId="48462"/>
    <cellStyle name="Output 7 10 19 2" xfId="48463"/>
    <cellStyle name="Output 7 10 19 3" xfId="48464"/>
    <cellStyle name="Output 7 10 19 4" xfId="48465"/>
    <cellStyle name="Output 7 10 2" xfId="48466"/>
    <cellStyle name="Output 7 10 2 2" xfId="48467"/>
    <cellStyle name="Output 7 10 2 3" xfId="48468"/>
    <cellStyle name="Output 7 10 2 4" xfId="48469"/>
    <cellStyle name="Output 7 10 20" xfId="48470"/>
    <cellStyle name="Output 7 10 20 2" xfId="48471"/>
    <cellStyle name="Output 7 10 20 3" xfId="48472"/>
    <cellStyle name="Output 7 10 20 4" xfId="48473"/>
    <cellStyle name="Output 7 10 21" xfId="48474"/>
    <cellStyle name="Output 7 10 22" xfId="48475"/>
    <cellStyle name="Output 7 10 3" xfId="48476"/>
    <cellStyle name="Output 7 10 3 2" xfId="48477"/>
    <cellStyle name="Output 7 10 3 3" xfId="48478"/>
    <cellStyle name="Output 7 10 3 4" xfId="48479"/>
    <cellStyle name="Output 7 10 4" xfId="48480"/>
    <cellStyle name="Output 7 10 4 2" xfId="48481"/>
    <cellStyle name="Output 7 10 4 3" xfId="48482"/>
    <cellStyle name="Output 7 10 4 4" xfId="48483"/>
    <cellStyle name="Output 7 10 5" xfId="48484"/>
    <cellStyle name="Output 7 10 5 2" xfId="48485"/>
    <cellStyle name="Output 7 10 5 3" xfId="48486"/>
    <cellStyle name="Output 7 10 5 4" xfId="48487"/>
    <cellStyle name="Output 7 10 6" xfId="48488"/>
    <cellStyle name="Output 7 10 6 2" xfId="48489"/>
    <cellStyle name="Output 7 10 6 3" xfId="48490"/>
    <cellStyle name="Output 7 10 6 4" xfId="48491"/>
    <cellStyle name="Output 7 10 7" xfId="48492"/>
    <cellStyle name="Output 7 10 7 2" xfId="48493"/>
    <cellStyle name="Output 7 10 7 3" xfId="48494"/>
    <cellStyle name="Output 7 10 7 4" xfId="48495"/>
    <cellStyle name="Output 7 10 8" xfId="48496"/>
    <cellStyle name="Output 7 10 8 2" xfId="48497"/>
    <cellStyle name="Output 7 10 8 3" xfId="48498"/>
    <cellStyle name="Output 7 10 8 4" xfId="48499"/>
    <cellStyle name="Output 7 10 9" xfId="48500"/>
    <cellStyle name="Output 7 10 9 2" xfId="48501"/>
    <cellStyle name="Output 7 10 9 3" xfId="48502"/>
    <cellStyle name="Output 7 10 9 4" xfId="48503"/>
    <cellStyle name="Output 7 11" xfId="48504"/>
    <cellStyle name="Output 7 11 10" xfId="48505"/>
    <cellStyle name="Output 7 11 10 2" xfId="48506"/>
    <cellStyle name="Output 7 11 10 3" xfId="48507"/>
    <cellStyle name="Output 7 11 10 4" xfId="48508"/>
    <cellStyle name="Output 7 11 11" xfId="48509"/>
    <cellStyle name="Output 7 11 11 2" xfId="48510"/>
    <cellStyle name="Output 7 11 11 3" xfId="48511"/>
    <cellStyle name="Output 7 11 11 4" xfId="48512"/>
    <cellStyle name="Output 7 11 12" xfId="48513"/>
    <cellStyle name="Output 7 11 12 2" xfId="48514"/>
    <cellStyle name="Output 7 11 12 3" xfId="48515"/>
    <cellStyle name="Output 7 11 12 4" xfId="48516"/>
    <cellStyle name="Output 7 11 13" xfId="48517"/>
    <cellStyle name="Output 7 11 13 2" xfId="48518"/>
    <cellStyle name="Output 7 11 13 3" xfId="48519"/>
    <cellStyle name="Output 7 11 13 4" xfId="48520"/>
    <cellStyle name="Output 7 11 14" xfId="48521"/>
    <cellStyle name="Output 7 11 14 2" xfId="48522"/>
    <cellStyle name="Output 7 11 14 3" xfId="48523"/>
    <cellStyle name="Output 7 11 14 4" xfId="48524"/>
    <cellStyle name="Output 7 11 15" xfId="48525"/>
    <cellStyle name="Output 7 11 15 2" xfId="48526"/>
    <cellStyle name="Output 7 11 15 3" xfId="48527"/>
    <cellStyle name="Output 7 11 15 4" xfId="48528"/>
    <cellStyle name="Output 7 11 16" xfId="48529"/>
    <cellStyle name="Output 7 11 16 2" xfId="48530"/>
    <cellStyle name="Output 7 11 16 3" xfId="48531"/>
    <cellStyle name="Output 7 11 16 4" xfId="48532"/>
    <cellStyle name="Output 7 11 17" xfId="48533"/>
    <cellStyle name="Output 7 11 17 2" xfId="48534"/>
    <cellStyle name="Output 7 11 17 3" xfId="48535"/>
    <cellStyle name="Output 7 11 17 4" xfId="48536"/>
    <cellStyle name="Output 7 11 18" xfId="48537"/>
    <cellStyle name="Output 7 11 18 2" xfId="48538"/>
    <cellStyle name="Output 7 11 18 3" xfId="48539"/>
    <cellStyle name="Output 7 11 18 4" xfId="48540"/>
    <cellStyle name="Output 7 11 19" xfId="48541"/>
    <cellStyle name="Output 7 11 19 2" xfId="48542"/>
    <cellStyle name="Output 7 11 19 3" xfId="48543"/>
    <cellStyle name="Output 7 11 19 4" xfId="48544"/>
    <cellStyle name="Output 7 11 2" xfId="48545"/>
    <cellStyle name="Output 7 11 2 2" xfId="48546"/>
    <cellStyle name="Output 7 11 2 3" xfId="48547"/>
    <cellStyle name="Output 7 11 2 4" xfId="48548"/>
    <cellStyle name="Output 7 11 20" xfId="48549"/>
    <cellStyle name="Output 7 11 20 2" xfId="48550"/>
    <cellStyle name="Output 7 11 20 3" xfId="48551"/>
    <cellStyle name="Output 7 11 20 4" xfId="48552"/>
    <cellStyle name="Output 7 11 21" xfId="48553"/>
    <cellStyle name="Output 7 11 22" xfId="48554"/>
    <cellStyle name="Output 7 11 3" xfId="48555"/>
    <cellStyle name="Output 7 11 3 2" xfId="48556"/>
    <cellStyle name="Output 7 11 3 3" xfId="48557"/>
    <cellStyle name="Output 7 11 3 4" xfId="48558"/>
    <cellStyle name="Output 7 11 4" xfId="48559"/>
    <cellStyle name="Output 7 11 4 2" xfId="48560"/>
    <cellStyle name="Output 7 11 4 3" xfId="48561"/>
    <cellStyle name="Output 7 11 4 4" xfId="48562"/>
    <cellStyle name="Output 7 11 5" xfId="48563"/>
    <cellStyle name="Output 7 11 5 2" xfId="48564"/>
    <cellStyle name="Output 7 11 5 3" xfId="48565"/>
    <cellStyle name="Output 7 11 5 4" xfId="48566"/>
    <cellStyle name="Output 7 11 6" xfId="48567"/>
    <cellStyle name="Output 7 11 6 2" xfId="48568"/>
    <cellStyle name="Output 7 11 6 3" xfId="48569"/>
    <cellStyle name="Output 7 11 6 4" xfId="48570"/>
    <cellStyle name="Output 7 11 7" xfId="48571"/>
    <cellStyle name="Output 7 11 7 2" xfId="48572"/>
    <cellStyle name="Output 7 11 7 3" xfId="48573"/>
    <cellStyle name="Output 7 11 7 4" xfId="48574"/>
    <cellStyle name="Output 7 11 8" xfId="48575"/>
    <cellStyle name="Output 7 11 8 2" xfId="48576"/>
    <cellStyle name="Output 7 11 8 3" xfId="48577"/>
    <cellStyle name="Output 7 11 8 4" xfId="48578"/>
    <cellStyle name="Output 7 11 9" xfId="48579"/>
    <cellStyle name="Output 7 11 9 2" xfId="48580"/>
    <cellStyle name="Output 7 11 9 3" xfId="48581"/>
    <cellStyle name="Output 7 11 9 4" xfId="48582"/>
    <cellStyle name="Output 7 12" xfId="48583"/>
    <cellStyle name="Output 7 12 2" xfId="48584"/>
    <cellStyle name="Output 7 12 3" xfId="48585"/>
    <cellStyle name="Output 7 12 4" xfId="48586"/>
    <cellStyle name="Output 7 13" xfId="48587"/>
    <cellStyle name="Output 7 13 2" xfId="48588"/>
    <cellStyle name="Output 7 13 3" xfId="48589"/>
    <cellStyle name="Output 7 13 4" xfId="48590"/>
    <cellStyle name="Output 7 14" xfId="48591"/>
    <cellStyle name="Output 7 14 2" xfId="48592"/>
    <cellStyle name="Output 7 14 3" xfId="48593"/>
    <cellStyle name="Output 7 14 4" xfId="48594"/>
    <cellStyle name="Output 7 15" xfId="48595"/>
    <cellStyle name="Output 7 15 2" xfId="48596"/>
    <cellStyle name="Output 7 15 3" xfId="48597"/>
    <cellStyle name="Output 7 15 4" xfId="48598"/>
    <cellStyle name="Output 7 16" xfId="48599"/>
    <cellStyle name="Output 7 16 2" xfId="48600"/>
    <cellStyle name="Output 7 16 3" xfId="48601"/>
    <cellStyle name="Output 7 16 4" xfId="48602"/>
    <cellStyle name="Output 7 17" xfId="48603"/>
    <cellStyle name="Output 7 17 2" xfId="48604"/>
    <cellStyle name="Output 7 17 3" xfId="48605"/>
    <cellStyle name="Output 7 17 4" xfId="48606"/>
    <cellStyle name="Output 7 18" xfId="48607"/>
    <cellStyle name="Output 7 18 2" xfId="48608"/>
    <cellStyle name="Output 7 18 3" xfId="48609"/>
    <cellStyle name="Output 7 18 4" xfId="48610"/>
    <cellStyle name="Output 7 19" xfId="48611"/>
    <cellStyle name="Output 7 19 2" xfId="48612"/>
    <cellStyle name="Output 7 19 3" xfId="48613"/>
    <cellStyle name="Output 7 19 4" xfId="48614"/>
    <cellStyle name="Output 7 2" xfId="48615"/>
    <cellStyle name="Output 7 2 10" xfId="48616"/>
    <cellStyle name="Output 7 2 10 2" xfId="48617"/>
    <cellStyle name="Output 7 2 10 3" xfId="48618"/>
    <cellStyle name="Output 7 2 10 4" xfId="48619"/>
    <cellStyle name="Output 7 2 11" xfId="48620"/>
    <cellStyle name="Output 7 2 11 2" xfId="48621"/>
    <cellStyle name="Output 7 2 11 3" xfId="48622"/>
    <cellStyle name="Output 7 2 11 4" xfId="48623"/>
    <cellStyle name="Output 7 2 12" xfId="48624"/>
    <cellStyle name="Output 7 2 12 2" xfId="48625"/>
    <cellStyle name="Output 7 2 12 3" xfId="48626"/>
    <cellStyle name="Output 7 2 12 4" xfId="48627"/>
    <cellStyle name="Output 7 2 13" xfId="48628"/>
    <cellStyle name="Output 7 2 13 2" xfId="48629"/>
    <cellStyle name="Output 7 2 13 3" xfId="48630"/>
    <cellStyle name="Output 7 2 13 4" xfId="48631"/>
    <cellStyle name="Output 7 2 14" xfId="48632"/>
    <cellStyle name="Output 7 2 14 2" xfId="48633"/>
    <cellStyle name="Output 7 2 14 3" xfId="48634"/>
    <cellStyle name="Output 7 2 14 4" xfId="48635"/>
    <cellStyle name="Output 7 2 15" xfId="48636"/>
    <cellStyle name="Output 7 2 15 2" xfId="48637"/>
    <cellStyle name="Output 7 2 15 3" xfId="48638"/>
    <cellStyle name="Output 7 2 15 4" xfId="48639"/>
    <cellStyle name="Output 7 2 16" xfId="48640"/>
    <cellStyle name="Output 7 2 16 2" xfId="48641"/>
    <cellStyle name="Output 7 2 16 3" xfId="48642"/>
    <cellStyle name="Output 7 2 16 4" xfId="48643"/>
    <cellStyle name="Output 7 2 17" xfId="48644"/>
    <cellStyle name="Output 7 2 17 2" xfId="48645"/>
    <cellStyle name="Output 7 2 17 3" xfId="48646"/>
    <cellStyle name="Output 7 2 17 4" xfId="48647"/>
    <cellStyle name="Output 7 2 18" xfId="48648"/>
    <cellStyle name="Output 7 2 18 2" xfId="48649"/>
    <cellStyle name="Output 7 2 18 3" xfId="48650"/>
    <cellStyle name="Output 7 2 18 4" xfId="48651"/>
    <cellStyle name="Output 7 2 19" xfId="48652"/>
    <cellStyle name="Output 7 2 19 2" xfId="48653"/>
    <cellStyle name="Output 7 2 19 3" xfId="48654"/>
    <cellStyle name="Output 7 2 19 4" xfId="48655"/>
    <cellStyle name="Output 7 2 2" xfId="48656"/>
    <cellStyle name="Output 7 2 2 2" xfId="48657"/>
    <cellStyle name="Output 7 2 2 3" xfId="48658"/>
    <cellStyle name="Output 7 2 2 4" xfId="48659"/>
    <cellStyle name="Output 7 2 20" xfId="48660"/>
    <cellStyle name="Output 7 2 20 2" xfId="48661"/>
    <cellStyle name="Output 7 2 20 3" xfId="48662"/>
    <cellStyle name="Output 7 2 20 4" xfId="48663"/>
    <cellStyle name="Output 7 2 21" xfId="48664"/>
    <cellStyle name="Output 7 2 22" xfId="48665"/>
    <cellStyle name="Output 7 2 3" xfId="48666"/>
    <cellStyle name="Output 7 2 3 2" xfId="48667"/>
    <cellStyle name="Output 7 2 3 3" xfId="48668"/>
    <cellStyle name="Output 7 2 3 4" xfId="48669"/>
    <cellStyle name="Output 7 2 4" xfId="48670"/>
    <cellStyle name="Output 7 2 4 2" xfId="48671"/>
    <cellStyle name="Output 7 2 4 3" xfId="48672"/>
    <cellStyle name="Output 7 2 4 4" xfId="48673"/>
    <cellStyle name="Output 7 2 5" xfId="48674"/>
    <cellStyle name="Output 7 2 5 2" xfId="48675"/>
    <cellStyle name="Output 7 2 5 3" xfId="48676"/>
    <cellStyle name="Output 7 2 5 4" xfId="48677"/>
    <cellStyle name="Output 7 2 6" xfId="48678"/>
    <cellStyle name="Output 7 2 6 2" xfId="48679"/>
    <cellStyle name="Output 7 2 6 3" xfId="48680"/>
    <cellStyle name="Output 7 2 6 4" xfId="48681"/>
    <cellStyle name="Output 7 2 7" xfId="48682"/>
    <cellStyle name="Output 7 2 7 2" xfId="48683"/>
    <cellStyle name="Output 7 2 7 3" xfId="48684"/>
    <cellStyle name="Output 7 2 7 4" xfId="48685"/>
    <cellStyle name="Output 7 2 8" xfId="48686"/>
    <cellStyle name="Output 7 2 8 2" xfId="48687"/>
    <cellStyle name="Output 7 2 8 3" xfId="48688"/>
    <cellStyle name="Output 7 2 8 4" xfId="48689"/>
    <cellStyle name="Output 7 2 9" xfId="48690"/>
    <cellStyle name="Output 7 2 9 2" xfId="48691"/>
    <cellStyle name="Output 7 2 9 3" xfId="48692"/>
    <cellStyle name="Output 7 2 9 4" xfId="48693"/>
    <cellStyle name="Output 7 20" xfId="48694"/>
    <cellStyle name="Output 7 20 2" xfId="48695"/>
    <cellStyle name="Output 7 20 3" xfId="48696"/>
    <cellStyle name="Output 7 20 4" xfId="48697"/>
    <cellStyle name="Output 7 21" xfId="48698"/>
    <cellStyle name="Output 7 21 2" xfId="48699"/>
    <cellStyle name="Output 7 21 3" xfId="48700"/>
    <cellStyle name="Output 7 21 4" xfId="48701"/>
    <cellStyle name="Output 7 22" xfId="48702"/>
    <cellStyle name="Output 7 22 2" xfId="48703"/>
    <cellStyle name="Output 7 22 3" xfId="48704"/>
    <cellStyle name="Output 7 22 4" xfId="48705"/>
    <cellStyle name="Output 7 23" xfId="48706"/>
    <cellStyle name="Output 7 23 2" xfId="48707"/>
    <cellStyle name="Output 7 23 3" xfId="48708"/>
    <cellStyle name="Output 7 23 4" xfId="48709"/>
    <cellStyle name="Output 7 24" xfId="48710"/>
    <cellStyle name="Output 7 24 2" xfId="48711"/>
    <cellStyle name="Output 7 24 3" xfId="48712"/>
    <cellStyle name="Output 7 24 4" xfId="48713"/>
    <cellStyle name="Output 7 25" xfId="48714"/>
    <cellStyle name="Output 7 25 2" xfId="48715"/>
    <cellStyle name="Output 7 25 3" xfId="48716"/>
    <cellStyle name="Output 7 25 4" xfId="48717"/>
    <cellStyle name="Output 7 26" xfId="48718"/>
    <cellStyle name="Output 7 26 2" xfId="48719"/>
    <cellStyle name="Output 7 26 3" xfId="48720"/>
    <cellStyle name="Output 7 26 4" xfId="48721"/>
    <cellStyle name="Output 7 27" xfId="48722"/>
    <cellStyle name="Output 7 27 2" xfId="48723"/>
    <cellStyle name="Output 7 27 3" xfId="48724"/>
    <cellStyle name="Output 7 27 4" xfId="48725"/>
    <cellStyle name="Output 7 28" xfId="48726"/>
    <cellStyle name="Output 7 28 2" xfId="48727"/>
    <cellStyle name="Output 7 28 3" xfId="48728"/>
    <cellStyle name="Output 7 28 4" xfId="48729"/>
    <cellStyle name="Output 7 29" xfId="48730"/>
    <cellStyle name="Output 7 29 2" xfId="48731"/>
    <cellStyle name="Output 7 29 3" xfId="48732"/>
    <cellStyle name="Output 7 29 4" xfId="48733"/>
    <cellStyle name="Output 7 3" xfId="48734"/>
    <cellStyle name="Output 7 3 10" xfId="48735"/>
    <cellStyle name="Output 7 3 10 2" xfId="48736"/>
    <cellStyle name="Output 7 3 10 3" xfId="48737"/>
    <cellStyle name="Output 7 3 10 4" xfId="48738"/>
    <cellStyle name="Output 7 3 11" xfId="48739"/>
    <cellStyle name="Output 7 3 11 2" xfId="48740"/>
    <cellStyle name="Output 7 3 11 3" xfId="48741"/>
    <cellStyle name="Output 7 3 11 4" xfId="48742"/>
    <cellStyle name="Output 7 3 12" xfId="48743"/>
    <cellStyle name="Output 7 3 12 2" xfId="48744"/>
    <cellStyle name="Output 7 3 12 3" xfId="48745"/>
    <cellStyle name="Output 7 3 12 4" xfId="48746"/>
    <cellStyle name="Output 7 3 13" xfId="48747"/>
    <cellStyle name="Output 7 3 13 2" xfId="48748"/>
    <cellStyle name="Output 7 3 13 3" xfId="48749"/>
    <cellStyle name="Output 7 3 13 4" xfId="48750"/>
    <cellStyle name="Output 7 3 14" xfId="48751"/>
    <cellStyle name="Output 7 3 14 2" xfId="48752"/>
    <cellStyle name="Output 7 3 14 3" xfId="48753"/>
    <cellStyle name="Output 7 3 14 4" xfId="48754"/>
    <cellStyle name="Output 7 3 15" xfId="48755"/>
    <cellStyle name="Output 7 3 15 2" xfId="48756"/>
    <cellStyle name="Output 7 3 15 3" xfId="48757"/>
    <cellStyle name="Output 7 3 15 4" xfId="48758"/>
    <cellStyle name="Output 7 3 16" xfId="48759"/>
    <cellStyle name="Output 7 3 16 2" xfId="48760"/>
    <cellStyle name="Output 7 3 16 3" xfId="48761"/>
    <cellStyle name="Output 7 3 16 4" xfId="48762"/>
    <cellStyle name="Output 7 3 17" xfId="48763"/>
    <cellStyle name="Output 7 3 17 2" xfId="48764"/>
    <cellStyle name="Output 7 3 17 3" xfId="48765"/>
    <cellStyle name="Output 7 3 17 4" xfId="48766"/>
    <cellStyle name="Output 7 3 18" xfId="48767"/>
    <cellStyle name="Output 7 3 18 2" xfId="48768"/>
    <cellStyle name="Output 7 3 18 3" xfId="48769"/>
    <cellStyle name="Output 7 3 18 4" xfId="48770"/>
    <cellStyle name="Output 7 3 19" xfId="48771"/>
    <cellStyle name="Output 7 3 19 2" xfId="48772"/>
    <cellStyle name="Output 7 3 19 3" xfId="48773"/>
    <cellStyle name="Output 7 3 19 4" xfId="48774"/>
    <cellStyle name="Output 7 3 2" xfId="48775"/>
    <cellStyle name="Output 7 3 2 2" xfId="48776"/>
    <cellStyle name="Output 7 3 2 3" xfId="48777"/>
    <cellStyle name="Output 7 3 2 4" xfId="48778"/>
    <cellStyle name="Output 7 3 20" xfId="48779"/>
    <cellStyle name="Output 7 3 20 2" xfId="48780"/>
    <cellStyle name="Output 7 3 20 3" xfId="48781"/>
    <cellStyle name="Output 7 3 20 4" xfId="48782"/>
    <cellStyle name="Output 7 3 21" xfId="48783"/>
    <cellStyle name="Output 7 3 22" xfId="48784"/>
    <cellStyle name="Output 7 3 3" xfId="48785"/>
    <cellStyle name="Output 7 3 3 2" xfId="48786"/>
    <cellStyle name="Output 7 3 3 3" xfId="48787"/>
    <cellStyle name="Output 7 3 3 4" xfId="48788"/>
    <cellStyle name="Output 7 3 4" xfId="48789"/>
    <cellStyle name="Output 7 3 4 2" xfId="48790"/>
    <cellStyle name="Output 7 3 4 3" xfId="48791"/>
    <cellStyle name="Output 7 3 4 4" xfId="48792"/>
    <cellStyle name="Output 7 3 5" xfId="48793"/>
    <cellStyle name="Output 7 3 5 2" xfId="48794"/>
    <cellStyle name="Output 7 3 5 3" xfId="48795"/>
    <cellStyle name="Output 7 3 5 4" xfId="48796"/>
    <cellStyle name="Output 7 3 6" xfId="48797"/>
    <cellStyle name="Output 7 3 6 2" xfId="48798"/>
    <cellStyle name="Output 7 3 6 3" xfId="48799"/>
    <cellStyle name="Output 7 3 6 4" xfId="48800"/>
    <cellStyle name="Output 7 3 7" xfId="48801"/>
    <cellStyle name="Output 7 3 7 2" xfId="48802"/>
    <cellStyle name="Output 7 3 7 3" xfId="48803"/>
    <cellStyle name="Output 7 3 7 4" xfId="48804"/>
    <cellStyle name="Output 7 3 8" xfId="48805"/>
    <cellStyle name="Output 7 3 8 2" xfId="48806"/>
    <cellStyle name="Output 7 3 8 3" xfId="48807"/>
    <cellStyle name="Output 7 3 8 4" xfId="48808"/>
    <cellStyle name="Output 7 3 9" xfId="48809"/>
    <cellStyle name="Output 7 3 9 2" xfId="48810"/>
    <cellStyle name="Output 7 3 9 3" xfId="48811"/>
    <cellStyle name="Output 7 3 9 4" xfId="48812"/>
    <cellStyle name="Output 7 30" xfId="48813"/>
    <cellStyle name="Output 7 30 2" xfId="48814"/>
    <cellStyle name="Output 7 30 3" xfId="48815"/>
    <cellStyle name="Output 7 30 4" xfId="48816"/>
    <cellStyle name="Output 7 31" xfId="48817"/>
    <cellStyle name="Output 7 32" xfId="48818"/>
    <cellStyle name="Output 7 33" xfId="48819"/>
    <cellStyle name="Output 7 4" xfId="48820"/>
    <cellStyle name="Output 7 4 10" xfId="48821"/>
    <cellStyle name="Output 7 4 10 2" xfId="48822"/>
    <cellStyle name="Output 7 4 10 3" xfId="48823"/>
    <cellStyle name="Output 7 4 10 4" xfId="48824"/>
    <cellStyle name="Output 7 4 11" xfId="48825"/>
    <cellStyle name="Output 7 4 11 2" xfId="48826"/>
    <cellStyle name="Output 7 4 11 3" xfId="48827"/>
    <cellStyle name="Output 7 4 11 4" xfId="48828"/>
    <cellStyle name="Output 7 4 12" xfId="48829"/>
    <cellStyle name="Output 7 4 12 2" xfId="48830"/>
    <cellStyle name="Output 7 4 12 3" xfId="48831"/>
    <cellStyle name="Output 7 4 12 4" xfId="48832"/>
    <cellStyle name="Output 7 4 13" xfId="48833"/>
    <cellStyle name="Output 7 4 13 2" xfId="48834"/>
    <cellStyle name="Output 7 4 13 3" xfId="48835"/>
    <cellStyle name="Output 7 4 13 4" xfId="48836"/>
    <cellStyle name="Output 7 4 14" xfId="48837"/>
    <cellStyle name="Output 7 4 14 2" xfId="48838"/>
    <cellStyle name="Output 7 4 14 3" xfId="48839"/>
    <cellStyle name="Output 7 4 14 4" xfId="48840"/>
    <cellStyle name="Output 7 4 15" xfId="48841"/>
    <cellStyle name="Output 7 4 15 2" xfId="48842"/>
    <cellStyle name="Output 7 4 15 3" xfId="48843"/>
    <cellStyle name="Output 7 4 15 4" xfId="48844"/>
    <cellStyle name="Output 7 4 16" xfId="48845"/>
    <cellStyle name="Output 7 4 16 2" xfId="48846"/>
    <cellStyle name="Output 7 4 16 3" xfId="48847"/>
    <cellStyle name="Output 7 4 16 4" xfId="48848"/>
    <cellStyle name="Output 7 4 17" xfId="48849"/>
    <cellStyle name="Output 7 4 17 2" xfId="48850"/>
    <cellStyle name="Output 7 4 17 3" xfId="48851"/>
    <cellStyle name="Output 7 4 17 4" xfId="48852"/>
    <cellStyle name="Output 7 4 18" xfId="48853"/>
    <cellStyle name="Output 7 4 18 2" xfId="48854"/>
    <cellStyle name="Output 7 4 18 3" xfId="48855"/>
    <cellStyle name="Output 7 4 18 4" xfId="48856"/>
    <cellStyle name="Output 7 4 19" xfId="48857"/>
    <cellStyle name="Output 7 4 19 2" xfId="48858"/>
    <cellStyle name="Output 7 4 19 3" xfId="48859"/>
    <cellStyle name="Output 7 4 19 4" xfId="48860"/>
    <cellStyle name="Output 7 4 2" xfId="48861"/>
    <cellStyle name="Output 7 4 2 2" xfId="48862"/>
    <cellStyle name="Output 7 4 2 3" xfId="48863"/>
    <cellStyle name="Output 7 4 2 4" xfId="48864"/>
    <cellStyle name="Output 7 4 20" xfId="48865"/>
    <cellStyle name="Output 7 4 20 2" xfId="48866"/>
    <cellStyle name="Output 7 4 20 3" xfId="48867"/>
    <cellStyle name="Output 7 4 20 4" xfId="48868"/>
    <cellStyle name="Output 7 4 21" xfId="48869"/>
    <cellStyle name="Output 7 4 22" xfId="48870"/>
    <cellStyle name="Output 7 4 3" xfId="48871"/>
    <cellStyle name="Output 7 4 3 2" xfId="48872"/>
    <cellStyle name="Output 7 4 3 3" xfId="48873"/>
    <cellStyle name="Output 7 4 3 4" xfId="48874"/>
    <cellStyle name="Output 7 4 4" xfId="48875"/>
    <cellStyle name="Output 7 4 4 2" xfId="48876"/>
    <cellStyle name="Output 7 4 4 3" xfId="48877"/>
    <cellStyle name="Output 7 4 4 4" xfId="48878"/>
    <cellStyle name="Output 7 4 5" xfId="48879"/>
    <cellStyle name="Output 7 4 5 2" xfId="48880"/>
    <cellStyle name="Output 7 4 5 3" xfId="48881"/>
    <cellStyle name="Output 7 4 5 4" xfId="48882"/>
    <cellStyle name="Output 7 4 6" xfId="48883"/>
    <cellStyle name="Output 7 4 6 2" xfId="48884"/>
    <cellStyle name="Output 7 4 6 3" xfId="48885"/>
    <cellStyle name="Output 7 4 6 4" xfId="48886"/>
    <cellStyle name="Output 7 4 7" xfId="48887"/>
    <cellStyle name="Output 7 4 7 2" xfId="48888"/>
    <cellStyle name="Output 7 4 7 3" xfId="48889"/>
    <cellStyle name="Output 7 4 7 4" xfId="48890"/>
    <cellStyle name="Output 7 4 8" xfId="48891"/>
    <cellStyle name="Output 7 4 8 2" xfId="48892"/>
    <cellStyle name="Output 7 4 8 3" xfId="48893"/>
    <cellStyle name="Output 7 4 8 4" xfId="48894"/>
    <cellStyle name="Output 7 4 9" xfId="48895"/>
    <cellStyle name="Output 7 4 9 2" xfId="48896"/>
    <cellStyle name="Output 7 4 9 3" xfId="48897"/>
    <cellStyle name="Output 7 4 9 4" xfId="48898"/>
    <cellStyle name="Output 7 5" xfId="48899"/>
    <cellStyle name="Output 7 5 10" xfId="48900"/>
    <cellStyle name="Output 7 5 10 2" xfId="48901"/>
    <cellStyle name="Output 7 5 10 3" xfId="48902"/>
    <cellStyle name="Output 7 5 10 4" xfId="48903"/>
    <cellStyle name="Output 7 5 11" xfId="48904"/>
    <cellStyle name="Output 7 5 11 2" xfId="48905"/>
    <cellStyle name="Output 7 5 11 3" xfId="48906"/>
    <cellStyle name="Output 7 5 11 4" xfId="48907"/>
    <cellStyle name="Output 7 5 12" xfId="48908"/>
    <cellStyle name="Output 7 5 12 2" xfId="48909"/>
    <cellStyle name="Output 7 5 12 3" xfId="48910"/>
    <cellStyle name="Output 7 5 12 4" xfId="48911"/>
    <cellStyle name="Output 7 5 13" xfId="48912"/>
    <cellStyle name="Output 7 5 13 2" xfId="48913"/>
    <cellStyle name="Output 7 5 13 3" xfId="48914"/>
    <cellStyle name="Output 7 5 13 4" xfId="48915"/>
    <cellStyle name="Output 7 5 14" xfId="48916"/>
    <cellStyle name="Output 7 5 14 2" xfId="48917"/>
    <cellStyle name="Output 7 5 14 3" xfId="48918"/>
    <cellStyle name="Output 7 5 14 4" xfId="48919"/>
    <cellStyle name="Output 7 5 15" xfId="48920"/>
    <cellStyle name="Output 7 5 15 2" xfId="48921"/>
    <cellStyle name="Output 7 5 15 3" xfId="48922"/>
    <cellStyle name="Output 7 5 15 4" xfId="48923"/>
    <cellStyle name="Output 7 5 16" xfId="48924"/>
    <cellStyle name="Output 7 5 16 2" xfId="48925"/>
    <cellStyle name="Output 7 5 16 3" xfId="48926"/>
    <cellStyle name="Output 7 5 16 4" xfId="48927"/>
    <cellStyle name="Output 7 5 17" xfId="48928"/>
    <cellStyle name="Output 7 5 17 2" xfId="48929"/>
    <cellStyle name="Output 7 5 17 3" xfId="48930"/>
    <cellStyle name="Output 7 5 17 4" xfId="48931"/>
    <cellStyle name="Output 7 5 18" xfId="48932"/>
    <cellStyle name="Output 7 5 18 2" xfId="48933"/>
    <cellStyle name="Output 7 5 18 3" xfId="48934"/>
    <cellStyle name="Output 7 5 18 4" xfId="48935"/>
    <cellStyle name="Output 7 5 19" xfId="48936"/>
    <cellStyle name="Output 7 5 19 2" xfId="48937"/>
    <cellStyle name="Output 7 5 19 3" xfId="48938"/>
    <cellStyle name="Output 7 5 19 4" xfId="48939"/>
    <cellStyle name="Output 7 5 2" xfId="48940"/>
    <cellStyle name="Output 7 5 2 2" xfId="48941"/>
    <cellStyle name="Output 7 5 2 3" xfId="48942"/>
    <cellStyle name="Output 7 5 2 4" xfId="48943"/>
    <cellStyle name="Output 7 5 20" xfId="48944"/>
    <cellStyle name="Output 7 5 20 2" xfId="48945"/>
    <cellStyle name="Output 7 5 20 3" xfId="48946"/>
    <cellStyle name="Output 7 5 20 4" xfId="48947"/>
    <cellStyle name="Output 7 5 21" xfId="48948"/>
    <cellStyle name="Output 7 5 22" xfId="48949"/>
    <cellStyle name="Output 7 5 3" xfId="48950"/>
    <cellStyle name="Output 7 5 3 2" xfId="48951"/>
    <cellStyle name="Output 7 5 3 3" xfId="48952"/>
    <cellStyle name="Output 7 5 3 4" xfId="48953"/>
    <cellStyle name="Output 7 5 4" xfId="48954"/>
    <cellStyle name="Output 7 5 4 2" xfId="48955"/>
    <cellStyle name="Output 7 5 4 3" xfId="48956"/>
    <cellStyle name="Output 7 5 4 4" xfId="48957"/>
    <cellStyle name="Output 7 5 5" xfId="48958"/>
    <cellStyle name="Output 7 5 5 2" xfId="48959"/>
    <cellStyle name="Output 7 5 5 3" xfId="48960"/>
    <cellStyle name="Output 7 5 5 4" xfId="48961"/>
    <cellStyle name="Output 7 5 6" xfId="48962"/>
    <cellStyle name="Output 7 5 6 2" xfId="48963"/>
    <cellStyle name="Output 7 5 6 3" xfId="48964"/>
    <cellStyle name="Output 7 5 6 4" xfId="48965"/>
    <cellStyle name="Output 7 5 7" xfId="48966"/>
    <cellStyle name="Output 7 5 7 2" xfId="48967"/>
    <cellStyle name="Output 7 5 7 3" xfId="48968"/>
    <cellStyle name="Output 7 5 7 4" xfId="48969"/>
    <cellStyle name="Output 7 5 8" xfId="48970"/>
    <cellStyle name="Output 7 5 8 2" xfId="48971"/>
    <cellStyle name="Output 7 5 8 3" xfId="48972"/>
    <cellStyle name="Output 7 5 8 4" xfId="48973"/>
    <cellStyle name="Output 7 5 9" xfId="48974"/>
    <cellStyle name="Output 7 5 9 2" xfId="48975"/>
    <cellStyle name="Output 7 5 9 3" xfId="48976"/>
    <cellStyle name="Output 7 5 9 4" xfId="48977"/>
    <cellStyle name="Output 7 6" xfId="48978"/>
    <cellStyle name="Output 7 6 10" xfId="48979"/>
    <cellStyle name="Output 7 6 10 2" xfId="48980"/>
    <cellStyle name="Output 7 6 10 3" xfId="48981"/>
    <cellStyle name="Output 7 6 10 4" xfId="48982"/>
    <cellStyle name="Output 7 6 11" xfId="48983"/>
    <cellStyle name="Output 7 6 11 2" xfId="48984"/>
    <cellStyle name="Output 7 6 11 3" xfId="48985"/>
    <cellStyle name="Output 7 6 11 4" xfId="48986"/>
    <cellStyle name="Output 7 6 12" xfId="48987"/>
    <cellStyle name="Output 7 6 12 2" xfId="48988"/>
    <cellStyle name="Output 7 6 12 3" xfId="48989"/>
    <cellStyle name="Output 7 6 12 4" xfId="48990"/>
    <cellStyle name="Output 7 6 13" xfId="48991"/>
    <cellStyle name="Output 7 6 13 2" xfId="48992"/>
    <cellStyle name="Output 7 6 13 3" xfId="48993"/>
    <cellStyle name="Output 7 6 13 4" xfId="48994"/>
    <cellStyle name="Output 7 6 14" xfId="48995"/>
    <cellStyle name="Output 7 6 14 2" xfId="48996"/>
    <cellStyle name="Output 7 6 14 3" xfId="48997"/>
    <cellStyle name="Output 7 6 14 4" xfId="48998"/>
    <cellStyle name="Output 7 6 15" xfId="48999"/>
    <cellStyle name="Output 7 6 15 2" xfId="49000"/>
    <cellStyle name="Output 7 6 15 3" xfId="49001"/>
    <cellStyle name="Output 7 6 15 4" xfId="49002"/>
    <cellStyle name="Output 7 6 16" xfId="49003"/>
    <cellStyle name="Output 7 6 16 2" xfId="49004"/>
    <cellStyle name="Output 7 6 16 3" xfId="49005"/>
    <cellStyle name="Output 7 6 16 4" xfId="49006"/>
    <cellStyle name="Output 7 6 17" xfId="49007"/>
    <cellStyle name="Output 7 6 17 2" xfId="49008"/>
    <cellStyle name="Output 7 6 17 3" xfId="49009"/>
    <cellStyle name="Output 7 6 17 4" xfId="49010"/>
    <cellStyle name="Output 7 6 18" xfId="49011"/>
    <cellStyle name="Output 7 6 18 2" xfId="49012"/>
    <cellStyle name="Output 7 6 18 3" xfId="49013"/>
    <cellStyle name="Output 7 6 18 4" xfId="49014"/>
    <cellStyle name="Output 7 6 19" xfId="49015"/>
    <cellStyle name="Output 7 6 19 2" xfId="49016"/>
    <cellStyle name="Output 7 6 19 3" xfId="49017"/>
    <cellStyle name="Output 7 6 19 4" xfId="49018"/>
    <cellStyle name="Output 7 6 2" xfId="49019"/>
    <cellStyle name="Output 7 6 2 2" xfId="49020"/>
    <cellStyle name="Output 7 6 2 3" xfId="49021"/>
    <cellStyle name="Output 7 6 2 4" xfId="49022"/>
    <cellStyle name="Output 7 6 20" xfId="49023"/>
    <cellStyle name="Output 7 6 20 2" xfId="49024"/>
    <cellStyle name="Output 7 6 20 3" xfId="49025"/>
    <cellStyle name="Output 7 6 20 4" xfId="49026"/>
    <cellStyle name="Output 7 6 21" xfId="49027"/>
    <cellStyle name="Output 7 6 22" xfId="49028"/>
    <cellStyle name="Output 7 6 3" xfId="49029"/>
    <cellStyle name="Output 7 6 3 2" xfId="49030"/>
    <cellStyle name="Output 7 6 3 3" xfId="49031"/>
    <cellStyle name="Output 7 6 3 4" xfId="49032"/>
    <cellStyle name="Output 7 6 4" xfId="49033"/>
    <cellStyle name="Output 7 6 4 2" xfId="49034"/>
    <cellStyle name="Output 7 6 4 3" xfId="49035"/>
    <cellStyle name="Output 7 6 4 4" xfId="49036"/>
    <cellStyle name="Output 7 6 5" xfId="49037"/>
    <cellStyle name="Output 7 6 5 2" xfId="49038"/>
    <cellStyle name="Output 7 6 5 3" xfId="49039"/>
    <cellStyle name="Output 7 6 5 4" xfId="49040"/>
    <cellStyle name="Output 7 6 6" xfId="49041"/>
    <cellStyle name="Output 7 6 6 2" xfId="49042"/>
    <cellStyle name="Output 7 6 6 3" xfId="49043"/>
    <cellStyle name="Output 7 6 6 4" xfId="49044"/>
    <cellStyle name="Output 7 6 7" xfId="49045"/>
    <cellStyle name="Output 7 6 7 2" xfId="49046"/>
    <cellStyle name="Output 7 6 7 3" xfId="49047"/>
    <cellStyle name="Output 7 6 7 4" xfId="49048"/>
    <cellStyle name="Output 7 6 8" xfId="49049"/>
    <cellStyle name="Output 7 6 8 2" xfId="49050"/>
    <cellStyle name="Output 7 6 8 3" xfId="49051"/>
    <cellStyle name="Output 7 6 8 4" xfId="49052"/>
    <cellStyle name="Output 7 6 9" xfId="49053"/>
    <cellStyle name="Output 7 6 9 2" xfId="49054"/>
    <cellStyle name="Output 7 6 9 3" xfId="49055"/>
    <cellStyle name="Output 7 6 9 4" xfId="49056"/>
    <cellStyle name="Output 7 7" xfId="49057"/>
    <cellStyle name="Output 7 7 10" xfId="49058"/>
    <cellStyle name="Output 7 7 10 2" xfId="49059"/>
    <cellStyle name="Output 7 7 10 3" xfId="49060"/>
    <cellStyle name="Output 7 7 10 4" xfId="49061"/>
    <cellStyle name="Output 7 7 11" xfId="49062"/>
    <cellStyle name="Output 7 7 11 2" xfId="49063"/>
    <cellStyle name="Output 7 7 11 3" xfId="49064"/>
    <cellStyle name="Output 7 7 11 4" xfId="49065"/>
    <cellStyle name="Output 7 7 12" xfId="49066"/>
    <cellStyle name="Output 7 7 12 2" xfId="49067"/>
    <cellStyle name="Output 7 7 12 3" xfId="49068"/>
    <cellStyle name="Output 7 7 12 4" xfId="49069"/>
    <cellStyle name="Output 7 7 13" xfId="49070"/>
    <cellStyle name="Output 7 7 13 2" xfId="49071"/>
    <cellStyle name="Output 7 7 13 3" xfId="49072"/>
    <cellStyle name="Output 7 7 13 4" xfId="49073"/>
    <cellStyle name="Output 7 7 14" xfId="49074"/>
    <cellStyle name="Output 7 7 14 2" xfId="49075"/>
    <cellStyle name="Output 7 7 14 3" xfId="49076"/>
    <cellStyle name="Output 7 7 14 4" xfId="49077"/>
    <cellStyle name="Output 7 7 15" xfId="49078"/>
    <cellStyle name="Output 7 7 15 2" xfId="49079"/>
    <cellStyle name="Output 7 7 15 3" xfId="49080"/>
    <cellStyle name="Output 7 7 15 4" xfId="49081"/>
    <cellStyle name="Output 7 7 16" xfId="49082"/>
    <cellStyle name="Output 7 7 16 2" xfId="49083"/>
    <cellStyle name="Output 7 7 16 3" xfId="49084"/>
    <cellStyle name="Output 7 7 16 4" xfId="49085"/>
    <cellStyle name="Output 7 7 17" xfId="49086"/>
    <cellStyle name="Output 7 7 17 2" xfId="49087"/>
    <cellStyle name="Output 7 7 17 3" xfId="49088"/>
    <cellStyle name="Output 7 7 17 4" xfId="49089"/>
    <cellStyle name="Output 7 7 18" xfId="49090"/>
    <cellStyle name="Output 7 7 18 2" xfId="49091"/>
    <cellStyle name="Output 7 7 18 3" xfId="49092"/>
    <cellStyle name="Output 7 7 18 4" xfId="49093"/>
    <cellStyle name="Output 7 7 19" xfId="49094"/>
    <cellStyle name="Output 7 7 19 2" xfId="49095"/>
    <cellStyle name="Output 7 7 19 3" xfId="49096"/>
    <cellStyle name="Output 7 7 19 4" xfId="49097"/>
    <cellStyle name="Output 7 7 2" xfId="49098"/>
    <cellStyle name="Output 7 7 2 2" xfId="49099"/>
    <cellStyle name="Output 7 7 2 3" xfId="49100"/>
    <cellStyle name="Output 7 7 2 4" xfId="49101"/>
    <cellStyle name="Output 7 7 20" xfId="49102"/>
    <cellStyle name="Output 7 7 20 2" xfId="49103"/>
    <cellStyle name="Output 7 7 20 3" xfId="49104"/>
    <cellStyle name="Output 7 7 20 4" xfId="49105"/>
    <cellStyle name="Output 7 7 21" xfId="49106"/>
    <cellStyle name="Output 7 7 22" xfId="49107"/>
    <cellStyle name="Output 7 7 3" xfId="49108"/>
    <cellStyle name="Output 7 7 3 2" xfId="49109"/>
    <cellStyle name="Output 7 7 3 3" xfId="49110"/>
    <cellStyle name="Output 7 7 3 4" xfId="49111"/>
    <cellStyle name="Output 7 7 4" xfId="49112"/>
    <cellStyle name="Output 7 7 4 2" xfId="49113"/>
    <cellStyle name="Output 7 7 4 3" xfId="49114"/>
    <cellStyle name="Output 7 7 4 4" xfId="49115"/>
    <cellStyle name="Output 7 7 5" xfId="49116"/>
    <cellStyle name="Output 7 7 5 2" xfId="49117"/>
    <cellStyle name="Output 7 7 5 3" xfId="49118"/>
    <cellStyle name="Output 7 7 5 4" xfId="49119"/>
    <cellStyle name="Output 7 7 6" xfId="49120"/>
    <cellStyle name="Output 7 7 6 2" xfId="49121"/>
    <cellStyle name="Output 7 7 6 3" xfId="49122"/>
    <cellStyle name="Output 7 7 6 4" xfId="49123"/>
    <cellStyle name="Output 7 7 7" xfId="49124"/>
    <cellStyle name="Output 7 7 7 2" xfId="49125"/>
    <cellStyle name="Output 7 7 7 3" xfId="49126"/>
    <cellStyle name="Output 7 7 7 4" xfId="49127"/>
    <cellStyle name="Output 7 7 8" xfId="49128"/>
    <cellStyle name="Output 7 7 8 2" xfId="49129"/>
    <cellStyle name="Output 7 7 8 3" xfId="49130"/>
    <cellStyle name="Output 7 7 8 4" xfId="49131"/>
    <cellStyle name="Output 7 7 9" xfId="49132"/>
    <cellStyle name="Output 7 7 9 2" xfId="49133"/>
    <cellStyle name="Output 7 7 9 3" xfId="49134"/>
    <cellStyle name="Output 7 7 9 4" xfId="49135"/>
    <cellStyle name="Output 7 8" xfId="49136"/>
    <cellStyle name="Output 7 8 10" xfId="49137"/>
    <cellStyle name="Output 7 8 10 2" xfId="49138"/>
    <cellStyle name="Output 7 8 10 3" xfId="49139"/>
    <cellStyle name="Output 7 8 10 4" xfId="49140"/>
    <cellStyle name="Output 7 8 11" xfId="49141"/>
    <cellStyle name="Output 7 8 11 2" xfId="49142"/>
    <cellStyle name="Output 7 8 11 3" xfId="49143"/>
    <cellStyle name="Output 7 8 11 4" xfId="49144"/>
    <cellStyle name="Output 7 8 12" xfId="49145"/>
    <cellStyle name="Output 7 8 12 2" xfId="49146"/>
    <cellStyle name="Output 7 8 12 3" xfId="49147"/>
    <cellStyle name="Output 7 8 12 4" xfId="49148"/>
    <cellStyle name="Output 7 8 13" xfId="49149"/>
    <cellStyle name="Output 7 8 13 2" xfId="49150"/>
    <cellStyle name="Output 7 8 13 3" xfId="49151"/>
    <cellStyle name="Output 7 8 13 4" xfId="49152"/>
    <cellStyle name="Output 7 8 14" xfId="49153"/>
    <cellStyle name="Output 7 8 14 2" xfId="49154"/>
    <cellStyle name="Output 7 8 14 3" xfId="49155"/>
    <cellStyle name="Output 7 8 14 4" xfId="49156"/>
    <cellStyle name="Output 7 8 15" xfId="49157"/>
    <cellStyle name="Output 7 8 15 2" xfId="49158"/>
    <cellStyle name="Output 7 8 15 3" xfId="49159"/>
    <cellStyle name="Output 7 8 15 4" xfId="49160"/>
    <cellStyle name="Output 7 8 16" xfId="49161"/>
    <cellStyle name="Output 7 8 16 2" xfId="49162"/>
    <cellStyle name="Output 7 8 16 3" xfId="49163"/>
    <cellStyle name="Output 7 8 16 4" xfId="49164"/>
    <cellStyle name="Output 7 8 17" xfId="49165"/>
    <cellStyle name="Output 7 8 17 2" xfId="49166"/>
    <cellStyle name="Output 7 8 17 3" xfId="49167"/>
    <cellStyle name="Output 7 8 17 4" xfId="49168"/>
    <cellStyle name="Output 7 8 18" xfId="49169"/>
    <cellStyle name="Output 7 8 18 2" xfId="49170"/>
    <cellStyle name="Output 7 8 18 3" xfId="49171"/>
    <cellStyle name="Output 7 8 18 4" xfId="49172"/>
    <cellStyle name="Output 7 8 19" xfId="49173"/>
    <cellStyle name="Output 7 8 19 2" xfId="49174"/>
    <cellStyle name="Output 7 8 19 3" xfId="49175"/>
    <cellStyle name="Output 7 8 19 4" xfId="49176"/>
    <cellStyle name="Output 7 8 2" xfId="49177"/>
    <cellStyle name="Output 7 8 2 2" xfId="49178"/>
    <cellStyle name="Output 7 8 2 3" xfId="49179"/>
    <cellStyle name="Output 7 8 2 4" xfId="49180"/>
    <cellStyle name="Output 7 8 20" xfId="49181"/>
    <cellStyle name="Output 7 8 20 2" xfId="49182"/>
    <cellStyle name="Output 7 8 20 3" xfId="49183"/>
    <cellStyle name="Output 7 8 20 4" xfId="49184"/>
    <cellStyle name="Output 7 8 21" xfId="49185"/>
    <cellStyle name="Output 7 8 22" xfId="49186"/>
    <cellStyle name="Output 7 8 3" xfId="49187"/>
    <cellStyle name="Output 7 8 3 2" xfId="49188"/>
    <cellStyle name="Output 7 8 3 3" xfId="49189"/>
    <cellStyle name="Output 7 8 3 4" xfId="49190"/>
    <cellStyle name="Output 7 8 4" xfId="49191"/>
    <cellStyle name="Output 7 8 4 2" xfId="49192"/>
    <cellStyle name="Output 7 8 4 3" xfId="49193"/>
    <cellStyle name="Output 7 8 4 4" xfId="49194"/>
    <cellStyle name="Output 7 8 5" xfId="49195"/>
    <cellStyle name="Output 7 8 5 2" xfId="49196"/>
    <cellStyle name="Output 7 8 5 3" xfId="49197"/>
    <cellStyle name="Output 7 8 5 4" xfId="49198"/>
    <cellStyle name="Output 7 8 6" xfId="49199"/>
    <cellStyle name="Output 7 8 6 2" xfId="49200"/>
    <cellStyle name="Output 7 8 6 3" xfId="49201"/>
    <cellStyle name="Output 7 8 6 4" xfId="49202"/>
    <cellStyle name="Output 7 8 7" xfId="49203"/>
    <cellStyle name="Output 7 8 7 2" xfId="49204"/>
    <cellStyle name="Output 7 8 7 3" xfId="49205"/>
    <cellStyle name="Output 7 8 7 4" xfId="49206"/>
    <cellStyle name="Output 7 8 8" xfId="49207"/>
    <cellStyle name="Output 7 8 8 2" xfId="49208"/>
    <cellStyle name="Output 7 8 8 3" xfId="49209"/>
    <cellStyle name="Output 7 8 8 4" xfId="49210"/>
    <cellStyle name="Output 7 8 9" xfId="49211"/>
    <cellStyle name="Output 7 8 9 2" xfId="49212"/>
    <cellStyle name="Output 7 8 9 3" xfId="49213"/>
    <cellStyle name="Output 7 8 9 4" xfId="49214"/>
    <cellStyle name="Output 7 9" xfId="49215"/>
    <cellStyle name="Output 7 9 10" xfId="49216"/>
    <cellStyle name="Output 7 9 10 2" xfId="49217"/>
    <cellStyle name="Output 7 9 10 3" xfId="49218"/>
    <cellStyle name="Output 7 9 10 4" xfId="49219"/>
    <cellStyle name="Output 7 9 11" xfId="49220"/>
    <cellStyle name="Output 7 9 11 2" xfId="49221"/>
    <cellStyle name="Output 7 9 11 3" xfId="49222"/>
    <cellStyle name="Output 7 9 11 4" xfId="49223"/>
    <cellStyle name="Output 7 9 12" xfId="49224"/>
    <cellStyle name="Output 7 9 12 2" xfId="49225"/>
    <cellStyle name="Output 7 9 12 3" xfId="49226"/>
    <cellStyle name="Output 7 9 12 4" xfId="49227"/>
    <cellStyle name="Output 7 9 13" xfId="49228"/>
    <cellStyle name="Output 7 9 13 2" xfId="49229"/>
    <cellStyle name="Output 7 9 13 3" xfId="49230"/>
    <cellStyle name="Output 7 9 13 4" xfId="49231"/>
    <cellStyle name="Output 7 9 14" xfId="49232"/>
    <cellStyle name="Output 7 9 14 2" xfId="49233"/>
    <cellStyle name="Output 7 9 14 3" xfId="49234"/>
    <cellStyle name="Output 7 9 14 4" xfId="49235"/>
    <cellStyle name="Output 7 9 15" xfId="49236"/>
    <cellStyle name="Output 7 9 15 2" xfId="49237"/>
    <cellStyle name="Output 7 9 15 3" xfId="49238"/>
    <cellStyle name="Output 7 9 15 4" xfId="49239"/>
    <cellStyle name="Output 7 9 16" xfId="49240"/>
    <cellStyle name="Output 7 9 16 2" xfId="49241"/>
    <cellStyle name="Output 7 9 16 3" xfId="49242"/>
    <cellStyle name="Output 7 9 16 4" xfId="49243"/>
    <cellStyle name="Output 7 9 17" xfId="49244"/>
    <cellStyle name="Output 7 9 17 2" xfId="49245"/>
    <cellStyle name="Output 7 9 17 3" xfId="49246"/>
    <cellStyle name="Output 7 9 17 4" xfId="49247"/>
    <cellStyle name="Output 7 9 18" xfId="49248"/>
    <cellStyle name="Output 7 9 18 2" xfId="49249"/>
    <cellStyle name="Output 7 9 18 3" xfId="49250"/>
    <cellStyle name="Output 7 9 18 4" xfId="49251"/>
    <cellStyle name="Output 7 9 19" xfId="49252"/>
    <cellStyle name="Output 7 9 19 2" xfId="49253"/>
    <cellStyle name="Output 7 9 19 3" xfId="49254"/>
    <cellStyle name="Output 7 9 19 4" xfId="49255"/>
    <cellStyle name="Output 7 9 2" xfId="49256"/>
    <cellStyle name="Output 7 9 2 2" xfId="49257"/>
    <cellStyle name="Output 7 9 2 3" xfId="49258"/>
    <cellStyle name="Output 7 9 2 4" xfId="49259"/>
    <cellStyle name="Output 7 9 20" xfId="49260"/>
    <cellStyle name="Output 7 9 20 2" xfId="49261"/>
    <cellStyle name="Output 7 9 20 3" xfId="49262"/>
    <cellStyle name="Output 7 9 20 4" xfId="49263"/>
    <cellStyle name="Output 7 9 21" xfId="49264"/>
    <cellStyle name="Output 7 9 22" xfId="49265"/>
    <cellStyle name="Output 7 9 3" xfId="49266"/>
    <cellStyle name="Output 7 9 3 2" xfId="49267"/>
    <cellStyle name="Output 7 9 3 3" xfId="49268"/>
    <cellStyle name="Output 7 9 3 4" xfId="49269"/>
    <cellStyle name="Output 7 9 4" xfId="49270"/>
    <cellStyle name="Output 7 9 4 2" xfId="49271"/>
    <cellStyle name="Output 7 9 4 3" xfId="49272"/>
    <cellStyle name="Output 7 9 4 4" xfId="49273"/>
    <cellStyle name="Output 7 9 5" xfId="49274"/>
    <cellStyle name="Output 7 9 5 2" xfId="49275"/>
    <cellStyle name="Output 7 9 5 3" xfId="49276"/>
    <cellStyle name="Output 7 9 5 4" xfId="49277"/>
    <cellStyle name="Output 7 9 6" xfId="49278"/>
    <cellStyle name="Output 7 9 6 2" xfId="49279"/>
    <cellStyle name="Output 7 9 6 3" xfId="49280"/>
    <cellStyle name="Output 7 9 6 4" xfId="49281"/>
    <cellStyle name="Output 7 9 7" xfId="49282"/>
    <cellStyle name="Output 7 9 7 2" xfId="49283"/>
    <cellStyle name="Output 7 9 7 3" xfId="49284"/>
    <cellStyle name="Output 7 9 7 4" xfId="49285"/>
    <cellStyle name="Output 7 9 8" xfId="49286"/>
    <cellStyle name="Output 7 9 8 2" xfId="49287"/>
    <cellStyle name="Output 7 9 8 3" xfId="49288"/>
    <cellStyle name="Output 7 9 8 4" xfId="49289"/>
    <cellStyle name="Output 7 9 9" xfId="49290"/>
    <cellStyle name="Output 7 9 9 2" xfId="49291"/>
    <cellStyle name="Output 7 9 9 3" xfId="49292"/>
    <cellStyle name="Output 7 9 9 4" xfId="49293"/>
    <cellStyle name="Output 8" xfId="49294"/>
    <cellStyle name="Output 8 10" xfId="49295"/>
    <cellStyle name="Output 8 10 2" xfId="49296"/>
    <cellStyle name="Output 8 10 3" xfId="49297"/>
    <cellStyle name="Output 8 10 4" xfId="49298"/>
    <cellStyle name="Output 8 11" xfId="49299"/>
    <cellStyle name="Output 8 11 2" xfId="49300"/>
    <cellStyle name="Output 8 11 3" xfId="49301"/>
    <cellStyle name="Output 8 11 4" xfId="49302"/>
    <cellStyle name="Output 8 12" xfId="49303"/>
    <cellStyle name="Output 8 12 2" xfId="49304"/>
    <cellStyle name="Output 8 12 3" xfId="49305"/>
    <cellStyle name="Output 8 12 4" xfId="49306"/>
    <cellStyle name="Output 8 13" xfId="49307"/>
    <cellStyle name="Output 8 13 2" xfId="49308"/>
    <cellStyle name="Output 8 13 3" xfId="49309"/>
    <cellStyle name="Output 8 13 4" xfId="49310"/>
    <cellStyle name="Output 8 14" xfId="49311"/>
    <cellStyle name="Output 8 14 2" xfId="49312"/>
    <cellStyle name="Output 8 14 3" xfId="49313"/>
    <cellStyle name="Output 8 14 4" xfId="49314"/>
    <cellStyle name="Output 8 15" xfId="49315"/>
    <cellStyle name="Output 8 15 2" xfId="49316"/>
    <cellStyle name="Output 8 15 3" xfId="49317"/>
    <cellStyle name="Output 8 15 4" xfId="49318"/>
    <cellStyle name="Output 8 16" xfId="49319"/>
    <cellStyle name="Output 8 16 2" xfId="49320"/>
    <cellStyle name="Output 8 16 3" xfId="49321"/>
    <cellStyle name="Output 8 16 4" xfId="49322"/>
    <cellStyle name="Output 8 17" xfId="49323"/>
    <cellStyle name="Output 8 17 2" xfId="49324"/>
    <cellStyle name="Output 8 17 3" xfId="49325"/>
    <cellStyle name="Output 8 17 4" xfId="49326"/>
    <cellStyle name="Output 8 18" xfId="49327"/>
    <cellStyle name="Output 8 18 2" xfId="49328"/>
    <cellStyle name="Output 8 18 3" xfId="49329"/>
    <cellStyle name="Output 8 18 4" xfId="49330"/>
    <cellStyle name="Output 8 19" xfId="49331"/>
    <cellStyle name="Output 8 19 2" xfId="49332"/>
    <cellStyle name="Output 8 19 3" xfId="49333"/>
    <cellStyle name="Output 8 19 4" xfId="49334"/>
    <cellStyle name="Output 8 2" xfId="49335"/>
    <cellStyle name="Output 8 2 2" xfId="49336"/>
    <cellStyle name="Output 8 2 3" xfId="49337"/>
    <cellStyle name="Output 8 2 4" xfId="49338"/>
    <cellStyle name="Output 8 20" xfId="49339"/>
    <cellStyle name="Output 8 20 2" xfId="49340"/>
    <cellStyle name="Output 8 20 3" xfId="49341"/>
    <cellStyle name="Output 8 20 4" xfId="49342"/>
    <cellStyle name="Output 8 21" xfId="49343"/>
    <cellStyle name="Output 8 22" xfId="49344"/>
    <cellStyle name="Output 8 23" xfId="49345"/>
    <cellStyle name="Output 8 3" xfId="49346"/>
    <cellStyle name="Output 8 3 2" xfId="49347"/>
    <cellStyle name="Output 8 3 3" xfId="49348"/>
    <cellStyle name="Output 8 3 4" xfId="49349"/>
    <cellStyle name="Output 8 4" xfId="49350"/>
    <cellStyle name="Output 8 4 2" xfId="49351"/>
    <cellStyle name="Output 8 4 3" xfId="49352"/>
    <cellStyle name="Output 8 4 4" xfId="49353"/>
    <cellStyle name="Output 8 5" xfId="49354"/>
    <cellStyle name="Output 8 5 2" xfId="49355"/>
    <cellStyle name="Output 8 5 3" xfId="49356"/>
    <cellStyle name="Output 8 5 4" xfId="49357"/>
    <cellStyle name="Output 8 6" xfId="49358"/>
    <cellStyle name="Output 8 6 2" xfId="49359"/>
    <cellStyle name="Output 8 6 3" xfId="49360"/>
    <cellStyle name="Output 8 6 4" xfId="49361"/>
    <cellStyle name="Output 8 7" xfId="49362"/>
    <cellStyle name="Output 8 7 2" xfId="49363"/>
    <cellStyle name="Output 8 7 3" xfId="49364"/>
    <cellStyle name="Output 8 7 4" xfId="49365"/>
    <cellStyle name="Output 8 8" xfId="49366"/>
    <cellStyle name="Output 8 8 2" xfId="49367"/>
    <cellStyle name="Output 8 8 3" xfId="49368"/>
    <cellStyle name="Output 8 8 4" xfId="49369"/>
    <cellStyle name="Output 8 9" xfId="49370"/>
    <cellStyle name="Output 8 9 2" xfId="49371"/>
    <cellStyle name="Output 8 9 3" xfId="49372"/>
    <cellStyle name="Output 8 9 4" xfId="49373"/>
    <cellStyle name="Output 9" xfId="49374"/>
    <cellStyle name="Output 9 10" xfId="49375"/>
    <cellStyle name="Output 9 10 2" xfId="49376"/>
    <cellStyle name="Output 9 10 3" xfId="49377"/>
    <cellStyle name="Output 9 10 4" xfId="49378"/>
    <cellStyle name="Output 9 11" xfId="49379"/>
    <cellStyle name="Output 9 11 2" xfId="49380"/>
    <cellStyle name="Output 9 11 3" xfId="49381"/>
    <cellStyle name="Output 9 11 4" xfId="49382"/>
    <cellStyle name="Output 9 12" xfId="49383"/>
    <cellStyle name="Output 9 12 2" xfId="49384"/>
    <cellStyle name="Output 9 12 3" xfId="49385"/>
    <cellStyle name="Output 9 12 4" xfId="49386"/>
    <cellStyle name="Output 9 13" xfId="49387"/>
    <cellStyle name="Output 9 13 2" xfId="49388"/>
    <cellStyle name="Output 9 13 3" xfId="49389"/>
    <cellStyle name="Output 9 13 4" xfId="49390"/>
    <cellStyle name="Output 9 14" xfId="49391"/>
    <cellStyle name="Output 9 14 2" xfId="49392"/>
    <cellStyle name="Output 9 14 3" xfId="49393"/>
    <cellStyle name="Output 9 14 4" xfId="49394"/>
    <cellStyle name="Output 9 15" xfId="49395"/>
    <cellStyle name="Output 9 15 2" xfId="49396"/>
    <cellStyle name="Output 9 15 3" xfId="49397"/>
    <cellStyle name="Output 9 15 4" xfId="49398"/>
    <cellStyle name="Output 9 16" xfId="49399"/>
    <cellStyle name="Output 9 16 2" xfId="49400"/>
    <cellStyle name="Output 9 16 3" xfId="49401"/>
    <cellStyle name="Output 9 16 4" xfId="49402"/>
    <cellStyle name="Output 9 17" xfId="49403"/>
    <cellStyle name="Output 9 17 2" xfId="49404"/>
    <cellStyle name="Output 9 17 3" xfId="49405"/>
    <cellStyle name="Output 9 17 4" xfId="49406"/>
    <cellStyle name="Output 9 18" xfId="49407"/>
    <cellStyle name="Output 9 18 2" xfId="49408"/>
    <cellStyle name="Output 9 18 3" xfId="49409"/>
    <cellStyle name="Output 9 18 4" xfId="49410"/>
    <cellStyle name="Output 9 19" xfId="49411"/>
    <cellStyle name="Output 9 19 2" xfId="49412"/>
    <cellStyle name="Output 9 19 3" xfId="49413"/>
    <cellStyle name="Output 9 19 4" xfId="49414"/>
    <cellStyle name="Output 9 2" xfId="49415"/>
    <cellStyle name="Output 9 2 2" xfId="49416"/>
    <cellStyle name="Output 9 2 3" xfId="49417"/>
    <cellStyle name="Output 9 2 4" xfId="49418"/>
    <cellStyle name="Output 9 20" xfId="49419"/>
    <cellStyle name="Output 9 20 2" xfId="49420"/>
    <cellStyle name="Output 9 20 3" xfId="49421"/>
    <cellStyle name="Output 9 20 4" xfId="49422"/>
    <cellStyle name="Output 9 21" xfId="49423"/>
    <cellStyle name="Output 9 22" xfId="49424"/>
    <cellStyle name="Output 9 23" xfId="49425"/>
    <cellStyle name="Output 9 3" xfId="49426"/>
    <cellStyle name="Output 9 3 2" xfId="49427"/>
    <cellStyle name="Output 9 3 3" xfId="49428"/>
    <cellStyle name="Output 9 3 4" xfId="49429"/>
    <cellStyle name="Output 9 4" xfId="49430"/>
    <cellStyle name="Output 9 4 2" xfId="49431"/>
    <cellStyle name="Output 9 4 3" xfId="49432"/>
    <cellStyle name="Output 9 4 4" xfId="49433"/>
    <cellStyle name="Output 9 5" xfId="49434"/>
    <cellStyle name="Output 9 5 2" xfId="49435"/>
    <cellStyle name="Output 9 5 3" xfId="49436"/>
    <cellStyle name="Output 9 5 4" xfId="49437"/>
    <cellStyle name="Output 9 6" xfId="49438"/>
    <cellStyle name="Output 9 6 2" xfId="49439"/>
    <cellStyle name="Output 9 6 3" xfId="49440"/>
    <cellStyle name="Output 9 6 4" xfId="49441"/>
    <cellStyle name="Output 9 7" xfId="49442"/>
    <cellStyle name="Output 9 7 2" xfId="49443"/>
    <cellStyle name="Output 9 7 3" xfId="49444"/>
    <cellStyle name="Output 9 7 4" xfId="49445"/>
    <cellStyle name="Output 9 8" xfId="49446"/>
    <cellStyle name="Output 9 8 2" xfId="49447"/>
    <cellStyle name="Output 9 8 3" xfId="49448"/>
    <cellStyle name="Output 9 8 4" xfId="49449"/>
    <cellStyle name="Output 9 9" xfId="49450"/>
    <cellStyle name="Output 9 9 2" xfId="49451"/>
    <cellStyle name="Output 9 9 3" xfId="49452"/>
    <cellStyle name="Output 9 9 4" xfId="49453"/>
    <cellStyle name="Percent 2" xfId="41"/>
    <cellStyle name="Percent 2 10" xfId="193"/>
    <cellStyle name="Percent 2 10 2" xfId="55565"/>
    <cellStyle name="Percent 2 11" xfId="194"/>
    <cellStyle name="Percent 2 11 2" xfId="55567"/>
    <cellStyle name="Percent 2 12" xfId="195"/>
    <cellStyle name="Percent 2 12 2" xfId="55577"/>
    <cellStyle name="Percent 2 13" xfId="196"/>
    <cellStyle name="Percent 2 14" xfId="197"/>
    <cellStyle name="Percent 2 15" xfId="198"/>
    <cellStyle name="Percent 2 16" xfId="199"/>
    <cellStyle name="Percent 2 17" xfId="200"/>
    <cellStyle name="Percent 2 18" xfId="201"/>
    <cellStyle name="Percent 2 19" xfId="202"/>
    <cellStyle name="Percent 2 2" xfId="203"/>
    <cellStyle name="Percent 2 2 2" xfId="204"/>
    <cellStyle name="Percent 2 2 2 2" xfId="55592"/>
    <cellStyle name="Percent 2 2 3" xfId="205"/>
    <cellStyle name="Percent 2 2 3 2" xfId="55593"/>
    <cellStyle name="Percent 2 2 4" xfId="206"/>
    <cellStyle name="Percent 2 20" xfId="207"/>
    <cellStyle name="Percent 2 21" xfId="208"/>
    <cellStyle name="Percent 2 22" xfId="209"/>
    <cellStyle name="Percent 2 23" xfId="210"/>
    <cellStyle name="Percent 2 24" xfId="211"/>
    <cellStyle name="Percent 2 25" xfId="212"/>
    <cellStyle name="Percent 2 26" xfId="213"/>
    <cellStyle name="Percent 2 27" xfId="214"/>
    <cellStyle name="Percent 2 28" xfId="215"/>
    <cellStyle name="Percent 2 29" xfId="216"/>
    <cellStyle name="Percent 2 3" xfId="217"/>
    <cellStyle name="Percent 2 3 2" xfId="49454"/>
    <cellStyle name="Percent 2 3 3" xfId="49455"/>
    <cellStyle name="Percent 2 30" xfId="218"/>
    <cellStyle name="Percent 2 4" xfId="219"/>
    <cellStyle name="Percent 2 4 2" xfId="55553"/>
    <cellStyle name="Percent 2 5" xfId="220"/>
    <cellStyle name="Percent 2 5 2" xfId="55555"/>
    <cellStyle name="Percent 2 6" xfId="221"/>
    <cellStyle name="Percent 2 6 2" xfId="55557"/>
    <cellStyle name="Percent 2 7" xfId="222"/>
    <cellStyle name="Percent 2 7 2" xfId="55559"/>
    <cellStyle name="Percent 2 8" xfId="223"/>
    <cellStyle name="Percent 2 8 2" xfId="55561"/>
    <cellStyle name="Percent 2 9" xfId="224"/>
    <cellStyle name="Percent 2 9 2" xfId="55563"/>
    <cellStyle name="Percent 3" xfId="42"/>
    <cellStyle name="Percent 3 2" xfId="225"/>
    <cellStyle name="Percent 3 3" xfId="226"/>
    <cellStyle name="Percent 3 3 2" xfId="55594"/>
    <cellStyle name="Percent 3 4" xfId="227"/>
    <cellStyle name="Percent 4" xfId="45"/>
    <cellStyle name="Percent 4 2" xfId="228"/>
    <cellStyle name="Percent 4 2 2" xfId="55595"/>
    <cellStyle name="Percent 5" xfId="229"/>
    <cellStyle name="Percent 5 2" xfId="49456"/>
    <cellStyle name="Percent 6" xfId="231"/>
    <cellStyle name="Percent 6 2" xfId="49457"/>
    <cellStyle name="Percent 7" xfId="49458"/>
    <cellStyle name="Percent 8" xfId="10"/>
    <cellStyle name="rowfield" xfId="49459"/>
    <cellStyle name="SAPBEXaggData" xfId="49460"/>
    <cellStyle name="SAPBEXaggData 2" xfId="49461"/>
    <cellStyle name="SAPBEXaggData 3" xfId="49462"/>
    <cellStyle name="SAPBEXaggData 4" xfId="49463"/>
    <cellStyle name="SAPBEXaggData 5" xfId="49464"/>
    <cellStyle name="SAPBEXaggData 6" xfId="49465"/>
    <cellStyle name="SAPBEXaggData 7" xfId="49466"/>
    <cellStyle name="SAPBEXaggData 8" xfId="49467"/>
    <cellStyle name="SAPBEXaggDataEmph" xfId="49468"/>
    <cellStyle name="SAPBEXaggDataEmph 2" xfId="49469"/>
    <cellStyle name="SAPBEXaggDataEmph 3" xfId="49470"/>
    <cellStyle name="SAPBEXaggDataEmph 4" xfId="49471"/>
    <cellStyle name="SAPBEXaggDataEmph 5" xfId="49472"/>
    <cellStyle name="SAPBEXaggDataEmph 6" xfId="49473"/>
    <cellStyle name="SAPBEXaggDataEmph 7" xfId="49474"/>
    <cellStyle name="SAPBEXaggDataEmph 8" xfId="49475"/>
    <cellStyle name="SAPBEXaggItem" xfId="49476"/>
    <cellStyle name="SAPBEXaggItem 2" xfId="49477"/>
    <cellStyle name="SAPBEXaggItem 3" xfId="49478"/>
    <cellStyle name="SAPBEXaggItem 4" xfId="49479"/>
    <cellStyle name="SAPBEXaggItem 5" xfId="49480"/>
    <cellStyle name="SAPBEXaggItem 6" xfId="49481"/>
    <cellStyle name="SAPBEXaggItem 7" xfId="49482"/>
    <cellStyle name="SAPBEXaggItem 8" xfId="49483"/>
    <cellStyle name="SAPBEXaggItemX" xfId="49484"/>
    <cellStyle name="SAPBEXaggItemX 2" xfId="49485"/>
    <cellStyle name="SAPBEXaggItemX 3" xfId="49486"/>
    <cellStyle name="SAPBEXaggItemX 4" xfId="49487"/>
    <cellStyle name="SAPBEXaggItemX 5" xfId="49488"/>
    <cellStyle name="SAPBEXaggItemX 6" xfId="49489"/>
    <cellStyle name="SAPBEXaggItemX 7" xfId="49490"/>
    <cellStyle name="SAPBEXaggItemX 8" xfId="49491"/>
    <cellStyle name="SAPBEXchaText" xfId="49492"/>
    <cellStyle name="SAPBEXexcBad7" xfId="49493"/>
    <cellStyle name="SAPBEXexcBad7 2" xfId="49494"/>
    <cellStyle name="SAPBEXexcBad7 3" xfId="49495"/>
    <cellStyle name="SAPBEXexcBad7 4" xfId="49496"/>
    <cellStyle name="SAPBEXexcBad7 5" xfId="49497"/>
    <cellStyle name="SAPBEXexcBad7 6" xfId="49498"/>
    <cellStyle name="SAPBEXexcBad7 7" xfId="49499"/>
    <cellStyle name="SAPBEXexcBad7 8" xfId="49500"/>
    <cellStyle name="SAPBEXexcBad8" xfId="49501"/>
    <cellStyle name="SAPBEXexcBad8 2" xfId="49502"/>
    <cellStyle name="SAPBEXexcBad8 3" xfId="49503"/>
    <cellStyle name="SAPBEXexcBad8 4" xfId="49504"/>
    <cellStyle name="SAPBEXexcBad8 5" xfId="49505"/>
    <cellStyle name="SAPBEXexcBad8 6" xfId="49506"/>
    <cellStyle name="SAPBEXexcBad8 7" xfId="49507"/>
    <cellStyle name="SAPBEXexcBad8 8" xfId="49508"/>
    <cellStyle name="SAPBEXexcBad9" xfId="49509"/>
    <cellStyle name="SAPBEXexcBad9 2" xfId="49510"/>
    <cellStyle name="SAPBEXexcBad9 3" xfId="49511"/>
    <cellStyle name="SAPBEXexcBad9 4" xfId="49512"/>
    <cellStyle name="SAPBEXexcBad9 5" xfId="49513"/>
    <cellStyle name="SAPBEXexcBad9 6" xfId="49514"/>
    <cellStyle name="SAPBEXexcBad9 7" xfId="49515"/>
    <cellStyle name="SAPBEXexcBad9 8" xfId="49516"/>
    <cellStyle name="SAPBEXexcCritical4" xfId="49517"/>
    <cellStyle name="SAPBEXexcCritical4 2" xfId="49518"/>
    <cellStyle name="SAPBEXexcCritical4 3" xfId="49519"/>
    <cellStyle name="SAPBEXexcCritical4 4" xfId="49520"/>
    <cellStyle name="SAPBEXexcCritical4 5" xfId="49521"/>
    <cellStyle name="SAPBEXexcCritical4 6" xfId="49522"/>
    <cellStyle name="SAPBEXexcCritical4 7" xfId="49523"/>
    <cellStyle name="SAPBEXexcCritical4 8" xfId="49524"/>
    <cellStyle name="SAPBEXexcCritical5" xfId="49525"/>
    <cellStyle name="SAPBEXexcCritical5 2" xfId="49526"/>
    <cellStyle name="SAPBEXexcCritical5 3" xfId="49527"/>
    <cellStyle name="SAPBEXexcCritical5 4" xfId="49528"/>
    <cellStyle name="SAPBEXexcCritical5 5" xfId="49529"/>
    <cellStyle name="SAPBEXexcCritical5 6" xfId="49530"/>
    <cellStyle name="SAPBEXexcCritical5 7" xfId="49531"/>
    <cellStyle name="SAPBEXexcCritical5 8" xfId="49532"/>
    <cellStyle name="SAPBEXexcCritical6" xfId="49533"/>
    <cellStyle name="SAPBEXexcCritical6 2" xfId="49534"/>
    <cellStyle name="SAPBEXexcCritical6 3" xfId="49535"/>
    <cellStyle name="SAPBEXexcCritical6 4" xfId="49536"/>
    <cellStyle name="SAPBEXexcCritical6 5" xfId="49537"/>
    <cellStyle name="SAPBEXexcCritical6 6" xfId="49538"/>
    <cellStyle name="SAPBEXexcCritical6 7" xfId="49539"/>
    <cellStyle name="SAPBEXexcCritical6 8" xfId="49540"/>
    <cellStyle name="SAPBEXexcGood1" xfId="49541"/>
    <cellStyle name="SAPBEXexcGood1 2" xfId="49542"/>
    <cellStyle name="SAPBEXexcGood1 3" xfId="49543"/>
    <cellStyle name="SAPBEXexcGood1 4" xfId="49544"/>
    <cellStyle name="SAPBEXexcGood1 5" xfId="49545"/>
    <cellStyle name="SAPBEXexcGood1 6" xfId="49546"/>
    <cellStyle name="SAPBEXexcGood1 7" xfId="49547"/>
    <cellStyle name="SAPBEXexcGood1 8" xfId="49548"/>
    <cellStyle name="SAPBEXexcGood2" xfId="49549"/>
    <cellStyle name="SAPBEXexcGood2 2" xfId="49550"/>
    <cellStyle name="SAPBEXexcGood2 3" xfId="49551"/>
    <cellStyle name="SAPBEXexcGood2 4" xfId="49552"/>
    <cellStyle name="SAPBEXexcGood2 5" xfId="49553"/>
    <cellStyle name="SAPBEXexcGood2 6" xfId="49554"/>
    <cellStyle name="SAPBEXexcGood2 7" xfId="49555"/>
    <cellStyle name="SAPBEXexcGood2 8" xfId="49556"/>
    <cellStyle name="SAPBEXexcGood3" xfId="49557"/>
    <cellStyle name="SAPBEXexcGood3 2" xfId="49558"/>
    <cellStyle name="SAPBEXexcGood3 3" xfId="49559"/>
    <cellStyle name="SAPBEXexcGood3 4" xfId="49560"/>
    <cellStyle name="SAPBEXexcGood3 5" xfId="49561"/>
    <cellStyle name="SAPBEXexcGood3 6" xfId="49562"/>
    <cellStyle name="SAPBEXexcGood3 7" xfId="49563"/>
    <cellStyle name="SAPBEXexcGood3 8" xfId="49564"/>
    <cellStyle name="SAPBEXfilterDrill" xfId="49565"/>
    <cellStyle name="SAPBEXfilterItem" xfId="49566"/>
    <cellStyle name="SAPBEXfilterText" xfId="49567"/>
    <cellStyle name="SAPBEXfilterText 2" xfId="49568"/>
    <cellStyle name="SAPBEXfilterText 3" xfId="49569"/>
    <cellStyle name="SAPBEXfilterText 3 2" xfId="49570"/>
    <cellStyle name="SAPBEXformats" xfId="49571"/>
    <cellStyle name="SAPBEXformats 2" xfId="49572"/>
    <cellStyle name="SAPBEXformats 3" xfId="49573"/>
    <cellStyle name="SAPBEXformats 4" xfId="49574"/>
    <cellStyle name="SAPBEXformats 5" xfId="49575"/>
    <cellStyle name="SAPBEXformats 6" xfId="49576"/>
    <cellStyle name="SAPBEXformats 7" xfId="49577"/>
    <cellStyle name="SAPBEXformats 8" xfId="49578"/>
    <cellStyle name="SAPBEXheaderItem" xfId="49579"/>
    <cellStyle name="SAPBEXheaderItem 2" xfId="49580"/>
    <cellStyle name="SAPBEXheaderItem 3" xfId="49581"/>
    <cellStyle name="SAPBEXheaderItem 3 2" xfId="49582"/>
    <cellStyle name="SAPBEXheaderText" xfId="49583"/>
    <cellStyle name="SAPBEXheaderText 2" xfId="49584"/>
    <cellStyle name="SAPBEXheaderText 3" xfId="49585"/>
    <cellStyle name="SAPBEXheaderText 3 2" xfId="49586"/>
    <cellStyle name="SAPBEXHLevel0" xfId="49587"/>
    <cellStyle name="SAPBEXHLevel0 2" xfId="49588"/>
    <cellStyle name="SAPBEXHLevel0 3" xfId="49589"/>
    <cellStyle name="SAPBEXHLevel0 3 2" xfId="49590"/>
    <cellStyle name="SAPBEXHLevel0 4" xfId="49591"/>
    <cellStyle name="SAPBEXHLevel0 5" xfId="49592"/>
    <cellStyle name="SAPBEXHLevel0 6" xfId="49593"/>
    <cellStyle name="SAPBEXHLevel0 7" xfId="49594"/>
    <cellStyle name="SAPBEXHLevel0 8" xfId="49595"/>
    <cellStyle name="SAPBEXHLevel0X" xfId="49596"/>
    <cellStyle name="SAPBEXHLevel0X 2" xfId="49597"/>
    <cellStyle name="SAPBEXHLevel0X 3" xfId="49598"/>
    <cellStyle name="SAPBEXHLevel0X 3 2" xfId="49599"/>
    <cellStyle name="SAPBEXHLevel0X 4" xfId="49600"/>
    <cellStyle name="SAPBEXHLevel0X 5" xfId="49601"/>
    <cellStyle name="SAPBEXHLevel0X 6" xfId="49602"/>
    <cellStyle name="SAPBEXHLevel0X 7" xfId="49603"/>
    <cellStyle name="SAPBEXHLevel0X 8" xfId="49604"/>
    <cellStyle name="SAPBEXHLevel1" xfId="49605"/>
    <cellStyle name="SAPBEXHLevel1 2" xfId="49606"/>
    <cellStyle name="SAPBEXHLevel1 3" xfId="49607"/>
    <cellStyle name="SAPBEXHLevel1 3 2" xfId="49608"/>
    <cellStyle name="SAPBEXHLevel1 4" xfId="49609"/>
    <cellStyle name="SAPBEXHLevel1 5" xfId="49610"/>
    <cellStyle name="SAPBEXHLevel1 6" xfId="49611"/>
    <cellStyle name="SAPBEXHLevel1 7" xfId="49612"/>
    <cellStyle name="SAPBEXHLevel1 8" xfId="49613"/>
    <cellStyle name="SAPBEXHLevel1X" xfId="49614"/>
    <cellStyle name="SAPBEXHLevel1X 2" xfId="49615"/>
    <cellStyle name="SAPBEXHLevel1X 3" xfId="49616"/>
    <cellStyle name="SAPBEXHLevel1X 3 2" xfId="49617"/>
    <cellStyle name="SAPBEXHLevel1X 4" xfId="49618"/>
    <cellStyle name="SAPBEXHLevel1X 5" xfId="49619"/>
    <cellStyle name="SAPBEXHLevel1X 6" xfId="49620"/>
    <cellStyle name="SAPBEXHLevel1X 7" xfId="49621"/>
    <cellStyle name="SAPBEXHLevel1X 8" xfId="49622"/>
    <cellStyle name="SAPBEXHLevel2" xfId="49623"/>
    <cellStyle name="SAPBEXHLevel2 2" xfId="49624"/>
    <cellStyle name="SAPBEXHLevel2 3" xfId="49625"/>
    <cellStyle name="SAPBEXHLevel2 3 2" xfId="49626"/>
    <cellStyle name="SAPBEXHLevel2 4" xfId="49627"/>
    <cellStyle name="SAPBEXHLevel2 5" xfId="49628"/>
    <cellStyle name="SAPBEXHLevel2 6" xfId="49629"/>
    <cellStyle name="SAPBEXHLevel2 7" xfId="49630"/>
    <cellStyle name="SAPBEXHLevel2 8" xfId="49631"/>
    <cellStyle name="SAPBEXHLevel2X" xfId="49632"/>
    <cellStyle name="SAPBEXHLevel2X 2" xfId="49633"/>
    <cellStyle name="SAPBEXHLevel2X 3" xfId="49634"/>
    <cellStyle name="SAPBEXHLevel2X 3 2" xfId="49635"/>
    <cellStyle name="SAPBEXHLevel2X 4" xfId="49636"/>
    <cellStyle name="SAPBEXHLevel2X 5" xfId="49637"/>
    <cellStyle name="SAPBEXHLevel2X 6" xfId="49638"/>
    <cellStyle name="SAPBEXHLevel2X 7" xfId="49639"/>
    <cellStyle name="SAPBEXHLevel2X 8" xfId="49640"/>
    <cellStyle name="SAPBEXHLevel3" xfId="49641"/>
    <cellStyle name="SAPBEXHLevel3 2" xfId="49642"/>
    <cellStyle name="SAPBEXHLevel3 3" xfId="49643"/>
    <cellStyle name="SAPBEXHLevel3 3 2" xfId="49644"/>
    <cellStyle name="SAPBEXHLevel3 4" xfId="49645"/>
    <cellStyle name="SAPBEXHLevel3 5" xfId="49646"/>
    <cellStyle name="SAPBEXHLevel3 6" xfId="49647"/>
    <cellStyle name="SAPBEXHLevel3 7" xfId="49648"/>
    <cellStyle name="SAPBEXHLevel3 8" xfId="49649"/>
    <cellStyle name="SAPBEXHLevel3X" xfId="49650"/>
    <cellStyle name="SAPBEXHLevel3X 2" xfId="49651"/>
    <cellStyle name="SAPBEXHLevel3X 3" xfId="49652"/>
    <cellStyle name="SAPBEXHLevel3X 3 2" xfId="49653"/>
    <cellStyle name="SAPBEXHLevel3X 4" xfId="49654"/>
    <cellStyle name="SAPBEXHLevel3X 5" xfId="49655"/>
    <cellStyle name="SAPBEXHLevel3X 6" xfId="49656"/>
    <cellStyle name="SAPBEXHLevel3X 7" xfId="49657"/>
    <cellStyle name="SAPBEXHLevel3X 8" xfId="49658"/>
    <cellStyle name="SAPBEXinputData" xfId="49659"/>
    <cellStyle name="SAPBEXinputData 10" xfId="49660"/>
    <cellStyle name="SAPBEXinputData 11" xfId="49661"/>
    <cellStyle name="SAPBEXinputData 12" xfId="55598"/>
    <cellStyle name="SAPBEXinputData 2" xfId="49662"/>
    <cellStyle name="SAPBEXinputData 2 10" xfId="49663"/>
    <cellStyle name="SAPBEXinputData 2 11" xfId="55604"/>
    <cellStyle name="SAPBEXinputData 2 2" xfId="49664"/>
    <cellStyle name="SAPBEXinputData 2 3" xfId="49665"/>
    <cellStyle name="SAPBEXinputData 2 4" xfId="49666"/>
    <cellStyle name="SAPBEXinputData 2 5" xfId="49667"/>
    <cellStyle name="SAPBEXinputData 2 6" xfId="49668"/>
    <cellStyle name="SAPBEXinputData 2 7" xfId="49669"/>
    <cellStyle name="SAPBEXinputData 2 8" xfId="49670"/>
    <cellStyle name="SAPBEXinputData 2 9" xfId="49671"/>
    <cellStyle name="SAPBEXinputData 3" xfId="49672"/>
    <cellStyle name="SAPBEXinputData 3 2" xfId="49673"/>
    <cellStyle name="SAPBEXinputData 4" xfId="49674"/>
    <cellStyle name="SAPBEXinputData 5" xfId="49675"/>
    <cellStyle name="SAPBEXinputData 6" xfId="49676"/>
    <cellStyle name="SAPBEXinputData 7" xfId="49677"/>
    <cellStyle name="SAPBEXinputData 8" xfId="49678"/>
    <cellStyle name="SAPBEXinputData 9" xfId="49679"/>
    <cellStyle name="SAPBEXresData" xfId="49680"/>
    <cellStyle name="SAPBEXresData 2" xfId="49681"/>
    <cellStyle name="SAPBEXresData 3" xfId="49682"/>
    <cellStyle name="SAPBEXresData 4" xfId="49683"/>
    <cellStyle name="SAPBEXresData 5" xfId="49684"/>
    <cellStyle name="SAPBEXresData 6" xfId="49685"/>
    <cellStyle name="SAPBEXresData 7" xfId="49686"/>
    <cellStyle name="SAPBEXresData 8" xfId="49687"/>
    <cellStyle name="SAPBEXresDataEmph" xfId="49688"/>
    <cellStyle name="SAPBEXresDataEmph 2" xfId="49689"/>
    <cellStyle name="SAPBEXresDataEmph 3" xfId="49690"/>
    <cellStyle name="SAPBEXresDataEmph 4" xfId="49691"/>
    <cellStyle name="SAPBEXresDataEmph 5" xfId="49692"/>
    <cellStyle name="SAPBEXresDataEmph 6" xfId="49693"/>
    <cellStyle name="SAPBEXresDataEmph 7" xfId="49694"/>
    <cellStyle name="SAPBEXresDataEmph 8" xfId="49695"/>
    <cellStyle name="SAPBEXresItem" xfId="49696"/>
    <cellStyle name="SAPBEXresItem 2" xfId="49697"/>
    <cellStyle name="SAPBEXresItem 3" xfId="49698"/>
    <cellStyle name="SAPBEXresItem 4" xfId="49699"/>
    <cellStyle name="SAPBEXresItem 5" xfId="49700"/>
    <cellStyle name="SAPBEXresItem 6" xfId="49701"/>
    <cellStyle name="SAPBEXresItem 7" xfId="49702"/>
    <cellStyle name="SAPBEXresItem 8" xfId="49703"/>
    <cellStyle name="SAPBEXresItemX" xfId="49704"/>
    <cellStyle name="SAPBEXresItemX 2" xfId="49705"/>
    <cellStyle name="SAPBEXresItemX 3" xfId="49706"/>
    <cellStyle name="SAPBEXresItemX 4" xfId="49707"/>
    <cellStyle name="SAPBEXresItemX 5" xfId="49708"/>
    <cellStyle name="SAPBEXresItemX 6" xfId="49709"/>
    <cellStyle name="SAPBEXresItemX 7" xfId="49710"/>
    <cellStyle name="SAPBEXresItemX 8" xfId="49711"/>
    <cellStyle name="SAPBEXstdData" xfId="49712"/>
    <cellStyle name="SAPBEXstdData 2" xfId="49713"/>
    <cellStyle name="SAPBEXstdData 3" xfId="49714"/>
    <cellStyle name="SAPBEXstdData 4" xfId="49715"/>
    <cellStyle name="SAPBEXstdData 5" xfId="49716"/>
    <cellStyle name="SAPBEXstdData 6" xfId="49717"/>
    <cellStyle name="SAPBEXstdData 7" xfId="49718"/>
    <cellStyle name="SAPBEXstdData 8" xfId="49719"/>
    <cellStyle name="SAPBEXstdDataEmph" xfId="49720"/>
    <cellStyle name="SAPBEXstdDataEmph 2" xfId="49721"/>
    <cellStyle name="SAPBEXstdDataEmph 3" xfId="49722"/>
    <cellStyle name="SAPBEXstdDataEmph 4" xfId="49723"/>
    <cellStyle name="SAPBEXstdDataEmph 5" xfId="49724"/>
    <cellStyle name="SAPBEXstdDataEmph 6" xfId="49725"/>
    <cellStyle name="SAPBEXstdDataEmph 7" xfId="49726"/>
    <cellStyle name="SAPBEXstdDataEmph 8" xfId="49727"/>
    <cellStyle name="SAPBEXstdItem" xfId="49728"/>
    <cellStyle name="SAPBEXstdItem 2" xfId="49729"/>
    <cellStyle name="SAPBEXstdItem 3" xfId="49730"/>
    <cellStyle name="SAPBEXstdItem 4" xfId="49731"/>
    <cellStyle name="SAPBEXstdItem 5" xfId="49732"/>
    <cellStyle name="SAPBEXstdItem 6" xfId="49733"/>
    <cellStyle name="SAPBEXstdItem 7" xfId="49734"/>
    <cellStyle name="SAPBEXstdItem 8" xfId="49735"/>
    <cellStyle name="SAPBEXstdItemX" xfId="49736"/>
    <cellStyle name="SAPBEXstdItemX 2" xfId="49737"/>
    <cellStyle name="SAPBEXstdItemX 3" xfId="49738"/>
    <cellStyle name="SAPBEXstdItemX 4" xfId="49739"/>
    <cellStyle name="SAPBEXstdItemX 5" xfId="49740"/>
    <cellStyle name="SAPBEXstdItemX 6" xfId="49741"/>
    <cellStyle name="SAPBEXstdItemX 7" xfId="49742"/>
    <cellStyle name="SAPBEXstdItemX 8" xfId="49743"/>
    <cellStyle name="SAPBEXtitle" xfId="49744"/>
    <cellStyle name="SAPBEXtitle 2" xfId="49745"/>
    <cellStyle name="SAPBEXtitle 2 2" xfId="49746"/>
    <cellStyle name="SAPBEXtitle 3" xfId="49747"/>
    <cellStyle name="SAPBEXtitle 3 2" xfId="49748"/>
    <cellStyle name="SAPBEXundefined" xfId="49749"/>
    <cellStyle name="SAPBEXundefined 2" xfId="49750"/>
    <cellStyle name="SAPBEXundefined 3" xfId="49751"/>
    <cellStyle name="SAPBEXundefined 4" xfId="49752"/>
    <cellStyle name="SAPBEXundefined 5" xfId="49753"/>
    <cellStyle name="SAPBEXundefined 6" xfId="49754"/>
    <cellStyle name="SAPBEXundefined 7" xfId="49755"/>
    <cellStyle name="SAPBEXundefined 8" xfId="49756"/>
    <cellStyle name="Sheet Title" xfId="49757"/>
    <cellStyle name="Style 1" xfId="49758"/>
    <cellStyle name="Style 1 2" xfId="49759"/>
    <cellStyle name="Style 1 2 2" xfId="49760"/>
    <cellStyle name="Style 1 3" xfId="49761"/>
    <cellStyle name="Style 1 3 2" xfId="49762"/>
    <cellStyle name="Style 1 4" xfId="49763"/>
    <cellStyle name="Style 1 5" xfId="49764"/>
    <cellStyle name="Style 2" xfId="49765"/>
    <cellStyle name="Title 10" xfId="49766"/>
    <cellStyle name="Title 10 2" xfId="49767"/>
    <cellStyle name="Title 10 3" xfId="49768"/>
    <cellStyle name="Title 11" xfId="49769"/>
    <cellStyle name="Title 11 2" xfId="49770"/>
    <cellStyle name="Title 11 3" xfId="49771"/>
    <cellStyle name="Title 12" xfId="49772"/>
    <cellStyle name="Title 12 10" xfId="49773"/>
    <cellStyle name="Title 12 10 2" xfId="49774"/>
    <cellStyle name="Title 12 11" xfId="49775"/>
    <cellStyle name="Title 12 11 2" xfId="49776"/>
    <cellStyle name="Title 12 12" xfId="49777"/>
    <cellStyle name="Title 12 12 2" xfId="49778"/>
    <cellStyle name="Title 12 13" xfId="49779"/>
    <cellStyle name="Title 12 13 2" xfId="49780"/>
    <cellStyle name="Title 12 14" xfId="49781"/>
    <cellStyle name="Title 12 14 2" xfId="49782"/>
    <cellStyle name="Title 12 15" xfId="49783"/>
    <cellStyle name="Title 12 15 2" xfId="49784"/>
    <cellStyle name="Title 12 16" xfId="49785"/>
    <cellStyle name="Title 12 16 2" xfId="49786"/>
    <cellStyle name="Title 12 17" xfId="49787"/>
    <cellStyle name="Title 12 17 2" xfId="49788"/>
    <cellStyle name="Title 12 18" xfId="49789"/>
    <cellStyle name="Title 12 18 2" xfId="49790"/>
    <cellStyle name="Title 12 19" xfId="49791"/>
    <cellStyle name="Title 12 19 2" xfId="49792"/>
    <cellStyle name="Title 12 2" xfId="49793"/>
    <cellStyle name="Title 12 2 2" xfId="49794"/>
    <cellStyle name="Title 12 20" xfId="49795"/>
    <cellStyle name="Title 12 20 2" xfId="49796"/>
    <cellStyle name="Title 12 21" xfId="49797"/>
    <cellStyle name="Title 12 21 2" xfId="49798"/>
    <cellStyle name="Title 12 22" xfId="49799"/>
    <cellStyle name="Title 12 22 2" xfId="49800"/>
    <cellStyle name="Title 12 23" xfId="49801"/>
    <cellStyle name="Title 12 23 2" xfId="49802"/>
    <cellStyle name="Title 12 24" xfId="49803"/>
    <cellStyle name="Title 12 24 2" xfId="49804"/>
    <cellStyle name="Title 12 25" xfId="49805"/>
    <cellStyle name="Title 12 25 2" xfId="49806"/>
    <cellStyle name="Title 12 26" xfId="49807"/>
    <cellStyle name="Title 12 26 2" xfId="49808"/>
    <cellStyle name="Title 12 27" xfId="49809"/>
    <cellStyle name="Title 12 27 2" xfId="49810"/>
    <cellStyle name="Title 12 28" xfId="49811"/>
    <cellStyle name="Title 12 28 2" xfId="49812"/>
    <cellStyle name="Title 12 29" xfId="49813"/>
    <cellStyle name="Title 12 29 2" xfId="49814"/>
    <cellStyle name="Title 12 3" xfId="49815"/>
    <cellStyle name="Title 12 3 2" xfId="49816"/>
    <cellStyle name="Title 12 30" xfId="49817"/>
    <cellStyle name="Title 12 30 2" xfId="49818"/>
    <cellStyle name="Title 12 31" xfId="49819"/>
    <cellStyle name="Title 12 4" xfId="49820"/>
    <cellStyle name="Title 12 4 2" xfId="49821"/>
    <cellStyle name="Title 12 5" xfId="49822"/>
    <cellStyle name="Title 12 5 2" xfId="49823"/>
    <cellStyle name="Title 12 6" xfId="49824"/>
    <cellStyle name="Title 12 6 2" xfId="49825"/>
    <cellStyle name="Title 12 7" xfId="49826"/>
    <cellStyle name="Title 12 7 2" xfId="49827"/>
    <cellStyle name="Title 12 8" xfId="49828"/>
    <cellStyle name="Title 12 8 2" xfId="49829"/>
    <cellStyle name="Title 12 9" xfId="49830"/>
    <cellStyle name="Title 12 9 2" xfId="49831"/>
    <cellStyle name="Title 13" xfId="49832"/>
    <cellStyle name="Title 13 2" xfId="49833"/>
    <cellStyle name="Title 14" xfId="49834"/>
    <cellStyle name="Title 14 2" xfId="49835"/>
    <cellStyle name="Title 15" xfId="49836"/>
    <cellStyle name="Title 15 2" xfId="49837"/>
    <cellStyle name="Title 16" xfId="49838"/>
    <cellStyle name="Title 17" xfId="49839"/>
    <cellStyle name="Title 18" xfId="49840"/>
    <cellStyle name="Title 2" xfId="49841"/>
    <cellStyle name="Title 2 10" xfId="49842"/>
    <cellStyle name="Title 2 10 2" xfId="49843"/>
    <cellStyle name="Title 2 11" xfId="49844"/>
    <cellStyle name="Title 2 11 2" xfId="49845"/>
    <cellStyle name="Title 2 12" xfId="49846"/>
    <cellStyle name="Title 2 2" xfId="49847"/>
    <cellStyle name="Title 2 2 2" xfId="49848"/>
    <cellStyle name="Title 2 2 3" xfId="49849"/>
    <cellStyle name="Title 2 3" xfId="49850"/>
    <cellStyle name="Title 2 3 2" xfId="49851"/>
    <cellStyle name="Title 2 3 3" xfId="49852"/>
    <cellStyle name="Title 2 4" xfId="49853"/>
    <cellStyle name="Title 2 4 2" xfId="49854"/>
    <cellStyle name="Title 2 4 3" xfId="49855"/>
    <cellStyle name="Title 2 5" xfId="49856"/>
    <cellStyle name="Title 2 5 2" xfId="49857"/>
    <cellStyle name="Title 2 5 3" xfId="49858"/>
    <cellStyle name="Title 2 6" xfId="49859"/>
    <cellStyle name="Title 2 6 2" xfId="49860"/>
    <cellStyle name="Title 2 6 3" xfId="49861"/>
    <cellStyle name="Title 2 7" xfId="49862"/>
    <cellStyle name="Title 2 7 2" xfId="49863"/>
    <cellStyle name="Title 2 7 3" xfId="49864"/>
    <cellStyle name="Title 2 8" xfId="49865"/>
    <cellStyle name="Title 2 8 2" xfId="49866"/>
    <cellStyle name="Title 2 8 3" xfId="49867"/>
    <cellStyle name="Title 2 9" xfId="49868"/>
    <cellStyle name="Title 3" xfId="49869"/>
    <cellStyle name="Title 3 2" xfId="49870"/>
    <cellStyle name="Title 3 2 2" xfId="49871"/>
    <cellStyle name="Title 3 3" xfId="49872"/>
    <cellStyle name="Title 3 4" xfId="49873"/>
    <cellStyle name="Title 4" xfId="49874"/>
    <cellStyle name="Title 4 2" xfId="49875"/>
    <cellStyle name="Title 4 2 2" xfId="49876"/>
    <cellStyle name="Title 4 3" xfId="49877"/>
    <cellStyle name="Title 4 4" xfId="49878"/>
    <cellStyle name="Title 5" xfId="49879"/>
    <cellStyle name="Title 5 2" xfId="49880"/>
    <cellStyle name="Title 5 2 2" xfId="49881"/>
    <cellStyle name="Title 5 3" xfId="49882"/>
    <cellStyle name="Title 5 4" xfId="49883"/>
    <cellStyle name="Title 6" xfId="49884"/>
    <cellStyle name="Title 6 2" xfId="49885"/>
    <cellStyle name="Title 6 2 2" xfId="49886"/>
    <cellStyle name="Title 6 3" xfId="49887"/>
    <cellStyle name="Title 6 4" xfId="49888"/>
    <cellStyle name="Title 7" xfId="49889"/>
    <cellStyle name="Title 7 10" xfId="49890"/>
    <cellStyle name="Title 7 10 2" xfId="49891"/>
    <cellStyle name="Title 7 11" xfId="49892"/>
    <cellStyle name="Title 7 11 2" xfId="49893"/>
    <cellStyle name="Title 7 12" xfId="49894"/>
    <cellStyle name="Title 7 13" xfId="49895"/>
    <cellStyle name="Title 7 2" xfId="49896"/>
    <cellStyle name="Title 7 2 2" xfId="49897"/>
    <cellStyle name="Title 7 3" xfId="49898"/>
    <cellStyle name="Title 7 3 2" xfId="49899"/>
    <cellStyle name="Title 7 4" xfId="49900"/>
    <cellStyle name="Title 7 4 2" xfId="49901"/>
    <cellStyle name="Title 7 5" xfId="49902"/>
    <cellStyle name="Title 7 5 2" xfId="49903"/>
    <cellStyle name="Title 7 6" xfId="49904"/>
    <cellStyle name="Title 7 6 2" xfId="49905"/>
    <cellStyle name="Title 7 7" xfId="49906"/>
    <cellStyle name="Title 7 7 2" xfId="49907"/>
    <cellStyle name="Title 7 8" xfId="49908"/>
    <cellStyle name="Title 7 8 2" xfId="49909"/>
    <cellStyle name="Title 7 9" xfId="49910"/>
    <cellStyle name="Title 7 9 2" xfId="49911"/>
    <cellStyle name="Title 8" xfId="49912"/>
    <cellStyle name="Title 8 2" xfId="49913"/>
    <cellStyle name="Title 8 3" xfId="49914"/>
    <cellStyle name="Title 9" xfId="49915"/>
    <cellStyle name="Title 9 2" xfId="49916"/>
    <cellStyle name="Title 9 3" xfId="49917"/>
    <cellStyle name="Total 10" xfId="49918"/>
    <cellStyle name="Total 10 10" xfId="49919"/>
    <cellStyle name="Total 10 10 2" xfId="49920"/>
    <cellStyle name="Total 10 10 3" xfId="49921"/>
    <cellStyle name="Total 10 10 4" xfId="49922"/>
    <cellStyle name="Total 10 11" xfId="49923"/>
    <cellStyle name="Total 10 11 2" xfId="49924"/>
    <cellStyle name="Total 10 11 3" xfId="49925"/>
    <cellStyle name="Total 10 11 4" xfId="49926"/>
    <cellStyle name="Total 10 12" xfId="49927"/>
    <cellStyle name="Total 10 12 2" xfId="49928"/>
    <cellStyle name="Total 10 12 3" xfId="49929"/>
    <cellStyle name="Total 10 12 4" xfId="49930"/>
    <cellStyle name="Total 10 13" xfId="49931"/>
    <cellStyle name="Total 10 13 2" xfId="49932"/>
    <cellStyle name="Total 10 13 3" xfId="49933"/>
    <cellStyle name="Total 10 13 4" xfId="49934"/>
    <cellStyle name="Total 10 14" xfId="49935"/>
    <cellStyle name="Total 10 14 2" xfId="49936"/>
    <cellStyle name="Total 10 14 3" xfId="49937"/>
    <cellStyle name="Total 10 14 4" xfId="49938"/>
    <cellStyle name="Total 10 15" xfId="49939"/>
    <cellStyle name="Total 10 15 2" xfId="49940"/>
    <cellStyle name="Total 10 15 3" xfId="49941"/>
    <cellStyle name="Total 10 15 4" xfId="49942"/>
    <cellStyle name="Total 10 16" xfId="49943"/>
    <cellStyle name="Total 10 16 2" xfId="49944"/>
    <cellStyle name="Total 10 16 3" xfId="49945"/>
    <cellStyle name="Total 10 16 4" xfId="49946"/>
    <cellStyle name="Total 10 17" xfId="49947"/>
    <cellStyle name="Total 10 17 2" xfId="49948"/>
    <cellStyle name="Total 10 17 3" xfId="49949"/>
    <cellStyle name="Total 10 17 4" xfId="49950"/>
    <cellStyle name="Total 10 18" xfId="49951"/>
    <cellStyle name="Total 10 18 2" xfId="49952"/>
    <cellStyle name="Total 10 18 3" xfId="49953"/>
    <cellStyle name="Total 10 18 4" xfId="49954"/>
    <cellStyle name="Total 10 19" xfId="49955"/>
    <cellStyle name="Total 10 19 2" xfId="49956"/>
    <cellStyle name="Total 10 19 3" xfId="49957"/>
    <cellStyle name="Total 10 19 4" xfId="49958"/>
    <cellStyle name="Total 10 2" xfId="49959"/>
    <cellStyle name="Total 10 2 2" xfId="49960"/>
    <cellStyle name="Total 10 2 3" xfId="49961"/>
    <cellStyle name="Total 10 2 4" xfId="49962"/>
    <cellStyle name="Total 10 20" xfId="49963"/>
    <cellStyle name="Total 10 20 2" xfId="49964"/>
    <cellStyle name="Total 10 20 3" xfId="49965"/>
    <cellStyle name="Total 10 20 4" xfId="49966"/>
    <cellStyle name="Total 10 21" xfId="49967"/>
    <cellStyle name="Total 10 22" xfId="49968"/>
    <cellStyle name="Total 10 23" xfId="49969"/>
    <cellStyle name="Total 10 3" xfId="49970"/>
    <cellStyle name="Total 10 3 2" xfId="49971"/>
    <cellStyle name="Total 10 3 3" xfId="49972"/>
    <cellStyle name="Total 10 3 4" xfId="49973"/>
    <cellStyle name="Total 10 4" xfId="49974"/>
    <cellStyle name="Total 10 4 2" xfId="49975"/>
    <cellStyle name="Total 10 4 3" xfId="49976"/>
    <cellStyle name="Total 10 4 4" xfId="49977"/>
    <cellStyle name="Total 10 5" xfId="49978"/>
    <cellStyle name="Total 10 5 2" xfId="49979"/>
    <cellStyle name="Total 10 5 3" xfId="49980"/>
    <cellStyle name="Total 10 5 4" xfId="49981"/>
    <cellStyle name="Total 10 6" xfId="49982"/>
    <cellStyle name="Total 10 6 2" xfId="49983"/>
    <cellStyle name="Total 10 6 3" xfId="49984"/>
    <cellStyle name="Total 10 6 4" xfId="49985"/>
    <cellStyle name="Total 10 7" xfId="49986"/>
    <cellStyle name="Total 10 7 2" xfId="49987"/>
    <cellStyle name="Total 10 7 3" xfId="49988"/>
    <cellStyle name="Total 10 7 4" xfId="49989"/>
    <cellStyle name="Total 10 8" xfId="49990"/>
    <cellStyle name="Total 10 8 2" xfId="49991"/>
    <cellStyle name="Total 10 8 3" xfId="49992"/>
    <cellStyle name="Total 10 8 4" xfId="49993"/>
    <cellStyle name="Total 10 9" xfId="49994"/>
    <cellStyle name="Total 10 9 2" xfId="49995"/>
    <cellStyle name="Total 10 9 3" xfId="49996"/>
    <cellStyle name="Total 10 9 4" xfId="49997"/>
    <cellStyle name="Total 11" xfId="49998"/>
    <cellStyle name="Total 11 10" xfId="49999"/>
    <cellStyle name="Total 11 10 2" xfId="50000"/>
    <cellStyle name="Total 11 10 3" xfId="50001"/>
    <cellStyle name="Total 11 10 4" xfId="50002"/>
    <cellStyle name="Total 11 11" xfId="50003"/>
    <cellStyle name="Total 11 11 2" xfId="50004"/>
    <cellStyle name="Total 11 11 3" xfId="50005"/>
    <cellStyle name="Total 11 11 4" xfId="50006"/>
    <cellStyle name="Total 11 12" xfId="50007"/>
    <cellStyle name="Total 11 12 2" xfId="50008"/>
    <cellStyle name="Total 11 12 3" xfId="50009"/>
    <cellStyle name="Total 11 12 4" xfId="50010"/>
    <cellStyle name="Total 11 13" xfId="50011"/>
    <cellStyle name="Total 11 13 2" xfId="50012"/>
    <cellStyle name="Total 11 13 3" xfId="50013"/>
    <cellStyle name="Total 11 13 4" xfId="50014"/>
    <cellStyle name="Total 11 14" xfId="50015"/>
    <cellStyle name="Total 11 14 2" xfId="50016"/>
    <cellStyle name="Total 11 14 3" xfId="50017"/>
    <cellStyle name="Total 11 14 4" xfId="50018"/>
    <cellStyle name="Total 11 15" xfId="50019"/>
    <cellStyle name="Total 11 15 2" xfId="50020"/>
    <cellStyle name="Total 11 15 3" xfId="50021"/>
    <cellStyle name="Total 11 15 4" xfId="50022"/>
    <cellStyle name="Total 11 16" xfId="50023"/>
    <cellStyle name="Total 11 16 2" xfId="50024"/>
    <cellStyle name="Total 11 16 3" xfId="50025"/>
    <cellStyle name="Total 11 16 4" xfId="50026"/>
    <cellStyle name="Total 11 17" xfId="50027"/>
    <cellStyle name="Total 11 17 2" xfId="50028"/>
    <cellStyle name="Total 11 17 3" xfId="50029"/>
    <cellStyle name="Total 11 17 4" xfId="50030"/>
    <cellStyle name="Total 11 18" xfId="50031"/>
    <cellStyle name="Total 11 18 2" xfId="50032"/>
    <cellStyle name="Total 11 18 3" xfId="50033"/>
    <cellStyle name="Total 11 18 4" xfId="50034"/>
    <cellStyle name="Total 11 19" xfId="50035"/>
    <cellStyle name="Total 11 19 2" xfId="50036"/>
    <cellStyle name="Total 11 19 3" xfId="50037"/>
    <cellStyle name="Total 11 19 4" xfId="50038"/>
    <cellStyle name="Total 11 2" xfId="50039"/>
    <cellStyle name="Total 11 2 2" xfId="50040"/>
    <cellStyle name="Total 11 2 3" xfId="50041"/>
    <cellStyle name="Total 11 2 4" xfId="50042"/>
    <cellStyle name="Total 11 20" xfId="50043"/>
    <cellStyle name="Total 11 20 2" xfId="50044"/>
    <cellStyle name="Total 11 20 3" xfId="50045"/>
    <cellStyle name="Total 11 20 4" xfId="50046"/>
    <cellStyle name="Total 11 21" xfId="50047"/>
    <cellStyle name="Total 11 22" xfId="50048"/>
    <cellStyle name="Total 11 23" xfId="50049"/>
    <cellStyle name="Total 11 3" xfId="50050"/>
    <cellStyle name="Total 11 3 2" xfId="50051"/>
    <cellStyle name="Total 11 3 3" xfId="50052"/>
    <cellStyle name="Total 11 3 4" xfId="50053"/>
    <cellStyle name="Total 11 4" xfId="50054"/>
    <cellStyle name="Total 11 4 2" xfId="50055"/>
    <cellStyle name="Total 11 4 3" xfId="50056"/>
    <cellStyle name="Total 11 4 4" xfId="50057"/>
    <cellStyle name="Total 11 5" xfId="50058"/>
    <cellStyle name="Total 11 5 2" xfId="50059"/>
    <cellStyle name="Total 11 5 3" xfId="50060"/>
    <cellStyle name="Total 11 5 4" xfId="50061"/>
    <cellStyle name="Total 11 6" xfId="50062"/>
    <cellStyle name="Total 11 6 2" xfId="50063"/>
    <cellStyle name="Total 11 6 3" xfId="50064"/>
    <cellStyle name="Total 11 6 4" xfId="50065"/>
    <cellStyle name="Total 11 7" xfId="50066"/>
    <cellStyle name="Total 11 7 2" xfId="50067"/>
    <cellStyle name="Total 11 7 3" xfId="50068"/>
    <cellStyle name="Total 11 7 4" xfId="50069"/>
    <cellStyle name="Total 11 8" xfId="50070"/>
    <cellStyle name="Total 11 8 2" xfId="50071"/>
    <cellStyle name="Total 11 8 3" xfId="50072"/>
    <cellStyle name="Total 11 8 4" xfId="50073"/>
    <cellStyle name="Total 11 9" xfId="50074"/>
    <cellStyle name="Total 11 9 2" xfId="50075"/>
    <cellStyle name="Total 11 9 3" xfId="50076"/>
    <cellStyle name="Total 11 9 4" xfId="50077"/>
    <cellStyle name="Total 12" xfId="50078"/>
    <cellStyle name="Total 12 10" xfId="50079"/>
    <cellStyle name="Total 12 10 10" xfId="50080"/>
    <cellStyle name="Total 12 10 10 2" xfId="50081"/>
    <cellStyle name="Total 12 10 10 3" xfId="50082"/>
    <cellStyle name="Total 12 10 10 4" xfId="50083"/>
    <cellStyle name="Total 12 10 11" xfId="50084"/>
    <cellStyle name="Total 12 10 11 2" xfId="50085"/>
    <cellStyle name="Total 12 10 11 3" xfId="50086"/>
    <cellStyle name="Total 12 10 11 4" xfId="50087"/>
    <cellStyle name="Total 12 10 12" xfId="50088"/>
    <cellStyle name="Total 12 10 12 2" xfId="50089"/>
    <cellStyle name="Total 12 10 12 3" xfId="50090"/>
    <cellStyle name="Total 12 10 12 4" xfId="50091"/>
    <cellStyle name="Total 12 10 13" xfId="50092"/>
    <cellStyle name="Total 12 10 13 2" xfId="50093"/>
    <cellStyle name="Total 12 10 13 3" xfId="50094"/>
    <cellStyle name="Total 12 10 13 4" xfId="50095"/>
    <cellStyle name="Total 12 10 14" xfId="50096"/>
    <cellStyle name="Total 12 10 14 2" xfId="50097"/>
    <cellStyle name="Total 12 10 14 3" xfId="50098"/>
    <cellStyle name="Total 12 10 14 4" xfId="50099"/>
    <cellStyle name="Total 12 10 15" xfId="50100"/>
    <cellStyle name="Total 12 10 15 2" xfId="50101"/>
    <cellStyle name="Total 12 10 15 3" xfId="50102"/>
    <cellStyle name="Total 12 10 15 4" xfId="50103"/>
    <cellStyle name="Total 12 10 16" xfId="50104"/>
    <cellStyle name="Total 12 10 16 2" xfId="50105"/>
    <cellStyle name="Total 12 10 16 3" xfId="50106"/>
    <cellStyle name="Total 12 10 16 4" xfId="50107"/>
    <cellStyle name="Total 12 10 17" xfId="50108"/>
    <cellStyle name="Total 12 10 17 2" xfId="50109"/>
    <cellStyle name="Total 12 10 17 3" xfId="50110"/>
    <cellStyle name="Total 12 10 17 4" xfId="50111"/>
    <cellStyle name="Total 12 10 18" xfId="50112"/>
    <cellStyle name="Total 12 10 18 2" xfId="50113"/>
    <cellStyle name="Total 12 10 18 3" xfId="50114"/>
    <cellStyle name="Total 12 10 18 4" xfId="50115"/>
    <cellStyle name="Total 12 10 19" xfId="50116"/>
    <cellStyle name="Total 12 10 19 2" xfId="50117"/>
    <cellStyle name="Total 12 10 19 3" xfId="50118"/>
    <cellStyle name="Total 12 10 19 4" xfId="50119"/>
    <cellStyle name="Total 12 10 2" xfId="50120"/>
    <cellStyle name="Total 12 10 2 2" xfId="50121"/>
    <cellStyle name="Total 12 10 2 3" xfId="50122"/>
    <cellStyle name="Total 12 10 2 4" xfId="50123"/>
    <cellStyle name="Total 12 10 20" xfId="50124"/>
    <cellStyle name="Total 12 10 20 2" xfId="50125"/>
    <cellStyle name="Total 12 10 20 3" xfId="50126"/>
    <cellStyle name="Total 12 10 20 4" xfId="50127"/>
    <cellStyle name="Total 12 10 21" xfId="50128"/>
    <cellStyle name="Total 12 10 22" xfId="50129"/>
    <cellStyle name="Total 12 10 3" xfId="50130"/>
    <cellStyle name="Total 12 10 3 2" xfId="50131"/>
    <cellStyle name="Total 12 10 3 3" xfId="50132"/>
    <cellStyle name="Total 12 10 3 4" xfId="50133"/>
    <cellStyle name="Total 12 10 4" xfId="50134"/>
    <cellStyle name="Total 12 10 4 2" xfId="50135"/>
    <cellStyle name="Total 12 10 4 3" xfId="50136"/>
    <cellStyle name="Total 12 10 4 4" xfId="50137"/>
    <cellStyle name="Total 12 10 5" xfId="50138"/>
    <cellStyle name="Total 12 10 5 2" xfId="50139"/>
    <cellStyle name="Total 12 10 5 3" xfId="50140"/>
    <cellStyle name="Total 12 10 5 4" xfId="50141"/>
    <cellStyle name="Total 12 10 6" xfId="50142"/>
    <cellStyle name="Total 12 10 6 2" xfId="50143"/>
    <cellStyle name="Total 12 10 6 3" xfId="50144"/>
    <cellStyle name="Total 12 10 6 4" xfId="50145"/>
    <cellStyle name="Total 12 10 7" xfId="50146"/>
    <cellStyle name="Total 12 10 7 2" xfId="50147"/>
    <cellStyle name="Total 12 10 7 3" xfId="50148"/>
    <cellStyle name="Total 12 10 7 4" xfId="50149"/>
    <cellStyle name="Total 12 10 8" xfId="50150"/>
    <cellStyle name="Total 12 10 8 2" xfId="50151"/>
    <cellStyle name="Total 12 10 8 3" xfId="50152"/>
    <cellStyle name="Total 12 10 8 4" xfId="50153"/>
    <cellStyle name="Total 12 10 9" xfId="50154"/>
    <cellStyle name="Total 12 10 9 2" xfId="50155"/>
    <cellStyle name="Total 12 10 9 3" xfId="50156"/>
    <cellStyle name="Total 12 10 9 4" xfId="50157"/>
    <cellStyle name="Total 12 11" xfId="50158"/>
    <cellStyle name="Total 12 11 10" xfId="50159"/>
    <cellStyle name="Total 12 11 10 2" xfId="50160"/>
    <cellStyle name="Total 12 11 10 3" xfId="50161"/>
    <cellStyle name="Total 12 11 10 4" xfId="50162"/>
    <cellStyle name="Total 12 11 11" xfId="50163"/>
    <cellStyle name="Total 12 11 11 2" xfId="50164"/>
    <cellStyle name="Total 12 11 11 3" xfId="50165"/>
    <cellStyle name="Total 12 11 11 4" xfId="50166"/>
    <cellStyle name="Total 12 11 12" xfId="50167"/>
    <cellStyle name="Total 12 11 12 2" xfId="50168"/>
    <cellStyle name="Total 12 11 12 3" xfId="50169"/>
    <cellStyle name="Total 12 11 12 4" xfId="50170"/>
    <cellStyle name="Total 12 11 13" xfId="50171"/>
    <cellStyle name="Total 12 11 13 2" xfId="50172"/>
    <cellStyle name="Total 12 11 13 3" xfId="50173"/>
    <cellStyle name="Total 12 11 13 4" xfId="50174"/>
    <cellStyle name="Total 12 11 14" xfId="50175"/>
    <cellStyle name="Total 12 11 14 2" xfId="50176"/>
    <cellStyle name="Total 12 11 14 3" xfId="50177"/>
    <cellStyle name="Total 12 11 14 4" xfId="50178"/>
    <cellStyle name="Total 12 11 15" xfId="50179"/>
    <cellStyle name="Total 12 11 15 2" xfId="50180"/>
    <cellStyle name="Total 12 11 15 3" xfId="50181"/>
    <cellStyle name="Total 12 11 15 4" xfId="50182"/>
    <cellStyle name="Total 12 11 16" xfId="50183"/>
    <cellStyle name="Total 12 11 16 2" xfId="50184"/>
    <cellStyle name="Total 12 11 16 3" xfId="50185"/>
    <cellStyle name="Total 12 11 16 4" xfId="50186"/>
    <cellStyle name="Total 12 11 17" xfId="50187"/>
    <cellStyle name="Total 12 11 17 2" xfId="50188"/>
    <cellStyle name="Total 12 11 17 3" xfId="50189"/>
    <cellStyle name="Total 12 11 17 4" xfId="50190"/>
    <cellStyle name="Total 12 11 18" xfId="50191"/>
    <cellStyle name="Total 12 11 18 2" xfId="50192"/>
    <cellStyle name="Total 12 11 18 3" xfId="50193"/>
    <cellStyle name="Total 12 11 18 4" xfId="50194"/>
    <cellStyle name="Total 12 11 19" xfId="50195"/>
    <cellStyle name="Total 12 11 19 2" xfId="50196"/>
    <cellStyle name="Total 12 11 19 3" xfId="50197"/>
    <cellStyle name="Total 12 11 19 4" xfId="50198"/>
    <cellStyle name="Total 12 11 2" xfId="50199"/>
    <cellStyle name="Total 12 11 2 2" xfId="50200"/>
    <cellStyle name="Total 12 11 2 3" xfId="50201"/>
    <cellStyle name="Total 12 11 2 4" xfId="50202"/>
    <cellStyle name="Total 12 11 20" xfId="50203"/>
    <cellStyle name="Total 12 11 20 2" xfId="50204"/>
    <cellStyle name="Total 12 11 20 3" xfId="50205"/>
    <cellStyle name="Total 12 11 20 4" xfId="50206"/>
    <cellStyle name="Total 12 11 21" xfId="50207"/>
    <cellStyle name="Total 12 11 22" xfId="50208"/>
    <cellStyle name="Total 12 11 3" xfId="50209"/>
    <cellStyle name="Total 12 11 3 2" xfId="50210"/>
    <cellStyle name="Total 12 11 3 3" xfId="50211"/>
    <cellStyle name="Total 12 11 3 4" xfId="50212"/>
    <cellStyle name="Total 12 11 4" xfId="50213"/>
    <cellStyle name="Total 12 11 4 2" xfId="50214"/>
    <cellStyle name="Total 12 11 4 3" xfId="50215"/>
    <cellStyle name="Total 12 11 4 4" xfId="50216"/>
    <cellStyle name="Total 12 11 5" xfId="50217"/>
    <cellStyle name="Total 12 11 5 2" xfId="50218"/>
    <cellStyle name="Total 12 11 5 3" xfId="50219"/>
    <cellStyle name="Total 12 11 5 4" xfId="50220"/>
    <cellStyle name="Total 12 11 6" xfId="50221"/>
    <cellStyle name="Total 12 11 6 2" xfId="50222"/>
    <cellStyle name="Total 12 11 6 3" xfId="50223"/>
    <cellStyle name="Total 12 11 6 4" xfId="50224"/>
    <cellStyle name="Total 12 11 7" xfId="50225"/>
    <cellStyle name="Total 12 11 7 2" xfId="50226"/>
    <cellStyle name="Total 12 11 7 3" xfId="50227"/>
    <cellStyle name="Total 12 11 7 4" xfId="50228"/>
    <cellStyle name="Total 12 11 8" xfId="50229"/>
    <cellStyle name="Total 12 11 8 2" xfId="50230"/>
    <cellStyle name="Total 12 11 8 3" xfId="50231"/>
    <cellStyle name="Total 12 11 8 4" xfId="50232"/>
    <cellStyle name="Total 12 11 9" xfId="50233"/>
    <cellStyle name="Total 12 11 9 2" xfId="50234"/>
    <cellStyle name="Total 12 11 9 3" xfId="50235"/>
    <cellStyle name="Total 12 11 9 4" xfId="50236"/>
    <cellStyle name="Total 12 12" xfId="50237"/>
    <cellStyle name="Total 12 12 10" xfId="50238"/>
    <cellStyle name="Total 12 12 10 2" xfId="50239"/>
    <cellStyle name="Total 12 12 10 3" xfId="50240"/>
    <cellStyle name="Total 12 12 10 4" xfId="50241"/>
    <cellStyle name="Total 12 12 11" xfId="50242"/>
    <cellStyle name="Total 12 12 11 2" xfId="50243"/>
    <cellStyle name="Total 12 12 11 3" xfId="50244"/>
    <cellStyle name="Total 12 12 11 4" xfId="50245"/>
    <cellStyle name="Total 12 12 12" xfId="50246"/>
    <cellStyle name="Total 12 12 12 2" xfId="50247"/>
    <cellStyle name="Total 12 12 12 3" xfId="50248"/>
    <cellStyle name="Total 12 12 12 4" xfId="50249"/>
    <cellStyle name="Total 12 12 13" xfId="50250"/>
    <cellStyle name="Total 12 12 13 2" xfId="50251"/>
    <cellStyle name="Total 12 12 13 3" xfId="50252"/>
    <cellStyle name="Total 12 12 13 4" xfId="50253"/>
    <cellStyle name="Total 12 12 14" xfId="50254"/>
    <cellStyle name="Total 12 12 14 2" xfId="50255"/>
    <cellStyle name="Total 12 12 14 3" xfId="50256"/>
    <cellStyle name="Total 12 12 14 4" xfId="50257"/>
    <cellStyle name="Total 12 12 15" xfId="50258"/>
    <cellStyle name="Total 12 12 15 2" xfId="50259"/>
    <cellStyle name="Total 12 12 15 3" xfId="50260"/>
    <cellStyle name="Total 12 12 15 4" xfId="50261"/>
    <cellStyle name="Total 12 12 16" xfId="50262"/>
    <cellStyle name="Total 12 12 16 2" xfId="50263"/>
    <cellStyle name="Total 12 12 16 3" xfId="50264"/>
    <cellStyle name="Total 12 12 16 4" xfId="50265"/>
    <cellStyle name="Total 12 12 17" xfId="50266"/>
    <cellStyle name="Total 12 12 17 2" xfId="50267"/>
    <cellStyle name="Total 12 12 17 3" xfId="50268"/>
    <cellStyle name="Total 12 12 17 4" xfId="50269"/>
    <cellStyle name="Total 12 12 18" xfId="50270"/>
    <cellStyle name="Total 12 12 18 2" xfId="50271"/>
    <cellStyle name="Total 12 12 18 3" xfId="50272"/>
    <cellStyle name="Total 12 12 18 4" xfId="50273"/>
    <cellStyle name="Total 12 12 19" xfId="50274"/>
    <cellStyle name="Total 12 12 19 2" xfId="50275"/>
    <cellStyle name="Total 12 12 19 3" xfId="50276"/>
    <cellStyle name="Total 12 12 19 4" xfId="50277"/>
    <cellStyle name="Total 12 12 2" xfId="50278"/>
    <cellStyle name="Total 12 12 2 2" xfId="50279"/>
    <cellStyle name="Total 12 12 2 3" xfId="50280"/>
    <cellStyle name="Total 12 12 2 4" xfId="50281"/>
    <cellStyle name="Total 12 12 20" xfId="50282"/>
    <cellStyle name="Total 12 12 20 2" xfId="50283"/>
    <cellStyle name="Total 12 12 20 3" xfId="50284"/>
    <cellStyle name="Total 12 12 20 4" xfId="50285"/>
    <cellStyle name="Total 12 12 21" xfId="50286"/>
    <cellStyle name="Total 12 12 22" xfId="50287"/>
    <cellStyle name="Total 12 12 3" xfId="50288"/>
    <cellStyle name="Total 12 12 3 2" xfId="50289"/>
    <cellStyle name="Total 12 12 3 3" xfId="50290"/>
    <cellStyle name="Total 12 12 3 4" xfId="50291"/>
    <cellStyle name="Total 12 12 4" xfId="50292"/>
    <cellStyle name="Total 12 12 4 2" xfId="50293"/>
    <cellStyle name="Total 12 12 4 3" xfId="50294"/>
    <cellStyle name="Total 12 12 4 4" xfId="50295"/>
    <cellStyle name="Total 12 12 5" xfId="50296"/>
    <cellStyle name="Total 12 12 5 2" xfId="50297"/>
    <cellStyle name="Total 12 12 5 3" xfId="50298"/>
    <cellStyle name="Total 12 12 5 4" xfId="50299"/>
    <cellStyle name="Total 12 12 6" xfId="50300"/>
    <cellStyle name="Total 12 12 6 2" xfId="50301"/>
    <cellStyle name="Total 12 12 6 3" xfId="50302"/>
    <cellStyle name="Total 12 12 6 4" xfId="50303"/>
    <cellStyle name="Total 12 12 7" xfId="50304"/>
    <cellStyle name="Total 12 12 7 2" xfId="50305"/>
    <cellStyle name="Total 12 12 7 3" xfId="50306"/>
    <cellStyle name="Total 12 12 7 4" xfId="50307"/>
    <cellStyle name="Total 12 12 8" xfId="50308"/>
    <cellStyle name="Total 12 12 8 2" xfId="50309"/>
    <cellStyle name="Total 12 12 8 3" xfId="50310"/>
    <cellStyle name="Total 12 12 8 4" xfId="50311"/>
    <cellStyle name="Total 12 12 9" xfId="50312"/>
    <cellStyle name="Total 12 12 9 2" xfId="50313"/>
    <cellStyle name="Total 12 12 9 3" xfId="50314"/>
    <cellStyle name="Total 12 12 9 4" xfId="50315"/>
    <cellStyle name="Total 12 13" xfId="50316"/>
    <cellStyle name="Total 12 13 10" xfId="50317"/>
    <cellStyle name="Total 12 13 10 2" xfId="50318"/>
    <cellStyle name="Total 12 13 10 3" xfId="50319"/>
    <cellStyle name="Total 12 13 10 4" xfId="50320"/>
    <cellStyle name="Total 12 13 11" xfId="50321"/>
    <cellStyle name="Total 12 13 11 2" xfId="50322"/>
    <cellStyle name="Total 12 13 11 3" xfId="50323"/>
    <cellStyle name="Total 12 13 11 4" xfId="50324"/>
    <cellStyle name="Total 12 13 12" xfId="50325"/>
    <cellStyle name="Total 12 13 12 2" xfId="50326"/>
    <cellStyle name="Total 12 13 12 3" xfId="50327"/>
    <cellStyle name="Total 12 13 12 4" xfId="50328"/>
    <cellStyle name="Total 12 13 13" xfId="50329"/>
    <cellStyle name="Total 12 13 13 2" xfId="50330"/>
    <cellStyle name="Total 12 13 13 3" xfId="50331"/>
    <cellStyle name="Total 12 13 13 4" xfId="50332"/>
    <cellStyle name="Total 12 13 14" xfId="50333"/>
    <cellStyle name="Total 12 13 14 2" xfId="50334"/>
    <cellStyle name="Total 12 13 14 3" xfId="50335"/>
    <cellStyle name="Total 12 13 14 4" xfId="50336"/>
    <cellStyle name="Total 12 13 15" xfId="50337"/>
    <cellStyle name="Total 12 13 15 2" xfId="50338"/>
    <cellStyle name="Total 12 13 15 3" xfId="50339"/>
    <cellStyle name="Total 12 13 15 4" xfId="50340"/>
    <cellStyle name="Total 12 13 16" xfId="50341"/>
    <cellStyle name="Total 12 13 16 2" xfId="50342"/>
    <cellStyle name="Total 12 13 16 3" xfId="50343"/>
    <cellStyle name="Total 12 13 16 4" xfId="50344"/>
    <cellStyle name="Total 12 13 17" xfId="50345"/>
    <cellStyle name="Total 12 13 17 2" xfId="50346"/>
    <cellStyle name="Total 12 13 17 3" xfId="50347"/>
    <cellStyle name="Total 12 13 17 4" xfId="50348"/>
    <cellStyle name="Total 12 13 18" xfId="50349"/>
    <cellStyle name="Total 12 13 18 2" xfId="50350"/>
    <cellStyle name="Total 12 13 18 3" xfId="50351"/>
    <cellStyle name="Total 12 13 18 4" xfId="50352"/>
    <cellStyle name="Total 12 13 19" xfId="50353"/>
    <cellStyle name="Total 12 13 19 2" xfId="50354"/>
    <cellStyle name="Total 12 13 19 3" xfId="50355"/>
    <cellStyle name="Total 12 13 19 4" xfId="50356"/>
    <cellStyle name="Total 12 13 2" xfId="50357"/>
    <cellStyle name="Total 12 13 2 2" xfId="50358"/>
    <cellStyle name="Total 12 13 2 3" xfId="50359"/>
    <cellStyle name="Total 12 13 2 4" xfId="50360"/>
    <cellStyle name="Total 12 13 20" xfId="50361"/>
    <cellStyle name="Total 12 13 20 2" xfId="50362"/>
    <cellStyle name="Total 12 13 20 3" xfId="50363"/>
    <cellStyle name="Total 12 13 20 4" xfId="50364"/>
    <cellStyle name="Total 12 13 21" xfId="50365"/>
    <cellStyle name="Total 12 13 22" xfId="50366"/>
    <cellStyle name="Total 12 13 3" xfId="50367"/>
    <cellStyle name="Total 12 13 3 2" xfId="50368"/>
    <cellStyle name="Total 12 13 3 3" xfId="50369"/>
    <cellStyle name="Total 12 13 3 4" xfId="50370"/>
    <cellStyle name="Total 12 13 4" xfId="50371"/>
    <cellStyle name="Total 12 13 4 2" xfId="50372"/>
    <cellStyle name="Total 12 13 4 3" xfId="50373"/>
    <cellStyle name="Total 12 13 4 4" xfId="50374"/>
    <cellStyle name="Total 12 13 5" xfId="50375"/>
    <cellStyle name="Total 12 13 5 2" xfId="50376"/>
    <cellStyle name="Total 12 13 5 3" xfId="50377"/>
    <cellStyle name="Total 12 13 5 4" xfId="50378"/>
    <cellStyle name="Total 12 13 6" xfId="50379"/>
    <cellStyle name="Total 12 13 6 2" xfId="50380"/>
    <cellStyle name="Total 12 13 6 3" xfId="50381"/>
    <cellStyle name="Total 12 13 6 4" xfId="50382"/>
    <cellStyle name="Total 12 13 7" xfId="50383"/>
    <cellStyle name="Total 12 13 7 2" xfId="50384"/>
    <cellStyle name="Total 12 13 7 3" xfId="50385"/>
    <cellStyle name="Total 12 13 7 4" xfId="50386"/>
    <cellStyle name="Total 12 13 8" xfId="50387"/>
    <cellStyle name="Total 12 13 8 2" xfId="50388"/>
    <cellStyle name="Total 12 13 8 3" xfId="50389"/>
    <cellStyle name="Total 12 13 8 4" xfId="50390"/>
    <cellStyle name="Total 12 13 9" xfId="50391"/>
    <cellStyle name="Total 12 13 9 2" xfId="50392"/>
    <cellStyle name="Total 12 13 9 3" xfId="50393"/>
    <cellStyle name="Total 12 13 9 4" xfId="50394"/>
    <cellStyle name="Total 12 14" xfId="50395"/>
    <cellStyle name="Total 12 14 10" xfId="50396"/>
    <cellStyle name="Total 12 14 10 2" xfId="50397"/>
    <cellStyle name="Total 12 14 10 3" xfId="50398"/>
    <cellStyle name="Total 12 14 10 4" xfId="50399"/>
    <cellStyle name="Total 12 14 11" xfId="50400"/>
    <cellStyle name="Total 12 14 11 2" xfId="50401"/>
    <cellStyle name="Total 12 14 11 3" xfId="50402"/>
    <cellStyle name="Total 12 14 11 4" xfId="50403"/>
    <cellStyle name="Total 12 14 12" xfId="50404"/>
    <cellStyle name="Total 12 14 12 2" xfId="50405"/>
    <cellStyle name="Total 12 14 12 3" xfId="50406"/>
    <cellStyle name="Total 12 14 12 4" xfId="50407"/>
    <cellStyle name="Total 12 14 13" xfId="50408"/>
    <cellStyle name="Total 12 14 13 2" xfId="50409"/>
    <cellStyle name="Total 12 14 13 3" xfId="50410"/>
    <cellStyle name="Total 12 14 13 4" xfId="50411"/>
    <cellStyle name="Total 12 14 14" xfId="50412"/>
    <cellStyle name="Total 12 14 14 2" xfId="50413"/>
    <cellStyle name="Total 12 14 14 3" xfId="50414"/>
    <cellStyle name="Total 12 14 14 4" xfId="50415"/>
    <cellStyle name="Total 12 14 15" xfId="50416"/>
    <cellStyle name="Total 12 14 15 2" xfId="50417"/>
    <cellStyle name="Total 12 14 15 3" xfId="50418"/>
    <cellStyle name="Total 12 14 15 4" xfId="50419"/>
    <cellStyle name="Total 12 14 16" xfId="50420"/>
    <cellStyle name="Total 12 14 16 2" xfId="50421"/>
    <cellStyle name="Total 12 14 16 3" xfId="50422"/>
    <cellStyle name="Total 12 14 16 4" xfId="50423"/>
    <cellStyle name="Total 12 14 17" xfId="50424"/>
    <cellStyle name="Total 12 14 17 2" xfId="50425"/>
    <cellStyle name="Total 12 14 17 3" xfId="50426"/>
    <cellStyle name="Total 12 14 17 4" xfId="50427"/>
    <cellStyle name="Total 12 14 18" xfId="50428"/>
    <cellStyle name="Total 12 14 18 2" xfId="50429"/>
    <cellStyle name="Total 12 14 18 3" xfId="50430"/>
    <cellStyle name="Total 12 14 18 4" xfId="50431"/>
    <cellStyle name="Total 12 14 19" xfId="50432"/>
    <cellStyle name="Total 12 14 19 2" xfId="50433"/>
    <cellStyle name="Total 12 14 19 3" xfId="50434"/>
    <cellStyle name="Total 12 14 19 4" xfId="50435"/>
    <cellStyle name="Total 12 14 2" xfId="50436"/>
    <cellStyle name="Total 12 14 2 2" xfId="50437"/>
    <cellStyle name="Total 12 14 2 3" xfId="50438"/>
    <cellStyle name="Total 12 14 2 4" xfId="50439"/>
    <cellStyle name="Total 12 14 20" xfId="50440"/>
    <cellStyle name="Total 12 14 20 2" xfId="50441"/>
    <cellStyle name="Total 12 14 20 3" xfId="50442"/>
    <cellStyle name="Total 12 14 20 4" xfId="50443"/>
    <cellStyle name="Total 12 14 21" xfId="50444"/>
    <cellStyle name="Total 12 14 22" xfId="50445"/>
    <cellStyle name="Total 12 14 3" xfId="50446"/>
    <cellStyle name="Total 12 14 3 2" xfId="50447"/>
    <cellStyle name="Total 12 14 3 3" xfId="50448"/>
    <cellStyle name="Total 12 14 3 4" xfId="50449"/>
    <cellStyle name="Total 12 14 4" xfId="50450"/>
    <cellStyle name="Total 12 14 4 2" xfId="50451"/>
    <cellStyle name="Total 12 14 4 3" xfId="50452"/>
    <cellStyle name="Total 12 14 4 4" xfId="50453"/>
    <cellStyle name="Total 12 14 5" xfId="50454"/>
    <cellStyle name="Total 12 14 5 2" xfId="50455"/>
    <cellStyle name="Total 12 14 5 3" xfId="50456"/>
    <cellStyle name="Total 12 14 5 4" xfId="50457"/>
    <cellStyle name="Total 12 14 6" xfId="50458"/>
    <cellStyle name="Total 12 14 6 2" xfId="50459"/>
    <cellStyle name="Total 12 14 6 3" xfId="50460"/>
    <cellStyle name="Total 12 14 6 4" xfId="50461"/>
    <cellStyle name="Total 12 14 7" xfId="50462"/>
    <cellStyle name="Total 12 14 7 2" xfId="50463"/>
    <cellStyle name="Total 12 14 7 3" xfId="50464"/>
    <cellStyle name="Total 12 14 7 4" xfId="50465"/>
    <cellStyle name="Total 12 14 8" xfId="50466"/>
    <cellStyle name="Total 12 14 8 2" xfId="50467"/>
    <cellStyle name="Total 12 14 8 3" xfId="50468"/>
    <cellStyle name="Total 12 14 8 4" xfId="50469"/>
    <cellStyle name="Total 12 14 9" xfId="50470"/>
    <cellStyle name="Total 12 14 9 2" xfId="50471"/>
    <cellStyle name="Total 12 14 9 3" xfId="50472"/>
    <cellStyle name="Total 12 14 9 4" xfId="50473"/>
    <cellStyle name="Total 12 15" xfId="50474"/>
    <cellStyle name="Total 12 15 10" xfId="50475"/>
    <cellStyle name="Total 12 15 10 2" xfId="50476"/>
    <cellStyle name="Total 12 15 10 3" xfId="50477"/>
    <cellStyle name="Total 12 15 10 4" xfId="50478"/>
    <cellStyle name="Total 12 15 11" xfId="50479"/>
    <cellStyle name="Total 12 15 11 2" xfId="50480"/>
    <cellStyle name="Total 12 15 11 3" xfId="50481"/>
    <cellStyle name="Total 12 15 11 4" xfId="50482"/>
    <cellStyle name="Total 12 15 12" xfId="50483"/>
    <cellStyle name="Total 12 15 12 2" xfId="50484"/>
    <cellStyle name="Total 12 15 12 3" xfId="50485"/>
    <cellStyle name="Total 12 15 12 4" xfId="50486"/>
    <cellStyle name="Total 12 15 13" xfId="50487"/>
    <cellStyle name="Total 12 15 13 2" xfId="50488"/>
    <cellStyle name="Total 12 15 13 3" xfId="50489"/>
    <cellStyle name="Total 12 15 13 4" xfId="50490"/>
    <cellStyle name="Total 12 15 14" xfId="50491"/>
    <cellStyle name="Total 12 15 14 2" xfId="50492"/>
    <cellStyle name="Total 12 15 14 3" xfId="50493"/>
    <cellStyle name="Total 12 15 14 4" xfId="50494"/>
    <cellStyle name="Total 12 15 15" xfId="50495"/>
    <cellStyle name="Total 12 15 15 2" xfId="50496"/>
    <cellStyle name="Total 12 15 15 3" xfId="50497"/>
    <cellStyle name="Total 12 15 15 4" xfId="50498"/>
    <cellStyle name="Total 12 15 16" xfId="50499"/>
    <cellStyle name="Total 12 15 16 2" xfId="50500"/>
    <cellStyle name="Total 12 15 16 3" xfId="50501"/>
    <cellStyle name="Total 12 15 16 4" xfId="50502"/>
    <cellStyle name="Total 12 15 17" xfId="50503"/>
    <cellStyle name="Total 12 15 17 2" xfId="50504"/>
    <cellStyle name="Total 12 15 17 3" xfId="50505"/>
    <cellStyle name="Total 12 15 17 4" xfId="50506"/>
    <cellStyle name="Total 12 15 18" xfId="50507"/>
    <cellStyle name="Total 12 15 18 2" xfId="50508"/>
    <cellStyle name="Total 12 15 18 3" xfId="50509"/>
    <cellStyle name="Total 12 15 18 4" xfId="50510"/>
    <cellStyle name="Total 12 15 19" xfId="50511"/>
    <cellStyle name="Total 12 15 19 2" xfId="50512"/>
    <cellStyle name="Total 12 15 19 3" xfId="50513"/>
    <cellStyle name="Total 12 15 19 4" xfId="50514"/>
    <cellStyle name="Total 12 15 2" xfId="50515"/>
    <cellStyle name="Total 12 15 2 2" xfId="50516"/>
    <cellStyle name="Total 12 15 2 3" xfId="50517"/>
    <cellStyle name="Total 12 15 2 4" xfId="50518"/>
    <cellStyle name="Total 12 15 20" xfId="50519"/>
    <cellStyle name="Total 12 15 20 2" xfId="50520"/>
    <cellStyle name="Total 12 15 20 3" xfId="50521"/>
    <cellStyle name="Total 12 15 20 4" xfId="50522"/>
    <cellStyle name="Total 12 15 21" xfId="50523"/>
    <cellStyle name="Total 12 15 22" xfId="50524"/>
    <cellStyle name="Total 12 15 3" xfId="50525"/>
    <cellStyle name="Total 12 15 3 2" xfId="50526"/>
    <cellStyle name="Total 12 15 3 3" xfId="50527"/>
    <cellStyle name="Total 12 15 3 4" xfId="50528"/>
    <cellStyle name="Total 12 15 4" xfId="50529"/>
    <cellStyle name="Total 12 15 4 2" xfId="50530"/>
    <cellStyle name="Total 12 15 4 3" xfId="50531"/>
    <cellStyle name="Total 12 15 4 4" xfId="50532"/>
    <cellStyle name="Total 12 15 5" xfId="50533"/>
    <cellStyle name="Total 12 15 5 2" xfId="50534"/>
    <cellStyle name="Total 12 15 5 3" xfId="50535"/>
    <cellStyle name="Total 12 15 5 4" xfId="50536"/>
    <cellStyle name="Total 12 15 6" xfId="50537"/>
    <cellStyle name="Total 12 15 6 2" xfId="50538"/>
    <cellStyle name="Total 12 15 6 3" xfId="50539"/>
    <cellStyle name="Total 12 15 6 4" xfId="50540"/>
    <cellStyle name="Total 12 15 7" xfId="50541"/>
    <cellStyle name="Total 12 15 7 2" xfId="50542"/>
    <cellStyle name="Total 12 15 7 3" xfId="50543"/>
    <cellStyle name="Total 12 15 7 4" xfId="50544"/>
    <cellStyle name="Total 12 15 8" xfId="50545"/>
    <cellStyle name="Total 12 15 8 2" xfId="50546"/>
    <cellStyle name="Total 12 15 8 3" xfId="50547"/>
    <cellStyle name="Total 12 15 8 4" xfId="50548"/>
    <cellStyle name="Total 12 15 9" xfId="50549"/>
    <cellStyle name="Total 12 15 9 2" xfId="50550"/>
    <cellStyle name="Total 12 15 9 3" xfId="50551"/>
    <cellStyle name="Total 12 15 9 4" xfId="50552"/>
    <cellStyle name="Total 12 16" xfId="50553"/>
    <cellStyle name="Total 12 16 10" xfId="50554"/>
    <cellStyle name="Total 12 16 10 2" xfId="50555"/>
    <cellStyle name="Total 12 16 10 3" xfId="50556"/>
    <cellStyle name="Total 12 16 10 4" xfId="50557"/>
    <cellStyle name="Total 12 16 11" xfId="50558"/>
    <cellStyle name="Total 12 16 11 2" xfId="50559"/>
    <cellStyle name="Total 12 16 11 3" xfId="50560"/>
    <cellStyle name="Total 12 16 11 4" xfId="50561"/>
    <cellStyle name="Total 12 16 12" xfId="50562"/>
    <cellStyle name="Total 12 16 12 2" xfId="50563"/>
    <cellStyle name="Total 12 16 12 3" xfId="50564"/>
    <cellStyle name="Total 12 16 12 4" xfId="50565"/>
    <cellStyle name="Total 12 16 13" xfId="50566"/>
    <cellStyle name="Total 12 16 13 2" xfId="50567"/>
    <cellStyle name="Total 12 16 13 3" xfId="50568"/>
    <cellStyle name="Total 12 16 13 4" xfId="50569"/>
    <cellStyle name="Total 12 16 14" xfId="50570"/>
    <cellStyle name="Total 12 16 14 2" xfId="50571"/>
    <cellStyle name="Total 12 16 14 3" xfId="50572"/>
    <cellStyle name="Total 12 16 14 4" xfId="50573"/>
    <cellStyle name="Total 12 16 15" xfId="50574"/>
    <cellStyle name="Total 12 16 15 2" xfId="50575"/>
    <cellStyle name="Total 12 16 15 3" xfId="50576"/>
    <cellStyle name="Total 12 16 15 4" xfId="50577"/>
    <cellStyle name="Total 12 16 16" xfId="50578"/>
    <cellStyle name="Total 12 16 16 2" xfId="50579"/>
    <cellStyle name="Total 12 16 16 3" xfId="50580"/>
    <cellStyle name="Total 12 16 16 4" xfId="50581"/>
    <cellStyle name="Total 12 16 17" xfId="50582"/>
    <cellStyle name="Total 12 16 17 2" xfId="50583"/>
    <cellStyle name="Total 12 16 17 3" xfId="50584"/>
    <cellStyle name="Total 12 16 17 4" xfId="50585"/>
    <cellStyle name="Total 12 16 18" xfId="50586"/>
    <cellStyle name="Total 12 16 18 2" xfId="50587"/>
    <cellStyle name="Total 12 16 18 3" xfId="50588"/>
    <cellStyle name="Total 12 16 18 4" xfId="50589"/>
    <cellStyle name="Total 12 16 19" xfId="50590"/>
    <cellStyle name="Total 12 16 19 2" xfId="50591"/>
    <cellStyle name="Total 12 16 19 3" xfId="50592"/>
    <cellStyle name="Total 12 16 19 4" xfId="50593"/>
    <cellStyle name="Total 12 16 2" xfId="50594"/>
    <cellStyle name="Total 12 16 2 2" xfId="50595"/>
    <cellStyle name="Total 12 16 2 3" xfId="50596"/>
    <cellStyle name="Total 12 16 2 4" xfId="50597"/>
    <cellStyle name="Total 12 16 20" xfId="50598"/>
    <cellStyle name="Total 12 16 20 2" xfId="50599"/>
    <cellStyle name="Total 12 16 20 3" xfId="50600"/>
    <cellStyle name="Total 12 16 20 4" xfId="50601"/>
    <cellStyle name="Total 12 16 21" xfId="50602"/>
    <cellStyle name="Total 12 16 22" xfId="50603"/>
    <cellStyle name="Total 12 16 3" xfId="50604"/>
    <cellStyle name="Total 12 16 3 2" xfId="50605"/>
    <cellStyle name="Total 12 16 3 3" xfId="50606"/>
    <cellStyle name="Total 12 16 3 4" xfId="50607"/>
    <cellStyle name="Total 12 16 4" xfId="50608"/>
    <cellStyle name="Total 12 16 4 2" xfId="50609"/>
    <cellStyle name="Total 12 16 4 3" xfId="50610"/>
    <cellStyle name="Total 12 16 4 4" xfId="50611"/>
    <cellStyle name="Total 12 16 5" xfId="50612"/>
    <cellStyle name="Total 12 16 5 2" xfId="50613"/>
    <cellStyle name="Total 12 16 5 3" xfId="50614"/>
    <cellStyle name="Total 12 16 5 4" xfId="50615"/>
    <cellStyle name="Total 12 16 6" xfId="50616"/>
    <cellStyle name="Total 12 16 6 2" xfId="50617"/>
    <cellStyle name="Total 12 16 6 3" xfId="50618"/>
    <cellStyle name="Total 12 16 6 4" xfId="50619"/>
    <cellStyle name="Total 12 16 7" xfId="50620"/>
    <cellStyle name="Total 12 16 7 2" xfId="50621"/>
    <cellStyle name="Total 12 16 7 3" xfId="50622"/>
    <cellStyle name="Total 12 16 7 4" xfId="50623"/>
    <cellStyle name="Total 12 16 8" xfId="50624"/>
    <cellStyle name="Total 12 16 8 2" xfId="50625"/>
    <cellStyle name="Total 12 16 8 3" xfId="50626"/>
    <cellStyle name="Total 12 16 8 4" xfId="50627"/>
    <cellStyle name="Total 12 16 9" xfId="50628"/>
    <cellStyle name="Total 12 16 9 2" xfId="50629"/>
    <cellStyle name="Total 12 16 9 3" xfId="50630"/>
    <cellStyle name="Total 12 16 9 4" xfId="50631"/>
    <cellStyle name="Total 12 17" xfId="50632"/>
    <cellStyle name="Total 12 17 10" xfId="50633"/>
    <cellStyle name="Total 12 17 10 2" xfId="50634"/>
    <cellStyle name="Total 12 17 10 3" xfId="50635"/>
    <cellStyle name="Total 12 17 10 4" xfId="50636"/>
    <cellStyle name="Total 12 17 11" xfId="50637"/>
    <cellStyle name="Total 12 17 11 2" xfId="50638"/>
    <cellStyle name="Total 12 17 11 3" xfId="50639"/>
    <cellStyle name="Total 12 17 11 4" xfId="50640"/>
    <cellStyle name="Total 12 17 12" xfId="50641"/>
    <cellStyle name="Total 12 17 12 2" xfId="50642"/>
    <cellStyle name="Total 12 17 12 3" xfId="50643"/>
    <cellStyle name="Total 12 17 12 4" xfId="50644"/>
    <cellStyle name="Total 12 17 13" xfId="50645"/>
    <cellStyle name="Total 12 17 13 2" xfId="50646"/>
    <cellStyle name="Total 12 17 13 3" xfId="50647"/>
    <cellStyle name="Total 12 17 13 4" xfId="50648"/>
    <cellStyle name="Total 12 17 14" xfId="50649"/>
    <cellStyle name="Total 12 17 14 2" xfId="50650"/>
    <cellStyle name="Total 12 17 14 3" xfId="50651"/>
    <cellStyle name="Total 12 17 14 4" xfId="50652"/>
    <cellStyle name="Total 12 17 15" xfId="50653"/>
    <cellStyle name="Total 12 17 15 2" xfId="50654"/>
    <cellStyle name="Total 12 17 15 3" xfId="50655"/>
    <cellStyle name="Total 12 17 15 4" xfId="50656"/>
    <cellStyle name="Total 12 17 16" xfId="50657"/>
    <cellStyle name="Total 12 17 16 2" xfId="50658"/>
    <cellStyle name="Total 12 17 16 3" xfId="50659"/>
    <cellStyle name="Total 12 17 16 4" xfId="50660"/>
    <cellStyle name="Total 12 17 17" xfId="50661"/>
    <cellStyle name="Total 12 17 17 2" xfId="50662"/>
    <cellStyle name="Total 12 17 17 3" xfId="50663"/>
    <cellStyle name="Total 12 17 17 4" xfId="50664"/>
    <cellStyle name="Total 12 17 18" xfId="50665"/>
    <cellStyle name="Total 12 17 18 2" xfId="50666"/>
    <cellStyle name="Total 12 17 18 3" xfId="50667"/>
    <cellStyle name="Total 12 17 18 4" xfId="50668"/>
    <cellStyle name="Total 12 17 19" xfId="50669"/>
    <cellStyle name="Total 12 17 19 2" xfId="50670"/>
    <cellStyle name="Total 12 17 19 3" xfId="50671"/>
    <cellStyle name="Total 12 17 19 4" xfId="50672"/>
    <cellStyle name="Total 12 17 2" xfId="50673"/>
    <cellStyle name="Total 12 17 2 2" xfId="50674"/>
    <cellStyle name="Total 12 17 2 3" xfId="50675"/>
    <cellStyle name="Total 12 17 2 4" xfId="50676"/>
    <cellStyle name="Total 12 17 20" xfId="50677"/>
    <cellStyle name="Total 12 17 20 2" xfId="50678"/>
    <cellStyle name="Total 12 17 20 3" xfId="50679"/>
    <cellStyle name="Total 12 17 20 4" xfId="50680"/>
    <cellStyle name="Total 12 17 21" xfId="50681"/>
    <cellStyle name="Total 12 17 22" xfId="50682"/>
    <cellStyle name="Total 12 17 3" xfId="50683"/>
    <cellStyle name="Total 12 17 3 2" xfId="50684"/>
    <cellStyle name="Total 12 17 3 3" xfId="50685"/>
    <cellStyle name="Total 12 17 3 4" xfId="50686"/>
    <cellStyle name="Total 12 17 4" xfId="50687"/>
    <cellStyle name="Total 12 17 4 2" xfId="50688"/>
    <cellStyle name="Total 12 17 4 3" xfId="50689"/>
    <cellStyle name="Total 12 17 4 4" xfId="50690"/>
    <cellStyle name="Total 12 17 5" xfId="50691"/>
    <cellStyle name="Total 12 17 5 2" xfId="50692"/>
    <cellStyle name="Total 12 17 5 3" xfId="50693"/>
    <cellStyle name="Total 12 17 5 4" xfId="50694"/>
    <cellStyle name="Total 12 17 6" xfId="50695"/>
    <cellStyle name="Total 12 17 6 2" xfId="50696"/>
    <cellStyle name="Total 12 17 6 3" xfId="50697"/>
    <cellStyle name="Total 12 17 6 4" xfId="50698"/>
    <cellStyle name="Total 12 17 7" xfId="50699"/>
    <cellStyle name="Total 12 17 7 2" xfId="50700"/>
    <cellStyle name="Total 12 17 7 3" xfId="50701"/>
    <cellStyle name="Total 12 17 7 4" xfId="50702"/>
    <cellStyle name="Total 12 17 8" xfId="50703"/>
    <cellStyle name="Total 12 17 8 2" xfId="50704"/>
    <cellStyle name="Total 12 17 8 3" xfId="50705"/>
    <cellStyle name="Total 12 17 8 4" xfId="50706"/>
    <cellStyle name="Total 12 17 9" xfId="50707"/>
    <cellStyle name="Total 12 17 9 2" xfId="50708"/>
    <cellStyle name="Total 12 17 9 3" xfId="50709"/>
    <cellStyle name="Total 12 17 9 4" xfId="50710"/>
    <cellStyle name="Total 12 18" xfId="50711"/>
    <cellStyle name="Total 12 18 10" xfId="50712"/>
    <cellStyle name="Total 12 18 10 2" xfId="50713"/>
    <cellStyle name="Total 12 18 10 3" xfId="50714"/>
    <cellStyle name="Total 12 18 10 4" xfId="50715"/>
    <cellStyle name="Total 12 18 11" xfId="50716"/>
    <cellStyle name="Total 12 18 11 2" xfId="50717"/>
    <cellStyle name="Total 12 18 11 3" xfId="50718"/>
    <cellStyle name="Total 12 18 11 4" xfId="50719"/>
    <cellStyle name="Total 12 18 12" xfId="50720"/>
    <cellStyle name="Total 12 18 12 2" xfId="50721"/>
    <cellStyle name="Total 12 18 12 3" xfId="50722"/>
    <cellStyle name="Total 12 18 12 4" xfId="50723"/>
    <cellStyle name="Total 12 18 13" xfId="50724"/>
    <cellStyle name="Total 12 18 13 2" xfId="50725"/>
    <cellStyle name="Total 12 18 13 3" xfId="50726"/>
    <cellStyle name="Total 12 18 13 4" xfId="50727"/>
    <cellStyle name="Total 12 18 14" xfId="50728"/>
    <cellStyle name="Total 12 18 14 2" xfId="50729"/>
    <cellStyle name="Total 12 18 14 3" xfId="50730"/>
    <cellStyle name="Total 12 18 14 4" xfId="50731"/>
    <cellStyle name="Total 12 18 15" xfId="50732"/>
    <cellStyle name="Total 12 18 15 2" xfId="50733"/>
    <cellStyle name="Total 12 18 15 3" xfId="50734"/>
    <cellStyle name="Total 12 18 15 4" xfId="50735"/>
    <cellStyle name="Total 12 18 16" xfId="50736"/>
    <cellStyle name="Total 12 18 16 2" xfId="50737"/>
    <cellStyle name="Total 12 18 16 3" xfId="50738"/>
    <cellStyle name="Total 12 18 16 4" xfId="50739"/>
    <cellStyle name="Total 12 18 17" xfId="50740"/>
    <cellStyle name="Total 12 18 17 2" xfId="50741"/>
    <cellStyle name="Total 12 18 17 3" xfId="50742"/>
    <cellStyle name="Total 12 18 17 4" xfId="50743"/>
    <cellStyle name="Total 12 18 18" xfId="50744"/>
    <cellStyle name="Total 12 18 18 2" xfId="50745"/>
    <cellStyle name="Total 12 18 18 3" xfId="50746"/>
    <cellStyle name="Total 12 18 18 4" xfId="50747"/>
    <cellStyle name="Total 12 18 19" xfId="50748"/>
    <cellStyle name="Total 12 18 19 2" xfId="50749"/>
    <cellStyle name="Total 12 18 19 3" xfId="50750"/>
    <cellStyle name="Total 12 18 19 4" xfId="50751"/>
    <cellStyle name="Total 12 18 2" xfId="50752"/>
    <cellStyle name="Total 12 18 2 2" xfId="50753"/>
    <cellStyle name="Total 12 18 2 3" xfId="50754"/>
    <cellStyle name="Total 12 18 2 4" xfId="50755"/>
    <cellStyle name="Total 12 18 20" xfId="50756"/>
    <cellStyle name="Total 12 18 20 2" xfId="50757"/>
    <cellStyle name="Total 12 18 20 3" xfId="50758"/>
    <cellStyle name="Total 12 18 20 4" xfId="50759"/>
    <cellStyle name="Total 12 18 21" xfId="50760"/>
    <cellStyle name="Total 12 18 22" xfId="50761"/>
    <cellStyle name="Total 12 18 3" xfId="50762"/>
    <cellStyle name="Total 12 18 3 2" xfId="50763"/>
    <cellStyle name="Total 12 18 3 3" xfId="50764"/>
    <cellStyle name="Total 12 18 3 4" xfId="50765"/>
    <cellStyle name="Total 12 18 4" xfId="50766"/>
    <cellStyle name="Total 12 18 4 2" xfId="50767"/>
    <cellStyle name="Total 12 18 4 3" xfId="50768"/>
    <cellStyle name="Total 12 18 4 4" xfId="50769"/>
    <cellStyle name="Total 12 18 5" xfId="50770"/>
    <cellStyle name="Total 12 18 5 2" xfId="50771"/>
    <cellStyle name="Total 12 18 5 3" xfId="50772"/>
    <cellStyle name="Total 12 18 5 4" xfId="50773"/>
    <cellStyle name="Total 12 18 6" xfId="50774"/>
    <cellStyle name="Total 12 18 6 2" xfId="50775"/>
    <cellStyle name="Total 12 18 6 3" xfId="50776"/>
    <cellStyle name="Total 12 18 6 4" xfId="50777"/>
    <cellStyle name="Total 12 18 7" xfId="50778"/>
    <cellStyle name="Total 12 18 7 2" xfId="50779"/>
    <cellStyle name="Total 12 18 7 3" xfId="50780"/>
    <cellStyle name="Total 12 18 7 4" xfId="50781"/>
    <cellStyle name="Total 12 18 8" xfId="50782"/>
    <cellStyle name="Total 12 18 8 2" xfId="50783"/>
    <cellStyle name="Total 12 18 8 3" xfId="50784"/>
    <cellStyle name="Total 12 18 8 4" xfId="50785"/>
    <cellStyle name="Total 12 18 9" xfId="50786"/>
    <cellStyle name="Total 12 18 9 2" xfId="50787"/>
    <cellStyle name="Total 12 18 9 3" xfId="50788"/>
    <cellStyle name="Total 12 18 9 4" xfId="50789"/>
    <cellStyle name="Total 12 19" xfId="50790"/>
    <cellStyle name="Total 12 19 10" xfId="50791"/>
    <cellStyle name="Total 12 19 10 2" xfId="50792"/>
    <cellStyle name="Total 12 19 10 3" xfId="50793"/>
    <cellStyle name="Total 12 19 10 4" xfId="50794"/>
    <cellStyle name="Total 12 19 11" xfId="50795"/>
    <cellStyle name="Total 12 19 11 2" xfId="50796"/>
    <cellStyle name="Total 12 19 11 3" xfId="50797"/>
    <cellStyle name="Total 12 19 11 4" xfId="50798"/>
    <cellStyle name="Total 12 19 12" xfId="50799"/>
    <cellStyle name="Total 12 19 12 2" xfId="50800"/>
    <cellStyle name="Total 12 19 12 3" xfId="50801"/>
    <cellStyle name="Total 12 19 12 4" xfId="50802"/>
    <cellStyle name="Total 12 19 13" xfId="50803"/>
    <cellStyle name="Total 12 19 13 2" xfId="50804"/>
    <cellStyle name="Total 12 19 13 3" xfId="50805"/>
    <cellStyle name="Total 12 19 13 4" xfId="50806"/>
    <cellStyle name="Total 12 19 14" xfId="50807"/>
    <cellStyle name="Total 12 19 14 2" xfId="50808"/>
    <cellStyle name="Total 12 19 14 3" xfId="50809"/>
    <cellStyle name="Total 12 19 14 4" xfId="50810"/>
    <cellStyle name="Total 12 19 15" xfId="50811"/>
    <cellStyle name="Total 12 19 15 2" xfId="50812"/>
    <cellStyle name="Total 12 19 15 3" xfId="50813"/>
    <cellStyle name="Total 12 19 15 4" xfId="50814"/>
    <cellStyle name="Total 12 19 16" xfId="50815"/>
    <cellStyle name="Total 12 19 16 2" xfId="50816"/>
    <cellStyle name="Total 12 19 16 3" xfId="50817"/>
    <cellStyle name="Total 12 19 16 4" xfId="50818"/>
    <cellStyle name="Total 12 19 17" xfId="50819"/>
    <cellStyle name="Total 12 19 17 2" xfId="50820"/>
    <cellStyle name="Total 12 19 17 3" xfId="50821"/>
    <cellStyle name="Total 12 19 17 4" xfId="50822"/>
    <cellStyle name="Total 12 19 18" xfId="50823"/>
    <cellStyle name="Total 12 19 18 2" xfId="50824"/>
    <cellStyle name="Total 12 19 18 3" xfId="50825"/>
    <cellStyle name="Total 12 19 18 4" xfId="50826"/>
    <cellStyle name="Total 12 19 19" xfId="50827"/>
    <cellStyle name="Total 12 19 19 2" xfId="50828"/>
    <cellStyle name="Total 12 19 19 3" xfId="50829"/>
    <cellStyle name="Total 12 19 19 4" xfId="50830"/>
    <cellStyle name="Total 12 19 2" xfId="50831"/>
    <cellStyle name="Total 12 19 2 2" xfId="50832"/>
    <cellStyle name="Total 12 19 2 3" xfId="50833"/>
    <cellStyle name="Total 12 19 2 4" xfId="50834"/>
    <cellStyle name="Total 12 19 20" xfId="50835"/>
    <cellStyle name="Total 12 19 20 2" xfId="50836"/>
    <cellStyle name="Total 12 19 20 3" xfId="50837"/>
    <cellStyle name="Total 12 19 20 4" xfId="50838"/>
    <cellStyle name="Total 12 19 21" xfId="50839"/>
    <cellStyle name="Total 12 19 22" xfId="50840"/>
    <cellStyle name="Total 12 19 3" xfId="50841"/>
    <cellStyle name="Total 12 19 3 2" xfId="50842"/>
    <cellStyle name="Total 12 19 3 3" xfId="50843"/>
    <cellStyle name="Total 12 19 3 4" xfId="50844"/>
    <cellStyle name="Total 12 19 4" xfId="50845"/>
    <cellStyle name="Total 12 19 4 2" xfId="50846"/>
    <cellStyle name="Total 12 19 4 3" xfId="50847"/>
    <cellStyle name="Total 12 19 4 4" xfId="50848"/>
    <cellStyle name="Total 12 19 5" xfId="50849"/>
    <cellStyle name="Total 12 19 5 2" xfId="50850"/>
    <cellStyle name="Total 12 19 5 3" xfId="50851"/>
    <cellStyle name="Total 12 19 5 4" xfId="50852"/>
    <cellStyle name="Total 12 19 6" xfId="50853"/>
    <cellStyle name="Total 12 19 6 2" xfId="50854"/>
    <cellStyle name="Total 12 19 6 3" xfId="50855"/>
    <cellStyle name="Total 12 19 6 4" xfId="50856"/>
    <cellStyle name="Total 12 19 7" xfId="50857"/>
    <cellStyle name="Total 12 19 7 2" xfId="50858"/>
    <cellStyle name="Total 12 19 7 3" xfId="50859"/>
    <cellStyle name="Total 12 19 7 4" xfId="50860"/>
    <cellStyle name="Total 12 19 8" xfId="50861"/>
    <cellStyle name="Total 12 19 8 2" xfId="50862"/>
    <cellStyle name="Total 12 19 8 3" xfId="50863"/>
    <cellStyle name="Total 12 19 8 4" xfId="50864"/>
    <cellStyle name="Total 12 19 9" xfId="50865"/>
    <cellStyle name="Total 12 19 9 2" xfId="50866"/>
    <cellStyle name="Total 12 19 9 3" xfId="50867"/>
    <cellStyle name="Total 12 19 9 4" xfId="50868"/>
    <cellStyle name="Total 12 2" xfId="50869"/>
    <cellStyle name="Total 12 2 10" xfId="50870"/>
    <cellStyle name="Total 12 2 10 2" xfId="50871"/>
    <cellStyle name="Total 12 2 10 3" xfId="50872"/>
    <cellStyle name="Total 12 2 10 4" xfId="50873"/>
    <cellStyle name="Total 12 2 11" xfId="50874"/>
    <cellStyle name="Total 12 2 11 2" xfId="50875"/>
    <cellStyle name="Total 12 2 11 3" xfId="50876"/>
    <cellStyle name="Total 12 2 11 4" xfId="50877"/>
    <cellStyle name="Total 12 2 12" xfId="50878"/>
    <cellStyle name="Total 12 2 12 2" xfId="50879"/>
    <cellStyle name="Total 12 2 12 3" xfId="50880"/>
    <cellStyle name="Total 12 2 12 4" xfId="50881"/>
    <cellStyle name="Total 12 2 13" xfId="50882"/>
    <cellStyle name="Total 12 2 13 2" xfId="50883"/>
    <cellStyle name="Total 12 2 13 3" xfId="50884"/>
    <cellStyle name="Total 12 2 13 4" xfId="50885"/>
    <cellStyle name="Total 12 2 14" xfId="50886"/>
    <cellStyle name="Total 12 2 14 2" xfId="50887"/>
    <cellStyle name="Total 12 2 14 3" xfId="50888"/>
    <cellStyle name="Total 12 2 14 4" xfId="50889"/>
    <cellStyle name="Total 12 2 15" xfId="50890"/>
    <cellStyle name="Total 12 2 15 2" xfId="50891"/>
    <cellStyle name="Total 12 2 15 3" xfId="50892"/>
    <cellStyle name="Total 12 2 15 4" xfId="50893"/>
    <cellStyle name="Total 12 2 16" xfId="50894"/>
    <cellStyle name="Total 12 2 16 2" xfId="50895"/>
    <cellStyle name="Total 12 2 16 3" xfId="50896"/>
    <cellStyle name="Total 12 2 16 4" xfId="50897"/>
    <cellStyle name="Total 12 2 17" xfId="50898"/>
    <cellStyle name="Total 12 2 17 2" xfId="50899"/>
    <cellStyle name="Total 12 2 17 3" xfId="50900"/>
    <cellStyle name="Total 12 2 17 4" xfId="50901"/>
    <cellStyle name="Total 12 2 18" xfId="50902"/>
    <cellStyle name="Total 12 2 18 2" xfId="50903"/>
    <cellStyle name="Total 12 2 18 3" xfId="50904"/>
    <cellStyle name="Total 12 2 18 4" xfId="50905"/>
    <cellStyle name="Total 12 2 19" xfId="50906"/>
    <cellStyle name="Total 12 2 19 2" xfId="50907"/>
    <cellStyle name="Total 12 2 19 3" xfId="50908"/>
    <cellStyle name="Total 12 2 19 4" xfId="50909"/>
    <cellStyle name="Total 12 2 2" xfId="50910"/>
    <cellStyle name="Total 12 2 2 2" xfId="50911"/>
    <cellStyle name="Total 12 2 2 3" xfId="50912"/>
    <cellStyle name="Total 12 2 2 4" xfId="50913"/>
    <cellStyle name="Total 12 2 20" xfId="50914"/>
    <cellStyle name="Total 12 2 20 2" xfId="50915"/>
    <cellStyle name="Total 12 2 20 3" xfId="50916"/>
    <cellStyle name="Total 12 2 20 4" xfId="50917"/>
    <cellStyle name="Total 12 2 21" xfId="50918"/>
    <cellStyle name="Total 12 2 22" xfId="50919"/>
    <cellStyle name="Total 12 2 3" xfId="50920"/>
    <cellStyle name="Total 12 2 3 2" xfId="50921"/>
    <cellStyle name="Total 12 2 3 3" xfId="50922"/>
    <cellStyle name="Total 12 2 3 4" xfId="50923"/>
    <cellStyle name="Total 12 2 4" xfId="50924"/>
    <cellStyle name="Total 12 2 4 2" xfId="50925"/>
    <cellStyle name="Total 12 2 4 3" xfId="50926"/>
    <cellStyle name="Total 12 2 4 4" xfId="50927"/>
    <cellStyle name="Total 12 2 5" xfId="50928"/>
    <cellStyle name="Total 12 2 5 2" xfId="50929"/>
    <cellStyle name="Total 12 2 5 3" xfId="50930"/>
    <cellStyle name="Total 12 2 5 4" xfId="50931"/>
    <cellStyle name="Total 12 2 6" xfId="50932"/>
    <cellStyle name="Total 12 2 6 2" xfId="50933"/>
    <cellStyle name="Total 12 2 6 3" xfId="50934"/>
    <cellStyle name="Total 12 2 6 4" xfId="50935"/>
    <cellStyle name="Total 12 2 7" xfId="50936"/>
    <cellStyle name="Total 12 2 7 2" xfId="50937"/>
    <cellStyle name="Total 12 2 7 3" xfId="50938"/>
    <cellStyle name="Total 12 2 7 4" xfId="50939"/>
    <cellStyle name="Total 12 2 8" xfId="50940"/>
    <cellStyle name="Total 12 2 8 2" xfId="50941"/>
    <cellStyle name="Total 12 2 8 3" xfId="50942"/>
    <cellStyle name="Total 12 2 8 4" xfId="50943"/>
    <cellStyle name="Total 12 2 9" xfId="50944"/>
    <cellStyle name="Total 12 2 9 2" xfId="50945"/>
    <cellStyle name="Total 12 2 9 3" xfId="50946"/>
    <cellStyle name="Total 12 2 9 4" xfId="50947"/>
    <cellStyle name="Total 12 20" xfId="50948"/>
    <cellStyle name="Total 12 20 10" xfId="50949"/>
    <cellStyle name="Total 12 20 10 2" xfId="50950"/>
    <cellStyle name="Total 12 20 10 3" xfId="50951"/>
    <cellStyle name="Total 12 20 10 4" xfId="50952"/>
    <cellStyle name="Total 12 20 11" xfId="50953"/>
    <cellStyle name="Total 12 20 11 2" xfId="50954"/>
    <cellStyle name="Total 12 20 11 3" xfId="50955"/>
    <cellStyle name="Total 12 20 11 4" xfId="50956"/>
    <cellStyle name="Total 12 20 12" xfId="50957"/>
    <cellStyle name="Total 12 20 12 2" xfId="50958"/>
    <cellStyle name="Total 12 20 12 3" xfId="50959"/>
    <cellStyle name="Total 12 20 12 4" xfId="50960"/>
    <cellStyle name="Total 12 20 13" xfId="50961"/>
    <cellStyle name="Total 12 20 13 2" xfId="50962"/>
    <cellStyle name="Total 12 20 13 3" xfId="50963"/>
    <cellStyle name="Total 12 20 13 4" xfId="50964"/>
    <cellStyle name="Total 12 20 14" xfId="50965"/>
    <cellStyle name="Total 12 20 14 2" xfId="50966"/>
    <cellStyle name="Total 12 20 14 3" xfId="50967"/>
    <cellStyle name="Total 12 20 14 4" xfId="50968"/>
    <cellStyle name="Total 12 20 15" xfId="50969"/>
    <cellStyle name="Total 12 20 15 2" xfId="50970"/>
    <cellStyle name="Total 12 20 15 3" xfId="50971"/>
    <cellStyle name="Total 12 20 15 4" xfId="50972"/>
    <cellStyle name="Total 12 20 16" xfId="50973"/>
    <cellStyle name="Total 12 20 16 2" xfId="50974"/>
    <cellStyle name="Total 12 20 16 3" xfId="50975"/>
    <cellStyle name="Total 12 20 16 4" xfId="50976"/>
    <cellStyle name="Total 12 20 17" xfId="50977"/>
    <cellStyle name="Total 12 20 17 2" xfId="50978"/>
    <cellStyle name="Total 12 20 17 3" xfId="50979"/>
    <cellStyle name="Total 12 20 17 4" xfId="50980"/>
    <cellStyle name="Total 12 20 18" xfId="50981"/>
    <cellStyle name="Total 12 20 18 2" xfId="50982"/>
    <cellStyle name="Total 12 20 18 3" xfId="50983"/>
    <cellStyle name="Total 12 20 18 4" xfId="50984"/>
    <cellStyle name="Total 12 20 19" xfId="50985"/>
    <cellStyle name="Total 12 20 19 2" xfId="50986"/>
    <cellStyle name="Total 12 20 19 3" xfId="50987"/>
    <cellStyle name="Total 12 20 19 4" xfId="50988"/>
    <cellStyle name="Total 12 20 2" xfId="50989"/>
    <cellStyle name="Total 12 20 2 2" xfId="50990"/>
    <cellStyle name="Total 12 20 2 3" xfId="50991"/>
    <cellStyle name="Total 12 20 2 4" xfId="50992"/>
    <cellStyle name="Total 12 20 20" xfId="50993"/>
    <cellStyle name="Total 12 20 20 2" xfId="50994"/>
    <cellStyle name="Total 12 20 20 3" xfId="50995"/>
    <cellStyle name="Total 12 20 20 4" xfId="50996"/>
    <cellStyle name="Total 12 20 21" xfId="50997"/>
    <cellStyle name="Total 12 20 22" xfId="50998"/>
    <cellStyle name="Total 12 20 3" xfId="50999"/>
    <cellStyle name="Total 12 20 3 2" xfId="51000"/>
    <cellStyle name="Total 12 20 3 3" xfId="51001"/>
    <cellStyle name="Total 12 20 3 4" xfId="51002"/>
    <cellStyle name="Total 12 20 4" xfId="51003"/>
    <cellStyle name="Total 12 20 4 2" xfId="51004"/>
    <cellStyle name="Total 12 20 4 3" xfId="51005"/>
    <cellStyle name="Total 12 20 4 4" xfId="51006"/>
    <cellStyle name="Total 12 20 5" xfId="51007"/>
    <cellStyle name="Total 12 20 5 2" xfId="51008"/>
    <cellStyle name="Total 12 20 5 3" xfId="51009"/>
    <cellStyle name="Total 12 20 5 4" xfId="51010"/>
    <cellStyle name="Total 12 20 6" xfId="51011"/>
    <cellStyle name="Total 12 20 6 2" xfId="51012"/>
    <cellStyle name="Total 12 20 6 3" xfId="51013"/>
    <cellStyle name="Total 12 20 6 4" xfId="51014"/>
    <cellStyle name="Total 12 20 7" xfId="51015"/>
    <cellStyle name="Total 12 20 7 2" xfId="51016"/>
    <cellStyle name="Total 12 20 7 3" xfId="51017"/>
    <cellStyle name="Total 12 20 7 4" xfId="51018"/>
    <cellStyle name="Total 12 20 8" xfId="51019"/>
    <cellStyle name="Total 12 20 8 2" xfId="51020"/>
    <cellStyle name="Total 12 20 8 3" xfId="51021"/>
    <cellStyle name="Total 12 20 8 4" xfId="51022"/>
    <cellStyle name="Total 12 20 9" xfId="51023"/>
    <cellStyle name="Total 12 20 9 2" xfId="51024"/>
    <cellStyle name="Total 12 20 9 3" xfId="51025"/>
    <cellStyle name="Total 12 20 9 4" xfId="51026"/>
    <cellStyle name="Total 12 21" xfId="51027"/>
    <cellStyle name="Total 12 21 10" xfId="51028"/>
    <cellStyle name="Total 12 21 10 2" xfId="51029"/>
    <cellStyle name="Total 12 21 10 3" xfId="51030"/>
    <cellStyle name="Total 12 21 10 4" xfId="51031"/>
    <cellStyle name="Total 12 21 11" xfId="51032"/>
    <cellStyle name="Total 12 21 11 2" xfId="51033"/>
    <cellStyle name="Total 12 21 11 3" xfId="51034"/>
    <cellStyle name="Total 12 21 11 4" xfId="51035"/>
    <cellStyle name="Total 12 21 12" xfId="51036"/>
    <cellStyle name="Total 12 21 12 2" xfId="51037"/>
    <cellStyle name="Total 12 21 12 3" xfId="51038"/>
    <cellStyle name="Total 12 21 12 4" xfId="51039"/>
    <cellStyle name="Total 12 21 13" xfId="51040"/>
    <cellStyle name="Total 12 21 13 2" xfId="51041"/>
    <cellStyle name="Total 12 21 13 3" xfId="51042"/>
    <cellStyle name="Total 12 21 13 4" xfId="51043"/>
    <cellStyle name="Total 12 21 14" xfId="51044"/>
    <cellStyle name="Total 12 21 14 2" xfId="51045"/>
    <cellStyle name="Total 12 21 14 3" xfId="51046"/>
    <cellStyle name="Total 12 21 14 4" xfId="51047"/>
    <cellStyle name="Total 12 21 15" xfId="51048"/>
    <cellStyle name="Total 12 21 15 2" xfId="51049"/>
    <cellStyle name="Total 12 21 15 3" xfId="51050"/>
    <cellStyle name="Total 12 21 15 4" xfId="51051"/>
    <cellStyle name="Total 12 21 16" xfId="51052"/>
    <cellStyle name="Total 12 21 16 2" xfId="51053"/>
    <cellStyle name="Total 12 21 16 3" xfId="51054"/>
    <cellStyle name="Total 12 21 16 4" xfId="51055"/>
    <cellStyle name="Total 12 21 17" xfId="51056"/>
    <cellStyle name="Total 12 21 17 2" xfId="51057"/>
    <cellStyle name="Total 12 21 17 3" xfId="51058"/>
    <cellStyle name="Total 12 21 17 4" xfId="51059"/>
    <cellStyle name="Total 12 21 18" xfId="51060"/>
    <cellStyle name="Total 12 21 18 2" xfId="51061"/>
    <cellStyle name="Total 12 21 18 3" xfId="51062"/>
    <cellStyle name="Total 12 21 18 4" xfId="51063"/>
    <cellStyle name="Total 12 21 19" xfId="51064"/>
    <cellStyle name="Total 12 21 19 2" xfId="51065"/>
    <cellStyle name="Total 12 21 19 3" xfId="51066"/>
    <cellStyle name="Total 12 21 19 4" xfId="51067"/>
    <cellStyle name="Total 12 21 2" xfId="51068"/>
    <cellStyle name="Total 12 21 2 2" xfId="51069"/>
    <cellStyle name="Total 12 21 2 3" xfId="51070"/>
    <cellStyle name="Total 12 21 2 4" xfId="51071"/>
    <cellStyle name="Total 12 21 20" xfId="51072"/>
    <cellStyle name="Total 12 21 20 2" xfId="51073"/>
    <cellStyle name="Total 12 21 20 3" xfId="51074"/>
    <cellStyle name="Total 12 21 20 4" xfId="51075"/>
    <cellStyle name="Total 12 21 21" xfId="51076"/>
    <cellStyle name="Total 12 21 22" xfId="51077"/>
    <cellStyle name="Total 12 21 3" xfId="51078"/>
    <cellStyle name="Total 12 21 3 2" xfId="51079"/>
    <cellStyle name="Total 12 21 3 3" xfId="51080"/>
    <cellStyle name="Total 12 21 3 4" xfId="51081"/>
    <cellStyle name="Total 12 21 4" xfId="51082"/>
    <cellStyle name="Total 12 21 4 2" xfId="51083"/>
    <cellStyle name="Total 12 21 4 3" xfId="51084"/>
    <cellStyle name="Total 12 21 4 4" xfId="51085"/>
    <cellStyle name="Total 12 21 5" xfId="51086"/>
    <cellStyle name="Total 12 21 5 2" xfId="51087"/>
    <cellStyle name="Total 12 21 5 3" xfId="51088"/>
    <cellStyle name="Total 12 21 5 4" xfId="51089"/>
    <cellStyle name="Total 12 21 6" xfId="51090"/>
    <cellStyle name="Total 12 21 6 2" xfId="51091"/>
    <cellStyle name="Total 12 21 6 3" xfId="51092"/>
    <cellStyle name="Total 12 21 6 4" xfId="51093"/>
    <cellStyle name="Total 12 21 7" xfId="51094"/>
    <cellStyle name="Total 12 21 7 2" xfId="51095"/>
    <cellStyle name="Total 12 21 7 3" xfId="51096"/>
    <cellStyle name="Total 12 21 7 4" xfId="51097"/>
    <cellStyle name="Total 12 21 8" xfId="51098"/>
    <cellStyle name="Total 12 21 8 2" xfId="51099"/>
    <cellStyle name="Total 12 21 8 3" xfId="51100"/>
    <cellStyle name="Total 12 21 8 4" xfId="51101"/>
    <cellStyle name="Total 12 21 9" xfId="51102"/>
    <cellStyle name="Total 12 21 9 2" xfId="51103"/>
    <cellStyle name="Total 12 21 9 3" xfId="51104"/>
    <cellStyle name="Total 12 21 9 4" xfId="51105"/>
    <cellStyle name="Total 12 22" xfId="51106"/>
    <cellStyle name="Total 12 22 10" xfId="51107"/>
    <cellStyle name="Total 12 22 10 2" xfId="51108"/>
    <cellStyle name="Total 12 22 10 3" xfId="51109"/>
    <cellStyle name="Total 12 22 10 4" xfId="51110"/>
    <cellStyle name="Total 12 22 11" xfId="51111"/>
    <cellStyle name="Total 12 22 11 2" xfId="51112"/>
    <cellStyle name="Total 12 22 11 3" xfId="51113"/>
    <cellStyle name="Total 12 22 11 4" xfId="51114"/>
    <cellStyle name="Total 12 22 12" xfId="51115"/>
    <cellStyle name="Total 12 22 12 2" xfId="51116"/>
    <cellStyle name="Total 12 22 12 3" xfId="51117"/>
    <cellStyle name="Total 12 22 12 4" xfId="51118"/>
    <cellStyle name="Total 12 22 13" xfId="51119"/>
    <cellStyle name="Total 12 22 13 2" xfId="51120"/>
    <cellStyle name="Total 12 22 13 3" xfId="51121"/>
    <cellStyle name="Total 12 22 13 4" xfId="51122"/>
    <cellStyle name="Total 12 22 14" xfId="51123"/>
    <cellStyle name="Total 12 22 14 2" xfId="51124"/>
    <cellStyle name="Total 12 22 14 3" xfId="51125"/>
    <cellStyle name="Total 12 22 14 4" xfId="51126"/>
    <cellStyle name="Total 12 22 15" xfId="51127"/>
    <cellStyle name="Total 12 22 15 2" xfId="51128"/>
    <cellStyle name="Total 12 22 15 3" xfId="51129"/>
    <cellStyle name="Total 12 22 15 4" xfId="51130"/>
    <cellStyle name="Total 12 22 16" xfId="51131"/>
    <cellStyle name="Total 12 22 16 2" xfId="51132"/>
    <cellStyle name="Total 12 22 16 3" xfId="51133"/>
    <cellStyle name="Total 12 22 16 4" xfId="51134"/>
    <cellStyle name="Total 12 22 17" xfId="51135"/>
    <cellStyle name="Total 12 22 17 2" xfId="51136"/>
    <cellStyle name="Total 12 22 17 3" xfId="51137"/>
    <cellStyle name="Total 12 22 17 4" xfId="51138"/>
    <cellStyle name="Total 12 22 18" xfId="51139"/>
    <cellStyle name="Total 12 22 18 2" xfId="51140"/>
    <cellStyle name="Total 12 22 18 3" xfId="51141"/>
    <cellStyle name="Total 12 22 18 4" xfId="51142"/>
    <cellStyle name="Total 12 22 19" xfId="51143"/>
    <cellStyle name="Total 12 22 19 2" xfId="51144"/>
    <cellStyle name="Total 12 22 19 3" xfId="51145"/>
    <cellStyle name="Total 12 22 19 4" xfId="51146"/>
    <cellStyle name="Total 12 22 2" xfId="51147"/>
    <cellStyle name="Total 12 22 2 2" xfId="51148"/>
    <cellStyle name="Total 12 22 2 3" xfId="51149"/>
    <cellStyle name="Total 12 22 2 4" xfId="51150"/>
    <cellStyle name="Total 12 22 20" xfId="51151"/>
    <cellStyle name="Total 12 22 20 2" xfId="51152"/>
    <cellStyle name="Total 12 22 20 3" xfId="51153"/>
    <cellStyle name="Total 12 22 20 4" xfId="51154"/>
    <cellStyle name="Total 12 22 21" xfId="51155"/>
    <cellStyle name="Total 12 22 22" xfId="51156"/>
    <cellStyle name="Total 12 22 3" xfId="51157"/>
    <cellStyle name="Total 12 22 3 2" xfId="51158"/>
    <cellStyle name="Total 12 22 3 3" xfId="51159"/>
    <cellStyle name="Total 12 22 3 4" xfId="51160"/>
    <cellStyle name="Total 12 22 4" xfId="51161"/>
    <cellStyle name="Total 12 22 4 2" xfId="51162"/>
    <cellStyle name="Total 12 22 4 3" xfId="51163"/>
    <cellStyle name="Total 12 22 4 4" xfId="51164"/>
    <cellStyle name="Total 12 22 5" xfId="51165"/>
    <cellStyle name="Total 12 22 5 2" xfId="51166"/>
    <cellStyle name="Total 12 22 5 3" xfId="51167"/>
    <cellStyle name="Total 12 22 5 4" xfId="51168"/>
    <cellStyle name="Total 12 22 6" xfId="51169"/>
    <cellStyle name="Total 12 22 6 2" xfId="51170"/>
    <cellStyle name="Total 12 22 6 3" xfId="51171"/>
    <cellStyle name="Total 12 22 6 4" xfId="51172"/>
    <cellStyle name="Total 12 22 7" xfId="51173"/>
    <cellStyle name="Total 12 22 7 2" xfId="51174"/>
    <cellStyle name="Total 12 22 7 3" xfId="51175"/>
    <cellStyle name="Total 12 22 7 4" xfId="51176"/>
    <cellStyle name="Total 12 22 8" xfId="51177"/>
    <cellStyle name="Total 12 22 8 2" xfId="51178"/>
    <cellStyle name="Total 12 22 8 3" xfId="51179"/>
    <cellStyle name="Total 12 22 8 4" xfId="51180"/>
    <cellStyle name="Total 12 22 9" xfId="51181"/>
    <cellStyle name="Total 12 22 9 2" xfId="51182"/>
    <cellStyle name="Total 12 22 9 3" xfId="51183"/>
    <cellStyle name="Total 12 22 9 4" xfId="51184"/>
    <cellStyle name="Total 12 23" xfId="51185"/>
    <cellStyle name="Total 12 23 10" xfId="51186"/>
    <cellStyle name="Total 12 23 10 2" xfId="51187"/>
    <cellStyle name="Total 12 23 10 3" xfId="51188"/>
    <cellStyle name="Total 12 23 10 4" xfId="51189"/>
    <cellStyle name="Total 12 23 11" xfId="51190"/>
    <cellStyle name="Total 12 23 11 2" xfId="51191"/>
    <cellStyle name="Total 12 23 11 3" xfId="51192"/>
    <cellStyle name="Total 12 23 11 4" xfId="51193"/>
    <cellStyle name="Total 12 23 12" xfId="51194"/>
    <cellStyle name="Total 12 23 12 2" xfId="51195"/>
    <cellStyle name="Total 12 23 12 3" xfId="51196"/>
    <cellStyle name="Total 12 23 12 4" xfId="51197"/>
    <cellStyle name="Total 12 23 13" xfId="51198"/>
    <cellStyle name="Total 12 23 13 2" xfId="51199"/>
    <cellStyle name="Total 12 23 13 3" xfId="51200"/>
    <cellStyle name="Total 12 23 13 4" xfId="51201"/>
    <cellStyle name="Total 12 23 14" xfId="51202"/>
    <cellStyle name="Total 12 23 14 2" xfId="51203"/>
    <cellStyle name="Total 12 23 14 3" xfId="51204"/>
    <cellStyle name="Total 12 23 14 4" xfId="51205"/>
    <cellStyle name="Total 12 23 15" xfId="51206"/>
    <cellStyle name="Total 12 23 15 2" xfId="51207"/>
    <cellStyle name="Total 12 23 15 3" xfId="51208"/>
    <cellStyle name="Total 12 23 15 4" xfId="51209"/>
    <cellStyle name="Total 12 23 16" xfId="51210"/>
    <cellStyle name="Total 12 23 16 2" xfId="51211"/>
    <cellStyle name="Total 12 23 16 3" xfId="51212"/>
    <cellStyle name="Total 12 23 16 4" xfId="51213"/>
    <cellStyle name="Total 12 23 17" xfId="51214"/>
    <cellStyle name="Total 12 23 17 2" xfId="51215"/>
    <cellStyle name="Total 12 23 17 3" xfId="51216"/>
    <cellStyle name="Total 12 23 17 4" xfId="51217"/>
    <cellStyle name="Total 12 23 18" xfId="51218"/>
    <cellStyle name="Total 12 23 18 2" xfId="51219"/>
    <cellStyle name="Total 12 23 18 3" xfId="51220"/>
    <cellStyle name="Total 12 23 18 4" xfId="51221"/>
    <cellStyle name="Total 12 23 19" xfId="51222"/>
    <cellStyle name="Total 12 23 19 2" xfId="51223"/>
    <cellStyle name="Total 12 23 19 3" xfId="51224"/>
    <cellStyle name="Total 12 23 19 4" xfId="51225"/>
    <cellStyle name="Total 12 23 2" xfId="51226"/>
    <cellStyle name="Total 12 23 2 2" xfId="51227"/>
    <cellStyle name="Total 12 23 2 3" xfId="51228"/>
    <cellStyle name="Total 12 23 2 4" xfId="51229"/>
    <cellStyle name="Total 12 23 20" xfId="51230"/>
    <cellStyle name="Total 12 23 20 2" xfId="51231"/>
    <cellStyle name="Total 12 23 20 3" xfId="51232"/>
    <cellStyle name="Total 12 23 20 4" xfId="51233"/>
    <cellStyle name="Total 12 23 21" xfId="51234"/>
    <cellStyle name="Total 12 23 22" xfId="51235"/>
    <cellStyle name="Total 12 23 3" xfId="51236"/>
    <cellStyle name="Total 12 23 3 2" xfId="51237"/>
    <cellStyle name="Total 12 23 3 3" xfId="51238"/>
    <cellStyle name="Total 12 23 3 4" xfId="51239"/>
    <cellStyle name="Total 12 23 4" xfId="51240"/>
    <cellStyle name="Total 12 23 4 2" xfId="51241"/>
    <cellStyle name="Total 12 23 4 3" xfId="51242"/>
    <cellStyle name="Total 12 23 4 4" xfId="51243"/>
    <cellStyle name="Total 12 23 5" xfId="51244"/>
    <cellStyle name="Total 12 23 5 2" xfId="51245"/>
    <cellStyle name="Total 12 23 5 3" xfId="51246"/>
    <cellStyle name="Total 12 23 5 4" xfId="51247"/>
    <cellStyle name="Total 12 23 6" xfId="51248"/>
    <cellStyle name="Total 12 23 6 2" xfId="51249"/>
    <cellStyle name="Total 12 23 6 3" xfId="51250"/>
    <cellStyle name="Total 12 23 6 4" xfId="51251"/>
    <cellStyle name="Total 12 23 7" xfId="51252"/>
    <cellStyle name="Total 12 23 7 2" xfId="51253"/>
    <cellStyle name="Total 12 23 7 3" xfId="51254"/>
    <cellStyle name="Total 12 23 7 4" xfId="51255"/>
    <cellStyle name="Total 12 23 8" xfId="51256"/>
    <cellStyle name="Total 12 23 8 2" xfId="51257"/>
    <cellStyle name="Total 12 23 8 3" xfId="51258"/>
    <cellStyle name="Total 12 23 8 4" xfId="51259"/>
    <cellStyle name="Total 12 23 9" xfId="51260"/>
    <cellStyle name="Total 12 23 9 2" xfId="51261"/>
    <cellStyle name="Total 12 23 9 3" xfId="51262"/>
    <cellStyle name="Total 12 23 9 4" xfId="51263"/>
    <cellStyle name="Total 12 24" xfId="51264"/>
    <cellStyle name="Total 12 24 10" xfId="51265"/>
    <cellStyle name="Total 12 24 10 2" xfId="51266"/>
    <cellStyle name="Total 12 24 10 3" xfId="51267"/>
    <cellStyle name="Total 12 24 10 4" xfId="51268"/>
    <cellStyle name="Total 12 24 11" xfId="51269"/>
    <cellStyle name="Total 12 24 11 2" xfId="51270"/>
    <cellStyle name="Total 12 24 11 3" xfId="51271"/>
    <cellStyle name="Total 12 24 11 4" xfId="51272"/>
    <cellStyle name="Total 12 24 12" xfId="51273"/>
    <cellStyle name="Total 12 24 12 2" xfId="51274"/>
    <cellStyle name="Total 12 24 12 3" xfId="51275"/>
    <cellStyle name="Total 12 24 12 4" xfId="51276"/>
    <cellStyle name="Total 12 24 13" xfId="51277"/>
    <cellStyle name="Total 12 24 13 2" xfId="51278"/>
    <cellStyle name="Total 12 24 13 3" xfId="51279"/>
    <cellStyle name="Total 12 24 13 4" xfId="51280"/>
    <cellStyle name="Total 12 24 14" xfId="51281"/>
    <cellStyle name="Total 12 24 14 2" xfId="51282"/>
    <cellStyle name="Total 12 24 14 3" xfId="51283"/>
    <cellStyle name="Total 12 24 14 4" xfId="51284"/>
    <cellStyle name="Total 12 24 15" xfId="51285"/>
    <cellStyle name="Total 12 24 15 2" xfId="51286"/>
    <cellStyle name="Total 12 24 15 3" xfId="51287"/>
    <cellStyle name="Total 12 24 15 4" xfId="51288"/>
    <cellStyle name="Total 12 24 16" xfId="51289"/>
    <cellStyle name="Total 12 24 16 2" xfId="51290"/>
    <cellStyle name="Total 12 24 16 3" xfId="51291"/>
    <cellStyle name="Total 12 24 16 4" xfId="51292"/>
    <cellStyle name="Total 12 24 17" xfId="51293"/>
    <cellStyle name="Total 12 24 17 2" xfId="51294"/>
    <cellStyle name="Total 12 24 17 3" xfId="51295"/>
    <cellStyle name="Total 12 24 17 4" xfId="51296"/>
    <cellStyle name="Total 12 24 18" xfId="51297"/>
    <cellStyle name="Total 12 24 18 2" xfId="51298"/>
    <cellStyle name="Total 12 24 18 3" xfId="51299"/>
    <cellStyle name="Total 12 24 18 4" xfId="51300"/>
    <cellStyle name="Total 12 24 19" xfId="51301"/>
    <cellStyle name="Total 12 24 19 2" xfId="51302"/>
    <cellStyle name="Total 12 24 19 3" xfId="51303"/>
    <cellStyle name="Total 12 24 19 4" xfId="51304"/>
    <cellStyle name="Total 12 24 2" xfId="51305"/>
    <cellStyle name="Total 12 24 2 2" xfId="51306"/>
    <cellStyle name="Total 12 24 2 3" xfId="51307"/>
    <cellStyle name="Total 12 24 2 4" xfId="51308"/>
    <cellStyle name="Total 12 24 20" xfId="51309"/>
    <cellStyle name="Total 12 24 20 2" xfId="51310"/>
    <cellStyle name="Total 12 24 20 3" xfId="51311"/>
    <cellStyle name="Total 12 24 20 4" xfId="51312"/>
    <cellStyle name="Total 12 24 21" xfId="51313"/>
    <cellStyle name="Total 12 24 22" xfId="51314"/>
    <cellStyle name="Total 12 24 3" xfId="51315"/>
    <cellStyle name="Total 12 24 3 2" xfId="51316"/>
    <cellStyle name="Total 12 24 3 3" xfId="51317"/>
    <cellStyle name="Total 12 24 3 4" xfId="51318"/>
    <cellStyle name="Total 12 24 4" xfId="51319"/>
    <cellStyle name="Total 12 24 4 2" xfId="51320"/>
    <cellStyle name="Total 12 24 4 3" xfId="51321"/>
    <cellStyle name="Total 12 24 4 4" xfId="51322"/>
    <cellStyle name="Total 12 24 5" xfId="51323"/>
    <cellStyle name="Total 12 24 5 2" xfId="51324"/>
    <cellStyle name="Total 12 24 5 3" xfId="51325"/>
    <cellStyle name="Total 12 24 5 4" xfId="51326"/>
    <cellStyle name="Total 12 24 6" xfId="51327"/>
    <cellStyle name="Total 12 24 6 2" xfId="51328"/>
    <cellStyle name="Total 12 24 6 3" xfId="51329"/>
    <cellStyle name="Total 12 24 6 4" xfId="51330"/>
    <cellStyle name="Total 12 24 7" xfId="51331"/>
    <cellStyle name="Total 12 24 7 2" xfId="51332"/>
    <cellStyle name="Total 12 24 7 3" xfId="51333"/>
    <cellStyle name="Total 12 24 7 4" xfId="51334"/>
    <cellStyle name="Total 12 24 8" xfId="51335"/>
    <cellStyle name="Total 12 24 8 2" xfId="51336"/>
    <cellStyle name="Total 12 24 8 3" xfId="51337"/>
    <cellStyle name="Total 12 24 8 4" xfId="51338"/>
    <cellStyle name="Total 12 24 9" xfId="51339"/>
    <cellStyle name="Total 12 24 9 2" xfId="51340"/>
    <cellStyle name="Total 12 24 9 3" xfId="51341"/>
    <cellStyle name="Total 12 24 9 4" xfId="51342"/>
    <cellStyle name="Total 12 25" xfId="51343"/>
    <cellStyle name="Total 12 25 10" xfId="51344"/>
    <cellStyle name="Total 12 25 10 2" xfId="51345"/>
    <cellStyle name="Total 12 25 10 3" xfId="51346"/>
    <cellStyle name="Total 12 25 10 4" xfId="51347"/>
    <cellStyle name="Total 12 25 11" xfId="51348"/>
    <cellStyle name="Total 12 25 11 2" xfId="51349"/>
    <cellStyle name="Total 12 25 11 3" xfId="51350"/>
    <cellStyle name="Total 12 25 11 4" xfId="51351"/>
    <cellStyle name="Total 12 25 12" xfId="51352"/>
    <cellStyle name="Total 12 25 12 2" xfId="51353"/>
    <cellStyle name="Total 12 25 12 3" xfId="51354"/>
    <cellStyle name="Total 12 25 12 4" xfId="51355"/>
    <cellStyle name="Total 12 25 13" xfId="51356"/>
    <cellStyle name="Total 12 25 13 2" xfId="51357"/>
    <cellStyle name="Total 12 25 13 3" xfId="51358"/>
    <cellStyle name="Total 12 25 13 4" xfId="51359"/>
    <cellStyle name="Total 12 25 14" xfId="51360"/>
    <cellStyle name="Total 12 25 14 2" xfId="51361"/>
    <cellStyle name="Total 12 25 14 3" xfId="51362"/>
    <cellStyle name="Total 12 25 14 4" xfId="51363"/>
    <cellStyle name="Total 12 25 15" xfId="51364"/>
    <cellStyle name="Total 12 25 15 2" xfId="51365"/>
    <cellStyle name="Total 12 25 15 3" xfId="51366"/>
    <cellStyle name="Total 12 25 15 4" xfId="51367"/>
    <cellStyle name="Total 12 25 16" xfId="51368"/>
    <cellStyle name="Total 12 25 16 2" xfId="51369"/>
    <cellStyle name="Total 12 25 16 3" xfId="51370"/>
    <cellStyle name="Total 12 25 16 4" xfId="51371"/>
    <cellStyle name="Total 12 25 17" xfId="51372"/>
    <cellStyle name="Total 12 25 17 2" xfId="51373"/>
    <cellStyle name="Total 12 25 17 3" xfId="51374"/>
    <cellStyle name="Total 12 25 17 4" xfId="51375"/>
    <cellStyle name="Total 12 25 18" xfId="51376"/>
    <cellStyle name="Total 12 25 18 2" xfId="51377"/>
    <cellStyle name="Total 12 25 18 3" xfId="51378"/>
    <cellStyle name="Total 12 25 18 4" xfId="51379"/>
    <cellStyle name="Total 12 25 19" xfId="51380"/>
    <cellStyle name="Total 12 25 19 2" xfId="51381"/>
    <cellStyle name="Total 12 25 19 3" xfId="51382"/>
    <cellStyle name="Total 12 25 19 4" xfId="51383"/>
    <cellStyle name="Total 12 25 2" xfId="51384"/>
    <cellStyle name="Total 12 25 2 2" xfId="51385"/>
    <cellStyle name="Total 12 25 2 3" xfId="51386"/>
    <cellStyle name="Total 12 25 2 4" xfId="51387"/>
    <cellStyle name="Total 12 25 20" xfId="51388"/>
    <cellStyle name="Total 12 25 20 2" xfId="51389"/>
    <cellStyle name="Total 12 25 20 3" xfId="51390"/>
    <cellStyle name="Total 12 25 20 4" xfId="51391"/>
    <cellStyle name="Total 12 25 21" xfId="51392"/>
    <cellStyle name="Total 12 25 22" xfId="51393"/>
    <cellStyle name="Total 12 25 3" xfId="51394"/>
    <cellStyle name="Total 12 25 3 2" xfId="51395"/>
    <cellStyle name="Total 12 25 3 3" xfId="51396"/>
    <cellStyle name="Total 12 25 3 4" xfId="51397"/>
    <cellStyle name="Total 12 25 4" xfId="51398"/>
    <cellStyle name="Total 12 25 4 2" xfId="51399"/>
    <cellStyle name="Total 12 25 4 3" xfId="51400"/>
    <cellStyle name="Total 12 25 4 4" xfId="51401"/>
    <cellStyle name="Total 12 25 5" xfId="51402"/>
    <cellStyle name="Total 12 25 5 2" xfId="51403"/>
    <cellStyle name="Total 12 25 5 3" xfId="51404"/>
    <cellStyle name="Total 12 25 5 4" xfId="51405"/>
    <cellStyle name="Total 12 25 6" xfId="51406"/>
    <cellStyle name="Total 12 25 6 2" xfId="51407"/>
    <cellStyle name="Total 12 25 6 3" xfId="51408"/>
    <cellStyle name="Total 12 25 6 4" xfId="51409"/>
    <cellStyle name="Total 12 25 7" xfId="51410"/>
    <cellStyle name="Total 12 25 7 2" xfId="51411"/>
    <cellStyle name="Total 12 25 7 3" xfId="51412"/>
    <cellStyle name="Total 12 25 7 4" xfId="51413"/>
    <cellStyle name="Total 12 25 8" xfId="51414"/>
    <cellStyle name="Total 12 25 8 2" xfId="51415"/>
    <cellStyle name="Total 12 25 8 3" xfId="51416"/>
    <cellStyle name="Total 12 25 8 4" xfId="51417"/>
    <cellStyle name="Total 12 25 9" xfId="51418"/>
    <cellStyle name="Total 12 25 9 2" xfId="51419"/>
    <cellStyle name="Total 12 25 9 3" xfId="51420"/>
    <cellStyle name="Total 12 25 9 4" xfId="51421"/>
    <cellStyle name="Total 12 26" xfId="51422"/>
    <cellStyle name="Total 12 26 10" xfId="51423"/>
    <cellStyle name="Total 12 26 10 2" xfId="51424"/>
    <cellStyle name="Total 12 26 10 3" xfId="51425"/>
    <cellStyle name="Total 12 26 10 4" xfId="51426"/>
    <cellStyle name="Total 12 26 11" xfId="51427"/>
    <cellStyle name="Total 12 26 11 2" xfId="51428"/>
    <cellStyle name="Total 12 26 11 3" xfId="51429"/>
    <cellStyle name="Total 12 26 11 4" xfId="51430"/>
    <cellStyle name="Total 12 26 12" xfId="51431"/>
    <cellStyle name="Total 12 26 12 2" xfId="51432"/>
    <cellStyle name="Total 12 26 12 3" xfId="51433"/>
    <cellStyle name="Total 12 26 12 4" xfId="51434"/>
    <cellStyle name="Total 12 26 13" xfId="51435"/>
    <cellStyle name="Total 12 26 13 2" xfId="51436"/>
    <cellStyle name="Total 12 26 13 3" xfId="51437"/>
    <cellStyle name="Total 12 26 13 4" xfId="51438"/>
    <cellStyle name="Total 12 26 14" xfId="51439"/>
    <cellStyle name="Total 12 26 14 2" xfId="51440"/>
    <cellStyle name="Total 12 26 14 3" xfId="51441"/>
    <cellStyle name="Total 12 26 14 4" xfId="51442"/>
    <cellStyle name="Total 12 26 15" xfId="51443"/>
    <cellStyle name="Total 12 26 15 2" xfId="51444"/>
    <cellStyle name="Total 12 26 15 3" xfId="51445"/>
    <cellStyle name="Total 12 26 15 4" xfId="51446"/>
    <cellStyle name="Total 12 26 16" xfId="51447"/>
    <cellStyle name="Total 12 26 16 2" xfId="51448"/>
    <cellStyle name="Total 12 26 16 3" xfId="51449"/>
    <cellStyle name="Total 12 26 16 4" xfId="51450"/>
    <cellStyle name="Total 12 26 17" xfId="51451"/>
    <cellStyle name="Total 12 26 17 2" xfId="51452"/>
    <cellStyle name="Total 12 26 17 3" xfId="51453"/>
    <cellStyle name="Total 12 26 17 4" xfId="51454"/>
    <cellStyle name="Total 12 26 18" xfId="51455"/>
    <cellStyle name="Total 12 26 18 2" xfId="51456"/>
    <cellStyle name="Total 12 26 18 3" xfId="51457"/>
    <cellStyle name="Total 12 26 18 4" xfId="51458"/>
    <cellStyle name="Total 12 26 19" xfId="51459"/>
    <cellStyle name="Total 12 26 19 2" xfId="51460"/>
    <cellStyle name="Total 12 26 19 3" xfId="51461"/>
    <cellStyle name="Total 12 26 19 4" xfId="51462"/>
    <cellStyle name="Total 12 26 2" xfId="51463"/>
    <cellStyle name="Total 12 26 2 2" xfId="51464"/>
    <cellStyle name="Total 12 26 2 3" xfId="51465"/>
    <cellStyle name="Total 12 26 2 4" xfId="51466"/>
    <cellStyle name="Total 12 26 20" xfId="51467"/>
    <cellStyle name="Total 12 26 20 2" xfId="51468"/>
    <cellStyle name="Total 12 26 20 3" xfId="51469"/>
    <cellStyle name="Total 12 26 20 4" xfId="51470"/>
    <cellStyle name="Total 12 26 21" xfId="51471"/>
    <cellStyle name="Total 12 26 22" xfId="51472"/>
    <cellStyle name="Total 12 26 3" xfId="51473"/>
    <cellStyle name="Total 12 26 3 2" xfId="51474"/>
    <cellStyle name="Total 12 26 3 3" xfId="51475"/>
    <cellStyle name="Total 12 26 3 4" xfId="51476"/>
    <cellStyle name="Total 12 26 4" xfId="51477"/>
    <cellStyle name="Total 12 26 4 2" xfId="51478"/>
    <cellStyle name="Total 12 26 4 3" xfId="51479"/>
    <cellStyle name="Total 12 26 4 4" xfId="51480"/>
    <cellStyle name="Total 12 26 5" xfId="51481"/>
    <cellStyle name="Total 12 26 5 2" xfId="51482"/>
    <cellStyle name="Total 12 26 5 3" xfId="51483"/>
    <cellStyle name="Total 12 26 5 4" xfId="51484"/>
    <cellStyle name="Total 12 26 6" xfId="51485"/>
    <cellStyle name="Total 12 26 6 2" xfId="51486"/>
    <cellStyle name="Total 12 26 6 3" xfId="51487"/>
    <cellStyle name="Total 12 26 6 4" xfId="51488"/>
    <cellStyle name="Total 12 26 7" xfId="51489"/>
    <cellStyle name="Total 12 26 7 2" xfId="51490"/>
    <cellStyle name="Total 12 26 7 3" xfId="51491"/>
    <cellStyle name="Total 12 26 7 4" xfId="51492"/>
    <cellStyle name="Total 12 26 8" xfId="51493"/>
    <cellStyle name="Total 12 26 8 2" xfId="51494"/>
    <cellStyle name="Total 12 26 8 3" xfId="51495"/>
    <cellStyle name="Total 12 26 8 4" xfId="51496"/>
    <cellStyle name="Total 12 26 9" xfId="51497"/>
    <cellStyle name="Total 12 26 9 2" xfId="51498"/>
    <cellStyle name="Total 12 26 9 3" xfId="51499"/>
    <cellStyle name="Total 12 26 9 4" xfId="51500"/>
    <cellStyle name="Total 12 27" xfId="51501"/>
    <cellStyle name="Total 12 27 10" xfId="51502"/>
    <cellStyle name="Total 12 27 10 2" xfId="51503"/>
    <cellStyle name="Total 12 27 10 3" xfId="51504"/>
    <cellStyle name="Total 12 27 10 4" xfId="51505"/>
    <cellStyle name="Total 12 27 11" xfId="51506"/>
    <cellStyle name="Total 12 27 11 2" xfId="51507"/>
    <cellStyle name="Total 12 27 11 3" xfId="51508"/>
    <cellStyle name="Total 12 27 11 4" xfId="51509"/>
    <cellStyle name="Total 12 27 12" xfId="51510"/>
    <cellStyle name="Total 12 27 12 2" xfId="51511"/>
    <cellStyle name="Total 12 27 12 3" xfId="51512"/>
    <cellStyle name="Total 12 27 12 4" xfId="51513"/>
    <cellStyle name="Total 12 27 13" xfId="51514"/>
    <cellStyle name="Total 12 27 13 2" xfId="51515"/>
    <cellStyle name="Total 12 27 13 3" xfId="51516"/>
    <cellStyle name="Total 12 27 13 4" xfId="51517"/>
    <cellStyle name="Total 12 27 14" xfId="51518"/>
    <cellStyle name="Total 12 27 14 2" xfId="51519"/>
    <cellStyle name="Total 12 27 14 3" xfId="51520"/>
    <cellStyle name="Total 12 27 14 4" xfId="51521"/>
    <cellStyle name="Total 12 27 15" xfId="51522"/>
    <cellStyle name="Total 12 27 15 2" xfId="51523"/>
    <cellStyle name="Total 12 27 15 3" xfId="51524"/>
    <cellStyle name="Total 12 27 15 4" xfId="51525"/>
    <cellStyle name="Total 12 27 16" xfId="51526"/>
    <cellStyle name="Total 12 27 16 2" xfId="51527"/>
    <cellStyle name="Total 12 27 16 3" xfId="51528"/>
    <cellStyle name="Total 12 27 16 4" xfId="51529"/>
    <cellStyle name="Total 12 27 17" xfId="51530"/>
    <cellStyle name="Total 12 27 17 2" xfId="51531"/>
    <cellStyle name="Total 12 27 17 3" xfId="51532"/>
    <cellStyle name="Total 12 27 17 4" xfId="51533"/>
    <cellStyle name="Total 12 27 18" xfId="51534"/>
    <cellStyle name="Total 12 27 18 2" xfId="51535"/>
    <cellStyle name="Total 12 27 18 3" xfId="51536"/>
    <cellStyle name="Total 12 27 18 4" xfId="51537"/>
    <cellStyle name="Total 12 27 19" xfId="51538"/>
    <cellStyle name="Total 12 27 19 2" xfId="51539"/>
    <cellStyle name="Total 12 27 19 3" xfId="51540"/>
    <cellStyle name="Total 12 27 19 4" xfId="51541"/>
    <cellStyle name="Total 12 27 2" xfId="51542"/>
    <cellStyle name="Total 12 27 2 2" xfId="51543"/>
    <cellStyle name="Total 12 27 2 3" xfId="51544"/>
    <cellStyle name="Total 12 27 2 4" xfId="51545"/>
    <cellStyle name="Total 12 27 20" xfId="51546"/>
    <cellStyle name="Total 12 27 20 2" xfId="51547"/>
    <cellStyle name="Total 12 27 20 3" xfId="51548"/>
    <cellStyle name="Total 12 27 20 4" xfId="51549"/>
    <cellStyle name="Total 12 27 21" xfId="51550"/>
    <cellStyle name="Total 12 27 22" xfId="51551"/>
    <cellStyle name="Total 12 27 3" xfId="51552"/>
    <cellStyle name="Total 12 27 3 2" xfId="51553"/>
    <cellStyle name="Total 12 27 3 3" xfId="51554"/>
    <cellStyle name="Total 12 27 3 4" xfId="51555"/>
    <cellStyle name="Total 12 27 4" xfId="51556"/>
    <cellStyle name="Total 12 27 4 2" xfId="51557"/>
    <cellStyle name="Total 12 27 4 3" xfId="51558"/>
    <cellStyle name="Total 12 27 4 4" xfId="51559"/>
    <cellStyle name="Total 12 27 5" xfId="51560"/>
    <cellStyle name="Total 12 27 5 2" xfId="51561"/>
    <cellStyle name="Total 12 27 5 3" xfId="51562"/>
    <cellStyle name="Total 12 27 5 4" xfId="51563"/>
    <cellStyle name="Total 12 27 6" xfId="51564"/>
    <cellStyle name="Total 12 27 6 2" xfId="51565"/>
    <cellStyle name="Total 12 27 6 3" xfId="51566"/>
    <cellStyle name="Total 12 27 6 4" xfId="51567"/>
    <cellStyle name="Total 12 27 7" xfId="51568"/>
    <cellStyle name="Total 12 27 7 2" xfId="51569"/>
    <cellStyle name="Total 12 27 7 3" xfId="51570"/>
    <cellStyle name="Total 12 27 7 4" xfId="51571"/>
    <cellStyle name="Total 12 27 8" xfId="51572"/>
    <cellStyle name="Total 12 27 8 2" xfId="51573"/>
    <cellStyle name="Total 12 27 8 3" xfId="51574"/>
    <cellStyle name="Total 12 27 8 4" xfId="51575"/>
    <cellStyle name="Total 12 27 9" xfId="51576"/>
    <cellStyle name="Total 12 27 9 2" xfId="51577"/>
    <cellStyle name="Total 12 27 9 3" xfId="51578"/>
    <cellStyle name="Total 12 27 9 4" xfId="51579"/>
    <cellStyle name="Total 12 28" xfId="51580"/>
    <cellStyle name="Total 12 28 10" xfId="51581"/>
    <cellStyle name="Total 12 28 10 2" xfId="51582"/>
    <cellStyle name="Total 12 28 10 3" xfId="51583"/>
    <cellStyle name="Total 12 28 10 4" xfId="51584"/>
    <cellStyle name="Total 12 28 11" xfId="51585"/>
    <cellStyle name="Total 12 28 11 2" xfId="51586"/>
    <cellStyle name="Total 12 28 11 3" xfId="51587"/>
    <cellStyle name="Total 12 28 11 4" xfId="51588"/>
    <cellStyle name="Total 12 28 12" xfId="51589"/>
    <cellStyle name="Total 12 28 12 2" xfId="51590"/>
    <cellStyle name="Total 12 28 12 3" xfId="51591"/>
    <cellStyle name="Total 12 28 12 4" xfId="51592"/>
    <cellStyle name="Total 12 28 13" xfId="51593"/>
    <cellStyle name="Total 12 28 13 2" xfId="51594"/>
    <cellStyle name="Total 12 28 13 3" xfId="51595"/>
    <cellStyle name="Total 12 28 13 4" xfId="51596"/>
    <cellStyle name="Total 12 28 14" xfId="51597"/>
    <cellStyle name="Total 12 28 14 2" xfId="51598"/>
    <cellStyle name="Total 12 28 14 3" xfId="51599"/>
    <cellStyle name="Total 12 28 14 4" xfId="51600"/>
    <cellStyle name="Total 12 28 15" xfId="51601"/>
    <cellStyle name="Total 12 28 15 2" xfId="51602"/>
    <cellStyle name="Total 12 28 15 3" xfId="51603"/>
    <cellStyle name="Total 12 28 15 4" xfId="51604"/>
    <cellStyle name="Total 12 28 16" xfId="51605"/>
    <cellStyle name="Total 12 28 16 2" xfId="51606"/>
    <cellStyle name="Total 12 28 16 3" xfId="51607"/>
    <cellStyle name="Total 12 28 16 4" xfId="51608"/>
    <cellStyle name="Total 12 28 17" xfId="51609"/>
    <cellStyle name="Total 12 28 17 2" xfId="51610"/>
    <cellStyle name="Total 12 28 17 3" xfId="51611"/>
    <cellStyle name="Total 12 28 17 4" xfId="51612"/>
    <cellStyle name="Total 12 28 18" xfId="51613"/>
    <cellStyle name="Total 12 28 18 2" xfId="51614"/>
    <cellStyle name="Total 12 28 18 3" xfId="51615"/>
    <cellStyle name="Total 12 28 18 4" xfId="51616"/>
    <cellStyle name="Total 12 28 19" xfId="51617"/>
    <cellStyle name="Total 12 28 19 2" xfId="51618"/>
    <cellStyle name="Total 12 28 19 3" xfId="51619"/>
    <cellStyle name="Total 12 28 19 4" xfId="51620"/>
    <cellStyle name="Total 12 28 2" xfId="51621"/>
    <cellStyle name="Total 12 28 2 2" xfId="51622"/>
    <cellStyle name="Total 12 28 2 3" xfId="51623"/>
    <cellStyle name="Total 12 28 2 4" xfId="51624"/>
    <cellStyle name="Total 12 28 20" xfId="51625"/>
    <cellStyle name="Total 12 28 20 2" xfId="51626"/>
    <cellStyle name="Total 12 28 20 3" xfId="51627"/>
    <cellStyle name="Total 12 28 20 4" xfId="51628"/>
    <cellStyle name="Total 12 28 21" xfId="51629"/>
    <cellStyle name="Total 12 28 22" xfId="51630"/>
    <cellStyle name="Total 12 28 3" xfId="51631"/>
    <cellStyle name="Total 12 28 3 2" xfId="51632"/>
    <cellStyle name="Total 12 28 3 3" xfId="51633"/>
    <cellStyle name="Total 12 28 3 4" xfId="51634"/>
    <cellStyle name="Total 12 28 4" xfId="51635"/>
    <cellStyle name="Total 12 28 4 2" xfId="51636"/>
    <cellStyle name="Total 12 28 4 3" xfId="51637"/>
    <cellStyle name="Total 12 28 4 4" xfId="51638"/>
    <cellStyle name="Total 12 28 5" xfId="51639"/>
    <cellStyle name="Total 12 28 5 2" xfId="51640"/>
    <cellStyle name="Total 12 28 5 3" xfId="51641"/>
    <cellStyle name="Total 12 28 5 4" xfId="51642"/>
    <cellStyle name="Total 12 28 6" xfId="51643"/>
    <cellStyle name="Total 12 28 6 2" xfId="51644"/>
    <cellStyle name="Total 12 28 6 3" xfId="51645"/>
    <cellStyle name="Total 12 28 6 4" xfId="51646"/>
    <cellStyle name="Total 12 28 7" xfId="51647"/>
    <cellStyle name="Total 12 28 7 2" xfId="51648"/>
    <cellStyle name="Total 12 28 7 3" xfId="51649"/>
    <cellStyle name="Total 12 28 7 4" xfId="51650"/>
    <cellStyle name="Total 12 28 8" xfId="51651"/>
    <cellStyle name="Total 12 28 8 2" xfId="51652"/>
    <cellStyle name="Total 12 28 8 3" xfId="51653"/>
    <cellStyle name="Total 12 28 8 4" xfId="51654"/>
    <cellStyle name="Total 12 28 9" xfId="51655"/>
    <cellStyle name="Total 12 28 9 2" xfId="51656"/>
    <cellStyle name="Total 12 28 9 3" xfId="51657"/>
    <cellStyle name="Total 12 28 9 4" xfId="51658"/>
    <cellStyle name="Total 12 29" xfId="51659"/>
    <cellStyle name="Total 12 29 10" xfId="51660"/>
    <cellStyle name="Total 12 29 10 2" xfId="51661"/>
    <cellStyle name="Total 12 29 10 3" xfId="51662"/>
    <cellStyle name="Total 12 29 10 4" xfId="51663"/>
    <cellStyle name="Total 12 29 11" xfId="51664"/>
    <cellStyle name="Total 12 29 11 2" xfId="51665"/>
    <cellStyle name="Total 12 29 11 3" xfId="51666"/>
    <cellStyle name="Total 12 29 11 4" xfId="51667"/>
    <cellStyle name="Total 12 29 12" xfId="51668"/>
    <cellStyle name="Total 12 29 12 2" xfId="51669"/>
    <cellStyle name="Total 12 29 12 3" xfId="51670"/>
    <cellStyle name="Total 12 29 12 4" xfId="51671"/>
    <cellStyle name="Total 12 29 13" xfId="51672"/>
    <cellStyle name="Total 12 29 13 2" xfId="51673"/>
    <cellStyle name="Total 12 29 13 3" xfId="51674"/>
    <cellStyle name="Total 12 29 13 4" xfId="51675"/>
    <cellStyle name="Total 12 29 14" xfId="51676"/>
    <cellStyle name="Total 12 29 14 2" xfId="51677"/>
    <cellStyle name="Total 12 29 14 3" xfId="51678"/>
    <cellStyle name="Total 12 29 14 4" xfId="51679"/>
    <cellStyle name="Total 12 29 15" xfId="51680"/>
    <cellStyle name="Total 12 29 15 2" xfId="51681"/>
    <cellStyle name="Total 12 29 15 3" xfId="51682"/>
    <cellStyle name="Total 12 29 15 4" xfId="51683"/>
    <cellStyle name="Total 12 29 16" xfId="51684"/>
    <cellStyle name="Total 12 29 16 2" xfId="51685"/>
    <cellStyle name="Total 12 29 16 3" xfId="51686"/>
    <cellStyle name="Total 12 29 16 4" xfId="51687"/>
    <cellStyle name="Total 12 29 17" xfId="51688"/>
    <cellStyle name="Total 12 29 17 2" xfId="51689"/>
    <cellStyle name="Total 12 29 17 3" xfId="51690"/>
    <cellStyle name="Total 12 29 17 4" xfId="51691"/>
    <cellStyle name="Total 12 29 18" xfId="51692"/>
    <cellStyle name="Total 12 29 18 2" xfId="51693"/>
    <cellStyle name="Total 12 29 18 3" xfId="51694"/>
    <cellStyle name="Total 12 29 18 4" xfId="51695"/>
    <cellStyle name="Total 12 29 19" xfId="51696"/>
    <cellStyle name="Total 12 29 19 2" xfId="51697"/>
    <cellStyle name="Total 12 29 19 3" xfId="51698"/>
    <cellStyle name="Total 12 29 19 4" xfId="51699"/>
    <cellStyle name="Total 12 29 2" xfId="51700"/>
    <cellStyle name="Total 12 29 2 2" xfId="51701"/>
    <cellStyle name="Total 12 29 2 3" xfId="51702"/>
    <cellStyle name="Total 12 29 2 4" xfId="51703"/>
    <cellStyle name="Total 12 29 20" xfId="51704"/>
    <cellStyle name="Total 12 29 20 2" xfId="51705"/>
    <cellStyle name="Total 12 29 20 3" xfId="51706"/>
    <cellStyle name="Total 12 29 20 4" xfId="51707"/>
    <cellStyle name="Total 12 29 21" xfId="51708"/>
    <cellStyle name="Total 12 29 22" xfId="51709"/>
    <cellStyle name="Total 12 29 3" xfId="51710"/>
    <cellStyle name="Total 12 29 3 2" xfId="51711"/>
    <cellStyle name="Total 12 29 3 3" xfId="51712"/>
    <cellStyle name="Total 12 29 3 4" xfId="51713"/>
    <cellStyle name="Total 12 29 4" xfId="51714"/>
    <cellStyle name="Total 12 29 4 2" xfId="51715"/>
    <cellStyle name="Total 12 29 4 3" xfId="51716"/>
    <cellStyle name="Total 12 29 4 4" xfId="51717"/>
    <cellStyle name="Total 12 29 5" xfId="51718"/>
    <cellStyle name="Total 12 29 5 2" xfId="51719"/>
    <cellStyle name="Total 12 29 5 3" xfId="51720"/>
    <cellStyle name="Total 12 29 5 4" xfId="51721"/>
    <cellStyle name="Total 12 29 6" xfId="51722"/>
    <cellStyle name="Total 12 29 6 2" xfId="51723"/>
    <cellStyle name="Total 12 29 6 3" xfId="51724"/>
    <cellStyle name="Total 12 29 6 4" xfId="51725"/>
    <cellStyle name="Total 12 29 7" xfId="51726"/>
    <cellStyle name="Total 12 29 7 2" xfId="51727"/>
    <cellStyle name="Total 12 29 7 3" xfId="51728"/>
    <cellStyle name="Total 12 29 7 4" xfId="51729"/>
    <cellStyle name="Total 12 29 8" xfId="51730"/>
    <cellStyle name="Total 12 29 8 2" xfId="51731"/>
    <cellStyle name="Total 12 29 8 3" xfId="51732"/>
    <cellStyle name="Total 12 29 8 4" xfId="51733"/>
    <cellStyle name="Total 12 29 9" xfId="51734"/>
    <cellStyle name="Total 12 29 9 2" xfId="51735"/>
    <cellStyle name="Total 12 29 9 3" xfId="51736"/>
    <cellStyle name="Total 12 29 9 4" xfId="51737"/>
    <cellStyle name="Total 12 3" xfId="51738"/>
    <cellStyle name="Total 12 3 10" xfId="51739"/>
    <cellStyle name="Total 12 3 10 2" xfId="51740"/>
    <cellStyle name="Total 12 3 10 3" xfId="51741"/>
    <cellStyle name="Total 12 3 10 4" xfId="51742"/>
    <cellStyle name="Total 12 3 11" xfId="51743"/>
    <cellStyle name="Total 12 3 11 2" xfId="51744"/>
    <cellStyle name="Total 12 3 11 3" xfId="51745"/>
    <cellStyle name="Total 12 3 11 4" xfId="51746"/>
    <cellStyle name="Total 12 3 12" xfId="51747"/>
    <cellStyle name="Total 12 3 12 2" xfId="51748"/>
    <cellStyle name="Total 12 3 12 3" xfId="51749"/>
    <cellStyle name="Total 12 3 12 4" xfId="51750"/>
    <cellStyle name="Total 12 3 13" xfId="51751"/>
    <cellStyle name="Total 12 3 13 2" xfId="51752"/>
    <cellStyle name="Total 12 3 13 3" xfId="51753"/>
    <cellStyle name="Total 12 3 13 4" xfId="51754"/>
    <cellStyle name="Total 12 3 14" xfId="51755"/>
    <cellStyle name="Total 12 3 14 2" xfId="51756"/>
    <cellStyle name="Total 12 3 14 3" xfId="51757"/>
    <cellStyle name="Total 12 3 14 4" xfId="51758"/>
    <cellStyle name="Total 12 3 15" xfId="51759"/>
    <cellStyle name="Total 12 3 15 2" xfId="51760"/>
    <cellStyle name="Total 12 3 15 3" xfId="51761"/>
    <cellStyle name="Total 12 3 15 4" xfId="51762"/>
    <cellStyle name="Total 12 3 16" xfId="51763"/>
    <cellStyle name="Total 12 3 16 2" xfId="51764"/>
    <cellStyle name="Total 12 3 16 3" xfId="51765"/>
    <cellStyle name="Total 12 3 16 4" xfId="51766"/>
    <cellStyle name="Total 12 3 17" xfId="51767"/>
    <cellStyle name="Total 12 3 17 2" xfId="51768"/>
    <cellStyle name="Total 12 3 17 3" xfId="51769"/>
    <cellStyle name="Total 12 3 17 4" xfId="51770"/>
    <cellStyle name="Total 12 3 18" xfId="51771"/>
    <cellStyle name="Total 12 3 18 2" xfId="51772"/>
    <cellStyle name="Total 12 3 18 3" xfId="51773"/>
    <cellStyle name="Total 12 3 18 4" xfId="51774"/>
    <cellStyle name="Total 12 3 19" xfId="51775"/>
    <cellStyle name="Total 12 3 19 2" xfId="51776"/>
    <cellStyle name="Total 12 3 19 3" xfId="51777"/>
    <cellStyle name="Total 12 3 19 4" xfId="51778"/>
    <cellStyle name="Total 12 3 2" xfId="51779"/>
    <cellStyle name="Total 12 3 2 2" xfId="51780"/>
    <cellStyle name="Total 12 3 2 3" xfId="51781"/>
    <cellStyle name="Total 12 3 2 4" xfId="51782"/>
    <cellStyle name="Total 12 3 20" xfId="51783"/>
    <cellStyle name="Total 12 3 20 2" xfId="51784"/>
    <cellStyle name="Total 12 3 20 3" xfId="51785"/>
    <cellStyle name="Total 12 3 20 4" xfId="51786"/>
    <cellStyle name="Total 12 3 21" xfId="51787"/>
    <cellStyle name="Total 12 3 22" xfId="51788"/>
    <cellStyle name="Total 12 3 3" xfId="51789"/>
    <cellStyle name="Total 12 3 3 2" xfId="51790"/>
    <cellStyle name="Total 12 3 3 3" xfId="51791"/>
    <cellStyle name="Total 12 3 3 4" xfId="51792"/>
    <cellStyle name="Total 12 3 4" xfId="51793"/>
    <cellStyle name="Total 12 3 4 2" xfId="51794"/>
    <cellStyle name="Total 12 3 4 3" xfId="51795"/>
    <cellStyle name="Total 12 3 4 4" xfId="51796"/>
    <cellStyle name="Total 12 3 5" xfId="51797"/>
    <cellStyle name="Total 12 3 5 2" xfId="51798"/>
    <cellStyle name="Total 12 3 5 3" xfId="51799"/>
    <cellStyle name="Total 12 3 5 4" xfId="51800"/>
    <cellStyle name="Total 12 3 6" xfId="51801"/>
    <cellStyle name="Total 12 3 6 2" xfId="51802"/>
    <cellStyle name="Total 12 3 6 3" xfId="51803"/>
    <cellStyle name="Total 12 3 6 4" xfId="51804"/>
    <cellStyle name="Total 12 3 7" xfId="51805"/>
    <cellStyle name="Total 12 3 7 2" xfId="51806"/>
    <cellStyle name="Total 12 3 7 3" xfId="51807"/>
    <cellStyle name="Total 12 3 7 4" xfId="51808"/>
    <cellStyle name="Total 12 3 8" xfId="51809"/>
    <cellStyle name="Total 12 3 8 2" xfId="51810"/>
    <cellStyle name="Total 12 3 8 3" xfId="51811"/>
    <cellStyle name="Total 12 3 8 4" xfId="51812"/>
    <cellStyle name="Total 12 3 9" xfId="51813"/>
    <cellStyle name="Total 12 3 9 2" xfId="51814"/>
    <cellStyle name="Total 12 3 9 3" xfId="51815"/>
    <cellStyle name="Total 12 3 9 4" xfId="51816"/>
    <cellStyle name="Total 12 30" xfId="51817"/>
    <cellStyle name="Total 12 30 10" xfId="51818"/>
    <cellStyle name="Total 12 30 10 2" xfId="51819"/>
    <cellStyle name="Total 12 30 10 3" xfId="51820"/>
    <cellStyle name="Total 12 30 10 4" xfId="51821"/>
    <cellStyle name="Total 12 30 11" xfId="51822"/>
    <cellStyle name="Total 12 30 11 2" xfId="51823"/>
    <cellStyle name="Total 12 30 11 3" xfId="51824"/>
    <cellStyle name="Total 12 30 11 4" xfId="51825"/>
    <cellStyle name="Total 12 30 12" xfId="51826"/>
    <cellStyle name="Total 12 30 12 2" xfId="51827"/>
    <cellStyle name="Total 12 30 12 3" xfId="51828"/>
    <cellStyle name="Total 12 30 12 4" xfId="51829"/>
    <cellStyle name="Total 12 30 13" xfId="51830"/>
    <cellStyle name="Total 12 30 13 2" xfId="51831"/>
    <cellStyle name="Total 12 30 13 3" xfId="51832"/>
    <cellStyle name="Total 12 30 13 4" xfId="51833"/>
    <cellStyle name="Total 12 30 14" xfId="51834"/>
    <cellStyle name="Total 12 30 14 2" xfId="51835"/>
    <cellStyle name="Total 12 30 14 3" xfId="51836"/>
    <cellStyle name="Total 12 30 14 4" xfId="51837"/>
    <cellStyle name="Total 12 30 15" xfId="51838"/>
    <cellStyle name="Total 12 30 15 2" xfId="51839"/>
    <cellStyle name="Total 12 30 15 3" xfId="51840"/>
    <cellStyle name="Total 12 30 15 4" xfId="51841"/>
    <cellStyle name="Total 12 30 16" xfId="51842"/>
    <cellStyle name="Total 12 30 16 2" xfId="51843"/>
    <cellStyle name="Total 12 30 16 3" xfId="51844"/>
    <cellStyle name="Total 12 30 16 4" xfId="51845"/>
    <cellStyle name="Total 12 30 17" xfId="51846"/>
    <cellStyle name="Total 12 30 17 2" xfId="51847"/>
    <cellStyle name="Total 12 30 17 3" xfId="51848"/>
    <cellStyle name="Total 12 30 17 4" xfId="51849"/>
    <cellStyle name="Total 12 30 18" xfId="51850"/>
    <cellStyle name="Total 12 30 18 2" xfId="51851"/>
    <cellStyle name="Total 12 30 18 3" xfId="51852"/>
    <cellStyle name="Total 12 30 18 4" xfId="51853"/>
    <cellStyle name="Total 12 30 19" xfId="51854"/>
    <cellStyle name="Total 12 30 19 2" xfId="51855"/>
    <cellStyle name="Total 12 30 19 3" xfId="51856"/>
    <cellStyle name="Total 12 30 19 4" xfId="51857"/>
    <cellStyle name="Total 12 30 2" xfId="51858"/>
    <cellStyle name="Total 12 30 2 2" xfId="51859"/>
    <cellStyle name="Total 12 30 2 3" xfId="51860"/>
    <cellStyle name="Total 12 30 2 4" xfId="51861"/>
    <cellStyle name="Total 12 30 20" xfId="51862"/>
    <cellStyle name="Total 12 30 20 2" xfId="51863"/>
    <cellStyle name="Total 12 30 20 3" xfId="51864"/>
    <cellStyle name="Total 12 30 20 4" xfId="51865"/>
    <cellStyle name="Total 12 30 21" xfId="51866"/>
    <cellStyle name="Total 12 30 22" xfId="51867"/>
    <cellStyle name="Total 12 30 3" xfId="51868"/>
    <cellStyle name="Total 12 30 3 2" xfId="51869"/>
    <cellStyle name="Total 12 30 3 3" xfId="51870"/>
    <cellStyle name="Total 12 30 3 4" xfId="51871"/>
    <cellStyle name="Total 12 30 4" xfId="51872"/>
    <cellStyle name="Total 12 30 4 2" xfId="51873"/>
    <cellStyle name="Total 12 30 4 3" xfId="51874"/>
    <cellStyle name="Total 12 30 4 4" xfId="51875"/>
    <cellStyle name="Total 12 30 5" xfId="51876"/>
    <cellStyle name="Total 12 30 5 2" xfId="51877"/>
    <cellStyle name="Total 12 30 5 3" xfId="51878"/>
    <cellStyle name="Total 12 30 5 4" xfId="51879"/>
    <cellStyle name="Total 12 30 6" xfId="51880"/>
    <cellStyle name="Total 12 30 6 2" xfId="51881"/>
    <cellStyle name="Total 12 30 6 3" xfId="51882"/>
    <cellStyle name="Total 12 30 6 4" xfId="51883"/>
    <cellStyle name="Total 12 30 7" xfId="51884"/>
    <cellStyle name="Total 12 30 7 2" xfId="51885"/>
    <cellStyle name="Total 12 30 7 3" xfId="51886"/>
    <cellStyle name="Total 12 30 7 4" xfId="51887"/>
    <cellStyle name="Total 12 30 8" xfId="51888"/>
    <cellStyle name="Total 12 30 8 2" xfId="51889"/>
    <cellStyle name="Total 12 30 8 3" xfId="51890"/>
    <cellStyle name="Total 12 30 8 4" xfId="51891"/>
    <cellStyle name="Total 12 30 9" xfId="51892"/>
    <cellStyle name="Total 12 30 9 2" xfId="51893"/>
    <cellStyle name="Total 12 30 9 3" xfId="51894"/>
    <cellStyle name="Total 12 30 9 4" xfId="51895"/>
    <cellStyle name="Total 12 31" xfId="51896"/>
    <cellStyle name="Total 12 31 2" xfId="51897"/>
    <cellStyle name="Total 12 31 3" xfId="51898"/>
    <cellStyle name="Total 12 31 4" xfId="51899"/>
    <cellStyle name="Total 12 32" xfId="51900"/>
    <cellStyle name="Total 12 32 2" xfId="51901"/>
    <cellStyle name="Total 12 32 3" xfId="51902"/>
    <cellStyle name="Total 12 32 4" xfId="51903"/>
    <cellStyle name="Total 12 33" xfId="51904"/>
    <cellStyle name="Total 12 33 2" xfId="51905"/>
    <cellStyle name="Total 12 33 3" xfId="51906"/>
    <cellStyle name="Total 12 33 4" xfId="51907"/>
    <cellStyle name="Total 12 34" xfId="51908"/>
    <cellStyle name="Total 12 34 2" xfId="51909"/>
    <cellStyle name="Total 12 34 3" xfId="51910"/>
    <cellStyle name="Total 12 34 4" xfId="51911"/>
    <cellStyle name="Total 12 35" xfId="51912"/>
    <cellStyle name="Total 12 35 2" xfId="51913"/>
    <cellStyle name="Total 12 35 3" xfId="51914"/>
    <cellStyle name="Total 12 35 4" xfId="51915"/>
    <cellStyle name="Total 12 36" xfId="51916"/>
    <cellStyle name="Total 12 36 2" xfId="51917"/>
    <cellStyle name="Total 12 36 3" xfId="51918"/>
    <cellStyle name="Total 12 36 4" xfId="51919"/>
    <cellStyle name="Total 12 37" xfId="51920"/>
    <cellStyle name="Total 12 37 2" xfId="51921"/>
    <cellStyle name="Total 12 37 3" xfId="51922"/>
    <cellStyle name="Total 12 37 4" xfId="51923"/>
    <cellStyle name="Total 12 38" xfId="51924"/>
    <cellStyle name="Total 12 38 2" xfId="51925"/>
    <cellStyle name="Total 12 38 3" xfId="51926"/>
    <cellStyle name="Total 12 38 4" xfId="51927"/>
    <cellStyle name="Total 12 39" xfId="51928"/>
    <cellStyle name="Total 12 39 2" xfId="51929"/>
    <cellStyle name="Total 12 39 3" xfId="51930"/>
    <cellStyle name="Total 12 39 4" xfId="51931"/>
    <cellStyle name="Total 12 4" xfId="51932"/>
    <cellStyle name="Total 12 4 10" xfId="51933"/>
    <cellStyle name="Total 12 4 10 2" xfId="51934"/>
    <cellStyle name="Total 12 4 10 3" xfId="51935"/>
    <cellStyle name="Total 12 4 10 4" xfId="51936"/>
    <cellStyle name="Total 12 4 11" xfId="51937"/>
    <cellStyle name="Total 12 4 11 2" xfId="51938"/>
    <cellStyle name="Total 12 4 11 3" xfId="51939"/>
    <cellStyle name="Total 12 4 11 4" xfId="51940"/>
    <cellStyle name="Total 12 4 12" xfId="51941"/>
    <cellStyle name="Total 12 4 12 2" xfId="51942"/>
    <cellStyle name="Total 12 4 12 3" xfId="51943"/>
    <cellStyle name="Total 12 4 12 4" xfId="51944"/>
    <cellStyle name="Total 12 4 13" xfId="51945"/>
    <cellStyle name="Total 12 4 13 2" xfId="51946"/>
    <cellStyle name="Total 12 4 13 3" xfId="51947"/>
    <cellStyle name="Total 12 4 13 4" xfId="51948"/>
    <cellStyle name="Total 12 4 14" xfId="51949"/>
    <cellStyle name="Total 12 4 14 2" xfId="51950"/>
    <cellStyle name="Total 12 4 14 3" xfId="51951"/>
    <cellStyle name="Total 12 4 14 4" xfId="51952"/>
    <cellStyle name="Total 12 4 15" xfId="51953"/>
    <cellStyle name="Total 12 4 15 2" xfId="51954"/>
    <cellStyle name="Total 12 4 15 3" xfId="51955"/>
    <cellStyle name="Total 12 4 15 4" xfId="51956"/>
    <cellStyle name="Total 12 4 16" xfId="51957"/>
    <cellStyle name="Total 12 4 16 2" xfId="51958"/>
    <cellStyle name="Total 12 4 16 3" xfId="51959"/>
    <cellStyle name="Total 12 4 16 4" xfId="51960"/>
    <cellStyle name="Total 12 4 17" xfId="51961"/>
    <cellStyle name="Total 12 4 17 2" xfId="51962"/>
    <cellStyle name="Total 12 4 17 3" xfId="51963"/>
    <cellStyle name="Total 12 4 17 4" xfId="51964"/>
    <cellStyle name="Total 12 4 18" xfId="51965"/>
    <cellStyle name="Total 12 4 18 2" xfId="51966"/>
    <cellStyle name="Total 12 4 18 3" xfId="51967"/>
    <cellStyle name="Total 12 4 18 4" xfId="51968"/>
    <cellStyle name="Total 12 4 19" xfId="51969"/>
    <cellStyle name="Total 12 4 19 2" xfId="51970"/>
    <cellStyle name="Total 12 4 19 3" xfId="51971"/>
    <cellStyle name="Total 12 4 19 4" xfId="51972"/>
    <cellStyle name="Total 12 4 2" xfId="51973"/>
    <cellStyle name="Total 12 4 2 2" xfId="51974"/>
    <cellStyle name="Total 12 4 2 3" xfId="51975"/>
    <cellStyle name="Total 12 4 2 4" xfId="51976"/>
    <cellStyle name="Total 12 4 20" xfId="51977"/>
    <cellStyle name="Total 12 4 20 2" xfId="51978"/>
    <cellStyle name="Total 12 4 20 3" xfId="51979"/>
    <cellStyle name="Total 12 4 20 4" xfId="51980"/>
    <cellStyle name="Total 12 4 21" xfId="51981"/>
    <cellStyle name="Total 12 4 22" xfId="51982"/>
    <cellStyle name="Total 12 4 3" xfId="51983"/>
    <cellStyle name="Total 12 4 3 2" xfId="51984"/>
    <cellStyle name="Total 12 4 3 3" xfId="51985"/>
    <cellStyle name="Total 12 4 3 4" xfId="51986"/>
    <cellStyle name="Total 12 4 4" xfId="51987"/>
    <cellStyle name="Total 12 4 4 2" xfId="51988"/>
    <cellStyle name="Total 12 4 4 3" xfId="51989"/>
    <cellStyle name="Total 12 4 4 4" xfId="51990"/>
    <cellStyle name="Total 12 4 5" xfId="51991"/>
    <cellStyle name="Total 12 4 5 2" xfId="51992"/>
    <cellStyle name="Total 12 4 5 3" xfId="51993"/>
    <cellStyle name="Total 12 4 5 4" xfId="51994"/>
    <cellStyle name="Total 12 4 6" xfId="51995"/>
    <cellStyle name="Total 12 4 6 2" xfId="51996"/>
    <cellStyle name="Total 12 4 6 3" xfId="51997"/>
    <cellStyle name="Total 12 4 6 4" xfId="51998"/>
    <cellStyle name="Total 12 4 7" xfId="51999"/>
    <cellStyle name="Total 12 4 7 2" xfId="52000"/>
    <cellStyle name="Total 12 4 7 3" xfId="52001"/>
    <cellStyle name="Total 12 4 7 4" xfId="52002"/>
    <cellStyle name="Total 12 4 8" xfId="52003"/>
    <cellStyle name="Total 12 4 8 2" xfId="52004"/>
    <cellStyle name="Total 12 4 8 3" xfId="52005"/>
    <cellStyle name="Total 12 4 8 4" xfId="52006"/>
    <cellStyle name="Total 12 4 9" xfId="52007"/>
    <cellStyle name="Total 12 4 9 2" xfId="52008"/>
    <cellStyle name="Total 12 4 9 3" xfId="52009"/>
    <cellStyle name="Total 12 4 9 4" xfId="52010"/>
    <cellStyle name="Total 12 40" xfId="52011"/>
    <cellStyle name="Total 12 40 2" xfId="52012"/>
    <cellStyle name="Total 12 40 3" xfId="52013"/>
    <cellStyle name="Total 12 40 4" xfId="52014"/>
    <cellStyle name="Total 12 41" xfId="52015"/>
    <cellStyle name="Total 12 41 2" xfId="52016"/>
    <cellStyle name="Total 12 41 3" xfId="52017"/>
    <cellStyle name="Total 12 41 4" xfId="52018"/>
    <cellStyle name="Total 12 42" xfId="52019"/>
    <cellStyle name="Total 12 42 2" xfId="52020"/>
    <cellStyle name="Total 12 42 3" xfId="52021"/>
    <cellStyle name="Total 12 42 4" xfId="52022"/>
    <cellStyle name="Total 12 43" xfId="52023"/>
    <cellStyle name="Total 12 43 2" xfId="52024"/>
    <cellStyle name="Total 12 43 3" xfId="52025"/>
    <cellStyle name="Total 12 43 4" xfId="52026"/>
    <cellStyle name="Total 12 44" xfId="52027"/>
    <cellStyle name="Total 12 44 2" xfId="52028"/>
    <cellStyle name="Total 12 44 3" xfId="52029"/>
    <cellStyle name="Total 12 44 4" xfId="52030"/>
    <cellStyle name="Total 12 45" xfId="52031"/>
    <cellStyle name="Total 12 45 2" xfId="52032"/>
    <cellStyle name="Total 12 45 3" xfId="52033"/>
    <cellStyle name="Total 12 45 4" xfId="52034"/>
    <cellStyle name="Total 12 46" xfId="52035"/>
    <cellStyle name="Total 12 46 2" xfId="52036"/>
    <cellStyle name="Total 12 46 3" xfId="52037"/>
    <cellStyle name="Total 12 46 4" xfId="52038"/>
    <cellStyle name="Total 12 47" xfId="52039"/>
    <cellStyle name="Total 12 47 2" xfId="52040"/>
    <cellStyle name="Total 12 47 3" xfId="52041"/>
    <cellStyle name="Total 12 47 4" xfId="52042"/>
    <cellStyle name="Total 12 48" xfId="52043"/>
    <cellStyle name="Total 12 48 2" xfId="52044"/>
    <cellStyle name="Total 12 48 3" xfId="52045"/>
    <cellStyle name="Total 12 48 4" xfId="52046"/>
    <cellStyle name="Total 12 49" xfId="52047"/>
    <cellStyle name="Total 12 49 2" xfId="52048"/>
    <cellStyle name="Total 12 49 3" xfId="52049"/>
    <cellStyle name="Total 12 49 4" xfId="52050"/>
    <cellStyle name="Total 12 5" xfId="52051"/>
    <cellStyle name="Total 12 5 10" xfId="52052"/>
    <cellStyle name="Total 12 5 10 2" xfId="52053"/>
    <cellStyle name="Total 12 5 10 3" xfId="52054"/>
    <cellStyle name="Total 12 5 10 4" xfId="52055"/>
    <cellStyle name="Total 12 5 11" xfId="52056"/>
    <cellStyle name="Total 12 5 11 2" xfId="52057"/>
    <cellStyle name="Total 12 5 11 3" xfId="52058"/>
    <cellStyle name="Total 12 5 11 4" xfId="52059"/>
    <cellStyle name="Total 12 5 12" xfId="52060"/>
    <cellStyle name="Total 12 5 12 2" xfId="52061"/>
    <cellStyle name="Total 12 5 12 3" xfId="52062"/>
    <cellStyle name="Total 12 5 12 4" xfId="52063"/>
    <cellStyle name="Total 12 5 13" xfId="52064"/>
    <cellStyle name="Total 12 5 13 2" xfId="52065"/>
    <cellStyle name="Total 12 5 13 3" xfId="52066"/>
    <cellStyle name="Total 12 5 13 4" xfId="52067"/>
    <cellStyle name="Total 12 5 14" xfId="52068"/>
    <cellStyle name="Total 12 5 14 2" xfId="52069"/>
    <cellStyle name="Total 12 5 14 3" xfId="52070"/>
    <cellStyle name="Total 12 5 14 4" xfId="52071"/>
    <cellStyle name="Total 12 5 15" xfId="52072"/>
    <cellStyle name="Total 12 5 15 2" xfId="52073"/>
    <cellStyle name="Total 12 5 15 3" xfId="52074"/>
    <cellStyle name="Total 12 5 15 4" xfId="52075"/>
    <cellStyle name="Total 12 5 16" xfId="52076"/>
    <cellStyle name="Total 12 5 16 2" xfId="52077"/>
    <cellStyle name="Total 12 5 16 3" xfId="52078"/>
    <cellStyle name="Total 12 5 16 4" xfId="52079"/>
    <cellStyle name="Total 12 5 17" xfId="52080"/>
    <cellStyle name="Total 12 5 17 2" xfId="52081"/>
    <cellStyle name="Total 12 5 17 3" xfId="52082"/>
    <cellStyle name="Total 12 5 17 4" xfId="52083"/>
    <cellStyle name="Total 12 5 18" xfId="52084"/>
    <cellStyle name="Total 12 5 18 2" xfId="52085"/>
    <cellStyle name="Total 12 5 18 3" xfId="52086"/>
    <cellStyle name="Total 12 5 18 4" xfId="52087"/>
    <cellStyle name="Total 12 5 19" xfId="52088"/>
    <cellStyle name="Total 12 5 19 2" xfId="52089"/>
    <cellStyle name="Total 12 5 19 3" xfId="52090"/>
    <cellStyle name="Total 12 5 19 4" xfId="52091"/>
    <cellStyle name="Total 12 5 2" xfId="52092"/>
    <cellStyle name="Total 12 5 2 2" xfId="52093"/>
    <cellStyle name="Total 12 5 2 3" xfId="52094"/>
    <cellStyle name="Total 12 5 2 4" xfId="52095"/>
    <cellStyle name="Total 12 5 20" xfId="52096"/>
    <cellStyle name="Total 12 5 20 2" xfId="52097"/>
    <cellStyle name="Total 12 5 20 3" xfId="52098"/>
    <cellStyle name="Total 12 5 20 4" xfId="52099"/>
    <cellStyle name="Total 12 5 21" xfId="52100"/>
    <cellStyle name="Total 12 5 22" xfId="52101"/>
    <cellStyle name="Total 12 5 3" xfId="52102"/>
    <cellStyle name="Total 12 5 3 2" xfId="52103"/>
    <cellStyle name="Total 12 5 3 3" xfId="52104"/>
    <cellStyle name="Total 12 5 3 4" xfId="52105"/>
    <cellStyle name="Total 12 5 4" xfId="52106"/>
    <cellStyle name="Total 12 5 4 2" xfId="52107"/>
    <cellStyle name="Total 12 5 4 3" xfId="52108"/>
    <cellStyle name="Total 12 5 4 4" xfId="52109"/>
    <cellStyle name="Total 12 5 5" xfId="52110"/>
    <cellStyle name="Total 12 5 5 2" xfId="52111"/>
    <cellStyle name="Total 12 5 5 3" xfId="52112"/>
    <cellStyle name="Total 12 5 5 4" xfId="52113"/>
    <cellStyle name="Total 12 5 6" xfId="52114"/>
    <cellStyle name="Total 12 5 6 2" xfId="52115"/>
    <cellStyle name="Total 12 5 6 3" xfId="52116"/>
    <cellStyle name="Total 12 5 6 4" xfId="52117"/>
    <cellStyle name="Total 12 5 7" xfId="52118"/>
    <cellStyle name="Total 12 5 7 2" xfId="52119"/>
    <cellStyle name="Total 12 5 7 3" xfId="52120"/>
    <cellStyle name="Total 12 5 7 4" xfId="52121"/>
    <cellStyle name="Total 12 5 8" xfId="52122"/>
    <cellStyle name="Total 12 5 8 2" xfId="52123"/>
    <cellStyle name="Total 12 5 8 3" xfId="52124"/>
    <cellStyle name="Total 12 5 8 4" xfId="52125"/>
    <cellStyle name="Total 12 5 9" xfId="52126"/>
    <cellStyle name="Total 12 5 9 2" xfId="52127"/>
    <cellStyle name="Total 12 5 9 3" xfId="52128"/>
    <cellStyle name="Total 12 5 9 4" xfId="52129"/>
    <cellStyle name="Total 12 50" xfId="52130"/>
    <cellStyle name="Total 12 51" xfId="52131"/>
    <cellStyle name="Total 12 52" xfId="52132"/>
    <cellStyle name="Total 12 6" xfId="52133"/>
    <cellStyle name="Total 12 6 10" xfId="52134"/>
    <cellStyle name="Total 12 6 10 2" xfId="52135"/>
    <cellStyle name="Total 12 6 10 3" xfId="52136"/>
    <cellStyle name="Total 12 6 10 4" xfId="52137"/>
    <cellStyle name="Total 12 6 11" xfId="52138"/>
    <cellStyle name="Total 12 6 11 2" xfId="52139"/>
    <cellStyle name="Total 12 6 11 3" xfId="52140"/>
    <cellStyle name="Total 12 6 11 4" xfId="52141"/>
    <cellStyle name="Total 12 6 12" xfId="52142"/>
    <cellStyle name="Total 12 6 12 2" xfId="52143"/>
    <cellStyle name="Total 12 6 12 3" xfId="52144"/>
    <cellStyle name="Total 12 6 12 4" xfId="52145"/>
    <cellStyle name="Total 12 6 13" xfId="52146"/>
    <cellStyle name="Total 12 6 13 2" xfId="52147"/>
    <cellStyle name="Total 12 6 13 3" xfId="52148"/>
    <cellStyle name="Total 12 6 13 4" xfId="52149"/>
    <cellStyle name="Total 12 6 14" xfId="52150"/>
    <cellStyle name="Total 12 6 14 2" xfId="52151"/>
    <cellStyle name="Total 12 6 14 3" xfId="52152"/>
    <cellStyle name="Total 12 6 14 4" xfId="52153"/>
    <cellStyle name="Total 12 6 15" xfId="52154"/>
    <cellStyle name="Total 12 6 15 2" xfId="52155"/>
    <cellStyle name="Total 12 6 15 3" xfId="52156"/>
    <cellStyle name="Total 12 6 15 4" xfId="52157"/>
    <cellStyle name="Total 12 6 16" xfId="52158"/>
    <cellStyle name="Total 12 6 16 2" xfId="52159"/>
    <cellStyle name="Total 12 6 16 3" xfId="52160"/>
    <cellStyle name="Total 12 6 16 4" xfId="52161"/>
    <cellStyle name="Total 12 6 17" xfId="52162"/>
    <cellStyle name="Total 12 6 17 2" xfId="52163"/>
    <cellStyle name="Total 12 6 17 3" xfId="52164"/>
    <cellStyle name="Total 12 6 17 4" xfId="52165"/>
    <cellStyle name="Total 12 6 18" xfId="52166"/>
    <cellStyle name="Total 12 6 18 2" xfId="52167"/>
    <cellStyle name="Total 12 6 18 3" xfId="52168"/>
    <cellStyle name="Total 12 6 18 4" xfId="52169"/>
    <cellStyle name="Total 12 6 19" xfId="52170"/>
    <cellStyle name="Total 12 6 19 2" xfId="52171"/>
    <cellStyle name="Total 12 6 19 3" xfId="52172"/>
    <cellStyle name="Total 12 6 19 4" xfId="52173"/>
    <cellStyle name="Total 12 6 2" xfId="52174"/>
    <cellStyle name="Total 12 6 2 2" xfId="52175"/>
    <cellStyle name="Total 12 6 2 3" xfId="52176"/>
    <cellStyle name="Total 12 6 2 4" xfId="52177"/>
    <cellStyle name="Total 12 6 20" xfId="52178"/>
    <cellStyle name="Total 12 6 20 2" xfId="52179"/>
    <cellStyle name="Total 12 6 20 3" xfId="52180"/>
    <cellStyle name="Total 12 6 20 4" xfId="52181"/>
    <cellStyle name="Total 12 6 21" xfId="52182"/>
    <cellStyle name="Total 12 6 22" xfId="52183"/>
    <cellStyle name="Total 12 6 3" xfId="52184"/>
    <cellStyle name="Total 12 6 3 2" xfId="52185"/>
    <cellStyle name="Total 12 6 3 3" xfId="52186"/>
    <cellStyle name="Total 12 6 3 4" xfId="52187"/>
    <cellStyle name="Total 12 6 4" xfId="52188"/>
    <cellStyle name="Total 12 6 4 2" xfId="52189"/>
    <cellStyle name="Total 12 6 4 3" xfId="52190"/>
    <cellStyle name="Total 12 6 4 4" xfId="52191"/>
    <cellStyle name="Total 12 6 5" xfId="52192"/>
    <cellStyle name="Total 12 6 5 2" xfId="52193"/>
    <cellStyle name="Total 12 6 5 3" xfId="52194"/>
    <cellStyle name="Total 12 6 5 4" xfId="52195"/>
    <cellStyle name="Total 12 6 6" xfId="52196"/>
    <cellStyle name="Total 12 6 6 2" xfId="52197"/>
    <cellStyle name="Total 12 6 6 3" xfId="52198"/>
    <cellStyle name="Total 12 6 6 4" xfId="52199"/>
    <cellStyle name="Total 12 6 7" xfId="52200"/>
    <cellStyle name="Total 12 6 7 2" xfId="52201"/>
    <cellStyle name="Total 12 6 7 3" xfId="52202"/>
    <cellStyle name="Total 12 6 7 4" xfId="52203"/>
    <cellStyle name="Total 12 6 8" xfId="52204"/>
    <cellStyle name="Total 12 6 8 2" xfId="52205"/>
    <cellStyle name="Total 12 6 8 3" xfId="52206"/>
    <cellStyle name="Total 12 6 8 4" xfId="52207"/>
    <cellStyle name="Total 12 6 9" xfId="52208"/>
    <cellStyle name="Total 12 6 9 2" xfId="52209"/>
    <cellStyle name="Total 12 6 9 3" xfId="52210"/>
    <cellStyle name="Total 12 6 9 4" xfId="52211"/>
    <cellStyle name="Total 12 7" xfId="52212"/>
    <cellStyle name="Total 12 7 10" xfId="52213"/>
    <cellStyle name="Total 12 7 10 2" xfId="52214"/>
    <cellStyle name="Total 12 7 10 3" xfId="52215"/>
    <cellStyle name="Total 12 7 10 4" xfId="52216"/>
    <cellStyle name="Total 12 7 11" xfId="52217"/>
    <cellStyle name="Total 12 7 11 2" xfId="52218"/>
    <cellStyle name="Total 12 7 11 3" xfId="52219"/>
    <cellStyle name="Total 12 7 11 4" xfId="52220"/>
    <cellStyle name="Total 12 7 12" xfId="52221"/>
    <cellStyle name="Total 12 7 12 2" xfId="52222"/>
    <cellStyle name="Total 12 7 12 3" xfId="52223"/>
    <cellStyle name="Total 12 7 12 4" xfId="52224"/>
    <cellStyle name="Total 12 7 13" xfId="52225"/>
    <cellStyle name="Total 12 7 13 2" xfId="52226"/>
    <cellStyle name="Total 12 7 13 3" xfId="52227"/>
    <cellStyle name="Total 12 7 13 4" xfId="52228"/>
    <cellStyle name="Total 12 7 14" xfId="52229"/>
    <cellStyle name="Total 12 7 14 2" xfId="52230"/>
    <cellStyle name="Total 12 7 14 3" xfId="52231"/>
    <cellStyle name="Total 12 7 14 4" xfId="52232"/>
    <cellStyle name="Total 12 7 15" xfId="52233"/>
    <cellStyle name="Total 12 7 15 2" xfId="52234"/>
    <cellStyle name="Total 12 7 15 3" xfId="52235"/>
    <cellStyle name="Total 12 7 15 4" xfId="52236"/>
    <cellStyle name="Total 12 7 16" xfId="52237"/>
    <cellStyle name="Total 12 7 16 2" xfId="52238"/>
    <cellStyle name="Total 12 7 16 3" xfId="52239"/>
    <cellStyle name="Total 12 7 16 4" xfId="52240"/>
    <cellStyle name="Total 12 7 17" xfId="52241"/>
    <cellStyle name="Total 12 7 17 2" xfId="52242"/>
    <cellStyle name="Total 12 7 17 3" xfId="52243"/>
    <cellStyle name="Total 12 7 17 4" xfId="52244"/>
    <cellStyle name="Total 12 7 18" xfId="52245"/>
    <cellStyle name="Total 12 7 18 2" xfId="52246"/>
    <cellStyle name="Total 12 7 18 3" xfId="52247"/>
    <cellStyle name="Total 12 7 18 4" xfId="52248"/>
    <cellStyle name="Total 12 7 19" xfId="52249"/>
    <cellStyle name="Total 12 7 19 2" xfId="52250"/>
    <cellStyle name="Total 12 7 19 3" xfId="52251"/>
    <cellStyle name="Total 12 7 19 4" xfId="52252"/>
    <cellStyle name="Total 12 7 2" xfId="52253"/>
    <cellStyle name="Total 12 7 2 2" xfId="52254"/>
    <cellStyle name="Total 12 7 2 3" xfId="52255"/>
    <cellStyle name="Total 12 7 2 4" xfId="52256"/>
    <cellStyle name="Total 12 7 20" xfId="52257"/>
    <cellStyle name="Total 12 7 20 2" xfId="52258"/>
    <cellStyle name="Total 12 7 20 3" xfId="52259"/>
    <cellStyle name="Total 12 7 20 4" xfId="52260"/>
    <cellStyle name="Total 12 7 21" xfId="52261"/>
    <cellStyle name="Total 12 7 22" xfId="52262"/>
    <cellStyle name="Total 12 7 3" xfId="52263"/>
    <cellStyle name="Total 12 7 3 2" xfId="52264"/>
    <cellStyle name="Total 12 7 3 3" xfId="52265"/>
    <cellStyle name="Total 12 7 3 4" xfId="52266"/>
    <cellStyle name="Total 12 7 4" xfId="52267"/>
    <cellStyle name="Total 12 7 4 2" xfId="52268"/>
    <cellStyle name="Total 12 7 4 3" xfId="52269"/>
    <cellStyle name="Total 12 7 4 4" xfId="52270"/>
    <cellStyle name="Total 12 7 5" xfId="52271"/>
    <cellStyle name="Total 12 7 5 2" xfId="52272"/>
    <cellStyle name="Total 12 7 5 3" xfId="52273"/>
    <cellStyle name="Total 12 7 5 4" xfId="52274"/>
    <cellStyle name="Total 12 7 6" xfId="52275"/>
    <cellStyle name="Total 12 7 6 2" xfId="52276"/>
    <cellStyle name="Total 12 7 6 3" xfId="52277"/>
    <cellStyle name="Total 12 7 6 4" xfId="52278"/>
    <cellStyle name="Total 12 7 7" xfId="52279"/>
    <cellStyle name="Total 12 7 7 2" xfId="52280"/>
    <cellStyle name="Total 12 7 7 3" xfId="52281"/>
    <cellStyle name="Total 12 7 7 4" xfId="52282"/>
    <cellStyle name="Total 12 7 8" xfId="52283"/>
    <cellStyle name="Total 12 7 8 2" xfId="52284"/>
    <cellStyle name="Total 12 7 8 3" xfId="52285"/>
    <cellStyle name="Total 12 7 8 4" xfId="52286"/>
    <cellStyle name="Total 12 7 9" xfId="52287"/>
    <cellStyle name="Total 12 7 9 2" xfId="52288"/>
    <cellStyle name="Total 12 7 9 3" xfId="52289"/>
    <cellStyle name="Total 12 7 9 4" xfId="52290"/>
    <cellStyle name="Total 12 8" xfId="52291"/>
    <cellStyle name="Total 12 8 10" xfId="52292"/>
    <cellStyle name="Total 12 8 10 2" xfId="52293"/>
    <cellStyle name="Total 12 8 10 3" xfId="52294"/>
    <cellStyle name="Total 12 8 10 4" xfId="52295"/>
    <cellStyle name="Total 12 8 11" xfId="52296"/>
    <cellStyle name="Total 12 8 11 2" xfId="52297"/>
    <cellStyle name="Total 12 8 11 3" xfId="52298"/>
    <cellStyle name="Total 12 8 11 4" xfId="52299"/>
    <cellStyle name="Total 12 8 12" xfId="52300"/>
    <cellStyle name="Total 12 8 12 2" xfId="52301"/>
    <cellStyle name="Total 12 8 12 3" xfId="52302"/>
    <cellStyle name="Total 12 8 12 4" xfId="52303"/>
    <cellStyle name="Total 12 8 13" xfId="52304"/>
    <cellStyle name="Total 12 8 13 2" xfId="52305"/>
    <cellStyle name="Total 12 8 13 3" xfId="52306"/>
    <cellStyle name="Total 12 8 13 4" xfId="52307"/>
    <cellStyle name="Total 12 8 14" xfId="52308"/>
    <cellStyle name="Total 12 8 14 2" xfId="52309"/>
    <cellStyle name="Total 12 8 14 3" xfId="52310"/>
    <cellStyle name="Total 12 8 14 4" xfId="52311"/>
    <cellStyle name="Total 12 8 15" xfId="52312"/>
    <cellStyle name="Total 12 8 15 2" xfId="52313"/>
    <cellStyle name="Total 12 8 15 3" xfId="52314"/>
    <cellStyle name="Total 12 8 15 4" xfId="52315"/>
    <cellStyle name="Total 12 8 16" xfId="52316"/>
    <cellStyle name="Total 12 8 16 2" xfId="52317"/>
    <cellStyle name="Total 12 8 16 3" xfId="52318"/>
    <cellStyle name="Total 12 8 16 4" xfId="52319"/>
    <cellStyle name="Total 12 8 17" xfId="52320"/>
    <cellStyle name="Total 12 8 17 2" xfId="52321"/>
    <cellStyle name="Total 12 8 17 3" xfId="52322"/>
    <cellStyle name="Total 12 8 17 4" xfId="52323"/>
    <cellStyle name="Total 12 8 18" xfId="52324"/>
    <cellStyle name="Total 12 8 18 2" xfId="52325"/>
    <cellStyle name="Total 12 8 18 3" xfId="52326"/>
    <cellStyle name="Total 12 8 18 4" xfId="52327"/>
    <cellStyle name="Total 12 8 19" xfId="52328"/>
    <cellStyle name="Total 12 8 19 2" xfId="52329"/>
    <cellStyle name="Total 12 8 19 3" xfId="52330"/>
    <cellStyle name="Total 12 8 19 4" xfId="52331"/>
    <cellStyle name="Total 12 8 2" xfId="52332"/>
    <cellStyle name="Total 12 8 2 2" xfId="52333"/>
    <cellStyle name="Total 12 8 2 3" xfId="52334"/>
    <cellStyle name="Total 12 8 2 4" xfId="52335"/>
    <cellStyle name="Total 12 8 20" xfId="52336"/>
    <cellStyle name="Total 12 8 20 2" xfId="52337"/>
    <cellStyle name="Total 12 8 20 3" xfId="52338"/>
    <cellStyle name="Total 12 8 20 4" xfId="52339"/>
    <cellStyle name="Total 12 8 21" xfId="52340"/>
    <cellStyle name="Total 12 8 22" xfId="52341"/>
    <cellStyle name="Total 12 8 3" xfId="52342"/>
    <cellStyle name="Total 12 8 3 2" xfId="52343"/>
    <cellStyle name="Total 12 8 3 3" xfId="52344"/>
    <cellStyle name="Total 12 8 3 4" xfId="52345"/>
    <cellStyle name="Total 12 8 4" xfId="52346"/>
    <cellStyle name="Total 12 8 4 2" xfId="52347"/>
    <cellStyle name="Total 12 8 4 3" xfId="52348"/>
    <cellStyle name="Total 12 8 4 4" xfId="52349"/>
    <cellStyle name="Total 12 8 5" xfId="52350"/>
    <cellStyle name="Total 12 8 5 2" xfId="52351"/>
    <cellStyle name="Total 12 8 5 3" xfId="52352"/>
    <cellStyle name="Total 12 8 5 4" xfId="52353"/>
    <cellStyle name="Total 12 8 6" xfId="52354"/>
    <cellStyle name="Total 12 8 6 2" xfId="52355"/>
    <cellStyle name="Total 12 8 6 3" xfId="52356"/>
    <cellStyle name="Total 12 8 6 4" xfId="52357"/>
    <cellStyle name="Total 12 8 7" xfId="52358"/>
    <cellStyle name="Total 12 8 7 2" xfId="52359"/>
    <cellStyle name="Total 12 8 7 3" xfId="52360"/>
    <cellStyle name="Total 12 8 7 4" xfId="52361"/>
    <cellStyle name="Total 12 8 8" xfId="52362"/>
    <cellStyle name="Total 12 8 8 2" xfId="52363"/>
    <cellStyle name="Total 12 8 8 3" xfId="52364"/>
    <cellStyle name="Total 12 8 8 4" xfId="52365"/>
    <cellStyle name="Total 12 8 9" xfId="52366"/>
    <cellStyle name="Total 12 8 9 2" xfId="52367"/>
    <cellStyle name="Total 12 8 9 3" xfId="52368"/>
    <cellStyle name="Total 12 8 9 4" xfId="52369"/>
    <cellStyle name="Total 12 9" xfId="52370"/>
    <cellStyle name="Total 12 9 10" xfId="52371"/>
    <cellStyle name="Total 12 9 10 2" xfId="52372"/>
    <cellStyle name="Total 12 9 10 3" xfId="52373"/>
    <cellStyle name="Total 12 9 10 4" xfId="52374"/>
    <cellStyle name="Total 12 9 11" xfId="52375"/>
    <cellStyle name="Total 12 9 11 2" xfId="52376"/>
    <cellStyle name="Total 12 9 11 3" xfId="52377"/>
    <cellStyle name="Total 12 9 11 4" xfId="52378"/>
    <cellStyle name="Total 12 9 12" xfId="52379"/>
    <cellStyle name="Total 12 9 12 2" xfId="52380"/>
    <cellStyle name="Total 12 9 12 3" xfId="52381"/>
    <cellStyle name="Total 12 9 12 4" xfId="52382"/>
    <cellStyle name="Total 12 9 13" xfId="52383"/>
    <cellStyle name="Total 12 9 13 2" xfId="52384"/>
    <cellStyle name="Total 12 9 13 3" xfId="52385"/>
    <cellStyle name="Total 12 9 13 4" xfId="52386"/>
    <cellStyle name="Total 12 9 14" xfId="52387"/>
    <cellStyle name="Total 12 9 14 2" xfId="52388"/>
    <cellStyle name="Total 12 9 14 3" xfId="52389"/>
    <cellStyle name="Total 12 9 14 4" xfId="52390"/>
    <cellStyle name="Total 12 9 15" xfId="52391"/>
    <cellStyle name="Total 12 9 15 2" xfId="52392"/>
    <cellStyle name="Total 12 9 15 3" xfId="52393"/>
    <cellStyle name="Total 12 9 15 4" xfId="52394"/>
    <cellStyle name="Total 12 9 16" xfId="52395"/>
    <cellStyle name="Total 12 9 16 2" xfId="52396"/>
    <cellStyle name="Total 12 9 16 3" xfId="52397"/>
    <cellStyle name="Total 12 9 16 4" xfId="52398"/>
    <cellStyle name="Total 12 9 17" xfId="52399"/>
    <cellStyle name="Total 12 9 17 2" xfId="52400"/>
    <cellStyle name="Total 12 9 17 3" xfId="52401"/>
    <cellStyle name="Total 12 9 17 4" xfId="52402"/>
    <cellStyle name="Total 12 9 18" xfId="52403"/>
    <cellStyle name="Total 12 9 18 2" xfId="52404"/>
    <cellStyle name="Total 12 9 18 3" xfId="52405"/>
    <cellStyle name="Total 12 9 18 4" xfId="52406"/>
    <cellStyle name="Total 12 9 19" xfId="52407"/>
    <cellStyle name="Total 12 9 19 2" xfId="52408"/>
    <cellStyle name="Total 12 9 19 3" xfId="52409"/>
    <cellStyle name="Total 12 9 19 4" xfId="52410"/>
    <cellStyle name="Total 12 9 2" xfId="52411"/>
    <cellStyle name="Total 12 9 2 2" xfId="52412"/>
    <cellStyle name="Total 12 9 2 3" xfId="52413"/>
    <cellStyle name="Total 12 9 2 4" xfId="52414"/>
    <cellStyle name="Total 12 9 20" xfId="52415"/>
    <cellStyle name="Total 12 9 20 2" xfId="52416"/>
    <cellStyle name="Total 12 9 20 3" xfId="52417"/>
    <cellStyle name="Total 12 9 20 4" xfId="52418"/>
    <cellStyle name="Total 12 9 21" xfId="52419"/>
    <cellStyle name="Total 12 9 22" xfId="52420"/>
    <cellStyle name="Total 12 9 3" xfId="52421"/>
    <cellStyle name="Total 12 9 3 2" xfId="52422"/>
    <cellStyle name="Total 12 9 3 3" xfId="52423"/>
    <cellStyle name="Total 12 9 3 4" xfId="52424"/>
    <cellStyle name="Total 12 9 4" xfId="52425"/>
    <cellStyle name="Total 12 9 4 2" xfId="52426"/>
    <cellStyle name="Total 12 9 4 3" xfId="52427"/>
    <cellStyle name="Total 12 9 4 4" xfId="52428"/>
    <cellStyle name="Total 12 9 5" xfId="52429"/>
    <cellStyle name="Total 12 9 5 2" xfId="52430"/>
    <cellStyle name="Total 12 9 5 3" xfId="52431"/>
    <cellStyle name="Total 12 9 5 4" xfId="52432"/>
    <cellStyle name="Total 12 9 6" xfId="52433"/>
    <cellStyle name="Total 12 9 6 2" xfId="52434"/>
    <cellStyle name="Total 12 9 6 3" xfId="52435"/>
    <cellStyle name="Total 12 9 6 4" xfId="52436"/>
    <cellStyle name="Total 12 9 7" xfId="52437"/>
    <cellStyle name="Total 12 9 7 2" xfId="52438"/>
    <cellStyle name="Total 12 9 7 3" xfId="52439"/>
    <cellStyle name="Total 12 9 7 4" xfId="52440"/>
    <cellStyle name="Total 12 9 8" xfId="52441"/>
    <cellStyle name="Total 12 9 8 2" xfId="52442"/>
    <cellStyle name="Total 12 9 8 3" xfId="52443"/>
    <cellStyle name="Total 12 9 8 4" xfId="52444"/>
    <cellStyle name="Total 12 9 9" xfId="52445"/>
    <cellStyle name="Total 12 9 9 2" xfId="52446"/>
    <cellStyle name="Total 12 9 9 3" xfId="52447"/>
    <cellStyle name="Total 12 9 9 4" xfId="52448"/>
    <cellStyle name="Total 13" xfId="52449"/>
    <cellStyle name="Total 13 10" xfId="52450"/>
    <cellStyle name="Total 13 10 2" xfId="52451"/>
    <cellStyle name="Total 13 10 3" xfId="52452"/>
    <cellStyle name="Total 13 10 4" xfId="52453"/>
    <cellStyle name="Total 13 11" xfId="52454"/>
    <cellStyle name="Total 13 11 2" xfId="52455"/>
    <cellStyle name="Total 13 11 3" xfId="52456"/>
    <cellStyle name="Total 13 11 4" xfId="52457"/>
    <cellStyle name="Total 13 12" xfId="52458"/>
    <cellStyle name="Total 13 12 2" xfId="52459"/>
    <cellStyle name="Total 13 12 3" xfId="52460"/>
    <cellStyle name="Total 13 12 4" xfId="52461"/>
    <cellStyle name="Total 13 13" xfId="52462"/>
    <cellStyle name="Total 13 13 2" xfId="52463"/>
    <cellStyle name="Total 13 13 3" xfId="52464"/>
    <cellStyle name="Total 13 13 4" xfId="52465"/>
    <cellStyle name="Total 13 14" xfId="52466"/>
    <cellStyle name="Total 13 14 2" xfId="52467"/>
    <cellStyle name="Total 13 14 3" xfId="52468"/>
    <cellStyle name="Total 13 14 4" xfId="52469"/>
    <cellStyle name="Total 13 15" xfId="52470"/>
    <cellStyle name="Total 13 15 2" xfId="52471"/>
    <cellStyle name="Total 13 15 3" xfId="52472"/>
    <cellStyle name="Total 13 15 4" xfId="52473"/>
    <cellStyle name="Total 13 16" xfId="52474"/>
    <cellStyle name="Total 13 16 2" xfId="52475"/>
    <cellStyle name="Total 13 16 3" xfId="52476"/>
    <cellStyle name="Total 13 16 4" xfId="52477"/>
    <cellStyle name="Total 13 17" xfId="52478"/>
    <cellStyle name="Total 13 17 2" xfId="52479"/>
    <cellStyle name="Total 13 17 3" xfId="52480"/>
    <cellStyle name="Total 13 17 4" xfId="52481"/>
    <cellStyle name="Total 13 18" xfId="52482"/>
    <cellStyle name="Total 13 18 2" xfId="52483"/>
    <cellStyle name="Total 13 18 3" xfId="52484"/>
    <cellStyle name="Total 13 18 4" xfId="52485"/>
    <cellStyle name="Total 13 19" xfId="52486"/>
    <cellStyle name="Total 13 19 2" xfId="52487"/>
    <cellStyle name="Total 13 19 3" xfId="52488"/>
    <cellStyle name="Total 13 19 4" xfId="52489"/>
    <cellStyle name="Total 13 2" xfId="52490"/>
    <cellStyle name="Total 13 2 2" xfId="52491"/>
    <cellStyle name="Total 13 2 3" xfId="52492"/>
    <cellStyle name="Total 13 2 4" xfId="52493"/>
    <cellStyle name="Total 13 20" xfId="52494"/>
    <cellStyle name="Total 13 20 2" xfId="52495"/>
    <cellStyle name="Total 13 20 3" xfId="52496"/>
    <cellStyle name="Total 13 20 4" xfId="52497"/>
    <cellStyle name="Total 13 21" xfId="52498"/>
    <cellStyle name="Total 13 22" xfId="52499"/>
    <cellStyle name="Total 13 3" xfId="52500"/>
    <cellStyle name="Total 13 3 2" xfId="52501"/>
    <cellStyle name="Total 13 3 3" xfId="52502"/>
    <cellStyle name="Total 13 3 4" xfId="52503"/>
    <cellStyle name="Total 13 4" xfId="52504"/>
    <cellStyle name="Total 13 4 2" xfId="52505"/>
    <cellStyle name="Total 13 4 3" xfId="52506"/>
    <cellStyle name="Total 13 4 4" xfId="52507"/>
    <cellStyle name="Total 13 5" xfId="52508"/>
    <cellStyle name="Total 13 5 2" xfId="52509"/>
    <cellStyle name="Total 13 5 3" xfId="52510"/>
    <cellStyle name="Total 13 5 4" xfId="52511"/>
    <cellStyle name="Total 13 6" xfId="52512"/>
    <cellStyle name="Total 13 6 2" xfId="52513"/>
    <cellStyle name="Total 13 6 3" xfId="52514"/>
    <cellStyle name="Total 13 6 4" xfId="52515"/>
    <cellStyle name="Total 13 7" xfId="52516"/>
    <cellStyle name="Total 13 7 2" xfId="52517"/>
    <cellStyle name="Total 13 7 3" xfId="52518"/>
    <cellStyle name="Total 13 7 4" xfId="52519"/>
    <cellStyle name="Total 13 8" xfId="52520"/>
    <cellStyle name="Total 13 8 2" xfId="52521"/>
    <cellStyle name="Total 13 8 3" xfId="52522"/>
    <cellStyle name="Total 13 8 4" xfId="52523"/>
    <cellStyle name="Total 13 9" xfId="52524"/>
    <cellStyle name="Total 13 9 2" xfId="52525"/>
    <cellStyle name="Total 13 9 3" xfId="52526"/>
    <cellStyle name="Total 13 9 4" xfId="52527"/>
    <cellStyle name="Total 14" xfId="52528"/>
    <cellStyle name="Total 14 10" xfId="52529"/>
    <cellStyle name="Total 14 10 2" xfId="52530"/>
    <cellStyle name="Total 14 10 3" xfId="52531"/>
    <cellStyle name="Total 14 10 4" xfId="52532"/>
    <cellStyle name="Total 14 11" xfId="52533"/>
    <cellStyle name="Total 14 11 2" xfId="52534"/>
    <cellStyle name="Total 14 11 3" xfId="52535"/>
    <cellStyle name="Total 14 11 4" xfId="52536"/>
    <cellStyle name="Total 14 12" xfId="52537"/>
    <cellStyle name="Total 14 12 2" xfId="52538"/>
    <cellStyle name="Total 14 12 3" xfId="52539"/>
    <cellStyle name="Total 14 12 4" xfId="52540"/>
    <cellStyle name="Total 14 13" xfId="52541"/>
    <cellStyle name="Total 14 13 2" xfId="52542"/>
    <cellStyle name="Total 14 13 3" xfId="52543"/>
    <cellStyle name="Total 14 13 4" xfId="52544"/>
    <cellStyle name="Total 14 14" xfId="52545"/>
    <cellStyle name="Total 14 14 2" xfId="52546"/>
    <cellStyle name="Total 14 14 3" xfId="52547"/>
    <cellStyle name="Total 14 14 4" xfId="52548"/>
    <cellStyle name="Total 14 15" xfId="52549"/>
    <cellStyle name="Total 14 15 2" xfId="52550"/>
    <cellStyle name="Total 14 15 3" xfId="52551"/>
    <cellStyle name="Total 14 15 4" xfId="52552"/>
    <cellStyle name="Total 14 16" xfId="52553"/>
    <cellStyle name="Total 14 16 2" xfId="52554"/>
    <cellStyle name="Total 14 16 3" xfId="52555"/>
    <cellStyle name="Total 14 16 4" xfId="52556"/>
    <cellStyle name="Total 14 17" xfId="52557"/>
    <cellStyle name="Total 14 17 2" xfId="52558"/>
    <cellStyle name="Total 14 17 3" xfId="52559"/>
    <cellStyle name="Total 14 17 4" xfId="52560"/>
    <cellStyle name="Total 14 18" xfId="52561"/>
    <cellStyle name="Total 14 18 2" xfId="52562"/>
    <cellStyle name="Total 14 18 3" xfId="52563"/>
    <cellStyle name="Total 14 18 4" xfId="52564"/>
    <cellStyle name="Total 14 19" xfId="52565"/>
    <cellStyle name="Total 14 19 2" xfId="52566"/>
    <cellStyle name="Total 14 19 3" xfId="52567"/>
    <cellStyle name="Total 14 19 4" xfId="52568"/>
    <cellStyle name="Total 14 2" xfId="52569"/>
    <cellStyle name="Total 14 2 2" xfId="52570"/>
    <cellStyle name="Total 14 2 3" xfId="52571"/>
    <cellStyle name="Total 14 2 4" xfId="52572"/>
    <cellStyle name="Total 14 20" xfId="52573"/>
    <cellStyle name="Total 14 20 2" xfId="52574"/>
    <cellStyle name="Total 14 20 3" xfId="52575"/>
    <cellStyle name="Total 14 20 4" xfId="52576"/>
    <cellStyle name="Total 14 21" xfId="52577"/>
    <cellStyle name="Total 14 22" xfId="52578"/>
    <cellStyle name="Total 14 3" xfId="52579"/>
    <cellStyle name="Total 14 3 2" xfId="52580"/>
    <cellStyle name="Total 14 3 3" xfId="52581"/>
    <cellStyle name="Total 14 3 4" xfId="52582"/>
    <cellStyle name="Total 14 4" xfId="52583"/>
    <cellStyle name="Total 14 4 2" xfId="52584"/>
    <cellStyle name="Total 14 4 3" xfId="52585"/>
    <cellStyle name="Total 14 4 4" xfId="52586"/>
    <cellStyle name="Total 14 5" xfId="52587"/>
    <cellStyle name="Total 14 5 2" xfId="52588"/>
    <cellStyle name="Total 14 5 3" xfId="52589"/>
    <cellStyle name="Total 14 5 4" xfId="52590"/>
    <cellStyle name="Total 14 6" xfId="52591"/>
    <cellStyle name="Total 14 6 2" xfId="52592"/>
    <cellStyle name="Total 14 6 3" xfId="52593"/>
    <cellStyle name="Total 14 6 4" xfId="52594"/>
    <cellStyle name="Total 14 7" xfId="52595"/>
    <cellStyle name="Total 14 7 2" xfId="52596"/>
    <cellStyle name="Total 14 7 3" xfId="52597"/>
    <cellStyle name="Total 14 7 4" xfId="52598"/>
    <cellStyle name="Total 14 8" xfId="52599"/>
    <cellStyle name="Total 14 8 2" xfId="52600"/>
    <cellStyle name="Total 14 8 3" xfId="52601"/>
    <cellStyle name="Total 14 8 4" xfId="52602"/>
    <cellStyle name="Total 14 9" xfId="52603"/>
    <cellStyle name="Total 14 9 2" xfId="52604"/>
    <cellStyle name="Total 14 9 3" xfId="52605"/>
    <cellStyle name="Total 14 9 4" xfId="52606"/>
    <cellStyle name="Total 15" xfId="52607"/>
    <cellStyle name="Total 15 10" xfId="52608"/>
    <cellStyle name="Total 15 10 2" xfId="52609"/>
    <cellStyle name="Total 15 10 3" xfId="52610"/>
    <cellStyle name="Total 15 10 4" xfId="52611"/>
    <cellStyle name="Total 15 11" xfId="52612"/>
    <cellStyle name="Total 15 11 2" xfId="52613"/>
    <cellStyle name="Total 15 11 3" xfId="52614"/>
    <cellStyle name="Total 15 11 4" xfId="52615"/>
    <cellStyle name="Total 15 12" xfId="52616"/>
    <cellStyle name="Total 15 12 2" xfId="52617"/>
    <cellStyle name="Total 15 12 3" xfId="52618"/>
    <cellStyle name="Total 15 12 4" xfId="52619"/>
    <cellStyle name="Total 15 13" xfId="52620"/>
    <cellStyle name="Total 15 13 2" xfId="52621"/>
    <cellStyle name="Total 15 13 3" xfId="52622"/>
    <cellStyle name="Total 15 13 4" xfId="52623"/>
    <cellStyle name="Total 15 14" xfId="52624"/>
    <cellStyle name="Total 15 14 2" xfId="52625"/>
    <cellStyle name="Total 15 14 3" xfId="52626"/>
    <cellStyle name="Total 15 14 4" xfId="52627"/>
    <cellStyle name="Total 15 15" xfId="52628"/>
    <cellStyle name="Total 15 15 2" xfId="52629"/>
    <cellStyle name="Total 15 15 3" xfId="52630"/>
    <cellStyle name="Total 15 15 4" xfId="52631"/>
    <cellStyle name="Total 15 16" xfId="52632"/>
    <cellStyle name="Total 15 16 2" xfId="52633"/>
    <cellStyle name="Total 15 16 3" xfId="52634"/>
    <cellStyle name="Total 15 16 4" xfId="52635"/>
    <cellStyle name="Total 15 17" xfId="52636"/>
    <cellStyle name="Total 15 17 2" xfId="52637"/>
    <cellStyle name="Total 15 17 3" xfId="52638"/>
    <cellStyle name="Total 15 17 4" xfId="52639"/>
    <cellStyle name="Total 15 18" xfId="52640"/>
    <cellStyle name="Total 15 18 2" xfId="52641"/>
    <cellStyle name="Total 15 18 3" xfId="52642"/>
    <cellStyle name="Total 15 18 4" xfId="52643"/>
    <cellStyle name="Total 15 19" xfId="52644"/>
    <cellStyle name="Total 15 19 2" xfId="52645"/>
    <cellStyle name="Total 15 19 3" xfId="52646"/>
    <cellStyle name="Total 15 19 4" xfId="52647"/>
    <cellStyle name="Total 15 2" xfId="52648"/>
    <cellStyle name="Total 15 2 2" xfId="52649"/>
    <cellStyle name="Total 15 2 3" xfId="52650"/>
    <cellStyle name="Total 15 2 4" xfId="52651"/>
    <cellStyle name="Total 15 20" xfId="52652"/>
    <cellStyle name="Total 15 20 2" xfId="52653"/>
    <cellStyle name="Total 15 20 3" xfId="52654"/>
    <cellStyle name="Total 15 20 4" xfId="52655"/>
    <cellStyle name="Total 15 21" xfId="52656"/>
    <cellStyle name="Total 15 22" xfId="52657"/>
    <cellStyle name="Total 15 3" xfId="52658"/>
    <cellStyle name="Total 15 3 2" xfId="52659"/>
    <cellStyle name="Total 15 3 3" xfId="52660"/>
    <cellStyle name="Total 15 3 4" xfId="52661"/>
    <cellStyle name="Total 15 4" xfId="52662"/>
    <cellStyle name="Total 15 4 2" xfId="52663"/>
    <cellStyle name="Total 15 4 3" xfId="52664"/>
    <cellStyle name="Total 15 4 4" xfId="52665"/>
    <cellStyle name="Total 15 5" xfId="52666"/>
    <cellStyle name="Total 15 5 2" xfId="52667"/>
    <cellStyle name="Total 15 5 3" xfId="52668"/>
    <cellStyle name="Total 15 5 4" xfId="52669"/>
    <cellStyle name="Total 15 6" xfId="52670"/>
    <cellStyle name="Total 15 6 2" xfId="52671"/>
    <cellStyle name="Total 15 6 3" xfId="52672"/>
    <cellStyle name="Total 15 6 4" xfId="52673"/>
    <cellStyle name="Total 15 7" xfId="52674"/>
    <cellStyle name="Total 15 7 2" xfId="52675"/>
    <cellStyle name="Total 15 7 3" xfId="52676"/>
    <cellStyle name="Total 15 7 4" xfId="52677"/>
    <cellStyle name="Total 15 8" xfId="52678"/>
    <cellStyle name="Total 15 8 2" xfId="52679"/>
    <cellStyle name="Total 15 8 3" xfId="52680"/>
    <cellStyle name="Total 15 8 4" xfId="52681"/>
    <cellStyle name="Total 15 9" xfId="52682"/>
    <cellStyle name="Total 15 9 2" xfId="52683"/>
    <cellStyle name="Total 15 9 3" xfId="52684"/>
    <cellStyle name="Total 15 9 4" xfId="52685"/>
    <cellStyle name="Total 16" xfId="52686"/>
    <cellStyle name="Total 16 2" xfId="52687"/>
    <cellStyle name="Total 16 3" xfId="52688"/>
    <cellStyle name="Total 17" xfId="52689"/>
    <cellStyle name="Total 17 2" xfId="52690"/>
    <cellStyle name="Total 17 3" xfId="52691"/>
    <cellStyle name="Total 17 4" xfId="52692"/>
    <cellStyle name="Total 18" xfId="52693"/>
    <cellStyle name="Total 18 2" xfId="52694"/>
    <cellStyle name="Total 18 3" xfId="52695"/>
    <cellStyle name="Total 18 4" xfId="52696"/>
    <cellStyle name="Total 19" xfId="52697"/>
    <cellStyle name="Total 19 2" xfId="52698"/>
    <cellStyle name="Total 19 3" xfId="52699"/>
    <cellStyle name="Total 19 4" xfId="52700"/>
    <cellStyle name="Total 2" xfId="52701"/>
    <cellStyle name="Total 2 10" xfId="52702"/>
    <cellStyle name="Total 2 10 2" xfId="52703"/>
    <cellStyle name="Total 2 10 3" xfId="52704"/>
    <cellStyle name="Total 2 10 4" xfId="52705"/>
    <cellStyle name="Total 2 10 5" xfId="52706"/>
    <cellStyle name="Total 2 11" xfId="52707"/>
    <cellStyle name="Total 2 11 2" xfId="52708"/>
    <cellStyle name="Total 2 11 3" xfId="52709"/>
    <cellStyle name="Total 2 11 4" xfId="52710"/>
    <cellStyle name="Total 2 11 5" xfId="52711"/>
    <cellStyle name="Total 2 12" xfId="52712"/>
    <cellStyle name="Total 2 12 2" xfId="52713"/>
    <cellStyle name="Total 2 12 3" xfId="52714"/>
    <cellStyle name="Total 2 12 4" xfId="52715"/>
    <cellStyle name="Total 2 12 5" xfId="52716"/>
    <cellStyle name="Total 2 13" xfId="52717"/>
    <cellStyle name="Total 2 13 2" xfId="52718"/>
    <cellStyle name="Total 2 13 3" xfId="52719"/>
    <cellStyle name="Total 2 13 4" xfId="52720"/>
    <cellStyle name="Total 2 14" xfId="52721"/>
    <cellStyle name="Total 2 14 2" xfId="52722"/>
    <cellStyle name="Total 2 14 3" xfId="52723"/>
    <cellStyle name="Total 2 14 4" xfId="52724"/>
    <cellStyle name="Total 2 15" xfId="52725"/>
    <cellStyle name="Total 2 15 2" xfId="52726"/>
    <cellStyle name="Total 2 15 3" xfId="52727"/>
    <cellStyle name="Total 2 15 4" xfId="52728"/>
    <cellStyle name="Total 2 16" xfId="52729"/>
    <cellStyle name="Total 2 16 2" xfId="52730"/>
    <cellStyle name="Total 2 16 3" xfId="52731"/>
    <cellStyle name="Total 2 16 4" xfId="52732"/>
    <cellStyle name="Total 2 17" xfId="52733"/>
    <cellStyle name="Total 2 17 2" xfId="52734"/>
    <cellStyle name="Total 2 17 3" xfId="52735"/>
    <cellStyle name="Total 2 17 4" xfId="52736"/>
    <cellStyle name="Total 2 18" xfId="52737"/>
    <cellStyle name="Total 2 18 2" xfId="52738"/>
    <cellStyle name="Total 2 18 3" xfId="52739"/>
    <cellStyle name="Total 2 18 4" xfId="52740"/>
    <cellStyle name="Total 2 19" xfId="52741"/>
    <cellStyle name="Total 2 19 2" xfId="52742"/>
    <cellStyle name="Total 2 19 3" xfId="52743"/>
    <cellStyle name="Total 2 19 4" xfId="52744"/>
    <cellStyle name="Total 2 2" xfId="52745"/>
    <cellStyle name="Total 2 2 10" xfId="52746"/>
    <cellStyle name="Total 2 2 10 2" xfId="52747"/>
    <cellStyle name="Total 2 2 10 3" xfId="52748"/>
    <cellStyle name="Total 2 2 10 4" xfId="52749"/>
    <cellStyle name="Total 2 2 11" xfId="52750"/>
    <cellStyle name="Total 2 2 11 2" xfId="52751"/>
    <cellStyle name="Total 2 2 11 3" xfId="52752"/>
    <cellStyle name="Total 2 2 11 4" xfId="52753"/>
    <cellStyle name="Total 2 2 12" xfId="52754"/>
    <cellStyle name="Total 2 2 12 2" xfId="52755"/>
    <cellStyle name="Total 2 2 12 3" xfId="52756"/>
    <cellStyle name="Total 2 2 12 4" xfId="52757"/>
    <cellStyle name="Total 2 2 13" xfId="52758"/>
    <cellStyle name="Total 2 2 13 2" xfId="52759"/>
    <cellStyle name="Total 2 2 13 3" xfId="52760"/>
    <cellStyle name="Total 2 2 13 4" xfId="52761"/>
    <cellStyle name="Total 2 2 14" xfId="52762"/>
    <cellStyle name="Total 2 2 14 2" xfId="52763"/>
    <cellStyle name="Total 2 2 14 3" xfId="52764"/>
    <cellStyle name="Total 2 2 14 4" xfId="52765"/>
    <cellStyle name="Total 2 2 15" xfId="52766"/>
    <cellStyle name="Total 2 2 15 2" xfId="52767"/>
    <cellStyle name="Total 2 2 15 3" xfId="52768"/>
    <cellStyle name="Total 2 2 15 4" xfId="52769"/>
    <cellStyle name="Total 2 2 16" xfId="52770"/>
    <cellStyle name="Total 2 2 16 2" xfId="52771"/>
    <cellStyle name="Total 2 2 16 3" xfId="52772"/>
    <cellStyle name="Total 2 2 16 4" xfId="52773"/>
    <cellStyle name="Total 2 2 17" xfId="52774"/>
    <cellStyle name="Total 2 2 17 2" xfId="52775"/>
    <cellStyle name="Total 2 2 17 3" xfId="52776"/>
    <cellStyle name="Total 2 2 17 4" xfId="52777"/>
    <cellStyle name="Total 2 2 18" xfId="52778"/>
    <cellStyle name="Total 2 2 18 2" xfId="52779"/>
    <cellStyle name="Total 2 2 18 3" xfId="52780"/>
    <cellStyle name="Total 2 2 18 4" xfId="52781"/>
    <cellStyle name="Total 2 2 19" xfId="52782"/>
    <cellStyle name="Total 2 2 19 2" xfId="52783"/>
    <cellStyle name="Total 2 2 19 3" xfId="52784"/>
    <cellStyle name="Total 2 2 19 4" xfId="52785"/>
    <cellStyle name="Total 2 2 2" xfId="52786"/>
    <cellStyle name="Total 2 2 2 2" xfId="52787"/>
    <cellStyle name="Total 2 2 2 3" xfId="52788"/>
    <cellStyle name="Total 2 2 2 4" xfId="52789"/>
    <cellStyle name="Total 2 2 20" xfId="52790"/>
    <cellStyle name="Total 2 2 20 2" xfId="52791"/>
    <cellStyle name="Total 2 2 20 3" xfId="52792"/>
    <cellStyle name="Total 2 2 20 4" xfId="52793"/>
    <cellStyle name="Total 2 2 21" xfId="52794"/>
    <cellStyle name="Total 2 2 22" xfId="52795"/>
    <cellStyle name="Total 2 2 23" xfId="52796"/>
    <cellStyle name="Total 2 2 3" xfId="52797"/>
    <cellStyle name="Total 2 2 3 2" xfId="52798"/>
    <cellStyle name="Total 2 2 3 3" xfId="52799"/>
    <cellStyle name="Total 2 2 3 4" xfId="52800"/>
    <cellStyle name="Total 2 2 4" xfId="52801"/>
    <cellStyle name="Total 2 2 4 2" xfId="52802"/>
    <cellStyle name="Total 2 2 4 3" xfId="52803"/>
    <cellStyle name="Total 2 2 4 4" xfId="52804"/>
    <cellStyle name="Total 2 2 5" xfId="52805"/>
    <cellStyle name="Total 2 2 5 2" xfId="52806"/>
    <cellStyle name="Total 2 2 5 3" xfId="52807"/>
    <cellStyle name="Total 2 2 5 4" xfId="52808"/>
    <cellStyle name="Total 2 2 6" xfId="52809"/>
    <cellStyle name="Total 2 2 6 2" xfId="52810"/>
    <cellStyle name="Total 2 2 6 3" xfId="52811"/>
    <cellStyle name="Total 2 2 6 4" xfId="52812"/>
    <cellStyle name="Total 2 2 7" xfId="52813"/>
    <cellStyle name="Total 2 2 7 2" xfId="52814"/>
    <cellStyle name="Total 2 2 7 3" xfId="52815"/>
    <cellStyle name="Total 2 2 7 4" xfId="52816"/>
    <cellStyle name="Total 2 2 8" xfId="52817"/>
    <cellStyle name="Total 2 2 8 2" xfId="52818"/>
    <cellStyle name="Total 2 2 8 3" xfId="52819"/>
    <cellStyle name="Total 2 2 8 4" xfId="52820"/>
    <cellStyle name="Total 2 2 9" xfId="52821"/>
    <cellStyle name="Total 2 2 9 2" xfId="52822"/>
    <cellStyle name="Total 2 2 9 3" xfId="52823"/>
    <cellStyle name="Total 2 2 9 4" xfId="52824"/>
    <cellStyle name="Total 2 20" xfId="52825"/>
    <cellStyle name="Total 2 20 2" xfId="52826"/>
    <cellStyle name="Total 2 20 3" xfId="52827"/>
    <cellStyle name="Total 2 20 4" xfId="52828"/>
    <cellStyle name="Total 2 21" xfId="52829"/>
    <cellStyle name="Total 2 21 2" xfId="52830"/>
    <cellStyle name="Total 2 21 3" xfId="52831"/>
    <cellStyle name="Total 2 21 4" xfId="52832"/>
    <cellStyle name="Total 2 22" xfId="52833"/>
    <cellStyle name="Total 2 22 2" xfId="52834"/>
    <cellStyle name="Total 2 22 3" xfId="52835"/>
    <cellStyle name="Total 2 22 4" xfId="52836"/>
    <cellStyle name="Total 2 23" xfId="52837"/>
    <cellStyle name="Total 2 23 2" xfId="52838"/>
    <cellStyle name="Total 2 23 3" xfId="52839"/>
    <cellStyle name="Total 2 23 4" xfId="52840"/>
    <cellStyle name="Total 2 24" xfId="52841"/>
    <cellStyle name="Total 2 24 2" xfId="52842"/>
    <cellStyle name="Total 2 24 3" xfId="52843"/>
    <cellStyle name="Total 2 24 4" xfId="52844"/>
    <cellStyle name="Total 2 25" xfId="52845"/>
    <cellStyle name="Total 2 25 2" xfId="52846"/>
    <cellStyle name="Total 2 25 3" xfId="52847"/>
    <cellStyle name="Total 2 25 4" xfId="52848"/>
    <cellStyle name="Total 2 26" xfId="52849"/>
    <cellStyle name="Total 2 26 2" xfId="52850"/>
    <cellStyle name="Total 2 26 3" xfId="52851"/>
    <cellStyle name="Total 2 26 4" xfId="52852"/>
    <cellStyle name="Total 2 27" xfId="52853"/>
    <cellStyle name="Total 2 27 2" xfId="52854"/>
    <cellStyle name="Total 2 27 3" xfId="52855"/>
    <cellStyle name="Total 2 27 4" xfId="52856"/>
    <cellStyle name="Total 2 28" xfId="52857"/>
    <cellStyle name="Total 2 29" xfId="52858"/>
    <cellStyle name="Total 2 3" xfId="52859"/>
    <cellStyle name="Total 2 3 10" xfId="52860"/>
    <cellStyle name="Total 2 3 10 2" xfId="52861"/>
    <cellStyle name="Total 2 3 10 3" xfId="52862"/>
    <cellStyle name="Total 2 3 10 4" xfId="52863"/>
    <cellStyle name="Total 2 3 11" xfId="52864"/>
    <cellStyle name="Total 2 3 11 2" xfId="52865"/>
    <cellStyle name="Total 2 3 11 3" xfId="52866"/>
    <cellStyle name="Total 2 3 11 4" xfId="52867"/>
    <cellStyle name="Total 2 3 12" xfId="52868"/>
    <cellStyle name="Total 2 3 12 2" xfId="52869"/>
    <cellStyle name="Total 2 3 12 3" xfId="52870"/>
    <cellStyle name="Total 2 3 12 4" xfId="52871"/>
    <cellStyle name="Total 2 3 13" xfId="52872"/>
    <cellStyle name="Total 2 3 13 2" xfId="52873"/>
    <cellStyle name="Total 2 3 13 3" xfId="52874"/>
    <cellStyle name="Total 2 3 13 4" xfId="52875"/>
    <cellStyle name="Total 2 3 14" xfId="52876"/>
    <cellStyle name="Total 2 3 14 2" xfId="52877"/>
    <cellStyle name="Total 2 3 14 3" xfId="52878"/>
    <cellStyle name="Total 2 3 14 4" xfId="52879"/>
    <cellStyle name="Total 2 3 15" xfId="52880"/>
    <cellStyle name="Total 2 3 15 2" xfId="52881"/>
    <cellStyle name="Total 2 3 15 3" xfId="52882"/>
    <cellStyle name="Total 2 3 15 4" xfId="52883"/>
    <cellStyle name="Total 2 3 16" xfId="52884"/>
    <cellStyle name="Total 2 3 16 2" xfId="52885"/>
    <cellStyle name="Total 2 3 16 3" xfId="52886"/>
    <cellStyle name="Total 2 3 16 4" xfId="52887"/>
    <cellStyle name="Total 2 3 17" xfId="52888"/>
    <cellStyle name="Total 2 3 17 2" xfId="52889"/>
    <cellStyle name="Total 2 3 17 3" xfId="52890"/>
    <cellStyle name="Total 2 3 17 4" xfId="52891"/>
    <cellStyle name="Total 2 3 18" xfId="52892"/>
    <cellStyle name="Total 2 3 18 2" xfId="52893"/>
    <cellStyle name="Total 2 3 18 3" xfId="52894"/>
    <cellStyle name="Total 2 3 18 4" xfId="52895"/>
    <cellStyle name="Total 2 3 19" xfId="52896"/>
    <cellStyle name="Total 2 3 19 2" xfId="52897"/>
    <cellStyle name="Total 2 3 19 3" xfId="52898"/>
    <cellStyle name="Total 2 3 19 4" xfId="52899"/>
    <cellStyle name="Total 2 3 2" xfId="52900"/>
    <cellStyle name="Total 2 3 2 2" xfId="52901"/>
    <cellStyle name="Total 2 3 2 3" xfId="52902"/>
    <cellStyle name="Total 2 3 2 4" xfId="52903"/>
    <cellStyle name="Total 2 3 20" xfId="52904"/>
    <cellStyle name="Total 2 3 20 2" xfId="52905"/>
    <cellStyle name="Total 2 3 20 3" xfId="52906"/>
    <cellStyle name="Total 2 3 20 4" xfId="52907"/>
    <cellStyle name="Total 2 3 21" xfId="52908"/>
    <cellStyle name="Total 2 3 22" xfId="52909"/>
    <cellStyle name="Total 2 3 23" xfId="52910"/>
    <cellStyle name="Total 2 3 3" xfId="52911"/>
    <cellStyle name="Total 2 3 3 2" xfId="52912"/>
    <cellStyle name="Total 2 3 3 3" xfId="52913"/>
    <cellStyle name="Total 2 3 3 4" xfId="52914"/>
    <cellStyle name="Total 2 3 4" xfId="52915"/>
    <cellStyle name="Total 2 3 4 2" xfId="52916"/>
    <cellStyle name="Total 2 3 4 3" xfId="52917"/>
    <cellStyle name="Total 2 3 4 4" xfId="52918"/>
    <cellStyle name="Total 2 3 5" xfId="52919"/>
    <cellStyle name="Total 2 3 5 2" xfId="52920"/>
    <cellStyle name="Total 2 3 5 3" xfId="52921"/>
    <cellStyle name="Total 2 3 5 4" xfId="52922"/>
    <cellStyle name="Total 2 3 6" xfId="52923"/>
    <cellStyle name="Total 2 3 6 2" xfId="52924"/>
    <cellStyle name="Total 2 3 6 3" xfId="52925"/>
    <cellStyle name="Total 2 3 6 4" xfId="52926"/>
    <cellStyle name="Total 2 3 7" xfId="52927"/>
    <cellStyle name="Total 2 3 7 2" xfId="52928"/>
    <cellStyle name="Total 2 3 7 3" xfId="52929"/>
    <cellStyle name="Total 2 3 7 4" xfId="52930"/>
    <cellStyle name="Total 2 3 8" xfId="52931"/>
    <cellStyle name="Total 2 3 8 2" xfId="52932"/>
    <cellStyle name="Total 2 3 8 3" xfId="52933"/>
    <cellStyle name="Total 2 3 8 4" xfId="52934"/>
    <cellStyle name="Total 2 3 9" xfId="52935"/>
    <cellStyle name="Total 2 3 9 2" xfId="52936"/>
    <cellStyle name="Total 2 3 9 3" xfId="52937"/>
    <cellStyle name="Total 2 3 9 4" xfId="52938"/>
    <cellStyle name="Total 2 30" xfId="52939"/>
    <cellStyle name="Total 2 31" xfId="52940"/>
    <cellStyle name="Total 2 32" xfId="52941"/>
    <cellStyle name="Total 2 33" xfId="55607"/>
    <cellStyle name="Total 2 4" xfId="52942"/>
    <cellStyle name="Total 2 4 10" xfId="52943"/>
    <cellStyle name="Total 2 4 10 2" xfId="52944"/>
    <cellStyle name="Total 2 4 10 3" xfId="52945"/>
    <cellStyle name="Total 2 4 10 4" xfId="52946"/>
    <cellStyle name="Total 2 4 11" xfId="52947"/>
    <cellStyle name="Total 2 4 11 2" xfId="52948"/>
    <cellStyle name="Total 2 4 11 3" xfId="52949"/>
    <cellStyle name="Total 2 4 11 4" xfId="52950"/>
    <cellStyle name="Total 2 4 12" xfId="52951"/>
    <cellStyle name="Total 2 4 12 2" xfId="52952"/>
    <cellStyle name="Total 2 4 12 3" xfId="52953"/>
    <cellStyle name="Total 2 4 12 4" xfId="52954"/>
    <cellStyle name="Total 2 4 13" xfId="52955"/>
    <cellStyle name="Total 2 4 13 2" xfId="52956"/>
    <cellStyle name="Total 2 4 13 3" xfId="52957"/>
    <cellStyle name="Total 2 4 13 4" xfId="52958"/>
    <cellStyle name="Total 2 4 14" xfId="52959"/>
    <cellStyle name="Total 2 4 14 2" xfId="52960"/>
    <cellStyle name="Total 2 4 14 3" xfId="52961"/>
    <cellStyle name="Total 2 4 14 4" xfId="52962"/>
    <cellStyle name="Total 2 4 15" xfId="52963"/>
    <cellStyle name="Total 2 4 15 2" xfId="52964"/>
    <cellStyle name="Total 2 4 15 3" xfId="52965"/>
    <cellStyle name="Total 2 4 15 4" xfId="52966"/>
    <cellStyle name="Total 2 4 16" xfId="52967"/>
    <cellStyle name="Total 2 4 16 2" xfId="52968"/>
    <cellStyle name="Total 2 4 16 3" xfId="52969"/>
    <cellStyle name="Total 2 4 16 4" xfId="52970"/>
    <cellStyle name="Total 2 4 17" xfId="52971"/>
    <cellStyle name="Total 2 4 17 2" xfId="52972"/>
    <cellStyle name="Total 2 4 17 3" xfId="52973"/>
    <cellStyle name="Total 2 4 17 4" xfId="52974"/>
    <cellStyle name="Total 2 4 18" xfId="52975"/>
    <cellStyle name="Total 2 4 18 2" xfId="52976"/>
    <cellStyle name="Total 2 4 18 3" xfId="52977"/>
    <cellStyle name="Total 2 4 18 4" xfId="52978"/>
    <cellStyle name="Total 2 4 19" xfId="52979"/>
    <cellStyle name="Total 2 4 19 2" xfId="52980"/>
    <cellStyle name="Total 2 4 19 3" xfId="52981"/>
    <cellStyle name="Total 2 4 19 4" xfId="52982"/>
    <cellStyle name="Total 2 4 2" xfId="52983"/>
    <cellStyle name="Total 2 4 2 2" xfId="52984"/>
    <cellStyle name="Total 2 4 2 3" xfId="52985"/>
    <cellStyle name="Total 2 4 2 4" xfId="52986"/>
    <cellStyle name="Total 2 4 20" xfId="52987"/>
    <cellStyle name="Total 2 4 20 2" xfId="52988"/>
    <cellStyle name="Total 2 4 20 3" xfId="52989"/>
    <cellStyle name="Total 2 4 20 4" xfId="52990"/>
    <cellStyle name="Total 2 4 21" xfId="52991"/>
    <cellStyle name="Total 2 4 22" xfId="52992"/>
    <cellStyle name="Total 2 4 23" xfId="52993"/>
    <cellStyle name="Total 2 4 3" xfId="52994"/>
    <cellStyle name="Total 2 4 3 2" xfId="52995"/>
    <cellStyle name="Total 2 4 3 3" xfId="52996"/>
    <cellStyle name="Total 2 4 3 4" xfId="52997"/>
    <cellStyle name="Total 2 4 4" xfId="52998"/>
    <cellStyle name="Total 2 4 4 2" xfId="52999"/>
    <cellStyle name="Total 2 4 4 3" xfId="53000"/>
    <cellStyle name="Total 2 4 4 4" xfId="53001"/>
    <cellStyle name="Total 2 4 5" xfId="53002"/>
    <cellStyle name="Total 2 4 5 2" xfId="53003"/>
    <cellStyle name="Total 2 4 5 3" xfId="53004"/>
    <cellStyle name="Total 2 4 5 4" xfId="53005"/>
    <cellStyle name="Total 2 4 6" xfId="53006"/>
    <cellStyle name="Total 2 4 6 2" xfId="53007"/>
    <cellStyle name="Total 2 4 6 3" xfId="53008"/>
    <cellStyle name="Total 2 4 6 4" xfId="53009"/>
    <cellStyle name="Total 2 4 7" xfId="53010"/>
    <cellStyle name="Total 2 4 7 2" xfId="53011"/>
    <cellStyle name="Total 2 4 7 3" xfId="53012"/>
    <cellStyle name="Total 2 4 7 4" xfId="53013"/>
    <cellStyle name="Total 2 4 8" xfId="53014"/>
    <cellStyle name="Total 2 4 8 2" xfId="53015"/>
    <cellStyle name="Total 2 4 8 3" xfId="53016"/>
    <cellStyle name="Total 2 4 8 4" xfId="53017"/>
    <cellStyle name="Total 2 4 9" xfId="53018"/>
    <cellStyle name="Total 2 4 9 2" xfId="53019"/>
    <cellStyle name="Total 2 4 9 3" xfId="53020"/>
    <cellStyle name="Total 2 4 9 4" xfId="53021"/>
    <cellStyle name="Total 2 5" xfId="53022"/>
    <cellStyle name="Total 2 5 10" xfId="53023"/>
    <cellStyle name="Total 2 5 10 2" xfId="53024"/>
    <cellStyle name="Total 2 5 10 3" xfId="53025"/>
    <cellStyle name="Total 2 5 10 4" xfId="53026"/>
    <cellStyle name="Total 2 5 11" xfId="53027"/>
    <cellStyle name="Total 2 5 11 2" xfId="53028"/>
    <cellStyle name="Total 2 5 11 3" xfId="53029"/>
    <cellStyle name="Total 2 5 11 4" xfId="53030"/>
    <cellStyle name="Total 2 5 12" xfId="53031"/>
    <cellStyle name="Total 2 5 12 2" xfId="53032"/>
    <cellStyle name="Total 2 5 12 3" xfId="53033"/>
    <cellStyle name="Total 2 5 12 4" xfId="53034"/>
    <cellStyle name="Total 2 5 13" xfId="53035"/>
    <cellStyle name="Total 2 5 13 2" xfId="53036"/>
    <cellStyle name="Total 2 5 13 3" xfId="53037"/>
    <cellStyle name="Total 2 5 13 4" xfId="53038"/>
    <cellStyle name="Total 2 5 14" xfId="53039"/>
    <cellStyle name="Total 2 5 14 2" xfId="53040"/>
    <cellStyle name="Total 2 5 14 3" xfId="53041"/>
    <cellStyle name="Total 2 5 14 4" xfId="53042"/>
    <cellStyle name="Total 2 5 15" xfId="53043"/>
    <cellStyle name="Total 2 5 15 2" xfId="53044"/>
    <cellStyle name="Total 2 5 15 3" xfId="53045"/>
    <cellStyle name="Total 2 5 15 4" xfId="53046"/>
    <cellStyle name="Total 2 5 16" xfId="53047"/>
    <cellStyle name="Total 2 5 16 2" xfId="53048"/>
    <cellStyle name="Total 2 5 16 3" xfId="53049"/>
    <cellStyle name="Total 2 5 16 4" xfId="53050"/>
    <cellStyle name="Total 2 5 17" xfId="53051"/>
    <cellStyle name="Total 2 5 17 2" xfId="53052"/>
    <cellStyle name="Total 2 5 17 3" xfId="53053"/>
    <cellStyle name="Total 2 5 17 4" xfId="53054"/>
    <cellStyle name="Total 2 5 18" xfId="53055"/>
    <cellStyle name="Total 2 5 18 2" xfId="53056"/>
    <cellStyle name="Total 2 5 18 3" xfId="53057"/>
    <cellStyle name="Total 2 5 18 4" xfId="53058"/>
    <cellStyle name="Total 2 5 19" xfId="53059"/>
    <cellStyle name="Total 2 5 19 2" xfId="53060"/>
    <cellStyle name="Total 2 5 19 3" xfId="53061"/>
    <cellStyle name="Total 2 5 19 4" xfId="53062"/>
    <cellStyle name="Total 2 5 2" xfId="53063"/>
    <cellStyle name="Total 2 5 2 2" xfId="53064"/>
    <cellStyle name="Total 2 5 2 3" xfId="53065"/>
    <cellStyle name="Total 2 5 2 4" xfId="53066"/>
    <cellStyle name="Total 2 5 20" xfId="53067"/>
    <cellStyle name="Total 2 5 20 2" xfId="53068"/>
    <cellStyle name="Total 2 5 20 3" xfId="53069"/>
    <cellStyle name="Total 2 5 20 4" xfId="53070"/>
    <cellStyle name="Total 2 5 21" xfId="53071"/>
    <cellStyle name="Total 2 5 22" xfId="53072"/>
    <cellStyle name="Total 2 5 23" xfId="53073"/>
    <cellStyle name="Total 2 5 3" xfId="53074"/>
    <cellStyle name="Total 2 5 3 2" xfId="53075"/>
    <cellStyle name="Total 2 5 3 3" xfId="53076"/>
    <cellStyle name="Total 2 5 3 4" xfId="53077"/>
    <cellStyle name="Total 2 5 4" xfId="53078"/>
    <cellStyle name="Total 2 5 4 2" xfId="53079"/>
    <cellStyle name="Total 2 5 4 3" xfId="53080"/>
    <cellStyle name="Total 2 5 4 4" xfId="53081"/>
    <cellStyle name="Total 2 5 5" xfId="53082"/>
    <cellStyle name="Total 2 5 5 2" xfId="53083"/>
    <cellStyle name="Total 2 5 5 3" xfId="53084"/>
    <cellStyle name="Total 2 5 5 4" xfId="53085"/>
    <cellStyle name="Total 2 5 6" xfId="53086"/>
    <cellStyle name="Total 2 5 6 2" xfId="53087"/>
    <cellStyle name="Total 2 5 6 3" xfId="53088"/>
    <cellStyle name="Total 2 5 6 4" xfId="53089"/>
    <cellStyle name="Total 2 5 7" xfId="53090"/>
    <cellStyle name="Total 2 5 7 2" xfId="53091"/>
    <cellStyle name="Total 2 5 7 3" xfId="53092"/>
    <cellStyle name="Total 2 5 7 4" xfId="53093"/>
    <cellStyle name="Total 2 5 8" xfId="53094"/>
    <cellStyle name="Total 2 5 8 2" xfId="53095"/>
    <cellStyle name="Total 2 5 8 3" xfId="53096"/>
    <cellStyle name="Total 2 5 8 4" xfId="53097"/>
    <cellStyle name="Total 2 5 9" xfId="53098"/>
    <cellStyle name="Total 2 5 9 2" xfId="53099"/>
    <cellStyle name="Total 2 5 9 3" xfId="53100"/>
    <cellStyle name="Total 2 5 9 4" xfId="53101"/>
    <cellStyle name="Total 2 6" xfId="53102"/>
    <cellStyle name="Total 2 6 10" xfId="53103"/>
    <cellStyle name="Total 2 6 10 2" xfId="53104"/>
    <cellStyle name="Total 2 6 10 3" xfId="53105"/>
    <cellStyle name="Total 2 6 10 4" xfId="53106"/>
    <cellStyle name="Total 2 6 11" xfId="53107"/>
    <cellStyle name="Total 2 6 11 2" xfId="53108"/>
    <cellStyle name="Total 2 6 11 3" xfId="53109"/>
    <cellStyle name="Total 2 6 11 4" xfId="53110"/>
    <cellStyle name="Total 2 6 12" xfId="53111"/>
    <cellStyle name="Total 2 6 12 2" xfId="53112"/>
    <cellStyle name="Total 2 6 12 3" xfId="53113"/>
    <cellStyle name="Total 2 6 12 4" xfId="53114"/>
    <cellStyle name="Total 2 6 13" xfId="53115"/>
    <cellStyle name="Total 2 6 13 2" xfId="53116"/>
    <cellStyle name="Total 2 6 13 3" xfId="53117"/>
    <cellStyle name="Total 2 6 13 4" xfId="53118"/>
    <cellStyle name="Total 2 6 14" xfId="53119"/>
    <cellStyle name="Total 2 6 14 2" xfId="53120"/>
    <cellStyle name="Total 2 6 14 3" xfId="53121"/>
    <cellStyle name="Total 2 6 14 4" xfId="53122"/>
    <cellStyle name="Total 2 6 15" xfId="53123"/>
    <cellStyle name="Total 2 6 15 2" xfId="53124"/>
    <cellStyle name="Total 2 6 15 3" xfId="53125"/>
    <cellStyle name="Total 2 6 15 4" xfId="53126"/>
    <cellStyle name="Total 2 6 16" xfId="53127"/>
    <cellStyle name="Total 2 6 16 2" xfId="53128"/>
    <cellStyle name="Total 2 6 16 3" xfId="53129"/>
    <cellStyle name="Total 2 6 16 4" xfId="53130"/>
    <cellStyle name="Total 2 6 17" xfId="53131"/>
    <cellStyle name="Total 2 6 17 2" xfId="53132"/>
    <cellStyle name="Total 2 6 17 3" xfId="53133"/>
    <cellStyle name="Total 2 6 17 4" xfId="53134"/>
    <cellStyle name="Total 2 6 18" xfId="53135"/>
    <cellStyle name="Total 2 6 18 2" xfId="53136"/>
    <cellStyle name="Total 2 6 18 3" xfId="53137"/>
    <cellStyle name="Total 2 6 18 4" xfId="53138"/>
    <cellStyle name="Total 2 6 19" xfId="53139"/>
    <cellStyle name="Total 2 6 19 2" xfId="53140"/>
    <cellStyle name="Total 2 6 19 3" xfId="53141"/>
    <cellStyle name="Total 2 6 19 4" xfId="53142"/>
    <cellStyle name="Total 2 6 2" xfId="53143"/>
    <cellStyle name="Total 2 6 2 2" xfId="53144"/>
    <cellStyle name="Total 2 6 2 3" xfId="53145"/>
    <cellStyle name="Total 2 6 2 4" xfId="53146"/>
    <cellStyle name="Total 2 6 20" xfId="53147"/>
    <cellStyle name="Total 2 6 20 2" xfId="53148"/>
    <cellStyle name="Total 2 6 20 3" xfId="53149"/>
    <cellStyle name="Total 2 6 20 4" xfId="53150"/>
    <cellStyle name="Total 2 6 21" xfId="53151"/>
    <cellStyle name="Total 2 6 22" xfId="53152"/>
    <cellStyle name="Total 2 6 23" xfId="53153"/>
    <cellStyle name="Total 2 6 3" xfId="53154"/>
    <cellStyle name="Total 2 6 3 2" xfId="53155"/>
    <cellStyle name="Total 2 6 3 3" xfId="53156"/>
    <cellStyle name="Total 2 6 3 4" xfId="53157"/>
    <cellStyle name="Total 2 6 4" xfId="53158"/>
    <cellStyle name="Total 2 6 4 2" xfId="53159"/>
    <cellStyle name="Total 2 6 4 3" xfId="53160"/>
    <cellStyle name="Total 2 6 4 4" xfId="53161"/>
    <cellStyle name="Total 2 6 5" xfId="53162"/>
    <cellStyle name="Total 2 6 5 2" xfId="53163"/>
    <cellStyle name="Total 2 6 5 3" xfId="53164"/>
    <cellStyle name="Total 2 6 5 4" xfId="53165"/>
    <cellStyle name="Total 2 6 6" xfId="53166"/>
    <cellStyle name="Total 2 6 6 2" xfId="53167"/>
    <cellStyle name="Total 2 6 6 3" xfId="53168"/>
    <cellStyle name="Total 2 6 6 4" xfId="53169"/>
    <cellStyle name="Total 2 6 7" xfId="53170"/>
    <cellStyle name="Total 2 6 7 2" xfId="53171"/>
    <cellStyle name="Total 2 6 7 3" xfId="53172"/>
    <cellStyle name="Total 2 6 7 4" xfId="53173"/>
    <cellStyle name="Total 2 6 8" xfId="53174"/>
    <cellStyle name="Total 2 6 8 2" xfId="53175"/>
    <cellStyle name="Total 2 6 8 3" xfId="53176"/>
    <cellStyle name="Total 2 6 8 4" xfId="53177"/>
    <cellStyle name="Total 2 6 9" xfId="53178"/>
    <cellStyle name="Total 2 6 9 2" xfId="53179"/>
    <cellStyle name="Total 2 6 9 3" xfId="53180"/>
    <cellStyle name="Total 2 6 9 4" xfId="53181"/>
    <cellStyle name="Total 2 7" xfId="53182"/>
    <cellStyle name="Total 2 7 10" xfId="53183"/>
    <cellStyle name="Total 2 7 10 2" xfId="53184"/>
    <cellStyle name="Total 2 7 10 3" xfId="53185"/>
    <cellStyle name="Total 2 7 10 4" xfId="53186"/>
    <cellStyle name="Total 2 7 11" xfId="53187"/>
    <cellStyle name="Total 2 7 11 2" xfId="53188"/>
    <cellStyle name="Total 2 7 11 3" xfId="53189"/>
    <cellStyle name="Total 2 7 11 4" xfId="53190"/>
    <cellStyle name="Total 2 7 12" xfId="53191"/>
    <cellStyle name="Total 2 7 12 2" xfId="53192"/>
    <cellStyle name="Total 2 7 12 3" xfId="53193"/>
    <cellStyle name="Total 2 7 12 4" xfId="53194"/>
    <cellStyle name="Total 2 7 13" xfId="53195"/>
    <cellStyle name="Total 2 7 13 2" xfId="53196"/>
    <cellStyle name="Total 2 7 13 3" xfId="53197"/>
    <cellStyle name="Total 2 7 13 4" xfId="53198"/>
    <cellStyle name="Total 2 7 14" xfId="53199"/>
    <cellStyle name="Total 2 7 14 2" xfId="53200"/>
    <cellStyle name="Total 2 7 14 3" xfId="53201"/>
    <cellStyle name="Total 2 7 14 4" xfId="53202"/>
    <cellStyle name="Total 2 7 15" xfId="53203"/>
    <cellStyle name="Total 2 7 15 2" xfId="53204"/>
    <cellStyle name="Total 2 7 15 3" xfId="53205"/>
    <cellStyle name="Total 2 7 15 4" xfId="53206"/>
    <cellStyle name="Total 2 7 16" xfId="53207"/>
    <cellStyle name="Total 2 7 16 2" xfId="53208"/>
    <cellStyle name="Total 2 7 16 3" xfId="53209"/>
    <cellStyle name="Total 2 7 16 4" xfId="53210"/>
    <cellStyle name="Total 2 7 17" xfId="53211"/>
    <cellStyle name="Total 2 7 17 2" xfId="53212"/>
    <cellStyle name="Total 2 7 17 3" xfId="53213"/>
    <cellStyle name="Total 2 7 17 4" xfId="53214"/>
    <cellStyle name="Total 2 7 18" xfId="53215"/>
    <cellStyle name="Total 2 7 18 2" xfId="53216"/>
    <cellStyle name="Total 2 7 18 3" xfId="53217"/>
    <cellStyle name="Total 2 7 18 4" xfId="53218"/>
    <cellStyle name="Total 2 7 19" xfId="53219"/>
    <cellStyle name="Total 2 7 19 2" xfId="53220"/>
    <cellStyle name="Total 2 7 19 3" xfId="53221"/>
    <cellStyle name="Total 2 7 19 4" xfId="53222"/>
    <cellStyle name="Total 2 7 2" xfId="53223"/>
    <cellStyle name="Total 2 7 2 2" xfId="53224"/>
    <cellStyle name="Total 2 7 2 3" xfId="53225"/>
    <cellStyle name="Total 2 7 2 4" xfId="53226"/>
    <cellStyle name="Total 2 7 20" xfId="53227"/>
    <cellStyle name="Total 2 7 20 2" xfId="53228"/>
    <cellStyle name="Total 2 7 20 3" xfId="53229"/>
    <cellStyle name="Total 2 7 20 4" xfId="53230"/>
    <cellStyle name="Total 2 7 21" xfId="53231"/>
    <cellStyle name="Total 2 7 22" xfId="53232"/>
    <cellStyle name="Total 2 7 23" xfId="53233"/>
    <cellStyle name="Total 2 7 3" xfId="53234"/>
    <cellStyle name="Total 2 7 3 2" xfId="53235"/>
    <cellStyle name="Total 2 7 3 3" xfId="53236"/>
    <cellStyle name="Total 2 7 3 4" xfId="53237"/>
    <cellStyle name="Total 2 7 4" xfId="53238"/>
    <cellStyle name="Total 2 7 4 2" xfId="53239"/>
    <cellStyle name="Total 2 7 4 3" xfId="53240"/>
    <cellStyle name="Total 2 7 4 4" xfId="53241"/>
    <cellStyle name="Total 2 7 5" xfId="53242"/>
    <cellStyle name="Total 2 7 5 2" xfId="53243"/>
    <cellStyle name="Total 2 7 5 3" xfId="53244"/>
    <cellStyle name="Total 2 7 5 4" xfId="53245"/>
    <cellStyle name="Total 2 7 6" xfId="53246"/>
    <cellStyle name="Total 2 7 6 2" xfId="53247"/>
    <cellStyle name="Total 2 7 6 3" xfId="53248"/>
    <cellStyle name="Total 2 7 6 4" xfId="53249"/>
    <cellStyle name="Total 2 7 7" xfId="53250"/>
    <cellStyle name="Total 2 7 7 2" xfId="53251"/>
    <cellStyle name="Total 2 7 7 3" xfId="53252"/>
    <cellStyle name="Total 2 7 7 4" xfId="53253"/>
    <cellStyle name="Total 2 7 8" xfId="53254"/>
    <cellStyle name="Total 2 7 8 2" xfId="53255"/>
    <cellStyle name="Total 2 7 8 3" xfId="53256"/>
    <cellStyle name="Total 2 7 8 4" xfId="53257"/>
    <cellStyle name="Total 2 7 9" xfId="53258"/>
    <cellStyle name="Total 2 7 9 2" xfId="53259"/>
    <cellStyle name="Total 2 7 9 3" xfId="53260"/>
    <cellStyle name="Total 2 7 9 4" xfId="53261"/>
    <cellStyle name="Total 2 8" xfId="53262"/>
    <cellStyle name="Total 2 8 10" xfId="53263"/>
    <cellStyle name="Total 2 8 10 2" xfId="53264"/>
    <cellStyle name="Total 2 8 10 3" xfId="53265"/>
    <cellStyle name="Total 2 8 10 4" xfId="53266"/>
    <cellStyle name="Total 2 8 11" xfId="53267"/>
    <cellStyle name="Total 2 8 11 2" xfId="53268"/>
    <cellStyle name="Total 2 8 11 3" xfId="53269"/>
    <cellStyle name="Total 2 8 11 4" xfId="53270"/>
    <cellStyle name="Total 2 8 12" xfId="53271"/>
    <cellStyle name="Total 2 8 12 2" xfId="53272"/>
    <cellStyle name="Total 2 8 12 3" xfId="53273"/>
    <cellStyle name="Total 2 8 12 4" xfId="53274"/>
    <cellStyle name="Total 2 8 13" xfId="53275"/>
    <cellStyle name="Total 2 8 13 2" xfId="53276"/>
    <cellStyle name="Total 2 8 13 3" xfId="53277"/>
    <cellStyle name="Total 2 8 13 4" xfId="53278"/>
    <cellStyle name="Total 2 8 14" xfId="53279"/>
    <cellStyle name="Total 2 8 14 2" xfId="53280"/>
    <cellStyle name="Total 2 8 14 3" xfId="53281"/>
    <cellStyle name="Total 2 8 14 4" xfId="53282"/>
    <cellStyle name="Total 2 8 15" xfId="53283"/>
    <cellStyle name="Total 2 8 15 2" xfId="53284"/>
    <cellStyle name="Total 2 8 15 3" xfId="53285"/>
    <cellStyle name="Total 2 8 15 4" xfId="53286"/>
    <cellStyle name="Total 2 8 16" xfId="53287"/>
    <cellStyle name="Total 2 8 16 2" xfId="53288"/>
    <cellStyle name="Total 2 8 16 3" xfId="53289"/>
    <cellStyle name="Total 2 8 16 4" xfId="53290"/>
    <cellStyle name="Total 2 8 17" xfId="53291"/>
    <cellStyle name="Total 2 8 17 2" xfId="53292"/>
    <cellStyle name="Total 2 8 17 3" xfId="53293"/>
    <cellStyle name="Total 2 8 17 4" xfId="53294"/>
    <cellStyle name="Total 2 8 18" xfId="53295"/>
    <cellStyle name="Total 2 8 18 2" xfId="53296"/>
    <cellStyle name="Total 2 8 18 3" xfId="53297"/>
    <cellStyle name="Total 2 8 18 4" xfId="53298"/>
    <cellStyle name="Total 2 8 19" xfId="53299"/>
    <cellStyle name="Total 2 8 19 2" xfId="53300"/>
    <cellStyle name="Total 2 8 19 3" xfId="53301"/>
    <cellStyle name="Total 2 8 19 4" xfId="53302"/>
    <cellStyle name="Total 2 8 2" xfId="53303"/>
    <cellStyle name="Total 2 8 2 2" xfId="53304"/>
    <cellStyle name="Total 2 8 2 3" xfId="53305"/>
    <cellStyle name="Total 2 8 2 4" xfId="53306"/>
    <cellStyle name="Total 2 8 20" xfId="53307"/>
    <cellStyle name="Total 2 8 20 2" xfId="53308"/>
    <cellStyle name="Total 2 8 20 3" xfId="53309"/>
    <cellStyle name="Total 2 8 20 4" xfId="53310"/>
    <cellStyle name="Total 2 8 21" xfId="53311"/>
    <cellStyle name="Total 2 8 22" xfId="53312"/>
    <cellStyle name="Total 2 8 23" xfId="53313"/>
    <cellStyle name="Total 2 8 3" xfId="53314"/>
    <cellStyle name="Total 2 8 3 2" xfId="53315"/>
    <cellStyle name="Total 2 8 3 3" xfId="53316"/>
    <cellStyle name="Total 2 8 3 4" xfId="53317"/>
    <cellStyle name="Total 2 8 4" xfId="53318"/>
    <cellStyle name="Total 2 8 4 2" xfId="53319"/>
    <cellStyle name="Total 2 8 4 3" xfId="53320"/>
    <cellStyle name="Total 2 8 4 4" xfId="53321"/>
    <cellStyle name="Total 2 8 5" xfId="53322"/>
    <cellStyle name="Total 2 8 5 2" xfId="53323"/>
    <cellStyle name="Total 2 8 5 3" xfId="53324"/>
    <cellStyle name="Total 2 8 5 4" xfId="53325"/>
    <cellStyle name="Total 2 8 6" xfId="53326"/>
    <cellStyle name="Total 2 8 6 2" xfId="53327"/>
    <cellStyle name="Total 2 8 6 3" xfId="53328"/>
    <cellStyle name="Total 2 8 6 4" xfId="53329"/>
    <cellStyle name="Total 2 8 7" xfId="53330"/>
    <cellStyle name="Total 2 8 7 2" xfId="53331"/>
    <cellStyle name="Total 2 8 7 3" xfId="53332"/>
    <cellStyle name="Total 2 8 7 4" xfId="53333"/>
    <cellStyle name="Total 2 8 8" xfId="53334"/>
    <cellStyle name="Total 2 8 8 2" xfId="53335"/>
    <cellStyle name="Total 2 8 8 3" xfId="53336"/>
    <cellStyle name="Total 2 8 8 4" xfId="53337"/>
    <cellStyle name="Total 2 8 9" xfId="53338"/>
    <cellStyle name="Total 2 8 9 2" xfId="53339"/>
    <cellStyle name="Total 2 8 9 3" xfId="53340"/>
    <cellStyle name="Total 2 8 9 4" xfId="53341"/>
    <cellStyle name="Total 2 9" xfId="53342"/>
    <cellStyle name="Total 2 9 2" xfId="53343"/>
    <cellStyle name="Total 2 9 3" xfId="53344"/>
    <cellStyle name="Total 2 9 4" xfId="53345"/>
    <cellStyle name="Total 20" xfId="53346"/>
    <cellStyle name="Total 20 2" xfId="53347"/>
    <cellStyle name="Total 20 3" xfId="53348"/>
    <cellStyle name="Total 20 4" xfId="53349"/>
    <cellStyle name="Total 21" xfId="53350"/>
    <cellStyle name="Total 21 2" xfId="53351"/>
    <cellStyle name="Total 21 3" xfId="53352"/>
    <cellStyle name="Total 21 4" xfId="53353"/>
    <cellStyle name="Total 22" xfId="53354"/>
    <cellStyle name="Total 22 2" xfId="53355"/>
    <cellStyle name="Total 22 3" xfId="53356"/>
    <cellStyle name="Total 22 4" xfId="53357"/>
    <cellStyle name="Total 23" xfId="53358"/>
    <cellStyle name="Total 23 2" xfId="53359"/>
    <cellStyle name="Total 23 3" xfId="53360"/>
    <cellStyle name="Total 23 4" xfId="53361"/>
    <cellStyle name="Total 24" xfId="53362"/>
    <cellStyle name="Total 24 2" xfId="53363"/>
    <cellStyle name="Total 24 3" xfId="53364"/>
    <cellStyle name="Total 24 4" xfId="53365"/>
    <cellStyle name="Total 25" xfId="53366"/>
    <cellStyle name="Total 25 2" xfId="53367"/>
    <cellStyle name="Total 25 3" xfId="53368"/>
    <cellStyle name="Total 25 4" xfId="53369"/>
    <cellStyle name="Total 26" xfId="53370"/>
    <cellStyle name="Total 26 2" xfId="53371"/>
    <cellStyle name="Total 26 3" xfId="53372"/>
    <cellStyle name="Total 26 4" xfId="53373"/>
    <cellStyle name="Total 27" xfId="53374"/>
    <cellStyle name="Total 27 2" xfId="53375"/>
    <cellStyle name="Total 27 3" xfId="53376"/>
    <cellStyle name="Total 27 4" xfId="53377"/>
    <cellStyle name="Total 28" xfId="53378"/>
    <cellStyle name="Total 28 2" xfId="53379"/>
    <cellStyle name="Total 28 3" xfId="53380"/>
    <cellStyle name="Total 28 4" xfId="53381"/>
    <cellStyle name="Total 29" xfId="53382"/>
    <cellStyle name="Total 29 2" xfId="53383"/>
    <cellStyle name="Total 29 3" xfId="53384"/>
    <cellStyle name="Total 29 4" xfId="53385"/>
    <cellStyle name="Total 3" xfId="53386"/>
    <cellStyle name="Total 3 10" xfId="53387"/>
    <cellStyle name="Total 3 10 2" xfId="53388"/>
    <cellStyle name="Total 3 10 3" xfId="53389"/>
    <cellStyle name="Total 3 10 4" xfId="53390"/>
    <cellStyle name="Total 3 11" xfId="53391"/>
    <cellStyle name="Total 3 11 2" xfId="53392"/>
    <cellStyle name="Total 3 11 3" xfId="53393"/>
    <cellStyle name="Total 3 11 4" xfId="53394"/>
    <cellStyle name="Total 3 12" xfId="53395"/>
    <cellStyle name="Total 3 12 2" xfId="53396"/>
    <cellStyle name="Total 3 12 3" xfId="53397"/>
    <cellStyle name="Total 3 12 4" xfId="53398"/>
    <cellStyle name="Total 3 13" xfId="53399"/>
    <cellStyle name="Total 3 13 2" xfId="53400"/>
    <cellStyle name="Total 3 13 3" xfId="53401"/>
    <cellStyle name="Total 3 13 4" xfId="53402"/>
    <cellStyle name="Total 3 14" xfId="53403"/>
    <cellStyle name="Total 3 14 2" xfId="53404"/>
    <cellStyle name="Total 3 14 3" xfId="53405"/>
    <cellStyle name="Total 3 14 4" xfId="53406"/>
    <cellStyle name="Total 3 15" xfId="53407"/>
    <cellStyle name="Total 3 15 2" xfId="53408"/>
    <cellStyle name="Total 3 15 3" xfId="53409"/>
    <cellStyle name="Total 3 15 4" xfId="53410"/>
    <cellStyle name="Total 3 16" xfId="53411"/>
    <cellStyle name="Total 3 16 2" xfId="53412"/>
    <cellStyle name="Total 3 16 3" xfId="53413"/>
    <cellStyle name="Total 3 16 4" xfId="53414"/>
    <cellStyle name="Total 3 17" xfId="53415"/>
    <cellStyle name="Total 3 17 2" xfId="53416"/>
    <cellStyle name="Total 3 17 3" xfId="53417"/>
    <cellStyle name="Total 3 17 4" xfId="53418"/>
    <cellStyle name="Total 3 18" xfId="53419"/>
    <cellStyle name="Total 3 18 2" xfId="53420"/>
    <cellStyle name="Total 3 18 3" xfId="53421"/>
    <cellStyle name="Total 3 18 4" xfId="53422"/>
    <cellStyle name="Total 3 19" xfId="53423"/>
    <cellStyle name="Total 3 19 2" xfId="53424"/>
    <cellStyle name="Total 3 19 3" xfId="53425"/>
    <cellStyle name="Total 3 19 4" xfId="53426"/>
    <cellStyle name="Total 3 2" xfId="53427"/>
    <cellStyle name="Total 3 2 10" xfId="53428"/>
    <cellStyle name="Total 3 2 10 2" xfId="53429"/>
    <cellStyle name="Total 3 2 10 3" xfId="53430"/>
    <cellStyle name="Total 3 2 10 4" xfId="53431"/>
    <cellStyle name="Total 3 2 11" xfId="53432"/>
    <cellStyle name="Total 3 2 11 2" xfId="53433"/>
    <cellStyle name="Total 3 2 11 3" xfId="53434"/>
    <cellStyle name="Total 3 2 11 4" xfId="53435"/>
    <cellStyle name="Total 3 2 12" xfId="53436"/>
    <cellStyle name="Total 3 2 12 2" xfId="53437"/>
    <cellStyle name="Total 3 2 12 3" xfId="53438"/>
    <cellStyle name="Total 3 2 12 4" xfId="53439"/>
    <cellStyle name="Total 3 2 13" xfId="53440"/>
    <cellStyle name="Total 3 2 13 2" xfId="53441"/>
    <cellStyle name="Total 3 2 13 3" xfId="53442"/>
    <cellStyle name="Total 3 2 13 4" xfId="53443"/>
    <cellStyle name="Total 3 2 14" xfId="53444"/>
    <cellStyle name="Total 3 2 14 2" xfId="53445"/>
    <cellStyle name="Total 3 2 14 3" xfId="53446"/>
    <cellStyle name="Total 3 2 14 4" xfId="53447"/>
    <cellStyle name="Total 3 2 15" xfId="53448"/>
    <cellStyle name="Total 3 2 15 2" xfId="53449"/>
    <cellStyle name="Total 3 2 15 3" xfId="53450"/>
    <cellStyle name="Total 3 2 15 4" xfId="53451"/>
    <cellStyle name="Total 3 2 16" xfId="53452"/>
    <cellStyle name="Total 3 2 16 2" xfId="53453"/>
    <cellStyle name="Total 3 2 16 3" xfId="53454"/>
    <cellStyle name="Total 3 2 16 4" xfId="53455"/>
    <cellStyle name="Total 3 2 17" xfId="53456"/>
    <cellStyle name="Total 3 2 17 2" xfId="53457"/>
    <cellStyle name="Total 3 2 17 3" xfId="53458"/>
    <cellStyle name="Total 3 2 17 4" xfId="53459"/>
    <cellStyle name="Total 3 2 18" xfId="53460"/>
    <cellStyle name="Total 3 2 18 2" xfId="53461"/>
    <cellStyle name="Total 3 2 18 3" xfId="53462"/>
    <cellStyle name="Total 3 2 18 4" xfId="53463"/>
    <cellStyle name="Total 3 2 19" xfId="53464"/>
    <cellStyle name="Total 3 2 19 2" xfId="53465"/>
    <cellStyle name="Total 3 2 19 3" xfId="53466"/>
    <cellStyle name="Total 3 2 19 4" xfId="53467"/>
    <cellStyle name="Total 3 2 2" xfId="53468"/>
    <cellStyle name="Total 3 2 2 2" xfId="53469"/>
    <cellStyle name="Total 3 2 2 3" xfId="53470"/>
    <cellStyle name="Total 3 2 2 4" xfId="53471"/>
    <cellStyle name="Total 3 2 20" xfId="53472"/>
    <cellStyle name="Total 3 2 20 2" xfId="53473"/>
    <cellStyle name="Total 3 2 20 3" xfId="53474"/>
    <cellStyle name="Total 3 2 20 4" xfId="53475"/>
    <cellStyle name="Total 3 2 21" xfId="53476"/>
    <cellStyle name="Total 3 2 22" xfId="53477"/>
    <cellStyle name="Total 3 2 3" xfId="53478"/>
    <cellStyle name="Total 3 2 3 2" xfId="53479"/>
    <cellStyle name="Total 3 2 3 3" xfId="53480"/>
    <cellStyle name="Total 3 2 3 4" xfId="53481"/>
    <cellStyle name="Total 3 2 4" xfId="53482"/>
    <cellStyle name="Total 3 2 4 2" xfId="53483"/>
    <cellStyle name="Total 3 2 4 3" xfId="53484"/>
    <cellStyle name="Total 3 2 4 4" xfId="53485"/>
    <cellStyle name="Total 3 2 5" xfId="53486"/>
    <cellStyle name="Total 3 2 5 2" xfId="53487"/>
    <cellStyle name="Total 3 2 5 3" xfId="53488"/>
    <cellStyle name="Total 3 2 5 4" xfId="53489"/>
    <cellStyle name="Total 3 2 6" xfId="53490"/>
    <cellStyle name="Total 3 2 6 2" xfId="53491"/>
    <cellStyle name="Total 3 2 6 3" xfId="53492"/>
    <cellStyle name="Total 3 2 6 4" xfId="53493"/>
    <cellStyle name="Total 3 2 7" xfId="53494"/>
    <cellStyle name="Total 3 2 7 2" xfId="53495"/>
    <cellStyle name="Total 3 2 7 3" xfId="53496"/>
    <cellStyle name="Total 3 2 7 4" xfId="53497"/>
    <cellStyle name="Total 3 2 8" xfId="53498"/>
    <cellStyle name="Total 3 2 8 2" xfId="53499"/>
    <cellStyle name="Total 3 2 8 3" xfId="53500"/>
    <cellStyle name="Total 3 2 8 4" xfId="53501"/>
    <cellStyle name="Total 3 2 9" xfId="53502"/>
    <cellStyle name="Total 3 2 9 2" xfId="53503"/>
    <cellStyle name="Total 3 2 9 3" xfId="53504"/>
    <cellStyle name="Total 3 2 9 4" xfId="53505"/>
    <cellStyle name="Total 3 20" xfId="53506"/>
    <cellStyle name="Total 3 20 2" xfId="53507"/>
    <cellStyle name="Total 3 20 3" xfId="53508"/>
    <cellStyle name="Total 3 20 4" xfId="53509"/>
    <cellStyle name="Total 3 21" xfId="53510"/>
    <cellStyle name="Total 3 21 2" xfId="53511"/>
    <cellStyle name="Total 3 21 3" xfId="53512"/>
    <cellStyle name="Total 3 21 4" xfId="53513"/>
    <cellStyle name="Total 3 22" xfId="53514"/>
    <cellStyle name="Total 3 22 2" xfId="53515"/>
    <cellStyle name="Total 3 22 3" xfId="53516"/>
    <cellStyle name="Total 3 22 4" xfId="53517"/>
    <cellStyle name="Total 3 23" xfId="53518"/>
    <cellStyle name="Total 3 24" xfId="53519"/>
    <cellStyle name="Total 3 25" xfId="53520"/>
    <cellStyle name="Total 3 3" xfId="53521"/>
    <cellStyle name="Total 3 3 10" xfId="53522"/>
    <cellStyle name="Total 3 3 10 2" xfId="53523"/>
    <cellStyle name="Total 3 3 10 3" xfId="53524"/>
    <cellStyle name="Total 3 3 10 4" xfId="53525"/>
    <cellStyle name="Total 3 3 11" xfId="53526"/>
    <cellStyle name="Total 3 3 11 2" xfId="53527"/>
    <cellStyle name="Total 3 3 11 3" xfId="53528"/>
    <cellStyle name="Total 3 3 11 4" xfId="53529"/>
    <cellStyle name="Total 3 3 12" xfId="53530"/>
    <cellStyle name="Total 3 3 12 2" xfId="53531"/>
    <cellStyle name="Total 3 3 12 3" xfId="53532"/>
    <cellStyle name="Total 3 3 12 4" xfId="53533"/>
    <cellStyle name="Total 3 3 13" xfId="53534"/>
    <cellStyle name="Total 3 3 13 2" xfId="53535"/>
    <cellStyle name="Total 3 3 13 3" xfId="53536"/>
    <cellStyle name="Total 3 3 13 4" xfId="53537"/>
    <cellStyle name="Total 3 3 14" xfId="53538"/>
    <cellStyle name="Total 3 3 14 2" xfId="53539"/>
    <cellStyle name="Total 3 3 14 3" xfId="53540"/>
    <cellStyle name="Total 3 3 14 4" xfId="53541"/>
    <cellStyle name="Total 3 3 15" xfId="53542"/>
    <cellStyle name="Total 3 3 15 2" xfId="53543"/>
    <cellStyle name="Total 3 3 15 3" xfId="53544"/>
    <cellStyle name="Total 3 3 15 4" xfId="53545"/>
    <cellStyle name="Total 3 3 16" xfId="53546"/>
    <cellStyle name="Total 3 3 16 2" xfId="53547"/>
    <cellStyle name="Total 3 3 16 3" xfId="53548"/>
    <cellStyle name="Total 3 3 16 4" xfId="53549"/>
    <cellStyle name="Total 3 3 17" xfId="53550"/>
    <cellStyle name="Total 3 3 17 2" xfId="53551"/>
    <cellStyle name="Total 3 3 17 3" xfId="53552"/>
    <cellStyle name="Total 3 3 17 4" xfId="53553"/>
    <cellStyle name="Total 3 3 18" xfId="53554"/>
    <cellStyle name="Total 3 3 18 2" xfId="53555"/>
    <cellStyle name="Total 3 3 18 3" xfId="53556"/>
    <cellStyle name="Total 3 3 18 4" xfId="53557"/>
    <cellStyle name="Total 3 3 19" xfId="53558"/>
    <cellStyle name="Total 3 3 19 2" xfId="53559"/>
    <cellStyle name="Total 3 3 19 3" xfId="53560"/>
    <cellStyle name="Total 3 3 19 4" xfId="53561"/>
    <cellStyle name="Total 3 3 2" xfId="53562"/>
    <cellStyle name="Total 3 3 2 2" xfId="53563"/>
    <cellStyle name="Total 3 3 2 3" xfId="53564"/>
    <cellStyle name="Total 3 3 2 4" xfId="53565"/>
    <cellStyle name="Total 3 3 20" xfId="53566"/>
    <cellStyle name="Total 3 3 20 2" xfId="53567"/>
    <cellStyle name="Total 3 3 20 3" xfId="53568"/>
    <cellStyle name="Total 3 3 20 4" xfId="53569"/>
    <cellStyle name="Total 3 3 21" xfId="53570"/>
    <cellStyle name="Total 3 3 22" xfId="53571"/>
    <cellStyle name="Total 3 3 3" xfId="53572"/>
    <cellStyle name="Total 3 3 3 2" xfId="53573"/>
    <cellStyle name="Total 3 3 3 3" xfId="53574"/>
    <cellStyle name="Total 3 3 3 4" xfId="53575"/>
    <cellStyle name="Total 3 3 4" xfId="53576"/>
    <cellStyle name="Total 3 3 4 2" xfId="53577"/>
    <cellStyle name="Total 3 3 4 3" xfId="53578"/>
    <cellStyle name="Total 3 3 4 4" xfId="53579"/>
    <cellStyle name="Total 3 3 5" xfId="53580"/>
    <cellStyle name="Total 3 3 5 2" xfId="53581"/>
    <cellStyle name="Total 3 3 5 3" xfId="53582"/>
    <cellStyle name="Total 3 3 5 4" xfId="53583"/>
    <cellStyle name="Total 3 3 6" xfId="53584"/>
    <cellStyle name="Total 3 3 6 2" xfId="53585"/>
    <cellStyle name="Total 3 3 6 3" xfId="53586"/>
    <cellStyle name="Total 3 3 6 4" xfId="53587"/>
    <cellStyle name="Total 3 3 7" xfId="53588"/>
    <cellStyle name="Total 3 3 7 2" xfId="53589"/>
    <cellStyle name="Total 3 3 7 3" xfId="53590"/>
    <cellStyle name="Total 3 3 7 4" xfId="53591"/>
    <cellStyle name="Total 3 3 8" xfId="53592"/>
    <cellStyle name="Total 3 3 8 2" xfId="53593"/>
    <cellStyle name="Total 3 3 8 3" xfId="53594"/>
    <cellStyle name="Total 3 3 8 4" xfId="53595"/>
    <cellStyle name="Total 3 3 9" xfId="53596"/>
    <cellStyle name="Total 3 3 9 2" xfId="53597"/>
    <cellStyle name="Total 3 3 9 3" xfId="53598"/>
    <cellStyle name="Total 3 3 9 4" xfId="53599"/>
    <cellStyle name="Total 3 4" xfId="53600"/>
    <cellStyle name="Total 3 4 2" xfId="53601"/>
    <cellStyle name="Total 3 4 3" xfId="53602"/>
    <cellStyle name="Total 3 5" xfId="53603"/>
    <cellStyle name="Total 3 5 2" xfId="53604"/>
    <cellStyle name="Total 3 5 3" xfId="53605"/>
    <cellStyle name="Total 3 5 4" xfId="53606"/>
    <cellStyle name="Total 3 6" xfId="53607"/>
    <cellStyle name="Total 3 6 2" xfId="53608"/>
    <cellStyle name="Total 3 6 3" xfId="53609"/>
    <cellStyle name="Total 3 6 4" xfId="53610"/>
    <cellStyle name="Total 3 7" xfId="53611"/>
    <cellStyle name="Total 3 7 2" xfId="53612"/>
    <cellStyle name="Total 3 7 3" xfId="53613"/>
    <cellStyle name="Total 3 7 4" xfId="53614"/>
    <cellStyle name="Total 3 8" xfId="53615"/>
    <cellStyle name="Total 3 8 2" xfId="53616"/>
    <cellStyle name="Total 3 8 3" xfId="53617"/>
    <cellStyle name="Total 3 8 4" xfId="53618"/>
    <cellStyle name="Total 3 9" xfId="53619"/>
    <cellStyle name="Total 3 9 2" xfId="53620"/>
    <cellStyle name="Total 3 9 3" xfId="53621"/>
    <cellStyle name="Total 3 9 4" xfId="53622"/>
    <cellStyle name="Total 30" xfId="53623"/>
    <cellStyle name="Total 30 2" xfId="53624"/>
    <cellStyle name="Total 30 3" xfId="53625"/>
    <cellStyle name="Total 30 4" xfId="53626"/>
    <cellStyle name="Total 31" xfId="53627"/>
    <cellStyle name="Total 31 2" xfId="53628"/>
    <cellStyle name="Total 31 3" xfId="53629"/>
    <cellStyle name="Total 31 4" xfId="53630"/>
    <cellStyle name="Total 32" xfId="53631"/>
    <cellStyle name="Total 32 2" xfId="53632"/>
    <cellStyle name="Total 32 3" xfId="53633"/>
    <cellStyle name="Total 32 4" xfId="53634"/>
    <cellStyle name="Total 33" xfId="53635"/>
    <cellStyle name="Total 33 2" xfId="53636"/>
    <cellStyle name="Total 33 3" xfId="53637"/>
    <cellStyle name="Total 33 4" xfId="53638"/>
    <cellStyle name="Total 34" xfId="53639"/>
    <cellStyle name="Total 34 2" xfId="53640"/>
    <cellStyle name="Total 34 3" xfId="53641"/>
    <cellStyle name="Total 34 4" xfId="53642"/>
    <cellStyle name="Total 35" xfId="53643"/>
    <cellStyle name="Total 35 2" xfId="53644"/>
    <cellStyle name="Total 36" xfId="53645"/>
    <cellStyle name="Total 36 2" xfId="53646"/>
    <cellStyle name="Total 37" xfId="53647"/>
    <cellStyle name="Total 38" xfId="53648"/>
    <cellStyle name="Total 39" xfId="53649"/>
    <cellStyle name="Total 4" xfId="53650"/>
    <cellStyle name="Total 4 10" xfId="53651"/>
    <cellStyle name="Total 4 10 2" xfId="53652"/>
    <cellStyle name="Total 4 10 3" xfId="53653"/>
    <cellStyle name="Total 4 10 4" xfId="53654"/>
    <cellStyle name="Total 4 11" xfId="53655"/>
    <cellStyle name="Total 4 11 2" xfId="53656"/>
    <cellStyle name="Total 4 11 3" xfId="53657"/>
    <cellStyle name="Total 4 11 4" xfId="53658"/>
    <cellStyle name="Total 4 12" xfId="53659"/>
    <cellStyle name="Total 4 12 2" xfId="53660"/>
    <cellStyle name="Total 4 12 3" xfId="53661"/>
    <cellStyle name="Total 4 12 4" xfId="53662"/>
    <cellStyle name="Total 4 13" xfId="53663"/>
    <cellStyle name="Total 4 13 2" xfId="53664"/>
    <cellStyle name="Total 4 13 3" xfId="53665"/>
    <cellStyle name="Total 4 13 4" xfId="53666"/>
    <cellStyle name="Total 4 14" xfId="53667"/>
    <cellStyle name="Total 4 14 2" xfId="53668"/>
    <cellStyle name="Total 4 14 3" xfId="53669"/>
    <cellStyle name="Total 4 14 4" xfId="53670"/>
    <cellStyle name="Total 4 15" xfId="53671"/>
    <cellStyle name="Total 4 15 2" xfId="53672"/>
    <cellStyle name="Total 4 15 3" xfId="53673"/>
    <cellStyle name="Total 4 15 4" xfId="53674"/>
    <cellStyle name="Total 4 16" xfId="53675"/>
    <cellStyle name="Total 4 16 2" xfId="53676"/>
    <cellStyle name="Total 4 16 3" xfId="53677"/>
    <cellStyle name="Total 4 16 4" xfId="53678"/>
    <cellStyle name="Total 4 17" xfId="53679"/>
    <cellStyle name="Total 4 17 2" xfId="53680"/>
    <cellStyle name="Total 4 17 3" xfId="53681"/>
    <cellStyle name="Total 4 17 4" xfId="53682"/>
    <cellStyle name="Total 4 18" xfId="53683"/>
    <cellStyle name="Total 4 18 2" xfId="53684"/>
    <cellStyle name="Total 4 18 3" xfId="53685"/>
    <cellStyle name="Total 4 18 4" xfId="53686"/>
    <cellStyle name="Total 4 19" xfId="53687"/>
    <cellStyle name="Total 4 19 2" xfId="53688"/>
    <cellStyle name="Total 4 19 3" xfId="53689"/>
    <cellStyle name="Total 4 19 4" xfId="53690"/>
    <cellStyle name="Total 4 2" xfId="53691"/>
    <cellStyle name="Total 4 2 10" xfId="53692"/>
    <cellStyle name="Total 4 2 10 2" xfId="53693"/>
    <cellStyle name="Total 4 2 10 3" xfId="53694"/>
    <cellStyle name="Total 4 2 10 4" xfId="53695"/>
    <cellStyle name="Total 4 2 11" xfId="53696"/>
    <cellStyle name="Total 4 2 11 2" xfId="53697"/>
    <cellStyle name="Total 4 2 11 3" xfId="53698"/>
    <cellStyle name="Total 4 2 11 4" xfId="53699"/>
    <cellStyle name="Total 4 2 12" xfId="53700"/>
    <cellStyle name="Total 4 2 12 2" xfId="53701"/>
    <cellStyle name="Total 4 2 12 3" xfId="53702"/>
    <cellStyle name="Total 4 2 12 4" xfId="53703"/>
    <cellStyle name="Total 4 2 13" xfId="53704"/>
    <cellStyle name="Total 4 2 13 2" xfId="53705"/>
    <cellStyle name="Total 4 2 13 3" xfId="53706"/>
    <cellStyle name="Total 4 2 13 4" xfId="53707"/>
    <cellStyle name="Total 4 2 14" xfId="53708"/>
    <cellStyle name="Total 4 2 14 2" xfId="53709"/>
    <cellStyle name="Total 4 2 14 3" xfId="53710"/>
    <cellStyle name="Total 4 2 14 4" xfId="53711"/>
    <cellStyle name="Total 4 2 15" xfId="53712"/>
    <cellStyle name="Total 4 2 15 2" xfId="53713"/>
    <cellStyle name="Total 4 2 15 3" xfId="53714"/>
    <cellStyle name="Total 4 2 15 4" xfId="53715"/>
    <cellStyle name="Total 4 2 16" xfId="53716"/>
    <cellStyle name="Total 4 2 16 2" xfId="53717"/>
    <cellStyle name="Total 4 2 16 3" xfId="53718"/>
    <cellStyle name="Total 4 2 16 4" xfId="53719"/>
    <cellStyle name="Total 4 2 17" xfId="53720"/>
    <cellStyle name="Total 4 2 17 2" xfId="53721"/>
    <cellStyle name="Total 4 2 17 3" xfId="53722"/>
    <cellStyle name="Total 4 2 17 4" xfId="53723"/>
    <cellStyle name="Total 4 2 18" xfId="53724"/>
    <cellStyle name="Total 4 2 18 2" xfId="53725"/>
    <cellStyle name="Total 4 2 18 3" xfId="53726"/>
    <cellStyle name="Total 4 2 18 4" xfId="53727"/>
    <cellStyle name="Total 4 2 19" xfId="53728"/>
    <cellStyle name="Total 4 2 19 2" xfId="53729"/>
    <cellStyle name="Total 4 2 19 3" xfId="53730"/>
    <cellStyle name="Total 4 2 19 4" xfId="53731"/>
    <cellStyle name="Total 4 2 2" xfId="53732"/>
    <cellStyle name="Total 4 2 2 2" xfId="53733"/>
    <cellStyle name="Total 4 2 2 3" xfId="53734"/>
    <cellStyle name="Total 4 2 2 4" xfId="53735"/>
    <cellStyle name="Total 4 2 20" xfId="53736"/>
    <cellStyle name="Total 4 2 20 2" xfId="53737"/>
    <cellStyle name="Total 4 2 20 3" xfId="53738"/>
    <cellStyle name="Total 4 2 20 4" xfId="53739"/>
    <cellStyle name="Total 4 2 21" xfId="53740"/>
    <cellStyle name="Total 4 2 22" xfId="53741"/>
    <cellStyle name="Total 4 2 3" xfId="53742"/>
    <cellStyle name="Total 4 2 3 2" xfId="53743"/>
    <cellStyle name="Total 4 2 3 3" xfId="53744"/>
    <cellStyle name="Total 4 2 3 4" xfId="53745"/>
    <cellStyle name="Total 4 2 4" xfId="53746"/>
    <cellStyle name="Total 4 2 4 2" xfId="53747"/>
    <cellStyle name="Total 4 2 4 3" xfId="53748"/>
    <cellStyle name="Total 4 2 4 4" xfId="53749"/>
    <cellStyle name="Total 4 2 5" xfId="53750"/>
    <cellStyle name="Total 4 2 5 2" xfId="53751"/>
    <cellStyle name="Total 4 2 5 3" xfId="53752"/>
    <cellStyle name="Total 4 2 5 4" xfId="53753"/>
    <cellStyle name="Total 4 2 6" xfId="53754"/>
    <cellStyle name="Total 4 2 6 2" xfId="53755"/>
    <cellStyle name="Total 4 2 6 3" xfId="53756"/>
    <cellStyle name="Total 4 2 6 4" xfId="53757"/>
    <cellStyle name="Total 4 2 7" xfId="53758"/>
    <cellStyle name="Total 4 2 7 2" xfId="53759"/>
    <cellStyle name="Total 4 2 7 3" xfId="53760"/>
    <cellStyle name="Total 4 2 7 4" xfId="53761"/>
    <cellStyle name="Total 4 2 8" xfId="53762"/>
    <cellStyle name="Total 4 2 8 2" xfId="53763"/>
    <cellStyle name="Total 4 2 8 3" xfId="53764"/>
    <cellStyle name="Total 4 2 8 4" xfId="53765"/>
    <cellStyle name="Total 4 2 9" xfId="53766"/>
    <cellStyle name="Total 4 2 9 2" xfId="53767"/>
    <cellStyle name="Total 4 2 9 3" xfId="53768"/>
    <cellStyle name="Total 4 2 9 4" xfId="53769"/>
    <cellStyle name="Total 4 20" xfId="53770"/>
    <cellStyle name="Total 4 20 2" xfId="53771"/>
    <cellStyle name="Total 4 20 3" xfId="53772"/>
    <cellStyle name="Total 4 20 4" xfId="53773"/>
    <cellStyle name="Total 4 21" xfId="53774"/>
    <cellStyle name="Total 4 21 2" xfId="53775"/>
    <cellStyle name="Total 4 21 3" xfId="53776"/>
    <cellStyle name="Total 4 21 4" xfId="53777"/>
    <cellStyle name="Total 4 22" xfId="53778"/>
    <cellStyle name="Total 4 22 2" xfId="53779"/>
    <cellStyle name="Total 4 22 3" xfId="53780"/>
    <cellStyle name="Total 4 22 4" xfId="53781"/>
    <cellStyle name="Total 4 23" xfId="53782"/>
    <cellStyle name="Total 4 24" xfId="53783"/>
    <cellStyle name="Total 4 25" xfId="53784"/>
    <cellStyle name="Total 4 3" xfId="53785"/>
    <cellStyle name="Total 4 3 10" xfId="53786"/>
    <cellStyle name="Total 4 3 10 2" xfId="53787"/>
    <cellStyle name="Total 4 3 10 3" xfId="53788"/>
    <cellStyle name="Total 4 3 10 4" xfId="53789"/>
    <cellStyle name="Total 4 3 11" xfId="53790"/>
    <cellStyle name="Total 4 3 11 2" xfId="53791"/>
    <cellStyle name="Total 4 3 11 3" xfId="53792"/>
    <cellStyle name="Total 4 3 11 4" xfId="53793"/>
    <cellStyle name="Total 4 3 12" xfId="53794"/>
    <cellStyle name="Total 4 3 12 2" xfId="53795"/>
    <cellStyle name="Total 4 3 12 3" xfId="53796"/>
    <cellStyle name="Total 4 3 12 4" xfId="53797"/>
    <cellStyle name="Total 4 3 13" xfId="53798"/>
    <cellStyle name="Total 4 3 13 2" xfId="53799"/>
    <cellStyle name="Total 4 3 13 3" xfId="53800"/>
    <cellStyle name="Total 4 3 13 4" xfId="53801"/>
    <cellStyle name="Total 4 3 14" xfId="53802"/>
    <cellStyle name="Total 4 3 14 2" xfId="53803"/>
    <cellStyle name="Total 4 3 14 3" xfId="53804"/>
    <cellStyle name="Total 4 3 14 4" xfId="53805"/>
    <cellStyle name="Total 4 3 15" xfId="53806"/>
    <cellStyle name="Total 4 3 15 2" xfId="53807"/>
    <cellStyle name="Total 4 3 15 3" xfId="53808"/>
    <cellStyle name="Total 4 3 15 4" xfId="53809"/>
    <cellStyle name="Total 4 3 16" xfId="53810"/>
    <cellStyle name="Total 4 3 16 2" xfId="53811"/>
    <cellStyle name="Total 4 3 16 3" xfId="53812"/>
    <cellStyle name="Total 4 3 16 4" xfId="53813"/>
    <cellStyle name="Total 4 3 17" xfId="53814"/>
    <cellStyle name="Total 4 3 17 2" xfId="53815"/>
    <cellStyle name="Total 4 3 17 3" xfId="53816"/>
    <cellStyle name="Total 4 3 17 4" xfId="53817"/>
    <cellStyle name="Total 4 3 18" xfId="53818"/>
    <cellStyle name="Total 4 3 18 2" xfId="53819"/>
    <cellStyle name="Total 4 3 18 3" xfId="53820"/>
    <cellStyle name="Total 4 3 18 4" xfId="53821"/>
    <cellStyle name="Total 4 3 19" xfId="53822"/>
    <cellStyle name="Total 4 3 19 2" xfId="53823"/>
    <cellStyle name="Total 4 3 19 3" xfId="53824"/>
    <cellStyle name="Total 4 3 19 4" xfId="53825"/>
    <cellStyle name="Total 4 3 2" xfId="53826"/>
    <cellStyle name="Total 4 3 2 2" xfId="53827"/>
    <cellStyle name="Total 4 3 2 3" xfId="53828"/>
    <cellStyle name="Total 4 3 2 4" xfId="53829"/>
    <cellStyle name="Total 4 3 20" xfId="53830"/>
    <cellStyle name="Total 4 3 20 2" xfId="53831"/>
    <cellStyle name="Total 4 3 20 3" xfId="53832"/>
    <cellStyle name="Total 4 3 20 4" xfId="53833"/>
    <cellStyle name="Total 4 3 21" xfId="53834"/>
    <cellStyle name="Total 4 3 22" xfId="53835"/>
    <cellStyle name="Total 4 3 3" xfId="53836"/>
    <cellStyle name="Total 4 3 3 2" xfId="53837"/>
    <cellStyle name="Total 4 3 3 3" xfId="53838"/>
    <cellStyle name="Total 4 3 3 4" xfId="53839"/>
    <cellStyle name="Total 4 3 4" xfId="53840"/>
    <cellStyle name="Total 4 3 4 2" xfId="53841"/>
    <cellStyle name="Total 4 3 4 3" xfId="53842"/>
    <cellStyle name="Total 4 3 4 4" xfId="53843"/>
    <cellStyle name="Total 4 3 5" xfId="53844"/>
    <cellStyle name="Total 4 3 5 2" xfId="53845"/>
    <cellStyle name="Total 4 3 5 3" xfId="53846"/>
    <cellStyle name="Total 4 3 5 4" xfId="53847"/>
    <cellStyle name="Total 4 3 6" xfId="53848"/>
    <cellStyle name="Total 4 3 6 2" xfId="53849"/>
    <cellStyle name="Total 4 3 6 3" xfId="53850"/>
    <cellStyle name="Total 4 3 6 4" xfId="53851"/>
    <cellStyle name="Total 4 3 7" xfId="53852"/>
    <cellStyle name="Total 4 3 7 2" xfId="53853"/>
    <cellStyle name="Total 4 3 7 3" xfId="53854"/>
    <cellStyle name="Total 4 3 7 4" xfId="53855"/>
    <cellStyle name="Total 4 3 8" xfId="53856"/>
    <cellStyle name="Total 4 3 8 2" xfId="53857"/>
    <cellStyle name="Total 4 3 8 3" xfId="53858"/>
    <cellStyle name="Total 4 3 8 4" xfId="53859"/>
    <cellStyle name="Total 4 3 9" xfId="53860"/>
    <cellStyle name="Total 4 3 9 2" xfId="53861"/>
    <cellStyle name="Total 4 3 9 3" xfId="53862"/>
    <cellStyle name="Total 4 3 9 4" xfId="53863"/>
    <cellStyle name="Total 4 4" xfId="53864"/>
    <cellStyle name="Total 4 4 2" xfId="53865"/>
    <cellStyle name="Total 4 4 3" xfId="53866"/>
    <cellStyle name="Total 4 5" xfId="53867"/>
    <cellStyle name="Total 4 5 2" xfId="53868"/>
    <cellStyle name="Total 4 5 3" xfId="53869"/>
    <cellStyle name="Total 4 5 4" xfId="53870"/>
    <cellStyle name="Total 4 6" xfId="53871"/>
    <cellStyle name="Total 4 6 2" xfId="53872"/>
    <cellStyle name="Total 4 6 3" xfId="53873"/>
    <cellStyle name="Total 4 6 4" xfId="53874"/>
    <cellStyle name="Total 4 7" xfId="53875"/>
    <cellStyle name="Total 4 7 2" xfId="53876"/>
    <cellStyle name="Total 4 7 3" xfId="53877"/>
    <cellStyle name="Total 4 7 4" xfId="53878"/>
    <cellStyle name="Total 4 8" xfId="53879"/>
    <cellStyle name="Total 4 8 2" xfId="53880"/>
    <cellStyle name="Total 4 8 3" xfId="53881"/>
    <cellStyle name="Total 4 8 4" xfId="53882"/>
    <cellStyle name="Total 4 9" xfId="53883"/>
    <cellStyle name="Total 4 9 2" xfId="53884"/>
    <cellStyle name="Total 4 9 3" xfId="53885"/>
    <cellStyle name="Total 4 9 4" xfId="53886"/>
    <cellStyle name="Total 5" xfId="53887"/>
    <cellStyle name="Total 5 10" xfId="53888"/>
    <cellStyle name="Total 5 10 2" xfId="53889"/>
    <cellStyle name="Total 5 10 3" xfId="53890"/>
    <cellStyle name="Total 5 10 4" xfId="53891"/>
    <cellStyle name="Total 5 11" xfId="53892"/>
    <cellStyle name="Total 5 11 2" xfId="53893"/>
    <cellStyle name="Total 5 11 3" xfId="53894"/>
    <cellStyle name="Total 5 11 4" xfId="53895"/>
    <cellStyle name="Total 5 12" xfId="53896"/>
    <cellStyle name="Total 5 12 2" xfId="53897"/>
    <cellStyle name="Total 5 12 3" xfId="53898"/>
    <cellStyle name="Total 5 12 4" xfId="53899"/>
    <cellStyle name="Total 5 13" xfId="53900"/>
    <cellStyle name="Total 5 13 2" xfId="53901"/>
    <cellStyle name="Total 5 13 3" xfId="53902"/>
    <cellStyle name="Total 5 13 4" xfId="53903"/>
    <cellStyle name="Total 5 14" xfId="53904"/>
    <cellStyle name="Total 5 14 2" xfId="53905"/>
    <cellStyle name="Total 5 14 3" xfId="53906"/>
    <cellStyle name="Total 5 14 4" xfId="53907"/>
    <cellStyle name="Total 5 15" xfId="53908"/>
    <cellStyle name="Total 5 15 2" xfId="53909"/>
    <cellStyle name="Total 5 15 3" xfId="53910"/>
    <cellStyle name="Total 5 15 4" xfId="53911"/>
    <cellStyle name="Total 5 16" xfId="53912"/>
    <cellStyle name="Total 5 16 2" xfId="53913"/>
    <cellStyle name="Total 5 16 3" xfId="53914"/>
    <cellStyle name="Total 5 16 4" xfId="53915"/>
    <cellStyle name="Total 5 17" xfId="53916"/>
    <cellStyle name="Total 5 17 2" xfId="53917"/>
    <cellStyle name="Total 5 17 3" xfId="53918"/>
    <cellStyle name="Total 5 17 4" xfId="53919"/>
    <cellStyle name="Total 5 18" xfId="53920"/>
    <cellStyle name="Total 5 18 2" xfId="53921"/>
    <cellStyle name="Total 5 18 3" xfId="53922"/>
    <cellStyle name="Total 5 18 4" xfId="53923"/>
    <cellStyle name="Total 5 19" xfId="53924"/>
    <cellStyle name="Total 5 19 2" xfId="53925"/>
    <cellStyle name="Total 5 19 3" xfId="53926"/>
    <cellStyle name="Total 5 19 4" xfId="53927"/>
    <cellStyle name="Total 5 2" xfId="53928"/>
    <cellStyle name="Total 5 2 10" xfId="53929"/>
    <cellStyle name="Total 5 2 10 2" xfId="53930"/>
    <cellStyle name="Total 5 2 10 3" xfId="53931"/>
    <cellStyle name="Total 5 2 10 4" xfId="53932"/>
    <cellStyle name="Total 5 2 11" xfId="53933"/>
    <cellStyle name="Total 5 2 11 2" xfId="53934"/>
    <cellStyle name="Total 5 2 11 3" xfId="53935"/>
    <cellStyle name="Total 5 2 11 4" xfId="53936"/>
    <cellStyle name="Total 5 2 12" xfId="53937"/>
    <cellStyle name="Total 5 2 12 2" xfId="53938"/>
    <cellStyle name="Total 5 2 12 3" xfId="53939"/>
    <cellStyle name="Total 5 2 12 4" xfId="53940"/>
    <cellStyle name="Total 5 2 13" xfId="53941"/>
    <cellStyle name="Total 5 2 13 2" xfId="53942"/>
    <cellStyle name="Total 5 2 13 3" xfId="53943"/>
    <cellStyle name="Total 5 2 13 4" xfId="53944"/>
    <cellStyle name="Total 5 2 14" xfId="53945"/>
    <cellStyle name="Total 5 2 14 2" xfId="53946"/>
    <cellStyle name="Total 5 2 14 3" xfId="53947"/>
    <cellStyle name="Total 5 2 14 4" xfId="53948"/>
    <cellStyle name="Total 5 2 15" xfId="53949"/>
    <cellStyle name="Total 5 2 15 2" xfId="53950"/>
    <cellStyle name="Total 5 2 15 3" xfId="53951"/>
    <cellStyle name="Total 5 2 15 4" xfId="53952"/>
    <cellStyle name="Total 5 2 16" xfId="53953"/>
    <cellStyle name="Total 5 2 16 2" xfId="53954"/>
    <cellStyle name="Total 5 2 16 3" xfId="53955"/>
    <cellStyle name="Total 5 2 16 4" xfId="53956"/>
    <cellStyle name="Total 5 2 17" xfId="53957"/>
    <cellStyle name="Total 5 2 17 2" xfId="53958"/>
    <cellStyle name="Total 5 2 17 3" xfId="53959"/>
    <cellStyle name="Total 5 2 17 4" xfId="53960"/>
    <cellStyle name="Total 5 2 18" xfId="53961"/>
    <cellStyle name="Total 5 2 18 2" xfId="53962"/>
    <cellStyle name="Total 5 2 18 3" xfId="53963"/>
    <cellStyle name="Total 5 2 18 4" xfId="53964"/>
    <cellStyle name="Total 5 2 19" xfId="53965"/>
    <cellStyle name="Total 5 2 19 2" xfId="53966"/>
    <cellStyle name="Total 5 2 19 3" xfId="53967"/>
    <cellStyle name="Total 5 2 19 4" xfId="53968"/>
    <cellStyle name="Total 5 2 2" xfId="53969"/>
    <cellStyle name="Total 5 2 2 2" xfId="53970"/>
    <cellStyle name="Total 5 2 2 3" xfId="53971"/>
    <cellStyle name="Total 5 2 2 4" xfId="53972"/>
    <cellStyle name="Total 5 2 20" xfId="53973"/>
    <cellStyle name="Total 5 2 20 2" xfId="53974"/>
    <cellStyle name="Total 5 2 20 3" xfId="53975"/>
    <cellStyle name="Total 5 2 20 4" xfId="53976"/>
    <cellStyle name="Total 5 2 21" xfId="53977"/>
    <cellStyle name="Total 5 2 22" xfId="53978"/>
    <cellStyle name="Total 5 2 3" xfId="53979"/>
    <cellStyle name="Total 5 2 3 2" xfId="53980"/>
    <cellStyle name="Total 5 2 3 3" xfId="53981"/>
    <cellStyle name="Total 5 2 3 4" xfId="53982"/>
    <cellStyle name="Total 5 2 4" xfId="53983"/>
    <cellStyle name="Total 5 2 4 2" xfId="53984"/>
    <cellStyle name="Total 5 2 4 3" xfId="53985"/>
    <cellStyle name="Total 5 2 4 4" xfId="53986"/>
    <cellStyle name="Total 5 2 5" xfId="53987"/>
    <cellStyle name="Total 5 2 5 2" xfId="53988"/>
    <cellStyle name="Total 5 2 5 3" xfId="53989"/>
    <cellStyle name="Total 5 2 5 4" xfId="53990"/>
    <cellStyle name="Total 5 2 6" xfId="53991"/>
    <cellStyle name="Total 5 2 6 2" xfId="53992"/>
    <cellStyle name="Total 5 2 6 3" xfId="53993"/>
    <cellStyle name="Total 5 2 6 4" xfId="53994"/>
    <cellStyle name="Total 5 2 7" xfId="53995"/>
    <cellStyle name="Total 5 2 7 2" xfId="53996"/>
    <cellStyle name="Total 5 2 7 3" xfId="53997"/>
    <cellStyle name="Total 5 2 7 4" xfId="53998"/>
    <cellStyle name="Total 5 2 8" xfId="53999"/>
    <cellStyle name="Total 5 2 8 2" xfId="54000"/>
    <cellStyle name="Total 5 2 8 3" xfId="54001"/>
    <cellStyle name="Total 5 2 8 4" xfId="54002"/>
    <cellStyle name="Total 5 2 9" xfId="54003"/>
    <cellStyle name="Total 5 2 9 2" xfId="54004"/>
    <cellStyle name="Total 5 2 9 3" xfId="54005"/>
    <cellStyle name="Total 5 2 9 4" xfId="54006"/>
    <cellStyle name="Total 5 20" xfId="54007"/>
    <cellStyle name="Total 5 20 2" xfId="54008"/>
    <cellStyle name="Total 5 20 3" xfId="54009"/>
    <cellStyle name="Total 5 20 4" xfId="54010"/>
    <cellStyle name="Total 5 21" xfId="54011"/>
    <cellStyle name="Total 5 21 2" xfId="54012"/>
    <cellStyle name="Total 5 21 3" xfId="54013"/>
    <cellStyle name="Total 5 21 4" xfId="54014"/>
    <cellStyle name="Total 5 22" xfId="54015"/>
    <cellStyle name="Total 5 22 2" xfId="54016"/>
    <cellStyle name="Total 5 22 3" xfId="54017"/>
    <cellStyle name="Total 5 22 4" xfId="54018"/>
    <cellStyle name="Total 5 23" xfId="54019"/>
    <cellStyle name="Total 5 24" xfId="54020"/>
    <cellStyle name="Total 5 25" xfId="54021"/>
    <cellStyle name="Total 5 3" xfId="54022"/>
    <cellStyle name="Total 5 3 10" xfId="54023"/>
    <cellStyle name="Total 5 3 10 2" xfId="54024"/>
    <cellStyle name="Total 5 3 10 3" xfId="54025"/>
    <cellStyle name="Total 5 3 10 4" xfId="54026"/>
    <cellStyle name="Total 5 3 11" xfId="54027"/>
    <cellStyle name="Total 5 3 11 2" xfId="54028"/>
    <cellStyle name="Total 5 3 11 3" xfId="54029"/>
    <cellStyle name="Total 5 3 11 4" xfId="54030"/>
    <cellStyle name="Total 5 3 12" xfId="54031"/>
    <cellStyle name="Total 5 3 12 2" xfId="54032"/>
    <cellStyle name="Total 5 3 12 3" xfId="54033"/>
    <cellStyle name="Total 5 3 12 4" xfId="54034"/>
    <cellStyle name="Total 5 3 13" xfId="54035"/>
    <cellStyle name="Total 5 3 13 2" xfId="54036"/>
    <cellStyle name="Total 5 3 13 3" xfId="54037"/>
    <cellStyle name="Total 5 3 13 4" xfId="54038"/>
    <cellStyle name="Total 5 3 14" xfId="54039"/>
    <cellStyle name="Total 5 3 14 2" xfId="54040"/>
    <cellStyle name="Total 5 3 14 3" xfId="54041"/>
    <cellStyle name="Total 5 3 14 4" xfId="54042"/>
    <cellStyle name="Total 5 3 15" xfId="54043"/>
    <cellStyle name="Total 5 3 15 2" xfId="54044"/>
    <cellStyle name="Total 5 3 15 3" xfId="54045"/>
    <cellStyle name="Total 5 3 15 4" xfId="54046"/>
    <cellStyle name="Total 5 3 16" xfId="54047"/>
    <cellStyle name="Total 5 3 16 2" xfId="54048"/>
    <cellStyle name="Total 5 3 16 3" xfId="54049"/>
    <cellStyle name="Total 5 3 16 4" xfId="54050"/>
    <cellStyle name="Total 5 3 17" xfId="54051"/>
    <cellStyle name="Total 5 3 17 2" xfId="54052"/>
    <cellStyle name="Total 5 3 17 3" xfId="54053"/>
    <cellStyle name="Total 5 3 17 4" xfId="54054"/>
    <cellStyle name="Total 5 3 18" xfId="54055"/>
    <cellStyle name="Total 5 3 18 2" xfId="54056"/>
    <cellStyle name="Total 5 3 18 3" xfId="54057"/>
    <cellStyle name="Total 5 3 18 4" xfId="54058"/>
    <cellStyle name="Total 5 3 19" xfId="54059"/>
    <cellStyle name="Total 5 3 19 2" xfId="54060"/>
    <cellStyle name="Total 5 3 19 3" xfId="54061"/>
    <cellStyle name="Total 5 3 19 4" xfId="54062"/>
    <cellStyle name="Total 5 3 2" xfId="54063"/>
    <cellStyle name="Total 5 3 2 2" xfId="54064"/>
    <cellStyle name="Total 5 3 2 3" xfId="54065"/>
    <cellStyle name="Total 5 3 2 4" xfId="54066"/>
    <cellStyle name="Total 5 3 20" xfId="54067"/>
    <cellStyle name="Total 5 3 20 2" xfId="54068"/>
    <cellStyle name="Total 5 3 20 3" xfId="54069"/>
    <cellStyle name="Total 5 3 20 4" xfId="54070"/>
    <cellStyle name="Total 5 3 21" xfId="54071"/>
    <cellStyle name="Total 5 3 22" xfId="54072"/>
    <cellStyle name="Total 5 3 3" xfId="54073"/>
    <cellStyle name="Total 5 3 3 2" xfId="54074"/>
    <cellStyle name="Total 5 3 3 3" xfId="54075"/>
    <cellStyle name="Total 5 3 3 4" xfId="54076"/>
    <cellStyle name="Total 5 3 4" xfId="54077"/>
    <cellStyle name="Total 5 3 4 2" xfId="54078"/>
    <cellStyle name="Total 5 3 4 3" xfId="54079"/>
    <cellStyle name="Total 5 3 4 4" xfId="54080"/>
    <cellStyle name="Total 5 3 5" xfId="54081"/>
    <cellStyle name="Total 5 3 5 2" xfId="54082"/>
    <cellStyle name="Total 5 3 5 3" xfId="54083"/>
    <cellStyle name="Total 5 3 5 4" xfId="54084"/>
    <cellStyle name="Total 5 3 6" xfId="54085"/>
    <cellStyle name="Total 5 3 6 2" xfId="54086"/>
    <cellStyle name="Total 5 3 6 3" xfId="54087"/>
    <cellStyle name="Total 5 3 6 4" xfId="54088"/>
    <cellStyle name="Total 5 3 7" xfId="54089"/>
    <cellStyle name="Total 5 3 7 2" xfId="54090"/>
    <cellStyle name="Total 5 3 7 3" xfId="54091"/>
    <cellStyle name="Total 5 3 7 4" xfId="54092"/>
    <cellStyle name="Total 5 3 8" xfId="54093"/>
    <cellStyle name="Total 5 3 8 2" xfId="54094"/>
    <cellStyle name="Total 5 3 8 3" xfId="54095"/>
    <cellStyle name="Total 5 3 8 4" xfId="54096"/>
    <cellStyle name="Total 5 3 9" xfId="54097"/>
    <cellStyle name="Total 5 3 9 2" xfId="54098"/>
    <cellStyle name="Total 5 3 9 3" xfId="54099"/>
    <cellStyle name="Total 5 3 9 4" xfId="54100"/>
    <cellStyle name="Total 5 4" xfId="54101"/>
    <cellStyle name="Total 5 4 2" xfId="54102"/>
    <cellStyle name="Total 5 4 3" xfId="54103"/>
    <cellStyle name="Total 5 5" xfId="54104"/>
    <cellStyle name="Total 5 5 2" xfId="54105"/>
    <cellStyle name="Total 5 5 3" xfId="54106"/>
    <cellStyle name="Total 5 5 4" xfId="54107"/>
    <cellStyle name="Total 5 6" xfId="54108"/>
    <cellStyle name="Total 5 6 2" xfId="54109"/>
    <cellStyle name="Total 5 6 3" xfId="54110"/>
    <cellStyle name="Total 5 6 4" xfId="54111"/>
    <cellStyle name="Total 5 7" xfId="54112"/>
    <cellStyle name="Total 5 7 2" xfId="54113"/>
    <cellStyle name="Total 5 7 3" xfId="54114"/>
    <cellStyle name="Total 5 7 4" xfId="54115"/>
    <cellStyle name="Total 5 8" xfId="54116"/>
    <cellStyle name="Total 5 8 2" xfId="54117"/>
    <cellStyle name="Total 5 8 3" xfId="54118"/>
    <cellStyle name="Total 5 8 4" xfId="54119"/>
    <cellStyle name="Total 5 9" xfId="54120"/>
    <cellStyle name="Total 5 9 2" xfId="54121"/>
    <cellStyle name="Total 5 9 3" xfId="54122"/>
    <cellStyle name="Total 5 9 4" xfId="54123"/>
    <cellStyle name="Total 6" xfId="54124"/>
    <cellStyle name="Total 6 10" xfId="54125"/>
    <cellStyle name="Total 6 10 2" xfId="54126"/>
    <cellStyle name="Total 6 10 3" xfId="54127"/>
    <cellStyle name="Total 6 10 4" xfId="54128"/>
    <cellStyle name="Total 6 11" xfId="54129"/>
    <cellStyle name="Total 6 11 2" xfId="54130"/>
    <cellStyle name="Total 6 11 3" xfId="54131"/>
    <cellStyle name="Total 6 11 4" xfId="54132"/>
    <cellStyle name="Total 6 12" xfId="54133"/>
    <cellStyle name="Total 6 12 2" xfId="54134"/>
    <cellStyle name="Total 6 12 3" xfId="54135"/>
    <cellStyle name="Total 6 12 4" xfId="54136"/>
    <cellStyle name="Total 6 13" xfId="54137"/>
    <cellStyle name="Total 6 13 2" xfId="54138"/>
    <cellStyle name="Total 6 13 3" xfId="54139"/>
    <cellStyle name="Total 6 13 4" xfId="54140"/>
    <cellStyle name="Total 6 14" xfId="54141"/>
    <cellStyle name="Total 6 14 2" xfId="54142"/>
    <cellStyle name="Total 6 14 3" xfId="54143"/>
    <cellStyle name="Total 6 14 4" xfId="54144"/>
    <cellStyle name="Total 6 15" xfId="54145"/>
    <cellStyle name="Total 6 15 2" xfId="54146"/>
    <cellStyle name="Total 6 15 3" xfId="54147"/>
    <cellStyle name="Total 6 15 4" xfId="54148"/>
    <cellStyle name="Total 6 16" xfId="54149"/>
    <cellStyle name="Total 6 16 2" xfId="54150"/>
    <cellStyle name="Total 6 16 3" xfId="54151"/>
    <cellStyle name="Total 6 16 4" xfId="54152"/>
    <cellStyle name="Total 6 17" xfId="54153"/>
    <cellStyle name="Total 6 17 2" xfId="54154"/>
    <cellStyle name="Total 6 17 3" xfId="54155"/>
    <cellStyle name="Total 6 17 4" xfId="54156"/>
    <cellStyle name="Total 6 18" xfId="54157"/>
    <cellStyle name="Total 6 18 2" xfId="54158"/>
    <cellStyle name="Total 6 18 3" xfId="54159"/>
    <cellStyle name="Total 6 18 4" xfId="54160"/>
    <cellStyle name="Total 6 19" xfId="54161"/>
    <cellStyle name="Total 6 19 2" xfId="54162"/>
    <cellStyle name="Total 6 19 3" xfId="54163"/>
    <cellStyle name="Total 6 19 4" xfId="54164"/>
    <cellStyle name="Total 6 2" xfId="54165"/>
    <cellStyle name="Total 6 2 2" xfId="54166"/>
    <cellStyle name="Total 6 2 2 10" xfId="54167"/>
    <cellStyle name="Total 6 2 2 10 2" xfId="54168"/>
    <cellStyle name="Total 6 2 2 10 3" xfId="54169"/>
    <cellStyle name="Total 6 2 2 10 4" xfId="54170"/>
    <cellStyle name="Total 6 2 2 11" xfId="54171"/>
    <cellStyle name="Total 6 2 2 11 2" xfId="54172"/>
    <cellStyle name="Total 6 2 2 11 3" xfId="54173"/>
    <cellStyle name="Total 6 2 2 11 4" xfId="54174"/>
    <cellStyle name="Total 6 2 2 12" xfId="54175"/>
    <cellStyle name="Total 6 2 2 12 2" xfId="54176"/>
    <cellStyle name="Total 6 2 2 12 3" xfId="54177"/>
    <cellStyle name="Total 6 2 2 12 4" xfId="54178"/>
    <cellStyle name="Total 6 2 2 13" xfId="54179"/>
    <cellStyle name="Total 6 2 2 13 2" xfId="54180"/>
    <cellStyle name="Total 6 2 2 13 3" xfId="54181"/>
    <cellStyle name="Total 6 2 2 13 4" xfId="54182"/>
    <cellStyle name="Total 6 2 2 14" xfId="54183"/>
    <cellStyle name="Total 6 2 2 14 2" xfId="54184"/>
    <cellStyle name="Total 6 2 2 14 3" xfId="54185"/>
    <cellStyle name="Total 6 2 2 14 4" xfId="54186"/>
    <cellStyle name="Total 6 2 2 15" xfId="54187"/>
    <cellStyle name="Total 6 2 2 15 2" xfId="54188"/>
    <cellStyle name="Total 6 2 2 15 3" xfId="54189"/>
    <cellStyle name="Total 6 2 2 15 4" xfId="54190"/>
    <cellStyle name="Total 6 2 2 16" xfId="54191"/>
    <cellStyle name="Total 6 2 2 16 2" xfId="54192"/>
    <cellStyle name="Total 6 2 2 16 3" xfId="54193"/>
    <cellStyle name="Total 6 2 2 16 4" xfId="54194"/>
    <cellStyle name="Total 6 2 2 17" xfId="54195"/>
    <cellStyle name="Total 6 2 2 17 2" xfId="54196"/>
    <cellStyle name="Total 6 2 2 17 3" xfId="54197"/>
    <cellStyle name="Total 6 2 2 17 4" xfId="54198"/>
    <cellStyle name="Total 6 2 2 18" xfId="54199"/>
    <cellStyle name="Total 6 2 2 18 2" xfId="54200"/>
    <cellStyle name="Total 6 2 2 18 3" xfId="54201"/>
    <cellStyle name="Total 6 2 2 18 4" xfId="54202"/>
    <cellStyle name="Total 6 2 2 19" xfId="54203"/>
    <cellStyle name="Total 6 2 2 19 2" xfId="54204"/>
    <cellStyle name="Total 6 2 2 19 3" xfId="54205"/>
    <cellStyle name="Total 6 2 2 19 4" xfId="54206"/>
    <cellStyle name="Total 6 2 2 2" xfId="54207"/>
    <cellStyle name="Total 6 2 2 2 2" xfId="54208"/>
    <cellStyle name="Total 6 2 2 2 3" xfId="54209"/>
    <cellStyle name="Total 6 2 2 2 4" xfId="54210"/>
    <cellStyle name="Total 6 2 2 20" xfId="54211"/>
    <cellStyle name="Total 6 2 2 20 2" xfId="54212"/>
    <cellStyle name="Total 6 2 2 20 3" xfId="54213"/>
    <cellStyle name="Total 6 2 2 20 4" xfId="54214"/>
    <cellStyle name="Total 6 2 2 21" xfId="54215"/>
    <cellStyle name="Total 6 2 2 22" xfId="54216"/>
    <cellStyle name="Total 6 2 2 3" xfId="54217"/>
    <cellStyle name="Total 6 2 2 3 2" xfId="54218"/>
    <cellStyle name="Total 6 2 2 3 3" xfId="54219"/>
    <cellStyle name="Total 6 2 2 3 4" xfId="54220"/>
    <cellStyle name="Total 6 2 2 4" xfId="54221"/>
    <cellStyle name="Total 6 2 2 4 2" xfId="54222"/>
    <cellStyle name="Total 6 2 2 4 3" xfId="54223"/>
    <cellStyle name="Total 6 2 2 4 4" xfId="54224"/>
    <cellStyle name="Total 6 2 2 5" xfId="54225"/>
    <cellStyle name="Total 6 2 2 5 2" xfId="54226"/>
    <cellStyle name="Total 6 2 2 5 3" xfId="54227"/>
    <cellStyle name="Total 6 2 2 5 4" xfId="54228"/>
    <cellStyle name="Total 6 2 2 6" xfId="54229"/>
    <cellStyle name="Total 6 2 2 6 2" xfId="54230"/>
    <cellStyle name="Total 6 2 2 6 3" xfId="54231"/>
    <cellStyle name="Total 6 2 2 6 4" xfId="54232"/>
    <cellStyle name="Total 6 2 2 7" xfId="54233"/>
    <cellStyle name="Total 6 2 2 7 2" xfId="54234"/>
    <cellStyle name="Total 6 2 2 7 3" xfId="54235"/>
    <cellStyle name="Total 6 2 2 7 4" xfId="54236"/>
    <cellStyle name="Total 6 2 2 8" xfId="54237"/>
    <cellStyle name="Total 6 2 2 8 2" xfId="54238"/>
    <cellStyle name="Total 6 2 2 8 3" xfId="54239"/>
    <cellStyle name="Total 6 2 2 8 4" xfId="54240"/>
    <cellStyle name="Total 6 2 2 9" xfId="54241"/>
    <cellStyle name="Total 6 2 2 9 2" xfId="54242"/>
    <cellStyle name="Total 6 2 2 9 3" xfId="54243"/>
    <cellStyle name="Total 6 2 2 9 4" xfId="54244"/>
    <cellStyle name="Total 6 2 3" xfId="54245"/>
    <cellStyle name="Total 6 20" xfId="54246"/>
    <cellStyle name="Total 6 20 2" xfId="54247"/>
    <cellStyle name="Total 6 20 3" xfId="54248"/>
    <cellStyle name="Total 6 20 4" xfId="54249"/>
    <cellStyle name="Total 6 21" xfId="54250"/>
    <cellStyle name="Total 6 21 2" xfId="54251"/>
    <cellStyle name="Total 6 21 3" xfId="54252"/>
    <cellStyle name="Total 6 21 4" xfId="54253"/>
    <cellStyle name="Total 6 22" xfId="54254"/>
    <cellStyle name="Total 6 22 2" xfId="54255"/>
    <cellStyle name="Total 6 22 3" xfId="54256"/>
    <cellStyle name="Total 6 22 4" xfId="54257"/>
    <cellStyle name="Total 6 23" xfId="54258"/>
    <cellStyle name="Total 6 24" xfId="54259"/>
    <cellStyle name="Total 6 25" xfId="54260"/>
    <cellStyle name="Total 6 3" xfId="54261"/>
    <cellStyle name="Total 6 3 10" xfId="54262"/>
    <cellStyle name="Total 6 3 10 2" xfId="54263"/>
    <cellStyle name="Total 6 3 10 3" xfId="54264"/>
    <cellStyle name="Total 6 3 10 4" xfId="54265"/>
    <cellStyle name="Total 6 3 11" xfId="54266"/>
    <cellStyle name="Total 6 3 11 2" xfId="54267"/>
    <cellStyle name="Total 6 3 11 3" xfId="54268"/>
    <cellStyle name="Total 6 3 11 4" xfId="54269"/>
    <cellStyle name="Total 6 3 12" xfId="54270"/>
    <cellStyle name="Total 6 3 12 2" xfId="54271"/>
    <cellStyle name="Total 6 3 12 3" xfId="54272"/>
    <cellStyle name="Total 6 3 12 4" xfId="54273"/>
    <cellStyle name="Total 6 3 13" xfId="54274"/>
    <cellStyle name="Total 6 3 13 2" xfId="54275"/>
    <cellStyle name="Total 6 3 13 3" xfId="54276"/>
    <cellStyle name="Total 6 3 13 4" xfId="54277"/>
    <cellStyle name="Total 6 3 14" xfId="54278"/>
    <cellStyle name="Total 6 3 14 2" xfId="54279"/>
    <cellStyle name="Total 6 3 14 3" xfId="54280"/>
    <cellStyle name="Total 6 3 14 4" xfId="54281"/>
    <cellStyle name="Total 6 3 15" xfId="54282"/>
    <cellStyle name="Total 6 3 15 2" xfId="54283"/>
    <cellStyle name="Total 6 3 15 3" xfId="54284"/>
    <cellStyle name="Total 6 3 15 4" xfId="54285"/>
    <cellStyle name="Total 6 3 16" xfId="54286"/>
    <cellStyle name="Total 6 3 16 2" xfId="54287"/>
    <cellStyle name="Total 6 3 16 3" xfId="54288"/>
    <cellStyle name="Total 6 3 16 4" xfId="54289"/>
    <cellStyle name="Total 6 3 17" xfId="54290"/>
    <cellStyle name="Total 6 3 17 2" xfId="54291"/>
    <cellStyle name="Total 6 3 17 3" xfId="54292"/>
    <cellStyle name="Total 6 3 17 4" xfId="54293"/>
    <cellStyle name="Total 6 3 18" xfId="54294"/>
    <cellStyle name="Total 6 3 18 2" xfId="54295"/>
    <cellStyle name="Total 6 3 18 3" xfId="54296"/>
    <cellStyle name="Total 6 3 18 4" xfId="54297"/>
    <cellStyle name="Total 6 3 19" xfId="54298"/>
    <cellStyle name="Total 6 3 19 2" xfId="54299"/>
    <cellStyle name="Total 6 3 19 3" xfId="54300"/>
    <cellStyle name="Total 6 3 19 4" xfId="54301"/>
    <cellStyle name="Total 6 3 2" xfId="54302"/>
    <cellStyle name="Total 6 3 2 2" xfId="54303"/>
    <cellStyle name="Total 6 3 2 3" xfId="54304"/>
    <cellStyle name="Total 6 3 2 4" xfId="54305"/>
    <cellStyle name="Total 6 3 20" xfId="54306"/>
    <cellStyle name="Total 6 3 20 2" xfId="54307"/>
    <cellStyle name="Total 6 3 20 3" xfId="54308"/>
    <cellStyle name="Total 6 3 20 4" xfId="54309"/>
    <cellStyle name="Total 6 3 21" xfId="54310"/>
    <cellStyle name="Total 6 3 22" xfId="54311"/>
    <cellStyle name="Total 6 3 3" xfId="54312"/>
    <cellStyle name="Total 6 3 3 2" xfId="54313"/>
    <cellStyle name="Total 6 3 3 3" xfId="54314"/>
    <cellStyle name="Total 6 3 3 4" xfId="54315"/>
    <cellStyle name="Total 6 3 4" xfId="54316"/>
    <cellStyle name="Total 6 3 4 2" xfId="54317"/>
    <cellStyle name="Total 6 3 4 3" xfId="54318"/>
    <cellStyle name="Total 6 3 4 4" xfId="54319"/>
    <cellStyle name="Total 6 3 5" xfId="54320"/>
    <cellStyle name="Total 6 3 5 2" xfId="54321"/>
    <cellStyle name="Total 6 3 5 3" xfId="54322"/>
    <cellStyle name="Total 6 3 5 4" xfId="54323"/>
    <cellStyle name="Total 6 3 6" xfId="54324"/>
    <cellStyle name="Total 6 3 6 2" xfId="54325"/>
    <cellStyle name="Total 6 3 6 3" xfId="54326"/>
    <cellStyle name="Total 6 3 6 4" xfId="54327"/>
    <cellStyle name="Total 6 3 7" xfId="54328"/>
    <cellStyle name="Total 6 3 7 2" xfId="54329"/>
    <cellStyle name="Total 6 3 7 3" xfId="54330"/>
    <cellStyle name="Total 6 3 7 4" xfId="54331"/>
    <cellStyle name="Total 6 3 8" xfId="54332"/>
    <cellStyle name="Total 6 3 8 2" xfId="54333"/>
    <cellStyle name="Total 6 3 8 3" xfId="54334"/>
    <cellStyle name="Total 6 3 8 4" xfId="54335"/>
    <cellStyle name="Total 6 3 9" xfId="54336"/>
    <cellStyle name="Total 6 3 9 2" xfId="54337"/>
    <cellStyle name="Total 6 3 9 3" xfId="54338"/>
    <cellStyle name="Total 6 3 9 4" xfId="54339"/>
    <cellStyle name="Total 6 4" xfId="54340"/>
    <cellStyle name="Total 6 4 2" xfId="54341"/>
    <cellStyle name="Total 6 4 3" xfId="54342"/>
    <cellStyle name="Total 6 4 4" xfId="54343"/>
    <cellStyle name="Total 6 5" xfId="54344"/>
    <cellStyle name="Total 6 5 2" xfId="54345"/>
    <cellStyle name="Total 6 5 3" xfId="54346"/>
    <cellStyle name="Total 6 5 4" xfId="54347"/>
    <cellStyle name="Total 6 6" xfId="54348"/>
    <cellStyle name="Total 6 6 2" xfId="54349"/>
    <cellStyle name="Total 6 6 3" xfId="54350"/>
    <cellStyle name="Total 6 6 4" xfId="54351"/>
    <cellStyle name="Total 6 7" xfId="54352"/>
    <cellStyle name="Total 6 7 2" xfId="54353"/>
    <cellStyle name="Total 6 7 3" xfId="54354"/>
    <cellStyle name="Total 6 7 4" xfId="54355"/>
    <cellStyle name="Total 6 8" xfId="54356"/>
    <cellStyle name="Total 6 8 2" xfId="54357"/>
    <cellStyle name="Total 6 8 3" xfId="54358"/>
    <cellStyle name="Total 6 8 4" xfId="54359"/>
    <cellStyle name="Total 6 9" xfId="54360"/>
    <cellStyle name="Total 6 9 2" xfId="54361"/>
    <cellStyle name="Total 6 9 3" xfId="54362"/>
    <cellStyle name="Total 6 9 4" xfId="54363"/>
    <cellStyle name="Total 7" xfId="54364"/>
    <cellStyle name="Total 7 10" xfId="54365"/>
    <cellStyle name="Total 7 10 10" xfId="54366"/>
    <cellStyle name="Total 7 10 10 2" xfId="54367"/>
    <cellStyle name="Total 7 10 10 3" xfId="54368"/>
    <cellStyle name="Total 7 10 10 4" xfId="54369"/>
    <cellStyle name="Total 7 10 11" xfId="54370"/>
    <cellStyle name="Total 7 10 11 2" xfId="54371"/>
    <cellStyle name="Total 7 10 11 3" xfId="54372"/>
    <cellStyle name="Total 7 10 11 4" xfId="54373"/>
    <cellStyle name="Total 7 10 12" xfId="54374"/>
    <cellStyle name="Total 7 10 12 2" xfId="54375"/>
    <cellStyle name="Total 7 10 12 3" xfId="54376"/>
    <cellStyle name="Total 7 10 12 4" xfId="54377"/>
    <cellStyle name="Total 7 10 13" xfId="54378"/>
    <cellStyle name="Total 7 10 13 2" xfId="54379"/>
    <cellStyle name="Total 7 10 13 3" xfId="54380"/>
    <cellStyle name="Total 7 10 13 4" xfId="54381"/>
    <cellStyle name="Total 7 10 14" xfId="54382"/>
    <cellStyle name="Total 7 10 14 2" xfId="54383"/>
    <cellStyle name="Total 7 10 14 3" xfId="54384"/>
    <cellStyle name="Total 7 10 14 4" xfId="54385"/>
    <cellStyle name="Total 7 10 15" xfId="54386"/>
    <cellStyle name="Total 7 10 15 2" xfId="54387"/>
    <cellStyle name="Total 7 10 15 3" xfId="54388"/>
    <cellStyle name="Total 7 10 15 4" xfId="54389"/>
    <cellStyle name="Total 7 10 16" xfId="54390"/>
    <cellStyle name="Total 7 10 16 2" xfId="54391"/>
    <cellStyle name="Total 7 10 16 3" xfId="54392"/>
    <cellStyle name="Total 7 10 16 4" xfId="54393"/>
    <cellStyle name="Total 7 10 17" xfId="54394"/>
    <cellStyle name="Total 7 10 17 2" xfId="54395"/>
    <cellStyle name="Total 7 10 17 3" xfId="54396"/>
    <cellStyle name="Total 7 10 17 4" xfId="54397"/>
    <cellStyle name="Total 7 10 18" xfId="54398"/>
    <cellStyle name="Total 7 10 18 2" xfId="54399"/>
    <cellStyle name="Total 7 10 18 3" xfId="54400"/>
    <cellStyle name="Total 7 10 18 4" xfId="54401"/>
    <cellStyle name="Total 7 10 19" xfId="54402"/>
    <cellStyle name="Total 7 10 19 2" xfId="54403"/>
    <cellStyle name="Total 7 10 19 3" xfId="54404"/>
    <cellStyle name="Total 7 10 19 4" xfId="54405"/>
    <cellStyle name="Total 7 10 2" xfId="54406"/>
    <cellStyle name="Total 7 10 2 2" xfId="54407"/>
    <cellStyle name="Total 7 10 2 3" xfId="54408"/>
    <cellStyle name="Total 7 10 2 4" xfId="54409"/>
    <cellStyle name="Total 7 10 20" xfId="54410"/>
    <cellStyle name="Total 7 10 20 2" xfId="54411"/>
    <cellStyle name="Total 7 10 20 3" xfId="54412"/>
    <cellStyle name="Total 7 10 20 4" xfId="54413"/>
    <cellStyle name="Total 7 10 21" xfId="54414"/>
    <cellStyle name="Total 7 10 22" xfId="54415"/>
    <cellStyle name="Total 7 10 3" xfId="54416"/>
    <cellStyle name="Total 7 10 3 2" xfId="54417"/>
    <cellStyle name="Total 7 10 3 3" xfId="54418"/>
    <cellStyle name="Total 7 10 3 4" xfId="54419"/>
    <cellStyle name="Total 7 10 4" xfId="54420"/>
    <cellStyle name="Total 7 10 4 2" xfId="54421"/>
    <cellStyle name="Total 7 10 4 3" xfId="54422"/>
    <cellStyle name="Total 7 10 4 4" xfId="54423"/>
    <cellStyle name="Total 7 10 5" xfId="54424"/>
    <cellStyle name="Total 7 10 5 2" xfId="54425"/>
    <cellStyle name="Total 7 10 5 3" xfId="54426"/>
    <cellStyle name="Total 7 10 5 4" xfId="54427"/>
    <cellStyle name="Total 7 10 6" xfId="54428"/>
    <cellStyle name="Total 7 10 6 2" xfId="54429"/>
    <cellStyle name="Total 7 10 6 3" xfId="54430"/>
    <cellStyle name="Total 7 10 6 4" xfId="54431"/>
    <cellStyle name="Total 7 10 7" xfId="54432"/>
    <cellStyle name="Total 7 10 7 2" xfId="54433"/>
    <cellStyle name="Total 7 10 7 3" xfId="54434"/>
    <cellStyle name="Total 7 10 7 4" xfId="54435"/>
    <cellStyle name="Total 7 10 8" xfId="54436"/>
    <cellStyle name="Total 7 10 8 2" xfId="54437"/>
    <cellStyle name="Total 7 10 8 3" xfId="54438"/>
    <cellStyle name="Total 7 10 8 4" xfId="54439"/>
    <cellStyle name="Total 7 10 9" xfId="54440"/>
    <cellStyle name="Total 7 10 9 2" xfId="54441"/>
    <cellStyle name="Total 7 10 9 3" xfId="54442"/>
    <cellStyle name="Total 7 10 9 4" xfId="54443"/>
    <cellStyle name="Total 7 11" xfId="54444"/>
    <cellStyle name="Total 7 11 10" xfId="54445"/>
    <cellStyle name="Total 7 11 10 2" xfId="54446"/>
    <cellStyle name="Total 7 11 10 3" xfId="54447"/>
    <cellStyle name="Total 7 11 10 4" xfId="54448"/>
    <cellStyle name="Total 7 11 11" xfId="54449"/>
    <cellStyle name="Total 7 11 11 2" xfId="54450"/>
    <cellStyle name="Total 7 11 11 3" xfId="54451"/>
    <cellStyle name="Total 7 11 11 4" xfId="54452"/>
    <cellStyle name="Total 7 11 12" xfId="54453"/>
    <cellStyle name="Total 7 11 12 2" xfId="54454"/>
    <cellStyle name="Total 7 11 12 3" xfId="54455"/>
    <cellStyle name="Total 7 11 12 4" xfId="54456"/>
    <cellStyle name="Total 7 11 13" xfId="54457"/>
    <cellStyle name="Total 7 11 13 2" xfId="54458"/>
    <cellStyle name="Total 7 11 13 3" xfId="54459"/>
    <cellStyle name="Total 7 11 13 4" xfId="54460"/>
    <cellStyle name="Total 7 11 14" xfId="54461"/>
    <cellStyle name="Total 7 11 14 2" xfId="54462"/>
    <cellStyle name="Total 7 11 14 3" xfId="54463"/>
    <cellStyle name="Total 7 11 14 4" xfId="54464"/>
    <cellStyle name="Total 7 11 15" xfId="54465"/>
    <cellStyle name="Total 7 11 15 2" xfId="54466"/>
    <cellStyle name="Total 7 11 15 3" xfId="54467"/>
    <cellStyle name="Total 7 11 15 4" xfId="54468"/>
    <cellStyle name="Total 7 11 16" xfId="54469"/>
    <cellStyle name="Total 7 11 16 2" xfId="54470"/>
    <cellStyle name="Total 7 11 16 3" xfId="54471"/>
    <cellStyle name="Total 7 11 16 4" xfId="54472"/>
    <cellStyle name="Total 7 11 17" xfId="54473"/>
    <cellStyle name="Total 7 11 17 2" xfId="54474"/>
    <cellStyle name="Total 7 11 17 3" xfId="54475"/>
    <cellStyle name="Total 7 11 17 4" xfId="54476"/>
    <cellStyle name="Total 7 11 18" xfId="54477"/>
    <cellStyle name="Total 7 11 18 2" xfId="54478"/>
    <cellStyle name="Total 7 11 18 3" xfId="54479"/>
    <cellStyle name="Total 7 11 18 4" xfId="54480"/>
    <cellStyle name="Total 7 11 19" xfId="54481"/>
    <cellStyle name="Total 7 11 19 2" xfId="54482"/>
    <cellStyle name="Total 7 11 19 3" xfId="54483"/>
    <cellStyle name="Total 7 11 19 4" xfId="54484"/>
    <cellStyle name="Total 7 11 2" xfId="54485"/>
    <cellStyle name="Total 7 11 2 2" xfId="54486"/>
    <cellStyle name="Total 7 11 2 3" xfId="54487"/>
    <cellStyle name="Total 7 11 2 4" xfId="54488"/>
    <cellStyle name="Total 7 11 20" xfId="54489"/>
    <cellStyle name="Total 7 11 20 2" xfId="54490"/>
    <cellStyle name="Total 7 11 20 3" xfId="54491"/>
    <cellStyle name="Total 7 11 20 4" xfId="54492"/>
    <cellStyle name="Total 7 11 21" xfId="54493"/>
    <cellStyle name="Total 7 11 22" xfId="54494"/>
    <cellStyle name="Total 7 11 3" xfId="54495"/>
    <cellStyle name="Total 7 11 3 2" xfId="54496"/>
    <cellStyle name="Total 7 11 3 3" xfId="54497"/>
    <cellStyle name="Total 7 11 3 4" xfId="54498"/>
    <cellStyle name="Total 7 11 4" xfId="54499"/>
    <cellStyle name="Total 7 11 4 2" xfId="54500"/>
    <cellStyle name="Total 7 11 4 3" xfId="54501"/>
    <cellStyle name="Total 7 11 4 4" xfId="54502"/>
    <cellStyle name="Total 7 11 5" xfId="54503"/>
    <cellStyle name="Total 7 11 5 2" xfId="54504"/>
    <cellStyle name="Total 7 11 5 3" xfId="54505"/>
    <cellStyle name="Total 7 11 5 4" xfId="54506"/>
    <cellStyle name="Total 7 11 6" xfId="54507"/>
    <cellStyle name="Total 7 11 6 2" xfId="54508"/>
    <cellStyle name="Total 7 11 6 3" xfId="54509"/>
    <cellStyle name="Total 7 11 6 4" xfId="54510"/>
    <cellStyle name="Total 7 11 7" xfId="54511"/>
    <cellStyle name="Total 7 11 7 2" xfId="54512"/>
    <cellStyle name="Total 7 11 7 3" xfId="54513"/>
    <cellStyle name="Total 7 11 7 4" xfId="54514"/>
    <cellStyle name="Total 7 11 8" xfId="54515"/>
    <cellStyle name="Total 7 11 8 2" xfId="54516"/>
    <cellStyle name="Total 7 11 8 3" xfId="54517"/>
    <cellStyle name="Total 7 11 8 4" xfId="54518"/>
    <cellStyle name="Total 7 11 9" xfId="54519"/>
    <cellStyle name="Total 7 11 9 2" xfId="54520"/>
    <cellStyle name="Total 7 11 9 3" xfId="54521"/>
    <cellStyle name="Total 7 11 9 4" xfId="54522"/>
    <cellStyle name="Total 7 12" xfId="54523"/>
    <cellStyle name="Total 7 12 2" xfId="54524"/>
    <cellStyle name="Total 7 12 3" xfId="54525"/>
    <cellStyle name="Total 7 12 4" xfId="54526"/>
    <cellStyle name="Total 7 13" xfId="54527"/>
    <cellStyle name="Total 7 13 2" xfId="54528"/>
    <cellStyle name="Total 7 13 3" xfId="54529"/>
    <cellStyle name="Total 7 13 4" xfId="54530"/>
    <cellStyle name="Total 7 14" xfId="54531"/>
    <cellStyle name="Total 7 14 2" xfId="54532"/>
    <cellStyle name="Total 7 14 3" xfId="54533"/>
    <cellStyle name="Total 7 14 4" xfId="54534"/>
    <cellStyle name="Total 7 15" xfId="54535"/>
    <cellStyle name="Total 7 15 2" xfId="54536"/>
    <cellStyle name="Total 7 15 3" xfId="54537"/>
    <cellStyle name="Total 7 15 4" xfId="54538"/>
    <cellStyle name="Total 7 16" xfId="54539"/>
    <cellStyle name="Total 7 16 2" xfId="54540"/>
    <cellStyle name="Total 7 16 3" xfId="54541"/>
    <cellStyle name="Total 7 16 4" xfId="54542"/>
    <cellStyle name="Total 7 17" xfId="54543"/>
    <cellStyle name="Total 7 17 2" xfId="54544"/>
    <cellStyle name="Total 7 17 3" xfId="54545"/>
    <cellStyle name="Total 7 17 4" xfId="54546"/>
    <cellStyle name="Total 7 18" xfId="54547"/>
    <cellStyle name="Total 7 18 2" xfId="54548"/>
    <cellStyle name="Total 7 18 3" xfId="54549"/>
    <cellStyle name="Total 7 18 4" xfId="54550"/>
    <cellStyle name="Total 7 19" xfId="54551"/>
    <cellStyle name="Total 7 19 2" xfId="54552"/>
    <cellStyle name="Total 7 19 3" xfId="54553"/>
    <cellStyle name="Total 7 19 4" xfId="54554"/>
    <cellStyle name="Total 7 2" xfId="54555"/>
    <cellStyle name="Total 7 2 10" xfId="54556"/>
    <cellStyle name="Total 7 2 10 2" xfId="54557"/>
    <cellStyle name="Total 7 2 10 3" xfId="54558"/>
    <cellStyle name="Total 7 2 10 4" xfId="54559"/>
    <cellStyle name="Total 7 2 11" xfId="54560"/>
    <cellStyle name="Total 7 2 11 2" xfId="54561"/>
    <cellStyle name="Total 7 2 11 3" xfId="54562"/>
    <cellStyle name="Total 7 2 11 4" xfId="54563"/>
    <cellStyle name="Total 7 2 12" xfId="54564"/>
    <cellStyle name="Total 7 2 12 2" xfId="54565"/>
    <cellStyle name="Total 7 2 12 3" xfId="54566"/>
    <cellStyle name="Total 7 2 12 4" xfId="54567"/>
    <cellStyle name="Total 7 2 13" xfId="54568"/>
    <cellStyle name="Total 7 2 13 2" xfId="54569"/>
    <cellStyle name="Total 7 2 13 3" xfId="54570"/>
    <cellStyle name="Total 7 2 13 4" xfId="54571"/>
    <cellStyle name="Total 7 2 14" xfId="54572"/>
    <cellStyle name="Total 7 2 14 2" xfId="54573"/>
    <cellStyle name="Total 7 2 14 3" xfId="54574"/>
    <cellStyle name="Total 7 2 14 4" xfId="54575"/>
    <cellStyle name="Total 7 2 15" xfId="54576"/>
    <cellStyle name="Total 7 2 15 2" xfId="54577"/>
    <cellStyle name="Total 7 2 15 3" xfId="54578"/>
    <cellStyle name="Total 7 2 15 4" xfId="54579"/>
    <cellStyle name="Total 7 2 16" xfId="54580"/>
    <cellStyle name="Total 7 2 16 2" xfId="54581"/>
    <cellStyle name="Total 7 2 16 3" xfId="54582"/>
    <cellStyle name="Total 7 2 16 4" xfId="54583"/>
    <cellStyle name="Total 7 2 17" xfId="54584"/>
    <cellStyle name="Total 7 2 17 2" xfId="54585"/>
    <cellStyle name="Total 7 2 17 3" xfId="54586"/>
    <cellStyle name="Total 7 2 17 4" xfId="54587"/>
    <cellStyle name="Total 7 2 18" xfId="54588"/>
    <cellStyle name="Total 7 2 18 2" xfId="54589"/>
    <cellStyle name="Total 7 2 18 3" xfId="54590"/>
    <cellStyle name="Total 7 2 18 4" xfId="54591"/>
    <cellStyle name="Total 7 2 19" xfId="54592"/>
    <cellStyle name="Total 7 2 19 2" xfId="54593"/>
    <cellStyle name="Total 7 2 19 3" xfId="54594"/>
    <cellStyle name="Total 7 2 19 4" xfId="54595"/>
    <cellStyle name="Total 7 2 2" xfId="54596"/>
    <cellStyle name="Total 7 2 2 2" xfId="54597"/>
    <cellStyle name="Total 7 2 2 3" xfId="54598"/>
    <cellStyle name="Total 7 2 2 4" xfId="54599"/>
    <cellStyle name="Total 7 2 20" xfId="54600"/>
    <cellStyle name="Total 7 2 20 2" xfId="54601"/>
    <cellStyle name="Total 7 2 20 3" xfId="54602"/>
    <cellStyle name="Total 7 2 20 4" xfId="54603"/>
    <cellStyle name="Total 7 2 21" xfId="54604"/>
    <cellStyle name="Total 7 2 22" xfId="54605"/>
    <cellStyle name="Total 7 2 3" xfId="54606"/>
    <cellStyle name="Total 7 2 3 2" xfId="54607"/>
    <cellStyle name="Total 7 2 3 3" xfId="54608"/>
    <cellStyle name="Total 7 2 3 4" xfId="54609"/>
    <cellStyle name="Total 7 2 4" xfId="54610"/>
    <cellStyle name="Total 7 2 4 2" xfId="54611"/>
    <cellStyle name="Total 7 2 4 3" xfId="54612"/>
    <cellStyle name="Total 7 2 4 4" xfId="54613"/>
    <cellStyle name="Total 7 2 5" xfId="54614"/>
    <cellStyle name="Total 7 2 5 2" xfId="54615"/>
    <cellStyle name="Total 7 2 5 3" xfId="54616"/>
    <cellStyle name="Total 7 2 5 4" xfId="54617"/>
    <cellStyle name="Total 7 2 6" xfId="54618"/>
    <cellStyle name="Total 7 2 6 2" xfId="54619"/>
    <cellStyle name="Total 7 2 6 3" xfId="54620"/>
    <cellStyle name="Total 7 2 6 4" xfId="54621"/>
    <cellStyle name="Total 7 2 7" xfId="54622"/>
    <cellStyle name="Total 7 2 7 2" xfId="54623"/>
    <cellStyle name="Total 7 2 7 3" xfId="54624"/>
    <cellStyle name="Total 7 2 7 4" xfId="54625"/>
    <cellStyle name="Total 7 2 8" xfId="54626"/>
    <cellStyle name="Total 7 2 8 2" xfId="54627"/>
    <cellStyle name="Total 7 2 8 3" xfId="54628"/>
    <cellStyle name="Total 7 2 8 4" xfId="54629"/>
    <cellStyle name="Total 7 2 9" xfId="54630"/>
    <cellStyle name="Total 7 2 9 2" xfId="54631"/>
    <cellStyle name="Total 7 2 9 3" xfId="54632"/>
    <cellStyle name="Total 7 2 9 4" xfId="54633"/>
    <cellStyle name="Total 7 20" xfId="54634"/>
    <cellStyle name="Total 7 20 2" xfId="54635"/>
    <cellStyle name="Total 7 20 3" xfId="54636"/>
    <cellStyle name="Total 7 20 4" xfId="54637"/>
    <cellStyle name="Total 7 21" xfId="54638"/>
    <cellStyle name="Total 7 21 2" xfId="54639"/>
    <cellStyle name="Total 7 21 3" xfId="54640"/>
    <cellStyle name="Total 7 21 4" xfId="54641"/>
    <cellStyle name="Total 7 22" xfId="54642"/>
    <cellStyle name="Total 7 22 2" xfId="54643"/>
    <cellStyle name="Total 7 22 3" xfId="54644"/>
    <cellStyle name="Total 7 22 4" xfId="54645"/>
    <cellStyle name="Total 7 23" xfId="54646"/>
    <cellStyle name="Total 7 23 2" xfId="54647"/>
    <cellStyle name="Total 7 23 3" xfId="54648"/>
    <cellStyle name="Total 7 23 4" xfId="54649"/>
    <cellStyle name="Total 7 24" xfId="54650"/>
    <cellStyle name="Total 7 24 2" xfId="54651"/>
    <cellStyle name="Total 7 24 3" xfId="54652"/>
    <cellStyle name="Total 7 24 4" xfId="54653"/>
    <cellStyle name="Total 7 25" xfId="54654"/>
    <cellStyle name="Total 7 25 2" xfId="54655"/>
    <cellStyle name="Total 7 25 3" xfId="54656"/>
    <cellStyle name="Total 7 25 4" xfId="54657"/>
    <cellStyle name="Total 7 26" xfId="54658"/>
    <cellStyle name="Total 7 26 2" xfId="54659"/>
    <cellStyle name="Total 7 26 3" xfId="54660"/>
    <cellStyle name="Total 7 26 4" xfId="54661"/>
    <cellStyle name="Total 7 27" xfId="54662"/>
    <cellStyle name="Total 7 27 2" xfId="54663"/>
    <cellStyle name="Total 7 27 3" xfId="54664"/>
    <cellStyle name="Total 7 27 4" xfId="54665"/>
    <cellStyle name="Total 7 28" xfId="54666"/>
    <cellStyle name="Total 7 28 2" xfId="54667"/>
    <cellStyle name="Total 7 28 3" xfId="54668"/>
    <cellStyle name="Total 7 28 4" xfId="54669"/>
    <cellStyle name="Total 7 29" xfId="54670"/>
    <cellStyle name="Total 7 29 2" xfId="54671"/>
    <cellStyle name="Total 7 29 3" xfId="54672"/>
    <cellStyle name="Total 7 29 4" xfId="54673"/>
    <cellStyle name="Total 7 3" xfId="54674"/>
    <cellStyle name="Total 7 3 10" xfId="54675"/>
    <cellStyle name="Total 7 3 10 2" xfId="54676"/>
    <cellStyle name="Total 7 3 10 3" xfId="54677"/>
    <cellStyle name="Total 7 3 10 4" xfId="54678"/>
    <cellStyle name="Total 7 3 11" xfId="54679"/>
    <cellStyle name="Total 7 3 11 2" xfId="54680"/>
    <cellStyle name="Total 7 3 11 3" xfId="54681"/>
    <cellStyle name="Total 7 3 11 4" xfId="54682"/>
    <cellStyle name="Total 7 3 12" xfId="54683"/>
    <cellStyle name="Total 7 3 12 2" xfId="54684"/>
    <cellStyle name="Total 7 3 12 3" xfId="54685"/>
    <cellStyle name="Total 7 3 12 4" xfId="54686"/>
    <cellStyle name="Total 7 3 13" xfId="54687"/>
    <cellStyle name="Total 7 3 13 2" xfId="54688"/>
    <cellStyle name="Total 7 3 13 3" xfId="54689"/>
    <cellStyle name="Total 7 3 13 4" xfId="54690"/>
    <cellStyle name="Total 7 3 14" xfId="54691"/>
    <cellStyle name="Total 7 3 14 2" xfId="54692"/>
    <cellStyle name="Total 7 3 14 3" xfId="54693"/>
    <cellStyle name="Total 7 3 14 4" xfId="54694"/>
    <cellStyle name="Total 7 3 15" xfId="54695"/>
    <cellStyle name="Total 7 3 15 2" xfId="54696"/>
    <cellStyle name="Total 7 3 15 3" xfId="54697"/>
    <cellStyle name="Total 7 3 15 4" xfId="54698"/>
    <cellStyle name="Total 7 3 16" xfId="54699"/>
    <cellStyle name="Total 7 3 16 2" xfId="54700"/>
    <cellStyle name="Total 7 3 16 3" xfId="54701"/>
    <cellStyle name="Total 7 3 16 4" xfId="54702"/>
    <cellStyle name="Total 7 3 17" xfId="54703"/>
    <cellStyle name="Total 7 3 17 2" xfId="54704"/>
    <cellStyle name="Total 7 3 17 3" xfId="54705"/>
    <cellStyle name="Total 7 3 17 4" xfId="54706"/>
    <cellStyle name="Total 7 3 18" xfId="54707"/>
    <cellStyle name="Total 7 3 18 2" xfId="54708"/>
    <cellStyle name="Total 7 3 18 3" xfId="54709"/>
    <cellStyle name="Total 7 3 18 4" xfId="54710"/>
    <cellStyle name="Total 7 3 19" xfId="54711"/>
    <cellStyle name="Total 7 3 19 2" xfId="54712"/>
    <cellStyle name="Total 7 3 19 3" xfId="54713"/>
    <cellStyle name="Total 7 3 19 4" xfId="54714"/>
    <cellStyle name="Total 7 3 2" xfId="54715"/>
    <cellStyle name="Total 7 3 2 2" xfId="54716"/>
    <cellStyle name="Total 7 3 2 3" xfId="54717"/>
    <cellStyle name="Total 7 3 2 4" xfId="54718"/>
    <cellStyle name="Total 7 3 20" xfId="54719"/>
    <cellStyle name="Total 7 3 20 2" xfId="54720"/>
    <cellStyle name="Total 7 3 20 3" xfId="54721"/>
    <cellStyle name="Total 7 3 20 4" xfId="54722"/>
    <cellStyle name="Total 7 3 21" xfId="54723"/>
    <cellStyle name="Total 7 3 22" xfId="54724"/>
    <cellStyle name="Total 7 3 3" xfId="54725"/>
    <cellStyle name="Total 7 3 3 2" xfId="54726"/>
    <cellStyle name="Total 7 3 3 3" xfId="54727"/>
    <cellStyle name="Total 7 3 3 4" xfId="54728"/>
    <cellStyle name="Total 7 3 4" xfId="54729"/>
    <cellStyle name="Total 7 3 4 2" xfId="54730"/>
    <cellStyle name="Total 7 3 4 3" xfId="54731"/>
    <cellStyle name="Total 7 3 4 4" xfId="54732"/>
    <cellStyle name="Total 7 3 5" xfId="54733"/>
    <cellStyle name="Total 7 3 5 2" xfId="54734"/>
    <cellStyle name="Total 7 3 5 3" xfId="54735"/>
    <cellStyle name="Total 7 3 5 4" xfId="54736"/>
    <cellStyle name="Total 7 3 6" xfId="54737"/>
    <cellStyle name="Total 7 3 6 2" xfId="54738"/>
    <cellStyle name="Total 7 3 6 3" xfId="54739"/>
    <cellStyle name="Total 7 3 6 4" xfId="54740"/>
    <cellStyle name="Total 7 3 7" xfId="54741"/>
    <cellStyle name="Total 7 3 7 2" xfId="54742"/>
    <cellStyle name="Total 7 3 7 3" xfId="54743"/>
    <cellStyle name="Total 7 3 7 4" xfId="54744"/>
    <cellStyle name="Total 7 3 8" xfId="54745"/>
    <cellStyle name="Total 7 3 8 2" xfId="54746"/>
    <cellStyle name="Total 7 3 8 3" xfId="54747"/>
    <cellStyle name="Total 7 3 8 4" xfId="54748"/>
    <cellStyle name="Total 7 3 9" xfId="54749"/>
    <cellStyle name="Total 7 3 9 2" xfId="54750"/>
    <cellStyle name="Total 7 3 9 3" xfId="54751"/>
    <cellStyle name="Total 7 3 9 4" xfId="54752"/>
    <cellStyle name="Total 7 30" xfId="54753"/>
    <cellStyle name="Total 7 30 2" xfId="54754"/>
    <cellStyle name="Total 7 30 3" xfId="54755"/>
    <cellStyle name="Total 7 30 4" xfId="54756"/>
    <cellStyle name="Total 7 31" xfId="54757"/>
    <cellStyle name="Total 7 32" xfId="54758"/>
    <cellStyle name="Total 7 33" xfId="54759"/>
    <cellStyle name="Total 7 4" xfId="54760"/>
    <cellStyle name="Total 7 4 10" xfId="54761"/>
    <cellStyle name="Total 7 4 10 2" xfId="54762"/>
    <cellStyle name="Total 7 4 10 3" xfId="54763"/>
    <cellStyle name="Total 7 4 10 4" xfId="54764"/>
    <cellStyle name="Total 7 4 11" xfId="54765"/>
    <cellStyle name="Total 7 4 11 2" xfId="54766"/>
    <cellStyle name="Total 7 4 11 3" xfId="54767"/>
    <cellStyle name="Total 7 4 11 4" xfId="54768"/>
    <cellStyle name="Total 7 4 12" xfId="54769"/>
    <cellStyle name="Total 7 4 12 2" xfId="54770"/>
    <cellStyle name="Total 7 4 12 3" xfId="54771"/>
    <cellStyle name="Total 7 4 12 4" xfId="54772"/>
    <cellStyle name="Total 7 4 13" xfId="54773"/>
    <cellStyle name="Total 7 4 13 2" xfId="54774"/>
    <cellStyle name="Total 7 4 13 3" xfId="54775"/>
    <cellStyle name="Total 7 4 13 4" xfId="54776"/>
    <cellStyle name="Total 7 4 14" xfId="54777"/>
    <cellStyle name="Total 7 4 14 2" xfId="54778"/>
    <cellStyle name="Total 7 4 14 3" xfId="54779"/>
    <cellStyle name="Total 7 4 14 4" xfId="54780"/>
    <cellStyle name="Total 7 4 15" xfId="54781"/>
    <cellStyle name="Total 7 4 15 2" xfId="54782"/>
    <cellStyle name="Total 7 4 15 3" xfId="54783"/>
    <cellStyle name="Total 7 4 15 4" xfId="54784"/>
    <cellStyle name="Total 7 4 16" xfId="54785"/>
    <cellStyle name="Total 7 4 16 2" xfId="54786"/>
    <cellStyle name="Total 7 4 16 3" xfId="54787"/>
    <cellStyle name="Total 7 4 16 4" xfId="54788"/>
    <cellStyle name="Total 7 4 17" xfId="54789"/>
    <cellStyle name="Total 7 4 17 2" xfId="54790"/>
    <cellStyle name="Total 7 4 17 3" xfId="54791"/>
    <cellStyle name="Total 7 4 17 4" xfId="54792"/>
    <cellStyle name="Total 7 4 18" xfId="54793"/>
    <cellStyle name="Total 7 4 18 2" xfId="54794"/>
    <cellStyle name="Total 7 4 18 3" xfId="54795"/>
    <cellStyle name="Total 7 4 18 4" xfId="54796"/>
    <cellStyle name="Total 7 4 19" xfId="54797"/>
    <cellStyle name="Total 7 4 19 2" xfId="54798"/>
    <cellStyle name="Total 7 4 19 3" xfId="54799"/>
    <cellStyle name="Total 7 4 19 4" xfId="54800"/>
    <cellStyle name="Total 7 4 2" xfId="54801"/>
    <cellStyle name="Total 7 4 2 2" xfId="54802"/>
    <cellStyle name="Total 7 4 2 3" xfId="54803"/>
    <cellStyle name="Total 7 4 2 4" xfId="54804"/>
    <cellStyle name="Total 7 4 20" xfId="54805"/>
    <cellStyle name="Total 7 4 20 2" xfId="54806"/>
    <cellStyle name="Total 7 4 20 3" xfId="54807"/>
    <cellStyle name="Total 7 4 20 4" xfId="54808"/>
    <cellStyle name="Total 7 4 21" xfId="54809"/>
    <cellStyle name="Total 7 4 22" xfId="54810"/>
    <cellStyle name="Total 7 4 3" xfId="54811"/>
    <cellStyle name="Total 7 4 3 2" xfId="54812"/>
    <cellStyle name="Total 7 4 3 3" xfId="54813"/>
    <cellStyle name="Total 7 4 3 4" xfId="54814"/>
    <cellStyle name="Total 7 4 4" xfId="54815"/>
    <cellStyle name="Total 7 4 4 2" xfId="54816"/>
    <cellStyle name="Total 7 4 4 3" xfId="54817"/>
    <cellStyle name="Total 7 4 4 4" xfId="54818"/>
    <cellStyle name="Total 7 4 5" xfId="54819"/>
    <cellStyle name="Total 7 4 5 2" xfId="54820"/>
    <cellStyle name="Total 7 4 5 3" xfId="54821"/>
    <cellStyle name="Total 7 4 5 4" xfId="54822"/>
    <cellStyle name="Total 7 4 6" xfId="54823"/>
    <cellStyle name="Total 7 4 6 2" xfId="54824"/>
    <cellStyle name="Total 7 4 6 3" xfId="54825"/>
    <cellStyle name="Total 7 4 6 4" xfId="54826"/>
    <cellStyle name="Total 7 4 7" xfId="54827"/>
    <cellStyle name="Total 7 4 7 2" xfId="54828"/>
    <cellStyle name="Total 7 4 7 3" xfId="54829"/>
    <cellStyle name="Total 7 4 7 4" xfId="54830"/>
    <cellStyle name="Total 7 4 8" xfId="54831"/>
    <cellStyle name="Total 7 4 8 2" xfId="54832"/>
    <cellStyle name="Total 7 4 8 3" xfId="54833"/>
    <cellStyle name="Total 7 4 8 4" xfId="54834"/>
    <cellStyle name="Total 7 4 9" xfId="54835"/>
    <cellStyle name="Total 7 4 9 2" xfId="54836"/>
    <cellStyle name="Total 7 4 9 3" xfId="54837"/>
    <cellStyle name="Total 7 4 9 4" xfId="54838"/>
    <cellStyle name="Total 7 5" xfId="54839"/>
    <cellStyle name="Total 7 5 10" xfId="54840"/>
    <cellStyle name="Total 7 5 10 2" xfId="54841"/>
    <cellStyle name="Total 7 5 10 3" xfId="54842"/>
    <cellStyle name="Total 7 5 10 4" xfId="54843"/>
    <cellStyle name="Total 7 5 11" xfId="54844"/>
    <cellStyle name="Total 7 5 11 2" xfId="54845"/>
    <cellStyle name="Total 7 5 11 3" xfId="54846"/>
    <cellStyle name="Total 7 5 11 4" xfId="54847"/>
    <cellStyle name="Total 7 5 12" xfId="54848"/>
    <cellStyle name="Total 7 5 12 2" xfId="54849"/>
    <cellStyle name="Total 7 5 12 3" xfId="54850"/>
    <cellStyle name="Total 7 5 12 4" xfId="54851"/>
    <cellStyle name="Total 7 5 13" xfId="54852"/>
    <cellStyle name="Total 7 5 13 2" xfId="54853"/>
    <cellStyle name="Total 7 5 13 3" xfId="54854"/>
    <cellStyle name="Total 7 5 13 4" xfId="54855"/>
    <cellStyle name="Total 7 5 14" xfId="54856"/>
    <cellStyle name="Total 7 5 14 2" xfId="54857"/>
    <cellStyle name="Total 7 5 14 3" xfId="54858"/>
    <cellStyle name="Total 7 5 14 4" xfId="54859"/>
    <cellStyle name="Total 7 5 15" xfId="54860"/>
    <cellStyle name="Total 7 5 15 2" xfId="54861"/>
    <cellStyle name="Total 7 5 15 3" xfId="54862"/>
    <cellStyle name="Total 7 5 15 4" xfId="54863"/>
    <cellStyle name="Total 7 5 16" xfId="54864"/>
    <cellStyle name="Total 7 5 16 2" xfId="54865"/>
    <cellStyle name="Total 7 5 16 3" xfId="54866"/>
    <cellStyle name="Total 7 5 16 4" xfId="54867"/>
    <cellStyle name="Total 7 5 17" xfId="54868"/>
    <cellStyle name="Total 7 5 17 2" xfId="54869"/>
    <cellStyle name="Total 7 5 17 3" xfId="54870"/>
    <cellStyle name="Total 7 5 17 4" xfId="54871"/>
    <cellStyle name="Total 7 5 18" xfId="54872"/>
    <cellStyle name="Total 7 5 18 2" xfId="54873"/>
    <cellStyle name="Total 7 5 18 3" xfId="54874"/>
    <cellStyle name="Total 7 5 18 4" xfId="54875"/>
    <cellStyle name="Total 7 5 19" xfId="54876"/>
    <cellStyle name="Total 7 5 19 2" xfId="54877"/>
    <cellStyle name="Total 7 5 19 3" xfId="54878"/>
    <cellStyle name="Total 7 5 19 4" xfId="54879"/>
    <cellStyle name="Total 7 5 2" xfId="54880"/>
    <cellStyle name="Total 7 5 2 2" xfId="54881"/>
    <cellStyle name="Total 7 5 2 3" xfId="54882"/>
    <cellStyle name="Total 7 5 2 4" xfId="54883"/>
    <cellStyle name="Total 7 5 20" xfId="54884"/>
    <cellStyle name="Total 7 5 20 2" xfId="54885"/>
    <cellStyle name="Total 7 5 20 3" xfId="54886"/>
    <cellStyle name="Total 7 5 20 4" xfId="54887"/>
    <cellStyle name="Total 7 5 21" xfId="54888"/>
    <cellStyle name="Total 7 5 22" xfId="54889"/>
    <cellStyle name="Total 7 5 3" xfId="54890"/>
    <cellStyle name="Total 7 5 3 2" xfId="54891"/>
    <cellStyle name="Total 7 5 3 3" xfId="54892"/>
    <cellStyle name="Total 7 5 3 4" xfId="54893"/>
    <cellStyle name="Total 7 5 4" xfId="54894"/>
    <cellStyle name="Total 7 5 4 2" xfId="54895"/>
    <cellStyle name="Total 7 5 4 3" xfId="54896"/>
    <cellStyle name="Total 7 5 4 4" xfId="54897"/>
    <cellStyle name="Total 7 5 5" xfId="54898"/>
    <cellStyle name="Total 7 5 5 2" xfId="54899"/>
    <cellStyle name="Total 7 5 5 3" xfId="54900"/>
    <cellStyle name="Total 7 5 5 4" xfId="54901"/>
    <cellStyle name="Total 7 5 6" xfId="54902"/>
    <cellStyle name="Total 7 5 6 2" xfId="54903"/>
    <cellStyle name="Total 7 5 6 3" xfId="54904"/>
    <cellStyle name="Total 7 5 6 4" xfId="54905"/>
    <cellStyle name="Total 7 5 7" xfId="54906"/>
    <cellStyle name="Total 7 5 7 2" xfId="54907"/>
    <cellStyle name="Total 7 5 7 3" xfId="54908"/>
    <cellStyle name="Total 7 5 7 4" xfId="54909"/>
    <cellStyle name="Total 7 5 8" xfId="54910"/>
    <cellStyle name="Total 7 5 8 2" xfId="54911"/>
    <cellStyle name="Total 7 5 8 3" xfId="54912"/>
    <cellStyle name="Total 7 5 8 4" xfId="54913"/>
    <cellStyle name="Total 7 5 9" xfId="54914"/>
    <cellStyle name="Total 7 5 9 2" xfId="54915"/>
    <cellStyle name="Total 7 5 9 3" xfId="54916"/>
    <cellStyle name="Total 7 5 9 4" xfId="54917"/>
    <cellStyle name="Total 7 6" xfId="54918"/>
    <cellStyle name="Total 7 6 10" xfId="54919"/>
    <cellStyle name="Total 7 6 10 2" xfId="54920"/>
    <cellStyle name="Total 7 6 10 3" xfId="54921"/>
    <cellStyle name="Total 7 6 10 4" xfId="54922"/>
    <cellStyle name="Total 7 6 11" xfId="54923"/>
    <cellStyle name="Total 7 6 11 2" xfId="54924"/>
    <cellStyle name="Total 7 6 11 3" xfId="54925"/>
    <cellStyle name="Total 7 6 11 4" xfId="54926"/>
    <cellStyle name="Total 7 6 12" xfId="54927"/>
    <cellStyle name="Total 7 6 12 2" xfId="54928"/>
    <cellStyle name="Total 7 6 12 3" xfId="54929"/>
    <cellStyle name="Total 7 6 12 4" xfId="54930"/>
    <cellStyle name="Total 7 6 13" xfId="54931"/>
    <cellStyle name="Total 7 6 13 2" xfId="54932"/>
    <cellStyle name="Total 7 6 13 3" xfId="54933"/>
    <cellStyle name="Total 7 6 13 4" xfId="54934"/>
    <cellStyle name="Total 7 6 14" xfId="54935"/>
    <cellStyle name="Total 7 6 14 2" xfId="54936"/>
    <cellStyle name="Total 7 6 14 3" xfId="54937"/>
    <cellStyle name="Total 7 6 14 4" xfId="54938"/>
    <cellStyle name="Total 7 6 15" xfId="54939"/>
    <cellStyle name="Total 7 6 15 2" xfId="54940"/>
    <cellStyle name="Total 7 6 15 3" xfId="54941"/>
    <cellStyle name="Total 7 6 15 4" xfId="54942"/>
    <cellStyle name="Total 7 6 16" xfId="54943"/>
    <cellStyle name="Total 7 6 16 2" xfId="54944"/>
    <cellStyle name="Total 7 6 16 3" xfId="54945"/>
    <cellStyle name="Total 7 6 16 4" xfId="54946"/>
    <cellStyle name="Total 7 6 17" xfId="54947"/>
    <cellStyle name="Total 7 6 17 2" xfId="54948"/>
    <cellStyle name="Total 7 6 17 3" xfId="54949"/>
    <cellStyle name="Total 7 6 17 4" xfId="54950"/>
    <cellStyle name="Total 7 6 18" xfId="54951"/>
    <cellStyle name="Total 7 6 18 2" xfId="54952"/>
    <cellStyle name="Total 7 6 18 3" xfId="54953"/>
    <cellStyle name="Total 7 6 18 4" xfId="54954"/>
    <cellStyle name="Total 7 6 19" xfId="54955"/>
    <cellStyle name="Total 7 6 19 2" xfId="54956"/>
    <cellStyle name="Total 7 6 19 3" xfId="54957"/>
    <cellStyle name="Total 7 6 19 4" xfId="54958"/>
    <cellStyle name="Total 7 6 2" xfId="54959"/>
    <cellStyle name="Total 7 6 2 2" xfId="54960"/>
    <cellStyle name="Total 7 6 2 3" xfId="54961"/>
    <cellStyle name="Total 7 6 2 4" xfId="54962"/>
    <cellStyle name="Total 7 6 20" xfId="54963"/>
    <cellStyle name="Total 7 6 20 2" xfId="54964"/>
    <cellStyle name="Total 7 6 20 3" xfId="54965"/>
    <cellStyle name="Total 7 6 20 4" xfId="54966"/>
    <cellStyle name="Total 7 6 21" xfId="54967"/>
    <cellStyle name="Total 7 6 22" xfId="54968"/>
    <cellStyle name="Total 7 6 3" xfId="54969"/>
    <cellStyle name="Total 7 6 3 2" xfId="54970"/>
    <cellStyle name="Total 7 6 3 3" xfId="54971"/>
    <cellStyle name="Total 7 6 3 4" xfId="54972"/>
    <cellStyle name="Total 7 6 4" xfId="54973"/>
    <cellStyle name="Total 7 6 4 2" xfId="54974"/>
    <cellStyle name="Total 7 6 4 3" xfId="54975"/>
    <cellStyle name="Total 7 6 4 4" xfId="54976"/>
    <cellStyle name="Total 7 6 5" xfId="54977"/>
    <cellStyle name="Total 7 6 5 2" xfId="54978"/>
    <cellStyle name="Total 7 6 5 3" xfId="54979"/>
    <cellStyle name="Total 7 6 5 4" xfId="54980"/>
    <cellStyle name="Total 7 6 6" xfId="54981"/>
    <cellStyle name="Total 7 6 6 2" xfId="54982"/>
    <cellStyle name="Total 7 6 6 3" xfId="54983"/>
    <cellStyle name="Total 7 6 6 4" xfId="54984"/>
    <cellStyle name="Total 7 6 7" xfId="54985"/>
    <cellStyle name="Total 7 6 7 2" xfId="54986"/>
    <cellStyle name="Total 7 6 7 3" xfId="54987"/>
    <cellStyle name="Total 7 6 7 4" xfId="54988"/>
    <cellStyle name="Total 7 6 8" xfId="54989"/>
    <cellStyle name="Total 7 6 8 2" xfId="54990"/>
    <cellStyle name="Total 7 6 8 3" xfId="54991"/>
    <cellStyle name="Total 7 6 8 4" xfId="54992"/>
    <cellStyle name="Total 7 6 9" xfId="54993"/>
    <cellStyle name="Total 7 6 9 2" xfId="54994"/>
    <cellStyle name="Total 7 6 9 3" xfId="54995"/>
    <cellStyle name="Total 7 6 9 4" xfId="54996"/>
    <cellStyle name="Total 7 7" xfId="54997"/>
    <cellStyle name="Total 7 7 10" xfId="54998"/>
    <cellStyle name="Total 7 7 10 2" xfId="54999"/>
    <cellStyle name="Total 7 7 10 3" xfId="55000"/>
    <cellStyle name="Total 7 7 10 4" xfId="55001"/>
    <cellStyle name="Total 7 7 11" xfId="55002"/>
    <cellStyle name="Total 7 7 11 2" xfId="55003"/>
    <cellStyle name="Total 7 7 11 3" xfId="55004"/>
    <cellStyle name="Total 7 7 11 4" xfId="55005"/>
    <cellStyle name="Total 7 7 12" xfId="55006"/>
    <cellStyle name="Total 7 7 12 2" xfId="55007"/>
    <cellStyle name="Total 7 7 12 3" xfId="55008"/>
    <cellStyle name="Total 7 7 12 4" xfId="55009"/>
    <cellStyle name="Total 7 7 13" xfId="55010"/>
    <cellStyle name="Total 7 7 13 2" xfId="55011"/>
    <cellStyle name="Total 7 7 13 3" xfId="55012"/>
    <cellStyle name="Total 7 7 13 4" xfId="55013"/>
    <cellStyle name="Total 7 7 14" xfId="55014"/>
    <cellStyle name="Total 7 7 14 2" xfId="55015"/>
    <cellStyle name="Total 7 7 14 3" xfId="55016"/>
    <cellStyle name="Total 7 7 14 4" xfId="55017"/>
    <cellStyle name="Total 7 7 15" xfId="55018"/>
    <cellStyle name="Total 7 7 15 2" xfId="55019"/>
    <cellStyle name="Total 7 7 15 3" xfId="55020"/>
    <cellStyle name="Total 7 7 15 4" xfId="55021"/>
    <cellStyle name="Total 7 7 16" xfId="55022"/>
    <cellStyle name="Total 7 7 16 2" xfId="55023"/>
    <cellStyle name="Total 7 7 16 3" xfId="55024"/>
    <cellStyle name="Total 7 7 16 4" xfId="55025"/>
    <cellStyle name="Total 7 7 17" xfId="55026"/>
    <cellStyle name="Total 7 7 17 2" xfId="55027"/>
    <cellStyle name="Total 7 7 17 3" xfId="55028"/>
    <cellStyle name="Total 7 7 17 4" xfId="55029"/>
    <cellStyle name="Total 7 7 18" xfId="55030"/>
    <cellStyle name="Total 7 7 18 2" xfId="55031"/>
    <cellStyle name="Total 7 7 18 3" xfId="55032"/>
    <cellStyle name="Total 7 7 18 4" xfId="55033"/>
    <cellStyle name="Total 7 7 19" xfId="55034"/>
    <cellStyle name="Total 7 7 19 2" xfId="55035"/>
    <cellStyle name="Total 7 7 19 3" xfId="55036"/>
    <cellStyle name="Total 7 7 19 4" xfId="55037"/>
    <cellStyle name="Total 7 7 2" xfId="55038"/>
    <cellStyle name="Total 7 7 2 2" xfId="55039"/>
    <cellStyle name="Total 7 7 2 3" xfId="55040"/>
    <cellStyle name="Total 7 7 2 4" xfId="55041"/>
    <cellStyle name="Total 7 7 20" xfId="55042"/>
    <cellStyle name="Total 7 7 20 2" xfId="55043"/>
    <cellStyle name="Total 7 7 20 3" xfId="55044"/>
    <cellStyle name="Total 7 7 20 4" xfId="55045"/>
    <cellStyle name="Total 7 7 21" xfId="55046"/>
    <cellStyle name="Total 7 7 22" xfId="55047"/>
    <cellStyle name="Total 7 7 3" xfId="55048"/>
    <cellStyle name="Total 7 7 3 2" xfId="55049"/>
    <cellStyle name="Total 7 7 3 3" xfId="55050"/>
    <cellStyle name="Total 7 7 3 4" xfId="55051"/>
    <cellStyle name="Total 7 7 4" xfId="55052"/>
    <cellStyle name="Total 7 7 4 2" xfId="55053"/>
    <cellStyle name="Total 7 7 4 3" xfId="55054"/>
    <cellStyle name="Total 7 7 4 4" xfId="55055"/>
    <cellStyle name="Total 7 7 5" xfId="55056"/>
    <cellStyle name="Total 7 7 5 2" xfId="55057"/>
    <cellStyle name="Total 7 7 5 3" xfId="55058"/>
    <cellStyle name="Total 7 7 5 4" xfId="55059"/>
    <cellStyle name="Total 7 7 6" xfId="55060"/>
    <cellStyle name="Total 7 7 6 2" xfId="55061"/>
    <cellStyle name="Total 7 7 6 3" xfId="55062"/>
    <cellStyle name="Total 7 7 6 4" xfId="55063"/>
    <cellStyle name="Total 7 7 7" xfId="55064"/>
    <cellStyle name="Total 7 7 7 2" xfId="55065"/>
    <cellStyle name="Total 7 7 7 3" xfId="55066"/>
    <cellStyle name="Total 7 7 7 4" xfId="55067"/>
    <cellStyle name="Total 7 7 8" xfId="55068"/>
    <cellStyle name="Total 7 7 8 2" xfId="55069"/>
    <cellStyle name="Total 7 7 8 3" xfId="55070"/>
    <cellStyle name="Total 7 7 8 4" xfId="55071"/>
    <cellStyle name="Total 7 7 9" xfId="55072"/>
    <cellStyle name="Total 7 7 9 2" xfId="55073"/>
    <cellStyle name="Total 7 7 9 3" xfId="55074"/>
    <cellStyle name="Total 7 7 9 4" xfId="55075"/>
    <cellStyle name="Total 7 8" xfId="55076"/>
    <cellStyle name="Total 7 8 10" xfId="55077"/>
    <cellStyle name="Total 7 8 10 2" xfId="55078"/>
    <cellStyle name="Total 7 8 10 3" xfId="55079"/>
    <cellStyle name="Total 7 8 10 4" xfId="55080"/>
    <cellStyle name="Total 7 8 11" xfId="55081"/>
    <cellStyle name="Total 7 8 11 2" xfId="55082"/>
    <cellStyle name="Total 7 8 11 3" xfId="55083"/>
    <cellStyle name="Total 7 8 11 4" xfId="55084"/>
    <cellStyle name="Total 7 8 12" xfId="55085"/>
    <cellStyle name="Total 7 8 12 2" xfId="55086"/>
    <cellStyle name="Total 7 8 12 3" xfId="55087"/>
    <cellStyle name="Total 7 8 12 4" xfId="55088"/>
    <cellStyle name="Total 7 8 13" xfId="55089"/>
    <cellStyle name="Total 7 8 13 2" xfId="55090"/>
    <cellStyle name="Total 7 8 13 3" xfId="55091"/>
    <cellStyle name="Total 7 8 13 4" xfId="55092"/>
    <cellStyle name="Total 7 8 14" xfId="55093"/>
    <cellStyle name="Total 7 8 14 2" xfId="55094"/>
    <cellStyle name="Total 7 8 14 3" xfId="55095"/>
    <cellStyle name="Total 7 8 14 4" xfId="55096"/>
    <cellStyle name="Total 7 8 15" xfId="55097"/>
    <cellStyle name="Total 7 8 15 2" xfId="55098"/>
    <cellStyle name="Total 7 8 15 3" xfId="55099"/>
    <cellStyle name="Total 7 8 15 4" xfId="55100"/>
    <cellStyle name="Total 7 8 16" xfId="55101"/>
    <cellStyle name="Total 7 8 16 2" xfId="55102"/>
    <cellStyle name="Total 7 8 16 3" xfId="55103"/>
    <cellStyle name="Total 7 8 16 4" xfId="55104"/>
    <cellStyle name="Total 7 8 17" xfId="55105"/>
    <cellStyle name="Total 7 8 17 2" xfId="55106"/>
    <cellStyle name="Total 7 8 17 3" xfId="55107"/>
    <cellStyle name="Total 7 8 17 4" xfId="55108"/>
    <cellStyle name="Total 7 8 18" xfId="55109"/>
    <cellStyle name="Total 7 8 18 2" xfId="55110"/>
    <cellStyle name="Total 7 8 18 3" xfId="55111"/>
    <cellStyle name="Total 7 8 18 4" xfId="55112"/>
    <cellStyle name="Total 7 8 19" xfId="55113"/>
    <cellStyle name="Total 7 8 19 2" xfId="55114"/>
    <cellStyle name="Total 7 8 19 3" xfId="55115"/>
    <cellStyle name="Total 7 8 19 4" xfId="55116"/>
    <cellStyle name="Total 7 8 2" xfId="55117"/>
    <cellStyle name="Total 7 8 2 2" xfId="55118"/>
    <cellStyle name="Total 7 8 2 3" xfId="55119"/>
    <cellStyle name="Total 7 8 2 4" xfId="55120"/>
    <cellStyle name="Total 7 8 20" xfId="55121"/>
    <cellStyle name="Total 7 8 20 2" xfId="55122"/>
    <cellStyle name="Total 7 8 20 3" xfId="55123"/>
    <cellStyle name="Total 7 8 20 4" xfId="55124"/>
    <cellStyle name="Total 7 8 21" xfId="55125"/>
    <cellStyle name="Total 7 8 22" xfId="55126"/>
    <cellStyle name="Total 7 8 3" xfId="55127"/>
    <cellStyle name="Total 7 8 3 2" xfId="55128"/>
    <cellStyle name="Total 7 8 3 3" xfId="55129"/>
    <cellStyle name="Total 7 8 3 4" xfId="55130"/>
    <cellStyle name="Total 7 8 4" xfId="55131"/>
    <cellStyle name="Total 7 8 4 2" xfId="55132"/>
    <cellStyle name="Total 7 8 4 3" xfId="55133"/>
    <cellStyle name="Total 7 8 4 4" xfId="55134"/>
    <cellStyle name="Total 7 8 5" xfId="55135"/>
    <cellStyle name="Total 7 8 5 2" xfId="55136"/>
    <cellStyle name="Total 7 8 5 3" xfId="55137"/>
    <cellStyle name="Total 7 8 5 4" xfId="55138"/>
    <cellStyle name="Total 7 8 6" xfId="55139"/>
    <cellStyle name="Total 7 8 6 2" xfId="55140"/>
    <cellStyle name="Total 7 8 6 3" xfId="55141"/>
    <cellStyle name="Total 7 8 6 4" xfId="55142"/>
    <cellStyle name="Total 7 8 7" xfId="55143"/>
    <cellStyle name="Total 7 8 7 2" xfId="55144"/>
    <cellStyle name="Total 7 8 7 3" xfId="55145"/>
    <cellStyle name="Total 7 8 7 4" xfId="55146"/>
    <cellStyle name="Total 7 8 8" xfId="55147"/>
    <cellStyle name="Total 7 8 8 2" xfId="55148"/>
    <cellStyle name="Total 7 8 8 3" xfId="55149"/>
    <cellStyle name="Total 7 8 8 4" xfId="55150"/>
    <cellStyle name="Total 7 8 9" xfId="55151"/>
    <cellStyle name="Total 7 8 9 2" xfId="55152"/>
    <cellStyle name="Total 7 8 9 3" xfId="55153"/>
    <cellStyle name="Total 7 8 9 4" xfId="55154"/>
    <cellStyle name="Total 7 9" xfId="55155"/>
    <cellStyle name="Total 7 9 10" xfId="55156"/>
    <cellStyle name="Total 7 9 10 2" xfId="55157"/>
    <cellStyle name="Total 7 9 10 3" xfId="55158"/>
    <cellStyle name="Total 7 9 10 4" xfId="55159"/>
    <cellStyle name="Total 7 9 11" xfId="55160"/>
    <cellStyle name="Total 7 9 11 2" xfId="55161"/>
    <cellStyle name="Total 7 9 11 3" xfId="55162"/>
    <cellStyle name="Total 7 9 11 4" xfId="55163"/>
    <cellStyle name="Total 7 9 12" xfId="55164"/>
    <cellStyle name="Total 7 9 12 2" xfId="55165"/>
    <cellStyle name="Total 7 9 12 3" xfId="55166"/>
    <cellStyle name="Total 7 9 12 4" xfId="55167"/>
    <cellStyle name="Total 7 9 13" xfId="55168"/>
    <cellStyle name="Total 7 9 13 2" xfId="55169"/>
    <cellStyle name="Total 7 9 13 3" xfId="55170"/>
    <cellStyle name="Total 7 9 13 4" xfId="55171"/>
    <cellStyle name="Total 7 9 14" xfId="55172"/>
    <cellStyle name="Total 7 9 14 2" xfId="55173"/>
    <cellStyle name="Total 7 9 14 3" xfId="55174"/>
    <cellStyle name="Total 7 9 14 4" xfId="55175"/>
    <cellStyle name="Total 7 9 15" xfId="55176"/>
    <cellStyle name="Total 7 9 15 2" xfId="55177"/>
    <cellStyle name="Total 7 9 15 3" xfId="55178"/>
    <cellStyle name="Total 7 9 15 4" xfId="55179"/>
    <cellStyle name="Total 7 9 16" xfId="55180"/>
    <cellStyle name="Total 7 9 16 2" xfId="55181"/>
    <cellStyle name="Total 7 9 16 3" xfId="55182"/>
    <cellStyle name="Total 7 9 16 4" xfId="55183"/>
    <cellStyle name="Total 7 9 17" xfId="55184"/>
    <cellStyle name="Total 7 9 17 2" xfId="55185"/>
    <cellStyle name="Total 7 9 17 3" xfId="55186"/>
    <cellStyle name="Total 7 9 17 4" xfId="55187"/>
    <cellStyle name="Total 7 9 18" xfId="55188"/>
    <cellStyle name="Total 7 9 18 2" xfId="55189"/>
    <cellStyle name="Total 7 9 18 3" xfId="55190"/>
    <cellStyle name="Total 7 9 18 4" xfId="55191"/>
    <cellStyle name="Total 7 9 19" xfId="55192"/>
    <cellStyle name="Total 7 9 19 2" xfId="55193"/>
    <cellStyle name="Total 7 9 19 3" xfId="55194"/>
    <cellStyle name="Total 7 9 19 4" xfId="55195"/>
    <cellStyle name="Total 7 9 2" xfId="55196"/>
    <cellStyle name="Total 7 9 2 2" xfId="55197"/>
    <cellStyle name="Total 7 9 2 3" xfId="55198"/>
    <cellStyle name="Total 7 9 2 4" xfId="55199"/>
    <cellStyle name="Total 7 9 20" xfId="55200"/>
    <cellStyle name="Total 7 9 20 2" xfId="55201"/>
    <cellStyle name="Total 7 9 20 3" xfId="55202"/>
    <cellStyle name="Total 7 9 20 4" xfId="55203"/>
    <cellStyle name="Total 7 9 21" xfId="55204"/>
    <cellStyle name="Total 7 9 22" xfId="55205"/>
    <cellStyle name="Total 7 9 3" xfId="55206"/>
    <cellStyle name="Total 7 9 3 2" xfId="55207"/>
    <cellStyle name="Total 7 9 3 3" xfId="55208"/>
    <cellStyle name="Total 7 9 3 4" xfId="55209"/>
    <cellStyle name="Total 7 9 4" xfId="55210"/>
    <cellStyle name="Total 7 9 4 2" xfId="55211"/>
    <cellStyle name="Total 7 9 4 3" xfId="55212"/>
    <cellStyle name="Total 7 9 4 4" xfId="55213"/>
    <cellStyle name="Total 7 9 5" xfId="55214"/>
    <cellStyle name="Total 7 9 5 2" xfId="55215"/>
    <cellStyle name="Total 7 9 5 3" xfId="55216"/>
    <cellStyle name="Total 7 9 5 4" xfId="55217"/>
    <cellStyle name="Total 7 9 6" xfId="55218"/>
    <cellStyle name="Total 7 9 6 2" xfId="55219"/>
    <cellStyle name="Total 7 9 6 3" xfId="55220"/>
    <cellStyle name="Total 7 9 6 4" xfId="55221"/>
    <cellStyle name="Total 7 9 7" xfId="55222"/>
    <cellStyle name="Total 7 9 7 2" xfId="55223"/>
    <cellStyle name="Total 7 9 7 3" xfId="55224"/>
    <cellStyle name="Total 7 9 7 4" xfId="55225"/>
    <cellStyle name="Total 7 9 8" xfId="55226"/>
    <cellStyle name="Total 7 9 8 2" xfId="55227"/>
    <cellStyle name="Total 7 9 8 3" xfId="55228"/>
    <cellStyle name="Total 7 9 8 4" xfId="55229"/>
    <cellStyle name="Total 7 9 9" xfId="55230"/>
    <cellStyle name="Total 7 9 9 2" xfId="55231"/>
    <cellStyle name="Total 7 9 9 3" xfId="55232"/>
    <cellStyle name="Total 7 9 9 4" xfId="55233"/>
    <cellStyle name="Total 8" xfId="55234"/>
    <cellStyle name="Total 8 10" xfId="55235"/>
    <cellStyle name="Total 8 10 2" xfId="55236"/>
    <cellStyle name="Total 8 10 3" xfId="55237"/>
    <cellStyle name="Total 8 10 4" xfId="55238"/>
    <cellStyle name="Total 8 11" xfId="55239"/>
    <cellStyle name="Total 8 11 2" xfId="55240"/>
    <cellStyle name="Total 8 11 3" xfId="55241"/>
    <cellStyle name="Total 8 11 4" xfId="55242"/>
    <cellStyle name="Total 8 12" xfId="55243"/>
    <cellStyle name="Total 8 12 2" xfId="55244"/>
    <cellStyle name="Total 8 12 3" xfId="55245"/>
    <cellStyle name="Total 8 12 4" xfId="55246"/>
    <cellStyle name="Total 8 13" xfId="55247"/>
    <cellStyle name="Total 8 13 2" xfId="55248"/>
    <cellStyle name="Total 8 13 3" xfId="55249"/>
    <cellStyle name="Total 8 13 4" xfId="55250"/>
    <cellStyle name="Total 8 14" xfId="55251"/>
    <cellStyle name="Total 8 14 2" xfId="55252"/>
    <cellStyle name="Total 8 14 3" xfId="55253"/>
    <cellStyle name="Total 8 14 4" xfId="55254"/>
    <cellStyle name="Total 8 15" xfId="55255"/>
    <cellStyle name="Total 8 15 2" xfId="55256"/>
    <cellStyle name="Total 8 15 3" xfId="55257"/>
    <cellStyle name="Total 8 15 4" xfId="55258"/>
    <cellStyle name="Total 8 16" xfId="55259"/>
    <cellStyle name="Total 8 16 2" xfId="55260"/>
    <cellStyle name="Total 8 16 3" xfId="55261"/>
    <cellStyle name="Total 8 16 4" xfId="55262"/>
    <cellStyle name="Total 8 17" xfId="55263"/>
    <cellStyle name="Total 8 17 2" xfId="55264"/>
    <cellStyle name="Total 8 17 3" xfId="55265"/>
    <cellStyle name="Total 8 17 4" xfId="55266"/>
    <cellStyle name="Total 8 18" xfId="55267"/>
    <cellStyle name="Total 8 18 2" xfId="55268"/>
    <cellStyle name="Total 8 18 3" xfId="55269"/>
    <cellStyle name="Total 8 18 4" xfId="55270"/>
    <cellStyle name="Total 8 19" xfId="55271"/>
    <cellStyle name="Total 8 19 2" xfId="55272"/>
    <cellStyle name="Total 8 19 3" xfId="55273"/>
    <cellStyle name="Total 8 19 4" xfId="55274"/>
    <cellStyle name="Total 8 2" xfId="55275"/>
    <cellStyle name="Total 8 2 2" xfId="55276"/>
    <cellStyle name="Total 8 2 3" xfId="55277"/>
    <cellStyle name="Total 8 2 4" xfId="55278"/>
    <cellStyle name="Total 8 20" xfId="55279"/>
    <cellStyle name="Total 8 20 2" xfId="55280"/>
    <cellStyle name="Total 8 20 3" xfId="55281"/>
    <cellStyle name="Total 8 20 4" xfId="55282"/>
    <cellStyle name="Total 8 21" xfId="55283"/>
    <cellStyle name="Total 8 22" xfId="55284"/>
    <cellStyle name="Total 8 23" xfId="55285"/>
    <cellStyle name="Total 8 3" xfId="55286"/>
    <cellStyle name="Total 8 3 2" xfId="55287"/>
    <cellStyle name="Total 8 3 3" xfId="55288"/>
    <cellStyle name="Total 8 3 4" xfId="55289"/>
    <cellStyle name="Total 8 4" xfId="55290"/>
    <cellStyle name="Total 8 4 2" xfId="55291"/>
    <cellStyle name="Total 8 4 3" xfId="55292"/>
    <cellStyle name="Total 8 4 4" xfId="55293"/>
    <cellStyle name="Total 8 5" xfId="55294"/>
    <cellStyle name="Total 8 5 2" xfId="55295"/>
    <cellStyle name="Total 8 5 3" xfId="55296"/>
    <cellStyle name="Total 8 5 4" xfId="55297"/>
    <cellStyle name="Total 8 6" xfId="55298"/>
    <cellStyle name="Total 8 6 2" xfId="55299"/>
    <cellStyle name="Total 8 6 3" xfId="55300"/>
    <cellStyle name="Total 8 6 4" xfId="55301"/>
    <cellStyle name="Total 8 7" xfId="55302"/>
    <cellStyle name="Total 8 7 2" xfId="55303"/>
    <cellStyle name="Total 8 7 3" xfId="55304"/>
    <cellStyle name="Total 8 7 4" xfId="55305"/>
    <cellStyle name="Total 8 8" xfId="55306"/>
    <cellStyle name="Total 8 8 2" xfId="55307"/>
    <cellStyle name="Total 8 8 3" xfId="55308"/>
    <cellStyle name="Total 8 8 4" xfId="55309"/>
    <cellStyle name="Total 8 9" xfId="55310"/>
    <cellStyle name="Total 8 9 2" xfId="55311"/>
    <cellStyle name="Total 8 9 3" xfId="55312"/>
    <cellStyle name="Total 8 9 4" xfId="55313"/>
    <cellStyle name="Total 9" xfId="55314"/>
    <cellStyle name="Total 9 10" xfId="55315"/>
    <cellStyle name="Total 9 10 2" xfId="55316"/>
    <cellStyle name="Total 9 10 3" xfId="55317"/>
    <cellStyle name="Total 9 10 4" xfId="55318"/>
    <cellStyle name="Total 9 11" xfId="55319"/>
    <cellStyle name="Total 9 11 2" xfId="55320"/>
    <cellStyle name="Total 9 11 3" xfId="55321"/>
    <cellStyle name="Total 9 11 4" xfId="55322"/>
    <cellStyle name="Total 9 12" xfId="55323"/>
    <cellStyle name="Total 9 12 2" xfId="55324"/>
    <cellStyle name="Total 9 12 3" xfId="55325"/>
    <cellStyle name="Total 9 12 4" xfId="55326"/>
    <cellStyle name="Total 9 13" xfId="55327"/>
    <cellStyle name="Total 9 13 2" xfId="55328"/>
    <cellStyle name="Total 9 13 3" xfId="55329"/>
    <cellStyle name="Total 9 13 4" xfId="55330"/>
    <cellStyle name="Total 9 14" xfId="55331"/>
    <cellStyle name="Total 9 14 2" xfId="55332"/>
    <cellStyle name="Total 9 14 3" xfId="55333"/>
    <cellStyle name="Total 9 14 4" xfId="55334"/>
    <cellStyle name="Total 9 15" xfId="55335"/>
    <cellStyle name="Total 9 15 2" xfId="55336"/>
    <cellStyle name="Total 9 15 3" xfId="55337"/>
    <cellStyle name="Total 9 15 4" xfId="55338"/>
    <cellStyle name="Total 9 16" xfId="55339"/>
    <cellStyle name="Total 9 16 2" xfId="55340"/>
    <cellStyle name="Total 9 16 3" xfId="55341"/>
    <cellStyle name="Total 9 16 4" xfId="55342"/>
    <cellStyle name="Total 9 17" xfId="55343"/>
    <cellStyle name="Total 9 17 2" xfId="55344"/>
    <cellStyle name="Total 9 17 3" xfId="55345"/>
    <cellStyle name="Total 9 17 4" xfId="55346"/>
    <cellStyle name="Total 9 18" xfId="55347"/>
    <cellStyle name="Total 9 18 2" xfId="55348"/>
    <cellStyle name="Total 9 18 3" xfId="55349"/>
    <cellStyle name="Total 9 18 4" xfId="55350"/>
    <cellStyle name="Total 9 19" xfId="55351"/>
    <cellStyle name="Total 9 19 2" xfId="55352"/>
    <cellStyle name="Total 9 19 3" xfId="55353"/>
    <cellStyle name="Total 9 19 4" xfId="55354"/>
    <cellStyle name="Total 9 2" xfId="55355"/>
    <cellStyle name="Total 9 2 2" xfId="55356"/>
    <cellStyle name="Total 9 2 3" xfId="55357"/>
    <cellStyle name="Total 9 2 4" xfId="55358"/>
    <cellStyle name="Total 9 20" xfId="55359"/>
    <cellStyle name="Total 9 20 2" xfId="55360"/>
    <cellStyle name="Total 9 20 3" xfId="55361"/>
    <cellStyle name="Total 9 20 4" xfId="55362"/>
    <cellStyle name="Total 9 21" xfId="55363"/>
    <cellStyle name="Total 9 22" xfId="55364"/>
    <cellStyle name="Total 9 23" xfId="55365"/>
    <cellStyle name="Total 9 3" xfId="55366"/>
    <cellStyle name="Total 9 3 2" xfId="55367"/>
    <cellStyle name="Total 9 3 3" xfId="55368"/>
    <cellStyle name="Total 9 3 4" xfId="55369"/>
    <cellStyle name="Total 9 4" xfId="55370"/>
    <cellStyle name="Total 9 4 2" xfId="55371"/>
    <cellStyle name="Total 9 4 3" xfId="55372"/>
    <cellStyle name="Total 9 4 4" xfId="55373"/>
    <cellStyle name="Total 9 5" xfId="55374"/>
    <cellStyle name="Total 9 5 2" xfId="55375"/>
    <cellStyle name="Total 9 5 3" xfId="55376"/>
    <cellStyle name="Total 9 5 4" xfId="55377"/>
    <cellStyle name="Total 9 6" xfId="55378"/>
    <cellStyle name="Total 9 6 2" xfId="55379"/>
    <cellStyle name="Total 9 6 3" xfId="55380"/>
    <cellStyle name="Total 9 6 4" xfId="55381"/>
    <cellStyle name="Total 9 7" xfId="55382"/>
    <cellStyle name="Total 9 7 2" xfId="55383"/>
    <cellStyle name="Total 9 7 3" xfId="55384"/>
    <cellStyle name="Total 9 7 4" xfId="55385"/>
    <cellStyle name="Total 9 8" xfId="55386"/>
    <cellStyle name="Total 9 8 2" xfId="55387"/>
    <cellStyle name="Total 9 8 3" xfId="55388"/>
    <cellStyle name="Total 9 8 4" xfId="55389"/>
    <cellStyle name="Total 9 9" xfId="55390"/>
    <cellStyle name="Total 9 9 2" xfId="55391"/>
    <cellStyle name="Total 9 9 3" xfId="55392"/>
    <cellStyle name="Total 9 9 4" xfId="55393"/>
    <cellStyle name="Warning Text 10" xfId="55394"/>
    <cellStyle name="Warning Text 10 2" xfId="55395"/>
    <cellStyle name="Warning Text 10 3" xfId="55396"/>
    <cellStyle name="Warning Text 11" xfId="55397"/>
    <cellStyle name="Warning Text 11 2" xfId="55398"/>
    <cellStyle name="Warning Text 11 3" xfId="55399"/>
    <cellStyle name="Warning Text 12" xfId="55400"/>
    <cellStyle name="Warning Text 12 10" xfId="55401"/>
    <cellStyle name="Warning Text 12 10 2" xfId="55402"/>
    <cellStyle name="Warning Text 12 11" xfId="55403"/>
    <cellStyle name="Warning Text 12 11 2" xfId="55404"/>
    <cellStyle name="Warning Text 12 12" xfId="55405"/>
    <cellStyle name="Warning Text 12 12 2" xfId="55406"/>
    <cellStyle name="Warning Text 12 13" xfId="55407"/>
    <cellStyle name="Warning Text 12 13 2" xfId="55408"/>
    <cellStyle name="Warning Text 12 14" xfId="55409"/>
    <cellStyle name="Warning Text 12 14 2" xfId="55410"/>
    <cellStyle name="Warning Text 12 15" xfId="55411"/>
    <cellStyle name="Warning Text 12 15 2" xfId="55412"/>
    <cellStyle name="Warning Text 12 16" xfId="55413"/>
    <cellStyle name="Warning Text 12 16 2" xfId="55414"/>
    <cellStyle name="Warning Text 12 17" xfId="55415"/>
    <cellStyle name="Warning Text 12 17 2" xfId="55416"/>
    <cellStyle name="Warning Text 12 18" xfId="55417"/>
    <cellStyle name="Warning Text 12 18 2" xfId="55418"/>
    <cellStyle name="Warning Text 12 19" xfId="55419"/>
    <cellStyle name="Warning Text 12 19 2" xfId="55420"/>
    <cellStyle name="Warning Text 12 2" xfId="55421"/>
    <cellStyle name="Warning Text 12 2 2" xfId="55422"/>
    <cellStyle name="Warning Text 12 20" xfId="55423"/>
    <cellStyle name="Warning Text 12 20 2" xfId="55424"/>
    <cellStyle name="Warning Text 12 21" xfId="55425"/>
    <cellStyle name="Warning Text 12 21 2" xfId="55426"/>
    <cellStyle name="Warning Text 12 22" xfId="55427"/>
    <cellStyle name="Warning Text 12 22 2" xfId="55428"/>
    <cellStyle name="Warning Text 12 23" xfId="55429"/>
    <cellStyle name="Warning Text 12 23 2" xfId="55430"/>
    <cellStyle name="Warning Text 12 24" xfId="55431"/>
    <cellStyle name="Warning Text 12 24 2" xfId="55432"/>
    <cellStyle name="Warning Text 12 25" xfId="55433"/>
    <cellStyle name="Warning Text 12 25 2" xfId="55434"/>
    <cellStyle name="Warning Text 12 26" xfId="55435"/>
    <cellStyle name="Warning Text 12 26 2" xfId="55436"/>
    <cellStyle name="Warning Text 12 27" xfId="55437"/>
    <cellStyle name="Warning Text 12 27 2" xfId="55438"/>
    <cellStyle name="Warning Text 12 28" xfId="55439"/>
    <cellStyle name="Warning Text 12 28 2" xfId="55440"/>
    <cellStyle name="Warning Text 12 29" xfId="55441"/>
    <cellStyle name="Warning Text 12 29 2" xfId="55442"/>
    <cellStyle name="Warning Text 12 3" xfId="55443"/>
    <cellStyle name="Warning Text 12 3 2" xfId="55444"/>
    <cellStyle name="Warning Text 12 30" xfId="55445"/>
    <cellStyle name="Warning Text 12 30 2" xfId="55446"/>
    <cellStyle name="Warning Text 12 31" xfId="55447"/>
    <cellStyle name="Warning Text 12 4" xfId="55448"/>
    <cellStyle name="Warning Text 12 4 2" xfId="55449"/>
    <cellStyle name="Warning Text 12 5" xfId="55450"/>
    <cellStyle name="Warning Text 12 5 2" xfId="55451"/>
    <cellStyle name="Warning Text 12 6" xfId="55452"/>
    <cellStyle name="Warning Text 12 6 2" xfId="55453"/>
    <cellStyle name="Warning Text 12 7" xfId="55454"/>
    <cellStyle name="Warning Text 12 7 2" xfId="55455"/>
    <cellStyle name="Warning Text 12 8" xfId="55456"/>
    <cellStyle name="Warning Text 12 8 2" xfId="55457"/>
    <cellStyle name="Warning Text 12 9" xfId="55458"/>
    <cellStyle name="Warning Text 12 9 2" xfId="55459"/>
    <cellStyle name="Warning Text 13" xfId="55460"/>
    <cellStyle name="Warning Text 13 2" xfId="55461"/>
    <cellStyle name="Warning Text 14" xfId="55462"/>
    <cellStyle name="Warning Text 14 2" xfId="55463"/>
    <cellStyle name="Warning Text 15" xfId="55464"/>
    <cellStyle name="Warning Text 15 2" xfId="55465"/>
    <cellStyle name="Warning Text 16" xfId="55466"/>
    <cellStyle name="Warning Text 17" xfId="55467"/>
    <cellStyle name="Warning Text 18" xfId="55468"/>
    <cellStyle name="Warning Text 2" xfId="55469"/>
    <cellStyle name="Warning Text 2 10" xfId="55470"/>
    <cellStyle name="Warning Text 2 10 2" xfId="55471"/>
    <cellStyle name="Warning Text 2 11" xfId="55472"/>
    <cellStyle name="Warning Text 2 11 2" xfId="55473"/>
    <cellStyle name="Warning Text 2 2" xfId="55474"/>
    <cellStyle name="Warning Text 2 2 2" xfId="55475"/>
    <cellStyle name="Warning Text 2 2 3" xfId="55476"/>
    <cellStyle name="Warning Text 2 3" xfId="55477"/>
    <cellStyle name="Warning Text 2 3 2" xfId="55478"/>
    <cellStyle name="Warning Text 2 3 3" xfId="55479"/>
    <cellStyle name="Warning Text 2 4" xfId="55480"/>
    <cellStyle name="Warning Text 2 4 2" xfId="55481"/>
    <cellStyle name="Warning Text 2 4 3" xfId="55482"/>
    <cellStyle name="Warning Text 2 5" xfId="55483"/>
    <cellStyle name="Warning Text 2 5 2" xfId="55484"/>
    <cellStyle name="Warning Text 2 5 3" xfId="55485"/>
    <cellStyle name="Warning Text 2 6" xfId="55486"/>
    <cellStyle name="Warning Text 2 6 2" xfId="55487"/>
    <cellStyle name="Warning Text 2 6 3" xfId="55488"/>
    <cellStyle name="Warning Text 2 7" xfId="55489"/>
    <cellStyle name="Warning Text 2 7 2" xfId="55490"/>
    <cellStyle name="Warning Text 2 7 3" xfId="55491"/>
    <cellStyle name="Warning Text 2 8" xfId="55492"/>
    <cellStyle name="Warning Text 2 8 2" xfId="55493"/>
    <cellStyle name="Warning Text 2 8 3" xfId="55494"/>
    <cellStyle name="Warning Text 2 9" xfId="55495"/>
    <cellStyle name="Warning Text 3" xfId="55496"/>
    <cellStyle name="Warning Text 3 2" xfId="55497"/>
    <cellStyle name="Warning Text 3 2 2" xfId="55498"/>
    <cellStyle name="Warning Text 3 3" xfId="55499"/>
    <cellStyle name="Warning Text 3 4" xfId="55500"/>
    <cellStyle name="Warning Text 4" xfId="55501"/>
    <cellStyle name="Warning Text 4 2" xfId="55502"/>
    <cellStyle name="Warning Text 4 2 2" xfId="55503"/>
    <cellStyle name="Warning Text 4 3" xfId="55504"/>
    <cellStyle name="Warning Text 4 4" xfId="55505"/>
    <cellStyle name="Warning Text 5" xfId="55506"/>
    <cellStyle name="Warning Text 5 2" xfId="55507"/>
    <cellStyle name="Warning Text 5 2 2" xfId="55508"/>
    <cellStyle name="Warning Text 5 3" xfId="55509"/>
    <cellStyle name="Warning Text 5 4" xfId="55510"/>
    <cellStyle name="Warning Text 6" xfId="55511"/>
    <cellStyle name="Warning Text 6 2" xfId="55512"/>
    <cellStyle name="Warning Text 6 2 2" xfId="55513"/>
    <cellStyle name="Warning Text 6 3" xfId="55514"/>
    <cellStyle name="Warning Text 6 4" xfId="55515"/>
    <cellStyle name="Warning Text 7" xfId="55516"/>
    <cellStyle name="Warning Text 7 10" xfId="55517"/>
    <cellStyle name="Warning Text 7 10 2" xfId="55518"/>
    <cellStyle name="Warning Text 7 11" xfId="55519"/>
    <cellStyle name="Warning Text 7 11 2" xfId="55520"/>
    <cellStyle name="Warning Text 7 12" xfId="55521"/>
    <cellStyle name="Warning Text 7 13" xfId="55522"/>
    <cellStyle name="Warning Text 7 2" xfId="55523"/>
    <cellStyle name="Warning Text 7 2 2" xfId="55524"/>
    <cellStyle name="Warning Text 7 3" xfId="55525"/>
    <cellStyle name="Warning Text 7 3 2" xfId="55526"/>
    <cellStyle name="Warning Text 7 4" xfId="55527"/>
    <cellStyle name="Warning Text 7 4 2" xfId="55528"/>
    <cellStyle name="Warning Text 7 5" xfId="55529"/>
    <cellStyle name="Warning Text 7 5 2" xfId="55530"/>
    <cellStyle name="Warning Text 7 6" xfId="55531"/>
    <cellStyle name="Warning Text 7 6 2" xfId="55532"/>
    <cellStyle name="Warning Text 7 7" xfId="55533"/>
    <cellStyle name="Warning Text 7 7 2" xfId="55534"/>
    <cellStyle name="Warning Text 7 8" xfId="55535"/>
    <cellStyle name="Warning Text 7 8 2" xfId="55536"/>
    <cellStyle name="Warning Text 7 9" xfId="55537"/>
    <cellStyle name="Warning Text 7 9 2" xfId="55538"/>
    <cellStyle name="Warning Text 8" xfId="55539"/>
    <cellStyle name="Warning Text 8 2" xfId="55540"/>
    <cellStyle name="Warning Text 8 3" xfId="55541"/>
    <cellStyle name="Warning Text 9" xfId="55542"/>
    <cellStyle name="Warning Text 9 2" xfId="55543"/>
    <cellStyle name="Warning Text 9 3" xfId="55544"/>
  </cellStyles>
  <dxfs count="4">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61"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190499</xdr:rowOff>
    </xdr:from>
    <xdr:to>
      <xdr:col>12</xdr:col>
      <xdr:colOff>352426</xdr:colOff>
      <xdr:row>29</xdr:row>
      <xdr:rowOff>76200</xdr:rowOff>
    </xdr:to>
    <xdr:sp macro="" textlink="">
      <xdr:nvSpPr>
        <xdr:cNvPr id="2" name="TextBox 1"/>
        <xdr:cNvSpPr txBox="1"/>
      </xdr:nvSpPr>
      <xdr:spPr>
        <a:xfrm>
          <a:off x="0" y="190499"/>
          <a:ext cx="7667626" cy="5410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Purpose of the</a:t>
          </a:r>
          <a:r>
            <a:rPr lang="en-GB" sz="1100" b="1" baseline="0"/>
            <a:t> model:</a:t>
          </a:r>
          <a:endParaRPr lang="en-GB" sz="1100" b="0" baseline="0"/>
        </a:p>
        <a:p>
          <a:r>
            <a:rPr lang="en-GB" sz="1100" b="0" baseline="0"/>
            <a:t>This model calculates the level of the price cap for each region, for each fuel type, for each period. </a:t>
          </a:r>
        </a:p>
        <a:p>
          <a:endParaRPr lang="en-GB" sz="1100" b="0" baseline="0"/>
        </a:p>
        <a:p>
          <a:r>
            <a:rPr lang="en-GB" sz="1100" b="1" baseline="0"/>
            <a:t>Structure of the model:</a:t>
          </a:r>
          <a:endParaRPr lang="en-GB" sz="1100" b="0" baseline="0"/>
        </a:p>
        <a:p>
          <a:r>
            <a:rPr lang="en-GB" sz="1100" b="0"/>
            <a:t>The</a:t>
          </a:r>
          <a:r>
            <a:rPr lang="en-GB" sz="1100" b="0" baseline="0"/>
            <a:t> model consists of four main parts:</a:t>
          </a:r>
        </a:p>
        <a:p>
          <a:endParaRPr lang="en-GB" sz="1100" b="0" baseline="0"/>
        </a:p>
        <a:p>
          <a:r>
            <a:rPr lang="en-GB" sz="1100" b="0" baseline="0"/>
            <a:t>1. The inputs tab - this tab collates a range of different inputs, many of which come from the CMA's final report.</a:t>
          </a:r>
        </a:p>
        <a:p>
          <a:endParaRPr lang="en-GB" sz="1100" b="0" baseline="0"/>
        </a:p>
        <a:p>
          <a:r>
            <a:rPr lang="en-GB" sz="1100" b="0" baseline="0"/>
            <a:t>2. The wholesale workings - these tabs contain inputs cells for:</a:t>
          </a:r>
        </a:p>
        <a:p>
          <a:r>
            <a:rPr lang="en-GB" sz="1100" b="0" baseline="0"/>
            <a:t> - Wholesale product prices as published by ICIS Heren.</a:t>
          </a:r>
        </a:p>
        <a:p>
          <a:r>
            <a:rPr lang="en-GB" sz="1100" b="0" baseline="0"/>
            <a:t> - Demand data provided by DECC.</a:t>
          </a:r>
        </a:p>
        <a:p>
          <a:r>
            <a:rPr lang="en-GB" sz="1100" b="0" baseline="0"/>
            <a:t>These tabs then take those wholesale product prices and combine with the demand data to produce wholesale index values.</a:t>
          </a:r>
        </a:p>
        <a:p>
          <a:endParaRPr lang="en-GB" sz="1100" b="0" baseline="0"/>
        </a:p>
        <a:p>
          <a:r>
            <a:rPr lang="en-GB" sz="1100" b="0" baseline="0"/>
            <a:t>3. The network cost workings - network costs are calculated outside of the model and imported to calculate the overall level of the price cap.</a:t>
          </a:r>
        </a:p>
        <a:p>
          <a:endParaRPr lang="en-GB" sz="1100" b="0" baseline="0"/>
        </a:p>
        <a:p>
          <a:r>
            <a:rPr lang="en-GB" sz="1100" b="0" baseline="0"/>
            <a:t>4. The price cap calculations - there are 42 tabs (one for each region-fuel combination) all with the same structure and formulae. Each of these tabs pulls through the relevant benchmarks and indices and uses them to calculate the level of the price cap in each period.</a:t>
          </a:r>
        </a:p>
        <a:p>
          <a:endParaRPr lang="en-GB" sz="1100" b="0" baseline="0"/>
        </a:p>
        <a:p>
          <a:r>
            <a:rPr lang="en-GB" sz="1100" b="0" baseline="0"/>
            <a:t>The flow of calculations from inputs through to price cap levels is shown in the diagram below.</a:t>
          </a:r>
        </a:p>
        <a:p>
          <a:endParaRPr lang="en-GB" sz="1100" b="0"/>
        </a:p>
        <a:p>
          <a:r>
            <a:rPr lang="en-GB" sz="1100" b="1" i="1"/>
            <a:t>15 August 2016 update</a:t>
          </a:r>
          <a:r>
            <a:rPr lang="en-GB" sz="1100" b="0" i="1"/>
            <a:t> - This version</a:t>
          </a:r>
          <a:r>
            <a:rPr lang="en-GB" sz="1100" b="0" i="1" baseline="0"/>
            <a:t> differs to the version published on 24 June 2016 only in respect of policy costs: which have been updated to exclude the costs of the Carbon Reduction Commitment from both the base year and projections in row 35 of the Inputs Sheet</a:t>
          </a:r>
        </a:p>
        <a:p>
          <a:endParaRPr lang="en-GB" sz="1100" b="0" i="1" baseline="0"/>
        </a:p>
        <a:p>
          <a:r>
            <a:rPr lang="en-GB" sz="1100" b="1" i="1" baseline="0"/>
            <a:t>10 October update - </a:t>
          </a:r>
          <a:r>
            <a:rPr lang="en-GB" sz="1100" b="0" i="1" baseline="0"/>
            <a:t>This version has been updated to correct minor formulae inaccuracies noted by parties.</a:t>
          </a:r>
        </a:p>
        <a:p>
          <a:endParaRPr lang="en-GB" sz="1100" b="0" i="1" baseline="0"/>
        </a:p>
        <a:p>
          <a:r>
            <a:rPr lang="en-GB" sz="1100" b="1" i="0" baseline="0"/>
            <a:t>1 December update</a:t>
          </a:r>
          <a:r>
            <a:rPr lang="en-GB" sz="1100" b="0" i="1" baseline="0"/>
            <a:t> - This version has been updated to reflect the latest network cost figures, the latest policy index values and to align the inflation calculations with the licence algebra.</a:t>
          </a:r>
          <a:endParaRPr lang="en-GB" sz="1100" b="1" i="0" baseline="0"/>
        </a:p>
      </xdr:txBody>
    </xdr:sp>
    <xdr:clientData/>
  </xdr:twoCellAnchor>
  <xdr:twoCellAnchor editAs="oneCell">
    <xdr:from>
      <xdr:col>0</xdr:col>
      <xdr:colOff>171450</xdr:colOff>
      <xdr:row>29</xdr:row>
      <xdr:rowOff>114299</xdr:rowOff>
    </xdr:from>
    <xdr:to>
      <xdr:col>13</xdr:col>
      <xdr:colOff>447675</xdr:colOff>
      <xdr:row>59</xdr:row>
      <xdr:rowOff>21486</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5638799"/>
          <a:ext cx="8201025" cy="5622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AH207"/>
  <sheetViews>
    <sheetView tabSelected="1" zoomScaleNormal="100" workbookViewId="0"/>
  </sheetViews>
  <sheetFormatPr defaultColWidth="0" defaultRowHeight="15" zeroHeight="1"/>
  <cols>
    <col min="1" max="1" width="9.140625" style="7" customWidth="1"/>
    <col min="2" max="2" width="10.5703125" style="7" hidden="1" customWidth="1"/>
    <col min="3" max="3" width="36.7109375" style="7" customWidth="1"/>
    <col min="4" max="9" width="20.7109375" style="7" customWidth="1"/>
    <col min="10" max="10" width="20.85546875" style="7" customWidth="1"/>
    <col min="11" max="34" width="0" style="7" hidden="1" customWidth="1"/>
    <col min="35" max="16384" width="9.140625" style="7" hidden="1"/>
  </cols>
  <sheetData>
    <row r="1" spans="1:16"/>
    <row r="2" spans="1:16" ht="17.25" customHeight="1">
      <c r="C2" s="146" t="s">
        <v>340</v>
      </c>
      <c r="D2" s="140" t="s">
        <v>209</v>
      </c>
      <c r="E2" s="159"/>
    </row>
    <row r="3" spans="1:16"/>
    <row r="4" spans="1:16"/>
    <row r="5" spans="1:16">
      <c r="C5" s="141" t="s">
        <v>360</v>
      </c>
      <c r="D5" s="159" t="s">
        <v>383</v>
      </c>
    </row>
    <row r="6" spans="1:16">
      <c r="C6" s="141"/>
    </row>
    <row r="7" spans="1:16" hidden="1">
      <c r="C7" s="145" t="s">
        <v>361</v>
      </c>
      <c r="D7" s="144" t="s">
        <v>170</v>
      </c>
      <c r="E7" s="144" t="s">
        <v>170</v>
      </c>
      <c r="F7" s="144" t="s">
        <v>172</v>
      </c>
      <c r="G7" s="144" t="s">
        <v>172</v>
      </c>
      <c r="H7" s="144" t="s">
        <v>171</v>
      </c>
      <c r="I7" s="144" t="s">
        <v>171</v>
      </c>
      <c r="K7" s="58"/>
      <c r="L7" s="58"/>
      <c r="M7" s="58"/>
      <c r="N7" s="58"/>
      <c r="O7" s="58"/>
      <c r="P7" s="58"/>
    </row>
    <row r="8" spans="1:16" ht="45.75" customHeight="1">
      <c r="C8" s="193" t="s">
        <v>368</v>
      </c>
      <c r="D8" s="194" t="s">
        <v>366</v>
      </c>
      <c r="E8" s="194"/>
      <c r="F8" s="194" t="s">
        <v>365</v>
      </c>
      <c r="G8" s="194"/>
      <c r="H8" s="195" t="s">
        <v>5</v>
      </c>
      <c r="I8" s="195"/>
      <c r="K8" s="131"/>
      <c r="L8" s="131"/>
      <c r="M8" s="131"/>
      <c r="N8" s="131"/>
      <c r="O8" s="131"/>
      <c r="P8" s="58"/>
    </row>
    <row r="9" spans="1:16" ht="25.5" customHeight="1">
      <c r="B9" s="142" t="s">
        <v>362</v>
      </c>
      <c r="C9" s="193"/>
      <c r="D9" s="136" t="s">
        <v>352</v>
      </c>
      <c r="E9" s="136" t="s">
        <v>353</v>
      </c>
      <c r="F9" s="136" t="s">
        <v>352</v>
      </c>
      <c r="G9" s="136" t="s">
        <v>354</v>
      </c>
      <c r="H9" s="137" t="s">
        <v>352</v>
      </c>
      <c r="I9" s="138" t="s">
        <v>355</v>
      </c>
      <c r="K9" s="131"/>
      <c r="L9" s="131"/>
      <c r="M9" s="132"/>
      <c r="N9" s="131"/>
      <c r="O9" s="132"/>
      <c r="P9" s="58"/>
    </row>
    <row r="10" spans="1:16" ht="15" customHeight="1">
      <c r="A10" s="142"/>
      <c r="B10" s="142" t="s">
        <v>98</v>
      </c>
      <c r="C10" s="139" t="s">
        <v>369</v>
      </c>
      <c r="D10" s="152">
        <f ca="1">ROUND(INDIRECT("'"&amp;D$7&amp;"-"&amp;$B10&amp;"'!"&amp;$G$54&amp;"10"),2)</f>
        <v>110.35</v>
      </c>
      <c r="E10" s="152">
        <f ca="1">ROUND(INDIRECT("'"&amp;D$7&amp;"-"&amp;$B10&amp;"'!"&amp;$G$54&amp;"11"),2)</f>
        <v>615.74</v>
      </c>
      <c r="F10" s="152">
        <f ca="1">ROUND(INDIRECT("'"&amp;F$7&amp;"-"&amp;$B10&amp;"'!"&amp;$G$54&amp;"10"),2)</f>
        <v>116.29</v>
      </c>
      <c r="G10" s="152">
        <f ca="1">ROUND(INDIRECT("'"&amp;F$7&amp;"-"&amp;$B10&amp;"'!"&amp;$G$54&amp;"11"),2)</f>
        <v>740.4</v>
      </c>
      <c r="H10" s="152">
        <f ca="1">ROUND(INDIRECT("'"&amp;H$7&amp;"-"&amp;$B10&amp;"'!"&amp;$G$54&amp;"10"),2)</f>
        <v>100.47</v>
      </c>
      <c r="I10" s="152">
        <f ca="1">ROUND(INDIRECT("'"&amp;H$7&amp;"-"&amp;$B10&amp;"'!"&amp;$G$54&amp;"11"),2)</f>
        <v>635</v>
      </c>
      <c r="K10" s="133"/>
      <c r="L10" s="134"/>
      <c r="M10" s="134"/>
      <c r="N10" s="134"/>
      <c r="O10" s="134"/>
      <c r="P10" s="58"/>
    </row>
    <row r="11" spans="1:16" ht="15" customHeight="1">
      <c r="A11" s="142"/>
      <c r="B11" s="142" t="s">
        <v>159</v>
      </c>
      <c r="C11" s="139" t="s">
        <v>370</v>
      </c>
      <c r="D11" s="152">
        <f t="shared" ref="D11:D23" ca="1" si="0">ROUND(INDIRECT("'"&amp;D$7&amp;"-"&amp;$B11&amp;"'!"&amp;$G$54&amp;"10"),2)</f>
        <v>110.35</v>
      </c>
      <c r="E11" s="152">
        <f ca="1">ROUND(INDIRECT("'"&amp;D$7&amp;"-"&amp;$B11&amp;"'!"&amp;$G$54&amp;"11"),2)</f>
        <v>614.78</v>
      </c>
      <c r="F11" s="152">
        <f t="shared" ref="F11:F23" ca="1" si="1">ROUND(INDIRECT("'"&amp;F$7&amp;"-"&amp;$B11&amp;"'!"&amp;$G$54&amp;"10"),2)</f>
        <v>116.29</v>
      </c>
      <c r="G11" s="152">
        <f t="shared" ref="G11:G23" ca="1" si="2">ROUND(INDIRECT("'"&amp;F$7&amp;"-"&amp;$B11&amp;"'!"&amp;$G$54&amp;"11"),2)</f>
        <v>742.97</v>
      </c>
      <c r="H11" s="152">
        <f t="shared" ref="H11:H23" ca="1" si="3">ROUND(INDIRECT("'"&amp;H$7&amp;"-"&amp;$B11&amp;"'!"&amp;$G$54&amp;"10"),2)</f>
        <v>100.47</v>
      </c>
      <c r="I11" s="152">
        <f t="shared" ref="I11:I23" ca="1" si="4">ROUND(INDIRECT("'"&amp;H$7&amp;"-"&amp;$B11&amp;"'!"&amp;$G$54&amp;"11"),2)</f>
        <v>627.23</v>
      </c>
      <c r="K11" s="133"/>
      <c r="L11" s="134"/>
      <c r="M11" s="134"/>
      <c r="N11" s="134"/>
      <c r="O11" s="134"/>
      <c r="P11" s="58"/>
    </row>
    <row r="12" spans="1:16" ht="15" customHeight="1">
      <c r="A12" s="142"/>
      <c r="B12" s="142" t="s">
        <v>166</v>
      </c>
      <c r="C12" s="139" t="s">
        <v>371</v>
      </c>
      <c r="D12" s="152">
        <f t="shared" ca="1" si="0"/>
        <v>110.35</v>
      </c>
      <c r="E12" s="152">
        <f ca="1">ROUND(INDIRECT("'"&amp;D$7&amp;"-"&amp;$B12&amp;"'!"&amp;$G$54&amp;"11"),2)</f>
        <v>605.09</v>
      </c>
      <c r="F12" s="152">
        <f t="shared" ca="1" si="1"/>
        <v>116.29</v>
      </c>
      <c r="G12" s="152">
        <f t="shared" ca="1" si="2"/>
        <v>734.1</v>
      </c>
      <c r="H12" s="152">
        <f t="shared" ca="1" si="3"/>
        <v>100.47</v>
      </c>
      <c r="I12" s="152">
        <f t="shared" ca="1" si="4"/>
        <v>625.42999999999995</v>
      </c>
      <c r="K12" s="133"/>
      <c r="L12" s="134"/>
      <c r="M12" s="134"/>
      <c r="N12" s="134"/>
      <c r="O12" s="134"/>
      <c r="P12" s="58"/>
    </row>
    <row r="13" spans="1:16" ht="15" customHeight="1">
      <c r="A13" s="142"/>
      <c r="B13" s="142" t="s">
        <v>160</v>
      </c>
      <c r="C13" s="139" t="s">
        <v>372</v>
      </c>
      <c r="D13" s="152">
        <f t="shared" ca="1" si="0"/>
        <v>110.35</v>
      </c>
      <c r="E13" s="152">
        <f t="shared" ref="E13:E23" ca="1" si="5">ROUND(INDIRECT("'"&amp;D$7&amp;"-"&amp;$B13&amp;"'!"&amp;$G$54&amp;"11"),2)</f>
        <v>637.08000000000004</v>
      </c>
      <c r="F13" s="152">
        <f t="shared" ca="1" si="1"/>
        <v>116.29</v>
      </c>
      <c r="G13" s="152">
        <f t="shared" ca="1" si="2"/>
        <v>778.81</v>
      </c>
      <c r="H13" s="152">
        <f t="shared" ca="1" si="3"/>
        <v>100.47</v>
      </c>
      <c r="I13" s="152">
        <f t="shared" ca="1" si="4"/>
        <v>628.04999999999995</v>
      </c>
      <c r="K13" s="133"/>
      <c r="L13" s="134"/>
      <c r="M13" s="134"/>
      <c r="N13" s="134"/>
      <c r="O13" s="134"/>
      <c r="P13" s="58"/>
    </row>
    <row r="14" spans="1:16" ht="15" customHeight="1">
      <c r="A14" s="142"/>
      <c r="B14" s="142" t="s">
        <v>165</v>
      </c>
      <c r="C14" s="139" t="s">
        <v>373</v>
      </c>
      <c r="D14" s="152">
        <f t="shared" ca="1" si="0"/>
        <v>110.35</v>
      </c>
      <c r="E14" s="152">
        <f t="shared" ca="1" si="5"/>
        <v>611.65</v>
      </c>
      <c r="F14" s="152">
        <f t="shared" ca="1" si="1"/>
        <v>116.29</v>
      </c>
      <c r="G14" s="152">
        <f t="shared" ca="1" si="2"/>
        <v>738.45</v>
      </c>
      <c r="H14" s="152">
        <f t="shared" ca="1" si="3"/>
        <v>100.47</v>
      </c>
      <c r="I14" s="152">
        <f t="shared" ca="1" si="4"/>
        <v>654.59</v>
      </c>
      <c r="K14" s="133"/>
      <c r="L14" s="134"/>
      <c r="M14" s="134"/>
      <c r="N14" s="134"/>
      <c r="O14" s="134"/>
      <c r="P14" s="58"/>
    </row>
    <row r="15" spans="1:16" ht="15" customHeight="1">
      <c r="A15" s="142"/>
      <c r="B15" s="142" t="s">
        <v>162</v>
      </c>
      <c r="C15" s="139" t="s">
        <v>374</v>
      </c>
      <c r="D15" s="152">
        <f t="shared" ca="1" si="0"/>
        <v>110.35</v>
      </c>
      <c r="E15" s="152">
        <f t="shared" ca="1" si="5"/>
        <v>613.55999999999995</v>
      </c>
      <c r="F15" s="152">
        <f t="shared" ca="1" si="1"/>
        <v>116.29</v>
      </c>
      <c r="G15" s="152">
        <f t="shared" ca="1" si="2"/>
        <v>745.53</v>
      </c>
      <c r="H15" s="152">
        <f t="shared" ca="1" si="3"/>
        <v>100.47</v>
      </c>
      <c r="I15" s="152">
        <f t="shared" ca="1" si="4"/>
        <v>628.04</v>
      </c>
      <c r="K15" s="133"/>
      <c r="L15" s="134"/>
      <c r="M15" s="134"/>
      <c r="N15" s="134"/>
      <c r="O15" s="134"/>
      <c r="P15" s="58"/>
    </row>
    <row r="16" spans="1:16" ht="15" customHeight="1">
      <c r="A16" s="142"/>
      <c r="B16" s="142" t="s">
        <v>30</v>
      </c>
      <c r="C16" s="139" t="s">
        <v>375</v>
      </c>
      <c r="D16" s="152">
        <f t="shared" ca="1" si="0"/>
        <v>110.35</v>
      </c>
      <c r="E16" s="152">
        <f t="shared" ca="1" si="5"/>
        <v>647.96</v>
      </c>
      <c r="F16" s="152">
        <f t="shared" ca="1" si="1"/>
        <v>116.29</v>
      </c>
      <c r="G16" s="152">
        <f t="shared" ca="1" si="2"/>
        <v>780.61</v>
      </c>
      <c r="H16" s="152">
        <f t="shared" ca="1" si="3"/>
        <v>100.47</v>
      </c>
      <c r="I16" s="152">
        <f t="shared" ca="1" si="4"/>
        <v>640.09</v>
      </c>
      <c r="K16" s="133"/>
      <c r="L16" s="134"/>
      <c r="M16" s="134"/>
      <c r="N16" s="134"/>
      <c r="O16" s="134"/>
      <c r="P16" s="58"/>
    </row>
    <row r="17" spans="1:16" ht="15" customHeight="1">
      <c r="A17" s="143"/>
      <c r="B17" s="143" t="s">
        <v>157</v>
      </c>
      <c r="C17" s="139" t="s">
        <v>376</v>
      </c>
      <c r="D17" s="152">
        <f t="shared" ca="1" si="0"/>
        <v>110.35</v>
      </c>
      <c r="E17" s="152">
        <f t="shared" ca="1" si="5"/>
        <v>603.58000000000004</v>
      </c>
      <c r="F17" s="152">
        <f t="shared" ca="1" si="1"/>
        <v>116.29</v>
      </c>
      <c r="G17" s="152">
        <f t="shared" ca="1" si="2"/>
        <v>719.95</v>
      </c>
      <c r="H17" s="152">
        <f t="shared" ca="1" si="3"/>
        <v>100.47</v>
      </c>
      <c r="I17" s="152">
        <f t="shared" ca="1" si="4"/>
        <v>650.53</v>
      </c>
      <c r="K17" s="133"/>
      <c r="L17" s="134"/>
      <c r="M17" s="134"/>
      <c r="N17" s="134"/>
      <c r="O17" s="134"/>
      <c r="P17" s="58"/>
    </row>
    <row r="18" spans="1:16" ht="15" customHeight="1">
      <c r="A18" s="143"/>
      <c r="B18" s="143" t="s">
        <v>161</v>
      </c>
      <c r="C18" s="139" t="s">
        <v>377</v>
      </c>
      <c r="D18" s="152">
        <f t="shared" ca="1" si="0"/>
        <v>110.35</v>
      </c>
      <c r="E18" s="152">
        <f t="shared" ca="1" si="5"/>
        <v>631.32000000000005</v>
      </c>
      <c r="F18" s="152">
        <f t="shared" ca="1" si="1"/>
        <v>116.29</v>
      </c>
      <c r="G18" s="152">
        <f t="shared" ca="1" si="2"/>
        <v>756.68</v>
      </c>
      <c r="H18" s="152">
        <f t="shared" ca="1" si="3"/>
        <v>100.47</v>
      </c>
      <c r="I18" s="152">
        <f t="shared" ca="1" si="4"/>
        <v>648.20000000000005</v>
      </c>
      <c r="K18" s="133"/>
      <c r="L18" s="134"/>
      <c r="M18" s="134"/>
      <c r="N18" s="134"/>
      <c r="O18" s="134"/>
      <c r="P18" s="58"/>
    </row>
    <row r="19" spans="1:16" ht="15" customHeight="1">
      <c r="A19" s="143"/>
      <c r="B19" s="143" t="s">
        <v>155</v>
      </c>
      <c r="C19" s="139" t="s">
        <v>378</v>
      </c>
      <c r="D19" s="152">
        <f t="shared" ca="1" si="0"/>
        <v>110.35</v>
      </c>
      <c r="E19" s="152">
        <f t="shared" ca="1" si="5"/>
        <v>619.87</v>
      </c>
      <c r="F19" s="152">
        <f t="shared" ca="1" si="1"/>
        <v>116.29</v>
      </c>
      <c r="G19" s="152">
        <f t="shared" ca="1" si="2"/>
        <v>738.47</v>
      </c>
      <c r="H19" s="152">
        <f t="shared" ca="1" si="3"/>
        <v>100.47</v>
      </c>
      <c r="I19" s="152">
        <f t="shared" ca="1" si="4"/>
        <v>629.32000000000005</v>
      </c>
      <c r="K19" s="133"/>
      <c r="L19" s="134"/>
      <c r="M19" s="134"/>
      <c r="N19" s="134"/>
      <c r="O19" s="134"/>
      <c r="P19" s="58"/>
    </row>
    <row r="20" spans="1:16" ht="15" customHeight="1">
      <c r="A20" s="143"/>
      <c r="B20" s="143" t="s">
        <v>156</v>
      </c>
      <c r="C20" s="139" t="s">
        <v>379</v>
      </c>
      <c r="D20" s="152">
        <f t="shared" ca="1" si="0"/>
        <v>110.35</v>
      </c>
      <c r="E20" s="152">
        <f t="shared" ca="1" si="5"/>
        <v>605.46</v>
      </c>
      <c r="F20" s="152">
        <f t="shared" ca="1" si="1"/>
        <v>116.29</v>
      </c>
      <c r="G20" s="152">
        <f t="shared" ca="1" si="2"/>
        <v>729.93</v>
      </c>
      <c r="H20" s="152">
        <f t="shared" ca="1" si="3"/>
        <v>100.47</v>
      </c>
      <c r="I20" s="152">
        <f t="shared" ca="1" si="4"/>
        <v>622.46</v>
      </c>
      <c r="K20" s="133"/>
      <c r="L20" s="134"/>
      <c r="M20" s="134"/>
      <c r="N20" s="134"/>
      <c r="O20" s="134"/>
      <c r="P20" s="58"/>
    </row>
    <row r="21" spans="1:16" ht="15" customHeight="1">
      <c r="A21" s="142"/>
      <c r="B21" s="142" t="s">
        <v>158</v>
      </c>
      <c r="C21" s="139" t="s">
        <v>380</v>
      </c>
      <c r="D21" s="152">
        <f t="shared" ca="1" si="0"/>
        <v>110.35</v>
      </c>
      <c r="E21" s="152">
        <f t="shared" ca="1" si="5"/>
        <v>615.5</v>
      </c>
      <c r="F21" s="152">
        <f t="shared" ca="1" si="1"/>
        <v>116.29</v>
      </c>
      <c r="G21" s="152">
        <f t="shared" ca="1" si="2"/>
        <v>742.7</v>
      </c>
      <c r="H21" s="152">
        <f t="shared" ca="1" si="3"/>
        <v>100.47</v>
      </c>
      <c r="I21" s="152">
        <f t="shared" ca="1" si="4"/>
        <v>635.66999999999996</v>
      </c>
      <c r="K21" s="133"/>
      <c r="L21" s="134"/>
      <c r="M21" s="134"/>
      <c r="N21" s="134"/>
      <c r="O21" s="134"/>
      <c r="P21" s="58"/>
    </row>
    <row r="22" spans="1:16" ht="15" customHeight="1">
      <c r="A22" s="143"/>
      <c r="B22" s="143" t="s">
        <v>164</v>
      </c>
      <c r="C22" s="139" t="s">
        <v>381</v>
      </c>
      <c r="D22" s="152">
        <f t="shared" ca="1" si="0"/>
        <v>110.35</v>
      </c>
      <c r="E22" s="152">
        <f t="shared" ca="1" si="5"/>
        <v>640.66</v>
      </c>
      <c r="F22" s="152">
        <f t="shared" ca="1" si="1"/>
        <v>116.29</v>
      </c>
      <c r="G22" s="152">
        <f t="shared" ca="1" si="2"/>
        <v>773.48</v>
      </c>
      <c r="H22" s="152">
        <f t="shared" ca="1" si="3"/>
        <v>100.47</v>
      </c>
      <c r="I22" s="152">
        <f t="shared" ca="1" si="4"/>
        <v>663.23</v>
      </c>
      <c r="K22" s="133"/>
      <c r="L22" s="134"/>
      <c r="M22" s="134"/>
      <c r="N22" s="134"/>
      <c r="O22" s="134"/>
      <c r="P22" s="58"/>
    </row>
    <row r="23" spans="1:16" ht="15" customHeight="1">
      <c r="A23" s="143"/>
      <c r="B23" s="143" t="s">
        <v>163</v>
      </c>
      <c r="C23" s="139" t="s">
        <v>382</v>
      </c>
      <c r="D23" s="152">
        <f t="shared" ca="1" si="0"/>
        <v>110.35</v>
      </c>
      <c r="E23" s="152">
        <f t="shared" ca="1" si="5"/>
        <v>631</v>
      </c>
      <c r="F23" s="152">
        <f t="shared" ca="1" si="1"/>
        <v>116.29</v>
      </c>
      <c r="G23" s="152">
        <f t="shared" ca="1" si="2"/>
        <v>761.94</v>
      </c>
      <c r="H23" s="152">
        <f t="shared" ca="1" si="3"/>
        <v>100.47</v>
      </c>
      <c r="I23" s="152">
        <f t="shared" ca="1" si="4"/>
        <v>638.79</v>
      </c>
      <c r="K23" s="133"/>
      <c r="L23" s="134"/>
      <c r="M23" s="134"/>
      <c r="N23" s="134"/>
      <c r="O23" s="134"/>
      <c r="P23" s="58"/>
    </row>
    <row r="24" spans="1:16">
      <c r="K24" s="58"/>
      <c r="L24" s="58"/>
      <c r="M24" s="58"/>
      <c r="N24" s="58"/>
      <c r="O24" s="58"/>
      <c r="P24" s="58"/>
    </row>
    <row r="25" spans="1:16">
      <c r="D25" s="153" t="s">
        <v>0</v>
      </c>
      <c r="E25" s="153" t="s">
        <v>5</v>
      </c>
    </row>
    <row r="26" spans="1:16">
      <c r="C26" s="146" t="s">
        <v>356</v>
      </c>
      <c r="D26" s="157">
        <f ca="1">INDIRECT("'SR-SFE-NOW'!"&amp;$G$54&amp;"30")</f>
        <v>61.66421521838766</v>
      </c>
      <c r="E26" s="157">
        <f ca="1">INDIRECT("'SR-SFG-NOW'!"&amp;$G$54&amp;"30")</f>
        <v>62.576339040301086</v>
      </c>
    </row>
    <row r="27" spans="1:16">
      <c r="C27" s="146" t="s">
        <v>357</v>
      </c>
      <c r="D27" s="157">
        <f ca="1">INDIRECT("'SR-SFE-NOW'!"&amp;$G$54&amp;"31")</f>
        <v>10.709810000000001</v>
      </c>
      <c r="E27" s="158">
        <f ca="1">INDIRECT("'SR-SFG-NOW'!"&amp;$G$54&amp;"31")</f>
        <v>106.88622754491017</v>
      </c>
    </row>
    <row r="28" spans="1:16">
      <c r="C28" s="146" t="s">
        <v>358</v>
      </c>
      <c r="D28" s="157">
        <f ca="1">INDIRECT("'SR-SFE-NOW'!"&amp;$G$54&amp;"32")</f>
        <v>106.88622754491017</v>
      </c>
      <c r="E28" s="157">
        <f ca="1">INDIRECT("'SR-SFG-NOW'!"&amp;$G$54&amp;"32")</f>
        <v>106.88622754491017</v>
      </c>
      <c r="G28" s="135"/>
    </row>
    <row r="29" spans="1:16">
      <c r="G29" s="135"/>
    </row>
    <row r="30" spans="1:16">
      <c r="C30" s="141" t="s">
        <v>359</v>
      </c>
    </row>
    <row r="31" spans="1:16"/>
    <row r="32" spans="1:16" ht="15.75" customHeight="1">
      <c r="C32" s="193" t="s">
        <v>368</v>
      </c>
      <c r="D32" s="194" t="s">
        <v>366</v>
      </c>
      <c r="E32" s="194"/>
      <c r="F32" s="194" t="s">
        <v>365</v>
      </c>
      <c r="G32" s="194"/>
      <c r="H32" s="195" t="s">
        <v>5</v>
      </c>
      <c r="I32" s="195"/>
    </row>
    <row r="33" spans="1:9" ht="15.75">
      <c r="C33" s="193"/>
      <c r="D33" s="136" t="s">
        <v>352</v>
      </c>
      <c r="E33" s="136" t="s">
        <v>353</v>
      </c>
      <c r="F33" s="136" t="s">
        <v>352</v>
      </c>
      <c r="G33" s="136" t="s">
        <v>354</v>
      </c>
      <c r="H33" s="137" t="s">
        <v>352</v>
      </c>
      <c r="I33" s="138" t="s">
        <v>355</v>
      </c>
    </row>
    <row r="34" spans="1:9" ht="15" customHeight="1">
      <c r="C34" s="139" t="s">
        <v>369</v>
      </c>
      <c r="D34" s="152">
        <f t="shared" ref="D34:D47" ca="1" si="6">INDIRECT("'"&amp;D$7&amp;"-"&amp;$B10&amp;"'!"&amp;$G$54&amp;"22")</f>
        <v>0</v>
      </c>
      <c r="E34" s="152">
        <f t="shared" ref="E34:E47" ca="1" si="7">INDIRECT("'"&amp;E$7&amp;"-"&amp;$B10&amp;"'!"&amp;$G$54&amp;"42")</f>
        <v>137.55823259872054</v>
      </c>
      <c r="F34" s="152">
        <f t="shared" ref="F34:F47" ca="1" si="8">INDIRECT("'"&amp;F$7&amp;"-"&amp;$B10&amp;"'!"&amp;$G$54&amp;"22")</f>
        <v>0</v>
      </c>
      <c r="G34" s="152">
        <f t="shared" ref="G34:G47" ca="1" si="9">INDIRECT("'"&amp;G$7&amp;"-"&amp;$B10&amp;"'!"&amp;$G$54&amp;"42")</f>
        <v>161.29630253090008</v>
      </c>
      <c r="H34" s="152">
        <f t="shared" ref="H34:H47" ca="1" si="10">INDIRECT("'"&amp;H$7&amp;"-"&amp;$B10&amp;"'!"&amp;$G$54&amp;"22")</f>
        <v>0</v>
      </c>
      <c r="I34" s="152">
        <f t="shared" ref="I34:I47" ca="1" si="11">INDIRECT("'"&amp;I$7&amp;"-"&amp;$B10&amp;"'!"&amp;$G$54&amp;"42")</f>
        <v>146.20583302914292</v>
      </c>
    </row>
    <row r="35" spans="1:9" ht="15" customHeight="1">
      <c r="C35" s="139" t="s">
        <v>370</v>
      </c>
      <c r="D35" s="152">
        <f t="shared" ca="1" si="6"/>
        <v>0</v>
      </c>
      <c r="E35" s="152">
        <f t="shared" ca="1" si="7"/>
        <v>136.59094594451886</v>
      </c>
      <c r="F35" s="152">
        <f t="shared" ca="1" si="8"/>
        <v>0</v>
      </c>
      <c r="G35" s="152">
        <f t="shared" ca="1" si="9"/>
        <v>163.87094090917287</v>
      </c>
      <c r="H35" s="152">
        <f t="shared" ca="1" si="10"/>
        <v>0</v>
      </c>
      <c r="I35" s="152">
        <f t="shared" ca="1" si="11"/>
        <v>138.42713130909755</v>
      </c>
    </row>
    <row r="36" spans="1:9" ht="15" customHeight="1">
      <c r="A36" s="135"/>
      <c r="B36" s="135"/>
      <c r="C36" s="139" t="s">
        <v>371</v>
      </c>
      <c r="D36" s="152">
        <f t="shared" ca="1" si="6"/>
        <v>0</v>
      </c>
      <c r="E36" s="152">
        <f t="shared" ca="1" si="7"/>
        <v>126.9035381277472</v>
      </c>
      <c r="F36" s="152">
        <f t="shared" ca="1" si="8"/>
        <v>0</v>
      </c>
      <c r="G36" s="152">
        <f t="shared" ca="1" si="9"/>
        <v>154.99763763176725</v>
      </c>
      <c r="H36" s="152">
        <f t="shared" ca="1" si="10"/>
        <v>0</v>
      </c>
      <c r="I36" s="152">
        <f t="shared" ca="1" si="11"/>
        <v>136.6347192922031</v>
      </c>
    </row>
    <row r="37" spans="1:9" ht="15" customHeight="1">
      <c r="A37" s="135"/>
      <c r="B37" s="135"/>
      <c r="C37" s="139" t="s">
        <v>372</v>
      </c>
      <c r="D37" s="152">
        <f t="shared" ca="1" si="6"/>
        <v>0</v>
      </c>
      <c r="E37" s="152">
        <f t="shared" ca="1" si="7"/>
        <v>158.89635269532383</v>
      </c>
      <c r="F37" s="152">
        <f t="shared" ca="1" si="8"/>
        <v>0</v>
      </c>
      <c r="G37" s="152">
        <f t="shared" ca="1" si="9"/>
        <v>199.70493679480415</v>
      </c>
      <c r="H37" s="152">
        <f t="shared" ca="1" si="10"/>
        <v>0</v>
      </c>
      <c r="I37" s="152">
        <f t="shared" ca="1" si="11"/>
        <v>139.24833343497275</v>
      </c>
    </row>
    <row r="38" spans="1:9" ht="15" customHeight="1">
      <c r="C38" s="139" t="s">
        <v>373</v>
      </c>
      <c r="D38" s="152">
        <f t="shared" ca="1" si="6"/>
        <v>0</v>
      </c>
      <c r="E38" s="152">
        <f t="shared" ca="1" si="7"/>
        <v>133.46336589433699</v>
      </c>
      <c r="F38" s="152">
        <f t="shared" ca="1" si="8"/>
        <v>0</v>
      </c>
      <c r="G38" s="152">
        <f t="shared" ca="1" si="9"/>
        <v>159.3475574091421</v>
      </c>
      <c r="H38" s="152">
        <f t="shared" ca="1" si="10"/>
        <v>0</v>
      </c>
      <c r="I38" s="152">
        <f t="shared" ca="1" si="11"/>
        <v>165.78964938565758</v>
      </c>
    </row>
    <row r="39" spans="1:9" ht="15" customHeight="1">
      <c r="A39" s="135"/>
      <c r="B39" s="135"/>
      <c r="C39" s="139" t="s">
        <v>374</v>
      </c>
      <c r="D39" s="152">
        <f t="shared" ca="1" si="6"/>
        <v>0</v>
      </c>
      <c r="E39" s="152">
        <f t="shared" ca="1" si="7"/>
        <v>135.37049331667296</v>
      </c>
      <c r="F39" s="152">
        <f t="shared" ca="1" si="8"/>
        <v>0</v>
      </c>
      <c r="G39" s="152">
        <f t="shared" ca="1" si="9"/>
        <v>166.42786643913678</v>
      </c>
      <c r="H39" s="152">
        <f t="shared" ca="1" si="10"/>
        <v>0</v>
      </c>
      <c r="I39" s="152">
        <f t="shared" ca="1" si="11"/>
        <v>139.24536285754067</v>
      </c>
    </row>
    <row r="40" spans="1:9" ht="15" customHeight="1">
      <c r="A40" s="135"/>
      <c r="B40" s="135"/>
      <c r="C40" s="139" t="s">
        <v>375</v>
      </c>
      <c r="D40" s="152">
        <f t="shared" ca="1" si="6"/>
        <v>0</v>
      </c>
      <c r="E40" s="152">
        <f t="shared" ca="1" si="7"/>
        <v>169.77599213690178</v>
      </c>
      <c r="F40" s="152">
        <f t="shared" ca="1" si="8"/>
        <v>0</v>
      </c>
      <c r="G40" s="152">
        <f t="shared" ca="1" si="9"/>
        <v>201.5046471244886</v>
      </c>
      <c r="H40" s="152">
        <f t="shared" ca="1" si="10"/>
        <v>0</v>
      </c>
      <c r="I40" s="152">
        <f t="shared" ca="1" si="11"/>
        <v>151.29000137552651</v>
      </c>
    </row>
    <row r="41" spans="1:9" ht="15" customHeight="1">
      <c r="A41" s="135"/>
      <c r="B41" s="135"/>
      <c r="C41" s="139" t="s">
        <v>376</v>
      </c>
      <c r="D41" s="152">
        <f t="shared" ca="1" si="6"/>
        <v>0</v>
      </c>
      <c r="E41" s="152">
        <f t="shared" ca="1" si="7"/>
        <v>125.39229218102416</v>
      </c>
      <c r="F41" s="152">
        <f t="shared" ca="1" si="8"/>
        <v>0</v>
      </c>
      <c r="G41" s="152">
        <f t="shared" ca="1" si="9"/>
        <v>140.84706234489516</v>
      </c>
      <c r="H41" s="152">
        <f t="shared" ca="1" si="10"/>
        <v>0</v>
      </c>
      <c r="I41" s="152">
        <f t="shared" ca="1" si="11"/>
        <v>161.73477435343432</v>
      </c>
    </row>
    <row r="42" spans="1:9" ht="15" customHeight="1">
      <c r="A42" s="135"/>
      <c r="B42" s="135"/>
      <c r="C42" s="139" t="s">
        <v>377</v>
      </c>
      <c r="D42" s="152">
        <f t="shared" ca="1" si="6"/>
        <v>0</v>
      </c>
      <c r="E42" s="152">
        <f t="shared" ca="1" si="7"/>
        <v>153.13521484640225</v>
      </c>
      <c r="F42" s="152">
        <f t="shared" ca="1" si="8"/>
        <v>0</v>
      </c>
      <c r="G42" s="152">
        <f t="shared" ca="1" si="9"/>
        <v>177.57924689477912</v>
      </c>
      <c r="H42" s="152">
        <f t="shared" ca="1" si="10"/>
        <v>0</v>
      </c>
      <c r="I42" s="152">
        <f t="shared" ca="1" si="11"/>
        <v>159.40512088319508</v>
      </c>
    </row>
    <row r="43" spans="1:9" ht="15" customHeight="1">
      <c r="C43" s="139" t="s">
        <v>378</v>
      </c>
      <c r="D43" s="152">
        <f t="shared" ca="1" si="6"/>
        <v>0</v>
      </c>
      <c r="E43" s="152">
        <f t="shared" ca="1" si="7"/>
        <v>141.68947486976271</v>
      </c>
      <c r="F43" s="152">
        <f t="shared" ca="1" si="8"/>
        <v>0</v>
      </c>
      <c r="G43" s="152">
        <f t="shared" ca="1" si="9"/>
        <v>159.36627171003744</v>
      </c>
      <c r="H43" s="152">
        <f t="shared" ca="1" si="10"/>
        <v>0</v>
      </c>
      <c r="I43" s="152">
        <f t="shared" ca="1" si="11"/>
        <v>140.5216916733165</v>
      </c>
    </row>
    <row r="44" spans="1:9" ht="15" customHeight="1">
      <c r="A44" s="135"/>
      <c r="B44" s="135"/>
      <c r="C44" s="139" t="s">
        <v>379</v>
      </c>
      <c r="D44" s="152">
        <f t="shared" ca="1" si="6"/>
        <v>0</v>
      </c>
      <c r="E44" s="152">
        <f t="shared" ca="1" si="7"/>
        <v>127.27279582876488</v>
      </c>
      <c r="F44" s="152">
        <f t="shared" ca="1" si="8"/>
        <v>0</v>
      </c>
      <c r="G44" s="152">
        <f t="shared" ca="1" si="9"/>
        <v>150.82889650959839</v>
      </c>
      <c r="H44" s="152">
        <f t="shared" ca="1" si="10"/>
        <v>0</v>
      </c>
      <c r="I44" s="152">
        <f t="shared" ca="1" si="11"/>
        <v>133.66582228633328</v>
      </c>
    </row>
    <row r="45" spans="1:9" ht="15" customHeight="1">
      <c r="A45" s="135"/>
      <c r="B45" s="135"/>
      <c r="C45" s="139" t="s">
        <v>380</v>
      </c>
      <c r="D45" s="152">
        <f t="shared" ca="1" si="6"/>
        <v>0</v>
      </c>
      <c r="E45" s="152">
        <f t="shared" ca="1" si="7"/>
        <v>137.3141434740931</v>
      </c>
      <c r="F45" s="152">
        <f t="shared" ca="1" si="8"/>
        <v>0</v>
      </c>
      <c r="G45" s="152">
        <f t="shared" ca="1" si="9"/>
        <v>163.59833006439325</v>
      </c>
      <c r="H45" s="152">
        <f t="shared" ca="1" si="10"/>
        <v>0</v>
      </c>
      <c r="I45" s="152">
        <f t="shared" ca="1" si="11"/>
        <v>146.87228703703738</v>
      </c>
    </row>
    <row r="46" spans="1:9" ht="15" customHeight="1">
      <c r="A46" s="135"/>
      <c r="B46" s="135"/>
      <c r="C46" s="139" t="s">
        <v>381</v>
      </c>
      <c r="D46" s="152">
        <f t="shared" ca="1" si="6"/>
        <v>0</v>
      </c>
      <c r="E46" s="152">
        <f t="shared" ca="1" si="7"/>
        <v>162.47165384298927</v>
      </c>
      <c r="F46" s="152">
        <f t="shared" ca="1" si="8"/>
        <v>0</v>
      </c>
      <c r="G46" s="152">
        <f t="shared" ca="1" si="9"/>
        <v>194.38285563866765</v>
      </c>
      <c r="H46" s="152">
        <f t="shared" ca="1" si="10"/>
        <v>0</v>
      </c>
      <c r="I46" s="152">
        <f t="shared" ca="1" si="11"/>
        <v>174.43414507906175</v>
      </c>
    </row>
    <row r="47" spans="1:9" ht="15" customHeight="1">
      <c r="A47" s="135"/>
      <c r="B47" s="135"/>
      <c r="C47" s="139" t="s">
        <v>382</v>
      </c>
      <c r="D47" s="152">
        <f t="shared" ca="1" si="6"/>
        <v>0</v>
      </c>
      <c r="E47" s="152">
        <f t="shared" ca="1" si="7"/>
        <v>152.81700899312659</v>
      </c>
      <c r="F47" s="152">
        <f t="shared" ca="1" si="8"/>
        <v>0</v>
      </c>
      <c r="G47" s="152">
        <f t="shared" ca="1" si="9"/>
        <v>182.83628589484499</v>
      </c>
      <c r="H47" s="152">
        <f t="shared" ca="1" si="10"/>
        <v>0</v>
      </c>
      <c r="I47" s="152">
        <f t="shared" ca="1" si="11"/>
        <v>149.99014736650895</v>
      </c>
    </row>
    <row r="48" spans="1:9"/>
    <row r="49" spans="1:13" hidden="1">
      <c r="A49" s="135"/>
      <c r="B49" s="135"/>
    </row>
    <row r="50" spans="1:13" hidden="1">
      <c r="A50" s="135"/>
      <c r="B50" s="135"/>
    </row>
    <row r="51" spans="1:13" hidden="1">
      <c r="A51" s="135"/>
      <c r="B51" s="135"/>
    </row>
    <row r="52" spans="1:13" hidden="1">
      <c r="A52" s="135"/>
      <c r="B52" s="135"/>
      <c r="C52" s="147"/>
      <c r="D52" s="148"/>
      <c r="E52" s="148"/>
      <c r="F52" s="148"/>
      <c r="G52" s="148"/>
      <c r="H52" s="148"/>
      <c r="I52" s="148"/>
      <c r="J52" s="148"/>
      <c r="K52" s="148"/>
      <c r="L52" s="148"/>
      <c r="M52" s="148"/>
    </row>
    <row r="53" spans="1:13" hidden="1">
      <c r="C53" s="142" t="s">
        <v>363</v>
      </c>
      <c r="D53" s="142" t="s">
        <v>364</v>
      </c>
    </row>
    <row r="54" spans="1:13" hidden="1">
      <c r="A54" s="135"/>
      <c r="B54" s="135"/>
      <c r="C54" s="149" t="s">
        <v>224</v>
      </c>
      <c r="D54" s="150" t="s">
        <v>341</v>
      </c>
      <c r="F54" s="145" t="s">
        <v>367</v>
      </c>
      <c r="G54" s="142" t="str">
        <f>VLOOKUP(D2,C54:D64,2,FALSE)</f>
        <v>M</v>
      </c>
    </row>
    <row r="55" spans="1:13" hidden="1">
      <c r="A55" s="135"/>
      <c r="B55" s="135"/>
      <c r="C55" s="151" t="s">
        <v>203</v>
      </c>
      <c r="D55" s="150" t="s">
        <v>342</v>
      </c>
    </row>
    <row r="56" spans="1:13" hidden="1">
      <c r="A56" s="135"/>
      <c r="B56" s="135"/>
      <c r="C56" s="151" t="s">
        <v>204</v>
      </c>
      <c r="D56" s="150" t="s">
        <v>343</v>
      </c>
    </row>
    <row r="57" spans="1:13" hidden="1">
      <c r="A57" s="135"/>
      <c r="B57" s="135"/>
      <c r="C57" s="151" t="s">
        <v>205</v>
      </c>
      <c r="D57" s="150" t="s">
        <v>344</v>
      </c>
    </row>
    <row r="58" spans="1:13" hidden="1">
      <c r="C58" s="151" t="s">
        <v>206</v>
      </c>
      <c r="D58" s="150" t="s">
        <v>345</v>
      </c>
    </row>
    <row r="59" spans="1:13" hidden="1">
      <c r="A59" s="135"/>
      <c r="B59" s="135"/>
      <c r="C59" s="151" t="s">
        <v>207</v>
      </c>
      <c r="D59" s="150" t="s">
        <v>346</v>
      </c>
    </row>
    <row r="60" spans="1:13" hidden="1">
      <c r="A60" s="135"/>
      <c r="B60" s="135"/>
      <c r="C60" s="151" t="s">
        <v>208</v>
      </c>
      <c r="D60" s="150" t="s">
        <v>347</v>
      </c>
    </row>
    <row r="61" spans="1:13" hidden="1">
      <c r="A61" s="135"/>
      <c r="B61" s="135"/>
      <c r="C61" s="151" t="s">
        <v>209</v>
      </c>
      <c r="D61" s="150" t="s">
        <v>348</v>
      </c>
    </row>
    <row r="62" spans="1:13" hidden="1">
      <c r="A62" s="135"/>
      <c r="B62" s="135"/>
      <c r="C62" s="151" t="s">
        <v>210</v>
      </c>
      <c r="D62" s="150" t="s">
        <v>349</v>
      </c>
    </row>
    <row r="63" spans="1:13" hidden="1">
      <c r="C63" s="151" t="s">
        <v>211</v>
      </c>
      <c r="D63" s="150" t="s">
        <v>350</v>
      </c>
    </row>
    <row r="64" spans="1:13" hidden="1">
      <c r="A64" s="135"/>
      <c r="B64" s="135"/>
      <c r="C64" s="151" t="s">
        <v>212</v>
      </c>
      <c r="D64" s="150" t="s">
        <v>351</v>
      </c>
    </row>
    <row r="65" spans="1:2" hidden="1">
      <c r="A65" s="135"/>
      <c r="B65" s="135"/>
    </row>
    <row r="66" spans="1:2" hidden="1">
      <c r="A66" s="135"/>
      <c r="B66" s="135"/>
    </row>
    <row r="67" spans="1:2" hidden="1">
      <c r="A67" s="135"/>
      <c r="B67" s="135"/>
    </row>
    <row r="68" spans="1:2" hidden="1"/>
    <row r="69" spans="1:2" hidden="1">
      <c r="A69" s="135"/>
      <c r="B69" s="135"/>
    </row>
    <row r="70" spans="1:2" hidden="1">
      <c r="A70" s="135"/>
      <c r="B70" s="135"/>
    </row>
    <row r="71" spans="1:2" hidden="1">
      <c r="A71" s="135"/>
      <c r="B71" s="135"/>
    </row>
    <row r="72" spans="1:2" hidden="1">
      <c r="A72" s="135"/>
      <c r="B72" s="135"/>
    </row>
    <row r="73" spans="1:2" hidden="1"/>
    <row r="74" spans="1:2" hidden="1">
      <c r="A74" s="135"/>
      <c r="B74" s="135"/>
    </row>
    <row r="75" spans="1:2" hidden="1">
      <c r="A75" s="135"/>
      <c r="B75" s="135"/>
    </row>
    <row r="76" spans="1:2" hidden="1">
      <c r="A76" s="135"/>
      <c r="B76" s="135"/>
    </row>
    <row r="77" spans="1:2" hidden="1">
      <c r="A77" s="135"/>
      <c r="B77" s="135"/>
    </row>
    <row r="78" spans="1:2" hidden="1"/>
    <row r="79" spans="1:2" hidden="1">
      <c r="A79" s="135"/>
      <c r="B79" s="135"/>
    </row>
    <row r="80" spans="1:2" hidden="1">
      <c r="A80" s="135"/>
      <c r="B80" s="135"/>
    </row>
    <row r="81" spans="1:2" hidden="1">
      <c r="A81" s="135"/>
      <c r="B81" s="135"/>
    </row>
    <row r="82" spans="1:2" hidden="1">
      <c r="A82" s="135"/>
      <c r="B82" s="135"/>
    </row>
    <row r="83" spans="1:2" hidden="1"/>
    <row r="84" spans="1:2" hidden="1">
      <c r="A84" s="135"/>
      <c r="B84" s="135"/>
    </row>
    <row r="85" spans="1:2" hidden="1">
      <c r="A85" s="135"/>
      <c r="B85" s="135"/>
    </row>
    <row r="86" spans="1:2" hidden="1">
      <c r="A86" s="135"/>
      <c r="B86" s="135"/>
    </row>
    <row r="87" spans="1:2" hidden="1">
      <c r="A87" s="135"/>
      <c r="B87" s="135"/>
    </row>
    <row r="88" spans="1:2" hidden="1"/>
    <row r="89" spans="1:2" hidden="1">
      <c r="A89" s="135"/>
      <c r="B89" s="135"/>
    </row>
    <row r="90" spans="1:2" hidden="1">
      <c r="A90" s="135"/>
      <c r="B90" s="135"/>
    </row>
    <row r="91" spans="1:2" hidden="1">
      <c r="A91" s="135"/>
      <c r="B91" s="135"/>
    </row>
    <row r="92" spans="1:2" hidden="1">
      <c r="A92" s="135"/>
      <c r="B92" s="135"/>
    </row>
    <row r="93" spans="1:2" hidden="1"/>
    <row r="94" spans="1:2" hidden="1">
      <c r="A94" s="135"/>
      <c r="B94" s="135"/>
    </row>
    <row r="95" spans="1:2" hidden="1">
      <c r="A95" s="135"/>
      <c r="B95" s="135"/>
    </row>
    <row r="96" spans="1:2" hidden="1">
      <c r="A96" s="135"/>
      <c r="B96" s="135"/>
    </row>
    <row r="97" spans="1:2" hidden="1">
      <c r="A97" s="135"/>
      <c r="B97" s="135"/>
    </row>
    <row r="98" spans="1:2" hidden="1"/>
    <row r="99" spans="1:2" hidden="1"/>
    <row r="100" spans="1:2" hidden="1"/>
    <row r="101" spans="1:2" hidden="1"/>
    <row r="102" spans="1:2" hidden="1"/>
    <row r="103" spans="1:2" hidden="1"/>
    <row r="104" spans="1:2" hidden="1"/>
    <row r="105" spans="1:2" hidden="1"/>
    <row r="106" spans="1:2" hidden="1"/>
    <row r="107" spans="1:2" hidden="1"/>
    <row r="108" spans="1:2" hidden="1"/>
    <row r="109" spans="1:2" hidden="1"/>
    <row r="110" spans="1:2" hidden="1"/>
    <row r="111" spans="1:2" hidden="1"/>
    <row r="112" spans="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sheetData>
  <mergeCells count="8">
    <mergeCell ref="C32:C33"/>
    <mergeCell ref="D32:E32"/>
    <mergeCell ref="F32:G32"/>
    <mergeCell ref="H32:I32"/>
    <mergeCell ref="C8:C9"/>
    <mergeCell ref="H8:I8"/>
    <mergeCell ref="D8:E8"/>
    <mergeCell ref="F8:G8"/>
  </mergeCells>
  <dataValidations count="1">
    <dataValidation type="list" allowBlank="1" showInputMessage="1" showErrorMessage="1" sqref="D2">
      <formula1>$C$54:$C$64</formula1>
    </dataValidation>
  </dataValidation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249977111117893"/>
  </sheetPr>
  <dimension ref="A1:Q72"/>
  <sheetViews>
    <sheetView topLeftCell="A28" zoomScaleNormal="100" workbookViewId="0">
      <selection activeCell="C40" sqref="C40"/>
    </sheetView>
  </sheetViews>
  <sheetFormatPr defaultColWidth="0" defaultRowHeight="15" zeroHeight="1"/>
  <cols>
    <col min="1" max="2" width="1.7109375" customWidth="1"/>
    <col min="3" max="3" width="18" customWidth="1"/>
    <col min="4" max="4" width="17.7109375" customWidth="1"/>
    <col min="5" max="16" width="12.7109375" customWidth="1"/>
    <col min="17" max="17" width="9.140625" customWidth="1"/>
    <col min="18" max="16384" width="9.140625" hidden="1"/>
  </cols>
  <sheetData>
    <row r="1" spans="1:17" hidden="1">
      <c r="A1" s="6" t="s">
        <v>175</v>
      </c>
      <c r="B1" s="7"/>
      <c r="C1" s="7"/>
      <c r="D1" s="7"/>
      <c r="E1" s="7"/>
      <c r="F1" s="7"/>
      <c r="G1" s="7"/>
      <c r="H1" s="7"/>
      <c r="I1" s="7"/>
      <c r="J1" s="7"/>
      <c r="K1" s="7"/>
      <c r="L1" s="7"/>
      <c r="M1" s="7"/>
      <c r="N1" s="7"/>
      <c r="O1" s="7"/>
      <c r="P1" s="7"/>
      <c r="Q1" s="7"/>
    </row>
    <row r="2" spans="1:17" hidden="1">
      <c r="A2" s="6"/>
      <c r="B2" s="7"/>
      <c r="C2" s="7"/>
      <c r="D2" s="7"/>
      <c r="E2" s="7"/>
      <c r="F2" s="7"/>
      <c r="G2" s="7"/>
      <c r="H2" s="7"/>
      <c r="I2" s="7"/>
      <c r="J2" s="7"/>
      <c r="K2" s="7"/>
      <c r="L2" s="7"/>
      <c r="M2" s="7"/>
      <c r="N2" s="7"/>
      <c r="O2" s="7"/>
      <c r="P2" s="7"/>
      <c r="Q2" s="7"/>
    </row>
    <row r="3" spans="1:17" hidden="1">
      <c r="A3" s="6" t="s">
        <v>307</v>
      </c>
      <c r="B3" s="7"/>
      <c r="C3" s="7"/>
      <c r="D3" s="103" t="s">
        <v>288</v>
      </c>
      <c r="E3" s="7"/>
      <c r="F3" s="7"/>
      <c r="G3" s="7"/>
      <c r="H3" s="7"/>
      <c r="I3" s="7"/>
      <c r="J3" s="7"/>
      <c r="K3" s="7"/>
      <c r="L3" s="7"/>
      <c r="M3" s="7"/>
      <c r="N3" s="7"/>
      <c r="O3" s="7"/>
      <c r="P3" s="7"/>
      <c r="Q3" s="7"/>
    </row>
    <row r="4" spans="1:17" hidden="1">
      <c r="A4" s="6"/>
      <c r="B4" s="7"/>
      <c r="C4" s="7"/>
      <c r="D4" s="7"/>
      <c r="E4" s="7"/>
      <c r="F4" s="7"/>
      <c r="G4" s="7"/>
      <c r="H4" s="7"/>
      <c r="I4" s="7"/>
      <c r="J4" s="7"/>
      <c r="K4" s="7"/>
      <c r="L4" s="7"/>
      <c r="M4" s="7"/>
      <c r="N4" s="7"/>
      <c r="O4" s="7"/>
      <c r="P4" s="7"/>
      <c r="Q4" s="7"/>
    </row>
    <row r="5" spans="1:17" hidden="1">
      <c r="A5" s="6"/>
      <c r="B5" s="7"/>
      <c r="C5" s="7"/>
      <c r="D5" s="7"/>
      <c r="E5" s="198" t="s">
        <v>249</v>
      </c>
      <c r="F5" s="199"/>
      <c r="G5" s="200"/>
      <c r="H5" s="198" t="s">
        <v>6</v>
      </c>
      <c r="I5" s="199"/>
      <c r="J5" s="200"/>
      <c r="K5" s="7"/>
      <c r="L5" s="7"/>
      <c r="M5" s="7"/>
      <c r="N5" s="7"/>
      <c r="O5" s="7"/>
      <c r="P5" s="7"/>
      <c r="Q5" s="7"/>
    </row>
    <row r="6" spans="1:17" hidden="1">
      <c r="A6" s="7"/>
      <c r="B6" s="7"/>
      <c r="C6" s="7"/>
      <c r="D6" s="7"/>
      <c r="E6" s="196" t="s">
        <v>24</v>
      </c>
      <c r="F6" s="197"/>
      <c r="G6" s="83" t="s">
        <v>22</v>
      </c>
      <c r="H6" s="196" t="s">
        <v>24</v>
      </c>
      <c r="I6" s="197"/>
      <c r="J6" s="83" t="s">
        <v>22</v>
      </c>
      <c r="K6" s="7"/>
      <c r="L6" s="7"/>
      <c r="M6" s="7"/>
      <c r="N6" s="7"/>
      <c r="O6" s="7"/>
      <c r="P6" s="7"/>
      <c r="Q6" s="7"/>
    </row>
    <row r="7" spans="1:17" hidden="1">
      <c r="A7" s="7"/>
      <c r="B7" s="7"/>
      <c r="C7" s="7"/>
      <c r="D7" s="7"/>
      <c r="E7" s="35" t="s">
        <v>0</v>
      </c>
      <c r="F7" s="74" t="s">
        <v>5</v>
      </c>
      <c r="G7" s="75" t="s">
        <v>0</v>
      </c>
      <c r="H7" s="35" t="s">
        <v>0</v>
      </c>
      <c r="I7" s="74" t="s">
        <v>5</v>
      </c>
      <c r="J7" s="75" t="s">
        <v>0</v>
      </c>
      <c r="K7" s="7"/>
      <c r="L7" s="7"/>
      <c r="M7" s="7"/>
      <c r="N7" s="7"/>
      <c r="O7" s="7"/>
      <c r="P7" s="7"/>
      <c r="Q7" s="7"/>
    </row>
    <row r="8" spans="1:17" hidden="1">
      <c r="B8" s="7"/>
      <c r="C8" s="7"/>
      <c r="D8" s="87"/>
      <c r="E8" s="87" t="s">
        <v>170</v>
      </c>
      <c r="F8" s="87" t="s">
        <v>171</v>
      </c>
      <c r="G8" s="87" t="s">
        <v>172</v>
      </c>
      <c r="H8" s="87" t="s">
        <v>170</v>
      </c>
      <c r="I8" s="87" t="s">
        <v>171</v>
      </c>
      <c r="J8" s="87" t="s">
        <v>172</v>
      </c>
      <c r="K8" s="7"/>
      <c r="L8" s="7"/>
      <c r="M8" s="7"/>
      <c r="N8" s="7"/>
      <c r="O8" s="7"/>
      <c r="P8" s="7"/>
      <c r="Q8" s="7"/>
    </row>
    <row r="9" spans="1:17" hidden="1">
      <c r="A9" s="7"/>
      <c r="B9" s="7"/>
      <c r="C9" s="7" t="s">
        <v>1</v>
      </c>
      <c r="D9" s="87">
        <f>ROW(D9)-ROW(D$8)+1</f>
        <v>2</v>
      </c>
      <c r="E9" s="121">
        <v>0</v>
      </c>
      <c r="F9" s="121">
        <v>0</v>
      </c>
      <c r="G9" s="121">
        <v>0</v>
      </c>
      <c r="H9" s="121">
        <v>0.57199999999999995</v>
      </c>
      <c r="I9" s="121">
        <v>0.70899999999999996</v>
      </c>
      <c r="J9" s="121">
        <v>0.65900000000000003</v>
      </c>
      <c r="K9" s="103"/>
      <c r="L9" s="7"/>
      <c r="M9" s="7"/>
      <c r="N9" s="7"/>
      <c r="O9" s="7"/>
      <c r="P9" s="7"/>
      <c r="Q9" s="7"/>
    </row>
    <row r="10" spans="1:17" hidden="1">
      <c r="A10" s="7"/>
      <c r="B10" s="7"/>
      <c r="C10" s="7" t="s">
        <v>126</v>
      </c>
      <c r="D10" s="87">
        <f>ROW(D10)-ROW(D$8)+1</f>
        <v>3</v>
      </c>
      <c r="E10" s="121">
        <v>0.47199999999999998</v>
      </c>
      <c r="F10" s="121">
        <v>0.16200000000000001</v>
      </c>
      <c r="G10" s="121">
        <v>0.47199999999999998</v>
      </c>
      <c r="H10" s="121">
        <v>0.20200000000000001</v>
      </c>
      <c r="I10" s="121">
        <v>4.7E-2</v>
      </c>
      <c r="J10" s="121">
        <v>0.161</v>
      </c>
      <c r="K10" s="103"/>
      <c r="L10" s="7"/>
      <c r="M10" s="7"/>
      <c r="N10" s="7"/>
      <c r="O10" s="7"/>
      <c r="P10" s="7"/>
      <c r="Q10" s="7"/>
    </row>
    <row r="11" spans="1:17" hidden="1">
      <c r="A11" s="7"/>
      <c r="B11" s="7"/>
      <c r="C11" s="7" t="s">
        <v>276</v>
      </c>
      <c r="D11" s="87">
        <f>ROW(D11)-ROW(D$8)+1</f>
        <v>4</v>
      </c>
      <c r="E11" s="121">
        <v>0.52800000000000002</v>
      </c>
      <c r="F11" s="121">
        <v>0.83799999999999997</v>
      </c>
      <c r="G11" s="121">
        <v>0.52800000000000002</v>
      </c>
      <c r="H11" s="121">
        <v>0.22600000000000001</v>
      </c>
      <c r="I11" s="121">
        <v>0.24399999999999999</v>
      </c>
      <c r="J11" s="121">
        <v>0.18</v>
      </c>
      <c r="K11" s="103"/>
      <c r="L11" s="7"/>
      <c r="M11" s="7"/>
      <c r="N11" s="7"/>
      <c r="O11" s="7"/>
      <c r="P11" s="7"/>
      <c r="Q11" s="7"/>
    </row>
    <row r="12" spans="1:17" hidden="1">
      <c r="A12" s="7"/>
      <c r="B12" s="27"/>
      <c r="C12" s="27"/>
      <c r="D12" s="28"/>
      <c r="E12" s="28"/>
      <c r="F12" s="28"/>
      <c r="G12" s="28"/>
      <c r="H12" s="7"/>
      <c r="I12" s="7"/>
      <c r="J12" s="7"/>
      <c r="K12" s="7"/>
      <c r="L12" s="7"/>
      <c r="M12" s="7"/>
      <c r="N12" s="7"/>
      <c r="O12" s="7"/>
      <c r="P12" s="7"/>
      <c r="Q12" s="7"/>
    </row>
    <row r="13" spans="1:17" hidden="1">
      <c r="A13" s="6" t="s">
        <v>251</v>
      </c>
      <c r="B13" s="7"/>
      <c r="C13" s="7"/>
      <c r="D13" s="103" t="s">
        <v>289</v>
      </c>
      <c r="E13" s="7"/>
      <c r="F13" s="7"/>
      <c r="G13" s="7"/>
      <c r="H13" s="7"/>
      <c r="I13" s="7"/>
      <c r="J13" s="7"/>
      <c r="K13" s="7"/>
      <c r="L13" s="7"/>
      <c r="M13" s="7"/>
      <c r="N13" s="7"/>
      <c r="O13" s="7"/>
      <c r="P13" s="7"/>
      <c r="Q13" s="7"/>
    </row>
    <row r="14" spans="1:17" hidden="1">
      <c r="A14" s="6"/>
      <c r="B14" s="7"/>
      <c r="C14" s="7"/>
      <c r="D14" s="7"/>
      <c r="E14" s="7"/>
      <c r="F14" s="7"/>
      <c r="G14" s="7"/>
      <c r="H14" s="7"/>
      <c r="I14" s="7"/>
      <c r="J14" s="7"/>
      <c r="K14" s="7"/>
      <c r="L14" s="7"/>
      <c r="M14" s="7"/>
      <c r="N14" s="7"/>
      <c r="O14" s="7"/>
      <c r="P14" s="7"/>
      <c r="Q14" s="7"/>
    </row>
    <row r="15" spans="1:17" hidden="1">
      <c r="A15" s="7"/>
      <c r="B15" s="7"/>
      <c r="C15" s="7"/>
      <c r="D15" s="7"/>
      <c r="E15" s="196" t="s">
        <v>24</v>
      </c>
      <c r="F15" s="197"/>
      <c r="G15" s="83" t="s">
        <v>22</v>
      </c>
      <c r="H15" s="7"/>
      <c r="I15" s="7"/>
      <c r="J15" s="7"/>
      <c r="K15" s="7"/>
      <c r="L15" s="7"/>
      <c r="M15" s="7"/>
      <c r="N15" s="7"/>
      <c r="O15" s="7"/>
      <c r="P15" s="7"/>
      <c r="Q15" s="7"/>
    </row>
    <row r="16" spans="1:17" hidden="1">
      <c r="A16" s="7"/>
      <c r="B16" s="7"/>
      <c r="C16" s="7"/>
      <c r="D16" s="7"/>
      <c r="E16" s="35" t="s">
        <v>0</v>
      </c>
      <c r="F16" s="74" t="s">
        <v>5</v>
      </c>
      <c r="G16" s="75" t="s">
        <v>0</v>
      </c>
      <c r="H16" s="7"/>
      <c r="I16" s="7"/>
      <c r="J16" s="7"/>
      <c r="K16" s="7"/>
      <c r="L16" s="7"/>
      <c r="M16" s="7"/>
      <c r="N16" s="7"/>
      <c r="O16" s="7"/>
      <c r="P16" s="7"/>
      <c r="Q16" s="7"/>
    </row>
    <row r="17" spans="1:17" hidden="1">
      <c r="A17" s="7"/>
      <c r="B17" s="7"/>
      <c r="C17" s="7"/>
      <c r="D17" s="80" t="s">
        <v>23</v>
      </c>
      <c r="E17" s="87" t="s">
        <v>170</v>
      </c>
      <c r="F17" s="87" t="s">
        <v>171</v>
      </c>
      <c r="G17" s="87" t="s">
        <v>172</v>
      </c>
      <c r="H17" s="7"/>
      <c r="I17" s="7"/>
      <c r="J17" s="7"/>
      <c r="K17" s="7"/>
      <c r="L17" s="7"/>
      <c r="M17" s="7"/>
      <c r="N17" s="7"/>
      <c r="O17" s="7"/>
      <c r="P17" s="7"/>
      <c r="Q17" s="7"/>
    </row>
    <row r="18" spans="1:17" hidden="1">
      <c r="A18" s="7"/>
      <c r="B18" s="7"/>
      <c r="C18" s="7"/>
      <c r="D18" s="29"/>
      <c r="E18" s="87">
        <v>2</v>
      </c>
      <c r="F18" s="87">
        <v>3</v>
      </c>
      <c r="G18" s="87">
        <v>4</v>
      </c>
      <c r="H18" s="7"/>
      <c r="I18" s="7"/>
      <c r="J18" s="7"/>
      <c r="K18" s="7"/>
      <c r="L18" s="7"/>
      <c r="M18" s="7"/>
      <c r="N18" s="7"/>
      <c r="O18" s="7"/>
      <c r="P18" s="7"/>
      <c r="Q18" s="7"/>
    </row>
    <row r="19" spans="1:17" hidden="1">
      <c r="A19" s="7"/>
      <c r="B19" s="7"/>
      <c r="C19" s="7"/>
      <c r="D19" s="7"/>
      <c r="E19" s="30"/>
      <c r="F19" s="30"/>
      <c r="G19" s="30"/>
      <c r="H19" s="7"/>
      <c r="I19" s="7"/>
      <c r="J19" s="7"/>
      <c r="K19" s="7"/>
      <c r="L19" s="7"/>
      <c r="M19" s="7"/>
      <c r="N19" s="7"/>
      <c r="O19" s="7"/>
      <c r="P19" s="7"/>
      <c r="Q19" s="7"/>
    </row>
    <row r="20" spans="1:17" hidden="1">
      <c r="A20" s="7"/>
      <c r="B20" s="7"/>
      <c r="C20" s="7" t="s">
        <v>283</v>
      </c>
      <c r="D20" s="32" t="s">
        <v>6</v>
      </c>
      <c r="E20" s="122">
        <v>331</v>
      </c>
      <c r="F20" s="122">
        <v>392</v>
      </c>
      <c r="G20" s="122">
        <v>416</v>
      </c>
      <c r="H20" s="103"/>
      <c r="I20" s="7"/>
      <c r="J20" s="7"/>
      <c r="K20" s="7"/>
      <c r="L20" s="7"/>
      <c r="M20" s="7"/>
      <c r="N20" s="7"/>
      <c r="O20" s="7"/>
      <c r="P20" s="7"/>
      <c r="Q20" s="7"/>
    </row>
    <row r="21" spans="1:17" hidden="1">
      <c r="A21" s="7"/>
      <c r="B21" s="7"/>
      <c r="C21" s="7" t="s">
        <v>284</v>
      </c>
      <c r="D21" s="32" t="s">
        <v>249</v>
      </c>
      <c r="E21" s="122">
        <v>82</v>
      </c>
      <c r="F21" s="122">
        <v>94</v>
      </c>
      <c r="G21" s="122">
        <v>86</v>
      </c>
      <c r="H21" s="103"/>
      <c r="I21" s="7"/>
      <c r="J21" s="7"/>
      <c r="K21" s="7"/>
      <c r="L21" s="7"/>
      <c r="M21" s="7"/>
      <c r="N21" s="7"/>
      <c r="O21" s="7"/>
      <c r="P21" s="7"/>
      <c r="Q21" s="7"/>
    </row>
    <row r="22" spans="1:17" hidden="1">
      <c r="A22" s="7"/>
      <c r="B22" s="7"/>
      <c r="C22" s="7"/>
      <c r="D22" s="7"/>
      <c r="E22" s="7"/>
      <c r="F22" s="7"/>
      <c r="G22" s="7"/>
      <c r="H22" s="7"/>
      <c r="I22" s="7"/>
      <c r="J22" s="7"/>
      <c r="K22" s="7"/>
      <c r="L22" s="7"/>
      <c r="M22" s="7"/>
      <c r="N22" s="7"/>
      <c r="O22" s="7"/>
      <c r="P22" s="7"/>
      <c r="Q22" s="7"/>
    </row>
    <row r="23" spans="1:17" hidden="1">
      <c r="A23" s="7"/>
      <c r="B23" s="7"/>
      <c r="C23" s="7"/>
      <c r="D23" s="7"/>
      <c r="E23" s="7"/>
      <c r="F23" s="7"/>
      <c r="G23" s="7"/>
      <c r="H23" s="7"/>
      <c r="I23" s="7"/>
      <c r="J23" s="7"/>
      <c r="K23" s="7"/>
      <c r="L23" s="7"/>
      <c r="M23" s="7"/>
      <c r="N23" s="7"/>
      <c r="O23" s="7"/>
      <c r="P23" s="7"/>
      <c r="Q23" s="7"/>
    </row>
    <row r="24" spans="1:17" hidden="1">
      <c r="A24" s="6" t="s">
        <v>306</v>
      </c>
      <c r="B24" s="7"/>
      <c r="C24" s="7"/>
      <c r="D24" s="103" t="s">
        <v>290</v>
      </c>
      <c r="E24" s="7"/>
      <c r="F24" s="7"/>
      <c r="G24" s="7"/>
      <c r="H24" s="7"/>
      <c r="I24" s="7"/>
      <c r="J24" s="7"/>
      <c r="K24" s="7"/>
      <c r="L24" s="7"/>
      <c r="M24" s="7"/>
      <c r="N24" s="7"/>
      <c r="O24" s="7"/>
      <c r="P24" s="7"/>
      <c r="Q24" s="7"/>
    </row>
    <row r="25" spans="1:17" hidden="1">
      <c r="A25" s="6"/>
      <c r="B25" s="7"/>
      <c r="C25" s="7"/>
      <c r="D25" s="103"/>
      <c r="E25" s="7"/>
      <c r="F25" s="7"/>
      <c r="G25" s="7"/>
      <c r="H25" s="7"/>
      <c r="I25" s="7"/>
      <c r="J25" s="7"/>
      <c r="K25" s="7"/>
      <c r="L25" s="7"/>
      <c r="M25" s="7"/>
      <c r="N25" s="7"/>
      <c r="O25" s="7"/>
      <c r="P25" s="7"/>
      <c r="Q25" s="7"/>
    </row>
    <row r="26" spans="1:17" hidden="1">
      <c r="A26" s="7"/>
      <c r="B26" s="7"/>
      <c r="C26" s="7"/>
      <c r="D26" s="32"/>
      <c r="E26" s="106" t="s">
        <v>152</v>
      </c>
      <c r="F26" s="106" t="s">
        <v>153</v>
      </c>
      <c r="G26" s="7"/>
      <c r="H26" s="7"/>
      <c r="I26" s="7"/>
      <c r="J26" s="7"/>
      <c r="K26" s="7"/>
      <c r="L26" s="7"/>
      <c r="M26" s="7"/>
      <c r="N26" s="7"/>
      <c r="O26" s="7"/>
      <c r="P26" s="7"/>
      <c r="Q26" s="7"/>
    </row>
    <row r="27" spans="1:17" hidden="1">
      <c r="A27" s="7"/>
      <c r="B27" s="7"/>
      <c r="C27" s="27" t="s">
        <v>0</v>
      </c>
      <c r="E27" s="123">
        <v>0.3</v>
      </c>
      <c r="F27" s="123">
        <v>0.7</v>
      </c>
      <c r="G27" s="103"/>
      <c r="H27" s="7"/>
      <c r="I27" s="7"/>
      <c r="J27" s="7"/>
      <c r="K27" s="7"/>
      <c r="L27" s="7"/>
      <c r="M27" s="7"/>
      <c r="N27" s="7"/>
      <c r="O27" s="7"/>
      <c r="P27" s="7"/>
      <c r="Q27" s="7"/>
    </row>
    <row r="28" spans="1:17">
      <c r="A28" s="7"/>
      <c r="B28" s="7"/>
      <c r="C28" s="7"/>
      <c r="D28" s="32"/>
      <c r="E28" s="7"/>
      <c r="F28" s="7"/>
      <c r="G28" s="7"/>
      <c r="H28" s="7"/>
      <c r="I28" s="7"/>
      <c r="J28" s="7"/>
      <c r="K28" s="7"/>
      <c r="L28" s="7"/>
      <c r="M28" s="7"/>
      <c r="N28" s="7"/>
      <c r="O28" s="7"/>
      <c r="P28" s="7"/>
      <c r="Q28" s="7"/>
    </row>
    <row r="29" spans="1:17">
      <c r="A29" s="6" t="s">
        <v>178</v>
      </c>
      <c r="B29" s="7"/>
      <c r="C29" s="7"/>
      <c r="D29" s="103" t="s">
        <v>384</v>
      </c>
      <c r="E29" s="7"/>
      <c r="F29" s="7"/>
      <c r="G29" s="7"/>
      <c r="H29" s="103"/>
      <c r="I29" s="7"/>
      <c r="J29" s="7"/>
      <c r="K29" s="7"/>
      <c r="L29" s="7"/>
      <c r="M29" s="7"/>
      <c r="N29" s="7"/>
      <c r="O29" s="7"/>
      <c r="P29" s="7"/>
      <c r="Q29" s="7"/>
    </row>
    <row r="30" spans="1:17">
      <c r="A30" s="6"/>
      <c r="B30" s="7"/>
      <c r="C30" s="104"/>
      <c r="D30" s="103"/>
      <c r="E30" s="7"/>
      <c r="F30" s="7"/>
      <c r="G30" s="7"/>
      <c r="H30" s="103"/>
      <c r="I30" s="7"/>
      <c r="J30" s="7"/>
      <c r="K30" s="7"/>
      <c r="L30" s="7"/>
      <c r="M30" s="7"/>
      <c r="N30" s="7"/>
      <c r="O30" s="7"/>
      <c r="P30" s="7"/>
      <c r="Q30" s="7"/>
    </row>
    <row r="31" spans="1:17" ht="30">
      <c r="A31" s="6"/>
      <c r="B31" s="7"/>
      <c r="C31" s="7"/>
      <c r="D31" s="7"/>
      <c r="E31" s="106" t="s">
        <v>224</v>
      </c>
      <c r="F31" s="78"/>
      <c r="G31" s="107" t="s">
        <v>203</v>
      </c>
      <c r="H31" s="107" t="s">
        <v>204</v>
      </c>
      <c r="I31" s="107" t="s">
        <v>205</v>
      </c>
      <c r="J31" s="107" t="s">
        <v>206</v>
      </c>
      <c r="K31" s="107" t="s">
        <v>207</v>
      </c>
      <c r="L31" s="107" t="s">
        <v>208</v>
      </c>
      <c r="M31" s="107" t="s">
        <v>209</v>
      </c>
      <c r="N31" s="107" t="s">
        <v>210</v>
      </c>
      <c r="O31" s="107" t="s">
        <v>211</v>
      </c>
      <c r="P31" s="107" t="s">
        <v>212</v>
      </c>
      <c r="Q31" s="7"/>
    </row>
    <row r="32" spans="1:17">
      <c r="A32" s="6"/>
      <c r="B32" s="7"/>
      <c r="C32" s="7"/>
      <c r="D32" s="7"/>
      <c r="E32" s="7"/>
      <c r="F32" s="108" t="s">
        <v>213</v>
      </c>
      <c r="G32" s="109">
        <v>42461</v>
      </c>
      <c r="H32" s="109">
        <v>42644</v>
      </c>
      <c r="I32" s="109">
        <v>42826</v>
      </c>
      <c r="J32" s="109">
        <v>43009</v>
      </c>
      <c r="K32" s="109">
        <v>43191</v>
      </c>
      <c r="L32" s="109">
        <v>43374</v>
      </c>
      <c r="M32" s="109">
        <v>43556</v>
      </c>
      <c r="N32" s="109">
        <v>43739</v>
      </c>
      <c r="O32" s="109">
        <v>43922</v>
      </c>
      <c r="P32" s="109">
        <v>44105</v>
      </c>
      <c r="Q32" s="7"/>
    </row>
    <row r="33" spans="1:17">
      <c r="A33" s="6"/>
      <c r="B33" s="7"/>
      <c r="C33" s="7"/>
      <c r="D33" s="7"/>
      <c r="E33" s="7"/>
      <c r="F33" s="108" t="s">
        <v>214</v>
      </c>
      <c r="G33" s="109">
        <v>42643</v>
      </c>
      <c r="H33" s="109">
        <v>42825</v>
      </c>
      <c r="I33" s="109">
        <v>43008</v>
      </c>
      <c r="J33" s="109">
        <v>43190</v>
      </c>
      <c r="K33" s="109">
        <v>43373</v>
      </c>
      <c r="L33" s="109">
        <v>43555</v>
      </c>
      <c r="M33" s="109">
        <v>43738</v>
      </c>
      <c r="N33" s="109">
        <v>43921</v>
      </c>
      <c r="O33" s="109">
        <v>44104</v>
      </c>
      <c r="P33" s="109">
        <v>44286</v>
      </c>
      <c r="Q33" s="7"/>
    </row>
    <row r="34" spans="1:17">
      <c r="A34" s="6"/>
      <c r="B34" s="7"/>
      <c r="C34" s="7"/>
      <c r="D34" s="7"/>
      <c r="F34" s="7"/>
      <c r="G34" s="7"/>
      <c r="H34" s="7"/>
      <c r="I34" s="7"/>
      <c r="J34" s="7"/>
      <c r="K34" s="7"/>
      <c r="L34" s="7"/>
      <c r="M34" s="7"/>
      <c r="N34" s="7"/>
      <c r="O34" s="7"/>
      <c r="P34" s="7"/>
      <c r="Q34" s="7"/>
    </row>
    <row r="35" spans="1:17">
      <c r="A35" s="6"/>
      <c r="B35" s="7"/>
      <c r="C35" s="7" t="s">
        <v>282</v>
      </c>
      <c r="D35" s="7"/>
      <c r="E35" s="34">
        <v>5.6</v>
      </c>
      <c r="F35" s="7"/>
      <c r="G35" s="34">
        <v>6.3</v>
      </c>
      <c r="H35" s="34">
        <v>6.3</v>
      </c>
      <c r="I35" s="34">
        <v>9.1490900000000011</v>
      </c>
      <c r="J35" s="34">
        <v>8.0608199999999997</v>
      </c>
      <c r="K35" s="34">
        <v>10</v>
      </c>
      <c r="L35" s="34">
        <v>9.9</v>
      </c>
      <c r="M35" s="162">
        <v>10.709810000000001</v>
      </c>
      <c r="N35" s="34"/>
      <c r="O35" s="34"/>
      <c r="P35" s="34"/>
      <c r="Q35" s="7"/>
    </row>
    <row r="36" spans="1:17" hidden="1">
      <c r="A36" s="6"/>
      <c r="B36" s="7"/>
      <c r="C36" s="7" t="s">
        <v>281</v>
      </c>
      <c r="D36" s="7"/>
      <c r="E36" s="34">
        <v>1</v>
      </c>
      <c r="F36" s="7"/>
      <c r="G36" s="34">
        <v>1</v>
      </c>
      <c r="H36" s="34">
        <v>1</v>
      </c>
      <c r="I36" s="34">
        <v>1</v>
      </c>
      <c r="J36" s="34">
        <v>1</v>
      </c>
      <c r="K36" s="34">
        <v>1</v>
      </c>
      <c r="L36" s="34">
        <v>1</v>
      </c>
      <c r="M36" s="34">
        <v>1</v>
      </c>
      <c r="N36" s="34">
        <v>1</v>
      </c>
      <c r="O36" s="34">
        <v>1</v>
      </c>
      <c r="P36" s="34">
        <v>1</v>
      </c>
      <c r="Q36" s="7"/>
    </row>
    <row r="37" spans="1:17">
      <c r="A37" s="7"/>
      <c r="B37" s="7"/>
      <c r="C37" s="7"/>
      <c r="D37" s="7"/>
      <c r="E37" s="7"/>
      <c r="F37" s="7"/>
      <c r="G37" s="7"/>
      <c r="H37" s="7"/>
      <c r="I37" s="7"/>
      <c r="J37" s="7"/>
      <c r="K37" s="7"/>
      <c r="L37" s="7"/>
      <c r="M37" s="7"/>
      <c r="N37" s="7"/>
      <c r="O37" s="7"/>
      <c r="P37" s="7"/>
      <c r="Q37" s="7"/>
    </row>
    <row r="38" spans="1:17">
      <c r="A38" s="6" t="s">
        <v>3</v>
      </c>
      <c r="B38" s="7"/>
      <c r="C38" s="7"/>
      <c r="D38" s="103" t="s">
        <v>305</v>
      </c>
      <c r="E38" s="7"/>
      <c r="F38" s="7"/>
      <c r="G38" s="7"/>
      <c r="H38" s="7"/>
      <c r="I38" s="32" t="s">
        <v>176</v>
      </c>
      <c r="J38" s="7"/>
      <c r="K38" s="34">
        <v>100.2</v>
      </c>
      <c r="L38" s="7"/>
      <c r="M38" s="7"/>
      <c r="N38" s="7"/>
      <c r="O38" s="7"/>
      <c r="P38" s="7"/>
      <c r="Q38" s="7"/>
    </row>
    <row r="39" spans="1:17">
      <c r="A39" s="6"/>
      <c r="B39" s="7"/>
      <c r="C39" s="104"/>
      <c r="D39" s="103"/>
      <c r="E39" s="7"/>
      <c r="F39" s="7"/>
      <c r="G39" s="7"/>
      <c r="H39" s="7"/>
      <c r="I39" s="7"/>
      <c r="J39" s="7"/>
      <c r="K39" s="7"/>
      <c r="L39" s="7"/>
      <c r="M39" s="7"/>
      <c r="N39" s="7"/>
      <c r="O39" s="7"/>
      <c r="P39" s="7"/>
      <c r="Q39" s="7"/>
    </row>
    <row r="40" spans="1:17" ht="30">
      <c r="A40" s="7"/>
      <c r="B40" s="7"/>
      <c r="C40" s="7"/>
      <c r="D40" s="7"/>
      <c r="E40" s="106" t="s">
        <v>224</v>
      </c>
      <c r="F40" s="78"/>
      <c r="G40" s="107" t="s">
        <v>203</v>
      </c>
      <c r="H40" s="107" t="s">
        <v>204</v>
      </c>
      <c r="I40" s="107" t="s">
        <v>205</v>
      </c>
      <c r="J40" s="107" t="s">
        <v>206</v>
      </c>
      <c r="K40" s="107" t="s">
        <v>207</v>
      </c>
      <c r="L40" s="107" t="s">
        <v>208</v>
      </c>
      <c r="M40" s="107" t="s">
        <v>209</v>
      </c>
      <c r="N40" s="107" t="s">
        <v>210</v>
      </c>
      <c r="O40" s="107" t="s">
        <v>211</v>
      </c>
      <c r="P40" s="107" t="s">
        <v>212</v>
      </c>
      <c r="Q40" s="7"/>
    </row>
    <row r="41" spans="1:17">
      <c r="A41" s="7"/>
      <c r="B41" s="7"/>
      <c r="C41" s="7"/>
      <c r="D41" s="7"/>
      <c r="E41" s="7"/>
      <c r="F41" s="108" t="s">
        <v>213</v>
      </c>
      <c r="G41" s="109">
        <v>42461</v>
      </c>
      <c r="H41" s="109">
        <v>42644</v>
      </c>
      <c r="I41" s="109">
        <v>42826</v>
      </c>
      <c r="J41" s="109">
        <v>43009</v>
      </c>
      <c r="K41" s="109">
        <v>43191</v>
      </c>
      <c r="L41" s="109">
        <v>43374</v>
      </c>
      <c r="M41" s="109">
        <v>43556</v>
      </c>
      <c r="N41" s="109">
        <v>43739</v>
      </c>
      <c r="O41" s="109">
        <v>43922</v>
      </c>
      <c r="P41" s="109">
        <v>44105</v>
      </c>
      <c r="Q41" s="7"/>
    </row>
    <row r="42" spans="1:17">
      <c r="A42" s="7"/>
      <c r="B42" s="7"/>
      <c r="C42" s="7"/>
      <c r="D42" s="7"/>
      <c r="E42" s="7"/>
      <c r="F42" s="108" t="s">
        <v>214</v>
      </c>
      <c r="G42" s="109">
        <v>42643</v>
      </c>
      <c r="H42" s="109">
        <v>42825</v>
      </c>
      <c r="I42" s="109">
        <v>43008</v>
      </c>
      <c r="J42" s="109">
        <v>43190</v>
      </c>
      <c r="K42" s="109">
        <v>43373</v>
      </c>
      <c r="L42" s="109">
        <v>43555</v>
      </c>
      <c r="M42" s="109">
        <v>43738</v>
      </c>
      <c r="N42" s="109">
        <v>43921</v>
      </c>
      <c r="O42" s="109">
        <v>44104</v>
      </c>
      <c r="P42" s="109">
        <v>44286</v>
      </c>
      <c r="Q42" s="7"/>
    </row>
    <row r="43" spans="1:17">
      <c r="A43" s="7"/>
      <c r="B43" s="7"/>
      <c r="C43" s="7"/>
      <c r="D43" s="7"/>
      <c r="E43" s="85"/>
      <c r="F43" s="17"/>
      <c r="G43" s="7"/>
      <c r="H43" s="7"/>
      <c r="I43" s="7"/>
      <c r="J43" s="7"/>
      <c r="K43" s="7"/>
      <c r="L43" s="7"/>
      <c r="M43" s="7"/>
      <c r="N43" s="7"/>
      <c r="O43" s="7"/>
      <c r="P43" s="7"/>
      <c r="Q43" s="7"/>
    </row>
    <row r="44" spans="1:17">
      <c r="A44" s="7"/>
      <c r="B44" s="7"/>
      <c r="C44" s="89" t="s">
        <v>218</v>
      </c>
      <c r="D44" s="7"/>
      <c r="E44" s="7"/>
      <c r="F44" s="7"/>
      <c r="G44" s="7"/>
      <c r="H44" s="7"/>
      <c r="I44" s="7"/>
      <c r="J44" s="7"/>
      <c r="K44" s="7"/>
      <c r="L44" s="7"/>
      <c r="M44" s="7"/>
      <c r="N44" s="7"/>
      <c r="O44" s="7"/>
      <c r="P44" s="7"/>
      <c r="Q44" s="7"/>
    </row>
    <row r="45" spans="1:17">
      <c r="A45" s="7"/>
      <c r="B45" s="7"/>
      <c r="C45" s="32" t="s">
        <v>339</v>
      </c>
      <c r="D45" s="7"/>
      <c r="E45" s="34">
        <v>100</v>
      </c>
      <c r="F45" s="7"/>
      <c r="G45" s="7"/>
      <c r="H45" s="7"/>
      <c r="I45" s="7"/>
      <c r="J45" s="7"/>
      <c r="K45" s="7"/>
      <c r="L45" s="7"/>
      <c r="M45" s="7"/>
      <c r="N45" s="7"/>
      <c r="O45" s="7"/>
      <c r="P45" s="7"/>
      <c r="Q45" s="7"/>
    </row>
    <row r="46" spans="1:17">
      <c r="A46" s="7"/>
      <c r="B46" s="7"/>
      <c r="C46" s="81" t="s">
        <v>217</v>
      </c>
      <c r="D46" s="7"/>
      <c r="E46" s="7"/>
      <c r="F46" s="7"/>
      <c r="G46" s="34">
        <v>100.3</v>
      </c>
      <c r="H46" s="82"/>
      <c r="I46" s="34">
        <v>101.9</v>
      </c>
      <c r="J46" s="82"/>
      <c r="K46" s="34">
        <v>104.9</v>
      </c>
      <c r="L46" s="166"/>
      <c r="M46" s="162">
        <v>107.1</v>
      </c>
      <c r="N46" s="82"/>
      <c r="O46" s="34"/>
      <c r="P46" s="82"/>
      <c r="Q46" s="7"/>
    </row>
    <row r="47" spans="1:17">
      <c r="A47" s="7"/>
      <c r="B47" s="7"/>
      <c r="C47" s="81" t="s">
        <v>216</v>
      </c>
      <c r="D47" s="7"/>
      <c r="E47" s="7"/>
      <c r="F47" s="7"/>
      <c r="G47" s="21"/>
      <c r="H47" s="34">
        <v>100.6</v>
      </c>
      <c r="I47" s="21"/>
      <c r="J47" s="34">
        <v>103.3</v>
      </c>
      <c r="K47" s="21"/>
      <c r="L47" s="34">
        <v>105.8</v>
      </c>
      <c r="M47" s="21"/>
      <c r="N47" s="34"/>
      <c r="O47" s="21"/>
      <c r="P47" s="34"/>
      <c r="Q47" s="7"/>
    </row>
    <row r="48" spans="1:17">
      <c r="A48" s="7"/>
      <c r="B48" s="7"/>
      <c r="C48" s="32" t="s">
        <v>219</v>
      </c>
      <c r="D48" s="7"/>
      <c r="E48" s="7"/>
      <c r="F48" s="7"/>
      <c r="G48" s="20">
        <f>100*G46/$K$38</f>
        <v>100.0998003992016</v>
      </c>
      <c r="H48" s="20">
        <f>100*H47/$K$38</f>
        <v>100.39920159680638</v>
      </c>
      <c r="I48" s="20">
        <f>100*I46/$K$38</f>
        <v>101.69660678642714</v>
      </c>
      <c r="J48" s="20">
        <f>100*J47/$K$38</f>
        <v>103.0938123752495</v>
      </c>
      <c r="K48" s="20">
        <f>100*K46/$K$38</f>
        <v>104.69061876247504</v>
      </c>
      <c r="L48" s="20">
        <f>100*L47/$K$38</f>
        <v>105.58882235528942</v>
      </c>
      <c r="M48" s="20">
        <f>100*M46/$K$38</f>
        <v>106.88622754491017</v>
      </c>
      <c r="N48" s="20">
        <f>100*N47/$K$38</f>
        <v>0</v>
      </c>
      <c r="O48" s="20">
        <f>100*O46/$K$38</f>
        <v>0</v>
      </c>
      <c r="P48" s="20">
        <f>100*P47/$K$38</f>
        <v>0</v>
      </c>
      <c r="Q48" s="7"/>
    </row>
    <row r="49" spans="1:17">
      <c r="A49" s="7"/>
      <c r="B49" s="7"/>
      <c r="C49" s="7"/>
      <c r="D49" s="7"/>
      <c r="E49" s="7"/>
      <c r="F49" s="7"/>
      <c r="G49" s="19"/>
      <c r="H49" s="7"/>
      <c r="I49" s="7"/>
      <c r="J49" s="7"/>
      <c r="K49" s="7"/>
      <c r="L49" s="7"/>
      <c r="M49" s="7"/>
      <c r="N49" s="7"/>
      <c r="O49" s="7"/>
      <c r="P49" s="7"/>
      <c r="Q49" s="7"/>
    </row>
    <row r="50" spans="1:17" hidden="1">
      <c r="A50" s="25" t="s">
        <v>2</v>
      </c>
      <c r="B50" s="7"/>
      <c r="C50" s="7"/>
      <c r="D50" s="103" t="s">
        <v>291</v>
      </c>
      <c r="E50" s="7"/>
      <c r="F50" s="7"/>
      <c r="G50" s="19"/>
      <c r="H50" s="7"/>
      <c r="I50" s="7"/>
      <c r="J50" s="7"/>
      <c r="K50" s="7"/>
      <c r="L50" s="7"/>
      <c r="M50" s="7"/>
      <c r="N50" s="7"/>
      <c r="O50" s="7"/>
      <c r="P50" s="7"/>
      <c r="Q50" s="7"/>
    </row>
    <row r="51" spans="1:17" hidden="1">
      <c r="A51" s="25"/>
      <c r="B51" s="7"/>
      <c r="C51" s="7"/>
      <c r="D51" s="7"/>
      <c r="E51" s="7"/>
      <c r="F51" s="7"/>
      <c r="G51" s="19"/>
      <c r="H51" s="7"/>
      <c r="I51" s="7"/>
      <c r="J51" s="7"/>
      <c r="K51" s="7"/>
      <c r="L51" s="7"/>
      <c r="M51" s="7"/>
      <c r="N51" s="7"/>
      <c r="O51" s="7"/>
      <c r="P51" s="7"/>
      <c r="Q51" s="7"/>
    </row>
    <row r="52" spans="1:17" hidden="1">
      <c r="A52" s="26"/>
      <c r="B52" s="7"/>
      <c r="C52" s="7"/>
      <c r="D52" s="7"/>
      <c r="E52" s="196" t="s">
        <v>24</v>
      </c>
      <c r="F52" s="197"/>
      <c r="G52" s="83" t="s">
        <v>22</v>
      </c>
      <c r="H52" s="7"/>
      <c r="I52" s="7"/>
      <c r="J52" s="7"/>
      <c r="K52" s="7"/>
      <c r="L52" s="7"/>
      <c r="M52" s="7"/>
      <c r="N52" s="7"/>
      <c r="O52" s="7"/>
      <c r="P52" s="7"/>
      <c r="Q52" s="7"/>
    </row>
    <row r="53" spans="1:17" hidden="1">
      <c r="A53" s="26"/>
      <c r="B53" s="7"/>
      <c r="C53" s="7"/>
      <c r="D53" s="7"/>
      <c r="E53" s="35" t="s">
        <v>0</v>
      </c>
      <c r="F53" s="74" t="s">
        <v>5</v>
      </c>
      <c r="G53" s="75" t="s">
        <v>0</v>
      </c>
      <c r="H53" s="7"/>
      <c r="I53" s="7"/>
      <c r="J53" s="7"/>
      <c r="K53" s="7"/>
      <c r="L53" s="7"/>
      <c r="M53" s="7"/>
      <c r="N53" s="7"/>
      <c r="O53" s="7"/>
      <c r="P53" s="7"/>
      <c r="Q53" s="7"/>
    </row>
    <row r="54" spans="1:17" hidden="1">
      <c r="A54" s="26"/>
      <c r="B54" s="7"/>
      <c r="C54" s="7"/>
      <c r="D54" s="7"/>
      <c r="E54" s="87" t="s">
        <v>170</v>
      </c>
      <c r="F54" s="87" t="s">
        <v>171</v>
      </c>
      <c r="G54" s="87" t="s">
        <v>172</v>
      </c>
      <c r="H54" s="7"/>
      <c r="I54" s="7"/>
      <c r="J54" s="7"/>
      <c r="K54" s="7"/>
      <c r="L54" s="7"/>
      <c r="M54" s="7"/>
      <c r="N54" s="7"/>
      <c r="O54" s="7"/>
      <c r="P54" s="7"/>
      <c r="Q54" s="7"/>
    </row>
    <row r="55" spans="1:17" hidden="1">
      <c r="A55" s="7"/>
      <c r="C55" s="27" t="s">
        <v>285</v>
      </c>
      <c r="D55" s="28"/>
      <c r="E55" s="124">
        <v>24</v>
      </c>
      <c r="F55" s="124">
        <v>39</v>
      </c>
      <c r="G55" s="124">
        <v>24</v>
      </c>
      <c r="I55" s="7"/>
      <c r="J55" s="7"/>
      <c r="K55" s="7"/>
      <c r="L55" s="7"/>
      <c r="M55" s="7"/>
      <c r="N55" s="7"/>
      <c r="O55" s="7"/>
      <c r="P55" s="7"/>
      <c r="Q55" s="7"/>
    </row>
    <row r="56" spans="1:17" s="7" customFormat="1" hidden="1"/>
    <row r="57" spans="1:17" s="7" customFormat="1" hidden="1">
      <c r="A57" s="6" t="s">
        <v>25</v>
      </c>
      <c r="D57" s="103" t="s">
        <v>292</v>
      </c>
    </row>
    <row r="58" spans="1:17" s="7" customFormat="1" hidden="1">
      <c r="A58" s="6"/>
    </row>
    <row r="59" spans="1:17" s="7" customFormat="1" hidden="1">
      <c r="A59" s="6"/>
      <c r="E59" s="196" t="s">
        <v>24</v>
      </c>
      <c r="F59" s="197"/>
      <c r="G59" s="83" t="s">
        <v>22</v>
      </c>
    </row>
    <row r="60" spans="1:17" s="7" customFormat="1" hidden="1">
      <c r="A60" s="6"/>
      <c r="E60" s="35" t="s">
        <v>0</v>
      </c>
      <c r="F60" s="74" t="s">
        <v>5</v>
      </c>
      <c r="G60" s="75" t="s">
        <v>0</v>
      </c>
    </row>
    <row r="61" spans="1:17" hidden="1">
      <c r="A61" s="26"/>
      <c r="B61" s="7"/>
      <c r="C61" s="7"/>
      <c r="D61" s="7"/>
      <c r="E61" s="87" t="s">
        <v>170</v>
      </c>
      <c r="F61" s="87" t="s">
        <v>171</v>
      </c>
      <c r="G61" s="87" t="s">
        <v>172</v>
      </c>
      <c r="H61" s="7"/>
      <c r="I61" s="7"/>
      <c r="J61" s="7"/>
      <c r="K61" s="7"/>
      <c r="L61" s="7"/>
      <c r="M61" s="7"/>
      <c r="N61" s="7"/>
      <c r="O61" s="7"/>
      <c r="P61" s="7"/>
      <c r="Q61" s="7"/>
    </row>
    <row r="62" spans="1:17" hidden="1">
      <c r="A62" s="7"/>
      <c r="B62" s="7"/>
      <c r="C62" s="27" t="s">
        <v>286</v>
      </c>
      <c r="D62" s="28"/>
      <c r="E62" s="125">
        <v>4.2299999999999997E-2</v>
      </c>
      <c r="F62" s="125">
        <v>3.4799999999999998E-2</v>
      </c>
      <c r="G62" s="125">
        <v>3.4099999999999998E-2</v>
      </c>
      <c r="I62" s="7"/>
      <c r="J62" s="7"/>
      <c r="K62" s="7"/>
      <c r="L62" s="7"/>
      <c r="M62" s="7"/>
      <c r="N62" s="7"/>
      <c r="O62" s="7"/>
      <c r="P62" s="7"/>
      <c r="Q62" s="7"/>
    </row>
    <row r="63" spans="1:17" hidden="1">
      <c r="A63" s="7"/>
      <c r="B63" s="7"/>
      <c r="C63" s="27"/>
      <c r="D63" s="28"/>
      <c r="E63" s="105"/>
      <c r="F63" s="105"/>
      <c r="G63" s="105"/>
      <c r="H63" s="7"/>
      <c r="I63" s="7"/>
      <c r="J63" s="7"/>
      <c r="K63" s="7"/>
      <c r="L63" s="7"/>
      <c r="M63" s="7"/>
      <c r="N63" s="7"/>
      <c r="O63" s="7"/>
      <c r="P63" s="7"/>
      <c r="Q63" s="7"/>
    </row>
    <row r="64" spans="1:17" s="7" customFormat="1" hidden="1">
      <c r="A64" s="6" t="s">
        <v>308</v>
      </c>
      <c r="E64" s="103" t="s">
        <v>293</v>
      </c>
    </row>
    <row r="65" spans="1:17" s="7" customFormat="1" hidden="1">
      <c r="A65" s="6"/>
      <c r="E65" s="103" t="s">
        <v>248</v>
      </c>
    </row>
    <row r="66" spans="1:17" s="7" customFormat="1" hidden="1"/>
    <row r="67" spans="1:17" s="7" customFormat="1" hidden="1">
      <c r="B67" s="79"/>
      <c r="E67" s="196" t="s">
        <v>24</v>
      </c>
      <c r="F67" s="197"/>
      <c r="G67" s="83" t="s">
        <v>22</v>
      </c>
    </row>
    <row r="68" spans="1:17" s="7" customFormat="1" hidden="1">
      <c r="B68" s="79"/>
      <c r="E68" s="35" t="s">
        <v>0</v>
      </c>
      <c r="F68" s="74" t="s">
        <v>5</v>
      </c>
      <c r="G68" s="75" t="s">
        <v>0</v>
      </c>
    </row>
    <row r="69" spans="1:17" s="7" customFormat="1" hidden="1">
      <c r="E69" s="102">
        <f>COLUMN(E69)-COLUMN($C70)+1</f>
        <v>3</v>
      </c>
      <c r="F69" s="102">
        <f>COLUMN(F69)-COLUMN($C70)+1</f>
        <v>4</v>
      </c>
      <c r="G69" s="102">
        <f>COLUMN(G69)-COLUMN($C70)+1</f>
        <v>5</v>
      </c>
    </row>
    <row r="70" spans="1:17" hidden="1">
      <c r="A70" s="7"/>
      <c r="B70" s="7"/>
      <c r="C70" s="7" t="s">
        <v>287</v>
      </c>
      <c r="D70" s="7"/>
      <c r="E70" s="126">
        <v>3200</v>
      </c>
      <c r="F70" s="126">
        <v>13500</v>
      </c>
      <c r="G70" s="126">
        <v>4600</v>
      </c>
      <c r="H70" s="103"/>
      <c r="I70" s="7"/>
      <c r="J70" s="7"/>
      <c r="K70" s="7"/>
      <c r="L70" s="7"/>
      <c r="M70" s="7"/>
      <c r="N70" s="7"/>
      <c r="O70" s="7"/>
      <c r="P70" s="7"/>
      <c r="Q70" s="7"/>
    </row>
    <row r="71" spans="1:17" s="7" customFormat="1" hidden="1"/>
    <row r="72" spans="1:17" hidden="1"/>
  </sheetData>
  <mergeCells count="8">
    <mergeCell ref="E67:F67"/>
    <mergeCell ref="E59:F59"/>
    <mergeCell ref="H6:I6"/>
    <mergeCell ref="E5:G5"/>
    <mergeCell ref="H5:J5"/>
    <mergeCell ref="E15:F15"/>
    <mergeCell ref="E6:F6"/>
    <mergeCell ref="E52:F5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8" tint="-0.249977111117893"/>
  </sheetPr>
  <dimension ref="A1:AG3840"/>
  <sheetViews>
    <sheetView zoomScale="70" zoomScaleNormal="70" workbookViewId="0">
      <pane xSplit="1" ySplit="4" topLeftCell="B1196" activePane="bottomRight" state="frozen"/>
      <selection activeCell="I55" sqref="I55"/>
      <selection pane="topRight" activeCell="I55" sqref="I55"/>
      <selection pane="bottomLeft" activeCell="I55" sqref="I55"/>
      <selection pane="bottomRight" activeCell="E1232" sqref="E1232"/>
    </sheetView>
  </sheetViews>
  <sheetFormatPr defaultColWidth="9.140625" defaultRowHeight="15" zeroHeight="1"/>
  <cols>
    <col min="1" max="1" width="12.140625" bestFit="1" customWidth="1"/>
    <col min="2" max="2" width="6.85546875" bestFit="1" customWidth="1"/>
    <col min="3" max="5" width="10.5703125" customWidth="1"/>
    <col min="6" max="6" width="9.5703125" bestFit="1" customWidth="1"/>
    <col min="7" max="7" width="10.85546875" bestFit="1" customWidth="1"/>
    <col min="8" max="8" width="9.5703125" bestFit="1" customWidth="1"/>
    <col min="9" max="11" width="13.28515625" bestFit="1" customWidth="1"/>
    <col min="12" max="12" width="10.42578125" bestFit="1" customWidth="1"/>
    <col min="13" max="13" width="9.85546875" bestFit="1" customWidth="1"/>
    <col min="14" max="14" width="10.42578125" bestFit="1" customWidth="1"/>
    <col min="15" max="17" width="9.28515625" customWidth="1"/>
    <col min="18" max="18" width="22.7109375" bestFit="1" customWidth="1"/>
    <col min="19" max="21" width="16.5703125" bestFit="1" customWidth="1"/>
    <col min="22" max="22" width="14.28515625" customWidth="1"/>
    <col min="23" max="23" width="15.42578125" bestFit="1" customWidth="1"/>
    <col min="24" max="24" width="11.5703125" customWidth="1"/>
    <col min="25" max="25" width="19" customWidth="1"/>
    <col min="26" max="26" width="11.5703125" customWidth="1"/>
    <col min="27" max="27" width="14.28515625" customWidth="1"/>
    <col min="28" max="29" width="15.42578125" bestFit="1" customWidth="1"/>
    <col min="30" max="30" width="20.7109375" customWidth="1"/>
    <col min="31" max="31" width="15.7109375" customWidth="1"/>
    <col min="32" max="32" width="10.7109375" customWidth="1"/>
  </cols>
  <sheetData>
    <row r="1" spans="1:33">
      <c r="A1" s="6" t="s">
        <v>0</v>
      </c>
      <c r="B1" s="7"/>
      <c r="C1" s="209" t="s">
        <v>152</v>
      </c>
      <c r="D1" s="210"/>
      <c r="E1" s="211"/>
      <c r="F1" s="209" t="s">
        <v>154</v>
      </c>
      <c r="G1" s="210"/>
      <c r="H1" s="211"/>
      <c r="I1" s="47"/>
      <c r="J1" s="48"/>
      <c r="K1" s="49"/>
      <c r="L1" s="50"/>
      <c r="M1" s="50"/>
      <c r="N1" s="50"/>
      <c r="O1" s="52"/>
      <c r="P1" s="50"/>
      <c r="Q1" s="51"/>
      <c r="R1" s="7"/>
      <c r="S1" s="209" t="s">
        <v>152</v>
      </c>
      <c r="T1" s="210"/>
      <c r="U1" s="210"/>
      <c r="V1" s="210"/>
      <c r="W1" s="211"/>
      <c r="X1" s="209" t="s">
        <v>154</v>
      </c>
      <c r="Y1" s="210"/>
      <c r="Z1" s="210"/>
      <c r="AA1" s="210"/>
      <c r="AB1" s="211"/>
      <c r="AC1" s="53" t="s">
        <v>202</v>
      </c>
      <c r="AD1" s="7"/>
      <c r="AE1" s="7"/>
      <c r="AF1" s="7"/>
      <c r="AG1" s="7"/>
    </row>
    <row r="2" spans="1:33">
      <c r="A2" s="6"/>
      <c r="B2" s="6"/>
      <c r="C2" s="212" t="s">
        <v>201</v>
      </c>
      <c r="D2" s="213"/>
      <c r="E2" s="214"/>
      <c r="F2" s="212" t="s">
        <v>201</v>
      </c>
      <c r="G2" s="213"/>
      <c r="H2" s="214"/>
      <c r="I2" s="54">
        <v>10</v>
      </c>
      <c r="J2" s="55">
        <f>I2+1</f>
        <v>11</v>
      </c>
      <c r="K2" s="56">
        <f>J2+1</f>
        <v>12</v>
      </c>
      <c r="L2" s="55">
        <v>13</v>
      </c>
      <c r="M2" s="55">
        <f>L2+1</f>
        <v>14</v>
      </c>
      <c r="N2" s="55">
        <f>M2+1</f>
        <v>15</v>
      </c>
      <c r="O2" s="57"/>
      <c r="P2" s="58"/>
      <c r="Q2" s="59"/>
      <c r="R2" s="7"/>
      <c r="S2" s="57"/>
      <c r="T2" s="58"/>
      <c r="U2" s="58"/>
      <c r="V2" s="58"/>
      <c r="W2" s="59"/>
      <c r="X2" s="57"/>
      <c r="Y2" s="58"/>
      <c r="Z2" s="58"/>
      <c r="AA2" s="58"/>
      <c r="AB2" s="59"/>
      <c r="AC2" s="60"/>
      <c r="AD2" s="7"/>
      <c r="AE2" s="7"/>
      <c r="AF2" s="7"/>
      <c r="AG2" s="7"/>
    </row>
    <row r="3" spans="1:33">
      <c r="A3" s="103" t="s">
        <v>337</v>
      </c>
      <c r="B3" s="6"/>
      <c r="C3" s="215" t="s">
        <v>335</v>
      </c>
      <c r="D3" s="216"/>
      <c r="E3" s="217"/>
      <c r="F3" s="215" t="s">
        <v>335</v>
      </c>
      <c r="G3" s="216"/>
      <c r="H3" s="217"/>
      <c r="I3" s="212" t="s">
        <v>192</v>
      </c>
      <c r="J3" s="213"/>
      <c r="K3" s="214"/>
      <c r="L3" s="212" t="s">
        <v>193</v>
      </c>
      <c r="M3" s="213"/>
      <c r="N3" s="213"/>
      <c r="O3" s="212" t="s">
        <v>194</v>
      </c>
      <c r="P3" s="213"/>
      <c r="Q3" s="214"/>
      <c r="R3" s="208" t="s">
        <v>195</v>
      </c>
      <c r="S3" s="212" t="s">
        <v>196</v>
      </c>
      <c r="T3" s="213"/>
      <c r="U3" s="213"/>
      <c r="V3" s="204" t="s">
        <v>197</v>
      </c>
      <c r="W3" s="206" t="s">
        <v>198</v>
      </c>
      <c r="X3" s="212" t="s">
        <v>196</v>
      </c>
      <c r="Y3" s="213"/>
      <c r="Z3" s="213"/>
      <c r="AA3" s="204" t="s">
        <v>197</v>
      </c>
      <c r="AB3" s="206" t="s">
        <v>198</v>
      </c>
      <c r="AC3" s="201" t="s">
        <v>198</v>
      </c>
      <c r="AD3" s="208" t="s">
        <v>199</v>
      </c>
      <c r="AE3" s="203" t="s">
        <v>200</v>
      </c>
      <c r="AF3" s="203" t="s">
        <v>223</v>
      </c>
      <c r="AG3" s="7"/>
    </row>
    <row r="4" spans="1:33" ht="15.75" thickBot="1">
      <c r="A4" s="45" t="s">
        <v>127</v>
      </c>
      <c r="B4" s="45" t="s">
        <v>128</v>
      </c>
      <c r="C4" s="61" t="s">
        <v>184</v>
      </c>
      <c r="D4" s="62" t="s">
        <v>185</v>
      </c>
      <c r="E4" s="63" t="s">
        <v>186</v>
      </c>
      <c r="F4" s="62" t="s">
        <v>184</v>
      </c>
      <c r="G4" s="62" t="s">
        <v>185</v>
      </c>
      <c r="H4" s="63" t="s">
        <v>186</v>
      </c>
      <c r="I4" s="61" t="s">
        <v>184</v>
      </c>
      <c r="J4" s="62" t="s">
        <v>185</v>
      </c>
      <c r="K4" s="63" t="s">
        <v>186</v>
      </c>
      <c r="L4" s="62" t="s">
        <v>184</v>
      </c>
      <c r="M4" s="62" t="s">
        <v>185</v>
      </c>
      <c r="N4" s="62" t="s">
        <v>186</v>
      </c>
      <c r="O4" s="61" t="s">
        <v>184</v>
      </c>
      <c r="P4" s="62" t="s">
        <v>185</v>
      </c>
      <c r="Q4" s="63" t="s">
        <v>186</v>
      </c>
      <c r="R4" s="208"/>
      <c r="S4" s="61" t="s">
        <v>184</v>
      </c>
      <c r="T4" s="62" t="s">
        <v>185</v>
      </c>
      <c r="U4" s="62" t="s">
        <v>186</v>
      </c>
      <c r="V4" s="205"/>
      <c r="W4" s="207"/>
      <c r="X4" s="61" t="s">
        <v>184</v>
      </c>
      <c r="Y4" s="62" t="s">
        <v>185</v>
      </c>
      <c r="Z4" s="62" t="s">
        <v>186</v>
      </c>
      <c r="AA4" s="205"/>
      <c r="AB4" s="207"/>
      <c r="AC4" s="202"/>
      <c r="AD4" s="208"/>
      <c r="AE4" s="203"/>
      <c r="AF4" s="203"/>
      <c r="AG4" s="7"/>
    </row>
    <row r="5" spans="1:33">
      <c r="A5" s="46"/>
      <c r="B5" s="64"/>
      <c r="C5" s="65"/>
      <c r="D5" s="65"/>
      <c r="E5" s="65"/>
      <c r="F5" s="66"/>
      <c r="G5" s="66"/>
      <c r="H5" s="66"/>
      <c r="I5" s="67"/>
      <c r="J5" s="67"/>
      <c r="K5" s="67"/>
      <c r="L5" s="68"/>
      <c r="M5" s="68"/>
      <c r="N5" s="68"/>
      <c r="O5" s="67"/>
      <c r="P5" s="67"/>
      <c r="Q5" s="67"/>
      <c r="R5" s="67"/>
      <c r="S5" s="69"/>
      <c r="T5" s="69"/>
      <c r="U5" s="69"/>
      <c r="V5" s="69"/>
      <c r="W5" s="70"/>
      <c r="X5" s="69"/>
      <c r="Y5" s="69"/>
      <c r="Z5" s="69"/>
      <c r="AA5" s="71"/>
      <c r="AB5" s="70"/>
      <c r="AC5" s="72"/>
      <c r="AD5" s="73"/>
      <c r="AE5" s="73"/>
      <c r="AF5" s="84"/>
      <c r="AG5" s="58"/>
    </row>
    <row r="6" spans="1:33">
      <c r="A6" s="46">
        <v>41851</v>
      </c>
      <c r="B6" s="64"/>
      <c r="C6" s="65"/>
      <c r="D6" s="65"/>
      <c r="E6" s="65"/>
      <c r="F6" s="66"/>
      <c r="G6" s="66"/>
      <c r="H6" s="66"/>
      <c r="I6" s="67"/>
      <c r="J6" s="67"/>
      <c r="K6" s="67"/>
      <c r="L6" s="68"/>
      <c r="M6" s="68"/>
      <c r="N6" s="68"/>
      <c r="O6" s="67"/>
      <c r="P6" s="67"/>
      <c r="Q6" s="67"/>
      <c r="R6" s="67"/>
      <c r="S6" s="69"/>
      <c r="T6" s="69"/>
      <c r="U6" s="69"/>
      <c r="V6" s="69"/>
      <c r="W6" s="70"/>
      <c r="X6" s="69"/>
      <c r="Y6" s="69"/>
      <c r="Z6" s="69"/>
      <c r="AA6" s="71"/>
      <c r="AB6" s="70"/>
      <c r="AC6" s="72"/>
      <c r="AD6" s="73"/>
      <c r="AE6" s="73"/>
      <c r="AF6" s="84"/>
      <c r="AG6" s="58"/>
    </row>
    <row r="7" spans="1:33">
      <c r="A7" s="46">
        <v>41852</v>
      </c>
      <c r="B7" s="13" t="str">
        <f t="shared" ref="B7:B70" si="0">TEXT(A7,"mmm")</f>
        <v>Aug</v>
      </c>
      <c r="C7" s="182"/>
      <c r="D7" s="182"/>
      <c r="E7" s="182"/>
      <c r="F7" s="185"/>
      <c r="G7" s="185"/>
      <c r="H7" s="185"/>
      <c r="I7" s="12">
        <f>VLOOKUP($B7,'Elec wholesale lookups'!$A$3:$L$15,'Inputs - Elec wholesale index'!I$2,FALSE)</f>
        <v>205597.26549163138</v>
      </c>
      <c r="J7" s="12">
        <f>VLOOKUP($B7,'Elec wholesale lookups'!$A$3:$L$15,'Inputs - Elec wholesale index'!J$2,FALSE)</f>
        <v>181634.52552031272</v>
      </c>
      <c r="K7" s="12">
        <f>VLOOKUP($B7,'Elec wholesale lookups'!$A$3:$L$15,'Inputs - Elec wholesale index'!K$2,FALSE)</f>
        <v>205597.26549163138</v>
      </c>
      <c r="L7" s="37">
        <f>VLOOKUP($B7,'Elec wholesale lookups'!$A$3:$O$15,'Inputs - Elec wholesale index'!L$2,FALSE)</f>
        <v>0</v>
      </c>
      <c r="M7" s="37">
        <f>VLOOKUP($B7,'Elec wholesale lookups'!$A$3:$O$15,'Inputs - Elec wholesale index'!M$2,FALSE)</f>
        <v>1</v>
      </c>
      <c r="N7" s="37">
        <f>VLOOKUP($B7,'Elec wholesale lookups'!$A$3:$O$15,'Inputs - Elec wholesale index'!N$2,FALSE)</f>
        <v>1</v>
      </c>
      <c r="O7" s="12">
        <f t="shared" ref="O7:O70" si="1">IF(L7="","",I7*L7)</f>
        <v>0</v>
      </c>
      <c r="P7" s="12">
        <f t="shared" ref="P7:P70" si="2">IF(M7="","",J7*M7)</f>
        <v>181634.52552031272</v>
      </c>
      <c r="Q7" s="12">
        <f t="shared" ref="Q7:Q70" si="3">IF(N7="","",K7*N7)</f>
        <v>205597.26549163138</v>
      </c>
      <c r="R7" s="12">
        <f t="shared" ref="R7:R70" si="4">SUM(O7:Q7)</f>
        <v>387231.79101194406</v>
      </c>
      <c r="S7" s="22">
        <f t="shared" ref="S7:S70" si="5">IF(O7="","",O7*C7)</f>
        <v>0</v>
      </c>
      <c r="T7" s="22">
        <f t="shared" ref="T7:T70" si="6">IF(P7="","",P7*D7)</f>
        <v>0</v>
      </c>
      <c r="U7" s="22">
        <f t="shared" ref="U7:U70" si="7">IF(Q7="","",Q7*E7)</f>
        <v>0</v>
      </c>
      <c r="V7" s="22">
        <f t="shared" ref="V7:V70" si="8">SUM(S7:U7)</f>
        <v>0</v>
      </c>
      <c r="W7" s="43" t="str">
        <f t="shared" ref="W7:W70" si="9">IF(MIN(C7:E7)&lt;1,"n/a",V7/R7)</f>
        <v>n/a</v>
      </c>
      <c r="X7" s="22">
        <f t="shared" ref="X7:X70" si="10">IF(O7="","",O7*F7)</f>
        <v>0</v>
      </c>
      <c r="Y7" s="22">
        <f t="shared" ref="Y7:Y70" si="11">IF(P7="","",P7*G7)</f>
        <v>0</v>
      </c>
      <c r="Z7" s="22">
        <f t="shared" ref="Z7:Z70" si="12">IF(Q7="","",Q7*H7)</f>
        <v>0</v>
      </c>
      <c r="AA7" s="42">
        <f t="shared" ref="AA7:AA70" si="13">SUM(X7:Z7)</f>
        <v>0</v>
      </c>
      <c r="AB7" s="43" t="str">
        <f t="shared" ref="AB7:AB70" si="14">IF(MIN(F7:H7)&lt;1,"n/a",AA7/$R7)</f>
        <v>n/a</v>
      </c>
      <c r="AC7" s="44" t="str">
        <f>IFERROR(W7*'Inputs - OBR and CPI'!$E$27+'Inputs - Elec wholesale index'!AB7*'Inputs - OBR and CPI'!$F$27,"n/a")</f>
        <v>n/a</v>
      </c>
      <c r="AD7" s="2" t="str">
        <f t="shared" ref="AD7:AD70" si="15">IF(AND(MONTH(A7)=8,MONTH(A6)=7),YEAR(A7)+1&amp;"-"&amp;YEAR(A7)-1998&amp;" Summer",IF(AND(MONTH(A7)=2,MONTH(A6)=1),YEAR(A7)&amp;"-"&amp;YEAR(A7)-1999&amp;" Winter",AD6))</f>
        <v>2015-16 Summer</v>
      </c>
      <c r="AE7" s="2">
        <f t="shared" ref="AE7:AE70" si="16">IF(AND(MONTH(A7)=4,MONTH(A6)=3),YEAR(A7)&amp;"-"&amp;YEAR(A7)-1999&amp;" Summer",IF(AND(MONTH(A7)=10,MONTH(A6)=9),YEAR(A7)&amp;"-"&amp;YEAR(A7)-1999&amp;" Winter",AE6))</f>
        <v>0</v>
      </c>
      <c r="AF7" s="127">
        <v>1</v>
      </c>
      <c r="AG7" s="7"/>
    </row>
    <row r="8" spans="1:33">
      <c r="A8" s="46">
        <v>41855</v>
      </c>
      <c r="B8" s="13" t="str">
        <f t="shared" si="0"/>
        <v>Aug</v>
      </c>
      <c r="C8" s="182"/>
      <c r="D8" s="182"/>
      <c r="E8" s="182"/>
      <c r="F8" s="185"/>
      <c r="G8" s="185"/>
      <c r="H8" s="185"/>
      <c r="I8" s="12">
        <f>VLOOKUP($B8,'Elec wholesale lookups'!$A$3:$L$15,'Inputs - Elec wholesale index'!I$2,FALSE)</f>
        <v>205597.26549163138</v>
      </c>
      <c r="J8" s="12">
        <f>VLOOKUP($B8,'Elec wholesale lookups'!$A$3:$L$15,'Inputs - Elec wholesale index'!J$2,FALSE)</f>
        <v>181634.52552031272</v>
      </c>
      <c r="K8" s="12">
        <f>VLOOKUP($B8,'Elec wholesale lookups'!$A$3:$L$15,'Inputs - Elec wholesale index'!K$2,FALSE)</f>
        <v>205597.26549163138</v>
      </c>
      <c r="L8" s="37">
        <f>VLOOKUP($B8,'Elec wholesale lookups'!$A$3:$O$15,'Inputs - Elec wholesale index'!L$2,FALSE)</f>
        <v>0</v>
      </c>
      <c r="M8" s="37">
        <f>VLOOKUP($B8,'Elec wholesale lookups'!$A$3:$O$15,'Inputs - Elec wholesale index'!M$2,FALSE)</f>
        <v>1</v>
      </c>
      <c r="N8" s="37">
        <f>VLOOKUP($B8,'Elec wholesale lookups'!$A$3:$O$15,'Inputs - Elec wholesale index'!N$2,FALSE)</f>
        <v>1</v>
      </c>
      <c r="O8" s="12">
        <f t="shared" si="1"/>
        <v>0</v>
      </c>
      <c r="P8" s="12">
        <f t="shared" si="2"/>
        <v>181634.52552031272</v>
      </c>
      <c r="Q8" s="12">
        <f t="shared" si="3"/>
        <v>205597.26549163138</v>
      </c>
      <c r="R8" s="12">
        <f t="shared" si="4"/>
        <v>387231.79101194406</v>
      </c>
      <c r="S8" s="22">
        <f t="shared" si="5"/>
        <v>0</v>
      </c>
      <c r="T8" s="22">
        <f t="shared" si="6"/>
        <v>0</v>
      </c>
      <c r="U8" s="22">
        <f t="shared" si="7"/>
        <v>0</v>
      </c>
      <c r="V8" s="22">
        <f t="shared" si="8"/>
        <v>0</v>
      </c>
      <c r="W8" s="43" t="str">
        <f t="shared" si="9"/>
        <v>n/a</v>
      </c>
      <c r="X8" s="22">
        <f t="shared" si="10"/>
        <v>0</v>
      </c>
      <c r="Y8" s="22">
        <f t="shared" si="11"/>
        <v>0</v>
      </c>
      <c r="Z8" s="22">
        <f t="shared" si="12"/>
        <v>0</v>
      </c>
      <c r="AA8" s="42">
        <f t="shared" si="13"/>
        <v>0</v>
      </c>
      <c r="AB8" s="43" t="str">
        <f t="shared" si="14"/>
        <v>n/a</v>
      </c>
      <c r="AC8" s="44" t="str">
        <f>IFERROR(W8*'Inputs - OBR and CPI'!$E$27+'Inputs - Elec wholesale index'!AB8*'Inputs - OBR and CPI'!$F$27,"n/a")</f>
        <v>n/a</v>
      </c>
      <c r="AD8" s="2" t="str">
        <f t="shared" si="15"/>
        <v>2015-16 Summer</v>
      </c>
      <c r="AE8" s="2">
        <f t="shared" si="16"/>
        <v>0</v>
      </c>
      <c r="AF8" s="127">
        <v>1</v>
      </c>
      <c r="AG8" s="7"/>
    </row>
    <row r="9" spans="1:33">
      <c r="A9" s="46">
        <v>41856</v>
      </c>
      <c r="B9" s="13" t="str">
        <f t="shared" si="0"/>
        <v>Aug</v>
      </c>
      <c r="C9" s="182"/>
      <c r="D9" s="182"/>
      <c r="E9" s="182"/>
      <c r="F9" s="185"/>
      <c r="G9" s="185"/>
      <c r="H9" s="185"/>
      <c r="I9" s="12">
        <f>VLOOKUP($B9,'Elec wholesale lookups'!$A$3:$L$15,'Inputs - Elec wholesale index'!I$2,FALSE)</f>
        <v>205597.26549163138</v>
      </c>
      <c r="J9" s="12">
        <f>VLOOKUP($B9,'Elec wholesale lookups'!$A$3:$L$15,'Inputs - Elec wholesale index'!J$2,FALSE)</f>
        <v>181634.52552031272</v>
      </c>
      <c r="K9" s="12">
        <f>VLOOKUP($B9,'Elec wholesale lookups'!$A$3:$L$15,'Inputs - Elec wholesale index'!K$2,FALSE)</f>
        <v>205597.26549163138</v>
      </c>
      <c r="L9" s="37">
        <f>VLOOKUP($B9,'Elec wholesale lookups'!$A$3:$O$15,'Inputs - Elec wholesale index'!L$2,FALSE)</f>
        <v>0</v>
      </c>
      <c r="M9" s="37">
        <f>VLOOKUP($B9,'Elec wholesale lookups'!$A$3:$O$15,'Inputs - Elec wholesale index'!M$2,FALSE)</f>
        <v>1</v>
      </c>
      <c r="N9" s="37">
        <f>VLOOKUP($B9,'Elec wholesale lookups'!$A$3:$O$15,'Inputs - Elec wholesale index'!N$2,FALSE)</f>
        <v>1</v>
      </c>
      <c r="O9" s="12">
        <f t="shared" si="1"/>
        <v>0</v>
      </c>
      <c r="P9" s="12">
        <f t="shared" si="2"/>
        <v>181634.52552031272</v>
      </c>
      <c r="Q9" s="12">
        <f t="shared" si="3"/>
        <v>205597.26549163138</v>
      </c>
      <c r="R9" s="12">
        <f t="shared" si="4"/>
        <v>387231.79101194406</v>
      </c>
      <c r="S9" s="22">
        <f t="shared" si="5"/>
        <v>0</v>
      </c>
      <c r="T9" s="22">
        <f t="shared" si="6"/>
        <v>0</v>
      </c>
      <c r="U9" s="22">
        <f t="shared" si="7"/>
        <v>0</v>
      </c>
      <c r="V9" s="22">
        <f t="shared" si="8"/>
        <v>0</v>
      </c>
      <c r="W9" s="43" t="str">
        <f t="shared" si="9"/>
        <v>n/a</v>
      </c>
      <c r="X9" s="22">
        <f t="shared" si="10"/>
        <v>0</v>
      </c>
      <c r="Y9" s="22">
        <f t="shared" si="11"/>
        <v>0</v>
      </c>
      <c r="Z9" s="22">
        <f t="shared" si="12"/>
        <v>0</v>
      </c>
      <c r="AA9" s="42">
        <f t="shared" si="13"/>
        <v>0</v>
      </c>
      <c r="AB9" s="43" t="str">
        <f t="shared" si="14"/>
        <v>n/a</v>
      </c>
      <c r="AC9" s="44" t="str">
        <f>IFERROR(W9*'Inputs - OBR and CPI'!$E$27+'Inputs - Elec wholesale index'!AB9*'Inputs - OBR and CPI'!$F$27,"n/a")</f>
        <v>n/a</v>
      </c>
      <c r="AD9" s="2" t="str">
        <f t="shared" si="15"/>
        <v>2015-16 Summer</v>
      </c>
      <c r="AE9" s="2">
        <f t="shared" si="16"/>
        <v>0</v>
      </c>
      <c r="AF9" s="127">
        <v>1</v>
      </c>
      <c r="AG9" s="7"/>
    </row>
    <row r="10" spans="1:33">
      <c r="A10" s="46">
        <v>41857</v>
      </c>
      <c r="B10" s="13" t="str">
        <f t="shared" si="0"/>
        <v>Aug</v>
      </c>
      <c r="C10" s="182"/>
      <c r="D10" s="182"/>
      <c r="E10" s="182"/>
      <c r="F10" s="185"/>
      <c r="G10" s="185"/>
      <c r="H10" s="185"/>
      <c r="I10" s="12">
        <f>VLOOKUP($B10,'Elec wholesale lookups'!$A$3:$L$15,'Inputs - Elec wholesale index'!I$2,FALSE)</f>
        <v>205597.26549163138</v>
      </c>
      <c r="J10" s="12">
        <f>VLOOKUP($B10,'Elec wholesale lookups'!$A$3:$L$15,'Inputs - Elec wholesale index'!J$2,FALSE)</f>
        <v>181634.52552031272</v>
      </c>
      <c r="K10" s="12">
        <f>VLOOKUP($B10,'Elec wholesale lookups'!$A$3:$L$15,'Inputs - Elec wholesale index'!K$2,FALSE)</f>
        <v>205597.26549163138</v>
      </c>
      <c r="L10" s="37">
        <f>VLOOKUP($B10,'Elec wholesale lookups'!$A$3:$O$15,'Inputs - Elec wholesale index'!L$2,FALSE)</f>
        <v>0</v>
      </c>
      <c r="M10" s="37">
        <f>VLOOKUP($B10,'Elec wholesale lookups'!$A$3:$O$15,'Inputs - Elec wholesale index'!M$2,FALSE)</f>
        <v>1</v>
      </c>
      <c r="N10" s="37">
        <f>VLOOKUP($B10,'Elec wholesale lookups'!$A$3:$O$15,'Inputs - Elec wholesale index'!N$2,FALSE)</f>
        <v>1</v>
      </c>
      <c r="O10" s="12">
        <f t="shared" si="1"/>
        <v>0</v>
      </c>
      <c r="P10" s="12">
        <f t="shared" si="2"/>
        <v>181634.52552031272</v>
      </c>
      <c r="Q10" s="12">
        <f t="shared" si="3"/>
        <v>205597.26549163138</v>
      </c>
      <c r="R10" s="12">
        <f t="shared" si="4"/>
        <v>387231.79101194406</v>
      </c>
      <c r="S10" s="22">
        <f t="shared" si="5"/>
        <v>0</v>
      </c>
      <c r="T10" s="22">
        <f t="shared" si="6"/>
        <v>0</v>
      </c>
      <c r="U10" s="22">
        <f t="shared" si="7"/>
        <v>0</v>
      </c>
      <c r="V10" s="22">
        <f t="shared" si="8"/>
        <v>0</v>
      </c>
      <c r="W10" s="43" t="str">
        <f t="shared" si="9"/>
        <v>n/a</v>
      </c>
      <c r="X10" s="22">
        <f t="shared" si="10"/>
        <v>0</v>
      </c>
      <c r="Y10" s="22">
        <f t="shared" si="11"/>
        <v>0</v>
      </c>
      <c r="Z10" s="22">
        <f t="shared" si="12"/>
        <v>0</v>
      </c>
      <c r="AA10" s="42">
        <f t="shared" si="13"/>
        <v>0</v>
      </c>
      <c r="AB10" s="43" t="str">
        <f t="shared" si="14"/>
        <v>n/a</v>
      </c>
      <c r="AC10" s="44" t="str">
        <f>IFERROR(W10*'Inputs - OBR and CPI'!$E$27+'Inputs - Elec wholesale index'!AB10*'Inputs - OBR and CPI'!$F$27,"n/a")</f>
        <v>n/a</v>
      </c>
      <c r="AD10" s="2" t="str">
        <f t="shared" si="15"/>
        <v>2015-16 Summer</v>
      </c>
      <c r="AE10" s="2">
        <f t="shared" si="16"/>
        <v>0</v>
      </c>
      <c r="AF10" s="127">
        <v>1</v>
      </c>
      <c r="AG10" s="7"/>
    </row>
    <row r="11" spans="1:33">
      <c r="A11" s="46">
        <v>41858</v>
      </c>
      <c r="B11" s="13" t="str">
        <f t="shared" si="0"/>
        <v>Aug</v>
      </c>
      <c r="C11" s="182"/>
      <c r="D11" s="182"/>
      <c r="E11" s="182"/>
      <c r="F11" s="185"/>
      <c r="G11" s="185"/>
      <c r="H11" s="185"/>
      <c r="I11" s="12">
        <f>VLOOKUP($B11,'Elec wholesale lookups'!$A$3:$L$15,'Inputs - Elec wholesale index'!I$2,FALSE)</f>
        <v>205597.26549163138</v>
      </c>
      <c r="J11" s="12">
        <f>VLOOKUP($B11,'Elec wholesale lookups'!$A$3:$L$15,'Inputs - Elec wholesale index'!J$2,FALSE)</f>
        <v>181634.52552031272</v>
      </c>
      <c r="K11" s="12">
        <f>VLOOKUP($B11,'Elec wholesale lookups'!$A$3:$L$15,'Inputs - Elec wholesale index'!K$2,FALSE)</f>
        <v>205597.26549163138</v>
      </c>
      <c r="L11" s="37">
        <f>VLOOKUP($B11,'Elec wholesale lookups'!$A$3:$O$15,'Inputs - Elec wholesale index'!L$2,FALSE)</f>
        <v>0</v>
      </c>
      <c r="M11" s="37">
        <f>VLOOKUP($B11,'Elec wholesale lookups'!$A$3:$O$15,'Inputs - Elec wholesale index'!M$2,FALSE)</f>
        <v>1</v>
      </c>
      <c r="N11" s="37">
        <f>VLOOKUP($B11,'Elec wholesale lookups'!$A$3:$O$15,'Inputs - Elec wholesale index'!N$2,FALSE)</f>
        <v>1</v>
      </c>
      <c r="O11" s="12">
        <f t="shared" si="1"/>
        <v>0</v>
      </c>
      <c r="P11" s="12">
        <f t="shared" si="2"/>
        <v>181634.52552031272</v>
      </c>
      <c r="Q11" s="12">
        <f t="shared" si="3"/>
        <v>205597.26549163138</v>
      </c>
      <c r="R11" s="12">
        <f t="shared" si="4"/>
        <v>387231.79101194406</v>
      </c>
      <c r="S11" s="22">
        <f t="shared" si="5"/>
        <v>0</v>
      </c>
      <c r="T11" s="22">
        <f t="shared" si="6"/>
        <v>0</v>
      </c>
      <c r="U11" s="22">
        <f t="shared" si="7"/>
        <v>0</v>
      </c>
      <c r="V11" s="22">
        <f t="shared" si="8"/>
        <v>0</v>
      </c>
      <c r="W11" s="43" t="str">
        <f t="shared" si="9"/>
        <v>n/a</v>
      </c>
      <c r="X11" s="22">
        <f t="shared" si="10"/>
        <v>0</v>
      </c>
      <c r="Y11" s="22">
        <f t="shared" si="11"/>
        <v>0</v>
      </c>
      <c r="Z11" s="22">
        <f t="shared" si="12"/>
        <v>0</v>
      </c>
      <c r="AA11" s="42">
        <f t="shared" si="13"/>
        <v>0</v>
      </c>
      <c r="AB11" s="43" t="str">
        <f t="shared" si="14"/>
        <v>n/a</v>
      </c>
      <c r="AC11" s="44" t="str">
        <f>IFERROR(W11*'Inputs - OBR and CPI'!$E$27+'Inputs - Elec wholesale index'!AB11*'Inputs - OBR and CPI'!$F$27,"n/a")</f>
        <v>n/a</v>
      </c>
      <c r="AD11" s="2" t="str">
        <f t="shared" si="15"/>
        <v>2015-16 Summer</v>
      </c>
      <c r="AE11" s="2">
        <f t="shared" si="16"/>
        <v>0</v>
      </c>
      <c r="AF11" s="127">
        <v>1</v>
      </c>
      <c r="AG11" s="7"/>
    </row>
    <row r="12" spans="1:33">
      <c r="A12" s="46">
        <v>41859</v>
      </c>
      <c r="B12" s="13" t="str">
        <f t="shared" si="0"/>
        <v>Aug</v>
      </c>
      <c r="C12" s="182"/>
      <c r="D12" s="182"/>
      <c r="E12" s="182"/>
      <c r="F12" s="185"/>
      <c r="G12" s="185"/>
      <c r="H12" s="185"/>
      <c r="I12" s="12">
        <f>VLOOKUP($B12,'Elec wholesale lookups'!$A$3:$L$15,'Inputs - Elec wholesale index'!I$2,FALSE)</f>
        <v>205597.26549163138</v>
      </c>
      <c r="J12" s="12">
        <f>VLOOKUP($B12,'Elec wholesale lookups'!$A$3:$L$15,'Inputs - Elec wholesale index'!J$2,FALSE)</f>
        <v>181634.52552031272</v>
      </c>
      <c r="K12" s="12">
        <f>VLOOKUP($B12,'Elec wholesale lookups'!$A$3:$L$15,'Inputs - Elec wholesale index'!K$2,FALSE)</f>
        <v>205597.26549163138</v>
      </c>
      <c r="L12" s="37">
        <f>VLOOKUP($B12,'Elec wholesale lookups'!$A$3:$O$15,'Inputs - Elec wholesale index'!L$2,FALSE)</f>
        <v>0</v>
      </c>
      <c r="M12" s="37">
        <f>VLOOKUP($B12,'Elec wholesale lookups'!$A$3:$O$15,'Inputs - Elec wholesale index'!M$2,FALSE)</f>
        <v>1</v>
      </c>
      <c r="N12" s="37">
        <f>VLOOKUP($B12,'Elec wholesale lookups'!$A$3:$O$15,'Inputs - Elec wholesale index'!N$2,FALSE)</f>
        <v>1</v>
      </c>
      <c r="O12" s="12">
        <f t="shared" si="1"/>
        <v>0</v>
      </c>
      <c r="P12" s="12">
        <f t="shared" si="2"/>
        <v>181634.52552031272</v>
      </c>
      <c r="Q12" s="12">
        <f t="shared" si="3"/>
        <v>205597.26549163138</v>
      </c>
      <c r="R12" s="12">
        <f t="shared" si="4"/>
        <v>387231.79101194406</v>
      </c>
      <c r="S12" s="22">
        <f t="shared" si="5"/>
        <v>0</v>
      </c>
      <c r="T12" s="22">
        <f t="shared" si="6"/>
        <v>0</v>
      </c>
      <c r="U12" s="22">
        <f t="shared" si="7"/>
        <v>0</v>
      </c>
      <c r="V12" s="22">
        <f t="shared" si="8"/>
        <v>0</v>
      </c>
      <c r="W12" s="43" t="str">
        <f t="shared" si="9"/>
        <v>n/a</v>
      </c>
      <c r="X12" s="22">
        <f t="shared" si="10"/>
        <v>0</v>
      </c>
      <c r="Y12" s="22">
        <f t="shared" si="11"/>
        <v>0</v>
      </c>
      <c r="Z12" s="22">
        <f t="shared" si="12"/>
        <v>0</v>
      </c>
      <c r="AA12" s="42">
        <f t="shared" si="13"/>
        <v>0</v>
      </c>
      <c r="AB12" s="43" t="str">
        <f t="shared" si="14"/>
        <v>n/a</v>
      </c>
      <c r="AC12" s="44" t="str">
        <f>IFERROR(W12*'Inputs - OBR and CPI'!$E$27+'Inputs - Elec wholesale index'!AB12*'Inputs - OBR and CPI'!$F$27,"n/a")</f>
        <v>n/a</v>
      </c>
      <c r="AD12" s="2" t="str">
        <f t="shared" si="15"/>
        <v>2015-16 Summer</v>
      </c>
      <c r="AE12" s="2">
        <f t="shared" si="16"/>
        <v>0</v>
      </c>
      <c r="AF12" s="127">
        <v>1</v>
      </c>
      <c r="AG12" s="7"/>
    </row>
    <row r="13" spans="1:33">
      <c r="A13" s="46">
        <v>41862</v>
      </c>
      <c r="B13" s="13" t="str">
        <f t="shared" si="0"/>
        <v>Aug</v>
      </c>
      <c r="C13" s="182"/>
      <c r="D13" s="182"/>
      <c r="E13" s="182"/>
      <c r="F13" s="185"/>
      <c r="G13" s="185"/>
      <c r="H13" s="185"/>
      <c r="I13" s="12">
        <f>VLOOKUP($B13,'Elec wholesale lookups'!$A$3:$L$15,'Inputs - Elec wholesale index'!I$2,FALSE)</f>
        <v>205597.26549163138</v>
      </c>
      <c r="J13" s="12">
        <f>VLOOKUP($B13,'Elec wholesale lookups'!$A$3:$L$15,'Inputs - Elec wholesale index'!J$2,FALSE)</f>
        <v>181634.52552031272</v>
      </c>
      <c r="K13" s="12">
        <f>VLOOKUP($B13,'Elec wholesale lookups'!$A$3:$L$15,'Inputs - Elec wholesale index'!K$2,FALSE)</f>
        <v>205597.26549163138</v>
      </c>
      <c r="L13" s="37">
        <f>VLOOKUP($B13,'Elec wholesale lookups'!$A$3:$O$15,'Inputs - Elec wholesale index'!L$2,FALSE)</f>
        <v>0</v>
      </c>
      <c r="M13" s="37">
        <f>VLOOKUP($B13,'Elec wholesale lookups'!$A$3:$O$15,'Inputs - Elec wholesale index'!M$2,FALSE)</f>
        <v>1</v>
      </c>
      <c r="N13" s="37">
        <f>VLOOKUP($B13,'Elec wholesale lookups'!$A$3:$O$15,'Inputs - Elec wholesale index'!N$2,FALSE)</f>
        <v>1</v>
      </c>
      <c r="O13" s="12">
        <f t="shared" si="1"/>
        <v>0</v>
      </c>
      <c r="P13" s="12">
        <f t="shared" si="2"/>
        <v>181634.52552031272</v>
      </c>
      <c r="Q13" s="12">
        <f t="shared" si="3"/>
        <v>205597.26549163138</v>
      </c>
      <c r="R13" s="12">
        <f t="shared" si="4"/>
        <v>387231.79101194406</v>
      </c>
      <c r="S13" s="22">
        <f t="shared" si="5"/>
        <v>0</v>
      </c>
      <c r="T13" s="22">
        <f t="shared" si="6"/>
        <v>0</v>
      </c>
      <c r="U13" s="22">
        <f t="shared" si="7"/>
        <v>0</v>
      </c>
      <c r="V13" s="22">
        <f t="shared" si="8"/>
        <v>0</v>
      </c>
      <c r="W13" s="43" t="str">
        <f t="shared" si="9"/>
        <v>n/a</v>
      </c>
      <c r="X13" s="22">
        <f t="shared" si="10"/>
        <v>0</v>
      </c>
      <c r="Y13" s="22">
        <f t="shared" si="11"/>
        <v>0</v>
      </c>
      <c r="Z13" s="22">
        <f t="shared" si="12"/>
        <v>0</v>
      </c>
      <c r="AA13" s="42">
        <f t="shared" si="13"/>
        <v>0</v>
      </c>
      <c r="AB13" s="43" t="str">
        <f t="shared" si="14"/>
        <v>n/a</v>
      </c>
      <c r="AC13" s="44" t="str">
        <f>IFERROR(W13*'Inputs - OBR and CPI'!$E$27+'Inputs - Elec wholesale index'!AB13*'Inputs - OBR and CPI'!$F$27,"n/a")</f>
        <v>n/a</v>
      </c>
      <c r="AD13" s="2" t="str">
        <f t="shared" si="15"/>
        <v>2015-16 Summer</v>
      </c>
      <c r="AE13" s="2">
        <f t="shared" si="16"/>
        <v>0</v>
      </c>
      <c r="AF13" s="127">
        <v>1</v>
      </c>
      <c r="AG13" s="7"/>
    </row>
    <row r="14" spans="1:33">
      <c r="A14" s="46">
        <v>41863</v>
      </c>
      <c r="B14" s="13" t="str">
        <f t="shared" si="0"/>
        <v>Aug</v>
      </c>
      <c r="C14" s="182"/>
      <c r="D14" s="182"/>
      <c r="E14" s="182"/>
      <c r="F14" s="185"/>
      <c r="G14" s="185"/>
      <c r="H14" s="185"/>
      <c r="I14" s="12">
        <f>VLOOKUP($B14,'Elec wholesale lookups'!$A$3:$L$15,'Inputs - Elec wholesale index'!I$2,FALSE)</f>
        <v>205597.26549163138</v>
      </c>
      <c r="J14" s="12">
        <f>VLOOKUP($B14,'Elec wholesale lookups'!$A$3:$L$15,'Inputs - Elec wholesale index'!J$2,FALSE)</f>
        <v>181634.52552031272</v>
      </c>
      <c r="K14" s="12">
        <f>VLOOKUP($B14,'Elec wholesale lookups'!$A$3:$L$15,'Inputs - Elec wholesale index'!K$2,FALSE)</f>
        <v>205597.26549163138</v>
      </c>
      <c r="L14" s="37">
        <f>VLOOKUP($B14,'Elec wholesale lookups'!$A$3:$O$15,'Inputs - Elec wholesale index'!L$2,FALSE)</f>
        <v>0</v>
      </c>
      <c r="M14" s="37">
        <f>VLOOKUP($B14,'Elec wholesale lookups'!$A$3:$O$15,'Inputs - Elec wholesale index'!M$2,FALSE)</f>
        <v>1</v>
      </c>
      <c r="N14" s="37">
        <f>VLOOKUP($B14,'Elec wholesale lookups'!$A$3:$O$15,'Inputs - Elec wholesale index'!N$2,FALSE)</f>
        <v>1</v>
      </c>
      <c r="O14" s="12">
        <f t="shared" si="1"/>
        <v>0</v>
      </c>
      <c r="P14" s="12">
        <f t="shared" si="2"/>
        <v>181634.52552031272</v>
      </c>
      <c r="Q14" s="12">
        <f t="shared" si="3"/>
        <v>205597.26549163138</v>
      </c>
      <c r="R14" s="12">
        <f t="shared" si="4"/>
        <v>387231.79101194406</v>
      </c>
      <c r="S14" s="22">
        <f t="shared" si="5"/>
        <v>0</v>
      </c>
      <c r="T14" s="22">
        <f t="shared" si="6"/>
        <v>0</v>
      </c>
      <c r="U14" s="22">
        <f t="shared" si="7"/>
        <v>0</v>
      </c>
      <c r="V14" s="22">
        <f t="shared" si="8"/>
        <v>0</v>
      </c>
      <c r="W14" s="43" t="str">
        <f t="shared" si="9"/>
        <v>n/a</v>
      </c>
      <c r="X14" s="22">
        <f t="shared" si="10"/>
        <v>0</v>
      </c>
      <c r="Y14" s="22">
        <f t="shared" si="11"/>
        <v>0</v>
      </c>
      <c r="Z14" s="22">
        <f t="shared" si="12"/>
        <v>0</v>
      </c>
      <c r="AA14" s="42">
        <f t="shared" si="13"/>
        <v>0</v>
      </c>
      <c r="AB14" s="43" t="str">
        <f t="shared" si="14"/>
        <v>n/a</v>
      </c>
      <c r="AC14" s="44" t="str">
        <f>IFERROR(W14*'Inputs - OBR and CPI'!$E$27+'Inputs - Elec wholesale index'!AB14*'Inputs - OBR and CPI'!$F$27,"n/a")</f>
        <v>n/a</v>
      </c>
      <c r="AD14" s="2" t="str">
        <f t="shared" si="15"/>
        <v>2015-16 Summer</v>
      </c>
      <c r="AE14" s="2">
        <f t="shared" si="16"/>
        <v>0</v>
      </c>
      <c r="AF14" s="127">
        <v>1</v>
      </c>
      <c r="AG14" s="7"/>
    </row>
    <row r="15" spans="1:33">
      <c r="A15" s="46">
        <v>41864</v>
      </c>
      <c r="B15" s="13" t="str">
        <f t="shared" si="0"/>
        <v>Aug</v>
      </c>
      <c r="C15" s="182"/>
      <c r="D15" s="182"/>
      <c r="E15" s="182"/>
      <c r="F15" s="185"/>
      <c r="G15" s="185"/>
      <c r="H15" s="185"/>
      <c r="I15" s="12">
        <f>VLOOKUP($B15,'Elec wholesale lookups'!$A$3:$L$15,'Inputs - Elec wholesale index'!I$2,FALSE)</f>
        <v>205597.26549163138</v>
      </c>
      <c r="J15" s="12">
        <f>VLOOKUP($B15,'Elec wholesale lookups'!$A$3:$L$15,'Inputs - Elec wholesale index'!J$2,FALSE)</f>
        <v>181634.52552031272</v>
      </c>
      <c r="K15" s="12">
        <f>VLOOKUP($B15,'Elec wholesale lookups'!$A$3:$L$15,'Inputs - Elec wholesale index'!K$2,FALSE)</f>
        <v>205597.26549163138</v>
      </c>
      <c r="L15" s="37">
        <f>VLOOKUP($B15,'Elec wholesale lookups'!$A$3:$O$15,'Inputs - Elec wholesale index'!L$2,FALSE)</f>
        <v>0</v>
      </c>
      <c r="M15" s="37">
        <f>VLOOKUP($B15,'Elec wholesale lookups'!$A$3:$O$15,'Inputs - Elec wholesale index'!M$2,FALSE)</f>
        <v>1</v>
      </c>
      <c r="N15" s="37">
        <f>VLOOKUP($B15,'Elec wholesale lookups'!$A$3:$O$15,'Inputs - Elec wholesale index'!N$2,FALSE)</f>
        <v>1</v>
      </c>
      <c r="O15" s="12">
        <f t="shared" si="1"/>
        <v>0</v>
      </c>
      <c r="P15" s="12">
        <f t="shared" si="2"/>
        <v>181634.52552031272</v>
      </c>
      <c r="Q15" s="12">
        <f t="shared" si="3"/>
        <v>205597.26549163138</v>
      </c>
      <c r="R15" s="12">
        <f t="shared" si="4"/>
        <v>387231.79101194406</v>
      </c>
      <c r="S15" s="22">
        <f t="shared" si="5"/>
        <v>0</v>
      </c>
      <c r="T15" s="22">
        <f t="shared" si="6"/>
        <v>0</v>
      </c>
      <c r="U15" s="22">
        <f t="shared" si="7"/>
        <v>0</v>
      </c>
      <c r="V15" s="22">
        <f t="shared" si="8"/>
        <v>0</v>
      </c>
      <c r="W15" s="43" t="str">
        <f t="shared" si="9"/>
        <v>n/a</v>
      </c>
      <c r="X15" s="22">
        <f t="shared" si="10"/>
        <v>0</v>
      </c>
      <c r="Y15" s="22">
        <f t="shared" si="11"/>
        <v>0</v>
      </c>
      <c r="Z15" s="22">
        <f t="shared" si="12"/>
        <v>0</v>
      </c>
      <c r="AA15" s="42">
        <f t="shared" si="13"/>
        <v>0</v>
      </c>
      <c r="AB15" s="43" t="str">
        <f t="shared" si="14"/>
        <v>n/a</v>
      </c>
      <c r="AC15" s="44" t="str">
        <f>IFERROR(W15*'Inputs - OBR and CPI'!$E$27+'Inputs - Elec wholesale index'!AB15*'Inputs - OBR and CPI'!$F$27,"n/a")</f>
        <v>n/a</v>
      </c>
      <c r="AD15" s="2" t="str">
        <f t="shared" si="15"/>
        <v>2015-16 Summer</v>
      </c>
      <c r="AE15" s="2">
        <f t="shared" si="16"/>
        <v>0</v>
      </c>
      <c r="AF15" s="127">
        <v>1</v>
      </c>
      <c r="AG15" s="7"/>
    </row>
    <row r="16" spans="1:33">
      <c r="A16" s="46">
        <v>41865</v>
      </c>
      <c r="B16" s="13" t="str">
        <f t="shared" si="0"/>
        <v>Aug</v>
      </c>
      <c r="C16" s="182"/>
      <c r="D16" s="182"/>
      <c r="E16" s="182"/>
      <c r="F16" s="185"/>
      <c r="G16" s="185"/>
      <c r="H16" s="185"/>
      <c r="I16" s="12">
        <f>VLOOKUP($B16,'Elec wholesale lookups'!$A$3:$L$15,'Inputs - Elec wholesale index'!I$2,FALSE)</f>
        <v>205597.26549163138</v>
      </c>
      <c r="J16" s="12">
        <f>VLOOKUP($B16,'Elec wholesale lookups'!$A$3:$L$15,'Inputs - Elec wholesale index'!J$2,FALSE)</f>
        <v>181634.52552031272</v>
      </c>
      <c r="K16" s="12">
        <f>VLOOKUP($B16,'Elec wholesale lookups'!$A$3:$L$15,'Inputs - Elec wholesale index'!K$2,FALSE)</f>
        <v>205597.26549163138</v>
      </c>
      <c r="L16" s="37">
        <f>VLOOKUP($B16,'Elec wholesale lookups'!$A$3:$O$15,'Inputs - Elec wholesale index'!L$2,FALSE)</f>
        <v>0</v>
      </c>
      <c r="M16" s="37">
        <f>VLOOKUP($B16,'Elec wholesale lookups'!$A$3:$O$15,'Inputs - Elec wholesale index'!M$2,FALSE)</f>
        <v>1</v>
      </c>
      <c r="N16" s="37">
        <f>VLOOKUP($B16,'Elec wholesale lookups'!$A$3:$O$15,'Inputs - Elec wholesale index'!N$2,FALSE)</f>
        <v>1</v>
      </c>
      <c r="O16" s="12">
        <f t="shared" si="1"/>
        <v>0</v>
      </c>
      <c r="P16" s="12">
        <f t="shared" si="2"/>
        <v>181634.52552031272</v>
      </c>
      <c r="Q16" s="12">
        <f t="shared" si="3"/>
        <v>205597.26549163138</v>
      </c>
      <c r="R16" s="12">
        <f t="shared" si="4"/>
        <v>387231.79101194406</v>
      </c>
      <c r="S16" s="22">
        <f t="shared" si="5"/>
        <v>0</v>
      </c>
      <c r="T16" s="22">
        <f t="shared" si="6"/>
        <v>0</v>
      </c>
      <c r="U16" s="22">
        <f t="shared" si="7"/>
        <v>0</v>
      </c>
      <c r="V16" s="22">
        <f t="shared" si="8"/>
        <v>0</v>
      </c>
      <c r="W16" s="43" t="str">
        <f t="shared" si="9"/>
        <v>n/a</v>
      </c>
      <c r="X16" s="22">
        <f t="shared" si="10"/>
        <v>0</v>
      </c>
      <c r="Y16" s="22">
        <f t="shared" si="11"/>
        <v>0</v>
      </c>
      <c r="Z16" s="22">
        <f t="shared" si="12"/>
        <v>0</v>
      </c>
      <c r="AA16" s="42">
        <f t="shared" si="13"/>
        <v>0</v>
      </c>
      <c r="AB16" s="43" t="str">
        <f t="shared" si="14"/>
        <v>n/a</v>
      </c>
      <c r="AC16" s="44" t="str">
        <f>IFERROR(W16*'Inputs - OBR and CPI'!$E$27+'Inputs - Elec wholesale index'!AB16*'Inputs - OBR and CPI'!$F$27,"n/a")</f>
        <v>n/a</v>
      </c>
      <c r="AD16" s="2" t="str">
        <f t="shared" si="15"/>
        <v>2015-16 Summer</v>
      </c>
      <c r="AE16" s="2">
        <f t="shared" si="16"/>
        <v>0</v>
      </c>
      <c r="AF16" s="127">
        <v>1</v>
      </c>
      <c r="AG16" s="7"/>
    </row>
    <row r="17" spans="1:33">
      <c r="A17" s="46">
        <v>41866</v>
      </c>
      <c r="B17" s="13" t="str">
        <f t="shared" si="0"/>
        <v>Aug</v>
      </c>
      <c r="C17" s="182"/>
      <c r="D17" s="182"/>
      <c r="E17" s="182"/>
      <c r="F17" s="185"/>
      <c r="G17" s="185"/>
      <c r="H17" s="185"/>
      <c r="I17" s="12">
        <f>VLOOKUP($B17,'Elec wholesale lookups'!$A$3:$L$15,'Inputs - Elec wholesale index'!I$2,FALSE)</f>
        <v>205597.26549163138</v>
      </c>
      <c r="J17" s="12">
        <f>VLOOKUP($B17,'Elec wholesale lookups'!$A$3:$L$15,'Inputs - Elec wholesale index'!J$2,FALSE)</f>
        <v>181634.52552031272</v>
      </c>
      <c r="K17" s="12">
        <f>VLOOKUP($B17,'Elec wholesale lookups'!$A$3:$L$15,'Inputs - Elec wholesale index'!K$2,FALSE)</f>
        <v>205597.26549163138</v>
      </c>
      <c r="L17" s="37">
        <f>VLOOKUP($B17,'Elec wholesale lookups'!$A$3:$O$15,'Inputs - Elec wholesale index'!L$2,FALSE)</f>
        <v>0</v>
      </c>
      <c r="M17" s="37">
        <f>VLOOKUP($B17,'Elec wholesale lookups'!$A$3:$O$15,'Inputs - Elec wholesale index'!M$2,FALSE)</f>
        <v>1</v>
      </c>
      <c r="N17" s="37">
        <f>VLOOKUP($B17,'Elec wholesale lookups'!$A$3:$O$15,'Inputs - Elec wholesale index'!N$2,FALSE)</f>
        <v>1</v>
      </c>
      <c r="O17" s="12">
        <f t="shared" si="1"/>
        <v>0</v>
      </c>
      <c r="P17" s="12">
        <f t="shared" si="2"/>
        <v>181634.52552031272</v>
      </c>
      <c r="Q17" s="12">
        <f t="shared" si="3"/>
        <v>205597.26549163138</v>
      </c>
      <c r="R17" s="12">
        <f t="shared" si="4"/>
        <v>387231.79101194406</v>
      </c>
      <c r="S17" s="22">
        <f t="shared" si="5"/>
        <v>0</v>
      </c>
      <c r="T17" s="22">
        <f t="shared" si="6"/>
        <v>0</v>
      </c>
      <c r="U17" s="22">
        <f t="shared" si="7"/>
        <v>0</v>
      </c>
      <c r="V17" s="22">
        <f t="shared" si="8"/>
        <v>0</v>
      </c>
      <c r="W17" s="43" t="str">
        <f t="shared" si="9"/>
        <v>n/a</v>
      </c>
      <c r="X17" s="22">
        <f t="shared" si="10"/>
        <v>0</v>
      </c>
      <c r="Y17" s="22">
        <f t="shared" si="11"/>
        <v>0</v>
      </c>
      <c r="Z17" s="22">
        <f t="shared" si="12"/>
        <v>0</v>
      </c>
      <c r="AA17" s="42">
        <f t="shared" si="13"/>
        <v>0</v>
      </c>
      <c r="AB17" s="43" t="str">
        <f t="shared" si="14"/>
        <v>n/a</v>
      </c>
      <c r="AC17" s="44" t="str">
        <f>IFERROR(W17*'Inputs - OBR and CPI'!$E$27+'Inputs - Elec wholesale index'!AB17*'Inputs - OBR and CPI'!$F$27,"n/a")</f>
        <v>n/a</v>
      </c>
      <c r="AD17" s="2" t="str">
        <f t="shared" si="15"/>
        <v>2015-16 Summer</v>
      </c>
      <c r="AE17" s="2">
        <f t="shared" si="16"/>
        <v>0</v>
      </c>
      <c r="AF17" s="127">
        <v>1</v>
      </c>
      <c r="AG17" s="7"/>
    </row>
    <row r="18" spans="1:33">
      <c r="A18" s="46">
        <v>41869</v>
      </c>
      <c r="B18" s="13" t="str">
        <f t="shared" si="0"/>
        <v>Aug</v>
      </c>
      <c r="C18" s="182"/>
      <c r="D18" s="182"/>
      <c r="E18" s="182"/>
      <c r="F18" s="185"/>
      <c r="G18" s="185"/>
      <c r="H18" s="185"/>
      <c r="I18" s="12">
        <f>VLOOKUP($B18,'Elec wholesale lookups'!$A$3:$L$15,'Inputs - Elec wholesale index'!I$2,FALSE)</f>
        <v>205597.26549163138</v>
      </c>
      <c r="J18" s="12">
        <f>VLOOKUP($B18,'Elec wholesale lookups'!$A$3:$L$15,'Inputs - Elec wholesale index'!J$2,FALSE)</f>
        <v>181634.52552031272</v>
      </c>
      <c r="K18" s="12">
        <f>VLOOKUP($B18,'Elec wholesale lookups'!$A$3:$L$15,'Inputs - Elec wholesale index'!K$2,FALSE)</f>
        <v>205597.26549163138</v>
      </c>
      <c r="L18" s="37">
        <f>VLOOKUP($B18,'Elec wholesale lookups'!$A$3:$O$15,'Inputs - Elec wholesale index'!L$2,FALSE)</f>
        <v>0</v>
      </c>
      <c r="M18" s="37">
        <f>VLOOKUP($B18,'Elec wholesale lookups'!$A$3:$O$15,'Inputs - Elec wholesale index'!M$2,FALSE)</f>
        <v>1</v>
      </c>
      <c r="N18" s="37">
        <f>VLOOKUP($B18,'Elec wholesale lookups'!$A$3:$O$15,'Inputs - Elec wholesale index'!N$2,FALSE)</f>
        <v>1</v>
      </c>
      <c r="O18" s="12">
        <f t="shared" si="1"/>
        <v>0</v>
      </c>
      <c r="P18" s="12">
        <f t="shared" si="2"/>
        <v>181634.52552031272</v>
      </c>
      <c r="Q18" s="12">
        <f t="shared" si="3"/>
        <v>205597.26549163138</v>
      </c>
      <c r="R18" s="12">
        <f t="shared" si="4"/>
        <v>387231.79101194406</v>
      </c>
      <c r="S18" s="22">
        <f t="shared" si="5"/>
        <v>0</v>
      </c>
      <c r="T18" s="22">
        <f t="shared" si="6"/>
        <v>0</v>
      </c>
      <c r="U18" s="22">
        <f t="shared" si="7"/>
        <v>0</v>
      </c>
      <c r="V18" s="22">
        <f t="shared" si="8"/>
        <v>0</v>
      </c>
      <c r="W18" s="43" t="str">
        <f t="shared" si="9"/>
        <v>n/a</v>
      </c>
      <c r="X18" s="22">
        <f t="shared" si="10"/>
        <v>0</v>
      </c>
      <c r="Y18" s="22">
        <f t="shared" si="11"/>
        <v>0</v>
      </c>
      <c r="Z18" s="22">
        <f t="shared" si="12"/>
        <v>0</v>
      </c>
      <c r="AA18" s="42">
        <f t="shared" si="13"/>
        <v>0</v>
      </c>
      <c r="AB18" s="43" t="str">
        <f t="shared" si="14"/>
        <v>n/a</v>
      </c>
      <c r="AC18" s="44" t="str">
        <f>IFERROR(W18*'Inputs - OBR and CPI'!$E$27+'Inputs - Elec wholesale index'!AB18*'Inputs - OBR and CPI'!$F$27,"n/a")</f>
        <v>n/a</v>
      </c>
      <c r="AD18" s="2" t="str">
        <f t="shared" si="15"/>
        <v>2015-16 Summer</v>
      </c>
      <c r="AE18" s="2">
        <f t="shared" si="16"/>
        <v>0</v>
      </c>
      <c r="AF18" s="127">
        <v>1</v>
      </c>
      <c r="AG18" s="7"/>
    </row>
    <row r="19" spans="1:33">
      <c r="A19" s="46">
        <v>41870</v>
      </c>
      <c r="B19" s="13" t="str">
        <f t="shared" si="0"/>
        <v>Aug</v>
      </c>
      <c r="C19" s="182"/>
      <c r="D19" s="182"/>
      <c r="E19" s="182"/>
      <c r="F19" s="185"/>
      <c r="G19" s="185"/>
      <c r="H19" s="185"/>
      <c r="I19" s="12">
        <f>VLOOKUP($B19,'Elec wholesale lookups'!$A$3:$L$15,'Inputs - Elec wholesale index'!I$2,FALSE)</f>
        <v>205597.26549163138</v>
      </c>
      <c r="J19" s="12">
        <f>VLOOKUP($B19,'Elec wholesale lookups'!$A$3:$L$15,'Inputs - Elec wholesale index'!J$2,FALSE)</f>
        <v>181634.52552031272</v>
      </c>
      <c r="K19" s="12">
        <f>VLOOKUP($B19,'Elec wholesale lookups'!$A$3:$L$15,'Inputs - Elec wholesale index'!K$2,FALSE)</f>
        <v>205597.26549163138</v>
      </c>
      <c r="L19" s="37">
        <f>VLOOKUP($B19,'Elec wholesale lookups'!$A$3:$O$15,'Inputs - Elec wholesale index'!L$2,FALSE)</f>
        <v>0</v>
      </c>
      <c r="M19" s="37">
        <f>VLOOKUP($B19,'Elec wholesale lookups'!$A$3:$O$15,'Inputs - Elec wholesale index'!M$2,FALSE)</f>
        <v>1</v>
      </c>
      <c r="N19" s="37">
        <f>VLOOKUP($B19,'Elec wholesale lookups'!$A$3:$O$15,'Inputs - Elec wholesale index'!N$2,FALSE)</f>
        <v>1</v>
      </c>
      <c r="O19" s="12">
        <f t="shared" si="1"/>
        <v>0</v>
      </c>
      <c r="P19" s="12">
        <f t="shared" si="2"/>
        <v>181634.52552031272</v>
      </c>
      <c r="Q19" s="12">
        <f t="shared" si="3"/>
        <v>205597.26549163138</v>
      </c>
      <c r="R19" s="12">
        <f t="shared" si="4"/>
        <v>387231.79101194406</v>
      </c>
      <c r="S19" s="22">
        <f t="shared" si="5"/>
        <v>0</v>
      </c>
      <c r="T19" s="22">
        <f t="shared" si="6"/>
        <v>0</v>
      </c>
      <c r="U19" s="22">
        <f t="shared" si="7"/>
        <v>0</v>
      </c>
      <c r="V19" s="22">
        <f t="shared" si="8"/>
        <v>0</v>
      </c>
      <c r="W19" s="43" t="str">
        <f t="shared" si="9"/>
        <v>n/a</v>
      </c>
      <c r="X19" s="22">
        <f t="shared" si="10"/>
        <v>0</v>
      </c>
      <c r="Y19" s="22">
        <f t="shared" si="11"/>
        <v>0</v>
      </c>
      <c r="Z19" s="22">
        <f t="shared" si="12"/>
        <v>0</v>
      </c>
      <c r="AA19" s="42">
        <f t="shared" si="13"/>
        <v>0</v>
      </c>
      <c r="AB19" s="43" t="str">
        <f t="shared" si="14"/>
        <v>n/a</v>
      </c>
      <c r="AC19" s="44" t="str">
        <f>IFERROR(W19*'Inputs - OBR and CPI'!$E$27+'Inputs - Elec wholesale index'!AB19*'Inputs - OBR and CPI'!$F$27,"n/a")</f>
        <v>n/a</v>
      </c>
      <c r="AD19" s="2" t="str">
        <f t="shared" si="15"/>
        <v>2015-16 Summer</v>
      </c>
      <c r="AE19" s="2">
        <f t="shared" si="16"/>
        <v>0</v>
      </c>
      <c r="AF19" s="127">
        <v>1</v>
      </c>
      <c r="AG19" s="7"/>
    </row>
    <row r="20" spans="1:33">
      <c r="A20" s="46">
        <v>41871</v>
      </c>
      <c r="B20" s="13" t="str">
        <f t="shared" si="0"/>
        <v>Aug</v>
      </c>
      <c r="C20" s="182"/>
      <c r="D20" s="182"/>
      <c r="E20" s="182"/>
      <c r="F20" s="185"/>
      <c r="G20" s="185"/>
      <c r="H20" s="185"/>
      <c r="I20" s="12">
        <f>VLOOKUP($B20,'Elec wholesale lookups'!$A$3:$L$15,'Inputs - Elec wholesale index'!I$2,FALSE)</f>
        <v>205597.26549163138</v>
      </c>
      <c r="J20" s="12">
        <f>VLOOKUP($B20,'Elec wholesale lookups'!$A$3:$L$15,'Inputs - Elec wholesale index'!J$2,FALSE)</f>
        <v>181634.52552031272</v>
      </c>
      <c r="K20" s="12">
        <f>VLOOKUP($B20,'Elec wholesale lookups'!$A$3:$L$15,'Inputs - Elec wholesale index'!K$2,FALSE)</f>
        <v>205597.26549163138</v>
      </c>
      <c r="L20" s="37">
        <f>VLOOKUP($B20,'Elec wholesale lookups'!$A$3:$O$15,'Inputs - Elec wholesale index'!L$2,FALSE)</f>
        <v>0</v>
      </c>
      <c r="M20" s="37">
        <f>VLOOKUP($B20,'Elec wholesale lookups'!$A$3:$O$15,'Inputs - Elec wholesale index'!M$2,FALSE)</f>
        <v>1</v>
      </c>
      <c r="N20" s="37">
        <f>VLOOKUP($B20,'Elec wholesale lookups'!$A$3:$O$15,'Inputs - Elec wholesale index'!N$2,FALSE)</f>
        <v>1</v>
      </c>
      <c r="O20" s="12">
        <f t="shared" si="1"/>
        <v>0</v>
      </c>
      <c r="P20" s="12">
        <f t="shared" si="2"/>
        <v>181634.52552031272</v>
      </c>
      <c r="Q20" s="12">
        <f t="shared" si="3"/>
        <v>205597.26549163138</v>
      </c>
      <c r="R20" s="12">
        <f t="shared" si="4"/>
        <v>387231.79101194406</v>
      </c>
      <c r="S20" s="22">
        <f t="shared" si="5"/>
        <v>0</v>
      </c>
      <c r="T20" s="22">
        <f t="shared" si="6"/>
        <v>0</v>
      </c>
      <c r="U20" s="22">
        <f t="shared" si="7"/>
        <v>0</v>
      </c>
      <c r="V20" s="22">
        <f t="shared" si="8"/>
        <v>0</v>
      </c>
      <c r="W20" s="43" t="str">
        <f t="shared" si="9"/>
        <v>n/a</v>
      </c>
      <c r="X20" s="22">
        <f t="shared" si="10"/>
        <v>0</v>
      </c>
      <c r="Y20" s="22">
        <f t="shared" si="11"/>
        <v>0</v>
      </c>
      <c r="Z20" s="22">
        <f t="shared" si="12"/>
        <v>0</v>
      </c>
      <c r="AA20" s="42">
        <f t="shared" si="13"/>
        <v>0</v>
      </c>
      <c r="AB20" s="43" t="str">
        <f t="shared" si="14"/>
        <v>n/a</v>
      </c>
      <c r="AC20" s="44" t="str">
        <f>IFERROR(W20*'Inputs - OBR and CPI'!$E$27+'Inputs - Elec wholesale index'!AB20*'Inputs - OBR and CPI'!$F$27,"n/a")</f>
        <v>n/a</v>
      </c>
      <c r="AD20" s="2" t="str">
        <f t="shared" si="15"/>
        <v>2015-16 Summer</v>
      </c>
      <c r="AE20" s="2">
        <f t="shared" si="16"/>
        <v>0</v>
      </c>
      <c r="AF20" s="127">
        <v>1</v>
      </c>
      <c r="AG20" s="7"/>
    </row>
    <row r="21" spans="1:33">
      <c r="A21" s="46">
        <v>41872</v>
      </c>
      <c r="B21" s="13" t="str">
        <f t="shared" si="0"/>
        <v>Aug</v>
      </c>
      <c r="C21" s="182"/>
      <c r="D21" s="182"/>
      <c r="E21" s="182"/>
      <c r="F21" s="185"/>
      <c r="G21" s="185"/>
      <c r="H21" s="185"/>
      <c r="I21" s="12">
        <f>VLOOKUP($B21,'Elec wholesale lookups'!$A$3:$L$15,'Inputs - Elec wholesale index'!I$2,FALSE)</f>
        <v>205597.26549163138</v>
      </c>
      <c r="J21" s="12">
        <f>VLOOKUP($B21,'Elec wholesale lookups'!$A$3:$L$15,'Inputs - Elec wholesale index'!J$2,FALSE)</f>
        <v>181634.52552031272</v>
      </c>
      <c r="K21" s="12">
        <f>VLOOKUP($B21,'Elec wholesale lookups'!$A$3:$L$15,'Inputs - Elec wholesale index'!K$2,FALSE)</f>
        <v>205597.26549163138</v>
      </c>
      <c r="L21" s="37">
        <f>VLOOKUP($B21,'Elec wholesale lookups'!$A$3:$O$15,'Inputs - Elec wholesale index'!L$2,FALSE)</f>
        <v>0</v>
      </c>
      <c r="M21" s="37">
        <f>VLOOKUP($B21,'Elec wholesale lookups'!$A$3:$O$15,'Inputs - Elec wholesale index'!M$2,FALSE)</f>
        <v>1</v>
      </c>
      <c r="N21" s="37">
        <f>VLOOKUP($B21,'Elec wholesale lookups'!$A$3:$O$15,'Inputs - Elec wholesale index'!N$2,FALSE)</f>
        <v>1</v>
      </c>
      <c r="O21" s="12">
        <f t="shared" si="1"/>
        <v>0</v>
      </c>
      <c r="P21" s="12">
        <f t="shared" si="2"/>
        <v>181634.52552031272</v>
      </c>
      <c r="Q21" s="12">
        <f t="shared" si="3"/>
        <v>205597.26549163138</v>
      </c>
      <c r="R21" s="12">
        <f t="shared" si="4"/>
        <v>387231.79101194406</v>
      </c>
      <c r="S21" s="22">
        <f t="shared" si="5"/>
        <v>0</v>
      </c>
      <c r="T21" s="22">
        <f t="shared" si="6"/>
        <v>0</v>
      </c>
      <c r="U21" s="22">
        <f t="shared" si="7"/>
        <v>0</v>
      </c>
      <c r="V21" s="22">
        <f t="shared" si="8"/>
        <v>0</v>
      </c>
      <c r="W21" s="43" t="str">
        <f t="shared" si="9"/>
        <v>n/a</v>
      </c>
      <c r="X21" s="22">
        <f t="shared" si="10"/>
        <v>0</v>
      </c>
      <c r="Y21" s="22">
        <f t="shared" si="11"/>
        <v>0</v>
      </c>
      <c r="Z21" s="22">
        <f t="shared" si="12"/>
        <v>0</v>
      </c>
      <c r="AA21" s="42">
        <f t="shared" si="13"/>
        <v>0</v>
      </c>
      <c r="AB21" s="43" t="str">
        <f t="shared" si="14"/>
        <v>n/a</v>
      </c>
      <c r="AC21" s="44" t="str">
        <f>IFERROR(W21*'Inputs - OBR and CPI'!$E$27+'Inputs - Elec wholesale index'!AB21*'Inputs - OBR and CPI'!$F$27,"n/a")</f>
        <v>n/a</v>
      </c>
      <c r="AD21" s="2" t="str">
        <f t="shared" si="15"/>
        <v>2015-16 Summer</v>
      </c>
      <c r="AE21" s="2">
        <f t="shared" si="16"/>
        <v>0</v>
      </c>
      <c r="AF21" s="127">
        <v>1</v>
      </c>
      <c r="AG21" s="7"/>
    </row>
    <row r="22" spans="1:33">
      <c r="A22" s="46">
        <v>41873</v>
      </c>
      <c r="B22" s="13" t="str">
        <f t="shared" si="0"/>
        <v>Aug</v>
      </c>
      <c r="C22" s="182"/>
      <c r="D22" s="182"/>
      <c r="E22" s="182"/>
      <c r="F22" s="185"/>
      <c r="G22" s="185"/>
      <c r="H22" s="185"/>
      <c r="I22" s="12">
        <f>VLOOKUP($B22,'Elec wholesale lookups'!$A$3:$L$15,'Inputs - Elec wholesale index'!I$2,FALSE)</f>
        <v>205597.26549163138</v>
      </c>
      <c r="J22" s="12">
        <f>VLOOKUP($B22,'Elec wholesale lookups'!$A$3:$L$15,'Inputs - Elec wholesale index'!J$2,FALSE)</f>
        <v>181634.52552031272</v>
      </c>
      <c r="K22" s="12">
        <f>VLOOKUP($B22,'Elec wholesale lookups'!$A$3:$L$15,'Inputs - Elec wholesale index'!K$2,FALSE)</f>
        <v>205597.26549163138</v>
      </c>
      <c r="L22" s="37">
        <f>VLOOKUP($B22,'Elec wholesale lookups'!$A$3:$O$15,'Inputs - Elec wholesale index'!L$2,FALSE)</f>
        <v>0</v>
      </c>
      <c r="M22" s="37">
        <f>VLOOKUP($B22,'Elec wholesale lookups'!$A$3:$O$15,'Inputs - Elec wholesale index'!M$2,FALSE)</f>
        <v>1</v>
      </c>
      <c r="N22" s="37">
        <f>VLOOKUP($B22,'Elec wholesale lookups'!$A$3:$O$15,'Inputs - Elec wholesale index'!N$2,FALSE)</f>
        <v>1</v>
      </c>
      <c r="O22" s="12">
        <f t="shared" si="1"/>
        <v>0</v>
      </c>
      <c r="P22" s="12">
        <f t="shared" si="2"/>
        <v>181634.52552031272</v>
      </c>
      <c r="Q22" s="12">
        <f t="shared" si="3"/>
        <v>205597.26549163138</v>
      </c>
      <c r="R22" s="12">
        <f t="shared" si="4"/>
        <v>387231.79101194406</v>
      </c>
      <c r="S22" s="22">
        <f t="shared" si="5"/>
        <v>0</v>
      </c>
      <c r="T22" s="22">
        <f t="shared" si="6"/>
        <v>0</v>
      </c>
      <c r="U22" s="22">
        <f t="shared" si="7"/>
        <v>0</v>
      </c>
      <c r="V22" s="22">
        <f t="shared" si="8"/>
        <v>0</v>
      </c>
      <c r="W22" s="43" t="str">
        <f t="shared" si="9"/>
        <v>n/a</v>
      </c>
      <c r="X22" s="22">
        <f t="shared" si="10"/>
        <v>0</v>
      </c>
      <c r="Y22" s="22">
        <f t="shared" si="11"/>
        <v>0</v>
      </c>
      <c r="Z22" s="22">
        <f t="shared" si="12"/>
        <v>0</v>
      </c>
      <c r="AA22" s="42">
        <f t="shared" si="13"/>
        <v>0</v>
      </c>
      <c r="AB22" s="43" t="str">
        <f t="shared" si="14"/>
        <v>n/a</v>
      </c>
      <c r="AC22" s="44" t="str">
        <f>IFERROR(W22*'Inputs - OBR and CPI'!$E$27+'Inputs - Elec wholesale index'!AB22*'Inputs - OBR and CPI'!$F$27,"n/a")</f>
        <v>n/a</v>
      </c>
      <c r="AD22" s="2" t="str">
        <f t="shared" si="15"/>
        <v>2015-16 Summer</v>
      </c>
      <c r="AE22" s="2">
        <f t="shared" si="16"/>
        <v>0</v>
      </c>
      <c r="AF22" s="127">
        <v>1</v>
      </c>
      <c r="AG22" s="7"/>
    </row>
    <row r="23" spans="1:33">
      <c r="A23" s="46">
        <v>41877</v>
      </c>
      <c r="B23" s="13" t="str">
        <f t="shared" si="0"/>
        <v>Aug</v>
      </c>
      <c r="C23" s="182"/>
      <c r="D23" s="182"/>
      <c r="E23" s="182"/>
      <c r="F23" s="185"/>
      <c r="G23" s="185"/>
      <c r="H23" s="185"/>
      <c r="I23" s="12">
        <f>VLOOKUP($B23,'Elec wholesale lookups'!$A$3:$L$15,'Inputs - Elec wholesale index'!I$2,FALSE)</f>
        <v>205597.26549163138</v>
      </c>
      <c r="J23" s="12">
        <f>VLOOKUP($B23,'Elec wholesale lookups'!$A$3:$L$15,'Inputs - Elec wholesale index'!J$2,FALSE)</f>
        <v>181634.52552031272</v>
      </c>
      <c r="K23" s="12">
        <f>VLOOKUP($B23,'Elec wholesale lookups'!$A$3:$L$15,'Inputs - Elec wholesale index'!K$2,FALSE)</f>
        <v>205597.26549163138</v>
      </c>
      <c r="L23" s="37">
        <f>VLOOKUP($B23,'Elec wholesale lookups'!$A$3:$O$15,'Inputs - Elec wholesale index'!L$2,FALSE)</f>
        <v>0</v>
      </c>
      <c r="M23" s="37">
        <f>VLOOKUP($B23,'Elec wholesale lookups'!$A$3:$O$15,'Inputs - Elec wholesale index'!M$2,FALSE)</f>
        <v>1</v>
      </c>
      <c r="N23" s="37">
        <f>VLOOKUP($B23,'Elec wholesale lookups'!$A$3:$O$15,'Inputs - Elec wholesale index'!N$2,FALSE)</f>
        <v>1</v>
      </c>
      <c r="O23" s="12">
        <f t="shared" si="1"/>
        <v>0</v>
      </c>
      <c r="P23" s="12">
        <f t="shared" si="2"/>
        <v>181634.52552031272</v>
      </c>
      <c r="Q23" s="12">
        <f t="shared" si="3"/>
        <v>205597.26549163138</v>
      </c>
      <c r="R23" s="12">
        <f t="shared" si="4"/>
        <v>387231.79101194406</v>
      </c>
      <c r="S23" s="22">
        <f t="shared" si="5"/>
        <v>0</v>
      </c>
      <c r="T23" s="22">
        <f t="shared" si="6"/>
        <v>0</v>
      </c>
      <c r="U23" s="22">
        <f t="shared" si="7"/>
        <v>0</v>
      </c>
      <c r="V23" s="22">
        <f t="shared" si="8"/>
        <v>0</v>
      </c>
      <c r="W23" s="43" t="str">
        <f t="shared" si="9"/>
        <v>n/a</v>
      </c>
      <c r="X23" s="22">
        <f t="shared" si="10"/>
        <v>0</v>
      </c>
      <c r="Y23" s="22">
        <f t="shared" si="11"/>
        <v>0</v>
      </c>
      <c r="Z23" s="22">
        <f t="shared" si="12"/>
        <v>0</v>
      </c>
      <c r="AA23" s="42">
        <f t="shared" si="13"/>
        <v>0</v>
      </c>
      <c r="AB23" s="43" t="str">
        <f t="shared" si="14"/>
        <v>n/a</v>
      </c>
      <c r="AC23" s="44" t="str">
        <f>IFERROR(W23*'Inputs - OBR and CPI'!$E$27+'Inputs - Elec wholesale index'!AB23*'Inputs - OBR and CPI'!$F$27,"n/a")</f>
        <v>n/a</v>
      </c>
      <c r="AD23" s="2" t="str">
        <f t="shared" si="15"/>
        <v>2015-16 Summer</v>
      </c>
      <c r="AE23" s="2">
        <f t="shared" si="16"/>
        <v>0</v>
      </c>
      <c r="AF23" s="127">
        <v>1</v>
      </c>
      <c r="AG23" s="7"/>
    </row>
    <row r="24" spans="1:33">
      <c r="A24" s="46">
        <v>41878</v>
      </c>
      <c r="B24" s="13" t="str">
        <f t="shared" si="0"/>
        <v>Aug</v>
      </c>
      <c r="C24" s="182"/>
      <c r="D24" s="182"/>
      <c r="E24" s="182"/>
      <c r="F24" s="185"/>
      <c r="G24" s="185"/>
      <c r="H24" s="185"/>
      <c r="I24" s="12">
        <f>VLOOKUP($B24,'Elec wholesale lookups'!$A$3:$L$15,'Inputs - Elec wholesale index'!I$2,FALSE)</f>
        <v>205597.26549163138</v>
      </c>
      <c r="J24" s="12">
        <f>VLOOKUP($B24,'Elec wholesale lookups'!$A$3:$L$15,'Inputs - Elec wholesale index'!J$2,FALSE)</f>
        <v>181634.52552031272</v>
      </c>
      <c r="K24" s="12">
        <f>VLOOKUP($B24,'Elec wholesale lookups'!$A$3:$L$15,'Inputs - Elec wholesale index'!K$2,FALSE)</f>
        <v>205597.26549163138</v>
      </c>
      <c r="L24" s="37">
        <f>VLOOKUP($B24,'Elec wholesale lookups'!$A$3:$O$15,'Inputs - Elec wholesale index'!L$2,FALSE)</f>
        <v>0</v>
      </c>
      <c r="M24" s="37">
        <f>VLOOKUP($B24,'Elec wholesale lookups'!$A$3:$O$15,'Inputs - Elec wholesale index'!M$2,FALSE)</f>
        <v>1</v>
      </c>
      <c r="N24" s="37">
        <f>VLOOKUP($B24,'Elec wholesale lookups'!$A$3:$O$15,'Inputs - Elec wholesale index'!N$2,FALSE)</f>
        <v>1</v>
      </c>
      <c r="O24" s="12">
        <f t="shared" si="1"/>
        <v>0</v>
      </c>
      <c r="P24" s="12">
        <f t="shared" si="2"/>
        <v>181634.52552031272</v>
      </c>
      <c r="Q24" s="12">
        <f t="shared" si="3"/>
        <v>205597.26549163138</v>
      </c>
      <c r="R24" s="12">
        <f t="shared" si="4"/>
        <v>387231.79101194406</v>
      </c>
      <c r="S24" s="22">
        <f t="shared" si="5"/>
        <v>0</v>
      </c>
      <c r="T24" s="22">
        <f t="shared" si="6"/>
        <v>0</v>
      </c>
      <c r="U24" s="22">
        <f t="shared" si="7"/>
        <v>0</v>
      </c>
      <c r="V24" s="22">
        <f t="shared" si="8"/>
        <v>0</v>
      </c>
      <c r="W24" s="43" t="str">
        <f t="shared" si="9"/>
        <v>n/a</v>
      </c>
      <c r="X24" s="22">
        <f t="shared" si="10"/>
        <v>0</v>
      </c>
      <c r="Y24" s="22">
        <f t="shared" si="11"/>
        <v>0</v>
      </c>
      <c r="Z24" s="22">
        <f t="shared" si="12"/>
        <v>0</v>
      </c>
      <c r="AA24" s="42">
        <f t="shared" si="13"/>
        <v>0</v>
      </c>
      <c r="AB24" s="43" t="str">
        <f t="shared" si="14"/>
        <v>n/a</v>
      </c>
      <c r="AC24" s="44" t="str">
        <f>IFERROR(W24*'Inputs - OBR and CPI'!$E$27+'Inputs - Elec wholesale index'!AB24*'Inputs - OBR and CPI'!$F$27,"n/a")</f>
        <v>n/a</v>
      </c>
      <c r="AD24" s="2" t="str">
        <f t="shared" si="15"/>
        <v>2015-16 Summer</v>
      </c>
      <c r="AE24" s="2">
        <f t="shared" si="16"/>
        <v>0</v>
      </c>
      <c r="AF24" s="127">
        <v>1</v>
      </c>
      <c r="AG24" s="7"/>
    </row>
    <row r="25" spans="1:33">
      <c r="A25" s="46">
        <v>41879</v>
      </c>
      <c r="B25" s="13" t="str">
        <f t="shared" si="0"/>
        <v>Aug</v>
      </c>
      <c r="C25" s="182"/>
      <c r="D25" s="182"/>
      <c r="E25" s="182"/>
      <c r="F25" s="185"/>
      <c r="G25" s="185"/>
      <c r="H25" s="185"/>
      <c r="I25" s="12">
        <f>VLOOKUP($B25,'Elec wholesale lookups'!$A$3:$L$15,'Inputs - Elec wholesale index'!I$2,FALSE)</f>
        <v>205597.26549163138</v>
      </c>
      <c r="J25" s="12">
        <f>VLOOKUP($B25,'Elec wholesale lookups'!$A$3:$L$15,'Inputs - Elec wholesale index'!J$2,FALSE)</f>
        <v>181634.52552031272</v>
      </c>
      <c r="K25" s="12">
        <f>VLOOKUP($B25,'Elec wholesale lookups'!$A$3:$L$15,'Inputs - Elec wholesale index'!K$2,FALSE)</f>
        <v>205597.26549163138</v>
      </c>
      <c r="L25" s="37">
        <f>VLOOKUP($B25,'Elec wholesale lookups'!$A$3:$O$15,'Inputs - Elec wholesale index'!L$2,FALSE)</f>
        <v>0</v>
      </c>
      <c r="M25" s="37">
        <f>VLOOKUP($B25,'Elec wholesale lookups'!$A$3:$O$15,'Inputs - Elec wholesale index'!M$2,FALSE)</f>
        <v>1</v>
      </c>
      <c r="N25" s="37">
        <f>VLOOKUP($B25,'Elec wholesale lookups'!$A$3:$O$15,'Inputs - Elec wholesale index'!N$2,FALSE)</f>
        <v>1</v>
      </c>
      <c r="O25" s="12">
        <f t="shared" si="1"/>
        <v>0</v>
      </c>
      <c r="P25" s="12">
        <f t="shared" si="2"/>
        <v>181634.52552031272</v>
      </c>
      <c r="Q25" s="12">
        <f t="shared" si="3"/>
        <v>205597.26549163138</v>
      </c>
      <c r="R25" s="12">
        <f t="shared" si="4"/>
        <v>387231.79101194406</v>
      </c>
      <c r="S25" s="22">
        <f t="shared" si="5"/>
        <v>0</v>
      </c>
      <c r="T25" s="22">
        <f t="shared" si="6"/>
        <v>0</v>
      </c>
      <c r="U25" s="22">
        <f t="shared" si="7"/>
        <v>0</v>
      </c>
      <c r="V25" s="22">
        <f t="shared" si="8"/>
        <v>0</v>
      </c>
      <c r="W25" s="43" t="str">
        <f t="shared" si="9"/>
        <v>n/a</v>
      </c>
      <c r="X25" s="22">
        <f t="shared" si="10"/>
        <v>0</v>
      </c>
      <c r="Y25" s="22">
        <f t="shared" si="11"/>
        <v>0</v>
      </c>
      <c r="Z25" s="22">
        <f t="shared" si="12"/>
        <v>0</v>
      </c>
      <c r="AA25" s="42">
        <f t="shared" si="13"/>
        <v>0</v>
      </c>
      <c r="AB25" s="43" t="str">
        <f t="shared" si="14"/>
        <v>n/a</v>
      </c>
      <c r="AC25" s="44" t="str">
        <f>IFERROR(W25*'Inputs - OBR and CPI'!$E$27+'Inputs - Elec wholesale index'!AB25*'Inputs - OBR and CPI'!$F$27,"n/a")</f>
        <v>n/a</v>
      </c>
      <c r="AD25" s="2" t="str">
        <f t="shared" si="15"/>
        <v>2015-16 Summer</v>
      </c>
      <c r="AE25" s="2">
        <f t="shared" si="16"/>
        <v>0</v>
      </c>
      <c r="AF25" s="127">
        <v>1</v>
      </c>
      <c r="AG25" s="7"/>
    </row>
    <row r="26" spans="1:33">
      <c r="A26" s="46">
        <v>41880</v>
      </c>
      <c r="B26" s="13" t="str">
        <f t="shared" si="0"/>
        <v>Aug</v>
      </c>
      <c r="C26" s="182"/>
      <c r="D26" s="182"/>
      <c r="E26" s="182"/>
      <c r="F26" s="185"/>
      <c r="G26" s="185"/>
      <c r="H26" s="185"/>
      <c r="I26" s="12">
        <f>VLOOKUP($B26,'Elec wholesale lookups'!$A$3:$L$15,'Inputs - Elec wholesale index'!I$2,FALSE)</f>
        <v>205597.26549163138</v>
      </c>
      <c r="J26" s="12">
        <f>VLOOKUP($B26,'Elec wholesale lookups'!$A$3:$L$15,'Inputs - Elec wholesale index'!J$2,FALSE)</f>
        <v>181634.52552031272</v>
      </c>
      <c r="K26" s="12">
        <f>VLOOKUP($B26,'Elec wholesale lookups'!$A$3:$L$15,'Inputs - Elec wholesale index'!K$2,FALSE)</f>
        <v>205597.26549163138</v>
      </c>
      <c r="L26" s="37">
        <f>VLOOKUP($B26,'Elec wholesale lookups'!$A$3:$O$15,'Inputs - Elec wholesale index'!L$2,FALSE)</f>
        <v>0</v>
      </c>
      <c r="M26" s="37">
        <f>VLOOKUP($B26,'Elec wholesale lookups'!$A$3:$O$15,'Inputs - Elec wholesale index'!M$2,FALSE)</f>
        <v>1</v>
      </c>
      <c r="N26" s="37">
        <f>VLOOKUP($B26,'Elec wholesale lookups'!$A$3:$O$15,'Inputs - Elec wholesale index'!N$2,FALSE)</f>
        <v>1</v>
      </c>
      <c r="O26" s="12">
        <f t="shared" si="1"/>
        <v>0</v>
      </c>
      <c r="P26" s="12">
        <f t="shared" si="2"/>
        <v>181634.52552031272</v>
      </c>
      <c r="Q26" s="12">
        <f t="shared" si="3"/>
        <v>205597.26549163138</v>
      </c>
      <c r="R26" s="12">
        <f t="shared" si="4"/>
        <v>387231.79101194406</v>
      </c>
      <c r="S26" s="22">
        <f t="shared" si="5"/>
        <v>0</v>
      </c>
      <c r="T26" s="22">
        <f t="shared" si="6"/>
        <v>0</v>
      </c>
      <c r="U26" s="22">
        <f t="shared" si="7"/>
        <v>0</v>
      </c>
      <c r="V26" s="22">
        <f t="shared" si="8"/>
        <v>0</v>
      </c>
      <c r="W26" s="43" t="str">
        <f t="shared" si="9"/>
        <v>n/a</v>
      </c>
      <c r="X26" s="22">
        <f t="shared" si="10"/>
        <v>0</v>
      </c>
      <c r="Y26" s="22">
        <f t="shared" si="11"/>
        <v>0</v>
      </c>
      <c r="Z26" s="22">
        <f t="shared" si="12"/>
        <v>0</v>
      </c>
      <c r="AA26" s="42">
        <f t="shared" si="13"/>
        <v>0</v>
      </c>
      <c r="AB26" s="43" t="str">
        <f t="shared" si="14"/>
        <v>n/a</v>
      </c>
      <c r="AC26" s="44" t="str">
        <f>IFERROR(W26*'Inputs - OBR and CPI'!$E$27+'Inputs - Elec wholesale index'!AB26*'Inputs - OBR and CPI'!$F$27,"n/a")</f>
        <v>n/a</v>
      </c>
      <c r="AD26" s="2" t="str">
        <f t="shared" si="15"/>
        <v>2015-16 Summer</v>
      </c>
      <c r="AE26" s="2">
        <f t="shared" si="16"/>
        <v>0</v>
      </c>
      <c r="AF26" s="127">
        <v>1</v>
      </c>
      <c r="AG26" s="7"/>
    </row>
    <row r="27" spans="1:33">
      <c r="A27" s="46">
        <v>41883</v>
      </c>
      <c r="B27" s="13" t="str">
        <f t="shared" si="0"/>
        <v>Sep</v>
      </c>
      <c r="C27" s="182"/>
      <c r="D27" s="182"/>
      <c r="E27" s="182"/>
      <c r="F27" s="185"/>
      <c r="G27" s="185"/>
      <c r="H27" s="185"/>
      <c r="I27" s="12">
        <f>VLOOKUP($B27,'Elec wholesale lookups'!$A$3:$L$15,'Inputs - Elec wholesale index'!I$2,FALSE)</f>
        <v>205597.26549163138</v>
      </c>
      <c r="J27" s="12">
        <f>VLOOKUP($B27,'Elec wholesale lookups'!$A$3:$L$15,'Inputs - Elec wholesale index'!J$2,FALSE)</f>
        <v>181634.52552031272</v>
      </c>
      <c r="K27" s="12">
        <f>VLOOKUP($B27,'Elec wholesale lookups'!$A$3:$L$15,'Inputs - Elec wholesale index'!K$2,FALSE)</f>
        <v>205597.26549163138</v>
      </c>
      <c r="L27" s="37">
        <f>VLOOKUP($B27,'Elec wholesale lookups'!$A$3:$O$15,'Inputs - Elec wholesale index'!L$2,FALSE)</f>
        <v>0</v>
      </c>
      <c r="M27" s="37">
        <f>VLOOKUP($B27,'Elec wholesale lookups'!$A$3:$O$15,'Inputs - Elec wholesale index'!M$2,FALSE)</f>
        <v>1</v>
      </c>
      <c r="N27" s="37">
        <f>VLOOKUP($B27,'Elec wholesale lookups'!$A$3:$O$15,'Inputs - Elec wholesale index'!N$2,FALSE)</f>
        <v>1</v>
      </c>
      <c r="O27" s="12">
        <f t="shared" si="1"/>
        <v>0</v>
      </c>
      <c r="P27" s="12">
        <f t="shared" si="2"/>
        <v>181634.52552031272</v>
      </c>
      <c r="Q27" s="12">
        <f t="shared" si="3"/>
        <v>205597.26549163138</v>
      </c>
      <c r="R27" s="12">
        <f t="shared" si="4"/>
        <v>387231.79101194406</v>
      </c>
      <c r="S27" s="22">
        <f t="shared" si="5"/>
        <v>0</v>
      </c>
      <c r="T27" s="22">
        <f t="shared" si="6"/>
        <v>0</v>
      </c>
      <c r="U27" s="22">
        <f t="shared" si="7"/>
        <v>0</v>
      </c>
      <c r="V27" s="22">
        <f t="shared" si="8"/>
        <v>0</v>
      </c>
      <c r="W27" s="43" t="str">
        <f t="shared" si="9"/>
        <v>n/a</v>
      </c>
      <c r="X27" s="22">
        <f t="shared" si="10"/>
        <v>0</v>
      </c>
      <c r="Y27" s="22">
        <f t="shared" si="11"/>
        <v>0</v>
      </c>
      <c r="Z27" s="22">
        <f t="shared" si="12"/>
        <v>0</v>
      </c>
      <c r="AA27" s="42">
        <f t="shared" si="13"/>
        <v>0</v>
      </c>
      <c r="AB27" s="43" t="str">
        <f t="shared" si="14"/>
        <v>n/a</v>
      </c>
      <c r="AC27" s="44" t="str">
        <f>IFERROR(W27*'Inputs - OBR and CPI'!$E$27+'Inputs - Elec wholesale index'!AB27*'Inputs - OBR and CPI'!$F$27,"n/a")</f>
        <v>n/a</v>
      </c>
      <c r="AD27" s="2" t="str">
        <f t="shared" si="15"/>
        <v>2015-16 Summer</v>
      </c>
      <c r="AE27" s="2">
        <f t="shared" si="16"/>
        <v>0</v>
      </c>
      <c r="AF27" s="127">
        <v>1</v>
      </c>
      <c r="AG27" s="7"/>
    </row>
    <row r="28" spans="1:33">
      <c r="A28" s="46">
        <v>41884</v>
      </c>
      <c r="B28" s="13" t="str">
        <f t="shared" si="0"/>
        <v>Sep</v>
      </c>
      <c r="C28" s="182"/>
      <c r="D28" s="182"/>
      <c r="E28" s="182"/>
      <c r="F28" s="185"/>
      <c r="G28" s="185"/>
      <c r="H28" s="185"/>
      <c r="I28" s="12">
        <f>VLOOKUP($B28,'Elec wholesale lookups'!$A$3:$L$15,'Inputs - Elec wholesale index'!I$2,FALSE)</f>
        <v>205597.26549163138</v>
      </c>
      <c r="J28" s="12">
        <f>VLOOKUP($B28,'Elec wholesale lookups'!$A$3:$L$15,'Inputs - Elec wholesale index'!J$2,FALSE)</f>
        <v>181634.52552031272</v>
      </c>
      <c r="K28" s="12">
        <f>VLOOKUP($B28,'Elec wholesale lookups'!$A$3:$L$15,'Inputs - Elec wholesale index'!K$2,FALSE)</f>
        <v>205597.26549163138</v>
      </c>
      <c r="L28" s="37">
        <f>VLOOKUP($B28,'Elec wholesale lookups'!$A$3:$O$15,'Inputs - Elec wholesale index'!L$2,FALSE)</f>
        <v>0</v>
      </c>
      <c r="M28" s="37">
        <f>VLOOKUP($B28,'Elec wholesale lookups'!$A$3:$O$15,'Inputs - Elec wholesale index'!M$2,FALSE)</f>
        <v>1</v>
      </c>
      <c r="N28" s="37">
        <f>VLOOKUP($B28,'Elec wholesale lookups'!$A$3:$O$15,'Inputs - Elec wholesale index'!N$2,FALSE)</f>
        <v>1</v>
      </c>
      <c r="O28" s="12">
        <f t="shared" si="1"/>
        <v>0</v>
      </c>
      <c r="P28" s="12">
        <f t="shared" si="2"/>
        <v>181634.52552031272</v>
      </c>
      <c r="Q28" s="12">
        <f t="shared" si="3"/>
        <v>205597.26549163138</v>
      </c>
      <c r="R28" s="12">
        <f t="shared" si="4"/>
        <v>387231.79101194406</v>
      </c>
      <c r="S28" s="22">
        <f t="shared" si="5"/>
        <v>0</v>
      </c>
      <c r="T28" s="22">
        <f t="shared" si="6"/>
        <v>0</v>
      </c>
      <c r="U28" s="22">
        <f t="shared" si="7"/>
        <v>0</v>
      </c>
      <c r="V28" s="22">
        <f t="shared" si="8"/>
        <v>0</v>
      </c>
      <c r="W28" s="43" t="str">
        <f t="shared" si="9"/>
        <v>n/a</v>
      </c>
      <c r="X28" s="22">
        <f t="shared" si="10"/>
        <v>0</v>
      </c>
      <c r="Y28" s="22">
        <f t="shared" si="11"/>
        <v>0</v>
      </c>
      <c r="Z28" s="22">
        <f t="shared" si="12"/>
        <v>0</v>
      </c>
      <c r="AA28" s="42">
        <f t="shared" si="13"/>
        <v>0</v>
      </c>
      <c r="AB28" s="43" t="str">
        <f t="shared" si="14"/>
        <v>n/a</v>
      </c>
      <c r="AC28" s="44" t="str">
        <f>IFERROR(W28*'Inputs - OBR and CPI'!$E$27+'Inputs - Elec wholesale index'!AB28*'Inputs - OBR and CPI'!$F$27,"n/a")</f>
        <v>n/a</v>
      </c>
      <c r="AD28" s="2" t="str">
        <f t="shared" si="15"/>
        <v>2015-16 Summer</v>
      </c>
      <c r="AE28" s="2">
        <f t="shared" si="16"/>
        <v>0</v>
      </c>
      <c r="AF28" s="127">
        <v>1</v>
      </c>
      <c r="AG28" s="7"/>
    </row>
    <row r="29" spans="1:33">
      <c r="A29" s="46">
        <v>41885</v>
      </c>
      <c r="B29" s="13" t="str">
        <f t="shared" si="0"/>
        <v>Sep</v>
      </c>
      <c r="C29" s="182"/>
      <c r="D29" s="182"/>
      <c r="E29" s="182"/>
      <c r="F29" s="185"/>
      <c r="G29" s="185"/>
      <c r="H29" s="185"/>
      <c r="I29" s="12">
        <f>VLOOKUP($B29,'Elec wholesale lookups'!$A$3:$L$15,'Inputs - Elec wholesale index'!I$2,FALSE)</f>
        <v>205597.26549163138</v>
      </c>
      <c r="J29" s="12">
        <f>VLOOKUP($B29,'Elec wholesale lookups'!$A$3:$L$15,'Inputs - Elec wholesale index'!J$2,FALSE)</f>
        <v>181634.52552031272</v>
      </c>
      <c r="K29" s="12">
        <f>VLOOKUP($B29,'Elec wholesale lookups'!$A$3:$L$15,'Inputs - Elec wholesale index'!K$2,FALSE)</f>
        <v>205597.26549163138</v>
      </c>
      <c r="L29" s="37">
        <f>VLOOKUP($B29,'Elec wholesale lookups'!$A$3:$O$15,'Inputs - Elec wholesale index'!L$2,FALSE)</f>
        <v>0</v>
      </c>
      <c r="M29" s="37">
        <f>VLOOKUP($B29,'Elec wholesale lookups'!$A$3:$O$15,'Inputs - Elec wholesale index'!M$2,FALSE)</f>
        <v>1</v>
      </c>
      <c r="N29" s="37">
        <f>VLOOKUP($B29,'Elec wholesale lookups'!$A$3:$O$15,'Inputs - Elec wholesale index'!N$2,FALSE)</f>
        <v>1</v>
      </c>
      <c r="O29" s="12">
        <f t="shared" si="1"/>
        <v>0</v>
      </c>
      <c r="P29" s="12">
        <f t="shared" si="2"/>
        <v>181634.52552031272</v>
      </c>
      <c r="Q29" s="12">
        <f t="shared" si="3"/>
        <v>205597.26549163138</v>
      </c>
      <c r="R29" s="12">
        <f t="shared" si="4"/>
        <v>387231.79101194406</v>
      </c>
      <c r="S29" s="22">
        <f t="shared" si="5"/>
        <v>0</v>
      </c>
      <c r="T29" s="22">
        <f t="shared" si="6"/>
        <v>0</v>
      </c>
      <c r="U29" s="22">
        <f t="shared" si="7"/>
        <v>0</v>
      </c>
      <c r="V29" s="22">
        <f t="shared" si="8"/>
        <v>0</v>
      </c>
      <c r="W29" s="43" t="str">
        <f t="shared" si="9"/>
        <v>n/a</v>
      </c>
      <c r="X29" s="22">
        <f t="shared" si="10"/>
        <v>0</v>
      </c>
      <c r="Y29" s="22">
        <f t="shared" si="11"/>
        <v>0</v>
      </c>
      <c r="Z29" s="22">
        <f t="shared" si="12"/>
        <v>0</v>
      </c>
      <c r="AA29" s="42">
        <f t="shared" si="13"/>
        <v>0</v>
      </c>
      <c r="AB29" s="43" t="str">
        <f t="shared" si="14"/>
        <v>n/a</v>
      </c>
      <c r="AC29" s="44" t="str">
        <f>IFERROR(W29*'Inputs - OBR and CPI'!$E$27+'Inputs - Elec wholesale index'!AB29*'Inputs - OBR and CPI'!$F$27,"n/a")</f>
        <v>n/a</v>
      </c>
      <c r="AD29" s="2" t="str">
        <f t="shared" si="15"/>
        <v>2015-16 Summer</v>
      </c>
      <c r="AE29" s="2">
        <f t="shared" si="16"/>
        <v>0</v>
      </c>
      <c r="AF29" s="127">
        <v>1</v>
      </c>
      <c r="AG29" s="7"/>
    </row>
    <row r="30" spans="1:33">
      <c r="A30" s="46">
        <v>41886</v>
      </c>
      <c r="B30" s="13" t="str">
        <f t="shared" si="0"/>
        <v>Sep</v>
      </c>
      <c r="C30" s="182"/>
      <c r="D30" s="182"/>
      <c r="E30" s="182"/>
      <c r="F30" s="185"/>
      <c r="G30" s="185"/>
      <c r="H30" s="185"/>
      <c r="I30" s="12">
        <f>VLOOKUP($B30,'Elec wholesale lookups'!$A$3:$L$15,'Inputs - Elec wholesale index'!I$2,FALSE)</f>
        <v>205597.26549163138</v>
      </c>
      <c r="J30" s="12">
        <f>VLOOKUP($B30,'Elec wholesale lookups'!$A$3:$L$15,'Inputs - Elec wholesale index'!J$2,FALSE)</f>
        <v>181634.52552031272</v>
      </c>
      <c r="K30" s="12">
        <f>VLOOKUP($B30,'Elec wholesale lookups'!$A$3:$L$15,'Inputs - Elec wholesale index'!K$2,FALSE)</f>
        <v>205597.26549163138</v>
      </c>
      <c r="L30" s="37">
        <f>VLOOKUP($B30,'Elec wholesale lookups'!$A$3:$O$15,'Inputs - Elec wholesale index'!L$2,FALSE)</f>
        <v>0</v>
      </c>
      <c r="M30" s="37">
        <f>VLOOKUP($B30,'Elec wholesale lookups'!$A$3:$O$15,'Inputs - Elec wholesale index'!M$2,FALSE)</f>
        <v>1</v>
      </c>
      <c r="N30" s="37">
        <f>VLOOKUP($B30,'Elec wholesale lookups'!$A$3:$O$15,'Inputs - Elec wholesale index'!N$2,FALSE)</f>
        <v>1</v>
      </c>
      <c r="O30" s="12">
        <f t="shared" si="1"/>
        <v>0</v>
      </c>
      <c r="P30" s="12">
        <f t="shared" si="2"/>
        <v>181634.52552031272</v>
      </c>
      <c r="Q30" s="12">
        <f t="shared" si="3"/>
        <v>205597.26549163138</v>
      </c>
      <c r="R30" s="12">
        <f t="shared" si="4"/>
        <v>387231.79101194406</v>
      </c>
      <c r="S30" s="22">
        <f t="shared" si="5"/>
        <v>0</v>
      </c>
      <c r="T30" s="22">
        <f t="shared" si="6"/>
        <v>0</v>
      </c>
      <c r="U30" s="22">
        <f t="shared" si="7"/>
        <v>0</v>
      </c>
      <c r="V30" s="22">
        <f t="shared" si="8"/>
        <v>0</v>
      </c>
      <c r="W30" s="43" t="str">
        <f t="shared" si="9"/>
        <v>n/a</v>
      </c>
      <c r="X30" s="22">
        <f t="shared" si="10"/>
        <v>0</v>
      </c>
      <c r="Y30" s="22">
        <f t="shared" si="11"/>
        <v>0</v>
      </c>
      <c r="Z30" s="22">
        <f t="shared" si="12"/>
        <v>0</v>
      </c>
      <c r="AA30" s="42">
        <f t="shared" si="13"/>
        <v>0</v>
      </c>
      <c r="AB30" s="43" t="str">
        <f t="shared" si="14"/>
        <v>n/a</v>
      </c>
      <c r="AC30" s="44" t="str">
        <f>IFERROR(W30*'Inputs - OBR and CPI'!$E$27+'Inputs - Elec wholesale index'!AB30*'Inputs - OBR and CPI'!$F$27,"n/a")</f>
        <v>n/a</v>
      </c>
      <c r="AD30" s="2" t="str">
        <f t="shared" si="15"/>
        <v>2015-16 Summer</v>
      </c>
      <c r="AE30" s="2">
        <f t="shared" si="16"/>
        <v>0</v>
      </c>
      <c r="AF30" s="127">
        <v>1</v>
      </c>
      <c r="AG30" s="7"/>
    </row>
    <row r="31" spans="1:33">
      <c r="A31" s="46">
        <v>41887</v>
      </c>
      <c r="B31" s="13" t="str">
        <f t="shared" si="0"/>
        <v>Sep</v>
      </c>
      <c r="C31" s="182"/>
      <c r="D31" s="182"/>
      <c r="E31" s="182"/>
      <c r="F31" s="185"/>
      <c r="G31" s="185"/>
      <c r="H31" s="185"/>
      <c r="I31" s="12">
        <f>VLOOKUP($B31,'Elec wholesale lookups'!$A$3:$L$15,'Inputs - Elec wholesale index'!I$2,FALSE)</f>
        <v>205597.26549163138</v>
      </c>
      <c r="J31" s="12">
        <f>VLOOKUP($B31,'Elec wholesale lookups'!$A$3:$L$15,'Inputs - Elec wholesale index'!J$2,FALSE)</f>
        <v>181634.52552031272</v>
      </c>
      <c r="K31" s="12">
        <f>VLOOKUP($B31,'Elec wholesale lookups'!$A$3:$L$15,'Inputs - Elec wholesale index'!K$2,FALSE)</f>
        <v>205597.26549163138</v>
      </c>
      <c r="L31" s="37">
        <f>VLOOKUP($B31,'Elec wholesale lookups'!$A$3:$O$15,'Inputs - Elec wholesale index'!L$2,FALSE)</f>
        <v>0</v>
      </c>
      <c r="M31" s="37">
        <f>VLOOKUP($B31,'Elec wholesale lookups'!$A$3:$O$15,'Inputs - Elec wholesale index'!M$2,FALSE)</f>
        <v>1</v>
      </c>
      <c r="N31" s="37">
        <f>VLOOKUP($B31,'Elec wholesale lookups'!$A$3:$O$15,'Inputs - Elec wholesale index'!N$2,FALSE)</f>
        <v>1</v>
      </c>
      <c r="O31" s="12">
        <f t="shared" si="1"/>
        <v>0</v>
      </c>
      <c r="P31" s="12">
        <f t="shared" si="2"/>
        <v>181634.52552031272</v>
      </c>
      <c r="Q31" s="12">
        <f t="shared" si="3"/>
        <v>205597.26549163138</v>
      </c>
      <c r="R31" s="12">
        <f t="shared" si="4"/>
        <v>387231.79101194406</v>
      </c>
      <c r="S31" s="22">
        <f t="shared" si="5"/>
        <v>0</v>
      </c>
      <c r="T31" s="22">
        <f t="shared" si="6"/>
        <v>0</v>
      </c>
      <c r="U31" s="22">
        <f t="shared" si="7"/>
        <v>0</v>
      </c>
      <c r="V31" s="22">
        <f t="shared" si="8"/>
        <v>0</v>
      </c>
      <c r="W31" s="43" t="str">
        <f t="shared" si="9"/>
        <v>n/a</v>
      </c>
      <c r="X31" s="22">
        <f t="shared" si="10"/>
        <v>0</v>
      </c>
      <c r="Y31" s="22">
        <f t="shared" si="11"/>
        <v>0</v>
      </c>
      <c r="Z31" s="22">
        <f t="shared" si="12"/>
        <v>0</v>
      </c>
      <c r="AA31" s="42">
        <f t="shared" si="13"/>
        <v>0</v>
      </c>
      <c r="AB31" s="43" t="str">
        <f t="shared" si="14"/>
        <v>n/a</v>
      </c>
      <c r="AC31" s="44" t="str">
        <f>IFERROR(W31*'Inputs - OBR and CPI'!$E$27+'Inputs - Elec wholesale index'!AB31*'Inputs - OBR and CPI'!$F$27,"n/a")</f>
        <v>n/a</v>
      </c>
      <c r="AD31" s="2" t="str">
        <f t="shared" si="15"/>
        <v>2015-16 Summer</v>
      </c>
      <c r="AE31" s="2">
        <f t="shared" si="16"/>
        <v>0</v>
      </c>
      <c r="AF31" s="127">
        <v>1</v>
      </c>
      <c r="AG31" s="7"/>
    </row>
    <row r="32" spans="1:33">
      <c r="A32" s="46">
        <v>41890</v>
      </c>
      <c r="B32" s="13" t="str">
        <f t="shared" si="0"/>
        <v>Sep</v>
      </c>
      <c r="C32" s="182"/>
      <c r="D32" s="182"/>
      <c r="E32" s="182"/>
      <c r="F32" s="185"/>
      <c r="G32" s="185"/>
      <c r="H32" s="185"/>
      <c r="I32" s="12">
        <f>VLOOKUP($B32,'Elec wholesale lookups'!$A$3:$L$15,'Inputs - Elec wholesale index'!I$2,FALSE)</f>
        <v>205597.26549163138</v>
      </c>
      <c r="J32" s="12">
        <f>VLOOKUP($B32,'Elec wholesale lookups'!$A$3:$L$15,'Inputs - Elec wholesale index'!J$2,FALSE)</f>
        <v>181634.52552031272</v>
      </c>
      <c r="K32" s="12">
        <f>VLOOKUP($B32,'Elec wholesale lookups'!$A$3:$L$15,'Inputs - Elec wholesale index'!K$2,FALSE)</f>
        <v>205597.26549163138</v>
      </c>
      <c r="L32" s="37">
        <f>VLOOKUP($B32,'Elec wholesale lookups'!$A$3:$O$15,'Inputs - Elec wholesale index'!L$2,FALSE)</f>
        <v>0</v>
      </c>
      <c r="M32" s="37">
        <f>VLOOKUP($B32,'Elec wholesale lookups'!$A$3:$O$15,'Inputs - Elec wholesale index'!M$2,FALSE)</f>
        <v>1</v>
      </c>
      <c r="N32" s="37">
        <f>VLOOKUP($B32,'Elec wholesale lookups'!$A$3:$O$15,'Inputs - Elec wholesale index'!N$2,FALSE)</f>
        <v>1</v>
      </c>
      <c r="O32" s="12">
        <f t="shared" si="1"/>
        <v>0</v>
      </c>
      <c r="P32" s="12">
        <f t="shared" si="2"/>
        <v>181634.52552031272</v>
      </c>
      <c r="Q32" s="12">
        <f t="shared" si="3"/>
        <v>205597.26549163138</v>
      </c>
      <c r="R32" s="12">
        <f t="shared" si="4"/>
        <v>387231.79101194406</v>
      </c>
      <c r="S32" s="22">
        <f t="shared" si="5"/>
        <v>0</v>
      </c>
      <c r="T32" s="22">
        <f t="shared" si="6"/>
        <v>0</v>
      </c>
      <c r="U32" s="22">
        <f t="shared" si="7"/>
        <v>0</v>
      </c>
      <c r="V32" s="22">
        <f t="shared" si="8"/>
        <v>0</v>
      </c>
      <c r="W32" s="43" t="str">
        <f t="shared" si="9"/>
        <v>n/a</v>
      </c>
      <c r="X32" s="22">
        <f t="shared" si="10"/>
        <v>0</v>
      </c>
      <c r="Y32" s="22">
        <f t="shared" si="11"/>
        <v>0</v>
      </c>
      <c r="Z32" s="22">
        <f t="shared" si="12"/>
        <v>0</v>
      </c>
      <c r="AA32" s="42">
        <f t="shared" si="13"/>
        <v>0</v>
      </c>
      <c r="AB32" s="43" t="str">
        <f t="shared" si="14"/>
        <v>n/a</v>
      </c>
      <c r="AC32" s="44" t="str">
        <f>IFERROR(W32*'Inputs - OBR and CPI'!$E$27+'Inputs - Elec wholesale index'!AB32*'Inputs - OBR and CPI'!$F$27,"n/a")</f>
        <v>n/a</v>
      </c>
      <c r="AD32" s="2" t="str">
        <f t="shared" si="15"/>
        <v>2015-16 Summer</v>
      </c>
      <c r="AE32" s="2">
        <f t="shared" si="16"/>
        <v>0</v>
      </c>
      <c r="AF32" s="127">
        <v>1</v>
      </c>
      <c r="AG32" s="7"/>
    </row>
    <row r="33" spans="1:33">
      <c r="A33" s="46">
        <v>41891</v>
      </c>
      <c r="B33" s="13" t="str">
        <f t="shared" si="0"/>
        <v>Sep</v>
      </c>
      <c r="C33" s="182"/>
      <c r="D33" s="182"/>
      <c r="E33" s="182"/>
      <c r="F33" s="185"/>
      <c r="G33" s="185"/>
      <c r="H33" s="185"/>
      <c r="I33" s="12">
        <f>VLOOKUP($B33,'Elec wholesale lookups'!$A$3:$L$15,'Inputs - Elec wholesale index'!I$2,FALSE)</f>
        <v>205597.26549163138</v>
      </c>
      <c r="J33" s="12">
        <f>VLOOKUP($B33,'Elec wholesale lookups'!$A$3:$L$15,'Inputs - Elec wholesale index'!J$2,FALSE)</f>
        <v>181634.52552031272</v>
      </c>
      <c r="K33" s="12">
        <f>VLOOKUP($B33,'Elec wholesale lookups'!$A$3:$L$15,'Inputs - Elec wholesale index'!K$2,FALSE)</f>
        <v>205597.26549163138</v>
      </c>
      <c r="L33" s="37">
        <f>VLOOKUP($B33,'Elec wholesale lookups'!$A$3:$O$15,'Inputs - Elec wholesale index'!L$2,FALSE)</f>
        <v>0</v>
      </c>
      <c r="M33" s="37">
        <f>VLOOKUP($B33,'Elec wholesale lookups'!$A$3:$O$15,'Inputs - Elec wholesale index'!M$2,FALSE)</f>
        <v>1</v>
      </c>
      <c r="N33" s="37">
        <f>VLOOKUP($B33,'Elec wholesale lookups'!$A$3:$O$15,'Inputs - Elec wholesale index'!N$2,FALSE)</f>
        <v>1</v>
      </c>
      <c r="O33" s="12">
        <f t="shared" si="1"/>
        <v>0</v>
      </c>
      <c r="P33" s="12">
        <f t="shared" si="2"/>
        <v>181634.52552031272</v>
      </c>
      <c r="Q33" s="12">
        <f t="shared" si="3"/>
        <v>205597.26549163138</v>
      </c>
      <c r="R33" s="12">
        <f t="shared" si="4"/>
        <v>387231.79101194406</v>
      </c>
      <c r="S33" s="22">
        <f t="shared" si="5"/>
        <v>0</v>
      </c>
      <c r="T33" s="22">
        <f t="shared" si="6"/>
        <v>0</v>
      </c>
      <c r="U33" s="22">
        <f t="shared" si="7"/>
        <v>0</v>
      </c>
      <c r="V33" s="22">
        <f t="shared" si="8"/>
        <v>0</v>
      </c>
      <c r="W33" s="43" t="str">
        <f t="shared" si="9"/>
        <v>n/a</v>
      </c>
      <c r="X33" s="22">
        <f t="shared" si="10"/>
        <v>0</v>
      </c>
      <c r="Y33" s="22">
        <f t="shared" si="11"/>
        <v>0</v>
      </c>
      <c r="Z33" s="22">
        <f t="shared" si="12"/>
        <v>0</v>
      </c>
      <c r="AA33" s="42">
        <f t="shared" si="13"/>
        <v>0</v>
      </c>
      <c r="AB33" s="43" t="str">
        <f t="shared" si="14"/>
        <v>n/a</v>
      </c>
      <c r="AC33" s="44" t="str">
        <f>IFERROR(W33*'Inputs - OBR and CPI'!$E$27+'Inputs - Elec wholesale index'!AB33*'Inputs - OBR and CPI'!$F$27,"n/a")</f>
        <v>n/a</v>
      </c>
      <c r="AD33" s="2" t="str">
        <f t="shared" si="15"/>
        <v>2015-16 Summer</v>
      </c>
      <c r="AE33" s="2">
        <f t="shared" si="16"/>
        <v>0</v>
      </c>
      <c r="AF33" s="127">
        <v>1</v>
      </c>
      <c r="AG33" s="7"/>
    </row>
    <row r="34" spans="1:33">
      <c r="A34" s="46">
        <v>41892</v>
      </c>
      <c r="B34" s="13" t="str">
        <f t="shared" si="0"/>
        <v>Sep</v>
      </c>
      <c r="C34" s="182"/>
      <c r="D34" s="182"/>
      <c r="E34" s="182"/>
      <c r="F34" s="185"/>
      <c r="G34" s="185"/>
      <c r="H34" s="185"/>
      <c r="I34" s="12">
        <f>VLOOKUP($B34,'Elec wholesale lookups'!$A$3:$L$15,'Inputs - Elec wholesale index'!I$2,FALSE)</f>
        <v>205597.26549163138</v>
      </c>
      <c r="J34" s="12">
        <f>VLOOKUP($B34,'Elec wholesale lookups'!$A$3:$L$15,'Inputs - Elec wholesale index'!J$2,FALSE)</f>
        <v>181634.52552031272</v>
      </c>
      <c r="K34" s="12">
        <f>VLOOKUP($B34,'Elec wholesale lookups'!$A$3:$L$15,'Inputs - Elec wholesale index'!K$2,FALSE)</f>
        <v>205597.26549163138</v>
      </c>
      <c r="L34" s="37">
        <f>VLOOKUP($B34,'Elec wholesale lookups'!$A$3:$O$15,'Inputs - Elec wholesale index'!L$2,FALSE)</f>
        <v>0</v>
      </c>
      <c r="M34" s="37">
        <f>VLOOKUP($B34,'Elec wholesale lookups'!$A$3:$O$15,'Inputs - Elec wholesale index'!M$2,FALSE)</f>
        <v>1</v>
      </c>
      <c r="N34" s="37">
        <f>VLOOKUP($B34,'Elec wholesale lookups'!$A$3:$O$15,'Inputs - Elec wholesale index'!N$2,FALSE)</f>
        <v>1</v>
      </c>
      <c r="O34" s="12">
        <f t="shared" si="1"/>
        <v>0</v>
      </c>
      <c r="P34" s="12">
        <f t="shared" si="2"/>
        <v>181634.52552031272</v>
      </c>
      <c r="Q34" s="12">
        <f t="shared" si="3"/>
        <v>205597.26549163138</v>
      </c>
      <c r="R34" s="12">
        <f t="shared" si="4"/>
        <v>387231.79101194406</v>
      </c>
      <c r="S34" s="22">
        <f t="shared" si="5"/>
        <v>0</v>
      </c>
      <c r="T34" s="22">
        <f t="shared" si="6"/>
        <v>0</v>
      </c>
      <c r="U34" s="22">
        <f t="shared" si="7"/>
        <v>0</v>
      </c>
      <c r="V34" s="22">
        <f t="shared" si="8"/>
        <v>0</v>
      </c>
      <c r="W34" s="43" t="str">
        <f t="shared" si="9"/>
        <v>n/a</v>
      </c>
      <c r="X34" s="22">
        <f t="shared" si="10"/>
        <v>0</v>
      </c>
      <c r="Y34" s="22">
        <f t="shared" si="11"/>
        <v>0</v>
      </c>
      <c r="Z34" s="22">
        <f t="shared" si="12"/>
        <v>0</v>
      </c>
      <c r="AA34" s="42">
        <f t="shared" si="13"/>
        <v>0</v>
      </c>
      <c r="AB34" s="43" t="str">
        <f t="shared" si="14"/>
        <v>n/a</v>
      </c>
      <c r="AC34" s="44" t="str">
        <f>IFERROR(W34*'Inputs - OBR and CPI'!$E$27+'Inputs - Elec wholesale index'!AB34*'Inputs - OBR and CPI'!$F$27,"n/a")</f>
        <v>n/a</v>
      </c>
      <c r="AD34" s="2" t="str">
        <f t="shared" si="15"/>
        <v>2015-16 Summer</v>
      </c>
      <c r="AE34" s="2">
        <f t="shared" si="16"/>
        <v>0</v>
      </c>
      <c r="AF34" s="127">
        <v>1</v>
      </c>
      <c r="AG34" s="7"/>
    </row>
    <row r="35" spans="1:33">
      <c r="A35" s="46">
        <v>41893</v>
      </c>
      <c r="B35" s="13" t="str">
        <f t="shared" si="0"/>
        <v>Sep</v>
      </c>
      <c r="C35" s="182"/>
      <c r="D35" s="182"/>
      <c r="E35" s="182"/>
      <c r="F35" s="185"/>
      <c r="G35" s="185"/>
      <c r="H35" s="185"/>
      <c r="I35" s="12">
        <f>VLOOKUP($B35,'Elec wholesale lookups'!$A$3:$L$15,'Inputs - Elec wholesale index'!I$2,FALSE)</f>
        <v>205597.26549163138</v>
      </c>
      <c r="J35" s="12">
        <f>VLOOKUP($B35,'Elec wholesale lookups'!$A$3:$L$15,'Inputs - Elec wholesale index'!J$2,FALSE)</f>
        <v>181634.52552031272</v>
      </c>
      <c r="K35" s="12">
        <f>VLOOKUP($B35,'Elec wholesale lookups'!$A$3:$L$15,'Inputs - Elec wholesale index'!K$2,FALSE)</f>
        <v>205597.26549163138</v>
      </c>
      <c r="L35" s="37">
        <f>VLOOKUP($B35,'Elec wholesale lookups'!$A$3:$O$15,'Inputs - Elec wholesale index'!L$2,FALSE)</f>
        <v>0</v>
      </c>
      <c r="M35" s="37">
        <f>VLOOKUP($B35,'Elec wholesale lookups'!$A$3:$O$15,'Inputs - Elec wholesale index'!M$2,FALSE)</f>
        <v>1</v>
      </c>
      <c r="N35" s="37">
        <f>VLOOKUP($B35,'Elec wholesale lookups'!$A$3:$O$15,'Inputs - Elec wholesale index'!N$2,FALSE)</f>
        <v>1</v>
      </c>
      <c r="O35" s="12">
        <f t="shared" si="1"/>
        <v>0</v>
      </c>
      <c r="P35" s="12">
        <f t="shared" si="2"/>
        <v>181634.52552031272</v>
      </c>
      <c r="Q35" s="12">
        <f t="shared" si="3"/>
        <v>205597.26549163138</v>
      </c>
      <c r="R35" s="12">
        <f t="shared" si="4"/>
        <v>387231.79101194406</v>
      </c>
      <c r="S35" s="22">
        <f t="shared" si="5"/>
        <v>0</v>
      </c>
      <c r="T35" s="22">
        <f t="shared" si="6"/>
        <v>0</v>
      </c>
      <c r="U35" s="22">
        <f t="shared" si="7"/>
        <v>0</v>
      </c>
      <c r="V35" s="22">
        <f t="shared" si="8"/>
        <v>0</v>
      </c>
      <c r="W35" s="43" t="str">
        <f t="shared" si="9"/>
        <v>n/a</v>
      </c>
      <c r="X35" s="22">
        <f t="shared" si="10"/>
        <v>0</v>
      </c>
      <c r="Y35" s="22">
        <f t="shared" si="11"/>
        <v>0</v>
      </c>
      <c r="Z35" s="22">
        <f t="shared" si="12"/>
        <v>0</v>
      </c>
      <c r="AA35" s="42">
        <f t="shared" si="13"/>
        <v>0</v>
      </c>
      <c r="AB35" s="43" t="str">
        <f t="shared" si="14"/>
        <v>n/a</v>
      </c>
      <c r="AC35" s="44" t="str">
        <f>IFERROR(W35*'Inputs - OBR and CPI'!$E$27+'Inputs - Elec wholesale index'!AB35*'Inputs - OBR and CPI'!$F$27,"n/a")</f>
        <v>n/a</v>
      </c>
      <c r="AD35" s="2" t="str">
        <f t="shared" si="15"/>
        <v>2015-16 Summer</v>
      </c>
      <c r="AE35" s="2">
        <f t="shared" si="16"/>
        <v>0</v>
      </c>
      <c r="AF35" s="127">
        <v>1</v>
      </c>
      <c r="AG35" s="7"/>
    </row>
    <row r="36" spans="1:33">
      <c r="A36" s="46">
        <v>41894</v>
      </c>
      <c r="B36" s="13" t="str">
        <f t="shared" si="0"/>
        <v>Sep</v>
      </c>
      <c r="C36" s="182"/>
      <c r="D36" s="182"/>
      <c r="E36" s="182"/>
      <c r="F36" s="185"/>
      <c r="G36" s="185"/>
      <c r="H36" s="185"/>
      <c r="I36" s="12">
        <f>VLOOKUP($B36,'Elec wholesale lookups'!$A$3:$L$15,'Inputs - Elec wholesale index'!I$2,FALSE)</f>
        <v>205597.26549163138</v>
      </c>
      <c r="J36" s="12">
        <f>VLOOKUP($B36,'Elec wholesale lookups'!$A$3:$L$15,'Inputs - Elec wholesale index'!J$2,FALSE)</f>
        <v>181634.52552031272</v>
      </c>
      <c r="K36" s="12">
        <f>VLOOKUP($B36,'Elec wholesale lookups'!$A$3:$L$15,'Inputs - Elec wholesale index'!K$2,FALSE)</f>
        <v>205597.26549163138</v>
      </c>
      <c r="L36" s="37">
        <f>VLOOKUP($B36,'Elec wholesale lookups'!$A$3:$O$15,'Inputs - Elec wholesale index'!L$2,FALSE)</f>
        <v>0</v>
      </c>
      <c r="M36" s="37">
        <f>VLOOKUP($B36,'Elec wholesale lookups'!$A$3:$O$15,'Inputs - Elec wholesale index'!M$2,FALSE)</f>
        <v>1</v>
      </c>
      <c r="N36" s="37">
        <f>VLOOKUP($B36,'Elec wholesale lookups'!$A$3:$O$15,'Inputs - Elec wholesale index'!N$2,FALSE)</f>
        <v>1</v>
      </c>
      <c r="O36" s="12">
        <f t="shared" si="1"/>
        <v>0</v>
      </c>
      <c r="P36" s="12">
        <f t="shared" si="2"/>
        <v>181634.52552031272</v>
      </c>
      <c r="Q36" s="12">
        <f t="shared" si="3"/>
        <v>205597.26549163138</v>
      </c>
      <c r="R36" s="12">
        <f t="shared" si="4"/>
        <v>387231.79101194406</v>
      </c>
      <c r="S36" s="22">
        <f t="shared" si="5"/>
        <v>0</v>
      </c>
      <c r="T36" s="22">
        <f t="shared" si="6"/>
        <v>0</v>
      </c>
      <c r="U36" s="22">
        <f t="shared" si="7"/>
        <v>0</v>
      </c>
      <c r="V36" s="22">
        <f t="shared" si="8"/>
        <v>0</v>
      </c>
      <c r="W36" s="43" t="str">
        <f t="shared" si="9"/>
        <v>n/a</v>
      </c>
      <c r="X36" s="22">
        <f t="shared" si="10"/>
        <v>0</v>
      </c>
      <c r="Y36" s="22">
        <f t="shared" si="11"/>
        <v>0</v>
      </c>
      <c r="Z36" s="22">
        <f t="shared" si="12"/>
        <v>0</v>
      </c>
      <c r="AA36" s="42">
        <f t="shared" si="13"/>
        <v>0</v>
      </c>
      <c r="AB36" s="43" t="str">
        <f t="shared" si="14"/>
        <v>n/a</v>
      </c>
      <c r="AC36" s="44" t="str">
        <f>IFERROR(W36*'Inputs - OBR and CPI'!$E$27+'Inputs - Elec wholesale index'!AB36*'Inputs - OBR and CPI'!$F$27,"n/a")</f>
        <v>n/a</v>
      </c>
      <c r="AD36" s="2" t="str">
        <f t="shared" si="15"/>
        <v>2015-16 Summer</v>
      </c>
      <c r="AE36" s="2">
        <f t="shared" si="16"/>
        <v>0</v>
      </c>
      <c r="AF36" s="127">
        <v>1</v>
      </c>
      <c r="AG36" s="7"/>
    </row>
    <row r="37" spans="1:33">
      <c r="A37" s="46">
        <v>41897</v>
      </c>
      <c r="B37" s="13" t="str">
        <f t="shared" si="0"/>
        <v>Sep</v>
      </c>
      <c r="C37" s="182"/>
      <c r="D37" s="182"/>
      <c r="E37" s="182"/>
      <c r="F37" s="185"/>
      <c r="G37" s="185"/>
      <c r="H37" s="185"/>
      <c r="I37" s="12">
        <f>VLOOKUP($B37,'Elec wholesale lookups'!$A$3:$L$15,'Inputs - Elec wholesale index'!I$2,FALSE)</f>
        <v>205597.26549163138</v>
      </c>
      <c r="J37" s="12">
        <f>VLOOKUP($B37,'Elec wholesale lookups'!$A$3:$L$15,'Inputs - Elec wholesale index'!J$2,FALSE)</f>
        <v>181634.52552031272</v>
      </c>
      <c r="K37" s="12">
        <f>VLOOKUP($B37,'Elec wholesale lookups'!$A$3:$L$15,'Inputs - Elec wholesale index'!K$2,FALSE)</f>
        <v>205597.26549163138</v>
      </c>
      <c r="L37" s="37">
        <f>VLOOKUP($B37,'Elec wholesale lookups'!$A$3:$O$15,'Inputs - Elec wholesale index'!L$2,FALSE)</f>
        <v>0</v>
      </c>
      <c r="M37" s="37">
        <f>VLOOKUP($B37,'Elec wholesale lookups'!$A$3:$O$15,'Inputs - Elec wholesale index'!M$2,FALSE)</f>
        <v>1</v>
      </c>
      <c r="N37" s="37">
        <f>VLOOKUP($B37,'Elec wholesale lookups'!$A$3:$O$15,'Inputs - Elec wholesale index'!N$2,FALSE)</f>
        <v>1</v>
      </c>
      <c r="O37" s="12">
        <f t="shared" si="1"/>
        <v>0</v>
      </c>
      <c r="P37" s="12">
        <f t="shared" si="2"/>
        <v>181634.52552031272</v>
      </c>
      <c r="Q37" s="12">
        <f t="shared" si="3"/>
        <v>205597.26549163138</v>
      </c>
      <c r="R37" s="12">
        <f t="shared" si="4"/>
        <v>387231.79101194406</v>
      </c>
      <c r="S37" s="22">
        <f t="shared" si="5"/>
        <v>0</v>
      </c>
      <c r="T37" s="22">
        <f t="shared" si="6"/>
        <v>0</v>
      </c>
      <c r="U37" s="22">
        <f t="shared" si="7"/>
        <v>0</v>
      </c>
      <c r="V37" s="22">
        <f t="shared" si="8"/>
        <v>0</v>
      </c>
      <c r="W37" s="43" t="str">
        <f t="shared" si="9"/>
        <v>n/a</v>
      </c>
      <c r="X37" s="22">
        <f t="shared" si="10"/>
        <v>0</v>
      </c>
      <c r="Y37" s="22">
        <f t="shared" si="11"/>
        <v>0</v>
      </c>
      <c r="Z37" s="22">
        <f t="shared" si="12"/>
        <v>0</v>
      </c>
      <c r="AA37" s="42">
        <f t="shared" si="13"/>
        <v>0</v>
      </c>
      <c r="AB37" s="43" t="str">
        <f t="shared" si="14"/>
        <v>n/a</v>
      </c>
      <c r="AC37" s="44" t="str">
        <f>IFERROR(W37*'Inputs - OBR and CPI'!$E$27+'Inputs - Elec wholesale index'!AB37*'Inputs - OBR and CPI'!$F$27,"n/a")</f>
        <v>n/a</v>
      </c>
      <c r="AD37" s="2" t="str">
        <f t="shared" si="15"/>
        <v>2015-16 Summer</v>
      </c>
      <c r="AE37" s="2">
        <f t="shared" si="16"/>
        <v>0</v>
      </c>
      <c r="AF37" s="127">
        <v>1</v>
      </c>
      <c r="AG37" s="7"/>
    </row>
    <row r="38" spans="1:33">
      <c r="A38" s="46">
        <v>41898</v>
      </c>
      <c r="B38" s="13" t="str">
        <f t="shared" si="0"/>
        <v>Sep</v>
      </c>
      <c r="C38" s="182"/>
      <c r="D38" s="182"/>
      <c r="E38" s="182"/>
      <c r="F38" s="185"/>
      <c r="G38" s="185"/>
      <c r="H38" s="185"/>
      <c r="I38" s="12">
        <f>VLOOKUP($B38,'Elec wholesale lookups'!$A$3:$L$15,'Inputs - Elec wholesale index'!I$2,FALSE)</f>
        <v>205597.26549163138</v>
      </c>
      <c r="J38" s="12">
        <f>VLOOKUP($B38,'Elec wholesale lookups'!$A$3:$L$15,'Inputs - Elec wholesale index'!J$2,FALSE)</f>
        <v>181634.52552031272</v>
      </c>
      <c r="K38" s="12">
        <f>VLOOKUP($B38,'Elec wholesale lookups'!$A$3:$L$15,'Inputs - Elec wholesale index'!K$2,FALSE)</f>
        <v>205597.26549163138</v>
      </c>
      <c r="L38" s="37">
        <f>VLOOKUP($B38,'Elec wholesale lookups'!$A$3:$O$15,'Inputs - Elec wholesale index'!L$2,FALSE)</f>
        <v>0</v>
      </c>
      <c r="M38" s="37">
        <f>VLOOKUP($B38,'Elec wholesale lookups'!$A$3:$O$15,'Inputs - Elec wholesale index'!M$2,FALSE)</f>
        <v>1</v>
      </c>
      <c r="N38" s="37">
        <f>VLOOKUP($B38,'Elec wholesale lookups'!$A$3:$O$15,'Inputs - Elec wholesale index'!N$2,FALSE)</f>
        <v>1</v>
      </c>
      <c r="O38" s="12">
        <f t="shared" si="1"/>
        <v>0</v>
      </c>
      <c r="P38" s="12">
        <f t="shared" si="2"/>
        <v>181634.52552031272</v>
      </c>
      <c r="Q38" s="12">
        <f t="shared" si="3"/>
        <v>205597.26549163138</v>
      </c>
      <c r="R38" s="12">
        <f t="shared" si="4"/>
        <v>387231.79101194406</v>
      </c>
      <c r="S38" s="22">
        <f t="shared" si="5"/>
        <v>0</v>
      </c>
      <c r="T38" s="22">
        <f t="shared" si="6"/>
        <v>0</v>
      </c>
      <c r="U38" s="22">
        <f t="shared" si="7"/>
        <v>0</v>
      </c>
      <c r="V38" s="22">
        <f t="shared" si="8"/>
        <v>0</v>
      </c>
      <c r="W38" s="43" t="str">
        <f t="shared" si="9"/>
        <v>n/a</v>
      </c>
      <c r="X38" s="22">
        <f t="shared" si="10"/>
        <v>0</v>
      </c>
      <c r="Y38" s="22">
        <f t="shared" si="11"/>
        <v>0</v>
      </c>
      <c r="Z38" s="22">
        <f t="shared" si="12"/>
        <v>0</v>
      </c>
      <c r="AA38" s="42">
        <f t="shared" si="13"/>
        <v>0</v>
      </c>
      <c r="AB38" s="43" t="str">
        <f t="shared" si="14"/>
        <v>n/a</v>
      </c>
      <c r="AC38" s="44" t="str">
        <f>IFERROR(W38*'Inputs - OBR and CPI'!$E$27+'Inputs - Elec wholesale index'!AB38*'Inputs - OBR and CPI'!$F$27,"n/a")</f>
        <v>n/a</v>
      </c>
      <c r="AD38" s="2" t="str">
        <f t="shared" si="15"/>
        <v>2015-16 Summer</v>
      </c>
      <c r="AE38" s="2">
        <f t="shared" si="16"/>
        <v>0</v>
      </c>
      <c r="AF38" s="127">
        <v>1</v>
      </c>
      <c r="AG38" s="7"/>
    </row>
    <row r="39" spans="1:33">
      <c r="A39" s="46">
        <v>41899</v>
      </c>
      <c r="B39" s="13" t="str">
        <f t="shared" si="0"/>
        <v>Sep</v>
      </c>
      <c r="C39" s="182"/>
      <c r="D39" s="182"/>
      <c r="E39" s="182"/>
      <c r="F39" s="185"/>
      <c r="G39" s="185"/>
      <c r="H39" s="185"/>
      <c r="I39" s="12">
        <f>VLOOKUP($B39,'Elec wholesale lookups'!$A$3:$L$15,'Inputs - Elec wholesale index'!I$2,FALSE)</f>
        <v>205597.26549163138</v>
      </c>
      <c r="J39" s="12">
        <f>VLOOKUP($B39,'Elec wholesale lookups'!$A$3:$L$15,'Inputs - Elec wholesale index'!J$2,FALSE)</f>
        <v>181634.52552031272</v>
      </c>
      <c r="K39" s="12">
        <f>VLOOKUP($B39,'Elec wholesale lookups'!$A$3:$L$15,'Inputs - Elec wholesale index'!K$2,FALSE)</f>
        <v>205597.26549163138</v>
      </c>
      <c r="L39" s="37">
        <f>VLOOKUP($B39,'Elec wholesale lookups'!$A$3:$O$15,'Inputs - Elec wholesale index'!L$2,FALSE)</f>
        <v>0</v>
      </c>
      <c r="M39" s="37">
        <f>VLOOKUP($B39,'Elec wholesale lookups'!$A$3:$O$15,'Inputs - Elec wholesale index'!M$2,FALSE)</f>
        <v>1</v>
      </c>
      <c r="N39" s="37">
        <f>VLOOKUP($B39,'Elec wholesale lookups'!$A$3:$O$15,'Inputs - Elec wholesale index'!N$2,FALSE)</f>
        <v>1</v>
      </c>
      <c r="O39" s="12">
        <f t="shared" si="1"/>
        <v>0</v>
      </c>
      <c r="P39" s="12">
        <f t="shared" si="2"/>
        <v>181634.52552031272</v>
      </c>
      <c r="Q39" s="12">
        <f t="shared" si="3"/>
        <v>205597.26549163138</v>
      </c>
      <c r="R39" s="12">
        <f t="shared" si="4"/>
        <v>387231.79101194406</v>
      </c>
      <c r="S39" s="22">
        <f t="shared" si="5"/>
        <v>0</v>
      </c>
      <c r="T39" s="22">
        <f t="shared" si="6"/>
        <v>0</v>
      </c>
      <c r="U39" s="22">
        <f t="shared" si="7"/>
        <v>0</v>
      </c>
      <c r="V39" s="22">
        <f t="shared" si="8"/>
        <v>0</v>
      </c>
      <c r="W39" s="43" t="str">
        <f t="shared" si="9"/>
        <v>n/a</v>
      </c>
      <c r="X39" s="22">
        <f t="shared" si="10"/>
        <v>0</v>
      </c>
      <c r="Y39" s="22">
        <f t="shared" si="11"/>
        <v>0</v>
      </c>
      <c r="Z39" s="22">
        <f t="shared" si="12"/>
        <v>0</v>
      </c>
      <c r="AA39" s="42">
        <f t="shared" si="13"/>
        <v>0</v>
      </c>
      <c r="AB39" s="43" t="str">
        <f t="shared" si="14"/>
        <v>n/a</v>
      </c>
      <c r="AC39" s="44" t="str">
        <f>IFERROR(W39*'Inputs - OBR and CPI'!$E$27+'Inputs - Elec wholesale index'!AB39*'Inputs - OBR and CPI'!$F$27,"n/a")</f>
        <v>n/a</v>
      </c>
      <c r="AD39" s="2" t="str">
        <f t="shared" si="15"/>
        <v>2015-16 Summer</v>
      </c>
      <c r="AE39" s="2">
        <f t="shared" si="16"/>
        <v>0</v>
      </c>
      <c r="AF39" s="127">
        <v>1</v>
      </c>
      <c r="AG39" s="7"/>
    </row>
    <row r="40" spans="1:33">
      <c r="A40" s="46">
        <v>41900</v>
      </c>
      <c r="B40" s="13" t="str">
        <f t="shared" si="0"/>
        <v>Sep</v>
      </c>
      <c r="C40" s="182"/>
      <c r="D40" s="182"/>
      <c r="E40" s="182"/>
      <c r="F40" s="185"/>
      <c r="G40" s="185"/>
      <c r="H40" s="185"/>
      <c r="I40" s="12">
        <f>VLOOKUP($B40,'Elec wholesale lookups'!$A$3:$L$15,'Inputs - Elec wholesale index'!I$2,FALSE)</f>
        <v>205597.26549163138</v>
      </c>
      <c r="J40" s="12">
        <f>VLOOKUP($B40,'Elec wholesale lookups'!$A$3:$L$15,'Inputs - Elec wholesale index'!J$2,FALSE)</f>
        <v>181634.52552031272</v>
      </c>
      <c r="K40" s="12">
        <f>VLOOKUP($B40,'Elec wholesale lookups'!$A$3:$L$15,'Inputs - Elec wholesale index'!K$2,FALSE)</f>
        <v>205597.26549163138</v>
      </c>
      <c r="L40" s="37">
        <f>VLOOKUP($B40,'Elec wholesale lookups'!$A$3:$O$15,'Inputs - Elec wholesale index'!L$2,FALSE)</f>
        <v>0</v>
      </c>
      <c r="M40" s="37">
        <f>VLOOKUP($B40,'Elec wholesale lookups'!$A$3:$O$15,'Inputs - Elec wholesale index'!M$2,FALSE)</f>
        <v>1</v>
      </c>
      <c r="N40" s="37">
        <f>VLOOKUP($B40,'Elec wholesale lookups'!$A$3:$O$15,'Inputs - Elec wholesale index'!N$2,FALSE)</f>
        <v>1</v>
      </c>
      <c r="O40" s="12">
        <f t="shared" si="1"/>
        <v>0</v>
      </c>
      <c r="P40" s="12">
        <f t="shared" si="2"/>
        <v>181634.52552031272</v>
      </c>
      <c r="Q40" s="12">
        <f t="shared" si="3"/>
        <v>205597.26549163138</v>
      </c>
      <c r="R40" s="12">
        <f t="shared" si="4"/>
        <v>387231.79101194406</v>
      </c>
      <c r="S40" s="22">
        <f t="shared" si="5"/>
        <v>0</v>
      </c>
      <c r="T40" s="22">
        <f t="shared" si="6"/>
        <v>0</v>
      </c>
      <c r="U40" s="22">
        <f t="shared" si="7"/>
        <v>0</v>
      </c>
      <c r="V40" s="22">
        <f t="shared" si="8"/>
        <v>0</v>
      </c>
      <c r="W40" s="43" t="str">
        <f t="shared" si="9"/>
        <v>n/a</v>
      </c>
      <c r="X40" s="22">
        <f t="shared" si="10"/>
        <v>0</v>
      </c>
      <c r="Y40" s="22">
        <f t="shared" si="11"/>
        <v>0</v>
      </c>
      <c r="Z40" s="22">
        <f t="shared" si="12"/>
        <v>0</v>
      </c>
      <c r="AA40" s="42">
        <f t="shared" si="13"/>
        <v>0</v>
      </c>
      <c r="AB40" s="43" t="str">
        <f t="shared" si="14"/>
        <v>n/a</v>
      </c>
      <c r="AC40" s="44" t="str">
        <f>IFERROR(W40*'Inputs - OBR and CPI'!$E$27+'Inputs - Elec wholesale index'!AB40*'Inputs - OBR and CPI'!$F$27,"n/a")</f>
        <v>n/a</v>
      </c>
      <c r="AD40" s="2" t="str">
        <f t="shared" si="15"/>
        <v>2015-16 Summer</v>
      </c>
      <c r="AE40" s="2">
        <f t="shared" si="16"/>
        <v>0</v>
      </c>
      <c r="AF40" s="127">
        <v>1</v>
      </c>
      <c r="AG40" s="7"/>
    </row>
    <row r="41" spans="1:33">
      <c r="A41" s="46">
        <v>41901</v>
      </c>
      <c r="B41" s="13" t="str">
        <f t="shared" si="0"/>
        <v>Sep</v>
      </c>
      <c r="C41" s="182"/>
      <c r="D41" s="182"/>
      <c r="E41" s="182"/>
      <c r="F41" s="185"/>
      <c r="G41" s="185"/>
      <c r="H41" s="185"/>
      <c r="I41" s="12">
        <f>VLOOKUP($B41,'Elec wholesale lookups'!$A$3:$L$15,'Inputs - Elec wholesale index'!I$2,FALSE)</f>
        <v>205597.26549163138</v>
      </c>
      <c r="J41" s="12">
        <f>VLOOKUP($B41,'Elec wholesale lookups'!$A$3:$L$15,'Inputs - Elec wholesale index'!J$2,FALSE)</f>
        <v>181634.52552031272</v>
      </c>
      <c r="K41" s="12">
        <f>VLOOKUP($B41,'Elec wholesale lookups'!$A$3:$L$15,'Inputs - Elec wholesale index'!K$2,FALSE)</f>
        <v>205597.26549163138</v>
      </c>
      <c r="L41" s="37">
        <f>VLOOKUP($B41,'Elec wholesale lookups'!$A$3:$O$15,'Inputs - Elec wholesale index'!L$2,FALSE)</f>
        <v>0</v>
      </c>
      <c r="M41" s="37">
        <f>VLOOKUP($B41,'Elec wholesale lookups'!$A$3:$O$15,'Inputs - Elec wholesale index'!M$2,FALSE)</f>
        <v>1</v>
      </c>
      <c r="N41" s="37">
        <f>VLOOKUP($B41,'Elec wholesale lookups'!$A$3:$O$15,'Inputs - Elec wholesale index'!N$2,FALSE)</f>
        <v>1</v>
      </c>
      <c r="O41" s="12">
        <f t="shared" si="1"/>
        <v>0</v>
      </c>
      <c r="P41" s="12">
        <f t="shared" si="2"/>
        <v>181634.52552031272</v>
      </c>
      <c r="Q41" s="12">
        <f t="shared" si="3"/>
        <v>205597.26549163138</v>
      </c>
      <c r="R41" s="12">
        <f t="shared" si="4"/>
        <v>387231.79101194406</v>
      </c>
      <c r="S41" s="22">
        <f t="shared" si="5"/>
        <v>0</v>
      </c>
      <c r="T41" s="22">
        <f t="shared" si="6"/>
        <v>0</v>
      </c>
      <c r="U41" s="22">
        <f t="shared" si="7"/>
        <v>0</v>
      </c>
      <c r="V41" s="22">
        <f t="shared" si="8"/>
        <v>0</v>
      </c>
      <c r="W41" s="43" t="str">
        <f t="shared" si="9"/>
        <v>n/a</v>
      </c>
      <c r="X41" s="22">
        <f t="shared" si="10"/>
        <v>0</v>
      </c>
      <c r="Y41" s="22">
        <f t="shared" si="11"/>
        <v>0</v>
      </c>
      <c r="Z41" s="22">
        <f t="shared" si="12"/>
        <v>0</v>
      </c>
      <c r="AA41" s="42">
        <f t="shared" si="13"/>
        <v>0</v>
      </c>
      <c r="AB41" s="43" t="str">
        <f t="shared" si="14"/>
        <v>n/a</v>
      </c>
      <c r="AC41" s="44" t="str">
        <f>IFERROR(W41*'Inputs - OBR and CPI'!$E$27+'Inputs - Elec wholesale index'!AB41*'Inputs - OBR and CPI'!$F$27,"n/a")</f>
        <v>n/a</v>
      </c>
      <c r="AD41" s="2" t="str">
        <f t="shared" si="15"/>
        <v>2015-16 Summer</v>
      </c>
      <c r="AE41" s="2">
        <f t="shared" si="16"/>
        <v>0</v>
      </c>
      <c r="AF41" s="127">
        <v>1</v>
      </c>
      <c r="AG41" s="7"/>
    </row>
    <row r="42" spans="1:33">
      <c r="A42" s="46">
        <v>41904</v>
      </c>
      <c r="B42" s="13" t="str">
        <f t="shared" si="0"/>
        <v>Sep</v>
      </c>
      <c r="C42" s="182"/>
      <c r="D42" s="182"/>
      <c r="E42" s="182"/>
      <c r="F42" s="185"/>
      <c r="G42" s="185"/>
      <c r="H42" s="185"/>
      <c r="I42" s="12">
        <f>VLOOKUP($B42,'Elec wholesale lookups'!$A$3:$L$15,'Inputs - Elec wholesale index'!I$2,FALSE)</f>
        <v>205597.26549163138</v>
      </c>
      <c r="J42" s="12">
        <f>VLOOKUP($B42,'Elec wholesale lookups'!$A$3:$L$15,'Inputs - Elec wholesale index'!J$2,FALSE)</f>
        <v>181634.52552031272</v>
      </c>
      <c r="K42" s="12">
        <f>VLOOKUP($B42,'Elec wholesale lookups'!$A$3:$L$15,'Inputs - Elec wholesale index'!K$2,FALSE)</f>
        <v>205597.26549163138</v>
      </c>
      <c r="L42" s="37">
        <f>VLOOKUP($B42,'Elec wholesale lookups'!$A$3:$O$15,'Inputs - Elec wholesale index'!L$2,FALSE)</f>
        <v>0</v>
      </c>
      <c r="M42" s="37">
        <f>VLOOKUP($B42,'Elec wholesale lookups'!$A$3:$O$15,'Inputs - Elec wholesale index'!M$2,FALSE)</f>
        <v>1</v>
      </c>
      <c r="N42" s="37">
        <f>VLOOKUP($B42,'Elec wholesale lookups'!$A$3:$O$15,'Inputs - Elec wholesale index'!N$2,FALSE)</f>
        <v>1</v>
      </c>
      <c r="O42" s="12">
        <f t="shared" si="1"/>
        <v>0</v>
      </c>
      <c r="P42" s="12">
        <f t="shared" si="2"/>
        <v>181634.52552031272</v>
      </c>
      <c r="Q42" s="12">
        <f t="shared" si="3"/>
        <v>205597.26549163138</v>
      </c>
      <c r="R42" s="12">
        <f t="shared" si="4"/>
        <v>387231.79101194406</v>
      </c>
      <c r="S42" s="22">
        <f t="shared" si="5"/>
        <v>0</v>
      </c>
      <c r="T42" s="22">
        <f t="shared" si="6"/>
        <v>0</v>
      </c>
      <c r="U42" s="22">
        <f t="shared" si="7"/>
        <v>0</v>
      </c>
      <c r="V42" s="22">
        <f t="shared" si="8"/>
        <v>0</v>
      </c>
      <c r="W42" s="43" t="str">
        <f t="shared" si="9"/>
        <v>n/a</v>
      </c>
      <c r="X42" s="22">
        <f t="shared" si="10"/>
        <v>0</v>
      </c>
      <c r="Y42" s="22">
        <f t="shared" si="11"/>
        <v>0</v>
      </c>
      <c r="Z42" s="22">
        <f t="shared" si="12"/>
        <v>0</v>
      </c>
      <c r="AA42" s="42">
        <f t="shared" si="13"/>
        <v>0</v>
      </c>
      <c r="AB42" s="43" t="str">
        <f t="shared" si="14"/>
        <v>n/a</v>
      </c>
      <c r="AC42" s="44" t="str">
        <f>IFERROR(W42*'Inputs - OBR and CPI'!$E$27+'Inputs - Elec wholesale index'!AB42*'Inputs - OBR and CPI'!$F$27,"n/a")</f>
        <v>n/a</v>
      </c>
      <c r="AD42" s="2" t="str">
        <f t="shared" si="15"/>
        <v>2015-16 Summer</v>
      </c>
      <c r="AE42" s="2">
        <f t="shared" si="16"/>
        <v>0</v>
      </c>
      <c r="AF42" s="127">
        <v>1</v>
      </c>
      <c r="AG42" s="7"/>
    </row>
    <row r="43" spans="1:33">
      <c r="A43" s="46">
        <v>41905</v>
      </c>
      <c r="B43" s="13" t="str">
        <f t="shared" si="0"/>
        <v>Sep</v>
      </c>
      <c r="C43" s="182"/>
      <c r="D43" s="182"/>
      <c r="E43" s="182"/>
      <c r="F43" s="185"/>
      <c r="G43" s="185"/>
      <c r="H43" s="185"/>
      <c r="I43" s="12">
        <f>VLOOKUP($B43,'Elec wholesale lookups'!$A$3:$L$15,'Inputs - Elec wholesale index'!I$2,FALSE)</f>
        <v>205597.26549163138</v>
      </c>
      <c r="J43" s="12">
        <f>VLOOKUP($B43,'Elec wholesale lookups'!$A$3:$L$15,'Inputs - Elec wholesale index'!J$2,FALSE)</f>
        <v>181634.52552031272</v>
      </c>
      <c r="K43" s="12">
        <f>VLOOKUP($B43,'Elec wholesale lookups'!$A$3:$L$15,'Inputs - Elec wholesale index'!K$2,FALSE)</f>
        <v>205597.26549163138</v>
      </c>
      <c r="L43" s="37">
        <f>VLOOKUP($B43,'Elec wholesale lookups'!$A$3:$O$15,'Inputs - Elec wholesale index'!L$2,FALSE)</f>
        <v>0</v>
      </c>
      <c r="M43" s="37">
        <f>VLOOKUP($B43,'Elec wholesale lookups'!$A$3:$O$15,'Inputs - Elec wholesale index'!M$2,FALSE)</f>
        <v>1</v>
      </c>
      <c r="N43" s="37">
        <f>VLOOKUP($B43,'Elec wholesale lookups'!$A$3:$O$15,'Inputs - Elec wholesale index'!N$2,FALSE)</f>
        <v>1</v>
      </c>
      <c r="O43" s="12">
        <f t="shared" si="1"/>
        <v>0</v>
      </c>
      <c r="P43" s="12">
        <f t="shared" si="2"/>
        <v>181634.52552031272</v>
      </c>
      <c r="Q43" s="12">
        <f t="shared" si="3"/>
        <v>205597.26549163138</v>
      </c>
      <c r="R43" s="12">
        <f t="shared" si="4"/>
        <v>387231.79101194406</v>
      </c>
      <c r="S43" s="22">
        <f t="shared" si="5"/>
        <v>0</v>
      </c>
      <c r="T43" s="22">
        <f t="shared" si="6"/>
        <v>0</v>
      </c>
      <c r="U43" s="22">
        <f t="shared" si="7"/>
        <v>0</v>
      </c>
      <c r="V43" s="22">
        <f t="shared" si="8"/>
        <v>0</v>
      </c>
      <c r="W43" s="43" t="str">
        <f t="shared" si="9"/>
        <v>n/a</v>
      </c>
      <c r="X43" s="22">
        <f t="shared" si="10"/>
        <v>0</v>
      </c>
      <c r="Y43" s="22">
        <f t="shared" si="11"/>
        <v>0</v>
      </c>
      <c r="Z43" s="22">
        <f t="shared" si="12"/>
        <v>0</v>
      </c>
      <c r="AA43" s="42">
        <f t="shared" si="13"/>
        <v>0</v>
      </c>
      <c r="AB43" s="43" t="str">
        <f t="shared" si="14"/>
        <v>n/a</v>
      </c>
      <c r="AC43" s="44" t="str">
        <f>IFERROR(W43*'Inputs - OBR and CPI'!$E$27+'Inputs - Elec wholesale index'!AB43*'Inputs - OBR and CPI'!$F$27,"n/a")</f>
        <v>n/a</v>
      </c>
      <c r="AD43" s="2" t="str">
        <f t="shared" si="15"/>
        <v>2015-16 Summer</v>
      </c>
      <c r="AE43" s="2">
        <f t="shared" si="16"/>
        <v>0</v>
      </c>
      <c r="AF43" s="127">
        <v>1</v>
      </c>
      <c r="AG43" s="7"/>
    </row>
    <row r="44" spans="1:33">
      <c r="A44" s="46">
        <v>41906</v>
      </c>
      <c r="B44" s="13" t="str">
        <f t="shared" si="0"/>
        <v>Sep</v>
      </c>
      <c r="C44" s="182"/>
      <c r="D44" s="182"/>
      <c r="E44" s="182"/>
      <c r="F44" s="185"/>
      <c r="G44" s="185"/>
      <c r="H44" s="185"/>
      <c r="I44" s="12">
        <f>VLOOKUP($B44,'Elec wholesale lookups'!$A$3:$L$15,'Inputs - Elec wholesale index'!I$2,FALSE)</f>
        <v>205597.26549163138</v>
      </c>
      <c r="J44" s="12">
        <f>VLOOKUP($B44,'Elec wholesale lookups'!$A$3:$L$15,'Inputs - Elec wholesale index'!J$2,FALSE)</f>
        <v>181634.52552031272</v>
      </c>
      <c r="K44" s="12">
        <f>VLOOKUP($B44,'Elec wholesale lookups'!$A$3:$L$15,'Inputs - Elec wholesale index'!K$2,FALSE)</f>
        <v>205597.26549163138</v>
      </c>
      <c r="L44" s="37">
        <f>VLOOKUP($B44,'Elec wholesale lookups'!$A$3:$O$15,'Inputs - Elec wholesale index'!L$2,FALSE)</f>
        <v>0</v>
      </c>
      <c r="M44" s="37">
        <f>VLOOKUP($B44,'Elec wholesale lookups'!$A$3:$O$15,'Inputs - Elec wholesale index'!M$2,FALSE)</f>
        <v>1</v>
      </c>
      <c r="N44" s="37">
        <f>VLOOKUP($B44,'Elec wholesale lookups'!$A$3:$O$15,'Inputs - Elec wholesale index'!N$2,FALSE)</f>
        <v>1</v>
      </c>
      <c r="O44" s="12">
        <f t="shared" si="1"/>
        <v>0</v>
      </c>
      <c r="P44" s="12">
        <f t="shared" si="2"/>
        <v>181634.52552031272</v>
      </c>
      <c r="Q44" s="12">
        <f t="shared" si="3"/>
        <v>205597.26549163138</v>
      </c>
      <c r="R44" s="12">
        <f t="shared" si="4"/>
        <v>387231.79101194406</v>
      </c>
      <c r="S44" s="22">
        <f t="shared" si="5"/>
        <v>0</v>
      </c>
      <c r="T44" s="22">
        <f t="shared" si="6"/>
        <v>0</v>
      </c>
      <c r="U44" s="22">
        <f t="shared" si="7"/>
        <v>0</v>
      </c>
      <c r="V44" s="22">
        <f t="shared" si="8"/>
        <v>0</v>
      </c>
      <c r="W44" s="43" t="str">
        <f t="shared" si="9"/>
        <v>n/a</v>
      </c>
      <c r="X44" s="22">
        <f t="shared" si="10"/>
        <v>0</v>
      </c>
      <c r="Y44" s="22">
        <f t="shared" si="11"/>
        <v>0</v>
      </c>
      <c r="Z44" s="22">
        <f t="shared" si="12"/>
        <v>0</v>
      </c>
      <c r="AA44" s="42">
        <f t="shared" si="13"/>
        <v>0</v>
      </c>
      <c r="AB44" s="43" t="str">
        <f t="shared" si="14"/>
        <v>n/a</v>
      </c>
      <c r="AC44" s="44" t="str">
        <f>IFERROR(W44*'Inputs - OBR and CPI'!$E$27+'Inputs - Elec wholesale index'!AB44*'Inputs - OBR and CPI'!$F$27,"n/a")</f>
        <v>n/a</v>
      </c>
      <c r="AD44" s="2" t="str">
        <f t="shared" si="15"/>
        <v>2015-16 Summer</v>
      </c>
      <c r="AE44" s="2">
        <f t="shared" si="16"/>
        <v>0</v>
      </c>
      <c r="AF44" s="127">
        <v>1</v>
      </c>
      <c r="AG44" s="7"/>
    </row>
    <row r="45" spans="1:33">
      <c r="A45" s="46">
        <v>41907</v>
      </c>
      <c r="B45" s="13" t="str">
        <f t="shared" si="0"/>
        <v>Sep</v>
      </c>
      <c r="C45" s="182"/>
      <c r="D45" s="182"/>
      <c r="E45" s="182"/>
      <c r="F45" s="185"/>
      <c r="G45" s="185"/>
      <c r="H45" s="185"/>
      <c r="I45" s="12">
        <f>VLOOKUP($B45,'Elec wholesale lookups'!$A$3:$L$15,'Inputs - Elec wholesale index'!I$2,FALSE)</f>
        <v>205597.26549163138</v>
      </c>
      <c r="J45" s="12">
        <f>VLOOKUP($B45,'Elec wholesale lookups'!$A$3:$L$15,'Inputs - Elec wholesale index'!J$2,FALSE)</f>
        <v>181634.52552031272</v>
      </c>
      <c r="K45" s="12">
        <f>VLOOKUP($B45,'Elec wholesale lookups'!$A$3:$L$15,'Inputs - Elec wholesale index'!K$2,FALSE)</f>
        <v>205597.26549163138</v>
      </c>
      <c r="L45" s="37">
        <f>VLOOKUP($B45,'Elec wholesale lookups'!$A$3:$O$15,'Inputs - Elec wholesale index'!L$2,FALSE)</f>
        <v>0</v>
      </c>
      <c r="M45" s="37">
        <f>VLOOKUP($B45,'Elec wholesale lookups'!$A$3:$O$15,'Inputs - Elec wholesale index'!M$2,FALSE)</f>
        <v>1</v>
      </c>
      <c r="N45" s="37">
        <f>VLOOKUP($B45,'Elec wholesale lookups'!$A$3:$O$15,'Inputs - Elec wholesale index'!N$2,FALSE)</f>
        <v>1</v>
      </c>
      <c r="O45" s="12">
        <f t="shared" si="1"/>
        <v>0</v>
      </c>
      <c r="P45" s="12">
        <f t="shared" si="2"/>
        <v>181634.52552031272</v>
      </c>
      <c r="Q45" s="12">
        <f t="shared" si="3"/>
        <v>205597.26549163138</v>
      </c>
      <c r="R45" s="12">
        <f t="shared" si="4"/>
        <v>387231.79101194406</v>
      </c>
      <c r="S45" s="22">
        <f t="shared" si="5"/>
        <v>0</v>
      </c>
      <c r="T45" s="22">
        <f t="shared" si="6"/>
        <v>0</v>
      </c>
      <c r="U45" s="22">
        <f t="shared" si="7"/>
        <v>0</v>
      </c>
      <c r="V45" s="22">
        <f t="shared" si="8"/>
        <v>0</v>
      </c>
      <c r="W45" s="43" t="str">
        <f t="shared" si="9"/>
        <v>n/a</v>
      </c>
      <c r="X45" s="22">
        <f t="shared" si="10"/>
        <v>0</v>
      </c>
      <c r="Y45" s="22">
        <f t="shared" si="11"/>
        <v>0</v>
      </c>
      <c r="Z45" s="22">
        <f t="shared" si="12"/>
        <v>0</v>
      </c>
      <c r="AA45" s="42">
        <f t="shared" si="13"/>
        <v>0</v>
      </c>
      <c r="AB45" s="43" t="str">
        <f t="shared" si="14"/>
        <v>n/a</v>
      </c>
      <c r="AC45" s="44" t="str">
        <f>IFERROR(W45*'Inputs - OBR and CPI'!$E$27+'Inputs - Elec wholesale index'!AB45*'Inputs - OBR and CPI'!$F$27,"n/a")</f>
        <v>n/a</v>
      </c>
      <c r="AD45" s="2" t="str">
        <f t="shared" si="15"/>
        <v>2015-16 Summer</v>
      </c>
      <c r="AE45" s="2">
        <f t="shared" si="16"/>
        <v>0</v>
      </c>
      <c r="AF45" s="127">
        <v>1</v>
      </c>
      <c r="AG45" s="7"/>
    </row>
    <row r="46" spans="1:33">
      <c r="A46" s="46">
        <v>41908</v>
      </c>
      <c r="B46" s="13" t="str">
        <f t="shared" si="0"/>
        <v>Sep</v>
      </c>
      <c r="C46" s="182"/>
      <c r="D46" s="182"/>
      <c r="E46" s="182"/>
      <c r="F46" s="185"/>
      <c r="G46" s="185"/>
      <c r="H46" s="185"/>
      <c r="I46" s="12">
        <f>VLOOKUP($B46,'Elec wholesale lookups'!$A$3:$L$15,'Inputs - Elec wholesale index'!I$2,FALSE)</f>
        <v>205597.26549163138</v>
      </c>
      <c r="J46" s="12">
        <f>VLOOKUP($B46,'Elec wholesale lookups'!$A$3:$L$15,'Inputs - Elec wholesale index'!J$2,FALSE)</f>
        <v>181634.52552031272</v>
      </c>
      <c r="K46" s="12">
        <f>VLOOKUP($B46,'Elec wholesale lookups'!$A$3:$L$15,'Inputs - Elec wholesale index'!K$2,FALSE)</f>
        <v>205597.26549163138</v>
      </c>
      <c r="L46" s="37">
        <f>VLOOKUP($B46,'Elec wholesale lookups'!$A$3:$O$15,'Inputs - Elec wholesale index'!L$2,FALSE)</f>
        <v>0</v>
      </c>
      <c r="M46" s="37">
        <f>VLOOKUP($B46,'Elec wholesale lookups'!$A$3:$O$15,'Inputs - Elec wholesale index'!M$2,FALSE)</f>
        <v>1</v>
      </c>
      <c r="N46" s="37">
        <f>VLOOKUP($B46,'Elec wholesale lookups'!$A$3:$O$15,'Inputs - Elec wholesale index'!N$2,FALSE)</f>
        <v>1</v>
      </c>
      <c r="O46" s="12">
        <f t="shared" si="1"/>
        <v>0</v>
      </c>
      <c r="P46" s="12">
        <f t="shared" si="2"/>
        <v>181634.52552031272</v>
      </c>
      <c r="Q46" s="12">
        <f t="shared" si="3"/>
        <v>205597.26549163138</v>
      </c>
      <c r="R46" s="12">
        <f t="shared" si="4"/>
        <v>387231.79101194406</v>
      </c>
      <c r="S46" s="22">
        <f t="shared" si="5"/>
        <v>0</v>
      </c>
      <c r="T46" s="22">
        <f t="shared" si="6"/>
        <v>0</v>
      </c>
      <c r="U46" s="22">
        <f t="shared" si="7"/>
        <v>0</v>
      </c>
      <c r="V46" s="22">
        <f t="shared" si="8"/>
        <v>0</v>
      </c>
      <c r="W46" s="43" t="str">
        <f t="shared" si="9"/>
        <v>n/a</v>
      </c>
      <c r="X46" s="22">
        <f t="shared" si="10"/>
        <v>0</v>
      </c>
      <c r="Y46" s="22">
        <f t="shared" si="11"/>
        <v>0</v>
      </c>
      <c r="Z46" s="22">
        <f t="shared" si="12"/>
        <v>0</v>
      </c>
      <c r="AA46" s="42">
        <f t="shared" si="13"/>
        <v>0</v>
      </c>
      <c r="AB46" s="43" t="str">
        <f t="shared" si="14"/>
        <v>n/a</v>
      </c>
      <c r="AC46" s="44" t="str">
        <f>IFERROR(W46*'Inputs - OBR and CPI'!$E$27+'Inputs - Elec wholesale index'!AB46*'Inputs - OBR and CPI'!$F$27,"n/a")</f>
        <v>n/a</v>
      </c>
      <c r="AD46" s="2" t="str">
        <f t="shared" si="15"/>
        <v>2015-16 Summer</v>
      </c>
      <c r="AE46" s="2">
        <f t="shared" si="16"/>
        <v>0</v>
      </c>
      <c r="AF46" s="127">
        <v>1</v>
      </c>
      <c r="AG46" s="7"/>
    </row>
    <row r="47" spans="1:33">
      <c r="A47" s="46">
        <v>41911</v>
      </c>
      <c r="B47" s="13" t="str">
        <f t="shared" si="0"/>
        <v>Sep</v>
      </c>
      <c r="C47" s="182"/>
      <c r="D47" s="182"/>
      <c r="E47" s="182"/>
      <c r="F47" s="185"/>
      <c r="G47" s="185"/>
      <c r="H47" s="185"/>
      <c r="I47" s="12">
        <f>VLOOKUP($B47,'Elec wholesale lookups'!$A$3:$L$15,'Inputs - Elec wholesale index'!I$2,FALSE)</f>
        <v>205597.26549163138</v>
      </c>
      <c r="J47" s="12">
        <f>VLOOKUP($B47,'Elec wholesale lookups'!$A$3:$L$15,'Inputs - Elec wholesale index'!J$2,FALSE)</f>
        <v>181634.52552031272</v>
      </c>
      <c r="K47" s="12">
        <f>VLOOKUP($B47,'Elec wholesale lookups'!$A$3:$L$15,'Inputs - Elec wholesale index'!K$2,FALSE)</f>
        <v>205597.26549163138</v>
      </c>
      <c r="L47" s="37">
        <f>VLOOKUP($B47,'Elec wholesale lookups'!$A$3:$O$15,'Inputs - Elec wholesale index'!L$2,FALSE)</f>
        <v>0</v>
      </c>
      <c r="M47" s="37">
        <f>VLOOKUP($B47,'Elec wholesale lookups'!$A$3:$O$15,'Inputs - Elec wholesale index'!M$2,FALSE)</f>
        <v>1</v>
      </c>
      <c r="N47" s="37">
        <f>VLOOKUP($B47,'Elec wholesale lookups'!$A$3:$O$15,'Inputs - Elec wholesale index'!N$2,FALSE)</f>
        <v>1</v>
      </c>
      <c r="O47" s="12">
        <f t="shared" si="1"/>
        <v>0</v>
      </c>
      <c r="P47" s="12">
        <f t="shared" si="2"/>
        <v>181634.52552031272</v>
      </c>
      <c r="Q47" s="12">
        <f t="shared" si="3"/>
        <v>205597.26549163138</v>
      </c>
      <c r="R47" s="12">
        <f t="shared" si="4"/>
        <v>387231.79101194406</v>
      </c>
      <c r="S47" s="22">
        <f t="shared" si="5"/>
        <v>0</v>
      </c>
      <c r="T47" s="22">
        <f t="shared" si="6"/>
        <v>0</v>
      </c>
      <c r="U47" s="22">
        <f t="shared" si="7"/>
        <v>0</v>
      </c>
      <c r="V47" s="22">
        <f t="shared" si="8"/>
        <v>0</v>
      </c>
      <c r="W47" s="43" t="str">
        <f t="shared" si="9"/>
        <v>n/a</v>
      </c>
      <c r="X47" s="22">
        <f t="shared" si="10"/>
        <v>0</v>
      </c>
      <c r="Y47" s="22">
        <f t="shared" si="11"/>
        <v>0</v>
      </c>
      <c r="Z47" s="22">
        <f t="shared" si="12"/>
        <v>0</v>
      </c>
      <c r="AA47" s="42">
        <f t="shared" si="13"/>
        <v>0</v>
      </c>
      <c r="AB47" s="43" t="str">
        <f t="shared" si="14"/>
        <v>n/a</v>
      </c>
      <c r="AC47" s="44" t="str">
        <f>IFERROR(W47*'Inputs - OBR and CPI'!$E$27+'Inputs - Elec wholesale index'!AB47*'Inputs - OBR and CPI'!$F$27,"n/a")</f>
        <v>n/a</v>
      </c>
      <c r="AD47" s="2" t="str">
        <f t="shared" si="15"/>
        <v>2015-16 Summer</v>
      </c>
      <c r="AE47" s="2">
        <f t="shared" si="16"/>
        <v>0</v>
      </c>
      <c r="AF47" s="127">
        <v>1</v>
      </c>
      <c r="AG47" s="7"/>
    </row>
    <row r="48" spans="1:33">
      <c r="A48" s="46">
        <v>41912</v>
      </c>
      <c r="B48" s="13" t="str">
        <f t="shared" si="0"/>
        <v>Sep</v>
      </c>
      <c r="C48" s="182"/>
      <c r="D48" s="182"/>
      <c r="E48" s="182"/>
      <c r="F48" s="185"/>
      <c r="G48" s="185"/>
      <c r="H48" s="185"/>
      <c r="I48" s="12">
        <f>VLOOKUP($B48,'Elec wholesale lookups'!$A$3:$L$15,'Inputs - Elec wholesale index'!I$2,FALSE)</f>
        <v>205597.26549163138</v>
      </c>
      <c r="J48" s="12">
        <f>VLOOKUP($B48,'Elec wholesale lookups'!$A$3:$L$15,'Inputs - Elec wholesale index'!J$2,FALSE)</f>
        <v>181634.52552031272</v>
      </c>
      <c r="K48" s="12">
        <f>VLOOKUP($B48,'Elec wholesale lookups'!$A$3:$L$15,'Inputs - Elec wholesale index'!K$2,FALSE)</f>
        <v>205597.26549163138</v>
      </c>
      <c r="L48" s="37">
        <f>VLOOKUP($B48,'Elec wholesale lookups'!$A$3:$O$15,'Inputs - Elec wholesale index'!L$2,FALSE)</f>
        <v>0</v>
      </c>
      <c r="M48" s="37">
        <f>VLOOKUP($B48,'Elec wholesale lookups'!$A$3:$O$15,'Inputs - Elec wholesale index'!M$2,FALSE)</f>
        <v>1</v>
      </c>
      <c r="N48" s="37">
        <f>VLOOKUP($B48,'Elec wholesale lookups'!$A$3:$O$15,'Inputs - Elec wholesale index'!N$2,FALSE)</f>
        <v>1</v>
      </c>
      <c r="O48" s="12">
        <f t="shared" si="1"/>
        <v>0</v>
      </c>
      <c r="P48" s="12">
        <f t="shared" si="2"/>
        <v>181634.52552031272</v>
      </c>
      <c r="Q48" s="12">
        <f t="shared" si="3"/>
        <v>205597.26549163138</v>
      </c>
      <c r="R48" s="12">
        <f t="shared" si="4"/>
        <v>387231.79101194406</v>
      </c>
      <c r="S48" s="22">
        <f t="shared" si="5"/>
        <v>0</v>
      </c>
      <c r="T48" s="22">
        <f t="shared" si="6"/>
        <v>0</v>
      </c>
      <c r="U48" s="22">
        <f t="shared" si="7"/>
        <v>0</v>
      </c>
      <c r="V48" s="22">
        <f t="shared" si="8"/>
        <v>0</v>
      </c>
      <c r="W48" s="43" t="str">
        <f t="shared" si="9"/>
        <v>n/a</v>
      </c>
      <c r="X48" s="22">
        <f t="shared" si="10"/>
        <v>0</v>
      </c>
      <c r="Y48" s="22">
        <f t="shared" si="11"/>
        <v>0</v>
      </c>
      <c r="Z48" s="22">
        <f t="shared" si="12"/>
        <v>0</v>
      </c>
      <c r="AA48" s="42">
        <f t="shared" si="13"/>
        <v>0</v>
      </c>
      <c r="AB48" s="43" t="str">
        <f t="shared" si="14"/>
        <v>n/a</v>
      </c>
      <c r="AC48" s="44" t="str">
        <f>IFERROR(W48*'Inputs - OBR and CPI'!$E$27+'Inputs - Elec wholesale index'!AB48*'Inputs - OBR and CPI'!$F$27,"n/a")</f>
        <v>n/a</v>
      </c>
      <c r="AD48" s="2" t="str">
        <f t="shared" si="15"/>
        <v>2015-16 Summer</v>
      </c>
      <c r="AE48" s="2">
        <f t="shared" si="16"/>
        <v>0</v>
      </c>
      <c r="AF48" s="127">
        <v>1</v>
      </c>
      <c r="AG48" s="7"/>
    </row>
    <row r="49" spans="1:33">
      <c r="A49" s="46">
        <v>41913</v>
      </c>
      <c r="B49" s="13" t="str">
        <f t="shared" si="0"/>
        <v>Oct</v>
      </c>
      <c r="C49" s="182"/>
      <c r="D49" s="182"/>
      <c r="E49" s="182"/>
      <c r="F49" s="185"/>
      <c r="G49" s="185"/>
      <c r="H49" s="185"/>
      <c r="I49" s="12">
        <f>VLOOKUP($B49,'Elec wholesale lookups'!$A$3:$L$15,'Inputs - Elec wholesale index'!I$2,FALSE)</f>
        <v>181634.52552031272</v>
      </c>
      <c r="J49" s="12">
        <f>VLOOKUP($B49,'Elec wholesale lookups'!$A$3:$L$15,'Inputs - Elec wholesale index'!J$2,FALSE)</f>
        <v>205597.26549163138</v>
      </c>
      <c r="K49" s="12">
        <f>VLOOKUP($B49,'Elec wholesale lookups'!$A$3:$L$15,'Inputs - Elec wholesale index'!K$2,FALSE)</f>
        <v>181634.52552031272</v>
      </c>
      <c r="L49" s="37">
        <f>VLOOKUP($B49,'Elec wholesale lookups'!$A$3:$O$15,'Inputs - Elec wholesale index'!L$2,FALSE)</f>
        <v>1</v>
      </c>
      <c r="M49" s="37">
        <f>VLOOKUP($B49,'Elec wholesale lookups'!$A$3:$O$15,'Inputs - Elec wholesale index'!M$2,FALSE)</f>
        <v>1</v>
      </c>
      <c r="N49" s="37">
        <f>VLOOKUP($B49,'Elec wholesale lookups'!$A$3:$O$15,'Inputs - Elec wholesale index'!N$2,FALSE)</f>
        <v>0</v>
      </c>
      <c r="O49" s="12">
        <f t="shared" si="1"/>
        <v>181634.52552031272</v>
      </c>
      <c r="P49" s="12">
        <f t="shared" si="2"/>
        <v>205597.26549163138</v>
      </c>
      <c r="Q49" s="12">
        <f t="shared" si="3"/>
        <v>0</v>
      </c>
      <c r="R49" s="12">
        <f t="shared" si="4"/>
        <v>387231.79101194406</v>
      </c>
      <c r="S49" s="22">
        <f t="shared" si="5"/>
        <v>0</v>
      </c>
      <c r="T49" s="22">
        <f t="shared" si="6"/>
        <v>0</v>
      </c>
      <c r="U49" s="22">
        <f t="shared" si="7"/>
        <v>0</v>
      </c>
      <c r="V49" s="22">
        <f t="shared" si="8"/>
        <v>0</v>
      </c>
      <c r="W49" s="43" t="str">
        <f t="shared" si="9"/>
        <v>n/a</v>
      </c>
      <c r="X49" s="22">
        <f t="shared" si="10"/>
        <v>0</v>
      </c>
      <c r="Y49" s="22">
        <f t="shared" si="11"/>
        <v>0</v>
      </c>
      <c r="Z49" s="22">
        <f t="shared" si="12"/>
        <v>0</v>
      </c>
      <c r="AA49" s="42">
        <f t="shared" si="13"/>
        <v>0</v>
      </c>
      <c r="AB49" s="43" t="str">
        <f t="shared" si="14"/>
        <v>n/a</v>
      </c>
      <c r="AC49" s="44" t="str">
        <f>IFERROR(W49*'Inputs - OBR and CPI'!$E$27+'Inputs - Elec wholesale index'!AB49*'Inputs - OBR and CPI'!$F$27,"n/a")</f>
        <v>n/a</v>
      </c>
      <c r="AD49" s="2" t="str">
        <f t="shared" si="15"/>
        <v>2015-16 Summer</v>
      </c>
      <c r="AE49" s="2" t="str">
        <f t="shared" si="16"/>
        <v>2014-15 Winter</v>
      </c>
      <c r="AF49" s="127">
        <v>1</v>
      </c>
      <c r="AG49" s="7"/>
    </row>
    <row r="50" spans="1:33">
      <c r="A50" s="46">
        <v>41914</v>
      </c>
      <c r="B50" s="13" t="str">
        <f t="shared" si="0"/>
        <v>Oct</v>
      </c>
      <c r="C50" s="182"/>
      <c r="D50" s="182"/>
      <c r="E50" s="182"/>
      <c r="F50" s="185"/>
      <c r="G50" s="185"/>
      <c r="H50" s="185"/>
      <c r="I50" s="12">
        <f>VLOOKUP($B50,'Elec wholesale lookups'!$A$3:$L$15,'Inputs - Elec wholesale index'!I$2,FALSE)</f>
        <v>181634.52552031272</v>
      </c>
      <c r="J50" s="12">
        <f>VLOOKUP($B50,'Elec wholesale lookups'!$A$3:$L$15,'Inputs - Elec wholesale index'!J$2,FALSE)</f>
        <v>205597.26549163138</v>
      </c>
      <c r="K50" s="12">
        <f>VLOOKUP($B50,'Elec wholesale lookups'!$A$3:$L$15,'Inputs - Elec wholesale index'!K$2,FALSE)</f>
        <v>181634.52552031272</v>
      </c>
      <c r="L50" s="37">
        <f>VLOOKUP($B50,'Elec wholesale lookups'!$A$3:$O$15,'Inputs - Elec wholesale index'!L$2,FALSE)</f>
        <v>1</v>
      </c>
      <c r="M50" s="37">
        <f>VLOOKUP($B50,'Elec wholesale lookups'!$A$3:$O$15,'Inputs - Elec wholesale index'!M$2,FALSE)</f>
        <v>1</v>
      </c>
      <c r="N50" s="37">
        <f>VLOOKUP($B50,'Elec wholesale lookups'!$A$3:$O$15,'Inputs - Elec wholesale index'!N$2,FALSE)</f>
        <v>0</v>
      </c>
      <c r="O50" s="12">
        <f t="shared" si="1"/>
        <v>181634.52552031272</v>
      </c>
      <c r="P50" s="12">
        <f t="shared" si="2"/>
        <v>205597.26549163138</v>
      </c>
      <c r="Q50" s="12">
        <f t="shared" si="3"/>
        <v>0</v>
      </c>
      <c r="R50" s="12">
        <f t="shared" si="4"/>
        <v>387231.79101194406</v>
      </c>
      <c r="S50" s="22">
        <f t="shared" si="5"/>
        <v>0</v>
      </c>
      <c r="T50" s="22">
        <f t="shared" si="6"/>
        <v>0</v>
      </c>
      <c r="U50" s="22">
        <f t="shared" si="7"/>
        <v>0</v>
      </c>
      <c r="V50" s="22">
        <f t="shared" si="8"/>
        <v>0</v>
      </c>
      <c r="W50" s="43" t="str">
        <f t="shared" si="9"/>
        <v>n/a</v>
      </c>
      <c r="X50" s="22">
        <f t="shared" si="10"/>
        <v>0</v>
      </c>
      <c r="Y50" s="22">
        <f t="shared" si="11"/>
        <v>0</v>
      </c>
      <c r="Z50" s="22">
        <f t="shared" si="12"/>
        <v>0</v>
      </c>
      <c r="AA50" s="42">
        <f t="shared" si="13"/>
        <v>0</v>
      </c>
      <c r="AB50" s="43" t="str">
        <f t="shared" si="14"/>
        <v>n/a</v>
      </c>
      <c r="AC50" s="44" t="str">
        <f>IFERROR(W50*'Inputs - OBR and CPI'!$E$27+'Inputs - Elec wholesale index'!AB50*'Inputs - OBR and CPI'!$F$27,"n/a")</f>
        <v>n/a</v>
      </c>
      <c r="AD50" s="2" t="str">
        <f t="shared" si="15"/>
        <v>2015-16 Summer</v>
      </c>
      <c r="AE50" s="2" t="str">
        <f t="shared" si="16"/>
        <v>2014-15 Winter</v>
      </c>
      <c r="AF50" s="127">
        <v>1</v>
      </c>
      <c r="AG50" s="7"/>
    </row>
    <row r="51" spans="1:33">
      <c r="A51" s="46">
        <v>41915</v>
      </c>
      <c r="B51" s="13" t="str">
        <f t="shared" si="0"/>
        <v>Oct</v>
      </c>
      <c r="C51" s="182"/>
      <c r="D51" s="182"/>
      <c r="E51" s="182"/>
      <c r="F51" s="185"/>
      <c r="G51" s="185"/>
      <c r="H51" s="185"/>
      <c r="I51" s="12">
        <f>VLOOKUP($B51,'Elec wholesale lookups'!$A$3:$L$15,'Inputs - Elec wholesale index'!I$2,FALSE)</f>
        <v>181634.52552031272</v>
      </c>
      <c r="J51" s="12">
        <f>VLOOKUP($B51,'Elec wholesale lookups'!$A$3:$L$15,'Inputs - Elec wholesale index'!J$2,FALSE)</f>
        <v>205597.26549163138</v>
      </c>
      <c r="K51" s="12">
        <f>VLOOKUP($B51,'Elec wholesale lookups'!$A$3:$L$15,'Inputs - Elec wholesale index'!K$2,FALSE)</f>
        <v>181634.52552031272</v>
      </c>
      <c r="L51" s="37">
        <f>VLOOKUP($B51,'Elec wholesale lookups'!$A$3:$O$15,'Inputs - Elec wholesale index'!L$2,FALSE)</f>
        <v>1</v>
      </c>
      <c r="M51" s="37">
        <f>VLOOKUP($B51,'Elec wholesale lookups'!$A$3:$O$15,'Inputs - Elec wholesale index'!M$2,FALSE)</f>
        <v>1</v>
      </c>
      <c r="N51" s="37">
        <f>VLOOKUP($B51,'Elec wholesale lookups'!$A$3:$O$15,'Inputs - Elec wholesale index'!N$2,FALSE)</f>
        <v>0</v>
      </c>
      <c r="O51" s="12">
        <f t="shared" si="1"/>
        <v>181634.52552031272</v>
      </c>
      <c r="P51" s="12">
        <f t="shared" si="2"/>
        <v>205597.26549163138</v>
      </c>
      <c r="Q51" s="12">
        <f t="shared" si="3"/>
        <v>0</v>
      </c>
      <c r="R51" s="12">
        <f t="shared" si="4"/>
        <v>387231.79101194406</v>
      </c>
      <c r="S51" s="22">
        <f t="shared" si="5"/>
        <v>0</v>
      </c>
      <c r="T51" s="22">
        <f t="shared" si="6"/>
        <v>0</v>
      </c>
      <c r="U51" s="22">
        <f t="shared" si="7"/>
        <v>0</v>
      </c>
      <c r="V51" s="22">
        <f t="shared" si="8"/>
        <v>0</v>
      </c>
      <c r="W51" s="43" t="str">
        <f t="shared" si="9"/>
        <v>n/a</v>
      </c>
      <c r="X51" s="22">
        <f t="shared" si="10"/>
        <v>0</v>
      </c>
      <c r="Y51" s="22">
        <f t="shared" si="11"/>
        <v>0</v>
      </c>
      <c r="Z51" s="22">
        <f t="shared" si="12"/>
        <v>0</v>
      </c>
      <c r="AA51" s="42">
        <f t="shared" si="13"/>
        <v>0</v>
      </c>
      <c r="AB51" s="43" t="str">
        <f t="shared" si="14"/>
        <v>n/a</v>
      </c>
      <c r="AC51" s="44" t="str">
        <f>IFERROR(W51*'Inputs - OBR and CPI'!$E$27+'Inputs - Elec wholesale index'!AB51*'Inputs - OBR and CPI'!$F$27,"n/a")</f>
        <v>n/a</v>
      </c>
      <c r="AD51" s="2" t="str">
        <f t="shared" si="15"/>
        <v>2015-16 Summer</v>
      </c>
      <c r="AE51" s="2" t="str">
        <f t="shared" si="16"/>
        <v>2014-15 Winter</v>
      </c>
      <c r="AF51" s="127">
        <v>1</v>
      </c>
      <c r="AG51" s="7"/>
    </row>
    <row r="52" spans="1:33">
      <c r="A52" s="46">
        <v>41918</v>
      </c>
      <c r="B52" s="13" t="str">
        <f t="shared" si="0"/>
        <v>Oct</v>
      </c>
      <c r="C52" s="182"/>
      <c r="D52" s="182"/>
      <c r="E52" s="182"/>
      <c r="F52" s="185"/>
      <c r="G52" s="185"/>
      <c r="H52" s="185"/>
      <c r="I52" s="12">
        <f>VLOOKUP($B52,'Elec wholesale lookups'!$A$3:$L$15,'Inputs - Elec wholesale index'!I$2,FALSE)</f>
        <v>181634.52552031272</v>
      </c>
      <c r="J52" s="12">
        <f>VLOOKUP($B52,'Elec wholesale lookups'!$A$3:$L$15,'Inputs - Elec wholesale index'!J$2,FALSE)</f>
        <v>205597.26549163138</v>
      </c>
      <c r="K52" s="12">
        <f>VLOOKUP($B52,'Elec wholesale lookups'!$A$3:$L$15,'Inputs - Elec wholesale index'!K$2,FALSE)</f>
        <v>181634.52552031272</v>
      </c>
      <c r="L52" s="37">
        <f>VLOOKUP($B52,'Elec wholesale lookups'!$A$3:$O$15,'Inputs - Elec wholesale index'!L$2,FALSE)</f>
        <v>1</v>
      </c>
      <c r="M52" s="37">
        <f>VLOOKUP($B52,'Elec wholesale lookups'!$A$3:$O$15,'Inputs - Elec wholesale index'!M$2,FALSE)</f>
        <v>1</v>
      </c>
      <c r="N52" s="37">
        <f>VLOOKUP($B52,'Elec wholesale lookups'!$A$3:$O$15,'Inputs - Elec wholesale index'!N$2,FALSE)</f>
        <v>0</v>
      </c>
      <c r="O52" s="12">
        <f t="shared" si="1"/>
        <v>181634.52552031272</v>
      </c>
      <c r="P52" s="12">
        <f t="shared" si="2"/>
        <v>205597.26549163138</v>
      </c>
      <c r="Q52" s="12">
        <f t="shared" si="3"/>
        <v>0</v>
      </c>
      <c r="R52" s="12">
        <f t="shared" si="4"/>
        <v>387231.79101194406</v>
      </c>
      <c r="S52" s="22">
        <f t="shared" si="5"/>
        <v>0</v>
      </c>
      <c r="T52" s="22">
        <f t="shared" si="6"/>
        <v>0</v>
      </c>
      <c r="U52" s="22">
        <f t="shared" si="7"/>
        <v>0</v>
      </c>
      <c r="V52" s="22">
        <f t="shared" si="8"/>
        <v>0</v>
      </c>
      <c r="W52" s="43" t="str">
        <f t="shared" si="9"/>
        <v>n/a</v>
      </c>
      <c r="X52" s="22">
        <f t="shared" si="10"/>
        <v>0</v>
      </c>
      <c r="Y52" s="22">
        <f t="shared" si="11"/>
        <v>0</v>
      </c>
      <c r="Z52" s="22">
        <f t="shared" si="12"/>
        <v>0</v>
      </c>
      <c r="AA52" s="42">
        <f t="shared" si="13"/>
        <v>0</v>
      </c>
      <c r="AB52" s="43" t="str">
        <f t="shared" si="14"/>
        <v>n/a</v>
      </c>
      <c r="AC52" s="44" t="str">
        <f>IFERROR(W52*'Inputs - OBR and CPI'!$E$27+'Inputs - Elec wholesale index'!AB52*'Inputs - OBR and CPI'!$F$27,"n/a")</f>
        <v>n/a</v>
      </c>
      <c r="AD52" s="2" t="str">
        <f t="shared" si="15"/>
        <v>2015-16 Summer</v>
      </c>
      <c r="AE52" s="2" t="str">
        <f t="shared" si="16"/>
        <v>2014-15 Winter</v>
      </c>
      <c r="AF52" s="127">
        <v>1</v>
      </c>
      <c r="AG52" s="7"/>
    </row>
    <row r="53" spans="1:33">
      <c r="A53" s="46">
        <v>41919</v>
      </c>
      <c r="B53" s="13" t="str">
        <f t="shared" si="0"/>
        <v>Oct</v>
      </c>
      <c r="C53" s="182"/>
      <c r="D53" s="182"/>
      <c r="E53" s="182"/>
      <c r="F53" s="185"/>
      <c r="G53" s="185"/>
      <c r="H53" s="185"/>
      <c r="I53" s="12">
        <f>VLOOKUP($B53,'Elec wholesale lookups'!$A$3:$L$15,'Inputs - Elec wholesale index'!I$2,FALSE)</f>
        <v>181634.52552031272</v>
      </c>
      <c r="J53" s="12">
        <f>VLOOKUP($B53,'Elec wholesale lookups'!$A$3:$L$15,'Inputs - Elec wholesale index'!J$2,FALSE)</f>
        <v>205597.26549163138</v>
      </c>
      <c r="K53" s="12">
        <f>VLOOKUP($B53,'Elec wholesale lookups'!$A$3:$L$15,'Inputs - Elec wholesale index'!K$2,FALSE)</f>
        <v>181634.52552031272</v>
      </c>
      <c r="L53" s="37">
        <f>VLOOKUP($B53,'Elec wholesale lookups'!$A$3:$O$15,'Inputs - Elec wholesale index'!L$2,FALSE)</f>
        <v>1</v>
      </c>
      <c r="M53" s="37">
        <f>VLOOKUP($B53,'Elec wholesale lookups'!$A$3:$O$15,'Inputs - Elec wholesale index'!M$2,FALSE)</f>
        <v>1</v>
      </c>
      <c r="N53" s="37">
        <f>VLOOKUP($B53,'Elec wholesale lookups'!$A$3:$O$15,'Inputs - Elec wholesale index'!N$2,FALSE)</f>
        <v>0</v>
      </c>
      <c r="O53" s="12">
        <f t="shared" si="1"/>
        <v>181634.52552031272</v>
      </c>
      <c r="P53" s="12">
        <f t="shared" si="2"/>
        <v>205597.26549163138</v>
      </c>
      <c r="Q53" s="12">
        <f t="shared" si="3"/>
        <v>0</v>
      </c>
      <c r="R53" s="12">
        <f t="shared" si="4"/>
        <v>387231.79101194406</v>
      </c>
      <c r="S53" s="22">
        <f t="shared" si="5"/>
        <v>0</v>
      </c>
      <c r="T53" s="22">
        <f t="shared" si="6"/>
        <v>0</v>
      </c>
      <c r="U53" s="22">
        <f t="shared" si="7"/>
        <v>0</v>
      </c>
      <c r="V53" s="22">
        <f t="shared" si="8"/>
        <v>0</v>
      </c>
      <c r="W53" s="43" t="str">
        <f t="shared" si="9"/>
        <v>n/a</v>
      </c>
      <c r="X53" s="22">
        <f t="shared" si="10"/>
        <v>0</v>
      </c>
      <c r="Y53" s="22">
        <f t="shared" si="11"/>
        <v>0</v>
      </c>
      <c r="Z53" s="22">
        <f t="shared" si="12"/>
        <v>0</v>
      </c>
      <c r="AA53" s="42">
        <f t="shared" si="13"/>
        <v>0</v>
      </c>
      <c r="AB53" s="43" t="str">
        <f t="shared" si="14"/>
        <v>n/a</v>
      </c>
      <c r="AC53" s="44" t="str">
        <f>IFERROR(W53*'Inputs - OBR and CPI'!$E$27+'Inputs - Elec wholesale index'!AB53*'Inputs - OBR and CPI'!$F$27,"n/a")</f>
        <v>n/a</v>
      </c>
      <c r="AD53" s="2" t="str">
        <f t="shared" si="15"/>
        <v>2015-16 Summer</v>
      </c>
      <c r="AE53" s="2" t="str">
        <f t="shared" si="16"/>
        <v>2014-15 Winter</v>
      </c>
      <c r="AF53" s="127">
        <v>1</v>
      </c>
      <c r="AG53" s="7"/>
    </row>
    <row r="54" spans="1:33">
      <c r="A54" s="46">
        <v>41920</v>
      </c>
      <c r="B54" s="13" t="str">
        <f t="shared" si="0"/>
        <v>Oct</v>
      </c>
      <c r="C54" s="182"/>
      <c r="D54" s="182"/>
      <c r="E54" s="182"/>
      <c r="F54" s="185"/>
      <c r="G54" s="185"/>
      <c r="H54" s="185"/>
      <c r="I54" s="12">
        <f>VLOOKUP($B54,'Elec wholesale lookups'!$A$3:$L$15,'Inputs - Elec wholesale index'!I$2,FALSE)</f>
        <v>181634.52552031272</v>
      </c>
      <c r="J54" s="12">
        <f>VLOOKUP($B54,'Elec wholesale lookups'!$A$3:$L$15,'Inputs - Elec wholesale index'!J$2,FALSE)</f>
        <v>205597.26549163138</v>
      </c>
      <c r="K54" s="12">
        <f>VLOOKUP($B54,'Elec wholesale lookups'!$A$3:$L$15,'Inputs - Elec wholesale index'!K$2,FALSE)</f>
        <v>181634.52552031272</v>
      </c>
      <c r="L54" s="37">
        <f>VLOOKUP($B54,'Elec wholesale lookups'!$A$3:$O$15,'Inputs - Elec wholesale index'!L$2,FALSE)</f>
        <v>1</v>
      </c>
      <c r="M54" s="37">
        <f>VLOOKUP($B54,'Elec wholesale lookups'!$A$3:$O$15,'Inputs - Elec wholesale index'!M$2,FALSE)</f>
        <v>1</v>
      </c>
      <c r="N54" s="37">
        <f>VLOOKUP($B54,'Elec wholesale lookups'!$A$3:$O$15,'Inputs - Elec wholesale index'!N$2,FALSE)</f>
        <v>0</v>
      </c>
      <c r="O54" s="12">
        <f t="shared" si="1"/>
        <v>181634.52552031272</v>
      </c>
      <c r="P54" s="12">
        <f t="shared" si="2"/>
        <v>205597.26549163138</v>
      </c>
      <c r="Q54" s="12">
        <f t="shared" si="3"/>
        <v>0</v>
      </c>
      <c r="R54" s="12">
        <f t="shared" si="4"/>
        <v>387231.79101194406</v>
      </c>
      <c r="S54" s="22">
        <f t="shared" si="5"/>
        <v>0</v>
      </c>
      <c r="T54" s="22">
        <f t="shared" si="6"/>
        <v>0</v>
      </c>
      <c r="U54" s="22">
        <f t="shared" si="7"/>
        <v>0</v>
      </c>
      <c r="V54" s="22">
        <f t="shared" si="8"/>
        <v>0</v>
      </c>
      <c r="W54" s="43" t="str">
        <f t="shared" si="9"/>
        <v>n/a</v>
      </c>
      <c r="X54" s="22">
        <f t="shared" si="10"/>
        <v>0</v>
      </c>
      <c r="Y54" s="22">
        <f t="shared" si="11"/>
        <v>0</v>
      </c>
      <c r="Z54" s="22">
        <f t="shared" si="12"/>
        <v>0</v>
      </c>
      <c r="AA54" s="42">
        <f t="shared" si="13"/>
        <v>0</v>
      </c>
      <c r="AB54" s="43" t="str">
        <f t="shared" si="14"/>
        <v>n/a</v>
      </c>
      <c r="AC54" s="44" t="str">
        <f>IFERROR(W54*'Inputs - OBR and CPI'!$E$27+'Inputs - Elec wholesale index'!AB54*'Inputs - OBR and CPI'!$F$27,"n/a")</f>
        <v>n/a</v>
      </c>
      <c r="AD54" s="2" t="str">
        <f t="shared" si="15"/>
        <v>2015-16 Summer</v>
      </c>
      <c r="AE54" s="2" t="str">
        <f t="shared" si="16"/>
        <v>2014-15 Winter</v>
      </c>
      <c r="AF54" s="127">
        <v>1</v>
      </c>
      <c r="AG54" s="7"/>
    </row>
    <row r="55" spans="1:33">
      <c r="A55" s="46">
        <v>41921</v>
      </c>
      <c r="B55" s="13" t="str">
        <f t="shared" si="0"/>
        <v>Oct</v>
      </c>
      <c r="C55" s="182"/>
      <c r="D55" s="182"/>
      <c r="E55" s="182"/>
      <c r="F55" s="185"/>
      <c r="G55" s="185"/>
      <c r="H55" s="185"/>
      <c r="I55" s="12">
        <f>VLOOKUP($B55,'Elec wholesale lookups'!$A$3:$L$15,'Inputs - Elec wholesale index'!I$2,FALSE)</f>
        <v>181634.52552031272</v>
      </c>
      <c r="J55" s="12">
        <f>VLOOKUP($B55,'Elec wholesale lookups'!$A$3:$L$15,'Inputs - Elec wholesale index'!J$2,FALSE)</f>
        <v>205597.26549163138</v>
      </c>
      <c r="K55" s="12">
        <f>VLOOKUP($B55,'Elec wholesale lookups'!$A$3:$L$15,'Inputs - Elec wholesale index'!K$2,FALSE)</f>
        <v>181634.52552031272</v>
      </c>
      <c r="L55" s="37">
        <f>VLOOKUP($B55,'Elec wholesale lookups'!$A$3:$O$15,'Inputs - Elec wholesale index'!L$2,FALSE)</f>
        <v>1</v>
      </c>
      <c r="M55" s="37">
        <f>VLOOKUP($B55,'Elec wholesale lookups'!$A$3:$O$15,'Inputs - Elec wholesale index'!M$2,FALSE)</f>
        <v>1</v>
      </c>
      <c r="N55" s="37">
        <f>VLOOKUP($B55,'Elec wholesale lookups'!$A$3:$O$15,'Inputs - Elec wholesale index'!N$2,FALSE)</f>
        <v>0</v>
      </c>
      <c r="O55" s="12">
        <f t="shared" si="1"/>
        <v>181634.52552031272</v>
      </c>
      <c r="P55" s="12">
        <f t="shared" si="2"/>
        <v>205597.26549163138</v>
      </c>
      <c r="Q55" s="12">
        <f t="shared" si="3"/>
        <v>0</v>
      </c>
      <c r="R55" s="12">
        <f t="shared" si="4"/>
        <v>387231.79101194406</v>
      </c>
      <c r="S55" s="22">
        <f t="shared" si="5"/>
        <v>0</v>
      </c>
      <c r="T55" s="22">
        <f t="shared" si="6"/>
        <v>0</v>
      </c>
      <c r="U55" s="22">
        <f t="shared" si="7"/>
        <v>0</v>
      </c>
      <c r="V55" s="22">
        <f t="shared" si="8"/>
        <v>0</v>
      </c>
      <c r="W55" s="43" t="str">
        <f t="shared" si="9"/>
        <v>n/a</v>
      </c>
      <c r="X55" s="22">
        <f t="shared" si="10"/>
        <v>0</v>
      </c>
      <c r="Y55" s="22">
        <f t="shared" si="11"/>
        <v>0</v>
      </c>
      <c r="Z55" s="22">
        <f t="shared" si="12"/>
        <v>0</v>
      </c>
      <c r="AA55" s="42">
        <f t="shared" si="13"/>
        <v>0</v>
      </c>
      <c r="AB55" s="43" t="str">
        <f t="shared" si="14"/>
        <v>n/a</v>
      </c>
      <c r="AC55" s="44" t="str">
        <f>IFERROR(W55*'Inputs - OBR and CPI'!$E$27+'Inputs - Elec wholesale index'!AB55*'Inputs - OBR and CPI'!$F$27,"n/a")</f>
        <v>n/a</v>
      </c>
      <c r="AD55" s="2" t="str">
        <f t="shared" si="15"/>
        <v>2015-16 Summer</v>
      </c>
      <c r="AE55" s="2" t="str">
        <f t="shared" si="16"/>
        <v>2014-15 Winter</v>
      </c>
      <c r="AF55" s="127">
        <v>1</v>
      </c>
      <c r="AG55" s="7"/>
    </row>
    <row r="56" spans="1:33">
      <c r="A56" s="46">
        <v>41922</v>
      </c>
      <c r="B56" s="13" t="str">
        <f t="shared" si="0"/>
        <v>Oct</v>
      </c>
      <c r="C56" s="182"/>
      <c r="D56" s="182"/>
      <c r="E56" s="182"/>
      <c r="F56" s="185"/>
      <c r="G56" s="185"/>
      <c r="H56" s="185"/>
      <c r="I56" s="12">
        <f>VLOOKUP($B56,'Elec wholesale lookups'!$A$3:$L$15,'Inputs - Elec wholesale index'!I$2,FALSE)</f>
        <v>181634.52552031272</v>
      </c>
      <c r="J56" s="12">
        <f>VLOOKUP($B56,'Elec wholesale lookups'!$A$3:$L$15,'Inputs - Elec wholesale index'!J$2,FALSE)</f>
        <v>205597.26549163138</v>
      </c>
      <c r="K56" s="12">
        <f>VLOOKUP($B56,'Elec wholesale lookups'!$A$3:$L$15,'Inputs - Elec wholesale index'!K$2,FALSE)</f>
        <v>181634.52552031272</v>
      </c>
      <c r="L56" s="37">
        <f>VLOOKUP($B56,'Elec wholesale lookups'!$A$3:$O$15,'Inputs - Elec wholesale index'!L$2,FALSE)</f>
        <v>1</v>
      </c>
      <c r="M56" s="37">
        <f>VLOOKUP($B56,'Elec wholesale lookups'!$A$3:$O$15,'Inputs - Elec wholesale index'!M$2,FALSE)</f>
        <v>1</v>
      </c>
      <c r="N56" s="37">
        <f>VLOOKUP($B56,'Elec wholesale lookups'!$A$3:$O$15,'Inputs - Elec wholesale index'!N$2,FALSE)</f>
        <v>0</v>
      </c>
      <c r="O56" s="12">
        <f t="shared" si="1"/>
        <v>181634.52552031272</v>
      </c>
      <c r="P56" s="12">
        <f t="shared" si="2"/>
        <v>205597.26549163138</v>
      </c>
      <c r="Q56" s="12">
        <f t="shared" si="3"/>
        <v>0</v>
      </c>
      <c r="R56" s="12">
        <f t="shared" si="4"/>
        <v>387231.79101194406</v>
      </c>
      <c r="S56" s="22">
        <f t="shared" si="5"/>
        <v>0</v>
      </c>
      <c r="T56" s="22">
        <f t="shared" si="6"/>
        <v>0</v>
      </c>
      <c r="U56" s="22">
        <f t="shared" si="7"/>
        <v>0</v>
      </c>
      <c r="V56" s="22">
        <f t="shared" si="8"/>
        <v>0</v>
      </c>
      <c r="W56" s="43" t="str">
        <f t="shared" si="9"/>
        <v>n/a</v>
      </c>
      <c r="X56" s="22">
        <f t="shared" si="10"/>
        <v>0</v>
      </c>
      <c r="Y56" s="22">
        <f t="shared" si="11"/>
        <v>0</v>
      </c>
      <c r="Z56" s="22">
        <f t="shared" si="12"/>
        <v>0</v>
      </c>
      <c r="AA56" s="42">
        <f t="shared" si="13"/>
        <v>0</v>
      </c>
      <c r="AB56" s="43" t="str">
        <f t="shared" si="14"/>
        <v>n/a</v>
      </c>
      <c r="AC56" s="44" t="str">
        <f>IFERROR(W56*'Inputs - OBR and CPI'!$E$27+'Inputs - Elec wholesale index'!AB56*'Inputs - OBR and CPI'!$F$27,"n/a")</f>
        <v>n/a</v>
      </c>
      <c r="AD56" s="2" t="str">
        <f t="shared" si="15"/>
        <v>2015-16 Summer</v>
      </c>
      <c r="AE56" s="2" t="str">
        <f t="shared" si="16"/>
        <v>2014-15 Winter</v>
      </c>
      <c r="AF56" s="127">
        <v>1</v>
      </c>
      <c r="AG56" s="7"/>
    </row>
    <row r="57" spans="1:33">
      <c r="A57" s="46">
        <v>41925</v>
      </c>
      <c r="B57" s="13" t="str">
        <f t="shared" si="0"/>
        <v>Oct</v>
      </c>
      <c r="C57" s="182"/>
      <c r="D57" s="182"/>
      <c r="E57" s="182"/>
      <c r="F57" s="185"/>
      <c r="G57" s="185"/>
      <c r="H57" s="185"/>
      <c r="I57" s="12">
        <f>VLOOKUP($B57,'Elec wholesale lookups'!$A$3:$L$15,'Inputs - Elec wholesale index'!I$2,FALSE)</f>
        <v>181634.52552031272</v>
      </c>
      <c r="J57" s="12">
        <f>VLOOKUP($B57,'Elec wholesale lookups'!$A$3:$L$15,'Inputs - Elec wholesale index'!J$2,FALSE)</f>
        <v>205597.26549163138</v>
      </c>
      <c r="K57" s="12">
        <f>VLOOKUP($B57,'Elec wholesale lookups'!$A$3:$L$15,'Inputs - Elec wholesale index'!K$2,FALSE)</f>
        <v>181634.52552031272</v>
      </c>
      <c r="L57" s="37">
        <f>VLOOKUP($B57,'Elec wholesale lookups'!$A$3:$O$15,'Inputs - Elec wholesale index'!L$2,FALSE)</f>
        <v>1</v>
      </c>
      <c r="M57" s="37">
        <f>VLOOKUP($B57,'Elec wholesale lookups'!$A$3:$O$15,'Inputs - Elec wholesale index'!M$2,FALSE)</f>
        <v>1</v>
      </c>
      <c r="N57" s="37">
        <f>VLOOKUP($B57,'Elec wholesale lookups'!$A$3:$O$15,'Inputs - Elec wholesale index'!N$2,FALSE)</f>
        <v>0</v>
      </c>
      <c r="O57" s="12">
        <f t="shared" si="1"/>
        <v>181634.52552031272</v>
      </c>
      <c r="P57" s="12">
        <f t="shared" si="2"/>
        <v>205597.26549163138</v>
      </c>
      <c r="Q57" s="12">
        <f t="shared" si="3"/>
        <v>0</v>
      </c>
      <c r="R57" s="12">
        <f t="shared" si="4"/>
        <v>387231.79101194406</v>
      </c>
      <c r="S57" s="22">
        <f t="shared" si="5"/>
        <v>0</v>
      </c>
      <c r="T57" s="22">
        <f t="shared" si="6"/>
        <v>0</v>
      </c>
      <c r="U57" s="22">
        <f t="shared" si="7"/>
        <v>0</v>
      </c>
      <c r="V57" s="22">
        <f t="shared" si="8"/>
        <v>0</v>
      </c>
      <c r="W57" s="43" t="str">
        <f t="shared" si="9"/>
        <v>n/a</v>
      </c>
      <c r="X57" s="22">
        <f t="shared" si="10"/>
        <v>0</v>
      </c>
      <c r="Y57" s="22">
        <f t="shared" si="11"/>
        <v>0</v>
      </c>
      <c r="Z57" s="22">
        <f t="shared" si="12"/>
        <v>0</v>
      </c>
      <c r="AA57" s="42">
        <f t="shared" si="13"/>
        <v>0</v>
      </c>
      <c r="AB57" s="43" t="str">
        <f t="shared" si="14"/>
        <v>n/a</v>
      </c>
      <c r="AC57" s="44" t="str">
        <f>IFERROR(W57*'Inputs - OBR and CPI'!$E$27+'Inputs - Elec wholesale index'!AB57*'Inputs - OBR and CPI'!$F$27,"n/a")</f>
        <v>n/a</v>
      </c>
      <c r="AD57" s="2" t="str">
        <f t="shared" si="15"/>
        <v>2015-16 Summer</v>
      </c>
      <c r="AE57" s="2" t="str">
        <f t="shared" si="16"/>
        <v>2014-15 Winter</v>
      </c>
      <c r="AF57" s="127">
        <v>1</v>
      </c>
      <c r="AG57" s="7"/>
    </row>
    <row r="58" spans="1:33">
      <c r="A58" s="46">
        <v>41926</v>
      </c>
      <c r="B58" s="13" t="str">
        <f t="shared" si="0"/>
        <v>Oct</v>
      </c>
      <c r="C58" s="182"/>
      <c r="D58" s="182"/>
      <c r="E58" s="182"/>
      <c r="F58" s="185"/>
      <c r="G58" s="185"/>
      <c r="H58" s="185"/>
      <c r="I58" s="12">
        <f>VLOOKUP($B58,'Elec wholesale lookups'!$A$3:$L$15,'Inputs - Elec wholesale index'!I$2,FALSE)</f>
        <v>181634.52552031272</v>
      </c>
      <c r="J58" s="12">
        <f>VLOOKUP($B58,'Elec wholesale lookups'!$A$3:$L$15,'Inputs - Elec wholesale index'!J$2,FALSE)</f>
        <v>205597.26549163138</v>
      </c>
      <c r="K58" s="12">
        <f>VLOOKUP($B58,'Elec wholesale lookups'!$A$3:$L$15,'Inputs - Elec wholesale index'!K$2,FALSE)</f>
        <v>181634.52552031272</v>
      </c>
      <c r="L58" s="37">
        <f>VLOOKUP($B58,'Elec wholesale lookups'!$A$3:$O$15,'Inputs - Elec wholesale index'!L$2,FALSE)</f>
        <v>1</v>
      </c>
      <c r="M58" s="37">
        <f>VLOOKUP($B58,'Elec wholesale lookups'!$A$3:$O$15,'Inputs - Elec wholesale index'!M$2,FALSE)</f>
        <v>1</v>
      </c>
      <c r="N58" s="37">
        <f>VLOOKUP($B58,'Elec wholesale lookups'!$A$3:$O$15,'Inputs - Elec wholesale index'!N$2,FALSE)</f>
        <v>0</v>
      </c>
      <c r="O58" s="12">
        <f t="shared" si="1"/>
        <v>181634.52552031272</v>
      </c>
      <c r="P58" s="12">
        <f t="shared" si="2"/>
        <v>205597.26549163138</v>
      </c>
      <c r="Q58" s="12">
        <f t="shared" si="3"/>
        <v>0</v>
      </c>
      <c r="R58" s="12">
        <f t="shared" si="4"/>
        <v>387231.79101194406</v>
      </c>
      <c r="S58" s="22">
        <f t="shared" si="5"/>
        <v>0</v>
      </c>
      <c r="T58" s="22">
        <f t="shared" si="6"/>
        <v>0</v>
      </c>
      <c r="U58" s="22">
        <f t="shared" si="7"/>
        <v>0</v>
      </c>
      <c r="V58" s="22">
        <f t="shared" si="8"/>
        <v>0</v>
      </c>
      <c r="W58" s="43" t="str">
        <f t="shared" si="9"/>
        <v>n/a</v>
      </c>
      <c r="X58" s="22">
        <f t="shared" si="10"/>
        <v>0</v>
      </c>
      <c r="Y58" s="22">
        <f t="shared" si="11"/>
        <v>0</v>
      </c>
      <c r="Z58" s="22">
        <f t="shared" si="12"/>
        <v>0</v>
      </c>
      <c r="AA58" s="42">
        <f t="shared" si="13"/>
        <v>0</v>
      </c>
      <c r="AB58" s="43" t="str">
        <f t="shared" si="14"/>
        <v>n/a</v>
      </c>
      <c r="AC58" s="44" t="str">
        <f>IFERROR(W58*'Inputs - OBR and CPI'!$E$27+'Inputs - Elec wholesale index'!AB58*'Inputs - OBR and CPI'!$F$27,"n/a")</f>
        <v>n/a</v>
      </c>
      <c r="AD58" s="2" t="str">
        <f t="shared" si="15"/>
        <v>2015-16 Summer</v>
      </c>
      <c r="AE58" s="2" t="str">
        <f t="shared" si="16"/>
        <v>2014-15 Winter</v>
      </c>
      <c r="AF58" s="127">
        <v>1</v>
      </c>
      <c r="AG58" s="7"/>
    </row>
    <row r="59" spans="1:33">
      <c r="A59" s="46">
        <v>41927</v>
      </c>
      <c r="B59" s="13" t="str">
        <f t="shared" si="0"/>
        <v>Oct</v>
      </c>
      <c r="C59" s="182"/>
      <c r="D59" s="182"/>
      <c r="E59" s="182"/>
      <c r="F59" s="185"/>
      <c r="G59" s="185"/>
      <c r="H59" s="185"/>
      <c r="I59" s="12">
        <f>VLOOKUP($B59,'Elec wholesale lookups'!$A$3:$L$15,'Inputs - Elec wholesale index'!I$2,FALSE)</f>
        <v>181634.52552031272</v>
      </c>
      <c r="J59" s="12">
        <f>VLOOKUP($B59,'Elec wholesale lookups'!$A$3:$L$15,'Inputs - Elec wholesale index'!J$2,FALSE)</f>
        <v>205597.26549163138</v>
      </c>
      <c r="K59" s="12">
        <f>VLOOKUP($B59,'Elec wholesale lookups'!$A$3:$L$15,'Inputs - Elec wholesale index'!K$2,FALSE)</f>
        <v>181634.52552031272</v>
      </c>
      <c r="L59" s="37">
        <f>VLOOKUP($B59,'Elec wholesale lookups'!$A$3:$O$15,'Inputs - Elec wholesale index'!L$2,FALSE)</f>
        <v>1</v>
      </c>
      <c r="M59" s="37">
        <f>VLOOKUP($B59,'Elec wholesale lookups'!$A$3:$O$15,'Inputs - Elec wholesale index'!M$2,FALSE)</f>
        <v>1</v>
      </c>
      <c r="N59" s="37">
        <f>VLOOKUP($B59,'Elec wholesale lookups'!$A$3:$O$15,'Inputs - Elec wholesale index'!N$2,FALSE)</f>
        <v>0</v>
      </c>
      <c r="O59" s="12">
        <f t="shared" si="1"/>
        <v>181634.52552031272</v>
      </c>
      <c r="P59" s="12">
        <f t="shared" si="2"/>
        <v>205597.26549163138</v>
      </c>
      <c r="Q59" s="12">
        <f t="shared" si="3"/>
        <v>0</v>
      </c>
      <c r="R59" s="12">
        <f t="shared" si="4"/>
        <v>387231.79101194406</v>
      </c>
      <c r="S59" s="22">
        <f t="shared" si="5"/>
        <v>0</v>
      </c>
      <c r="T59" s="22">
        <f t="shared" si="6"/>
        <v>0</v>
      </c>
      <c r="U59" s="22">
        <f t="shared" si="7"/>
        <v>0</v>
      </c>
      <c r="V59" s="22">
        <f t="shared" si="8"/>
        <v>0</v>
      </c>
      <c r="W59" s="43" t="str">
        <f t="shared" si="9"/>
        <v>n/a</v>
      </c>
      <c r="X59" s="22">
        <f t="shared" si="10"/>
        <v>0</v>
      </c>
      <c r="Y59" s="22">
        <f t="shared" si="11"/>
        <v>0</v>
      </c>
      <c r="Z59" s="22">
        <f t="shared" si="12"/>
        <v>0</v>
      </c>
      <c r="AA59" s="42">
        <f t="shared" si="13"/>
        <v>0</v>
      </c>
      <c r="AB59" s="43" t="str">
        <f t="shared" si="14"/>
        <v>n/a</v>
      </c>
      <c r="AC59" s="44" t="str">
        <f>IFERROR(W59*'Inputs - OBR and CPI'!$E$27+'Inputs - Elec wholesale index'!AB59*'Inputs - OBR and CPI'!$F$27,"n/a")</f>
        <v>n/a</v>
      </c>
      <c r="AD59" s="2" t="str">
        <f t="shared" si="15"/>
        <v>2015-16 Summer</v>
      </c>
      <c r="AE59" s="2" t="str">
        <f t="shared" si="16"/>
        <v>2014-15 Winter</v>
      </c>
      <c r="AF59" s="127">
        <v>1</v>
      </c>
      <c r="AG59" s="7"/>
    </row>
    <row r="60" spans="1:33">
      <c r="A60" s="46">
        <v>41928</v>
      </c>
      <c r="B60" s="13" t="str">
        <f t="shared" si="0"/>
        <v>Oct</v>
      </c>
      <c r="C60" s="182"/>
      <c r="D60" s="182"/>
      <c r="E60" s="182"/>
      <c r="F60" s="185"/>
      <c r="G60" s="185"/>
      <c r="H60" s="185"/>
      <c r="I60" s="12">
        <f>VLOOKUP($B60,'Elec wholesale lookups'!$A$3:$L$15,'Inputs - Elec wholesale index'!I$2,FALSE)</f>
        <v>181634.52552031272</v>
      </c>
      <c r="J60" s="12">
        <f>VLOOKUP($B60,'Elec wholesale lookups'!$A$3:$L$15,'Inputs - Elec wholesale index'!J$2,FALSE)</f>
        <v>205597.26549163138</v>
      </c>
      <c r="K60" s="12">
        <f>VLOOKUP($B60,'Elec wholesale lookups'!$A$3:$L$15,'Inputs - Elec wholesale index'!K$2,FALSE)</f>
        <v>181634.52552031272</v>
      </c>
      <c r="L60" s="37">
        <f>VLOOKUP($B60,'Elec wholesale lookups'!$A$3:$O$15,'Inputs - Elec wholesale index'!L$2,FALSE)</f>
        <v>1</v>
      </c>
      <c r="M60" s="37">
        <f>VLOOKUP($B60,'Elec wholesale lookups'!$A$3:$O$15,'Inputs - Elec wholesale index'!M$2,FALSE)</f>
        <v>1</v>
      </c>
      <c r="N60" s="37">
        <f>VLOOKUP($B60,'Elec wholesale lookups'!$A$3:$O$15,'Inputs - Elec wholesale index'!N$2,FALSE)</f>
        <v>0</v>
      </c>
      <c r="O60" s="12">
        <f t="shared" si="1"/>
        <v>181634.52552031272</v>
      </c>
      <c r="P60" s="12">
        <f t="shared" si="2"/>
        <v>205597.26549163138</v>
      </c>
      <c r="Q60" s="12">
        <f t="shared" si="3"/>
        <v>0</v>
      </c>
      <c r="R60" s="12">
        <f t="shared" si="4"/>
        <v>387231.79101194406</v>
      </c>
      <c r="S60" s="22">
        <f t="shared" si="5"/>
        <v>0</v>
      </c>
      <c r="T60" s="22">
        <f t="shared" si="6"/>
        <v>0</v>
      </c>
      <c r="U60" s="22">
        <f t="shared" si="7"/>
        <v>0</v>
      </c>
      <c r="V60" s="22">
        <f t="shared" si="8"/>
        <v>0</v>
      </c>
      <c r="W60" s="43" t="str">
        <f t="shared" si="9"/>
        <v>n/a</v>
      </c>
      <c r="X60" s="22">
        <f t="shared" si="10"/>
        <v>0</v>
      </c>
      <c r="Y60" s="22">
        <f t="shared" si="11"/>
        <v>0</v>
      </c>
      <c r="Z60" s="22">
        <f t="shared" si="12"/>
        <v>0</v>
      </c>
      <c r="AA60" s="42">
        <f t="shared" si="13"/>
        <v>0</v>
      </c>
      <c r="AB60" s="43" t="str">
        <f t="shared" si="14"/>
        <v>n/a</v>
      </c>
      <c r="AC60" s="44" t="str">
        <f>IFERROR(W60*'Inputs - OBR and CPI'!$E$27+'Inputs - Elec wholesale index'!AB60*'Inputs - OBR and CPI'!$F$27,"n/a")</f>
        <v>n/a</v>
      </c>
      <c r="AD60" s="2" t="str">
        <f t="shared" si="15"/>
        <v>2015-16 Summer</v>
      </c>
      <c r="AE60" s="2" t="str">
        <f t="shared" si="16"/>
        <v>2014-15 Winter</v>
      </c>
      <c r="AF60" s="127">
        <v>1</v>
      </c>
      <c r="AG60" s="7"/>
    </row>
    <row r="61" spans="1:33">
      <c r="A61" s="46">
        <v>41929</v>
      </c>
      <c r="B61" s="13" t="str">
        <f t="shared" si="0"/>
        <v>Oct</v>
      </c>
      <c r="C61" s="182"/>
      <c r="D61" s="182"/>
      <c r="E61" s="182"/>
      <c r="F61" s="185"/>
      <c r="G61" s="185"/>
      <c r="H61" s="185"/>
      <c r="I61" s="12">
        <f>VLOOKUP($B61,'Elec wholesale lookups'!$A$3:$L$15,'Inputs - Elec wholesale index'!I$2,FALSE)</f>
        <v>181634.52552031272</v>
      </c>
      <c r="J61" s="12">
        <f>VLOOKUP($B61,'Elec wholesale lookups'!$A$3:$L$15,'Inputs - Elec wholesale index'!J$2,FALSE)</f>
        <v>205597.26549163138</v>
      </c>
      <c r="K61" s="12">
        <f>VLOOKUP($B61,'Elec wholesale lookups'!$A$3:$L$15,'Inputs - Elec wholesale index'!K$2,FALSE)</f>
        <v>181634.52552031272</v>
      </c>
      <c r="L61" s="37">
        <f>VLOOKUP($B61,'Elec wholesale lookups'!$A$3:$O$15,'Inputs - Elec wholesale index'!L$2,FALSE)</f>
        <v>1</v>
      </c>
      <c r="M61" s="37">
        <f>VLOOKUP($B61,'Elec wholesale lookups'!$A$3:$O$15,'Inputs - Elec wholesale index'!M$2,FALSE)</f>
        <v>1</v>
      </c>
      <c r="N61" s="37">
        <f>VLOOKUP($B61,'Elec wholesale lookups'!$A$3:$O$15,'Inputs - Elec wholesale index'!N$2,FALSE)</f>
        <v>0</v>
      </c>
      <c r="O61" s="12">
        <f t="shared" si="1"/>
        <v>181634.52552031272</v>
      </c>
      <c r="P61" s="12">
        <f t="shared" si="2"/>
        <v>205597.26549163138</v>
      </c>
      <c r="Q61" s="12">
        <f t="shared" si="3"/>
        <v>0</v>
      </c>
      <c r="R61" s="12">
        <f t="shared" si="4"/>
        <v>387231.79101194406</v>
      </c>
      <c r="S61" s="22">
        <f t="shared" si="5"/>
        <v>0</v>
      </c>
      <c r="T61" s="22">
        <f t="shared" si="6"/>
        <v>0</v>
      </c>
      <c r="U61" s="22">
        <f t="shared" si="7"/>
        <v>0</v>
      </c>
      <c r="V61" s="22">
        <f t="shared" si="8"/>
        <v>0</v>
      </c>
      <c r="W61" s="43" t="str">
        <f t="shared" si="9"/>
        <v>n/a</v>
      </c>
      <c r="X61" s="22">
        <f t="shared" si="10"/>
        <v>0</v>
      </c>
      <c r="Y61" s="22">
        <f t="shared" si="11"/>
        <v>0</v>
      </c>
      <c r="Z61" s="22">
        <f t="shared" si="12"/>
        <v>0</v>
      </c>
      <c r="AA61" s="42">
        <f t="shared" si="13"/>
        <v>0</v>
      </c>
      <c r="AB61" s="43" t="str">
        <f t="shared" si="14"/>
        <v>n/a</v>
      </c>
      <c r="AC61" s="44" t="str">
        <f>IFERROR(W61*'Inputs - OBR and CPI'!$E$27+'Inputs - Elec wholesale index'!AB61*'Inputs - OBR and CPI'!$F$27,"n/a")</f>
        <v>n/a</v>
      </c>
      <c r="AD61" s="2" t="str">
        <f t="shared" si="15"/>
        <v>2015-16 Summer</v>
      </c>
      <c r="AE61" s="2" t="str">
        <f t="shared" si="16"/>
        <v>2014-15 Winter</v>
      </c>
      <c r="AF61" s="127">
        <v>1</v>
      </c>
      <c r="AG61" s="7"/>
    </row>
    <row r="62" spans="1:33">
      <c r="A62" s="46">
        <v>41932</v>
      </c>
      <c r="B62" s="13" t="str">
        <f t="shared" si="0"/>
        <v>Oct</v>
      </c>
      <c r="C62" s="182"/>
      <c r="D62" s="182"/>
      <c r="E62" s="182"/>
      <c r="F62" s="185"/>
      <c r="G62" s="185"/>
      <c r="H62" s="185"/>
      <c r="I62" s="12">
        <f>VLOOKUP($B62,'Elec wholesale lookups'!$A$3:$L$15,'Inputs - Elec wholesale index'!I$2,FALSE)</f>
        <v>181634.52552031272</v>
      </c>
      <c r="J62" s="12">
        <f>VLOOKUP($B62,'Elec wholesale lookups'!$A$3:$L$15,'Inputs - Elec wholesale index'!J$2,FALSE)</f>
        <v>205597.26549163138</v>
      </c>
      <c r="K62" s="12">
        <f>VLOOKUP($B62,'Elec wholesale lookups'!$A$3:$L$15,'Inputs - Elec wholesale index'!K$2,FALSE)</f>
        <v>181634.52552031272</v>
      </c>
      <c r="L62" s="37">
        <f>VLOOKUP($B62,'Elec wholesale lookups'!$A$3:$O$15,'Inputs - Elec wholesale index'!L$2,FALSE)</f>
        <v>1</v>
      </c>
      <c r="M62" s="37">
        <f>VLOOKUP($B62,'Elec wholesale lookups'!$A$3:$O$15,'Inputs - Elec wholesale index'!M$2,FALSE)</f>
        <v>1</v>
      </c>
      <c r="N62" s="37">
        <f>VLOOKUP($B62,'Elec wholesale lookups'!$A$3:$O$15,'Inputs - Elec wholesale index'!N$2,FALSE)</f>
        <v>0</v>
      </c>
      <c r="O62" s="12">
        <f t="shared" si="1"/>
        <v>181634.52552031272</v>
      </c>
      <c r="P62" s="12">
        <f t="shared" si="2"/>
        <v>205597.26549163138</v>
      </c>
      <c r="Q62" s="12">
        <f t="shared" si="3"/>
        <v>0</v>
      </c>
      <c r="R62" s="12">
        <f t="shared" si="4"/>
        <v>387231.79101194406</v>
      </c>
      <c r="S62" s="22">
        <f t="shared" si="5"/>
        <v>0</v>
      </c>
      <c r="T62" s="22">
        <f t="shared" si="6"/>
        <v>0</v>
      </c>
      <c r="U62" s="22">
        <f t="shared" si="7"/>
        <v>0</v>
      </c>
      <c r="V62" s="22">
        <f t="shared" si="8"/>
        <v>0</v>
      </c>
      <c r="W62" s="43" t="str">
        <f t="shared" si="9"/>
        <v>n/a</v>
      </c>
      <c r="X62" s="22">
        <f t="shared" si="10"/>
        <v>0</v>
      </c>
      <c r="Y62" s="22">
        <f t="shared" si="11"/>
        <v>0</v>
      </c>
      <c r="Z62" s="22">
        <f t="shared" si="12"/>
        <v>0</v>
      </c>
      <c r="AA62" s="42">
        <f t="shared" si="13"/>
        <v>0</v>
      </c>
      <c r="AB62" s="43" t="str">
        <f t="shared" si="14"/>
        <v>n/a</v>
      </c>
      <c r="AC62" s="44" t="str">
        <f>IFERROR(W62*'Inputs - OBR and CPI'!$E$27+'Inputs - Elec wholesale index'!AB62*'Inputs - OBR and CPI'!$F$27,"n/a")</f>
        <v>n/a</v>
      </c>
      <c r="AD62" s="2" t="str">
        <f t="shared" si="15"/>
        <v>2015-16 Summer</v>
      </c>
      <c r="AE62" s="2" t="str">
        <f t="shared" si="16"/>
        <v>2014-15 Winter</v>
      </c>
      <c r="AF62" s="127">
        <v>1</v>
      </c>
      <c r="AG62" s="7"/>
    </row>
    <row r="63" spans="1:33">
      <c r="A63" s="46">
        <v>41933</v>
      </c>
      <c r="B63" s="13" t="str">
        <f t="shared" si="0"/>
        <v>Oct</v>
      </c>
      <c r="C63" s="182"/>
      <c r="D63" s="182"/>
      <c r="E63" s="182"/>
      <c r="F63" s="185"/>
      <c r="G63" s="185"/>
      <c r="H63" s="185"/>
      <c r="I63" s="12">
        <f>VLOOKUP($B63,'Elec wholesale lookups'!$A$3:$L$15,'Inputs - Elec wholesale index'!I$2,FALSE)</f>
        <v>181634.52552031272</v>
      </c>
      <c r="J63" s="12">
        <f>VLOOKUP($B63,'Elec wholesale lookups'!$A$3:$L$15,'Inputs - Elec wholesale index'!J$2,FALSE)</f>
        <v>205597.26549163138</v>
      </c>
      <c r="K63" s="12">
        <f>VLOOKUP($B63,'Elec wholesale lookups'!$A$3:$L$15,'Inputs - Elec wholesale index'!K$2,FALSE)</f>
        <v>181634.52552031272</v>
      </c>
      <c r="L63" s="37">
        <f>VLOOKUP($B63,'Elec wholesale lookups'!$A$3:$O$15,'Inputs - Elec wholesale index'!L$2,FALSE)</f>
        <v>1</v>
      </c>
      <c r="M63" s="37">
        <f>VLOOKUP($B63,'Elec wholesale lookups'!$A$3:$O$15,'Inputs - Elec wholesale index'!M$2,FALSE)</f>
        <v>1</v>
      </c>
      <c r="N63" s="37">
        <f>VLOOKUP($B63,'Elec wholesale lookups'!$A$3:$O$15,'Inputs - Elec wholesale index'!N$2,FALSE)</f>
        <v>0</v>
      </c>
      <c r="O63" s="12">
        <f t="shared" si="1"/>
        <v>181634.52552031272</v>
      </c>
      <c r="P63" s="12">
        <f t="shared" si="2"/>
        <v>205597.26549163138</v>
      </c>
      <c r="Q63" s="12">
        <f t="shared" si="3"/>
        <v>0</v>
      </c>
      <c r="R63" s="12">
        <f t="shared" si="4"/>
        <v>387231.79101194406</v>
      </c>
      <c r="S63" s="22">
        <f t="shared" si="5"/>
        <v>0</v>
      </c>
      <c r="T63" s="22">
        <f t="shared" si="6"/>
        <v>0</v>
      </c>
      <c r="U63" s="22">
        <f t="shared" si="7"/>
        <v>0</v>
      </c>
      <c r="V63" s="22">
        <f t="shared" si="8"/>
        <v>0</v>
      </c>
      <c r="W63" s="43" t="str">
        <f t="shared" si="9"/>
        <v>n/a</v>
      </c>
      <c r="X63" s="22">
        <f t="shared" si="10"/>
        <v>0</v>
      </c>
      <c r="Y63" s="22">
        <f t="shared" si="11"/>
        <v>0</v>
      </c>
      <c r="Z63" s="22">
        <f t="shared" si="12"/>
        <v>0</v>
      </c>
      <c r="AA63" s="42">
        <f t="shared" si="13"/>
        <v>0</v>
      </c>
      <c r="AB63" s="43" t="str">
        <f t="shared" si="14"/>
        <v>n/a</v>
      </c>
      <c r="AC63" s="44" t="str">
        <f>IFERROR(W63*'Inputs - OBR and CPI'!$E$27+'Inputs - Elec wholesale index'!AB63*'Inputs - OBR and CPI'!$F$27,"n/a")</f>
        <v>n/a</v>
      </c>
      <c r="AD63" s="2" t="str">
        <f t="shared" si="15"/>
        <v>2015-16 Summer</v>
      </c>
      <c r="AE63" s="2" t="str">
        <f t="shared" si="16"/>
        <v>2014-15 Winter</v>
      </c>
      <c r="AF63" s="127">
        <v>1</v>
      </c>
      <c r="AG63" s="7"/>
    </row>
    <row r="64" spans="1:33">
      <c r="A64" s="46">
        <v>41934</v>
      </c>
      <c r="B64" s="13" t="str">
        <f t="shared" si="0"/>
        <v>Oct</v>
      </c>
      <c r="C64" s="182"/>
      <c r="D64" s="182"/>
      <c r="E64" s="182"/>
      <c r="F64" s="185"/>
      <c r="G64" s="185"/>
      <c r="H64" s="185"/>
      <c r="I64" s="12">
        <f>VLOOKUP($B64,'Elec wholesale lookups'!$A$3:$L$15,'Inputs - Elec wholesale index'!I$2,FALSE)</f>
        <v>181634.52552031272</v>
      </c>
      <c r="J64" s="12">
        <f>VLOOKUP($B64,'Elec wholesale lookups'!$A$3:$L$15,'Inputs - Elec wholesale index'!J$2,FALSE)</f>
        <v>205597.26549163138</v>
      </c>
      <c r="K64" s="12">
        <f>VLOOKUP($B64,'Elec wholesale lookups'!$A$3:$L$15,'Inputs - Elec wholesale index'!K$2,FALSE)</f>
        <v>181634.52552031272</v>
      </c>
      <c r="L64" s="37">
        <f>VLOOKUP($B64,'Elec wholesale lookups'!$A$3:$O$15,'Inputs - Elec wholesale index'!L$2,FALSE)</f>
        <v>1</v>
      </c>
      <c r="M64" s="37">
        <f>VLOOKUP($B64,'Elec wholesale lookups'!$A$3:$O$15,'Inputs - Elec wholesale index'!M$2,FALSE)</f>
        <v>1</v>
      </c>
      <c r="N64" s="37">
        <f>VLOOKUP($B64,'Elec wholesale lookups'!$A$3:$O$15,'Inputs - Elec wholesale index'!N$2,FALSE)</f>
        <v>0</v>
      </c>
      <c r="O64" s="12">
        <f t="shared" si="1"/>
        <v>181634.52552031272</v>
      </c>
      <c r="P64" s="12">
        <f t="shared" si="2"/>
        <v>205597.26549163138</v>
      </c>
      <c r="Q64" s="12">
        <f t="shared" si="3"/>
        <v>0</v>
      </c>
      <c r="R64" s="12">
        <f t="shared" si="4"/>
        <v>387231.79101194406</v>
      </c>
      <c r="S64" s="22">
        <f t="shared" si="5"/>
        <v>0</v>
      </c>
      <c r="T64" s="22">
        <f t="shared" si="6"/>
        <v>0</v>
      </c>
      <c r="U64" s="22">
        <f t="shared" si="7"/>
        <v>0</v>
      </c>
      <c r="V64" s="22">
        <f t="shared" si="8"/>
        <v>0</v>
      </c>
      <c r="W64" s="43" t="str">
        <f t="shared" si="9"/>
        <v>n/a</v>
      </c>
      <c r="X64" s="22">
        <f t="shared" si="10"/>
        <v>0</v>
      </c>
      <c r="Y64" s="22">
        <f t="shared" si="11"/>
        <v>0</v>
      </c>
      <c r="Z64" s="22">
        <f t="shared" si="12"/>
        <v>0</v>
      </c>
      <c r="AA64" s="42">
        <f t="shared" si="13"/>
        <v>0</v>
      </c>
      <c r="AB64" s="43" t="str">
        <f t="shared" si="14"/>
        <v>n/a</v>
      </c>
      <c r="AC64" s="44" t="str">
        <f>IFERROR(W64*'Inputs - OBR and CPI'!$E$27+'Inputs - Elec wholesale index'!AB64*'Inputs - OBR and CPI'!$F$27,"n/a")</f>
        <v>n/a</v>
      </c>
      <c r="AD64" s="2" t="str">
        <f t="shared" si="15"/>
        <v>2015-16 Summer</v>
      </c>
      <c r="AE64" s="2" t="str">
        <f t="shared" si="16"/>
        <v>2014-15 Winter</v>
      </c>
      <c r="AF64" s="127">
        <v>1</v>
      </c>
      <c r="AG64" s="7"/>
    </row>
    <row r="65" spans="1:33">
      <c r="A65" s="46">
        <v>41935</v>
      </c>
      <c r="B65" s="13" t="str">
        <f t="shared" si="0"/>
        <v>Oct</v>
      </c>
      <c r="C65" s="182"/>
      <c r="D65" s="182"/>
      <c r="E65" s="182"/>
      <c r="F65" s="185"/>
      <c r="G65" s="185"/>
      <c r="H65" s="185"/>
      <c r="I65" s="12">
        <f>VLOOKUP($B65,'Elec wholesale lookups'!$A$3:$L$15,'Inputs - Elec wholesale index'!I$2,FALSE)</f>
        <v>181634.52552031272</v>
      </c>
      <c r="J65" s="12">
        <f>VLOOKUP($B65,'Elec wholesale lookups'!$A$3:$L$15,'Inputs - Elec wholesale index'!J$2,FALSE)</f>
        <v>205597.26549163138</v>
      </c>
      <c r="K65" s="12">
        <f>VLOOKUP($B65,'Elec wholesale lookups'!$A$3:$L$15,'Inputs - Elec wholesale index'!K$2,FALSE)</f>
        <v>181634.52552031272</v>
      </c>
      <c r="L65" s="37">
        <f>VLOOKUP($B65,'Elec wholesale lookups'!$A$3:$O$15,'Inputs - Elec wholesale index'!L$2,FALSE)</f>
        <v>1</v>
      </c>
      <c r="M65" s="37">
        <f>VLOOKUP($B65,'Elec wholesale lookups'!$A$3:$O$15,'Inputs - Elec wholesale index'!M$2,FALSE)</f>
        <v>1</v>
      </c>
      <c r="N65" s="37">
        <f>VLOOKUP($B65,'Elec wholesale lookups'!$A$3:$O$15,'Inputs - Elec wholesale index'!N$2,FALSE)</f>
        <v>0</v>
      </c>
      <c r="O65" s="12">
        <f t="shared" si="1"/>
        <v>181634.52552031272</v>
      </c>
      <c r="P65" s="12">
        <f t="shared" si="2"/>
        <v>205597.26549163138</v>
      </c>
      <c r="Q65" s="12">
        <f t="shared" si="3"/>
        <v>0</v>
      </c>
      <c r="R65" s="12">
        <f t="shared" si="4"/>
        <v>387231.79101194406</v>
      </c>
      <c r="S65" s="22">
        <f t="shared" si="5"/>
        <v>0</v>
      </c>
      <c r="T65" s="22">
        <f t="shared" si="6"/>
        <v>0</v>
      </c>
      <c r="U65" s="22">
        <f t="shared" si="7"/>
        <v>0</v>
      </c>
      <c r="V65" s="22">
        <f t="shared" si="8"/>
        <v>0</v>
      </c>
      <c r="W65" s="43" t="str">
        <f t="shared" si="9"/>
        <v>n/a</v>
      </c>
      <c r="X65" s="22">
        <f t="shared" si="10"/>
        <v>0</v>
      </c>
      <c r="Y65" s="22">
        <f t="shared" si="11"/>
        <v>0</v>
      </c>
      <c r="Z65" s="22">
        <f t="shared" si="12"/>
        <v>0</v>
      </c>
      <c r="AA65" s="42">
        <f t="shared" si="13"/>
        <v>0</v>
      </c>
      <c r="AB65" s="43" t="str">
        <f t="shared" si="14"/>
        <v>n/a</v>
      </c>
      <c r="AC65" s="44" t="str">
        <f>IFERROR(W65*'Inputs - OBR and CPI'!$E$27+'Inputs - Elec wholesale index'!AB65*'Inputs - OBR and CPI'!$F$27,"n/a")</f>
        <v>n/a</v>
      </c>
      <c r="AD65" s="2" t="str">
        <f t="shared" si="15"/>
        <v>2015-16 Summer</v>
      </c>
      <c r="AE65" s="2" t="str">
        <f t="shared" si="16"/>
        <v>2014-15 Winter</v>
      </c>
      <c r="AF65" s="127">
        <v>1</v>
      </c>
      <c r="AG65" s="7"/>
    </row>
    <row r="66" spans="1:33">
      <c r="A66" s="46">
        <v>41936</v>
      </c>
      <c r="B66" s="13" t="str">
        <f t="shared" si="0"/>
        <v>Oct</v>
      </c>
      <c r="C66" s="182"/>
      <c r="D66" s="182"/>
      <c r="E66" s="182"/>
      <c r="F66" s="185"/>
      <c r="G66" s="185"/>
      <c r="H66" s="185"/>
      <c r="I66" s="12">
        <f>VLOOKUP($B66,'Elec wholesale lookups'!$A$3:$L$15,'Inputs - Elec wholesale index'!I$2,FALSE)</f>
        <v>181634.52552031272</v>
      </c>
      <c r="J66" s="12">
        <f>VLOOKUP($B66,'Elec wholesale lookups'!$A$3:$L$15,'Inputs - Elec wholesale index'!J$2,FALSE)</f>
        <v>205597.26549163138</v>
      </c>
      <c r="K66" s="12">
        <f>VLOOKUP($B66,'Elec wholesale lookups'!$A$3:$L$15,'Inputs - Elec wholesale index'!K$2,FALSE)</f>
        <v>181634.52552031272</v>
      </c>
      <c r="L66" s="37">
        <f>VLOOKUP($B66,'Elec wholesale lookups'!$A$3:$O$15,'Inputs - Elec wholesale index'!L$2,FALSE)</f>
        <v>1</v>
      </c>
      <c r="M66" s="37">
        <f>VLOOKUP($B66,'Elec wholesale lookups'!$A$3:$O$15,'Inputs - Elec wholesale index'!M$2,FALSE)</f>
        <v>1</v>
      </c>
      <c r="N66" s="37">
        <f>VLOOKUP($B66,'Elec wholesale lookups'!$A$3:$O$15,'Inputs - Elec wholesale index'!N$2,FALSE)</f>
        <v>0</v>
      </c>
      <c r="O66" s="12">
        <f t="shared" si="1"/>
        <v>181634.52552031272</v>
      </c>
      <c r="P66" s="12">
        <f t="shared" si="2"/>
        <v>205597.26549163138</v>
      </c>
      <c r="Q66" s="12">
        <f t="shared" si="3"/>
        <v>0</v>
      </c>
      <c r="R66" s="12">
        <f t="shared" si="4"/>
        <v>387231.79101194406</v>
      </c>
      <c r="S66" s="22">
        <f t="shared" si="5"/>
        <v>0</v>
      </c>
      <c r="T66" s="22">
        <f t="shared" si="6"/>
        <v>0</v>
      </c>
      <c r="U66" s="22">
        <f t="shared" si="7"/>
        <v>0</v>
      </c>
      <c r="V66" s="22">
        <f t="shared" si="8"/>
        <v>0</v>
      </c>
      <c r="W66" s="43" t="str">
        <f t="shared" si="9"/>
        <v>n/a</v>
      </c>
      <c r="X66" s="22">
        <f t="shared" si="10"/>
        <v>0</v>
      </c>
      <c r="Y66" s="22">
        <f t="shared" si="11"/>
        <v>0</v>
      </c>
      <c r="Z66" s="22">
        <f t="shared" si="12"/>
        <v>0</v>
      </c>
      <c r="AA66" s="42">
        <f t="shared" si="13"/>
        <v>0</v>
      </c>
      <c r="AB66" s="43" t="str">
        <f t="shared" si="14"/>
        <v>n/a</v>
      </c>
      <c r="AC66" s="44" t="str">
        <f>IFERROR(W66*'Inputs - OBR and CPI'!$E$27+'Inputs - Elec wholesale index'!AB66*'Inputs - OBR and CPI'!$F$27,"n/a")</f>
        <v>n/a</v>
      </c>
      <c r="AD66" s="2" t="str">
        <f t="shared" si="15"/>
        <v>2015-16 Summer</v>
      </c>
      <c r="AE66" s="2" t="str">
        <f t="shared" si="16"/>
        <v>2014-15 Winter</v>
      </c>
      <c r="AF66" s="127">
        <v>1</v>
      </c>
      <c r="AG66" s="7"/>
    </row>
    <row r="67" spans="1:33">
      <c r="A67" s="46">
        <v>41939</v>
      </c>
      <c r="B67" s="13" t="str">
        <f t="shared" si="0"/>
        <v>Oct</v>
      </c>
      <c r="C67" s="182"/>
      <c r="D67" s="182"/>
      <c r="E67" s="182"/>
      <c r="F67" s="185"/>
      <c r="G67" s="185"/>
      <c r="H67" s="185"/>
      <c r="I67" s="12">
        <f>VLOOKUP($B67,'Elec wholesale lookups'!$A$3:$L$15,'Inputs - Elec wholesale index'!I$2,FALSE)</f>
        <v>181634.52552031272</v>
      </c>
      <c r="J67" s="12">
        <f>VLOOKUP($B67,'Elec wholesale lookups'!$A$3:$L$15,'Inputs - Elec wholesale index'!J$2,FALSE)</f>
        <v>205597.26549163138</v>
      </c>
      <c r="K67" s="12">
        <f>VLOOKUP($B67,'Elec wholesale lookups'!$A$3:$L$15,'Inputs - Elec wholesale index'!K$2,FALSE)</f>
        <v>181634.52552031272</v>
      </c>
      <c r="L67" s="37">
        <f>VLOOKUP($B67,'Elec wholesale lookups'!$A$3:$O$15,'Inputs - Elec wholesale index'!L$2,FALSE)</f>
        <v>1</v>
      </c>
      <c r="M67" s="37">
        <f>VLOOKUP($B67,'Elec wholesale lookups'!$A$3:$O$15,'Inputs - Elec wholesale index'!M$2,FALSE)</f>
        <v>1</v>
      </c>
      <c r="N67" s="37">
        <f>VLOOKUP($B67,'Elec wholesale lookups'!$A$3:$O$15,'Inputs - Elec wholesale index'!N$2,FALSE)</f>
        <v>0</v>
      </c>
      <c r="O67" s="12">
        <f t="shared" si="1"/>
        <v>181634.52552031272</v>
      </c>
      <c r="P67" s="12">
        <f t="shared" si="2"/>
        <v>205597.26549163138</v>
      </c>
      <c r="Q67" s="12">
        <f t="shared" si="3"/>
        <v>0</v>
      </c>
      <c r="R67" s="12">
        <f t="shared" si="4"/>
        <v>387231.79101194406</v>
      </c>
      <c r="S67" s="22">
        <f t="shared" si="5"/>
        <v>0</v>
      </c>
      <c r="T67" s="22">
        <f t="shared" si="6"/>
        <v>0</v>
      </c>
      <c r="U67" s="22">
        <f t="shared" si="7"/>
        <v>0</v>
      </c>
      <c r="V67" s="22">
        <f t="shared" si="8"/>
        <v>0</v>
      </c>
      <c r="W67" s="43" t="str">
        <f t="shared" si="9"/>
        <v>n/a</v>
      </c>
      <c r="X67" s="22">
        <f t="shared" si="10"/>
        <v>0</v>
      </c>
      <c r="Y67" s="22">
        <f t="shared" si="11"/>
        <v>0</v>
      </c>
      <c r="Z67" s="22">
        <f t="shared" si="12"/>
        <v>0</v>
      </c>
      <c r="AA67" s="42">
        <f t="shared" si="13"/>
        <v>0</v>
      </c>
      <c r="AB67" s="43" t="str">
        <f t="shared" si="14"/>
        <v>n/a</v>
      </c>
      <c r="AC67" s="44" t="str">
        <f>IFERROR(W67*'Inputs - OBR and CPI'!$E$27+'Inputs - Elec wholesale index'!AB67*'Inputs - OBR and CPI'!$F$27,"n/a")</f>
        <v>n/a</v>
      </c>
      <c r="AD67" s="2" t="str">
        <f t="shared" si="15"/>
        <v>2015-16 Summer</v>
      </c>
      <c r="AE67" s="2" t="str">
        <f t="shared" si="16"/>
        <v>2014-15 Winter</v>
      </c>
      <c r="AF67" s="127">
        <v>1</v>
      </c>
      <c r="AG67" s="7"/>
    </row>
    <row r="68" spans="1:33">
      <c r="A68" s="46">
        <v>41940</v>
      </c>
      <c r="B68" s="13" t="str">
        <f t="shared" si="0"/>
        <v>Oct</v>
      </c>
      <c r="C68" s="182"/>
      <c r="D68" s="182"/>
      <c r="E68" s="182"/>
      <c r="F68" s="185"/>
      <c r="G68" s="185"/>
      <c r="H68" s="185"/>
      <c r="I68" s="12">
        <f>VLOOKUP($B68,'Elec wholesale lookups'!$A$3:$L$15,'Inputs - Elec wholesale index'!I$2,FALSE)</f>
        <v>181634.52552031272</v>
      </c>
      <c r="J68" s="12">
        <f>VLOOKUP($B68,'Elec wholesale lookups'!$A$3:$L$15,'Inputs - Elec wholesale index'!J$2,FALSE)</f>
        <v>205597.26549163138</v>
      </c>
      <c r="K68" s="12">
        <f>VLOOKUP($B68,'Elec wholesale lookups'!$A$3:$L$15,'Inputs - Elec wholesale index'!K$2,FALSE)</f>
        <v>181634.52552031272</v>
      </c>
      <c r="L68" s="37">
        <f>VLOOKUP($B68,'Elec wholesale lookups'!$A$3:$O$15,'Inputs - Elec wholesale index'!L$2,FALSE)</f>
        <v>1</v>
      </c>
      <c r="M68" s="37">
        <f>VLOOKUP($B68,'Elec wholesale lookups'!$A$3:$O$15,'Inputs - Elec wholesale index'!M$2,FALSE)</f>
        <v>1</v>
      </c>
      <c r="N68" s="37">
        <f>VLOOKUP($B68,'Elec wholesale lookups'!$A$3:$O$15,'Inputs - Elec wholesale index'!N$2,FALSE)</f>
        <v>0</v>
      </c>
      <c r="O68" s="12">
        <f t="shared" si="1"/>
        <v>181634.52552031272</v>
      </c>
      <c r="P68" s="12">
        <f t="shared" si="2"/>
        <v>205597.26549163138</v>
      </c>
      <c r="Q68" s="12">
        <f t="shared" si="3"/>
        <v>0</v>
      </c>
      <c r="R68" s="12">
        <f t="shared" si="4"/>
        <v>387231.79101194406</v>
      </c>
      <c r="S68" s="22">
        <f t="shared" si="5"/>
        <v>0</v>
      </c>
      <c r="T68" s="22">
        <f t="shared" si="6"/>
        <v>0</v>
      </c>
      <c r="U68" s="22">
        <f t="shared" si="7"/>
        <v>0</v>
      </c>
      <c r="V68" s="22">
        <f t="shared" si="8"/>
        <v>0</v>
      </c>
      <c r="W68" s="43" t="str">
        <f t="shared" si="9"/>
        <v>n/a</v>
      </c>
      <c r="X68" s="22">
        <f t="shared" si="10"/>
        <v>0</v>
      </c>
      <c r="Y68" s="22">
        <f t="shared" si="11"/>
        <v>0</v>
      </c>
      <c r="Z68" s="22">
        <f t="shared" si="12"/>
        <v>0</v>
      </c>
      <c r="AA68" s="42">
        <f t="shared" si="13"/>
        <v>0</v>
      </c>
      <c r="AB68" s="43" t="str">
        <f t="shared" si="14"/>
        <v>n/a</v>
      </c>
      <c r="AC68" s="44" t="str">
        <f>IFERROR(W68*'Inputs - OBR and CPI'!$E$27+'Inputs - Elec wholesale index'!AB68*'Inputs - OBR and CPI'!$F$27,"n/a")</f>
        <v>n/a</v>
      </c>
      <c r="AD68" s="2" t="str">
        <f t="shared" si="15"/>
        <v>2015-16 Summer</v>
      </c>
      <c r="AE68" s="2" t="str">
        <f t="shared" si="16"/>
        <v>2014-15 Winter</v>
      </c>
      <c r="AF68" s="127">
        <v>1</v>
      </c>
      <c r="AG68" s="7"/>
    </row>
    <row r="69" spans="1:33">
      <c r="A69" s="46">
        <v>41941</v>
      </c>
      <c r="B69" s="13" t="str">
        <f t="shared" si="0"/>
        <v>Oct</v>
      </c>
      <c r="C69" s="182"/>
      <c r="D69" s="182"/>
      <c r="E69" s="182"/>
      <c r="F69" s="185"/>
      <c r="G69" s="185"/>
      <c r="H69" s="185"/>
      <c r="I69" s="12">
        <f>VLOOKUP($B69,'Elec wholesale lookups'!$A$3:$L$15,'Inputs - Elec wholesale index'!I$2,FALSE)</f>
        <v>181634.52552031272</v>
      </c>
      <c r="J69" s="12">
        <f>VLOOKUP($B69,'Elec wholesale lookups'!$A$3:$L$15,'Inputs - Elec wholesale index'!J$2,FALSE)</f>
        <v>205597.26549163138</v>
      </c>
      <c r="K69" s="12">
        <f>VLOOKUP($B69,'Elec wholesale lookups'!$A$3:$L$15,'Inputs - Elec wholesale index'!K$2,FALSE)</f>
        <v>181634.52552031272</v>
      </c>
      <c r="L69" s="37">
        <f>VLOOKUP($B69,'Elec wholesale lookups'!$A$3:$O$15,'Inputs - Elec wholesale index'!L$2,FALSE)</f>
        <v>1</v>
      </c>
      <c r="M69" s="37">
        <f>VLOOKUP($B69,'Elec wholesale lookups'!$A$3:$O$15,'Inputs - Elec wholesale index'!M$2,FALSE)</f>
        <v>1</v>
      </c>
      <c r="N69" s="37">
        <f>VLOOKUP($B69,'Elec wholesale lookups'!$A$3:$O$15,'Inputs - Elec wholesale index'!N$2,FALSE)</f>
        <v>0</v>
      </c>
      <c r="O69" s="12">
        <f t="shared" si="1"/>
        <v>181634.52552031272</v>
      </c>
      <c r="P69" s="12">
        <f t="shared" si="2"/>
        <v>205597.26549163138</v>
      </c>
      <c r="Q69" s="12">
        <f t="shared" si="3"/>
        <v>0</v>
      </c>
      <c r="R69" s="12">
        <f t="shared" si="4"/>
        <v>387231.79101194406</v>
      </c>
      <c r="S69" s="22">
        <f t="shared" si="5"/>
        <v>0</v>
      </c>
      <c r="T69" s="22">
        <f t="shared" si="6"/>
        <v>0</v>
      </c>
      <c r="U69" s="22">
        <f t="shared" si="7"/>
        <v>0</v>
      </c>
      <c r="V69" s="22">
        <f t="shared" si="8"/>
        <v>0</v>
      </c>
      <c r="W69" s="43" t="str">
        <f t="shared" si="9"/>
        <v>n/a</v>
      </c>
      <c r="X69" s="22">
        <f t="shared" si="10"/>
        <v>0</v>
      </c>
      <c r="Y69" s="22">
        <f t="shared" si="11"/>
        <v>0</v>
      </c>
      <c r="Z69" s="22">
        <f t="shared" si="12"/>
        <v>0</v>
      </c>
      <c r="AA69" s="42">
        <f t="shared" si="13"/>
        <v>0</v>
      </c>
      <c r="AB69" s="43" t="str">
        <f t="shared" si="14"/>
        <v>n/a</v>
      </c>
      <c r="AC69" s="44" t="str">
        <f>IFERROR(W69*'Inputs - OBR and CPI'!$E$27+'Inputs - Elec wholesale index'!AB69*'Inputs - OBR and CPI'!$F$27,"n/a")</f>
        <v>n/a</v>
      </c>
      <c r="AD69" s="2" t="str">
        <f t="shared" si="15"/>
        <v>2015-16 Summer</v>
      </c>
      <c r="AE69" s="2" t="str">
        <f t="shared" si="16"/>
        <v>2014-15 Winter</v>
      </c>
      <c r="AF69" s="127">
        <v>1</v>
      </c>
      <c r="AG69" s="7"/>
    </row>
    <row r="70" spans="1:33">
      <c r="A70" s="46">
        <v>41942</v>
      </c>
      <c r="B70" s="13" t="str">
        <f t="shared" si="0"/>
        <v>Oct</v>
      </c>
      <c r="C70" s="182"/>
      <c r="D70" s="182"/>
      <c r="E70" s="182"/>
      <c r="F70" s="185"/>
      <c r="G70" s="185"/>
      <c r="H70" s="185"/>
      <c r="I70" s="12">
        <f>VLOOKUP($B70,'Elec wholesale lookups'!$A$3:$L$15,'Inputs - Elec wholesale index'!I$2,FALSE)</f>
        <v>181634.52552031272</v>
      </c>
      <c r="J70" s="12">
        <f>VLOOKUP($B70,'Elec wholesale lookups'!$A$3:$L$15,'Inputs - Elec wholesale index'!J$2,FALSE)</f>
        <v>205597.26549163138</v>
      </c>
      <c r="K70" s="12">
        <f>VLOOKUP($B70,'Elec wholesale lookups'!$A$3:$L$15,'Inputs - Elec wholesale index'!K$2,FALSE)</f>
        <v>181634.52552031272</v>
      </c>
      <c r="L70" s="37">
        <f>VLOOKUP($B70,'Elec wholesale lookups'!$A$3:$O$15,'Inputs - Elec wholesale index'!L$2,FALSE)</f>
        <v>1</v>
      </c>
      <c r="M70" s="37">
        <f>VLOOKUP($B70,'Elec wholesale lookups'!$A$3:$O$15,'Inputs - Elec wholesale index'!M$2,FALSE)</f>
        <v>1</v>
      </c>
      <c r="N70" s="37">
        <f>VLOOKUP($B70,'Elec wholesale lookups'!$A$3:$O$15,'Inputs - Elec wholesale index'!N$2,FALSE)</f>
        <v>0</v>
      </c>
      <c r="O70" s="12">
        <f t="shared" si="1"/>
        <v>181634.52552031272</v>
      </c>
      <c r="P70" s="12">
        <f t="shared" si="2"/>
        <v>205597.26549163138</v>
      </c>
      <c r="Q70" s="12">
        <f t="shared" si="3"/>
        <v>0</v>
      </c>
      <c r="R70" s="12">
        <f t="shared" si="4"/>
        <v>387231.79101194406</v>
      </c>
      <c r="S70" s="22">
        <f t="shared" si="5"/>
        <v>0</v>
      </c>
      <c r="T70" s="22">
        <f t="shared" si="6"/>
        <v>0</v>
      </c>
      <c r="U70" s="22">
        <f t="shared" si="7"/>
        <v>0</v>
      </c>
      <c r="V70" s="22">
        <f t="shared" si="8"/>
        <v>0</v>
      </c>
      <c r="W70" s="43" t="str">
        <f t="shared" si="9"/>
        <v>n/a</v>
      </c>
      <c r="X70" s="22">
        <f t="shared" si="10"/>
        <v>0</v>
      </c>
      <c r="Y70" s="22">
        <f t="shared" si="11"/>
        <v>0</v>
      </c>
      <c r="Z70" s="22">
        <f t="shared" si="12"/>
        <v>0</v>
      </c>
      <c r="AA70" s="42">
        <f t="shared" si="13"/>
        <v>0</v>
      </c>
      <c r="AB70" s="43" t="str">
        <f t="shared" si="14"/>
        <v>n/a</v>
      </c>
      <c r="AC70" s="44" t="str">
        <f>IFERROR(W70*'Inputs - OBR and CPI'!$E$27+'Inputs - Elec wholesale index'!AB70*'Inputs - OBR and CPI'!$F$27,"n/a")</f>
        <v>n/a</v>
      </c>
      <c r="AD70" s="2" t="str">
        <f t="shared" si="15"/>
        <v>2015-16 Summer</v>
      </c>
      <c r="AE70" s="2" t="str">
        <f t="shared" si="16"/>
        <v>2014-15 Winter</v>
      </c>
      <c r="AF70" s="127">
        <v>1</v>
      </c>
      <c r="AG70" s="7"/>
    </row>
    <row r="71" spans="1:33">
      <c r="A71" s="46">
        <v>41943</v>
      </c>
      <c r="B71" s="13" t="str">
        <f t="shared" ref="B71:B134" si="17">TEXT(A71,"mmm")</f>
        <v>Oct</v>
      </c>
      <c r="C71" s="182"/>
      <c r="D71" s="182"/>
      <c r="E71" s="182"/>
      <c r="F71" s="185"/>
      <c r="G71" s="185"/>
      <c r="H71" s="185"/>
      <c r="I71" s="12">
        <f>VLOOKUP($B71,'Elec wholesale lookups'!$A$3:$L$15,'Inputs - Elec wholesale index'!I$2,FALSE)</f>
        <v>181634.52552031272</v>
      </c>
      <c r="J71" s="12">
        <f>VLOOKUP($B71,'Elec wholesale lookups'!$A$3:$L$15,'Inputs - Elec wholesale index'!J$2,FALSE)</f>
        <v>205597.26549163138</v>
      </c>
      <c r="K71" s="12">
        <f>VLOOKUP($B71,'Elec wholesale lookups'!$A$3:$L$15,'Inputs - Elec wholesale index'!K$2,FALSE)</f>
        <v>181634.52552031272</v>
      </c>
      <c r="L71" s="37">
        <f>VLOOKUP($B71,'Elec wholesale lookups'!$A$3:$O$15,'Inputs - Elec wholesale index'!L$2,FALSE)</f>
        <v>1</v>
      </c>
      <c r="M71" s="37">
        <f>VLOOKUP($B71,'Elec wholesale lookups'!$A$3:$O$15,'Inputs - Elec wholesale index'!M$2,FALSE)</f>
        <v>1</v>
      </c>
      <c r="N71" s="37">
        <f>VLOOKUP($B71,'Elec wholesale lookups'!$A$3:$O$15,'Inputs - Elec wholesale index'!N$2,FALSE)</f>
        <v>0</v>
      </c>
      <c r="O71" s="12">
        <f t="shared" ref="O71:O134" si="18">IF(L71="","",I71*L71)</f>
        <v>181634.52552031272</v>
      </c>
      <c r="P71" s="12">
        <f t="shared" ref="P71:P134" si="19">IF(M71="","",J71*M71)</f>
        <v>205597.26549163138</v>
      </c>
      <c r="Q71" s="12">
        <f t="shared" ref="Q71:Q134" si="20">IF(N71="","",K71*N71)</f>
        <v>0</v>
      </c>
      <c r="R71" s="12">
        <f t="shared" ref="R71:R134" si="21">SUM(O71:Q71)</f>
        <v>387231.79101194406</v>
      </c>
      <c r="S71" s="22">
        <f t="shared" ref="S71:S134" si="22">IF(O71="","",O71*C71)</f>
        <v>0</v>
      </c>
      <c r="T71" s="22">
        <f t="shared" ref="T71:T134" si="23">IF(P71="","",P71*D71)</f>
        <v>0</v>
      </c>
      <c r="U71" s="22">
        <f t="shared" ref="U71:U134" si="24">IF(Q71="","",Q71*E71)</f>
        <v>0</v>
      </c>
      <c r="V71" s="22">
        <f t="shared" ref="V71:V134" si="25">SUM(S71:U71)</f>
        <v>0</v>
      </c>
      <c r="W71" s="43" t="str">
        <f t="shared" ref="W71:W134" si="26">IF(MIN(C71:E71)&lt;1,"n/a",V71/R71)</f>
        <v>n/a</v>
      </c>
      <c r="X71" s="22">
        <f t="shared" ref="X71:X134" si="27">IF(O71="","",O71*F71)</f>
        <v>0</v>
      </c>
      <c r="Y71" s="22">
        <f t="shared" ref="Y71:Y134" si="28">IF(P71="","",P71*G71)</f>
        <v>0</v>
      </c>
      <c r="Z71" s="22">
        <f t="shared" ref="Z71:Z134" si="29">IF(Q71="","",Q71*H71)</f>
        <v>0</v>
      </c>
      <c r="AA71" s="42">
        <f t="shared" ref="AA71:AA134" si="30">SUM(X71:Z71)</f>
        <v>0</v>
      </c>
      <c r="AB71" s="43" t="str">
        <f t="shared" ref="AB71:AB134" si="31">IF(MIN(F71:H71)&lt;1,"n/a",AA71/$R71)</f>
        <v>n/a</v>
      </c>
      <c r="AC71" s="44" t="str">
        <f>IFERROR(W71*'Inputs - OBR and CPI'!$E$27+'Inputs - Elec wholesale index'!AB71*'Inputs - OBR and CPI'!$F$27,"n/a")</f>
        <v>n/a</v>
      </c>
      <c r="AD71" s="2" t="str">
        <f t="shared" ref="AD71:AD134" si="32">IF(AND(MONTH(A71)=8,MONTH(A70)=7),YEAR(A71)+1&amp;"-"&amp;YEAR(A71)-1998&amp;" Summer",IF(AND(MONTH(A71)=2,MONTH(A70)=1),YEAR(A71)&amp;"-"&amp;YEAR(A71)-1999&amp;" Winter",AD70))</f>
        <v>2015-16 Summer</v>
      </c>
      <c r="AE71" s="2" t="str">
        <f t="shared" ref="AE71:AE134" si="33">IF(AND(MONTH(A71)=4,MONTH(A70)=3),YEAR(A71)&amp;"-"&amp;YEAR(A71)-1999&amp;" Summer",IF(AND(MONTH(A71)=10,MONTH(A70)=9),YEAR(A71)&amp;"-"&amp;YEAR(A71)-1999&amp;" Winter",AE70))</f>
        <v>2014-15 Winter</v>
      </c>
      <c r="AF71" s="127">
        <v>1</v>
      </c>
      <c r="AG71" s="7"/>
    </row>
    <row r="72" spans="1:33">
      <c r="A72" s="46">
        <v>41946</v>
      </c>
      <c r="B72" s="13" t="str">
        <f t="shared" si="17"/>
        <v>Nov</v>
      </c>
      <c r="C72" s="182"/>
      <c r="D72" s="182"/>
      <c r="E72" s="182"/>
      <c r="F72" s="185"/>
      <c r="G72" s="185"/>
      <c r="H72" s="185"/>
      <c r="I72" s="12">
        <f>VLOOKUP($B72,'Elec wholesale lookups'!$A$3:$L$15,'Inputs - Elec wholesale index'!I$2,FALSE)</f>
        <v>181634.52552031272</v>
      </c>
      <c r="J72" s="12">
        <f>VLOOKUP($B72,'Elec wholesale lookups'!$A$3:$L$15,'Inputs - Elec wholesale index'!J$2,FALSE)</f>
        <v>205597.26549163138</v>
      </c>
      <c r="K72" s="12">
        <f>VLOOKUP($B72,'Elec wholesale lookups'!$A$3:$L$15,'Inputs - Elec wholesale index'!K$2,FALSE)</f>
        <v>181634.52552031272</v>
      </c>
      <c r="L72" s="37">
        <f>VLOOKUP($B72,'Elec wholesale lookups'!$A$3:$O$15,'Inputs - Elec wholesale index'!L$2,FALSE)</f>
        <v>1</v>
      </c>
      <c r="M72" s="37">
        <f>VLOOKUP($B72,'Elec wholesale lookups'!$A$3:$O$15,'Inputs - Elec wholesale index'!M$2,FALSE)</f>
        <v>1</v>
      </c>
      <c r="N72" s="37">
        <f>VLOOKUP($B72,'Elec wholesale lookups'!$A$3:$O$15,'Inputs - Elec wholesale index'!N$2,FALSE)</f>
        <v>0</v>
      </c>
      <c r="O72" s="12">
        <f t="shared" si="18"/>
        <v>181634.52552031272</v>
      </c>
      <c r="P72" s="12">
        <f t="shared" si="19"/>
        <v>205597.26549163138</v>
      </c>
      <c r="Q72" s="12">
        <f t="shared" si="20"/>
        <v>0</v>
      </c>
      <c r="R72" s="12">
        <f t="shared" si="21"/>
        <v>387231.79101194406</v>
      </c>
      <c r="S72" s="22">
        <f t="shared" si="22"/>
        <v>0</v>
      </c>
      <c r="T72" s="22">
        <f t="shared" si="23"/>
        <v>0</v>
      </c>
      <c r="U72" s="22">
        <f t="shared" si="24"/>
        <v>0</v>
      </c>
      <c r="V72" s="22">
        <f t="shared" si="25"/>
        <v>0</v>
      </c>
      <c r="W72" s="43" t="str">
        <f t="shared" si="26"/>
        <v>n/a</v>
      </c>
      <c r="X72" s="22">
        <f t="shared" si="27"/>
        <v>0</v>
      </c>
      <c r="Y72" s="22">
        <f t="shared" si="28"/>
        <v>0</v>
      </c>
      <c r="Z72" s="22">
        <f t="shared" si="29"/>
        <v>0</v>
      </c>
      <c r="AA72" s="42">
        <f t="shared" si="30"/>
        <v>0</v>
      </c>
      <c r="AB72" s="43" t="str">
        <f t="shared" si="31"/>
        <v>n/a</v>
      </c>
      <c r="AC72" s="44" t="str">
        <f>IFERROR(W72*'Inputs - OBR and CPI'!$E$27+'Inputs - Elec wholesale index'!AB72*'Inputs - OBR and CPI'!$F$27,"n/a")</f>
        <v>n/a</v>
      </c>
      <c r="AD72" s="2" t="str">
        <f t="shared" si="32"/>
        <v>2015-16 Summer</v>
      </c>
      <c r="AE72" s="2" t="str">
        <f t="shared" si="33"/>
        <v>2014-15 Winter</v>
      </c>
      <c r="AF72" s="127">
        <v>1</v>
      </c>
      <c r="AG72" s="7"/>
    </row>
    <row r="73" spans="1:33">
      <c r="A73" s="46">
        <v>41947</v>
      </c>
      <c r="B73" s="13" t="str">
        <f t="shared" si="17"/>
        <v>Nov</v>
      </c>
      <c r="C73" s="182"/>
      <c r="D73" s="182"/>
      <c r="E73" s="182"/>
      <c r="F73" s="185"/>
      <c r="G73" s="185"/>
      <c r="H73" s="185"/>
      <c r="I73" s="12">
        <f>VLOOKUP($B73,'Elec wholesale lookups'!$A$3:$L$15,'Inputs - Elec wholesale index'!I$2,FALSE)</f>
        <v>181634.52552031272</v>
      </c>
      <c r="J73" s="12">
        <f>VLOOKUP($B73,'Elec wholesale lookups'!$A$3:$L$15,'Inputs - Elec wholesale index'!J$2,FALSE)</f>
        <v>205597.26549163138</v>
      </c>
      <c r="K73" s="12">
        <f>VLOOKUP($B73,'Elec wholesale lookups'!$A$3:$L$15,'Inputs - Elec wholesale index'!K$2,FALSE)</f>
        <v>181634.52552031272</v>
      </c>
      <c r="L73" s="37">
        <f>VLOOKUP($B73,'Elec wholesale lookups'!$A$3:$O$15,'Inputs - Elec wholesale index'!L$2,FALSE)</f>
        <v>1</v>
      </c>
      <c r="M73" s="37">
        <f>VLOOKUP($B73,'Elec wholesale lookups'!$A$3:$O$15,'Inputs - Elec wholesale index'!M$2,FALSE)</f>
        <v>1</v>
      </c>
      <c r="N73" s="37">
        <f>VLOOKUP($B73,'Elec wholesale lookups'!$A$3:$O$15,'Inputs - Elec wholesale index'!N$2,FALSE)</f>
        <v>0</v>
      </c>
      <c r="O73" s="12">
        <f t="shared" si="18"/>
        <v>181634.52552031272</v>
      </c>
      <c r="P73" s="12">
        <f t="shared" si="19"/>
        <v>205597.26549163138</v>
      </c>
      <c r="Q73" s="12">
        <f t="shared" si="20"/>
        <v>0</v>
      </c>
      <c r="R73" s="12">
        <f t="shared" si="21"/>
        <v>387231.79101194406</v>
      </c>
      <c r="S73" s="22">
        <f t="shared" si="22"/>
        <v>0</v>
      </c>
      <c r="T73" s="22">
        <f t="shared" si="23"/>
        <v>0</v>
      </c>
      <c r="U73" s="22">
        <f t="shared" si="24"/>
        <v>0</v>
      </c>
      <c r="V73" s="22">
        <f t="shared" si="25"/>
        <v>0</v>
      </c>
      <c r="W73" s="43" t="str">
        <f t="shared" si="26"/>
        <v>n/a</v>
      </c>
      <c r="X73" s="22">
        <f t="shared" si="27"/>
        <v>0</v>
      </c>
      <c r="Y73" s="22">
        <f t="shared" si="28"/>
        <v>0</v>
      </c>
      <c r="Z73" s="22">
        <f t="shared" si="29"/>
        <v>0</v>
      </c>
      <c r="AA73" s="42">
        <f t="shared" si="30"/>
        <v>0</v>
      </c>
      <c r="AB73" s="43" t="str">
        <f t="shared" si="31"/>
        <v>n/a</v>
      </c>
      <c r="AC73" s="44" t="str">
        <f>IFERROR(W73*'Inputs - OBR and CPI'!$E$27+'Inputs - Elec wholesale index'!AB73*'Inputs - OBR and CPI'!$F$27,"n/a")</f>
        <v>n/a</v>
      </c>
      <c r="AD73" s="2" t="str">
        <f t="shared" si="32"/>
        <v>2015-16 Summer</v>
      </c>
      <c r="AE73" s="2" t="str">
        <f t="shared" si="33"/>
        <v>2014-15 Winter</v>
      </c>
      <c r="AF73" s="127">
        <v>1</v>
      </c>
      <c r="AG73" s="7"/>
    </row>
    <row r="74" spans="1:33">
      <c r="A74" s="46">
        <v>41948</v>
      </c>
      <c r="B74" s="13" t="str">
        <f t="shared" si="17"/>
        <v>Nov</v>
      </c>
      <c r="C74" s="182"/>
      <c r="D74" s="182"/>
      <c r="E74" s="182"/>
      <c r="F74" s="185"/>
      <c r="G74" s="185"/>
      <c r="H74" s="185"/>
      <c r="I74" s="12">
        <f>VLOOKUP($B74,'Elec wholesale lookups'!$A$3:$L$15,'Inputs - Elec wholesale index'!I$2,FALSE)</f>
        <v>181634.52552031272</v>
      </c>
      <c r="J74" s="12">
        <f>VLOOKUP($B74,'Elec wholesale lookups'!$A$3:$L$15,'Inputs - Elec wholesale index'!J$2,FALSE)</f>
        <v>205597.26549163138</v>
      </c>
      <c r="K74" s="12">
        <f>VLOOKUP($B74,'Elec wholesale lookups'!$A$3:$L$15,'Inputs - Elec wholesale index'!K$2,FALSE)</f>
        <v>181634.52552031272</v>
      </c>
      <c r="L74" s="37">
        <f>VLOOKUP($B74,'Elec wholesale lookups'!$A$3:$O$15,'Inputs - Elec wholesale index'!L$2,FALSE)</f>
        <v>1</v>
      </c>
      <c r="M74" s="37">
        <f>VLOOKUP($B74,'Elec wholesale lookups'!$A$3:$O$15,'Inputs - Elec wholesale index'!M$2,FALSE)</f>
        <v>1</v>
      </c>
      <c r="N74" s="37">
        <f>VLOOKUP($B74,'Elec wholesale lookups'!$A$3:$O$15,'Inputs - Elec wholesale index'!N$2,FALSE)</f>
        <v>0</v>
      </c>
      <c r="O74" s="12">
        <f t="shared" si="18"/>
        <v>181634.52552031272</v>
      </c>
      <c r="P74" s="12">
        <f t="shared" si="19"/>
        <v>205597.26549163138</v>
      </c>
      <c r="Q74" s="12">
        <f t="shared" si="20"/>
        <v>0</v>
      </c>
      <c r="R74" s="12">
        <f t="shared" si="21"/>
        <v>387231.79101194406</v>
      </c>
      <c r="S74" s="22">
        <f t="shared" si="22"/>
        <v>0</v>
      </c>
      <c r="T74" s="22">
        <f t="shared" si="23"/>
        <v>0</v>
      </c>
      <c r="U74" s="22">
        <f t="shared" si="24"/>
        <v>0</v>
      </c>
      <c r="V74" s="22">
        <f t="shared" si="25"/>
        <v>0</v>
      </c>
      <c r="W74" s="43" t="str">
        <f t="shared" si="26"/>
        <v>n/a</v>
      </c>
      <c r="X74" s="22">
        <f t="shared" si="27"/>
        <v>0</v>
      </c>
      <c r="Y74" s="22">
        <f t="shared" si="28"/>
        <v>0</v>
      </c>
      <c r="Z74" s="22">
        <f t="shared" si="29"/>
        <v>0</v>
      </c>
      <c r="AA74" s="42">
        <f t="shared" si="30"/>
        <v>0</v>
      </c>
      <c r="AB74" s="43" t="str">
        <f t="shared" si="31"/>
        <v>n/a</v>
      </c>
      <c r="AC74" s="44" t="str">
        <f>IFERROR(W74*'Inputs - OBR and CPI'!$E$27+'Inputs - Elec wholesale index'!AB74*'Inputs - OBR and CPI'!$F$27,"n/a")</f>
        <v>n/a</v>
      </c>
      <c r="AD74" s="2" t="str">
        <f t="shared" si="32"/>
        <v>2015-16 Summer</v>
      </c>
      <c r="AE74" s="2" t="str">
        <f t="shared" si="33"/>
        <v>2014-15 Winter</v>
      </c>
      <c r="AF74" s="127">
        <v>1</v>
      </c>
      <c r="AG74" s="7"/>
    </row>
    <row r="75" spans="1:33">
      <c r="A75" s="46">
        <v>41949</v>
      </c>
      <c r="B75" s="13" t="str">
        <f t="shared" si="17"/>
        <v>Nov</v>
      </c>
      <c r="C75" s="182"/>
      <c r="D75" s="182"/>
      <c r="E75" s="182"/>
      <c r="F75" s="185"/>
      <c r="G75" s="185"/>
      <c r="H75" s="185"/>
      <c r="I75" s="12">
        <f>VLOOKUP($B75,'Elec wholesale lookups'!$A$3:$L$15,'Inputs - Elec wholesale index'!I$2,FALSE)</f>
        <v>181634.52552031272</v>
      </c>
      <c r="J75" s="12">
        <f>VLOOKUP($B75,'Elec wholesale lookups'!$A$3:$L$15,'Inputs - Elec wholesale index'!J$2,FALSE)</f>
        <v>205597.26549163138</v>
      </c>
      <c r="K75" s="12">
        <f>VLOOKUP($B75,'Elec wholesale lookups'!$A$3:$L$15,'Inputs - Elec wholesale index'!K$2,FALSE)</f>
        <v>181634.52552031272</v>
      </c>
      <c r="L75" s="37">
        <f>VLOOKUP($B75,'Elec wholesale lookups'!$A$3:$O$15,'Inputs - Elec wholesale index'!L$2,FALSE)</f>
        <v>1</v>
      </c>
      <c r="M75" s="37">
        <f>VLOOKUP($B75,'Elec wholesale lookups'!$A$3:$O$15,'Inputs - Elec wholesale index'!M$2,FALSE)</f>
        <v>1</v>
      </c>
      <c r="N75" s="37">
        <f>VLOOKUP($B75,'Elec wholesale lookups'!$A$3:$O$15,'Inputs - Elec wholesale index'!N$2,FALSE)</f>
        <v>0</v>
      </c>
      <c r="O75" s="12">
        <f t="shared" si="18"/>
        <v>181634.52552031272</v>
      </c>
      <c r="P75" s="12">
        <f t="shared" si="19"/>
        <v>205597.26549163138</v>
      </c>
      <c r="Q75" s="12">
        <f t="shared" si="20"/>
        <v>0</v>
      </c>
      <c r="R75" s="12">
        <f t="shared" si="21"/>
        <v>387231.79101194406</v>
      </c>
      <c r="S75" s="22">
        <f t="shared" si="22"/>
        <v>0</v>
      </c>
      <c r="T75" s="22">
        <f t="shared" si="23"/>
        <v>0</v>
      </c>
      <c r="U75" s="22">
        <f t="shared" si="24"/>
        <v>0</v>
      </c>
      <c r="V75" s="22">
        <f t="shared" si="25"/>
        <v>0</v>
      </c>
      <c r="W75" s="43" t="str">
        <f t="shared" si="26"/>
        <v>n/a</v>
      </c>
      <c r="X75" s="22">
        <f t="shared" si="27"/>
        <v>0</v>
      </c>
      <c r="Y75" s="22">
        <f t="shared" si="28"/>
        <v>0</v>
      </c>
      <c r="Z75" s="22">
        <f t="shared" si="29"/>
        <v>0</v>
      </c>
      <c r="AA75" s="42">
        <f t="shared" si="30"/>
        <v>0</v>
      </c>
      <c r="AB75" s="43" t="str">
        <f t="shared" si="31"/>
        <v>n/a</v>
      </c>
      <c r="AC75" s="44" t="str">
        <f>IFERROR(W75*'Inputs - OBR and CPI'!$E$27+'Inputs - Elec wholesale index'!AB75*'Inputs - OBR and CPI'!$F$27,"n/a")</f>
        <v>n/a</v>
      </c>
      <c r="AD75" s="2" t="str">
        <f t="shared" si="32"/>
        <v>2015-16 Summer</v>
      </c>
      <c r="AE75" s="2" t="str">
        <f t="shared" si="33"/>
        <v>2014-15 Winter</v>
      </c>
      <c r="AF75" s="127">
        <v>1</v>
      </c>
      <c r="AG75" s="7"/>
    </row>
    <row r="76" spans="1:33">
      <c r="A76" s="46">
        <v>41950</v>
      </c>
      <c r="B76" s="13" t="str">
        <f t="shared" si="17"/>
        <v>Nov</v>
      </c>
      <c r="C76" s="182"/>
      <c r="D76" s="182"/>
      <c r="E76" s="182"/>
      <c r="F76" s="185"/>
      <c r="G76" s="185"/>
      <c r="H76" s="185"/>
      <c r="I76" s="12">
        <f>VLOOKUP($B76,'Elec wholesale lookups'!$A$3:$L$15,'Inputs - Elec wholesale index'!I$2,FALSE)</f>
        <v>181634.52552031272</v>
      </c>
      <c r="J76" s="12">
        <f>VLOOKUP($B76,'Elec wholesale lookups'!$A$3:$L$15,'Inputs - Elec wholesale index'!J$2,FALSE)</f>
        <v>205597.26549163138</v>
      </c>
      <c r="K76" s="12">
        <f>VLOOKUP($B76,'Elec wholesale lookups'!$A$3:$L$15,'Inputs - Elec wholesale index'!K$2,FALSE)</f>
        <v>181634.52552031272</v>
      </c>
      <c r="L76" s="37">
        <f>VLOOKUP($B76,'Elec wholesale lookups'!$A$3:$O$15,'Inputs - Elec wholesale index'!L$2,FALSE)</f>
        <v>1</v>
      </c>
      <c r="M76" s="37">
        <f>VLOOKUP($B76,'Elec wholesale lookups'!$A$3:$O$15,'Inputs - Elec wholesale index'!M$2,FALSE)</f>
        <v>1</v>
      </c>
      <c r="N76" s="37">
        <f>VLOOKUP($B76,'Elec wholesale lookups'!$A$3:$O$15,'Inputs - Elec wholesale index'!N$2,FALSE)</f>
        <v>0</v>
      </c>
      <c r="O76" s="12">
        <f t="shared" si="18"/>
        <v>181634.52552031272</v>
      </c>
      <c r="P76" s="12">
        <f t="shared" si="19"/>
        <v>205597.26549163138</v>
      </c>
      <c r="Q76" s="12">
        <f t="shared" si="20"/>
        <v>0</v>
      </c>
      <c r="R76" s="12">
        <f t="shared" si="21"/>
        <v>387231.79101194406</v>
      </c>
      <c r="S76" s="22">
        <f t="shared" si="22"/>
        <v>0</v>
      </c>
      <c r="T76" s="22">
        <f t="shared" si="23"/>
        <v>0</v>
      </c>
      <c r="U76" s="22">
        <f t="shared" si="24"/>
        <v>0</v>
      </c>
      <c r="V76" s="22">
        <f t="shared" si="25"/>
        <v>0</v>
      </c>
      <c r="W76" s="43" t="str">
        <f t="shared" si="26"/>
        <v>n/a</v>
      </c>
      <c r="X76" s="22">
        <f t="shared" si="27"/>
        <v>0</v>
      </c>
      <c r="Y76" s="22">
        <f t="shared" si="28"/>
        <v>0</v>
      </c>
      <c r="Z76" s="22">
        <f t="shared" si="29"/>
        <v>0</v>
      </c>
      <c r="AA76" s="42">
        <f t="shared" si="30"/>
        <v>0</v>
      </c>
      <c r="AB76" s="43" t="str">
        <f t="shared" si="31"/>
        <v>n/a</v>
      </c>
      <c r="AC76" s="44" t="str">
        <f>IFERROR(W76*'Inputs - OBR and CPI'!$E$27+'Inputs - Elec wholesale index'!AB76*'Inputs - OBR and CPI'!$F$27,"n/a")</f>
        <v>n/a</v>
      </c>
      <c r="AD76" s="2" t="str">
        <f t="shared" si="32"/>
        <v>2015-16 Summer</v>
      </c>
      <c r="AE76" s="2" t="str">
        <f t="shared" si="33"/>
        <v>2014-15 Winter</v>
      </c>
      <c r="AF76" s="127">
        <v>1</v>
      </c>
      <c r="AG76" s="7"/>
    </row>
    <row r="77" spans="1:33">
      <c r="A77" s="46">
        <v>41953</v>
      </c>
      <c r="B77" s="13" t="str">
        <f t="shared" si="17"/>
        <v>Nov</v>
      </c>
      <c r="C77" s="182"/>
      <c r="D77" s="182"/>
      <c r="E77" s="182"/>
      <c r="F77" s="185"/>
      <c r="G77" s="185"/>
      <c r="H77" s="185"/>
      <c r="I77" s="12">
        <f>VLOOKUP($B77,'Elec wholesale lookups'!$A$3:$L$15,'Inputs - Elec wholesale index'!I$2,FALSE)</f>
        <v>181634.52552031272</v>
      </c>
      <c r="J77" s="12">
        <f>VLOOKUP($B77,'Elec wholesale lookups'!$A$3:$L$15,'Inputs - Elec wholesale index'!J$2,FALSE)</f>
        <v>205597.26549163138</v>
      </c>
      <c r="K77" s="12">
        <f>VLOOKUP($B77,'Elec wholesale lookups'!$A$3:$L$15,'Inputs - Elec wholesale index'!K$2,FALSE)</f>
        <v>181634.52552031272</v>
      </c>
      <c r="L77" s="37">
        <f>VLOOKUP($B77,'Elec wholesale lookups'!$A$3:$O$15,'Inputs - Elec wholesale index'!L$2,FALSE)</f>
        <v>1</v>
      </c>
      <c r="M77" s="37">
        <f>VLOOKUP($B77,'Elec wholesale lookups'!$A$3:$O$15,'Inputs - Elec wholesale index'!M$2,FALSE)</f>
        <v>1</v>
      </c>
      <c r="N77" s="37">
        <f>VLOOKUP($B77,'Elec wholesale lookups'!$A$3:$O$15,'Inputs - Elec wholesale index'!N$2,FALSE)</f>
        <v>0</v>
      </c>
      <c r="O77" s="12">
        <f t="shared" si="18"/>
        <v>181634.52552031272</v>
      </c>
      <c r="P77" s="12">
        <f t="shared" si="19"/>
        <v>205597.26549163138</v>
      </c>
      <c r="Q77" s="12">
        <f t="shared" si="20"/>
        <v>0</v>
      </c>
      <c r="R77" s="12">
        <f t="shared" si="21"/>
        <v>387231.79101194406</v>
      </c>
      <c r="S77" s="22">
        <f t="shared" si="22"/>
        <v>0</v>
      </c>
      <c r="T77" s="22">
        <f t="shared" si="23"/>
        <v>0</v>
      </c>
      <c r="U77" s="22">
        <f t="shared" si="24"/>
        <v>0</v>
      </c>
      <c r="V77" s="22">
        <f t="shared" si="25"/>
        <v>0</v>
      </c>
      <c r="W77" s="43" t="str">
        <f t="shared" si="26"/>
        <v>n/a</v>
      </c>
      <c r="X77" s="22">
        <f t="shared" si="27"/>
        <v>0</v>
      </c>
      <c r="Y77" s="22">
        <f t="shared" si="28"/>
        <v>0</v>
      </c>
      <c r="Z77" s="22">
        <f t="shared" si="29"/>
        <v>0</v>
      </c>
      <c r="AA77" s="42">
        <f t="shared" si="30"/>
        <v>0</v>
      </c>
      <c r="AB77" s="43" t="str">
        <f t="shared" si="31"/>
        <v>n/a</v>
      </c>
      <c r="AC77" s="44" t="str">
        <f>IFERROR(W77*'Inputs - OBR and CPI'!$E$27+'Inputs - Elec wholesale index'!AB77*'Inputs - OBR and CPI'!$F$27,"n/a")</f>
        <v>n/a</v>
      </c>
      <c r="AD77" s="2" t="str">
        <f t="shared" si="32"/>
        <v>2015-16 Summer</v>
      </c>
      <c r="AE77" s="2" t="str">
        <f t="shared" si="33"/>
        <v>2014-15 Winter</v>
      </c>
      <c r="AF77" s="127">
        <v>1</v>
      </c>
      <c r="AG77" s="7"/>
    </row>
    <row r="78" spans="1:33">
      <c r="A78" s="46">
        <v>41954</v>
      </c>
      <c r="B78" s="13" t="str">
        <f t="shared" si="17"/>
        <v>Nov</v>
      </c>
      <c r="C78" s="182"/>
      <c r="D78" s="182"/>
      <c r="E78" s="182"/>
      <c r="F78" s="185"/>
      <c r="G78" s="185"/>
      <c r="H78" s="185"/>
      <c r="I78" s="12">
        <f>VLOOKUP($B78,'Elec wholesale lookups'!$A$3:$L$15,'Inputs - Elec wholesale index'!I$2,FALSE)</f>
        <v>181634.52552031272</v>
      </c>
      <c r="J78" s="12">
        <f>VLOOKUP($B78,'Elec wholesale lookups'!$A$3:$L$15,'Inputs - Elec wholesale index'!J$2,FALSE)</f>
        <v>205597.26549163138</v>
      </c>
      <c r="K78" s="12">
        <f>VLOOKUP($B78,'Elec wholesale lookups'!$A$3:$L$15,'Inputs - Elec wholesale index'!K$2,FALSE)</f>
        <v>181634.52552031272</v>
      </c>
      <c r="L78" s="37">
        <f>VLOOKUP($B78,'Elec wholesale lookups'!$A$3:$O$15,'Inputs - Elec wholesale index'!L$2,FALSE)</f>
        <v>1</v>
      </c>
      <c r="M78" s="37">
        <f>VLOOKUP($B78,'Elec wholesale lookups'!$A$3:$O$15,'Inputs - Elec wholesale index'!M$2,FALSE)</f>
        <v>1</v>
      </c>
      <c r="N78" s="37">
        <f>VLOOKUP($B78,'Elec wholesale lookups'!$A$3:$O$15,'Inputs - Elec wholesale index'!N$2,FALSE)</f>
        <v>0</v>
      </c>
      <c r="O78" s="12">
        <f t="shared" si="18"/>
        <v>181634.52552031272</v>
      </c>
      <c r="P78" s="12">
        <f t="shared" si="19"/>
        <v>205597.26549163138</v>
      </c>
      <c r="Q78" s="12">
        <f t="shared" si="20"/>
        <v>0</v>
      </c>
      <c r="R78" s="12">
        <f t="shared" si="21"/>
        <v>387231.79101194406</v>
      </c>
      <c r="S78" s="22">
        <f t="shared" si="22"/>
        <v>0</v>
      </c>
      <c r="T78" s="22">
        <f t="shared" si="23"/>
        <v>0</v>
      </c>
      <c r="U78" s="22">
        <f t="shared" si="24"/>
        <v>0</v>
      </c>
      <c r="V78" s="22">
        <f t="shared" si="25"/>
        <v>0</v>
      </c>
      <c r="W78" s="43" t="str">
        <f t="shared" si="26"/>
        <v>n/a</v>
      </c>
      <c r="X78" s="22">
        <f t="shared" si="27"/>
        <v>0</v>
      </c>
      <c r="Y78" s="22">
        <f t="shared" si="28"/>
        <v>0</v>
      </c>
      <c r="Z78" s="22">
        <f t="shared" si="29"/>
        <v>0</v>
      </c>
      <c r="AA78" s="42">
        <f t="shared" si="30"/>
        <v>0</v>
      </c>
      <c r="AB78" s="43" t="str">
        <f t="shared" si="31"/>
        <v>n/a</v>
      </c>
      <c r="AC78" s="44" t="str">
        <f>IFERROR(W78*'Inputs - OBR and CPI'!$E$27+'Inputs - Elec wholesale index'!AB78*'Inputs - OBR and CPI'!$F$27,"n/a")</f>
        <v>n/a</v>
      </c>
      <c r="AD78" s="2" t="str">
        <f t="shared" si="32"/>
        <v>2015-16 Summer</v>
      </c>
      <c r="AE78" s="2" t="str">
        <f t="shared" si="33"/>
        <v>2014-15 Winter</v>
      </c>
      <c r="AF78" s="127">
        <v>1</v>
      </c>
      <c r="AG78" s="7"/>
    </row>
    <row r="79" spans="1:33">
      <c r="A79" s="46">
        <v>41955</v>
      </c>
      <c r="B79" s="13" t="str">
        <f t="shared" si="17"/>
        <v>Nov</v>
      </c>
      <c r="C79" s="182"/>
      <c r="D79" s="182"/>
      <c r="E79" s="182"/>
      <c r="F79" s="185"/>
      <c r="G79" s="185"/>
      <c r="H79" s="185"/>
      <c r="I79" s="12">
        <f>VLOOKUP($B79,'Elec wholesale lookups'!$A$3:$L$15,'Inputs - Elec wholesale index'!I$2,FALSE)</f>
        <v>181634.52552031272</v>
      </c>
      <c r="J79" s="12">
        <f>VLOOKUP($B79,'Elec wholesale lookups'!$A$3:$L$15,'Inputs - Elec wholesale index'!J$2,FALSE)</f>
        <v>205597.26549163138</v>
      </c>
      <c r="K79" s="12">
        <f>VLOOKUP($B79,'Elec wholesale lookups'!$A$3:$L$15,'Inputs - Elec wholesale index'!K$2,FALSE)</f>
        <v>181634.52552031272</v>
      </c>
      <c r="L79" s="37">
        <f>VLOOKUP($B79,'Elec wholesale lookups'!$A$3:$O$15,'Inputs - Elec wholesale index'!L$2,FALSE)</f>
        <v>1</v>
      </c>
      <c r="M79" s="37">
        <f>VLOOKUP($B79,'Elec wholesale lookups'!$A$3:$O$15,'Inputs - Elec wholesale index'!M$2,FALSE)</f>
        <v>1</v>
      </c>
      <c r="N79" s="37">
        <f>VLOOKUP($B79,'Elec wholesale lookups'!$A$3:$O$15,'Inputs - Elec wholesale index'!N$2,FALSE)</f>
        <v>0</v>
      </c>
      <c r="O79" s="12">
        <f t="shared" si="18"/>
        <v>181634.52552031272</v>
      </c>
      <c r="P79" s="12">
        <f t="shared" si="19"/>
        <v>205597.26549163138</v>
      </c>
      <c r="Q79" s="12">
        <f t="shared" si="20"/>
        <v>0</v>
      </c>
      <c r="R79" s="12">
        <f t="shared" si="21"/>
        <v>387231.79101194406</v>
      </c>
      <c r="S79" s="22">
        <f t="shared" si="22"/>
        <v>0</v>
      </c>
      <c r="T79" s="22">
        <f t="shared" si="23"/>
        <v>0</v>
      </c>
      <c r="U79" s="22">
        <f t="shared" si="24"/>
        <v>0</v>
      </c>
      <c r="V79" s="22">
        <f t="shared" si="25"/>
        <v>0</v>
      </c>
      <c r="W79" s="43" t="str">
        <f t="shared" si="26"/>
        <v>n/a</v>
      </c>
      <c r="X79" s="22">
        <f t="shared" si="27"/>
        <v>0</v>
      </c>
      <c r="Y79" s="22">
        <f t="shared" si="28"/>
        <v>0</v>
      </c>
      <c r="Z79" s="22">
        <f t="shared" si="29"/>
        <v>0</v>
      </c>
      <c r="AA79" s="42">
        <f t="shared" si="30"/>
        <v>0</v>
      </c>
      <c r="AB79" s="43" t="str">
        <f t="shared" si="31"/>
        <v>n/a</v>
      </c>
      <c r="AC79" s="44" t="str">
        <f>IFERROR(W79*'Inputs - OBR and CPI'!$E$27+'Inputs - Elec wholesale index'!AB79*'Inputs - OBR and CPI'!$F$27,"n/a")</f>
        <v>n/a</v>
      </c>
      <c r="AD79" s="2" t="str">
        <f t="shared" si="32"/>
        <v>2015-16 Summer</v>
      </c>
      <c r="AE79" s="2" t="str">
        <f t="shared" si="33"/>
        <v>2014-15 Winter</v>
      </c>
      <c r="AF79" s="127">
        <v>1</v>
      </c>
      <c r="AG79" s="7"/>
    </row>
    <row r="80" spans="1:33">
      <c r="A80" s="46">
        <v>41956</v>
      </c>
      <c r="B80" s="13" t="str">
        <f t="shared" si="17"/>
        <v>Nov</v>
      </c>
      <c r="C80" s="182"/>
      <c r="D80" s="182"/>
      <c r="E80" s="182"/>
      <c r="F80" s="185"/>
      <c r="G80" s="185"/>
      <c r="H80" s="185"/>
      <c r="I80" s="12">
        <f>VLOOKUP($B80,'Elec wholesale lookups'!$A$3:$L$15,'Inputs - Elec wholesale index'!I$2,FALSE)</f>
        <v>181634.52552031272</v>
      </c>
      <c r="J80" s="12">
        <f>VLOOKUP($B80,'Elec wholesale lookups'!$A$3:$L$15,'Inputs - Elec wholesale index'!J$2,FALSE)</f>
        <v>205597.26549163138</v>
      </c>
      <c r="K80" s="12">
        <f>VLOOKUP($B80,'Elec wholesale lookups'!$A$3:$L$15,'Inputs - Elec wholesale index'!K$2,FALSE)</f>
        <v>181634.52552031272</v>
      </c>
      <c r="L80" s="37">
        <f>VLOOKUP($B80,'Elec wholesale lookups'!$A$3:$O$15,'Inputs - Elec wholesale index'!L$2,FALSE)</f>
        <v>1</v>
      </c>
      <c r="M80" s="37">
        <f>VLOOKUP($B80,'Elec wholesale lookups'!$A$3:$O$15,'Inputs - Elec wholesale index'!M$2,FALSE)</f>
        <v>1</v>
      </c>
      <c r="N80" s="37">
        <f>VLOOKUP($B80,'Elec wholesale lookups'!$A$3:$O$15,'Inputs - Elec wholesale index'!N$2,FALSE)</f>
        <v>0</v>
      </c>
      <c r="O80" s="12">
        <f t="shared" si="18"/>
        <v>181634.52552031272</v>
      </c>
      <c r="P80" s="12">
        <f t="shared" si="19"/>
        <v>205597.26549163138</v>
      </c>
      <c r="Q80" s="12">
        <f t="shared" si="20"/>
        <v>0</v>
      </c>
      <c r="R80" s="12">
        <f t="shared" si="21"/>
        <v>387231.79101194406</v>
      </c>
      <c r="S80" s="22">
        <f t="shared" si="22"/>
        <v>0</v>
      </c>
      <c r="T80" s="22">
        <f t="shared" si="23"/>
        <v>0</v>
      </c>
      <c r="U80" s="22">
        <f t="shared" si="24"/>
        <v>0</v>
      </c>
      <c r="V80" s="22">
        <f t="shared" si="25"/>
        <v>0</v>
      </c>
      <c r="W80" s="43" t="str">
        <f t="shared" si="26"/>
        <v>n/a</v>
      </c>
      <c r="X80" s="22">
        <f t="shared" si="27"/>
        <v>0</v>
      </c>
      <c r="Y80" s="22">
        <f t="shared" si="28"/>
        <v>0</v>
      </c>
      <c r="Z80" s="22">
        <f t="shared" si="29"/>
        <v>0</v>
      </c>
      <c r="AA80" s="42">
        <f t="shared" si="30"/>
        <v>0</v>
      </c>
      <c r="AB80" s="43" t="str">
        <f t="shared" si="31"/>
        <v>n/a</v>
      </c>
      <c r="AC80" s="44" t="str">
        <f>IFERROR(W80*'Inputs - OBR and CPI'!$E$27+'Inputs - Elec wholesale index'!AB80*'Inputs - OBR and CPI'!$F$27,"n/a")</f>
        <v>n/a</v>
      </c>
      <c r="AD80" s="2" t="str">
        <f t="shared" si="32"/>
        <v>2015-16 Summer</v>
      </c>
      <c r="AE80" s="2" t="str">
        <f t="shared" si="33"/>
        <v>2014-15 Winter</v>
      </c>
      <c r="AF80" s="127">
        <v>1</v>
      </c>
      <c r="AG80" s="7"/>
    </row>
    <row r="81" spans="1:33">
      <c r="A81" s="46">
        <v>41957</v>
      </c>
      <c r="B81" s="13" t="str">
        <f t="shared" si="17"/>
        <v>Nov</v>
      </c>
      <c r="C81" s="182"/>
      <c r="D81" s="182"/>
      <c r="E81" s="182"/>
      <c r="F81" s="185"/>
      <c r="G81" s="185"/>
      <c r="H81" s="185"/>
      <c r="I81" s="12">
        <f>VLOOKUP($B81,'Elec wholesale lookups'!$A$3:$L$15,'Inputs - Elec wholesale index'!I$2,FALSE)</f>
        <v>181634.52552031272</v>
      </c>
      <c r="J81" s="12">
        <f>VLOOKUP($B81,'Elec wholesale lookups'!$A$3:$L$15,'Inputs - Elec wholesale index'!J$2,FALSE)</f>
        <v>205597.26549163138</v>
      </c>
      <c r="K81" s="12">
        <f>VLOOKUP($B81,'Elec wholesale lookups'!$A$3:$L$15,'Inputs - Elec wholesale index'!K$2,FALSE)</f>
        <v>181634.52552031272</v>
      </c>
      <c r="L81" s="37">
        <f>VLOOKUP($B81,'Elec wholesale lookups'!$A$3:$O$15,'Inputs - Elec wholesale index'!L$2,FALSE)</f>
        <v>1</v>
      </c>
      <c r="M81" s="37">
        <f>VLOOKUP($B81,'Elec wholesale lookups'!$A$3:$O$15,'Inputs - Elec wholesale index'!M$2,FALSE)</f>
        <v>1</v>
      </c>
      <c r="N81" s="37">
        <f>VLOOKUP($B81,'Elec wholesale lookups'!$A$3:$O$15,'Inputs - Elec wholesale index'!N$2,FALSE)</f>
        <v>0</v>
      </c>
      <c r="O81" s="12">
        <f t="shared" si="18"/>
        <v>181634.52552031272</v>
      </c>
      <c r="P81" s="12">
        <f t="shared" si="19"/>
        <v>205597.26549163138</v>
      </c>
      <c r="Q81" s="12">
        <f t="shared" si="20"/>
        <v>0</v>
      </c>
      <c r="R81" s="12">
        <f t="shared" si="21"/>
        <v>387231.79101194406</v>
      </c>
      <c r="S81" s="22">
        <f t="shared" si="22"/>
        <v>0</v>
      </c>
      <c r="T81" s="22">
        <f t="shared" si="23"/>
        <v>0</v>
      </c>
      <c r="U81" s="22">
        <f t="shared" si="24"/>
        <v>0</v>
      </c>
      <c r="V81" s="22">
        <f t="shared" si="25"/>
        <v>0</v>
      </c>
      <c r="W81" s="43" t="str">
        <f t="shared" si="26"/>
        <v>n/a</v>
      </c>
      <c r="X81" s="22">
        <f t="shared" si="27"/>
        <v>0</v>
      </c>
      <c r="Y81" s="22">
        <f t="shared" si="28"/>
        <v>0</v>
      </c>
      <c r="Z81" s="22">
        <f t="shared" si="29"/>
        <v>0</v>
      </c>
      <c r="AA81" s="42">
        <f t="shared" si="30"/>
        <v>0</v>
      </c>
      <c r="AB81" s="43" t="str">
        <f t="shared" si="31"/>
        <v>n/a</v>
      </c>
      <c r="AC81" s="44" t="str">
        <f>IFERROR(W81*'Inputs - OBR and CPI'!$E$27+'Inputs - Elec wholesale index'!AB81*'Inputs - OBR and CPI'!$F$27,"n/a")</f>
        <v>n/a</v>
      </c>
      <c r="AD81" s="2" t="str">
        <f t="shared" si="32"/>
        <v>2015-16 Summer</v>
      </c>
      <c r="AE81" s="2" t="str">
        <f t="shared" si="33"/>
        <v>2014-15 Winter</v>
      </c>
      <c r="AF81" s="127">
        <v>1</v>
      </c>
      <c r="AG81" s="7"/>
    </row>
    <row r="82" spans="1:33">
      <c r="A82" s="46">
        <v>41960</v>
      </c>
      <c r="B82" s="13" t="str">
        <f t="shared" si="17"/>
        <v>Nov</v>
      </c>
      <c r="C82" s="182"/>
      <c r="D82" s="182"/>
      <c r="E82" s="182"/>
      <c r="F82" s="185"/>
      <c r="G82" s="185"/>
      <c r="H82" s="185"/>
      <c r="I82" s="12">
        <f>VLOOKUP($B82,'Elec wholesale lookups'!$A$3:$L$15,'Inputs - Elec wholesale index'!I$2,FALSE)</f>
        <v>181634.52552031272</v>
      </c>
      <c r="J82" s="12">
        <f>VLOOKUP($B82,'Elec wholesale lookups'!$A$3:$L$15,'Inputs - Elec wholesale index'!J$2,FALSE)</f>
        <v>205597.26549163138</v>
      </c>
      <c r="K82" s="12">
        <f>VLOOKUP($B82,'Elec wholesale lookups'!$A$3:$L$15,'Inputs - Elec wholesale index'!K$2,FALSE)</f>
        <v>181634.52552031272</v>
      </c>
      <c r="L82" s="37">
        <f>VLOOKUP($B82,'Elec wholesale lookups'!$A$3:$O$15,'Inputs - Elec wholesale index'!L$2,FALSE)</f>
        <v>1</v>
      </c>
      <c r="M82" s="37">
        <f>VLOOKUP($B82,'Elec wholesale lookups'!$A$3:$O$15,'Inputs - Elec wholesale index'!M$2,FALSE)</f>
        <v>1</v>
      </c>
      <c r="N82" s="37">
        <f>VLOOKUP($B82,'Elec wholesale lookups'!$A$3:$O$15,'Inputs - Elec wholesale index'!N$2,FALSE)</f>
        <v>0</v>
      </c>
      <c r="O82" s="12">
        <f t="shared" si="18"/>
        <v>181634.52552031272</v>
      </c>
      <c r="P82" s="12">
        <f t="shared" si="19"/>
        <v>205597.26549163138</v>
      </c>
      <c r="Q82" s="12">
        <f t="shared" si="20"/>
        <v>0</v>
      </c>
      <c r="R82" s="12">
        <f t="shared" si="21"/>
        <v>387231.79101194406</v>
      </c>
      <c r="S82" s="22">
        <f t="shared" si="22"/>
        <v>0</v>
      </c>
      <c r="T82" s="22">
        <f t="shared" si="23"/>
        <v>0</v>
      </c>
      <c r="U82" s="22">
        <f t="shared" si="24"/>
        <v>0</v>
      </c>
      <c r="V82" s="22">
        <f t="shared" si="25"/>
        <v>0</v>
      </c>
      <c r="W82" s="43" t="str">
        <f t="shared" si="26"/>
        <v>n/a</v>
      </c>
      <c r="X82" s="22">
        <f t="shared" si="27"/>
        <v>0</v>
      </c>
      <c r="Y82" s="22">
        <f t="shared" si="28"/>
        <v>0</v>
      </c>
      <c r="Z82" s="22">
        <f t="shared" si="29"/>
        <v>0</v>
      </c>
      <c r="AA82" s="42">
        <f t="shared" si="30"/>
        <v>0</v>
      </c>
      <c r="AB82" s="43" t="str">
        <f t="shared" si="31"/>
        <v>n/a</v>
      </c>
      <c r="AC82" s="44" t="str">
        <f>IFERROR(W82*'Inputs - OBR and CPI'!$E$27+'Inputs - Elec wholesale index'!AB82*'Inputs - OBR and CPI'!$F$27,"n/a")</f>
        <v>n/a</v>
      </c>
      <c r="AD82" s="2" t="str">
        <f t="shared" si="32"/>
        <v>2015-16 Summer</v>
      </c>
      <c r="AE82" s="2" t="str">
        <f t="shared" si="33"/>
        <v>2014-15 Winter</v>
      </c>
      <c r="AF82" s="127">
        <v>1</v>
      </c>
      <c r="AG82" s="7"/>
    </row>
    <row r="83" spans="1:33">
      <c r="A83" s="46">
        <v>41961</v>
      </c>
      <c r="B83" s="13" t="str">
        <f t="shared" si="17"/>
        <v>Nov</v>
      </c>
      <c r="C83" s="182"/>
      <c r="D83" s="182"/>
      <c r="E83" s="182"/>
      <c r="F83" s="185"/>
      <c r="G83" s="185"/>
      <c r="H83" s="185"/>
      <c r="I83" s="12">
        <f>VLOOKUP($B83,'Elec wholesale lookups'!$A$3:$L$15,'Inputs - Elec wholesale index'!I$2,FALSE)</f>
        <v>181634.52552031272</v>
      </c>
      <c r="J83" s="12">
        <f>VLOOKUP($B83,'Elec wholesale lookups'!$A$3:$L$15,'Inputs - Elec wholesale index'!J$2,FALSE)</f>
        <v>205597.26549163138</v>
      </c>
      <c r="K83" s="12">
        <f>VLOOKUP($B83,'Elec wholesale lookups'!$A$3:$L$15,'Inputs - Elec wholesale index'!K$2,FALSE)</f>
        <v>181634.52552031272</v>
      </c>
      <c r="L83" s="37">
        <f>VLOOKUP($B83,'Elec wholesale lookups'!$A$3:$O$15,'Inputs - Elec wholesale index'!L$2,FALSE)</f>
        <v>1</v>
      </c>
      <c r="M83" s="37">
        <f>VLOOKUP($B83,'Elec wholesale lookups'!$A$3:$O$15,'Inputs - Elec wholesale index'!M$2,FALSE)</f>
        <v>1</v>
      </c>
      <c r="N83" s="37">
        <f>VLOOKUP($B83,'Elec wholesale lookups'!$A$3:$O$15,'Inputs - Elec wholesale index'!N$2,FALSE)</f>
        <v>0</v>
      </c>
      <c r="O83" s="12">
        <f t="shared" si="18"/>
        <v>181634.52552031272</v>
      </c>
      <c r="P83" s="12">
        <f t="shared" si="19"/>
        <v>205597.26549163138</v>
      </c>
      <c r="Q83" s="12">
        <f t="shared" si="20"/>
        <v>0</v>
      </c>
      <c r="R83" s="12">
        <f t="shared" si="21"/>
        <v>387231.79101194406</v>
      </c>
      <c r="S83" s="22">
        <f t="shared" si="22"/>
        <v>0</v>
      </c>
      <c r="T83" s="22">
        <f t="shared" si="23"/>
        <v>0</v>
      </c>
      <c r="U83" s="22">
        <f t="shared" si="24"/>
        <v>0</v>
      </c>
      <c r="V83" s="22">
        <f t="shared" si="25"/>
        <v>0</v>
      </c>
      <c r="W83" s="43" t="str">
        <f t="shared" si="26"/>
        <v>n/a</v>
      </c>
      <c r="X83" s="22">
        <f t="shared" si="27"/>
        <v>0</v>
      </c>
      <c r="Y83" s="22">
        <f t="shared" si="28"/>
        <v>0</v>
      </c>
      <c r="Z83" s="22">
        <f t="shared" si="29"/>
        <v>0</v>
      </c>
      <c r="AA83" s="42">
        <f t="shared" si="30"/>
        <v>0</v>
      </c>
      <c r="AB83" s="43" t="str">
        <f t="shared" si="31"/>
        <v>n/a</v>
      </c>
      <c r="AC83" s="44" t="str">
        <f>IFERROR(W83*'Inputs - OBR and CPI'!$E$27+'Inputs - Elec wholesale index'!AB83*'Inputs - OBR and CPI'!$F$27,"n/a")</f>
        <v>n/a</v>
      </c>
      <c r="AD83" s="2" t="str">
        <f t="shared" si="32"/>
        <v>2015-16 Summer</v>
      </c>
      <c r="AE83" s="2" t="str">
        <f t="shared" si="33"/>
        <v>2014-15 Winter</v>
      </c>
      <c r="AF83" s="127">
        <v>1</v>
      </c>
      <c r="AG83" s="7"/>
    </row>
    <row r="84" spans="1:33">
      <c r="A84" s="46">
        <v>41962</v>
      </c>
      <c r="B84" s="13" t="str">
        <f t="shared" si="17"/>
        <v>Nov</v>
      </c>
      <c r="C84" s="182"/>
      <c r="D84" s="182"/>
      <c r="E84" s="182"/>
      <c r="F84" s="185"/>
      <c r="G84" s="185"/>
      <c r="H84" s="185"/>
      <c r="I84" s="12">
        <f>VLOOKUP($B84,'Elec wholesale lookups'!$A$3:$L$15,'Inputs - Elec wholesale index'!I$2,FALSE)</f>
        <v>181634.52552031272</v>
      </c>
      <c r="J84" s="12">
        <f>VLOOKUP($B84,'Elec wholesale lookups'!$A$3:$L$15,'Inputs - Elec wholesale index'!J$2,FALSE)</f>
        <v>205597.26549163138</v>
      </c>
      <c r="K84" s="12">
        <f>VLOOKUP($B84,'Elec wholesale lookups'!$A$3:$L$15,'Inputs - Elec wholesale index'!K$2,FALSE)</f>
        <v>181634.52552031272</v>
      </c>
      <c r="L84" s="37">
        <f>VLOOKUP($B84,'Elec wholesale lookups'!$A$3:$O$15,'Inputs - Elec wholesale index'!L$2,FALSE)</f>
        <v>1</v>
      </c>
      <c r="M84" s="37">
        <f>VLOOKUP($B84,'Elec wholesale lookups'!$A$3:$O$15,'Inputs - Elec wholesale index'!M$2,FALSE)</f>
        <v>1</v>
      </c>
      <c r="N84" s="37">
        <f>VLOOKUP($B84,'Elec wholesale lookups'!$A$3:$O$15,'Inputs - Elec wholesale index'!N$2,FALSE)</f>
        <v>0</v>
      </c>
      <c r="O84" s="12">
        <f t="shared" si="18"/>
        <v>181634.52552031272</v>
      </c>
      <c r="P84" s="12">
        <f t="shared" si="19"/>
        <v>205597.26549163138</v>
      </c>
      <c r="Q84" s="12">
        <f t="shared" si="20"/>
        <v>0</v>
      </c>
      <c r="R84" s="12">
        <f t="shared" si="21"/>
        <v>387231.79101194406</v>
      </c>
      <c r="S84" s="22">
        <f t="shared" si="22"/>
        <v>0</v>
      </c>
      <c r="T84" s="22">
        <f t="shared" si="23"/>
        <v>0</v>
      </c>
      <c r="U84" s="22">
        <f t="shared" si="24"/>
        <v>0</v>
      </c>
      <c r="V84" s="22">
        <f t="shared" si="25"/>
        <v>0</v>
      </c>
      <c r="W84" s="43" t="str">
        <f t="shared" si="26"/>
        <v>n/a</v>
      </c>
      <c r="X84" s="22">
        <f t="shared" si="27"/>
        <v>0</v>
      </c>
      <c r="Y84" s="22">
        <f t="shared" si="28"/>
        <v>0</v>
      </c>
      <c r="Z84" s="22">
        <f t="shared" si="29"/>
        <v>0</v>
      </c>
      <c r="AA84" s="42">
        <f t="shared" si="30"/>
        <v>0</v>
      </c>
      <c r="AB84" s="43" t="str">
        <f t="shared" si="31"/>
        <v>n/a</v>
      </c>
      <c r="AC84" s="44" t="str">
        <f>IFERROR(W84*'Inputs - OBR and CPI'!$E$27+'Inputs - Elec wholesale index'!AB84*'Inputs - OBR and CPI'!$F$27,"n/a")</f>
        <v>n/a</v>
      </c>
      <c r="AD84" s="2" t="str">
        <f t="shared" si="32"/>
        <v>2015-16 Summer</v>
      </c>
      <c r="AE84" s="2" t="str">
        <f t="shared" si="33"/>
        <v>2014-15 Winter</v>
      </c>
      <c r="AF84" s="127">
        <v>1</v>
      </c>
      <c r="AG84" s="7"/>
    </row>
    <row r="85" spans="1:33">
      <c r="A85" s="46">
        <v>41963</v>
      </c>
      <c r="B85" s="13" t="str">
        <f t="shared" si="17"/>
        <v>Nov</v>
      </c>
      <c r="C85" s="182"/>
      <c r="D85" s="182"/>
      <c r="E85" s="182"/>
      <c r="F85" s="185"/>
      <c r="G85" s="185"/>
      <c r="H85" s="185"/>
      <c r="I85" s="12">
        <f>VLOOKUP($B85,'Elec wholesale lookups'!$A$3:$L$15,'Inputs - Elec wholesale index'!I$2,FALSE)</f>
        <v>181634.52552031272</v>
      </c>
      <c r="J85" s="12">
        <f>VLOOKUP($B85,'Elec wholesale lookups'!$A$3:$L$15,'Inputs - Elec wholesale index'!J$2,FALSE)</f>
        <v>205597.26549163138</v>
      </c>
      <c r="K85" s="12">
        <f>VLOOKUP($B85,'Elec wholesale lookups'!$A$3:$L$15,'Inputs - Elec wholesale index'!K$2,FALSE)</f>
        <v>181634.52552031272</v>
      </c>
      <c r="L85" s="37">
        <f>VLOOKUP($B85,'Elec wholesale lookups'!$A$3:$O$15,'Inputs - Elec wholesale index'!L$2,FALSE)</f>
        <v>1</v>
      </c>
      <c r="M85" s="37">
        <f>VLOOKUP($B85,'Elec wholesale lookups'!$A$3:$O$15,'Inputs - Elec wholesale index'!M$2,FALSE)</f>
        <v>1</v>
      </c>
      <c r="N85" s="37">
        <f>VLOOKUP($B85,'Elec wholesale lookups'!$A$3:$O$15,'Inputs - Elec wholesale index'!N$2,FALSE)</f>
        <v>0</v>
      </c>
      <c r="O85" s="12">
        <f t="shared" si="18"/>
        <v>181634.52552031272</v>
      </c>
      <c r="P85" s="12">
        <f t="shared" si="19"/>
        <v>205597.26549163138</v>
      </c>
      <c r="Q85" s="12">
        <f t="shared" si="20"/>
        <v>0</v>
      </c>
      <c r="R85" s="12">
        <f t="shared" si="21"/>
        <v>387231.79101194406</v>
      </c>
      <c r="S85" s="22">
        <f t="shared" si="22"/>
        <v>0</v>
      </c>
      <c r="T85" s="22">
        <f t="shared" si="23"/>
        <v>0</v>
      </c>
      <c r="U85" s="22">
        <f t="shared" si="24"/>
        <v>0</v>
      </c>
      <c r="V85" s="22">
        <f t="shared" si="25"/>
        <v>0</v>
      </c>
      <c r="W85" s="43" t="str">
        <f t="shared" si="26"/>
        <v>n/a</v>
      </c>
      <c r="X85" s="22">
        <f t="shared" si="27"/>
        <v>0</v>
      </c>
      <c r="Y85" s="22">
        <f t="shared" si="28"/>
        <v>0</v>
      </c>
      <c r="Z85" s="22">
        <f t="shared" si="29"/>
        <v>0</v>
      </c>
      <c r="AA85" s="42">
        <f t="shared" si="30"/>
        <v>0</v>
      </c>
      <c r="AB85" s="43" t="str">
        <f t="shared" si="31"/>
        <v>n/a</v>
      </c>
      <c r="AC85" s="44" t="str">
        <f>IFERROR(W85*'Inputs - OBR and CPI'!$E$27+'Inputs - Elec wholesale index'!AB85*'Inputs - OBR and CPI'!$F$27,"n/a")</f>
        <v>n/a</v>
      </c>
      <c r="AD85" s="2" t="str">
        <f t="shared" si="32"/>
        <v>2015-16 Summer</v>
      </c>
      <c r="AE85" s="2" t="str">
        <f t="shared" si="33"/>
        <v>2014-15 Winter</v>
      </c>
      <c r="AF85" s="127">
        <v>1</v>
      </c>
      <c r="AG85" s="7"/>
    </row>
    <row r="86" spans="1:33">
      <c r="A86" s="46">
        <v>41964</v>
      </c>
      <c r="B86" s="13" t="str">
        <f t="shared" si="17"/>
        <v>Nov</v>
      </c>
      <c r="C86" s="182"/>
      <c r="D86" s="182"/>
      <c r="E86" s="182"/>
      <c r="F86" s="185"/>
      <c r="G86" s="185"/>
      <c r="H86" s="185"/>
      <c r="I86" s="12">
        <f>VLOOKUP($B86,'Elec wholesale lookups'!$A$3:$L$15,'Inputs - Elec wholesale index'!I$2,FALSE)</f>
        <v>181634.52552031272</v>
      </c>
      <c r="J86" s="12">
        <f>VLOOKUP($B86,'Elec wholesale lookups'!$A$3:$L$15,'Inputs - Elec wholesale index'!J$2,FALSE)</f>
        <v>205597.26549163138</v>
      </c>
      <c r="K86" s="12">
        <f>VLOOKUP($B86,'Elec wholesale lookups'!$A$3:$L$15,'Inputs - Elec wholesale index'!K$2,FALSE)</f>
        <v>181634.52552031272</v>
      </c>
      <c r="L86" s="37">
        <f>VLOOKUP($B86,'Elec wholesale lookups'!$A$3:$O$15,'Inputs - Elec wholesale index'!L$2,FALSE)</f>
        <v>1</v>
      </c>
      <c r="M86" s="37">
        <f>VLOOKUP($B86,'Elec wholesale lookups'!$A$3:$O$15,'Inputs - Elec wholesale index'!M$2,FALSE)</f>
        <v>1</v>
      </c>
      <c r="N86" s="37">
        <f>VLOOKUP($B86,'Elec wholesale lookups'!$A$3:$O$15,'Inputs - Elec wholesale index'!N$2,FALSE)</f>
        <v>0</v>
      </c>
      <c r="O86" s="12">
        <f t="shared" si="18"/>
        <v>181634.52552031272</v>
      </c>
      <c r="P86" s="12">
        <f t="shared" si="19"/>
        <v>205597.26549163138</v>
      </c>
      <c r="Q86" s="12">
        <f t="shared" si="20"/>
        <v>0</v>
      </c>
      <c r="R86" s="12">
        <f t="shared" si="21"/>
        <v>387231.79101194406</v>
      </c>
      <c r="S86" s="22">
        <f t="shared" si="22"/>
        <v>0</v>
      </c>
      <c r="T86" s="22">
        <f t="shared" si="23"/>
        <v>0</v>
      </c>
      <c r="U86" s="22">
        <f t="shared" si="24"/>
        <v>0</v>
      </c>
      <c r="V86" s="22">
        <f t="shared" si="25"/>
        <v>0</v>
      </c>
      <c r="W86" s="43" t="str">
        <f t="shared" si="26"/>
        <v>n/a</v>
      </c>
      <c r="X86" s="22">
        <f t="shared" si="27"/>
        <v>0</v>
      </c>
      <c r="Y86" s="22">
        <f t="shared" si="28"/>
        <v>0</v>
      </c>
      <c r="Z86" s="22">
        <f t="shared" si="29"/>
        <v>0</v>
      </c>
      <c r="AA86" s="42">
        <f t="shared" si="30"/>
        <v>0</v>
      </c>
      <c r="AB86" s="43" t="str">
        <f t="shared" si="31"/>
        <v>n/a</v>
      </c>
      <c r="AC86" s="44" t="str">
        <f>IFERROR(W86*'Inputs - OBR and CPI'!$E$27+'Inputs - Elec wholesale index'!AB86*'Inputs - OBR and CPI'!$F$27,"n/a")</f>
        <v>n/a</v>
      </c>
      <c r="AD86" s="2" t="str">
        <f t="shared" si="32"/>
        <v>2015-16 Summer</v>
      </c>
      <c r="AE86" s="2" t="str">
        <f t="shared" si="33"/>
        <v>2014-15 Winter</v>
      </c>
      <c r="AF86" s="127">
        <v>1</v>
      </c>
      <c r="AG86" s="7"/>
    </row>
    <row r="87" spans="1:33">
      <c r="A87" s="46">
        <v>41967</v>
      </c>
      <c r="B87" s="13" t="str">
        <f t="shared" si="17"/>
        <v>Nov</v>
      </c>
      <c r="C87" s="182"/>
      <c r="D87" s="182"/>
      <c r="E87" s="182"/>
      <c r="F87" s="185"/>
      <c r="G87" s="185"/>
      <c r="H87" s="185"/>
      <c r="I87" s="12">
        <f>VLOOKUP($B87,'Elec wholesale lookups'!$A$3:$L$15,'Inputs - Elec wholesale index'!I$2,FALSE)</f>
        <v>181634.52552031272</v>
      </c>
      <c r="J87" s="12">
        <f>VLOOKUP($B87,'Elec wholesale lookups'!$A$3:$L$15,'Inputs - Elec wholesale index'!J$2,FALSE)</f>
        <v>205597.26549163138</v>
      </c>
      <c r="K87" s="12">
        <f>VLOOKUP($B87,'Elec wholesale lookups'!$A$3:$L$15,'Inputs - Elec wholesale index'!K$2,FALSE)</f>
        <v>181634.52552031272</v>
      </c>
      <c r="L87" s="37">
        <f>VLOOKUP($B87,'Elec wholesale lookups'!$A$3:$O$15,'Inputs - Elec wholesale index'!L$2,FALSE)</f>
        <v>1</v>
      </c>
      <c r="M87" s="37">
        <f>VLOOKUP($B87,'Elec wholesale lookups'!$A$3:$O$15,'Inputs - Elec wholesale index'!M$2,FALSE)</f>
        <v>1</v>
      </c>
      <c r="N87" s="37">
        <f>VLOOKUP($B87,'Elec wholesale lookups'!$A$3:$O$15,'Inputs - Elec wholesale index'!N$2,FALSE)</f>
        <v>0</v>
      </c>
      <c r="O87" s="12">
        <f t="shared" si="18"/>
        <v>181634.52552031272</v>
      </c>
      <c r="P87" s="12">
        <f t="shared" si="19"/>
        <v>205597.26549163138</v>
      </c>
      <c r="Q87" s="12">
        <f t="shared" si="20"/>
        <v>0</v>
      </c>
      <c r="R87" s="12">
        <f t="shared" si="21"/>
        <v>387231.79101194406</v>
      </c>
      <c r="S87" s="22">
        <f t="shared" si="22"/>
        <v>0</v>
      </c>
      <c r="T87" s="22">
        <f t="shared" si="23"/>
        <v>0</v>
      </c>
      <c r="U87" s="22">
        <f t="shared" si="24"/>
        <v>0</v>
      </c>
      <c r="V87" s="22">
        <f t="shared" si="25"/>
        <v>0</v>
      </c>
      <c r="W87" s="43" t="str">
        <f t="shared" si="26"/>
        <v>n/a</v>
      </c>
      <c r="X87" s="22">
        <f t="shared" si="27"/>
        <v>0</v>
      </c>
      <c r="Y87" s="22">
        <f t="shared" si="28"/>
        <v>0</v>
      </c>
      <c r="Z87" s="22">
        <f t="shared" si="29"/>
        <v>0</v>
      </c>
      <c r="AA87" s="42">
        <f t="shared" si="30"/>
        <v>0</v>
      </c>
      <c r="AB87" s="43" t="str">
        <f t="shared" si="31"/>
        <v>n/a</v>
      </c>
      <c r="AC87" s="44" t="str">
        <f>IFERROR(W87*'Inputs - OBR and CPI'!$E$27+'Inputs - Elec wholesale index'!AB87*'Inputs - OBR and CPI'!$F$27,"n/a")</f>
        <v>n/a</v>
      </c>
      <c r="AD87" s="2" t="str">
        <f t="shared" si="32"/>
        <v>2015-16 Summer</v>
      </c>
      <c r="AE87" s="2" t="str">
        <f t="shared" si="33"/>
        <v>2014-15 Winter</v>
      </c>
      <c r="AF87" s="127">
        <v>1</v>
      </c>
      <c r="AG87" s="7"/>
    </row>
    <row r="88" spans="1:33">
      <c r="A88" s="46">
        <v>41968</v>
      </c>
      <c r="B88" s="13" t="str">
        <f t="shared" si="17"/>
        <v>Nov</v>
      </c>
      <c r="C88" s="182"/>
      <c r="D88" s="182"/>
      <c r="E88" s="182"/>
      <c r="F88" s="185"/>
      <c r="G88" s="185"/>
      <c r="H88" s="185"/>
      <c r="I88" s="12">
        <f>VLOOKUP($B88,'Elec wholesale lookups'!$A$3:$L$15,'Inputs - Elec wholesale index'!I$2,FALSE)</f>
        <v>181634.52552031272</v>
      </c>
      <c r="J88" s="12">
        <f>VLOOKUP($B88,'Elec wholesale lookups'!$A$3:$L$15,'Inputs - Elec wholesale index'!J$2,FALSE)</f>
        <v>205597.26549163138</v>
      </c>
      <c r="K88" s="12">
        <f>VLOOKUP($B88,'Elec wholesale lookups'!$A$3:$L$15,'Inputs - Elec wholesale index'!K$2,FALSE)</f>
        <v>181634.52552031272</v>
      </c>
      <c r="L88" s="37">
        <f>VLOOKUP($B88,'Elec wholesale lookups'!$A$3:$O$15,'Inputs - Elec wholesale index'!L$2,FALSE)</f>
        <v>1</v>
      </c>
      <c r="M88" s="37">
        <f>VLOOKUP($B88,'Elec wholesale lookups'!$A$3:$O$15,'Inputs - Elec wholesale index'!M$2,FALSE)</f>
        <v>1</v>
      </c>
      <c r="N88" s="37">
        <f>VLOOKUP($B88,'Elec wholesale lookups'!$A$3:$O$15,'Inputs - Elec wholesale index'!N$2,FALSE)</f>
        <v>0</v>
      </c>
      <c r="O88" s="12">
        <f t="shared" si="18"/>
        <v>181634.52552031272</v>
      </c>
      <c r="P88" s="12">
        <f t="shared" si="19"/>
        <v>205597.26549163138</v>
      </c>
      <c r="Q88" s="12">
        <f t="shared" si="20"/>
        <v>0</v>
      </c>
      <c r="R88" s="12">
        <f t="shared" si="21"/>
        <v>387231.79101194406</v>
      </c>
      <c r="S88" s="22">
        <f t="shared" si="22"/>
        <v>0</v>
      </c>
      <c r="T88" s="22">
        <f t="shared" si="23"/>
        <v>0</v>
      </c>
      <c r="U88" s="22">
        <f t="shared" si="24"/>
        <v>0</v>
      </c>
      <c r="V88" s="22">
        <f t="shared" si="25"/>
        <v>0</v>
      </c>
      <c r="W88" s="43" t="str">
        <f t="shared" si="26"/>
        <v>n/a</v>
      </c>
      <c r="X88" s="22">
        <f t="shared" si="27"/>
        <v>0</v>
      </c>
      <c r="Y88" s="22">
        <f t="shared" si="28"/>
        <v>0</v>
      </c>
      <c r="Z88" s="22">
        <f t="shared" si="29"/>
        <v>0</v>
      </c>
      <c r="AA88" s="42">
        <f t="shared" si="30"/>
        <v>0</v>
      </c>
      <c r="AB88" s="43" t="str">
        <f t="shared" si="31"/>
        <v>n/a</v>
      </c>
      <c r="AC88" s="44" t="str">
        <f>IFERROR(W88*'Inputs - OBR and CPI'!$E$27+'Inputs - Elec wholesale index'!AB88*'Inputs - OBR and CPI'!$F$27,"n/a")</f>
        <v>n/a</v>
      </c>
      <c r="AD88" s="2" t="str">
        <f t="shared" si="32"/>
        <v>2015-16 Summer</v>
      </c>
      <c r="AE88" s="2" t="str">
        <f t="shared" si="33"/>
        <v>2014-15 Winter</v>
      </c>
      <c r="AF88" s="127">
        <v>1</v>
      </c>
      <c r="AG88" s="7"/>
    </row>
    <row r="89" spans="1:33">
      <c r="A89" s="46">
        <v>41969</v>
      </c>
      <c r="B89" s="13" t="str">
        <f t="shared" si="17"/>
        <v>Nov</v>
      </c>
      <c r="C89" s="182"/>
      <c r="D89" s="182"/>
      <c r="E89" s="182"/>
      <c r="F89" s="185"/>
      <c r="G89" s="185"/>
      <c r="H89" s="185"/>
      <c r="I89" s="12">
        <f>VLOOKUP($B89,'Elec wholesale lookups'!$A$3:$L$15,'Inputs - Elec wholesale index'!I$2,FALSE)</f>
        <v>181634.52552031272</v>
      </c>
      <c r="J89" s="12">
        <f>VLOOKUP($B89,'Elec wholesale lookups'!$A$3:$L$15,'Inputs - Elec wholesale index'!J$2,FALSE)</f>
        <v>205597.26549163138</v>
      </c>
      <c r="K89" s="12">
        <f>VLOOKUP($B89,'Elec wholesale lookups'!$A$3:$L$15,'Inputs - Elec wholesale index'!K$2,FALSE)</f>
        <v>181634.52552031272</v>
      </c>
      <c r="L89" s="37">
        <f>VLOOKUP($B89,'Elec wholesale lookups'!$A$3:$O$15,'Inputs - Elec wholesale index'!L$2,FALSE)</f>
        <v>1</v>
      </c>
      <c r="M89" s="37">
        <f>VLOOKUP($B89,'Elec wholesale lookups'!$A$3:$O$15,'Inputs - Elec wholesale index'!M$2,FALSE)</f>
        <v>1</v>
      </c>
      <c r="N89" s="37">
        <f>VLOOKUP($B89,'Elec wholesale lookups'!$A$3:$O$15,'Inputs - Elec wholesale index'!N$2,FALSE)</f>
        <v>0</v>
      </c>
      <c r="O89" s="12">
        <f t="shared" si="18"/>
        <v>181634.52552031272</v>
      </c>
      <c r="P89" s="12">
        <f t="shared" si="19"/>
        <v>205597.26549163138</v>
      </c>
      <c r="Q89" s="12">
        <f t="shared" si="20"/>
        <v>0</v>
      </c>
      <c r="R89" s="12">
        <f t="shared" si="21"/>
        <v>387231.79101194406</v>
      </c>
      <c r="S89" s="22">
        <f t="shared" si="22"/>
        <v>0</v>
      </c>
      <c r="T89" s="22">
        <f t="shared" si="23"/>
        <v>0</v>
      </c>
      <c r="U89" s="22">
        <f t="shared" si="24"/>
        <v>0</v>
      </c>
      <c r="V89" s="22">
        <f t="shared" si="25"/>
        <v>0</v>
      </c>
      <c r="W89" s="43" t="str">
        <f t="shared" si="26"/>
        <v>n/a</v>
      </c>
      <c r="X89" s="22">
        <f t="shared" si="27"/>
        <v>0</v>
      </c>
      <c r="Y89" s="22">
        <f t="shared" si="28"/>
        <v>0</v>
      </c>
      <c r="Z89" s="22">
        <f t="shared" si="29"/>
        <v>0</v>
      </c>
      <c r="AA89" s="42">
        <f t="shared" si="30"/>
        <v>0</v>
      </c>
      <c r="AB89" s="43" t="str">
        <f t="shared" si="31"/>
        <v>n/a</v>
      </c>
      <c r="AC89" s="44" t="str">
        <f>IFERROR(W89*'Inputs - OBR and CPI'!$E$27+'Inputs - Elec wholesale index'!AB89*'Inputs - OBR and CPI'!$F$27,"n/a")</f>
        <v>n/a</v>
      </c>
      <c r="AD89" s="2" t="str">
        <f t="shared" si="32"/>
        <v>2015-16 Summer</v>
      </c>
      <c r="AE89" s="2" t="str">
        <f t="shared" si="33"/>
        <v>2014-15 Winter</v>
      </c>
      <c r="AF89" s="127">
        <v>1</v>
      </c>
      <c r="AG89" s="7"/>
    </row>
    <row r="90" spans="1:33">
      <c r="A90" s="46">
        <v>41970</v>
      </c>
      <c r="B90" s="13" t="str">
        <f t="shared" si="17"/>
        <v>Nov</v>
      </c>
      <c r="C90" s="182"/>
      <c r="D90" s="182"/>
      <c r="E90" s="182"/>
      <c r="F90" s="185"/>
      <c r="G90" s="185"/>
      <c r="H90" s="185"/>
      <c r="I90" s="12">
        <f>VLOOKUP($B90,'Elec wholesale lookups'!$A$3:$L$15,'Inputs - Elec wholesale index'!I$2,FALSE)</f>
        <v>181634.52552031272</v>
      </c>
      <c r="J90" s="12">
        <f>VLOOKUP($B90,'Elec wholesale lookups'!$A$3:$L$15,'Inputs - Elec wholesale index'!J$2,FALSE)</f>
        <v>205597.26549163138</v>
      </c>
      <c r="K90" s="12">
        <f>VLOOKUP($B90,'Elec wholesale lookups'!$A$3:$L$15,'Inputs - Elec wholesale index'!K$2,FALSE)</f>
        <v>181634.52552031272</v>
      </c>
      <c r="L90" s="37">
        <f>VLOOKUP($B90,'Elec wholesale lookups'!$A$3:$O$15,'Inputs - Elec wholesale index'!L$2,FALSE)</f>
        <v>1</v>
      </c>
      <c r="M90" s="37">
        <f>VLOOKUP($B90,'Elec wholesale lookups'!$A$3:$O$15,'Inputs - Elec wholesale index'!M$2,FALSE)</f>
        <v>1</v>
      </c>
      <c r="N90" s="37">
        <f>VLOOKUP($B90,'Elec wholesale lookups'!$A$3:$O$15,'Inputs - Elec wholesale index'!N$2,FALSE)</f>
        <v>0</v>
      </c>
      <c r="O90" s="12">
        <f t="shared" si="18"/>
        <v>181634.52552031272</v>
      </c>
      <c r="P90" s="12">
        <f t="shared" si="19"/>
        <v>205597.26549163138</v>
      </c>
      <c r="Q90" s="12">
        <f t="shared" si="20"/>
        <v>0</v>
      </c>
      <c r="R90" s="12">
        <f t="shared" si="21"/>
        <v>387231.79101194406</v>
      </c>
      <c r="S90" s="22">
        <f t="shared" si="22"/>
        <v>0</v>
      </c>
      <c r="T90" s="22">
        <f t="shared" si="23"/>
        <v>0</v>
      </c>
      <c r="U90" s="22">
        <f t="shared" si="24"/>
        <v>0</v>
      </c>
      <c r="V90" s="22">
        <f t="shared" si="25"/>
        <v>0</v>
      </c>
      <c r="W90" s="43" t="str">
        <f t="shared" si="26"/>
        <v>n/a</v>
      </c>
      <c r="X90" s="22">
        <f t="shared" si="27"/>
        <v>0</v>
      </c>
      <c r="Y90" s="22">
        <f t="shared" si="28"/>
        <v>0</v>
      </c>
      <c r="Z90" s="22">
        <f t="shared" si="29"/>
        <v>0</v>
      </c>
      <c r="AA90" s="42">
        <f t="shared" si="30"/>
        <v>0</v>
      </c>
      <c r="AB90" s="43" t="str">
        <f t="shared" si="31"/>
        <v>n/a</v>
      </c>
      <c r="AC90" s="44" t="str">
        <f>IFERROR(W90*'Inputs - OBR and CPI'!$E$27+'Inputs - Elec wholesale index'!AB90*'Inputs - OBR and CPI'!$F$27,"n/a")</f>
        <v>n/a</v>
      </c>
      <c r="AD90" s="2" t="str">
        <f t="shared" si="32"/>
        <v>2015-16 Summer</v>
      </c>
      <c r="AE90" s="2" t="str">
        <f t="shared" si="33"/>
        <v>2014-15 Winter</v>
      </c>
      <c r="AF90" s="127">
        <v>1</v>
      </c>
      <c r="AG90" s="7"/>
    </row>
    <row r="91" spans="1:33">
      <c r="A91" s="46">
        <v>41971</v>
      </c>
      <c r="B91" s="13" t="str">
        <f t="shared" si="17"/>
        <v>Nov</v>
      </c>
      <c r="C91" s="182"/>
      <c r="D91" s="182"/>
      <c r="E91" s="182"/>
      <c r="F91" s="185"/>
      <c r="G91" s="185"/>
      <c r="H91" s="185"/>
      <c r="I91" s="12">
        <f>VLOOKUP($B91,'Elec wholesale lookups'!$A$3:$L$15,'Inputs - Elec wholesale index'!I$2,FALSE)</f>
        <v>181634.52552031272</v>
      </c>
      <c r="J91" s="12">
        <f>VLOOKUP($B91,'Elec wholesale lookups'!$A$3:$L$15,'Inputs - Elec wholesale index'!J$2,FALSE)</f>
        <v>205597.26549163138</v>
      </c>
      <c r="K91" s="12">
        <f>VLOOKUP($B91,'Elec wholesale lookups'!$A$3:$L$15,'Inputs - Elec wholesale index'!K$2,FALSE)</f>
        <v>181634.52552031272</v>
      </c>
      <c r="L91" s="37">
        <f>VLOOKUP($B91,'Elec wholesale lookups'!$A$3:$O$15,'Inputs - Elec wholesale index'!L$2,FALSE)</f>
        <v>1</v>
      </c>
      <c r="M91" s="37">
        <f>VLOOKUP($B91,'Elec wholesale lookups'!$A$3:$O$15,'Inputs - Elec wholesale index'!M$2,FALSE)</f>
        <v>1</v>
      </c>
      <c r="N91" s="37">
        <f>VLOOKUP($B91,'Elec wholesale lookups'!$A$3:$O$15,'Inputs - Elec wholesale index'!N$2,FALSE)</f>
        <v>0</v>
      </c>
      <c r="O91" s="12">
        <f t="shared" si="18"/>
        <v>181634.52552031272</v>
      </c>
      <c r="P91" s="12">
        <f t="shared" si="19"/>
        <v>205597.26549163138</v>
      </c>
      <c r="Q91" s="12">
        <f t="shared" si="20"/>
        <v>0</v>
      </c>
      <c r="R91" s="12">
        <f t="shared" si="21"/>
        <v>387231.79101194406</v>
      </c>
      <c r="S91" s="22">
        <f t="shared" si="22"/>
        <v>0</v>
      </c>
      <c r="T91" s="22">
        <f t="shared" si="23"/>
        <v>0</v>
      </c>
      <c r="U91" s="22">
        <f t="shared" si="24"/>
        <v>0</v>
      </c>
      <c r="V91" s="22">
        <f t="shared" si="25"/>
        <v>0</v>
      </c>
      <c r="W91" s="43" t="str">
        <f t="shared" si="26"/>
        <v>n/a</v>
      </c>
      <c r="X91" s="22">
        <f t="shared" si="27"/>
        <v>0</v>
      </c>
      <c r="Y91" s="22">
        <f t="shared" si="28"/>
        <v>0</v>
      </c>
      <c r="Z91" s="22">
        <f t="shared" si="29"/>
        <v>0</v>
      </c>
      <c r="AA91" s="42">
        <f t="shared" si="30"/>
        <v>0</v>
      </c>
      <c r="AB91" s="43" t="str">
        <f t="shared" si="31"/>
        <v>n/a</v>
      </c>
      <c r="AC91" s="44" t="str">
        <f>IFERROR(W91*'Inputs - OBR and CPI'!$E$27+'Inputs - Elec wholesale index'!AB91*'Inputs - OBR and CPI'!$F$27,"n/a")</f>
        <v>n/a</v>
      </c>
      <c r="AD91" s="2" t="str">
        <f t="shared" si="32"/>
        <v>2015-16 Summer</v>
      </c>
      <c r="AE91" s="2" t="str">
        <f t="shared" si="33"/>
        <v>2014-15 Winter</v>
      </c>
      <c r="AF91" s="127">
        <v>1</v>
      </c>
      <c r="AG91" s="7"/>
    </row>
    <row r="92" spans="1:33">
      <c r="A92" s="46">
        <v>41974</v>
      </c>
      <c r="B92" s="13" t="str">
        <f t="shared" si="17"/>
        <v>Dec</v>
      </c>
      <c r="C92" s="182"/>
      <c r="D92" s="182"/>
      <c r="E92" s="182"/>
      <c r="F92" s="185"/>
      <c r="G92" s="185"/>
      <c r="H92" s="185"/>
      <c r="I92" s="12">
        <f>VLOOKUP($B92,'Elec wholesale lookups'!$A$3:$L$15,'Inputs - Elec wholesale index'!I$2,FALSE)</f>
        <v>181634.52552031272</v>
      </c>
      <c r="J92" s="12">
        <f>VLOOKUP($B92,'Elec wholesale lookups'!$A$3:$L$15,'Inputs - Elec wholesale index'!J$2,FALSE)</f>
        <v>205597.26549163138</v>
      </c>
      <c r="K92" s="12">
        <f>VLOOKUP($B92,'Elec wholesale lookups'!$A$3:$L$15,'Inputs - Elec wholesale index'!K$2,FALSE)</f>
        <v>181634.52552031272</v>
      </c>
      <c r="L92" s="37">
        <f>VLOOKUP($B92,'Elec wholesale lookups'!$A$3:$O$15,'Inputs - Elec wholesale index'!L$2,FALSE)</f>
        <v>1</v>
      </c>
      <c r="M92" s="37">
        <f>VLOOKUP($B92,'Elec wholesale lookups'!$A$3:$O$15,'Inputs - Elec wholesale index'!M$2,FALSE)</f>
        <v>1</v>
      </c>
      <c r="N92" s="37">
        <f>VLOOKUP($B92,'Elec wholesale lookups'!$A$3:$O$15,'Inputs - Elec wholesale index'!N$2,FALSE)</f>
        <v>0</v>
      </c>
      <c r="O92" s="12">
        <f t="shared" si="18"/>
        <v>181634.52552031272</v>
      </c>
      <c r="P92" s="12">
        <f t="shared" si="19"/>
        <v>205597.26549163138</v>
      </c>
      <c r="Q92" s="12">
        <f t="shared" si="20"/>
        <v>0</v>
      </c>
      <c r="R92" s="12">
        <f t="shared" si="21"/>
        <v>387231.79101194406</v>
      </c>
      <c r="S92" s="22">
        <f t="shared" si="22"/>
        <v>0</v>
      </c>
      <c r="T92" s="22">
        <f t="shared" si="23"/>
        <v>0</v>
      </c>
      <c r="U92" s="22">
        <f t="shared" si="24"/>
        <v>0</v>
      </c>
      <c r="V92" s="22">
        <f t="shared" si="25"/>
        <v>0</v>
      </c>
      <c r="W92" s="43" t="str">
        <f t="shared" si="26"/>
        <v>n/a</v>
      </c>
      <c r="X92" s="22">
        <f t="shared" si="27"/>
        <v>0</v>
      </c>
      <c r="Y92" s="22">
        <f t="shared" si="28"/>
        <v>0</v>
      </c>
      <c r="Z92" s="22">
        <f t="shared" si="29"/>
        <v>0</v>
      </c>
      <c r="AA92" s="42">
        <f t="shared" si="30"/>
        <v>0</v>
      </c>
      <c r="AB92" s="43" t="str">
        <f t="shared" si="31"/>
        <v>n/a</v>
      </c>
      <c r="AC92" s="44" t="str">
        <f>IFERROR(W92*'Inputs - OBR and CPI'!$E$27+'Inputs - Elec wholesale index'!AB92*'Inputs - OBR and CPI'!$F$27,"n/a")</f>
        <v>n/a</v>
      </c>
      <c r="AD92" s="2" t="str">
        <f t="shared" si="32"/>
        <v>2015-16 Summer</v>
      </c>
      <c r="AE92" s="2" t="str">
        <f t="shared" si="33"/>
        <v>2014-15 Winter</v>
      </c>
      <c r="AF92" s="127">
        <v>1</v>
      </c>
      <c r="AG92" s="7"/>
    </row>
    <row r="93" spans="1:33">
      <c r="A93" s="46">
        <v>41975</v>
      </c>
      <c r="B93" s="13" t="str">
        <f t="shared" si="17"/>
        <v>Dec</v>
      </c>
      <c r="C93" s="182"/>
      <c r="D93" s="182"/>
      <c r="E93" s="182"/>
      <c r="F93" s="185"/>
      <c r="G93" s="185"/>
      <c r="H93" s="185"/>
      <c r="I93" s="12">
        <f>VLOOKUP($B93,'Elec wholesale lookups'!$A$3:$L$15,'Inputs - Elec wholesale index'!I$2,FALSE)</f>
        <v>181634.52552031272</v>
      </c>
      <c r="J93" s="12">
        <f>VLOOKUP($B93,'Elec wholesale lookups'!$A$3:$L$15,'Inputs - Elec wholesale index'!J$2,FALSE)</f>
        <v>205597.26549163138</v>
      </c>
      <c r="K93" s="12">
        <f>VLOOKUP($B93,'Elec wholesale lookups'!$A$3:$L$15,'Inputs - Elec wholesale index'!K$2,FALSE)</f>
        <v>181634.52552031272</v>
      </c>
      <c r="L93" s="37">
        <f>VLOOKUP($B93,'Elec wholesale lookups'!$A$3:$O$15,'Inputs - Elec wholesale index'!L$2,FALSE)</f>
        <v>1</v>
      </c>
      <c r="M93" s="37">
        <f>VLOOKUP($B93,'Elec wholesale lookups'!$A$3:$O$15,'Inputs - Elec wholesale index'!M$2,FALSE)</f>
        <v>1</v>
      </c>
      <c r="N93" s="37">
        <f>VLOOKUP($B93,'Elec wholesale lookups'!$A$3:$O$15,'Inputs - Elec wholesale index'!N$2,FALSE)</f>
        <v>0</v>
      </c>
      <c r="O93" s="12">
        <f t="shared" si="18"/>
        <v>181634.52552031272</v>
      </c>
      <c r="P93" s="12">
        <f t="shared" si="19"/>
        <v>205597.26549163138</v>
      </c>
      <c r="Q93" s="12">
        <f t="shared" si="20"/>
        <v>0</v>
      </c>
      <c r="R93" s="12">
        <f t="shared" si="21"/>
        <v>387231.79101194406</v>
      </c>
      <c r="S93" s="22">
        <f t="shared" si="22"/>
        <v>0</v>
      </c>
      <c r="T93" s="22">
        <f t="shared" si="23"/>
        <v>0</v>
      </c>
      <c r="U93" s="22">
        <f t="shared" si="24"/>
        <v>0</v>
      </c>
      <c r="V93" s="22">
        <f t="shared" si="25"/>
        <v>0</v>
      </c>
      <c r="W93" s="43" t="str">
        <f t="shared" si="26"/>
        <v>n/a</v>
      </c>
      <c r="X93" s="22">
        <f t="shared" si="27"/>
        <v>0</v>
      </c>
      <c r="Y93" s="22">
        <f t="shared" si="28"/>
        <v>0</v>
      </c>
      <c r="Z93" s="22">
        <f t="shared" si="29"/>
        <v>0</v>
      </c>
      <c r="AA93" s="42">
        <f t="shared" si="30"/>
        <v>0</v>
      </c>
      <c r="AB93" s="43" t="str">
        <f t="shared" si="31"/>
        <v>n/a</v>
      </c>
      <c r="AC93" s="44" t="str">
        <f>IFERROR(W93*'Inputs - OBR and CPI'!$E$27+'Inputs - Elec wholesale index'!AB93*'Inputs - OBR and CPI'!$F$27,"n/a")</f>
        <v>n/a</v>
      </c>
      <c r="AD93" s="2" t="str">
        <f t="shared" si="32"/>
        <v>2015-16 Summer</v>
      </c>
      <c r="AE93" s="2" t="str">
        <f t="shared" si="33"/>
        <v>2014-15 Winter</v>
      </c>
      <c r="AF93" s="127">
        <v>1</v>
      </c>
      <c r="AG93" s="7"/>
    </row>
    <row r="94" spans="1:33">
      <c r="A94" s="46">
        <v>41976</v>
      </c>
      <c r="B94" s="13" t="str">
        <f t="shared" si="17"/>
        <v>Dec</v>
      </c>
      <c r="C94" s="182"/>
      <c r="D94" s="182"/>
      <c r="E94" s="182"/>
      <c r="F94" s="185"/>
      <c r="G94" s="185"/>
      <c r="H94" s="185"/>
      <c r="I94" s="12">
        <f>VLOOKUP($B94,'Elec wholesale lookups'!$A$3:$L$15,'Inputs - Elec wholesale index'!I$2,FALSE)</f>
        <v>181634.52552031272</v>
      </c>
      <c r="J94" s="12">
        <f>VLOOKUP($B94,'Elec wholesale lookups'!$A$3:$L$15,'Inputs - Elec wholesale index'!J$2,FALSE)</f>
        <v>205597.26549163138</v>
      </c>
      <c r="K94" s="12">
        <f>VLOOKUP($B94,'Elec wholesale lookups'!$A$3:$L$15,'Inputs - Elec wholesale index'!K$2,FALSE)</f>
        <v>181634.52552031272</v>
      </c>
      <c r="L94" s="37">
        <f>VLOOKUP($B94,'Elec wholesale lookups'!$A$3:$O$15,'Inputs - Elec wholesale index'!L$2,FALSE)</f>
        <v>1</v>
      </c>
      <c r="M94" s="37">
        <f>VLOOKUP($B94,'Elec wholesale lookups'!$A$3:$O$15,'Inputs - Elec wholesale index'!M$2,FALSE)</f>
        <v>1</v>
      </c>
      <c r="N94" s="37">
        <f>VLOOKUP($B94,'Elec wholesale lookups'!$A$3:$O$15,'Inputs - Elec wholesale index'!N$2,FALSE)</f>
        <v>0</v>
      </c>
      <c r="O94" s="12">
        <f t="shared" si="18"/>
        <v>181634.52552031272</v>
      </c>
      <c r="P94" s="12">
        <f t="shared" si="19"/>
        <v>205597.26549163138</v>
      </c>
      <c r="Q94" s="12">
        <f t="shared" si="20"/>
        <v>0</v>
      </c>
      <c r="R94" s="12">
        <f t="shared" si="21"/>
        <v>387231.79101194406</v>
      </c>
      <c r="S94" s="22">
        <f t="shared" si="22"/>
        <v>0</v>
      </c>
      <c r="T94" s="22">
        <f t="shared" si="23"/>
        <v>0</v>
      </c>
      <c r="U94" s="22">
        <f t="shared" si="24"/>
        <v>0</v>
      </c>
      <c r="V94" s="22">
        <f t="shared" si="25"/>
        <v>0</v>
      </c>
      <c r="W94" s="43" t="str">
        <f t="shared" si="26"/>
        <v>n/a</v>
      </c>
      <c r="X94" s="22">
        <f t="shared" si="27"/>
        <v>0</v>
      </c>
      <c r="Y94" s="22">
        <f t="shared" si="28"/>
        <v>0</v>
      </c>
      <c r="Z94" s="22">
        <f t="shared" si="29"/>
        <v>0</v>
      </c>
      <c r="AA94" s="42">
        <f t="shared" si="30"/>
        <v>0</v>
      </c>
      <c r="AB94" s="43" t="str">
        <f t="shared" si="31"/>
        <v>n/a</v>
      </c>
      <c r="AC94" s="44" t="str">
        <f>IFERROR(W94*'Inputs - OBR and CPI'!$E$27+'Inputs - Elec wholesale index'!AB94*'Inputs - OBR and CPI'!$F$27,"n/a")</f>
        <v>n/a</v>
      </c>
      <c r="AD94" s="2" t="str">
        <f t="shared" si="32"/>
        <v>2015-16 Summer</v>
      </c>
      <c r="AE94" s="2" t="str">
        <f t="shared" si="33"/>
        <v>2014-15 Winter</v>
      </c>
      <c r="AF94" s="127">
        <v>1</v>
      </c>
      <c r="AG94" s="7"/>
    </row>
    <row r="95" spans="1:33">
      <c r="A95" s="46">
        <v>41977</v>
      </c>
      <c r="B95" s="13" t="str">
        <f t="shared" si="17"/>
        <v>Dec</v>
      </c>
      <c r="C95" s="182"/>
      <c r="D95" s="182"/>
      <c r="E95" s="182"/>
      <c r="F95" s="185"/>
      <c r="G95" s="185"/>
      <c r="H95" s="185"/>
      <c r="I95" s="12">
        <f>VLOOKUP($B95,'Elec wholesale lookups'!$A$3:$L$15,'Inputs - Elec wholesale index'!I$2,FALSE)</f>
        <v>181634.52552031272</v>
      </c>
      <c r="J95" s="12">
        <f>VLOOKUP($B95,'Elec wholesale lookups'!$A$3:$L$15,'Inputs - Elec wholesale index'!J$2,FALSE)</f>
        <v>205597.26549163138</v>
      </c>
      <c r="K95" s="12">
        <f>VLOOKUP($B95,'Elec wholesale lookups'!$A$3:$L$15,'Inputs - Elec wholesale index'!K$2,FALSE)</f>
        <v>181634.52552031272</v>
      </c>
      <c r="L95" s="37">
        <f>VLOOKUP($B95,'Elec wholesale lookups'!$A$3:$O$15,'Inputs - Elec wholesale index'!L$2,FALSE)</f>
        <v>1</v>
      </c>
      <c r="M95" s="37">
        <f>VLOOKUP($B95,'Elec wholesale lookups'!$A$3:$O$15,'Inputs - Elec wholesale index'!M$2,FALSE)</f>
        <v>1</v>
      </c>
      <c r="N95" s="37">
        <f>VLOOKUP($B95,'Elec wholesale lookups'!$A$3:$O$15,'Inputs - Elec wholesale index'!N$2,FALSE)</f>
        <v>0</v>
      </c>
      <c r="O95" s="12">
        <f t="shared" si="18"/>
        <v>181634.52552031272</v>
      </c>
      <c r="P95" s="12">
        <f t="shared" si="19"/>
        <v>205597.26549163138</v>
      </c>
      <c r="Q95" s="12">
        <f t="shared" si="20"/>
        <v>0</v>
      </c>
      <c r="R95" s="12">
        <f t="shared" si="21"/>
        <v>387231.79101194406</v>
      </c>
      <c r="S95" s="22">
        <f t="shared" si="22"/>
        <v>0</v>
      </c>
      <c r="T95" s="22">
        <f t="shared" si="23"/>
        <v>0</v>
      </c>
      <c r="U95" s="22">
        <f t="shared" si="24"/>
        <v>0</v>
      </c>
      <c r="V95" s="22">
        <f t="shared" si="25"/>
        <v>0</v>
      </c>
      <c r="W95" s="43" t="str">
        <f t="shared" si="26"/>
        <v>n/a</v>
      </c>
      <c r="X95" s="22">
        <f t="shared" si="27"/>
        <v>0</v>
      </c>
      <c r="Y95" s="22">
        <f t="shared" si="28"/>
        <v>0</v>
      </c>
      <c r="Z95" s="22">
        <f t="shared" si="29"/>
        <v>0</v>
      </c>
      <c r="AA95" s="42">
        <f t="shared" si="30"/>
        <v>0</v>
      </c>
      <c r="AB95" s="43" t="str">
        <f t="shared" si="31"/>
        <v>n/a</v>
      </c>
      <c r="AC95" s="44" t="str">
        <f>IFERROR(W95*'Inputs - OBR and CPI'!$E$27+'Inputs - Elec wholesale index'!AB95*'Inputs - OBR and CPI'!$F$27,"n/a")</f>
        <v>n/a</v>
      </c>
      <c r="AD95" s="2" t="str">
        <f t="shared" si="32"/>
        <v>2015-16 Summer</v>
      </c>
      <c r="AE95" s="2" t="str">
        <f t="shared" si="33"/>
        <v>2014-15 Winter</v>
      </c>
      <c r="AF95" s="127">
        <v>1</v>
      </c>
      <c r="AG95" s="7"/>
    </row>
    <row r="96" spans="1:33">
      <c r="A96" s="46">
        <v>41978</v>
      </c>
      <c r="B96" s="13" t="str">
        <f t="shared" si="17"/>
        <v>Dec</v>
      </c>
      <c r="C96" s="182"/>
      <c r="D96" s="182"/>
      <c r="E96" s="182"/>
      <c r="F96" s="185"/>
      <c r="G96" s="185"/>
      <c r="H96" s="185"/>
      <c r="I96" s="12">
        <f>VLOOKUP($B96,'Elec wholesale lookups'!$A$3:$L$15,'Inputs - Elec wholesale index'!I$2,FALSE)</f>
        <v>181634.52552031272</v>
      </c>
      <c r="J96" s="12">
        <f>VLOOKUP($B96,'Elec wholesale lookups'!$A$3:$L$15,'Inputs - Elec wholesale index'!J$2,FALSE)</f>
        <v>205597.26549163138</v>
      </c>
      <c r="K96" s="12">
        <f>VLOOKUP($B96,'Elec wholesale lookups'!$A$3:$L$15,'Inputs - Elec wholesale index'!K$2,FALSE)</f>
        <v>181634.52552031272</v>
      </c>
      <c r="L96" s="37">
        <f>VLOOKUP($B96,'Elec wholesale lookups'!$A$3:$O$15,'Inputs - Elec wholesale index'!L$2,FALSE)</f>
        <v>1</v>
      </c>
      <c r="M96" s="37">
        <f>VLOOKUP($B96,'Elec wholesale lookups'!$A$3:$O$15,'Inputs - Elec wholesale index'!M$2,FALSE)</f>
        <v>1</v>
      </c>
      <c r="N96" s="37">
        <f>VLOOKUP($B96,'Elec wholesale lookups'!$A$3:$O$15,'Inputs - Elec wholesale index'!N$2,FALSE)</f>
        <v>0</v>
      </c>
      <c r="O96" s="12">
        <f t="shared" si="18"/>
        <v>181634.52552031272</v>
      </c>
      <c r="P96" s="12">
        <f t="shared" si="19"/>
        <v>205597.26549163138</v>
      </c>
      <c r="Q96" s="12">
        <f t="shared" si="20"/>
        <v>0</v>
      </c>
      <c r="R96" s="12">
        <f t="shared" si="21"/>
        <v>387231.79101194406</v>
      </c>
      <c r="S96" s="22">
        <f t="shared" si="22"/>
        <v>0</v>
      </c>
      <c r="T96" s="22">
        <f t="shared" si="23"/>
        <v>0</v>
      </c>
      <c r="U96" s="22">
        <f t="shared" si="24"/>
        <v>0</v>
      </c>
      <c r="V96" s="22">
        <f t="shared" si="25"/>
        <v>0</v>
      </c>
      <c r="W96" s="43" t="str">
        <f t="shared" si="26"/>
        <v>n/a</v>
      </c>
      <c r="X96" s="22">
        <f t="shared" si="27"/>
        <v>0</v>
      </c>
      <c r="Y96" s="22">
        <f t="shared" si="28"/>
        <v>0</v>
      </c>
      <c r="Z96" s="22">
        <f t="shared" si="29"/>
        <v>0</v>
      </c>
      <c r="AA96" s="42">
        <f t="shared" si="30"/>
        <v>0</v>
      </c>
      <c r="AB96" s="43" t="str">
        <f t="shared" si="31"/>
        <v>n/a</v>
      </c>
      <c r="AC96" s="44" t="str">
        <f>IFERROR(W96*'Inputs - OBR and CPI'!$E$27+'Inputs - Elec wholesale index'!AB96*'Inputs - OBR and CPI'!$F$27,"n/a")</f>
        <v>n/a</v>
      </c>
      <c r="AD96" s="2" t="str">
        <f t="shared" si="32"/>
        <v>2015-16 Summer</v>
      </c>
      <c r="AE96" s="2" t="str">
        <f t="shared" si="33"/>
        <v>2014-15 Winter</v>
      </c>
      <c r="AF96" s="127">
        <v>1</v>
      </c>
      <c r="AG96" s="7"/>
    </row>
    <row r="97" spans="1:33">
      <c r="A97" s="46">
        <v>41981</v>
      </c>
      <c r="B97" s="13" t="str">
        <f t="shared" si="17"/>
        <v>Dec</v>
      </c>
      <c r="C97" s="182"/>
      <c r="D97" s="182"/>
      <c r="E97" s="182"/>
      <c r="F97" s="185"/>
      <c r="G97" s="185"/>
      <c r="H97" s="185"/>
      <c r="I97" s="12">
        <f>VLOOKUP($B97,'Elec wholesale lookups'!$A$3:$L$15,'Inputs - Elec wholesale index'!I$2,FALSE)</f>
        <v>181634.52552031272</v>
      </c>
      <c r="J97" s="12">
        <f>VLOOKUP($B97,'Elec wholesale lookups'!$A$3:$L$15,'Inputs - Elec wholesale index'!J$2,FALSE)</f>
        <v>205597.26549163138</v>
      </c>
      <c r="K97" s="12">
        <f>VLOOKUP($B97,'Elec wholesale lookups'!$A$3:$L$15,'Inputs - Elec wholesale index'!K$2,FALSE)</f>
        <v>181634.52552031272</v>
      </c>
      <c r="L97" s="37">
        <f>VLOOKUP($B97,'Elec wholesale lookups'!$A$3:$O$15,'Inputs - Elec wholesale index'!L$2,FALSE)</f>
        <v>1</v>
      </c>
      <c r="M97" s="37">
        <f>VLOOKUP($B97,'Elec wholesale lookups'!$A$3:$O$15,'Inputs - Elec wholesale index'!M$2,FALSE)</f>
        <v>1</v>
      </c>
      <c r="N97" s="37">
        <f>VLOOKUP($B97,'Elec wholesale lookups'!$A$3:$O$15,'Inputs - Elec wholesale index'!N$2,FALSE)</f>
        <v>0</v>
      </c>
      <c r="O97" s="12">
        <f t="shared" si="18"/>
        <v>181634.52552031272</v>
      </c>
      <c r="P97" s="12">
        <f t="shared" si="19"/>
        <v>205597.26549163138</v>
      </c>
      <c r="Q97" s="12">
        <f t="shared" si="20"/>
        <v>0</v>
      </c>
      <c r="R97" s="12">
        <f t="shared" si="21"/>
        <v>387231.79101194406</v>
      </c>
      <c r="S97" s="22">
        <f t="shared" si="22"/>
        <v>0</v>
      </c>
      <c r="T97" s="22">
        <f t="shared" si="23"/>
        <v>0</v>
      </c>
      <c r="U97" s="22">
        <f t="shared" si="24"/>
        <v>0</v>
      </c>
      <c r="V97" s="22">
        <f t="shared" si="25"/>
        <v>0</v>
      </c>
      <c r="W97" s="43" t="str">
        <f t="shared" si="26"/>
        <v>n/a</v>
      </c>
      <c r="X97" s="22">
        <f t="shared" si="27"/>
        <v>0</v>
      </c>
      <c r="Y97" s="22">
        <f t="shared" si="28"/>
        <v>0</v>
      </c>
      <c r="Z97" s="22">
        <f t="shared" si="29"/>
        <v>0</v>
      </c>
      <c r="AA97" s="42">
        <f t="shared" si="30"/>
        <v>0</v>
      </c>
      <c r="AB97" s="43" t="str">
        <f t="shared" si="31"/>
        <v>n/a</v>
      </c>
      <c r="AC97" s="44" t="str">
        <f>IFERROR(W97*'Inputs - OBR and CPI'!$E$27+'Inputs - Elec wholesale index'!AB97*'Inputs - OBR and CPI'!$F$27,"n/a")</f>
        <v>n/a</v>
      </c>
      <c r="AD97" s="2" t="str">
        <f t="shared" si="32"/>
        <v>2015-16 Summer</v>
      </c>
      <c r="AE97" s="2" t="str">
        <f t="shared" si="33"/>
        <v>2014-15 Winter</v>
      </c>
      <c r="AF97" s="127">
        <v>1</v>
      </c>
      <c r="AG97" s="7"/>
    </row>
    <row r="98" spans="1:33">
      <c r="A98" s="46">
        <v>41982</v>
      </c>
      <c r="B98" s="13" t="str">
        <f t="shared" si="17"/>
        <v>Dec</v>
      </c>
      <c r="C98" s="182"/>
      <c r="D98" s="182"/>
      <c r="E98" s="182"/>
      <c r="F98" s="185"/>
      <c r="G98" s="185"/>
      <c r="H98" s="185"/>
      <c r="I98" s="12">
        <f>VLOOKUP($B98,'Elec wholesale lookups'!$A$3:$L$15,'Inputs - Elec wholesale index'!I$2,FALSE)</f>
        <v>181634.52552031272</v>
      </c>
      <c r="J98" s="12">
        <f>VLOOKUP($B98,'Elec wholesale lookups'!$A$3:$L$15,'Inputs - Elec wholesale index'!J$2,FALSE)</f>
        <v>205597.26549163138</v>
      </c>
      <c r="K98" s="12">
        <f>VLOOKUP($B98,'Elec wholesale lookups'!$A$3:$L$15,'Inputs - Elec wholesale index'!K$2,FALSE)</f>
        <v>181634.52552031272</v>
      </c>
      <c r="L98" s="37">
        <f>VLOOKUP($B98,'Elec wholesale lookups'!$A$3:$O$15,'Inputs - Elec wholesale index'!L$2,FALSE)</f>
        <v>1</v>
      </c>
      <c r="M98" s="37">
        <f>VLOOKUP($B98,'Elec wholesale lookups'!$A$3:$O$15,'Inputs - Elec wholesale index'!M$2,FALSE)</f>
        <v>1</v>
      </c>
      <c r="N98" s="37">
        <f>VLOOKUP($B98,'Elec wholesale lookups'!$A$3:$O$15,'Inputs - Elec wholesale index'!N$2,FALSE)</f>
        <v>0</v>
      </c>
      <c r="O98" s="12">
        <f t="shared" si="18"/>
        <v>181634.52552031272</v>
      </c>
      <c r="P98" s="12">
        <f t="shared" si="19"/>
        <v>205597.26549163138</v>
      </c>
      <c r="Q98" s="12">
        <f t="shared" si="20"/>
        <v>0</v>
      </c>
      <c r="R98" s="12">
        <f t="shared" si="21"/>
        <v>387231.79101194406</v>
      </c>
      <c r="S98" s="22">
        <f t="shared" si="22"/>
        <v>0</v>
      </c>
      <c r="T98" s="22">
        <f t="shared" si="23"/>
        <v>0</v>
      </c>
      <c r="U98" s="22">
        <f t="shared" si="24"/>
        <v>0</v>
      </c>
      <c r="V98" s="22">
        <f t="shared" si="25"/>
        <v>0</v>
      </c>
      <c r="W98" s="43" t="str">
        <f t="shared" si="26"/>
        <v>n/a</v>
      </c>
      <c r="X98" s="22">
        <f t="shared" si="27"/>
        <v>0</v>
      </c>
      <c r="Y98" s="22">
        <f t="shared" si="28"/>
        <v>0</v>
      </c>
      <c r="Z98" s="22">
        <f t="shared" si="29"/>
        <v>0</v>
      </c>
      <c r="AA98" s="42">
        <f t="shared" si="30"/>
        <v>0</v>
      </c>
      <c r="AB98" s="43" t="str">
        <f t="shared" si="31"/>
        <v>n/a</v>
      </c>
      <c r="AC98" s="44" t="str">
        <f>IFERROR(W98*'Inputs - OBR and CPI'!$E$27+'Inputs - Elec wholesale index'!AB98*'Inputs - OBR and CPI'!$F$27,"n/a")</f>
        <v>n/a</v>
      </c>
      <c r="AD98" s="2" t="str">
        <f t="shared" si="32"/>
        <v>2015-16 Summer</v>
      </c>
      <c r="AE98" s="2" t="str">
        <f t="shared" si="33"/>
        <v>2014-15 Winter</v>
      </c>
      <c r="AF98" s="127">
        <v>1</v>
      </c>
      <c r="AG98" s="7"/>
    </row>
    <row r="99" spans="1:33">
      <c r="A99" s="46">
        <v>41983</v>
      </c>
      <c r="B99" s="13" t="str">
        <f t="shared" si="17"/>
        <v>Dec</v>
      </c>
      <c r="C99" s="182"/>
      <c r="D99" s="182"/>
      <c r="E99" s="182"/>
      <c r="F99" s="185"/>
      <c r="G99" s="185"/>
      <c r="H99" s="185"/>
      <c r="I99" s="12">
        <f>VLOOKUP($B99,'Elec wholesale lookups'!$A$3:$L$15,'Inputs - Elec wholesale index'!I$2,FALSE)</f>
        <v>181634.52552031272</v>
      </c>
      <c r="J99" s="12">
        <f>VLOOKUP($B99,'Elec wholesale lookups'!$A$3:$L$15,'Inputs - Elec wholesale index'!J$2,FALSE)</f>
        <v>205597.26549163138</v>
      </c>
      <c r="K99" s="12">
        <f>VLOOKUP($B99,'Elec wholesale lookups'!$A$3:$L$15,'Inputs - Elec wholesale index'!K$2,FALSE)</f>
        <v>181634.52552031272</v>
      </c>
      <c r="L99" s="37">
        <f>VLOOKUP($B99,'Elec wholesale lookups'!$A$3:$O$15,'Inputs - Elec wholesale index'!L$2,FALSE)</f>
        <v>1</v>
      </c>
      <c r="M99" s="37">
        <f>VLOOKUP($B99,'Elec wholesale lookups'!$A$3:$O$15,'Inputs - Elec wholesale index'!M$2,FALSE)</f>
        <v>1</v>
      </c>
      <c r="N99" s="37">
        <f>VLOOKUP($B99,'Elec wholesale lookups'!$A$3:$O$15,'Inputs - Elec wholesale index'!N$2,FALSE)</f>
        <v>0</v>
      </c>
      <c r="O99" s="12">
        <f t="shared" si="18"/>
        <v>181634.52552031272</v>
      </c>
      <c r="P99" s="12">
        <f t="shared" si="19"/>
        <v>205597.26549163138</v>
      </c>
      <c r="Q99" s="12">
        <f t="shared" si="20"/>
        <v>0</v>
      </c>
      <c r="R99" s="12">
        <f t="shared" si="21"/>
        <v>387231.79101194406</v>
      </c>
      <c r="S99" s="22">
        <f t="shared" si="22"/>
        <v>0</v>
      </c>
      <c r="T99" s="22">
        <f t="shared" si="23"/>
        <v>0</v>
      </c>
      <c r="U99" s="22">
        <f t="shared" si="24"/>
        <v>0</v>
      </c>
      <c r="V99" s="22">
        <f t="shared" si="25"/>
        <v>0</v>
      </c>
      <c r="W99" s="43" t="str">
        <f t="shared" si="26"/>
        <v>n/a</v>
      </c>
      <c r="X99" s="22">
        <f t="shared" si="27"/>
        <v>0</v>
      </c>
      <c r="Y99" s="22">
        <f t="shared" si="28"/>
        <v>0</v>
      </c>
      <c r="Z99" s="22">
        <f t="shared" si="29"/>
        <v>0</v>
      </c>
      <c r="AA99" s="42">
        <f t="shared" si="30"/>
        <v>0</v>
      </c>
      <c r="AB99" s="43" t="str">
        <f t="shared" si="31"/>
        <v>n/a</v>
      </c>
      <c r="AC99" s="44" t="str">
        <f>IFERROR(W99*'Inputs - OBR and CPI'!$E$27+'Inputs - Elec wholesale index'!AB99*'Inputs - OBR and CPI'!$F$27,"n/a")</f>
        <v>n/a</v>
      </c>
      <c r="AD99" s="2" t="str">
        <f t="shared" si="32"/>
        <v>2015-16 Summer</v>
      </c>
      <c r="AE99" s="2" t="str">
        <f t="shared" si="33"/>
        <v>2014-15 Winter</v>
      </c>
      <c r="AF99" s="127">
        <v>1</v>
      </c>
      <c r="AG99" s="7"/>
    </row>
    <row r="100" spans="1:33">
      <c r="A100" s="46">
        <v>41984</v>
      </c>
      <c r="B100" s="13" t="str">
        <f t="shared" si="17"/>
        <v>Dec</v>
      </c>
      <c r="C100" s="182"/>
      <c r="D100" s="182"/>
      <c r="E100" s="182"/>
      <c r="F100" s="185"/>
      <c r="G100" s="185"/>
      <c r="H100" s="185"/>
      <c r="I100" s="12">
        <f>VLOOKUP($B100,'Elec wholesale lookups'!$A$3:$L$15,'Inputs - Elec wholesale index'!I$2,FALSE)</f>
        <v>181634.52552031272</v>
      </c>
      <c r="J100" s="12">
        <f>VLOOKUP($B100,'Elec wholesale lookups'!$A$3:$L$15,'Inputs - Elec wholesale index'!J$2,FALSE)</f>
        <v>205597.26549163138</v>
      </c>
      <c r="K100" s="12">
        <f>VLOOKUP($B100,'Elec wholesale lookups'!$A$3:$L$15,'Inputs - Elec wholesale index'!K$2,FALSE)</f>
        <v>181634.52552031272</v>
      </c>
      <c r="L100" s="37">
        <f>VLOOKUP($B100,'Elec wholesale lookups'!$A$3:$O$15,'Inputs - Elec wholesale index'!L$2,FALSE)</f>
        <v>1</v>
      </c>
      <c r="M100" s="37">
        <f>VLOOKUP($B100,'Elec wholesale lookups'!$A$3:$O$15,'Inputs - Elec wholesale index'!M$2,FALSE)</f>
        <v>1</v>
      </c>
      <c r="N100" s="37">
        <f>VLOOKUP($B100,'Elec wholesale lookups'!$A$3:$O$15,'Inputs - Elec wholesale index'!N$2,FALSE)</f>
        <v>0</v>
      </c>
      <c r="O100" s="12">
        <f t="shared" si="18"/>
        <v>181634.52552031272</v>
      </c>
      <c r="P100" s="12">
        <f t="shared" si="19"/>
        <v>205597.26549163138</v>
      </c>
      <c r="Q100" s="12">
        <f t="shared" si="20"/>
        <v>0</v>
      </c>
      <c r="R100" s="12">
        <f t="shared" si="21"/>
        <v>387231.79101194406</v>
      </c>
      <c r="S100" s="22">
        <f t="shared" si="22"/>
        <v>0</v>
      </c>
      <c r="T100" s="22">
        <f t="shared" si="23"/>
        <v>0</v>
      </c>
      <c r="U100" s="22">
        <f t="shared" si="24"/>
        <v>0</v>
      </c>
      <c r="V100" s="22">
        <f t="shared" si="25"/>
        <v>0</v>
      </c>
      <c r="W100" s="43" t="str">
        <f t="shared" si="26"/>
        <v>n/a</v>
      </c>
      <c r="X100" s="22">
        <f t="shared" si="27"/>
        <v>0</v>
      </c>
      <c r="Y100" s="22">
        <f t="shared" si="28"/>
        <v>0</v>
      </c>
      <c r="Z100" s="22">
        <f t="shared" si="29"/>
        <v>0</v>
      </c>
      <c r="AA100" s="42">
        <f t="shared" si="30"/>
        <v>0</v>
      </c>
      <c r="AB100" s="43" t="str">
        <f t="shared" si="31"/>
        <v>n/a</v>
      </c>
      <c r="AC100" s="44" t="str">
        <f>IFERROR(W100*'Inputs - OBR and CPI'!$E$27+'Inputs - Elec wholesale index'!AB100*'Inputs - OBR and CPI'!$F$27,"n/a")</f>
        <v>n/a</v>
      </c>
      <c r="AD100" s="2" t="str">
        <f t="shared" si="32"/>
        <v>2015-16 Summer</v>
      </c>
      <c r="AE100" s="2" t="str">
        <f t="shared" si="33"/>
        <v>2014-15 Winter</v>
      </c>
      <c r="AF100" s="127">
        <v>1</v>
      </c>
      <c r="AG100" s="7"/>
    </row>
    <row r="101" spans="1:33">
      <c r="A101" s="46">
        <v>41985</v>
      </c>
      <c r="B101" s="13" t="str">
        <f t="shared" si="17"/>
        <v>Dec</v>
      </c>
      <c r="C101" s="182"/>
      <c r="D101" s="182"/>
      <c r="E101" s="182"/>
      <c r="F101" s="185"/>
      <c r="G101" s="185"/>
      <c r="H101" s="185"/>
      <c r="I101" s="12">
        <f>VLOOKUP($B101,'Elec wholesale lookups'!$A$3:$L$15,'Inputs - Elec wholesale index'!I$2,FALSE)</f>
        <v>181634.52552031272</v>
      </c>
      <c r="J101" s="12">
        <f>VLOOKUP($B101,'Elec wholesale lookups'!$A$3:$L$15,'Inputs - Elec wholesale index'!J$2,FALSE)</f>
        <v>205597.26549163138</v>
      </c>
      <c r="K101" s="12">
        <f>VLOOKUP($B101,'Elec wholesale lookups'!$A$3:$L$15,'Inputs - Elec wholesale index'!K$2,FALSE)</f>
        <v>181634.52552031272</v>
      </c>
      <c r="L101" s="37">
        <f>VLOOKUP($B101,'Elec wholesale lookups'!$A$3:$O$15,'Inputs - Elec wholesale index'!L$2,FALSE)</f>
        <v>1</v>
      </c>
      <c r="M101" s="37">
        <f>VLOOKUP($B101,'Elec wholesale lookups'!$A$3:$O$15,'Inputs - Elec wholesale index'!M$2,FALSE)</f>
        <v>1</v>
      </c>
      <c r="N101" s="37">
        <f>VLOOKUP($B101,'Elec wholesale lookups'!$A$3:$O$15,'Inputs - Elec wholesale index'!N$2,FALSE)</f>
        <v>0</v>
      </c>
      <c r="O101" s="12">
        <f t="shared" si="18"/>
        <v>181634.52552031272</v>
      </c>
      <c r="P101" s="12">
        <f t="shared" si="19"/>
        <v>205597.26549163138</v>
      </c>
      <c r="Q101" s="12">
        <f t="shared" si="20"/>
        <v>0</v>
      </c>
      <c r="R101" s="12">
        <f t="shared" si="21"/>
        <v>387231.79101194406</v>
      </c>
      <c r="S101" s="22">
        <f t="shared" si="22"/>
        <v>0</v>
      </c>
      <c r="T101" s="22">
        <f t="shared" si="23"/>
        <v>0</v>
      </c>
      <c r="U101" s="22">
        <f t="shared" si="24"/>
        <v>0</v>
      </c>
      <c r="V101" s="22">
        <f t="shared" si="25"/>
        <v>0</v>
      </c>
      <c r="W101" s="43" t="str">
        <f t="shared" si="26"/>
        <v>n/a</v>
      </c>
      <c r="X101" s="22">
        <f t="shared" si="27"/>
        <v>0</v>
      </c>
      <c r="Y101" s="22">
        <f t="shared" si="28"/>
        <v>0</v>
      </c>
      <c r="Z101" s="22">
        <f t="shared" si="29"/>
        <v>0</v>
      </c>
      <c r="AA101" s="42">
        <f t="shared" si="30"/>
        <v>0</v>
      </c>
      <c r="AB101" s="43" t="str">
        <f t="shared" si="31"/>
        <v>n/a</v>
      </c>
      <c r="AC101" s="44" t="str">
        <f>IFERROR(W101*'Inputs - OBR and CPI'!$E$27+'Inputs - Elec wholesale index'!AB101*'Inputs - OBR and CPI'!$F$27,"n/a")</f>
        <v>n/a</v>
      </c>
      <c r="AD101" s="2" t="str">
        <f t="shared" si="32"/>
        <v>2015-16 Summer</v>
      </c>
      <c r="AE101" s="2" t="str">
        <f t="shared" si="33"/>
        <v>2014-15 Winter</v>
      </c>
      <c r="AF101" s="127">
        <v>1</v>
      </c>
      <c r="AG101" s="7"/>
    </row>
    <row r="102" spans="1:33">
      <c r="A102" s="46">
        <v>41988</v>
      </c>
      <c r="B102" s="13" t="str">
        <f t="shared" si="17"/>
        <v>Dec</v>
      </c>
      <c r="C102" s="182"/>
      <c r="D102" s="182"/>
      <c r="E102" s="182"/>
      <c r="F102" s="185"/>
      <c r="G102" s="185"/>
      <c r="H102" s="185"/>
      <c r="I102" s="12">
        <f>VLOOKUP($B102,'Elec wholesale lookups'!$A$3:$L$15,'Inputs - Elec wholesale index'!I$2,FALSE)</f>
        <v>181634.52552031272</v>
      </c>
      <c r="J102" s="12">
        <f>VLOOKUP($B102,'Elec wholesale lookups'!$A$3:$L$15,'Inputs - Elec wholesale index'!J$2,FALSE)</f>
        <v>205597.26549163138</v>
      </c>
      <c r="K102" s="12">
        <f>VLOOKUP($B102,'Elec wholesale lookups'!$A$3:$L$15,'Inputs - Elec wholesale index'!K$2,FALSE)</f>
        <v>181634.52552031272</v>
      </c>
      <c r="L102" s="37">
        <f>VLOOKUP($B102,'Elec wholesale lookups'!$A$3:$O$15,'Inputs - Elec wholesale index'!L$2,FALSE)</f>
        <v>1</v>
      </c>
      <c r="M102" s="37">
        <f>VLOOKUP($B102,'Elec wholesale lookups'!$A$3:$O$15,'Inputs - Elec wholesale index'!M$2,FALSE)</f>
        <v>1</v>
      </c>
      <c r="N102" s="37">
        <f>VLOOKUP($B102,'Elec wholesale lookups'!$A$3:$O$15,'Inputs - Elec wholesale index'!N$2,FALSE)</f>
        <v>0</v>
      </c>
      <c r="O102" s="12">
        <f t="shared" si="18"/>
        <v>181634.52552031272</v>
      </c>
      <c r="P102" s="12">
        <f t="shared" si="19"/>
        <v>205597.26549163138</v>
      </c>
      <c r="Q102" s="12">
        <f t="shared" si="20"/>
        <v>0</v>
      </c>
      <c r="R102" s="12">
        <f t="shared" si="21"/>
        <v>387231.79101194406</v>
      </c>
      <c r="S102" s="22">
        <f t="shared" si="22"/>
        <v>0</v>
      </c>
      <c r="T102" s="22">
        <f t="shared" si="23"/>
        <v>0</v>
      </c>
      <c r="U102" s="22">
        <f t="shared" si="24"/>
        <v>0</v>
      </c>
      <c r="V102" s="22">
        <f t="shared" si="25"/>
        <v>0</v>
      </c>
      <c r="W102" s="43" t="str">
        <f t="shared" si="26"/>
        <v>n/a</v>
      </c>
      <c r="X102" s="22">
        <f t="shared" si="27"/>
        <v>0</v>
      </c>
      <c r="Y102" s="22">
        <f t="shared" si="28"/>
        <v>0</v>
      </c>
      <c r="Z102" s="22">
        <f t="shared" si="29"/>
        <v>0</v>
      </c>
      <c r="AA102" s="42">
        <f t="shared" si="30"/>
        <v>0</v>
      </c>
      <c r="AB102" s="43" t="str">
        <f t="shared" si="31"/>
        <v>n/a</v>
      </c>
      <c r="AC102" s="44" t="str">
        <f>IFERROR(W102*'Inputs - OBR and CPI'!$E$27+'Inputs - Elec wholesale index'!AB102*'Inputs - OBR and CPI'!$F$27,"n/a")</f>
        <v>n/a</v>
      </c>
      <c r="AD102" s="2" t="str">
        <f t="shared" si="32"/>
        <v>2015-16 Summer</v>
      </c>
      <c r="AE102" s="2" t="str">
        <f t="shared" si="33"/>
        <v>2014-15 Winter</v>
      </c>
      <c r="AF102" s="127">
        <v>1</v>
      </c>
      <c r="AG102" s="7"/>
    </row>
    <row r="103" spans="1:33">
      <c r="A103" s="46">
        <v>41989</v>
      </c>
      <c r="B103" s="13" t="str">
        <f t="shared" si="17"/>
        <v>Dec</v>
      </c>
      <c r="C103" s="182"/>
      <c r="D103" s="182"/>
      <c r="E103" s="182"/>
      <c r="F103" s="185"/>
      <c r="G103" s="185"/>
      <c r="H103" s="185"/>
      <c r="I103" s="12">
        <f>VLOOKUP($B103,'Elec wholesale lookups'!$A$3:$L$15,'Inputs - Elec wholesale index'!I$2,FALSE)</f>
        <v>181634.52552031272</v>
      </c>
      <c r="J103" s="12">
        <f>VLOOKUP($B103,'Elec wholesale lookups'!$A$3:$L$15,'Inputs - Elec wholesale index'!J$2,FALSE)</f>
        <v>205597.26549163138</v>
      </c>
      <c r="K103" s="12">
        <f>VLOOKUP($B103,'Elec wholesale lookups'!$A$3:$L$15,'Inputs - Elec wholesale index'!K$2,FALSE)</f>
        <v>181634.52552031272</v>
      </c>
      <c r="L103" s="37">
        <f>VLOOKUP($B103,'Elec wholesale lookups'!$A$3:$O$15,'Inputs - Elec wholesale index'!L$2,FALSE)</f>
        <v>1</v>
      </c>
      <c r="M103" s="37">
        <f>VLOOKUP($B103,'Elec wholesale lookups'!$A$3:$O$15,'Inputs - Elec wholesale index'!M$2,FALSE)</f>
        <v>1</v>
      </c>
      <c r="N103" s="37">
        <f>VLOOKUP($B103,'Elec wholesale lookups'!$A$3:$O$15,'Inputs - Elec wholesale index'!N$2,FALSE)</f>
        <v>0</v>
      </c>
      <c r="O103" s="12">
        <f t="shared" si="18"/>
        <v>181634.52552031272</v>
      </c>
      <c r="P103" s="12">
        <f t="shared" si="19"/>
        <v>205597.26549163138</v>
      </c>
      <c r="Q103" s="12">
        <f t="shared" si="20"/>
        <v>0</v>
      </c>
      <c r="R103" s="12">
        <f t="shared" si="21"/>
        <v>387231.79101194406</v>
      </c>
      <c r="S103" s="22">
        <f t="shared" si="22"/>
        <v>0</v>
      </c>
      <c r="T103" s="22">
        <f t="shared" si="23"/>
        <v>0</v>
      </c>
      <c r="U103" s="22">
        <f t="shared" si="24"/>
        <v>0</v>
      </c>
      <c r="V103" s="22">
        <f t="shared" si="25"/>
        <v>0</v>
      </c>
      <c r="W103" s="43" t="str">
        <f t="shared" si="26"/>
        <v>n/a</v>
      </c>
      <c r="X103" s="22">
        <f t="shared" si="27"/>
        <v>0</v>
      </c>
      <c r="Y103" s="22">
        <f t="shared" si="28"/>
        <v>0</v>
      </c>
      <c r="Z103" s="22">
        <f t="shared" si="29"/>
        <v>0</v>
      </c>
      <c r="AA103" s="42">
        <f t="shared" si="30"/>
        <v>0</v>
      </c>
      <c r="AB103" s="43" t="str">
        <f t="shared" si="31"/>
        <v>n/a</v>
      </c>
      <c r="AC103" s="44" t="str">
        <f>IFERROR(W103*'Inputs - OBR and CPI'!$E$27+'Inputs - Elec wholesale index'!AB103*'Inputs - OBR and CPI'!$F$27,"n/a")</f>
        <v>n/a</v>
      </c>
      <c r="AD103" s="2" t="str">
        <f t="shared" si="32"/>
        <v>2015-16 Summer</v>
      </c>
      <c r="AE103" s="2" t="str">
        <f t="shared" si="33"/>
        <v>2014-15 Winter</v>
      </c>
      <c r="AF103" s="127">
        <v>1</v>
      </c>
      <c r="AG103" s="7"/>
    </row>
    <row r="104" spans="1:33">
      <c r="A104" s="46">
        <v>41990</v>
      </c>
      <c r="B104" s="13" t="str">
        <f t="shared" si="17"/>
        <v>Dec</v>
      </c>
      <c r="C104" s="182"/>
      <c r="D104" s="182"/>
      <c r="E104" s="182"/>
      <c r="F104" s="185"/>
      <c r="G104" s="185"/>
      <c r="H104" s="185"/>
      <c r="I104" s="12">
        <f>VLOOKUP($B104,'Elec wholesale lookups'!$A$3:$L$15,'Inputs - Elec wholesale index'!I$2,FALSE)</f>
        <v>181634.52552031272</v>
      </c>
      <c r="J104" s="12">
        <f>VLOOKUP($B104,'Elec wholesale lookups'!$A$3:$L$15,'Inputs - Elec wholesale index'!J$2,FALSE)</f>
        <v>205597.26549163138</v>
      </c>
      <c r="K104" s="12">
        <f>VLOOKUP($B104,'Elec wholesale lookups'!$A$3:$L$15,'Inputs - Elec wholesale index'!K$2,FALSE)</f>
        <v>181634.52552031272</v>
      </c>
      <c r="L104" s="37">
        <f>VLOOKUP($B104,'Elec wholesale lookups'!$A$3:$O$15,'Inputs - Elec wholesale index'!L$2,FALSE)</f>
        <v>1</v>
      </c>
      <c r="M104" s="37">
        <f>VLOOKUP($B104,'Elec wholesale lookups'!$A$3:$O$15,'Inputs - Elec wholesale index'!M$2,FALSE)</f>
        <v>1</v>
      </c>
      <c r="N104" s="37">
        <f>VLOOKUP($B104,'Elec wholesale lookups'!$A$3:$O$15,'Inputs - Elec wholesale index'!N$2,FALSE)</f>
        <v>0</v>
      </c>
      <c r="O104" s="12">
        <f t="shared" si="18"/>
        <v>181634.52552031272</v>
      </c>
      <c r="P104" s="12">
        <f t="shared" si="19"/>
        <v>205597.26549163138</v>
      </c>
      <c r="Q104" s="12">
        <f t="shared" si="20"/>
        <v>0</v>
      </c>
      <c r="R104" s="12">
        <f t="shared" si="21"/>
        <v>387231.79101194406</v>
      </c>
      <c r="S104" s="22">
        <f t="shared" si="22"/>
        <v>0</v>
      </c>
      <c r="T104" s="22">
        <f t="shared" si="23"/>
        <v>0</v>
      </c>
      <c r="U104" s="22">
        <f t="shared" si="24"/>
        <v>0</v>
      </c>
      <c r="V104" s="22">
        <f t="shared" si="25"/>
        <v>0</v>
      </c>
      <c r="W104" s="43" t="str">
        <f t="shared" si="26"/>
        <v>n/a</v>
      </c>
      <c r="X104" s="22">
        <f t="shared" si="27"/>
        <v>0</v>
      </c>
      <c r="Y104" s="22">
        <f t="shared" si="28"/>
        <v>0</v>
      </c>
      <c r="Z104" s="22">
        <f t="shared" si="29"/>
        <v>0</v>
      </c>
      <c r="AA104" s="42">
        <f t="shared" si="30"/>
        <v>0</v>
      </c>
      <c r="AB104" s="43" t="str">
        <f t="shared" si="31"/>
        <v>n/a</v>
      </c>
      <c r="AC104" s="44" t="str">
        <f>IFERROR(W104*'Inputs - OBR and CPI'!$E$27+'Inputs - Elec wholesale index'!AB104*'Inputs - OBR and CPI'!$F$27,"n/a")</f>
        <v>n/a</v>
      </c>
      <c r="AD104" s="2" t="str">
        <f t="shared" si="32"/>
        <v>2015-16 Summer</v>
      </c>
      <c r="AE104" s="2" t="str">
        <f t="shared" si="33"/>
        <v>2014-15 Winter</v>
      </c>
      <c r="AF104" s="127">
        <v>1</v>
      </c>
      <c r="AG104" s="7"/>
    </row>
    <row r="105" spans="1:33">
      <c r="A105" s="46">
        <v>41991</v>
      </c>
      <c r="B105" s="13" t="str">
        <f t="shared" si="17"/>
        <v>Dec</v>
      </c>
      <c r="C105" s="182"/>
      <c r="D105" s="182"/>
      <c r="E105" s="182"/>
      <c r="F105" s="185"/>
      <c r="G105" s="185"/>
      <c r="H105" s="185"/>
      <c r="I105" s="12">
        <f>VLOOKUP($B105,'Elec wholesale lookups'!$A$3:$L$15,'Inputs - Elec wholesale index'!I$2,FALSE)</f>
        <v>181634.52552031272</v>
      </c>
      <c r="J105" s="12">
        <f>VLOOKUP($B105,'Elec wholesale lookups'!$A$3:$L$15,'Inputs - Elec wholesale index'!J$2,FALSE)</f>
        <v>205597.26549163138</v>
      </c>
      <c r="K105" s="12">
        <f>VLOOKUP($B105,'Elec wholesale lookups'!$A$3:$L$15,'Inputs - Elec wholesale index'!K$2,FALSE)</f>
        <v>181634.52552031272</v>
      </c>
      <c r="L105" s="37">
        <f>VLOOKUP($B105,'Elec wholesale lookups'!$A$3:$O$15,'Inputs - Elec wholesale index'!L$2,FALSE)</f>
        <v>1</v>
      </c>
      <c r="M105" s="37">
        <f>VLOOKUP($B105,'Elec wholesale lookups'!$A$3:$O$15,'Inputs - Elec wholesale index'!M$2,FALSE)</f>
        <v>1</v>
      </c>
      <c r="N105" s="37">
        <f>VLOOKUP($B105,'Elec wholesale lookups'!$A$3:$O$15,'Inputs - Elec wholesale index'!N$2,FALSE)</f>
        <v>0</v>
      </c>
      <c r="O105" s="12">
        <f t="shared" si="18"/>
        <v>181634.52552031272</v>
      </c>
      <c r="P105" s="12">
        <f t="shared" si="19"/>
        <v>205597.26549163138</v>
      </c>
      <c r="Q105" s="12">
        <f t="shared" si="20"/>
        <v>0</v>
      </c>
      <c r="R105" s="12">
        <f t="shared" si="21"/>
        <v>387231.79101194406</v>
      </c>
      <c r="S105" s="22">
        <f t="shared" si="22"/>
        <v>0</v>
      </c>
      <c r="T105" s="22">
        <f t="shared" si="23"/>
        <v>0</v>
      </c>
      <c r="U105" s="22">
        <f t="shared" si="24"/>
        <v>0</v>
      </c>
      <c r="V105" s="22">
        <f t="shared" si="25"/>
        <v>0</v>
      </c>
      <c r="W105" s="43" t="str">
        <f t="shared" si="26"/>
        <v>n/a</v>
      </c>
      <c r="X105" s="22">
        <f t="shared" si="27"/>
        <v>0</v>
      </c>
      <c r="Y105" s="22">
        <f t="shared" si="28"/>
        <v>0</v>
      </c>
      <c r="Z105" s="22">
        <f t="shared" si="29"/>
        <v>0</v>
      </c>
      <c r="AA105" s="42">
        <f t="shared" si="30"/>
        <v>0</v>
      </c>
      <c r="AB105" s="43" t="str">
        <f t="shared" si="31"/>
        <v>n/a</v>
      </c>
      <c r="AC105" s="44" t="str">
        <f>IFERROR(W105*'Inputs - OBR and CPI'!$E$27+'Inputs - Elec wholesale index'!AB105*'Inputs - OBR and CPI'!$F$27,"n/a")</f>
        <v>n/a</v>
      </c>
      <c r="AD105" s="2" t="str">
        <f t="shared" si="32"/>
        <v>2015-16 Summer</v>
      </c>
      <c r="AE105" s="2" t="str">
        <f t="shared" si="33"/>
        <v>2014-15 Winter</v>
      </c>
      <c r="AF105" s="127">
        <v>1</v>
      </c>
      <c r="AG105" s="7"/>
    </row>
    <row r="106" spans="1:33">
      <c r="A106" s="46">
        <v>41992</v>
      </c>
      <c r="B106" s="13" t="str">
        <f t="shared" si="17"/>
        <v>Dec</v>
      </c>
      <c r="C106" s="182"/>
      <c r="D106" s="182"/>
      <c r="E106" s="182"/>
      <c r="F106" s="185"/>
      <c r="G106" s="185"/>
      <c r="H106" s="185"/>
      <c r="I106" s="12">
        <f>VLOOKUP($B106,'Elec wholesale lookups'!$A$3:$L$15,'Inputs - Elec wholesale index'!I$2,FALSE)</f>
        <v>181634.52552031272</v>
      </c>
      <c r="J106" s="12">
        <f>VLOOKUP($B106,'Elec wholesale lookups'!$A$3:$L$15,'Inputs - Elec wholesale index'!J$2,FALSE)</f>
        <v>205597.26549163138</v>
      </c>
      <c r="K106" s="12">
        <f>VLOOKUP($B106,'Elec wholesale lookups'!$A$3:$L$15,'Inputs - Elec wholesale index'!K$2,FALSE)</f>
        <v>181634.52552031272</v>
      </c>
      <c r="L106" s="37">
        <f>VLOOKUP($B106,'Elec wholesale lookups'!$A$3:$O$15,'Inputs - Elec wholesale index'!L$2,FALSE)</f>
        <v>1</v>
      </c>
      <c r="M106" s="37">
        <f>VLOOKUP($B106,'Elec wholesale lookups'!$A$3:$O$15,'Inputs - Elec wholesale index'!M$2,FALSE)</f>
        <v>1</v>
      </c>
      <c r="N106" s="37">
        <f>VLOOKUP($B106,'Elec wholesale lookups'!$A$3:$O$15,'Inputs - Elec wholesale index'!N$2,FALSE)</f>
        <v>0</v>
      </c>
      <c r="O106" s="12">
        <f t="shared" si="18"/>
        <v>181634.52552031272</v>
      </c>
      <c r="P106" s="12">
        <f t="shared" si="19"/>
        <v>205597.26549163138</v>
      </c>
      <c r="Q106" s="12">
        <f t="shared" si="20"/>
        <v>0</v>
      </c>
      <c r="R106" s="12">
        <f t="shared" si="21"/>
        <v>387231.79101194406</v>
      </c>
      <c r="S106" s="22">
        <f t="shared" si="22"/>
        <v>0</v>
      </c>
      <c r="T106" s="22">
        <f t="shared" si="23"/>
        <v>0</v>
      </c>
      <c r="U106" s="22">
        <f t="shared" si="24"/>
        <v>0</v>
      </c>
      <c r="V106" s="22">
        <f t="shared" si="25"/>
        <v>0</v>
      </c>
      <c r="W106" s="43" t="str">
        <f t="shared" si="26"/>
        <v>n/a</v>
      </c>
      <c r="X106" s="22">
        <f t="shared" si="27"/>
        <v>0</v>
      </c>
      <c r="Y106" s="22">
        <f t="shared" si="28"/>
        <v>0</v>
      </c>
      <c r="Z106" s="22">
        <f t="shared" si="29"/>
        <v>0</v>
      </c>
      <c r="AA106" s="42">
        <f t="shared" si="30"/>
        <v>0</v>
      </c>
      <c r="AB106" s="43" t="str">
        <f t="shared" si="31"/>
        <v>n/a</v>
      </c>
      <c r="AC106" s="44" t="str">
        <f>IFERROR(W106*'Inputs - OBR and CPI'!$E$27+'Inputs - Elec wholesale index'!AB106*'Inputs - OBR and CPI'!$F$27,"n/a")</f>
        <v>n/a</v>
      </c>
      <c r="AD106" s="2" t="str">
        <f t="shared" si="32"/>
        <v>2015-16 Summer</v>
      </c>
      <c r="AE106" s="2" t="str">
        <f t="shared" si="33"/>
        <v>2014-15 Winter</v>
      </c>
      <c r="AF106" s="127">
        <v>1</v>
      </c>
      <c r="AG106" s="7"/>
    </row>
    <row r="107" spans="1:33">
      <c r="A107" s="46">
        <v>41995</v>
      </c>
      <c r="B107" s="13" t="str">
        <f t="shared" si="17"/>
        <v>Dec</v>
      </c>
      <c r="C107" s="182"/>
      <c r="D107" s="182"/>
      <c r="E107" s="182"/>
      <c r="F107" s="185"/>
      <c r="G107" s="185"/>
      <c r="H107" s="185"/>
      <c r="I107" s="12">
        <f>VLOOKUP($B107,'Elec wholesale lookups'!$A$3:$L$15,'Inputs - Elec wholesale index'!I$2,FALSE)</f>
        <v>181634.52552031272</v>
      </c>
      <c r="J107" s="12">
        <f>VLOOKUP($B107,'Elec wholesale lookups'!$A$3:$L$15,'Inputs - Elec wholesale index'!J$2,FALSE)</f>
        <v>205597.26549163138</v>
      </c>
      <c r="K107" s="12">
        <f>VLOOKUP($B107,'Elec wholesale lookups'!$A$3:$L$15,'Inputs - Elec wholesale index'!K$2,FALSE)</f>
        <v>181634.52552031272</v>
      </c>
      <c r="L107" s="37">
        <f>VLOOKUP($B107,'Elec wholesale lookups'!$A$3:$O$15,'Inputs - Elec wholesale index'!L$2,FALSE)</f>
        <v>1</v>
      </c>
      <c r="M107" s="37">
        <f>VLOOKUP($B107,'Elec wholesale lookups'!$A$3:$O$15,'Inputs - Elec wholesale index'!M$2,FALSE)</f>
        <v>1</v>
      </c>
      <c r="N107" s="37">
        <f>VLOOKUP($B107,'Elec wholesale lookups'!$A$3:$O$15,'Inputs - Elec wholesale index'!N$2,FALSE)</f>
        <v>0</v>
      </c>
      <c r="O107" s="12">
        <f t="shared" si="18"/>
        <v>181634.52552031272</v>
      </c>
      <c r="P107" s="12">
        <f t="shared" si="19"/>
        <v>205597.26549163138</v>
      </c>
      <c r="Q107" s="12">
        <f t="shared" si="20"/>
        <v>0</v>
      </c>
      <c r="R107" s="12">
        <f t="shared" si="21"/>
        <v>387231.79101194406</v>
      </c>
      <c r="S107" s="22">
        <f t="shared" si="22"/>
        <v>0</v>
      </c>
      <c r="T107" s="22">
        <f t="shared" si="23"/>
        <v>0</v>
      </c>
      <c r="U107" s="22">
        <f t="shared" si="24"/>
        <v>0</v>
      </c>
      <c r="V107" s="22">
        <f t="shared" si="25"/>
        <v>0</v>
      </c>
      <c r="W107" s="43" t="str">
        <f t="shared" si="26"/>
        <v>n/a</v>
      </c>
      <c r="X107" s="22">
        <f t="shared" si="27"/>
        <v>0</v>
      </c>
      <c r="Y107" s="22">
        <f t="shared" si="28"/>
        <v>0</v>
      </c>
      <c r="Z107" s="22">
        <f t="shared" si="29"/>
        <v>0</v>
      </c>
      <c r="AA107" s="42">
        <f t="shared" si="30"/>
        <v>0</v>
      </c>
      <c r="AB107" s="43" t="str">
        <f t="shared" si="31"/>
        <v>n/a</v>
      </c>
      <c r="AC107" s="44" t="str">
        <f>IFERROR(W107*'Inputs - OBR and CPI'!$E$27+'Inputs - Elec wholesale index'!AB107*'Inputs - OBR and CPI'!$F$27,"n/a")</f>
        <v>n/a</v>
      </c>
      <c r="AD107" s="2" t="str">
        <f t="shared" si="32"/>
        <v>2015-16 Summer</v>
      </c>
      <c r="AE107" s="2" t="str">
        <f t="shared" si="33"/>
        <v>2014-15 Winter</v>
      </c>
      <c r="AF107" s="127">
        <v>1</v>
      </c>
      <c r="AG107" s="7"/>
    </row>
    <row r="108" spans="1:33">
      <c r="A108" s="46">
        <v>41996</v>
      </c>
      <c r="B108" s="13" t="str">
        <f t="shared" si="17"/>
        <v>Dec</v>
      </c>
      <c r="C108" s="182"/>
      <c r="D108" s="182"/>
      <c r="E108" s="182"/>
      <c r="F108" s="185"/>
      <c r="G108" s="185"/>
      <c r="H108" s="185"/>
      <c r="I108" s="12">
        <f>VLOOKUP($B108,'Elec wholesale lookups'!$A$3:$L$15,'Inputs - Elec wholesale index'!I$2,FALSE)</f>
        <v>181634.52552031272</v>
      </c>
      <c r="J108" s="12">
        <f>VLOOKUP($B108,'Elec wholesale lookups'!$A$3:$L$15,'Inputs - Elec wholesale index'!J$2,FALSE)</f>
        <v>205597.26549163138</v>
      </c>
      <c r="K108" s="12">
        <f>VLOOKUP($B108,'Elec wholesale lookups'!$A$3:$L$15,'Inputs - Elec wholesale index'!K$2,FALSE)</f>
        <v>181634.52552031272</v>
      </c>
      <c r="L108" s="37">
        <f>VLOOKUP($B108,'Elec wholesale lookups'!$A$3:$O$15,'Inputs - Elec wholesale index'!L$2,FALSE)</f>
        <v>1</v>
      </c>
      <c r="M108" s="37">
        <f>VLOOKUP($B108,'Elec wholesale lookups'!$A$3:$O$15,'Inputs - Elec wholesale index'!M$2,FALSE)</f>
        <v>1</v>
      </c>
      <c r="N108" s="37">
        <f>VLOOKUP($B108,'Elec wholesale lookups'!$A$3:$O$15,'Inputs - Elec wholesale index'!N$2,FALSE)</f>
        <v>0</v>
      </c>
      <c r="O108" s="12">
        <f t="shared" si="18"/>
        <v>181634.52552031272</v>
      </c>
      <c r="P108" s="12">
        <f t="shared" si="19"/>
        <v>205597.26549163138</v>
      </c>
      <c r="Q108" s="12">
        <f t="shared" si="20"/>
        <v>0</v>
      </c>
      <c r="R108" s="12">
        <f t="shared" si="21"/>
        <v>387231.79101194406</v>
      </c>
      <c r="S108" s="22">
        <f t="shared" si="22"/>
        <v>0</v>
      </c>
      <c r="T108" s="22">
        <f t="shared" si="23"/>
        <v>0</v>
      </c>
      <c r="U108" s="22">
        <f t="shared" si="24"/>
        <v>0</v>
      </c>
      <c r="V108" s="22">
        <f t="shared" si="25"/>
        <v>0</v>
      </c>
      <c r="W108" s="43" t="str">
        <f t="shared" si="26"/>
        <v>n/a</v>
      </c>
      <c r="X108" s="22">
        <f t="shared" si="27"/>
        <v>0</v>
      </c>
      <c r="Y108" s="22">
        <f t="shared" si="28"/>
        <v>0</v>
      </c>
      <c r="Z108" s="22">
        <f t="shared" si="29"/>
        <v>0</v>
      </c>
      <c r="AA108" s="42">
        <f t="shared" si="30"/>
        <v>0</v>
      </c>
      <c r="AB108" s="43" t="str">
        <f t="shared" si="31"/>
        <v>n/a</v>
      </c>
      <c r="AC108" s="44" t="str">
        <f>IFERROR(W108*'Inputs - OBR and CPI'!$E$27+'Inputs - Elec wholesale index'!AB108*'Inputs - OBR and CPI'!$F$27,"n/a")</f>
        <v>n/a</v>
      </c>
      <c r="AD108" s="2" t="str">
        <f t="shared" si="32"/>
        <v>2015-16 Summer</v>
      </c>
      <c r="AE108" s="2" t="str">
        <f t="shared" si="33"/>
        <v>2014-15 Winter</v>
      </c>
      <c r="AF108" s="127">
        <v>1</v>
      </c>
      <c r="AG108" s="7"/>
    </row>
    <row r="109" spans="1:33">
      <c r="A109" s="46">
        <v>41997</v>
      </c>
      <c r="B109" s="13" t="str">
        <f t="shared" si="17"/>
        <v>Dec</v>
      </c>
      <c r="C109" s="182"/>
      <c r="D109" s="182"/>
      <c r="E109" s="182"/>
      <c r="F109" s="185"/>
      <c r="G109" s="185"/>
      <c r="H109" s="185"/>
      <c r="I109" s="12">
        <f>VLOOKUP($B109,'Elec wholesale lookups'!$A$3:$L$15,'Inputs - Elec wholesale index'!I$2,FALSE)</f>
        <v>181634.52552031272</v>
      </c>
      <c r="J109" s="12">
        <f>VLOOKUP($B109,'Elec wholesale lookups'!$A$3:$L$15,'Inputs - Elec wholesale index'!J$2,FALSE)</f>
        <v>205597.26549163138</v>
      </c>
      <c r="K109" s="12">
        <f>VLOOKUP($B109,'Elec wholesale lookups'!$A$3:$L$15,'Inputs - Elec wholesale index'!K$2,FALSE)</f>
        <v>181634.52552031272</v>
      </c>
      <c r="L109" s="37">
        <f>VLOOKUP($B109,'Elec wholesale lookups'!$A$3:$O$15,'Inputs - Elec wholesale index'!L$2,FALSE)</f>
        <v>1</v>
      </c>
      <c r="M109" s="37">
        <f>VLOOKUP($B109,'Elec wholesale lookups'!$A$3:$O$15,'Inputs - Elec wholesale index'!M$2,FALSE)</f>
        <v>1</v>
      </c>
      <c r="N109" s="37">
        <f>VLOOKUP($B109,'Elec wholesale lookups'!$A$3:$O$15,'Inputs - Elec wholesale index'!N$2,FALSE)</f>
        <v>0</v>
      </c>
      <c r="O109" s="12">
        <f t="shared" si="18"/>
        <v>181634.52552031272</v>
      </c>
      <c r="P109" s="12">
        <f t="shared" si="19"/>
        <v>205597.26549163138</v>
      </c>
      <c r="Q109" s="12">
        <f t="shared" si="20"/>
        <v>0</v>
      </c>
      <c r="R109" s="12">
        <f t="shared" si="21"/>
        <v>387231.79101194406</v>
      </c>
      <c r="S109" s="22">
        <f t="shared" si="22"/>
        <v>0</v>
      </c>
      <c r="T109" s="22">
        <f t="shared" si="23"/>
        <v>0</v>
      </c>
      <c r="U109" s="22">
        <f t="shared" si="24"/>
        <v>0</v>
      </c>
      <c r="V109" s="22">
        <f t="shared" si="25"/>
        <v>0</v>
      </c>
      <c r="W109" s="43" t="str">
        <f t="shared" si="26"/>
        <v>n/a</v>
      </c>
      <c r="X109" s="22">
        <f t="shared" si="27"/>
        <v>0</v>
      </c>
      <c r="Y109" s="22">
        <f t="shared" si="28"/>
        <v>0</v>
      </c>
      <c r="Z109" s="22">
        <f t="shared" si="29"/>
        <v>0</v>
      </c>
      <c r="AA109" s="42">
        <f t="shared" si="30"/>
        <v>0</v>
      </c>
      <c r="AB109" s="43" t="str">
        <f t="shared" si="31"/>
        <v>n/a</v>
      </c>
      <c r="AC109" s="44" t="str">
        <f>IFERROR(W109*'Inputs - OBR and CPI'!$E$27+'Inputs - Elec wholesale index'!AB109*'Inputs - OBR and CPI'!$F$27,"n/a")</f>
        <v>n/a</v>
      </c>
      <c r="AD109" s="2" t="str">
        <f t="shared" si="32"/>
        <v>2015-16 Summer</v>
      </c>
      <c r="AE109" s="2" t="str">
        <f t="shared" si="33"/>
        <v>2014-15 Winter</v>
      </c>
      <c r="AF109" s="127">
        <v>1</v>
      </c>
      <c r="AG109" s="7"/>
    </row>
    <row r="110" spans="1:33">
      <c r="A110" s="46">
        <v>42002</v>
      </c>
      <c r="B110" s="13" t="str">
        <f t="shared" si="17"/>
        <v>Dec</v>
      </c>
      <c r="C110" s="182"/>
      <c r="D110" s="182"/>
      <c r="E110" s="182"/>
      <c r="F110" s="185"/>
      <c r="G110" s="185"/>
      <c r="H110" s="185"/>
      <c r="I110" s="12">
        <f>VLOOKUP($B110,'Elec wholesale lookups'!$A$3:$L$15,'Inputs - Elec wholesale index'!I$2,FALSE)</f>
        <v>181634.52552031272</v>
      </c>
      <c r="J110" s="12">
        <f>VLOOKUP($B110,'Elec wholesale lookups'!$A$3:$L$15,'Inputs - Elec wholesale index'!J$2,FALSE)</f>
        <v>205597.26549163138</v>
      </c>
      <c r="K110" s="12">
        <f>VLOOKUP($B110,'Elec wholesale lookups'!$A$3:$L$15,'Inputs - Elec wholesale index'!K$2,FALSE)</f>
        <v>181634.52552031272</v>
      </c>
      <c r="L110" s="37">
        <f>VLOOKUP($B110,'Elec wholesale lookups'!$A$3:$O$15,'Inputs - Elec wholesale index'!L$2,FALSE)</f>
        <v>1</v>
      </c>
      <c r="M110" s="37">
        <f>VLOOKUP($B110,'Elec wholesale lookups'!$A$3:$O$15,'Inputs - Elec wholesale index'!M$2,FALSE)</f>
        <v>1</v>
      </c>
      <c r="N110" s="37">
        <f>VLOOKUP($B110,'Elec wholesale lookups'!$A$3:$O$15,'Inputs - Elec wholesale index'!N$2,FALSE)</f>
        <v>0</v>
      </c>
      <c r="O110" s="12">
        <f t="shared" si="18"/>
        <v>181634.52552031272</v>
      </c>
      <c r="P110" s="12">
        <f t="shared" si="19"/>
        <v>205597.26549163138</v>
      </c>
      <c r="Q110" s="12">
        <f t="shared" si="20"/>
        <v>0</v>
      </c>
      <c r="R110" s="12">
        <f t="shared" si="21"/>
        <v>387231.79101194406</v>
      </c>
      <c r="S110" s="22">
        <f t="shared" si="22"/>
        <v>0</v>
      </c>
      <c r="T110" s="22">
        <f t="shared" si="23"/>
        <v>0</v>
      </c>
      <c r="U110" s="22">
        <f t="shared" si="24"/>
        <v>0</v>
      </c>
      <c r="V110" s="22">
        <f t="shared" si="25"/>
        <v>0</v>
      </c>
      <c r="W110" s="43" t="str">
        <f t="shared" si="26"/>
        <v>n/a</v>
      </c>
      <c r="X110" s="22">
        <f t="shared" si="27"/>
        <v>0</v>
      </c>
      <c r="Y110" s="22">
        <f t="shared" si="28"/>
        <v>0</v>
      </c>
      <c r="Z110" s="22">
        <f t="shared" si="29"/>
        <v>0</v>
      </c>
      <c r="AA110" s="42">
        <f t="shared" si="30"/>
        <v>0</v>
      </c>
      <c r="AB110" s="43" t="str">
        <f t="shared" si="31"/>
        <v>n/a</v>
      </c>
      <c r="AC110" s="44" t="str">
        <f>IFERROR(W110*'Inputs - OBR and CPI'!$E$27+'Inputs - Elec wholesale index'!AB110*'Inputs - OBR and CPI'!$F$27,"n/a")</f>
        <v>n/a</v>
      </c>
      <c r="AD110" s="2" t="str">
        <f t="shared" si="32"/>
        <v>2015-16 Summer</v>
      </c>
      <c r="AE110" s="2" t="str">
        <f t="shared" si="33"/>
        <v>2014-15 Winter</v>
      </c>
      <c r="AF110" s="127">
        <v>1</v>
      </c>
      <c r="AG110" s="7"/>
    </row>
    <row r="111" spans="1:33">
      <c r="A111" s="46">
        <v>42003</v>
      </c>
      <c r="B111" s="13" t="str">
        <f t="shared" si="17"/>
        <v>Dec</v>
      </c>
      <c r="C111" s="182"/>
      <c r="D111" s="182"/>
      <c r="E111" s="182"/>
      <c r="F111" s="185"/>
      <c r="G111" s="185"/>
      <c r="H111" s="185"/>
      <c r="I111" s="12">
        <f>VLOOKUP($B111,'Elec wholesale lookups'!$A$3:$L$15,'Inputs - Elec wholesale index'!I$2,FALSE)</f>
        <v>181634.52552031272</v>
      </c>
      <c r="J111" s="12">
        <f>VLOOKUP($B111,'Elec wholesale lookups'!$A$3:$L$15,'Inputs - Elec wholesale index'!J$2,FALSE)</f>
        <v>205597.26549163138</v>
      </c>
      <c r="K111" s="12">
        <f>VLOOKUP($B111,'Elec wholesale lookups'!$A$3:$L$15,'Inputs - Elec wholesale index'!K$2,FALSE)</f>
        <v>181634.52552031272</v>
      </c>
      <c r="L111" s="37">
        <f>VLOOKUP($B111,'Elec wholesale lookups'!$A$3:$O$15,'Inputs - Elec wholesale index'!L$2,FALSE)</f>
        <v>1</v>
      </c>
      <c r="M111" s="37">
        <f>VLOOKUP($B111,'Elec wholesale lookups'!$A$3:$O$15,'Inputs - Elec wholesale index'!M$2,FALSE)</f>
        <v>1</v>
      </c>
      <c r="N111" s="37">
        <f>VLOOKUP($B111,'Elec wholesale lookups'!$A$3:$O$15,'Inputs - Elec wholesale index'!N$2,FALSE)</f>
        <v>0</v>
      </c>
      <c r="O111" s="12">
        <f t="shared" si="18"/>
        <v>181634.52552031272</v>
      </c>
      <c r="P111" s="12">
        <f t="shared" si="19"/>
        <v>205597.26549163138</v>
      </c>
      <c r="Q111" s="12">
        <f t="shared" si="20"/>
        <v>0</v>
      </c>
      <c r="R111" s="12">
        <f t="shared" si="21"/>
        <v>387231.79101194406</v>
      </c>
      <c r="S111" s="22">
        <f t="shared" si="22"/>
        <v>0</v>
      </c>
      <c r="T111" s="22">
        <f t="shared" si="23"/>
        <v>0</v>
      </c>
      <c r="U111" s="22">
        <f t="shared" si="24"/>
        <v>0</v>
      </c>
      <c r="V111" s="22">
        <f t="shared" si="25"/>
        <v>0</v>
      </c>
      <c r="W111" s="43" t="str">
        <f t="shared" si="26"/>
        <v>n/a</v>
      </c>
      <c r="X111" s="22">
        <f t="shared" si="27"/>
        <v>0</v>
      </c>
      <c r="Y111" s="22">
        <f t="shared" si="28"/>
        <v>0</v>
      </c>
      <c r="Z111" s="22">
        <f t="shared" si="29"/>
        <v>0</v>
      </c>
      <c r="AA111" s="42">
        <f t="shared" si="30"/>
        <v>0</v>
      </c>
      <c r="AB111" s="43" t="str">
        <f t="shared" si="31"/>
        <v>n/a</v>
      </c>
      <c r="AC111" s="44" t="str">
        <f>IFERROR(W111*'Inputs - OBR and CPI'!$E$27+'Inputs - Elec wholesale index'!AB111*'Inputs - OBR and CPI'!$F$27,"n/a")</f>
        <v>n/a</v>
      </c>
      <c r="AD111" s="2" t="str">
        <f t="shared" si="32"/>
        <v>2015-16 Summer</v>
      </c>
      <c r="AE111" s="2" t="str">
        <f t="shared" si="33"/>
        <v>2014-15 Winter</v>
      </c>
      <c r="AF111" s="127">
        <v>1</v>
      </c>
      <c r="AG111" s="7"/>
    </row>
    <row r="112" spans="1:33">
      <c r="A112" s="46">
        <v>42004</v>
      </c>
      <c r="B112" s="13" t="str">
        <f t="shared" si="17"/>
        <v>Dec</v>
      </c>
      <c r="C112" s="182"/>
      <c r="D112" s="182"/>
      <c r="E112" s="182"/>
      <c r="F112" s="185"/>
      <c r="G112" s="185"/>
      <c r="H112" s="185"/>
      <c r="I112" s="12">
        <f>VLOOKUP($B112,'Elec wholesale lookups'!$A$3:$L$15,'Inputs - Elec wholesale index'!I$2,FALSE)</f>
        <v>181634.52552031272</v>
      </c>
      <c r="J112" s="12">
        <f>VLOOKUP($B112,'Elec wholesale lookups'!$A$3:$L$15,'Inputs - Elec wholesale index'!J$2,FALSE)</f>
        <v>205597.26549163138</v>
      </c>
      <c r="K112" s="12">
        <f>VLOOKUP($B112,'Elec wholesale lookups'!$A$3:$L$15,'Inputs - Elec wholesale index'!K$2,FALSE)</f>
        <v>181634.52552031272</v>
      </c>
      <c r="L112" s="37">
        <f>VLOOKUP($B112,'Elec wholesale lookups'!$A$3:$O$15,'Inputs - Elec wholesale index'!L$2,FALSE)</f>
        <v>1</v>
      </c>
      <c r="M112" s="37">
        <f>VLOOKUP($B112,'Elec wholesale lookups'!$A$3:$O$15,'Inputs - Elec wholesale index'!M$2,FALSE)</f>
        <v>1</v>
      </c>
      <c r="N112" s="37">
        <f>VLOOKUP($B112,'Elec wholesale lookups'!$A$3:$O$15,'Inputs - Elec wholesale index'!N$2,FALSE)</f>
        <v>0</v>
      </c>
      <c r="O112" s="12">
        <f t="shared" si="18"/>
        <v>181634.52552031272</v>
      </c>
      <c r="P112" s="12">
        <f t="shared" si="19"/>
        <v>205597.26549163138</v>
      </c>
      <c r="Q112" s="12">
        <f t="shared" si="20"/>
        <v>0</v>
      </c>
      <c r="R112" s="12">
        <f t="shared" si="21"/>
        <v>387231.79101194406</v>
      </c>
      <c r="S112" s="22">
        <f t="shared" si="22"/>
        <v>0</v>
      </c>
      <c r="T112" s="22">
        <f t="shared" si="23"/>
        <v>0</v>
      </c>
      <c r="U112" s="22">
        <f t="shared" si="24"/>
        <v>0</v>
      </c>
      <c r="V112" s="22">
        <f t="shared" si="25"/>
        <v>0</v>
      </c>
      <c r="W112" s="43" t="str">
        <f t="shared" si="26"/>
        <v>n/a</v>
      </c>
      <c r="X112" s="22">
        <f t="shared" si="27"/>
        <v>0</v>
      </c>
      <c r="Y112" s="22">
        <f t="shared" si="28"/>
        <v>0</v>
      </c>
      <c r="Z112" s="22">
        <f t="shared" si="29"/>
        <v>0</v>
      </c>
      <c r="AA112" s="42">
        <f t="shared" si="30"/>
        <v>0</v>
      </c>
      <c r="AB112" s="43" t="str">
        <f t="shared" si="31"/>
        <v>n/a</v>
      </c>
      <c r="AC112" s="44" t="str">
        <f>IFERROR(W112*'Inputs - OBR and CPI'!$E$27+'Inputs - Elec wholesale index'!AB112*'Inputs - OBR and CPI'!$F$27,"n/a")</f>
        <v>n/a</v>
      </c>
      <c r="AD112" s="2" t="str">
        <f t="shared" si="32"/>
        <v>2015-16 Summer</v>
      </c>
      <c r="AE112" s="2" t="str">
        <f t="shared" si="33"/>
        <v>2014-15 Winter</v>
      </c>
      <c r="AF112" s="127">
        <v>1</v>
      </c>
      <c r="AG112" s="7"/>
    </row>
    <row r="113" spans="1:33">
      <c r="A113" s="46">
        <v>42006</v>
      </c>
      <c r="B113" s="13" t="str">
        <f t="shared" si="17"/>
        <v>Jan</v>
      </c>
      <c r="C113" s="182"/>
      <c r="D113" s="182"/>
      <c r="E113" s="182"/>
      <c r="F113" s="185"/>
      <c r="G113" s="185"/>
      <c r="H113" s="185"/>
      <c r="I113" s="12">
        <f>VLOOKUP($B113,'Elec wholesale lookups'!$A$3:$L$15,'Inputs - Elec wholesale index'!I$2,FALSE)</f>
        <v>181634.52552031272</v>
      </c>
      <c r="J113" s="12">
        <f>VLOOKUP($B113,'Elec wholesale lookups'!$A$3:$L$15,'Inputs - Elec wholesale index'!J$2,FALSE)</f>
        <v>205597.26549163138</v>
      </c>
      <c r="K113" s="12">
        <f>VLOOKUP($B113,'Elec wholesale lookups'!$A$3:$L$15,'Inputs - Elec wholesale index'!K$2,FALSE)</f>
        <v>181634.52552031272</v>
      </c>
      <c r="L113" s="37">
        <f>VLOOKUP($B113,'Elec wholesale lookups'!$A$3:$O$15,'Inputs - Elec wholesale index'!L$2,FALSE)</f>
        <v>1</v>
      </c>
      <c r="M113" s="37">
        <f>VLOOKUP($B113,'Elec wholesale lookups'!$A$3:$O$15,'Inputs - Elec wholesale index'!M$2,FALSE)</f>
        <v>1</v>
      </c>
      <c r="N113" s="37">
        <f>VLOOKUP($B113,'Elec wholesale lookups'!$A$3:$O$15,'Inputs - Elec wholesale index'!N$2,FALSE)</f>
        <v>0</v>
      </c>
      <c r="O113" s="12">
        <f t="shared" si="18"/>
        <v>181634.52552031272</v>
      </c>
      <c r="P113" s="12">
        <f t="shared" si="19"/>
        <v>205597.26549163138</v>
      </c>
      <c r="Q113" s="12">
        <f t="shared" si="20"/>
        <v>0</v>
      </c>
      <c r="R113" s="12">
        <f t="shared" si="21"/>
        <v>387231.79101194406</v>
      </c>
      <c r="S113" s="22">
        <f t="shared" si="22"/>
        <v>0</v>
      </c>
      <c r="T113" s="22">
        <f t="shared" si="23"/>
        <v>0</v>
      </c>
      <c r="U113" s="22">
        <f t="shared" si="24"/>
        <v>0</v>
      </c>
      <c r="V113" s="22">
        <f t="shared" si="25"/>
        <v>0</v>
      </c>
      <c r="W113" s="43" t="str">
        <f t="shared" si="26"/>
        <v>n/a</v>
      </c>
      <c r="X113" s="22">
        <f t="shared" si="27"/>
        <v>0</v>
      </c>
      <c r="Y113" s="22">
        <f t="shared" si="28"/>
        <v>0</v>
      </c>
      <c r="Z113" s="22">
        <f t="shared" si="29"/>
        <v>0</v>
      </c>
      <c r="AA113" s="42">
        <f t="shared" si="30"/>
        <v>0</v>
      </c>
      <c r="AB113" s="43" t="str">
        <f t="shared" si="31"/>
        <v>n/a</v>
      </c>
      <c r="AC113" s="44" t="str">
        <f>IFERROR(W113*'Inputs - OBR and CPI'!$E$27+'Inputs - Elec wholesale index'!AB113*'Inputs - OBR and CPI'!$F$27,"n/a")</f>
        <v>n/a</v>
      </c>
      <c r="AD113" s="2" t="str">
        <f t="shared" si="32"/>
        <v>2015-16 Summer</v>
      </c>
      <c r="AE113" s="2" t="str">
        <f t="shared" si="33"/>
        <v>2014-15 Winter</v>
      </c>
      <c r="AF113" s="127">
        <v>1</v>
      </c>
      <c r="AG113" s="7"/>
    </row>
    <row r="114" spans="1:33">
      <c r="A114" s="46">
        <v>42009</v>
      </c>
      <c r="B114" s="13" t="str">
        <f t="shared" si="17"/>
        <v>Jan</v>
      </c>
      <c r="C114" s="182"/>
      <c r="D114" s="182"/>
      <c r="E114" s="182"/>
      <c r="F114" s="185"/>
      <c r="G114" s="185"/>
      <c r="H114" s="185"/>
      <c r="I114" s="12">
        <f>VLOOKUP($B114,'Elec wholesale lookups'!$A$3:$L$15,'Inputs - Elec wholesale index'!I$2,FALSE)</f>
        <v>181634.52552031272</v>
      </c>
      <c r="J114" s="12">
        <f>VLOOKUP($B114,'Elec wholesale lookups'!$A$3:$L$15,'Inputs - Elec wholesale index'!J$2,FALSE)</f>
        <v>205597.26549163138</v>
      </c>
      <c r="K114" s="12">
        <f>VLOOKUP($B114,'Elec wholesale lookups'!$A$3:$L$15,'Inputs - Elec wholesale index'!K$2,FALSE)</f>
        <v>181634.52552031272</v>
      </c>
      <c r="L114" s="37">
        <f>VLOOKUP($B114,'Elec wholesale lookups'!$A$3:$O$15,'Inputs - Elec wholesale index'!L$2,FALSE)</f>
        <v>1</v>
      </c>
      <c r="M114" s="37">
        <f>VLOOKUP($B114,'Elec wholesale lookups'!$A$3:$O$15,'Inputs - Elec wholesale index'!M$2,FALSE)</f>
        <v>1</v>
      </c>
      <c r="N114" s="37">
        <f>VLOOKUP($B114,'Elec wholesale lookups'!$A$3:$O$15,'Inputs - Elec wholesale index'!N$2,FALSE)</f>
        <v>0</v>
      </c>
      <c r="O114" s="12">
        <f t="shared" si="18"/>
        <v>181634.52552031272</v>
      </c>
      <c r="P114" s="12">
        <f t="shared" si="19"/>
        <v>205597.26549163138</v>
      </c>
      <c r="Q114" s="12">
        <f t="shared" si="20"/>
        <v>0</v>
      </c>
      <c r="R114" s="12">
        <f t="shared" si="21"/>
        <v>387231.79101194406</v>
      </c>
      <c r="S114" s="22">
        <f t="shared" si="22"/>
        <v>0</v>
      </c>
      <c r="T114" s="22">
        <f t="shared" si="23"/>
        <v>0</v>
      </c>
      <c r="U114" s="22">
        <f t="shared" si="24"/>
        <v>0</v>
      </c>
      <c r="V114" s="22">
        <f t="shared" si="25"/>
        <v>0</v>
      </c>
      <c r="W114" s="43" t="str">
        <f t="shared" si="26"/>
        <v>n/a</v>
      </c>
      <c r="X114" s="22">
        <f t="shared" si="27"/>
        <v>0</v>
      </c>
      <c r="Y114" s="22">
        <f t="shared" si="28"/>
        <v>0</v>
      </c>
      <c r="Z114" s="22">
        <f t="shared" si="29"/>
        <v>0</v>
      </c>
      <c r="AA114" s="42">
        <f t="shared" si="30"/>
        <v>0</v>
      </c>
      <c r="AB114" s="43" t="str">
        <f t="shared" si="31"/>
        <v>n/a</v>
      </c>
      <c r="AC114" s="44" t="str">
        <f>IFERROR(W114*'Inputs - OBR and CPI'!$E$27+'Inputs - Elec wholesale index'!AB114*'Inputs - OBR and CPI'!$F$27,"n/a")</f>
        <v>n/a</v>
      </c>
      <c r="AD114" s="2" t="str">
        <f t="shared" si="32"/>
        <v>2015-16 Summer</v>
      </c>
      <c r="AE114" s="2" t="str">
        <f t="shared" si="33"/>
        <v>2014-15 Winter</v>
      </c>
      <c r="AF114" s="127">
        <v>1</v>
      </c>
      <c r="AG114" s="7"/>
    </row>
    <row r="115" spans="1:33">
      <c r="A115" s="46">
        <v>42010</v>
      </c>
      <c r="B115" s="13" t="str">
        <f t="shared" si="17"/>
        <v>Jan</v>
      </c>
      <c r="C115" s="182"/>
      <c r="D115" s="182"/>
      <c r="E115" s="182"/>
      <c r="F115" s="185"/>
      <c r="G115" s="185"/>
      <c r="H115" s="185"/>
      <c r="I115" s="12">
        <f>VLOOKUP($B115,'Elec wholesale lookups'!$A$3:$L$15,'Inputs - Elec wholesale index'!I$2,FALSE)</f>
        <v>181634.52552031272</v>
      </c>
      <c r="J115" s="12">
        <f>VLOOKUP($B115,'Elec wholesale lookups'!$A$3:$L$15,'Inputs - Elec wholesale index'!J$2,FALSE)</f>
        <v>205597.26549163138</v>
      </c>
      <c r="K115" s="12">
        <f>VLOOKUP($B115,'Elec wholesale lookups'!$A$3:$L$15,'Inputs - Elec wholesale index'!K$2,FALSE)</f>
        <v>181634.52552031272</v>
      </c>
      <c r="L115" s="37">
        <f>VLOOKUP($B115,'Elec wholesale lookups'!$A$3:$O$15,'Inputs - Elec wholesale index'!L$2,FALSE)</f>
        <v>1</v>
      </c>
      <c r="M115" s="37">
        <f>VLOOKUP($B115,'Elec wholesale lookups'!$A$3:$O$15,'Inputs - Elec wholesale index'!M$2,FALSE)</f>
        <v>1</v>
      </c>
      <c r="N115" s="37">
        <f>VLOOKUP($B115,'Elec wholesale lookups'!$A$3:$O$15,'Inputs - Elec wholesale index'!N$2,FALSE)</f>
        <v>0</v>
      </c>
      <c r="O115" s="12">
        <f t="shared" si="18"/>
        <v>181634.52552031272</v>
      </c>
      <c r="P115" s="12">
        <f t="shared" si="19"/>
        <v>205597.26549163138</v>
      </c>
      <c r="Q115" s="12">
        <f t="shared" si="20"/>
        <v>0</v>
      </c>
      <c r="R115" s="12">
        <f t="shared" si="21"/>
        <v>387231.79101194406</v>
      </c>
      <c r="S115" s="22">
        <f t="shared" si="22"/>
        <v>0</v>
      </c>
      <c r="T115" s="22">
        <f t="shared" si="23"/>
        <v>0</v>
      </c>
      <c r="U115" s="22">
        <f t="shared" si="24"/>
        <v>0</v>
      </c>
      <c r="V115" s="22">
        <f t="shared" si="25"/>
        <v>0</v>
      </c>
      <c r="W115" s="43" t="str">
        <f t="shared" si="26"/>
        <v>n/a</v>
      </c>
      <c r="X115" s="22">
        <f t="shared" si="27"/>
        <v>0</v>
      </c>
      <c r="Y115" s="22">
        <f t="shared" si="28"/>
        <v>0</v>
      </c>
      <c r="Z115" s="22">
        <f t="shared" si="29"/>
        <v>0</v>
      </c>
      <c r="AA115" s="42">
        <f t="shared" si="30"/>
        <v>0</v>
      </c>
      <c r="AB115" s="43" t="str">
        <f t="shared" si="31"/>
        <v>n/a</v>
      </c>
      <c r="AC115" s="44" t="str">
        <f>IFERROR(W115*'Inputs - OBR and CPI'!$E$27+'Inputs - Elec wholesale index'!AB115*'Inputs - OBR and CPI'!$F$27,"n/a")</f>
        <v>n/a</v>
      </c>
      <c r="AD115" s="2" t="str">
        <f t="shared" si="32"/>
        <v>2015-16 Summer</v>
      </c>
      <c r="AE115" s="2" t="str">
        <f t="shared" si="33"/>
        <v>2014-15 Winter</v>
      </c>
      <c r="AF115" s="127">
        <v>1</v>
      </c>
      <c r="AG115" s="7"/>
    </row>
    <row r="116" spans="1:33">
      <c r="A116" s="46">
        <v>42011</v>
      </c>
      <c r="B116" s="13" t="str">
        <f t="shared" si="17"/>
        <v>Jan</v>
      </c>
      <c r="C116" s="182"/>
      <c r="D116" s="182"/>
      <c r="E116" s="182"/>
      <c r="F116" s="185"/>
      <c r="G116" s="185"/>
      <c r="H116" s="185"/>
      <c r="I116" s="12">
        <f>VLOOKUP($B116,'Elec wholesale lookups'!$A$3:$L$15,'Inputs - Elec wholesale index'!I$2,FALSE)</f>
        <v>181634.52552031272</v>
      </c>
      <c r="J116" s="12">
        <f>VLOOKUP($B116,'Elec wholesale lookups'!$A$3:$L$15,'Inputs - Elec wholesale index'!J$2,FALSE)</f>
        <v>205597.26549163138</v>
      </c>
      <c r="K116" s="12">
        <f>VLOOKUP($B116,'Elec wholesale lookups'!$A$3:$L$15,'Inputs - Elec wholesale index'!K$2,FALSE)</f>
        <v>181634.52552031272</v>
      </c>
      <c r="L116" s="37">
        <f>VLOOKUP($B116,'Elec wholesale lookups'!$A$3:$O$15,'Inputs - Elec wholesale index'!L$2,FALSE)</f>
        <v>1</v>
      </c>
      <c r="M116" s="37">
        <f>VLOOKUP($B116,'Elec wholesale lookups'!$A$3:$O$15,'Inputs - Elec wholesale index'!M$2,FALSE)</f>
        <v>1</v>
      </c>
      <c r="N116" s="37">
        <f>VLOOKUP($B116,'Elec wholesale lookups'!$A$3:$O$15,'Inputs - Elec wholesale index'!N$2,FALSE)</f>
        <v>0</v>
      </c>
      <c r="O116" s="12">
        <f t="shared" si="18"/>
        <v>181634.52552031272</v>
      </c>
      <c r="P116" s="12">
        <f t="shared" si="19"/>
        <v>205597.26549163138</v>
      </c>
      <c r="Q116" s="12">
        <f t="shared" si="20"/>
        <v>0</v>
      </c>
      <c r="R116" s="12">
        <f t="shared" si="21"/>
        <v>387231.79101194406</v>
      </c>
      <c r="S116" s="22">
        <f t="shared" si="22"/>
        <v>0</v>
      </c>
      <c r="T116" s="22">
        <f t="shared" si="23"/>
        <v>0</v>
      </c>
      <c r="U116" s="22">
        <f t="shared" si="24"/>
        <v>0</v>
      </c>
      <c r="V116" s="22">
        <f t="shared" si="25"/>
        <v>0</v>
      </c>
      <c r="W116" s="43" t="str">
        <f t="shared" si="26"/>
        <v>n/a</v>
      </c>
      <c r="X116" s="22">
        <f t="shared" si="27"/>
        <v>0</v>
      </c>
      <c r="Y116" s="22">
        <f t="shared" si="28"/>
        <v>0</v>
      </c>
      <c r="Z116" s="22">
        <f t="shared" si="29"/>
        <v>0</v>
      </c>
      <c r="AA116" s="42">
        <f t="shared" si="30"/>
        <v>0</v>
      </c>
      <c r="AB116" s="43" t="str">
        <f t="shared" si="31"/>
        <v>n/a</v>
      </c>
      <c r="AC116" s="44" t="str">
        <f>IFERROR(W116*'Inputs - OBR and CPI'!$E$27+'Inputs - Elec wholesale index'!AB116*'Inputs - OBR and CPI'!$F$27,"n/a")</f>
        <v>n/a</v>
      </c>
      <c r="AD116" s="2" t="str">
        <f t="shared" si="32"/>
        <v>2015-16 Summer</v>
      </c>
      <c r="AE116" s="2" t="str">
        <f t="shared" si="33"/>
        <v>2014-15 Winter</v>
      </c>
      <c r="AF116" s="127">
        <v>1</v>
      </c>
      <c r="AG116" s="7"/>
    </row>
    <row r="117" spans="1:33">
      <c r="A117" s="46">
        <v>42012</v>
      </c>
      <c r="B117" s="13" t="str">
        <f t="shared" si="17"/>
        <v>Jan</v>
      </c>
      <c r="C117" s="182"/>
      <c r="D117" s="182"/>
      <c r="E117" s="182"/>
      <c r="F117" s="185"/>
      <c r="G117" s="185"/>
      <c r="H117" s="185"/>
      <c r="I117" s="12">
        <f>VLOOKUP($B117,'Elec wholesale lookups'!$A$3:$L$15,'Inputs - Elec wholesale index'!I$2,FALSE)</f>
        <v>181634.52552031272</v>
      </c>
      <c r="J117" s="12">
        <f>VLOOKUP($B117,'Elec wholesale lookups'!$A$3:$L$15,'Inputs - Elec wholesale index'!J$2,FALSE)</f>
        <v>205597.26549163138</v>
      </c>
      <c r="K117" s="12">
        <f>VLOOKUP($B117,'Elec wholesale lookups'!$A$3:$L$15,'Inputs - Elec wholesale index'!K$2,FALSE)</f>
        <v>181634.52552031272</v>
      </c>
      <c r="L117" s="37">
        <f>VLOOKUP($B117,'Elec wholesale lookups'!$A$3:$O$15,'Inputs - Elec wholesale index'!L$2,FALSE)</f>
        <v>1</v>
      </c>
      <c r="M117" s="37">
        <f>VLOOKUP($B117,'Elec wholesale lookups'!$A$3:$O$15,'Inputs - Elec wholesale index'!M$2,FALSE)</f>
        <v>1</v>
      </c>
      <c r="N117" s="37">
        <f>VLOOKUP($B117,'Elec wholesale lookups'!$A$3:$O$15,'Inputs - Elec wholesale index'!N$2,FALSE)</f>
        <v>0</v>
      </c>
      <c r="O117" s="12">
        <f t="shared" si="18"/>
        <v>181634.52552031272</v>
      </c>
      <c r="P117" s="12">
        <f t="shared" si="19"/>
        <v>205597.26549163138</v>
      </c>
      <c r="Q117" s="12">
        <f t="shared" si="20"/>
        <v>0</v>
      </c>
      <c r="R117" s="12">
        <f t="shared" si="21"/>
        <v>387231.79101194406</v>
      </c>
      <c r="S117" s="22">
        <f t="shared" si="22"/>
        <v>0</v>
      </c>
      <c r="T117" s="22">
        <f t="shared" si="23"/>
        <v>0</v>
      </c>
      <c r="U117" s="22">
        <f t="shared" si="24"/>
        <v>0</v>
      </c>
      <c r="V117" s="22">
        <f t="shared" si="25"/>
        <v>0</v>
      </c>
      <c r="W117" s="43" t="str">
        <f t="shared" si="26"/>
        <v>n/a</v>
      </c>
      <c r="X117" s="22">
        <f t="shared" si="27"/>
        <v>0</v>
      </c>
      <c r="Y117" s="22">
        <f t="shared" si="28"/>
        <v>0</v>
      </c>
      <c r="Z117" s="22">
        <f t="shared" si="29"/>
        <v>0</v>
      </c>
      <c r="AA117" s="42">
        <f t="shared" si="30"/>
        <v>0</v>
      </c>
      <c r="AB117" s="43" t="str">
        <f t="shared" si="31"/>
        <v>n/a</v>
      </c>
      <c r="AC117" s="44" t="str">
        <f>IFERROR(W117*'Inputs - OBR and CPI'!$E$27+'Inputs - Elec wholesale index'!AB117*'Inputs - OBR and CPI'!$F$27,"n/a")</f>
        <v>n/a</v>
      </c>
      <c r="AD117" s="2" t="str">
        <f t="shared" si="32"/>
        <v>2015-16 Summer</v>
      </c>
      <c r="AE117" s="2" t="str">
        <f t="shared" si="33"/>
        <v>2014-15 Winter</v>
      </c>
      <c r="AF117" s="127">
        <v>1</v>
      </c>
      <c r="AG117" s="7"/>
    </row>
    <row r="118" spans="1:33">
      <c r="A118" s="46">
        <v>42013</v>
      </c>
      <c r="B118" s="13" t="str">
        <f t="shared" si="17"/>
        <v>Jan</v>
      </c>
      <c r="C118" s="182"/>
      <c r="D118" s="182"/>
      <c r="E118" s="182"/>
      <c r="F118" s="185"/>
      <c r="G118" s="185"/>
      <c r="H118" s="185"/>
      <c r="I118" s="12">
        <f>VLOOKUP($B118,'Elec wholesale lookups'!$A$3:$L$15,'Inputs - Elec wholesale index'!I$2,FALSE)</f>
        <v>181634.52552031272</v>
      </c>
      <c r="J118" s="12">
        <f>VLOOKUP($B118,'Elec wholesale lookups'!$A$3:$L$15,'Inputs - Elec wholesale index'!J$2,FALSE)</f>
        <v>205597.26549163138</v>
      </c>
      <c r="K118" s="12">
        <f>VLOOKUP($B118,'Elec wholesale lookups'!$A$3:$L$15,'Inputs - Elec wholesale index'!K$2,FALSE)</f>
        <v>181634.52552031272</v>
      </c>
      <c r="L118" s="37">
        <f>VLOOKUP($B118,'Elec wholesale lookups'!$A$3:$O$15,'Inputs - Elec wholesale index'!L$2,FALSE)</f>
        <v>1</v>
      </c>
      <c r="M118" s="37">
        <f>VLOOKUP($B118,'Elec wholesale lookups'!$A$3:$O$15,'Inputs - Elec wholesale index'!M$2,FALSE)</f>
        <v>1</v>
      </c>
      <c r="N118" s="37">
        <f>VLOOKUP($B118,'Elec wholesale lookups'!$A$3:$O$15,'Inputs - Elec wholesale index'!N$2,FALSE)</f>
        <v>0</v>
      </c>
      <c r="O118" s="12">
        <f t="shared" si="18"/>
        <v>181634.52552031272</v>
      </c>
      <c r="P118" s="12">
        <f t="shared" si="19"/>
        <v>205597.26549163138</v>
      </c>
      <c r="Q118" s="12">
        <f t="shared" si="20"/>
        <v>0</v>
      </c>
      <c r="R118" s="12">
        <f t="shared" si="21"/>
        <v>387231.79101194406</v>
      </c>
      <c r="S118" s="22">
        <f t="shared" si="22"/>
        <v>0</v>
      </c>
      <c r="T118" s="22">
        <f t="shared" si="23"/>
        <v>0</v>
      </c>
      <c r="U118" s="22">
        <f t="shared" si="24"/>
        <v>0</v>
      </c>
      <c r="V118" s="22">
        <f t="shared" si="25"/>
        <v>0</v>
      </c>
      <c r="W118" s="43" t="str">
        <f t="shared" si="26"/>
        <v>n/a</v>
      </c>
      <c r="X118" s="22">
        <f t="shared" si="27"/>
        <v>0</v>
      </c>
      <c r="Y118" s="22">
        <f t="shared" si="28"/>
        <v>0</v>
      </c>
      <c r="Z118" s="22">
        <f t="shared" si="29"/>
        <v>0</v>
      </c>
      <c r="AA118" s="42">
        <f t="shared" si="30"/>
        <v>0</v>
      </c>
      <c r="AB118" s="43" t="str">
        <f t="shared" si="31"/>
        <v>n/a</v>
      </c>
      <c r="AC118" s="44" t="str">
        <f>IFERROR(W118*'Inputs - OBR and CPI'!$E$27+'Inputs - Elec wholesale index'!AB118*'Inputs - OBR and CPI'!$F$27,"n/a")</f>
        <v>n/a</v>
      </c>
      <c r="AD118" s="2" t="str">
        <f t="shared" si="32"/>
        <v>2015-16 Summer</v>
      </c>
      <c r="AE118" s="2" t="str">
        <f t="shared" si="33"/>
        <v>2014-15 Winter</v>
      </c>
      <c r="AF118" s="127">
        <v>1</v>
      </c>
      <c r="AG118" s="7"/>
    </row>
    <row r="119" spans="1:33">
      <c r="A119" s="46">
        <v>42016</v>
      </c>
      <c r="B119" s="13" t="str">
        <f t="shared" si="17"/>
        <v>Jan</v>
      </c>
      <c r="C119" s="182"/>
      <c r="D119" s="182"/>
      <c r="E119" s="182"/>
      <c r="F119" s="185"/>
      <c r="G119" s="185"/>
      <c r="H119" s="185"/>
      <c r="I119" s="12">
        <f>VLOOKUP($B119,'Elec wholesale lookups'!$A$3:$L$15,'Inputs - Elec wholesale index'!I$2,FALSE)</f>
        <v>181634.52552031272</v>
      </c>
      <c r="J119" s="12">
        <f>VLOOKUP($B119,'Elec wholesale lookups'!$A$3:$L$15,'Inputs - Elec wholesale index'!J$2,FALSE)</f>
        <v>205597.26549163138</v>
      </c>
      <c r="K119" s="12">
        <f>VLOOKUP($B119,'Elec wholesale lookups'!$A$3:$L$15,'Inputs - Elec wholesale index'!K$2,FALSE)</f>
        <v>181634.52552031272</v>
      </c>
      <c r="L119" s="37">
        <f>VLOOKUP($B119,'Elec wholesale lookups'!$A$3:$O$15,'Inputs - Elec wholesale index'!L$2,FALSE)</f>
        <v>1</v>
      </c>
      <c r="M119" s="37">
        <f>VLOOKUP($B119,'Elec wholesale lookups'!$A$3:$O$15,'Inputs - Elec wholesale index'!M$2,FALSE)</f>
        <v>1</v>
      </c>
      <c r="N119" s="37">
        <f>VLOOKUP($B119,'Elec wholesale lookups'!$A$3:$O$15,'Inputs - Elec wholesale index'!N$2,FALSE)</f>
        <v>0</v>
      </c>
      <c r="O119" s="12">
        <f t="shared" si="18"/>
        <v>181634.52552031272</v>
      </c>
      <c r="P119" s="12">
        <f t="shared" si="19"/>
        <v>205597.26549163138</v>
      </c>
      <c r="Q119" s="12">
        <f t="shared" si="20"/>
        <v>0</v>
      </c>
      <c r="R119" s="12">
        <f t="shared" si="21"/>
        <v>387231.79101194406</v>
      </c>
      <c r="S119" s="22">
        <f t="shared" si="22"/>
        <v>0</v>
      </c>
      <c r="T119" s="22">
        <f t="shared" si="23"/>
        <v>0</v>
      </c>
      <c r="U119" s="22">
        <f t="shared" si="24"/>
        <v>0</v>
      </c>
      <c r="V119" s="22">
        <f t="shared" si="25"/>
        <v>0</v>
      </c>
      <c r="W119" s="43" t="str">
        <f t="shared" si="26"/>
        <v>n/a</v>
      </c>
      <c r="X119" s="22">
        <f t="shared" si="27"/>
        <v>0</v>
      </c>
      <c r="Y119" s="22">
        <f t="shared" si="28"/>
        <v>0</v>
      </c>
      <c r="Z119" s="22">
        <f t="shared" si="29"/>
        <v>0</v>
      </c>
      <c r="AA119" s="42">
        <f t="shared" si="30"/>
        <v>0</v>
      </c>
      <c r="AB119" s="43" t="str">
        <f t="shared" si="31"/>
        <v>n/a</v>
      </c>
      <c r="AC119" s="44" t="str">
        <f>IFERROR(W119*'Inputs - OBR and CPI'!$E$27+'Inputs - Elec wholesale index'!AB119*'Inputs - OBR and CPI'!$F$27,"n/a")</f>
        <v>n/a</v>
      </c>
      <c r="AD119" s="2" t="str">
        <f t="shared" si="32"/>
        <v>2015-16 Summer</v>
      </c>
      <c r="AE119" s="2" t="str">
        <f t="shared" si="33"/>
        <v>2014-15 Winter</v>
      </c>
      <c r="AF119" s="127">
        <v>1</v>
      </c>
      <c r="AG119" s="7"/>
    </row>
    <row r="120" spans="1:33">
      <c r="A120" s="46">
        <v>42017</v>
      </c>
      <c r="B120" s="13" t="str">
        <f t="shared" si="17"/>
        <v>Jan</v>
      </c>
      <c r="C120" s="182"/>
      <c r="D120" s="182"/>
      <c r="E120" s="182"/>
      <c r="F120" s="185"/>
      <c r="G120" s="185"/>
      <c r="H120" s="185"/>
      <c r="I120" s="12">
        <f>VLOOKUP($B120,'Elec wholesale lookups'!$A$3:$L$15,'Inputs - Elec wholesale index'!I$2,FALSE)</f>
        <v>181634.52552031272</v>
      </c>
      <c r="J120" s="12">
        <f>VLOOKUP($B120,'Elec wholesale lookups'!$A$3:$L$15,'Inputs - Elec wholesale index'!J$2,FALSE)</f>
        <v>205597.26549163138</v>
      </c>
      <c r="K120" s="12">
        <f>VLOOKUP($B120,'Elec wholesale lookups'!$A$3:$L$15,'Inputs - Elec wholesale index'!K$2,FALSE)</f>
        <v>181634.52552031272</v>
      </c>
      <c r="L120" s="37">
        <f>VLOOKUP($B120,'Elec wholesale lookups'!$A$3:$O$15,'Inputs - Elec wholesale index'!L$2,FALSE)</f>
        <v>1</v>
      </c>
      <c r="M120" s="37">
        <f>VLOOKUP($B120,'Elec wholesale lookups'!$A$3:$O$15,'Inputs - Elec wholesale index'!M$2,FALSE)</f>
        <v>1</v>
      </c>
      <c r="N120" s="37">
        <f>VLOOKUP($B120,'Elec wholesale lookups'!$A$3:$O$15,'Inputs - Elec wholesale index'!N$2,FALSE)</f>
        <v>0</v>
      </c>
      <c r="O120" s="12">
        <f t="shared" si="18"/>
        <v>181634.52552031272</v>
      </c>
      <c r="P120" s="12">
        <f t="shared" si="19"/>
        <v>205597.26549163138</v>
      </c>
      <c r="Q120" s="12">
        <f t="shared" si="20"/>
        <v>0</v>
      </c>
      <c r="R120" s="12">
        <f t="shared" si="21"/>
        <v>387231.79101194406</v>
      </c>
      <c r="S120" s="22">
        <f t="shared" si="22"/>
        <v>0</v>
      </c>
      <c r="T120" s="22">
        <f t="shared" si="23"/>
        <v>0</v>
      </c>
      <c r="U120" s="22">
        <f t="shared" si="24"/>
        <v>0</v>
      </c>
      <c r="V120" s="22">
        <f t="shared" si="25"/>
        <v>0</v>
      </c>
      <c r="W120" s="43" t="str">
        <f t="shared" si="26"/>
        <v>n/a</v>
      </c>
      <c r="X120" s="22">
        <f t="shared" si="27"/>
        <v>0</v>
      </c>
      <c r="Y120" s="22">
        <f t="shared" si="28"/>
        <v>0</v>
      </c>
      <c r="Z120" s="22">
        <f t="shared" si="29"/>
        <v>0</v>
      </c>
      <c r="AA120" s="42">
        <f t="shared" si="30"/>
        <v>0</v>
      </c>
      <c r="AB120" s="43" t="str">
        <f t="shared" si="31"/>
        <v>n/a</v>
      </c>
      <c r="AC120" s="44" t="str">
        <f>IFERROR(W120*'Inputs - OBR and CPI'!$E$27+'Inputs - Elec wholesale index'!AB120*'Inputs - OBR and CPI'!$F$27,"n/a")</f>
        <v>n/a</v>
      </c>
      <c r="AD120" s="2" t="str">
        <f t="shared" si="32"/>
        <v>2015-16 Summer</v>
      </c>
      <c r="AE120" s="2" t="str">
        <f t="shared" si="33"/>
        <v>2014-15 Winter</v>
      </c>
      <c r="AF120" s="127">
        <v>1</v>
      </c>
      <c r="AG120" s="7"/>
    </row>
    <row r="121" spans="1:33">
      <c r="A121" s="46">
        <v>42018</v>
      </c>
      <c r="B121" s="13" t="str">
        <f t="shared" si="17"/>
        <v>Jan</v>
      </c>
      <c r="C121" s="182"/>
      <c r="D121" s="182"/>
      <c r="E121" s="182"/>
      <c r="F121" s="185"/>
      <c r="G121" s="185"/>
      <c r="H121" s="185"/>
      <c r="I121" s="12">
        <f>VLOOKUP($B121,'Elec wholesale lookups'!$A$3:$L$15,'Inputs - Elec wholesale index'!I$2,FALSE)</f>
        <v>181634.52552031272</v>
      </c>
      <c r="J121" s="12">
        <f>VLOOKUP($B121,'Elec wholesale lookups'!$A$3:$L$15,'Inputs - Elec wholesale index'!J$2,FALSE)</f>
        <v>205597.26549163138</v>
      </c>
      <c r="K121" s="12">
        <f>VLOOKUP($B121,'Elec wholesale lookups'!$A$3:$L$15,'Inputs - Elec wholesale index'!K$2,FALSE)</f>
        <v>181634.52552031272</v>
      </c>
      <c r="L121" s="37">
        <f>VLOOKUP($B121,'Elec wholesale lookups'!$A$3:$O$15,'Inputs - Elec wholesale index'!L$2,FALSE)</f>
        <v>1</v>
      </c>
      <c r="M121" s="37">
        <f>VLOOKUP($B121,'Elec wholesale lookups'!$A$3:$O$15,'Inputs - Elec wholesale index'!M$2,FALSE)</f>
        <v>1</v>
      </c>
      <c r="N121" s="37">
        <f>VLOOKUP($B121,'Elec wholesale lookups'!$A$3:$O$15,'Inputs - Elec wholesale index'!N$2,FALSE)</f>
        <v>0</v>
      </c>
      <c r="O121" s="12">
        <f t="shared" si="18"/>
        <v>181634.52552031272</v>
      </c>
      <c r="P121" s="12">
        <f t="shared" si="19"/>
        <v>205597.26549163138</v>
      </c>
      <c r="Q121" s="12">
        <f t="shared" si="20"/>
        <v>0</v>
      </c>
      <c r="R121" s="12">
        <f t="shared" si="21"/>
        <v>387231.79101194406</v>
      </c>
      <c r="S121" s="22">
        <f t="shared" si="22"/>
        <v>0</v>
      </c>
      <c r="T121" s="22">
        <f t="shared" si="23"/>
        <v>0</v>
      </c>
      <c r="U121" s="22">
        <f t="shared" si="24"/>
        <v>0</v>
      </c>
      <c r="V121" s="22">
        <f t="shared" si="25"/>
        <v>0</v>
      </c>
      <c r="W121" s="43" t="str">
        <f t="shared" si="26"/>
        <v>n/a</v>
      </c>
      <c r="X121" s="22">
        <f t="shared" si="27"/>
        <v>0</v>
      </c>
      <c r="Y121" s="22">
        <f t="shared" si="28"/>
        <v>0</v>
      </c>
      <c r="Z121" s="22">
        <f t="shared" si="29"/>
        <v>0</v>
      </c>
      <c r="AA121" s="42">
        <f t="shared" si="30"/>
        <v>0</v>
      </c>
      <c r="AB121" s="43" t="str">
        <f t="shared" si="31"/>
        <v>n/a</v>
      </c>
      <c r="AC121" s="44" t="str">
        <f>IFERROR(W121*'Inputs - OBR and CPI'!$E$27+'Inputs - Elec wholesale index'!AB121*'Inputs - OBR and CPI'!$F$27,"n/a")</f>
        <v>n/a</v>
      </c>
      <c r="AD121" s="2" t="str">
        <f t="shared" si="32"/>
        <v>2015-16 Summer</v>
      </c>
      <c r="AE121" s="2" t="str">
        <f t="shared" si="33"/>
        <v>2014-15 Winter</v>
      </c>
      <c r="AF121" s="127">
        <v>1</v>
      </c>
      <c r="AG121" s="7"/>
    </row>
    <row r="122" spans="1:33">
      <c r="A122" s="46">
        <v>42019</v>
      </c>
      <c r="B122" s="13" t="str">
        <f t="shared" si="17"/>
        <v>Jan</v>
      </c>
      <c r="C122" s="182"/>
      <c r="D122" s="182"/>
      <c r="E122" s="182"/>
      <c r="F122" s="185"/>
      <c r="G122" s="185"/>
      <c r="H122" s="185"/>
      <c r="I122" s="12">
        <f>VLOOKUP($B122,'Elec wholesale lookups'!$A$3:$L$15,'Inputs - Elec wholesale index'!I$2,FALSE)</f>
        <v>181634.52552031272</v>
      </c>
      <c r="J122" s="12">
        <f>VLOOKUP($B122,'Elec wholesale lookups'!$A$3:$L$15,'Inputs - Elec wholesale index'!J$2,FALSE)</f>
        <v>205597.26549163138</v>
      </c>
      <c r="K122" s="12">
        <f>VLOOKUP($B122,'Elec wholesale lookups'!$A$3:$L$15,'Inputs - Elec wholesale index'!K$2,FALSE)</f>
        <v>181634.52552031272</v>
      </c>
      <c r="L122" s="37">
        <f>VLOOKUP($B122,'Elec wholesale lookups'!$A$3:$O$15,'Inputs - Elec wholesale index'!L$2,FALSE)</f>
        <v>1</v>
      </c>
      <c r="M122" s="37">
        <f>VLOOKUP($B122,'Elec wholesale lookups'!$A$3:$O$15,'Inputs - Elec wholesale index'!M$2,FALSE)</f>
        <v>1</v>
      </c>
      <c r="N122" s="37">
        <f>VLOOKUP($B122,'Elec wholesale lookups'!$A$3:$O$15,'Inputs - Elec wholesale index'!N$2,FALSE)</f>
        <v>0</v>
      </c>
      <c r="O122" s="12">
        <f t="shared" si="18"/>
        <v>181634.52552031272</v>
      </c>
      <c r="P122" s="12">
        <f t="shared" si="19"/>
        <v>205597.26549163138</v>
      </c>
      <c r="Q122" s="12">
        <f t="shared" si="20"/>
        <v>0</v>
      </c>
      <c r="R122" s="12">
        <f t="shared" si="21"/>
        <v>387231.79101194406</v>
      </c>
      <c r="S122" s="22">
        <f t="shared" si="22"/>
        <v>0</v>
      </c>
      <c r="T122" s="22">
        <f t="shared" si="23"/>
        <v>0</v>
      </c>
      <c r="U122" s="22">
        <f t="shared" si="24"/>
        <v>0</v>
      </c>
      <c r="V122" s="22">
        <f t="shared" si="25"/>
        <v>0</v>
      </c>
      <c r="W122" s="43" t="str">
        <f t="shared" si="26"/>
        <v>n/a</v>
      </c>
      <c r="X122" s="22">
        <f t="shared" si="27"/>
        <v>0</v>
      </c>
      <c r="Y122" s="22">
        <f t="shared" si="28"/>
        <v>0</v>
      </c>
      <c r="Z122" s="22">
        <f t="shared" si="29"/>
        <v>0</v>
      </c>
      <c r="AA122" s="42">
        <f t="shared" si="30"/>
        <v>0</v>
      </c>
      <c r="AB122" s="43" t="str">
        <f t="shared" si="31"/>
        <v>n/a</v>
      </c>
      <c r="AC122" s="44" t="str">
        <f>IFERROR(W122*'Inputs - OBR and CPI'!$E$27+'Inputs - Elec wholesale index'!AB122*'Inputs - OBR and CPI'!$F$27,"n/a")</f>
        <v>n/a</v>
      </c>
      <c r="AD122" s="2" t="str">
        <f t="shared" si="32"/>
        <v>2015-16 Summer</v>
      </c>
      <c r="AE122" s="2" t="str">
        <f t="shared" si="33"/>
        <v>2014-15 Winter</v>
      </c>
      <c r="AF122" s="127">
        <v>1</v>
      </c>
      <c r="AG122" s="7"/>
    </row>
    <row r="123" spans="1:33">
      <c r="A123" s="46">
        <v>42020</v>
      </c>
      <c r="B123" s="13" t="str">
        <f t="shared" si="17"/>
        <v>Jan</v>
      </c>
      <c r="C123" s="182"/>
      <c r="D123" s="182"/>
      <c r="E123" s="182"/>
      <c r="F123" s="185"/>
      <c r="G123" s="185"/>
      <c r="H123" s="185"/>
      <c r="I123" s="12">
        <f>VLOOKUP($B123,'Elec wholesale lookups'!$A$3:$L$15,'Inputs - Elec wholesale index'!I$2,FALSE)</f>
        <v>181634.52552031272</v>
      </c>
      <c r="J123" s="12">
        <f>VLOOKUP($B123,'Elec wholesale lookups'!$A$3:$L$15,'Inputs - Elec wholesale index'!J$2,FALSE)</f>
        <v>205597.26549163138</v>
      </c>
      <c r="K123" s="12">
        <f>VLOOKUP($B123,'Elec wholesale lookups'!$A$3:$L$15,'Inputs - Elec wholesale index'!K$2,FALSE)</f>
        <v>181634.52552031272</v>
      </c>
      <c r="L123" s="37">
        <f>VLOOKUP($B123,'Elec wholesale lookups'!$A$3:$O$15,'Inputs - Elec wholesale index'!L$2,FALSE)</f>
        <v>1</v>
      </c>
      <c r="M123" s="37">
        <f>VLOOKUP($B123,'Elec wholesale lookups'!$A$3:$O$15,'Inputs - Elec wholesale index'!M$2,FALSE)</f>
        <v>1</v>
      </c>
      <c r="N123" s="37">
        <f>VLOOKUP($B123,'Elec wholesale lookups'!$A$3:$O$15,'Inputs - Elec wholesale index'!N$2,FALSE)</f>
        <v>0</v>
      </c>
      <c r="O123" s="12">
        <f t="shared" si="18"/>
        <v>181634.52552031272</v>
      </c>
      <c r="P123" s="12">
        <f t="shared" si="19"/>
        <v>205597.26549163138</v>
      </c>
      <c r="Q123" s="12">
        <f t="shared" si="20"/>
        <v>0</v>
      </c>
      <c r="R123" s="12">
        <f t="shared" si="21"/>
        <v>387231.79101194406</v>
      </c>
      <c r="S123" s="22">
        <f t="shared" si="22"/>
        <v>0</v>
      </c>
      <c r="T123" s="22">
        <f t="shared" si="23"/>
        <v>0</v>
      </c>
      <c r="U123" s="22">
        <f t="shared" si="24"/>
        <v>0</v>
      </c>
      <c r="V123" s="22">
        <f t="shared" si="25"/>
        <v>0</v>
      </c>
      <c r="W123" s="43" t="str">
        <f t="shared" si="26"/>
        <v>n/a</v>
      </c>
      <c r="X123" s="22">
        <f t="shared" si="27"/>
        <v>0</v>
      </c>
      <c r="Y123" s="22">
        <f t="shared" si="28"/>
        <v>0</v>
      </c>
      <c r="Z123" s="22">
        <f t="shared" si="29"/>
        <v>0</v>
      </c>
      <c r="AA123" s="42">
        <f t="shared" si="30"/>
        <v>0</v>
      </c>
      <c r="AB123" s="43" t="str">
        <f t="shared" si="31"/>
        <v>n/a</v>
      </c>
      <c r="AC123" s="44" t="str">
        <f>IFERROR(W123*'Inputs - OBR and CPI'!$E$27+'Inputs - Elec wholesale index'!AB123*'Inputs - OBR and CPI'!$F$27,"n/a")</f>
        <v>n/a</v>
      </c>
      <c r="AD123" s="2" t="str">
        <f t="shared" si="32"/>
        <v>2015-16 Summer</v>
      </c>
      <c r="AE123" s="2" t="str">
        <f t="shared" si="33"/>
        <v>2014-15 Winter</v>
      </c>
      <c r="AF123" s="127">
        <v>1</v>
      </c>
      <c r="AG123" s="7"/>
    </row>
    <row r="124" spans="1:33">
      <c r="A124" s="46">
        <v>42023</v>
      </c>
      <c r="B124" s="13" t="str">
        <f t="shared" si="17"/>
        <v>Jan</v>
      </c>
      <c r="C124" s="182"/>
      <c r="D124" s="182"/>
      <c r="E124" s="182"/>
      <c r="F124" s="185"/>
      <c r="G124" s="185"/>
      <c r="H124" s="185"/>
      <c r="I124" s="12">
        <f>VLOOKUP($B124,'Elec wholesale lookups'!$A$3:$L$15,'Inputs - Elec wholesale index'!I$2,FALSE)</f>
        <v>181634.52552031272</v>
      </c>
      <c r="J124" s="12">
        <f>VLOOKUP($B124,'Elec wholesale lookups'!$A$3:$L$15,'Inputs - Elec wholesale index'!J$2,FALSE)</f>
        <v>205597.26549163138</v>
      </c>
      <c r="K124" s="12">
        <f>VLOOKUP($B124,'Elec wholesale lookups'!$A$3:$L$15,'Inputs - Elec wholesale index'!K$2,FALSE)</f>
        <v>181634.52552031272</v>
      </c>
      <c r="L124" s="37">
        <f>VLOOKUP($B124,'Elec wholesale lookups'!$A$3:$O$15,'Inputs - Elec wholesale index'!L$2,FALSE)</f>
        <v>1</v>
      </c>
      <c r="M124" s="37">
        <f>VLOOKUP($B124,'Elec wholesale lookups'!$A$3:$O$15,'Inputs - Elec wholesale index'!M$2,FALSE)</f>
        <v>1</v>
      </c>
      <c r="N124" s="37">
        <f>VLOOKUP($B124,'Elec wholesale lookups'!$A$3:$O$15,'Inputs - Elec wholesale index'!N$2,FALSE)</f>
        <v>0</v>
      </c>
      <c r="O124" s="12">
        <f t="shared" si="18"/>
        <v>181634.52552031272</v>
      </c>
      <c r="P124" s="12">
        <f t="shared" si="19"/>
        <v>205597.26549163138</v>
      </c>
      <c r="Q124" s="12">
        <f t="shared" si="20"/>
        <v>0</v>
      </c>
      <c r="R124" s="12">
        <f t="shared" si="21"/>
        <v>387231.79101194406</v>
      </c>
      <c r="S124" s="22">
        <f t="shared" si="22"/>
        <v>0</v>
      </c>
      <c r="T124" s="22">
        <f t="shared" si="23"/>
        <v>0</v>
      </c>
      <c r="U124" s="22">
        <f t="shared" si="24"/>
        <v>0</v>
      </c>
      <c r="V124" s="22">
        <f t="shared" si="25"/>
        <v>0</v>
      </c>
      <c r="W124" s="43" t="str">
        <f t="shared" si="26"/>
        <v>n/a</v>
      </c>
      <c r="X124" s="22">
        <f t="shared" si="27"/>
        <v>0</v>
      </c>
      <c r="Y124" s="22">
        <f t="shared" si="28"/>
        <v>0</v>
      </c>
      <c r="Z124" s="22">
        <f t="shared" si="29"/>
        <v>0</v>
      </c>
      <c r="AA124" s="42">
        <f t="shared" si="30"/>
        <v>0</v>
      </c>
      <c r="AB124" s="43" t="str">
        <f t="shared" si="31"/>
        <v>n/a</v>
      </c>
      <c r="AC124" s="44" t="str">
        <f>IFERROR(W124*'Inputs - OBR and CPI'!$E$27+'Inputs - Elec wholesale index'!AB124*'Inputs - OBR and CPI'!$F$27,"n/a")</f>
        <v>n/a</v>
      </c>
      <c r="AD124" s="2" t="str">
        <f t="shared" si="32"/>
        <v>2015-16 Summer</v>
      </c>
      <c r="AE124" s="2" t="str">
        <f t="shared" si="33"/>
        <v>2014-15 Winter</v>
      </c>
      <c r="AF124" s="127">
        <v>1</v>
      </c>
      <c r="AG124" s="7"/>
    </row>
    <row r="125" spans="1:33">
      <c r="A125" s="46">
        <v>42024</v>
      </c>
      <c r="B125" s="13" t="str">
        <f t="shared" si="17"/>
        <v>Jan</v>
      </c>
      <c r="C125" s="182"/>
      <c r="D125" s="182"/>
      <c r="E125" s="182"/>
      <c r="F125" s="185"/>
      <c r="G125" s="185"/>
      <c r="H125" s="185"/>
      <c r="I125" s="12">
        <f>VLOOKUP($B125,'Elec wholesale lookups'!$A$3:$L$15,'Inputs - Elec wholesale index'!I$2,FALSE)</f>
        <v>181634.52552031272</v>
      </c>
      <c r="J125" s="12">
        <f>VLOOKUP($B125,'Elec wholesale lookups'!$A$3:$L$15,'Inputs - Elec wholesale index'!J$2,FALSE)</f>
        <v>205597.26549163138</v>
      </c>
      <c r="K125" s="12">
        <f>VLOOKUP($B125,'Elec wholesale lookups'!$A$3:$L$15,'Inputs - Elec wholesale index'!K$2,FALSE)</f>
        <v>181634.52552031272</v>
      </c>
      <c r="L125" s="37">
        <f>VLOOKUP($B125,'Elec wholesale lookups'!$A$3:$O$15,'Inputs - Elec wholesale index'!L$2,FALSE)</f>
        <v>1</v>
      </c>
      <c r="M125" s="37">
        <f>VLOOKUP($B125,'Elec wholesale lookups'!$A$3:$O$15,'Inputs - Elec wholesale index'!M$2,FALSE)</f>
        <v>1</v>
      </c>
      <c r="N125" s="37">
        <f>VLOOKUP($B125,'Elec wholesale lookups'!$A$3:$O$15,'Inputs - Elec wholesale index'!N$2,FALSE)</f>
        <v>0</v>
      </c>
      <c r="O125" s="12">
        <f t="shared" si="18"/>
        <v>181634.52552031272</v>
      </c>
      <c r="P125" s="12">
        <f t="shared" si="19"/>
        <v>205597.26549163138</v>
      </c>
      <c r="Q125" s="12">
        <f t="shared" si="20"/>
        <v>0</v>
      </c>
      <c r="R125" s="12">
        <f t="shared" si="21"/>
        <v>387231.79101194406</v>
      </c>
      <c r="S125" s="22">
        <f t="shared" si="22"/>
        <v>0</v>
      </c>
      <c r="T125" s="22">
        <f t="shared" si="23"/>
        <v>0</v>
      </c>
      <c r="U125" s="22">
        <f t="shared" si="24"/>
        <v>0</v>
      </c>
      <c r="V125" s="22">
        <f t="shared" si="25"/>
        <v>0</v>
      </c>
      <c r="W125" s="43" t="str">
        <f t="shared" si="26"/>
        <v>n/a</v>
      </c>
      <c r="X125" s="22">
        <f t="shared" si="27"/>
        <v>0</v>
      </c>
      <c r="Y125" s="22">
        <f t="shared" si="28"/>
        <v>0</v>
      </c>
      <c r="Z125" s="22">
        <f t="shared" si="29"/>
        <v>0</v>
      </c>
      <c r="AA125" s="42">
        <f t="shared" si="30"/>
        <v>0</v>
      </c>
      <c r="AB125" s="43" t="str">
        <f t="shared" si="31"/>
        <v>n/a</v>
      </c>
      <c r="AC125" s="44" t="str">
        <f>IFERROR(W125*'Inputs - OBR and CPI'!$E$27+'Inputs - Elec wholesale index'!AB125*'Inputs - OBR and CPI'!$F$27,"n/a")</f>
        <v>n/a</v>
      </c>
      <c r="AD125" s="2" t="str">
        <f t="shared" si="32"/>
        <v>2015-16 Summer</v>
      </c>
      <c r="AE125" s="2" t="str">
        <f t="shared" si="33"/>
        <v>2014-15 Winter</v>
      </c>
      <c r="AF125" s="127">
        <v>1</v>
      </c>
      <c r="AG125" s="7"/>
    </row>
    <row r="126" spans="1:33">
      <c r="A126" s="46">
        <v>42025</v>
      </c>
      <c r="B126" s="13" t="str">
        <f t="shared" si="17"/>
        <v>Jan</v>
      </c>
      <c r="C126" s="182"/>
      <c r="D126" s="182"/>
      <c r="E126" s="182"/>
      <c r="F126" s="185"/>
      <c r="G126" s="185"/>
      <c r="H126" s="185"/>
      <c r="I126" s="12">
        <f>VLOOKUP($B126,'Elec wholesale lookups'!$A$3:$L$15,'Inputs - Elec wholesale index'!I$2,FALSE)</f>
        <v>181634.52552031272</v>
      </c>
      <c r="J126" s="12">
        <f>VLOOKUP($B126,'Elec wholesale lookups'!$A$3:$L$15,'Inputs - Elec wholesale index'!J$2,FALSE)</f>
        <v>205597.26549163138</v>
      </c>
      <c r="K126" s="12">
        <f>VLOOKUP($B126,'Elec wholesale lookups'!$A$3:$L$15,'Inputs - Elec wholesale index'!K$2,FALSE)</f>
        <v>181634.52552031272</v>
      </c>
      <c r="L126" s="37">
        <f>VLOOKUP($B126,'Elec wholesale lookups'!$A$3:$O$15,'Inputs - Elec wholesale index'!L$2,FALSE)</f>
        <v>1</v>
      </c>
      <c r="M126" s="37">
        <f>VLOOKUP($B126,'Elec wholesale lookups'!$A$3:$O$15,'Inputs - Elec wholesale index'!M$2,FALSE)</f>
        <v>1</v>
      </c>
      <c r="N126" s="37">
        <f>VLOOKUP($B126,'Elec wholesale lookups'!$A$3:$O$15,'Inputs - Elec wholesale index'!N$2,FALSE)</f>
        <v>0</v>
      </c>
      <c r="O126" s="12">
        <f t="shared" si="18"/>
        <v>181634.52552031272</v>
      </c>
      <c r="P126" s="12">
        <f t="shared" si="19"/>
        <v>205597.26549163138</v>
      </c>
      <c r="Q126" s="12">
        <f t="shared" si="20"/>
        <v>0</v>
      </c>
      <c r="R126" s="12">
        <f t="shared" si="21"/>
        <v>387231.79101194406</v>
      </c>
      <c r="S126" s="22">
        <f t="shared" si="22"/>
        <v>0</v>
      </c>
      <c r="T126" s="22">
        <f t="shared" si="23"/>
        <v>0</v>
      </c>
      <c r="U126" s="22">
        <f t="shared" si="24"/>
        <v>0</v>
      </c>
      <c r="V126" s="22">
        <f t="shared" si="25"/>
        <v>0</v>
      </c>
      <c r="W126" s="43" t="str">
        <f t="shared" si="26"/>
        <v>n/a</v>
      </c>
      <c r="X126" s="22">
        <f t="shared" si="27"/>
        <v>0</v>
      </c>
      <c r="Y126" s="22">
        <f t="shared" si="28"/>
        <v>0</v>
      </c>
      <c r="Z126" s="22">
        <f t="shared" si="29"/>
        <v>0</v>
      </c>
      <c r="AA126" s="42">
        <f t="shared" si="30"/>
        <v>0</v>
      </c>
      <c r="AB126" s="43" t="str">
        <f t="shared" si="31"/>
        <v>n/a</v>
      </c>
      <c r="AC126" s="44" t="str">
        <f>IFERROR(W126*'Inputs - OBR and CPI'!$E$27+'Inputs - Elec wholesale index'!AB126*'Inputs - OBR and CPI'!$F$27,"n/a")</f>
        <v>n/a</v>
      </c>
      <c r="AD126" s="2" t="str">
        <f t="shared" si="32"/>
        <v>2015-16 Summer</v>
      </c>
      <c r="AE126" s="2" t="str">
        <f t="shared" si="33"/>
        <v>2014-15 Winter</v>
      </c>
      <c r="AF126" s="127">
        <v>1</v>
      </c>
      <c r="AG126" s="7"/>
    </row>
    <row r="127" spans="1:33">
      <c r="A127" s="46">
        <v>42026</v>
      </c>
      <c r="B127" s="13" t="str">
        <f t="shared" si="17"/>
        <v>Jan</v>
      </c>
      <c r="C127" s="182"/>
      <c r="D127" s="182"/>
      <c r="E127" s="182"/>
      <c r="F127" s="185"/>
      <c r="G127" s="185"/>
      <c r="H127" s="185"/>
      <c r="I127" s="12">
        <f>VLOOKUP($B127,'Elec wholesale lookups'!$A$3:$L$15,'Inputs - Elec wholesale index'!I$2,FALSE)</f>
        <v>181634.52552031272</v>
      </c>
      <c r="J127" s="12">
        <f>VLOOKUP($B127,'Elec wholesale lookups'!$A$3:$L$15,'Inputs - Elec wholesale index'!J$2,FALSE)</f>
        <v>205597.26549163138</v>
      </c>
      <c r="K127" s="12">
        <f>VLOOKUP($B127,'Elec wholesale lookups'!$A$3:$L$15,'Inputs - Elec wholesale index'!K$2,FALSE)</f>
        <v>181634.52552031272</v>
      </c>
      <c r="L127" s="37">
        <f>VLOOKUP($B127,'Elec wholesale lookups'!$A$3:$O$15,'Inputs - Elec wholesale index'!L$2,FALSE)</f>
        <v>1</v>
      </c>
      <c r="M127" s="37">
        <f>VLOOKUP($B127,'Elec wholesale lookups'!$A$3:$O$15,'Inputs - Elec wholesale index'!M$2,FALSE)</f>
        <v>1</v>
      </c>
      <c r="N127" s="37">
        <f>VLOOKUP($B127,'Elec wholesale lookups'!$A$3:$O$15,'Inputs - Elec wholesale index'!N$2,FALSE)</f>
        <v>0</v>
      </c>
      <c r="O127" s="12">
        <f t="shared" si="18"/>
        <v>181634.52552031272</v>
      </c>
      <c r="P127" s="12">
        <f t="shared" si="19"/>
        <v>205597.26549163138</v>
      </c>
      <c r="Q127" s="12">
        <f t="shared" si="20"/>
        <v>0</v>
      </c>
      <c r="R127" s="12">
        <f t="shared" si="21"/>
        <v>387231.79101194406</v>
      </c>
      <c r="S127" s="22">
        <f t="shared" si="22"/>
        <v>0</v>
      </c>
      <c r="T127" s="22">
        <f t="shared" si="23"/>
        <v>0</v>
      </c>
      <c r="U127" s="22">
        <f t="shared" si="24"/>
        <v>0</v>
      </c>
      <c r="V127" s="22">
        <f t="shared" si="25"/>
        <v>0</v>
      </c>
      <c r="W127" s="43" t="str">
        <f t="shared" si="26"/>
        <v>n/a</v>
      </c>
      <c r="X127" s="22">
        <f t="shared" si="27"/>
        <v>0</v>
      </c>
      <c r="Y127" s="22">
        <f t="shared" si="28"/>
        <v>0</v>
      </c>
      <c r="Z127" s="22">
        <f t="shared" si="29"/>
        <v>0</v>
      </c>
      <c r="AA127" s="42">
        <f t="shared" si="30"/>
        <v>0</v>
      </c>
      <c r="AB127" s="43" t="str">
        <f t="shared" si="31"/>
        <v>n/a</v>
      </c>
      <c r="AC127" s="44" t="str">
        <f>IFERROR(W127*'Inputs - OBR and CPI'!$E$27+'Inputs - Elec wholesale index'!AB127*'Inputs - OBR and CPI'!$F$27,"n/a")</f>
        <v>n/a</v>
      </c>
      <c r="AD127" s="2" t="str">
        <f t="shared" si="32"/>
        <v>2015-16 Summer</v>
      </c>
      <c r="AE127" s="2" t="str">
        <f t="shared" si="33"/>
        <v>2014-15 Winter</v>
      </c>
      <c r="AF127" s="127">
        <v>1</v>
      </c>
      <c r="AG127" s="7"/>
    </row>
    <row r="128" spans="1:33">
      <c r="A128" s="46">
        <v>42027</v>
      </c>
      <c r="B128" s="13" t="str">
        <f t="shared" si="17"/>
        <v>Jan</v>
      </c>
      <c r="C128" s="182"/>
      <c r="D128" s="182"/>
      <c r="E128" s="182"/>
      <c r="F128" s="185"/>
      <c r="G128" s="185"/>
      <c r="H128" s="185"/>
      <c r="I128" s="12">
        <f>VLOOKUP($B128,'Elec wholesale lookups'!$A$3:$L$15,'Inputs - Elec wholesale index'!I$2,FALSE)</f>
        <v>181634.52552031272</v>
      </c>
      <c r="J128" s="12">
        <f>VLOOKUP($B128,'Elec wholesale lookups'!$A$3:$L$15,'Inputs - Elec wholesale index'!J$2,FALSE)</f>
        <v>205597.26549163138</v>
      </c>
      <c r="K128" s="12">
        <f>VLOOKUP($B128,'Elec wholesale lookups'!$A$3:$L$15,'Inputs - Elec wholesale index'!K$2,FALSE)</f>
        <v>181634.52552031272</v>
      </c>
      <c r="L128" s="37">
        <f>VLOOKUP($B128,'Elec wholesale lookups'!$A$3:$O$15,'Inputs - Elec wholesale index'!L$2,FALSE)</f>
        <v>1</v>
      </c>
      <c r="M128" s="37">
        <f>VLOOKUP($B128,'Elec wholesale lookups'!$A$3:$O$15,'Inputs - Elec wholesale index'!M$2,FALSE)</f>
        <v>1</v>
      </c>
      <c r="N128" s="37">
        <f>VLOOKUP($B128,'Elec wholesale lookups'!$A$3:$O$15,'Inputs - Elec wholesale index'!N$2,FALSE)</f>
        <v>0</v>
      </c>
      <c r="O128" s="12">
        <f t="shared" si="18"/>
        <v>181634.52552031272</v>
      </c>
      <c r="P128" s="12">
        <f t="shared" si="19"/>
        <v>205597.26549163138</v>
      </c>
      <c r="Q128" s="12">
        <f t="shared" si="20"/>
        <v>0</v>
      </c>
      <c r="R128" s="12">
        <f t="shared" si="21"/>
        <v>387231.79101194406</v>
      </c>
      <c r="S128" s="22">
        <f t="shared" si="22"/>
        <v>0</v>
      </c>
      <c r="T128" s="22">
        <f t="shared" si="23"/>
        <v>0</v>
      </c>
      <c r="U128" s="22">
        <f t="shared" si="24"/>
        <v>0</v>
      </c>
      <c r="V128" s="22">
        <f t="shared" si="25"/>
        <v>0</v>
      </c>
      <c r="W128" s="43" t="str">
        <f t="shared" si="26"/>
        <v>n/a</v>
      </c>
      <c r="X128" s="22">
        <f t="shared" si="27"/>
        <v>0</v>
      </c>
      <c r="Y128" s="22">
        <f t="shared" si="28"/>
        <v>0</v>
      </c>
      <c r="Z128" s="22">
        <f t="shared" si="29"/>
        <v>0</v>
      </c>
      <c r="AA128" s="42">
        <f t="shared" si="30"/>
        <v>0</v>
      </c>
      <c r="AB128" s="43" t="str">
        <f t="shared" si="31"/>
        <v>n/a</v>
      </c>
      <c r="AC128" s="44" t="str">
        <f>IFERROR(W128*'Inputs - OBR and CPI'!$E$27+'Inputs - Elec wholesale index'!AB128*'Inputs - OBR and CPI'!$F$27,"n/a")</f>
        <v>n/a</v>
      </c>
      <c r="AD128" s="2" t="str">
        <f t="shared" si="32"/>
        <v>2015-16 Summer</v>
      </c>
      <c r="AE128" s="2" t="str">
        <f t="shared" si="33"/>
        <v>2014-15 Winter</v>
      </c>
      <c r="AF128" s="127">
        <v>1</v>
      </c>
      <c r="AG128" s="7"/>
    </row>
    <row r="129" spans="1:33">
      <c r="A129" s="46">
        <v>42030</v>
      </c>
      <c r="B129" s="13" t="str">
        <f t="shared" si="17"/>
        <v>Jan</v>
      </c>
      <c r="C129" s="182"/>
      <c r="D129" s="182"/>
      <c r="E129" s="182"/>
      <c r="F129" s="185"/>
      <c r="G129" s="185"/>
      <c r="H129" s="185"/>
      <c r="I129" s="12">
        <f>VLOOKUP($B129,'Elec wholesale lookups'!$A$3:$L$15,'Inputs - Elec wholesale index'!I$2,FALSE)</f>
        <v>181634.52552031272</v>
      </c>
      <c r="J129" s="12">
        <f>VLOOKUP($B129,'Elec wholesale lookups'!$A$3:$L$15,'Inputs - Elec wholesale index'!J$2,FALSE)</f>
        <v>205597.26549163138</v>
      </c>
      <c r="K129" s="12">
        <f>VLOOKUP($B129,'Elec wholesale lookups'!$A$3:$L$15,'Inputs - Elec wholesale index'!K$2,FALSE)</f>
        <v>181634.52552031272</v>
      </c>
      <c r="L129" s="37">
        <f>VLOOKUP($B129,'Elec wholesale lookups'!$A$3:$O$15,'Inputs - Elec wholesale index'!L$2,FALSE)</f>
        <v>1</v>
      </c>
      <c r="M129" s="37">
        <f>VLOOKUP($B129,'Elec wholesale lookups'!$A$3:$O$15,'Inputs - Elec wholesale index'!M$2,FALSE)</f>
        <v>1</v>
      </c>
      <c r="N129" s="37">
        <f>VLOOKUP($B129,'Elec wholesale lookups'!$A$3:$O$15,'Inputs - Elec wholesale index'!N$2,FALSE)</f>
        <v>0</v>
      </c>
      <c r="O129" s="12">
        <f t="shared" si="18"/>
        <v>181634.52552031272</v>
      </c>
      <c r="P129" s="12">
        <f t="shared" si="19"/>
        <v>205597.26549163138</v>
      </c>
      <c r="Q129" s="12">
        <f t="shared" si="20"/>
        <v>0</v>
      </c>
      <c r="R129" s="12">
        <f t="shared" si="21"/>
        <v>387231.79101194406</v>
      </c>
      <c r="S129" s="22">
        <f t="shared" si="22"/>
        <v>0</v>
      </c>
      <c r="T129" s="22">
        <f t="shared" si="23"/>
        <v>0</v>
      </c>
      <c r="U129" s="22">
        <f t="shared" si="24"/>
        <v>0</v>
      </c>
      <c r="V129" s="22">
        <f t="shared" si="25"/>
        <v>0</v>
      </c>
      <c r="W129" s="43" t="str">
        <f t="shared" si="26"/>
        <v>n/a</v>
      </c>
      <c r="X129" s="22">
        <f t="shared" si="27"/>
        <v>0</v>
      </c>
      <c r="Y129" s="22">
        <f t="shared" si="28"/>
        <v>0</v>
      </c>
      <c r="Z129" s="22">
        <f t="shared" si="29"/>
        <v>0</v>
      </c>
      <c r="AA129" s="42">
        <f t="shared" si="30"/>
        <v>0</v>
      </c>
      <c r="AB129" s="43" t="str">
        <f t="shared" si="31"/>
        <v>n/a</v>
      </c>
      <c r="AC129" s="44" t="str">
        <f>IFERROR(W129*'Inputs - OBR and CPI'!$E$27+'Inputs - Elec wholesale index'!AB129*'Inputs - OBR and CPI'!$F$27,"n/a")</f>
        <v>n/a</v>
      </c>
      <c r="AD129" s="2" t="str">
        <f t="shared" si="32"/>
        <v>2015-16 Summer</v>
      </c>
      <c r="AE129" s="2" t="str">
        <f t="shared" si="33"/>
        <v>2014-15 Winter</v>
      </c>
      <c r="AF129" s="127">
        <v>1</v>
      </c>
      <c r="AG129" s="7"/>
    </row>
    <row r="130" spans="1:33">
      <c r="A130" s="46">
        <v>42031</v>
      </c>
      <c r="B130" s="13" t="str">
        <f t="shared" si="17"/>
        <v>Jan</v>
      </c>
      <c r="C130" s="182"/>
      <c r="D130" s="182"/>
      <c r="E130" s="182"/>
      <c r="F130" s="185"/>
      <c r="G130" s="185"/>
      <c r="H130" s="185"/>
      <c r="I130" s="12">
        <f>VLOOKUP($B130,'Elec wholesale lookups'!$A$3:$L$15,'Inputs - Elec wholesale index'!I$2,FALSE)</f>
        <v>181634.52552031272</v>
      </c>
      <c r="J130" s="12">
        <f>VLOOKUP($B130,'Elec wholesale lookups'!$A$3:$L$15,'Inputs - Elec wholesale index'!J$2,FALSE)</f>
        <v>205597.26549163138</v>
      </c>
      <c r="K130" s="12">
        <f>VLOOKUP($B130,'Elec wholesale lookups'!$A$3:$L$15,'Inputs - Elec wholesale index'!K$2,FALSE)</f>
        <v>181634.52552031272</v>
      </c>
      <c r="L130" s="37">
        <f>VLOOKUP($B130,'Elec wholesale lookups'!$A$3:$O$15,'Inputs - Elec wholesale index'!L$2,FALSE)</f>
        <v>1</v>
      </c>
      <c r="M130" s="37">
        <f>VLOOKUP($B130,'Elec wholesale lookups'!$A$3:$O$15,'Inputs - Elec wholesale index'!M$2,FALSE)</f>
        <v>1</v>
      </c>
      <c r="N130" s="37">
        <f>VLOOKUP($B130,'Elec wholesale lookups'!$A$3:$O$15,'Inputs - Elec wholesale index'!N$2,FALSE)</f>
        <v>0</v>
      </c>
      <c r="O130" s="12">
        <f t="shared" si="18"/>
        <v>181634.52552031272</v>
      </c>
      <c r="P130" s="12">
        <f t="shared" si="19"/>
        <v>205597.26549163138</v>
      </c>
      <c r="Q130" s="12">
        <f t="shared" si="20"/>
        <v>0</v>
      </c>
      <c r="R130" s="12">
        <f t="shared" si="21"/>
        <v>387231.79101194406</v>
      </c>
      <c r="S130" s="22">
        <f t="shared" si="22"/>
        <v>0</v>
      </c>
      <c r="T130" s="22">
        <f t="shared" si="23"/>
        <v>0</v>
      </c>
      <c r="U130" s="22">
        <f t="shared" si="24"/>
        <v>0</v>
      </c>
      <c r="V130" s="22">
        <f t="shared" si="25"/>
        <v>0</v>
      </c>
      <c r="W130" s="43" t="str">
        <f t="shared" si="26"/>
        <v>n/a</v>
      </c>
      <c r="X130" s="22">
        <f t="shared" si="27"/>
        <v>0</v>
      </c>
      <c r="Y130" s="22">
        <f t="shared" si="28"/>
        <v>0</v>
      </c>
      <c r="Z130" s="22">
        <f t="shared" si="29"/>
        <v>0</v>
      </c>
      <c r="AA130" s="42">
        <f t="shared" si="30"/>
        <v>0</v>
      </c>
      <c r="AB130" s="43" t="str">
        <f t="shared" si="31"/>
        <v>n/a</v>
      </c>
      <c r="AC130" s="44" t="str">
        <f>IFERROR(W130*'Inputs - OBR and CPI'!$E$27+'Inputs - Elec wholesale index'!AB130*'Inputs - OBR and CPI'!$F$27,"n/a")</f>
        <v>n/a</v>
      </c>
      <c r="AD130" s="2" t="str">
        <f t="shared" si="32"/>
        <v>2015-16 Summer</v>
      </c>
      <c r="AE130" s="2" t="str">
        <f t="shared" si="33"/>
        <v>2014-15 Winter</v>
      </c>
      <c r="AF130" s="127">
        <v>1</v>
      </c>
      <c r="AG130" s="7"/>
    </row>
    <row r="131" spans="1:33">
      <c r="A131" s="46">
        <v>42032</v>
      </c>
      <c r="B131" s="13" t="str">
        <f t="shared" si="17"/>
        <v>Jan</v>
      </c>
      <c r="C131" s="182"/>
      <c r="D131" s="182"/>
      <c r="E131" s="182"/>
      <c r="F131" s="185"/>
      <c r="G131" s="185"/>
      <c r="H131" s="185"/>
      <c r="I131" s="12">
        <f>VLOOKUP($B131,'Elec wholesale lookups'!$A$3:$L$15,'Inputs - Elec wholesale index'!I$2,FALSE)</f>
        <v>181634.52552031272</v>
      </c>
      <c r="J131" s="12">
        <f>VLOOKUP($B131,'Elec wholesale lookups'!$A$3:$L$15,'Inputs - Elec wholesale index'!J$2,FALSE)</f>
        <v>205597.26549163138</v>
      </c>
      <c r="K131" s="12">
        <f>VLOOKUP($B131,'Elec wholesale lookups'!$A$3:$L$15,'Inputs - Elec wholesale index'!K$2,FALSE)</f>
        <v>181634.52552031272</v>
      </c>
      <c r="L131" s="37">
        <f>VLOOKUP($B131,'Elec wholesale lookups'!$A$3:$O$15,'Inputs - Elec wholesale index'!L$2,FALSE)</f>
        <v>1</v>
      </c>
      <c r="M131" s="37">
        <f>VLOOKUP($B131,'Elec wholesale lookups'!$A$3:$O$15,'Inputs - Elec wholesale index'!M$2,FALSE)</f>
        <v>1</v>
      </c>
      <c r="N131" s="37">
        <f>VLOOKUP($B131,'Elec wholesale lookups'!$A$3:$O$15,'Inputs - Elec wholesale index'!N$2,FALSE)</f>
        <v>0</v>
      </c>
      <c r="O131" s="12">
        <f t="shared" si="18"/>
        <v>181634.52552031272</v>
      </c>
      <c r="P131" s="12">
        <f t="shared" si="19"/>
        <v>205597.26549163138</v>
      </c>
      <c r="Q131" s="12">
        <f t="shared" si="20"/>
        <v>0</v>
      </c>
      <c r="R131" s="12">
        <f t="shared" si="21"/>
        <v>387231.79101194406</v>
      </c>
      <c r="S131" s="22">
        <f t="shared" si="22"/>
        <v>0</v>
      </c>
      <c r="T131" s="22">
        <f t="shared" si="23"/>
        <v>0</v>
      </c>
      <c r="U131" s="22">
        <f t="shared" si="24"/>
        <v>0</v>
      </c>
      <c r="V131" s="22">
        <f t="shared" si="25"/>
        <v>0</v>
      </c>
      <c r="W131" s="43" t="str">
        <f t="shared" si="26"/>
        <v>n/a</v>
      </c>
      <c r="X131" s="22">
        <f t="shared" si="27"/>
        <v>0</v>
      </c>
      <c r="Y131" s="22">
        <f t="shared" si="28"/>
        <v>0</v>
      </c>
      <c r="Z131" s="22">
        <f t="shared" si="29"/>
        <v>0</v>
      </c>
      <c r="AA131" s="42">
        <f t="shared" si="30"/>
        <v>0</v>
      </c>
      <c r="AB131" s="43" t="str">
        <f t="shared" si="31"/>
        <v>n/a</v>
      </c>
      <c r="AC131" s="44" t="str">
        <f>IFERROR(W131*'Inputs - OBR and CPI'!$E$27+'Inputs - Elec wholesale index'!AB131*'Inputs - OBR and CPI'!$F$27,"n/a")</f>
        <v>n/a</v>
      </c>
      <c r="AD131" s="2" t="str">
        <f t="shared" si="32"/>
        <v>2015-16 Summer</v>
      </c>
      <c r="AE131" s="2" t="str">
        <f t="shared" si="33"/>
        <v>2014-15 Winter</v>
      </c>
      <c r="AF131" s="127">
        <v>1</v>
      </c>
      <c r="AG131" s="7"/>
    </row>
    <row r="132" spans="1:33">
      <c r="A132" s="46">
        <v>42033</v>
      </c>
      <c r="B132" s="13" t="str">
        <f t="shared" si="17"/>
        <v>Jan</v>
      </c>
      <c r="C132" s="182"/>
      <c r="D132" s="182"/>
      <c r="E132" s="182"/>
      <c r="F132" s="185"/>
      <c r="G132" s="185"/>
      <c r="H132" s="185"/>
      <c r="I132" s="12">
        <f>VLOOKUP($B132,'Elec wholesale lookups'!$A$3:$L$15,'Inputs - Elec wholesale index'!I$2,FALSE)</f>
        <v>181634.52552031272</v>
      </c>
      <c r="J132" s="12">
        <f>VLOOKUP($B132,'Elec wholesale lookups'!$A$3:$L$15,'Inputs - Elec wholesale index'!J$2,FALSE)</f>
        <v>205597.26549163138</v>
      </c>
      <c r="K132" s="12">
        <f>VLOOKUP($B132,'Elec wholesale lookups'!$A$3:$L$15,'Inputs - Elec wholesale index'!K$2,FALSE)</f>
        <v>181634.52552031272</v>
      </c>
      <c r="L132" s="37">
        <f>VLOOKUP($B132,'Elec wholesale lookups'!$A$3:$O$15,'Inputs - Elec wholesale index'!L$2,FALSE)</f>
        <v>1</v>
      </c>
      <c r="M132" s="37">
        <f>VLOOKUP($B132,'Elec wholesale lookups'!$A$3:$O$15,'Inputs - Elec wholesale index'!M$2,FALSE)</f>
        <v>1</v>
      </c>
      <c r="N132" s="37">
        <f>VLOOKUP($B132,'Elec wholesale lookups'!$A$3:$O$15,'Inputs - Elec wholesale index'!N$2,FALSE)</f>
        <v>0</v>
      </c>
      <c r="O132" s="12">
        <f t="shared" si="18"/>
        <v>181634.52552031272</v>
      </c>
      <c r="P132" s="12">
        <f t="shared" si="19"/>
        <v>205597.26549163138</v>
      </c>
      <c r="Q132" s="12">
        <f t="shared" si="20"/>
        <v>0</v>
      </c>
      <c r="R132" s="12">
        <f t="shared" si="21"/>
        <v>387231.79101194406</v>
      </c>
      <c r="S132" s="22">
        <f t="shared" si="22"/>
        <v>0</v>
      </c>
      <c r="T132" s="22">
        <f t="shared" si="23"/>
        <v>0</v>
      </c>
      <c r="U132" s="22">
        <f t="shared" si="24"/>
        <v>0</v>
      </c>
      <c r="V132" s="22">
        <f t="shared" si="25"/>
        <v>0</v>
      </c>
      <c r="W132" s="43" t="str">
        <f t="shared" si="26"/>
        <v>n/a</v>
      </c>
      <c r="X132" s="22">
        <f t="shared" si="27"/>
        <v>0</v>
      </c>
      <c r="Y132" s="22">
        <f t="shared" si="28"/>
        <v>0</v>
      </c>
      <c r="Z132" s="22">
        <f t="shared" si="29"/>
        <v>0</v>
      </c>
      <c r="AA132" s="42">
        <f t="shared" si="30"/>
        <v>0</v>
      </c>
      <c r="AB132" s="43" t="str">
        <f t="shared" si="31"/>
        <v>n/a</v>
      </c>
      <c r="AC132" s="44" t="str">
        <f>IFERROR(W132*'Inputs - OBR and CPI'!$E$27+'Inputs - Elec wholesale index'!AB132*'Inputs - OBR and CPI'!$F$27,"n/a")</f>
        <v>n/a</v>
      </c>
      <c r="AD132" s="2" t="str">
        <f t="shared" si="32"/>
        <v>2015-16 Summer</v>
      </c>
      <c r="AE132" s="2" t="str">
        <f t="shared" si="33"/>
        <v>2014-15 Winter</v>
      </c>
      <c r="AF132" s="127">
        <v>1</v>
      </c>
      <c r="AG132" s="7"/>
    </row>
    <row r="133" spans="1:33">
      <c r="A133" s="46">
        <v>42034</v>
      </c>
      <c r="B133" s="13" t="str">
        <f t="shared" si="17"/>
        <v>Jan</v>
      </c>
      <c r="C133" s="182"/>
      <c r="D133" s="182"/>
      <c r="E133" s="182"/>
      <c r="F133" s="185"/>
      <c r="G133" s="185"/>
      <c r="H133" s="185"/>
      <c r="I133" s="12">
        <f>VLOOKUP($B133,'Elec wholesale lookups'!$A$3:$L$15,'Inputs - Elec wholesale index'!I$2,FALSE)</f>
        <v>181634.52552031272</v>
      </c>
      <c r="J133" s="12">
        <f>VLOOKUP($B133,'Elec wholesale lookups'!$A$3:$L$15,'Inputs - Elec wholesale index'!J$2,FALSE)</f>
        <v>205597.26549163138</v>
      </c>
      <c r="K133" s="12">
        <f>VLOOKUP($B133,'Elec wholesale lookups'!$A$3:$L$15,'Inputs - Elec wholesale index'!K$2,FALSE)</f>
        <v>181634.52552031272</v>
      </c>
      <c r="L133" s="37">
        <f>VLOOKUP($B133,'Elec wholesale lookups'!$A$3:$O$15,'Inputs - Elec wholesale index'!L$2,FALSE)</f>
        <v>1</v>
      </c>
      <c r="M133" s="37">
        <f>VLOOKUP($B133,'Elec wholesale lookups'!$A$3:$O$15,'Inputs - Elec wholesale index'!M$2,FALSE)</f>
        <v>1</v>
      </c>
      <c r="N133" s="37">
        <f>VLOOKUP($B133,'Elec wholesale lookups'!$A$3:$O$15,'Inputs - Elec wholesale index'!N$2,FALSE)</f>
        <v>0</v>
      </c>
      <c r="O133" s="12">
        <f t="shared" si="18"/>
        <v>181634.52552031272</v>
      </c>
      <c r="P133" s="12">
        <f t="shared" si="19"/>
        <v>205597.26549163138</v>
      </c>
      <c r="Q133" s="12">
        <f t="shared" si="20"/>
        <v>0</v>
      </c>
      <c r="R133" s="12">
        <f t="shared" si="21"/>
        <v>387231.79101194406</v>
      </c>
      <c r="S133" s="22">
        <f t="shared" si="22"/>
        <v>0</v>
      </c>
      <c r="T133" s="22">
        <f t="shared" si="23"/>
        <v>0</v>
      </c>
      <c r="U133" s="22">
        <f t="shared" si="24"/>
        <v>0</v>
      </c>
      <c r="V133" s="22">
        <f t="shared" si="25"/>
        <v>0</v>
      </c>
      <c r="W133" s="43" t="str">
        <f t="shared" si="26"/>
        <v>n/a</v>
      </c>
      <c r="X133" s="22">
        <f t="shared" si="27"/>
        <v>0</v>
      </c>
      <c r="Y133" s="22">
        <f t="shared" si="28"/>
        <v>0</v>
      </c>
      <c r="Z133" s="22">
        <f t="shared" si="29"/>
        <v>0</v>
      </c>
      <c r="AA133" s="42">
        <f t="shared" si="30"/>
        <v>0</v>
      </c>
      <c r="AB133" s="43" t="str">
        <f t="shared" si="31"/>
        <v>n/a</v>
      </c>
      <c r="AC133" s="44" t="str">
        <f>IFERROR(W133*'Inputs - OBR and CPI'!$E$27+'Inputs - Elec wholesale index'!AB133*'Inputs - OBR and CPI'!$F$27,"n/a")</f>
        <v>n/a</v>
      </c>
      <c r="AD133" s="2" t="str">
        <f t="shared" si="32"/>
        <v>2015-16 Summer</v>
      </c>
      <c r="AE133" s="2" t="str">
        <f t="shared" si="33"/>
        <v>2014-15 Winter</v>
      </c>
      <c r="AF133" s="127">
        <v>1</v>
      </c>
      <c r="AG133" s="7"/>
    </row>
    <row r="134" spans="1:33">
      <c r="A134" s="46">
        <v>42037</v>
      </c>
      <c r="B134" s="13" t="str">
        <f t="shared" si="17"/>
        <v>Feb</v>
      </c>
      <c r="C134" s="182"/>
      <c r="D134" s="182"/>
      <c r="E134" s="182"/>
      <c r="F134" s="185"/>
      <c r="G134" s="185"/>
      <c r="H134" s="185"/>
      <c r="I134" s="12">
        <f>VLOOKUP($B134,'Elec wholesale lookups'!$A$3:$L$15,'Inputs - Elec wholesale index'!I$2,FALSE)</f>
        <v>181634.52552031272</v>
      </c>
      <c r="J134" s="12">
        <f>VLOOKUP($B134,'Elec wholesale lookups'!$A$3:$L$15,'Inputs - Elec wholesale index'!J$2,FALSE)</f>
        <v>205597.26549163138</v>
      </c>
      <c r="K134" s="12">
        <f>VLOOKUP($B134,'Elec wholesale lookups'!$A$3:$L$15,'Inputs - Elec wholesale index'!K$2,FALSE)</f>
        <v>181634.52552031272</v>
      </c>
      <c r="L134" s="37">
        <f>VLOOKUP($B134,'Elec wholesale lookups'!$A$3:$O$15,'Inputs - Elec wholesale index'!L$2,FALSE)</f>
        <v>0</v>
      </c>
      <c r="M134" s="37">
        <f>VLOOKUP($B134,'Elec wholesale lookups'!$A$3:$O$15,'Inputs - Elec wholesale index'!M$2,FALSE)</f>
        <v>1</v>
      </c>
      <c r="N134" s="37">
        <f>VLOOKUP($B134,'Elec wholesale lookups'!$A$3:$O$15,'Inputs - Elec wholesale index'!N$2,FALSE)</f>
        <v>1</v>
      </c>
      <c r="O134" s="12">
        <f t="shared" si="18"/>
        <v>0</v>
      </c>
      <c r="P134" s="12">
        <f t="shared" si="19"/>
        <v>205597.26549163138</v>
      </c>
      <c r="Q134" s="12">
        <f t="shared" si="20"/>
        <v>181634.52552031272</v>
      </c>
      <c r="R134" s="12">
        <f t="shared" si="21"/>
        <v>387231.79101194406</v>
      </c>
      <c r="S134" s="22">
        <f t="shared" si="22"/>
        <v>0</v>
      </c>
      <c r="T134" s="22">
        <f t="shared" si="23"/>
        <v>0</v>
      </c>
      <c r="U134" s="22">
        <f t="shared" si="24"/>
        <v>0</v>
      </c>
      <c r="V134" s="22">
        <f t="shared" si="25"/>
        <v>0</v>
      </c>
      <c r="W134" s="43" t="str">
        <f t="shared" si="26"/>
        <v>n/a</v>
      </c>
      <c r="X134" s="22">
        <f t="shared" si="27"/>
        <v>0</v>
      </c>
      <c r="Y134" s="22">
        <f t="shared" si="28"/>
        <v>0</v>
      </c>
      <c r="Z134" s="22">
        <f t="shared" si="29"/>
        <v>0</v>
      </c>
      <c r="AA134" s="42">
        <f t="shared" si="30"/>
        <v>0</v>
      </c>
      <c r="AB134" s="43" t="str">
        <f t="shared" si="31"/>
        <v>n/a</v>
      </c>
      <c r="AC134" s="44" t="str">
        <f>IFERROR(W134*'Inputs - OBR and CPI'!$E$27+'Inputs - Elec wholesale index'!AB134*'Inputs - OBR and CPI'!$F$27,"n/a")</f>
        <v>n/a</v>
      </c>
      <c r="AD134" s="2" t="str">
        <f t="shared" si="32"/>
        <v>2015-16 Winter</v>
      </c>
      <c r="AE134" s="2" t="str">
        <f t="shared" si="33"/>
        <v>2014-15 Winter</v>
      </c>
      <c r="AF134" s="127">
        <v>0</v>
      </c>
      <c r="AG134" s="7"/>
    </row>
    <row r="135" spans="1:33">
      <c r="A135" s="46">
        <v>42038</v>
      </c>
      <c r="B135" s="13" t="str">
        <f t="shared" ref="B135:B198" si="34">TEXT(A135,"mmm")</f>
        <v>Feb</v>
      </c>
      <c r="C135" s="182"/>
      <c r="D135" s="182"/>
      <c r="E135" s="182"/>
      <c r="F135" s="185"/>
      <c r="G135" s="185"/>
      <c r="H135" s="185"/>
      <c r="I135" s="12">
        <f>VLOOKUP($B135,'Elec wholesale lookups'!$A$3:$L$15,'Inputs - Elec wholesale index'!I$2,FALSE)</f>
        <v>181634.52552031272</v>
      </c>
      <c r="J135" s="12">
        <f>VLOOKUP($B135,'Elec wholesale lookups'!$A$3:$L$15,'Inputs - Elec wholesale index'!J$2,FALSE)</f>
        <v>205597.26549163138</v>
      </c>
      <c r="K135" s="12">
        <f>VLOOKUP($B135,'Elec wholesale lookups'!$A$3:$L$15,'Inputs - Elec wholesale index'!K$2,FALSE)</f>
        <v>181634.52552031272</v>
      </c>
      <c r="L135" s="37">
        <f>VLOOKUP($B135,'Elec wholesale lookups'!$A$3:$O$15,'Inputs - Elec wholesale index'!L$2,FALSE)</f>
        <v>0</v>
      </c>
      <c r="M135" s="37">
        <f>VLOOKUP($B135,'Elec wholesale lookups'!$A$3:$O$15,'Inputs - Elec wholesale index'!M$2,FALSE)</f>
        <v>1</v>
      </c>
      <c r="N135" s="37">
        <f>VLOOKUP($B135,'Elec wholesale lookups'!$A$3:$O$15,'Inputs - Elec wholesale index'!N$2,FALSE)</f>
        <v>1</v>
      </c>
      <c r="O135" s="12">
        <f t="shared" ref="O135:O198" si="35">IF(L135="","",I135*L135)</f>
        <v>0</v>
      </c>
      <c r="P135" s="12">
        <f t="shared" ref="P135:P198" si="36">IF(M135="","",J135*M135)</f>
        <v>205597.26549163138</v>
      </c>
      <c r="Q135" s="12">
        <f t="shared" ref="Q135:Q198" si="37">IF(N135="","",K135*N135)</f>
        <v>181634.52552031272</v>
      </c>
      <c r="R135" s="12">
        <f t="shared" ref="R135:R198" si="38">SUM(O135:Q135)</f>
        <v>387231.79101194406</v>
      </c>
      <c r="S135" s="22">
        <f t="shared" ref="S135:S198" si="39">IF(O135="","",O135*C135)</f>
        <v>0</v>
      </c>
      <c r="T135" s="22">
        <f t="shared" ref="T135:T198" si="40">IF(P135="","",P135*D135)</f>
        <v>0</v>
      </c>
      <c r="U135" s="22">
        <f t="shared" ref="U135:U198" si="41">IF(Q135="","",Q135*E135)</f>
        <v>0</v>
      </c>
      <c r="V135" s="22">
        <f t="shared" ref="V135:V198" si="42">SUM(S135:U135)</f>
        <v>0</v>
      </c>
      <c r="W135" s="43" t="str">
        <f t="shared" ref="W135:W198" si="43">IF(MIN(C135:E135)&lt;1,"n/a",V135/R135)</f>
        <v>n/a</v>
      </c>
      <c r="X135" s="22">
        <f t="shared" ref="X135:X198" si="44">IF(O135="","",O135*F135)</f>
        <v>0</v>
      </c>
      <c r="Y135" s="22">
        <f t="shared" ref="Y135:Y198" si="45">IF(P135="","",P135*G135)</f>
        <v>0</v>
      </c>
      <c r="Z135" s="22">
        <f t="shared" ref="Z135:Z198" si="46">IF(Q135="","",Q135*H135)</f>
        <v>0</v>
      </c>
      <c r="AA135" s="42">
        <f t="shared" ref="AA135:AA198" si="47">SUM(X135:Z135)</f>
        <v>0</v>
      </c>
      <c r="AB135" s="43" t="str">
        <f t="shared" ref="AB135:AB198" si="48">IF(MIN(F135:H135)&lt;1,"n/a",AA135/$R135)</f>
        <v>n/a</v>
      </c>
      <c r="AC135" s="44" t="str">
        <f>IFERROR(W135*'Inputs - OBR and CPI'!$E$27+'Inputs - Elec wholesale index'!AB135*'Inputs - OBR and CPI'!$F$27,"n/a")</f>
        <v>n/a</v>
      </c>
      <c r="AD135" s="2" t="str">
        <f t="shared" ref="AD135:AD198" si="49">IF(AND(MONTH(A135)=8,MONTH(A134)=7),YEAR(A135)+1&amp;"-"&amp;YEAR(A135)-1998&amp;" Summer",IF(AND(MONTH(A135)=2,MONTH(A134)=1),YEAR(A135)&amp;"-"&amp;YEAR(A135)-1999&amp;" Winter",AD134))</f>
        <v>2015-16 Winter</v>
      </c>
      <c r="AE135" s="2" t="str">
        <f t="shared" ref="AE135:AE198" si="50">IF(AND(MONTH(A135)=4,MONTH(A134)=3),YEAR(A135)&amp;"-"&amp;YEAR(A135)-1999&amp;" Summer",IF(AND(MONTH(A135)=10,MONTH(A134)=9),YEAR(A135)&amp;"-"&amp;YEAR(A135)-1999&amp;" Winter",AE134))</f>
        <v>2014-15 Winter</v>
      </c>
      <c r="AF135" s="127">
        <v>0</v>
      </c>
      <c r="AG135" s="7"/>
    </row>
    <row r="136" spans="1:33">
      <c r="A136" s="46">
        <v>42039</v>
      </c>
      <c r="B136" s="13" t="str">
        <f t="shared" si="34"/>
        <v>Feb</v>
      </c>
      <c r="C136" s="182"/>
      <c r="D136" s="182"/>
      <c r="E136" s="182"/>
      <c r="F136" s="185"/>
      <c r="G136" s="185"/>
      <c r="H136" s="185"/>
      <c r="I136" s="12">
        <f>VLOOKUP($B136,'Elec wholesale lookups'!$A$3:$L$15,'Inputs - Elec wholesale index'!I$2,FALSE)</f>
        <v>181634.52552031272</v>
      </c>
      <c r="J136" s="12">
        <f>VLOOKUP($B136,'Elec wholesale lookups'!$A$3:$L$15,'Inputs - Elec wholesale index'!J$2,FALSE)</f>
        <v>205597.26549163138</v>
      </c>
      <c r="K136" s="12">
        <f>VLOOKUP($B136,'Elec wholesale lookups'!$A$3:$L$15,'Inputs - Elec wholesale index'!K$2,FALSE)</f>
        <v>181634.52552031272</v>
      </c>
      <c r="L136" s="37">
        <f>VLOOKUP($B136,'Elec wholesale lookups'!$A$3:$O$15,'Inputs - Elec wholesale index'!L$2,FALSE)</f>
        <v>0</v>
      </c>
      <c r="M136" s="37">
        <f>VLOOKUP($B136,'Elec wholesale lookups'!$A$3:$O$15,'Inputs - Elec wholesale index'!M$2,FALSE)</f>
        <v>1</v>
      </c>
      <c r="N136" s="37">
        <f>VLOOKUP($B136,'Elec wholesale lookups'!$A$3:$O$15,'Inputs - Elec wholesale index'!N$2,FALSE)</f>
        <v>1</v>
      </c>
      <c r="O136" s="12">
        <f t="shared" si="35"/>
        <v>0</v>
      </c>
      <c r="P136" s="12">
        <f t="shared" si="36"/>
        <v>205597.26549163138</v>
      </c>
      <c r="Q136" s="12">
        <f t="shared" si="37"/>
        <v>181634.52552031272</v>
      </c>
      <c r="R136" s="12">
        <f t="shared" si="38"/>
        <v>387231.79101194406</v>
      </c>
      <c r="S136" s="22">
        <f t="shared" si="39"/>
        <v>0</v>
      </c>
      <c r="T136" s="22">
        <f t="shared" si="40"/>
        <v>0</v>
      </c>
      <c r="U136" s="22">
        <f t="shared" si="41"/>
        <v>0</v>
      </c>
      <c r="V136" s="22">
        <f t="shared" si="42"/>
        <v>0</v>
      </c>
      <c r="W136" s="43" t="str">
        <f t="shared" si="43"/>
        <v>n/a</v>
      </c>
      <c r="X136" s="22">
        <f t="shared" si="44"/>
        <v>0</v>
      </c>
      <c r="Y136" s="22">
        <f t="shared" si="45"/>
        <v>0</v>
      </c>
      <c r="Z136" s="22">
        <f t="shared" si="46"/>
        <v>0</v>
      </c>
      <c r="AA136" s="42">
        <f t="shared" si="47"/>
        <v>0</v>
      </c>
      <c r="AB136" s="43" t="str">
        <f t="shared" si="48"/>
        <v>n/a</v>
      </c>
      <c r="AC136" s="44" t="str">
        <f>IFERROR(W136*'Inputs - OBR and CPI'!$E$27+'Inputs - Elec wholesale index'!AB136*'Inputs - OBR and CPI'!$F$27,"n/a")</f>
        <v>n/a</v>
      </c>
      <c r="AD136" s="2" t="str">
        <f t="shared" si="49"/>
        <v>2015-16 Winter</v>
      </c>
      <c r="AE136" s="2" t="str">
        <f t="shared" si="50"/>
        <v>2014-15 Winter</v>
      </c>
      <c r="AF136" s="127">
        <v>0</v>
      </c>
      <c r="AG136" s="7"/>
    </row>
    <row r="137" spans="1:33">
      <c r="A137" s="46">
        <v>42040</v>
      </c>
      <c r="B137" s="13" t="str">
        <f t="shared" si="34"/>
        <v>Feb</v>
      </c>
      <c r="C137" s="182"/>
      <c r="D137" s="182"/>
      <c r="E137" s="182"/>
      <c r="F137" s="185"/>
      <c r="G137" s="185"/>
      <c r="H137" s="185"/>
      <c r="I137" s="12">
        <f>VLOOKUP($B137,'Elec wholesale lookups'!$A$3:$L$15,'Inputs - Elec wholesale index'!I$2,FALSE)</f>
        <v>181634.52552031272</v>
      </c>
      <c r="J137" s="12">
        <f>VLOOKUP($B137,'Elec wholesale lookups'!$A$3:$L$15,'Inputs - Elec wholesale index'!J$2,FALSE)</f>
        <v>205597.26549163138</v>
      </c>
      <c r="K137" s="12">
        <f>VLOOKUP($B137,'Elec wholesale lookups'!$A$3:$L$15,'Inputs - Elec wholesale index'!K$2,FALSE)</f>
        <v>181634.52552031272</v>
      </c>
      <c r="L137" s="37">
        <f>VLOOKUP($B137,'Elec wholesale lookups'!$A$3:$O$15,'Inputs - Elec wholesale index'!L$2,FALSE)</f>
        <v>0</v>
      </c>
      <c r="M137" s="37">
        <f>VLOOKUP($B137,'Elec wholesale lookups'!$A$3:$O$15,'Inputs - Elec wholesale index'!M$2,FALSE)</f>
        <v>1</v>
      </c>
      <c r="N137" s="37">
        <f>VLOOKUP($B137,'Elec wholesale lookups'!$A$3:$O$15,'Inputs - Elec wholesale index'!N$2,FALSE)</f>
        <v>1</v>
      </c>
      <c r="O137" s="12">
        <f t="shared" si="35"/>
        <v>0</v>
      </c>
      <c r="P137" s="12">
        <f t="shared" si="36"/>
        <v>205597.26549163138</v>
      </c>
      <c r="Q137" s="12">
        <f t="shared" si="37"/>
        <v>181634.52552031272</v>
      </c>
      <c r="R137" s="12">
        <f t="shared" si="38"/>
        <v>387231.79101194406</v>
      </c>
      <c r="S137" s="22">
        <f t="shared" si="39"/>
        <v>0</v>
      </c>
      <c r="T137" s="22">
        <f t="shared" si="40"/>
        <v>0</v>
      </c>
      <c r="U137" s="22">
        <f t="shared" si="41"/>
        <v>0</v>
      </c>
      <c r="V137" s="22">
        <f t="shared" si="42"/>
        <v>0</v>
      </c>
      <c r="W137" s="43" t="str">
        <f t="shared" si="43"/>
        <v>n/a</v>
      </c>
      <c r="X137" s="22">
        <f t="shared" si="44"/>
        <v>0</v>
      </c>
      <c r="Y137" s="22">
        <f t="shared" si="45"/>
        <v>0</v>
      </c>
      <c r="Z137" s="22">
        <f t="shared" si="46"/>
        <v>0</v>
      </c>
      <c r="AA137" s="42">
        <f t="shared" si="47"/>
        <v>0</v>
      </c>
      <c r="AB137" s="43" t="str">
        <f t="shared" si="48"/>
        <v>n/a</v>
      </c>
      <c r="AC137" s="44" t="str">
        <f>IFERROR(W137*'Inputs - OBR and CPI'!$E$27+'Inputs - Elec wholesale index'!AB137*'Inputs - OBR and CPI'!$F$27,"n/a")</f>
        <v>n/a</v>
      </c>
      <c r="AD137" s="2" t="str">
        <f t="shared" si="49"/>
        <v>2015-16 Winter</v>
      </c>
      <c r="AE137" s="2" t="str">
        <f t="shared" si="50"/>
        <v>2014-15 Winter</v>
      </c>
      <c r="AF137" s="127">
        <v>0</v>
      </c>
      <c r="AG137" s="7"/>
    </row>
    <row r="138" spans="1:33">
      <c r="A138" s="46">
        <v>42041</v>
      </c>
      <c r="B138" s="13" t="str">
        <f t="shared" si="34"/>
        <v>Feb</v>
      </c>
      <c r="C138" s="182"/>
      <c r="D138" s="182"/>
      <c r="E138" s="182"/>
      <c r="F138" s="185"/>
      <c r="G138" s="185"/>
      <c r="H138" s="185"/>
      <c r="I138" s="12">
        <f>VLOOKUP($B138,'Elec wholesale lookups'!$A$3:$L$15,'Inputs - Elec wholesale index'!I$2,FALSE)</f>
        <v>181634.52552031272</v>
      </c>
      <c r="J138" s="12">
        <f>VLOOKUP($B138,'Elec wholesale lookups'!$A$3:$L$15,'Inputs - Elec wholesale index'!J$2,FALSE)</f>
        <v>205597.26549163138</v>
      </c>
      <c r="K138" s="12">
        <f>VLOOKUP($B138,'Elec wholesale lookups'!$A$3:$L$15,'Inputs - Elec wholesale index'!K$2,FALSE)</f>
        <v>181634.52552031272</v>
      </c>
      <c r="L138" s="37">
        <f>VLOOKUP($B138,'Elec wholesale lookups'!$A$3:$O$15,'Inputs - Elec wholesale index'!L$2,FALSE)</f>
        <v>0</v>
      </c>
      <c r="M138" s="37">
        <f>VLOOKUP($B138,'Elec wholesale lookups'!$A$3:$O$15,'Inputs - Elec wholesale index'!M$2,FALSE)</f>
        <v>1</v>
      </c>
      <c r="N138" s="37">
        <f>VLOOKUP($B138,'Elec wholesale lookups'!$A$3:$O$15,'Inputs - Elec wholesale index'!N$2,FALSE)</f>
        <v>1</v>
      </c>
      <c r="O138" s="12">
        <f t="shared" si="35"/>
        <v>0</v>
      </c>
      <c r="P138" s="12">
        <f t="shared" si="36"/>
        <v>205597.26549163138</v>
      </c>
      <c r="Q138" s="12">
        <f t="shared" si="37"/>
        <v>181634.52552031272</v>
      </c>
      <c r="R138" s="12">
        <f t="shared" si="38"/>
        <v>387231.79101194406</v>
      </c>
      <c r="S138" s="22">
        <f t="shared" si="39"/>
        <v>0</v>
      </c>
      <c r="T138" s="22">
        <f t="shared" si="40"/>
        <v>0</v>
      </c>
      <c r="U138" s="22">
        <f t="shared" si="41"/>
        <v>0</v>
      </c>
      <c r="V138" s="22">
        <f t="shared" si="42"/>
        <v>0</v>
      </c>
      <c r="W138" s="43" t="str">
        <f t="shared" si="43"/>
        <v>n/a</v>
      </c>
      <c r="X138" s="22">
        <f t="shared" si="44"/>
        <v>0</v>
      </c>
      <c r="Y138" s="22">
        <f t="shared" si="45"/>
        <v>0</v>
      </c>
      <c r="Z138" s="22">
        <f t="shared" si="46"/>
        <v>0</v>
      </c>
      <c r="AA138" s="42">
        <f t="shared" si="47"/>
        <v>0</v>
      </c>
      <c r="AB138" s="43" t="str">
        <f t="shared" si="48"/>
        <v>n/a</v>
      </c>
      <c r="AC138" s="44" t="str">
        <f>IFERROR(W138*'Inputs - OBR and CPI'!$E$27+'Inputs - Elec wholesale index'!AB138*'Inputs - OBR and CPI'!$F$27,"n/a")</f>
        <v>n/a</v>
      </c>
      <c r="AD138" s="2" t="str">
        <f t="shared" si="49"/>
        <v>2015-16 Winter</v>
      </c>
      <c r="AE138" s="2" t="str">
        <f t="shared" si="50"/>
        <v>2014-15 Winter</v>
      </c>
      <c r="AF138" s="127">
        <v>0</v>
      </c>
      <c r="AG138" s="7"/>
    </row>
    <row r="139" spans="1:33">
      <c r="A139" s="46">
        <v>42044</v>
      </c>
      <c r="B139" s="13" t="str">
        <f t="shared" si="34"/>
        <v>Feb</v>
      </c>
      <c r="C139" s="182"/>
      <c r="D139" s="182"/>
      <c r="E139" s="182"/>
      <c r="F139" s="185"/>
      <c r="G139" s="185"/>
      <c r="H139" s="185"/>
      <c r="I139" s="12">
        <f>VLOOKUP($B139,'Elec wholesale lookups'!$A$3:$L$15,'Inputs - Elec wholesale index'!I$2,FALSE)</f>
        <v>181634.52552031272</v>
      </c>
      <c r="J139" s="12">
        <f>VLOOKUP($B139,'Elec wholesale lookups'!$A$3:$L$15,'Inputs - Elec wholesale index'!J$2,FALSE)</f>
        <v>205597.26549163138</v>
      </c>
      <c r="K139" s="12">
        <f>VLOOKUP($B139,'Elec wholesale lookups'!$A$3:$L$15,'Inputs - Elec wholesale index'!K$2,FALSE)</f>
        <v>181634.52552031272</v>
      </c>
      <c r="L139" s="37">
        <f>VLOOKUP($B139,'Elec wholesale lookups'!$A$3:$O$15,'Inputs - Elec wholesale index'!L$2,FALSE)</f>
        <v>0</v>
      </c>
      <c r="M139" s="37">
        <f>VLOOKUP($B139,'Elec wholesale lookups'!$A$3:$O$15,'Inputs - Elec wholesale index'!M$2,FALSE)</f>
        <v>1</v>
      </c>
      <c r="N139" s="37">
        <f>VLOOKUP($B139,'Elec wholesale lookups'!$A$3:$O$15,'Inputs - Elec wholesale index'!N$2,FALSE)</f>
        <v>1</v>
      </c>
      <c r="O139" s="12">
        <f t="shared" si="35"/>
        <v>0</v>
      </c>
      <c r="P139" s="12">
        <f t="shared" si="36"/>
        <v>205597.26549163138</v>
      </c>
      <c r="Q139" s="12">
        <f t="shared" si="37"/>
        <v>181634.52552031272</v>
      </c>
      <c r="R139" s="12">
        <f t="shared" si="38"/>
        <v>387231.79101194406</v>
      </c>
      <c r="S139" s="22">
        <f t="shared" si="39"/>
        <v>0</v>
      </c>
      <c r="T139" s="22">
        <f t="shared" si="40"/>
        <v>0</v>
      </c>
      <c r="U139" s="22">
        <f t="shared" si="41"/>
        <v>0</v>
      </c>
      <c r="V139" s="22">
        <f t="shared" si="42"/>
        <v>0</v>
      </c>
      <c r="W139" s="43" t="str">
        <f t="shared" si="43"/>
        <v>n/a</v>
      </c>
      <c r="X139" s="22">
        <f t="shared" si="44"/>
        <v>0</v>
      </c>
      <c r="Y139" s="22">
        <f t="shared" si="45"/>
        <v>0</v>
      </c>
      <c r="Z139" s="22">
        <f t="shared" si="46"/>
        <v>0</v>
      </c>
      <c r="AA139" s="42">
        <f t="shared" si="47"/>
        <v>0</v>
      </c>
      <c r="AB139" s="43" t="str">
        <f t="shared" si="48"/>
        <v>n/a</v>
      </c>
      <c r="AC139" s="44" t="str">
        <f>IFERROR(W139*'Inputs - OBR and CPI'!$E$27+'Inputs - Elec wholesale index'!AB139*'Inputs - OBR and CPI'!$F$27,"n/a")</f>
        <v>n/a</v>
      </c>
      <c r="AD139" s="2" t="str">
        <f t="shared" si="49"/>
        <v>2015-16 Winter</v>
      </c>
      <c r="AE139" s="2" t="str">
        <f t="shared" si="50"/>
        <v>2014-15 Winter</v>
      </c>
      <c r="AF139" s="127">
        <v>0</v>
      </c>
      <c r="AG139" s="7"/>
    </row>
    <row r="140" spans="1:33">
      <c r="A140" s="46">
        <v>42045</v>
      </c>
      <c r="B140" s="13" t="str">
        <f t="shared" si="34"/>
        <v>Feb</v>
      </c>
      <c r="C140" s="182"/>
      <c r="D140" s="182"/>
      <c r="E140" s="182"/>
      <c r="F140" s="185"/>
      <c r="G140" s="185"/>
      <c r="H140" s="185"/>
      <c r="I140" s="12">
        <f>VLOOKUP($B140,'Elec wholesale lookups'!$A$3:$L$15,'Inputs - Elec wholesale index'!I$2,FALSE)</f>
        <v>181634.52552031272</v>
      </c>
      <c r="J140" s="12">
        <f>VLOOKUP($B140,'Elec wholesale lookups'!$A$3:$L$15,'Inputs - Elec wholesale index'!J$2,FALSE)</f>
        <v>205597.26549163138</v>
      </c>
      <c r="K140" s="12">
        <f>VLOOKUP($B140,'Elec wholesale lookups'!$A$3:$L$15,'Inputs - Elec wholesale index'!K$2,FALSE)</f>
        <v>181634.52552031272</v>
      </c>
      <c r="L140" s="37">
        <f>VLOOKUP($B140,'Elec wholesale lookups'!$A$3:$O$15,'Inputs - Elec wholesale index'!L$2,FALSE)</f>
        <v>0</v>
      </c>
      <c r="M140" s="37">
        <f>VLOOKUP($B140,'Elec wholesale lookups'!$A$3:$O$15,'Inputs - Elec wholesale index'!M$2,FALSE)</f>
        <v>1</v>
      </c>
      <c r="N140" s="37">
        <f>VLOOKUP($B140,'Elec wholesale lookups'!$A$3:$O$15,'Inputs - Elec wholesale index'!N$2,FALSE)</f>
        <v>1</v>
      </c>
      <c r="O140" s="12">
        <f t="shared" si="35"/>
        <v>0</v>
      </c>
      <c r="P140" s="12">
        <f t="shared" si="36"/>
        <v>205597.26549163138</v>
      </c>
      <c r="Q140" s="12">
        <f t="shared" si="37"/>
        <v>181634.52552031272</v>
      </c>
      <c r="R140" s="12">
        <f t="shared" si="38"/>
        <v>387231.79101194406</v>
      </c>
      <c r="S140" s="22">
        <f t="shared" si="39"/>
        <v>0</v>
      </c>
      <c r="T140" s="22">
        <f t="shared" si="40"/>
        <v>0</v>
      </c>
      <c r="U140" s="22">
        <f t="shared" si="41"/>
        <v>0</v>
      </c>
      <c r="V140" s="22">
        <f t="shared" si="42"/>
        <v>0</v>
      </c>
      <c r="W140" s="43" t="str">
        <f t="shared" si="43"/>
        <v>n/a</v>
      </c>
      <c r="X140" s="22">
        <f t="shared" si="44"/>
        <v>0</v>
      </c>
      <c r="Y140" s="22">
        <f t="shared" si="45"/>
        <v>0</v>
      </c>
      <c r="Z140" s="22">
        <f t="shared" si="46"/>
        <v>0</v>
      </c>
      <c r="AA140" s="42">
        <f t="shared" si="47"/>
        <v>0</v>
      </c>
      <c r="AB140" s="43" t="str">
        <f t="shared" si="48"/>
        <v>n/a</v>
      </c>
      <c r="AC140" s="44" t="str">
        <f>IFERROR(W140*'Inputs - OBR and CPI'!$E$27+'Inputs - Elec wholesale index'!AB140*'Inputs - OBR and CPI'!$F$27,"n/a")</f>
        <v>n/a</v>
      </c>
      <c r="AD140" s="2" t="str">
        <f t="shared" si="49"/>
        <v>2015-16 Winter</v>
      </c>
      <c r="AE140" s="2" t="str">
        <f t="shared" si="50"/>
        <v>2014-15 Winter</v>
      </c>
      <c r="AF140" s="127">
        <v>0</v>
      </c>
      <c r="AG140" s="7"/>
    </row>
    <row r="141" spans="1:33">
      <c r="A141" s="46">
        <v>42046</v>
      </c>
      <c r="B141" s="13" t="str">
        <f t="shared" si="34"/>
        <v>Feb</v>
      </c>
      <c r="C141" s="182"/>
      <c r="D141" s="182"/>
      <c r="E141" s="182"/>
      <c r="F141" s="185"/>
      <c r="G141" s="185"/>
      <c r="H141" s="185"/>
      <c r="I141" s="12">
        <f>VLOOKUP($B141,'Elec wholesale lookups'!$A$3:$L$15,'Inputs - Elec wholesale index'!I$2,FALSE)</f>
        <v>181634.52552031272</v>
      </c>
      <c r="J141" s="12">
        <f>VLOOKUP($B141,'Elec wholesale lookups'!$A$3:$L$15,'Inputs - Elec wholesale index'!J$2,FALSE)</f>
        <v>205597.26549163138</v>
      </c>
      <c r="K141" s="12">
        <f>VLOOKUP($B141,'Elec wholesale lookups'!$A$3:$L$15,'Inputs - Elec wholesale index'!K$2,FALSE)</f>
        <v>181634.52552031272</v>
      </c>
      <c r="L141" s="37">
        <f>VLOOKUP($B141,'Elec wholesale lookups'!$A$3:$O$15,'Inputs - Elec wholesale index'!L$2,FALSE)</f>
        <v>0</v>
      </c>
      <c r="M141" s="37">
        <f>VLOOKUP($B141,'Elec wholesale lookups'!$A$3:$O$15,'Inputs - Elec wholesale index'!M$2,FALSE)</f>
        <v>1</v>
      </c>
      <c r="N141" s="37">
        <f>VLOOKUP($B141,'Elec wholesale lookups'!$A$3:$O$15,'Inputs - Elec wholesale index'!N$2,FALSE)</f>
        <v>1</v>
      </c>
      <c r="O141" s="12">
        <f t="shared" si="35"/>
        <v>0</v>
      </c>
      <c r="P141" s="12">
        <f t="shared" si="36"/>
        <v>205597.26549163138</v>
      </c>
      <c r="Q141" s="12">
        <f t="shared" si="37"/>
        <v>181634.52552031272</v>
      </c>
      <c r="R141" s="12">
        <f t="shared" si="38"/>
        <v>387231.79101194406</v>
      </c>
      <c r="S141" s="22">
        <f t="shared" si="39"/>
        <v>0</v>
      </c>
      <c r="T141" s="22">
        <f t="shared" si="40"/>
        <v>0</v>
      </c>
      <c r="U141" s="22">
        <f t="shared" si="41"/>
        <v>0</v>
      </c>
      <c r="V141" s="22">
        <f t="shared" si="42"/>
        <v>0</v>
      </c>
      <c r="W141" s="43" t="str">
        <f t="shared" si="43"/>
        <v>n/a</v>
      </c>
      <c r="X141" s="22">
        <f t="shared" si="44"/>
        <v>0</v>
      </c>
      <c r="Y141" s="22">
        <f t="shared" si="45"/>
        <v>0</v>
      </c>
      <c r="Z141" s="22">
        <f t="shared" si="46"/>
        <v>0</v>
      </c>
      <c r="AA141" s="42">
        <f t="shared" si="47"/>
        <v>0</v>
      </c>
      <c r="AB141" s="43" t="str">
        <f t="shared" si="48"/>
        <v>n/a</v>
      </c>
      <c r="AC141" s="44" t="str">
        <f>IFERROR(W141*'Inputs - OBR and CPI'!$E$27+'Inputs - Elec wholesale index'!AB141*'Inputs - OBR and CPI'!$F$27,"n/a")</f>
        <v>n/a</v>
      </c>
      <c r="AD141" s="2" t="str">
        <f t="shared" si="49"/>
        <v>2015-16 Winter</v>
      </c>
      <c r="AE141" s="2" t="str">
        <f t="shared" si="50"/>
        <v>2014-15 Winter</v>
      </c>
      <c r="AF141" s="127">
        <v>0</v>
      </c>
      <c r="AG141" s="7"/>
    </row>
    <row r="142" spans="1:33">
      <c r="A142" s="46">
        <v>42047</v>
      </c>
      <c r="B142" s="13" t="str">
        <f t="shared" si="34"/>
        <v>Feb</v>
      </c>
      <c r="C142" s="182"/>
      <c r="D142" s="182"/>
      <c r="E142" s="182"/>
      <c r="F142" s="185"/>
      <c r="G142" s="185"/>
      <c r="H142" s="185"/>
      <c r="I142" s="12">
        <f>VLOOKUP($B142,'Elec wholesale lookups'!$A$3:$L$15,'Inputs - Elec wholesale index'!I$2,FALSE)</f>
        <v>181634.52552031272</v>
      </c>
      <c r="J142" s="12">
        <f>VLOOKUP($B142,'Elec wholesale lookups'!$A$3:$L$15,'Inputs - Elec wholesale index'!J$2,FALSE)</f>
        <v>205597.26549163138</v>
      </c>
      <c r="K142" s="12">
        <f>VLOOKUP($B142,'Elec wholesale lookups'!$A$3:$L$15,'Inputs - Elec wholesale index'!K$2,FALSE)</f>
        <v>181634.52552031272</v>
      </c>
      <c r="L142" s="37">
        <f>VLOOKUP($B142,'Elec wholesale lookups'!$A$3:$O$15,'Inputs - Elec wholesale index'!L$2,FALSE)</f>
        <v>0</v>
      </c>
      <c r="M142" s="37">
        <f>VLOOKUP($B142,'Elec wholesale lookups'!$A$3:$O$15,'Inputs - Elec wholesale index'!M$2,FALSE)</f>
        <v>1</v>
      </c>
      <c r="N142" s="37">
        <f>VLOOKUP($B142,'Elec wholesale lookups'!$A$3:$O$15,'Inputs - Elec wholesale index'!N$2,FALSE)</f>
        <v>1</v>
      </c>
      <c r="O142" s="12">
        <f t="shared" si="35"/>
        <v>0</v>
      </c>
      <c r="P142" s="12">
        <f t="shared" si="36"/>
        <v>205597.26549163138</v>
      </c>
      <c r="Q142" s="12">
        <f t="shared" si="37"/>
        <v>181634.52552031272</v>
      </c>
      <c r="R142" s="12">
        <f t="shared" si="38"/>
        <v>387231.79101194406</v>
      </c>
      <c r="S142" s="22">
        <f t="shared" si="39"/>
        <v>0</v>
      </c>
      <c r="T142" s="22">
        <f t="shared" si="40"/>
        <v>0</v>
      </c>
      <c r="U142" s="22">
        <f t="shared" si="41"/>
        <v>0</v>
      </c>
      <c r="V142" s="22">
        <f t="shared" si="42"/>
        <v>0</v>
      </c>
      <c r="W142" s="43" t="str">
        <f t="shared" si="43"/>
        <v>n/a</v>
      </c>
      <c r="X142" s="22">
        <f t="shared" si="44"/>
        <v>0</v>
      </c>
      <c r="Y142" s="22">
        <f t="shared" si="45"/>
        <v>0</v>
      </c>
      <c r="Z142" s="22">
        <f t="shared" si="46"/>
        <v>0</v>
      </c>
      <c r="AA142" s="42">
        <f t="shared" si="47"/>
        <v>0</v>
      </c>
      <c r="AB142" s="43" t="str">
        <f t="shared" si="48"/>
        <v>n/a</v>
      </c>
      <c r="AC142" s="44" t="str">
        <f>IFERROR(W142*'Inputs - OBR and CPI'!$E$27+'Inputs - Elec wholesale index'!AB142*'Inputs - OBR and CPI'!$F$27,"n/a")</f>
        <v>n/a</v>
      </c>
      <c r="AD142" s="2" t="str">
        <f t="shared" si="49"/>
        <v>2015-16 Winter</v>
      </c>
      <c r="AE142" s="2" t="str">
        <f t="shared" si="50"/>
        <v>2014-15 Winter</v>
      </c>
      <c r="AF142" s="127">
        <v>0</v>
      </c>
      <c r="AG142" s="7"/>
    </row>
    <row r="143" spans="1:33">
      <c r="A143" s="46">
        <v>42048</v>
      </c>
      <c r="B143" s="13" t="str">
        <f t="shared" si="34"/>
        <v>Feb</v>
      </c>
      <c r="C143" s="182"/>
      <c r="D143" s="182"/>
      <c r="E143" s="182"/>
      <c r="F143" s="185"/>
      <c r="G143" s="185"/>
      <c r="H143" s="185"/>
      <c r="I143" s="12">
        <f>VLOOKUP($B143,'Elec wholesale lookups'!$A$3:$L$15,'Inputs - Elec wholesale index'!I$2,FALSE)</f>
        <v>181634.52552031272</v>
      </c>
      <c r="J143" s="12">
        <f>VLOOKUP($B143,'Elec wholesale lookups'!$A$3:$L$15,'Inputs - Elec wholesale index'!J$2,FALSE)</f>
        <v>205597.26549163138</v>
      </c>
      <c r="K143" s="12">
        <f>VLOOKUP($B143,'Elec wholesale lookups'!$A$3:$L$15,'Inputs - Elec wholesale index'!K$2,FALSE)</f>
        <v>181634.52552031272</v>
      </c>
      <c r="L143" s="37">
        <f>VLOOKUP($B143,'Elec wholesale lookups'!$A$3:$O$15,'Inputs - Elec wholesale index'!L$2,FALSE)</f>
        <v>0</v>
      </c>
      <c r="M143" s="37">
        <f>VLOOKUP($B143,'Elec wholesale lookups'!$A$3:$O$15,'Inputs - Elec wholesale index'!M$2,FALSE)</f>
        <v>1</v>
      </c>
      <c r="N143" s="37">
        <f>VLOOKUP($B143,'Elec wholesale lookups'!$A$3:$O$15,'Inputs - Elec wholesale index'!N$2,FALSE)</f>
        <v>1</v>
      </c>
      <c r="O143" s="12">
        <f t="shared" si="35"/>
        <v>0</v>
      </c>
      <c r="P143" s="12">
        <f t="shared" si="36"/>
        <v>205597.26549163138</v>
      </c>
      <c r="Q143" s="12">
        <f t="shared" si="37"/>
        <v>181634.52552031272</v>
      </c>
      <c r="R143" s="12">
        <f t="shared" si="38"/>
        <v>387231.79101194406</v>
      </c>
      <c r="S143" s="22">
        <f t="shared" si="39"/>
        <v>0</v>
      </c>
      <c r="T143" s="22">
        <f t="shared" si="40"/>
        <v>0</v>
      </c>
      <c r="U143" s="22">
        <f t="shared" si="41"/>
        <v>0</v>
      </c>
      <c r="V143" s="22">
        <f t="shared" si="42"/>
        <v>0</v>
      </c>
      <c r="W143" s="43" t="str">
        <f t="shared" si="43"/>
        <v>n/a</v>
      </c>
      <c r="X143" s="22">
        <f t="shared" si="44"/>
        <v>0</v>
      </c>
      <c r="Y143" s="22">
        <f t="shared" si="45"/>
        <v>0</v>
      </c>
      <c r="Z143" s="22">
        <f t="shared" si="46"/>
        <v>0</v>
      </c>
      <c r="AA143" s="42">
        <f t="shared" si="47"/>
        <v>0</v>
      </c>
      <c r="AB143" s="43" t="str">
        <f t="shared" si="48"/>
        <v>n/a</v>
      </c>
      <c r="AC143" s="44" t="str">
        <f>IFERROR(W143*'Inputs - OBR and CPI'!$E$27+'Inputs - Elec wholesale index'!AB143*'Inputs - OBR and CPI'!$F$27,"n/a")</f>
        <v>n/a</v>
      </c>
      <c r="AD143" s="2" t="str">
        <f t="shared" si="49"/>
        <v>2015-16 Winter</v>
      </c>
      <c r="AE143" s="2" t="str">
        <f t="shared" si="50"/>
        <v>2014-15 Winter</v>
      </c>
      <c r="AF143" s="127">
        <v>0</v>
      </c>
      <c r="AG143" s="7"/>
    </row>
    <row r="144" spans="1:33">
      <c r="A144" s="46">
        <v>42051</v>
      </c>
      <c r="B144" s="13" t="str">
        <f t="shared" si="34"/>
        <v>Feb</v>
      </c>
      <c r="C144" s="182"/>
      <c r="D144" s="182"/>
      <c r="E144" s="182"/>
      <c r="F144" s="185"/>
      <c r="G144" s="185"/>
      <c r="H144" s="185"/>
      <c r="I144" s="12">
        <f>VLOOKUP($B144,'Elec wholesale lookups'!$A$3:$L$15,'Inputs - Elec wholesale index'!I$2,FALSE)</f>
        <v>181634.52552031272</v>
      </c>
      <c r="J144" s="12">
        <f>VLOOKUP($B144,'Elec wholesale lookups'!$A$3:$L$15,'Inputs - Elec wholesale index'!J$2,FALSE)</f>
        <v>205597.26549163138</v>
      </c>
      <c r="K144" s="12">
        <f>VLOOKUP($B144,'Elec wholesale lookups'!$A$3:$L$15,'Inputs - Elec wholesale index'!K$2,FALSE)</f>
        <v>181634.52552031272</v>
      </c>
      <c r="L144" s="37">
        <f>VLOOKUP($B144,'Elec wholesale lookups'!$A$3:$O$15,'Inputs - Elec wholesale index'!L$2,FALSE)</f>
        <v>0</v>
      </c>
      <c r="M144" s="37">
        <f>VLOOKUP($B144,'Elec wholesale lookups'!$A$3:$O$15,'Inputs - Elec wholesale index'!M$2,FALSE)</f>
        <v>1</v>
      </c>
      <c r="N144" s="37">
        <f>VLOOKUP($B144,'Elec wholesale lookups'!$A$3:$O$15,'Inputs - Elec wholesale index'!N$2,FALSE)</f>
        <v>1</v>
      </c>
      <c r="O144" s="12">
        <f t="shared" si="35"/>
        <v>0</v>
      </c>
      <c r="P144" s="12">
        <f t="shared" si="36"/>
        <v>205597.26549163138</v>
      </c>
      <c r="Q144" s="12">
        <f t="shared" si="37"/>
        <v>181634.52552031272</v>
      </c>
      <c r="R144" s="12">
        <f t="shared" si="38"/>
        <v>387231.79101194406</v>
      </c>
      <c r="S144" s="22">
        <f t="shared" si="39"/>
        <v>0</v>
      </c>
      <c r="T144" s="22">
        <f t="shared" si="40"/>
        <v>0</v>
      </c>
      <c r="U144" s="22">
        <f t="shared" si="41"/>
        <v>0</v>
      </c>
      <c r="V144" s="22">
        <f t="shared" si="42"/>
        <v>0</v>
      </c>
      <c r="W144" s="43" t="str">
        <f t="shared" si="43"/>
        <v>n/a</v>
      </c>
      <c r="X144" s="22">
        <f t="shared" si="44"/>
        <v>0</v>
      </c>
      <c r="Y144" s="22">
        <f t="shared" si="45"/>
        <v>0</v>
      </c>
      <c r="Z144" s="22">
        <f t="shared" si="46"/>
        <v>0</v>
      </c>
      <c r="AA144" s="42">
        <f t="shared" si="47"/>
        <v>0</v>
      </c>
      <c r="AB144" s="43" t="str">
        <f t="shared" si="48"/>
        <v>n/a</v>
      </c>
      <c r="AC144" s="44" t="str">
        <f>IFERROR(W144*'Inputs - OBR and CPI'!$E$27+'Inputs - Elec wholesale index'!AB144*'Inputs - OBR and CPI'!$F$27,"n/a")</f>
        <v>n/a</v>
      </c>
      <c r="AD144" s="2" t="str">
        <f t="shared" si="49"/>
        <v>2015-16 Winter</v>
      </c>
      <c r="AE144" s="2" t="str">
        <f t="shared" si="50"/>
        <v>2014-15 Winter</v>
      </c>
      <c r="AF144" s="127">
        <v>0</v>
      </c>
      <c r="AG144" s="7"/>
    </row>
    <row r="145" spans="1:33">
      <c r="A145" s="46">
        <v>42052</v>
      </c>
      <c r="B145" s="13" t="str">
        <f t="shared" si="34"/>
        <v>Feb</v>
      </c>
      <c r="C145" s="182"/>
      <c r="D145" s="182"/>
      <c r="E145" s="182"/>
      <c r="F145" s="185"/>
      <c r="G145" s="185"/>
      <c r="H145" s="185"/>
      <c r="I145" s="12">
        <f>VLOOKUP($B145,'Elec wholesale lookups'!$A$3:$L$15,'Inputs - Elec wholesale index'!I$2,FALSE)</f>
        <v>181634.52552031272</v>
      </c>
      <c r="J145" s="12">
        <f>VLOOKUP($B145,'Elec wholesale lookups'!$A$3:$L$15,'Inputs - Elec wholesale index'!J$2,FALSE)</f>
        <v>205597.26549163138</v>
      </c>
      <c r="K145" s="12">
        <f>VLOOKUP($B145,'Elec wholesale lookups'!$A$3:$L$15,'Inputs - Elec wholesale index'!K$2,FALSE)</f>
        <v>181634.52552031272</v>
      </c>
      <c r="L145" s="37">
        <f>VLOOKUP($B145,'Elec wholesale lookups'!$A$3:$O$15,'Inputs - Elec wholesale index'!L$2,FALSE)</f>
        <v>0</v>
      </c>
      <c r="M145" s="37">
        <f>VLOOKUP($B145,'Elec wholesale lookups'!$A$3:$O$15,'Inputs - Elec wholesale index'!M$2,FALSE)</f>
        <v>1</v>
      </c>
      <c r="N145" s="37">
        <f>VLOOKUP($B145,'Elec wholesale lookups'!$A$3:$O$15,'Inputs - Elec wholesale index'!N$2,FALSE)</f>
        <v>1</v>
      </c>
      <c r="O145" s="12">
        <f t="shared" si="35"/>
        <v>0</v>
      </c>
      <c r="P145" s="12">
        <f t="shared" si="36"/>
        <v>205597.26549163138</v>
      </c>
      <c r="Q145" s="12">
        <f t="shared" si="37"/>
        <v>181634.52552031272</v>
      </c>
      <c r="R145" s="12">
        <f t="shared" si="38"/>
        <v>387231.79101194406</v>
      </c>
      <c r="S145" s="22">
        <f t="shared" si="39"/>
        <v>0</v>
      </c>
      <c r="T145" s="22">
        <f t="shared" si="40"/>
        <v>0</v>
      </c>
      <c r="U145" s="22">
        <f t="shared" si="41"/>
        <v>0</v>
      </c>
      <c r="V145" s="22">
        <f t="shared" si="42"/>
        <v>0</v>
      </c>
      <c r="W145" s="43" t="str">
        <f t="shared" si="43"/>
        <v>n/a</v>
      </c>
      <c r="X145" s="22">
        <f t="shared" si="44"/>
        <v>0</v>
      </c>
      <c r="Y145" s="22">
        <f t="shared" si="45"/>
        <v>0</v>
      </c>
      <c r="Z145" s="22">
        <f t="shared" si="46"/>
        <v>0</v>
      </c>
      <c r="AA145" s="42">
        <f t="shared" si="47"/>
        <v>0</v>
      </c>
      <c r="AB145" s="43" t="str">
        <f t="shared" si="48"/>
        <v>n/a</v>
      </c>
      <c r="AC145" s="44" t="str">
        <f>IFERROR(W145*'Inputs - OBR and CPI'!$E$27+'Inputs - Elec wholesale index'!AB145*'Inputs - OBR and CPI'!$F$27,"n/a")</f>
        <v>n/a</v>
      </c>
      <c r="AD145" s="2" t="str">
        <f t="shared" si="49"/>
        <v>2015-16 Winter</v>
      </c>
      <c r="AE145" s="2" t="str">
        <f t="shared" si="50"/>
        <v>2014-15 Winter</v>
      </c>
      <c r="AF145" s="127">
        <v>0</v>
      </c>
      <c r="AG145" s="7"/>
    </row>
    <row r="146" spans="1:33">
      <c r="A146" s="46">
        <v>42053</v>
      </c>
      <c r="B146" s="13" t="str">
        <f t="shared" si="34"/>
        <v>Feb</v>
      </c>
      <c r="C146" s="182"/>
      <c r="D146" s="182"/>
      <c r="E146" s="182"/>
      <c r="F146" s="185"/>
      <c r="G146" s="185"/>
      <c r="H146" s="185"/>
      <c r="I146" s="12">
        <f>VLOOKUP($B146,'Elec wholesale lookups'!$A$3:$L$15,'Inputs - Elec wholesale index'!I$2,FALSE)</f>
        <v>181634.52552031272</v>
      </c>
      <c r="J146" s="12">
        <f>VLOOKUP($B146,'Elec wholesale lookups'!$A$3:$L$15,'Inputs - Elec wholesale index'!J$2,FALSE)</f>
        <v>205597.26549163138</v>
      </c>
      <c r="K146" s="12">
        <f>VLOOKUP($B146,'Elec wholesale lookups'!$A$3:$L$15,'Inputs - Elec wholesale index'!K$2,FALSE)</f>
        <v>181634.52552031272</v>
      </c>
      <c r="L146" s="37">
        <f>VLOOKUP($B146,'Elec wholesale lookups'!$A$3:$O$15,'Inputs - Elec wholesale index'!L$2,FALSE)</f>
        <v>0</v>
      </c>
      <c r="M146" s="37">
        <f>VLOOKUP($B146,'Elec wholesale lookups'!$A$3:$O$15,'Inputs - Elec wholesale index'!M$2,FALSE)</f>
        <v>1</v>
      </c>
      <c r="N146" s="37">
        <f>VLOOKUP($B146,'Elec wholesale lookups'!$A$3:$O$15,'Inputs - Elec wholesale index'!N$2,FALSE)</f>
        <v>1</v>
      </c>
      <c r="O146" s="12">
        <f t="shared" si="35"/>
        <v>0</v>
      </c>
      <c r="P146" s="12">
        <f t="shared" si="36"/>
        <v>205597.26549163138</v>
      </c>
      <c r="Q146" s="12">
        <f t="shared" si="37"/>
        <v>181634.52552031272</v>
      </c>
      <c r="R146" s="12">
        <f t="shared" si="38"/>
        <v>387231.79101194406</v>
      </c>
      <c r="S146" s="22">
        <f t="shared" si="39"/>
        <v>0</v>
      </c>
      <c r="T146" s="22">
        <f t="shared" si="40"/>
        <v>0</v>
      </c>
      <c r="U146" s="22">
        <f t="shared" si="41"/>
        <v>0</v>
      </c>
      <c r="V146" s="22">
        <f t="shared" si="42"/>
        <v>0</v>
      </c>
      <c r="W146" s="43" t="str">
        <f t="shared" si="43"/>
        <v>n/a</v>
      </c>
      <c r="X146" s="22">
        <f t="shared" si="44"/>
        <v>0</v>
      </c>
      <c r="Y146" s="22">
        <f t="shared" si="45"/>
        <v>0</v>
      </c>
      <c r="Z146" s="22">
        <f t="shared" si="46"/>
        <v>0</v>
      </c>
      <c r="AA146" s="42">
        <f t="shared" si="47"/>
        <v>0</v>
      </c>
      <c r="AB146" s="43" t="str">
        <f t="shared" si="48"/>
        <v>n/a</v>
      </c>
      <c r="AC146" s="44" t="str">
        <f>IFERROR(W146*'Inputs - OBR and CPI'!$E$27+'Inputs - Elec wholesale index'!AB146*'Inputs - OBR and CPI'!$F$27,"n/a")</f>
        <v>n/a</v>
      </c>
      <c r="AD146" s="2" t="str">
        <f t="shared" si="49"/>
        <v>2015-16 Winter</v>
      </c>
      <c r="AE146" s="2" t="str">
        <f t="shared" si="50"/>
        <v>2014-15 Winter</v>
      </c>
      <c r="AF146" s="127">
        <v>0</v>
      </c>
      <c r="AG146" s="7"/>
    </row>
    <row r="147" spans="1:33">
      <c r="A147" s="46">
        <v>42054</v>
      </c>
      <c r="B147" s="13" t="str">
        <f t="shared" si="34"/>
        <v>Feb</v>
      </c>
      <c r="C147" s="182"/>
      <c r="D147" s="182"/>
      <c r="E147" s="182"/>
      <c r="F147" s="185"/>
      <c r="G147" s="185"/>
      <c r="H147" s="185"/>
      <c r="I147" s="12">
        <f>VLOOKUP($B147,'Elec wholesale lookups'!$A$3:$L$15,'Inputs - Elec wholesale index'!I$2,FALSE)</f>
        <v>181634.52552031272</v>
      </c>
      <c r="J147" s="12">
        <f>VLOOKUP($B147,'Elec wholesale lookups'!$A$3:$L$15,'Inputs - Elec wholesale index'!J$2,FALSE)</f>
        <v>205597.26549163138</v>
      </c>
      <c r="K147" s="12">
        <f>VLOOKUP($B147,'Elec wholesale lookups'!$A$3:$L$15,'Inputs - Elec wholesale index'!K$2,FALSE)</f>
        <v>181634.52552031272</v>
      </c>
      <c r="L147" s="37">
        <f>VLOOKUP($B147,'Elec wholesale lookups'!$A$3:$O$15,'Inputs - Elec wholesale index'!L$2,FALSE)</f>
        <v>0</v>
      </c>
      <c r="M147" s="37">
        <f>VLOOKUP($B147,'Elec wholesale lookups'!$A$3:$O$15,'Inputs - Elec wholesale index'!M$2,FALSE)</f>
        <v>1</v>
      </c>
      <c r="N147" s="37">
        <f>VLOOKUP($B147,'Elec wholesale lookups'!$A$3:$O$15,'Inputs - Elec wholesale index'!N$2,FALSE)</f>
        <v>1</v>
      </c>
      <c r="O147" s="12">
        <f t="shared" si="35"/>
        <v>0</v>
      </c>
      <c r="P147" s="12">
        <f t="shared" si="36"/>
        <v>205597.26549163138</v>
      </c>
      <c r="Q147" s="12">
        <f t="shared" si="37"/>
        <v>181634.52552031272</v>
      </c>
      <c r="R147" s="12">
        <f t="shared" si="38"/>
        <v>387231.79101194406</v>
      </c>
      <c r="S147" s="22">
        <f t="shared" si="39"/>
        <v>0</v>
      </c>
      <c r="T147" s="22">
        <f t="shared" si="40"/>
        <v>0</v>
      </c>
      <c r="U147" s="22">
        <f t="shared" si="41"/>
        <v>0</v>
      </c>
      <c r="V147" s="22">
        <f t="shared" si="42"/>
        <v>0</v>
      </c>
      <c r="W147" s="43" t="str">
        <f t="shared" si="43"/>
        <v>n/a</v>
      </c>
      <c r="X147" s="22">
        <f t="shared" si="44"/>
        <v>0</v>
      </c>
      <c r="Y147" s="22">
        <f t="shared" si="45"/>
        <v>0</v>
      </c>
      <c r="Z147" s="22">
        <f t="shared" si="46"/>
        <v>0</v>
      </c>
      <c r="AA147" s="42">
        <f t="shared" si="47"/>
        <v>0</v>
      </c>
      <c r="AB147" s="43" t="str">
        <f t="shared" si="48"/>
        <v>n/a</v>
      </c>
      <c r="AC147" s="44" t="str">
        <f>IFERROR(W147*'Inputs - OBR and CPI'!$E$27+'Inputs - Elec wholesale index'!AB147*'Inputs - OBR and CPI'!$F$27,"n/a")</f>
        <v>n/a</v>
      </c>
      <c r="AD147" s="2" t="str">
        <f t="shared" si="49"/>
        <v>2015-16 Winter</v>
      </c>
      <c r="AE147" s="2" t="str">
        <f t="shared" si="50"/>
        <v>2014-15 Winter</v>
      </c>
      <c r="AF147" s="127">
        <v>0</v>
      </c>
      <c r="AG147" s="7"/>
    </row>
    <row r="148" spans="1:33">
      <c r="A148" s="46">
        <v>42055</v>
      </c>
      <c r="B148" s="13" t="str">
        <f t="shared" si="34"/>
        <v>Feb</v>
      </c>
      <c r="C148" s="182"/>
      <c r="D148" s="182"/>
      <c r="E148" s="182"/>
      <c r="F148" s="185"/>
      <c r="G148" s="185"/>
      <c r="H148" s="185"/>
      <c r="I148" s="12">
        <f>VLOOKUP($B148,'Elec wholesale lookups'!$A$3:$L$15,'Inputs - Elec wholesale index'!I$2,FALSE)</f>
        <v>181634.52552031272</v>
      </c>
      <c r="J148" s="12">
        <f>VLOOKUP($B148,'Elec wholesale lookups'!$A$3:$L$15,'Inputs - Elec wholesale index'!J$2,FALSE)</f>
        <v>205597.26549163138</v>
      </c>
      <c r="K148" s="12">
        <f>VLOOKUP($B148,'Elec wholesale lookups'!$A$3:$L$15,'Inputs - Elec wholesale index'!K$2,FALSE)</f>
        <v>181634.52552031272</v>
      </c>
      <c r="L148" s="37">
        <f>VLOOKUP($B148,'Elec wholesale lookups'!$A$3:$O$15,'Inputs - Elec wholesale index'!L$2,FALSE)</f>
        <v>0</v>
      </c>
      <c r="M148" s="37">
        <f>VLOOKUP($B148,'Elec wholesale lookups'!$A$3:$O$15,'Inputs - Elec wholesale index'!M$2,FALSE)</f>
        <v>1</v>
      </c>
      <c r="N148" s="37">
        <f>VLOOKUP($B148,'Elec wholesale lookups'!$A$3:$O$15,'Inputs - Elec wholesale index'!N$2,FALSE)</f>
        <v>1</v>
      </c>
      <c r="O148" s="12">
        <f t="shared" si="35"/>
        <v>0</v>
      </c>
      <c r="P148" s="12">
        <f t="shared" si="36"/>
        <v>205597.26549163138</v>
      </c>
      <c r="Q148" s="12">
        <f t="shared" si="37"/>
        <v>181634.52552031272</v>
      </c>
      <c r="R148" s="12">
        <f t="shared" si="38"/>
        <v>387231.79101194406</v>
      </c>
      <c r="S148" s="22">
        <f t="shared" si="39"/>
        <v>0</v>
      </c>
      <c r="T148" s="22">
        <f t="shared" si="40"/>
        <v>0</v>
      </c>
      <c r="U148" s="22">
        <f t="shared" si="41"/>
        <v>0</v>
      </c>
      <c r="V148" s="22">
        <f t="shared" si="42"/>
        <v>0</v>
      </c>
      <c r="W148" s="43" t="str">
        <f t="shared" si="43"/>
        <v>n/a</v>
      </c>
      <c r="X148" s="22">
        <f t="shared" si="44"/>
        <v>0</v>
      </c>
      <c r="Y148" s="22">
        <f t="shared" si="45"/>
        <v>0</v>
      </c>
      <c r="Z148" s="22">
        <f t="shared" si="46"/>
        <v>0</v>
      </c>
      <c r="AA148" s="42">
        <f t="shared" si="47"/>
        <v>0</v>
      </c>
      <c r="AB148" s="43" t="str">
        <f t="shared" si="48"/>
        <v>n/a</v>
      </c>
      <c r="AC148" s="44" t="str">
        <f>IFERROR(W148*'Inputs - OBR and CPI'!$E$27+'Inputs - Elec wholesale index'!AB148*'Inputs - OBR and CPI'!$F$27,"n/a")</f>
        <v>n/a</v>
      </c>
      <c r="AD148" s="2" t="str">
        <f t="shared" si="49"/>
        <v>2015-16 Winter</v>
      </c>
      <c r="AE148" s="2" t="str">
        <f t="shared" si="50"/>
        <v>2014-15 Winter</v>
      </c>
      <c r="AF148" s="127">
        <v>0</v>
      </c>
      <c r="AG148" s="7"/>
    </row>
    <row r="149" spans="1:33">
      <c r="A149" s="46">
        <v>42058</v>
      </c>
      <c r="B149" s="13" t="str">
        <f t="shared" si="34"/>
        <v>Feb</v>
      </c>
      <c r="C149" s="182"/>
      <c r="D149" s="182"/>
      <c r="E149" s="182"/>
      <c r="F149" s="185"/>
      <c r="G149" s="185"/>
      <c r="H149" s="185"/>
      <c r="I149" s="12">
        <f>VLOOKUP($B149,'Elec wholesale lookups'!$A$3:$L$15,'Inputs - Elec wholesale index'!I$2,FALSE)</f>
        <v>181634.52552031272</v>
      </c>
      <c r="J149" s="12">
        <f>VLOOKUP($B149,'Elec wholesale lookups'!$A$3:$L$15,'Inputs - Elec wholesale index'!J$2,FALSE)</f>
        <v>205597.26549163138</v>
      </c>
      <c r="K149" s="12">
        <f>VLOOKUP($B149,'Elec wholesale lookups'!$A$3:$L$15,'Inputs - Elec wholesale index'!K$2,FALSE)</f>
        <v>181634.52552031272</v>
      </c>
      <c r="L149" s="37">
        <f>VLOOKUP($B149,'Elec wholesale lookups'!$A$3:$O$15,'Inputs - Elec wholesale index'!L$2,FALSE)</f>
        <v>0</v>
      </c>
      <c r="M149" s="37">
        <f>VLOOKUP($B149,'Elec wholesale lookups'!$A$3:$O$15,'Inputs - Elec wholesale index'!M$2,FALSE)</f>
        <v>1</v>
      </c>
      <c r="N149" s="37">
        <f>VLOOKUP($B149,'Elec wholesale lookups'!$A$3:$O$15,'Inputs - Elec wholesale index'!N$2,FALSE)</f>
        <v>1</v>
      </c>
      <c r="O149" s="12">
        <f t="shared" si="35"/>
        <v>0</v>
      </c>
      <c r="P149" s="12">
        <f t="shared" si="36"/>
        <v>205597.26549163138</v>
      </c>
      <c r="Q149" s="12">
        <f t="shared" si="37"/>
        <v>181634.52552031272</v>
      </c>
      <c r="R149" s="12">
        <f t="shared" si="38"/>
        <v>387231.79101194406</v>
      </c>
      <c r="S149" s="22">
        <f t="shared" si="39"/>
        <v>0</v>
      </c>
      <c r="T149" s="22">
        <f t="shared" si="40"/>
        <v>0</v>
      </c>
      <c r="U149" s="22">
        <f t="shared" si="41"/>
        <v>0</v>
      </c>
      <c r="V149" s="22">
        <f t="shared" si="42"/>
        <v>0</v>
      </c>
      <c r="W149" s="43" t="str">
        <f t="shared" si="43"/>
        <v>n/a</v>
      </c>
      <c r="X149" s="22">
        <f t="shared" si="44"/>
        <v>0</v>
      </c>
      <c r="Y149" s="22">
        <f t="shared" si="45"/>
        <v>0</v>
      </c>
      <c r="Z149" s="22">
        <f t="shared" si="46"/>
        <v>0</v>
      </c>
      <c r="AA149" s="42">
        <f t="shared" si="47"/>
        <v>0</v>
      </c>
      <c r="AB149" s="43" t="str">
        <f t="shared" si="48"/>
        <v>n/a</v>
      </c>
      <c r="AC149" s="44" t="str">
        <f>IFERROR(W149*'Inputs - OBR and CPI'!$E$27+'Inputs - Elec wholesale index'!AB149*'Inputs - OBR and CPI'!$F$27,"n/a")</f>
        <v>n/a</v>
      </c>
      <c r="AD149" s="2" t="str">
        <f t="shared" si="49"/>
        <v>2015-16 Winter</v>
      </c>
      <c r="AE149" s="2" t="str">
        <f t="shared" si="50"/>
        <v>2014-15 Winter</v>
      </c>
      <c r="AF149" s="127">
        <v>0</v>
      </c>
      <c r="AG149" s="7"/>
    </row>
    <row r="150" spans="1:33">
      <c r="A150" s="46">
        <v>42059</v>
      </c>
      <c r="B150" s="13" t="str">
        <f t="shared" si="34"/>
        <v>Feb</v>
      </c>
      <c r="C150" s="182"/>
      <c r="D150" s="182"/>
      <c r="E150" s="182"/>
      <c r="F150" s="185"/>
      <c r="G150" s="185"/>
      <c r="H150" s="185"/>
      <c r="I150" s="12">
        <f>VLOOKUP($B150,'Elec wholesale lookups'!$A$3:$L$15,'Inputs - Elec wholesale index'!I$2,FALSE)</f>
        <v>181634.52552031272</v>
      </c>
      <c r="J150" s="12">
        <f>VLOOKUP($B150,'Elec wholesale lookups'!$A$3:$L$15,'Inputs - Elec wholesale index'!J$2,FALSE)</f>
        <v>205597.26549163138</v>
      </c>
      <c r="K150" s="12">
        <f>VLOOKUP($B150,'Elec wholesale lookups'!$A$3:$L$15,'Inputs - Elec wholesale index'!K$2,FALSE)</f>
        <v>181634.52552031272</v>
      </c>
      <c r="L150" s="37">
        <f>VLOOKUP($B150,'Elec wholesale lookups'!$A$3:$O$15,'Inputs - Elec wholesale index'!L$2,FALSE)</f>
        <v>0</v>
      </c>
      <c r="M150" s="37">
        <f>VLOOKUP($B150,'Elec wholesale lookups'!$A$3:$O$15,'Inputs - Elec wholesale index'!M$2,FALSE)</f>
        <v>1</v>
      </c>
      <c r="N150" s="37">
        <f>VLOOKUP($B150,'Elec wholesale lookups'!$A$3:$O$15,'Inputs - Elec wholesale index'!N$2,FALSE)</f>
        <v>1</v>
      </c>
      <c r="O150" s="12">
        <f t="shared" si="35"/>
        <v>0</v>
      </c>
      <c r="P150" s="12">
        <f t="shared" si="36"/>
        <v>205597.26549163138</v>
      </c>
      <c r="Q150" s="12">
        <f t="shared" si="37"/>
        <v>181634.52552031272</v>
      </c>
      <c r="R150" s="12">
        <f t="shared" si="38"/>
        <v>387231.79101194406</v>
      </c>
      <c r="S150" s="22">
        <f t="shared" si="39"/>
        <v>0</v>
      </c>
      <c r="T150" s="22">
        <f t="shared" si="40"/>
        <v>0</v>
      </c>
      <c r="U150" s="22">
        <f t="shared" si="41"/>
        <v>0</v>
      </c>
      <c r="V150" s="22">
        <f t="shared" si="42"/>
        <v>0</v>
      </c>
      <c r="W150" s="43" t="str">
        <f t="shared" si="43"/>
        <v>n/a</v>
      </c>
      <c r="X150" s="22">
        <f t="shared" si="44"/>
        <v>0</v>
      </c>
      <c r="Y150" s="22">
        <f t="shared" si="45"/>
        <v>0</v>
      </c>
      <c r="Z150" s="22">
        <f t="shared" si="46"/>
        <v>0</v>
      </c>
      <c r="AA150" s="42">
        <f t="shared" si="47"/>
        <v>0</v>
      </c>
      <c r="AB150" s="43" t="str">
        <f t="shared" si="48"/>
        <v>n/a</v>
      </c>
      <c r="AC150" s="44" t="str">
        <f>IFERROR(W150*'Inputs - OBR and CPI'!$E$27+'Inputs - Elec wholesale index'!AB150*'Inputs - OBR and CPI'!$F$27,"n/a")</f>
        <v>n/a</v>
      </c>
      <c r="AD150" s="2" t="str">
        <f t="shared" si="49"/>
        <v>2015-16 Winter</v>
      </c>
      <c r="AE150" s="2" t="str">
        <f t="shared" si="50"/>
        <v>2014-15 Winter</v>
      </c>
      <c r="AF150" s="127">
        <v>0</v>
      </c>
      <c r="AG150" s="7"/>
    </row>
    <row r="151" spans="1:33">
      <c r="A151" s="46">
        <v>42060</v>
      </c>
      <c r="B151" s="13" t="str">
        <f t="shared" si="34"/>
        <v>Feb</v>
      </c>
      <c r="C151" s="182"/>
      <c r="D151" s="182"/>
      <c r="E151" s="182"/>
      <c r="F151" s="185"/>
      <c r="G151" s="185"/>
      <c r="H151" s="185"/>
      <c r="I151" s="12">
        <f>VLOOKUP($B151,'Elec wholesale lookups'!$A$3:$L$15,'Inputs - Elec wholesale index'!I$2,FALSE)</f>
        <v>181634.52552031272</v>
      </c>
      <c r="J151" s="12">
        <f>VLOOKUP($B151,'Elec wholesale lookups'!$A$3:$L$15,'Inputs - Elec wholesale index'!J$2,FALSE)</f>
        <v>205597.26549163138</v>
      </c>
      <c r="K151" s="12">
        <f>VLOOKUP($B151,'Elec wholesale lookups'!$A$3:$L$15,'Inputs - Elec wholesale index'!K$2,FALSE)</f>
        <v>181634.52552031272</v>
      </c>
      <c r="L151" s="37">
        <f>VLOOKUP($B151,'Elec wholesale lookups'!$A$3:$O$15,'Inputs - Elec wholesale index'!L$2,FALSE)</f>
        <v>0</v>
      </c>
      <c r="M151" s="37">
        <f>VLOOKUP($B151,'Elec wholesale lookups'!$A$3:$O$15,'Inputs - Elec wholesale index'!M$2,FALSE)</f>
        <v>1</v>
      </c>
      <c r="N151" s="37">
        <f>VLOOKUP($B151,'Elec wholesale lookups'!$A$3:$O$15,'Inputs - Elec wholesale index'!N$2,FALSE)</f>
        <v>1</v>
      </c>
      <c r="O151" s="12">
        <f t="shared" si="35"/>
        <v>0</v>
      </c>
      <c r="P151" s="12">
        <f t="shared" si="36"/>
        <v>205597.26549163138</v>
      </c>
      <c r="Q151" s="12">
        <f t="shared" si="37"/>
        <v>181634.52552031272</v>
      </c>
      <c r="R151" s="12">
        <f t="shared" si="38"/>
        <v>387231.79101194406</v>
      </c>
      <c r="S151" s="22">
        <f t="shared" si="39"/>
        <v>0</v>
      </c>
      <c r="T151" s="22">
        <f t="shared" si="40"/>
        <v>0</v>
      </c>
      <c r="U151" s="22">
        <f t="shared" si="41"/>
        <v>0</v>
      </c>
      <c r="V151" s="22">
        <f t="shared" si="42"/>
        <v>0</v>
      </c>
      <c r="W151" s="43" t="str">
        <f t="shared" si="43"/>
        <v>n/a</v>
      </c>
      <c r="X151" s="22">
        <f t="shared" si="44"/>
        <v>0</v>
      </c>
      <c r="Y151" s="22">
        <f t="shared" si="45"/>
        <v>0</v>
      </c>
      <c r="Z151" s="22">
        <f t="shared" si="46"/>
        <v>0</v>
      </c>
      <c r="AA151" s="42">
        <f t="shared" si="47"/>
        <v>0</v>
      </c>
      <c r="AB151" s="43" t="str">
        <f t="shared" si="48"/>
        <v>n/a</v>
      </c>
      <c r="AC151" s="44" t="str">
        <f>IFERROR(W151*'Inputs - OBR and CPI'!$E$27+'Inputs - Elec wholesale index'!AB151*'Inputs - OBR and CPI'!$F$27,"n/a")</f>
        <v>n/a</v>
      </c>
      <c r="AD151" s="2" t="str">
        <f t="shared" si="49"/>
        <v>2015-16 Winter</v>
      </c>
      <c r="AE151" s="2" t="str">
        <f t="shared" si="50"/>
        <v>2014-15 Winter</v>
      </c>
      <c r="AF151" s="127">
        <v>0</v>
      </c>
      <c r="AG151" s="7"/>
    </row>
    <row r="152" spans="1:33">
      <c r="A152" s="46">
        <v>42061</v>
      </c>
      <c r="B152" s="13" t="str">
        <f t="shared" si="34"/>
        <v>Feb</v>
      </c>
      <c r="C152" s="182"/>
      <c r="D152" s="182"/>
      <c r="E152" s="182"/>
      <c r="F152" s="185"/>
      <c r="G152" s="185"/>
      <c r="H152" s="185"/>
      <c r="I152" s="12">
        <f>VLOOKUP($B152,'Elec wholesale lookups'!$A$3:$L$15,'Inputs - Elec wholesale index'!I$2,FALSE)</f>
        <v>181634.52552031272</v>
      </c>
      <c r="J152" s="12">
        <f>VLOOKUP($B152,'Elec wholesale lookups'!$A$3:$L$15,'Inputs - Elec wholesale index'!J$2,FALSE)</f>
        <v>205597.26549163138</v>
      </c>
      <c r="K152" s="12">
        <f>VLOOKUP($B152,'Elec wholesale lookups'!$A$3:$L$15,'Inputs - Elec wholesale index'!K$2,FALSE)</f>
        <v>181634.52552031272</v>
      </c>
      <c r="L152" s="37">
        <f>VLOOKUP($B152,'Elec wholesale lookups'!$A$3:$O$15,'Inputs - Elec wholesale index'!L$2,FALSE)</f>
        <v>0</v>
      </c>
      <c r="M152" s="37">
        <f>VLOOKUP($B152,'Elec wholesale lookups'!$A$3:$O$15,'Inputs - Elec wholesale index'!M$2,FALSE)</f>
        <v>1</v>
      </c>
      <c r="N152" s="37">
        <f>VLOOKUP($B152,'Elec wholesale lookups'!$A$3:$O$15,'Inputs - Elec wholesale index'!N$2,FALSE)</f>
        <v>1</v>
      </c>
      <c r="O152" s="12">
        <f t="shared" si="35"/>
        <v>0</v>
      </c>
      <c r="P152" s="12">
        <f t="shared" si="36"/>
        <v>205597.26549163138</v>
      </c>
      <c r="Q152" s="12">
        <f t="shared" si="37"/>
        <v>181634.52552031272</v>
      </c>
      <c r="R152" s="12">
        <f t="shared" si="38"/>
        <v>387231.79101194406</v>
      </c>
      <c r="S152" s="22">
        <f t="shared" si="39"/>
        <v>0</v>
      </c>
      <c r="T152" s="22">
        <f t="shared" si="40"/>
        <v>0</v>
      </c>
      <c r="U152" s="22">
        <f t="shared" si="41"/>
        <v>0</v>
      </c>
      <c r="V152" s="22">
        <f t="shared" si="42"/>
        <v>0</v>
      </c>
      <c r="W152" s="43" t="str">
        <f t="shared" si="43"/>
        <v>n/a</v>
      </c>
      <c r="X152" s="22">
        <f t="shared" si="44"/>
        <v>0</v>
      </c>
      <c r="Y152" s="22">
        <f t="shared" si="45"/>
        <v>0</v>
      </c>
      <c r="Z152" s="22">
        <f t="shared" si="46"/>
        <v>0</v>
      </c>
      <c r="AA152" s="42">
        <f t="shared" si="47"/>
        <v>0</v>
      </c>
      <c r="AB152" s="43" t="str">
        <f t="shared" si="48"/>
        <v>n/a</v>
      </c>
      <c r="AC152" s="44" t="str">
        <f>IFERROR(W152*'Inputs - OBR and CPI'!$E$27+'Inputs - Elec wholesale index'!AB152*'Inputs - OBR and CPI'!$F$27,"n/a")</f>
        <v>n/a</v>
      </c>
      <c r="AD152" s="2" t="str">
        <f t="shared" si="49"/>
        <v>2015-16 Winter</v>
      </c>
      <c r="AE152" s="2" t="str">
        <f t="shared" si="50"/>
        <v>2014-15 Winter</v>
      </c>
      <c r="AF152" s="127">
        <v>0</v>
      </c>
      <c r="AG152" s="7"/>
    </row>
    <row r="153" spans="1:33">
      <c r="A153" s="46">
        <v>42062</v>
      </c>
      <c r="B153" s="13" t="str">
        <f t="shared" si="34"/>
        <v>Feb</v>
      </c>
      <c r="C153" s="182"/>
      <c r="D153" s="182"/>
      <c r="E153" s="182"/>
      <c r="F153" s="185"/>
      <c r="G153" s="185"/>
      <c r="H153" s="185"/>
      <c r="I153" s="12">
        <f>VLOOKUP($B153,'Elec wholesale lookups'!$A$3:$L$15,'Inputs - Elec wholesale index'!I$2,FALSE)</f>
        <v>181634.52552031272</v>
      </c>
      <c r="J153" s="12">
        <f>VLOOKUP($B153,'Elec wholesale lookups'!$A$3:$L$15,'Inputs - Elec wholesale index'!J$2,FALSE)</f>
        <v>205597.26549163138</v>
      </c>
      <c r="K153" s="12">
        <f>VLOOKUP($B153,'Elec wholesale lookups'!$A$3:$L$15,'Inputs - Elec wholesale index'!K$2,FALSE)</f>
        <v>181634.52552031272</v>
      </c>
      <c r="L153" s="37">
        <f>VLOOKUP($B153,'Elec wholesale lookups'!$A$3:$O$15,'Inputs - Elec wholesale index'!L$2,FALSE)</f>
        <v>0</v>
      </c>
      <c r="M153" s="37">
        <f>VLOOKUP($B153,'Elec wholesale lookups'!$A$3:$O$15,'Inputs - Elec wholesale index'!M$2,FALSE)</f>
        <v>1</v>
      </c>
      <c r="N153" s="37">
        <f>VLOOKUP($B153,'Elec wholesale lookups'!$A$3:$O$15,'Inputs - Elec wholesale index'!N$2,FALSE)</f>
        <v>1</v>
      </c>
      <c r="O153" s="12">
        <f t="shared" si="35"/>
        <v>0</v>
      </c>
      <c r="P153" s="12">
        <f t="shared" si="36"/>
        <v>205597.26549163138</v>
      </c>
      <c r="Q153" s="12">
        <f t="shared" si="37"/>
        <v>181634.52552031272</v>
      </c>
      <c r="R153" s="12">
        <f t="shared" si="38"/>
        <v>387231.79101194406</v>
      </c>
      <c r="S153" s="22">
        <f t="shared" si="39"/>
        <v>0</v>
      </c>
      <c r="T153" s="22">
        <f t="shared" si="40"/>
        <v>0</v>
      </c>
      <c r="U153" s="22">
        <f t="shared" si="41"/>
        <v>0</v>
      </c>
      <c r="V153" s="22">
        <f t="shared" si="42"/>
        <v>0</v>
      </c>
      <c r="W153" s="43" t="str">
        <f t="shared" si="43"/>
        <v>n/a</v>
      </c>
      <c r="X153" s="22">
        <f t="shared" si="44"/>
        <v>0</v>
      </c>
      <c r="Y153" s="22">
        <f t="shared" si="45"/>
        <v>0</v>
      </c>
      <c r="Z153" s="22">
        <f t="shared" si="46"/>
        <v>0</v>
      </c>
      <c r="AA153" s="42">
        <f t="shared" si="47"/>
        <v>0</v>
      </c>
      <c r="AB153" s="43" t="str">
        <f t="shared" si="48"/>
        <v>n/a</v>
      </c>
      <c r="AC153" s="44" t="str">
        <f>IFERROR(W153*'Inputs - OBR and CPI'!$E$27+'Inputs - Elec wholesale index'!AB153*'Inputs - OBR and CPI'!$F$27,"n/a")</f>
        <v>n/a</v>
      </c>
      <c r="AD153" s="2" t="str">
        <f t="shared" si="49"/>
        <v>2015-16 Winter</v>
      </c>
      <c r="AE153" s="2" t="str">
        <f t="shared" si="50"/>
        <v>2014-15 Winter</v>
      </c>
      <c r="AF153" s="127">
        <v>0</v>
      </c>
      <c r="AG153" s="7"/>
    </row>
    <row r="154" spans="1:33">
      <c r="A154" s="46">
        <v>42065</v>
      </c>
      <c r="B154" s="13" t="str">
        <f t="shared" si="34"/>
        <v>Mar</v>
      </c>
      <c r="C154" s="182"/>
      <c r="D154" s="182"/>
      <c r="E154" s="182"/>
      <c r="F154" s="185"/>
      <c r="G154" s="185"/>
      <c r="H154" s="185"/>
      <c r="I154" s="12">
        <f>VLOOKUP($B154,'Elec wholesale lookups'!$A$3:$L$15,'Inputs - Elec wholesale index'!I$2,FALSE)</f>
        <v>181634.52552031272</v>
      </c>
      <c r="J154" s="12">
        <f>VLOOKUP($B154,'Elec wholesale lookups'!$A$3:$L$15,'Inputs - Elec wholesale index'!J$2,FALSE)</f>
        <v>205597.26549163138</v>
      </c>
      <c r="K154" s="12">
        <f>VLOOKUP($B154,'Elec wholesale lookups'!$A$3:$L$15,'Inputs - Elec wholesale index'!K$2,FALSE)</f>
        <v>181634.52552031272</v>
      </c>
      <c r="L154" s="37">
        <f>VLOOKUP($B154,'Elec wholesale lookups'!$A$3:$O$15,'Inputs - Elec wholesale index'!L$2,FALSE)</f>
        <v>0</v>
      </c>
      <c r="M154" s="37">
        <f>VLOOKUP($B154,'Elec wholesale lookups'!$A$3:$O$15,'Inputs - Elec wholesale index'!M$2,FALSE)</f>
        <v>1</v>
      </c>
      <c r="N154" s="37">
        <f>VLOOKUP($B154,'Elec wholesale lookups'!$A$3:$O$15,'Inputs - Elec wholesale index'!N$2,FALSE)</f>
        <v>1</v>
      </c>
      <c r="O154" s="12">
        <f t="shared" si="35"/>
        <v>0</v>
      </c>
      <c r="P154" s="12">
        <f t="shared" si="36"/>
        <v>205597.26549163138</v>
      </c>
      <c r="Q154" s="12">
        <f t="shared" si="37"/>
        <v>181634.52552031272</v>
      </c>
      <c r="R154" s="12">
        <f t="shared" si="38"/>
        <v>387231.79101194406</v>
      </c>
      <c r="S154" s="22">
        <f t="shared" si="39"/>
        <v>0</v>
      </c>
      <c r="T154" s="22">
        <f t="shared" si="40"/>
        <v>0</v>
      </c>
      <c r="U154" s="22">
        <f t="shared" si="41"/>
        <v>0</v>
      </c>
      <c r="V154" s="22">
        <f t="shared" si="42"/>
        <v>0</v>
      </c>
      <c r="W154" s="43" t="str">
        <f t="shared" si="43"/>
        <v>n/a</v>
      </c>
      <c r="X154" s="22">
        <f t="shared" si="44"/>
        <v>0</v>
      </c>
      <c r="Y154" s="22">
        <f t="shared" si="45"/>
        <v>0</v>
      </c>
      <c r="Z154" s="22">
        <f t="shared" si="46"/>
        <v>0</v>
      </c>
      <c r="AA154" s="42">
        <f t="shared" si="47"/>
        <v>0</v>
      </c>
      <c r="AB154" s="43" t="str">
        <f t="shared" si="48"/>
        <v>n/a</v>
      </c>
      <c r="AC154" s="44" t="str">
        <f>IFERROR(W154*'Inputs - OBR and CPI'!$E$27+'Inputs - Elec wholesale index'!AB154*'Inputs - OBR and CPI'!$F$27,"n/a")</f>
        <v>n/a</v>
      </c>
      <c r="AD154" s="2" t="str">
        <f t="shared" si="49"/>
        <v>2015-16 Winter</v>
      </c>
      <c r="AE154" s="2" t="str">
        <f t="shared" si="50"/>
        <v>2014-15 Winter</v>
      </c>
      <c r="AF154" s="127">
        <v>0</v>
      </c>
      <c r="AG154" s="7"/>
    </row>
    <row r="155" spans="1:33">
      <c r="A155" s="46">
        <v>42066</v>
      </c>
      <c r="B155" s="13" t="str">
        <f t="shared" si="34"/>
        <v>Mar</v>
      </c>
      <c r="C155" s="182"/>
      <c r="D155" s="182"/>
      <c r="E155" s="182"/>
      <c r="F155" s="185"/>
      <c r="G155" s="185"/>
      <c r="H155" s="185"/>
      <c r="I155" s="12">
        <f>VLOOKUP($B155,'Elec wholesale lookups'!$A$3:$L$15,'Inputs - Elec wholesale index'!I$2,FALSE)</f>
        <v>181634.52552031272</v>
      </c>
      <c r="J155" s="12">
        <f>VLOOKUP($B155,'Elec wholesale lookups'!$A$3:$L$15,'Inputs - Elec wholesale index'!J$2,FALSE)</f>
        <v>205597.26549163138</v>
      </c>
      <c r="K155" s="12">
        <f>VLOOKUP($B155,'Elec wholesale lookups'!$A$3:$L$15,'Inputs - Elec wholesale index'!K$2,FALSE)</f>
        <v>181634.52552031272</v>
      </c>
      <c r="L155" s="37">
        <f>VLOOKUP($B155,'Elec wholesale lookups'!$A$3:$O$15,'Inputs - Elec wholesale index'!L$2,FALSE)</f>
        <v>0</v>
      </c>
      <c r="M155" s="37">
        <f>VLOOKUP($B155,'Elec wholesale lookups'!$A$3:$O$15,'Inputs - Elec wholesale index'!M$2,FALSE)</f>
        <v>1</v>
      </c>
      <c r="N155" s="37">
        <f>VLOOKUP($B155,'Elec wholesale lookups'!$A$3:$O$15,'Inputs - Elec wholesale index'!N$2,FALSE)</f>
        <v>1</v>
      </c>
      <c r="O155" s="12">
        <f t="shared" si="35"/>
        <v>0</v>
      </c>
      <c r="P155" s="12">
        <f t="shared" si="36"/>
        <v>205597.26549163138</v>
      </c>
      <c r="Q155" s="12">
        <f t="shared" si="37"/>
        <v>181634.52552031272</v>
      </c>
      <c r="R155" s="12">
        <f t="shared" si="38"/>
        <v>387231.79101194406</v>
      </c>
      <c r="S155" s="22">
        <f t="shared" si="39"/>
        <v>0</v>
      </c>
      <c r="T155" s="22">
        <f t="shared" si="40"/>
        <v>0</v>
      </c>
      <c r="U155" s="22">
        <f t="shared" si="41"/>
        <v>0</v>
      </c>
      <c r="V155" s="22">
        <f t="shared" si="42"/>
        <v>0</v>
      </c>
      <c r="W155" s="43" t="str">
        <f t="shared" si="43"/>
        <v>n/a</v>
      </c>
      <c r="X155" s="22">
        <f t="shared" si="44"/>
        <v>0</v>
      </c>
      <c r="Y155" s="22">
        <f t="shared" si="45"/>
        <v>0</v>
      </c>
      <c r="Z155" s="22">
        <f t="shared" si="46"/>
        <v>0</v>
      </c>
      <c r="AA155" s="42">
        <f t="shared" si="47"/>
        <v>0</v>
      </c>
      <c r="AB155" s="43" t="str">
        <f t="shared" si="48"/>
        <v>n/a</v>
      </c>
      <c r="AC155" s="44" t="str">
        <f>IFERROR(W155*'Inputs - OBR and CPI'!$E$27+'Inputs - Elec wholesale index'!AB155*'Inputs - OBR and CPI'!$F$27,"n/a")</f>
        <v>n/a</v>
      </c>
      <c r="AD155" s="2" t="str">
        <f t="shared" si="49"/>
        <v>2015-16 Winter</v>
      </c>
      <c r="AE155" s="2" t="str">
        <f t="shared" si="50"/>
        <v>2014-15 Winter</v>
      </c>
      <c r="AF155" s="127">
        <v>0</v>
      </c>
      <c r="AG155" s="7"/>
    </row>
    <row r="156" spans="1:33">
      <c r="A156" s="46">
        <v>42067</v>
      </c>
      <c r="B156" s="13" t="str">
        <f t="shared" si="34"/>
        <v>Mar</v>
      </c>
      <c r="C156" s="182"/>
      <c r="D156" s="182"/>
      <c r="E156" s="182"/>
      <c r="F156" s="185"/>
      <c r="G156" s="185"/>
      <c r="H156" s="185"/>
      <c r="I156" s="12">
        <f>VLOOKUP($B156,'Elec wholesale lookups'!$A$3:$L$15,'Inputs - Elec wholesale index'!I$2,FALSE)</f>
        <v>181634.52552031272</v>
      </c>
      <c r="J156" s="12">
        <f>VLOOKUP($B156,'Elec wholesale lookups'!$A$3:$L$15,'Inputs - Elec wholesale index'!J$2,FALSE)</f>
        <v>205597.26549163138</v>
      </c>
      <c r="K156" s="12">
        <f>VLOOKUP($B156,'Elec wholesale lookups'!$A$3:$L$15,'Inputs - Elec wholesale index'!K$2,FALSE)</f>
        <v>181634.52552031272</v>
      </c>
      <c r="L156" s="37">
        <f>VLOOKUP($B156,'Elec wholesale lookups'!$A$3:$O$15,'Inputs - Elec wholesale index'!L$2,FALSE)</f>
        <v>0</v>
      </c>
      <c r="M156" s="37">
        <f>VLOOKUP($B156,'Elec wholesale lookups'!$A$3:$O$15,'Inputs - Elec wholesale index'!M$2,FALSE)</f>
        <v>1</v>
      </c>
      <c r="N156" s="37">
        <f>VLOOKUP($B156,'Elec wholesale lookups'!$A$3:$O$15,'Inputs - Elec wholesale index'!N$2,FALSE)</f>
        <v>1</v>
      </c>
      <c r="O156" s="12">
        <f t="shared" si="35"/>
        <v>0</v>
      </c>
      <c r="P156" s="12">
        <f t="shared" si="36"/>
        <v>205597.26549163138</v>
      </c>
      <c r="Q156" s="12">
        <f t="shared" si="37"/>
        <v>181634.52552031272</v>
      </c>
      <c r="R156" s="12">
        <f t="shared" si="38"/>
        <v>387231.79101194406</v>
      </c>
      <c r="S156" s="22">
        <f t="shared" si="39"/>
        <v>0</v>
      </c>
      <c r="T156" s="22">
        <f t="shared" si="40"/>
        <v>0</v>
      </c>
      <c r="U156" s="22">
        <f t="shared" si="41"/>
        <v>0</v>
      </c>
      <c r="V156" s="22">
        <f t="shared" si="42"/>
        <v>0</v>
      </c>
      <c r="W156" s="43" t="str">
        <f t="shared" si="43"/>
        <v>n/a</v>
      </c>
      <c r="X156" s="22">
        <f t="shared" si="44"/>
        <v>0</v>
      </c>
      <c r="Y156" s="22">
        <f t="shared" si="45"/>
        <v>0</v>
      </c>
      <c r="Z156" s="22">
        <f t="shared" si="46"/>
        <v>0</v>
      </c>
      <c r="AA156" s="42">
        <f t="shared" si="47"/>
        <v>0</v>
      </c>
      <c r="AB156" s="43" t="str">
        <f t="shared" si="48"/>
        <v>n/a</v>
      </c>
      <c r="AC156" s="44" t="str">
        <f>IFERROR(W156*'Inputs - OBR and CPI'!$E$27+'Inputs - Elec wholesale index'!AB156*'Inputs - OBR and CPI'!$F$27,"n/a")</f>
        <v>n/a</v>
      </c>
      <c r="AD156" s="2" t="str">
        <f t="shared" si="49"/>
        <v>2015-16 Winter</v>
      </c>
      <c r="AE156" s="2" t="str">
        <f t="shared" si="50"/>
        <v>2014-15 Winter</v>
      </c>
      <c r="AF156" s="127">
        <v>0</v>
      </c>
      <c r="AG156" s="7"/>
    </row>
    <row r="157" spans="1:33">
      <c r="A157" s="46">
        <v>42068</v>
      </c>
      <c r="B157" s="13" t="str">
        <f t="shared" si="34"/>
        <v>Mar</v>
      </c>
      <c r="C157" s="182"/>
      <c r="D157" s="182"/>
      <c r="E157" s="182"/>
      <c r="F157" s="185"/>
      <c r="G157" s="185"/>
      <c r="H157" s="185"/>
      <c r="I157" s="12">
        <f>VLOOKUP($B157,'Elec wholesale lookups'!$A$3:$L$15,'Inputs - Elec wholesale index'!I$2,FALSE)</f>
        <v>181634.52552031272</v>
      </c>
      <c r="J157" s="12">
        <f>VLOOKUP($B157,'Elec wholesale lookups'!$A$3:$L$15,'Inputs - Elec wholesale index'!J$2,FALSE)</f>
        <v>205597.26549163138</v>
      </c>
      <c r="K157" s="12">
        <f>VLOOKUP($B157,'Elec wholesale lookups'!$A$3:$L$15,'Inputs - Elec wholesale index'!K$2,FALSE)</f>
        <v>181634.52552031272</v>
      </c>
      <c r="L157" s="37">
        <f>VLOOKUP($B157,'Elec wholesale lookups'!$A$3:$O$15,'Inputs - Elec wholesale index'!L$2,FALSE)</f>
        <v>0</v>
      </c>
      <c r="M157" s="37">
        <f>VLOOKUP($B157,'Elec wholesale lookups'!$A$3:$O$15,'Inputs - Elec wholesale index'!M$2,FALSE)</f>
        <v>1</v>
      </c>
      <c r="N157" s="37">
        <f>VLOOKUP($B157,'Elec wholesale lookups'!$A$3:$O$15,'Inputs - Elec wholesale index'!N$2,FALSE)</f>
        <v>1</v>
      </c>
      <c r="O157" s="12">
        <f t="shared" si="35"/>
        <v>0</v>
      </c>
      <c r="P157" s="12">
        <f t="shared" si="36"/>
        <v>205597.26549163138</v>
      </c>
      <c r="Q157" s="12">
        <f t="shared" si="37"/>
        <v>181634.52552031272</v>
      </c>
      <c r="R157" s="12">
        <f t="shared" si="38"/>
        <v>387231.79101194406</v>
      </c>
      <c r="S157" s="22">
        <f t="shared" si="39"/>
        <v>0</v>
      </c>
      <c r="T157" s="22">
        <f t="shared" si="40"/>
        <v>0</v>
      </c>
      <c r="U157" s="22">
        <f t="shared" si="41"/>
        <v>0</v>
      </c>
      <c r="V157" s="22">
        <f t="shared" si="42"/>
        <v>0</v>
      </c>
      <c r="W157" s="43" t="str">
        <f t="shared" si="43"/>
        <v>n/a</v>
      </c>
      <c r="X157" s="22">
        <f t="shared" si="44"/>
        <v>0</v>
      </c>
      <c r="Y157" s="22">
        <f t="shared" si="45"/>
        <v>0</v>
      </c>
      <c r="Z157" s="22">
        <f t="shared" si="46"/>
        <v>0</v>
      </c>
      <c r="AA157" s="42">
        <f t="shared" si="47"/>
        <v>0</v>
      </c>
      <c r="AB157" s="43" t="str">
        <f t="shared" si="48"/>
        <v>n/a</v>
      </c>
      <c r="AC157" s="44" t="str">
        <f>IFERROR(W157*'Inputs - OBR and CPI'!$E$27+'Inputs - Elec wholesale index'!AB157*'Inputs - OBR and CPI'!$F$27,"n/a")</f>
        <v>n/a</v>
      </c>
      <c r="AD157" s="2" t="str">
        <f t="shared" si="49"/>
        <v>2015-16 Winter</v>
      </c>
      <c r="AE157" s="2" t="str">
        <f t="shared" si="50"/>
        <v>2014-15 Winter</v>
      </c>
      <c r="AF157" s="127">
        <v>0</v>
      </c>
      <c r="AG157" s="7"/>
    </row>
    <row r="158" spans="1:33">
      <c r="A158" s="46">
        <v>42069</v>
      </c>
      <c r="B158" s="13" t="str">
        <f t="shared" si="34"/>
        <v>Mar</v>
      </c>
      <c r="C158" s="182"/>
      <c r="D158" s="182"/>
      <c r="E158" s="182"/>
      <c r="F158" s="185"/>
      <c r="G158" s="185"/>
      <c r="H158" s="185"/>
      <c r="I158" s="12">
        <f>VLOOKUP($B158,'Elec wholesale lookups'!$A$3:$L$15,'Inputs - Elec wholesale index'!I$2,FALSE)</f>
        <v>181634.52552031272</v>
      </c>
      <c r="J158" s="12">
        <f>VLOOKUP($B158,'Elec wholesale lookups'!$A$3:$L$15,'Inputs - Elec wholesale index'!J$2,FALSE)</f>
        <v>205597.26549163138</v>
      </c>
      <c r="K158" s="12">
        <f>VLOOKUP($B158,'Elec wholesale lookups'!$A$3:$L$15,'Inputs - Elec wholesale index'!K$2,FALSE)</f>
        <v>181634.52552031272</v>
      </c>
      <c r="L158" s="37">
        <f>VLOOKUP($B158,'Elec wholesale lookups'!$A$3:$O$15,'Inputs - Elec wholesale index'!L$2,FALSE)</f>
        <v>0</v>
      </c>
      <c r="M158" s="37">
        <f>VLOOKUP($B158,'Elec wholesale lookups'!$A$3:$O$15,'Inputs - Elec wholesale index'!M$2,FALSE)</f>
        <v>1</v>
      </c>
      <c r="N158" s="37">
        <f>VLOOKUP($B158,'Elec wholesale lookups'!$A$3:$O$15,'Inputs - Elec wholesale index'!N$2,FALSE)</f>
        <v>1</v>
      </c>
      <c r="O158" s="12">
        <f t="shared" si="35"/>
        <v>0</v>
      </c>
      <c r="P158" s="12">
        <f t="shared" si="36"/>
        <v>205597.26549163138</v>
      </c>
      <c r="Q158" s="12">
        <f t="shared" si="37"/>
        <v>181634.52552031272</v>
      </c>
      <c r="R158" s="12">
        <f t="shared" si="38"/>
        <v>387231.79101194406</v>
      </c>
      <c r="S158" s="22">
        <f t="shared" si="39"/>
        <v>0</v>
      </c>
      <c r="T158" s="22">
        <f t="shared" si="40"/>
        <v>0</v>
      </c>
      <c r="U158" s="22">
        <f t="shared" si="41"/>
        <v>0</v>
      </c>
      <c r="V158" s="22">
        <f t="shared" si="42"/>
        <v>0</v>
      </c>
      <c r="W158" s="43" t="str">
        <f t="shared" si="43"/>
        <v>n/a</v>
      </c>
      <c r="X158" s="22">
        <f t="shared" si="44"/>
        <v>0</v>
      </c>
      <c r="Y158" s="22">
        <f t="shared" si="45"/>
        <v>0</v>
      </c>
      <c r="Z158" s="22">
        <f t="shared" si="46"/>
        <v>0</v>
      </c>
      <c r="AA158" s="42">
        <f t="shared" si="47"/>
        <v>0</v>
      </c>
      <c r="AB158" s="43" t="str">
        <f t="shared" si="48"/>
        <v>n/a</v>
      </c>
      <c r="AC158" s="44" t="str">
        <f>IFERROR(W158*'Inputs - OBR and CPI'!$E$27+'Inputs - Elec wholesale index'!AB158*'Inputs - OBR and CPI'!$F$27,"n/a")</f>
        <v>n/a</v>
      </c>
      <c r="AD158" s="2" t="str">
        <f t="shared" si="49"/>
        <v>2015-16 Winter</v>
      </c>
      <c r="AE158" s="2" t="str">
        <f t="shared" si="50"/>
        <v>2014-15 Winter</v>
      </c>
      <c r="AF158" s="127">
        <v>0</v>
      </c>
      <c r="AG158" s="7"/>
    </row>
    <row r="159" spans="1:33">
      <c r="A159" s="46">
        <v>42072</v>
      </c>
      <c r="B159" s="13" t="str">
        <f t="shared" si="34"/>
        <v>Mar</v>
      </c>
      <c r="C159" s="182"/>
      <c r="D159" s="182"/>
      <c r="E159" s="182"/>
      <c r="F159" s="185"/>
      <c r="G159" s="185"/>
      <c r="H159" s="185"/>
      <c r="I159" s="12">
        <f>VLOOKUP($B159,'Elec wholesale lookups'!$A$3:$L$15,'Inputs - Elec wholesale index'!I$2,FALSE)</f>
        <v>181634.52552031272</v>
      </c>
      <c r="J159" s="12">
        <f>VLOOKUP($B159,'Elec wholesale lookups'!$A$3:$L$15,'Inputs - Elec wholesale index'!J$2,FALSE)</f>
        <v>205597.26549163138</v>
      </c>
      <c r="K159" s="12">
        <f>VLOOKUP($B159,'Elec wholesale lookups'!$A$3:$L$15,'Inputs - Elec wholesale index'!K$2,FALSE)</f>
        <v>181634.52552031272</v>
      </c>
      <c r="L159" s="37">
        <f>VLOOKUP($B159,'Elec wholesale lookups'!$A$3:$O$15,'Inputs - Elec wholesale index'!L$2,FALSE)</f>
        <v>0</v>
      </c>
      <c r="M159" s="37">
        <f>VLOOKUP($B159,'Elec wholesale lookups'!$A$3:$O$15,'Inputs - Elec wholesale index'!M$2,FALSE)</f>
        <v>1</v>
      </c>
      <c r="N159" s="37">
        <f>VLOOKUP($B159,'Elec wholesale lookups'!$A$3:$O$15,'Inputs - Elec wholesale index'!N$2,FALSE)</f>
        <v>1</v>
      </c>
      <c r="O159" s="12">
        <f t="shared" si="35"/>
        <v>0</v>
      </c>
      <c r="P159" s="12">
        <f t="shared" si="36"/>
        <v>205597.26549163138</v>
      </c>
      <c r="Q159" s="12">
        <f t="shared" si="37"/>
        <v>181634.52552031272</v>
      </c>
      <c r="R159" s="12">
        <f t="shared" si="38"/>
        <v>387231.79101194406</v>
      </c>
      <c r="S159" s="22">
        <f t="shared" si="39"/>
        <v>0</v>
      </c>
      <c r="T159" s="22">
        <f t="shared" si="40"/>
        <v>0</v>
      </c>
      <c r="U159" s="22">
        <f t="shared" si="41"/>
        <v>0</v>
      </c>
      <c r="V159" s="22">
        <f t="shared" si="42"/>
        <v>0</v>
      </c>
      <c r="W159" s="43" t="str">
        <f t="shared" si="43"/>
        <v>n/a</v>
      </c>
      <c r="X159" s="22">
        <f t="shared" si="44"/>
        <v>0</v>
      </c>
      <c r="Y159" s="22">
        <f t="shared" si="45"/>
        <v>0</v>
      </c>
      <c r="Z159" s="22">
        <f t="shared" si="46"/>
        <v>0</v>
      </c>
      <c r="AA159" s="42">
        <f t="shared" si="47"/>
        <v>0</v>
      </c>
      <c r="AB159" s="43" t="str">
        <f t="shared" si="48"/>
        <v>n/a</v>
      </c>
      <c r="AC159" s="44" t="str">
        <f>IFERROR(W159*'Inputs - OBR and CPI'!$E$27+'Inputs - Elec wholesale index'!AB159*'Inputs - OBR and CPI'!$F$27,"n/a")</f>
        <v>n/a</v>
      </c>
      <c r="AD159" s="2" t="str">
        <f t="shared" si="49"/>
        <v>2015-16 Winter</v>
      </c>
      <c r="AE159" s="2" t="str">
        <f t="shared" si="50"/>
        <v>2014-15 Winter</v>
      </c>
      <c r="AF159" s="127">
        <v>0</v>
      </c>
      <c r="AG159" s="7"/>
    </row>
    <row r="160" spans="1:33">
      <c r="A160" s="46">
        <v>42073</v>
      </c>
      <c r="B160" s="13" t="str">
        <f t="shared" si="34"/>
        <v>Mar</v>
      </c>
      <c r="C160" s="182"/>
      <c r="D160" s="182"/>
      <c r="E160" s="182"/>
      <c r="F160" s="185"/>
      <c r="G160" s="185"/>
      <c r="H160" s="185"/>
      <c r="I160" s="12">
        <f>VLOOKUP($B160,'Elec wholesale lookups'!$A$3:$L$15,'Inputs - Elec wholesale index'!I$2,FALSE)</f>
        <v>181634.52552031272</v>
      </c>
      <c r="J160" s="12">
        <f>VLOOKUP($B160,'Elec wholesale lookups'!$A$3:$L$15,'Inputs - Elec wholesale index'!J$2,FALSE)</f>
        <v>205597.26549163138</v>
      </c>
      <c r="K160" s="12">
        <f>VLOOKUP($B160,'Elec wholesale lookups'!$A$3:$L$15,'Inputs - Elec wholesale index'!K$2,FALSE)</f>
        <v>181634.52552031272</v>
      </c>
      <c r="L160" s="37">
        <f>VLOOKUP($B160,'Elec wholesale lookups'!$A$3:$O$15,'Inputs - Elec wholesale index'!L$2,FALSE)</f>
        <v>0</v>
      </c>
      <c r="M160" s="37">
        <f>VLOOKUP($B160,'Elec wholesale lookups'!$A$3:$O$15,'Inputs - Elec wholesale index'!M$2,FALSE)</f>
        <v>1</v>
      </c>
      <c r="N160" s="37">
        <f>VLOOKUP($B160,'Elec wholesale lookups'!$A$3:$O$15,'Inputs - Elec wholesale index'!N$2,FALSE)</f>
        <v>1</v>
      </c>
      <c r="O160" s="12">
        <f t="shared" si="35"/>
        <v>0</v>
      </c>
      <c r="P160" s="12">
        <f t="shared" si="36"/>
        <v>205597.26549163138</v>
      </c>
      <c r="Q160" s="12">
        <f t="shared" si="37"/>
        <v>181634.52552031272</v>
      </c>
      <c r="R160" s="12">
        <f t="shared" si="38"/>
        <v>387231.79101194406</v>
      </c>
      <c r="S160" s="22">
        <f t="shared" si="39"/>
        <v>0</v>
      </c>
      <c r="T160" s="22">
        <f t="shared" si="40"/>
        <v>0</v>
      </c>
      <c r="U160" s="22">
        <f t="shared" si="41"/>
        <v>0</v>
      </c>
      <c r="V160" s="22">
        <f t="shared" si="42"/>
        <v>0</v>
      </c>
      <c r="W160" s="43" t="str">
        <f t="shared" si="43"/>
        <v>n/a</v>
      </c>
      <c r="X160" s="22">
        <f t="shared" si="44"/>
        <v>0</v>
      </c>
      <c r="Y160" s="22">
        <f t="shared" si="45"/>
        <v>0</v>
      </c>
      <c r="Z160" s="22">
        <f t="shared" si="46"/>
        <v>0</v>
      </c>
      <c r="AA160" s="42">
        <f t="shared" si="47"/>
        <v>0</v>
      </c>
      <c r="AB160" s="43" t="str">
        <f t="shared" si="48"/>
        <v>n/a</v>
      </c>
      <c r="AC160" s="44" t="str">
        <f>IFERROR(W160*'Inputs - OBR and CPI'!$E$27+'Inputs - Elec wholesale index'!AB160*'Inputs - OBR and CPI'!$F$27,"n/a")</f>
        <v>n/a</v>
      </c>
      <c r="AD160" s="2" t="str">
        <f t="shared" si="49"/>
        <v>2015-16 Winter</v>
      </c>
      <c r="AE160" s="2" t="str">
        <f t="shared" si="50"/>
        <v>2014-15 Winter</v>
      </c>
      <c r="AF160" s="127">
        <v>0</v>
      </c>
      <c r="AG160" s="7"/>
    </row>
    <row r="161" spans="1:33">
      <c r="A161" s="46">
        <v>42074</v>
      </c>
      <c r="B161" s="13" t="str">
        <f t="shared" si="34"/>
        <v>Mar</v>
      </c>
      <c r="C161" s="182"/>
      <c r="D161" s="182"/>
      <c r="E161" s="182"/>
      <c r="F161" s="185"/>
      <c r="G161" s="185"/>
      <c r="H161" s="185"/>
      <c r="I161" s="12">
        <f>VLOOKUP($B161,'Elec wholesale lookups'!$A$3:$L$15,'Inputs - Elec wholesale index'!I$2,FALSE)</f>
        <v>181634.52552031272</v>
      </c>
      <c r="J161" s="12">
        <f>VLOOKUP($B161,'Elec wholesale lookups'!$A$3:$L$15,'Inputs - Elec wholesale index'!J$2,FALSE)</f>
        <v>205597.26549163138</v>
      </c>
      <c r="K161" s="12">
        <f>VLOOKUP($B161,'Elec wholesale lookups'!$A$3:$L$15,'Inputs - Elec wholesale index'!K$2,FALSE)</f>
        <v>181634.52552031272</v>
      </c>
      <c r="L161" s="37">
        <f>VLOOKUP($B161,'Elec wholesale lookups'!$A$3:$O$15,'Inputs - Elec wholesale index'!L$2,FALSE)</f>
        <v>0</v>
      </c>
      <c r="M161" s="37">
        <f>VLOOKUP($B161,'Elec wholesale lookups'!$A$3:$O$15,'Inputs - Elec wholesale index'!M$2,FALSE)</f>
        <v>1</v>
      </c>
      <c r="N161" s="37">
        <f>VLOOKUP($B161,'Elec wholesale lookups'!$A$3:$O$15,'Inputs - Elec wholesale index'!N$2,FALSE)</f>
        <v>1</v>
      </c>
      <c r="O161" s="12">
        <f t="shared" si="35"/>
        <v>0</v>
      </c>
      <c r="P161" s="12">
        <f t="shared" si="36"/>
        <v>205597.26549163138</v>
      </c>
      <c r="Q161" s="12">
        <f t="shared" si="37"/>
        <v>181634.52552031272</v>
      </c>
      <c r="R161" s="12">
        <f t="shared" si="38"/>
        <v>387231.79101194406</v>
      </c>
      <c r="S161" s="22">
        <f t="shared" si="39"/>
        <v>0</v>
      </c>
      <c r="T161" s="22">
        <f t="shared" si="40"/>
        <v>0</v>
      </c>
      <c r="U161" s="22">
        <f t="shared" si="41"/>
        <v>0</v>
      </c>
      <c r="V161" s="22">
        <f t="shared" si="42"/>
        <v>0</v>
      </c>
      <c r="W161" s="43" t="str">
        <f t="shared" si="43"/>
        <v>n/a</v>
      </c>
      <c r="X161" s="22">
        <f t="shared" si="44"/>
        <v>0</v>
      </c>
      <c r="Y161" s="22">
        <f t="shared" si="45"/>
        <v>0</v>
      </c>
      <c r="Z161" s="22">
        <f t="shared" si="46"/>
        <v>0</v>
      </c>
      <c r="AA161" s="42">
        <f t="shared" si="47"/>
        <v>0</v>
      </c>
      <c r="AB161" s="43" t="str">
        <f t="shared" si="48"/>
        <v>n/a</v>
      </c>
      <c r="AC161" s="44" t="str">
        <f>IFERROR(W161*'Inputs - OBR and CPI'!$E$27+'Inputs - Elec wholesale index'!AB161*'Inputs - OBR and CPI'!$F$27,"n/a")</f>
        <v>n/a</v>
      </c>
      <c r="AD161" s="2" t="str">
        <f t="shared" si="49"/>
        <v>2015-16 Winter</v>
      </c>
      <c r="AE161" s="2" t="str">
        <f t="shared" si="50"/>
        <v>2014-15 Winter</v>
      </c>
      <c r="AF161" s="127">
        <v>0</v>
      </c>
      <c r="AG161" s="7"/>
    </row>
    <row r="162" spans="1:33">
      <c r="A162" s="46">
        <v>42075</v>
      </c>
      <c r="B162" s="13" t="str">
        <f t="shared" si="34"/>
        <v>Mar</v>
      </c>
      <c r="C162" s="182"/>
      <c r="D162" s="182"/>
      <c r="E162" s="182"/>
      <c r="F162" s="185"/>
      <c r="G162" s="185"/>
      <c r="H162" s="185"/>
      <c r="I162" s="12">
        <f>VLOOKUP($B162,'Elec wholesale lookups'!$A$3:$L$15,'Inputs - Elec wholesale index'!I$2,FALSE)</f>
        <v>181634.52552031272</v>
      </c>
      <c r="J162" s="12">
        <f>VLOOKUP($B162,'Elec wholesale lookups'!$A$3:$L$15,'Inputs - Elec wholesale index'!J$2,FALSE)</f>
        <v>205597.26549163138</v>
      </c>
      <c r="K162" s="12">
        <f>VLOOKUP($B162,'Elec wholesale lookups'!$A$3:$L$15,'Inputs - Elec wholesale index'!K$2,FALSE)</f>
        <v>181634.52552031272</v>
      </c>
      <c r="L162" s="37">
        <f>VLOOKUP($B162,'Elec wholesale lookups'!$A$3:$O$15,'Inputs - Elec wholesale index'!L$2,FALSE)</f>
        <v>0</v>
      </c>
      <c r="M162" s="37">
        <f>VLOOKUP($B162,'Elec wholesale lookups'!$A$3:$O$15,'Inputs - Elec wholesale index'!M$2,FALSE)</f>
        <v>1</v>
      </c>
      <c r="N162" s="37">
        <f>VLOOKUP($B162,'Elec wholesale lookups'!$A$3:$O$15,'Inputs - Elec wholesale index'!N$2,FALSE)</f>
        <v>1</v>
      </c>
      <c r="O162" s="12">
        <f t="shared" si="35"/>
        <v>0</v>
      </c>
      <c r="P162" s="12">
        <f t="shared" si="36"/>
        <v>205597.26549163138</v>
      </c>
      <c r="Q162" s="12">
        <f t="shared" si="37"/>
        <v>181634.52552031272</v>
      </c>
      <c r="R162" s="12">
        <f t="shared" si="38"/>
        <v>387231.79101194406</v>
      </c>
      <c r="S162" s="22">
        <f t="shared" si="39"/>
        <v>0</v>
      </c>
      <c r="T162" s="22">
        <f t="shared" si="40"/>
        <v>0</v>
      </c>
      <c r="U162" s="22">
        <f t="shared" si="41"/>
        <v>0</v>
      </c>
      <c r="V162" s="22">
        <f t="shared" si="42"/>
        <v>0</v>
      </c>
      <c r="W162" s="43" t="str">
        <f t="shared" si="43"/>
        <v>n/a</v>
      </c>
      <c r="X162" s="22">
        <f t="shared" si="44"/>
        <v>0</v>
      </c>
      <c r="Y162" s="22">
        <f t="shared" si="45"/>
        <v>0</v>
      </c>
      <c r="Z162" s="22">
        <f t="shared" si="46"/>
        <v>0</v>
      </c>
      <c r="AA162" s="42">
        <f t="shared" si="47"/>
        <v>0</v>
      </c>
      <c r="AB162" s="43" t="str">
        <f t="shared" si="48"/>
        <v>n/a</v>
      </c>
      <c r="AC162" s="44" t="str">
        <f>IFERROR(W162*'Inputs - OBR and CPI'!$E$27+'Inputs - Elec wholesale index'!AB162*'Inputs - OBR and CPI'!$F$27,"n/a")</f>
        <v>n/a</v>
      </c>
      <c r="AD162" s="2" t="str">
        <f t="shared" si="49"/>
        <v>2015-16 Winter</v>
      </c>
      <c r="AE162" s="2" t="str">
        <f t="shared" si="50"/>
        <v>2014-15 Winter</v>
      </c>
      <c r="AF162" s="127">
        <v>0</v>
      </c>
      <c r="AG162" s="7"/>
    </row>
    <row r="163" spans="1:33">
      <c r="A163" s="46">
        <v>42076</v>
      </c>
      <c r="B163" s="13" t="str">
        <f t="shared" si="34"/>
        <v>Mar</v>
      </c>
      <c r="C163" s="182"/>
      <c r="D163" s="182"/>
      <c r="E163" s="182"/>
      <c r="F163" s="185"/>
      <c r="G163" s="185"/>
      <c r="H163" s="185"/>
      <c r="I163" s="12">
        <f>VLOOKUP($B163,'Elec wholesale lookups'!$A$3:$L$15,'Inputs - Elec wholesale index'!I$2,FALSE)</f>
        <v>181634.52552031272</v>
      </c>
      <c r="J163" s="12">
        <f>VLOOKUP($B163,'Elec wholesale lookups'!$A$3:$L$15,'Inputs - Elec wholesale index'!J$2,FALSE)</f>
        <v>205597.26549163138</v>
      </c>
      <c r="K163" s="12">
        <f>VLOOKUP($B163,'Elec wholesale lookups'!$A$3:$L$15,'Inputs - Elec wholesale index'!K$2,FALSE)</f>
        <v>181634.52552031272</v>
      </c>
      <c r="L163" s="37">
        <f>VLOOKUP($B163,'Elec wholesale lookups'!$A$3:$O$15,'Inputs - Elec wholesale index'!L$2,FALSE)</f>
        <v>0</v>
      </c>
      <c r="M163" s="37">
        <f>VLOOKUP($B163,'Elec wholesale lookups'!$A$3:$O$15,'Inputs - Elec wholesale index'!M$2,FALSE)</f>
        <v>1</v>
      </c>
      <c r="N163" s="37">
        <f>VLOOKUP($B163,'Elec wholesale lookups'!$A$3:$O$15,'Inputs - Elec wholesale index'!N$2,FALSE)</f>
        <v>1</v>
      </c>
      <c r="O163" s="12">
        <f t="shared" si="35"/>
        <v>0</v>
      </c>
      <c r="P163" s="12">
        <f t="shared" si="36"/>
        <v>205597.26549163138</v>
      </c>
      <c r="Q163" s="12">
        <f t="shared" si="37"/>
        <v>181634.52552031272</v>
      </c>
      <c r="R163" s="12">
        <f t="shared" si="38"/>
        <v>387231.79101194406</v>
      </c>
      <c r="S163" s="22">
        <f t="shared" si="39"/>
        <v>0</v>
      </c>
      <c r="T163" s="22">
        <f t="shared" si="40"/>
        <v>0</v>
      </c>
      <c r="U163" s="22">
        <f t="shared" si="41"/>
        <v>0</v>
      </c>
      <c r="V163" s="22">
        <f t="shared" si="42"/>
        <v>0</v>
      </c>
      <c r="W163" s="43" t="str">
        <f t="shared" si="43"/>
        <v>n/a</v>
      </c>
      <c r="X163" s="22">
        <f t="shared" si="44"/>
        <v>0</v>
      </c>
      <c r="Y163" s="22">
        <f t="shared" si="45"/>
        <v>0</v>
      </c>
      <c r="Z163" s="22">
        <f t="shared" si="46"/>
        <v>0</v>
      </c>
      <c r="AA163" s="42">
        <f t="shared" si="47"/>
        <v>0</v>
      </c>
      <c r="AB163" s="43" t="str">
        <f t="shared" si="48"/>
        <v>n/a</v>
      </c>
      <c r="AC163" s="44" t="str">
        <f>IFERROR(W163*'Inputs - OBR and CPI'!$E$27+'Inputs - Elec wholesale index'!AB163*'Inputs - OBR and CPI'!$F$27,"n/a")</f>
        <v>n/a</v>
      </c>
      <c r="AD163" s="2" t="str">
        <f t="shared" si="49"/>
        <v>2015-16 Winter</v>
      </c>
      <c r="AE163" s="2" t="str">
        <f t="shared" si="50"/>
        <v>2014-15 Winter</v>
      </c>
      <c r="AF163" s="127">
        <v>0</v>
      </c>
      <c r="AG163" s="7"/>
    </row>
    <row r="164" spans="1:33">
      <c r="A164" s="46">
        <v>42079</v>
      </c>
      <c r="B164" s="13" t="str">
        <f t="shared" si="34"/>
        <v>Mar</v>
      </c>
      <c r="C164" s="182"/>
      <c r="D164" s="182"/>
      <c r="E164" s="182"/>
      <c r="F164" s="185"/>
      <c r="G164" s="185"/>
      <c r="H164" s="185"/>
      <c r="I164" s="12">
        <f>VLOOKUP($B164,'Elec wholesale lookups'!$A$3:$L$15,'Inputs - Elec wholesale index'!I$2,FALSE)</f>
        <v>181634.52552031272</v>
      </c>
      <c r="J164" s="12">
        <f>VLOOKUP($B164,'Elec wholesale lookups'!$A$3:$L$15,'Inputs - Elec wholesale index'!J$2,FALSE)</f>
        <v>205597.26549163138</v>
      </c>
      <c r="K164" s="12">
        <f>VLOOKUP($B164,'Elec wholesale lookups'!$A$3:$L$15,'Inputs - Elec wholesale index'!K$2,FALSE)</f>
        <v>181634.52552031272</v>
      </c>
      <c r="L164" s="37">
        <f>VLOOKUP($B164,'Elec wholesale lookups'!$A$3:$O$15,'Inputs - Elec wholesale index'!L$2,FALSE)</f>
        <v>0</v>
      </c>
      <c r="M164" s="37">
        <f>VLOOKUP($B164,'Elec wholesale lookups'!$A$3:$O$15,'Inputs - Elec wholesale index'!M$2,FALSE)</f>
        <v>1</v>
      </c>
      <c r="N164" s="37">
        <f>VLOOKUP($B164,'Elec wholesale lookups'!$A$3:$O$15,'Inputs - Elec wholesale index'!N$2,FALSE)</f>
        <v>1</v>
      </c>
      <c r="O164" s="12">
        <f t="shared" si="35"/>
        <v>0</v>
      </c>
      <c r="P164" s="12">
        <f t="shared" si="36"/>
        <v>205597.26549163138</v>
      </c>
      <c r="Q164" s="12">
        <f t="shared" si="37"/>
        <v>181634.52552031272</v>
      </c>
      <c r="R164" s="12">
        <f t="shared" si="38"/>
        <v>387231.79101194406</v>
      </c>
      <c r="S164" s="22">
        <f t="shared" si="39"/>
        <v>0</v>
      </c>
      <c r="T164" s="22">
        <f t="shared" si="40"/>
        <v>0</v>
      </c>
      <c r="U164" s="22">
        <f t="shared" si="41"/>
        <v>0</v>
      </c>
      <c r="V164" s="22">
        <f t="shared" si="42"/>
        <v>0</v>
      </c>
      <c r="W164" s="43" t="str">
        <f t="shared" si="43"/>
        <v>n/a</v>
      </c>
      <c r="X164" s="22">
        <f t="shared" si="44"/>
        <v>0</v>
      </c>
      <c r="Y164" s="22">
        <f t="shared" si="45"/>
        <v>0</v>
      </c>
      <c r="Z164" s="22">
        <f t="shared" si="46"/>
        <v>0</v>
      </c>
      <c r="AA164" s="42">
        <f t="shared" si="47"/>
        <v>0</v>
      </c>
      <c r="AB164" s="43" t="str">
        <f t="shared" si="48"/>
        <v>n/a</v>
      </c>
      <c r="AC164" s="44" t="str">
        <f>IFERROR(W164*'Inputs - OBR and CPI'!$E$27+'Inputs - Elec wholesale index'!AB164*'Inputs - OBR and CPI'!$F$27,"n/a")</f>
        <v>n/a</v>
      </c>
      <c r="AD164" s="2" t="str">
        <f t="shared" si="49"/>
        <v>2015-16 Winter</v>
      </c>
      <c r="AE164" s="2" t="str">
        <f t="shared" si="50"/>
        <v>2014-15 Winter</v>
      </c>
      <c r="AF164" s="127">
        <v>0</v>
      </c>
      <c r="AG164" s="7"/>
    </row>
    <row r="165" spans="1:33">
      <c r="A165" s="46">
        <v>42080</v>
      </c>
      <c r="B165" s="13" t="str">
        <f t="shared" si="34"/>
        <v>Mar</v>
      </c>
      <c r="C165" s="182"/>
      <c r="D165" s="182"/>
      <c r="E165" s="182"/>
      <c r="F165" s="185"/>
      <c r="G165" s="185"/>
      <c r="H165" s="185"/>
      <c r="I165" s="12">
        <f>VLOOKUP($B165,'Elec wholesale lookups'!$A$3:$L$15,'Inputs - Elec wholesale index'!I$2,FALSE)</f>
        <v>181634.52552031272</v>
      </c>
      <c r="J165" s="12">
        <f>VLOOKUP($B165,'Elec wholesale lookups'!$A$3:$L$15,'Inputs - Elec wholesale index'!J$2,FALSE)</f>
        <v>205597.26549163138</v>
      </c>
      <c r="K165" s="12">
        <f>VLOOKUP($B165,'Elec wholesale lookups'!$A$3:$L$15,'Inputs - Elec wholesale index'!K$2,FALSE)</f>
        <v>181634.52552031272</v>
      </c>
      <c r="L165" s="37">
        <f>VLOOKUP($B165,'Elec wholesale lookups'!$A$3:$O$15,'Inputs - Elec wholesale index'!L$2,FALSE)</f>
        <v>0</v>
      </c>
      <c r="M165" s="37">
        <f>VLOOKUP($B165,'Elec wholesale lookups'!$A$3:$O$15,'Inputs - Elec wholesale index'!M$2,FALSE)</f>
        <v>1</v>
      </c>
      <c r="N165" s="37">
        <f>VLOOKUP($B165,'Elec wholesale lookups'!$A$3:$O$15,'Inputs - Elec wholesale index'!N$2,FALSE)</f>
        <v>1</v>
      </c>
      <c r="O165" s="12">
        <f t="shared" si="35"/>
        <v>0</v>
      </c>
      <c r="P165" s="12">
        <f t="shared" si="36"/>
        <v>205597.26549163138</v>
      </c>
      <c r="Q165" s="12">
        <f t="shared" si="37"/>
        <v>181634.52552031272</v>
      </c>
      <c r="R165" s="12">
        <f t="shared" si="38"/>
        <v>387231.79101194406</v>
      </c>
      <c r="S165" s="22">
        <f t="shared" si="39"/>
        <v>0</v>
      </c>
      <c r="T165" s="22">
        <f t="shared" si="40"/>
        <v>0</v>
      </c>
      <c r="U165" s="22">
        <f t="shared" si="41"/>
        <v>0</v>
      </c>
      <c r="V165" s="22">
        <f t="shared" si="42"/>
        <v>0</v>
      </c>
      <c r="W165" s="43" t="str">
        <f t="shared" si="43"/>
        <v>n/a</v>
      </c>
      <c r="X165" s="22">
        <f t="shared" si="44"/>
        <v>0</v>
      </c>
      <c r="Y165" s="22">
        <f t="shared" si="45"/>
        <v>0</v>
      </c>
      <c r="Z165" s="22">
        <f t="shared" si="46"/>
        <v>0</v>
      </c>
      <c r="AA165" s="42">
        <f t="shared" si="47"/>
        <v>0</v>
      </c>
      <c r="AB165" s="43" t="str">
        <f t="shared" si="48"/>
        <v>n/a</v>
      </c>
      <c r="AC165" s="44" t="str">
        <f>IFERROR(W165*'Inputs - OBR and CPI'!$E$27+'Inputs - Elec wholesale index'!AB165*'Inputs - OBR and CPI'!$F$27,"n/a")</f>
        <v>n/a</v>
      </c>
      <c r="AD165" s="2" t="str">
        <f t="shared" si="49"/>
        <v>2015-16 Winter</v>
      </c>
      <c r="AE165" s="2" t="str">
        <f t="shared" si="50"/>
        <v>2014-15 Winter</v>
      </c>
      <c r="AF165" s="127">
        <v>0</v>
      </c>
      <c r="AG165" s="7"/>
    </row>
    <row r="166" spans="1:33">
      <c r="A166" s="46">
        <v>42081</v>
      </c>
      <c r="B166" s="13" t="str">
        <f t="shared" si="34"/>
        <v>Mar</v>
      </c>
      <c r="C166" s="182"/>
      <c r="D166" s="182"/>
      <c r="E166" s="182"/>
      <c r="F166" s="185"/>
      <c r="G166" s="185"/>
      <c r="H166" s="185"/>
      <c r="I166" s="12">
        <f>VLOOKUP($B166,'Elec wholesale lookups'!$A$3:$L$15,'Inputs - Elec wholesale index'!I$2,FALSE)</f>
        <v>181634.52552031272</v>
      </c>
      <c r="J166" s="12">
        <f>VLOOKUP($B166,'Elec wholesale lookups'!$A$3:$L$15,'Inputs - Elec wholesale index'!J$2,FALSE)</f>
        <v>205597.26549163138</v>
      </c>
      <c r="K166" s="12">
        <f>VLOOKUP($B166,'Elec wholesale lookups'!$A$3:$L$15,'Inputs - Elec wholesale index'!K$2,FALSE)</f>
        <v>181634.52552031272</v>
      </c>
      <c r="L166" s="37">
        <f>VLOOKUP($B166,'Elec wholesale lookups'!$A$3:$O$15,'Inputs - Elec wholesale index'!L$2,FALSE)</f>
        <v>0</v>
      </c>
      <c r="M166" s="37">
        <f>VLOOKUP($B166,'Elec wholesale lookups'!$A$3:$O$15,'Inputs - Elec wholesale index'!M$2,FALSE)</f>
        <v>1</v>
      </c>
      <c r="N166" s="37">
        <f>VLOOKUP($B166,'Elec wholesale lookups'!$A$3:$O$15,'Inputs - Elec wholesale index'!N$2,FALSE)</f>
        <v>1</v>
      </c>
      <c r="O166" s="12">
        <f t="shared" si="35"/>
        <v>0</v>
      </c>
      <c r="P166" s="12">
        <f t="shared" si="36"/>
        <v>205597.26549163138</v>
      </c>
      <c r="Q166" s="12">
        <f t="shared" si="37"/>
        <v>181634.52552031272</v>
      </c>
      <c r="R166" s="12">
        <f t="shared" si="38"/>
        <v>387231.79101194406</v>
      </c>
      <c r="S166" s="22">
        <f t="shared" si="39"/>
        <v>0</v>
      </c>
      <c r="T166" s="22">
        <f t="shared" si="40"/>
        <v>0</v>
      </c>
      <c r="U166" s="22">
        <f t="shared" si="41"/>
        <v>0</v>
      </c>
      <c r="V166" s="22">
        <f t="shared" si="42"/>
        <v>0</v>
      </c>
      <c r="W166" s="43" t="str">
        <f t="shared" si="43"/>
        <v>n/a</v>
      </c>
      <c r="X166" s="22">
        <f t="shared" si="44"/>
        <v>0</v>
      </c>
      <c r="Y166" s="22">
        <f t="shared" si="45"/>
        <v>0</v>
      </c>
      <c r="Z166" s="22">
        <f t="shared" si="46"/>
        <v>0</v>
      </c>
      <c r="AA166" s="42">
        <f t="shared" si="47"/>
        <v>0</v>
      </c>
      <c r="AB166" s="43" t="str">
        <f t="shared" si="48"/>
        <v>n/a</v>
      </c>
      <c r="AC166" s="44" t="str">
        <f>IFERROR(W166*'Inputs - OBR and CPI'!$E$27+'Inputs - Elec wholesale index'!AB166*'Inputs - OBR and CPI'!$F$27,"n/a")</f>
        <v>n/a</v>
      </c>
      <c r="AD166" s="2" t="str">
        <f t="shared" si="49"/>
        <v>2015-16 Winter</v>
      </c>
      <c r="AE166" s="2" t="str">
        <f t="shared" si="50"/>
        <v>2014-15 Winter</v>
      </c>
      <c r="AF166" s="127">
        <v>0</v>
      </c>
      <c r="AG166" s="7"/>
    </row>
    <row r="167" spans="1:33">
      <c r="A167" s="46">
        <v>42082</v>
      </c>
      <c r="B167" s="13" t="str">
        <f t="shared" si="34"/>
        <v>Mar</v>
      </c>
      <c r="C167" s="182"/>
      <c r="D167" s="182"/>
      <c r="E167" s="182"/>
      <c r="F167" s="185"/>
      <c r="G167" s="185"/>
      <c r="H167" s="185"/>
      <c r="I167" s="12">
        <f>VLOOKUP($B167,'Elec wholesale lookups'!$A$3:$L$15,'Inputs - Elec wholesale index'!I$2,FALSE)</f>
        <v>181634.52552031272</v>
      </c>
      <c r="J167" s="12">
        <f>VLOOKUP($B167,'Elec wholesale lookups'!$A$3:$L$15,'Inputs - Elec wholesale index'!J$2,FALSE)</f>
        <v>205597.26549163138</v>
      </c>
      <c r="K167" s="12">
        <f>VLOOKUP($B167,'Elec wholesale lookups'!$A$3:$L$15,'Inputs - Elec wholesale index'!K$2,FALSE)</f>
        <v>181634.52552031272</v>
      </c>
      <c r="L167" s="37">
        <f>VLOOKUP($B167,'Elec wholesale lookups'!$A$3:$O$15,'Inputs - Elec wholesale index'!L$2,FALSE)</f>
        <v>0</v>
      </c>
      <c r="M167" s="37">
        <f>VLOOKUP($B167,'Elec wholesale lookups'!$A$3:$O$15,'Inputs - Elec wholesale index'!M$2,FALSE)</f>
        <v>1</v>
      </c>
      <c r="N167" s="37">
        <f>VLOOKUP($B167,'Elec wholesale lookups'!$A$3:$O$15,'Inputs - Elec wholesale index'!N$2,FALSE)</f>
        <v>1</v>
      </c>
      <c r="O167" s="12">
        <f t="shared" si="35"/>
        <v>0</v>
      </c>
      <c r="P167" s="12">
        <f t="shared" si="36"/>
        <v>205597.26549163138</v>
      </c>
      <c r="Q167" s="12">
        <f t="shared" si="37"/>
        <v>181634.52552031272</v>
      </c>
      <c r="R167" s="12">
        <f t="shared" si="38"/>
        <v>387231.79101194406</v>
      </c>
      <c r="S167" s="22">
        <f t="shared" si="39"/>
        <v>0</v>
      </c>
      <c r="T167" s="22">
        <f t="shared" si="40"/>
        <v>0</v>
      </c>
      <c r="U167" s="22">
        <f t="shared" si="41"/>
        <v>0</v>
      </c>
      <c r="V167" s="22">
        <f t="shared" si="42"/>
        <v>0</v>
      </c>
      <c r="W167" s="43" t="str">
        <f t="shared" si="43"/>
        <v>n/a</v>
      </c>
      <c r="X167" s="22">
        <f t="shared" si="44"/>
        <v>0</v>
      </c>
      <c r="Y167" s="22">
        <f t="shared" si="45"/>
        <v>0</v>
      </c>
      <c r="Z167" s="22">
        <f t="shared" si="46"/>
        <v>0</v>
      </c>
      <c r="AA167" s="42">
        <f t="shared" si="47"/>
        <v>0</v>
      </c>
      <c r="AB167" s="43" t="str">
        <f t="shared" si="48"/>
        <v>n/a</v>
      </c>
      <c r="AC167" s="44" t="str">
        <f>IFERROR(W167*'Inputs - OBR and CPI'!$E$27+'Inputs - Elec wholesale index'!AB167*'Inputs - OBR and CPI'!$F$27,"n/a")</f>
        <v>n/a</v>
      </c>
      <c r="AD167" s="2" t="str">
        <f t="shared" si="49"/>
        <v>2015-16 Winter</v>
      </c>
      <c r="AE167" s="2" t="str">
        <f t="shared" si="50"/>
        <v>2014-15 Winter</v>
      </c>
      <c r="AF167" s="127">
        <v>0</v>
      </c>
      <c r="AG167" s="7"/>
    </row>
    <row r="168" spans="1:33">
      <c r="A168" s="46">
        <v>42083</v>
      </c>
      <c r="B168" s="13" t="str">
        <f t="shared" si="34"/>
        <v>Mar</v>
      </c>
      <c r="C168" s="182"/>
      <c r="D168" s="182"/>
      <c r="E168" s="182"/>
      <c r="F168" s="185"/>
      <c r="G168" s="185"/>
      <c r="H168" s="185"/>
      <c r="I168" s="12">
        <f>VLOOKUP($B168,'Elec wholesale lookups'!$A$3:$L$15,'Inputs - Elec wholesale index'!I$2,FALSE)</f>
        <v>181634.52552031272</v>
      </c>
      <c r="J168" s="12">
        <f>VLOOKUP($B168,'Elec wholesale lookups'!$A$3:$L$15,'Inputs - Elec wholesale index'!J$2,FALSE)</f>
        <v>205597.26549163138</v>
      </c>
      <c r="K168" s="12">
        <f>VLOOKUP($B168,'Elec wholesale lookups'!$A$3:$L$15,'Inputs - Elec wholesale index'!K$2,FALSE)</f>
        <v>181634.52552031272</v>
      </c>
      <c r="L168" s="37">
        <f>VLOOKUP($B168,'Elec wholesale lookups'!$A$3:$O$15,'Inputs - Elec wholesale index'!L$2,FALSE)</f>
        <v>0</v>
      </c>
      <c r="M168" s="37">
        <f>VLOOKUP($B168,'Elec wholesale lookups'!$A$3:$O$15,'Inputs - Elec wholesale index'!M$2,FALSE)</f>
        <v>1</v>
      </c>
      <c r="N168" s="37">
        <f>VLOOKUP($B168,'Elec wholesale lookups'!$A$3:$O$15,'Inputs - Elec wholesale index'!N$2,FALSE)</f>
        <v>1</v>
      </c>
      <c r="O168" s="12">
        <f t="shared" si="35"/>
        <v>0</v>
      </c>
      <c r="P168" s="12">
        <f t="shared" si="36"/>
        <v>205597.26549163138</v>
      </c>
      <c r="Q168" s="12">
        <f t="shared" si="37"/>
        <v>181634.52552031272</v>
      </c>
      <c r="R168" s="12">
        <f t="shared" si="38"/>
        <v>387231.79101194406</v>
      </c>
      <c r="S168" s="22">
        <f t="shared" si="39"/>
        <v>0</v>
      </c>
      <c r="T168" s="22">
        <f t="shared" si="40"/>
        <v>0</v>
      </c>
      <c r="U168" s="22">
        <f t="shared" si="41"/>
        <v>0</v>
      </c>
      <c r="V168" s="22">
        <f t="shared" si="42"/>
        <v>0</v>
      </c>
      <c r="W168" s="43" t="str">
        <f t="shared" si="43"/>
        <v>n/a</v>
      </c>
      <c r="X168" s="22">
        <f t="shared" si="44"/>
        <v>0</v>
      </c>
      <c r="Y168" s="22">
        <f t="shared" si="45"/>
        <v>0</v>
      </c>
      <c r="Z168" s="22">
        <f t="shared" si="46"/>
        <v>0</v>
      </c>
      <c r="AA168" s="42">
        <f t="shared" si="47"/>
        <v>0</v>
      </c>
      <c r="AB168" s="43" t="str">
        <f t="shared" si="48"/>
        <v>n/a</v>
      </c>
      <c r="AC168" s="44" t="str">
        <f>IFERROR(W168*'Inputs - OBR and CPI'!$E$27+'Inputs - Elec wholesale index'!AB168*'Inputs - OBR and CPI'!$F$27,"n/a")</f>
        <v>n/a</v>
      </c>
      <c r="AD168" s="2" t="str">
        <f t="shared" si="49"/>
        <v>2015-16 Winter</v>
      </c>
      <c r="AE168" s="2" t="str">
        <f t="shared" si="50"/>
        <v>2014-15 Winter</v>
      </c>
      <c r="AF168" s="127">
        <v>0</v>
      </c>
      <c r="AG168" s="7"/>
    </row>
    <row r="169" spans="1:33">
      <c r="A169" s="46">
        <v>42086</v>
      </c>
      <c r="B169" s="13" t="str">
        <f t="shared" si="34"/>
        <v>Mar</v>
      </c>
      <c r="C169" s="182"/>
      <c r="D169" s="182"/>
      <c r="E169" s="182"/>
      <c r="F169" s="185"/>
      <c r="G169" s="185"/>
      <c r="H169" s="185"/>
      <c r="I169" s="12">
        <f>VLOOKUP($B169,'Elec wholesale lookups'!$A$3:$L$15,'Inputs - Elec wholesale index'!I$2,FALSE)</f>
        <v>181634.52552031272</v>
      </c>
      <c r="J169" s="12">
        <f>VLOOKUP($B169,'Elec wholesale lookups'!$A$3:$L$15,'Inputs - Elec wholesale index'!J$2,FALSE)</f>
        <v>205597.26549163138</v>
      </c>
      <c r="K169" s="12">
        <f>VLOOKUP($B169,'Elec wholesale lookups'!$A$3:$L$15,'Inputs - Elec wholesale index'!K$2,FALSE)</f>
        <v>181634.52552031272</v>
      </c>
      <c r="L169" s="37">
        <f>VLOOKUP($B169,'Elec wholesale lookups'!$A$3:$O$15,'Inputs - Elec wholesale index'!L$2,FALSE)</f>
        <v>0</v>
      </c>
      <c r="M169" s="37">
        <f>VLOOKUP($B169,'Elec wholesale lookups'!$A$3:$O$15,'Inputs - Elec wholesale index'!M$2,FALSE)</f>
        <v>1</v>
      </c>
      <c r="N169" s="37">
        <f>VLOOKUP($B169,'Elec wholesale lookups'!$A$3:$O$15,'Inputs - Elec wholesale index'!N$2,FALSE)</f>
        <v>1</v>
      </c>
      <c r="O169" s="12">
        <f t="shared" si="35"/>
        <v>0</v>
      </c>
      <c r="P169" s="12">
        <f t="shared" si="36"/>
        <v>205597.26549163138</v>
      </c>
      <c r="Q169" s="12">
        <f t="shared" si="37"/>
        <v>181634.52552031272</v>
      </c>
      <c r="R169" s="12">
        <f t="shared" si="38"/>
        <v>387231.79101194406</v>
      </c>
      <c r="S169" s="22">
        <f t="shared" si="39"/>
        <v>0</v>
      </c>
      <c r="T169" s="22">
        <f t="shared" si="40"/>
        <v>0</v>
      </c>
      <c r="U169" s="22">
        <f t="shared" si="41"/>
        <v>0</v>
      </c>
      <c r="V169" s="22">
        <f t="shared" si="42"/>
        <v>0</v>
      </c>
      <c r="W169" s="43" t="str">
        <f t="shared" si="43"/>
        <v>n/a</v>
      </c>
      <c r="X169" s="22">
        <f t="shared" si="44"/>
        <v>0</v>
      </c>
      <c r="Y169" s="22">
        <f t="shared" si="45"/>
        <v>0</v>
      </c>
      <c r="Z169" s="22">
        <f t="shared" si="46"/>
        <v>0</v>
      </c>
      <c r="AA169" s="42">
        <f t="shared" si="47"/>
        <v>0</v>
      </c>
      <c r="AB169" s="43" t="str">
        <f t="shared" si="48"/>
        <v>n/a</v>
      </c>
      <c r="AC169" s="44" t="str">
        <f>IFERROR(W169*'Inputs - OBR and CPI'!$E$27+'Inputs - Elec wholesale index'!AB169*'Inputs - OBR and CPI'!$F$27,"n/a")</f>
        <v>n/a</v>
      </c>
      <c r="AD169" s="2" t="str">
        <f t="shared" si="49"/>
        <v>2015-16 Winter</v>
      </c>
      <c r="AE169" s="2" t="str">
        <f t="shared" si="50"/>
        <v>2014-15 Winter</v>
      </c>
      <c r="AF169" s="127">
        <v>0</v>
      </c>
      <c r="AG169" s="7"/>
    </row>
    <row r="170" spans="1:33">
      <c r="A170" s="46">
        <v>42087</v>
      </c>
      <c r="B170" s="13" t="str">
        <f t="shared" si="34"/>
        <v>Mar</v>
      </c>
      <c r="C170" s="182"/>
      <c r="D170" s="182"/>
      <c r="E170" s="182"/>
      <c r="F170" s="185"/>
      <c r="G170" s="185"/>
      <c r="H170" s="185"/>
      <c r="I170" s="12">
        <f>VLOOKUP($B170,'Elec wholesale lookups'!$A$3:$L$15,'Inputs - Elec wholesale index'!I$2,FALSE)</f>
        <v>181634.52552031272</v>
      </c>
      <c r="J170" s="12">
        <f>VLOOKUP($B170,'Elec wholesale lookups'!$A$3:$L$15,'Inputs - Elec wholesale index'!J$2,FALSE)</f>
        <v>205597.26549163138</v>
      </c>
      <c r="K170" s="12">
        <f>VLOOKUP($B170,'Elec wholesale lookups'!$A$3:$L$15,'Inputs - Elec wholesale index'!K$2,FALSE)</f>
        <v>181634.52552031272</v>
      </c>
      <c r="L170" s="37">
        <f>VLOOKUP($B170,'Elec wholesale lookups'!$A$3:$O$15,'Inputs - Elec wholesale index'!L$2,FALSE)</f>
        <v>0</v>
      </c>
      <c r="M170" s="37">
        <f>VLOOKUP($B170,'Elec wholesale lookups'!$A$3:$O$15,'Inputs - Elec wholesale index'!M$2,FALSE)</f>
        <v>1</v>
      </c>
      <c r="N170" s="37">
        <f>VLOOKUP($B170,'Elec wholesale lookups'!$A$3:$O$15,'Inputs - Elec wholesale index'!N$2,FALSE)</f>
        <v>1</v>
      </c>
      <c r="O170" s="12">
        <f t="shared" si="35"/>
        <v>0</v>
      </c>
      <c r="P170" s="12">
        <f t="shared" si="36"/>
        <v>205597.26549163138</v>
      </c>
      <c r="Q170" s="12">
        <f t="shared" si="37"/>
        <v>181634.52552031272</v>
      </c>
      <c r="R170" s="12">
        <f t="shared" si="38"/>
        <v>387231.79101194406</v>
      </c>
      <c r="S170" s="22">
        <f t="shared" si="39"/>
        <v>0</v>
      </c>
      <c r="T170" s="22">
        <f t="shared" si="40"/>
        <v>0</v>
      </c>
      <c r="U170" s="22">
        <f t="shared" si="41"/>
        <v>0</v>
      </c>
      <c r="V170" s="22">
        <f t="shared" si="42"/>
        <v>0</v>
      </c>
      <c r="W170" s="43" t="str">
        <f t="shared" si="43"/>
        <v>n/a</v>
      </c>
      <c r="X170" s="22">
        <f t="shared" si="44"/>
        <v>0</v>
      </c>
      <c r="Y170" s="22">
        <f t="shared" si="45"/>
        <v>0</v>
      </c>
      <c r="Z170" s="22">
        <f t="shared" si="46"/>
        <v>0</v>
      </c>
      <c r="AA170" s="42">
        <f t="shared" si="47"/>
        <v>0</v>
      </c>
      <c r="AB170" s="43" t="str">
        <f t="shared" si="48"/>
        <v>n/a</v>
      </c>
      <c r="AC170" s="44" t="str">
        <f>IFERROR(W170*'Inputs - OBR and CPI'!$E$27+'Inputs - Elec wholesale index'!AB170*'Inputs - OBR and CPI'!$F$27,"n/a")</f>
        <v>n/a</v>
      </c>
      <c r="AD170" s="2" t="str">
        <f t="shared" si="49"/>
        <v>2015-16 Winter</v>
      </c>
      <c r="AE170" s="2" t="str">
        <f t="shared" si="50"/>
        <v>2014-15 Winter</v>
      </c>
      <c r="AF170" s="127">
        <v>0</v>
      </c>
      <c r="AG170" s="7"/>
    </row>
    <row r="171" spans="1:33">
      <c r="A171" s="46">
        <v>42088</v>
      </c>
      <c r="B171" s="13" t="str">
        <f t="shared" si="34"/>
        <v>Mar</v>
      </c>
      <c r="C171" s="182"/>
      <c r="D171" s="182"/>
      <c r="E171" s="182"/>
      <c r="F171" s="185"/>
      <c r="G171" s="185"/>
      <c r="H171" s="185"/>
      <c r="I171" s="12">
        <f>VLOOKUP($B171,'Elec wholesale lookups'!$A$3:$L$15,'Inputs - Elec wholesale index'!I$2,FALSE)</f>
        <v>181634.52552031272</v>
      </c>
      <c r="J171" s="12">
        <f>VLOOKUP($B171,'Elec wholesale lookups'!$A$3:$L$15,'Inputs - Elec wholesale index'!J$2,FALSE)</f>
        <v>205597.26549163138</v>
      </c>
      <c r="K171" s="12">
        <f>VLOOKUP($B171,'Elec wholesale lookups'!$A$3:$L$15,'Inputs - Elec wholesale index'!K$2,FALSE)</f>
        <v>181634.52552031272</v>
      </c>
      <c r="L171" s="37">
        <f>VLOOKUP($B171,'Elec wholesale lookups'!$A$3:$O$15,'Inputs - Elec wholesale index'!L$2,FALSE)</f>
        <v>0</v>
      </c>
      <c r="M171" s="37">
        <f>VLOOKUP($B171,'Elec wholesale lookups'!$A$3:$O$15,'Inputs - Elec wholesale index'!M$2,FALSE)</f>
        <v>1</v>
      </c>
      <c r="N171" s="37">
        <f>VLOOKUP($B171,'Elec wholesale lookups'!$A$3:$O$15,'Inputs - Elec wholesale index'!N$2,FALSE)</f>
        <v>1</v>
      </c>
      <c r="O171" s="12">
        <f t="shared" si="35"/>
        <v>0</v>
      </c>
      <c r="P171" s="12">
        <f t="shared" si="36"/>
        <v>205597.26549163138</v>
      </c>
      <c r="Q171" s="12">
        <f t="shared" si="37"/>
        <v>181634.52552031272</v>
      </c>
      <c r="R171" s="12">
        <f t="shared" si="38"/>
        <v>387231.79101194406</v>
      </c>
      <c r="S171" s="22">
        <f t="shared" si="39"/>
        <v>0</v>
      </c>
      <c r="T171" s="22">
        <f t="shared" si="40"/>
        <v>0</v>
      </c>
      <c r="U171" s="22">
        <f t="shared" si="41"/>
        <v>0</v>
      </c>
      <c r="V171" s="22">
        <f t="shared" si="42"/>
        <v>0</v>
      </c>
      <c r="W171" s="43" t="str">
        <f t="shared" si="43"/>
        <v>n/a</v>
      </c>
      <c r="X171" s="22">
        <f t="shared" si="44"/>
        <v>0</v>
      </c>
      <c r="Y171" s="22">
        <f t="shared" si="45"/>
        <v>0</v>
      </c>
      <c r="Z171" s="22">
        <f t="shared" si="46"/>
        <v>0</v>
      </c>
      <c r="AA171" s="42">
        <f t="shared" si="47"/>
        <v>0</v>
      </c>
      <c r="AB171" s="43" t="str">
        <f t="shared" si="48"/>
        <v>n/a</v>
      </c>
      <c r="AC171" s="44" t="str">
        <f>IFERROR(W171*'Inputs - OBR and CPI'!$E$27+'Inputs - Elec wholesale index'!AB171*'Inputs - OBR and CPI'!$F$27,"n/a")</f>
        <v>n/a</v>
      </c>
      <c r="AD171" s="2" t="str">
        <f t="shared" si="49"/>
        <v>2015-16 Winter</v>
      </c>
      <c r="AE171" s="2" t="str">
        <f t="shared" si="50"/>
        <v>2014-15 Winter</v>
      </c>
      <c r="AF171" s="127">
        <v>0</v>
      </c>
      <c r="AG171" s="7"/>
    </row>
    <row r="172" spans="1:33">
      <c r="A172" s="46">
        <v>42089</v>
      </c>
      <c r="B172" s="13" t="str">
        <f t="shared" si="34"/>
        <v>Mar</v>
      </c>
      <c r="C172" s="182"/>
      <c r="D172" s="182"/>
      <c r="E172" s="182"/>
      <c r="F172" s="185"/>
      <c r="G172" s="185"/>
      <c r="H172" s="185"/>
      <c r="I172" s="12">
        <f>VLOOKUP($B172,'Elec wholesale lookups'!$A$3:$L$15,'Inputs - Elec wholesale index'!I$2,FALSE)</f>
        <v>181634.52552031272</v>
      </c>
      <c r="J172" s="12">
        <f>VLOOKUP($B172,'Elec wholesale lookups'!$A$3:$L$15,'Inputs - Elec wholesale index'!J$2,FALSE)</f>
        <v>205597.26549163138</v>
      </c>
      <c r="K172" s="12">
        <f>VLOOKUP($B172,'Elec wholesale lookups'!$A$3:$L$15,'Inputs - Elec wholesale index'!K$2,FALSE)</f>
        <v>181634.52552031272</v>
      </c>
      <c r="L172" s="37">
        <f>VLOOKUP($B172,'Elec wholesale lookups'!$A$3:$O$15,'Inputs - Elec wholesale index'!L$2,FALSE)</f>
        <v>0</v>
      </c>
      <c r="M172" s="37">
        <f>VLOOKUP($B172,'Elec wholesale lookups'!$A$3:$O$15,'Inputs - Elec wholesale index'!M$2,FALSE)</f>
        <v>1</v>
      </c>
      <c r="N172" s="37">
        <f>VLOOKUP($B172,'Elec wholesale lookups'!$A$3:$O$15,'Inputs - Elec wholesale index'!N$2,FALSE)</f>
        <v>1</v>
      </c>
      <c r="O172" s="12">
        <f t="shared" si="35"/>
        <v>0</v>
      </c>
      <c r="P172" s="12">
        <f t="shared" si="36"/>
        <v>205597.26549163138</v>
      </c>
      <c r="Q172" s="12">
        <f t="shared" si="37"/>
        <v>181634.52552031272</v>
      </c>
      <c r="R172" s="12">
        <f t="shared" si="38"/>
        <v>387231.79101194406</v>
      </c>
      <c r="S172" s="22">
        <f t="shared" si="39"/>
        <v>0</v>
      </c>
      <c r="T172" s="22">
        <f t="shared" si="40"/>
        <v>0</v>
      </c>
      <c r="U172" s="22">
        <f t="shared" si="41"/>
        <v>0</v>
      </c>
      <c r="V172" s="22">
        <f t="shared" si="42"/>
        <v>0</v>
      </c>
      <c r="W172" s="43" t="str">
        <f t="shared" si="43"/>
        <v>n/a</v>
      </c>
      <c r="X172" s="22">
        <f t="shared" si="44"/>
        <v>0</v>
      </c>
      <c r="Y172" s="22">
        <f t="shared" si="45"/>
        <v>0</v>
      </c>
      <c r="Z172" s="22">
        <f t="shared" si="46"/>
        <v>0</v>
      </c>
      <c r="AA172" s="42">
        <f t="shared" si="47"/>
        <v>0</v>
      </c>
      <c r="AB172" s="43" t="str">
        <f t="shared" si="48"/>
        <v>n/a</v>
      </c>
      <c r="AC172" s="44" t="str">
        <f>IFERROR(W172*'Inputs - OBR and CPI'!$E$27+'Inputs - Elec wholesale index'!AB172*'Inputs - OBR and CPI'!$F$27,"n/a")</f>
        <v>n/a</v>
      </c>
      <c r="AD172" s="2" t="str">
        <f t="shared" si="49"/>
        <v>2015-16 Winter</v>
      </c>
      <c r="AE172" s="2" t="str">
        <f t="shared" si="50"/>
        <v>2014-15 Winter</v>
      </c>
      <c r="AF172" s="127">
        <v>0</v>
      </c>
      <c r="AG172" s="7"/>
    </row>
    <row r="173" spans="1:33">
      <c r="A173" s="46">
        <v>42090</v>
      </c>
      <c r="B173" s="13" t="str">
        <f t="shared" si="34"/>
        <v>Mar</v>
      </c>
      <c r="C173" s="182"/>
      <c r="D173" s="182"/>
      <c r="E173" s="182"/>
      <c r="F173" s="185"/>
      <c r="G173" s="185"/>
      <c r="H173" s="185"/>
      <c r="I173" s="12">
        <f>VLOOKUP($B173,'Elec wholesale lookups'!$A$3:$L$15,'Inputs - Elec wholesale index'!I$2,FALSE)</f>
        <v>181634.52552031272</v>
      </c>
      <c r="J173" s="12">
        <f>VLOOKUP($B173,'Elec wholesale lookups'!$A$3:$L$15,'Inputs - Elec wholesale index'!J$2,FALSE)</f>
        <v>205597.26549163138</v>
      </c>
      <c r="K173" s="12">
        <f>VLOOKUP($B173,'Elec wholesale lookups'!$A$3:$L$15,'Inputs - Elec wholesale index'!K$2,FALSE)</f>
        <v>181634.52552031272</v>
      </c>
      <c r="L173" s="37">
        <f>VLOOKUP($B173,'Elec wholesale lookups'!$A$3:$O$15,'Inputs - Elec wholesale index'!L$2,FALSE)</f>
        <v>0</v>
      </c>
      <c r="M173" s="37">
        <f>VLOOKUP($B173,'Elec wholesale lookups'!$A$3:$O$15,'Inputs - Elec wholesale index'!M$2,FALSE)</f>
        <v>1</v>
      </c>
      <c r="N173" s="37">
        <f>VLOOKUP($B173,'Elec wholesale lookups'!$A$3:$O$15,'Inputs - Elec wholesale index'!N$2,FALSE)</f>
        <v>1</v>
      </c>
      <c r="O173" s="12">
        <f t="shared" si="35"/>
        <v>0</v>
      </c>
      <c r="P173" s="12">
        <f t="shared" si="36"/>
        <v>205597.26549163138</v>
      </c>
      <c r="Q173" s="12">
        <f t="shared" si="37"/>
        <v>181634.52552031272</v>
      </c>
      <c r="R173" s="12">
        <f t="shared" si="38"/>
        <v>387231.79101194406</v>
      </c>
      <c r="S173" s="22">
        <f t="shared" si="39"/>
        <v>0</v>
      </c>
      <c r="T173" s="22">
        <f t="shared" si="40"/>
        <v>0</v>
      </c>
      <c r="U173" s="22">
        <f t="shared" si="41"/>
        <v>0</v>
      </c>
      <c r="V173" s="22">
        <f t="shared" si="42"/>
        <v>0</v>
      </c>
      <c r="W173" s="43" t="str">
        <f t="shared" si="43"/>
        <v>n/a</v>
      </c>
      <c r="X173" s="22">
        <f t="shared" si="44"/>
        <v>0</v>
      </c>
      <c r="Y173" s="22">
        <f t="shared" si="45"/>
        <v>0</v>
      </c>
      <c r="Z173" s="22">
        <f t="shared" si="46"/>
        <v>0</v>
      </c>
      <c r="AA173" s="42">
        <f t="shared" si="47"/>
        <v>0</v>
      </c>
      <c r="AB173" s="43" t="str">
        <f t="shared" si="48"/>
        <v>n/a</v>
      </c>
      <c r="AC173" s="44" t="str">
        <f>IFERROR(W173*'Inputs - OBR and CPI'!$E$27+'Inputs - Elec wholesale index'!AB173*'Inputs - OBR and CPI'!$F$27,"n/a")</f>
        <v>n/a</v>
      </c>
      <c r="AD173" s="2" t="str">
        <f t="shared" si="49"/>
        <v>2015-16 Winter</v>
      </c>
      <c r="AE173" s="2" t="str">
        <f t="shared" si="50"/>
        <v>2014-15 Winter</v>
      </c>
      <c r="AF173" s="127">
        <v>0</v>
      </c>
      <c r="AG173" s="7"/>
    </row>
    <row r="174" spans="1:33">
      <c r="A174" s="46">
        <v>42093</v>
      </c>
      <c r="B174" s="13" t="str">
        <f t="shared" si="34"/>
        <v>Mar</v>
      </c>
      <c r="C174" s="182"/>
      <c r="D174" s="182"/>
      <c r="E174" s="182"/>
      <c r="F174" s="185"/>
      <c r="G174" s="185"/>
      <c r="H174" s="185"/>
      <c r="I174" s="12">
        <f>VLOOKUP($B174,'Elec wholesale lookups'!$A$3:$L$15,'Inputs - Elec wholesale index'!I$2,FALSE)</f>
        <v>181634.52552031272</v>
      </c>
      <c r="J174" s="12">
        <f>VLOOKUP($B174,'Elec wholesale lookups'!$A$3:$L$15,'Inputs - Elec wholesale index'!J$2,FALSE)</f>
        <v>205597.26549163138</v>
      </c>
      <c r="K174" s="12">
        <f>VLOOKUP($B174,'Elec wholesale lookups'!$A$3:$L$15,'Inputs - Elec wholesale index'!K$2,FALSE)</f>
        <v>181634.52552031272</v>
      </c>
      <c r="L174" s="37">
        <f>VLOOKUP($B174,'Elec wholesale lookups'!$A$3:$O$15,'Inputs - Elec wholesale index'!L$2,FALSE)</f>
        <v>0</v>
      </c>
      <c r="M174" s="37">
        <f>VLOOKUP($B174,'Elec wholesale lookups'!$A$3:$O$15,'Inputs - Elec wholesale index'!M$2,FALSE)</f>
        <v>1</v>
      </c>
      <c r="N174" s="37">
        <f>VLOOKUP($B174,'Elec wholesale lookups'!$A$3:$O$15,'Inputs - Elec wholesale index'!N$2,FALSE)</f>
        <v>1</v>
      </c>
      <c r="O174" s="12">
        <f t="shared" si="35"/>
        <v>0</v>
      </c>
      <c r="P174" s="12">
        <f t="shared" si="36"/>
        <v>205597.26549163138</v>
      </c>
      <c r="Q174" s="12">
        <f t="shared" si="37"/>
        <v>181634.52552031272</v>
      </c>
      <c r="R174" s="12">
        <f t="shared" si="38"/>
        <v>387231.79101194406</v>
      </c>
      <c r="S174" s="22">
        <f t="shared" si="39"/>
        <v>0</v>
      </c>
      <c r="T174" s="22">
        <f t="shared" si="40"/>
        <v>0</v>
      </c>
      <c r="U174" s="22">
        <f t="shared" si="41"/>
        <v>0</v>
      </c>
      <c r="V174" s="22">
        <f t="shared" si="42"/>
        <v>0</v>
      </c>
      <c r="W174" s="43" t="str">
        <f t="shared" si="43"/>
        <v>n/a</v>
      </c>
      <c r="X174" s="22">
        <f t="shared" si="44"/>
        <v>0</v>
      </c>
      <c r="Y174" s="22">
        <f t="shared" si="45"/>
        <v>0</v>
      </c>
      <c r="Z174" s="22">
        <f t="shared" si="46"/>
        <v>0</v>
      </c>
      <c r="AA174" s="42">
        <f t="shared" si="47"/>
        <v>0</v>
      </c>
      <c r="AB174" s="43" t="str">
        <f t="shared" si="48"/>
        <v>n/a</v>
      </c>
      <c r="AC174" s="44" t="str">
        <f>IFERROR(W174*'Inputs - OBR and CPI'!$E$27+'Inputs - Elec wholesale index'!AB174*'Inputs - OBR and CPI'!$F$27,"n/a")</f>
        <v>n/a</v>
      </c>
      <c r="AD174" s="2" t="str">
        <f t="shared" si="49"/>
        <v>2015-16 Winter</v>
      </c>
      <c r="AE174" s="2" t="str">
        <f t="shared" si="50"/>
        <v>2014-15 Winter</v>
      </c>
      <c r="AF174" s="127">
        <v>0</v>
      </c>
      <c r="AG174" s="7"/>
    </row>
    <row r="175" spans="1:33">
      <c r="A175" s="46">
        <v>42094</v>
      </c>
      <c r="B175" s="13" t="str">
        <f t="shared" si="34"/>
        <v>Mar</v>
      </c>
      <c r="C175" s="182"/>
      <c r="D175" s="182"/>
      <c r="E175" s="182"/>
      <c r="F175" s="185"/>
      <c r="G175" s="185"/>
      <c r="H175" s="185"/>
      <c r="I175" s="12">
        <f>VLOOKUP($B175,'Elec wholesale lookups'!$A$3:$L$15,'Inputs - Elec wholesale index'!I$2,FALSE)</f>
        <v>181634.52552031272</v>
      </c>
      <c r="J175" s="12">
        <f>VLOOKUP($B175,'Elec wholesale lookups'!$A$3:$L$15,'Inputs - Elec wholesale index'!J$2,FALSE)</f>
        <v>205597.26549163138</v>
      </c>
      <c r="K175" s="12">
        <f>VLOOKUP($B175,'Elec wholesale lookups'!$A$3:$L$15,'Inputs - Elec wholesale index'!K$2,FALSE)</f>
        <v>181634.52552031272</v>
      </c>
      <c r="L175" s="37">
        <f>VLOOKUP($B175,'Elec wholesale lookups'!$A$3:$O$15,'Inputs - Elec wholesale index'!L$2,FALSE)</f>
        <v>0</v>
      </c>
      <c r="M175" s="37">
        <f>VLOOKUP($B175,'Elec wholesale lookups'!$A$3:$O$15,'Inputs - Elec wholesale index'!M$2,FALSE)</f>
        <v>1</v>
      </c>
      <c r="N175" s="37">
        <f>VLOOKUP($B175,'Elec wholesale lookups'!$A$3:$O$15,'Inputs - Elec wholesale index'!N$2,FALSE)</f>
        <v>1</v>
      </c>
      <c r="O175" s="12">
        <f t="shared" si="35"/>
        <v>0</v>
      </c>
      <c r="P175" s="12">
        <f t="shared" si="36"/>
        <v>205597.26549163138</v>
      </c>
      <c r="Q175" s="12">
        <f t="shared" si="37"/>
        <v>181634.52552031272</v>
      </c>
      <c r="R175" s="12">
        <f t="shared" si="38"/>
        <v>387231.79101194406</v>
      </c>
      <c r="S175" s="22">
        <f t="shared" si="39"/>
        <v>0</v>
      </c>
      <c r="T175" s="22">
        <f t="shared" si="40"/>
        <v>0</v>
      </c>
      <c r="U175" s="22">
        <f t="shared" si="41"/>
        <v>0</v>
      </c>
      <c r="V175" s="22">
        <f t="shared" si="42"/>
        <v>0</v>
      </c>
      <c r="W175" s="43" t="str">
        <f t="shared" si="43"/>
        <v>n/a</v>
      </c>
      <c r="X175" s="22">
        <f t="shared" si="44"/>
        <v>0</v>
      </c>
      <c r="Y175" s="22">
        <f t="shared" si="45"/>
        <v>0</v>
      </c>
      <c r="Z175" s="22">
        <f t="shared" si="46"/>
        <v>0</v>
      </c>
      <c r="AA175" s="42">
        <f t="shared" si="47"/>
        <v>0</v>
      </c>
      <c r="AB175" s="43" t="str">
        <f t="shared" si="48"/>
        <v>n/a</v>
      </c>
      <c r="AC175" s="44" t="str">
        <f>IFERROR(W175*'Inputs - OBR and CPI'!$E$27+'Inputs - Elec wholesale index'!AB175*'Inputs - OBR and CPI'!$F$27,"n/a")</f>
        <v>n/a</v>
      </c>
      <c r="AD175" s="2" t="str">
        <f t="shared" si="49"/>
        <v>2015-16 Winter</v>
      </c>
      <c r="AE175" s="2" t="str">
        <f t="shared" si="50"/>
        <v>2014-15 Winter</v>
      </c>
      <c r="AF175" s="127">
        <v>0</v>
      </c>
      <c r="AG175" s="7"/>
    </row>
    <row r="176" spans="1:33">
      <c r="A176" s="46">
        <v>42095</v>
      </c>
      <c r="B176" s="13" t="str">
        <f t="shared" si="34"/>
        <v>Apr</v>
      </c>
      <c r="C176" s="182"/>
      <c r="D176" s="182"/>
      <c r="E176" s="182"/>
      <c r="F176" s="185"/>
      <c r="G176" s="185"/>
      <c r="H176" s="185"/>
      <c r="I176" s="12">
        <f>VLOOKUP($B176,'Elec wholesale lookups'!$A$3:$L$15,'Inputs - Elec wholesale index'!I$2,FALSE)</f>
        <v>205597.26549163138</v>
      </c>
      <c r="J176" s="12">
        <f>VLOOKUP($B176,'Elec wholesale lookups'!$A$3:$L$15,'Inputs - Elec wholesale index'!J$2,FALSE)</f>
        <v>181634.52552031272</v>
      </c>
      <c r="K176" s="12">
        <f>VLOOKUP($B176,'Elec wholesale lookups'!$A$3:$L$15,'Inputs - Elec wholesale index'!K$2,FALSE)</f>
        <v>205597.26549163138</v>
      </c>
      <c r="L176" s="37">
        <f>VLOOKUP($B176,'Elec wholesale lookups'!$A$3:$O$15,'Inputs - Elec wholesale index'!L$2,FALSE)</f>
        <v>1</v>
      </c>
      <c r="M176" s="37">
        <f>VLOOKUP($B176,'Elec wholesale lookups'!$A$3:$O$15,'Inputs - Elec wholesale index'!M$2,FALSE)</f>
        <v>1</v>
      </c>
      <c r="N176" s="37">
        <f>VLOOKUP($B176,'Elec wholesale lookups'!$A$3:$O$15,'Inputs - Elec wholesale index'!N$2,FALSE)</f>
        <v>0</v>
      </c>
      <c r="O176" s="12">
        <f t="shared" si="35"/>
        <v>205597.26549163138</v>
      </c>
      <c r="P176" s="12">
        <f t="shared" si="36"/>
        <v>181634.52552031272</v>
      </c>
      <c r="Q176" s="12">
        <f t="shared" si="37"/>
        <v>0</v>
      </c>
      <c r="R176" s="12">
        <f t="shared" si="38"/>
        <v>387231.79101194406</v>
      </c>
      <c r="S176" s="22">
        <f t="shared" si="39"/>
        <v>0</v>
      </c>
      <c r="T176" s="22">
        <f t="shared" si="40"/>
        <v>0</v>
      </c>
      <c r="U176" s="22">
        <f t="shared" si="41"/>
        <v>0</v>
      </c>
      <c r="V176" s="22">
        <f t="shared" si="42"/>
        <v>0</v>
      </c>
      <c r="W176" s="43" t="str">
        <f t="shared" si="43"/>
        <v>n/a</v>
      </c>
      <c r="X176" s="22">
        <f t="shared" si="44"/>
        <v>0</v>
      </c>
      <c r="Y176" s="22">
        <f t="shared" si="45"/>
        <v>0</v>
      </c>
      <c r="Z176" s="22">
        <f t="shared" si="46"/>
        <v>0</v>
      </c>
      <c r="AA176" s="42">
        <f t="shared" si="47"/>
        <v>0</v>
      </c>
      <c r="AB176" s="43" t="str">
        <f t="shared" si="48"/>
        <v>n/a</v>
      </c>
      <c r="AC176" s="44" t="str">
        <f>IFERROR(W176*'Inputs - OBR and CPI'!$E$27+'Inputs - Elec wholesale index'!AB176*'Inputs - OBR and CPI'!$F$27,"n/a")</f>
        <v>n/a</v>
      </c>
      <c r="AD176" s="2" t="str">
        <f t="shared" si="49"/>
        <v>2015-16 Winter</v>
      </c>
      <c r="AE176" s="2" t="str">
        <f t="shared" si="50"/>
        <v>2015-16 Summer</v>
      </c>
      <c r="AF176" s="127">
        <v>0</v>
      </c>
      <c r="AG176" s="7"/>
    </row>
    <row r="177" spans="1:33">
      <c r="A177" s="46">
        <v>42096</v>
      </c>
      <c r="B177" s="13" t="str">
        <f t="shared" si="34"/>
        <v>Apr</v>
      </c>
      <c r="C177" s="182"/>
      <c r="D177" s="182"/>
      <c r="E177" s="182"/>
      <c r="F177" s="185"/>
      <c r="G177" s="185"/>
      <c r="H177" s="185"/>
      <c r="I177" s="12">
        <f>VLOOKUP($B177,'Elec wholesale lookups'!$A$3:$L$15,'Inputs - Elec wholesale index'!I$2,FALSE)</f>
        <v>205597.26549163138</v>
      </c>
      <c r="J177" s="12">
        <f>VLOOKUP($B177,'Elec wholesale lookups'!$A$3:$L$15,'Inputs - Elec wholesale index'!J$2,FALSE)</f>
        <v>181634.52552031272</v>
      </c>
      <c r="K177" s="12">
        <f>VLOOKUP($B177,'Elec wholesale lookups'!$A$3:$L$15,'Inputs - Elec wholesale index'!K$2,FALSE)</f>
        <v>205597.26549163138</v>
      </c>
      <c r="L177" s="37">
        <f>VLOOKUP($B177,'Elec wholesale lookups'!$A$3:$O$15,'Inputs - Elec wholesale index'!L$2,FALSE)</f>
        <v>1</v>
      </c>
      <c r="M177" s="37">
        <f>VLOOKUP($B177,'Elec wholesale lookups'!$A$3:$O$15,'Inputs - Elec wholesale index'!M$2,FALSE)</f>
        <v>1</v>
      </c>
      <c r="N177" s="37">
        <f>VLOOKUP($B177,'Elec wholesale lookups'!$A$3:$O$15,'Inputs - Elec wholesale index'!N$2,FALSE)</f>
        <v>0</v>
      </c>
      <c r="O177" s="12">
        <f t="shared" si="35"/>
        <v>205597.26549163138</v>
      </c>
      <c r="P177" s="12">
        <f t="shared" si="36"/>
        <v>181634.52552031272</v>
      </c>
      <c r="Q177" s="12">
        <f t="shared" si="37"/>
        <v>0</v>
      </c>
      <c r="R177" s="12">
        <f t="shared" si="38"/>
        <v>387231.79101194406</v>
      </c>
      <c r="S177" s="22">
        <f t="shared" si="39"/>
        <v>0</v>
      </c>
      <c r="T177" s="22">
        <f t="shared" si="40"/>
        <v>0</v>
      </c>
      <c r="U177" s="22">
        <f t="shared" si="41"/>
        <v>0</v>
      </c>
      <c r="V177" s="22">
        <f t="shared" si="42"/>
        <v>0</v>
      </c>
      <c r="W177" s="43" t="str">
        <f t="shared" si="43"/>
        <v>n/a</v>
      </c>
      <c r="X177" s="22">
        <f t="shared" si="44"/>
        <v>0</v>
      </c>
      <c r="Y177" s="22">
        <f t="shared" si="45"/>
        <v>0</v>
      </c>
      <c r="Z177" s="22">
        <f t="shared" si="46"/>
        <v>0</v>
      </c>
      <c r="AA177" s="42">
        <f t="shared" si="47"/>
        <v>0</v>
      </c>
      <c r="AB177" s="43" t="str">
        <f t="shared" si="48"/>
        <v>n/a</v>
      </c>
      <c r="AC177" s="44" t="str">
        <f>IFERROR(W177*'Inputs - OBR and CPI'!$E$27+'Inputs - Elec wholesale index'!AB177*'Inputs - OBR and CPI'!$F$27,"n/a")</f>
        <v>n/a</v>
      </c>
      <c r="AD177" s="2" t="str">
        <f t="shared" si="49"/>
        <v>2015-16 Winter</v>
      </c>
      <c r="AE177" s="2" t="str">
        <f t="shared" si="50"/>
        <v>2015-16 Summer</v>
      </c>
      <c r="AF177" s="127">
        <v>0</v>
      </c>
      <c r="AG177" s="7"/>
    </row>
    <row r="178" spans="1:33">
      <c r="A178" s="46">
        <v>42101</v>
      </c>
      <c r="B178" s="13" t="str">
        <f t="shared" si="34"/>
        <v>Apr</v>
      </c>
      <c r="C178" s="182"/>
      <c r="D178" s="182"/>
      <c r="E178" s="182"/>
      <c r="F178" s="185"/>
      <c r="G178" s="185"/>
      <c r="H178" s="185"/>
      <c r="I178" s="12">
        <f>VLOOKUP($B178,'Elec wholesale lookups'!$A$3:$L$15,'Inputs - Elec wholesale index'!I$2,FALSE)</f>
        <v>205597.26549163138</v>
      </c>
      <c r="J178" s="12">
        <f>VLOOKUP($B178,'Elec wholesale lookups'!$A$3:$L$15,'Inputs - Elec wholesale index'!J$2,FALSE)</f>
        <v>181634.52552031272</v>
      </c>
      <c r="K178" s="12">
        <f>VLOOKUP($B178,'Elec wholesale lookups'!$A$3:$L$15,'Inputs - Elec wholesale index'!K$2,FALSE)</f>
        <v>205597.26549163138</v>
      </c>
      <c r="L178" s="37">
        <f>VLOOKUP($B178,'Elec wholesale lookups'!$A$3:$O$15,'Inputs - Elec wholesale index'!L$2,FALSE)</f>
        <v>1</v>
      </c>
      <c r="M178" s="37">
        <f>VLOOKUP($B178,'Elec wholesale lookups'!$A$3:$O$15,'Inputs - Elec wholesale index'!M$2,FALSE)</f>
        <v>1</v>
      </c>
      <c r="N178" s="37">
        <f>VLOOKUP($B178,'Elec wholesale lookups'!$A$3:$O$15,'Inputs - Elec wholesale index'!N$2,FALSE)</f>
        <v>0</v>
      </c>
      <c r="O178" s="12">
        <f t="shared" si="35"/>
        <v>205597.26549163138</v>
      </c>
      <c r="P178" s="12">
        <f t="shared" si="36"/>
        <v>181634.52552031272</v>
      </c>
      <c r="Q178" s="12">
        <f t="shared" si="37"/>
        <v>0</v>
      </c>
      <c r="R178" s="12">
        <f t="shared" si="38"/>
        <v>387231.79101194406</v>
      </c>
      <c r="S178" s="22">
        <f t="shared" si="39"/>
        <v>0</v>
      </c>
      <c r="T178" s="22">
        <f t="shared" si="40"/>
        <v>0</v>
      </c>
      <c r="U178" s="22">
        <f t="shared" si="41"/>
        <v>0</v>
      </c>
      <c r="V178" s="22">
        <f t="shared" si="42"/>
        <v>0</v>
      </c>
      <c r="W178" s="43" t="str">
        <f t="shared" si="43"/>
        <v>n/a</v>
      </c>
      <c r="X178" s="22">
        <f t="shared" si="44"/>
        <v>0</v>
      </c>
      <c r="Y178" s="22">
        <f t="shared" si="45"/>
        <v>0</v>
      </c>
      <c r="Z178" s="22">
        <f t="shared" si="46"/>
        <v>0</v>
      </c>
      <c r="AA178" s="42">
        <f t="shared" si="47"/>
        <v>0</v>
      </c>
      <c r="AB178" s="43" t="str">
        <f t="shared" si="48"/>
        <v>n/a</v>
      </c>
      <c r="AC178" s="44" t="str">
        <f>IFERROR(W178*'Inputs - OBR and CPI'!$E$27+'Inputs - Elec wholesale index'!AB178*'Inputs - OBR and CPI'!$F$27,"n/a")</f>
        <v>n/a</v>
      </c>
      <c r="AD178" s="2" t="str">
        <f t="shared" si="49"/>
        <v>2015-16 Winter</v>
      </c>
      <c r="AE178" s="2" t="str">
        <f t="shared" si="50"/>
        <v>2015-16 Summer</v>
      </c>
      <c r="AF178" s="127">
        <v>0</v>
      </c>
      <c r="AG178" s="7"/>
    </row>
    <row r="179" spans="1:33">
      <c r="A179" s="46">
        <v>42102</v>
      </c>
      <c r="B179" s="13" t="str">
        <f t="shared" si="34"/>
        <v>Apr</v>
      </c>
      <c r="C179" s="182"/>
      <c r="D179" s="182"/>
      <c r="E179" s="182"/>
      <c r="F179" s="185"/>
      <c r="G179" s="185"/>
      <c r="H179" s="185"/>
      <c r="I179" s="12">
        <f>VLOOKUP($B179,'Elec wholesale lookups'!$A$3:$L$15,'Inputs - Elec wholesale index'!I$2,FALSE)</f>
        <v>205597.26549163138</v>
      </c>
      <c r="J179" s="12">
        <f>VLOOKUP($B179,'Elec wholesale lookups'!$A$3:$L$15,'Inputs - Elec wholesale index'!J$2,FALSE)</f>
        <v>181634.52552031272</v>
      </c>
      <c r="K179" s="12">
        <f>VLOOKUP($B179,'Elec wholesale lookups'!$A$3:$L$15,'Inputs - Elec wholesale index'!K$2,FALSE)</f>
        <v>205597.26549163138</v>
      </c>
      <c r="L179" s="37">
        <f>VLOOKUP($B179,'Elec wholesale lookups'!$A$3:$O$15,'Inputs - Elec wholesale index'!L$2,FALSE)</f>
        <v>1</v>
      </c>
      <c r="M179" s="37">
        <f>VLOOKUP($B179,'Elec wholesale lookups'!$A$3:$O$15,'Inputs - Elec wholesale index'!M$2,FALSE)</f>
        <v>1</v>
      </c>
      <c r="N179" s="37">
        <f>VLOOKUP($B179,'Elec wholesale lookups'!$A$3:$O$15,'Inputs - Elec wholesale index'!N$2,FALSE)</f>
        <v>0</v>
      </c>
      <c r="O179" s="12">
        <f t="shared" si="35"/>
        <v>205597.26549163138</v>
      </c>
      <c r="P179" s="12">
        <f t="shared" si="36"/>
        <v>181634.52552031272</v>
      </c>
      <c r="Q179" s="12">
        <f t="shared" si="37"/>
        <v>0</v>
      </c>
      <c r="R179" s="12">
        <f t="shared" si="38"/>
        <v>387231.79101194406</v>
      </c>
      <c r="S179" s="22">
        <f t="shared" si="39"/>
        <v>0</v>
      </c>
      <c r="T179" s="22">
        <f t="shared" si="40"/>
        <v>0</v>
      </c>
      <c r="U179" s="22">
        <f t="shared" si="41"/>
        <v>0</v>
      </c>
      <c r="V179" s="22">
        <f t="shared" si="42"/>
        <v>0</v>
      </c>
      <c r="W179" s="43" t="str">
        <f t="shared" si="43"/>
        <v>n/a</v>
      </c>
      <c r="X179" s="22">
        <f t="shared" si="44"/>
        <v>0</v>
      </c>
      <c r="Y179" s="22">
        <f t="shared" si="45"/>
        <v>0</v>
      </c>
      <c r="Z179" s="22">
        <f t="shared" si="46"/>
        <v>0</v>
      </c>
      <c r="AA179" s="42">
        <f t="shared" si="47"/>
        <v>0</v>
      </c>
      <c r="AB179" s="43" t="str">
        <f t="shared" si="48"/>
        <v>n/a</v>
      </c>
      <c r="AC179" s="44" t="str">
        <f>IFERROR(W179*'Inputs - OBR and CPI'!$E$27+'Inputs - Elec wholesale index'!AB179*'Inputs - OBR and CPI'!$F$27,"n/a")</f>
        <v>n/a</v>
      </c>
      <c r="AD179" s="2" t="str">
        <f t="shared" si="49"/>
        <v>2015-16 Winter</v>
      </c>
      <c r="AE179" s="2" t="str">
        <f t="shared" si="50"/>
        <v>2015-16 Summer</v>
      </c>
      <c r="AF179" s="127">
        <v>0</v>
      </c>
      <c r="AG179" s="7"/>
    </row>
    <row r="180" spans="1:33">
      <c r="A180" s="46">
        <v>42103</v>
      </c>
      <c r="B180" s="13" t="str">
        <f t="shared" si="34"/>
        <v>Apr</v>
      </c>
      <c r="C180" s="182"/>
      <c r="D180" s="182"/>
      <c r="E180" s="182"/>
      <c r="F180" s="185"/>
      <c r="G180" s="185"/>
      <c r="H180" s="185"/>
      <c r="I180" s="12">
        <f>VLOOKUP($B180,'Elec wholesale lookups'!$A$3:$L$15,'Inputs - Elec wholesale index'!I$2,FALSE)</f>
        <v>205597.26549163138</v>
      </c>
      <c r="J180" s="12">
        <f>VLOOKUP($B180,'Elec wholesale lookups'!$A$3:$L$15,'Inputs - Elec wholesale index'!J$2,FALSE)</f>
        <v>181634.52552031272</v>
      </c>
      <c r="K180" s="12">
        <f>VLOOKUP($B180,'Elec wholesale lookups'!$A$3:$L$15,'Inputs - Elec wholesale index'!K$2,FALSE)</f>
        <v>205597.26549163138</v>
      </c>
      <c r="L180" s="37">
        <f>VLOOKUP($B180,'Elec wholesale lookups'!$A$3:$O$15,'Inputs - Elec wholesale index'!L$2,FALSE)</f>
        <v>1</v>
      </c>
      <c r="M180" s="37">
        <f>VLOOKUP($B180,'Elec wholesale lookups'!$A$3:$O$15,'Inputs - Elec wholesale index'!M$2,FALSE)</f>
        <v>1</v>
      </c>
      <c r="N180" s="37">
        <f>VLOOKUP($B180,'Elec wholesale lookups'!$A$3:$O$15,'Inputs - Elec wholesale index'!N$2,FALSE)</f>
        <v>0</v>
      </c>
      <c r="O180" s="12">
        <f t="shared" si="35"/>
        <v>205597.26549163138</v>
      </c>
      <c r="P180" s="12">
        <f t="shared" si="36"/>
        <v>181634.52552031272</v>
      </c>
      <c r="Q180" s="12">
        <f t="shared" si="37"/>
        <v>0</v>
      </c>
      <c r="R180" s="12">
        <f t="shared" si="38"/>
        <v>387231.79101194406</v>
      </c>
      <c r="S180" s="22">
        <f t="shared" si="39"/>
        <v>0</v>
      </c>
      <c r="T180" s="22">
        <f t="shared" si="40"/>
        <v>0</v>
      </c>
      <c r="U180" s="22">
        <f t="shared" si="41"/>
        <v>0</v>
      </c>
      <c r="V180" s="22">
        <f t="shared" si="42"/>
        <v>0</v>
      </c>
      <c r="W180" s="43" t="str">
        <f t="shared" si="43"/>
        <v>n/a</v>
      </c>
      <c r="X180" s="22">
        <f t="shared" si="44"/>
        <v>0</v>
      </c>
      <c r="Y180" s="22">
        <f t="shared" si="45"/>
        <v>0</v>
      </c>
      <c r="Z180" s="22">
        <f t="shared" si="46"/>
        <v>0</v>
      </c>
      <c r="AA180" s="42">
        <f t="shared" si="47"/>
        <v>0</v>
      </c>
      <c r="AB180" s="43" t="str">
        <f t="shared" si="48"/>
        <v>n/a</v>
      </c>
      <c r="AC180" s="44" t="str">
        <f>IFERROR(W180*'Inputs - OBR and CPI'!$E$27+'Inputs - Elec wholesale index'!AB180*'Inputs - OBR and CPI'!$F$27,"n/a")</f>
        <v>n/a</v>
      </c>
      <c r="AD180" s="2" t="str">
        <f t="shared" si="49"/>
        <v>2015-16 Winter</v>
      </c>
      <c r="AE180" s="2" t="str">
        <f t="shared" si="50"/>
        <v>2015-16 Summer</v>
      </c>
      <c r="AF180" s="127">
        <v>0</v>
      </c>
      <c r="AG180" s="7"/>
    </row>
    <row r="181" spans="1:33">
      <c r="A181" s="46">
        <v>42104</v>
      </c>
      <c r="B181" s="13" t="str">
        <f t="shared" si="34"/>
        <v>Apr</v>
      </c>
      <c r="C181" s="182"/>
      <c r="D181" s="182"/>
      <c r="E181" s="182"/>
      <c r="F181" s="185"/>
      <c r="G181" s="185"/>
      <c r="H181" s="185"/>
      <c r="I181" s="12">
        <f>VLOOKUP($B181,'Elec wholesale lookups'!$A$3:$L$15,'Inputs - Elec wholesale index'!I$2,FALSE)</f>
        <v>205597.26549163138</v>
      </c>
      <c r="J181" s="12">
        <f>VLOOKUP($B181,'Elec wholesale lookups'!$A$3:$L$15,'Inputs - Elec wholesale index'!J$2,FALSE)</f>
        <v>181634.52552031272</v>
      </c>
      <c r="K181" s="12">
        <f>VLOOKUP($B181,'Elec wholesale lookups'!$A$3:$L$15,'Inputs - Elec wholesale index'!K$2,FALSE)</f>
        <v>205597.26549163138</v>
      </c>
      <c r="L181" s="37">
        <f>VLOOKUP($B181,'Elec wholesale lookups'!$A$3:$O$15,'Inputs - Elec wholesale index'!L$2,FALSE)</f>
        <v>1</v>
      </c>
      <c r="M181" s="37">
        <f>VLOOKUP($B181,'Elec wholesale lookups'!$A$3:$O$15,'Inputs - Elec wholesale index'!M$2,FALSE)</f>
        <v>1</v>
      </c>
      <c r="N181" s="37">
        <f>VLOOKUP($B181,'Elec wholesale lookups'!$A$3:$O$15,'Inputs - Elec wholesale index'!N$2,FALSE)</f>
        <v>0</v>
      </c>
      <c r="O181" s="12">
        <f t="shared" si="35"/>
        <v>205597.26549163138</v>
      </c>
      <c r="P181" s="12">
        <f t="shared" si="36"/>
        <v>181634.52552031272</v>
      </c>
      <c r="Q181" s="12">
        <f t="shared" si="37"/>
        <v>0</v>
      </c>
      <c r="R181" s="12">
        <f t="shared" si="38"/>
        <v>387231.79101194406</v>
      </c>
      <c r="S181" s="22">
        <f t="shared" si="39"/>
        <v>0</v>
      </c>
      <c r="T181" s="22">
        <f t="shared" si="40"/>
        <v>0</v>
      </c>
      <c r="U181" s="22">
        <f t="shared" si="41"/>
        <v>0</v>
      </c>
      <c r="V181" s="22">
        <f t="shared" si="42"/>
        <v>0</v>
      </c>
      <c r="W181" s="43" t="str">
        <f t="shared" si="43"/>
        <v>n/a</v>
      </c>
      <c r="X181" s="22">
        <f t="shared" si="44"/>
        <v>0</v>
      </c>
      <c r="Y181" s="22">
        <f t="shared" si="45"/>
        <v>0</v>
      </c>
      <c r="Z181" s="22">
        <f t="shared" si="46"/>
        <v>0</v>
      </c>
      <c r="AA181" s="42">
        <f t="shared" si="47"/>
        <v>0</v>
      </c>
      <c r="AB181" s="43" t="str">
        <f t="shared" si="48"/>
        <v>n/a</v>
      </c>
      <c r="AC181" s="44" t="str">
        <f>IFERROR(W181*'Inputs - OBR and CPI'!$E$27+'Inputs - Elec wholesale index'!AB181*'Inputs - OBR and CPI'!$F$27,"n/a")</f>
        <v>n/a</v>
      </c>
      <c r="AD181" s="2" t="str">
        <f t="shared" si="49"/>
        <v>2015-16 Winter</v>
      </c>
      <c r="AE181" s="2" t="str">
        <f t="shared" si="50"/>
        <v>2015-16 Summer</v>
      </c>
      <c r="AF181" s="127">
        <v>0</v>
      </c>
      <c r="AG181" s="7"/>
    </row>
    <row r="182" spans="1:33">
      <c r="A182" s="46">
        <v>42107</v>
      </c>
      <c r="B182" s="13" t="str">
        <f t="shared" si="34"/>
        <v>Apr</v>
      </c>
      <c r="C182" s="182"/>
      <c r="D182" s="182"/>
      <c r="E182" s="182"/>
      <c r="F182" s="185"/>
      <c r="G182" s="185"/>
      <c r="H182" s="185"/>
      <c r="I182" s="12">
        <f>VLOOKUP($B182,'Elec wholesale lookups'!$A$3:$L$15,'Inputs - Elec wholesale index'!I$2,FALSE)</f>
        <v>205597.26549163138</v>
      </c>
      <c r="J182" s="12">
        <f>VLOOKUP($B182,'Elec wholesale lookups'!$A$3:$L$15,'Inputs - Elec wholesale index'!J$2,FALSE)</f>
        <v>181634.52552031272</v>
      </c>
      <c r="K182" s="12">
        <f>VLOOKUP($B182,'Elec wholesale lookups'!$A$3:$L$15,'Inputs - Elec wholesale index'!K$2,FALSE)</f>
        <v>205597.26549163138</v>
      </c>
      <c r="L182" s="37">
        <f>VLOOKUP($B182,'Elec wholesale lookups'!$A$3:$O$15,'Inputs - Elec wholesale index'!L$2,FALSE)</f>
        <v>1</v>
      </c>
      <c r="M182" s="37">
        <f>VLOOKUP($B182,'Elec wholesale lookups'!$A$3:$O$15,'Inputs - Elec wholesale index'!M$2,FALSE)</f>
        <v>1</v>
      </c>
      <c r="N182" s="37">
        <f>VLOOKUP($B182,'Elec wholesale lookups'!$A$3:$O$15,'Inputs - Elec wholesale index'!N$2,FALSE)</f>
        <v>0</v>
      </c>
      <c r="O182" s="12">
        <f t="shared" si="35"/>
        <v>205597.26549163138</v>
      </c>
      <c r="P182" s="12">
        <f t="shared" si="36"/>
        <v>181634.52552031272</v>
      </c>
      <c r="Q182" s="12">
        <f t="shared" si="37"/>
        <v>0</v>
      </c>
      <c r="R182" s="12">
        <f t="shared" si="38"/>
        <v>387231.79101194406</v>
      </c>
      <c r="S182" s="22">
        <f t="shared" si="39"/>
        <v>0</v>
      </c>
      <c r="T182" s="22">
        <f t="shared" si="40"/>
        <v>0</v>
      </c>
      <c r="U182" s="22">
        <f t="shared" si="41"/>
        <v>0</v>
      </c>
      <c r="V182" s="22">
        <f t="shared" si="42"/>
        <v>0</v>
      </c>
      <c r="W182" s="43" t="str">
        <f t="shared" si="43"/>
        <v>n/a</v>
      </c>
      <c r="X182" s="22">
        <f t="shared" si="44"/>
        <v>0</v>
      </c>
      <c r="Y182" s="22">
        <f t="shared" si="45"/>
        <v>0</v>
      </c>
      <c r="Z182" s="22">
        <f t="shared" si="46"/>
        <v>0</v>
      </c>
      <c r="AA182" s="42">
        <f t="shared" si="47"/>
        <v>0</v>
      </c>
      <c r="AB182" s="43" t="str">
        <f t="shared" si="48"/>
        <v>n/a</v>
      </c>
      <c r="AC182" s="44" t="str">
        <f>IFERROR(W182*'Inputs - OBR and CPI'!$E$27+'Inputs - Elec wholesale index'!AB182*'Inputs - OBR and CPI'!$F$27,"n/a")</f>
        <v>n/a</v>
      </c>
      <c r="AD182" s="2" t="str">
        <f t="shared" si="49"/>
        <v>2015-16 Winter</v>
      </c>
      <c r="AE182" s="2" t="str">
        <f t="shared" si="50"/>
        <v>2015-16 Summer</v>
      </c>
      <c r="AF182" s="127">
        <v>0</v>
      </c>
      <c r="AG182" s="7"/>
    </row>
    <row r="183" spans="1:33">
      <c r="A183" s="46">
        <v>42108</v>
      </c>
      <c r="B183" s="13" t="str">
        <f t="shared" si="34"/>
        <v>Apr</v>
      </c>
      <c r="C183" s="182"/>
      <c r="D183" s="182"/>
      <c r="E183" s="182"/>
      <c r="F183" s="185"/>
      <c r="G183" s="185"/>
      <c r="H183" s="185"/>
      <c r="I183" s="12">
        <f>VLOOKUP($B183,'Elec wholesale lookups'!$A$3:$L$15,'Inputs - Elec wholesale index'!I$2,FALSE)</f>
        <v>205597.26549163138</v>
      </c>
      <c r="J183" s="12">
        <f>VLOOKUP($B183,'Elec wholesale lookups'!$A$3:$L$15,'Inputs - Elec wholesale index'!J$2,FALSE)</f>
        <v>181634.52552031272</v>
      </c>
      <c r="K183" s="12">
        <f>VLOOKUP($B183,'Elec wholesale lookups'!$A$3:$L$15,'Inputs - Elec wholesale index'!K$2,FALSE)</f>
        <v>205597.26549163138</v>
      </c>
      <c r="L183" s="37">
        <f>VLOOKUP($B183,'Elec wholesale lookups'!$A$3:$O$15,'Inputs - Elec wholesale index'!L$2,FALSE)</f>
        <v>1</v>
      </c>
      <c r="M183" s="37">
        <f>VLOOKUP($B183,'Elec wholesale lookups'!$A$3:$O$15,'Inputs - Elec wholesale index'!M$2,FALSE)</f>
        <v>1</v>
      </c>
      <c r="N183" s="37">
        <f>VLOOKUP($B183,'Elec wholesale lookups'!$A$3:$O$15,'Inputs - Elec wholesale index'!N$2,FALSE)</f>
        <v>0</v>
      </c>
      <c r="O183" s="12">
        <f t="shared" si="35"/>
        <v>205597.26549163138</v>
      </c>
      <c r="P183" s="12">
        <f t="shared" si="36"/>
        <v>181634.52552031272</v>
      </c>
      <c r="Q183" s="12">
        <f t="shared" si="37"/>
        <v>0</v>
      </c>
      <c r="R183" s="12">
        <f t="shared" si="38"/>
        <v>387231.79101194406</v>
      </c>
      <c r="S183" s="22">
        <f t="shared" si="39"/>
        <v>0</v>
      </c>
      <c r="T183" s="22">
        <f t="shared" si="40"/>
        <v>0</v>
      </c>
      <c r="U183" s="22">
        <f t="shared" si="41"/>
        <v>0</v>
      </c>
      <c r="V183" s="22">
        <f t="shared" si="42"/>
        <v>0</v>
      </c>
      <c r="W183" s="43" t="str">
        <f t="shared" si="43"/>
        <v>n/a</v>
      </c>
      <c r="X183" s="22">
        <f t="shared" si="44"/>
        <v>0</v>
      </c>
      <c r="Y183" s="22">
        <f t="shared" si="45"/>
        <v>0</v>
      </c>
      <c r="Z183" s="22">
        <f t="shared" si="46"/>
        <v>0</v>
      </c>
      <c r="AA183" s="42">
        <f t="shared" si="47"/>
        <v>0</v>
      </c>
      <c r="AB183" s="43" t="str">
        <f t="shared" si="48"/>
        <v>n/a</v>
      </c>
      <c r="AC183" s="44" t="str">
        <f>IFERROR(W183*'Inputs - OBR and CPI'!$E$27+'Inputs - Elec wholesale index'!AB183*'Inputs - OBR and CPI'!$F$27,"n/a")</f>
        <v>n/a</v>
      </c>
      <c r="AD183" s="2" t="str">
        <f t="shared" si="49"/>
        <v>2015-16 Winter</v>
      </c>
      <c r="AE183" s="2" t="str">
        <f t="shared" si="50"/>
        <v>2015-16 Summer</v>
      </c>
      <c r="AF183" s="127">
        <v>0</v>
      </c>
      <c r="AG183" s="7"/>
    </row>
    <row r="184" spans="1:33">
      <c r="A184" s="46">
        <v>42109</v>
      </c>
      <c r="B184" s="13" t="str">
        <f t="shared" si="34"/>
        <v>Apr</v>
      </c>
      <c r="C184" s="182"/>
      <c r="D184" s="182"/>
      <c r="E184" s="182"/>
      <c r="F184" s="185"/>
      <c r="G184" s="185"/>
      <c r="H184" s="185"/>
      <c r="I184" s="12">
        <f>VLOOKUP($B184,'Elec wholesale lookups'!$A$3:$L$15,'Inputs - Elec wholesale index'!I$2,FALSE)</f>
        <v>205597.26549163138</v>
      </c>
      <c r="J184" s="12">
        <f>VLOOKUP($B184,'Elec wholesale lookups'!$A$3:$L$15,'Inputs - Elec wholesale index'!J$2,FALSE)</f>
        <v>181634.52552031272</v>
      </c>
      <c r="K184" s="12">
        <f>VLOOKUP($B184,'Elec wholesale lookups'!$A$3:$L$15,'Inputs - Elec wholesale index'!K$2,FALSE)</f>
        <v>205597.26549163138</v>
      </c>
      <c r="L184" s="37">
        <f>VLOOKUP($B184,'Elec wholesale lookups'!$A$3:$O$15,'Inputs - Elec wholesale index'!L$2,FALSE)</f>
        <v>1</v>
      </c>
      <c r="M184" s="37">
        <f>VLOOKUP($B184,'Elec wholesale lookups'!$A$3:$O$15,'Inputs - Elec wholesale index'!M$2,FALSE)</f>
        <v>1</v>
      </c>
      <c r="N184" s="37">
        <f>VLOOKUP($B184,'Elec wholesale lookups'!$A$3:$O$15,'Inputs - Elec wholesale index'!N$2,FALSE)</f>
        <v>0</v>
      </c>
      <c r="O184" s="12">
        <f t="shared" si="35"/>
        <v>205597.26549163138</v>
      </c>
      <c r="P184" s="12">
        <f t="shared" si="36"/>
        <v>181634.52552031272</v>
      </c>
      <c r="Q184" s="12">
        <f t="shared" si="37"/>
        <v>0</v>
      </c>
      <c r="R184" s="12">
        <f t="shared" si="38"/>
        <v>387231.79101194406</v>
      </c>
      <c r="S184" s="22">
        <f t="shared" si="39"/>
        <v>0</v>
      </c>
      <c r="T184" s="22">
        <f t="shared" si="40"/>
        <v>0</v>
      </c>
      <c r="U184" s="22">
        <f t="shared" si="41"/>
        <v>0</v>
      </c>
      <c r="V184" s="22">
        <f t="shared" si="42"/>
        <v>0</v>
      </c>
      <c r="W184" s="43" t="str">
        <f t="shared" si="43"/>
        <v>n/a</v>
      </c>
      <c r="X184" s="22">
        <f t="shared" si="44"/>
        <v>0</v>
      </c>
      <c r="Y184" s="22">
        <f t="shared" si="45"/>
        <v>0</v>
      </c>
      <c r="Z184" s="22">
        <f t="shared" si="46"/>
        <v>0</v>
      </c>
      <c r="AA184" s="42">
        <f t="shared" si="47"/>
        <v>0</v>
      </c>
      <c r="AB184" s="43" t="str">
        <f t="shared" si="48"/>
        <v>n/a</v>
      </c>
      <c r="AC184" s="44" t="str">
        <f>IFERROR(W184*'Inputs - OBR and CPI'!$E$27+'Inputs - Elec wholesale index'!AB184*'Inputs - OBR and CPI'!$F$27,"n/a")</f>
        <v>n/a</v>
      </c>
      <c r="AD184" s="2" t="str">
        <f t="shared" si="49"/>
        <v>2015-16 Winter</v>
      </c>
      <c r="AE184" s="2" t="str">
        <f t="shared" si="50"/>
        <v>2015-16 Summer</v>
      </c>
      <c r="AF184" s="127">
        <v>0</v>
      </c>
      <c r="AG184" s="7"/>
    </row>
    <row r="185" spans="1:33">
      <c r="A185" s="46">
        <v>42110</v>
      </c>
      <c r="B185" s="13" t="str">
        <f t="shared" si="34"/>
        <v>Apr</v>
      </c>
      <c r="C185" s="182"/>
      <c r="D185" s="182"/>
      <c r="E185" s="182"/>
      <c r="F185" s="185"/>
      <c r="G185" s="185"/>
      <c r="H185" s="185"/>
      <c r="I185" s="12">
        <f>VLOOKUP($B185,'Elec wholesale lookups'!$A$3:$L$15,'Inputs - Elec wholesale index'!I$2,FALSE)</f>
        <v>205597.26549163138</v>
      </c>
      <c r="J185" s="12">
        <f>VLOOKUP($B185,'Elec wholesale lookups'!$A$3:$L$15,'Inputs - Elec wholesale index'!J$2,FALSE)</f>
        <v>181634.52552031272</v>
      </c>
      <c r="K185" s="12">
        <f>VLOOKUP($B185,'Elec wholesale lookups'!$A$3:$L$15,'Inputs - Elec wholesale index'!K$2,FALSE)</f>
        <v>205597.26549163138</v>
      </c>
      <c r="L185" s="37">
        <f>VLOOKUP($B185,'Elec wholesale lookups'!$A$3:$O$15,'Inputs - Elec wholesale index'!L$2,FALSE)</f>
        <v>1</v>
      </c>
      <c r="M185" s="37">
        <f>VLOOKUP($B185,'Elec wholesale lookups'!$A$3:$O$15,'Inputs - Elec wholesale index'!M$2,FALSE)</f>
        <v>1</v>
      </c>
      <c r="N185" s="37">
        <f>VLOOKUP($B185,'Elec wholesale lookups'!$A$3:$O$15,'Inputs - Elec wholesale index'!N$2,FALSE)</f>
        <v>0</v>
      </c>
      <c r="O185" s="12">
        <f t="shared" si="35"/>
        <v>205597.26549163138</v>
      </c>
      <c r="P185" s="12">
        <f t="shared" si="36"/>
        <v>181634.52552031272</v>
      </c>
      <c r="Q185" s="12">
        <f t="shared" si="37"/>
        <v>0</v>
      </c>
      <c r="R185" s="12">
        <f t="shared" si="38"/>
        <v>387231.79101194406</v>
      </c>
      <c r="S185" s="22">
        <f t="shared" si="39"/>
        <v>0</v>
      </c>
      <c r="T185" s="22">
        <f t="shared" si="40"/>
        <v>0</v>
      </c>
      <c r="U185" s="22">
        <f t="shared" si="41"/>
        <v>0</v>
      </c>
      <c r="V185" s="22">
        <f t="shared" si="42"/>
        <v>0</v>
      </c>
      <c r="W185" s="43" t="str">
        <f t="shared" si="43"/>
        <v>n/a</v>
      </c>
      <c r="X185" s="22">
        <f t="shared" si="44"/>
        <v>0</v>
      </c>
      <c r="Y185" s="22">
        <f t="shared" si="45"/>
        <v>0</v>
      </c>
      <c r="Z185" s="22">
        <f t="shared" si="46"/>
        <v>0</v>
      </c>
      <c r="AA185" s="42">
        <f t="shared" si="47"/>
        <v>0</v>
      </c>
      <c r="AB185" s="43" t="str">
        <f t="shared" si="48"/>
        <v>n/a</v>
      </c>
      <c r="AC185" s="44" t="str">
        <f>IFERROR(W185*'Inputs - OBR and CPI'!$E$27+'Inputs - Elec wholesale index'!AB185*'Inputs - OBR and CPI'!$F$27,"n/a")</f>
        <v>n/a</v>
      </c>
      <c r="AD185" s="2" t="str">
        <f t="shared" si="49"/>
        <v>2015-16 Winter</v>
      </c>
      <c r="AE185" s="2" t="str">
        <f t="shared" si="50"/>
        <v>2015-16 Summer</v>
      </c>
      <c r="AF185" s="127">
        <v>0</v>
      </c>
      <c r="AG185" s="7"/>
    </row>
    <row r="186" spans="1:33">
      <c r="A186" s="46">
        <v>42111</v>
      </c>
      <c r="B186" s="13" t="str">
        <f t="shared" si="34"/>
        <v>Apr</v>
      </c>
      <c r="C186" s="182"/>
      <c r="D186" s="182"/>
      <c r="E186" s="182"/>
      <c r="F186" s="185"/>
      <c r="G186" s="185"/>
      <c r="H186" s="185"/>
      <c r="I186" s="12">
        <f>VLOOKUP($B186,'Elec wholesale lookups'!$A$3:$L$15,'Inputs - Elec wholesale index'!I$2,FALSE)</f>
        <v>205597.26549163138</v>
      </c>
      <c r="J186" s="12">
        <f>VLOOKUP($B186,'Elec wholesale lookups'!$A$3:$L$15,'Inputs - Elec wholesale index'!J$2,FALSE)</f>
        <v>181634.52552031272</v>
      </c>
      <c r="K186" s="12">
        <f>VLOOKUP($B186,'Elec wholesale lookups'!$A$3:$L$15,'Inputs - Elec wholesale index'!K$2,FALSE)</f>
        <v>205597.26549163138</v>
      </c>
      <c r="L186" s="37">
        <f>VLOOKUP($B186,'Elec wholesale lookups'!$A$3:$O$15,'Inputs - Elec wholesale index'!L$2,FALSE)</f>
        <v>1</v>
      </c>
      <c r="M186" s="37">
        <f>VLOOKUP($B186,'Elec wholesale lookups'!$A$3:$O$15,'Inputs - Elec wholesale index'!M$2,FALSE)</f>
        <v>1</v>
      </c>
      <c r="N186" s="37">
        <f>VLOOKUP($B186,'Elec wholesale lookups'!$A$3:$O$15,'Inputs - Elec wholesale index'!N$2,FALSE)</f>
        <v>0</v>
      </c>
      <c r="O186" s="12">
        <f t="shared" si="35"/>
        <v>205597.26549163138</v>
      </c>
      <c r="P186" s="12">
        <f t="shared" si="36"/>
        <v>181634.52552031272</v>
      </c>
      <c r="Q186" s="12">
        <f t="shared" si="37"/>
        <v>0</v>
      </c>
      <c r="R186" s="12">
        <f t="shared" si="38"/>
        <v>387231.79101194406</v>
      </c>
      <c r="S186" s="22">
        <f t="shared" si="39"/>
        <v>0</v>
      </c>
      <c r="T186" s="22">
        <f t="shared" si="40"/>
        <v>0</v>
      </c>
      <c r="U186" s="22">
        <f t="shared" si="41"/>
        <v>0</v>
      </c>
      <c r="V186" s="22">
        <f t="shared" si="42"/>
        <v>0</v>
      </c>
      <c r="W186" s="43" t="str">
        <f t="shared" si="43"/>
        <v>n/a</v>
      </c>
      <c r="X186" s="22">
        <f t="shared" si="44"/>
        <v>0</v>
      </c>
      <c r="Y186" s="22">
        <f t="shared" si="45"/>
        <v>0</v>
      </c>
      <c r="Z186" s="22">
        <f t="shared" si="46"/>
        <v>0</v>
      </c>
      <c r="AA186" s="42">
        <f t="shared" si="47"/>
        <v>0</v>
      </c>
      <c r="AB186" s="43" t="str">
        <f t="shared" si="48"/>
        <v>n/a</v>
      </c>
      <c r="AC186" s="44" t="str">
        <f>IFERROR(W186*'Inputs - OBR and CPI'!$E$27+'Inputs - Elec wholesale index'!AB186*'Inputs - OBR and CPI'!$F$27,"n/a")</f>
        <v>n/a</v>
      </c>
      <c r="AD186" s="2" t="str">
        <f t="shared" si="49"/>
        <v>2015-16 Winter</v>
      </c>
      <c r="AE186" s="2" t="str">
        <f t="shared" si="50"/>
        <v>2015-16 Summer</v>
      </c>
      <c r="AF186" s="127">
        <v>0</v>
      </c>
      <c r="AG186" s="7"/>
    </row>
    <row r="187" spans="1:33">
      <c r="A187" s="46">
        <v>42114</v>
      </c>
      <c r="B187" s="13" t="str">
        <f t="shared" si="34"/>
        <v>Apr</v>
      </c>
      <c r="C187" s="182"/>
      <c r="D187" s="182"/>
      <c r="E187" s="182"/>
      <c r="F187" s="185"/>
      <c r="G187" s="185"/>
      <c r="H187" s="185"/>
      <c r="I187" s="12">
        <f>VLOOKUP($B187,'Elec wholesale lookups'!$A$3:$L$15,'Inputs - Elec wholesale index'!I$2,FALSE)</f>
        <v>205597.26549163138</v>
      </c>
      <c r="J187" s="12">
        <f>VLOOKUP($B187,'Elec wholesale lookups'!$A$3:$L$15,'Inputs - Elec wholesale index'!J$2,FALSE)</f>
        <v>181634.52552031272</v>
      </c>
      <c r="K187" s="12">
        <f>VLOOKUP($B187,'Elec wholesale lookups'!$A$3:$L$15,'Inputs - Elec wholesale index'!K$2,FALSE)</f>
        <v>205597.26549163138</v>
      </c>
      <c r="L187" s="37">
        <f>VLOOKUP($B187,'Elec wholesale lookups'!$A$3:$O$15,'Inputs - Elec wholesale index'!L$2,FALSE)</f>
        <v>1</v>
      </c>
      <c r="M187" s="37">
        <f>VLOOKUP($B187,'Elec wholesale lookups'!$A$3:$O$15,'Inputs - Elec wholesale index'!M$2,FALSE)</f>
        <v>1</v>
      </c>
      <c r="N187" s="37">
        <f>VLOOKUP($B187,'Elec wholesale lookups'!$A$3:$O$15,'Inputs - Elec wholesale index'!N$2,FALSE)</f>
        <v>0</v>
      </c>
      <c r="O187" s="12">
        <f t="shared" si="35"/>
        <v>205597.26549163138</v>
      </c>
      <c r="P187" s="12">
        <f t="shared" si="36"/>
        <v>181634.52552031272</v>
      </c>
      <c r="Q187" s="12">
        <f t="shared" si="37"/>
        <v>0</v>
      </c>
      <c r="R187" s="12">
        <f t="shared" si="38"/>
        <v>387231.79101194406</v>
      </c>
      <c r="S187" s="22">
        <f t="shared" si="39"/>
        <v>0</v>
      </c>
      <c r="T187" s="22">
        <f t="shared" si="40"/>
        <v>0</v>
      </c>
      <c r="U187" s="22">
        <f t="shared" si="41"/>
        <v>0</v>
      </c>
      <c r="V187" s="22">
        <f t="shared" si="42"/>
        <v>0</v>
      </c>
      <c r="W187" s="43" t="str">
        <f t="shared" si="43"/>
        <v>n/a</v>
      </c>
      <c r="X187" s="22">
        <f t="shared" si="44"/>
        <v>0</v>
      </c>
      <c r="Y187" s="22">
        <f t="shared" si="45"/>
        <v>0</v>
      </c>
      <c r="Z187" s="22">
        <f t="shared" si="46"/>
        <v>0</v>
      </c>
      <c r="AA187" s="42">
        <f t="shared" si="47"/>
        <v>0</v>
      </c>
      <c r="AB187" s="43" t="str">
        <f t="shared" si="48"/>
        <v>n/a</v>
      </c>
      <c r="AC187" s="44" t="str">
        <f>IFERROR(W187*'Inputs - OBR and CPI'!$E$27+'Inputs - Elec wholesale index'!AB187*'Inputs - OBR and CPI'!$F$27,"n/a")</f>
        <v>n/a</v>
      </c>
      <c r="AD187" s="2" t="str">
        <f t="shared" si="49"/>
        <v>2015-16 Winter</v>
      </c>
      <c r="AE187" s="2" t="str">
        <f t="shared" si="50"/>
        <v>2015-16 Summer</v>
      </c>
      <c r="AF187" s="127">
        <v>0</v>
      </c>
      <c r="AG187" s="7"/>
    </row>
    <row r="188" spans="1:33">
      <c r="A188" s="46">
        <v>42115</v>
      </c>
      <c r="B188" s="13" t="str">
        <f t="shared" si="34"/>
        <v>Apr</v>
      </c>
      <c r="C188" s="182"/>
      <c r="D188" s="182"/>
      <c r="E188" s="182"/>
      <c r="F188" s="185"/>
      <c r="G188" s="185"/>
      <c r="H188" s="185"/>
      <c r="I188" s="12">
        <f>VLOOKUP($B188,'Elec wholesale lookups'!$A$3:$L$15,'Inputs - Elec wholesale index'!I$2,FALSE)</f>
        <v>205597.26549163138</v>
      </c>
      <c r="J188" s="12">
        <f>VLOOKUP($B188,'Elec wholesale lookups'!$A$3:$L$15,'Inputs - Elec wholesale index'!J$2,FALSE)</f>
        <v>181634.52552031272</v>
      </c>
      <c r="K188" s="12">
        <f>VLOOKUP($B188,'Elec wholesale lookups'!$A$3:$L$15,'Inputs - Elec wholesale index'!K$2,FALSE)</f>
        <v>205597.26549163138</v>
      </c>
      <c r="L188" s="37">
        <f>VLOOKUP($B188,'Elec wholesale lookups'!$A$3:$O$15,'Inputs - Elec wholesale index'!L$2,FALSE)</f>
        <v>1</v>
      </c>
      <c r="M188" s="37">
        <f>VLOOKUP($B188,'Elec wholesale lookups'!$A$3:$O$15,'Inputs - Elec wholesale index'!M$2,FALSE)</f>
        <v>1</v>
      </c>
      <c r="N188" s="37">
        <f>VLOOKUP($B188,'Elec wholesale lookups'!$A$3:$O$15,'Inputs - Elec wholesale index'!N$2,FALSE)</f>
        <v>0</v>
      </c>
      <c r="O188" s="12">
        <f t="shared" si="35"/>
        <v>205597.26549163138</v>
      </c>
      <c r="P188" s="12">
        <f t="shared" si="36"/>
        <v>181634.52552031272</v>
      </c>
      <c r="Q188" s="12">
        <f t="shared" si="37"/>
        <v>0</v>
      </c>
      <c r="R188" s="12">
        <f t="shared" si="38"/>
        <v>387231.79101194406</v>
      </c>
      <c r="S188" s="22">
        <f t="shared" si="39"/>
        <v>0</v>
      </c>
      <c r="T188" s="22">
        <f t="shared" si="40"/>
        <v>0</v>
      </c>
      <c r="U188" s="22">
        <f t="shared" si="41"/>
        <v>0</v>
      </c>
      <c r="V188" s="22">
        <f t="shared" si="42"/>
        <v>0</v>
      </c>
      <c r="W188" s="43" t="str">
        <f t="shared" si="43"/>
        <v>n/a</v>
      </c>
      <c r="X188" s="22">
        <f t="shared" si="44"/>
        <v>0</v>
      </c>
      <c r="Y188" s="22">
        <f t="shared" si="45"/>
        <v>0</v>
      </c>
      <c r="Z188" s="22">
        <f t="shared" si="46"/>
        <v>0</v>
      </c>
      <c r="AA188" s="42">
        <f t="shared" si="47"/>
        <v>0</v>
      </c>
      <c r="AB188" s="43" t="str">
        <f t="shared" si="48"/>
        <v>n/a</v>
      </c>
      <c r="AC188" s="44" t="str">
        <f>IFERROR(W188*'Inputs - OBR and CPI'!$E$27+'Inputs - Elec wholesale index'!AB188*'Inputs - OBR and CPI'!$F$27,"n/a")</f>
        <v>n/a</v>
      </c>
      <c r="AD188" s="2" t="str">
        <f t="shared" si="49"/>
        <v>2015-16 Winter</v>
      </c>
      <c r="AE188" s="2" t="str">
        <f t="shared" si="50"/>
        <v>2015-16 Summer</v>
      </c>
      <c r="AF188" s="127">
        <v>0</v>
      </c>
      <c r="AG188" s="7"/>
    </row>
    <row r="189" spans="1:33">
      <c r="A189" s="46">
        <v>42116</v>
      </c>
      <c r="B189" s="13" t="str">
        <f t="shared" si="34"/>
        <v>Apr</v>
      </c>
      <c r="C189" s="182"/>
      <c r="D189" s="182"/>
      <c r="E189" s="182"/>
      <c r="F189" s="185"/>
      <c r="G189" s="185"/>
      <c r="H189" s="185"/>
      <c r="I189" s="12">
        <f>VLOOKUP($B189,'Elec wholesale lookups'!$A$3:$L$15,'Inputs - Elec wholesale index'!I$2,FALSE)</f>
        <v>205597.26549163138</v>
      </c>
      <c r="J189" s="12">
        <f>VLOOKUP($B189,'Elec wholesale lookups'!$A$3:$L$15,'Inputs - Elec wholesale index'!J$2,FALSE)</f>
        <v>181634.52552031272</v>
      </c>
      <c r="K189" s="12">
        <f>VLOOKUP($B189,'Elec wholesale lookups'!$A$3:$L$15,'Inputs - Elec wholesale index'!K$2,FALSE)</f>
        <v>205597.26549163138</v>
      </c>
      <c r="L189" s="37">
        <f>VLOOKUP($B189,'Elec wholesale lookups'!$A$3:$O$15,'Inputs - Elec wholesale index'!L$2,FALSE)</f>
        <v>1</v>
      </c>
      <c r="M189" s="37">
        <f>VLOOKUP($B189,'Elec wholesale lookups'!$A$3:$O$15,'Inputs - Elec wholesale index'!M$2,FALSE)</f>
        <v>1</v>
      </c>
      <c r="N189" s="37">
        <f>VLOOKUP($B189,'Elec wholesale lookups'!$A$3:$O$15,'Inputs - Elec wholesale index'!N$2,FALSE)</f>
        <v>0</v>
      </c>
      <c r="O189" s="12">
        <f t="shared" si="35"/>
        <v>205597.26549163138</v>
      </c>
      <c r="P189" s="12">
        <f t="shared" si="36"/>
        <v>181634.52552031272</v>
      </c>
      <c r="Q189" s="12">
        <f t="shared" si="37"/>
        <v>0</v>
      </c>
      <c r="R189" s="12">
        <f t="shared" si="38"/>
        <v>387231.79101194406</v>
      </c>
      <c r="S189" s="22">
        <f t="shared" si="39"/>
        <v>0</v>
      </c>
      <c r="T189" s="22">
        <f t="shared" si="40"/>
        <v>0</v>
      </c>
      <c r="U189" s="22">
        <f t="shared" si="41"/>
        <v>0</v>
      </c>
      <c r="V189" s="22">
        <f t="shared" si="42"/>
        <v>0</v>
      </c>
      <c r="W189" s="43" t="str">
        <f t="shared" si="43"/>
        <v>n/a</v>
      </c>
      <c r="X189" s="22">
        <f t="shared" si="44"/>
        <v>0</v>
      </c>
      <c r="Y189" s="22">
        <f t="shared" si="45"/>
        <v>0</v>
      </c>
      <c r="Z189" s="22">
        <f t="shared" si="46"/>
        <v>0</v>
      </c>
      <c r="AA189" s="42">
        <f t="shared" si="47"/>
        <v>0</v>
      </c>
      <c r="AB189" s="43" t="str">
        <f t="shared" si="48"/>
        <v>n/a</v>
      </c>
      <c r="AC189" s="44" t="str">
        <f>IFERROR(W189*'Inputs - OBR and CPI'!$E$27+'Inputs - Elec wholesale index'!AB189*'Inputs - OBR and CPI'!$F$27,"n/a")</f>
        <v>n/a</v>
      </c>
      <c r="AD189" s="2" t="str">
        <f t="shared" si="49"/>
        <v>2015-16 Winter</v>
      </c>
      <c r="AE189" s="2" t="str">
        <f t="shared" si="50"/>
        <v>2015-16 Summer</v>
      </c>
      <c r="AF189" s="127">
        <v>0</v>
      </c>
      <c r="AG189" s="7"/>
    </row>
    <row r="190" spans="1:33">
      <c r="A190" s="46">
        <v>42117</v>
      </c>
      <c r="B190" s="13" t="str">
        <f t="shared" si="34"/>
        <v>Apr</v>
      </c>
      <c r="C190" s="182"/>
      <c r="D190" s="182"/>
      <c r="E190" s="182"/>
      <c r="F190" s="185"/>
      <c r="G190" s="185"/>
      <c r="H190" s="185"/>
      <c r="I190" s="12">
        <f>VLOOKUP($B190,'Elec wholesale lookups'!$A$3:$L$15,'Inputs - Elec wholesale index'!I$2,FALSE)</f>
        <v>205597.26549163138</v>
      </c>
      <c r="J190" s="12">
        <f>VLOOKUP($B190,'Elec wholesale lookups'!$A$3:$L$15,'Inputs - Elec wholesale index'!J$2,FALSE)</f>
        <v>181634.52552031272</v>
      </c>
      <c r="K190" s="12">
        <f>VLOOKUP($B190,'Elec wholesale lookups'!$A$3:$L$15,'Inputs - Elec wholesale index'!K$2,FALSE)</f>
        <v>205597.26549163138</v>
      </c>
      <c r="L190" s="37">
        <f>VLOOKUP($B190,'Elec wholesale lookups'!$A$3:$O$15,'Inputs - Elec wholesale index'!L$2,FALSE)</f>
        <v>1</v>
      </c>
      <c r="M190" s="37">
        <f>VLOOKUP($B190,'Elec wholesale lookups'!$A$3:$O$15,'Inputs - Elec wholesale index'!M$2,FALSE)</f>
        <v>1</v>
      </c>
      <c r="N190" s="37">
        <f>VLOOKUP($B190,'Elec wholesale lookups'!$A$3:$O$15,'Inputs - Elec wholesale index'!N$2,FALSE)</f>
        <v>0</v>
      </c>
      <c r="O190" s="12">
        <f t="shared" si="35"/>
        <v>205597.26549163138</v>
      </c>
      <c r="P190" s="12">
        <f t="shared" si="36"/>
        <v>181634.52552031272</v>
      </c>
      <c r="Q190" s="12">
        <f t="shared" si="37"/>
        <v>0</v>
      </c>
      <c r="R190" s="12">
        <f t="shared" si="38"/>
        <v>387231.79101194406</v>
      </c>
      <c r="S190" s="22">
        <f t="shared" si="39"/>
        <v>0</v>
      </c>
      <c r="T190" s="22">
        <f t="shared" si="40"/>
        <v>0</v>
      </c>
      <c r="U190" s="22">
        <f t="shared" si="41"/>
        <v>0</v>
      </c>
      <c r="V190" s="22">
        <f t="shared" si="42"/>
        <v>0</v>
      </c>
      <c r="W190" s="43" t="str">
        <f t="shared" si="43"/>
        <v>n/a</v>
      </c>
      <c r="X190" s="22">
        <f t="shared" si="44"/>
        <v>0</v>
      </c>
      <c r="Y190" s="22">
        <f t="shared" si="45"/>
        <v>0</v>
      </c>
      <c r="Z190" s="22">
        <f t="shared" si="46"/>
        <v>0</v>
      </c>
      <c r="AA190" s="42">
        <f t="shared" si="47"/>
        <v>0</v>
      </c>
      <c r="AB190" s="43" t="str">
        <f t="shared" si="48"/>
        <v>n/a</v>
      </c>
      <c r="AC190" s="44" t="str">
        <f>IFERROR(W190*'Inputs - OBR and CPI'!$E$27+'Inputs - Elec wholesale index'!AB190*'Inputs - OBR and CPI'!$F$27,"n/a")</f>
        <v>n/a</v>
      </c>
      <c r="AD190" s="2" t="str">
        <f t="shared" si="49"/>
        <v>2015-16 Winter</v>
      </c>
      <c r="AE190" s="2" t="str">
        <f t="shared" si="50"/>
        <v>2015-16 Summer</v>
      </c>
      <c r="AF190" s="127">
        <v>0</v>
      </c>
      <c r="AG190" s="7"/>
    </row>
    <row r="191" spans="1:33">
      <c r="A191" s="46">
        <v>42118</v>
      </c>
      <c r="B191" s="13" t="str">
        <f t="shared" si="34"/>
        <v>Apr</v>
      </c>
      <c r="C191" s="182"/>
      <c r="D191" s="182"/>
      <c r="E191" s="182"/>
      <c r="F191" s="185"/>
      <c r="G191" s="185"/>
      <c r="H191" s="185"/>
      <c r="I191" s="12">
        <f>VLOOKUP($B191,'Elec wholesale lookups'!$A$3:$L$15,'Inputs - Elec wholesale index'!I$2,FALSE)</f>
        <v>205597.26549163138</v>
      </c>
      <c r="J191" s="12">
        <f>VLOOKUP($B191,'Elec wholesale lookups'!$A$3:$L$15,'Inputs - Elec wholesale index'!J$2,FALSE)</f>
        <v>181634.52552031272</v>
      </c>
      <c r="K191" s="12">
        <f>VLOOKUP($B191,'Elec wholesale lookups'!$A$3:$L$15,'Inputs - Elec wholesale index'!K$2,FALSE)</f>
        <v>205597.26549163138</v>
      </c>
      <c r="L191" s="37">
        <f>VLOOKUP($B191,'Elec wholesale lookups'!$A$3:$O$15,'Inputs - Elec wholesale index'!L$2,FALSE)</f>
        <v>1</v>
      </c>
      <c r="M191" s="37">
        <f>VLOOKUP($B191,'Elec wholesale lookups'!$A$3:$O$15,'Inputs - Elec wholesale index'!M$2,FALSE)</f>
        <v>1</v>
      </c>
      <c r="N191" s="37">
        <f>VLOOKUP($B191,'Elec wholesale lookups'!$A$3:$O$15,'Inputs - Elec wholesale index'!N$2,FALSE)</f>
        <v>0</v>
      </c>
      <c r="O191" s="12">
        <f t="shared" si="35"/>
        <v>205597.26549163138</v>
      </c>
      <c r="P191" s="12">
        <f t="shared" si="36"/>
        <v>181634.52552031272</v>
      </c>
      <c r="Q191" s="12">
        <f t="shared" si="37"/>
        <v>0</v>
      </c>
      <c r="R191" s="12">
        <f t="shared" si="38"/>
        <v>387231.79101194406</v>
      </c>
      <c r="S191" s="22">
        <f t="shared" si="39"/>
        <v>0</v>
      </c>
      <c r="T191" s="22">
        <f t="shared" si="40"/>
        <v>0</v>
      </c>
      <c r="U191" s="22">
        <f t="shared" si="41"/>
        <v>0</v>
      </c>
      <c r="V191" s="22">
        <f t="shared" si="42"/>
        <v>0</v>
      </c>
      <c r="W191" s="43" t="str">
        <f t="shared" si="43"/>
        <v>n/a</v>
      </c>
      <c r="X191" s="22">
        <f t="shared" si="44"/>
        <v>0</v>
      </c>
      <c r="Y191" s="22">
        <f t="shared" si="45"/>
        <v>0</v>
      </c>
      <c r="Z191" s="22">
        <f t="shared" si="46"/>
        <v>0</v>
      </c>
      <c r="AA191" s="42">
        <f t="shared" si="47"/>
        <v>0</v>
      </c>
      <c r="AB191" s="43" t="str">
        <f t="shared" si="48"/>
        <v>n/a</v>
      </c>
      <c r="AC191" s="44" t="str">
        <f>IFERROR(W191*'Inputs - OBR and CPI'!$E$27+'Inputs - Elec wholesale index'!AB191*'Inputs - OBR and CPI'!$F$27,"n/a")</f>
        <v>n/a</v>
      </c>
      <c r="AD191" s="2" t="str">
        <f t="shared" si="49"/>
        <v>2015-16 Winter</v>
      </c>
      <c r="AE191" s="2" t="str">
        <f t="shared" si="50"/>
        <v>2015-16 Summer</v>
      </c>
      <c r="AF191" s="127">
        <v>0</v>
      </c>
      <c r="AG191" s="7"/>
    </row>
    <row r="192" spans="1:33">
      <c r="A192" s="46">
        <v>42121</v>
      </c>
      <c r="B192" s="13" t="str">
        <f t="shared" si="34"/>
        <v>Apr</v>
      </c>
      <c r="C192" s="182"/>
      <c r="D192" s="182"/>
      <c r="E192" s="182"/>
      <c r="F192" s="185"/>
      <c r="G192" s="185"/>
      <c r="H192" s="185"/>
      <c r="I192" s="12">
        <f>VLOOKUP($B192,'Elec wholesale lookups'!$A$3:$L$15,'Inputs - Elec wholesale index'!I$2,FALSE)</f>
        <v>205597.26549163138</v>
      </c>
      <c r="J192" s="12">
        <f>VLOOKUP($B192,'Elec wholesale lookups'!$A$3:$L$15,'Inputs - Elec wholesale index'!J$2,FALSE)</f>
        <v>181634.52552031272</v>
      </c>
      <c r="K192" s="12">
        <f>VLOOKUP($B192,'Elec wholesale lookups'!$A$3:$L$15,'Inputs - Elec wholesale index'!K$2,FALSE)</f>
        <v>205597.26549163138</v>
      </c>
      <c r="L192" s="37">
        <f>VLOOKUP($B192,'Elec wholesale lookups'!$A$3:$O$15,'Inputs - Elec wholesale index'!L$2,FALSE)</f>
        <v>1</v>
      </c>
      <c r="M192" s="37">
        <f>VLOOKUP($B192,'Elec wholesale lookups'!$A$3:$O$15,'Inputs - Elec wholesale index'!M$2,FALSE)</f>
        <v>1</v>
      </c>
      <c r="N192" s="37">
        <f>VLOOKUP($B192,'Elec wholesale lookups'!$A$3:$O$15,'Inputs - Elec wholesale index'!N$2,FALSE)</f>
        <v>0</v>
      </c>
      <c r="O192" s="12">
        <f t="shared" si="35"/>
        <v>205597.26549163138</v>
      </c>
      <c r="P192" s="12">
        <f t="shared" si="36"/>
        <v>181634.52552031272</v>
      </c>
      <c r="Q192" s="12">
        <f t="shared" si="37"/>
        <v>0</v>
      </c>
      <c r="R192" s="12">
        <f t="shared" si="38"/>
        <v>387231.79101194406</v>
      </c>
      <c r="S192" s="22">
        <f t="shared" si="39"/>
        <v>0</v>
      </c>
      <c r="T192" s="22">
        <f t="shared" si="40"/>
        <v>0</v>
      </c>
      <c r="U192" s="22">
        <f t="shared" si="41"/>
        <v>0</v>
      </c>
      <c r="V192" s="22">
        <f t="shared" si="42"/>
        <v>0</v>
      </c>
      <c r="W192" s="43" t="str">
        <f t="shared" si="43"/>
        <v>n/a</v>
      </c>
      <c r="X192" s="22">
        <f t="shared" si="44"/>
        <v>0</v>
      </c>
      <c r="Y192" s="22">
        <f t="shared" si="45"/>
        <v>0</v>
      </c>
      <c r="Z192" s="22">
        <f t="shared" si="46"/>
        <v>0</v>
      </c>
      <c r="AA192" s="42">
        <f t="shared" si="47"/>
        <v>0</v>
      </c>
      <c r="AB192" s="43" t="str">
        <f t="shared" si="48"/>
        <v>n/a</v>
      </c>
      <c r="AC192" s="44" t="str">
        <f>IFERROR(W192*'Inputs - OBR and CPI'!$E$27+'Inputs - Elec wholesale index'!AB192*'Inputs - OBR and CPI'!$F$27,"n/a")</f>
        <v>n/a</v>
      </c>
      <c r="AD192" s="2" t="str">
        <f t="shared" si="49"/>
        <v>2015-16 Winter</v>
      </c>
      <c r="AE192" s="2" t="str">
        <f t="shared" si="50"/>
        <v>2015-16 Summer</v>
      </c>
      <c r="AF192" s="127">
        <v>0</v>
      </c>
      <c r="AG192" s="7"/>
    </row>
    <row r="193" spans="1:33">
      <c r="A193" s="46">
        <v>42122</v>
      </c>
      <c r="B193" s="13" t="str">
        <f t="shared" si="34"/>
        <v>Apr</v>
      </c>
      <c r="C193" s="182"/>
      <c r="D193" s="182"/>
      <c r="E193" s="182"/>
      <c r="F193" s="185"/>
      <c r="G193" s="185"/>
      <c r="H193" s="185"/>
      <c r="I193" s="12">
        <f>VLOOKUP($B193,'Elec wholesale lookups'!$A$3:$L$15,'Inputs - Elec wholesale index'!I$2,FALSE)</f>
        <v>205597.26549163138</v>
      </c>
      <c r="J193" s="12">
        <f>VLOOKUP($B193,'Elec wholesale lookups'!$A$3:$L$15,'Inputs - Elec wholesale index'!J$2,FALSE)</f>
        <v>181634.52552031272</v>
      </c>
      <c r="K193" s="12">
        <f>VLOOKUP($B193,'Elec wholesale lookups'!$A$3:$L$15,'Inputs - Elec wholesale index'!K$2,FALSE)</f>
        <v>205597.26549163138</v>
      </c>
      <c r="L193" s="37">
        <f>VLOOKUP($B193,'Elec wholesale lookups'!$A$3:$O$15,'Inputs - Elec wholesale index'!L$2,FALSE)</f>
        <v>1</v>
      </c>
      <c r="M193" s="37">
        <f>VLOOKUP($B193,'Elec wholesale lookups'!$A$3:$O$15,'Inputs - Elec wholesale index'!M$2,FALSE)</f>
        <v>1</v>
      </c>
      <c r="N193" s="37">
        <f>VLOOKUP($B193,'Elec wholesale lookups'!$A$3:$O$15,'Inputs - Elec wholesale index'!N$2,FALSE)</f>
        <v>0</v>
      </c>
      <c r="O193" s="12">
        <f t="shared" si="35"/>
        <v>205597.26549163138</v>
      </c>
      <c r="P193" s="12">
        <f t="shared" si="36"/>
        <v>181634.52552031272</v>
      </c>
      <c r="Q193" s="12">
        <f t="shared" si="37"/>
        <v>0</v>
      </c>
      <c r="R193" s="12">
        <f t="shared" si="38"/>
        <v>387231.79101194406</v>
      </c>
      <c r="S193" s="22">
        <f t="shared" si="39"/>
        <v>0</v>
      </c>
      <c r="T193" s="22">
        <f t="shared" si="40"/>
        <v>0</v>
      </c>
      <c r="U193" s="22">
        <f t="shared" si="41"/>
        <v>0</v>
      </c>
      <c r="V193" s="22">
        <f t="shared" si="42"/>
        <v>0</v>
      </c>
      <c r="W193" s="43" t="str">
        <f t="shared" si="43"/>
        <v>n/a</v>
      </c>
      <c r="X193" s="22">
        <f t="shared" si="44"/>
        <v>0</v>
      </c>
      <c r="Y193" s="22">
        <f t="shared" si="45"/>
        <v>0</v>
      </c>
      <c r="Z193" s="22">
        <f t="shared" si="46"/>
        <v>0</v>
      </c>
      <c r="AA193" s="42">
        <f t="shared" si="47"/>
        <v>0</v>
      </c>
      <c r="AB193" s="43" t="str">
        <f t="shared" si="48"/>
        <v>n/a</v>
      </c>
      <c r="AC193" s="44" t="str">
        <f>IFERROR(W193*'Inputs - OBR and CPI'!$E$27+'Inputs - Elec wholesale index'!AB193*'Inputs - OBR and CPI'!$F$27,"n/a")</f>
        <v>n/a</v>
      </c>
      <c r="AD193" s="2" t="str">
        <f t="shared" si="49"/>
        <v>2015-16 Winter</v>
      </c>
      <c r="AE193" s="2" t="str">
        <f t="shared" si="50"/>
        <v>2015-16 Summer</v>
      </c>
      <c r="AF193" s="127">
        <v>0</v>
      </c>
      <c r="AG193" s="7"/>
    </row>
    <row r="194" spans="1:33">
      <c r="A194" s="46">
        <v>42123</v>
      </c>
      <c r="B194" s="13" t="str">
        <f t="shared" si="34"/>
        <v>Apr</v>
      </c>
      <c r="C194" s="182"/>
      <c r="D194" s="182"/>
      <c r="E194" s="182"/>
      <c r="F194" s="185"/>
      <c r="G194" s="185"/>
      <c r="H194" s="185"/>
      <c r="I194" s="12">
        <f>VLOOKUP($B194,'Elec wholesale lookups'!$A$3:$L$15,'Inputs - Elec wholesale index'!I$2,FALSE)</f>
        <v>205597.26549163138</v>
      </c>
      <c r="J194" s="12">
        <f>VLOOKUP($B194,'Elec wholesale lookups'!$A$3:$L$15,'Inputs - Elec wholesale index'!J$2,FALSE)</f>
        <v>181634.52552031272</v>
      </c>
      <c r="K194" s="12">
        <f>VLOOKUP($B194,'Elec wholesale lookups'!$A$3:$L$15,'Inputs - Elec wholesale index'!K$2,FALSE)</f>
        <v>205597.26549163138</v>
      </c>
      <c r="L194" s="37">
        <f>VLOOKUP($B194,'Elec wholesale lookups'!$A$3:$O$15,'Inputs - Elec wholesale index'!L$2,FALSE)</f>
        <v>1</v>
      </c>
      <c r="M194" s="37">
        <f>VLOOKUP($B194,'Elec wholesale lookups'!$A$3:$O$15,'Inputs - Elec wholesale index'!M$2,FALSE)</f>
        <v>1</v>
      </c>
      <c r="N194" s="37">
        <f>VLOOKUP($B194,'Elec wholesale lookups'!$A$3:$O$15,'Inputs - Elec wholesale index'!N$2,FALSE)</f>
        <v>0</v>
      </c>
      <c r="O194" s="12">
        <f t="shared" si="35"/>
        <v>205597.26549163138</v>
      </c>
      <c r="P194" s="12">
        <f t="shared" si="36"/>
        <v>181634.52552031272</v>
      </c>
      <c r="Q194" s="12">
        <f t="shared" si="37"/>
        <v>0</v>
      </c>
      <c r="R194" s="12">
        <f t="shared" si="38"/>
        <v>387231.79101194406</v>
      </c>
      <c r="S194" s="22">
        <f t="shared" si="39"/>
        <v>0</v>
      </c>
      <c r="T194" s="22">
        <f t="shared" si="40"/>
        <v>0</v>
      </c>
      <c r="U194" s="22">
        <f t="shared" si="41"/>
        <v>0</v>
      </c>
      <c r="V194" s="22">
        <f t="shared" si="42"/>
        <v>0</v>
      </c>
      <c r="W194" s="43" t="str">
        <f t="shared" si="43"/>
        <v>n/a</v>
      </c>
      <c r="X194" s="22">
        <f t="shared" si="44"/>
        <v>0</v>
      </c>
      <c r="Y194" s="22">
        <f t="shared" si="45"/>
        <v>0</v>
      </c>
      <c r="Z194" s="22">
        <f t="shared" si="46"/>
        <v>0</v>
      </c>
      <c r="AA194" s="42">
        <f t="shared" si="47"/>
        <v>0</v>
      </c>
      <c r="AB194" s="43" t="str">
        <f t="shared" si="48"/>
        <v>n/a</v>
      </c>
      <c r="AC194" s="44" t="str">
        <f>IFERROR(W194*'Inputs - OBR and CPI'!$E$27+'Inputs - Elec wholesale index'!AB194*'Inputs - OBR and CPI'!$F$27,"n/a")</f>
        <v>n/a</v>
      </c>
      <c r="AD194" s="2" t="str">
        <f t="shared" si="49"/>
        <v>2015-16 Winter</v>
      </c>
      <c r="AE194" s="2" t="str">
        <f t="shared" si="50"/>
        <v>2015-16 Summer</v>
      </c>
      <c r="AF194" s="127">
        <v>0</v>
      </c>
      <c r="AG194" s="7"/>
    </row>
    <row r="195" spans="1:33">
      <c r="A195" s="46">
        <v>42124</v>
      </c>
      <c r="B195" s="13" t="str">
        <f t="shared" si="34"/>
        <v>Apr</v>
      </c>
      <c r="C195" s="182"/>
      <c r="D195" s="182"/>
      <c r="E195" s="182"/>
      <c r="F195" s="185"/>
      <c r="G195" s="185"/>
      <c r="H195" s="185"/>
      <c r="I195" s="12">
        <f>VLOOKUP($B195,'Elec wholesale lookups'!$A$3:$L$15,'Inputs - Elec wholesale index'!I$2,FALSE)</f>
        <v>205597.26549163138</v>
      </c>
      <c r="J195" s="12">
        <f>VLOOKUP($B195,'Elec wholesale lookups'!$A$3:$L$15,'Inputs - Elec wholesale index'!J$2,FALSE)</f>
        <v>181634.52552031272</v>
      </c>
      <c r="K195" s="12">
        <f>VLOOKUP($B195,'Elec wholesale lookups'!$A$3:$L$15,'Inputs - Elec wholesale index'!K$2,FALSE)</f>
        <v>205597.26549163138</v>
      </c>
      <c r="L195" s="37">
        <f>VLOOKUP($B195,'Elec wholesale lookups'!$A$3:$O$15,'Inputs - Elec wholesale index'!L$2,FALSE)</f>
        <v>1</v>
      </c>
      <c r="M195" s="37">
        <f>VLOOKUP($B195,'Elec wholesale lookups'!$A$3:$O$15,'Inputs - Elec wholesale index'!M$2,FALSE)</f>
        <v>1</v>
      </c>
      <c r="N195" s="37">
        <f>VLOOKUP($B195,'Elec wholesale lookups'!$A$3:$O$15,'Inputs - Elec wholesale index'!N$2,FALSE)</f>
        <v>0</v>
      </c>
      <c r="O195" s="12">
        <f t="shared" si="35"/>
        <v>205597.26549163138</v>
      </c>
      <c r="P195" s="12">
        <f t="shared" si="36"/>
        <v>181634.52552031272</v>
      </c>
      <c r="Q195" s="12">
        <f t="shared" si="37"/>
        <v>0</v>
      </c>
      <c r="R195" s="12">
        <f t="shared" si="38"/>
        <v>387231.79101194406</v>
      </c>
      <c r="S195" s="22">
        <f t="shared" si="39"/>
        <v>0</v>
      </c>
      <c r="T195" s="22">
        <f t="shared" si="40"/>
        <v>0</v>
      </c>
      <c r="U195" s="22">
        <f t="shared" si="41"/>
        <v>0</v>
      </c>
      <c r="V195" s="22">
        <f t="shared" si="42"/>
        <v>0</v>
      </c>
      <c r="W195" s="43" t="str">
        <f t="shared" si="43"/>
        <v>n/a</v>
      </c>
      <c r="X195" s="22">
        <f t="shared" si="44"/>
        <v>0</v>
      </c>
      <c r="Y195" s="22">
        <f t="shared" si="45"/>
        <v>0</v>
      </c>
      <c r="Z195" s="22">
        <f t="shared" si="46"/>
        <v>0</v>
      </c>
      <c r="AA195" s="42">
        <f t="shared" si="47"/>
        <v>0</v>
      </c>
      <c r="AB195" s="43" t="str">
        <f t="shared" si="48"/>
        <v>n/a</v>
      </c>
      <c r="AC195" s="44" t="str">
        <f>IFERROR(W195*'Inputs - OBR and CPI'!$E$27+'Inputs - Elec wholesale index'!AB195*'Inputs - OBR and CPI'!$F$27,"n/a")</f>
        <v>n/a</v>
      </c>
      <c r="AD195" s="2" t="str">
        <f t="shared" si="49"/>
        <v>2015-16 Winter</v>
      </c>
      <c r="AE195" s="2" t="str">
        <f t="shared" si="50"/>
        <v>2015-16 Summer</v>
      </c>
      <c r="AF195" s="127">
        <v>0</v>
      </c>
      <c r="AG195" s="7"/>
    </row>
    <row r="196" spans="1:33">
      <c r="A196" s="46">
        <v>42125</v>
      </c>
      <c r="B196" s="13" t="str">
        <f t="shared" si="34"/>
        <v>May</v>
      </c>
      <c r="C196" s="182"/>
      <c r="D196" s="182"/>
      <c r="E196" s="182"/>
      <c r="F196" s="185"/>
      <c r="G196" s="185"/>
      <c r="H196" s="185"/>
      <c r="I196" s="12">
        <f>VLOOKUP($B196,'Elec wholesale lookups'!$A$3:$L$15,'Inputs - Elec wholesale index'!I$2,FALSE)</f>
        <v>205597.26549163138</v>
      </c>
      <c r="J196" s="12">
        <f>VLOOKUP($B196,'Elec wholesale lookups'!$A$3:$L$15,'Inputs - Elec wholesale index'!J$2,FALSE)</f>
        <v>181634.52552031272</v>
      </c>
      <c r="K196" s="12">
        <f>VLOOKUP($B196,'Elec wholesale lookups'!$A$3:$L$15,'Inputs - Elec wholesale index'!K$2,FALSE)</f>
        <v>205597.26549163138</v>
      </c>
      <c r="L196" s="37">
        <f>VLOOKUP($B196,'Elec wholesale lookups'!$A$3:$O$15,'Inputs - Elec wholesale index'!L$2,FALSE)</f>
        <v>1</v>
      </c>
      <c r="M196" s="37">
        <f>VLOOKUP($B196,'Elec wholesale lookups'!$A$3:$O$15,'Inputs - Elec wholesale index'!M$2,FALSE)</f>
        <v>1</v>
      </c>
      <c r="N196" s="37">
        <f>VLOOKUP($B196,'Elec wholesale lookups'!$A$3:$O$15,'Inputs - Elec wholesale index'!N$2,FALSE)</f>
        <v>0</v>
      </c>
      <c r="O196" s="12">
        <f t="shared" si="35"/>
        <v>205597.26549163138</v>
      </c>
      <c r="P196" s="12">
        <f t="shared" si="36"/>
        <v>181634.52552031272</v>
      </c>
      <c r="Q196" s="12">
        <f t="shared" si="37"/>
        <v>0</v>
      </c>
      <c r="R196" s="12">
        <f t="shared" si="38"/>
        <v>387231.79101194406</v>
      </c>
      <c r="S196" s="22">
        <f t="shared" si="39"/>
        <v>0</v>
      </c>
      <c r="T196" s="22">
        <f t="shared" si="40"/>
        <v>0</v>
      </c>
      <c r="U196" s="22">
        <f t="shared" si="41"/>
        <v>0</v>
      </c>
      <c r="V196" s="22">
        <f t="shared" si="42"/>
        <v>0</v>
      </c>
      <c r="W196" s="43" t="str">
        <f t="shared" si="43"/>
        <v>n/a</v>
      </c>
      <c r="X196" s="22">
        <f t="shared" si="44"/>
        <v>0</v>
      </c>
      <c r="Y196" s="22">
        <f t="shared" si="45"/>
        <v>0</v>
      </c>
      <c r="Z196" s="22">
        <f t="shared" si="46"/>
        <v>0</v>
      </c>
      <c r="AA196" s="42">
        <f t="shared" si="47"/>
        <v>0</v>
      </c>
      <c r="AB196" s="43" t="str">
        <f t="shared" si="48"/>
        <v>n/a</v>
      </c>
      <c r="AC196" s="44" t="str">
        <f>IFERROR(W196*'Inputs - OBR and CPI'!$E$27+'Inputs - Elec wholesale index'!AB196*'Inputs - OBR and CPI'!$F$27,"n/a")</f>
        <v>n/a</v>
      </c>
      <c r="AD196" s="2" t="str">
        <f t="shared" si="49"/>
        <v>2015-16 Winter</v>
      </c>
      <c r="AE196" s="2" t="str">
        <f t="shared" si="50"/>
        <v>2015-16 Summer</v>
      </c>
      <c r="AF196" s="127">
        <v>0</v>
      </c>
      <c r="AG196" s="7"/>
    </row>
    <row r="197" spans="1:33">
      <c r="A197" s="46">
        <v>42129</v>
      </c>
      <c r="B197" s="13" t="str">
        <f t="shared" si="34"/>
        <v>May</v>
      </c>
      <c r="C197" s="182"/>
      <c r="D197" s="182"/>
      <c r="E197" s="182"/>
      <c r="F197" s="185"/>
      <c r="G197" s="185"/>
      <c r="H197" s="185"/>
      <c r="I197" s="12">
        <f>VLOOKUP($B197,'Elec wholesale lookups'!$A$3:$L$15,'Inputs - Elec wholesale index'!I$2,FALSE)</f>
        <v>205597.26549163138</v>
      </c>
      <c r="J197" s="12">
        <f>VLOOKUP($B197,'Elec wholesale lookups'!$A$3:$L$15,'Inputs - Elec wholesale index'!J$2,FALSE)</f>
        <v>181634.52552031272</v>
      </c>
      <c r="K197" s="12">
        <f>VLOOKUP($B197,'Elec wholesale lookups'!$A$3:$L$15,'Inputs - Elec wholesale index'!K$2,FALSE)</f>
        <v>205597.26549163138</v>
      </c>
      <c r="L197" s="37">
        <f>VLOOKUP($B197,'Elec wholesale lookups'!$A$3:$O$15,'Inputs - Elec wholesale index'!L$2,FALSE)</f>
        <v>1</v>
      </c>
      <c r="M197" s="37">
        <f>VLOOKUP($B197,'Elec wholesale lookups'!$A$3:$O$15,'Inputs - Elec wholesale index'!M$2,FALSE)</f>
        <v>1</v>
      </c>
      <c r="N197" s="37">
        <f>VLOOKUP($B197,'Elec wholesale lookups'!$A$3:$O$15,'Inputs - Elec wholesale index'!N$2,FALSE)</f>
        <v>0</v>
      </c>
      <c r="O197" s="12">
        <f t="shared" si="35"/>
        <v>205597.26549163138</v>
      </c>
      <c r="P197" s="12">
        <f t="shared" si="36"/>
        <v>181634.52552031272</v>
      </c>
      <c r="Q197" s="12">
        <f t="shared" si="37"/>
        <v>0</v>
      </c>
      <c r="R197" s="12">
        <f t="shared" si="38"/>
        <v>387231.79101194406</v>
      </c>
      <c r="S197" s="22">
        <f t="shared" si="39"/>
        <v>0</v>
      </c>
      <c r="T197" s="22">
        <f t="shared" si="40"/>
        <v>0</v>
      </c>
      <c r="U197" s="22">
        <f t="shared" si="41"/>
        <v>0</v>
      </c>
      <c r="V197" s="22">
        <f t="shared" si="42"/>
        <v>0</v>
      </c>
      <c r="W197" s="43" t="str">
        <f t="shared" si="43"/>
        <v>n/a</v>
      </c>
      <c r="X197" s="22">
        <f t="shared" si="44"/>
        <v>0</v>
      </c>
      <c r="Y197" s="22">
        <f t="shared" si="45"/>
        <v>0</v>
      </c>
      <c r="Z197" s="22">
        <f t="shared" si="46"/>
        <v>0</v>
      </c>
      <c r="AA197" s="42">
        <f t="shared" si="47"/>
        <v>0</v>
      </c>
      <c r="AB197" s="43" t="str">
        <f t="shared" si="48"/>
        <v>n/a</v>
      </c>
      <c r="AC197" s="44" t="str">
        <f>IFERROR(W197*'Inputs - OBR and CPI'!$E$27+'Inputs - Elec wholesale index'!AB197*'Inputs - OBR and CPI'!$F$27,"n/a")</f>
        <v>n/a</v>
      </c>
      <c r="AD197" s="2" t="str">
        <f t="shared" si="49"/>
        <v>2015-16 Winter</v>
      </c>
      <c r="AE197" s="2" t="str">
        <f t="shared" si="50"/>
        <v>2015-16 Summer</v>
      </c>
      <c r="AF197" s="127">
        <v>0</v>
      </c>
      <c r="AG197" s="7"/>
    </row>
    <row r="198" spans="1:33">
      <c r="A198" s="46">
        <v>42130</v>
      </c>
      <c r="B198" s="13" t="str">
        <f t="shared" si="34"/>
        <v>May</v>
      </c>
      <c r="C198" s="182"/>
      <c r="D198" s="182"/>
      <c r="E198" s="182"/>
      <c r="F198" s="185"/>
      <c r="G198" s="185"/>
      <c r="H198" s="185"/>
      <c r="I198" s="12">
        <f>VLOOKUP($B198,'Elec wholesale lookups'!$A$3:$L$15,'Inputs - Elec wholesale index'!I$2,FALSE)</f>
        <v>205597.26549163138</v>
      </c>
      <c r="J198" s="12">
        <f>VLOOKUP($B198,'Elec wholesale lookups'!$A$3:$L$15,'Inputs - Elec wholesale index'!J$2,FALSE)</f>
        <v>181634.52552031272</v>
      </c>
      <c r="K198" s="12">
        <f>VLOOKUP($B198,'Elec wholesale lookups'!$A$3:$L$15,'Inputs - Elec wholesale index'!K$2,FALSE)</f>
        <v>205597.26549163138</v>
      </c>
      <c r="L198" s="37">
        <f>VLOOKUP($B198,'Elec wholesale lookups'!$A$3:$O$15,'Inputs - Elec wholesale index'!L$2,FALSE)</f>
        <v>1</v>
      </c>
      <c r="M198" s="37">
        <f>VLOOKUP($B198,'Elec wholesale lookups'!$A$3:$O$15,'Inputs - Elec wholesale index'!M$2,FALSE)</f>
        <v>1</v>
      </c>
      <c r="N198" s="37">
        <f>VLOOKUP($B198,'Elec wholesale lookups'!$A$3:$O$15,'Inputs - Elec wholesale index'!N$2,FALSE)</f>
        <v>0</v>
      </c>
      <c r="O198" s="12">
        <f t="shared" si="35"/>
        <v>205597.26549163138</v>
      </c>
      <c r="P198" s="12">
        <f t="shared" si="36"/>
        <v>181634.52552031272</v>
      </c>
      <c r="Q198" s="12">
        <f t="shared" si="37"/>
        <v>0</v>
      </c>
      <c r="R198" s="12">
        <f t="shared" si="38"/>
        <v>387231.79101194406</v>
      </c>
      <c r="S198" s="22">
        <f t="shared" si="39"/>
        <v>0</v>
      </c>
      <c r="T198" s="22">
        <f t="shared" si="40"/>
        <v>0</v>
      </c>
      <c r="U198" s="22">
        <f t="shared" si="41"/>
        <v>0</v>
      </c>
      <c r="V198" s="22">
        <f t="shared" si="42"/>
        <v>0</v>
      </c>
      <c r="W198" s="43" t="str">
        <f t="shared" si="43"/>
        <v>n/a</v>
      </c>
      <c r="X198" s="22">
        <f t="shared" si="44"/>
        <v>0</v>
      </c>
      <c r="Y198" s="22">
        <f t="shared" si="45"/>
        <v>0</v>
      </c>
      <c r="Z198" s="22">
        <f t="shared" si="46"/>
        <v>0</v>
      </c>
      <c r="AA198" s="42">
        <f t="shared" si="47"/>
        <v>0</v>
      </c>
      <c r="AB198" s="43" t="str">
        <f t="shared" si="48"/>
        <v>n/a</v>
      </c>
      <c r="AC198" s="44" t="str">
        <f>IFERROR(W198*'Inputs - OBR and CPI'!$E$27+'Inputs - Elec wholesale index'!AB198*'Inputs - OBR and CPI'!$F$27,"n/a")</f>
        <v>n/a</v>
      </c>
      <c r="AD198" s="2" t="str">
        <f t="shared" si="49"/>
        <v>2015-16 Winter</v>
      </c>
      <c r="AE198" s="2" t="str">
        <f t="shared" si="50"/>
        <v>2015-16 Summer</v>
      </c>
      <c r="AF198" s="127">
        <v>0</v>
      </c>
      <c r="AG198" s="7"/>
    </row>
    <row r="199" spans="1:33">
      <c r="A199" s="46">
        <v>42131</v>
      </c>
      <c r="B199" s="13" t="str">
        <f t="shared" ref="B199:B259" si="51">TEXT(A199,"mmm")</f>
        <v>May</v>
      </c>
      <c r="C199" s="182"/>
      <c r="D199" s="182"/>
      <c r="E199" s="182"/>
      <c r="F199" s="185"/>
      <c r="G199" s="185"/>
      <c r="H199" s="185"/>
      <c r="I199" s="12">
        <f>VLOOKUP($B199,'Elec wholesale lookups'!$A$3:$L$15,'Inputs - Elec wholesale index'!I$2,FALSE)</f>
        <v>205597.26549163138</v>
      </c>
      <c r="J199" s="12">
        <f>VLOOKUP($B199,'Elec wholesale lookups'!$A$3:$L$15,'Inputs - Elec wholesale index'!J$2,FALSE)</f>
        <v>181634.52552031272</v>
      </c>
      <c r="K199" s="12">
        <f>VLOOKUP($B199,'Elec wholesale lookups'!$A$3:$L$15,'Inputs - Elec wholesale index'!K$2,FALSE)</f>
        <v>205597.26549163138</v>
      </c>
      <c r="L199" s="37">
        <f>VLOOKUP($B199,'Elec wholesale lookups'!$A$3:$O$15,'Inputs - Elec wholesale index'!L$2,FALSE)</f>
        <v>1</v>
      </c>
      <c r="M199" s="37">
        <f>VLOOKUP($B199,'Elec wholesale lookups'!$A$3:$O$15,'Inputs - Elec wholesale index'!M$2,FALSE)</f>
        <v>1</v>
      </c>
      <c r="N199" s="37">
        <f>VLOOKUP($B199,'Elec wholesale lookups'!$A$3:$O$15,'Inputs - Elec wholesale index'!N$2,FALSE)</f>
        <v>0</v>
      </c>
      <c r="O199" s="12">
        <f t="shared" ref="O199:O262" si="52">IF(L199="","",I199*L199)</f>
        <v>205597.26549163138</v>
      </c>
      <c r="P199" s="12">
        <f t="shared" ref="P199:P262" si="53">IF(M199="","",J199*M199)</f>
        <v>181634.52552031272</v>
      </c>
      <c r="Q199" s="12">
        <f t="shared" ref="Q199:Q262" si="54">IF(N199="","",K199*N199)</f>
        <v>0</v>
      </c>
      <c r="R199" s="12">
        <f t="shared" ref="R199:R262" si="55">SUM(O199:Q199)</f>
        <v>387231.79101194406</v>
      </c>
      <c r="S199" s="22">
        <f t="shared" ref="S199:S262" si="56">IF(O199="","",O199*C199)</f>
        <v>0</v>
      </c>
      <c r="T199" s="22">
        <f t="shared" ref="T199:T262" si="57">IF(P199="","",P199*D199)</f>
        <v>0</v>
      </c>
      <c r="U199" s="22">
        <f t="shared" ref="U199:U262" si="58">IF(Q199="","",Q199*E199)</f>
        <v>0</v>
      </c>
      <c r="V199" s="22">
        <f t="shared" ref="V199:V262" si="59">SUM(S199:U199)</f>
        <v>0</v>
      </c>
      <c r="W199" s="43" t="str">
        <f t="shared" ref="W199:W262" si="60">IF(MIN(C199:E199)&lt;1,"n/a",V199/R199)</f>
        <v>n/a</v>
      </c>
      <c r="X199" s="22">
        <f t="shared" ref="X199:X262" si="61">IF(O199="","",O199*F199)</f>
        <v>0</v>
      </c>
      <c r="Y199" s="22">
        <f t="shared" ref="Y199:Y262" si="62">IF(P199="","",P199*G199)</f>
        <v>0</v>
      </c>
      <c r="Z199" s="22">
        <f t="shared" ref="Z199:Z262" si="63">IF(Q199="","",Q199*H199)</f>
        <v>0</v>
      </c>
      <c r="AA199" s="42">
        <f t="shared" ref="AA199:AA262" si="64">SUM(X199:Z199)</f>
        <v>0</v>
      </c>
      <c r="AB199" s="43" t="str">
        <f t="shared" ref="AB199:AB262" si="65">IF(MIN(F199:H199)&lt;1,"n/a",AA199/$R199)</f>
        <v>n/a</v>
      </c>
      <c r="AC199" s="44" t="str">
        <f>IFERROR(W199*'Inputs - OBR and CPI'!$E$27+'Inputs - Elec wholesale index'!AB199*'Inputs - OBR and CPI'!$F$27,"n/a")</f>
        <v>n/a</v>
      </c>
      <c r="AD199" s="2" t="str">
        <f t="shared" ref="AD199:AD262" si="66">IF(AND(MONTH(A199)=8,MONTH(A198)=7),YEAR(A199)+1&amp;"-"&amp;YEAR(A199)-1998&amp;" Summer",IF(AND(MONTH(A199)=2,MONTH(A198)=1),YEAR(A199)&amp;"-"&amp;YEAR(A199)-1999&amp;" Winter",AD198))</f>
        <v>2015-16 Winter</v>
      </c>
      <c r="AE199" s="2" t="str">
        <f t="shared" ref="AE199:AE262" si="67">IF(AND(MONTH(A199)=4,MONTH(A198)=3),YEAR(A199)&amp;"-"&amp;YEAR(A199)-1999&amp;" Summer",IF(AND(MONTH(A199)=10,MONTH(A198)=9),YEAR(A199)&amp;"-"&amp;YEAR(A199)-1999&amp;" Winter",AE198))</f>
        <v>2015-16 Summer</v>
      </c>
      <c r="AF199" s="127">
        <v>0</v>
      </c>
      <c r="AG199" s="7"/>
    </row>
    <row r="200" spans="1:33">
      <c r="A200" s="46">
        <v>42132</v>
      </c>
      <c r="B200" s="13" t="str">
        <f t="shared" si="51"/>
        <v>May</v>
      </c>
      <c r="C200" s="182"/>
      <c r="D200" s="182"/>
      <c r="E200" s="182"/>
      <c r="F200" s="185"/>
      <c r="G200" s="185"/>
      <c r="H200" s="185"/>
      <c r="I200" s="12">
        <f>VLOOKUP($B200,'Elec wholesale lookups'!$A$3:$L$15,'Inputs - Elec wholesale index'!I$2,FALSE)</f>
        <v>205597.26549163138</v>
      </c>
      <c r="J200" s="12">
        <f>VLOOKUP($B200,'Elec wholesale lookups'!$A$3:$L$15,'Inputs - Elec wholesale index'!J$2,FALSE)</f>
        <v>181634.52552031272</v>
      </c>
      <c r="K200" s="12">
        <f>VLOOKUP($B200,'Elec wholesale lookups'!$A$3:$L$15,'Inputs - Elec wholesale index'!K$2,FALSE)</f>
        <v>205597.26549163138</v>
      </c>
      <c r="L200" s="37">
        <f>VLOOKUP($B200,'Elec wholesale lookups'!$A$3:$O$15,'Inputs - Elec wholesale index'!L$2,FALSE)</f>
        <v>1</v>
      </c>
      <c r="M200" s="37">
        <f>VLOOKUP($B200,'Elec wholesale lookups'!$A$3:$O$15,'Inputs - Elec wholesale index'!M$2,FALSE)</f>
        <v>1</v>
      </c>
      <c r="N200" s="37">
        <f>VLOOKUP($B200,'Elec wholesale lookups'!$A$3:$O$15,'Inputs - Elec wholesale index'!N$2,FALSE)</f>
        <v>0</v>
      </c>
      <c r="O200" s="12">
        <f t="shared" si="52"/>
        <v>205597.26549163138</v>
      </c>
      <c r="P200" s="12">
        <f t="shared" si="53"/>
        <v>181634.52552031272</v>
      </c>
      <c r="Q200" s="12">
        <f t="shared" si="54"/>
        <v>0</v>
      </c>
      <c r="R200" s="12">
        <f t="shared" si="55"/>
        <v>387231.79101194406</v>
      </c>
      <c r="S200" s="22">
        <f t="shared" si="56"/>
        <v>0</v>
      </c>
      <c r="T200" s="22">
        <f t="shared" si="57"/>
        <v>0</v>
      </c>
      <c r="U200" s="22">
        <f t="shared" si="58"/>
        <v>0</v>
      </c>
      <c r="V200" s="22">
        <f t="shared" si="59"/>
        <v>0</v>
      </c>
      <c r="W200" s="43" t="str">
        <f t="shared" si="60"/>
        <v>n/a</v>
      </c>
      <c r="X200" s="22">
        <f t="shared" si="61"/>
        <v>0</v>
      </c>
      <c r="Y200" s="22">
        <f t="shared" si="62"/>
        <v>0</v>
      </c>
      <c r="Z200" s="22">
        <f t="shared" si="63"/>
        <v>0</v>
      </c>
      <c r="AA200" s="42">
        <f t="shared" si="64"/>
        <v>0</v>
      </c>
      <c r="AB200" s="43" t="str">
        <f t="shared" si="65"/>
        <v>n/a</v>
      </c>
      <c r="AC200" s="44" t="str">
        <f>IFERROR(W200*'Inputs - OBR and CPI'!$E$27+'Inputs - Elec wholesale index'!AB200*'Inputs - OBR and CPI'!$F$27,"n/a")</f>
        <v>n/a</v>
      </c>
      <c r="AD200" s="2" t="str">
        <f t="shared" si="66"/>
        <v>2015-16 Winter</v>
      </c>
      <c r="AE200" s="2" t="str">
        <f t="shared" si="67"/>
        <v>2015-16 Summer</v>
      </c>
      <c r="AF200" s="127">
        <v>0</v>
      </c>
      <c r="AG200" s="7"/>
    </row>
    <row r="201" spans="1:33">
      <c r="A201" s="46">
        <v>42135</v>
      </c>
      <c r="B201" s="13" t="str">
        <f t="shared" si="51"/>
        <v>May</v>
      </c>
      <c r="C201" s="182"/>
      <c r="D201" s="182"/>
      <c r="E201" s="182"/>
      <c r="F201" s="185"/>
      <c r="G201" s="185"/>
      <c r="H201" s="185"/>
      <c r="I201" s="12">
        <f>VLOOKUP($B201,'Elec wholesale lookups'!$A$3:$L$15,'Inputs - Elec wholesale index'!I$2,FALSE)</f>
        <v>205597.26549163138</v>
      </c>
      <c r="J201" s="12">
        <f>VLOOKUP($B201,'Elec wholesale lookups'!$A$3:$L$15,'Inputs - Elec wholesale index'!J$2,FALSE)</f>
        <v>181634.52552031272</v>
      </c>
      <c r="K201" s="12">
        <f>VLOOKUP($B201,'Elec wholesale lookups'!$A$3:$L$15,'Inputs - Elec wholesale index'!K$2,FALSE)</f>
        <v>205597.26549163138</v>
      </c>
      <c r="L201" s="37">
        <f>VLOOKUP($B201,'Elec wholesale lookups'!$A$3:$O$15,'Inputs - Elec wholesale index'!L$2,FALSE)</f>
        <v>1</v>
      </c>
      <c r="M201" s="37">
        <f>VLOOKUP($B201,'Elec wholesale lookups'!$A$3:$O$15,'Inputs - Elec wholesale index'!M$2,FALSE)</f>
        <v>1</v>
      </c>
      <c r="N201" s="37">
        <f>VLOOKUP($B201,'Elec wholesale lookups'!$A$3:$O$15,'Inputs - Elec wholesale index'!N$2,FALSE)</f>
        <v>0</v>
      </c>
      <c r="O201" s="12">
        <f t="shared" si="52"/>
        <v>205597.26549163138</v>
      </c>
      <c r="P201" s="12">
        <f t="shared" si="53"/>
        <v>181634.52552031272</v>
      </c>
      <c r="Q201" s="12">
        <f t="shared" si="54"/>
        <v>0</v>
      </c>
      <c r="R201" s="12">
        <f t="shared" si="55"/>
        <v>387231.79101194406</v>
      </c>
      <c r="S201" s="22">
        <f t="shared" si="56"/>
        <v>0</v>
      </c>
      <c r="T201" s="22">
        <f t="shared" si="57"/>
        <v>0</v>
      </c>
      <c r="U201" s="22">
        <f t="shared" si="58"/>
        <v>0</v>
      </c>
      <c r="V201" s="22">
        <f t="shared" si="59"/>
        <v>0</v>
      </c>
      <c r="W201" s="43" t="str">
        <f t="shared" si="60"/>
        <v>n/a</v>
      </c>
      <c r="X201" s="22">
        <f t="shared" si="61"/>
        <v>0</v>
      </c>
      <c r="Y201" s="22">
        <f t="shared" si="62"/>
        <v>0</v>
      </c>
      <c r="Z201" s="22">
        <f t="shared" si="63"/>
        <v>0</v>
      </c>
      <c r="AA201" s="42">
        <f t="shared" si="64"/>
        <v>0</v>
      </c>
      <c r="AB201" s="43" t="str">
        <f t="shared" si="65"/>
        <v>n/a</v>
      </c>
      <c r="AC201" s="44" t="str">
        <f>IFERROR(W201*'Inputs - OBR and CPI'!$E$27+'Inputs - Elec wholesale index'!AB201*'Inputs - OBR and CPI'!$F$27,"n/a")</f>
        <v>n/a</v>
      </c>
      <c r="AD201" s="2" t="str">
        <f t="shared" si="66"/>
        <v>2015-16 Winter</v>
      </c>
      <c r="AE201" s="2" t="str">
        <f t="shared" si="67"/>
        <v>2015-16 Summer</v>
      </c>
      <c r="AF201" s="127">
        <v>0</v>
      </c>
      <c r="AG201" s="7"/>
    </row>
    <row r="202" spans="1:33">
      <c r="A202" s="46">
        <v>42136</v>
      </c>
      <c r="B202" s="13" t="str">
        <f t="shared" si="51"/>
        <v>May</v>
      </c>
      <c r="C202" s="182"/>
      <c r="D202" s="182"/>
      <c r="E202" s="182"/>
      <c r="F202" s="185"/>
      <c r="G202" s="185"/>
      <c r="H202" s="185"/>
      <c r="I202" s="12">
        <f>VLOOKUP($B202,'Elec wholesale lookups'!$A$3:$L$15,'Inputs - Elec wholesale index'!I$2,FALSE)</f>
        <v>205597.26549163138</v>
      </c>
      <c r="J202" s="12">
        <f>VLOOKUP($B202,'Elec wholesale lookups'!$A$3:$L$15,'Inputs - Elec wholesale index'!J$2,FALSE)</f>
        <v>181634.52552031272</v>
      </c>
      <c r="K202" s="12">
        <f>VLOOKUP($B202,'Elec wholesale lookups'!$A$3:$L$15,'Inputs - Elec wholesale index'!K$2,FALSE)</f>
        <v>205597.26549163138</v>
      </c>
      <c r="L202" s="37">
        <f>VLOOKUP($B202,'Elec wholesale lookups'!$A$3:$O$15,'Inputs - Elec wholesale index'!L$2,FALSE)</f>
        <v>1</v>
      </c>
      <c r="M202" s="37">
        <f>VLOOKUP($B202,'Elec wholesale lookups'!$A$3:$O$15,'Inputs - Elec wholesale index'!M$2,FALSE)</f>
        <v>1</v>
      </c>
      <c r="N202" s="37">
        <f>VLOOKUP($B202,'Elec wholesale lookups'!$A$3:$O$15,'Inputs - Elec wholesale index'!N$2,FALSE)</f>
        <v>0</v>
      </c>
      <c r="O202" s="12">
        <f t="shared" si="52"/>
        <v>205597.26549163138</v>
      </c>
      <c r="P202" s="12">
        <f t="shared" si="53"/>
        <v>181634.52552031272</v>
      </c>
      <c r="Q202" s="12">
        <f t="shared" si="54"/>
        <v>0</v>
      </c>
      <c r="R202" s="12">
        <f t="shared" si="55"/>
        <v>387231.79101194406</v>
      </c>
      <c r="S202" s="22">
        <f t="shared" si="56"/>
        <v>0</v>
      </c>
      <c r="T202" s="22">
        <f t="shared" si="57"/>
        <v>0</v>
      </c>
      <c r="U202" s="22">
        <f t="shared" si="58"/>
        <v>0</v>
      </c>
      <c r="V202" s="22">
        <f t="shared" si="59"/>
        <v>0</v>
      </c>
      <c r="W202" s="43" t="str">
        <f t="shared" si="60"/>
        <v>n/a</v>
      </c>
      <c r="X202" s="22">
        <f t="shared" si="61"/>
        <v>0</v>
      </c>
      <c r="Y202" s="22">
        <f t="shared" si="62"/>
        <v>0</v>
      </c>
      <c r="Z202" s="22">
        <f t="shared" si="63"/>
        <v>0</v>
      </c>
      <c r="AA202" s="42">
        <f t="shared" si="64"/>
        <v>0</v>
      </c>
      <c r="AB202" s="43" t="str">
        <f t="shared" si="65"/>
        <v>n/a</v>
      </c>
      <c r="AC202" s="44" t="str">
        <f>IFERROR(W202*'Inputs - OBR and CPI'!$E$27+'Inputs - Elec wholesale index'!AB202*'Inputs - OBR and CPI'!$F$27,"n/a")</f>
        <v>n/a</v>
      </c>
      <c r="AD202" s="2" t="str">
        <f t="shared" si="66"/>
        <v>2015-16 Winter</v>
      </c>
      <c r="AE202" s="2" t="str">
        <f t="shared" si="67"/>
        <v>2015-16 Summer</v>
      </c>
      <c r="AF202" s="127">
        <v>0</v>
      </c>
      <c r="AG202" s="7"/>
    </row>
    <row r="203" spans="1:33">
      <c r="A203" s="46">
        <v>42137</v>
      </c>
      <c r="B203" s="13" t="str">
        <f t="shared" si="51"/>
        <v>May</v>
      </c>
      <c r="C203" s="182"/>
      <c r="D203" s="182"/>
      <c r="E203" s="182"/>
      <c r="F203" s="185"/>
      <c r="G203" s="185"/>
      <c r="H203" s="185"/>
      <c r="I203" s="12">
        <f>VLOOKUP($B203,'Elec wholesale lookups'!$A$3:$L$15,'Inputs - Elec wholesale index'!I$2,FALSE)</f>
        <v>205597.26549163138</v>
      </c>
      <c r="J203" s="12">
        <f>VLOOKUP($B203,'Elec wholesale lookups'!$A$3:$L$15,'Inputs - Elec wholesale index'!J$2,FALSE)</f>
        <v>181634.52552031272</v>
      </c>
      <c r="K203" s="12">
        <f>VLOOKUP($B203,'Elec wholesale lookups'!$A$3:$L$15,'Inputs - Elec wholesale index'!K$2,FALSE)</f>
        <v>205597.26549163138</v>
      </c>
      <c r="L203" s="37">
        <f>VLOOKUP($B203,'Elec wholesale lookups'!$A$3:$O$15,'Inputs - Elec wholesale index'!L$2,FALSE)</f>
        <v>1</v>
      </c>
      <c r="M203" s="37">
        <f>VLOOKUP($B203,'Elec wholesale lookups'!$A$3:$O$15,'Inputs - Elec wholesale index'!M$2,FALSE)</f>
        <v>1</v>
      </c>
      <c r="N203" s="37">
        <f>VLOOKUP($B203,'Elec wholesale lookups'!$A$3:$O$15,'Inputs - Elec wholesale index'!N$2,FALSE)</f>
        <v>0</v>
      </c>
      <c r="O203" s="12">
        <f t="shared" si="52"/>
        <v>205597.26549163138</v>
      </c>
      <c r="P203" s="12">
        <f t="shared" si="53"/>
        <v>181634.52552031272</v>
      </c>
      <c r="Q203" s="12">
        <f t="shared" si="54"/>
        <v>0</v>
      </c>
      <c r="R203" s="12">
        <f t="shared" si="55"/>
        <v>387231.79101194406</v>
      </c>
      <c r="S203" s="22">
        <f t="shared" si="56"/>
        <v>0</v>
      </c>
      <c r="T203" s="22">
        <f t="shared" si="57"/>
        <v>0</v>
      </c>
      <c r="U203" s="22">
        <f t="shared" si="58"/>
        <v>0</v>
      </c>
      <c r="V203" s="22">
        <f t="shared" si="59"/>
        <v>0</v>
      </c>
      <c r="W203" s="43" t="str">
        <f t="shared" si="60"/>
        <v>n/a</v>
      </c>
      <c r="X203" s="22">
        <f t="shared" si="61"/>
        <v>0</v>
      </c>
      <c r="Y203" s="22">
        <f t="shared" si="62"/>
        <v>0</v>
      </c>
      <c r="Z203" s="22">
        <f t="shared" si="63"/>
        <v>0</v>
      </c>
      <c r="AA203" s="42">
        <f t="shared" si="64"/>
        <v>0</v>
      </c>
      <c r="AB203" s="43" t="str">
        <f t="shared" si="65"/>
        <v>n/a</v>
      </c>
      <c r="AC203" s="44" t="str">
        <f>IFERROR(W203*'Inputs - OBR and CPI'!$E$27+'Inputs - Elec wholesale index'!AB203*'Inputs - OBR and CPI'!$F$27,"n/a")</f>
        <v>n/a</v>
      </c>
      <c r="AD203" s="2" t="str">
        <f t="shared" si="66"/>
        <v>2015-16 Winter</v>
      </c>
      <c r="AE203" s="2" t="str">
        <f t="shared" si="67"/>
        <v>2015-16 Summer</v>
      </c>
      <c r="AF203" s="127">
        <v>0</v>
      </c>
      <c r="AG203" s="7"/>
    </row>
    <row r="204" spans="1:33">
      <c r="A204" s="46">
        <v>42138</v>
      </c>
      <c r="B204" s="13" t="str">
        <f t="shared" si="51"/>
        <v>May</v>
      </c>
      <c r="C204" s="182"/>
      <c r="D204" s="182"/>
      <c r="E204" s="182"/>
      <c r="F204" s="185"/>
      <c r="G204" s="185"/>
      <c r="H204" s="185"/>
      <c r="I204" s="12">
        <f>VLOOKUP($B204,'Elec wholesale lookups'!$A$3:$L$15,'Inputs - Elec wholesale index'!I$2,FALSE)</f>
        <v>205597.26549163138</v>
      </c>
      <c r="J204" s="12">
        <f>VLOOKUP($B204,'Elec wholesale lookups'!$A$3:$L$15,'Inputs - Elec wholesale index'!J$2,FALSE)</f>
        <v>181634.52552031272</v>
      </c>
      <c r="K204" s="12">
        <f>VLOOKUP($B204,'Elec wholesale lookups'!$A$3:$L$15,'Inputs - Elec wholesale index'!K$2,FALSE)</f>
        <v>205597.26549163138</v>
      </c>
      <c r="L204" s="37">
        <f>VLOOKUP($B204,'Elec wholesale lookups'!$A$3:$O$15,'Inputs - Elec wholesale index'!L$2,FALSE)</f>
        <v>1</v>
      </c>
      <c r="M204" s="37">
        <f>VLOOKUP($B204,'Elec wholesale lookups'!$A$3:$O$15,'Inputs - Elec wholesale index'!M$2,FALSE)</f>
        <v>1</v>
      </c>
      <c r="N204" s="37">
        <f>VLOOKUP($B204,'Elec wholesale lookups'!$A$3:$O$15,'Inputs - Elec wholesale index'!N$2,FALSE)</f>
        <v>0</v>
      </c>
      <c r="O204" s="12">
        <f t="shared" si="52"/>
        <v>205597.26549163138</v>
      </c>
      <c r="P204" s="12">
        <f t="shared" si="53"/>
        <v>181634.52552031272</v>
      </c>
      <c r="Q204" s="12">
        <f t="shared" si="54"/>
        <v>0</v>
      </c>
      <c r="R204" s="12">
        <f t="shared" si="55"/>
        <v>387231.79101194406</v>
      </c>
      <c r="S204" s="22">
        <f t="shared" si="56"/>
        <v>0</v>
      </c>
      <c r="T204" s="22">
        <f t="shared" si="57"/>
        <v>0</v>
      </c>
      <c r="U204" s="22">
        <f t="shared" si="58"/>
        <v>0</v>
      </c>
      <c r="V204" s="22">
        <f t="shared" si="59"/>
        <v>0</v>
      </c>
      <c r="W204" s="43" t="str">
        <f t="shared" si="60"/>
        <v>n/a</v>
      </c>
      <c r="X204" s="22">
        <f t="shared" si="61"/>
        <v>0</v>
      </c>
      <c r="Y204" s="22">
        <f t="shared" si="62"/>
        <v>0</v>
      </c>
      <c r="Z204" s="22">
        <f t="shared" si="63"/>
        <v>0</v>
      </c>
      <c r="AA204" s="42">
        <f t="shared" si="64"/>
        <v>0</v>
      </c>
      <c r="AB204" s="43" t="str">
        <f t="shared" si="65"/>
        <v>n/a</v>
      </c>
      <c r="AC204" s="44" t="str">
        <f>IFERROR(W204*'Inputs - OBR and CPI'!$E$27+'Inputs - Elec wholesale index'!AB204*'Inputs - OBR and CPI'!$F$27,"n/a")</f>
        <v>n/a</v>
      </c>
      <c r="AD204" s="2" t="str">
        <f t="shared" si="66"/>
        <v>2015-16 Winter</v>
      </c>
      <c r="AE204" s="2" t="str">
        <f t="shared" si="67"/>
        <v>2015-16 Summer</v>
      </c>
      <c r="AF204" s="127">
        <v>0</v>
      </c>
      <c r="AG204" s="7"/>
    </row>
    <row r="205" spans="1:33">
      <c r="A205" s="46">
        <v>42139</v>
      </c>
      <c r="B205" s="13" t="str">
        <f t="shared" si="51"/>
        <v>May</v>
      </c>
      <c r="C205" s="182"/>
      <c r="D205" s="182"/>
      <c r="E205" s="182"/>
      <c r="F205" s="185"/>
      <c r="G205" s="185"/>
      <c r="H205" s="185"/>
      <c r="I205" s="12">
        <f>VLOOKUP($B205,'Elec wholesale lookups'!$A$3:$L$15,'Inputs - Elec wholesale index'!I$2,FALSE)</f>
        <v>205597.26549163138</v>
      </c>
      <c r="J205" s="12">
        <f>VLOOKUP($B205,'Elec wholesale lookups'!$A$3:$L$15,'Inputs - Elec wholesale index'!J$2,FALSE)</f>
        <v>181634.52552031272</v>
      </c>
      <c r="K205" s="12">
        <f>VLOOKUP($B205,'Elec wholesale lookups'!$A$3:$L$15,'Inputs - Elec wholesale index'!K$2,FALSE)</f>
        <v>205597.26549163138</v>
      </c>
      <c r="L205" s="37">
        <f>VLOOKUP($B205,'Elec wholesale lookups'!$A$3:$O$15,'Inputs - Elec wholesale index'!L$2,FALSE)</f>
        <v>1</v>
      </c>
      <c r="M205" s="37">
        <f>VLOOKUP($B205,'Elec wholesale lookups'!$A$3:$O$15,'Inputs - Elec wholesale index'!M$2,FALSE)</f>
        <v>1</v>
      </c>
      <c r="N205" s="37">
        <f>VLOOKUP($B205,'Elec wholesale lookups'!$A$3:$O$15,'Inputs - Elec wholesale index'!N$2,FALSE)</f>
        <v>0</v>
      </c>
      <c r="O205" s="12">
        <f t="shared" si="52"/>
        <v>205597.26549163138</v>
      </c>
      <c r="P205" s="12">
        <f t="shared" si="53"/>
        <v>181634.52552031272</v>
      </c>
      <c r="Q205" s="12">
        <f t="shared" si="54"/>
        <v>0</v>
      </c>
      <c r="R205" s="12">
        <f t="shared" si="55"/>
        <v>387231.79101194406</v>
      </c>
      <c r="S205" s="22">
        <f t="shared" si="56"/>
        <v>0</v>
      </c>
      <c r="T205" s="22">
        <f t="shared" si="57"/>
        <v>0</v>
      </c>
      <c r="U205" s="22">
        <f t="shared" si="58"/>
        <v>0</v>
      </c>
      <c r="V205" s="22">
        <f t="shared" si="59"/>
        <v>0</v>
      </c>
      <c r="W205" s="43" t="str">
        <f t="shared" si="60"/>
        <v>n/a</v>
      </c>
      <c r="X205" s="22">
        <f t="shared" si="61"/>
        <v>0</v>
      </c>
      <c r="Y205" s="22">
        <f t="shared" si="62"/>
        <v>0</v>
      </c>
      <c r="Z205" s="22">
        <f t="shared" si="63"/>
        <v>0</v>
      </c>
      <c r="AA205" s="42">
        <f t="shared" si="64"/>
        <v>0</v>
      </c>
      <c r="AB205" s="43" t="str">
        <f t="shared" si="65"/>
        <v>n/a</v>
      </c>
      <c r="AC205" s="44" t="str">
        <f>IFERROR(W205*'Inputs - OBR and CPI'!$E$27+'Inputs - Elec wholesale index'!AB205*'Inputs - OBR and CPI'!$F$27,"n/a")</f>
        <v>n/a</v>
      </c>
      <c r="AD205" s="2" t="str">
        <f t="shared" si="66"/>
        <v>2015-16 Winter</v>
      </c>
      <c r="AE205" s="2" t="str">
        <f t="shared" si="67"/>
        <v>2015-16 Summer</v>
      </c>
      <c r="AF205" s="127">
        <v>0</v>
      </c>
      <c r="AG205" s="7"/>
    </row>
    <row r="206" spans="1:33">
      <c r="A206" s="46">
        <v>42142</v>
      </c>
      <c r="B206" s="13" t="str">
        <f t="shared" si="51"/>
        <v>May</v>
      </c>
      <c r="C206" s="182"/>
      <c r="D206" s="182"/>
      <c r="E206" s="182"/>
      <c r="F206" s="185"/>
      <c r="G206" s="185"/>
      <c r="H206" s="185"/>
      <c r="I206" s="12">
        <f>VLOOKUP($B206,'Elec wholesale lookups'!$A$3:$L$15,'Inputs - Elec wholesale index'!I$2,FALSE)</f>
        <v>205597.26549163138</v>
      </c>
      <c r="J206" s="12">
        <f>VLOOKUP($B206,'Elec wholesale lookups'!$A$3:$L$15,'Inputs - Elec wholesale index'!J$2,FALSE)</f>
        <v>181634.52552031272</v>
      </c>
      <c r="K206" s="12">
        <f>VLOOKUP($B206,'Elec wholesale lookups'!$A$3:$L$15,'Inputs - Elec wholesale index'!K$2,FALSE)</f>
        <v>205597.26549163138</v>
      </c>
      <c r="L206" s="37">
        <f>VLOOKUP($B206,'Elec wholesale lookups'!$A$3:$O$15,'Inputs - Elec wholesale index'!L$2,FALSE)</f>
        <v>1</v>
      </c>
      <c r="M206" s="37">
        <f>VLOOKUP($B206,'Elec wholesale lookups'!$A$3:$O$15,'Inputs - Elec wholesale index'!M$2,FALSE)</f>
        <v>1</v>
      </c>
      <c r="N206" s="37">
        <f>VLOOKUP($B206,'Elec wholesale lookups'!$A$3:$O$15,'Inputs - Elec wholesale index'!N$2,FALSE)</f>
        <v>0</v>
      </c>
      <c r="O206" s="12">
        <f t="shared" si="52"/>
        <v>205597.26549163138</v>
      </c>
      <c r="P206" s="12">
        <f t="shared" si="53"/>
        <v>181634.52552031272</v>
      </c>
      <c r="Q206" s="12">
        <f t="shared" si="54"/>
        <v>0</v>
      </c>
      <c r="R206" s="12">
        <f t="shared" si="55"/>
        <v>387231.79101194406</v>
      </c>
      <c r="S206" s="22">
        <f t="shared" si="56"/>
        <v>0</v>
      </c>
      <c r="T206" s="22">
        <f t="shared" si="57"/>
        <v>0</v>
      </c>
      <c r="U206" s="22">
        <f t="shared" si="58"/>
        <v>0</v>
      </c>
      <c r="V206" s="22">
        <f t="shared" si="59"/>
        <v>0</v>
      </c>
      <c r="W206" s="43" t="str">
        <f t="shared" si="60"/>
        <v>n/a</v>
      </c>
      <c r="X206" s="22">
        <f t="shared" si="61"/>
        <v>0</v>
      </c>
      <c r="Y206" s="22">
        <f t="shared" si="62"/>
        <v>0</v>
      </c>
      <c r="Z206" s="22">
        <f t="shared" si="63"/>
        <v>0</v>
      </c>
      <c r="AA206" s="42">
        <f t="shared" si="64"/>
        <v>0</v>
      </c>
      <c r="AB206" s="43" t="str">
        <f t="shared" si="65"/>
        <v>n/a</v>
      </c>
      <c r="AC206" s="44" t="str">
        <f>IFERROR(W206*'Inputs - OBR and CPI'!$E$27+'Inputs - Elec wholesale index'!AB206*'Inputs - OBR and CPI'!$F$27,"n/a")</f>
        <v>n/a</v>
      </c>
      <c r="AD206" s="2" t="str">
        <f t="shared" si="66"/>
        <v>2015-16 Winter</v>
      </c>
      <c r="AE206" s="2" t="str">
        <f t="shared" si="67"/>
        <v>2015-16 Summer</v>
      </c>
      <c r="AF206" s="127">
        <v>0</v>
      </c>
      <c r="AG206" s="7"/>
    </row>
    <row r="207" spans="1:33">
      <c r="A207" s="46">
        <v>42143</v>
      </c>
      <c r="B207" s="13" t="str">
        <f t="shared" si="51"/>
        <v>May</v>
      </c>
      <c r="C207" s="182"/>
      <c r="D207" s="182"/>
      <c r="E207" s="182"/>
      <c r="F207" s="185"/>
      <c r="G207" s="185"/>
      <c r="H207" s="185"/>
      <c r="I207" s="12">
        <f>VLOOKUP($B207,'Elec wholesale lookups'!$A$3:$L$15,'Inputs - Elec wholesale index'!I$2,FALSE)</f>
        <v>205597.26549163138</v>
      </c>
      <c r="J207" s="12">
        <f>VLOOKUP($B207,'Elec wholesale lookups'!$A$3:$L$15,'Inputs - Elec wholesale index'!J$2,FALSE)</f>
        <v>181634.52552031272</v>
      </c>
      <c r="K207" s="12">
        <f>VLOOKUP($B207,'Elec wholesale lookups'!$A$3:$L$15,'Inputs - Elec wholesale index'!K$2,FALSE)</f>
        <v>205597.26549163138</v>
      </c>
      <c r="L207" s="37">
        <f>VLOOKUP($B207,'Elec wholesale lookups'!$A$3:$O$15,'Inputs - Elec wholesale index'!L$2,FALSE)</f>
        <v>1</v>
      </c>
      <c r="M207" s="37">
        <f>VLOOKUP($B207,'Elec wholesale lookups'!$A$3:$O$15,'Inputs - Elec wholesale index'!M$2,FALSE)</f>
        <v>1</v>
      </c>
      <c r="N207" s="37">
        <f>VLOOKUP($B207,'Elec wholesale lookups'!$A$3:$O$15,'Inputs - Elec wholesale index'!N$2,FALSE)</f>
        <v>0</v>
      </c>
      <c r="O207" s="12">
        <f t="shared" si="52"/>
        <v>205597.26549163138</v>
      </c>
      <c r="P207" s="12">
        <f t="shared" si="53"/>
        <v>181634.52552031272</v>
      </c>
      <c r="Q207" s="12">
        <f t="shared" si="54"/>
        <v>0</v>
      </c>
      <c r="R207" s="12">
        <f t="shared" si="55"/>
        <v>387231.79101194406</v>
      </c>
      <c r="S207" s="22">
        <f t="shared" si="56"/>
        <v>0</v>
      </c>
      <c r="T207" s="22">
        <f t="shared" si="57"/>
        <v>0</v>
      </c>
      <c r="U207" s="22">
        <f t="shared" si="58"/>
        <v>0</v>
      </c>
      <c r="V207" s="22">
        <f t="shared" si="59"/>
        <v>0</v>
      </c>
      <c r="W207" s="43" t="str">
        <f t="shared" si="60"/>
        <v>n/a</v>
      </c>
      <c r="X207" s="22">
        <f t="shared" si="61"/>
        <v>0</v>
      </c>
      <c r="Y207" s="22">
        <f t="shared" si="62"/>
        <v>0</v>
      </c>
      <c r="Z207" s="22">
        <f t="shared" si="63"/>
        <v>0</v>
      </c>
      <c r="AA207" s="42">
        <f t="shared" si="64"/>
        <v>0</v>
      </c>
      <c r="AB207" s="43" t="str">
        <f t="shared" si="65"/>
        <v>n/a</v>
      </c>
      <c r="AC207" s="44" t="str">
        <f>IFERROR(W207*'Inputs - OBR and CPI'!$E$27+'Inputs - Elec wholesale index'!AB207*'Inputs - OBR and CPI'!$F$27,"n/a")</f>
        <v>n/a</v>
      </c>
      <c r="AD207" s="2" t="str">
        <f t="shared" si="66"/>
        <v>2015-16 Winter</v>
      </c>
      <c r="AE207" s="2" t="str">
        <f t="shared" si="67"/>
        <v>2015-16 Summer</v>
      </c>
      <c r="AF207" s="127">
        <v>0</v>
      </c>
      <c r="AG207" s="7"/>
    </row>
    <row r="208" spans="1:33">
      <c r="A208" s="46">
        <v>42144</v>
      </c>
      <c r="B208" s="13" t="str">
        <f t="shared" si="51"/>
        <v>May</v>
      </c>
      <c r="C208" s="182"/>
      <c r="D208" s="182"/>
      <c r="E208" s="182"/>
      <c r="F208" s="185"/>
      <c r="G208" s="185"/>
      <c r="H208" s="185"/>
      <c r="I208" s="12">
        <f>VLOOKUP($B208,'Elec wholesale lookups'!$A$3:$L$15,'Inputs - Elec wholesale index'!I$2,FALSE)</f>
        <v>205597.26549163138</v>
      </c>
      <c r="J208" s="12">
        <f>VLOOKUP($B208,'Elec wholesale lookups'!$A$3:$L$15,'Inputs - Elec wholesale index'!J$2,FALSE)</f>
        <v>181634.52552031272</v>
      </c>
      <c r="K208" s="12">
        <f>VLOOKUP($B208,'Elec wholesale lookups'!$A$3:$L$15,'Inputs - Elec wholesale index'!K$2,FALSE)</f>
        <v>205597.26549163138</v>
      </c>
      <c r="L208" s="37">
        <f>VLOOKUP($B208,'Elec wholesale lookups'!$A$3:$O$15,'Inputs - Elec wholesale index'!L$2,FALSE)</f>
        <v>1</v>
      </c>
      <c r="M208" s="37">
        <f>VLOOKUP($B208,'Elec wholesale lookups'!$A$3:$O$15,'Inputs - Elec wholesale index'!M$2,FALSE)</f>
        <v>1</v>
      </c>
      <c r="N208" s="37">
        <f>VLOOKUP($B208,'Elec wholesale lookups'!$A$3:$O$15,'Inputs - Elec wholesale index'!N$2,FALSE)</f>
        <v>0</v>
      </c>
      <c r="O208" s="12">
        <f t="shared" si="52"/>
        <v>205597.26549163138</v>
      </c>
      <c r="P208" s="12">
        <f t="shared" si="53"/>
        <v>181634.52552031272</v>
      </c>
      <c r="Q208" s="12">
        <f t="shared" si="54"/>
        <v>0</v>
      </c>
      <c r="R208" s="12">
        <f t="shared" si="55"/>
        <v>387231.79101194406</v>
      </c>
      <c r="S208" s="22">
        <f t="shared" si="56"/>
        <v>0</v>
      </c>
      <c r="T208" s="22">
        <f t="shared" si="57"/>
        <v>0</v>
      </c>
      <c r="U208" s="22">
        <f t="shared" si="58"/>
        <v>0</v>
      </c>
      <c r="V208" s="22">
        <f t="shared" si="59"/>
        <v>0</v>
      </c>
      <c r="W208" s="43" t="str">
        <f t="shared" si="60"/>
        <v>n/a</v>
      </c>
      <c r="X208" s="22">
        <f t="shared" si="61"/>
        <v>0</v>
      </c>
      <c r="Y208" s="22">
        <f t="shared" si="62"/>
        <v>0</v>
      </c>
      <c r="Z208" s="22">
        <f t="shared" si="63"/>
        <v>0</v>
      </c>
      <c r="AA208" s="42">
        <f t="shared" si="64"/>
        <v>0</v>
      </c>
      <c r="AB208" s="43" t="str">
        <f t="shared" si="65"/>
        <v>n/a</v>
      </c>
      <c r="AC208" s="44" t="str">
        <f>IFERROR(W208*'Inputs - OBR and CPI'!$E$27+'Inputs - Elec wholesale index'!AB208*'Inputs - OBR and CPI'!$F$27,"n/a")</f>
        <v>n/a</v>
      </c>
      <c r="AD208" s="2" t="str">
        <f t="shared" si="66"/>
        <v>2015-16 Winter</v>
      </c>
      <c r="AE208" s="2" t="str">
        <f t="shared" si="67"/>
        <v>2015-16 Summer</v>
      </c>
      <c r="AF208" s="127">
        <v>0</v>
      </c>
      <c r="AG208" s="7"/>
    </row>
    <row r="209" spans="1:33">
      <c r="A209" s="46">
        <v>42145</v>
      </c>
      <c r="B209" s="13" t="str">
        <f t="shared" si="51"/>
        <v>May</v>
      </c>
      <c r="C209" s="182"/>
      <c r="D209" s="182"/>
      <c r="E209" s="182"/>
      <c r="F209" s="185"/>
      <c r="G209" s="185"/>
      <c r="H209" s="185"/>
      <c r="I209" s="12">
        <f>VLOOKUP($B209,'Elec wholesale lookups'!$A$3:$L$15,'Inputs - Elec wholesale index'!I$2,FALSE)</f>
        <v>205597.26549163138</v>
      </c>
      <c r="J209" s="12">
        <f>VLOOKUP($B209,'Elec wholesale lookups'!$A$3:$L$15,'Inputs - Elec wholesale index'!J$2,FALSE)</f>
        <v>181634.52552031272</v>
      </c>
      <c r="K209" s="12">
        <f>VLOOKUP($B209,'Elec wholesale lookups'!$A$3:$L$15,'Inputs - Elec wholesale index'!K$2,FALSE)</f>
        <v>205597.26549163138</v>
      </c>
      <c r="L209" s="37">
        <f>VLOOKUP($B209,'Elec wholesale lookups'!$A$3:$O$15,'Inputs - Elec wholesale index'!L$2,FALSE)</f>
        <v>1</v>
      </c>
      <c r="M209" s="37">
        <f>VLOOKUP($B209,'Elec wholesale lookups'!$A$3:$O$15,'Inputs - Elec wholesale index'!M$2,FALSE)</f>
        <v>1</v>
      </c>
      <c r="N209" s="37">
        <f>VLOOKUP($B209,'Elec wholesale lookups'!$A$3:$O$15,'Inputs - Elec wholesale index'!N$2,FALSE)</f>
        <v>0</v>
      </c>
      <c r="O209" s="12">
        <f t="shared" si="52"/>
        <v>205597.26549163138</v>
      </c>
      <c r="P209" s="12">
        <f t="shared" si="53"/>
        <v>181634.52552031272</v>
      </c>
      <c r="Q209" s="12">
        <f t="shared" si="54"/>
        <v>0</v>
      </c>
      <c r="R209" s="12">
        <f t="shared" si="55"/>
        <v>387231.79101194406</v>
      </c>
      <c r="S209" s="22">
        <f t="shared" si="56"/>
        <v>0</v>
      </c>
      <c r="T209" s="22">
        <f t="shared" si="57"/>
        <v>0</v>
      </c>
      <c r="U209" s="22">
        <f t="shared" si="58"/>
        <v>0</v>
      </c>
      <c r="V209" s="22">
        <f t="shared" si="59"/>
        <v>0</v>
      </c>
      <c r="W209" s="43" t="str">
        <f t="shared" si="60"/>
        <v>n/a</v>
      </c>
      <c r="X209" s="22">
        <f t="shared" si="61"/>
        <v>0</v>
      </c>
      <c r="Y209" s="22">
        <f t="shared" si="62"/>
        <v>0</v>
      </c>
      <c r="Z209" s="22">
        <f t="shared" si="63"/>
        <v>0</v>
      </c>
      <c r="AA209" s="42">
        <f t="shared" si="64"/>
        <v>0</v>
      </c>
      <c r="AB209" s="43" t="str">
        <f t="shared" si="65"/>
        <v>n/a</v>
      </c>
      <c r="AC209" s="44" t="str">
        <f>IFERROR(W209*'Inputs - OBR and CPI'!$E$27+'Inputs - Elec wholesale index'!AB209*'Inputs - OBR and CPI'!$F$27,"n/a")</f>
        <v>n/a</v>
      </c>
      <c r="AD209" s="2" t="str">
        <f t="shared" si="66"/>
        <v>2015-16 Winter</v>
      </c>
      <c r="AE209" s="2" t="str">
        <f t="shared" si="67"/>
        <v>2015-16 Summer</v>
      </c>
      <c r="AF209" s="127">
        <v>0</v>
      </c>
      <c r="AG209" s="7"/>
    </row>
    <row r="210" spans="1:33">
      <c r="A210" s="46">
        <v>42146</v>
      </c>
      <c r="B210" s="13" t="str">
        <f t="shared" si="51"/>
        <v>May</v>
      </c>
      <c r="C210" s="182"/>
      <c r="D210" s="182"/>
      <c r="E210" s="182"/>
      <c r="F210" s="185"/>
      <c r="G210" s="185"/>
      <c r="H210" s="185"/>
      <c r="I210" s="12">
        <f>VLOOKUP($B210,'Elec wholesale lookups'!$A$3:$L$15,'Inputs - Elec wholesale index'!I$2,FALSE)</f>
        <v>205597.26549163138</v>
      </c>
      <c r="J210" s="12">
        <f>VLOOKUP($B210,'Elec wholesale lookups'!$A$3:$L$15,'Inputs - Elec wholesale index'!J$2,FALSE)</f>
        <v>181634.52552031272</v>
      </c>
      <c r="K210" s="12">
        <f>VLOOKUP($B210,'Elec wholesale lookups'!$A$3:$L$15,'Inputs - Elec wholesale index'!K$2,FALSE)</f>
        <v>205597.26549163138</v>
      </c>
      <c r="L210" s="37">
        <f>VLOOKUP($B210,'Elec wholesale lookups'!$A$3:$O$15,'Inputs - Elec wholesale index'!L$2,FALSE)</f>
        <v>1</v>
      </c>
      <c r="M210" s="37">
        <f>VLOOKUP($B210,'Elec wholesale lookups'!$A$3:$O$15,'Inputs - Elec wholesale index'!M$2,FALSE)</f>
        <v>1</v>
      </c>
      <c r="N210" s="37">
        <f>VLOOKUP($B210,'Elec wholesale lookups'!$A$3:$O$15,'Inputs - Elec wholesale index'!N$2,FALSE)</f>
        <v>0</v>
      </c>
      <c r="O210" s="12">
        <f t="shared" si="52"/>
        <v>205597.26549163138</v>
      </c>
      <c r="P210" s="12">
        <f t="shared" si="53"/>
        <v>181634.52552031272</v>
      </c>
      <c r="Q210" s="12">
        <f t="shared" si="54"/>
        <v>0</v>
      </c>
      <c r="R210" s="12">
        <f t="shared" si="55"/>
        <v>387231.79101194406</v>
      </c>
      <c r="S210" s="22">
        <f t="shared" si="56"/>
        <v>0</v>
      </c>
      <c r="T210" s="22">
        <f t="shared" si="57"/>
        <v>0</v>
      </c>
      <c r="U210" s="22">
        <f t="shared" si="58"/>
        <v>0</v>
      </c>
      <c r="V210" s="22">
        <f t="shared" si="59"/>
        <v>0</v>
      </c>
      <c r="W210" s="43" t="str">
        <f t="shared" si="60"/>
        <v>n/a</v>
      </c>
      <c r="X210" s="22">
        <f t="shared" si="61"/>
        <v>0</v>
      </c>
      <c r="Y210" s="22">
        <f t="shared" si="62"/>
        <v>0</v>
      </c>
      <c r="Z210" s="22">
        <f t="shared" si="63"/>
        <v>0</v>
      </c>
      <c r="AA210" s="42">
        <f t="shared" si="64"/>
        <v>0</v>
      </c>
      <c r="AB210" s="43" t="str">
        <f t="shared" si="65"/>
        <v>n/a</v>
      </c>
      <c r="AC210" s="44" t="str">
        <f>IFERROR(W210*'Inputs - OBR and CPI'!$E$27+'Inputs - Elec wholesale index'!AB210*'Inputs - OBR and CPI'!$F$27,"n/a")</f>
        <v>n/a</v>
      </c>
      <c r="AD210" s="2" t="str">
        <f t="shared" si="66"/>
        <v>2015-16 Winter</v>
      </c>
      <c r="AE210" s="2" t="str">
        <f t="shared" si="67"/>
        <v>2015-16 Summer</v>
      </c>
      <c r="AF210" s="127">
        <v>0</v>
      </c>
      <c r="AG210" s="7"/>
    </row>
    <row r="211" spans="1:33">
      <c r="A211" s="46">
        <v>42150</v>
      </c>
      <c r="B211" s="13" t="str">
        <f t="shared" si="51"/>
        <v>May</v>
      </c>
      <c r="C211" s="182"/>
      <c r="D211" s="182"/>
      <c r="E211" s="182"/>
      <c r="F211" s="185"/>
      <c r="G211" s="185"/>
      <c r="H211" s="185"/>
      <c r="I211" s="12">
        <f>VLOOKUP($B211,'Elec wholesale lookups'!$A$3:$L$15,'Inputs - Elec wholesale index'!I$2,FALSE)</f>
        <v>205597.26549163138</v>
      </c>
      <c r="J211" s="12">
        <f>VLOOKUP($B211,'Elec wholesale lookups'!$A$3:$L$15,'Inputs - Elec wholesale index'!J$2,FALSE)</f>
        <v>181634.52552031272</v>
      </c>
      <c r="K211" s="12">
        <f>VLOOKUP($B211,'Elec wholesale lookups'!$A$3:$L$15,'Inputs - Elec wholesale index'!K$2,FALSE)</f>
        <v>205597.26549163138</v>
      </c>
      <c r="L211" s="37">
        <f>VLOOKUP($B211,'Elec wholesale lookups'!$A$3:$O$15,'Inputs - Elec wholesale index'!L$2,FALSE)</f>
        <v>1</v>
      </c>
      <c r="M211" s="37">
        <f>VLOOKUP($B211,'Elec wholesale lookups'!$A$3:$O$15,'Inputs - Elec wholesale index'!M$2,FALSE)</f>
        <v>1</v>
      </c>
      <c r="N211" s="37">
        <f>VLOOKUP($B211,'Elec wholesale lookups'!$A$3:$O$15,'Inputs - Elec wholesale index'!N$2,FALSE)</f>
        <v>0</v>
      </c>
      <c r="O211" s="12">
        <f t="shared" si="52"/>
        <v>205597.26549163138</v>
      </c>
      <c r="P211" s="12">
        <f t="shared" si="53"/>
        <v>181634.52552031272</v>
      </c>
      <c r="Q211" s="12">
        <f t="shared" si="54"/>
        <v>0</v>
      </c>
      <c r="R211" s="12">
        <f t="shared" si="55"/>
        <v>387231.79101194406</v>
      </c>
      <c r="S211" s="22">
        <f t="shared" si="56"/>
        <v>0</v>
      </c>
      <c r="T211" s="22">
        <f t="shared" si="57"/>
        <v>0</v>
      </c>
      <c r="U211" s="22">
        <f t="shared" si="58"/>
        <v>0</v>
      </c>
      <c r="V211" s="22">
        <f t="shared" si="59"/>
        <v>0</v>
      </c>
      <c r="W211" s="43" t="str">
        <f t="shared" si="60"/>
        <v>n/a</v>
      </c>
      <c r="X211" s="22">
        <f t="shared" si="61"/>
        <v>0</v>
      </c>
      <c r="Y211" s="22">
        <f t="shared" si="62"/>
        <v>0</v>
      </c>
      <c r="Z211" s="22">
        <f t="shared" si="63"/>
        <v>0</v>
      </c>
      <c r="AA211" s="42">
        <f t="shared" si="64"/>
        <v>0</v>
      </c>
      <c r="AB211" s="43" t="str">
        <f t="shared" si="65"/>
        <v>n/a</v>
      </c>
      <c r="AC211" s="44" t="str">
        <f>IFERROR(W211*'Inputs - OBR and CPI'!$E$27+'Inputs - Elec wholesale index'!AB211*'Inputs - OBR and CPI'!$F$27,"n/a")</f>
        <v>n/a</v>
      </c>
      <c r="AD211" s="2" t="str">
        <f t="shared" si="66"/>
        <v>2015-16 Winter</v>
      </c>
      <c r="AE211" s="2" t="str">
        <f t="shared" si="67"/>
        <v>2015-16 Summer</v>
      </c>
      <c r="AF211" s="127">
        <v>0</v>
      </c>
      <c r="AG211" s="7"/>
    </row>
    <row r="212" spans="1:33">
      <c r="A212" s="46">
        <v>42151</v>
      </c>
      <c r="B212" s="13" t="str">
        <f t="shared" si="51"/>
        <v>May</v>
      </c>
      <c r="C212" s="182"/>
      <c r="D212" s="182"/>
      <c r="E212" s="182"/>
      <c r="F212" s="185"/>
      <c r="G212" s="185"/>
      <c r="H212" s="185"/>
      <c r="I212" s="12">
        <f>VLOOKUP($B212,'Elec wholesale lookups'!$A$3:$L$15,'Inputs - Elec wholesale index'!I$2,FALSE)</f>
        <v>205597.26549163138</v>
      </c>
      <c r="J212" s="12">
        <f>VLOOKUP($B212,'Elec wholesale lookups'!$A$3:$L$15,'Inputs - Elec wholesale index'!J$2,FALSE)</f>
        <v>181634.52552031272</v>
      </c>
      <c r="K212" s="12">
        <f>VLOOKUP($B212,'Elec wholesale lookups'!$A$3:$L$15,'Inputs - Elec wholesale index'!K$2,FALSE)</f>
        <v>205597.26549163138</v>
      </c>
      <c r="L212" s="37">
        <f>VLOOKUP($B212,'Elec wholesale lookups'!$A$3:$O$15,'Inputs - Elec wholesale index'!L$2,FALSE)</f>
        <v>1</v>
      </c>
      <c r="M212" s="37">
        <f>VLOOKUP($B212,'Elec wholesale lookups'!$A$3:$O$15,'Inputs - Elec wholesale index'!M$2,FALSE)</f>
        <v>1</v>
      </c>
      <c r="N212" s="37">
        <f>VLOOKUP($B212,'Elec wholesale lookups'!$A$3:$O$15,'Inputs - Elec wholesale index'!N$2,FALSE)</f>
        <v>0</v>
      </c>
      <c r="O212" s="12">
        <f t="shared" si="52"/>
        <v>205597.26549163138</v>
      </c>
      <c r="P212" s="12">
        <f t="shared" si="53"/>
        <v>181634.52552031272</v>
      </c>
      <c r="Q212" s="12">
        <f t="shared" si="54"/>
        <v>0</v>
      </c>
      <c r="R212" s="12">
        <f t="shared" si="55"/>
        <v>387231.79101194406</v>
      </c>
      <c r="S212" s="22">
        <f t="shared" si="56"/>
        <v>0</v>
      </c>
      <c r="T212" s="22">
        <f t="shared" si="57"/>
        <v>0</v>
      </c>
      <c r="U212" s="22">
        <f t="shared" si="58"/>
        <v>0</v>
      </c>
      <c r="V212" s="22">
        <f t="shared" si="59"/>
        <v>0</v>
      </c>
      <c r="W212" s="43" t="str">
        <f t="shared" si="60"/>
        <v>n/a</v>
      </c>
      <c r="X212" s="22">
        <f t="shared" si="61"/>
        <v>0</v>
      </c>
      <c r="Y212" s="22">
        <f t="shared" si="62"/>
        <v>0</v>
      </c>
      <c r="Z212" s="22">
        <f t="shared" si="63"/>
        <v>0</v>
      </c>
      <c r="AA212" s="42">
        <f t="shared" si="64"/>
        <v>0</v>
      </c>
      <c r="AB212" s="43" t="str">
        <f t="shared" si="65"/>
        <v>n/a</v>
      </c>
      <c r="AC212" s="44" t="str">
        <f>IFERROR(W212*'Inputs - OBR and CPI'!$E$27+'Inputs - Elec wholesale index'!AB212*'Inputs - OBR and CPI'!$F$27,"n/a")</f>
        <v>n/a</v>
      </c>
      <c r="AD212" s="2" t="str">
        <f t="shared" si="66"/>
        <v>2015-16 Winter</v>
      </c>
      <c r="AE212" s="2" t="str">
        <f t="shared" si="67"/>
        <v>2015-16 Summer</v>
      </c>
      <c r="AF212" s="127">
        <v>0</v>
      </c>
      <c r="AG212" s="7"/>
    </row>
    <row r="213" spans="1:33">
      <c r="A213" s="46">
        <v>42152</v>
      </c>
      <c r="B213" s="13" t="str">
        <f t="shared" si="51"/>
        <v>May</v>
      </c>
      <c r="C213" s="182"/>
      <c r="D213" s="182"/>
      <c r="E213" s="182"/>
      <c r="F213" s="185"/>
      <c r="G213" s="185"/>
      <c r="H213" s="185"/>
      <c r="I213" s="12">
        <f>VLOOKUP($B213,'Elec wholesale lookups'!$A$3:$L$15,'Inputs - Elec wholesale index'!I$2,FALSE)</f>
        <v>205597.26549163138</v>
      </c>
      <c r="J213" s="12">
        <f>VLOOKUP($B213,'Elec wholesale lookups'!$A$3:$L$15,'Inputs - Elec wholesale index'!J$2,FALSE)</f>
        <v>181634.52552031272</v>
      </c>
      <c r="K213" s="12">
        <f>VLOOKUP($B213,'Elec wholesale lookups'!$A$3:$L$15,'Inputs - Elec wholesale index'!K$2,FALSE)</f>
        <v>205597.26549163138</v>
      </c>
      <c r="L213" s="37">
        <f>VLOOKUP($B213,'Elec wholesale lookups'!$A$3:$O$15,'Inputs - Elec wholesale index'!L$2,FALSE)</f>
        <v>1</v>
      </c>
      <c r="M213" s="37">
        <f>VLOOKUP($B213,'Elec wholesale lookups'!$A$3:$O$15,'Inputs - Elec wholesale index'!M$2,FALSE)</f>
        <v>1</v>
      </c>
      <c r="N213" s="37">
        <f>VLOOKUP($B213,'Elec wholesale lookups'!$A$3:$O$15,'Inputs - Elec wholesale index'!N$2,FALSE)</f>
        <v>0</v>
      </c>
      <c r="O213" s="12">
        <f t="shared" si="52"/>
        <v>205597.26549163138</v>
      </c>
      <c r="P213" s="12">
        <f t="shared" si="53"/>
        <v>181634.52552031272</v>
      </c>
      <c r="Q213" s="12">
        <f t="shared" si="54"/>
        <v>0</v>
      </c>
      <c r="R213" s="12">
        <f t="shared" si="55"/>
        <v>387231.79101194406</v>
      </c>
      <c r="S213" s="22">
        <f t="shared" si="56"/>
        <v>0</v>
      </c>
      <c r="T213" s="22">
        <f t="shared" si="57"/>
        <v>0</v>
      </c>
      <c r="U213" s="22">
        <f t="shared" si="58"/>
        <v>0</v>
      </c>
      <c r="V213" s="22">
        <f t="shared" si="59"/>
        <v>0</v>
      </c>
      <c r="W213" s="43" t="str">
        <f t="shared" si="60"/>
        <v>n/a</v>
      </c>
      <c r="X213" s="22">
        <f t="shared" si="61"/>
        <v>0</v>
      </c>
      <c r="Y213" s="22">
        <f t="shared" si="62"/>
        <v>0</v>
      </c>
      <c r="Z213" s="22">
        <f t="shared" si="63"/>
        <v>0</v>
      </c>
      <c r="AA213" s="42">
        <f t="shared" si="64"/>
        <v>0</v>
      </c>
      <c r="AB213" s="43" t="str">
        <f t="shared" si="65"/>
        <v>n/a</v>
      </c>
      <c r="AC213" s="44" t="str">
        <f>IFERROR(W213*'Inputs - OBR and CPI'!$E$27+'Inputs - Elec wholesale index'!AB213*'Inputs - OBR and CPI'!$F$27,"n/a")</f>
        <v>n/a</v>
      </c>
      <c r="AD213" s="2" t="str">
        <f t="shared" si="66"/>
        <v>2015-16 Winter</v>
      </c>
      <c r="AE213" s="2" t="str">
        <f t="shared" si="67"/>
        <v>2015-16 Summer</v>
      </c>
      <c r="AF213" s="127">
        <v>0</v>
      </c>
      <c r="AG213" s="7"/>
    </row>
    <row r="214" spans="1:33">
      <c r="A214" s="46">
        <v>42153</v>
      </c>
      <c r="B214" s="13" t="str">
        <f t="shared" si="51"/>
        <v>May</v>
      </c>
      <c r="C214" s="182"/>
      <c r="D214" s="182"/>
      <c r="E214" s="182"/>
      <c r="F214" s="185"/>
      <c r="G214" s="185"/>
      <c r="H214" s="185"/>
      <c r="I214" s="12">
        <f>VLOOKUP($B214,'Elec wholesale lookups'!$A$3:$L$15,'Inputs - Elec wholesale index'!I$2,FALSE)</f>
        <v>205597.26549163138</v>
      </c>
      <c r="J214" s="12">
        <f>VLOOKUP($B214,'Elec wholesale lookups'!$A$3:$L$15,'Inputs - Elec wholesale index'!J$2,FALSE)</f>
        <v>181634.52552031272</v>
      </c>
      <c r="K214" s="12">
        <f>VLOOKUP($B214,'Elec wholesale lookups'!$A$3:$L$15,'Inputs - Elec wholesale index'!K$2,FALSE)</f>
        <v>205597.26549163138</v>
      </c>
      <c r="L214" s="37">
        <f>VLOOKUP($B214,'Elec wholesale lookups'!$A$3:$O$15,'Inputs - Elec wholesale index'!L$2,FALSE)</f>
        <v>1</v>
      </c>
      <c r="M214" s="37">
        <f>VLOOKUP($B214,'Elec wholesale lookups'!$A$3:$O$15,'Inputs - Elec wholesale index'!M$2,FALSE)</f>
        <v>1</v>
      </c>
      <c r="N214" s="37">
        <f>VLOOKUP($B214,'Elec wholesale lookups'!$A$3:$O$15,'Inputs - Elec wholesale index'!N$2,FALSE)</f>
        <v>0</v>
      </c>
      <c r="O214" s="12">
        <f t="shared" si="52"/>
        <v>205597.26549163138</v>
      </c>
      <c r="P214" s="12">
        <f t="shared" si="53"/>
        <v>181634.52552031272</v>
      </c>
      <c r="Q214" s="12">
        <f t="shared" si="54"/>
        <v>0</v>
      </c>
      <c r="R214" s="12">
        <f t="shared" si="55"/>
        <v>387231.79101194406</v>
      </c>
      <c r="S214" s="22">
        <f t="shared" si="56"/>
        <v>0</v>
      </c>
      <c r="T214" s="22">
        <f t="shared" si="57"/>
        <v>0</v>
      </c>
      <c r="U214" s="22">
        <f t="shared" si="58"/>
        <v>0</v>
      </c>
      <c r="V214" s="22">
        <f t="shared" si="59"/>
        <v>0</v>
      </c>
      <c r="W214" s="43" t="str">
        <f t="shared" si="60"/>
        <v>n/a</v>
      </c>
      <c r="X214" s="22">
        <f t="shared" si="61"/>
        <v>0</v>
      </c>
      <c r="Y214" s="22">
        <f t="shared" si="62"/>
        <v>0</v>
      </c>
      <c r="Z214" s="22">
        <f t="shared" si="63"/>
        <v>0</v>
      </c>
      <c r="AA214" s="42">
        <f t="shared" si="64"/>
        <v>0</v>
      </c>
      <c r="AB214" s="43" t="str">
        <f t="shared" si="65"/>
        <v>n/a</v>
      </c>
      <c r="AC214" s="44" t="str">
        <f>IFERROR(W214*'Inputs - OBR and CPI'!$E$27+'Inputs - Elec wholesale index'!AB214*'Inputs - OBR and CPI'!$F$27,"n/a")</f>
        <v>n/a</v>
      </c>
      <c r="AD214" s="2" t="str">
        <f t="shared" si="66"/>
        <v>2015-16 Winter</v>
      </c>
      <c r="AE214" s="2" t="str">
        <f t="shared" si="67"/>
        <v>2015-16 Summer</v>
      </c>
      <c r="AF214" s="127">
        <v>0</v>
      </c>
      <c r="AG214" s="7"/>
    </row>
    <row r="215" spans="1:33">
      <c r="A215" s="46">
        <v>42156</v>
      </c>
      <c r="B215" s="13" t="str">
        <f t="shared" si="51"/>
        <v>Jun</v>
      </c>
      <c r="C215" s="182"/>
      <c r="D215" s="182"/>
      <c r="E215" s="182"/>
      <c r="F215" s="185"/>
      <c r="G215" s="185"/>
      <c r="H215" s="185"/>
      <c r="I215" s="12">
        <f>VLOOKUP($B215,'Elec wholesale lookups'!$A$3:$L$15,'Inputs - Elec wholesale index'!I$2,FALSE)</f>
        <v>205597.26549163138</v>
      </c>
      <c r="J215" s="12">
        <f>VLOOKUP($B215,'Elec wholesale lookups'!$A$3:$L$15,'Inputs - Elec wholesale index'!J$2,FALSE)</f>
        <v>181634.52552031272</v>
      </c>
      <c r="K215" s="12">
        <f>VLOOKUP($B215,'Elec wholesale lookups'!$A$3:$L$15,'Inputs - Elec wholesale index'!K$2,FALSE)</f>
        <v>205597.26549163138</v>
      </c>
      <c r="L215" s="37">
        <f>VLOOKUP($B215,'Elec wholesale lookups'!$A$3:$O$15,'Inputs - Elec wholesale index'!L$2,FALSE)</f>
        <v>1</v>
      </c>
      <c r="M215" s="37">
        <f>VLOOKUP($B215,'Elec wholesale lookups'!$A$3:$O$15,'Inputs - Elec wholesale index'!M$2,FALSE)</f>
        <v>1</v>
      </c>
      <c r="N215" s="37">
        <f>VLOOKUP($B215,'Elec wholesale lookups'!$A$3:$O$15,'Inputs - Elec wholesale index'!N$2,FALSE)</f>
        <v>0</v>
      </c>
      <c r="O215" s="12">
        <f t="shared" si="52"/>
        <v>205597.26549163138</v>
      </c>
      <c r="P215" s="12">
        <f t="shared" si="53"/>
        <v>181634.52552031272</v>
      </c>
      <c r="Q215" s="12">
        <f t="shared" si="54"/>
        <v>0</v>
      </c>
      <c r="R215" s="12">
        <f t="shared" si="55"/>
        <v>387231.79101194406</v>
      </c>
      <c r="S215" s="22">
        <f t="shared" si="56"/>
        <v>0</v>
      </c>
      <c r="T215" s="22">
        <f t="shared" si="57"/>
        <v>0</v>
      </c>
      <c r="U215" s="22">
        <f t="shared" si="58"/>
        <v>0</v>
      </c>
      <c r="V215" s="22">
        <f t="shared" si="59"/>
        <v>0</v>
      </c>
      <c r="W215" s="43" t="str">
        <f t="shared" si="60"/>
        <v>n/a</v>
      </c>
      <c r="X215" s="22">
        <f t="shared" si="61"/>
        <v>0</v>
      </c>
      <c r="Y215" s="22">
        <f t="shared" si="62"/>
        <v>0</v>
      </c>
      <c r="Z215" s="22">
        <f t="shared" si="63"/>
        <v>0</v>
      </c>
      <c r="AA215" s="42">
        <f t="shared" si="64"/>
        <v>0</v>
      </c>
      <c r="AB215" s="43" t="str">
        <f t="shared" si="65"/>
        <v>n/a</v>
      </c>
      <c r="AC215" s="44" t="str">
        <f>IFERROR(W215*'Inputs - OBR and CPI'!$E$27+'Inputs - Elec wholesale index'!AB215*'Inputs - OBR and CPI'!$F$27,"n/a")</f>
        <v>n/a</v>
      </c>
      <c r="AD215" s="2" t="str">
        <f t="shared" si="66"/>
        <v>2015-16 Winter</v>
      </c>
      <c r="AE215" s="2" t="str">
        <f t="shared" si="67"/>
        <v>2015-16 Summer</v>
      </c>
      <c r="AF215" s="127">
        <v>0</v>
      </c>
      <c r="AG215" s="7"/>
    </row>
    <row r="216" spans="1:33">
      <c r="A216" s="46">
        <v>42157</v>
      </c>
      <c r="B216" s="13" t="str">
        <f t="shared" si="51"/>
        <v>Jun</v>
      </c>
      <c r="C216" s="182"/>
      <c r="D216" s="182"/>
      <c r="E216" s="182"/>
      <c r="F216" s="185"/>
      <c r="G216" s="185"/>
      <c r="H216" s="185"/>
      <c r="I216" s="12">
        <f>VLOOKUP($B216,'Elec wholesale lookups'!$A$3:$L$15,'Inputs - Elec wholesale index'!I$2,FALSE)</f>
        <v>205597.26549163138</v>
      </c>
      <c r="J216" s="12">
        <f>VLOOKUP($B216,'Elec wholesale lookups'!$A$3:$L$15,'Inputs - Elec wholesale index'!J$2,FALSE)</f>
        <v>181634.52552031272</v>
      </c>
      <c r="K216" s="12">
        <f>VLOOKUP($B216,'Elec wholesale lookups'!$A$3:$L$15,'Inputs - Elec wholesale index'!K$2,FALSE)</f>
        <v>205597.26549163138</v>
      </c>
      <c r="L216" s="37">
        <f>VLOOKUP($B216,'Elec wholesale lookups'!$A$3:$O$15,'Inputs - Elec wholesale index'!L$2,FALSE)</f>
        <v>1</v>
      </c>
      <c r="M216" s="37">
        <f>VLOOKUP($B216,'Elec wholesale lookups'!$A$3:$O$15,'Inputs - Elec wholesale index'!M$2,FALSE)</f>
        <v>1</v>
      </c>
      <c r="N216" s="37">
        <f>VLOOKUP($B216,'Elec wholesale lookups'!$A$3:$O$15,'Inputs - Elec wholesale index'!N$2,FALSE)</f>
        <v>0</v>
      </c>
      <c r="O216" s="12">
        <f t="shared" si="52"/>
        <v>205597.26549163138</v>
      </c>
      <c r="P216" s="12">
        <f t="shared" si="53"/>
        <v>181634.52552031272</v>
      </c>
      <c r="Q216" s="12">
        <f t="shared" si="54"/>
        <v>0</v>
      </c>
      <c r="R216" s="12">
        <f t="shared" si="55"/>
        <v>387231.79101194406</v>
      </c>
      <c r="S216" s="22">
        <f t="shared" si="56"/>
        <v>0</v>
      </c>
      <c r="T216" s="22">
        <f t="shared" si="57"/>
        <v>0</v>
      </c>
      <c r="U216" s="22">
        <f t="shared" si="58"/>
        <v>0</v>
      </c>
      <c r="V216" s="22">
        <f t="shared" si="59"/>
        <v>0</v>
      </c>
      <c r="W216" s="43" t="str">
        <f t="shared" si="60"/>
        <v>n/a</v>
      </c>
      <c r="X216" s="22">
        <f t="shared" si="61"/>
        <v>0</v>
      </c>
      <c r="Y216" s="22">
        <f t="shared" si="62"/>
        <v>0</v>
      </c>
      <c r="Z216" s="22">
        <f t="shared" si="63"/>
        <v>0</v>
      </c>
      <c r="AA216" s="42">
        <f t="shared" si="64"/>
        <v>0</v>
      </c>
      <c r="AB216" s="43" t="str">
        <f t="shared" si="65"/>
        <v>n/a</v>
      </c>
      <c r="AC216" s="44" t="str">
        <f>IFERROR(W216*'Inputs - OBR and CPI'!$E$27+'Inputs - Elec wholesale index'!AB216*'Inputs - OBR and CPI'!$F$27,"n/a")</f>
        <v>n/a</v>
      </c>
      <c r="AD216" s="2" t="str">
        <f t="shared" si="66"/>
        <v>2015-16 Winter</v>
      </c>
      <c r="AE216" s="2" t="str">
        <f t="shared" si="67"/>
        <v>2015-16 Summer</v>
      </c>
      <c r="AF216" s="127">
        <v>0</v>
      </c>
      <c r="AG216" s="7"/>
    </row>
    <row r="217" spans="1:33">
      <c r="A217" s="46">
        <v>42158</v>
      </c>
      <c r="B217" s="13" t="str">
        <f t="shared" si="51"/>
        <v>Jun</v>
      </c>
      <c r="C217" s="182"/>
      <c r="D217" s="182"/>
      <c r="E217" s="182"/>
      <c r="F217" s="185"/>
      <c r="G217" s="185"/>
      <c r="H217" s="185"/>
      <c r="I217" s="12">
        <f>VLOOKUP($B217,'Elec wholesale lookups'!$A$3:$L$15,'Inputs - Elec wholesale index'!I$2,FALSE)</f>
        <v>205597.26549163138</v>
      </c>
      <c r="J217" s="12">
        <f>VLOOKUP($B217,'Elec wholesale lookups'!$A$3:$L$15,'Inputs - Elec wholesale index'!J$2,FALSE)</f>
        <v>181634.52552031272</v>
      </c>
      <c r="K217" s="12">
        <f>VLOOKUP($B217,'Elec wholesale lookups'!$A$3:$L$15,'Inputs - Elec wholesale index'!K$2,FALSE)</f>
        <v>205597.26549163138</v>
      </c>
      <c r="L217" s="37">
        <f>VLOOKUP($B217,'Elec wholesale lookups'!$A$3:$O$15,'Inputs - Elec wholesale index'!L$2,FALSE)</f>
        <v>1</v>
      </c>
      <c r="M217" s="37">
        <f>VLOOKUP($B217,'Elec wholesale lookups'!$A$3:$O$15,'Inputs - Elec wholesale index'!M$2,FALSE)</f>
        <v>1</v>
      </c>
      <c r="N217" s="37">
        <f>VLOOKUP($B217,'Elec wholesale lookups'!$A$3:$O$15,'Inputs - Elec wholesale index'!N$2,FALSE)</f>
        <v>0</v>
      </c>
      <c r="O217" s="12">
        <f t="shared" si="52"/>
        <v>205597.26549163138</v>
      </c>
      <c r="P217" s="12">
        <f t="shared" si="53"/>
        <v>181634.52552031272</v>
      </c>
      <c r="Q217" s="12">
        <f t="shared" si="54"/>
        <v>0</v>
      </c>
      <c r="R217" s="12">
        <f t="shared" si="55"/>
        <v>387231.79101194406</v>
      </c>
      <c r="S217" s="22">
        <f t="shared" si="56"/>
        <v>0</v>
      </c>
      <c r="T217" s="22">
        <f t="shared" si="57"/>
        <v>0</v>
      </c>
      <c r="U217" s="22">
        <f t="shared" si="58"/>
        <v>0</v>
      </c>
      <c r="V217" s="22">
        <f t="shared" si="59"/>
        <v>0</v>
      </c>
      <c r="W217" s="43" t="str">
        <f t="shared" si="60"/>
        <v>n/a</v>
      </c>
      <c r="X217" s="22">
        <f t="shared" si="61"/>
        <v>0</v>
      </c>
      <c r="Y217" s="22">
        <f t="shared" si="62"/>
        <v>0</v>
      </c>
      <c r="Z217" s="22">
        <f t="shared" si="63"/>
        <v>0</v>
      </c>
      <c r="AA217" s="42">
        <f t="shared" si="64"/>
        <v>0</v>
      </c>
      <c r="AB217" s="43" t="str">
        <f t="shared" si="65"/>
        <v>n/a</v>
      </c>
      <c r="AC217" s="44" t="str">
        <f>IFERROR(W217*'Inputs - OBR and CPI'!$E$27+'Inputs - Elec wholesale index'!AB217*'Inputs - OBR and CPI'!$F$27,"n/a")</f>
        <v>n/a</v>
      </c>
      <c r="AD217" s="2" t="str">
        <f t="shared" si="66"/>
        <v>2015-16 Winter</v>
      </c>
      <c r="AE217" s="2" t="str">
        <f t="shared" si="67"/>
        <v>2015-16 Summer</v>
      </c>
      <c r="AF217" s="127">
        <v>0</v>
      </c>
      <c r="AG217" s="7"/>
    </row>
    <row r="218" spans="1:33">
      <c r="A218" s="46">
        <v>42159</v>
      </c>
      <c r="B218" s="13" t="str">
        <f t="shared" si="51"/>
        <v>Jun</v>
      </c>
      <c r="C218" s="182"/>
      <c r="D218" s="182"/>
      <c r="E218" s="182"/>
      <c r="F218" s="185"/>
      <c r="G218" s="185"/>
      <c r="H218" s="185"/>
      <c r="I218" s="12">
        <f>VLOOKUP($B218,'Elec wholesale lookups'!$A$3:$L$15,'Inputs - Elec wholesale index'!I$2,FALSE)</f>
        <v>205597.26549163138</v>
      </c>
      <c r="J218" s="12">
        <f>VLOOKUP($B218,'Elec wholesale lookups'!$A$3:$L$15,'Inputs - Elec wholesale index'!J$2,FALSE)</f>
        <v>181634.52552031272</v>
      </c>
      <c r="K218" s="12">
        <f>VLOOKUP($B218,'Elec wholesale lookups'!$A$3:$L$15,'Inputs - Elec wholesale index'!K$2,FALSE)</f>
        <v>205597.26549163138</v>
      </c>
      <c r="L218" s="37">
        <f>VLOOKUP($B218,'Elec wholesale lookups'!$A$3:$O$15,'Inputs - Elec wholesale index'!L$2,FALSE)</f>
        <v>1</v>
      </c>
      <c r="M218" s="37">
        <f>VLOOKUP($B218,'Elec wholesale lookups'!$A$3:$O$15,'Inputs - Elec wholesale index'!M$2,FALSE)</f>
        <v>1</v>
      </c>
      <c r="N218" s="37">
        <f>VLOOKUP($B218,'Elec wholesale lookups'!$A$3:$O$15,'Inputs - Elec wholesale index'!N$2,FALSE)</f>
        <v>0</v>
      </c>
      <c r="O218" s="12">
        <f t="shared" si="52"/>
        <v>205597.26549163138</v>
      </c>
      <c r="P218" s="12">
        <f t="shared" si="53"/>
        <v>181634.52552031272</v>
      </c>
      <c r="Q218" s="12">
        <f t="shared" si="54"/>
        <v>0</v>
      </c>
      <c r="R218" s="12">
        <f t="shared" si="55"/>
        <v>387231.79101194406</v>
      </c>
      <c r="S218" s="22">
        <f t="shared" si="56"/>
        <v>0</v>
      </c>
      <c r="T218" s="22">
        <f t="shared" si="57"/>
        <v>0</v>
      </c>
      <c r="U218" s="22">
        <f t="shared" si="58"/>
        <v>0</v>
      </c>
      <c r="V218" s="22">
        <f t="shared" si="59"/>
        <v>0</v>
      </c>
      <c r="W218" s="43" t="str">
        <f t="shared" si="60"/>
        <v>n/a</v>
      </c>
      <c r="X218" s="22">
        <f t="shared" si="61"/>
        <v>0</v>
      </c>
      <c r="Y218" s="22">
        <f t="shared" si="62"/>
        <v>0</v>
      </c>
      <c r="Z218" s="22">
        <f t="shared" si="63"/>
        <v>0</v>
      </c>
      <c r="AA218" s="42">
        <f t="shared" si="64"/>
        <v>0</v>
      </c>
      <c r="AB218" s="43" t="str">
        <f t="shared" si="65"/>
        <v>n/a</v>
      </c>
      <c r="AC218" s="44" t="str">
        <f>IFERROR(W218*'Inputs - OBR and CPI'!$E$27+'Inputs - Elec wholesale index'!AB218*'Inputs - OBR and CPI'!$F$27,"n/a")</f>
        <v>n/a</v>
      </c>
      <c r="AD218" s="2" t="str">
        <f t="shared" si="66"/>
        <v>2015-16 Winter</v>
      </c>
      <c r="AE218" s="2" t="str">
        <f t="shared" si="67"/>
        <v>2015-16 Summer</v>
      </c>
      <c r="AF218" s="127">
        <v>0</v>
      </c>
      <c r="AG218" s="7"/>
    </row>
    <row r="219" spans="1:33">
      <c r="A219" s="46">
        <v>42160</v>
      </c>
      <c r="B219" s="13" t="str">
        <f t="shared" si="51"/>
        <v>Jun</v>
      </c>
      <c r="C219" s="182"/>
      <c r="D219" s="182"/>
      <c r="E219" s="182"/>
      <c r="F219" s="185"/>
      <c r="G219" s="185"/>
      <c r="H219" s="185"/>
      <c r="I219" s="12">
        <f>VLOOKUP($B219,'Elec wholesale lookups'!$A$3:$L$15,'Inputs - Elec wholesale index'!I$2,FALSE)</f>
        <v>205597.26549163138</v>
      </c>
      <c r="J219" s="12">
        <f>VLOOKUP($B219,'Elec wholesale lookups'!$A$3:$L$15,'Inputs - Elec wholesale index'!J$2,FALSE)</f>
        <v>181634.52552031272</v>
      </c>
      <c r="K219" s="12">
        <f>VLOOKUP($B219,'Elec wholesale lookups'!$A$3:$L$15,'Inputs - Elec wholesale index'!K$2,FALSE)</f>
        <v>205597.26549163138</v>
      </c>
      <c r="L219" s="37">
        <f>VLOOKUP($B219,'Elec wholesale lookups'!$A$3:$O$15,'Inputs - Elec wholesale index'!L$2,FALSE)</f>
        <v>1</v>
      </c>
      <c r="M219" s="37">
        <f>VLOOKUP($B219,'Elec wholesale lookups'!$A$3:$O$15,'Inputs - Elec wholesale index'!M$2,FALSE)</f>
        <v>1</v>
      </c>
      <c r="N219" s="37">
        <f>VLOOKUP($B219,'Elec wholesale lookups'!$A$3:$O$15,'Inputs - Elec wholesale index'!N$2,FALSE)</f>
        <v>0</v>
      </c>
      <c r="O219" s="12">
        <f t="shared" si="52"/>
        <v>205597.26549163138</v>
      </c>
      <c r="P219" s="12">
        <f t="shared" si="53"/>
        <v>181634.52552031272</v>
      </c>
      <c r="Q219" s="12">
        <f t="shared" si="54"/>
        <v>0</v>
      </c>
      <c r="R219" s="12">
        <f t="shared" si="55"/>
        <v>387231.79101194406</v>
      </c>
      <c r="S219" s="22">
        <f t="shared" si="56"/>
        <v>0</v>
      </c>
      <c r="T219" s="22">
        <f t="shared" si="57"/>
        <v>0</v>
      </c>
      <c r="U219" s="22">
        <f t="shared" si="58"/>
        <v>0</v>
      </c>
      <c r="V219" s="22">
        <f t="shared" si="59"/>
        <v>0</v>
      </c>
      <c r="W219" s="43" t="str">
        <f t="shared" si="60"/>
        <v>n/a</v>
      </c>
      <c r="X219" s="22">
        <f t="shared" si="61"/>
        <v>0</v>
      </c>
      <c r="Y219" s="22">
        <f t="shared" si="62"/>
        <v>0</v>
      </c>
      <c r="Z219" s="22">
        <f t="shared" si="63"/>
        <v>0</v>
      </c>
      <c r="AA219" s="42">
        <f t="shared" si="64"/>
        <v>0</v>
      </c>
      <c r="AB219" s="43" t="str">
        <f t="shared" si="65"/>
        <v>n/a</v>
      </c>
      <c r="AC219" s="44" t="str">
        <f>IFERROR(W219*'Inputs - OBR and CPI'!$E$27+'Inputs - Elec wholesale index'!AB219*'Inputs - OBR and CPI'!$F$27,"n/a")</f>
        <v>n/a</v>
      </c>
      <c r="AD219" s="2" t="str">
        <f t="shared" si="66"/>
        <v>2015-16 Winter</v>
      </c>
      <c r="AE219" s="2" t="str">
        <f t="shared" si="67"/>
        <v>2015-16 Summer</v>
      </c>
      <c r="AF219" s="127">
        <v>0</v>
      </c>
      <c r="AG219" s="7"/>
    </row>
    <row r="220" spans="1:33">
      <c r="A220" s="46">
        <v>42163</v>
      </c>
      <c r="B220" s="13" t="str">
        <f t="shared" si="51"/>
        <v>Jun</v>
      </c>
      <c r="C220" s="182"/>
      <c r="D220" s="182"/>
      <c r="E220" s="182"/>
      <c r="F220" s="185"/>
      <c r="G220" s="185"/>
      <c r="H220" s="185"/>
      <c r="I220" s="12">
        <f>VLOOKUP($B220,'Elec wholesale lookups'!$A$3:$L$15,'Inputs - Elec wholesale index'!I$2,FALSE)</f>
        <v>205597.26549163138</v>
      </c>
      <c r="J220" s="12">
        <f>VLOOKUP($B220,'Elec wholesale lookups'!$A$3:$L$15,'Inputs - Elec wholesale index'!J$2,FALSE)</f>
        <v>181634.52552031272</v>
      </c>
      <c r="K220" s="12">
        <f>VLOOKUP($B220,'Elec wholesale lookups'!$A$3:$L$15,'Inputs - Elec wholesale index'!K$2,FALSE)</f>
        <v>205597.26549163138</v>
      </c>
      <c r="L220" s="37">
        <f>VLOOKUP($B220,'Elec wholesale lookups'!$A$3:$O$15,'Inputs - Elec wholesale index'!L$2,FALSE)</f>
        <v>1</v>
      </c>
      <c r="M220" s="37">
        <f>VLOOKUP($B220,'Elec wholesale lookups'!$A$3:$O$15,'Inputs - Elec wholesale index'!M$2,FALSE)</f>
        <v>1</v>
      </c>
      <c r="N220" s="37">
        <f>VLOOKUP($B220,'Elec wholesale lookups'!$A$3:$O$15,'Inputs - Elec wholesale index'!N$2,FALSE)</f>
        <v>0</v>
      </c>
      <c r="O220" s="12">
        <f t="shared" si="52"/>
        <v>205597.26549163138</v>
      </c>
      <c r="P220" s="12">
        <f t="shared" si="53"/>
        <v>181634.52552031272</v>
      </c>
      <c r="Q220" s="12">
        <f t="shared" si="54"/>
        <v>0</v>
      </c>
      <c r="R220" s="12">
        <f t="shared" si="55"/>
        <v>387231.79101194406</v>
      </c>
      <c r="S220" s="22">
        <f t="shared" si="56"/>
        <v>0</v>
      </c>
      <c r="T220" s="22">
        <f t="shared" si="57"/>
        <v>0</v>
      </c>
      <c r="U220" s="22">
        <f t="shared" si="58"/>
        <v>0</v>
      </c>
      <c r="V220" s="22">
        <f t="shared" si="59"/>
        <v>0</v>
      </c>
      <c r="W220" s="43" t="str">
        <f t="shared" si="60"/>
        <v>n/a</v>
      </c>
      <c r="X220" s="22">
        <f t="shared" si="61"/>
        <v>0</v>
      </c>
      <c r="Y220" s="22">
        <f t="shared" si="62"/>
        <v>0</v>
      </c>
      <c r="Z220" s="22">
        <f t="shared" si="63"/>
        <v>0</v>
      </c>
      <c r="AA220" s="42">
        <f t="shared" si="64"/>
        <v>0</v>
      </c>
      <c r="AB220" s="43" t="str">
        <f t="shared" si="65"/>
        <v>n/a</v>
      </c>
      <c r="AC220" s="44" t="str">
        <f>IFERROR(W220*'Inputs - OBR and CPI'!$E$27+'Inputs - Elec wholesale index'!AB220*'Inputs - OBR and CPI'!$F$27,"n/a")</f>
        <v>n/a</v>
      </c>
      <c r="AD220" s="2" t="str">
        <f t="shared" si="66"/>
        <v>2015-16 Winter</v>
      </c>
      <c r="AE220" s="2" t="str">
        <f t="shared" si="67"/>
        <v>2015-16 Summer</v>
      </c>
      <c r="AF220" s="127">
        <v>0</v>
      </c>
      <c r="AG220" s="7"/>
    </row>
    <row r="221" spans="1:33">
      <c r="A221" s="46">
        <v>42164</v>
      </c>
      <c r="B221" s="13" t="str">
        <f t="shared" si="51"/>
        <v>Jun</v>
      </c>
      <c r="C221" s="182"/>
      <c r="D221" s="182"/>
      <c r="E221" s="182"/>
      <c r="F221" s="185"/>
      <c r="G221" s="185"/>
      <c r="H221" s="185"/>
      <c r="I221" s="12">
        <f>VLOOKUP($B221,'Elec wholesale lookups'!$A$3:$L$15,'Inputs - Elec wholesale index'!I$2,FALSE)</f>
        <v>205597.26549163138</v>
      </c>
      <c r="J221" s="12">
        <f>VLOOKUP($B221,'Elec wholesale lookups'!$A$3:$L$15,'Inputs - Elec wholesale index'!J$2,FALSE)</f>
        <v>181634.52552031272</v>
      </c>
      <c r="K221" s="12">
        <f>VLOOKUP($B221,'Elec wholesale lookups'!$A$3:$L$15,'Inputs - Elec wholesale index'!K$2,FALSE)</f>
        <v>205597.26549163138</v>
      </c>
      <c r="L221" s="37">
        <f>VLOOKUP($B221,'Elec wholesale lookups'!$A$3:$O$15,'Inputs - Elec wholesale index'!L$2,FALSE)</f>
        <v>1</v>
      </c>
      <c r="M221" s="37">
        <f>VLOOKUP($B221,'Elec wholesale lookups'!$A$3:$O$15,'Inputs - Elec wholesale index'!M$2,FALSE)</f>
        <v>1</v>
      </c>
      <c r="N221" s="37">
        <f>VLOOKUP($B221,'Elec wholesale lookups'!$A$3:$O$15,'Inputs - Elec wholesale index'!N$2,FALSE)</f>
        <v>0</v>
      </c>
      <c r="O221" s="12">
        <f t="shared" si="52"/>
        <v>205597.26549163138</v>
      </c>
      <c r="P221" s="12">
        <f t="shared" si="53"/>
        <v>181634.52552031272</v>
      </c>
      <c r="Q221" s="12">
        <f t="shared" si="54"/>
        <v>0</v>
      </c>
      <c r="R221" s="12">
        <f t="shared" si="55"/>
        <v>387231.79101194406</v>
      </c>
      <c r="S221" s="22">
        <f t="shared" si="56"/>
        <v>0</v>
      </c>
      <c r="T221" s="22">
        <f t="shared" si="57"/>
        <v>0</v>
      </c>
      <c r="U221" s="22">
        <f t="shared" si="58"/>
        <v>0</v>
      </c>
      <c r="V221" s="22">
        <f t="shared" si="59"/>
        <v>0</v>
      </c>
      <c r="W221" s="43" t="str">
        <f t="shared" si="60"/>
        <v>n/a</v>
      </c>
      <c r="X221" s="22">
        <f t="shared" si="61"/>
        <v>0</v>
      </c>
      <c r="Y221" s="22">
        <f t="shared" si="62"/>
        <v>0</v>
      </c>
      <c r="Z221" s="22">
        <f t="shared" si="63"/>
        <v>0</v>
      </c>
      <c r="AA221" s="42">
        <f t="shared" si="64"/>
        <v>0</v>
      </c>
      <c r="AB221" s="43" t="str">
        <f t="shared" si="65"/>
        <v>n/a</v>
      </c>
      <c r="AC221" s="44" t="str">
        <f>IFERROR(W221*'Inputs - OBR and CPI'!$E$27+'Inputs - Elec wholesale index'!AB221*'Inputs - OBR and CPI'!$F$27,"n/a")</f>
        <v>n/a</v>
      </c>
      <c r="AD221" s="2" t="str">
        <f t="shared" si="66"/>
        <v>2015-16 Winter</v>
      </c>
      <c r="AE221" s="2" t="str">
        <f t="shared" si="67"/>
        <v>2015-16 Summer</v>
      </c>
      <c r="AF221" s="127">
        <v>0</v>
      </c>
      <c r="AG221" s="7"/>
    </row>
    <row r="222" spans="1:33">
      <c r="A222" s="46">
        <v>42165</v>
      </c>
      <c r="B222" s="13" t="str">
        <f t="shared" si="51"/>
        <v>Jun</v>
      </c>
      <c r="C222" s="182"/>
      <c r="D222" s="182"/>
      <c r="E222" s="182"/>
      <c r="F222" s="185"/>
      <c r="G222" s="185"/>
      <c r="H222" s="185"/>
      <c r="I222" s="12">
        <f>VLOOKUP($B222,'Elec wholesale lookups'!$A$3:$L$15,'Inputs - Elec wholesale index'!I$2,FALSE)</f>
        <v>205597.26549163138</v>
      </c>
      <c r="J222" s="12">
        <f>VLOOKUP($B222,'Elec wholesale lookups'!$A$3:$L$15,'Inputs - Elec wholesale index'!J$2,FALSE)</f>
        <v>181634.52552031272</v>
      </c>
      <c r="K222" s="12">
        <f>VLOOKUP($B222,'Elec wholesale lookups'!$A$3:$L$15,'Inputs - Elec wholesale index'!K$2,FALSE)</f>
        <v>205597.26549163138</v>
      </c>
      <c r="L222" s="37">
        <f>VLOOKUP($B222,'Elec wholesale lookups'!$A$3:$O$15,'Inputs - Elec wholesale index'!L$2,FALSE)</f>
        <v>1</v>
      </c>
      <c r="M222" s="37">
        <f>VLOOKUP($B222,'Elec wholesale lookups'!$A$3:$O$15,'Inputs - Elec wholesale index'!M$2,FALSE)</f>
        <v>1</v>
      </c>
      <c r="N222" s="37">
        <f>VLOOKUP($B222,'Elec wholesale lookups'!$A$3:$O$15,'Inputs - Elec wholesale index'!N$2,FALSE)</f>
        <v>0</v>
      </c>
      <c r="O222" s="12">
        <f t="shared" si="52"/>
        <v>205597.26549163138</v>
      </c>
      <c r="P222" s="12">
        <f t="shared" si="53"/>
        <v>181634.52552031272</v>
      </c>
      <c r="Q222" s="12">
        <f t="shared" si="54"/>
        <v>0</v>
      </c>
      <c r="R222" s="12">
        <f t="shared" si="55"/>
        <v>387231.79101194406</v>
      </c>
      <c r="S222" s="22">
        <f t="shared" si="56"/>
        <v>0</v>
      </c>
      <c r="T222" s="22">
        <f t="shared" si="57"/>
        <v>0</v>
      </c>
      <c r="U222" s="22">
        <f t="shared" si="58"/>
        <v>0</v>
      </c>
      <c r="V222" s="22">
        <f t="shared" si="59"/>
        <v>0</v>
      </c>
      <c r="W222" s="43" t="str">
        <f t="shared" si="60"/>
        <v>n/a</v>
      </c>
      <c r="X222" s="22">
        <f t="shared" si="61"/>
        <v>0</v>
      </c>
      <c r="Y222" s="22">
        <f t="shared" si="62"/>
        <v>0</v>
      </c>
      <c r="Z222" s="22">
        <f t="shared" si="63"/>
        <v>0</v>
      </c>
      <c r="AA222" s="42">
        <f t="shared" si="64"/>
        <v>0</v>
      </c>
      <c r="AB222" s="43" t="str">
        <f t="shared" si="65"/>
        <v>n/a</v>
      </c>
      <c r="AC222" s="44" t="str">
        <f>IFERROR(W222*'Inputs - OBR and CPI'!$E$27+'Inputs - Elec wholesale index'!AB222*'Inputs - OBR and CPI'!$F$27,"n/a")</f>
        <v>n/a</v>
      </c>
      <c r="AD222" s="2" t="str">
        <f t="shared" si="66"/>
        <v>2015-16 Winter</v>
      </c>
      <c r="AE222" s="2" t="str">
        <f t="shared" si="67"/>
        <v>2015-16 Summer</v>
      </c>
      <c r="AF222" s="127">
        <v>0</v>
      </c>
      <c r="AG222" s="7"/>
    </row>
    <row r="223" spans="1:33">
      <c r="A223" s="46">
        <v>42166</v>
      </c>
      <c r="B223" s="13" t="str">
        <f t="shared" si="51"/>
        <v>Jun</v>
      </c>
      <c r="C223" s="182"/>
      <c r="D223" s="182"/>
      <c r="E223" s="182"/>
      <c r="F223" s="185"/>
      <c r="G223" s="185"/>
      <c r="H223" s="185"/>
      <c r="I223" s="12">
        <f>VLOOKUP($B223,'Elec wholesale lookups'!$A$3:$L$15,'Inputs - Elec wholesale index'!I$2,FALSE)</f>
        <v>205597.26549163138</v>
      </c>
      <c r="J223" s="12">
        <f>VLOOKUP($B223,'Elec wholesale lookups'!$A$3:$L$15,'Inputs - Elec wholesale index'!J$2,FALSE)</f>
        <v>181634.52552031272</v>
      </c>
      <c r="K223" s="12">
        <f>VLOOKUP($B223,'Elec wholesale lookups'!$A$3:$L$15,'Inputs - Elec wholesale index'!K$2,FALSE)</f>
        <v>205597.26549163138</v>
      </c>
      <c r="L223" s="37">
        <f>VLOOKUP($B223,'Elec wholesale lookups'!$A$3:$O$15,'Inputs - Elec wholesale index'!L$2,FALSE)</f>
        <v>1</v>
      </c>
      <c r="M223" s="37">
        <f>VLOOKUP($B223,'Elec wholesale lookups'!$A$3:$O$15,'Inputs - Elec wholesale index'!M$2,FALSE)</f>
        <v>1</v>
      </c>
      <c r="N223" s="37">
        <f>VLOOKUP($B223,'Elec wholesale lookups'!$A$3:$O$15,'Inputs - Elec wholesale index'!N$2,FALSE)</f>
        <v>0</v>
      </c>
      <c r="O223" s="12">
        <f t="shared" si="52"/>
        <v>205597.26549163138</v>
      </c>
      <c r="P223" s="12">
        <f t="shared" si="53"/>
        <v>181634.52552031272</v>
      </c>
      <c r="Q223" s="12">
        <f t="shared" si="54"/>
        <v>0</v>
      </c>
      <c r="R223" s="12">
        <f t="shared" si="55"/>
        <v>387231.79101194406</v>
      </c>
      <c r="S223" s="22">
        <f t="shared" si="56"/>
        <v>0</v>
      </c>
      <c r="T223" s="22">
        <f t="shared" si="57"/>
        <v>0</v>
      </c>
      <c r="U223" s="22">
        <f t="shared" si="58"/>
        <v>0</v>
      </c>
      <c r="V223" s="22">
        <f t="shared" si="59"/>
        <v>0</v>
      </c>
      <c r="W223" s="43" t="str">
        <f t="shared" si="60"/>
        <v>n/a</v>
      </c>
      <c r="X223" s="22">
        <f t="shared" si="61"/>
        <v>0</v>
      </c>
      <c r="Y223" s="22">
        <f t="shared" si="62"/>
        <v>0</v>
      </c>
      <c r="Z223" s="22">
        <f t="shared" si="63"/>
        <v>0</v>
      </c>
      <c r="AA223" s="42">
        <f t="shared" si="64"/>
        <v>0</v>
      </c>
      <c r="AB223" s="43" t="str">
        <f t="shared" si="65"/>
        <v>n/a</v>
      </c>
      <c r="AC223" s="44" t="str">
        <f>IFERROR(W223*'Inputs - OBR and CPI'!$E$27+'Inputs - Elec wholesale index'!AB223*'Inputs - OBR and CPI'!$F$27,"n/a")</f>
        <v>n/a</v>
      </c>
      <c r="AD223" s="2" t="str">
        <f t="shared" si="66"/>
        <v>2015-16 Winter</v>
      </c>
      <c r="AE223" s="2" t="str">
        <f t="shared" si="67"/>
        <v>2015-16 Summer</v>
      </c>
      <c r="AF223" s="127">
        <v>0</v>
      </c>
      <c r="AG223" s="7"/>
    </row>
    <row r="224" spans="1:33">
      <c r="A224" s="46">
        <v>42167</v>
      </c>
      <c r="B224" s="13" t="str">
        <f t="shared" si="51"/>
        <v>Jun</v>
      </c>
      <c r="C224" s="182"/>
      <c r="D224" s="182"/>
      <c r="E224" s="182"/>
      <c r="F224" s="185"/>
      <c r="G224" s="185"/>
      <c r="H224" s="185"/>
      <c r="I224" s="12">
        <f>VLOOKUP($B224,'Elec wholesale lookups'!$A$3:$L$15,'Inputs - Elec wholesale index'!I$2,FALSE)</f>
        <v>205597.26549163138</v>
      </c>
      <c r="J224" s="12">
        <f>VLOOKUP($B224,'Elec wholesale lookups'!$A$3:$L$15,'Inputs - Elec wholesale index'!J$2,FALSE)</f>
        <v>181634.52552031272</v>
      </c>
      <c r="K224" s="12">
        <f>VLOOKUP($B224,'Elec wholesale lookups'!$A$3:$L$15,'Inputs - Elec wholesale index'!K$2,FALSE)</f>
        <v>205597.26549163138</v>
      </c>
      <c r="L224" s="37">
        <f>VLOOKUP($B224,'Elec wholesale lookups'!$A$3:$O$15,'Inputs - Elec wholesale index'!L$2,FALSE)</f>
        <v>1</v>
      </c>
      <c r="M224" s="37">
        <f>VLOOKUP($B224,'Elec wholesale lookups'!$A$3:$O$15,'Inputs - Elec wholesale index'!M$2,FALSE)</f>
        <v>1</v>
      </c>
      <c r="N224" s="37">
        <f>VLOOKUP($B224,'Elec wholesale lookups'!$A$3:$O$15,'Inputs - Elec wholesale index'!N$2,FALSE)</f>
        <v>0</v>
      </c>
      <c r="O224" s="12">
        <f t="shared" si="52"/>
        <v>205597.26549163138</v>
      </c>
      <c r="P224" s="12">
        <f t="shared" si="53"/>
        <v>181634.52552031272</v>
      </c>
      <c r="Q224" s="12">
        <f t="shared" si="54"/>
        <v>0</v>
      </c>
      <c r="R224" s="12">
        <f t="shared" si="55"/>
        <v>387231.79101194406</v>
      </c>
      <c r="S224" s="22">
        <f t="shared" si="56"/>
        <v>0</v>
      </c>
      <c r="T224" s="22">
        <f t="shared" si="57"/>
        <v>0</v>
      </c>
      <c r="U224" s="22">
        <f t="shared" si="58"/>
        <v>0</v>
      </c>
      <c r="V224" s="22">
        <f t="shared" si="59"/>
        <v>0</v>
      </c>
      <c r="W224" s="43" t="str">
        <f t="shared" si="60"/>
        <v>n/a</v>
      </c>
      <c r="X224" s="22">
        <f t="shared" si="61"/>
        <v>0</v>
      </c>
      <c r="Y224" s="22">
        <f t="shared" si="62"/>
        <v>0</v>
      </c>
      <c r="Z224" s="22">
        <f t="shared" si="63"/>
        <v>0</v>
      </c>
      <c r="AA224" s="42">
        <f t="shared" si="64"/>
        <v>0</v>
      </c>
      <c r="AB224" s="43" t="str">
        <f t="shared" si="65"/>
        <v>n/a</v>
      </c>
      <c r="AC224" s="44" t="str">
        <f>IFERROR(W224*'Inputs - OBR and CPI'!$E$27+'Inputs - Elec wholesale index'!AB224*'Inputs - OBR and CPI'!$F$27,"n/a")</f>
        <v>n/a</v>
      </c>
      <c r="AD224" s="2" t="str">
        <f t="shared" si="66"/>
        <v>2015-16 Winter</v>
      </c>
      <c r="AE224" s="2" t="str">
        <f t="shared" si="67"/>
        <v>2015-16 Summer</v>
      </c>
      <c r="AF224" s="127">
        <v>0</v>
      </c>
      <c r="AG224" s="7"/>
    </row>
    <row r="225" spans="1:33">
      <c r="A225" s="46">
        <v>42170</v>
      </c>
      <c r="B225" s="13" t="str">
        <f t="shared" si="51"/>
        <v>Jun</v>
      </c>
      <c r="C225" s="182"/>
      <c r="D225" s="182"/>
      <c r="E225" s="182"/>
      <c r="F225" s="185"/>
      <c r="G225" s="185"/>
      <c r="H225" s="185"/>
      <c r="I225" s="12">
        <f>VLOOKUP($B225,'Elec wholesale lookups'!$A$3:$L$15,'Inputs - Elec wholesale index'!I$2,FALSE)</f>
        <v>205597.26549163138</v>
      </c>
      <c r="J225" s="12">
        <f>VLOOKUP($B225,'Elec wholesale lookups'!$A$3:$L$15,'Inputs - Elec wholesale index'!J$2,FALSE)</f>
        <v>181634.52552031272</v>
      </c>
      <c r="K225" s="12">
        <f>VLOOKUP($B225,'Elec wholesale lookups'!$A$3:$L$15,'Inputs - Elec wholesale index'!K$2,FALSE)</f>
        <v>205597.26549163138</v>
      </c>
      <c r="L225" s="37">
        <f>VLOOKUP($B225,'Elec wholesale lookups'!$A$3:$O$15,'Inputs - Elec wholesale index'!L$2,FALSE)</f>
        <v>1</v>
      </c>
      <c r="M225" s="37">
        <f>VLOOKUP($B225,'Elec wholesale lookups'!$A$3:$O$15,'Inputs - Elec wholesale index'!M$2,FALSE)</f>
        <v>1</v>
      </c>
      <c r="N225" s="37">
        <f>VLOOKUP($B225,'Elec wholesale lookups'!$A$3:$O$15,'Inputs - Elec wholesale index'!N$2,FALSE)</f>
        <v>0</v>
      </c>
      <c r="O225" s="12">
        <f t="shared" si="52"/>
        <v>205597.26549163138</v>
      </c>
      <c r="P225" s="12">
        <f t="shared" si="53"/>
        <v>181634.52552031272</v>
      </c>
      <c r="Q225" s="12">
        <f t="shared" si="54"/>
        <v>0</v>
      </c>
      <c r="R225" s="12">
        <f t="shared" si="55"/>
        <v>387231.79101194406</v>
      </c>
      <c r="S225" s="22">
        <f t="shared" si="56"/>
        <v>0</v>
      </c>
      <c r="T225" s="22">
        <f t="shared" si="57"/>
        <v>0</v>
      </c>
      <c r="U225" s="22">
        <f t="shared" si="58"/>
        <v>0</v>
      </c>
      <c r="V225" s="22">
        <f t="shared" si="59"/>
        <v>0</v>
      </c>
      <c r="W225" s="43" t="str">
        <f t="shared" si="60"/>
        <v>n/a</v>
      </c>
      <c r="X225" s="22">
        <f t="shared" si="61"/>
        <v>0</v>
      </c>
      <c r="Y225" s="22">
        <f t="shared" si="62"/>
        <v>0</v>
      </c>
      <c r="Z225" s="22">
        <f t="shared" si="63"/>
        <v>0</v>
      </c>
      <c r="AA225" s="42">
        <f t="shared" si="64"/>
        <v>0</v>
      </c>
      <c r="AB225" s="43" t="str">
        <f t="shared" si="65"/>
        <v>n/a</v>
      </c>
      <c r="AC225" s="44" t="str">
        <f>IFERROR(W225*'Inputs - OBR and CPI'!$E$27+'Inputs - Elec wholesale index'!AB225*'Inputs - OBR and CPI'!$F$27,"n/a")</f>
        <v>n/a</v>
      </c>
      <c r="AD225" s="2" t="str">
        <f t="shared" si="66"/>
        <v>2015-16 Winter</v>
      </c>
      <c r="AE225" s="2" t="str">
        <f t="shared" si="67"/>
        <v>2015-16 Summer</v>
      </c>
      <c r="AF225" s="127">
        <v>0</v>
      </c>
      <c r="AG225" s="7"/>
    </row>
    <row r="226" spans="1:33">
      <c r="A226" s="46">
        <v>42171</v>
      </c>
      <c r="B226" s="13" t="str">
        <f t="shared" si="51"/>
        <v>Jun</v>
      </c>
      <c r="C226" s="182"/>
      <c r="D226" s="182"/>
      <c r="E226" s="182"/>
      <c r="F226" s="185"/>
      <c r="G226" s="185"/>
      <c r="H226" s="185"/>
      <c r="I226" s="12">
        <f>VLOOKUP($B226,'Elec wholesale lookups'!$A$3:$L$15,'Inputs - Elec wholesale index'!I$2,FALSE)</f>
        <v>205597.26549163138</v>
      </c>
      <c r="J226" s="12">
        <f>VLOOKUP($B226,'Elec wholesale lookups'!$A$3:$L$15,'Inputs - Elec wholesale index'!J$2,FALSE)</f>
        <v>181634.52552031272</v>
      </c>
      <c r="K226" s="12">
        <f>VLOOKUP($B226,'Elec wholesale lookups'!$A$3:$L$15,'Inputs - Elec wholesale index'!K$2,FALSE)</f>
        <v>205597.26549163138</v>
      </c>
      <c r="L226" s="37">
        <f>VLOOKUP($B226,'Elec wholesale lookups'!$A$3:$O$15,'Inputs - Elec wholesale index'!L$2,FALSE)</f>
        <v>1</v>
      </c>
      <c r="M226" s="37">
        <f>VLOOKUP($B226,'Elec wholesale lookups'!$A$3:$O$15,'Inputs - Elec wholesale index'!M$2,FALSE)</f>
        <v>1</v>
      </c>
      <c r="N226" s="37">
        <f>VLOOKUP($B226,'Elec wholesale lookups'!$A$3:$O$15,'Inputs - Elec wholesale index'!N$2,FALSE)</f>
        <v>0</v>
      </c>
      <c r="O226" s="12">
        <f t="shared" si="52"/>
        <v>205597.26549163138</v>
      </c>
      <c r="P226" s="12">
        <f t="shared" si="53"/>
        <v>181634.52552031272</v>
      </c>
      <c r="Q226" s="12">
        <f t="shared" si="54"/>
        <v>0</v>
      </c>
      <c r="R226" s="12">
        <f t="shared" si="55"/>
        <v>387231.79101194406</v>
      </c>
      <c r="S226" s="22">
        <f t="shared" si="56"/>
        <v>0</v>
      </c>
      <c r="T226" s="22">
        <f t="shared" si="57"/>
        <v>0</v>
      </c>
      <c r="U226" s="22">
        <f t="shared" si="58"/>
        <v>0</v>
      </c>
      <c r="V226" s="22">
        <f t="shared" si="59"/>
        <v>0</v>
      </c>
      <c r="W226" s="43" t="str">
        <f t="shared" si="60"/>
        <v>n/a</v>
      </c>
      <c r="X226" s="22">
        <f t="shared" si="61"/>
        <v>0</v>
      </c>
      <c r="Y226" s="22">
        <f t="shared" si="62"/>
        <v>0</v>
      </c>
      <c r="Z226" s="22">
        <f t="shared" si="63"/>
        <v>0</v>
      </c>
      <c r="AA226" s="42">
        <f t="shared" si="64"/>
        <v>0</v>
      </c>
      <c r="AB226" s="43" t="str">
        <f t="shared" si="65"/>
        <v>n/a</v>
      </c>
      <c r="AC226" s="44" t="str">
        <f>IFERROR(W226*'Inputs - OBR and CPI'!$E$27+'Inputs - Elec wholesale index'!AB226*'Inputs - OBR and CPI'!$F$27,"n/a")</f>
        <v>n/a</v>
      </c>
      <c r="AD226" s="2" t="str">
        <f t="shared" si="66"/>
        <v>2015-16 Winter</v>
      </c>
      <c r="AE226" s="2" t="str">
        <f t="shared" si="67"/>
        <v>2015-16 Summer</v>
      </c>
      <c r="AF226" s="127">
        <v>0</v>
      </c>
      <c r="AG226" s="7"/>
    </row>
    <row r="227" spans="1:33">
      <c r="A227" s="46">
        <v>42172</v>
      </c>
      <c r="B227" s="13" t="str">
        <f t="shared" si="51"/>
        <v>Jun</v>
      </c>
      <c r="C227" s="182"/>
      <c r="D227" s="182"/>
      <c r="E227" s="182"/>
      <c r="F227" s="185"/>
      <c r="G227" s="185"/>
      <c r="H227" s="185"/>
      <c r="I227" s="12">
        <f>VLOOKUP($B227,'Elec wholesale lookups'!$A$3:$L$15,'Inputs - Elec wholesale index'!I$2,FALSE)</f>
        <v>205597.26549163138</v>
      </c>
      <c r="J227" s="12">
        <f>VLOOKUP($B227,'Elec wholesale lookups'!$A$3:$L$15,'Inputs - Elec wholesale index'!J$2,FALSE)</f>
        <v>181634.52552031272</v>
      </c>
      <c r="K227" s="12">
        <f>VLOOKUP($B227,'Elec wholesale lookups'!$A$3:$L$15,'Inputs - Elec wholesale index'!K$2,FALSE)</f>
        <v>205597.26549163138</v>
      </c>
      <c r="L227" s="37">
        <f>VLOOKUP($B227,'Elec wholesale lookups'!$A$3:$O$15,'Inputs - Elec wholesale index'!L$2,FALSE)</f>
        <v>1</v>
      </c>
      <c r="M227" s="37">
        <f>VLOOKUP($B227,'Elec wholesale lookups'!$A$3:$O$15,'Inputs - Elec wholesale index'!M$2,FALSE)</f>
        <v>1</v>
      </c>
      <c r="N227" s="37">
        <f>VLOOKUP($B227,'Elec wholesale lookups'!$A$3:$O$15,'Inputs - Elec wholesale index'!N$2,FALSE)</f>
        <v>0</v>
      </c>
      <c r="O227" s="12">
        <f t="shared" si="52"/>
        <v>205597.26549163138</v>
      </c>
      <c r="P227" s="12">
        <f t="shared" si="53"/>
        <v>181634.52552031272</v>
      </c>
      <c r="Q227" s="12">
        <f t="shared" si="54"/>
        <v>0</v>
      </c>
      <c r="R227" s="12">
        <f t="shared" si="55"/>
        <v>387231.79101194406</v>
      </c>
      <c r="S227" s="22">
        <f t="shared" si="56"/>
        <v>0</v>
      </c>
      <c r="T227" s="22">
        <f t="shared" si="57"/>
        <v>0</v>
      </c>
      <c r="U227" s="22">
        <f t="shared" si="58"/>
        <v>0</v>
      </c>
      <c r="V227" s="22">
        <f t="shared" si="59"/>
        <v>0</v>
      </c>
      <c r="W227" s="43" t="str">
        <f t="shared" si="60"/>
        <v>n/a</v>
      </c>
      <c r="X227" s="22">
        <f t="shared" si="61"/>
        <v>0</v>
      </c>
      <c r="Y227" s="22">
        <f t="shared" si="62"/>
        <v>0</v>
      </c>
      <c r="Z227" s="22">
        <f t="shared" si="63"/>
        <v>0</v>
      </c>
      <c r="AA227" s="42">
        <f t="shared" si="64"/>
        <v>0</v>
      </c>
      <c r="AB227" s="43" t="str">
        <f t="shared" si="65"/>
        <v>n/a</v>
      </c>
      <c r="AC227" s="44" t="str">
        <f>IFERROR(W227*'Inputs - OBR and CPI'!$E$27+'Inputs - Elec wholesale index'!AB227*'Inputs - OBR and CPI'!$F$27,"n/a")</f>
        <v>n/a</v>
      </c>
      <c r="AD227" s="2" t="str">
        <f t="shared" si="66"/>
        <v>2015-16 Winter</v>
      </c>
      <c r="AE227" s="2" t="str">
        <f t="shared" si="67"/>
        <v>2015-16 Summer</v>
      </c>
      <c r="AF227" s="127">
        <v>0</v>
      </c>
      <c r="AG227" s="7"/>
    </row>
    <row r="228" spans="1:33">
      <c r="A228" s="46">
        <v>42173</v>
      </c>
      <c r="B228" s="13" t="str">
        <f t="shared" si="51"/>
        <v>Jun</v>
      </c>
      <c r="C228" s="182"/>
      <c r="D228" s="182"/>
      <c r="E228" s="182"/>
      <c r="F228" s="185"/>
      <c r="G228" s="185"/>
      <c r="H228" s="185"/>
      <c r="I228" s="12">
        <f>VLOOKUP($B228,'Elec wholesale lookups'!$A$3:$L$15,'Inputs - Elec wholesale index'!I$2,FALSE)</f>
        <v>205597.26549163138</v>
      </c>
      <c r="J228" s="12">
        <f>VLOOKUP($B228,'Elec wholesale lookups'!$A$3:$L$15,'Inputs - Elec wholesale index'!J$2,FALSE)</f>
        <v>181634.52552031272</v>
      </c>
      <c r="K228" s="12">
        <f>VLOOKUP($B228,'Elec wholesale lookups'!$A$3:$L$15,'Inputs - Elec wholesale index'!K$2,FALSE)</f>
        <v>205597.26549163138</v>
      </c>
      <c r="L228" s="37">
        <f>VLOOKUP($B228,'Elec wholesale lookups'!$A$3:$O$15,'Inputs - Elec wholesale index'!L$2,FALSE)</f>
        <v>1</v>
      </c>
      <c r="M228" s="37">
        <f>VLOOKUP($B228,'Elec wholesale lookups'!$A$3:$O$15,'Inputs - Elec wholesale index'!M$2,FALSE)</f>
        <v>1</v>
      </c>
      <c r="N228" s="37">
        <f>VLOOKUP($B228,'Elec wholesale lookups'!$A$3:$O$15,'Inputs - Elec wholesale index'!N$2,FALSE)</f>
        <v>0</v>
      </c>
      <c r="O228" s="12">
        <f t="shared" si="52"/>
        <v>205597.26549163138</v>
      </c>
      <c r="P228" s="12">
        <f t="shared" si="53"/>
        <v>181634.52552031272</v>
      </c>
      <c r="Q228" s="12">
        <f t="shared" si="54"/>
        <v>0</v>
      </c>
      <c r="R228" s="12">
        <f t="shared" si="55"/>
        <v>387231.79101194406</v>
      </c>
      <c r="S228" s="22">
        <f t="shared" si="56"/>
        <v>0</v>
      </c>
      <c r="T228" s="22">
        <f t="shared" si="57"/>
        <v>0</v>
      </c>
      <c r="U228" s="22">
        <f t="shared" si="58"/>
        <v>0</v>
      </c>
      <c r="V228" s="22">
        <f t="shared" si="59"/>
        <v>0</v>
      </c>
      <c r="W228" s="43" t="str">
        <f t="shared" si="60"/>
        <v>n/a</v>
      </c>
      <c r="X228" s="22">
        <f t="shared" si="61"/>
        <v>0</v>
      </c>
      <c r="Y228" s="22">
        <f t="shared" si="62"/>
        <v>0</v>
      </c>
      <c r="Z228" s="22">
        <f t="shared" si="63"/>
        <v>0</v>
      </c>
      <c r="AA228" s="42">
        <f t="shared" si="64"/>
        <v>0</v>
      </c>
      <c r="AB228" s="43" t="str">
        <f t="shared" si="65"/>
        <v>n/a</v>
      </c>
      <c r="AC228" s="44" t="str">
        <f>IFERROR(W228*'Inputs - OBR and CPI'!$E$27+'Inputs - Elec wholesale index'!AB228*'Inputs - OBR and CPI'!$F$27,"n/a")</f>
        <v>n/a</v>
      </c>
      <c r="AD228" s="2" t="str">
        <f t="shared" si="66"/>
        <v>2015-16 Winter</v>
      </c>
      <c r="AE228" s="2" t="str">
        <f t="shared" si="67"/>
        <v>2015-16 Summer</v>
      </c>
      <c r="AF228" s="127">
        <v>0</v>
      </c>
      <c r="AG228" s="7"/>
    </row>
    <row r="229" spans="1:33">
      <c r="A229" s="46">
        <v>42174</v>
      </c>
      <c r="B229" s="13" t="str">
        <f t="shared" si="51"/>
        <v>Jun</v>
      </c>
      <c r="C229" s="182"/>
      <c r="D229" s="182"/>
      <c r="E229" s="182"/>
      <c r="F229" s="185"/>
      <c r="G229" s="185"/>
      <c r="H229" s="185"/>
      <c r="I229" s="12">
        <f>VLOOKUP($B229,'Elec wholesale lookups'!$A$3:$L$15,'Inputs - Elec wholesale index'!I$2,FALSE)</f>
        <v>205597.26549163138</v>
      </c>
      <c r="J229" s="12">
        <f>VLOOKUP($B229,'Elec wholesale lookups'!$A$3:$L$15,'Inputs - Elec wholesale index'!J$2,FALSE)</f>
        <v>181634.52552031272</v>
      </c>
      <c r="K229" s="12">
        <f>VLOOKUP($B229,'Elec wholesale lookups'!$A$3:$L$15,'Inputs - Elec wholesale index'!K$2,FALSE)</f>
        <v>205597.26549163138</v>
      </c>
      <c r="L229" s="37">
        <f>VLOOKUP($B229,'Elec wholesale lookups'!$A$3:$O$15,'Inputs - Elec wholesale index'!L$2,FALSE)</f>
        <v>1</v>
      </c>
      <c r="M229" s="37">
        <f>VLOOKUP($B229,'Elec wholesale lookups'!$A$3:$O$15,'Inputs - Elec wholesale index'!M$2,FALSE)</f>
        <v>1</v>
      </c>
      <c r="N229" s="37">
        <f>VLOOKUP($B229,'Elec wholesale lookups'!$A$3:$O$15,'Inputs - Elec wholesale index'!N$2,FALSE)</f>
        <v>0</v>
      </c>
      <c r="O229" s="12">
        <f t="shared" si="52"/>
        <v>205597.26549163138</v>
      </c>
      <c r="P229" s="12">
        <f t="shared" si="53"/>
        <v>181634.52552031272</v>
      </c>
      <c r="Q229" s="12">
        <f t="shared" si="54"/>
        <v>0</v>
      </c>
      <c r="R229" s="12">
        <f t="shared" si="55"/>
        <v>387231.79101194406</v>
      </c>
      <c r="S229" s="22">
        <f t="shared" si="56"/>
        <v>0</v>
      </c>
      <c r="T229" s="22">
        <f t="shared" si="57"/>
        <v>0</v>
      </c>
      <c r="U229" s="22">
        <f t="shared" si="58"/>
        <v>0</v>
      </c>
      <c r="V229" s="22">
        <f t="shared" si="59"/>
        <v>0</v>
      </c>
      <c r="W229" s="43" t="str">
        <f t="shared" si="60"/>
        <v>n/a</v>
      </c>
      <c r="X229" s="22">
        <f t="shared" si="61"/>
        <v>0</v>
      </c>
      <c r="Y229" s="22">
        <f t="shared" si="62"/>
        <v>0</v>
      </c>
      <c r="Z229" s="22">
        <f t="shared" si="63"/>
        <v>0</v>
      </c>
      <c r="AA229" s="42">
        <f t="shared" si="64"/>
        <v>0</v>
      </c>
      <c r="AB229" s="43" t="str">
        <f t="shared" si="65"/>
        <v>n/a</v>
      </c>
      <c r="AC229" s="44" t="str">
        <f>IFERROR(W229*'Inputs - OBR and CPI'!$E$27+'Inputs - Elec wholesale index'!AB229*'Inputs - OBR and CPI'!$F$27,"n/a")</f>
        <v>n/a</v>
      </c>
      <c r="AD229" s="2" t="str">
        <f t="shared" si="66"/>
        <v>2015-16 Winter</v>
      </c>
      <c r="AE229" s="2" t="str">
        <f t="shared" si="67"/>
        <v>2015-16 Summer</v>
      </c>
      <c r="AF229" s="127">
        <v>0</v>
      </c>
      <c r="AG229" s="7"/>
    </row>
    <row r="230" spans="1:33">
      <c r="A230" s="46">
        <v>42177</v>
      </c>
      <c r="B230" s="13" t="str">
        <f t="shared" si="51"/>
        <v>Jun</v>
      </c>
      <c r="C230" s="182"/>
      <c r="D230" s="182"/>
      <c r="E230" s="182"/>
      <c r="F230" s="185"/>
      <c r="G230" s="185"/>
      <c r="H230" s="185"/>
      <c r="I230" s="12">
        <f>VLOOKUP($B230,'Elec wholesale lookups'!$A$3:$L$15,'Inputs - Elec wholesale index'!I$2,FALSE)</f>
        <v>205597.26549163138</v>
      </c>
      <c r="J230" s="12">
        <f>VLOOKUP($B230,'Elec wholesale lookups'!$A$3:$L$15,'Inputs - Elec wholesale index'!J$2,FALSE)</f>
        <v>181634.52552031272</v>
      </c>
      <c r="K230" s="12">
        <f>VLOOKUP($B230,'Elec wholesale lookups'!$A$3:$L$15,'Inputs - Elec wholesale index'!K$2,FALSE)</f>
        <v>205597.26549163138</v>
      </c>
      <c r="L230" s="37">
        <f>VLOOKUP($B230,'Elec wholesale lookups'!$A$3:$O$15,'Inputs - Elec wholesale index'!L$2,FALSE)</f>
        <v>1</v>
      </c>
      <c r="M230" s="37">
        <f>VLOOKUP($B230,'Elec wholesale lookups'!$A$3:$O$15,'Inputs - Elec wholesale index'!M$2,FALSE)</f>
        <v>1</v>
      </c>
      <c r="N230" s="37">
        <f>VLOOKUP($B230,'Elec wholesale lookups'!$A$3:$O$15,'Inputs - Elec wholesale index'!N$2,FALSE)</f>
        <v>0</v>
      </c>
      <c r="O230" s="12">
        <f t="shared" si="52"/>
        <v>205597.26549163138</v>
      </c>
      <c r="P230" s="12">
        <f t="shared" si="53"/>
        <v>181634.52552031272</v>
      </c>
      <c r="Q230" s="12">
        <f t="shared" si="54"/>
        <v>0</v>
      </c>
      <c r="R230" s="12">
        <f t="shared" si="55"/>
        <v>387231.79101194406</v>
      </c>
      <c r="S230" s="22">
        <f t="shared" si="56"/>
        <v>0</v>
      </c>
      <c r="T230" s="22">
        <f t="shared" si="57"/>
        <v>0</v>
      </c>
      <c r="U230" s="22">
        <f t="shared" si="58"/>
        <v>0</v>
      </c>
      <c r="V230" s="22">
        <f t="shared" si="59"/>
        <v>0</v>
      </c>
      <c r="W230" s="43" t="str">
        <f t="shared" si="60"/>
        <v>n/a</v>
      </c>
      <c r="X230" s="22">
        <f t="shared" si="61"/>
        <v>0</v>
      </c>
      <c r="Y230" s="22">
        <f t="shared" si="62"/>
        <v>0</v>
      </c>
      <c r="Z230" s="22">
        <f t="shared" si="63"/>
        <v>0</v>
      </c>
      <c r="AA230" s="42">
        <f t="shared" si="64"/>
        <v>0</v>
      </c>
      <c r="AB230" s="43" t="str">
        <f t="shared" si="65"/>
        <v>n/a</v>
      </c>
      <c r="AC230" s="44" t="str">
        <f>IFERROR(W230*'Inputs - OBR and CPI'!$E$27+'Inputs - Elec wholesale index'!AB230*'Inputs - OBR and CPI'!$F$27,"n/a")</f>
        <v>n/a</v>
      </c>
      <c r="AD230" s="2" t="str">
        <f t="shared" si="66"/>
        <v>2015-16 Winter</v>
      </c>
      <c r="AE230" s="2" t="str">
        <f t="shared" si="67"/>
        <v>2015-16 Summer</v>
      </c>
      <c r="AF230" s="127">
        <v>0</v>
      </c>
      <c r="AG230" s="7"/>
    </row>
    <row r="231" spans="1:33">
      <c r="A231" s="46">
        <v>42178</v>
      </c>
      <c r="B231" s="13" t="str">
        <f t="shared" si="51"/>
        <v>Jun</v>
      </c>
      <c r="C231" s="182"/>
      <c r="D231" s="182"/>
      <c r="E231" s="182"/>
      <c r="F231" s="185"/>
      <c r="G231" s="185"/>
      <c r="H231" s="185"/>
      <c r="I231" s="12">
        <f>VLOOKUP($B231,'Elec wholesale lookups'!$A$3:$L$15,'Inputs - Elec wholesale index'!I$2,FALSE)</f>
        <v>205597.26549163138</v>
      </c>
      <c r="J231" s="12">
        <f>VLOOKUP($B231,'Elec wholesale lookups'!$A$3:$L$15,'Inputs - Elec wholesale index'!J$2,FALSE)</f>
        <v>181634.52552031272</v>
      </c>
      <c r="K231" s="12">
        <f>VLOOKUP($B231,'Elec wholesale lookups'!$A$3:$L$15,'Inputs - Elec wholesale index'!K$2,FALSE)</f>
        <v>205597.26549163138</v>
      </c>
      <c r="L231" s="37">
        <f>VLOOKUP($B231,'Elec wholesale lookups'!$A$3:$O$15,'Inputs - Elec wholesale index'!L$2,FALSE)</f>
        <v>1</v>
      </c>
      <c r="M231" s="37">
        <f>VLOOKUP($B231,'Elec wholesale lookups'!$A$3:$O$15,'Inputs - Elec wholesale index'!M$2,FALSE)</f>
        <v>1</v>
      </c>
      <c r="N231" s="37">
        <f>VLOOKUP($B231,'Elec wholesale lookups'!$A$3:$O$15,'Inputs - Elec wholesale index'!N$2,FALSE)</f>
        <v>0</v>
      </c>
      <c r="O231" s="12">
        <f t="shared" si="52"/>
        <v>205597.26549163138</v>
      </c>
      <c r="P231" s="12">
        <f t="shared" si="53"/>
        <v>181634.52552031272</v>
      </c>
      <c r="Q231" s="12">
        <f t="shared" si="54"/>
        <v>0</v>
      </c>
      <c r="R231" s="12">
        <f t="shared" si="55"/>
        <v>387231.79101194406</v>
      </c>
      <c r="S231" s="22">
        <f t="shared" si="56"/>
        <v>0</v>
      </c>
      <c r="T231" s="22">
        <f t="shared" si="57"/>
        <v>0</v>
      </c>
      <c r="U231" s="22">
        <f t="shared" si="58"/>
        <v>0</v>
      </c>
      <c r="V231" s="22">
        <f t="shared" si="59"/>
        <v>0</v>
      </c>
      <c r="W231" s="43" t="str">
        <f t="shared" si="60"/>
        <v>n/a</v>
      </c>
      <c r="X231" s="22">
        <f t="shared" si="61"/>
        <v>0</v>
      </c>
      <c r="Y231" s="22">
        <f t="shared" si="62"/>
        <v>0</v>
      </c>
      <c r="Z231" s="22">
        <f t="shared" si="63"/>
        <v>0</v>
      </c>
      <c r="AA231" s="42">
        <f t="shared" si="64"/>
        <v>0</v>
      </c>
      <c r="AB231" s="43" t="str">
        <f t="shared" si="65"/>
        <v>n/a</v>
      </c>
      <c r="AC231" s="44" t="str">
        <f>IFERROR(W231*'Inputs - OBR and CPI'!$E$27+'Inputs - Elec wholesale index'!AB231*'Inputs - OBR and CPI'!$F$27,"n/a")</f>
        <v>n/a</v>
      </c>
      <c r="AD231" s="2" t="str">
        <f t="shared" si="66"/>
        <v>2015-16 Winter</v>
      </c>
      <c r="AE231" s="2" t="str">
        <f t="shared" si="67"/>
        <v>2015-16 Summer</v>
      </c>
      <c r="AF231" s="127">
        <v>0</v>
      </c>
      <c r="AG231" s="7"/>
    </row>
    <row r="232" spans="1:33">
      <c r="A232" s="46">
        <v>42179</v>
      </c>
      <c r="B232" s="13" t="str">
        <f t="shared" si="51"/>
        <v>Jun</v>
      </c>
      <c r="C232" s="182"/>
      <c r="D232" s="182"/>
      <c r="E232" s="182"/>
      <c r="F232" s="185"/>
      <c r="G232" s="185"/>
      <c r="H232" s="185"/>
      <c r="I232" s="12">
        <f>VLOOKUP($B232,'Elec wholesale lookups'!$A$3:$L$15,'Inputs - Elec wholesale index'!I$2,FALSE)</f>
        <v>205597.26549163138</v>
      </c>
      <c r="J232" s="12">
        <f>VLOOKUP($B232,'Elec wholesale lookups'!$A$3:$L$15,'Inputs - Elec wholesale index'!J$2,FALSE)</f>
        <v>181634.52552031272</v>
      </c>
      <c r="K232" s="12">
        <f>VLOOKUP($B232,'Elec wholesale lookups'!$A$3:$L$15,'Inputs - Elec wholesale index'!K$2,FALSE)</f>
        <v>205597.26549163138</v>
      </c>
      <c r="L232" s="37">
        <f>VLOOKUP($B232,'Elec wholesale lookups'!$A$3:$O$15,'Inputs - Elec wholesale index'!L$2,FALSE)</f>
        <v>1</v>
      </c>
      <c r="M232" s="37">
        <f>VLOOKUP($B232,'Elec wholesale lookups'!$A$3:$O$15,'Inputs - Elec wholesale index'!M$2,FALSE)</f>
        <v>1</v>
      </c>
      <c r="N232" s="37">
        <f>VLOOKUP($B232,'Elec wholesale lookups'!$A$3:$O$15,'Inputs - Elec wholesale index'!N$2,FALSE)</f>
        <v>0</v>
      </c>
      <c r="O232" s="12">
        <f t="shared" si="52"/>
        <v>205597.26549163138</v>
      </c>
      <c r="P232" s="12">
        <f t="shared" si="53"/>
        <v>181634.52552031272</v>
      </c>
      <c r="Q232" s="12">
        <f t="shared" si="54"/>
        <v>0</v>
      </c>
      <c r="R232" s="12">
        <f t="shared" si="55"/>
        <v>387231.79101194406</v>
      </c>
      <c r="S232" s="22">
        <f t="shared" si="56"/>
        <v>0</v>
      </c>
      <c r="T232" s="22">
        <f t="shared" si="57"/>
        <v>0</v>
      </c>
      <c r="U232" s="22">
        <f t="shared" si="58"/>
        <v>0</v>
      </c>
      <c r="V232" s="22">
        <f t="shared" si="59"/>
        <v>0</v>
      </c>
      <c r="W232" s="43" t="str">
        <f t="shared" si="60"/>
        <v>n/a</v>
      </c>
      <c r="X232" s="22">
        <f t="shared" si="61"/>
        <v>0</v>
      </c>
      <c r="Y232" s="22">
        <f t="shared" si="62"/>
        <v>0</v>
      </c>
      <c r="Z232" s="22">
        <f t="shared" si="63"/>
        <v>0</v>
      </c>
      <c r="AA232" s="42">
        <f t="shared" si="64"/>
        <v>0</v>
      </c>
      <c r="AB232" s="43" t="str">
        <f t="shared" si="65"/>
        <v>n/a</v>
      </c>
      <c r="AC232" s="44" t="str">
        <f>IFERROR(W232*'Inputs - OBR and CPI'!$E$27+'Inputs - Elec wholesale index'!AB232*'Inputs - OBR and CPI'!$F$27,"n/a")</f>
        <v>n/a</v>
      </c>
      <c r="AD232" s="2" t="str">
        <f t="shared" si="66"/>
        <v>2015-16 Winter</v>
      </c>
      <c r="AE232" s="2" t="str">
        <f t="shared" si="67"/>
        <v>2015-16 Summer</v>
      </c>
      <c r="AF232" s="127">
        <v>0</v>
      </c>
      <c r="AG232" s="7"/>
    </row>
    <row r="233" spans="1:33">
      <c r="A233" s="46">
        <v>42180</v>
      </c>
      <c r="B233" s="13" t="str">
        <f t="shared" si="51"/>
        <v>Jun</v>
      </c>
      <c r="C233" s="182"/>
      <c r="D233" s="182"/>
      <c r="E233" s="182"/>
      <c r="F233" s="185"/>
      <c r="G233" s="185"/>
      <c r="H233" s="185"/>
      <c r="I233" s="12">
        <f>VLOOKUP($B233,'Elec wholesale lookups'!$A$3:$L$15,'Inputs - Elec wholesale index'!I$2,FALSE)</f>
        <v>205597.26549163138</v>
      </c>
      <c r="J233" s="12">
        <f>VLOOKUP($B233,'Elec wholesale lookups'!$A$3:$L$15,'Inputs - Elec wholesale index'!J$2,FALSE)</f>
        <v>181634.52552031272</v>
      </c>
      <c r="K233" s="12">
        <f>VLOOKUP($B233,'Elec wholesale lookups'!$A$3:$L$15,'Inputs - Elec wholesale index'!K$2,FALSE)</f>
        <v>205597.26549163138</v>
      </c>
      <c r="L233" s="37">
        <f>VLOOKUP($B233,'Elec wholesale lookups'!$A$3:$O$15,'Inputs - Elec wholesale index'!L$2,FALSE)</f>
        <v>1</v>
      </c>
      <c r="M233" s="37">
        <f>VLOOKUP($B233,'Elec wholesale lookups'!$A$3:$O$15,'Inputs - Elec wholesale index'!M$2,FALSE)</f>
        <v>1</v>
      </c>
      <c r="N233" s="37">
        <f>VLOOKUP($B233,'Elec wholesale lookups'!$A$3:$O$15,'Inputs - Elec wholesale index'!N$2,FALSE)</f>
        <v>0</v>
      </c>
      <c r="O233" s="12">
        <f t="shared" si="52"/>
        <v>205597.26549163138</v>
      </c>
      <c r="P233" s="12">
        <f t="shared" si="53"/>
        <v>181634.52552031272</v>
      </c>
      <c r="Q233" s="12">
        <f t="shared" si="54"/>
        <v>0</v>
      </c>
      <c r="R233" s="12">
        <f t="shared" si="55"/>
        <v>387231.79101194406</v>
      </c>
      <c r="S233" s="22">
        <f t="shared" si="56"/>
        <v>0</v>
      </c>
      <c r="T233" s="22">
        <f t="shared" si="57"/>
        <v>0</v>
      </c>
      <c r="U233" s="22">
        <f t="shared" si="58"/>
        <v>0</v>
      </c>
      <c r="V233" s="22">
        <f t="shared" si="59"/>
        <v>0</v>
      </c>
      <c r="W233" s="43" t="str">
        <f t="shared" si="60"/>
        <v>n/a</v>
      </c>
      <c r="X233" s="22">
        <f t="shared" si="61"/>
        <v>0</v>
      </c>
      <c r="Y233" s="22">
        <f t="shared" si="62"/>
        <v>0</v>
      </c>
      <c r="Z233" s="22">
        <f t="shared" si="63"/>
        <v>0</v>
      </c>
      <c r="AA233" s="42">
        <f t="shared" si="64"/>
        <v>0</v>
      </c>
      <c r="AB233" s="43" t="str">
        <f t="shared" si="65"/>
        <v>n/a</v>
      </c>
      <c r="AC233" s="44" t="str">
        <f>IFERROR(W233*'Inputs - OBR and CPI'!$E$27+'Inputs - Elec wholesale index'!AB233*'Inputs - OBR and CPI'!$F$27,"n/a")</f>
        <v>n/a</v>
      </c>
      <c r="AD233" s="2" t="str">
        <f t="shared" si="66"/>
        <v>2015-16 Winter</v>
      </c>
      <c r="AE233" s="2" t="str">
        <f t="shared" si="67"/>
        <v>2015-16 Summer</v>
      </c>
      <c r="AF233" s="127">
        <v>0</v>
      </c>
      <c r="AG233" s="7"/>
    </row>
    <row r="234" spans="1:33">
      <c r="A234" s="46">
        <v>42181</v>
      </c>
      <c r="B234" s="13" t="str">
        <f t="shared" si="51"/>
        <v>Jun</v>
      </c>
      <c r="C234" s="182"/>
      <c r="D234" s="182"/>
      <c r="E234" s="182"/>
      <c r="F234" s="185"/>
      <c r="G234" s="185"/>
      <c r="H234" s="185"/>
      <c r="I234" s="12">
        <f>VLOOKUP($B234,'Elec wholesale lookups'!$A$3:$L$15,'Inputs - Elec wholesale index'!I$2,FALSE)</f>
        <v>205597.26549163138</v>
      </c>
      <c r="J234" s="12">
        <f>VLOOKUP($B234,'Elec wholesale lookups'!$A$3:$L$15,'Inputs - Elec wholesale index'!J$2,FALSE)</f>
        <v>181634.52552031272</v>
      </c>
      <c r="K234" s="12">
        <f>VLOOKUP($B234,'Elec wholesale lookups'!$A$3:$L$15,'Inputs - Elec wholesale index'!K$2,FALSE)</f>
        <v>205597.26549163138</v>
      </c>
      <c r="L234" s="37">
        <f>VLOOKUP($B234,'Elec wholesale lookups'!$A$3:$O$15,'Inputs - Elec wholesale index'!L$2,FALSE)</f>
        <v>1</v>
      </c>
      <c r="M234" s="37">
        <f>VLOOKUP($B234,'Elec wholesale lookups'!$A$3:$O$15,'Inputs - Elec wholesale index'!M$2,FALSE)</f>
        <v>1</v>
      </c>
      <c r="N234" s="37">
        <f>VLOOKUP($B234,'Elec wholesale lookups'!$A$3:$O$15,'Inputs - Elec wholesale index'!N$2,FALSE)</f>
        <v>0</v>
      </c>
      <c r="O234" s="12">
        <f t="shared" si="52"/>
        <v>205597.26549163138</v>
      </c>
      <c r="P234" s="12">
        <f t="shared" si="53"/>
        <v>181634.52552031272</v>
      </c>
      <c r="Q234" s="12">
        <f t="shared" si="54"/>
        <v>0</v>
      </c>
      <c r="R234" s="12">
        <f t="shared" si="55"/>
        <v>387231.79101194406</v>
      </c>
      <c r="S234" s="22">
        <f t="shared" si="56"/>
        <v>0</v>
      </c>
      <c r="T234" s="22">
        <f t="shared" si="57"/>
        <v>0</v>
      </c>
      <c r="U234" s="22">
        <f t="shared" si="58"/>
        <v>0</v>
      </c>
      <c r="V234" s="22">
        <f t="shared" si="59"/>
        <v>0</v>
      </c>
      <c r="W234" s="43" t="str">
        <f t="shared" si="60"/>
        <v>n/a</v>
      </c>
      <c r="X234" s="22">
        <f t="shared" si="61"/>
        <v>0</v>
      </c>
      <c r="Y234" s="22">
        <f t="shared" si="62"/>
        <v>0</v>
      </c>
      <c r="Z234" s="22">
        <f t="shared" si="63"/>
        <v>0</v>
      </c>
      <c r="AA234" s="42">
        <f t="shared" si="64"/>
        <v>0</v>
      </c>
      <c r="AB234" s="43" t="str">
        <f t="shared" si="65"/>
        <v>n/a</v>
      </c>
      <c r="AC234" s="44" t="str">
        <f>IFERROR(W234*'Inputs - OBR and CPI'!$E$27+'Inputs - Elec wholesale index'!AB234*'Inputs - OBR and CPI'!$F$27,"n/a")</f>
        <v>n/a</v>
      </c>
      <c r="AD234" s="2" t="str">
        <f t="shared" si="66"/>
        <v>2015-16 Winter</v>
      </c>
      <c r="AE234" s="2" t="str">
        <f t="shared" si="67"/>
        <v>2015-16 Summer</v>
      </c>
      <c r="AF234" s="127">
        <v>0</v>
      </c>
      <c r="AG234" s="7"/>
    </row>
    <row r="235" spans="1:33">
      <c r="A235" s="46">
        <v>42184</v>
      </c>
      <c r="B235" s="13" t="str">
        <f t="shared" si="51"/>
        <v>Jun</v>
      </c>
      <c r="C235" s="182"/>
      <c r="D235" s="182"/>
      <c r="E235" s="182"/>
      <c r="F235" s="185"/>
      <c r="G235" s="185"/>
      <c r="H235" s="185"/>
      <c r="I235" s="12">
        <f>VLOOKUP($B235,'Elec wholesale lookups'!$A$3:$L$15,'Inputs - Elec wholesale index'!I$2,FALSE)</f>
        <v>205597.26549163138</v>
      </c>
      <c r="J235" s="12">
        <f>VLOOKUP($B235,'Elec wholesale lookups'!$A$3:$L$15,'Inputs - Elec wholesale index'!J$2,FALSE)</f>
        <v>181634.52552031272</v>
      </c>
      <c r="K235" s="12">
        <f>VLOOKUP($B235,'Elec wholesale lookups'!$A$3:$L$15,'Inputs - Elec wholesale index'!K$2,FALSE)</f>
        <v>205597.26549163138</v>
      </c>
      <c r="L235" s="37">
        <f>VLOOKUP($B235,'Elec wholesale lookups'!$A$3:$O$15,'Inputs - Elec wholesale index'!L$2,FALSE)</f>
        <v>1</v>
      </c>
      <c r="M235" s="37">
        <f>VLOOKUP($B235,'Elec wholesale lookups'!$A$3:$O$15,'Inputs - Elec wholesale index'!M$2,FALSE)</f>
        <v>1</v>
      </c>
      <c r="N235" s="37">
        <f>VLOOKUP($B235,'Elec wholesale lookups'!$A$3:$O$15,'Inputs - Elec wholesale index'!N$2,FALSE)</f>
        <v>0</v>
      </c>
      <c r="O235" s="12">
        <f t="shared" si="52"/>
        <v>205597.26549163138</v>
      </c>
      <c r="P235" s="12">
        <f t="shared" si="53"/>
        <v>181634.52552031272</v>
      </c>
      <c r="Q235" s="12">
        <f t="shared" si="54"/>
        <v>0</v>
      </c>
      <c r="R235" s="12">
        <f t="shared" si="55"/>
        <v>387231.79101194406</v>
      </c>
      <c r="S235" s="22">
        <f t="shared" si="56"/>
        <v>0</v>
      </c>
      <c r="T235" s="22">
        <f t="shared" si="57"/>
        <v>0</v>
      </c>
      <c r="U235" s="22">
        <f t="shared" si="58"/>
        <v>0</v>
      </c>
      <c r="V235" s="22">
        <f t="shared" si="59"/>
        <v>0</v>
      </c>
      <c r="W235" s="43" t="str">
        <f t="shared" si="60"/>
        <v>n/a</v>
      </c>
      <c r="X235" s="22">
        <f t="shared" si="61"/>
        <v>0</v>
      </c>
      <c r="Y235" s="22">
        <f t="shared" si="62"/>
        <v>0</v>
      </c>
      <c r="Z235" s="22">
        <f t="shared" si="63"/>
        <v>0</v>
      </c>
      <c r="AA235" s="42">
        <f t="shared" si="64"/>
        <v>0</v>
      </c>
      <c r="AB235" s="43" t="str">
        <f t="shared" si="65"/>
        <v>n/a</v>
      </c>
      <c r="AC235" s="44" t="str">
        <f>IFERROR(W235*'Inputs - OBR and CPI'!$E$27+'Inputs - Elec wholesale index'!AB235*'Inputs - OBR and CPI'!$F$27,"n/a")</f>
        <v>n/a</v>
      </c>
      <c r="AD235" s="2" t="str">
        <f t="shared" si="66"/>
        <v>2015-16 Winter</v>
      </c>
      <c r="AE235" s="2" t="str">
        <f t="shared" si="67"/>
        <v>2015-16 Summer</v>
      </c>
      <c r="AF235" s="127">
        <v>0</v>
      </c>
      <c r="AG235" s="7"/>
    </row>
    <row r="236" spans="1:33">
      <c r="A236" s="46">
        <v>42185</v>
      </c>
      <c r="B236" s="13" t="str">
        <f t="shared" si="51"/>
        <v>Jun</v>
      </c>
      <c r="C236" s="182"/>
      <c r="D236" s="182"/>
      <c r="E236" s="182"/>
      <c r="F236" s="185"/>
      <c r="G236" s="185"/>
      <c r="H236" s="185"/>
      <c r="I236" s="12">
        <f>VLOOKUP($B236,'Elec wholesale lookups'!$A$3:$L$15,'Inputs - Elec wholesale index'!I$2,FALSE)</f>
        <v>205597.26549163138</v>
      </c>
      <c r="J236" s="12">
        <f>VLOOKUP($B236,'Elec wholesale lookups'!$A$3:$L$15,'Inputs - Elec wholesale index'!J$2,FALSE)</f>
        <v>181634.52552031272</v>
      </c>
      <c r="K236" s="12">
        <f>VLOOKUP($B236,'Elec wholesale lookups'!$A$3:$L$15,'Inputs - Elec wholesale index'!K$2,FALSE)</f>
        <v>205597.26549163138</v>
      </c>
      <c r="L236" s="37">
        <f>VLOOKUP($B236,'Elec wholesale lookups'!$A$3:$O$15,'Inputs - Elec wholesale index'!L$2,FALSE)</f>
        <v>1</v>
      </c>
      <c r="M236" s="37">
        <f>VLOOKUP($B236,'Elec wholesale lookups'!$A$3:$O$15,'Inputs - Elec wholesale index'!M$2,FALSE)</f>
        <v>1</v>
      </c>
      <c r="N236" s="37">
        <f>VLOOKUP($B236,'Elec wholesale lookups'!$A$3:$O$15,'Inputs - Elec wholesale index'!N$2,FALSE)</f>
        <v>0</v>
      </c>
      <c r="O236" s="12">
        <f t="shared" si="52"/>
        <v>205597.26549163138</v>
      </c>
      <c r="P236" s="12">
        <f t="shared" si="53"/>
        <v>181634.52552031272</v>
      </c>
      <c r="Q236" s="12">
        <f t="shared" si="54"/>
        <v>0</v>
      </c>
      <c r="R236" s="12">
        <f t="shared" si="55"/>
        <v>387231.79101194406</v>
      </c>
      <c r="S236" s="22">
        <f t="shared" si="56"/>
        <v>0</v>
      </c>
      <c r="T236" s="22">
        <f t="shared" si="57"/>
        <v>0</v>
      </c>
      <c r="U236" s="22">
        <f t="shared" si="58"/>
        <v>0</v>
      </c>
      <c r="V236" s="22">
        <f t="shared" si="59"/>
        <v>0</v>
      </c>
      <c r="W236" s="43" t="str">
        <f t="shared" si="60"/>
        <v>n/a</v>
      </c>
      <c r="X236" s="22">
        <f t="shared" si="61"/>
        <v>0</v>
      </c>
      <c r="Y236" s="22">
        <f t="shared" si="62"/>
        <v>0</v>
      </c>
      <c r="Z236" s="22">
        <f t="shared" si="63"/>
        <v>0</v>
      </c>
      <c r="AA236" s="42">
        <f t="shared" si="64"/>
        <v>0</v>
      </c>
      <c r="AB236" s="43" t="str">
        <f t="shared" si="65"/>
        <v>n/a</v>
      </c>
      <c r="AC236" s="44" t="str">
        <f>IFERROR(W236*'Inputs - OBR and CPI'!$E$27+'Inputs - Elec wholesale index'!AB236*'Inputs - OBR and CPI'!$F$27,"n/a")</f>
        <v>n/a</v>
      </c>
      <c r="AD236" s="2" t="str">
        <f t="shared" si="66"/>
        <v>2015-16 Winter</v>
      </c>
      <c r="AE236" s="2" t="str">
        <f t="shared" si="67"/>
        <v>2015-16 Summer</v>
      </c>
      <c r="AF236" s="127">
        <v>0</v>
      </c>
      <c r="AG236" s="7"/>
    </row>
    <row r="237" spans="1:33">
      <c r="A237" s="46">
        <v>42186</v>
      </c>
      <c r="B237" s="13" t="str">
        <f t="shared" si="51"/>
        <v>Jul</v>
      </c>
      <c r="C237" s="182"/>
      <c r="D237" s="182"/>
      <c r="E237" s="182"/>
      <c r="F237" s="185"/>
      <c r="G237" s="185"/>
      <c r="H237" s="185"/>
      <c r="I237" s="12">
        <f>VLOOKUP($B237,'Elec wholesale lookups'!$A$3:$L$15,'Inputs - Elec wholesale index'!I$2,FALSE)</f>
        <v>205597.26549163138</v>
      </c>
      <c r="J237" s="12">
        <f>VLOOKUP($B237,'Elec wholesale lookups'!$A$3:$L$15,'Inputs - Elec wholesale index'!J$2,FALSE)</f>
        <v>181634.52552031272</v>
      </c>
      <c r="K237" s="12">
        <f>VLOOKUP($B237,'Elec wholesale lookups'!$A$3:$L$15,'Inputs - Elec wholesale index'!K$2,FALSE)</f>
        <v>205597.26549163138</v>
      </c>
      <c r="L237" s="37">
        <f>VLOOKUP($B237,'Elec wholesale lookups'!$A$3:$O$15,'Inputs - Elec wholesale index'!L$2,FALSE)</f>
        <v>1</v>
      </c>
      <c r="M237" s="37">
        <f>VLOOKUP($B237,'Elec wholesale lookups'!$A$3:$O$15,'Inputs - Elec wholesale index'!M$2,FALSE)</f>
        <v>1</v>
      </c>
      <c r="N237" s="37">
        <f>VLOOKUP($B237,'Elec wholesale lookups'!$A$3:$O$15,'Inputs - Elec wholesale index'!N$2,FALSE)</f>
        <v>0</v>
      </c>
      <c r="O237" s="12">
        <f t="shared" si="52"/>
        <v>205597.26549163138</v>
      </c>
      <c r="P237" s="12">
        <f t="shared" si="53"/>
        <v>181634.52552031272</v>
      </c>
      <c r="Q237" s="12">
        <f t="shared" si="54"/>
        <v>0</v>
      </c>
      <c r="R237" s="12">
        <f t="shared" si="55"/>
        <v>387231.79101194406</v>
      </c>
      <c r="S237" s="22">
        <f t="shared" si="56"/>
        <v>0</v>
      </c>
      <c r="T237" s="22">
        <f t="shared" si="57"/>
        <v>0</v>
      </c>
      <c r="U237" s="22">
        <f t="shared" si="58"/>
        <v>0</v>
      </c>
      <c r="V237" s="22">
        <f t="shared" si="59"/>
        <v>0</v>
      </c>
      <c r="W237" s="43" t="str">
        <f t="shared" si="60"/>
        <v>n/a</v>
      </c>
      <c r="X237" s="22">
        <f t="shared" si="61"/>
        <v>0</v>
      </c>
      <c r="Y237" s="22">
        <f t="shared" si="62"/>
        <v>0</v>
      </c>
      <c r="Z237" s="22">
        <f t="shared" si="63"/>
        <v>0</v>
      </c>
      <c r="AA237" s="42">
        <f t="shared" si="64"/>
        <v>0</v>
      </c>
      <c r="AB237" s="43" t="str">
        <f t="shared" si="65"/>
        <v>n/a</v>
      </c>
      <c r="AC237" s="44" t="str">
        <f>IFERROR(W237*'Inputs - OBR and CPI'!$E$27+'Inputs - Elec wholesale index'!AB237*'Inputs - OBR and CPI'!$F$27,"n/a")</f>
        <v>n/a</v>
      </c>
      <c r="AD237" s="2" t="str">
        <f t="shared" si="66"/>
        <v>2015-16 Winter</v>
      </c>
      <c r="AE237" s="2" t="str">
        <f t="shared" si="67"/>
        <v>2015-16 Summer</v>
      </c>
      <c r="AF237" s="127">
        <v>0</v>
      </c>
      <c r="AG237" s="7"/>
    </row>
    <row r="238" spans="1:33">
      <c r="A238" s="46">
        <v>42187</v>
      </c>
      <c r="B238" s="13" t="str">
        <f t="shared" si="51"/>
        <v>Jul</v>
      </c>
      <c r="C238" s="182"/>
      <c r="D238" s="182"/>
      <c r="E238" s="182"/>
      <c r="F238" s="185"/>
      <c r="G238" s="185"/>
      <c r="H238" s="185"/>
      <c r="I238" s="12">
        <f>VLOOKUP($B238,'Elec wholesale lookups'!$A$3:$L$15,'Inputs - Elec wholesale index'!I$2,FALSE)</f>
        <v>205597.26549163138</v>
      </c>
      <c r="J238" s="12">
        <f>VLOOKUP($B238,'Elec wholesale lookups'!$A$3:$L$15,'Inputs - Elec wholesale index'!J$2,FALSE)</f>
        <v>181634.52552031272</v>
      </c>
      <c r="K238" s="12">
        <f>VLOOKUP($B238,'Elec wholesale lookups'!$A$3:$L$15,'Inputs - Elec wholesale index'!K$2,FALSE)</f>
        <v>205597.26549163138</v>
      </c>
      <c r="L238" s="37">
        <f>VLOOKUP($B238,'Elec wholesale lookups'!$A$3:$O$15,'Inputs - Elec wholesale index'!L$2,FALSE)</f>
        <v>1</v>
      </c>
      <c r="M238" s="37">
        <f>VLOOKUP($B238,'Elec wholesale lookups'!$A$3:$O$15,'Inputs - Elec wholesale index'!M$2,FALSE)</f>
        <v>1</v>
      </c>
      <c r="N238" s="37">
        <f>VLOOKUP($B238,'Elec wholesale lookups'!$A$3:$O$15,'Inputs - Elec wholesale index'!N$2,FALSE)</f>
        <v>0</v>
      </c>
      <c r="O238" s="12">
        <f t="shared" si="52"/>
        <v>205597.26549163138</v>
      </c>
      <c r="P238" s="12">
        <f t="shared" si="53"/>
        <v>181634.52552031272</v>
      </c>
      <c r="Q238" s="12">
        <f t="shared" si="54"/>
        <v>0</v>
      </c>
      <c r="R238" s="12">
        <f t="shared" si="55"/>
        <v>387231.79101194406</v>
      </c>
      <c r="S238" s="22">
        <f t="shared" si="56"/>
        <v>0</v>
      </c>
      <c r="T238" s="22">
        <f t="shared" si="57"/>
        <v>0</v>
      </c>
      <c r="U238" s="22">
        <f t="shared" si="58"/>
        <v>0</v>
      </c>
      <c r="V238" s="22">
        <f t="shared" si="59"/>
        <v>0</v>
      </c>
      <c r="W238" s="43" t="str">
        <f t="shared" si="60"/>
        <v>n/a</v>
      </c>
      <c r="X238" s="22">
        <f t="shared" si="61"/>
        <v>0</v>
      </c>
      <c r="Y238" s="22">
        <f t="shared" si="62"/>
        <v>0</v>
      </c>
      <c r="Z238" s="22">
        <f t="shared" si="63"/>
        <v>0</v>
      </c>
      <c r="AA238" s="42">
        <f t="shared" si="64"/>
        <v>0</v>
      </c>
      <c r="AB238" s="43" t="str">
        <f t="shared" si="65"/>
        <v>n/a</v>
      </c>
      <c r="AC238" s="44" t="str">
        <f>IFERROR(W238*'Inputs - OBR and CPI'!$E$27+'Inputs - Elec wholesale index'!AB238*'Inputs - OBR and CPI'!$F$27,"n/a")</f>
        <v>n/a</v>
      </c>
      <c r="AD238" s="2" t="str">
        <f t="shared" si="66"/>
        <v>2015-16 Winter</v>
      </c>
      <c r="AE238" s="2" t="str">
        <f t="shared" si="67"/>
        <v>2015-16 Summer</v>
      </c>
      <c r="AF238" s="127">
        <v>0</v>
      </c>
      <c r="AG238" s="7"/>
    </row>
    <row r="239" spans="1:33">
      <c r="A239" s="46">
        <v>42188</v>
      </c>
      <c r="B239" s="13" t="str">
        <f t="shared" si="51"/>
        <v>Jul</v>
      </c>
      <c r="C239" s="182"/>
      <c r="D239" s="182"/>
      <c r="E239" s="182"/>
      <c r="F239" s="185"/>
      <c r="G239" s="185"/>
      <c r="H239" s="185"/>
      <c r="I239" s="12">
        <f>VLOOKUP($B239,'Elec wholesale lookups'!$A$3:$L$15,'Inputs - Elec wholesale index'!I$2,FALSE)</f>
        <v>205597.26549163138</v>
      </c>
      <c r="J239" s="12">
        <f>VLOOKUP($B239,'Elec wholesale lookups'!$A$3:$L$15,'Inputs - Elec wholesale index'!J$2,FALSE)</f>
        <v>181634.52552031272</v>
      </c>
      <c r="K239" s="12">
        <f>VLOOKUP($B239,'Elec wholesale lookups'!$A$3:$L$15,'Inputs - Elec wholesale index'!K$2,FALSE)</f>
        <v>205597.26549163138</v>
      </c>
      <c r="L239" s="37">
        <f>VLOOKUP($B239,'Elec wholesale lookups'!$A$3:$O$15,'Inputs - Elec wholesale index'!L$2,FALSE)</f>
        <v>1</v>
      </c>
      <c r="M239" s="37">
        <f>VLOOKUP($B239,'Elec wholesale lookups'!$A$3:$O$15,'Inputs - Elec wholesale index'!M$2,FALSE)</f>
        <v>1</v>
      </c>
      <c r="N239" s="37">
        <f>VLOOKUP($B239,'Elec wholesale lookups'!$A$3:$O$15,'Inputs - Elec wholesale index'!N$2,FALSE)</f>
        <v>0</v>
      </c>
      <c r="O239" s="12">
        <f t="shared" si="52"/>
        <v>205597.26549163138</v>
      </c>
      <c r="P239" s="12">
        <f t="shared" si="53"/>
        <v>181634.52552031272</v>
      </c>
      <c r="Q239" s="12">
        <f t="shared" si="54"/>
        <v>0</v>
      </c>
      <c r="R239" s="12">
        <f t="shared" si="55"/>
        <v>387231.79101194406</v>
      </c>
      <c r="S239" s="22">
        <f t="shared" si="56"/>
        <v>0</v>
      </c>
      <c r="T239" s="22">
        <f t="shared" si="57"/>
        <v>0</v>
      </c>
      <c r="U239" s="22">
        <f t="shared" si="58"/>
        <v>0</v>
      </c>
      <c r="V239" s="22">
        <f t="shared" si="59"/>
        <v>0</v>
      </c>
      <c r="W239" s="43" t="str">
        <f t="shared" si="60"/>
        <v>n/a</v>
      </c>
      <c r="X239" s="22">
        <f t="shared" si="61"/>
        <v>0</v>
      </c>
      <c r="Y239" s="22">
        <f t="shared" si="62"/>
        <v>0</v>
      </c>
      <c r="Z239" s="22">
        <f t="shared" si="63"/>
        <v>0</v>
      </c>
      <c r="AA239" s="42">
        <f t="shared" si="64"/>
        <v>0</v>
      </c>
      <c r="AB239" s="43" t="str">
        <f t="shared" si="65"/>
        <v>n/a</v>
      </c>
      <c r="AC239" s="44" t="str">
        <f>IFERROR(W239*'Inputs - OBR and CPI'!$E$27+'Inputs - Elec wholesale index'!AB239*'Inputs - OBR and CPI'!$F$27,"n/a")</f>
        <v>n/a</v>
      </c>
      <c r="AD239" s="2" t="str">
        <f t="shared" si="66"/>
        <v>2015-16 Winter</v>
      </c>
      <c r="AE239" s="2" t="str">
        <f t="shared" si="67"/>
        <v>2015-16 Summer</v>
      </c>
      <c r="AF239" s="127">
        <v>0</v>
      </c>
      <c r="AG239" s="7"/>
    </row>
    <row r="240" spans="1:33">
      <c r="A240" s="46">
        <v>42191</v>
      </c>
      <c r="B240" s="13" t="str">
        <f t="shared" si="51"/>
        <v>Jul</v>
      </c>
      <c r="C240" s="182"/>
      <c r="D240" s="182"/>
      <c r="E240" s="182"/>
      <c r="F240" s="185"/>
      <c r="G240" s="185"/>
      <c r="H240" s="185"/>
      <c r="I240" s="12">
        <f>VLOOKUP($B240,'Elec wholesale lookups'!$A$3:$L$15,'Inputs - Elec wholesale index'!I$2,FALSE)</f>
        <v>205597.26549163138</v>
      </c>
      <c r="J240" s="12">
        <f>VLOOKUP($B240,'Elec wholesale lookups'!$A$3:$L$15,'Inputs - Elec wholesale index'!J$2,FALSE)</f>
        <v>181634.52552031272</v>
      </c>
      <c r="K240" s="12">
        <f>VLOOKUP($B240,'Elec wholesale lookups'!$A$3:$L$15,'Inputs - Elec wholesale index'!K$2,FALSE)</f>
        <v>205597.26549163138</v>
      </c>
      <c r="L240" s="37">
        <f>VLOOKUP($B240,'Elec wholesale lookups'!$A$3:$O$15,'Inputs - Elec wholesale index'!L$2,FALSE)</f>
        <v>1</v>
      </c>
      <c r="M240" s="37">
        <f>VLOOKUP($B240,'Elec wholesale lookups'!$A$3:$O$15,'Inputs - Elec wholesale index'!M$2,FALSE)</f>
        <v>1</v>
      </c>
      <c r="N240" s="37">
        <f>VLOOKUP($B240,'Elec wholesale lookups'!$A$3:$O$15,'Inputs - Elec wholesale index'!N$2,FALSE)</f>
        <v>0</v>
      </c>
      <c r="O240" s="12">
        <f t="shared" si="52"/>
        <v>205597.26549163138</v>
      </c>
      <c r="P240" s="12">
        <f t="shared" si="53"/>
        <v>181634.52552031272</v>
      </c>
      <c r="Q240" s="12">
        <f t="shared" si="54"/>
        <v>0</v>
      </c>
      <c r="R240" s="12">
        <f t="shared" si="55"/>
        <v>387231.79101194406</v>
      </c>
      <c r="S240" s="22">
        <f t="shared" si="56"/>
        <v>0</v>
      </c>
      <c r="T240" s="22">
        <f t="shared" si="57"/>
        <v>0</v>
      </c>
      <c r="U240" s="22">
        <f t="shared" si="58"/>
        <v>0</v>
      </c>
      <c r="V240" s="22">
        <f t="shared" si="59"/>
        <v>0</v>
      </c>
      <c r="W240" s="43" t="str">
        <f t="shared" si="60"/>
        <v>n/a</v>
      </c>
      <c r="X240" s="22">
        <f t="shared" si="61"/>
        <v>0</v>
      </c>
      <c r="Y240" s="22">
        <f t="shared" si="62"/>
        <v>0</v>
      </c>
      <c r="Z240" s="22">
        <f t="shared" si="63"/>
        <v>0</v>
      </c>
      <c r="AA240" s="42">
        <f t="shared" si="64"/>
        <v>0</v>
      </c>
      <c r="AB240" s="43" t="str">
        <f t="shared" si="65"/>
        <v>n/a</v>
      </c>
      <c r="AC240" s="44" t="str">
        <f>IFERROR(W240*'Inputs - OBR and CPI'!$E$27+'Inputs - Elec wholesale index'!AB240*'Inputs - OBR and CPI'!$F$27,"n/a")</f>
        <v>n/a</v>
      </c>
      <c r="AD240" s="2" t="str">
        <f t="shared" si="66"/>
        <v>2015-16 Winter</v>
      </c>
      <c r="AE240" s="2" t="str">
        <f t="shared" si="67"/>
        <v>2015-16 Summer</v>
      </c>
      <c r="AF240" s="127">
        <v>0</v>
      </c>
      <c r="AG240" s="7"/>
    </row>
    <row r="241" spans="1:33">
      <c r="A241" s="46">
        <v>42192</v>
      </c>
      <c r="B241" s="13" t="str">
        <f t="shared" si="51"/>
        <v>Jul</v>
      </c>
      <c r="C241" s="182"/>
      <c r="D241" s="182"/>
      <c r="E241" s="182"/>
      <c r="F241" s="185"/>
      <c r="G241" s="185"/>
      <c r="H241" s="185"/>
      <c r="I241" s="12">
        <f>VLOOKUP($B241,'Elec wholesale lookups'!$A$3:$L$15,'Inputs - Elec wholesale index'!I$2,FALSE)</f>
        <v>205597.26549163138</v>
      </c>
      <c r="J241" s="12">
        <f>VLOOKUP($B241,'Elec wholesale lookups'!$A$3:$L$15,'Inputs - Elec wholesale index'!J$2,FALSE)</f>
        <v>181634.52552031272</v>
      </c>
      <c r="K241" s="12">
        <f>VLOOKUP($B241,'Elec wholesale lookups'!$A$3:$L$15,'Inputs - Elec wholesale index'!K$2,FALSE)</f>
        <v>205597.26549163138</v>
      </c>
      <c r="L241" s="37">
        <f>VLOOKUP($B241,'Elec wholesale lookups'!$A$3:$O$15,'Inputs - Elec wholesale index'!L$2,FALSE)</f>
        <v>1</v>
      </c>
      <c r="M241" s="37">
        <f>VLOOKUP($B241,'Elec wholesale lookups'!$A$3:$O$15,'Inputs - Elec wholesale index'!M$2,FALSE)</f>
        <v>1</v>
      </c>
      <c r="N241" s="37">
        <f>VLOOKUP($B241,'Elec wholesale lookups'!$A$3:$O$15,'Inputs - Elec wholesale index'!N$2,FALSE)</f>
        <v>0</v>
      </c>
      <c r="O241" s="12">
        <f t="shared" si="52"/>
        <v>205597.26549163138</v>
      </c>
      <c r="P241" s="12">
        <f t="shared" si="53"/>
        <v>181634.52552031272</v>
      </c>
      <c r="Q241" s="12">
        <f t="shared" si="54"/>
        <v>0</v>
      </c>
      <c r="R241" s="12">
        <f t="shared" si="55"/>
        <v>387231.79101194406</v>
      </c>
      <c r="S241" s="22">
        <f t="shared" si="56"/>
        <v>0</v>
      </c>
      <c r="T241" s="22">
        <f t="shared" si="57"/>
        <v>0</v>
      </c>
      <c r="U241" s="22">
        <f t="shared" si="58"/>
        <v>0</v>
      </c>
      <c r="V241" s="22">
        <f t="shared" si="59"/>
        <v>0</v>
      </c>
      <c r="W241" s="43" t="str">
        <f t="shared" si="60"/>
        <v>n/a</v>
      </c>
      <c r="X241" s="22">
        <f t="shared" si="61"/>
        <v>0</v>
      </c>
      <c r="Y241" s="22">
        <f t="shared" si="62"/>
        <v>0</v>
      </c>
      <c r="Z241" s="22">
        <f t="shared" si="63"/>
        <v>0</v>
      </c>
      <c r="AA241" s="42">
        <f t="shared" si="64"/>
        <v>0</v>
      </c>
      <c r="AB241" s="43" t="str">
        <f t="shared" si="65"/>
        <v>n/a</v>
      </c>
      <c r="AC241" s="44" t="str">
        <f>IFERROR(W241*'Inputs - OBR and CPI'!$E$27+'Inputs - Elec wholesale index'!AB241*'Inputs - OBR and CPI'!$F$27,"n/a")</f>
        <v>n/a</v>
      </c>
      <c r="AD241" s="2" t="str">
        <f t="shared" si="66"/>
        <v>2015-16 Winter</v>
      </c>
      <c r="AE241" s="2" t="str">
        <f t="shared" si="67"/>
        <v>2015-16 Summer</v>
      </c>
      <c r="AF241" s="127">
        <v>0</v>
      </c>
      <c r="AG241" s="7"/>
    </row>
    <row r="242" spans="1:33">
      <c r="A242" s="46">
        <v>42193</v>
      </c>
      <c r="B242" s="13" t="str">
        <f t="shared" si="51"/>
        <v>Jul</v>
      </c>
      <c r="C242" s="182"/>
      <c r="D242" s="182"/>
      <c r="E242" s="182"/>
      <c r="F242" s="185"/>
      <c r="G242" s="185"/>
      <c r="H242" s="185"/>
      <c r="I242" s="12">
        <f>VLOOKUP($B242,'Elec wholesale lookups'!$A$3:$L$15,'Inputs - Elec wholesale index'!I$2,FALSE)</f>
        <v>205597.26549163138</v>
      </c>
      <c r="J242" s="12">
        <f>VLOOKUP($B242,'Elec wholesale lookups'!$A$3:$L$15,'Inputs - Elec wholesale index'!J$2,FALSE)</f>
        <v>181634.52552031272</v>
      </c>
      <c r="K242" s="12">
        <f>VLOOKUP($B242,'Elec wholesale lookups'!$A$3:$L$15,'Inputs - Elec wholesale index'!K$2,FALSE)</f>
        <v>205597.26549163138</v>
      </c>
      <c r="L242" s="37">
        <f>VLOOKUP($B242,'Elec wholesale lookups'!$A$3:$O$15,'Inputs - Elec wholesale index'!L$2,FALSE)</f>
        <v>1</v>
      </c>
      <c r="M242" s="37">
        <f>VLOOKUP($B242,'Elec wholesale lookups'!$A$3:$O$15,'Inputs - Elec wholesale index'!M$2,FALSE)</f>
        <v>1</v>
      </c>
      <c r="N242" s="37">
        <f>VLOOKUP($B242,'Elec wholesale lookups'!$A$3:$O$15,'Inputs - Elec wholesale index'!N$2,FALSE)</f>
        <v>0</v>
      </c>
      <c r="O242" s="12">
        <f t="shared" si="52"/>
        <v>205597.26549163138</v>
      </c>
      <c r="P242" s="12">
        <f t="shared" si="53"/>
        <v>181634.52552031272</v>
      </c>
      <c r="Q242" s="12">
        <f t="shared" si="54"/>
        <v>0</v>
      </c>
      <c r="R242" s="12">
        <f t="shared" si="55"/>
        <v>387231.79101194406</v>
      </c>
      <c r="S242" s="22">
        <f t="shared" si="56"/>
        <v>0</v>
      </c>
      <c r="T242" s="22">
        <f t="shared" si="57"/>
        <v>0</v>
      </c>
      <c r="U242" s="22">
        <f t="shared" si="58"/>
        <v>0</v>
      </c>
      <c r="V242" s="22">
        <f t="shared" si="59"/>
        <v>0</v>
      </c>
      <c r="W242" s="43" t="str">
        <f t="shared" si="60"/>
        <v>n/a</v>
      </c>
      <c r="X242" s="22">
        <f t="shared" si="61"/>
        <v>0</v>
      </c>
      <c r="Y242" s="22">
        <f t="shared" si="62"/>
        <v>0</v>
      </c>
      <c r="Z242" s="22">
        <f t="shared" si="63"/>
        <v>0</v>
      </c>
      <c r="AA242" s="42">
        <f t="shared" si="64"/>
        <v>0</v>
      </c>
      <c r="AB242" s="43" t="str">
        <f t="shared" si="65"/>
        <v>n/a</v>
      </c>
      <c r="AC242" s="44" t="str">
        <f>IFERROR(W242*'Inputs - OBR and CPI'!$E$27+'Inputs - Elec wholesale index'!AB242*'Inputs - OBR and CPI'!$F$27,"n/a")</f>
        <v>n/a</v>
      </c>
      <c r="AD242" s="2" t="str">
        <f t="shared" si="66"/>
        <v>2015-16 Winter</v>
      </c>
      <c r="AE242" s="2" t="str">
        <f t="shared" si="67"/>
        <v>2015-16 Summer</v>
      </c>
      <c r="AF242" s="127">
        <v>0</v>
      </c>
      <c r="AG242" s="7"/>
    </row>
    <row r="243" spans="1:33">
      <c r="A243" s="46">
        <v>42194</v>
      </c>
      <c r="B243" s="13" t="str">
        <f t="shared" si="51"/>
        <v>Jul</v>
      </c>
      <c r="C243" s="182"/>
      <c r="D243" s="182"/>
      <c r="E243" s="182"/>
      <c r="F243" s="185"/>
      <c r="G243" s="185"/>
      <c r="H243" s="185"/>
      <c r="I243" s="12">
        <f>VLOOKUP($B243,'Elec wholesale lookups'!$A$3:$L$15,'Inputs - Elec wholesale index'!I$2,FALSE)</f>
        <v>205597.26549163138</v>
      </c>
      <c r="J243" s="12">
        <f>VLOOKUP($B243,'Elec wholesale lookups'!$A$3:$L$15,'Inputs - Elec wholesale index'!J$2,FALSE)</f>
        <v>181634.52552031272</v>
      </c>
      <c r="K243" s="12">
        <f>VLOOKUP($B243,'Elec wholesale lookups'!$A$3:$L$15,'Inputs - Elec wholesale index'!K$2,FALSE)</f>
        <v>205597.26549163138</v>
      </c>
      <c r="L243" s="37">
        <f>VLOOKUP($B243,'Elec wholesale lookups'!$A$3:$O$15,'Inputs - Elec wholesale index'!L$2,FALSE)</f>
        <v>1</v>
      </c>
      <c r="M243" s="37">
        <f>VLOOKUP($B243,'Elec wholesale lookups'!$A$3:$O$15,'Inputs - Elec wholesale index'!M$2,FALSE)</f>
        <v>1</v>
      </c>
      <c r="N243" s="37">
        <f>VLOOKUP($B243,'Elec wholesale lookups'!$A$3:$O$15,'Inputs - Elec wholesale index'!N$2,FALSE)</f>
        <v>0</v>
      </c>
      <c r="O243" s="12">
        <f t="shared" si="52"/>
        <v>205597.26549163138</v>
      </c>
      <c r="P243" s="12">
        <f t="shared" si="53"/>
        <v>181634.52552031272</v>
      </c>
      <c r="Q243" s="12">
        <f t="shared" si="54"/>
        <v>0</v>
      </c>
      <c r="R243" s="12">
        <f t="shared" si="55"/>
        <v>387231.79101194406</v>
      </c>
      <c r="S243" s="22">
        <f t="shared" si="56"/>
        <v>0</v>
      </c>
      <c r="T243" s="22">
        <f t="shared" si="57"/>
        <v>0</v>
      </c>
      <c r="U243" s="22">
        <f t="shared" si="58"/>
        <v>0</v>
      </c>
      <c r="V243" s="22">
        <f t="shared" si="59"/>
        <v>0</v>
      </c>
      <c r="W243" s="43" t="str">
        <f t="shared" si="60"/>
        <v>n/a</v>
      </c>
      <c r="X243" s="22">
        <f t="shared" si="61"/>
        <v>0</v>
      </c>
      <c r="Y243" s="22">
        <f t="shared" si="62"/>
        <v>0</v>
      </c>
      <c r="Z243" s="22">
        <f t="shared" si="63"/>
        <v>0</v>
      </c>
      <c r="AA243" s="42">
        <f t="shared" si="64"/>
        <v>0</v>
      </c>
      <c r="AB243" s="43" t="str">
        <f t="shared" si="65"/>
        <v>n/a</v>
      </c>
      <c r="AC243" s="44" t="str">
        <f>IFERROR(W243*'Inputs - OBR and CPI'!$E$27+'Inputs - Elec wholesale index'!AB243*'Inputs - OBR and CPI'!$F$27,"n/a")</f>
        <v>n/a</v>
      </c>
      <c r="AD243" s="2" t="str">
        <f t="shared" si="66"/>
        <v>2015-16 Winter</v>
      </c>
      <c r="AE243" s="2" t="str">
        <f t="shared" si="67"/>
        <v>2015-16 Summer</v>
      </c>
      <c r="AF243" s="127">
        <v>0</v>
      </c>
      <c r="AG243" s="7"/>
    </row>
    <row r="244" spans="1:33">
      <c r="A244" s="46">
        <v>42195</v>
      </c>
      <c r="B244" s="13" t="str">
        <f t="shared" si="51"/>
        <v>Jul</v>
      </c>
      <c r="C244" s="182"/>
      <c r="D244" s="182"/>
      <c r="E244" s="182"/>
      <c r="F244" s="185"/>
      <c r="G244" s="185"/>
      <c r="H244" s="185"/>
      <c r="I244" s="12">
        <f>VLOOKUP($B244,'Elec wholesale lookups'!$A$3:$L$15,'Inputs - Elec wholesale index'!I$2,FALSE)</f>
        <v>205597.26549163138</v>
      </c>
      <c r="J244" s="12">
        <f>VLOOKUP($B244,'Elec wholesale lookups'!$A$3:$L$15,'Inputs - Elec wholesale index'!J$2,FALSE)</f>
        <v>181634.52552031272</v>
      </c>
      <c r="K244" s="12">
        <f>VLOOKUP($B244,'Elec wholesale lookups'!$A$3:$L$15,'Inputs - Elec wholesale index'!K$2,FALSE)</f>
        <v>205597.26549163138</v>
      </c>
      <c r="L244" s="37">
        <f>VLOOKUP($B244,'Elec wholesale lookups'!$A$3:$O$15,'Inputs - Elec wholesale index'!L$2,FALSE)</f>
        <v>1</v>
      </c>
      <c r="M244" s="37">
        <f>VLOOKUP($B244,'Elec wholesale lookups'!$A$3:$O$15,'Inputs - Elec wholesale index'!M$2,FALSE)</f>
        <v>1</v>
      </c>
      <c r="N244" s="37">
        <f>VLOOKUP($B244,'Elec wholesale lookups'!$A$3:$O$15,'Inputs - Elec wholesale index'!N$2,FALSE)</f>
        <v>0</v>
      </c>
      <c r="O244" s="12">
        <f t="shared" si="52"/>
        <v>205597.26549163138</v>
      </c>
      <c r="P244" s="12">
        <f t="shared" si="53"/>
        <v>181634.52552031272</v>
      </c>
      <c r="Q244" s="12">
        <f t="shared" si="54"/>
        <v>0</v>
      </c>
      <c r="R244" s="12">
        <f t="shared" si="55"/>
        <v>387231.79101194406</v>
      </c>
      <c r="S244" s="22">
        <f t="shared" si="56"/>
        <v>0</v>
      </c>
      <c r="T244" s="22">
        <f t="shared" si="57"/>
        <v>0</v>
      </c>
      <c r="U244" s="22">
        <f t="shared" si="58"/>
        <v>0</v>
      </c>
      <c r="V244" s="22">
        <f t="shared" si="59"/>
        <v>0</v>
      </c>
      <c r="W244" s="43" t="str">
        <f t="shared" si="60"/>
        <v>n/a</v>
      </c>
      <c r="X244" s="22">
        <f t="shared" si="61"/>
        <v>0</v>
      </c>
      <c r="Y244" s="22">
        <f t="shared" si="62"/>
        <v>0</v>
      </c>
      <c r="Z244" s="22">
        <f t="shared" si="63"/>
        <v>0</v>
      </c>
      <c r="AA244" s="42">
        <f t="shared" si="64"/>
        <v>0</v>
      </c>
      <c r="AB244" s="43" t="str">
        <f t="shared" si="65"/>
        <v>n/a</v>
      </c>
      <c r="AC244" s="44" t="str">
        <f>IFERROR(W244*'Inputs - OBR and CPI'!$E$27+'Inputs - Elec wholesale index'!AB244*'Inputs - OBR and CPI'!$F$27,"n/a")</f>
        <v>n/a</v>
      </c>
      <c r="AD244" s="2" t="str">
        <f t="shared" si="66"/>
        <v>2015-16 Winter</v>
      </c>
      <c r="AE244" s="2" t="str">
        <f t="shared" si="67"/>
        <v>2015-16 Summer</v>
      </c>
      <c r="AF244" s="127">
        <v>0</v>
      </c>
      <c r="AG244" s="7"/>
    </row>
    <row r="245" spans="1:33">
      <c r="A245" s="46">
        <v>42198</v>
      </c>
      <c r="B245" s="13" t="str">
        <f t="shared" si="51"/>
        <v>Jul</v>
      </c>
      <c r="C245" s="182"/>
      <c r="D245" s="182"/>
      <c r="E245" s="182"/>
      <c r="F245" s="185"/>
      <c r="G245" s="185"/>
      <c r="H245" s="185"/>
      <c r="I245" s="12">
        <f>VLOOKUP($B245,'Elec wholesale lookups'!$A$3:$L$15,'Inputs - Elec wholesale index'!I$2,FALSE)</f>
        <v>205597.26549163138</v>
      </c>
      <c r="J245" s="12">
        <f>VLOOKUP($B245,'Elec wholesale lookups'!$A$3:$L$15,'Inputs - Elec wholesale index'!J$2,FALSE)</f>
        <v>181634.52552031272</v>
      </c>
      <c r="K245" s="12">
        <f>VLOOKUP($B245,'Elec wholesale lookups'!$A$3:$L$15,'Inputs - Elec wholesale index'!K$2,FALSE)</f>
        <v>205597.26549163138</v>
      </c>
      <c r="L245" s="37">
        <f>VLOOKUP($B245,'Elec wholesale lookups'!$A$3:$O$15,'Inputs - Elec wholesale index'!L$2,FALSE)</f>
        <v>1</v>
      </c>
      <c r="M245" s="37">
        <f>VLOOKUP($B245,'Elec wholesale lookups'!$A$3:$O$15,'Inputs - Elec wholesale index'!M$2,FALSE)</f>
        <v>1</v>
      </c>
      <c r="N245" s="37">
        <f>VLOOKUP($B245,'Elec wholesale lookups'!$A$3:$O$15,'Inputs - Elec wholesale index'!N$2,FALSE)</f>
        <v>0</v>
      </c>
      <c r="O245" s="12">
        <f t="shared" si="52"/>
        <v>205597.26549163138</v>
      </c>
      <c r="P245" s="12">
        <f t="shared" si="53"/>
        <v>181634.52552031272</v>
      </c>
      <c r="Q245" s="12">
        <f t="shared" si="54"/>
        <v>0</v>
      </c>
      <c r="R245" s="12">
        <f t="shared" si="55"/>
        <v>387231.79101194406</v>
      </c>
      <c r="S245" s="22">
        <f t="shared" si="56"/>
        <v>0</v>
      </c>
      <c r="T245" s="22">
        <f t="shared" si="57"/>
        <v>0</v>
      </c>
      <c r="U245" s="22">
        <f t="shared" si="58"/>
        <v>0</v>
      </c>
      <c r="V245" s="22">
        <f t="shared" si="59"/>
        <v>0</v>
      </c>
      <c r="W245" s="43" t="str">
        <f t="shared" si="60"/>
        <v>n/a</v>
      </c>
      <c r="X245" s="22">
        <f t="shared" si="61"/>
        <v>0</v>
      </c>
      <c r="Y245" s="22">
        <f t="shared" si="62"/>
        <v>0</v>
      </c>
      <c r="Z245" s="22">
        <f t="shared" si="63"/>
        <v>0</v>
      </c>
      <c r="AA245" s="42">
        <f t="shared" si="64"/>
        <v>0</v>
      </c>
      <c r="AB245" s="43" t="str">
        <f t="shared" si="65"/>
        <v>n/a</v>
      </c>
      <c r="AC245" s="44" t="str">
        <f>IFERROR(W245*'Inputs - OBR and CPI'!$E$27+'Inputs - Elec wholesale index'!AB245*'Inputs - OBR and CPI'!$F$27,"n/a")</f>
        <v>n/a</v>
      </c>
      <c r="AD245" s="2" t="str">
        <f t="shared" si="66"/>
        <v>2015-16 Winter</v>
      </c>
      <c r="AE245" s="2" t="str">
        <f t="shared" si="67"/>
        <v>2015-16 Summer</v>
      </c>
      <c r="AF245" s="127">
        <v>0</v>
      </c>
      <c r="AG245" s="7"/>
    </row>
    <row r="246" spans="1:33">
      <c r="A246" s="46">
        <v>42199</v>
      </c>
      <c r="B246" s="13" t="str">
        <f t="shared" si="51"/>
        <v>Jul</v>
      </c>
      <c r="C246" s="182"/>
      <c r="D246" s="182"/>
      <c r="E246" s="182"/>
      <c r="F246" s="185"/>
      <c r="G246" s="185"/>
      <c r="H246" s="185"/>
      <c r="I246" s="12">
        <f>VLOOKUP($B246,'Elec wholesale lookups'!$A$3:$L$15,'Inputs - Elec wholesale index'!I$2,FALSE)</f>
        <v>205597.26549163138</v>
      </c>
      <c r="J246" s="12">
        <f>VLOOKUP($B246,'Elec wholesale lookups'!$A$3:$L$15,'Inputs - Elec wholesale index'!J$2,FALSE)</f>
        <v>181634.52552031272</v>
      </c>
      <c r="K246" s="12">
        <f>VLOOKUP($B246,'Elec wholesale lookups'!$A$3:$L$15,'Inputs - Elec wholesale index'!K$2,FALSE)</f>
        <v>205597.26549163138</v>
      </c>
      <c r="L246" s="37">
        <f>VLOOKUP($B246,'Elec wholesale lookups'!$A$3:$O$15,'Inputs - Elec wholesale index'!L$2,FALSE)</f>
        <v>1</v>
      </c>
      <c r="M246" s="37">
        <f>VLOOKUP($B246,'Elec wholesale lookups'!$A$3:$O$15,'Inputs - Elec wholesale index'!M$2,FALSE)</f>
        <v>1</v>
      </c>
      <c r="N246" s="37">
        <f>VLOOKUP($B246,'Elec wholesale lookups'!$A$3:$O$15,'Inputs - Elec wholesale index'!N$2,FALSE)</f>
        <v>0</v>
      </c>
      <c r="O246" s="12">
        <f t="shared" si="52"/>
        <v>205597.26549163138</v>
      </c>
      <c r="P246" s="12">
        <f t="shared" si="53"/>
        <v>181634.52552031272</v>
      </c>
      <c r="Q246" s="12">
        <f t="shared" si="54"/>
        <v>0</v>
      </c>
      <c r="R246" s="12">
        <f t="shared" si="55"/>
        <v>387231.79101194406</v>
      </c>
      <c r="S246" s="22">
        <f t="shared" si="56"/>
        <v>0</v>
      </c>
      <c r="T246" s="22">
        <f t="shared" si="57"/>
        <v>0</v>
      </c>
      <c r="U246" s="22">
        <f t="shared" si="58"/>
        <v>0</v>
      </c>
      <c r="V246" s="22">
        <f t="shared" si="59"/>
        <v>0</v>
      </c>
      <c r="W246" s="43" t="str">
        <f t="shared" si="60"/>
        <v>n/a</v>
      </c>
      <c r="X246" s="22">
        <f t="shared" si="61"/>
        <v>0</v>
      </c>
      <c r="Y246" s="22">
        <f t="shared" si="62"/>
        <v>0</v>
      </c>
      <c r="Z246" s="22">
        <f t="shared" si="63"/>
        <v>0</v>
      </c>
      <c r="AA246" s="42">
        <f t="shared" si="64"/>
        <v>0</v>
      </c>
      <c r="AB246" s="43" t="str">
        <f t="shared" si="65"/>
        <v>n/a</v>
      </c>
      <c r="AC246" s="44" t="str">
        <f>IFERROR(W246*'Inputs - OBR and CPI'!$E$27+'Inputs - Elec wholesale index'!AB246*'Inputs - OBR and CPI'!$F$27,"n/a")</f>
        <v>n/a</v>
      </c>
      <c r="AD246" s="2" t="str">
        <f t="shared" si="66"/>
        <v>2015-16 Winter</v>
      </c>
      <c r="AE246" s="2" t="str">
        <f t="shared" si="67"/>
        <v>2015-16 Summer</v>
      </c>
      <c r="AF246" s="127">
        <v>0</v>
      </c>
      <c r="AG246" s="7"/>
    </row>
    <row r="247" spans="1:33">
      <c r="A247" s="46">
        <v>42200</v>
      </c>
      <c r="B247" s="13" t="str">
        <f t="shared" si="51"/>
        <v>Jul</v>
      </c>
      <c r="C247" s="182"/>
      <c r="D247" s="182"/>
      <c r="E247" s="182"/>
      <c r="F247" s="185"/>
      <c r="G247" s="185"/>
      <c r="H247" s="185"/>
      <c r="I247" s="12">
        <f>VLOOKUP($B247,'Elec wholesale lookups'!$A$3:$L$15,'Inputs - Elec wholesale index'!I$2,FALSE)</f>
        <v>205597.26549163138</v>
      </c>
      <c r="J247" s="12">
        <f>VLOOKUP($B247,'Elec wholesale lookups'!$A$3:$L$15,'Inputs - Elec wholesale index'!J$2,FALSE)</f>
        <v>181634.52552031272</v>
      </c>
      <c r="K247" s="12">
        <f>VLOOKUP($B247,'Elec wholesale lookups'!$A$3:$L$15,'Inputs - Elec wholesale index'!K$2,FALSE)</f>
        <v>205597.26549163138</v>
      </c>
      <c r="L247" s="37">
        <f>VLOOKUP($B247,'Elec wholesale lookups'!$A$3:$O$15,'Inputs - Elec wholesale index'!L$2,FALSE)</f>
        <v>1</v>
      </c>
      <c r="M247" s="37">
        <f>VLOOKUP($B247,'Elec wholesale lookups'!$A$3:$O$15,'Inputs - Elec wholesale index'!M$2,FALSE)</f>
        <v>1</v>
      </c>
      <c r="N247" s="37">
        <f>VLOOKUP($B247,'Elec wholesale lookups'!$A$3:$O$15,'Inputs - Elec wholesale index'!N$2,FALSE)</f>
        <v>0</v>
      </c>
      <c r="O247" s="12">
        <f t="shared" si="52"/>
        <v>205597.26549163138</v>
      </c>
      <c r="P247" s="12">
        <f t="shared" si="53"/>
        <v>181634.52552031272</v>
      </c>
      <c r="Q247" s="12">
        <f t="shared" si="54"/>
        <v>0</v>
      </c>
      <c r="R247" s="12">
        <f t="shared" si="55"/>
        <v>387231.79101194406</v>
      </c>
      <c r="S247" s="22">
        <f t="shared" si="56"/>
        <v>0</v>
      </c>
      <c r="T247" s="22">
        <f t="shared" si="57"/>
        <v>0</v>
      </c>
      <c r="U247" s="22">
        <f t="shared" si="58"/>
        <v>0</v>
      </c>
      <c r="V247" s="22">
        <f t="shared" si="59"/>
        <v>0</v>
      </c>
      <c r="W247" s="43" t="str">
        <f t="shared" si="60"/>
        <v>n/a</v>
      </c>
      <c r="X247" s="22">
        <f t="shared" si="61"/>
        <v>0</v>
      </c>
      <c r="Y247" s="22">
        <f t="shared" si="62"/>
        <v>0</v>
      </c>
      <c r="Z247" s="22">
        <f t="shared" si="63"/>
        <v>0</v>
      </c>
      <c r="AA247" s="42">
        <f t="shared" si="64"/>
        <v>0</v>
      </c>
      <c r="AB247" s="43" t="str">
        <f t="shared" si="65"/>
        <v>n/a</v>
      </c>
      <c r="AC247" s="44" t="str">
        <f>IFERROR(W247*'Inputs - OBR and CPI'!$E$27+'Inputs - Elec wholesale index'!AB247*'Inputs - OBR and CPI'!$F$27,"n/a")</f>
        <v>n/a</v>
      </c>
      <c r="AD247" s="2" t="str">
        <f t="shared" si="66"/>
        <v>2015-16 Winter</v>
      </c>
      <c r="AE247" s="2" t="str">
        <f t="shared" si="67"/>
        <v>2015-16 Summer</v>
      </c>
      <c r="AF247" s="127">
        <v>0</v>
      </c>
      <c r="AG247" s="7"/>
    </row>
    <row r="248" spans="1:33">
      <c r="A248" s="46">
        <v>42201</v>
      </c>
      <c r="B248" s="13" t="str">
        <f t="shared" si="51"/>
        <v>Jul</v>
      </c>
      <c r="C248" s="182"/>
      <c r="D248" s="182"/>
      <c r="E248" s="182"/>
      <c r="F248" s="185"/>
      <c r="G248" s="185"/>
      <c r="H248" s="185"/>
      <c r="I248" s="12">
        <f>VLOOKUP($B248,'Elec wholesale lookups'!$A$3:$L$15,'Inputs - Elec wholesale index'!I$2,FALSE)</f>
        <v>205597.26549163138</v>
      </c>
      <c r="J248" s="12">
        <f>VLOOKUP($B248,'Elec wholesale lookups'!$A$3:$L$15,'Inputs - Elec wholesale index'!J$2,FALSE)</f>
        <v>181634.52552031272</v>
      </c>
      <c r="K248" s="12">
        <f>VLOOKUP($B248,'Elec wholesale lookups'!$A$3:$L$15,'Inputs - Elec wholesale index'!K$2,FALSE)</f>
        <v>205597.26549163138</v>
      </c>
      <c r="L248" s="37">
        <f>VLOOKUP($B248,'Elec wholesale lookups'!$A$3:$O$15,'Inputs - Elec wholesale index'!L$2,FALSE)</f>
        <v>1</v>
      </c>
      <c r="M248" s="37">
        <f>VLOOKUP($B248,'Elec wholesale lookups'!$A$3:$O$15,'Inputs - Elec wholesale index'!M$2,FALSE)</f>
        <v>1</v>
      </c>
      <c r="N248" s="37">
        <f>VLOOKUP($B248,'Elec wholesale lookups'!$A$3:$O$15,'Inputs - Elec wholesale index'!N$2,FALSE)</f>
        <v>0</v>
      </c>
      <c r="O248" s="12">
        <f t="shared" si="52"/>
        <v>205597.26549163138</v>
      </c>
      <c r="P248" s="12">
        <f t="shared" si="53"/>
        <v>181634.52552031272</v>
      </c>
      <c r="Q248" s="12">
        <f t="shared" si="54"/>
        <v>0</v>
      </c>
      <c r="R248" s="12">
        <f t="shared" si="55"/>
        <v>387231.79101194406</v>
      </c>
      <c r="S248" s="22">
        <f t="shared" si="56"/>
        <v>0</v>
      </c>
      <c r="T248" s="22">
        <f t="shared" si="57"/>
        <v>0</v>
      </c>
      <c r="U248" s="22">
        <f t="shared" si="58"/>
        <v>0</v>
      </c>
      <c r="V248" s="22">
        <f t="shared" si="59"/>
        <v>0</v>
      </c>
      <c r="W248" s="43" t="str">
        <f t="shared" si="60"/>
        <v>n/a</v>
      </c>
      <c r="X248" s="22">
        <f t="shared" si="61"/>
        <v>0</v>
      </c>
      <c r="Y248" s="22">
        <f t="shared" si="62"/>
        <v>0</v>
      </c>
      <c r="Z248" s="22">
        <f t="shared" si="63"/>
        <v>0</v>
      </c>
      <c r="AA248" s="42">
        <f t="shared" si="64"/>
        <v>0</v>
      </c>
      <c r="AB248" s="43" t="str">
        <f t="shared" si="65"/>
        <v>n/a</v>
      </c>
      <c r="AC248" s="44" t="str">
        <f>IFERROR(W248*'Inputs - OBR and CPI'!$E$27+'Inputs - Elec wholesale index'!AB248*'Inputs - OBR and CPI'!$F$27,"n/a")</f>
        <v>n/a</v>
      </c>
      <c r="AD248" s="2" t="str">
        <f t="shared" si="66"/>
        <v>2015-16 Winter</v>
      </c>
      <c r="AE248" s="2" t="str">
        <f t="shared" si="67"/>
        <v>2015-16 Summer</v>
      </c>
      <c r="AF248" s="127">
        <v>0</v>
      </c>
      <c r="AG248" s="7"/>
    </row>
    <row r="249" spans="1:33">
      <c r="A249" s="46">
        <v>42202</v>
      </c>
      <c r="B249" s="13" t="str">
        <f t="shared" si="51"/>
        <v>Jul</v>
      </c>
      <c r="C249" s="182"/>
      <c r="D249" s="182"/>
      <c r="E249" s="182"/>
      <c r="F249" s="185"/>
      <c r="G249" s="185"/>
      <c r="H249" s="185"/>
      <c r="I249" s="12">
        <f>VLOOKUP($B249,'Elec wholesale lookups'!$A$3:$L$15,'Inputs - Elec wholesale index'!I$2,FALSE)</f>
        <v>205597.26549163138</v>
      </c>
      <c r="J249" s="12">
        <f>VLOOKUP($B249,'Elec wholesale lookups'!$A$3:$L$15,'Inputs - Elec wholesale index'!J$2,FALSE)</f>
        <v>181634.52552031272</v>
      </c>
      <c r="K249" s="12">
        <f>VLOOKUP($B249,'Elec wholesale lookups'!$A$3:$L$15,'Inputs - Elec wholesale index'!K$2,FALSE)</f>
        <v>205597.26549163138</v>
      </c>
      <c r="L249" s="37">
        <f>VLOOKUP($B249,'Elec wholesale lookups'!$A$3:$O$15,'Inputs - Elec wholesale index'!L$2,FALSE)</f>
        <v>1</v>
      </c>
      <c r="M249" s="37">
        <f>VLOOKUP($B249,'Elec wholesale lookups'!$A$3:$O$15,'Inputs - Elec wholesale index'!M$2,FALSE)</f>
        <v>1</v>
      </c>
      <c r="N249" s="37">
        <f>VLOOKUP($B249,'Elec wholesale lookups'!$A$3:$O$15,'Inputs - Elec wholesale index'!N$2,FALSE)</f>
        <v>0</v>
      </c>
      <c r="O249" s="12">
        <f t="shared" si="52"/>
        <v>205597.26549163138</v>
      </c>
      <c r="P249" s="12">
        <f t="shared" si="53"/>
        <v>181634.52552031272</v>
      </c>
      <c r="Q249" s="12">
        <f t="shared" si="54"/>
        <v>0</v>
      </c>
      <c r="R249" s="12">
        <f t="shared" si="55"/>
        <v>387231.79101194406</v>
      </c>
      <c r="S249" s="22">
        <f t="shared" si="56"/>
        <v>0</v>
      </c>
      <c r="T249" s="22">
        <f t="shared" si="57"/>
        <v>0</v>
      </c>
      <c r="U249" s="22">
        <f t="shared" si="58"/>
        <v>0</v>
      </c>
      <c r="V249" s="22">
        <f t="shared" si="59"/>
        <v>0</v>
      </c>
      <c r="W249" s="43" t="str">
        <f t="shared" si="60"/>
        <v>n/a</v>
      </c>
      <c r="X249" s="22">
        <f t="shared" si="61"/>
        <v>0</v>
      </c>
      <c r="Y249" s="22">
        <f t="shared" si="62"/>
        <v>0</v>
      </c>
      <c r="Z249" s="22">
        <f t="shared" si="63"/>
        <v>0</v>
      </c>
      <c r="AA249" s="42">
        <f t="shared" si="64"/>
        <v>0</v>
      </c>
      <c r="AB249" s="43" t="str">
        <f t="shared" si="65"/>
        <v>n/a</v>
      </c>
      <c r="AC249" s="44" t="str">
        <f>IFERROR(W249*'Inputs - OBR and CPI'!$E$27+'Inputs - Elec wholesale index'!AB249*'Inputs - OBR and CPI'!$F$27,"n/a")</f>
        <v>n/a</v>
      </c>
      <c r="AD249" s="2" t="str">
        <f t="shared" si="66"/>
        <v>2015-16 Winter</v>
      </c>
      <c r="AE249" s="2" t="str">
        <f t="shared" si="67"/>
        <v>2015-16 Summer</v>
      </c>
      <c r="AF249" s="127">
        <v>0</v>
      </c>
      <c r="AG249" s="7"/>
    </row>
    <row r="250" spans="1:33">
      <c r="A250" s="46">
        <v>42205</v>
      </c>
      <c r="B250" s="13" t="str">
        <f t="shared" si="51"/>
        <v>Jul</v>
      </c>
      <c r="C250" s="182"/>
      <c r="D250" s="182"/>
      <c r="E250" s="182"/>
      <c r="F250" s="185"/>
      <c r="G250" s="185"/>
      <c r="H250" s="185"/>
      <c r="I250" s="12">
        <f>VLOOKUP($B250,'Elec wholesale lookups'!$A$3:$L$15,'Inputs - Elec wholesale index'!I$2,FALSE)</f>
        <v>205597.26549163138</v>
      </c>
      <c r="J250" s="12">
        <f>VLOOKUP($B250,'Elec wholesale lookups'!$A$3:$L$15,'Inputs - Elec wholesale index'!J$2,FALSE)</f>
        <v>181634.52552031272</v>
      </c>
      <c r="K250" s="12">
        <f>VLOOKUP($B250,'Elec wholesale lookups'!$A$3:$L$15,'Inputs - Elec wholesale index'!K$2,FALSE)</f>
        <v>205597.26549163138</v>
      </c>
      <c r="L250" s="37">
        <f>VLOOKUP($B250,'Elec wholesale lookups'!$A$3:$O$15,'Inputs - Elec wholesale index'!L$2,FALSE)</f>
        <v>1</v>
      </c>
      <c r="M250" s="37">
        <f>VLOOKUP($B250,'Elec wholesale lookups'!$A$3:$O$15,'Inputs - Elec wholesale index'!M$2,FALSE)</f>
        <v>1</v>
      </c>
      <c r="N250" s="37">
        <f>VLOOKUP($B250,'Elec wholesale lookups'!$A$3:$O$15,'Inputs - Elec wholesale index'!N$2,FALSE)</f>
        <v>0</v>
      </c>
      <c r="O250" s="12">
        <f t="shared" si="52"/>
        <v>205597.26549163138</v>
      </c>
      <c r="P250" s="12">
        <f t="shared" si="53"/>
        <v>181634.52552031272</v>
      </c>
      <c r="Q250" s="12">
        <f t="shared" si="54"/>
        <v>0</v>
      </c>
      <c r="R250" s="12">
        <f t="shared" si="55"/>
        <v>387231.79101194406</v>
      </c>
      <c r="S250" s="22">
        <f t="shared" si="56"/>
        <v>0</v>
      </c>
      <c r="T250" s="22">
        <f t="shared" si="57"/>
        <v>0</v>
      </c>
      <c r="U250" s="22">
        <f t="shared" si="58"/>
        <v>0</v>
      </c>
      <c r="V250" s="22">
        <f t="shared" si="59"/>
        <v>0</v>
      </c>
      <c r="W250" s="43" t="str">
        <f t="shared" si="60"/>
        <v>n/a</v>
      </c>
      <c r="X250" s="22">
        <f t="shared" si="61"/>
        <v>0</v>
      </c>
      <c r="Y250" s="22">
        <f t="shared" si="62"/>
        <v>0</v>
      </c>
      <c r="Z250" s="22">
        <f t="shared" si="63"/>
        <v>0</v>
      </c>
      <c r="AA250" s="42">
        <f t="shared" si="64"/>
        <v>0</v>
      </c>
      <c r="AB250" s="43" t="str">
        <f t="shared" si="65"/>
        <v>n/a</v>
      </c>
      <c r="AC250" s="44" t="str">
        <f>IFERROR(W250*'Inputs - OBR and CPI'!$E$27+'Inputs - Elec wholesale index'!AB250*'Inputs - OBR and CPI'!$F$27,"n/a")</f>
        <v>n/a</v>
      </c>
      <c r="AD250" s="2" t="str">
        <f t="shared" si="66"/>
        <v>2015-16 Winter</v>
      </c>
      <c r="AE250" s="2" t="str">
        <f t="shared" si="67"/>
        <v>2015-16 Summer</v>
      </c>
      <c r="AF250" s="127">
        <v>0</v>
      </c>
      <c r="AG250" s="7"/>
    </row>
    <row r="251" spans="1:33">
      <c r="A251" s="46">
        <v>42206</v>
      </c>
      <c r="B251" s="13" t="str">
        <f t="shared" si="51"/>
        <v>Jul</v>
      </c>
      <c r="C251" s="182"/>
      <c r="D251" s="182"/>
      <c r="E251" s="182"/>
      <c r="F251" s="185"/>
      <c r="G251" s="185"/>
      <c r="H251" s="185"/>
      <c r="I251" s="12">
        <f>VLOOKUP($B251,'Elec wholesale lookups'!$A$3:$L$15,'Inputs - Elec wholesale index'!I$2,FALSE)</f>
        <v>205597.26549163138</v>
      </c>
      <c r="J251" s="12">
        <f>VLOOKUP($B251,'Elec wholesale lookups'!$A$3:$L$15,'Inputs - Elec wholesale index'!J$2,FALSE)</f>
        <v>181634.52552031272</v>
      </c>
      <c r="K251" s="12">
        <f>VLOOKUP($B251,'Elec wholesale lookups'!$A$3:$L$15,'Inputs - Elec wholesale index'!K$2,FALSE)</f>
        <v>205597.26549163138</v>
      </c>
      <c r="L251" s="37">
        <f>VLOOKUP($B251,'Elec wholesale lookups'!$A$3:$O$15,'Inputs - Elec wholesale index'!L$2,FALSE)</f>
        <v>1</v>
      </c>
      <c r="M251" s="37">
        <f>VLOOKUP($B251,'Elec wholesale lookups'!$A$3:$O$15,'Inputs - Elec wholesale index'!M$2,FALSE)</f>
        <v>1</v>
      </c>
      <c r="N251" s="37">
        <f>VLOOKUP($B251,'Elec wholesale lookups'!$A$3:$O$15,'Inputs - Elec wholesale index'!N$2,FALSE)</f>
        <v>0</v>
      </c>
      <c r="O251" s="12">
        <f t="shared" si="52"/>
        <v>205597.26549163138</v>
      </c>
      <c r="P251" s="12">
        <f t="shared" si="53"/>
        <v>181634.52552031272</v>
      </c>
      <c r="Q251" s="12">
        <f t="shared" si="54"/>
        <v>0</v>
      </c>
      <c r="R251" s="12">
        <f t="shared" si="55"/>
        <v>387231.79101194406</v>
      </c>
      <c r="S251" s="22">
        <f t="shared" si="56"/>
        <v>0</v>
      </c>
      <c r="T251" s="22">
        <f t="shared" si="57"/>
        <v>0</v>
      </c>
      <c r="U251" s="22">
        <f t="shared" si="58"/>
        <v>0</v>
      </c>
      <c r="V251" s="22">
        <f t="shared" si="59"/>
        <v>0</v>
      </c>
      <c r="W251" s="43" t="str">
        <f t="shared" si="60"/>
        <v>n/a</v>
      </c>
      <c r="X251" s="22">
        <f t="shared" si="61"/>
        <v>0</v>
      </c>
      <c r="Y251" s="22">
        <f t="shared" si="62"/>
        <v>0</v>
      </c>
      <c r="Z251" s="22">
        <f t="shared" si="63"/>
        <v>0</v>
      </c>
      <c r="AA251" s="42">
        <f t="shared" si="64"/>
        <v>0</v>
      </c>
      <c r="AB251" s="43" t="str">
        <f t="shared" si="65"/>
        <v>n/a</v>
      </c>
      <c r="AC251" s="44" t="str">
        <f>IFERROR(W251*'Inputs - OBR and CPI'!$E$27+'Inputs - Elec wholesale index'!AB251*'Inputs - OBR and CPI'!$F$27,"n/a")</f>
        <v>n/a</v>
      </c>
      <c r="AD251" s="2" t="str">
        <f t="shared" si="66"/>
        <v>2015-16 Winter</v>
      </c>
      <c r="AE251" s="2" t="str">
        <f t="shared" si="67"/>
        <v>2015-16 Summer</v>
      </c>
      <c r="AF251" s="127">
        <v>0</v>
      </c>
      <c r="AG251" s="7"/>
    </row>
    <row r="252" spans="1:33">
      <c r="A252" s="46">
        <v>42207</v>
      </c>
      <c r="B252" s="13" t="str">
        <f t="shared" si="51"/>
        <v>Jul</v>
      </c>
      <c r="C252" s="182"/>
      <c r="D252" s="182"/>
      <c r="E252" s="182"/>
      <c r="F252" s="185"/>
      <c r="G252" s="185"/>
      <c r="H252" s="185"/>
      <c r="I252" s="12">
        <f>VLOOKUP($B252,'Elec wholesale lookups'!$A$3:$L$15,'Inputs - Elec wholesale index'!I$2,FALSE)</f>
        <v>205597.26549163138</v>
      </c>
      <c r="J252" s="12">
        <f>VLOOKUP($B252,'Elec wholesale lookups'!$A$3:$L$15,'Inputs - Elec wholesale index'!J$2,FALSE)</f>
        <v>181634.52552031272</v>
      </c>
      <c r="K252" s="12">
        <f>VLOOKUP($B252,'Elec wholesale lookups'!$A$3:$L$15,'Inputs - Elec wholesale index'!K$2,FALSE)</f>
        <v>205597.26549163138</v>
      </c>
      <c r="L252" s="37">
        <f>VLOOKUP($B252,'Elec wholesale lookups'!$A$3:$O$15,'Inputs - Elec wholesale index'!L$2,FALSE)</f>
        <v>1</v>
      </c>
      <c r="M252" s="37">
        <f>VLOOKUP($B252,'Elec wholesale lookups'!$A$3:$O$15,'Inputs - Elec wholesale index'!M$2,FALSE)</f>
        <v>1</v>
      </c>
      <c r="N252" s="37">
        <f>VLOOKUP($B252,'Elec wholesale lookups'!$A$3:$O$15,'Inputs - Elec wholesale index'!N$2,FALSE)</f>
        <v>0</v>
      </c>
      <c r="O252" s="12">
        <f t="shared" si="52"/>
        <v>205597.26549163138</v>
      </c>
      <c r="P252" s="12">
        <f t="shared" si="53"/>
        <v>181634.52552031272</v>
      </c>
      <c r="Q252" s="12">
        <f t="shared" si="54"/>
        <v>0</v>
      </c>
      <c r="R252" s="12">
        <f t="shared" si="55"/>
        <v>387231.79101194406</v>
      </c>
      <c r="S252" s="22">
        <f t="shared" si="56"/>
        <v>0</v>
      </c>
      <c r="T252" s="22">
        <f t="shared" si="57"/>
        <v>0</v>
      </c>
      <c r="U252" s="22">
        <f t="shared" si="58"/>
        <v>0</v>
      </c>
      <c r="V252" s="22">
        <f t="shared" si="59"/>
        <v>0</v>
      </c>
      <c r="W252" s="43" t="str">
        <f t="shared" si="60"/>
        <v>n/a</v>
      </c>
      <c r="X252" s="22">
        <f t="shared" si="61"/>
        <v>0</v>
      </c>
      <c r="Y252" s="22">
        <f t="shared" si="62"/>
        <v>0</v>
      </c>
      <c r="Z252" s="22">
        <f t="shared" si="63"/>
        <v>0</v>
      </c>
      <c r="AA252" s="42">
        <f t="shared" si="64"/>
        <v>0</v>
      </c>
      <c r="AB252" s="43" t="str">
        <f t="shared" si="65"/>
        <v>n/a</v>
      </c>
      <c r="AC252" s="44" t="str">
        <f>IFERROR(W252*'Inputs - OBR and CPI'!$E$27+'Inputs - Elec wholesale index'!AB252*'Inputs - OBR and CPI'!$F$27,"n/a")</f>
        <v>n/a</v>
      </c>
      <c r="AD252" s="2" t="str">
        <f t="shared" si="66"/>
        <v>2015-16 Winter</v>
      </c>
      <c r="AE252" s="2" t="str">
        <f t="shared" si="67"/>
        <v>2015-16 Summer</v>
      </c>
      <c r="AF252" s="127">
        <v>0</v>
      </c>
      <c r="AG252" s="7"/>
    </row>
    <row r="253" spans="1:33">
      <c r="A253" s="46">
        <v>42208</v>
      </c>
      <c r="B253" s="13" t="str">
        <f t="shared" si="51"/>
        <v>Jul</v>
      </c>
      <c r="C253" s="182"/>
      <c r="D253" s="182"/>
      <c r="E253" s="182"/>
      <c r="F253" s="185"/>
      <c r="G253" s="185"/>
      <c r="H253" s="185"/>
      <c r="I253" s="12">
        <f>VLOOKUP($B253,'Elec wholesale lookups'!$A$3:$L$15,'Inputs - Elec wholesale index'!I$2,FALSE)</f>
        <v>205597.26549163138</v>
      </c>
      <c r="J253" s="12">
        <f>VLOOKUP($B253,'Elec wholesale lookups'!$A$3:$L$15,'Inputs - Elec wholesale index'!J$2,FALSE)</f>
        <v>181634.52552031272</v>
      </c>
      <c r="K253" s="12">
        <f>VLOOKUP($B253,'Elec wholesale lookups'!$A$3:$L$15,'Inputs - Elec wholesale index'!K$2,FALSE)</f>
        <v>205597.26549163138</v>
      </c>
      <c r="L253" s="37">
        <f>VLOOKUP($B253,'Elec wholesale lookups'!$A$3:$O$15,'Inputs - Elec wholesale index'!L$2,FALSE)</f>
        <v>1</v>
      </c>
      <c r="M253" s="37">
        <f>VLOOKUP($B253,'Elec wholesale lookups'!$A$3:$O$15,'Inputs - Elec wholesale index'!M$2,FALSE)</f>
        <v>1</v>
      </c>
      <c r="N253" s="37">
        <f>VLOOKUP($B253,'Elec wholesale lookups'!$A$3:$O$15,'Inputs - Elec wholesale index'!N$2,FALSE)</f>
        <v>0</v>
      </c>
      <c r="O253" s="12">
        <f t="shared" si="52"/>
        <v>205597.26549163138</v>
      </c>
      <c r="P253" s="12">
        <f t="shared" si="53"/>
        <v>181634.52552031272</v>
      </c>
      <c r="Q253" s="12">
        <f t="shared" si="54"/>
        <v>0</v>
      </c>
      <c r="R253" s="12">
        <f t="shared" si="55"/>
        <v>387231.79101194406</v>
      </c>
      <c r="S253" s="22">
        <f t="shared" si="56"/>
        <v>0</v>
      </c>
      <c r="T253" s="22">
        <f t="shared" si="57"/>
        <v>0</v>
      </c>
      <c r="U253" s="22">
        <f t="shared" si="58"/>
        <v>0</v>
      </c>
      <c r="V253" s="22">
        <f t="shared" si="59"/>
        <v>0</v>
      </c>
      <c r="W253" s="43" t="str">
        <f t="shared" si="60"/>
        <v>n/a</v>
      </c>
      <c r="X253" s="22">
        <f t="shared" si="61"/>
        <v>0</v>
      </c>
      <c r="Y253" s="22">
        <f t="shared" si="62"/>
        <v>0</v>
      </c>
      <c r="Z253" s="22">
        <f t="shared" si="63"/>
        <v>0</v>
      </c>
      <c r="AA253" s="42">
        <f t="shared" si="64"/>
        <v>0</v>
      </c>
      <c r="AB253" s="43" t="str">
        <f t="shared" si="65"/>
        <v>n/a</v>
      </c>
      <c r="AC253" s="44" t="str">
        <f>IFERROR(W253*'Inputs - OBR and CPI'!$E$27+'Inputs - Elec wholesale index'!AB253*'Inputs - OBR and CPI'!$F$27,"n/a")</f>
        <v>n/a</v>
      </c>
      <c r="AD253" s="2" t="str">
        <f t="shared" si="66"/>
        <v>2015-16 Winter</v>
      </c>
      <c r="AE253" s="2" t="str">
        <f t="shared" si="67"/>
        <v>2015-16 Summer</v>
      </c>
      <c r="AF253" s="127">
        <v>0</v>
      </c>
      <c r="AG253" s="7"/>
    </row>
    <row r="254" spans="1:33">
      <c r="A254" s="46">
        <v>42209</v>
      </c>
      <c r="B254" s="13" t="str">
        <f t="shared" si="51"/>
        <v>Jul</v>
      </c>
      <c r="C254" s="182"/>
      <c r="D254" s="182"/>
      <c r="E254" s="182"/>
      <c r="F254" s="185"/>
      <c r="G254" s="185"/>
      <c r="H254" s="185"/>
      <c r="I254" s="12">
        <f>VLOOKUP($B254,'Elec wholesale lookups'!$A$3:$L$15,'Inputs - Elec wholesale index'!I$2,FALSE)</f>
        <v>205597.26549163138</v>
      </c>
      <c r="J254" s="12">
        <f>VLOOKUP($B254,'Elec wholesale lookups'!$A$3:$L$15,'Inputs - Elec wholesale index'!J$2,FALSE)</f>
        <v>181634.52552031272</v>
      </c>
      <c r="K254" s="12">
        <f>VLOOKUP($B254,'Elec wholesale lookups'!$A$3:$L$15,'Inputs - Elec wholesale index'!K$2,FALSE)</f>
        <v>205597.26549163138</v>
      </c>
      <c r="L254" s="37">
        <f>VLOOKUP($B254,'Elec wholesale lookups'!$A$3:$O$15,'Inputs - Elec wholesale index'!L$2,FALSE)</f>
        <v>1</v>
      </c>
      <c r="M254" s="37">
        <f>VLOOKUP($B254,'Elec wholesale lookups'!$A$3:$O$15,'Inputs - Elec wholesale index'!M$2,FALSE)</f>
        <v>1</v>
      </c>
      <c r="N254" s="37">
        <f>VLOOKUP($B254,'Elec wholesale lookups'!$A$3:$O$15,'Inputs - Elec wholesale index'!N$2,FALSE)</f>
        <v>0</v>
      </c>
      <c r="O254" s="12">
        <f t="shared" si="52"/>
        <v>205597.26549163138</v>
      </c>
      <c r="P254" s="12">
        <f t="shared" si="53"/>
        <v>181634.52552031272</v>
      </c>
      <c r="Q254" s="12">
        <f t="shared" si="54"/>
        <v>0</v>
      </c>
      <c r="R254" s="12">
        <f t="shared" si="55"/>
        <v>387231.79101194406</v>
      </c>
      <c r="S254" s="22">
        <f t="shared" si="56"/>
        <v>0</v>
      </c>
      <c r="T254" s="22">
        <f t="shared" si="57"/>
        <v>0</v>
      </c>
      <c r="U254" s="22">
        <f t="shared" si="58"/>
        <v>0</v>
      </c>
      <c r="V254" s="22">
        <f t="shared" si="59"/>
        <v>0</v>
      </c>
      <c r="W254" s="43" t="str">
        <f t="shared" si="60"/>
        <v>n/a</v>
      </c>
      <c r="X254" s="22">
        <f t="shared" si="61"/>
        <v>0</v>
      </c>
      <c r="Y254" s="22">
        <f t="shared" si="62"/>
        <v>0</v>
      </c>
      <c r="Z254" s="22">
        <f t="shared" si="63"/>
        <v>0</v>
      </c>
      <c r="AA254" s="42">
        <f t="shared" si="64"/>
        <v>0</v>
      </c>
      <c r="AB254" s="43" t="str">
        <f t="shared" si="65"/>
        <v>n/a</v>
      </c>
      <c r="AC254" s="44" t="str">
        <f>IFERROR(W254*'Inputs - OBR and CPI'!$E$27+'Inputs - Elec wholesale index'!AB254*'Inputs - OBR and CPI'!$F$27,"n/a")</f>
        <v>n/a</v>
      </c>
      <c r="AD254" s="2" t="str">
        <f t="shared" si="66"/>
        <v>2015-16 Winter</v>
      </c>
      <c r="AE254" s="2" t="str">
        <f t="shared" si="67"/>
        <v>2015-16 Summer</v>
      </c>
      <c r="AF254" s="127">
        <v>0</v>
      </c>
      <c r="AG254" s="7"/>
    </row>
    <row r="255" spans="1:33">
      <c r="A255" s="46">
        <v>42212</v>
      </c>
      <c r="B255" s="13" t="str">
        <f t="shared" si="51"/>
        <v>Jul</v>
      </c>
      <c r="C255" s="182"/>
      <c r="D255" s="182"/>
      <c r="E255" s="182"/>
      <c r="F255" s="185"/>
      <c r="G255" s="185"/>
      <c r="H255" s="185"/>
      <c r="I255" s="12">
        <f>VLOOKUP($B255,'Elec wholesale lookups'!$A$3:$L$15,'Inputs - Elec wholesale index'!I$2,FALSE)</f>
        <v>205597.26549163138</v>
      </c>
      <c r="J255" s="12">
        <f>VLOOKUP($B255,'Elec wholesale lookups'!$A$3:$L$15,'Inputs - Elec wholesale index'!J$2,FALSE)</f>
        <v>181634.52552031272</v>
      </c>
      <c r="K255" s="12">
        <f>VLOOKUP($B255,'Elec wholesale lookups'!$A$3:$L$15,'Inputs - Elec wholesale index'!K$2,FALSE)</f>
        <v>205597.26549163138</v>
      </c>
      <c r="L255" s="37">
        <f>VLOOKUP($B255,'Elec wholesale lookups'!$A$3:$O$15,'Inputs - Elec wholesale index'!L$2,FALSE)</f>
        <v>1</v>
      </c>
      <c r="M255" s="37">
        <f>VLOOKUP($B255,'Elec wholesale lookups'!$A$3:$O$15,'Inputs - Elec wholesale index'!M$2,FALSE)</f>
        <v>1</v>
      </c>
      <c r="N255" s="37">
        <f>VLOOKUP($B255,'Elec wholesale lookups'!$A$3:$O$15,'Inputs - Elec wholesale index'!N$2,FALSE)</f>
        <v>0</v>
      </c>
      <c r="O255" s="12">
        <f t="shared" si="52"/>
        <v>205597.26549163138</v>
      </c>
      <c r="P255" s="12">
        <f t="shared" si="53"/>
        <v>181634.52552031272</v>
      </c>
      <c r="Q255" s="12">
        <f t="shared" si="54"/>
        <v>0</v>
      </c>
      <c r="R255" s="12">
        <f t="shared" si="55"/>
        <v>387231.79101194406</v>
      </c>
      <c r="S255" s="22">
        <f t="shared" si="56"/>
        <v>0</v>
      </c>
      <c r="T255" s="22">
        <f t="shared" si="57"/>
        <v>0</v>
      </c>
      <c r="U255" s="22">
        <f t="shared" si="58"/>
        <v>0</v>
      </c>
      <c r="V255" s="22">
        <f t="shared" si="59"/>
        <v>0</v>
      </c>
      <c r="W255" s="43" t="str">
        <f t="shared" si="60"/>
        <v>n/a</v>
      </c>
      <c r="X255" s="22">
        <f t="shared" si="61"/>
        <v>0</v>
      </c>
      <c r="Y255" s="22">
        <f t="shared" si="62"/>
        <v>0</v>
      </c>
      <c r="Z255" s="22">
        <f t="shared" si="63"/>
        <v>0</v>
      </c>
      <c r="AA255" s="42">
        <f t="shared" si="64"/>
        <v>0</v>
      </c>
      <c r="AB255" s="43" t="str">
        <f t="shared" si="65"/>
        <v>n/a</v>
      </c>
      <c r="AC255" s="44" t="str">
        <f>IFERROR(W255*'Inputs - OBR and CPI'!$E$27+'Inputs - Elec wholesale index'!AB255*'Inputs - OBR and CPI'!$F$27,"n/a")</f>
        <v>n/a</v>
      </c>
      <c r="AD255" s="2" t="str">
        <f t="shared" si="66"/>
        <v>2015-16 Winter</v>
      </c>
      <c r="AE255" s="2" t="str">
        <f t="shared" si="67"/>
        <v>2015-16 Summer</v>
      </c>
      <c r="AF255" s="127">
        <v>0</v>
      </c>
      <c r="AG255" s="7"/>
    </row>
    <row r="256" spans="1:33">
      <c r="A256" s="46">
        <v>42213</v>
      </c>
      <c r="B256" s="13" t="str">
        <f t="shared" si="51"/>
        <v>Jul</v>
      </c>
      <c r="C256" s="182"/>
      <c r="D256" s="182"/>
      <c r="E256" s="182"/>
      <c r="F256" s="185"/>
      <c r="G256" s="185"/>
      <c r="H256" s="185"/>
      <c r="I256" s="12">
        <f>VLOOKUP($B256,'Elec wholesale lookups'!$A$3:$L$15,'Inputs - Elec wholesale index'!I$2,FALSE)</f>
        <v>205597.26549163138</v>
      </c>
      <c r="J256" s="12">
        <f>VLOOKUP($B256,'Elec wholesale lookups'!$A$3:$L$15,'Inputs - Elec wholesale index'!J$2,FALSE)</f>
        <v>181634.52552031272</v>
      </c>
      <c r="K256" s="12">
        <f>VLOOKUP($B256,'Elec wholesale lookups'!$A$3:$L$15,'Inputs - Elec wholesale index'!K$2,FALSE)</f>
        <v>205597.26549163138</v>
      </c>
      <c r="L256" s="37">
        <f>VLOOKUP($B256,'Elec wholesale lookups'!$A$3:$O$15,'Inputs - Elec wholesale index'!L$2,FALSE)</f>
        <v>1</v>
      </c>
      <c r="M256" s="37">
        <f>VLOOKUP($B256,'Elec wholesale lookups'!$A$3:$O$15,'Inputs - Elec wholesale index'!M$2,FALSE)</f>
        <v>1</v>
      </c>
      <c r="N256" s="37">
        <f>VLOOKUP($B256,'Elec wholesale lookups'!$A$3:$O$15,'Inputs - Elec wholesale index'!N$2,FALSE)</f>
        <v>0</v>
      </c>
      <c r="O256" s="12">
        <f t="shared" si="52"/>
        <v>205597.26549163138</v>
      </c>
      <c r="P256" s="12">
        <f t="shared" si="53"/>
        <v>181634.52552031272</v>
      </c>
      <c r="Q256" s="12">
        <f t="shared" si="54"/>
        <v>0</v>
      </c>
      <c r="R256" s="12">
        <f t="shared" si="55"/>
        <v>387231.79101194406</v>
      </c>
      <c r="S256" s="22">
        <f t="shared" si="56"/>
        <v>0</v>
      </c>
      <c r="T256" s="22">
        <f t="shared" si="57"/>
        <v>0</v>
      </c>
      <c r="U256" s="22">
        <f t="shared" si="58"/>
        <v>0</v>
      </c>
      <c r="V256" s="22">
        <f t="shared" si="59"/>
        <v>0</v>
      </c>
      <c r="W256" s="43" t="str">
        <f t="shared" si="60"/>
        <v>n/a</v>
      </c>
      <c r="X256" s="22">
        <f t="shared" si="61"/>
        <v>0</v>
      </c>
      <c r="Y256" s="22">
        <f t="shared" si="62"/>
        <v>0</v>
      </c>
      <c r="Z256" s="22">
        <f t="shared" si="63"/>
        <v>0</v>
      </c>
      <c r="AA256" s="42">
        <f t="shared" si="64"/>
        <v>0</v>
      </c>
      <c r="AB256" s="43" t="str">
        <f t="shared" si="65"/>
        <v>n/a</v>
      </c>
      <c r="AC256" s="44" t="str">
        <f>IFERROR(W256*'Inputs - OBR and CPI'!$E$27+'Inputs - Elec wholesale index'!AB256*'Inputs - OBR and CPI'!$F$27,"n/a")</f>
        <v>n/a</v>
      </c>
      <c r="AD256" s="2" t="str">
        <f t="shared" si="66"/>
        <v>2015-16 Winter</v>
      </c>
      <c r="AE256" s="2" t="str">
        <f t="shared" si="67"/>
        <v>2015-16 Summer</v>
      </c>
      <c r="AF256" s="127">
        <v>0</v>
      </c>
      <c r="AG256" s="7"/>
    </row>
    <row r="257" spans="1:33">
      <c r="A257" s="46">
        <v>42214</v>
      </c>
      <c r="B257" s="13" t="str">
        <f t="shared" si="51"/>
        <v>Jul</v>
      </c>
      <c r="C257" s="182"/>
      <c r="D257" s="182"/>
      <c r="E257" s="182"/>
      <c r="F257" s="185"/>
      <c r="G257" s="185"/>
      <c r="H257" s="185"/>
      <c r="I257" s="12">
        <f>VLOOKUP($B257,'Elec wholesale lookups'!$A$3:$L$15,'Inputs - Elec wholesale index'!I$2,FALSE)</f>
        <v>205597.26549163138</v>
      </c>
      <c r="J257" s="12">
        <f>VLOOKUP($B257,'Elec wholesale lookups'!$A$3:$L$15,'Inputs - Elec wholesale index'!J$2,FALSE)</f>
        <v>181634.52552031272</v>
      </c>
      <c r="K257" s="12">
        <f>VLOOKUP($B257,'Elec wholesale lookups'!$A$3:$L$15,'Inputs - Elec wholesale index'!K$2,FALSE)</f>
        <v>205597.26549163138</v>
      </c>
      <c r="L257" s="37">
        <f>VLOOKUP($B257,'Elec wholesale lookups'!$A$3:$O$15,'Inputs - Elec wholesale index'!L$2,FALSE)</f>
        <v>1</v>
      </c>
      <c r="M257" s="37">
        <f>VLOOKUP($B257,'Elec wholesale lookups'!$A$3:$O$15,'Inputs - Elec wholesale index'!M$2,FALSE)</f>
        <v>1</v>
      </c>
      <c r="N257" s="37">
        <f>VLOOKUP($B257,'Elec wholesale lookups'!$A$3:$O$15,'Inputs - Elec wholesale index'!N$2,FALSE)</f>
        <v>0</v>
      </c>
      <c r="O257" s="12">
        <f t="shared" si="52"/>
        <v>205597.26549163138</v>
      </c>
      <c r="P257" s="12">
        <f t="shared" si="53"/>
        <v>181634.52552031272</v>
      </c>
      <c r="Q257" s="12">
        <f t="shared" si="54"/>
        <v>0</v>
      </c>
      <c r="R257" s="12">
        <f t="shared" si="55"/>
        <v>387231.79101194406</v>
      </c>
      <c r="S257" s="22">
        <f t="shared" si="56"/>
        <v>0</v>
      </c>
      <c r="T257" s="22">
        <f t="shared" si="57"/>
        <v>0</v>
      </c>
      <c r="U257" s="22">
        <f t="shared" si="58"/>
        <v>0</v>
      </c>
      <c r="V257" s="22">
        <f t="shared" si="59"/>
        <v>0</v>
      </c>
      <c r="W257" s="43" t="str">
        <f t="shared" si="60"/>
        <v>n/a</v>
      </c>
      <c r="X257" s="22">
        <f t="shared" si="61"/>
        <v>0</v>
      </c>
      <c r="Y257" s="22">
        <f t="shared" si="62"/>
        <v>0</v>
      </c>
      <c r="Z257" s="22">
        <f t="shared" si="63"/>
        <v>0</v>
      </c>
      <c r="AA257" s="42">
        <f t="shared" si="64"/>
        <v>0</v>
      </c>
      <c r="AB257" s="43" t="str">
        <f t="shared" si="65"/>
        <v>n/a</v>
      </c>
      <c r="AC257" s="44" t="str">
        <f>IFERROR(W257*'Inputs - OBR and CPI'!$E$27+'Inputs - Elec wholesale index'!AB257*'Inputs - OBR and CPI'!$F$27,"n/a")</f>
        <v>n/a</v>
      </c>
      <c r="AD257" s="2" t="str">
        <f t="shared" si="66"/>
        <v>2015-16 Winter</v>
      </c>
      <c r="AE257" s="2" t="str">
        <f t="shared" si="67"/>
        <v>2015-16 Summer</v>
      </c>
      <c r="AF257" s="127">
        <v>0</v>
      </c>
      <c r="AG257" s="7"/>
    </row>
    <row r="258" spans="1:33">
      <c r="A258" s="46">
        <v>42215</v>
      </c>
      <c r="B258" s="13" t="str">
        <f t="shared" si="51"/>
        <v>Jul</v>
      </c>
      <c r="C258" s="182"/>
      <c r="D258" s="182"/>
      <c r="E258" s="182"/>
      <c r="F258" s="185"/>
      <c r="G258" s="185"/>
      <c r="H258" s="185"/>
      <c r="I258" s="12">
        <f>VLOOKUP($B258,'Elec wholesale lookups'!$A$3:$L$15,'Inputs - Elec wholesale index'!I$2,FALSE)</f>
        <v>205597.26549163138</v>
      </c>
      <c r="J258" s="12">
        <f>VLOOKUP($B258,'Elec wholesale lookups'!$A$3:$L$15,'Inputs - Elec wholesale index'!J$2,FALSE)</f>
        <v>181634.52552031272</v>
      </c>
      <c r="K258" s="12">
        <f>VLOOKUP($B258,'Elec wholesale lookups'!$A$3:$L$15,'Inputs - Elec wholesale index'!K$2,FALSE)</f>
        <v>205597.26549163138</v>
      </c>
      <c r="L258" s="37">
        <f>VLOOKUP($B258,'Elec wholesale lookups'!$A$3:$O$15,'Inputs - Elec wholesale index'!L$2,FALSE)</f>
        <v>1</v>
      </c>
      <c r="M258" s="37">
        <f>VLOOKUP($B258,'Elec wholesale lookups'!$A$3:$O$15,'Inputs - Elec wholesale index'!M$2,FALSE)</f>
        <v>1</v>
      </c>
      <c r="N258" s="37">
        <f>VLOOKUP($B258,'Elec wholesale lookups'!$A$3:$O$15,'Inputs - Elec wholesale index'!N$2,FALSE)</f>
        <v>0</v>
      </c>
      <c r="O258" s="12">
        <f t="shared" si="52"/>
        <v>205597.26549163138</v>
      </c>
      <c r="P258" s="12">
        <f t="shared" si="53"/>
        <v>181634.52552031272</v>
      </c>
      <c r="Q258" s="12">
        <f t="shared" si="54"/>
        <v>0</v>
      </c>
      <c r="R258" s="12">
        <f t="shared" si="55"/>
        <v>387231.79101194406</v>
      </c>
      <c r="S258" s="22">
        <f t="shared" si="56"/>
        <v>0</v>
      </c>
      <c r="T258" s="22">
        <f t="shared" si="57"/>
        <v>0</v>
      </c>
      <c r="U258" s="22">
        <f t="shared" si="58"/>
        <v>0</v>
      </c>
      <c r="V258" s="22">
        <f t="shared" si="59"/>
        <v>0</v>
      </c>
      <c r="W258" s="43" t="str">
        <f t="shared" si="60"/>
        <v>n/a</v>
      </c>
      <c r="X258" s="22">
        <f t="shared" si="61"/>
        <v>0</v>
      </c>
      <c r="Y258" s="22">
        <f t="shared" si="62"/>
        <v>0</v>
      </c>
      <c r="Z258" s="22">
        <f t="shared" si="63"/>
        <v>0</v>
      </c>
      <c r="AA258" s="42">
        <f t="shared" si="64"/>
        <v>0</v>
      </c>
      <c r="AB258" s="43" t="str">
        <f t="shared" si="65"/>
        <v>n/a</v>
      </c>
      <c r="AC258" s="44" t="str">
        <f>IFERROR(W258*'Inputs - OBR and CPI'!$E$27+'Inputs - Elec wholesale index'!AB258*'Inputs - OBR and CPI'!$F$27,"n/a")</f>
        <v>n/a</v>
      </c>
      <c r="AD258" s="2" t="str">
        <f t="shared" si="66"/>
        <v>2015-16 Winter</v>
      </c>
      <c r="AE258" s="2" t="str">
        <f t="shared" si="67"/>
        <v>2015-16 Summer</v>
      </c>
      <c r="AF258" s="127">
        <v>0</v>
      </c>
      <c r="AG258" s="7"/>
    </row>
    <row r="259" spans="1:33">
      <c r="A259" s="46">
        <v>42216</v>
      </c>
      <c r="B259" s="13" t="str">
        <f t="shared" si="51"/>
        <v>Jul</v>
      </c>
      <c r="C259" s="182"/>
      <c r="D259" s="182"/>
      <c r="E259" s="182"/>
      <c r="F259" s="185"/>
      <c r="G259" s="185"/>
      <c r="H259" s="185"/>
      <c r="I259" s="12">
        <f>VLOOKUP($B259,'Elec wholesale lookups'!$A$3:$L$15,'Inputs - Elec wholesale index'!I$2,FALSE)</f>
        <v>205597.26549163138</v>
      </c>
      <c r="J259" s="12">
        <f>VLOOKUP($B259,'Elec wholesale lookups'!$A$3:$L$15,'Inputs - Elec wholesale index'!J$2,FALSE)</f>
        <v>181634.52552031272</v>
      </c>
      <c r="K259" s="12">
        <f>VLOOKUP($B259,'Elec wholesale lookups'!$A$3:$L$15,'Inputs - Elec wholesale index'!K$2,FALSE)</f>
        <v>205597.26549163138</v>
      </c>
      <c r="L259" s="37">
        <f>VLOOKUP($B259,'Elec wholesale lookups'!$A$3:$O$15,'Inputs - Elec wholesale index'!L$2,FALSE)</f>
        <v>1</v>
      </c>
      <c r="M259" s="37">
        <f>VLOOKUP($B259,'Elec wholesale lookups'!$A$3:$O$15,'Inputs - Elec wholesale index'!M$2,FALSE)</f>
        <v>1</v>
      </c>
      <c r="N259" s="37">
        <f>VLOOKUP($B259,'Elec wholesale lookups'!$A$3:$O$15,'Inputs - Elec wholesale index'!N$2,FALSE)</f>
        <v>0</v>
      </c>
      <c r="O259" s="12">
        <f t="shared" si="52"/>
        <v>205597.26549163138</v>
      </c>
      <c r="P259" s="12">
        <f t="shared" si="53"/>
        <v>181634.52552031272</v>
      </c>
      <c r="Q259" s="12">
        <f t="shared" si="54"/>
        <v>0</v>
      </c>
      <c r="R259" s="12">
        <f t="shared" si="55"/>
        <v>387231.79101194406</v>
      </c>
      <c r="S259" s="22">
        <f t="shared" si="56"/>
        <v>0</v>
      </c>
      <c r="T259" s="22">
        <f t="shared" si="57"/>
        <v>0</v>
      </c>
      <c r="U259" s="22">
        <f t="shared" si="58"/>
        <v>0</v>
      </c>
      <c r="V259" s="22">
        <f t="shared" si="59"/>
        <v>0</v>
      </c>
      <c r="W259" s="43" t="str">
        <f t="shared" si="60"/>
        <v>n/a</v>
      </c>
      <c r="X259" s="22">
        <f t="shared" si="61"/>
        <v>0</v>
      </c>
      <c r="Y259" s="22">
        <f t="shared" si="62"/>
        <v>0</v>
      </c>
      <c r="Z259" s="22">
        <f t="shared" si="63"/>
        <v>0</v>
      </c>
      <c r="AA259" s="42">
        <f t="shared" si="64"/>
        <v>0</v>
      </c>
      <c r="AB259" s="43" t="str">
        <f t="shared" si="65"/>
        <v>n/a</v>
      </c>
      <c r="AC259" s="44" t="str">
        <f>IFERROR(W259*'Inputs - OBR and CPI'!$E$27+'Inputs - Elec wholesale index'!AB259*'Inputs - OBR and CPI'!$F$27,"n/a")</f>
        <v>n/a</v>
      </c>
      <c r="AD259" s="2" t="str">
        <f t="shared" si="66"/>
        <v>2015-16 Winter</v>
      </c>
      <c r="AE259" s="2" t="str">
        <f t="shared" si="67"/>
        <v>2015-16 Summer</v>
      </c>
      <c r="AF259" s="127">
        <v>0</v>
      </c>
      <c r="AG259" s="7"/>
    </row>
    <row r="260" spans="1:33">
      <c r="A260" s="46">
        <v>42219</v>
      </c>
      <c r="B260" s="13" t="str">
        <f t="shared" ref="B260:B296" si="68">TEXT(A260,"mmm")</f>
        <v>Aug</v>
      </c>
      <c r="C260" s="182"/>
      <c r="D260" s="182"/>
      <c r="E260" s="182"/>
      <c r="F260" s="185"/>
      <c r="G260" s="185"/>
      <c r="H260" s="185"/>
      <c r="I260" s="12">
        <f>VLOOKUP($B260,'Elec wholesale lookups'!$A$3:$L$15,'Inputs - Elec wholesale index'!I$2,FALSE)</f>
        <v>205597.26549163138</v>
      </c>
      <c r="J260" s="12">
        <f>VLOOKUP($B260,'Elec wholesale lookups'!$A$3:$L$15,'Inputs - Elec wholesale index'!J$2,FALSE)</f>
        <v>181634.52552031272</v>
      </c>
      <c r="K260" s="12">
        <f>VLOOKUP($B260,'Elec wholesale lookups'!$A$3:$L$15,'Inputs - Elec wholesale index'!K$2,FALSE)</f>
        <v>205597.26549163138</v>
      </c>
      <c r="L260" s="37">
        <f>VLOOKUP($B260,'Elec wholesale lookups'!$A$3:$O$15,'Inputs - Elec wholesale index'!L$2,FALSE)</f>
        <v>0</v>
      </c>
      <c r="M260" s="37">
        <f>VLOOKUP($B260,'Elec wholesale lookups'!$A$3:$O$15,'Inputs - Elec wholesale index'!M$2,FALSE)</f>
        <v>1</v>
      </c>
      <c r="N260" s="37">
        <f>VLOOKUP($B260,'Elec wholesale lookups'!$A$3:$O$15,'Inputs - Elec wholesale index'!N$2,FALSE)</f>
        <v>1</v>
      </c>
      <c r="O260" s="12">
        <f t="shared" si="52"/>
        <v>0</v>
      </c>
      <c r="P260" s="12">
        <f t="shared" si="53"/>
        <v>181634.52552031272</v>
      </c>
      <c r="Q260" s="12">
        <f t="shared" si="54"/>
        <v>205597.26549163138</v>
      </c>
      <c r="R260" s="12">
        <f t="shared" si="55"/>
        <v>387231.79101194406</v>
      </c>
      <c r="S260" s="22">
        <f t="shared" si="56"/>
        <v>0</v>
      </c>
      <c r="T260" s="22">
        <f t="shared" si="57"/>
        <v>0</v>
      </c>
      <c r="U260" s="22">
        <f t="shared" si="58"/>
        <v>0</v>
      </c>
      <c r="V260" s="22">
        <f t="shared" si="59"/>
        <v>0</v>
      </c>
      <c r="W260" s="43" t="str">
        <f t="shared" si="60"/>
        <v>n/a</v>
      </c>
      <c r="X260" s="22">
        <f t="shared" si="61"/>
        <v>0</v>
      </c>
      <c r="Y260" s="22">
        <f t="shared" si="62"/>
        <v>0</v>
      </c>
      <c r="Z260" s="22">
        <f t="shared" si="63"/>
        <v>0</v>
      </c>
      <c r="AA260" s="42">
        <f t="shared" si="64"/>
        <v>0</v>
      </c>
      <c r="AB260" s="43" t="str">
        <f t="shared" si="65"/>
        <v>n/a</v>
      </c>
      <c r="AC260" s="44" t="str">
        <f>IFERROR(W260*'Inputs - OBR and CPI'!$E$27+'Inputs - Elec wholesale index'!AB260*'Inputs - OBR and CPI'!$F$27,"n/a")</f>
        <v>n/a</v>
      </c>
      <c r="AD260" s="2" t="str">
        <f t="shared" si="66"/>
        <v>2016-17 Summer</v>
      </c>
      <c r="AE260" s="2" t="str">
        <f t="shared" si="67"/>
        <v>2015-16 Summer</v>
      </c>
      <c r="AF260" s="127">
        <v>0</v>
      </c>
      <c r="AG260" s="7"/>
    </row>
    <row r="261" spans="1:33">
      <c r="A261" s="46">
        <v>42220</v>
      </c>
      <c r="B261" s="13" t="str">
        <f t="shared" si="68"/>
        <v>Aug</v>
      </c>
      <c r="C261" s="182"/>
      <c r="D261" s="182"/>
      <c r="E261" s="182"/>
      <c r="F261" s="185"/>
      <c r="G261" s="185"/>
      <c r="H261" s="185"/>
      <c r="I261" s="12">
        <f>VLOOKUP($B261,'Elec wholesale lookups'!$A$3:$L$15,'Inputs - Elec wholesale index'!I$2,FALSE)</f>
        <v>205597.26549163138</v>
      </c>
      <c r="J261" s="12">
        <f>VLOOKUP($B261,'Elec wholesale lookups'!$A$3:$L$15,'Inputs - Elec wholesale index'!J$2,FALSE)</f>
        <v>181634.52552031272</v>
      </c>
      <c r="K261" s="12">
        <f>VLOOKUP($B261,'Elec wholesale lookups'!$A$3:$L$15,'Inputs - Elec wholesale index'!K$2,FALSE)</f>
        <v>205597.26549163138</v>
      </c>
      <c r="L261" s="37">
        <f>VLOOKUP($B261,'Elec wholesale lookups'!$A$3:$O$15,'Inputs - Elec wholesale index'!L$2,FALSE)</f>
        <v>0</v>
      </c>
      <c r="M261" s="37">
        <f>VLOOKUP($B261,'Elec wholesale lookups'!$A$3:$O$15,'Inputs - Elec wholesale index'!M$2,FALSE)</f>
        <v>1</v>
      </c>
      <c r="N261" s="37">
        <f>VLOOKUP($B261,'Elec wholesale lookups'!$A$3:$O$15,'Inputs - Elec wholesale index'!N$2,FALSE)</f>
        <v>1</v>
      </c>
      <c r="O261" s="12">
        <f t="shared" si="52"/>
        <v>0</v>
      </c>
      <c r="P261" s="12">
        <f t="shared" si="53"/>
        <v>181634.52552031272</v>
      </c>
      <c r="Q261" s="12">
        <f t="shared" si="54"/>
        <v>205597.26549163138</v>
      </c>
      <c r="R261" s="12">
        <f t="shared" si="55"/>
        <v>387231.79101194406</v>
      </c>
      <c r="S261" s="22">
        <f t="shared" si="56"/>
        <v>0</v>
      </c>
      <c r="T261" s="22">
        <f t="shared" si="57"/>
        <v>0</v>
      </c>
      <c r="U261" s="22">
        <f t="shared" si="58"/>
        <v>0</v>
      </c>
      <c r="V261" s="22">
        <f t="shared" si="59"/>
        <v>0</v>
      </c>
      <c r="W261" s="43" t="str">
        <f t="shared" si="60"/>
        <v>n/a</v>
      </c>
      <c r="X261" s="22">
        <f t="shared" si="61"/>
        <v>0</v>
      </c>
      <c r="Y261" s="22">
        <f t="shared" si="62"/>
        <v>0</v>
      </c>
      <c r="Z261" s="22">
        <f t="shared" si="63"/>
        <v>0</v>
      </c>
      <c r="AA261" s="42">
        <f t="shared" si="64"/>
        <v>0</v>
      </c>
      <c r="AB261" s="43" t="str">
        <f t="shared" si="65"/>
        <v>n/a</v>
      </c>
      <c r="AC261" s="44" t="str">
        <f>IFERROR(W261*'Inputs - OBR and CPI'!$E$27+'Inputs - Elec wholesale index'!AB261*'Inputs - OBR and CPI'!$F$27,"n/a")</f>
        <v>n/a</v>
      </c>
      <c r="AD261" s="2" t="str">
        <f t="shared" si="66"/>
        <v>2016-17 Summer</v>
      </c>
      <c r="AE261" s="2" t="str">
        <f t="shared" si="67"/>
        <v>2015-16 Summer</v>
      </c>
      <c r="AF261" s="127">
        <v>0</v>
      </c>
      <c r="AG261" s="7"/>
    </row>
    <row r="262" spans="1:33">
      <c r="A262" s="46">
        <v>42221</v>
      </c>
      <c r="B262" s="13" t="str">
        <f t="shared" si="68"/>
        <v>Aug</v>
      </c>
      <c r="C262" s="182"/>
      <c r="D262" s="182"/>
      <c r="E262" s="182"/>
      <c r="F262" s="185"/>
      <c r="G262" s="185"/>
      <c r="H262" s="185"/>
      <c r="I262" s="12">
        <f>VLOOKUP($B262,'Elec wholesale lookups'!$A$3:$L$15,'Inputs - Elec wholesale index'!I$2,FALSE)</f>
        <v>205597.26549163138</v>
      </c>
      <c r="J262" s="12">
        <f>VLOOKUP($B262,'Elec wholesale lookups'!$A$3:$L$15,'Inputs - Elec wholesale index'!J$2,FALSE)</f>
        <v>181634.52552031272</v>
      </c>
      <c r="K262" s="12">
        <f>VLOOKUP($B262,'Elec wholesale lookups'!$A$3:$L$15,'Inputs - Elec wholesale index'!K$2,FALSE)</f>
        <v>205597.26549163138</v>
      </c>
      <c r="L262" s="37">
        <f>VLOOKUP($B262,'Elec wholesale lookups'!$A$3:$O$15,'Inputs - Elec wholesale index'!L$2,FALSE)</f>
        <v>0</v>
      </c>
      <c r="M262" s="37">
        <f>VLOOKUP($B262,'Elec wholesale lookups'!$A$3:$O$15,'Inputs - Elec wholesale index'!M$2,FALSE)</f>
        <v>1</v>
      </c>
      <c r="N262" s="37">
        <f>VLOOKUP($B262,'Elec wholesale lookups'!$A$3:$O$15,'Inputs - Elec wholesale index'!N$2,FALSE)</f>
        <v>1</v>
      </c>
      <c r="O262" s="12">
        <f t="shared" si="52"/>
        <v>0</v>
      </c>
      <c r="P262" s="12">
        <f t="shared" si="53"/>
        <v>181634.52552031272</v>
      </c>
      <c r="Q262" s="12">
        <f t="shared" si="54"/>
        <v>205597.26549163138</v>
      </c>
      <c r="R262" s="12">
        <f t="shared" si="55"/>
        <v>387231.79101194406</v>
      </c>
      <c r="S262" s="22">
        <f t="shared" si="56"/>
        <v>0</v>
      </c>
      <c r="T262" s="22">
        <f t="shared" si="57"/>
        <v>0</v>
      </c>
      <c r="U262" s="22">
        <f t="shared" si="58"/>
        <v>0</v>
      </c>
      <c r="V262" s="22">
        <f t="shared" si="59"/>
        <v>0</v>
      </c>
      <c r="W262" s="43" t="str">
        <f t="shared" si="60"/>
        <v>n/a</v>
      </c>
      <c r="X262" s="22">
        <f t="shared" si="61"/>
        <v>0</v>
      </c>
      <c r="Y262" s="22">
        <f t="shared" si="62"/>
        <v>0</v>
      </c>
      <c r="Z262" s="22">
        <f t="shared" si="63"/>
        <v>0</v>
      </c>
      <c r="AA262" s="42">
        <f t="shared" si="64"/>
        <v>0</v>
      </c>
      <c r="AB262" s="43" t="str">
        <f t="shared" si="65"/>
        <v>n/a</v>
      </c>
      <c r="AC262" s="44" t="str">
        <f>IFERROR(W262*'Inputs - OBR and CPI'!$E$27+'Inputs - Elec wholesale index'!AB262*'Inputs - OBR and CPI'!$F$27,"n/a")</f>
        <v>n/a</v>
      </c>
      <c r="AD262" s="2" t="str">
        <f t="shared" si="66"/>
        <v>2016-17 Summer</v>
      </c>
      <c r="AE262" s="2" t="str">
        <f t="shared" si="67"/>
        <v>2015-16 Summer</v>
      </c>
      <c r="AF262" s="127">
        <v>0</v>
      </c>
      <c r="AG262" s="7"/>
    </row>
    <row r="263" spans="1:33">
      <c r="A263" s="46">
        <v>42222</v>
      </c>
      <c r="B263" s="13" t="str">
        <f t="shared" si="68"/>
        <v>Aug</v>
      </c>
      <c r="C263" s="182"/>
      <c r="D263" s="182"/>
      <c r="E263" s="182"/>
      <c r="F263" s="185"/>
      <c r="G263" s="185"/>
      <c r="H263" s="185"/>
      <c r="I263" s="12">
        <f>VLOOKUP($B263,'Elec wholesale lookups'!$A$3:$L$15,'Inputs - Elec wholesale index'!I$2,FALSE)</f>
        <v>205597.26549163138</v>
      </c>
      <c r="J263" s="12">
        <f>VLOOKUP($B263,'Elec wholesale lookups'!$A$3:$L$15,'Inputs - Elec wholesale index'!J$2,FALSE)</f>
        <v>181634.52552031272</v>
      </c>
      <c r="K263" s="12">
        <f>VLOOKUP($B263,'Elec wholesale lookups'!$A$3:$L$15,'Inputs - Elec wholesale index'!K$2,FALSE)</f>
        <v>205597.26549163138</v>
      </c>
      <c r="L263" s="37">
        <f>VLOOKUP($B263,'Elec wholesale lookups'!$A$3:$O$15,'Inputs - Elec wholesale index'!L$2,FALSE)</f>
        <v>0</v>
      </c>
      <c r="M263" s="37">
        <f>VLOOKUP($B263,'Elec wholesale lookups'!$A$3:$O$15,'Inputs - Elec wholesale index'!M$2,FALSE)</f>
        <v>1</v>
      </c>
      <c r="N263" s="37">
        <f>VLOOKUP($B263,'Elec wholesale lookups'!$A$3:$O$15,'Inputs - Elec wholesale index'!N$2,FALSE)</f>
        <v>1</v>
      </c>
      <c r="O263" s="12">
        <f t="shared" ref="O263:O326" si="69">IF(L263="","",I263*L263)</f>
        <v>0</v>
      </c>
      <c r="P263" s="12">
        <f t="shared" ref="P263:P326" si="70">IF(M263="","",J263*M263)</f>
        <v>181634.52552031272</v>
      </c>
      <c r="Q263" s="12">
        <f t="shared" ref="Q263:Q326" si="71">IF(N263="","",K263*N263)</f>
        <v>205597.26549163138</v>
      </c>
      <c r="R263" s="12">
        <f t="shared" ref="R263:R326" si="72">SUM(O263:Q263)</f>
        <v>387231.79101194406</v>
      </c>
      <c r="S263" s="22">
        <f t="shared" ref="S263:S326" si="73">IF(O263="","",O263*C263)</f>
        <v>0</v>
      </c>
      <c r="T263" s="22">
        <f t="shared" ref="T263:T326" si="74">IF(P263="","",P263*D263)</f>
        <v>0</v>
      </c>
      <c r="U263" s="22">
        <f t="shared" ref="U263:U326" si="75">IF(Q263="","",Q263*E263)</f>
        <v>0</v>
      </c>
      <c r="V263" s="22">
        <f t="shared" ref="V263:V326" si="76">SUM(S263:U263)</f>
        <v>0</v>
      </c>
      <c r="W263" s="43" t="str">
        <f t="shared" ref="W263:W326" si="77">IF(MIN(C263:E263)&lt;1,"n/a",V263/R263)</f>
        <v>n/a</v>
      </c>
      <c r="X263" s="22">
        <f t="shared" ref="X263:X326" si="78">IF(O263="","",O263*F263)</f>
        <v>0</v>
      </c>
      <c r="Y263" s="22">
        <f t="shared" ref="Y263:Y326" si="79">IF(P263="","",P263*G263)</f>
        <v>0</v>
      </c>
      <c r="Z263" s="22">
        <f t="shared" ref="Z263:Z326" si="80">IF(Q263="","",Q263*H263)</f>
        <v>0</v>
      </c>
      <c r="AA263" s="42">
        <f t="shared" ref="AA263:AA326" si="81">SUM(X263:Z263)</f>
        <v>0</v>
      </c>
      <c r="AB263" s="43" t="str">
        <f t="shared" ref="AB263:AB326" si="82">IF(MIN(F263:H263)&lt;1,"n/a",AA263/$R263)</f>
        <v>n/a</v>
      </c>
      <c r="AC263" s="44" t="str">
        <f>IFERROR(W263*'Inputs - OBR and CPI'!$E$27+'Inputs - Elec wholesale index'!AB263*'Inputs - OBR and CPI'!$F$27,"n/a")</f>
        <v>n/a</v>
      </c>
      <c r="AD263" s="2" t="str">
        <f t="shared" ref="AD263:AD326" si="83">IF(AND(MONTH(A263)=8,MONTH(A262)=7),YEAR(A263)+1&amp;"-"&amp;YEAR(A263)-1998&amp;" Summer",IF(AND(MONTH(A263)=2,MONTH(A262)=1),YEAR(A263)&amp;"-"&amp;YEAR(A263)-1999&amp;" Winter",AD262))</f>
        <v>2016-17 Summer</v>
      </c>
      <c r="AE263" s="2" t="str">
        <f t="shared" ref="AE263:AE326" si="84">IF(AND(MONTH(A263)=4,MONTH(A262)=3),YEAR(A263)&amp;"-"&amp;YEAR(A263)-1999&amp;" Summer",IF(AND(MONTH(A263)=10,MONTH(A262)=9),YEAR(A263)&amp;"-"&amp;YEAR(A263)-1999&amp;" Winter",AE262))</f>
        <v>2015-16 Summer</v>
      </c>
      <c r="AF263" s="127">
        <v>0</v>
      </c>
      <c r="AG263" s="7"/>
    </row>
    <row r="264" spans="1:33">
      <c r="A264" s="46">
        <v>42223</v>
      </c>
      <c r="B264" s="13" t="str">
        <f t="shared" si="68"/>
        <v>Aug</v>
      </c>
      <c r="C264" s="182"/>
      <c r="D264" s="182"/>
      <c r="E264" s="182"/>
      <c r="F264" s="185"/>
      <c r="G264" s="185"/>
      <c r="H264" s="185"/>
      <c r="I264" s="12">
        <f>VLOOKUP($B264,'Elec wholesale lookups'!$A$3:$L$15,'Inputs - Elec wholesale index'!I$2,FALSE)</f>
        <v>205597.26549163138</v>
      </c>
      <c r="J264" s="12">
        <f>VLOOKUP($B264,'Elec wholesale lookups'!$A$3:$L$15,'Inputs - Elec wholesale index'!J$2,FALSE)</f>
        <v>181634.52552031272</v>
      </c>
      <c r="K264" s="12">
        <f>VLOOKUP($B264,'Elec wholesale lookups'!$A$3:$L$15,'Inputs - Elec wholesale index'!K$2,FALSE)</f>
        <v>205597.26549163138</v>
      </c>
      <c r="L264" s="37">
        <f>VLOOKUP($B264,'Elec wholesale lookups'!$A$3:$O$15,'Inputs - Elec wholesale index'!L$2,FALSE)</f>
        <v>0</v>
      </c>
      <c r="M264" s="37">
        <f>VLOOKUP($B264,'Elec wholesale lookups'!$A$3:$O$15,'Inputs - Elec wholesale index'!M$2,FALSE)</f>
        <v>1</v>
      </c>
      <c r="N264" s="37">
        <f>VLOOKUP($B264,'Elec wholesale lookups'!$A$3:$O$15,'Inputs - Elec wholesale index'!N$2,FALSE)</f>
        <v>1</v>
      </c>
      <c r="O264" s="12">
        <f t="shared" si="69"/>
        <v>0</v>
      </c>
      <c r="P264" s="12">
        <f t="shared" si="70"/>
        <v>181634.52552031272</v>
      </c>
      <c r="Q264" s="12">
        <f t="shared" si="71"/>
        <v>205597.26549163138</v>
      </c>
      <c r="R264" s="12">
        <f t="shared" si="72"/>
        <v>387231.79101194406</v>
      </c>
      <c r="S264" s="22">
        <f t="shared" si="73"/>
        <v>0</v>
      </c>
      <c r="T264" s="22">
        <f t="shared" si="74"/>
        <v>0</v>
      </c>
      <c r="U264" s="22">
        <f t="shared" si="75"/>
        <v>0</v>
      </c>
      <c r="V264" s="22">
        <f t="shared" si="76"/>
        <v>0</v>
      </c>
      <c r="W264" s="43" t="str">
        <f t="shared" si="77"/>
        <v>n/a</v>
      </c>
      <c r="X264" s="22">
        <f t="shared" si="78"/>
        <v>0</v>
      </c>
      <c r="Y264" s="22">
        <f t="shared" si="79"/>
        <v>0</v>
      </c>
      <c r="Z264" s="22">
        <f t="shared" si="80"/>
        <v>0</v>
      </c>
      <c r="AA264" s="42">
        <f t="shared" si="81"/>
        <v>0</v>
      </c>
      <c r="AB264" s="43" t="str">
        <f t="shared" si="82"/>
        <v>n/a</v>
      </c>
      <c r="AC264" s="44" t="str">
        <f>IFERROR(W264*'Inputs - OBR and CPI'!$E$27+'Inputs - Elec wholesale index'!AB264*'Inputs - OBR and CPI'!$F$27,"n/a")</f>
        <v>n/a</v>
      </c>
      <c r="AD264" s="2" t="str">
        <f t="shared" si="83"/>
        <v>2016-17 Summer</v>
      </c>
      <c r="AE264" s="2" t="str">
        <f t="shared" si="84"/>
        <v>2015-16 Summer</v>
      </c>
      <c r="AF264" s="127">
        <v>0</v>
      </c>
      <c r="AG264" s="7"/>
    </row>
    <row r="265" spans="1:33">
      <c r="A265" s="46">
        <v>42226</v>
      </c>
      <c r="B265" s="13" t="str">
        <f t="shared" si="68"/>
        <v>Aug</v>
      </c>
      <c r="C265" s="182"/>
      <c r="D265" s="182"/>
      <c r="E265" s="182"/>
      <c r="F265" s="185"/>
      <c r="G265" s="185"/>
      <c r="H265" s="185"/>
      <c r="I265" s="12">
        <f>VLOOKUP($B265,'Elec wholesale lookups'!$A$3:$L$15,'Inputs - Elec wholesale index'!I$2,FALSE)</f>
        <v>205597.26549163138</v>
      </c>
      <c r="J265" s="12">
        <f>VLOOKUP($B265,'Elec wholesale lookups'!$A$3:$L$15,'Inputs - Elec wholesale index'!J$2,FALSE)</f>
        <v>181634.52552031272</v>
      </c>
      <c r="K265" s="12">
        <f>VLOOKUP($B265,'Elec wholesale lookups'!$A$3:$L$15,'Inputs - Elec wholesale index'!K$2,FALSE)</f>
        <v>205597.26549163138</v>
      </c>
      <c r="L265" s="37">
        <f>VLOOKUP($B265,'Elec wholesale lookups'!$A$3:$O$15,'Inputs - Elec wholesale index'!L$2,FALSE)</f>
        <v>0</v>
      </c>
      <c r="M265" s="37">
        <f>VLOOKUP($B265,'Elec wholesale lookups'!$A$3:$O$15,'Inputs - Elec wholesale index'!M$2,FALSE)</f>
        <v>1</v>
      </c>
      <c r="N265" s="37">
        <f>VLOOKUP($B265,'Elec wholesale lookups'!$A$3:$O$15,'Inputs - Elec wholesale index'!N$2,FALSE)</f>
        <v>1</v>
      </c>
      <c r="O265" s="12">
        <f t="shared" si="69"/>
        <v>0</v>
      </c>
      <c r="P265" s="12">
        <f t="shared" si="70"/>
        <v>181634.52552031272</v>
      </c>
      <c r="Q265" s="12">
        <f t="shared" si="71"/>
        <v>205597.26549163138</v>
      </c>
      <c r="R265" s="12">
        <f t="shared" si="72"/>
        <v>387231.79101194406</v>
      </c>
      <c r="S265" s="22">
        <f t="shared" si="73"/>
        <v>0</v>
      </c>
      <c r="T265" s="22">
        <f t="shared" si="74"/>
        <v>0</v>
      </c>
      <c r="U265" s="22">
        <f t="shared" si="75"/>
        <v>0</v>
      </c>
      <c r="V265" s="22">
        <f t="shared" si="76"/>
        <v>0</v>
      </c>
      <c r="W265" s="43" t="str">
        <f t="shared" si="77"/>
        <v>n/a</v>
      </c>
      <c r="X265" s="22">
        <f t="shared" si="78"/>
        <v>0</v>
      </c>
      <c r="Y265" s="22">
        <f t="shared" si="79"/>
        <v>0</v>
      </c>
      <c r="Z265" s="22">
        <f t="shared" si="80"/>
        <v>0</v>
      </c>
      <c r="AA265" s="42">
        <f t="shared" si="81"/>
        <v>0</v>
      </c>
      <c r="AB265" s="43" t="str">
        <f t="shared" si="82"/>
        <v>n/a</v>
      </c>
      <c r="AC265" s="44" t="str">
        <f>IFERROR(W265*'Inputs - OBR and CPI'!$E$27+'Inputs - Elec wholesale index'!AB265*'Inputs - OBR and CPI'!$F$27,"n/a")</f>
        <v>n/a</v>
      </c>
      <c r="AD265" s="2" t="str">
        <f t="shared" si="83"/>
        <v>2016-17 Summer</v>
      </c>
      <c r="AE265" s="2" t="str">
        <f t="shared" si="84"/>
        <v>2015-16 Summer</v>
      </c>
      <c r="AF265" s="127">
        <v>0</v>
      </c>
      <c r="AG265" s="7"/>
    </row>
    <row r="266" spans="1:33">
      <c r="A266" s="46">
        <v>42227</v>
      </c>
      <c r="B266" s="13" t="str">
        <f t="shared" si="68"/>
        <v>Aug</v>
      </c>
      <c r="C266" s="182"/>
      <c r="D266" s="182"/>
      <c r="E266" s="182"/>
      <c r="F266" s="185"/>
      <c r="G266" s="185"/>
      <c r="H266" s="185"/>
      <c r="I266" s="12">
        <f>VLOOKUP($B266,'Elec wholesale lookups'!$A$3:$L$15,'Inputs - Elec wholesale index'!I$2,FALSE)</f>
        <v>205597.26549163138</v>
      </c>
      <c r="J266" s="12">
        <f>VLOOKUP($B266,'Elec wholesale lookups'!$A$3:$L$15,'Inputs - Elec wholesale index'!J$2,FALSE)</f>
        <v>181634.52552031272</v>
      </c>
      <c r="K266" s="12">
        <f>VLOOKUP($B266,'Elec wholesale lookups'!$A$3:$L$15,'Inputs - Elec wholesale index'!K$2,FALSE)</f>
        <v>205597.26549163138</v>
      </c>
      <c r="L266" s="37">
        <f>VLOOKUP($B266,'Elec wholesale lookups'!$A$3:$O$15,'Inputs - Elec wholesale index'!L$2,FALSE)</f>
        <v>0</v>
      </c>
      <c r="M266" s="37">
        <f>VLOOKUP($B266,'Elec wholesale lookups'!$A$3:$O$15,'Inputs - Elec wholesale index'!M$2,FALSE)</f>
        <v>1</v>
      </c>
      <c r="N266" s="37">
        <f>VLOOKUP($B266,'Elec wholesale lookups'!$A$3:$O$15,'Inputs - Elec wholesale index'!N$2,FALSE)</f>
        <v>1</v>
      </c>
      <c r="O266" s="12">
        <f t="shared" si="69"/>
        <v>0</v>
      </c>
      <c r="P266" s="12">
        <f t="shared" si="70"/>
        <v>181634.52552031272</v>
      </c>
      <c r="Q266" s="12">
        <f t="shared" si="71"/>
        <v>205597.26549163138</v>
      </c>
      <c r="R266" s="12">
        <f t="shared" si="72"/>
        <v>387231.79101194406</v>
      </c>
      <c r="S266" s="22">
        <f t="shared" si="73"/>
        <v>0</v>
      </c>
      <c r="T266" s="22">
        <f t="shared" si="74"/>
        <v>0</v>
      </c>
      <c r="U266" s="22">
        <f t="shared" si="75"/>
        <v>0</v>
      </c>
      <c r="V266" s="22">
        <f t="shared" si="76"/>
        <v>0</v>
      </c>
      <c r="W266" s="43" t="str">
        <f t="shared" si="77"/>
        <v>n/a</v>
      </c>
      <c r="X266" s="22">
        <f t="shared" si="78"/>
        <v>0</v>
      </c>
      <c r="Y266" s="22">
        <f t="shared" si="79"/>
        <v>0</v>
      </c>
      <c r="Z266" s="22">
        <f t="shared" si="80"/>
        <v>0</v>
      </c>
      <c r="AA266" s="42">
        <f t="shared" si="81"/>
        <v>0</v>
      </c>
      <c r="AB266" s="43" t="str">
        <f t="shared" si="82"/>
        <v>n/a</v>
      </c>
      <c r="AC266" s="44" t="str">
        <f>IFERROR(W266*'Inputs - OBR and CPI'!$E$27+'Inputs - Elec wholesale index'!AB266*'Inputs - OBR and CPI'!$F$27,"n/a")</f>
        <v>n/a</v>
      </c>
      <c r="AD266" s="2" t="str">
        <f t="shared" si="83"/>
        <v>2016-17 Summer</v>
      </c>
      <c r="AE266" s="2" t="str">
        <f t="shared" si="84"/>
        <v>2015-16 Summer</v>
      </c>
      <c r="AF266" s="127">
        <v>0</v>
      </c>
      <c r="AG266" s="7"/>
    </row>
    <row r="267" spans="1:33">
      <c r="A267" s="46">
        <v>42228</v>
      </c>
      <c r="B267" s="13" t="str">
        <f t="shared" si="68"/>
        <v>Aug</v>
      </c>
      <c r="C267" s="182"/>
      <c r="D267" s="182"/>
      <c r="E267" s="182"/>
      <c r="F267" s="185"/>
      <c r="G267" s="185"/>
      <c r="H267" s="185"/>
      <c r="I267" s="12">
        <f>VLOOKUP($B267,'Elec wholesale lookups'!$A$3:$L$15,'Inputs - Elec wholesale index'!I$2,FALSE)</f>
        <v>205597.26549163138</v>
      </c>
      <c r="J267" s="12">
        <f>VLOOKUP($B267,'Elec wholesale lookups'!$A$3:$L$15,'Inputs - Elec wholesale index'!J$2,FALSE)</f>
        <v>181634.52552031272</v>
      </c>
      <c r="K267" s="12">
        <f>VLOOKUP($B267,'Elec wholesale lookups'!$A$3:$L$15,'Inputs - Elec wholesale index'!K$2,FALSE)</f>
        <v>205597.26549163138</v>
      </c>
      <c r="L267" s="37">
        <f>VLOOKUP($B267,'Elec wholesale lookups'!$A$3:$O$15,'Inputs - Elec wholesale index'!L$2,FALSE)</f>
        <v>0</v>
      </c>
      <c r="M267" s="37">
        <f>VLOOKUP($B267,'Elec wholesale lookups'!$A$3:$O$15,'Inputs - Elec wholesale index'!M$2,FALSE)</f>
        <v>1</v>
      </c>
      <c r="N267" s="37">
        <f>VLOOKUP($B267,'Elec wholesale lookups'!$A$3:$O$15,'Inputs - Elec wholesale index'!N$2,FALSE)</f>
        <v>1</v>
      </c>
      <c r="O267" s="12">
        <f t="shared" si="69"/>
        <v>0</v>
      </c>
      <c r="P267" s="12">
        <f t="shared" si="70"/>
        <v>181634.52552031272</v>
      </c>
      <c r="Q267" s="12">
        <f t="shared" si="71"/>
        <v>205597.26549163138</v>
      </c>
      <c r="R267" s="12">
        <f t="shared" si="72"/>
        <v>387231.79101194406</v>
      </c>
      <c r="S267" s="22">
        <f t="shared" si="73"/>
        <v>0</v>
      </c>
      <c r="T267" s="22">
        <f t="shared" si="74"/>
        <v>0</v>
      </c>
      <c r="U267" s="22">
        <f t="shared" si="75"/>
        <v>0</v>
      </c>
      <c r="V267" s="22">
        <f t="shared" si="76"/>
        <v>0</v>
      </c>
      <c r="W267" s="43" t="str">
        <f t="shared" si="77"/>
        <v>n/a</v>
      </c>
      <c r="X267" s="22">
        <f t="shared" si="78"/>
        <v>0</v>
      </c>
      <c r="Y267" s="22">
        <f t="shared" si="79"/>
        <v>0</v>
      </c>
      <c r="Z267" s="22">
        <f t="shared" si="80"/>
        <v>0</v>
      </c>
      <c r="AA267" s="42">
        <f t="shared" si="81"/>
        <v>0</v>
      </c>
      <c r="AB267" s="43" t="str">
        <f t="shared" si="82"/>
        <v>n/a</v>
      </c>
      <c r="AC267" s="44" t="str">
        <f>IFERROR(W267*'Inputs - OBR and CPI'!$E$27+'Inputs - Elec wholesale index'!AB267*'Inputs - OBR and CPI'!$F$27,"n/a")</f>
        <v>n/a</v>
      </c>
      <c r="AD267" s="2" t="str">
        <f t="shared" si="83"/>
        <v>2016-17 Summer</v>
      </c>
      <c r="AE267" s="2" t="str">
        <f t="shared" si="84"/>
        <v>2015-16 Summer</v>
      </c>
      <c r="AF267" s="127">
        <v>0</v>
      </c>
      <c r="AG267" s="7"/>
    </row>
    <row r="268" spans="1:33">
      <c r="A268" s="46">
        <v>42229</v>
      </c>
      <c r="B268" s="13" t="str">
        <f t="shared" si="68"/>
        <v>Aug</v>
      </c>
      <c r="C268" s="182"/>
      <c r="D268" s="182"/>
      <c r="E268" s="182"/>
      <c r="F268" s="185"/>
      <c r="G268" s="185"/>
      <c r="H268" s="185"/>
      <c r="I268" s="12">
        <f>VLOOKUP($B268,'Elec wholesale lookups'!$A$3:$L$15,'Inputs - Elec wholesale index'!I$2,FALSE)</f>
        <v>205597.26549163138</v>
      </c>
      <c r="J268" s="12">
        <f>VLOOKUP($B268,'Elec wholesale lookups'!$A$3:$L$15,'Inputs - Elec wholesale index'!J$2,FALSE)</f>
        <v>181634.52552031272</v>
      </c>
      <c r="K268" s="12">
        <f>VLOOKUP($B268,'Elec wholesale lookups'!$A$3:$L$15,'Inputs - Elec wholesale index'!K$2,FALSE)</f>
        <v>205597.26549163138</v>
      </c>
      <c r="L268" s="37">
        <f>VLOOKUP($B268,'Elec wholesale lookups'!$A$3:$O$15,'Inputs - Elec wholesale index'!L$2,FALSE)</f>
        <v>0</v>
      </c>
      <c r="M268" s="37">
        <f>VLOOKUP($B268,'Elec wholesale lookups'!$A$3:$O$15,'Inputs - Elec wholesale index'!M$2,FALSE)</f>
        <v>1</v>
      </c>
      <c r="N268" s="37">
        <f>VLOOKUP($B268,'Elec wholesale lookups'!$A$3:$O$15,'Inputs - Elec wholesale index'!N$2,FALSE)</f>
        <v>1</v>
      </c>
      <c r="O268" s="12">
        <f t="shared" si="69"/>
        <v>0</v>
      </c>
      <c r="P268" s="12">
        <f t="shared" si="70"/>
        <v>181634.52552031272</v>
      </c>
      <c r="Q268" s="12">
        <f t="shared" si="71"/>
        <v>205597.26549163138</v>
      </c>
      <c r="R268" s="12">
        <f t="shared" si="72"/>
        <v>387231.79101194406</v>
      </c>
      <c r="S268" s="22">
        <f t="shared" si="73"/>
        <v>0</v>
      </c>
      <c r="T268" s="22">
        <f t="shared" si="74"/>
        <v>0</v>
      </c>
      <c r="U268" s="22">
        <f t="shared" si="75"/>
        <v>0</v>
      </c>
      <c r="V268" s="22">
        <f t="shared" si="76"/>
        <v>0</v>
      </c>
      <c r="W268" s="43" t="str">
        <f t="shared" si="77"/>
        <v>n/a</v>
      </c>
      <c r="X268" s="22">
        <f t="shared" si="78"/>
        <v>0</v>
      </c>
      <c r="Y268" s="22">
        <f t="shared" si="79"/>
        <v>0</v>
      </c>
      <c r="Z268" s="22">
        <f t="shared" si="80"/>
        <v>0</v>
      </c>
      <c r="AA268" s="42">
        <f t="shared" si="81"/>
        <v>0</v>
      </c>
      <c r="AB268" s="43" t="str">
        <f t="shared" si="82"/>
        <v>n/a</v>
      </c>
      <c r="AC268" s="44" t="str">
        <f>IFERROR(W268*'Inputs - OBR and CPI'!$E$27+'Inputs - Elec wholesale index'!AB268*'Inputs - OBR and CPI'!$F$27,"n/a")</f>
        <v>n/a</v>
      </c>
      <c r="AD268" s="2" t="str">
        <f t="shared" si="83"/>
        <v>2016-17 Summer</v>
      </c>
      <c r="AE268" s="2" t="str">
        <f t="shared" si="84"/>
        <v>2015-16 Summer</v>
      </c>
      <c r="AF268" s="127">
        <v>0</v>
      </c>
      <c r="AG268" s="7"/>
    </row>
    <row r="269" spans="1:33">
      <c r="A269" s="46">
        <v>42230</v>
      </c>
      <c r="B269" s="13" t="str">
        <f t="shared" si="68"/>
        <v>Aug</v>
      </c>
      <c r="C269" s="182"/>
      <c r="D269" s="182"/>
      <c r="E269" s="182"/>
      <c r="F269" s="185"/>
      <c r="G269" s="185"/>
      <c r="H269" s="185"/>
      <c r="I269" s="12">
        <f>VLOOKUP($B269,'Elec wholesale lookups'!$A$3:$L$15,'Inputs - Elec wholesale index'!I$2,FALSE)</f>
        <v>205597.26549163138</v>
      </c>
      <c r="J269" s="12">
        <f>VLOOKUP($B269,'Elec wholesale lookups'!$A$3:$L$15,'Inputs - Elec wholesale index'!J$2,FALSE)</f>
        <v>181634.52552031272</v>
      </c>
      <c r="K269" s="12">
        <f>VLOOKUP($B269,'Elec wholesale lookups'!$A$3:$L$15,'Inputs - Elec wholesale index'!K$2,FALSE)</f>
        <v>205597.26549163138</v>
      </c>
      <c r="L269" s="37">
        <f>VLOOKUP($B269,'Elec wholesale lookups'!$A$3:$O$15,'Inputs - Elec wholesale index'!L$2,FALSE)</f>
        <v>0</v>
      </c>
      <c r="M269" s="37">
        <f>VLOOKUP($B269,'Elec wholesale lookups'!$A$3:$O$15,'Inputs - Elec wholesale index'!M$2,FALSE)</f>
        <v>1</v>
      </c>
      <c r="N269" s="37">
        <f>VLOOKUP($B269,'Elec wholesale lookups'!$A$3:$O$15,'Inputs - Elec wholesale index'!N$2,FALSE)</f>
        <v>1</v>
      </c>
      <c r="O269" s="12">
        <f t="shared" si="69"/>
        <v>0</v>
      </c>
      <c r="P269" s="12">
        <f t="shared" si="70"/>
        <v>181634.52552031272</v>
      </c>
      <c r="Q269" s="12">
        <f t="shared" si="71"/>
        <v>205597.26549163138</v>
      </c>
      <c r="R269" s="12">
        <f t="shared" si="72"/>
        <v>387231.79101194406</v>
      </c>
      <c r="S269" s="22">
        <f t="shared" si="73"/>
        <v>0</v>
      </c>
      <c r="T269" s="22">
        <f t="shared" si="74"/>
        <v>0</v>
      </c>
      <c r="U269" s="22">
        <f t="shared" si="75"/>
        <v>0</v>
      </c>
      <c r="V269" s="22">
        <f t="shared" si="76"/>
        <v>0</v>
      </c>
      <c r="W269" s="43" t="str">
        <f t="shared" si="77"/>
        <v>n/a</v>
      </c>
      <c r="X269" s="22">
        <f t="shared" si="78"/>
        <v>0</v>
      </c>
      <c r="Y269" s="22">
        <f t="shared" si="79"/>
        <v>0</v>
      </c>
      <c r="Z269" s="22">
        <f t="shared" si="80"/>
        <v>0</v>
      </c>
      <c r="AA269" s="42">
        <f t="shared" si="81"/>
        <v>0</v>
      </c>
      <c r="AB269" s="43" t="str">
        <f t="shared" si="82"/>
        <v>n/a</v>
      </c>
      <c r="AC269" s="44" t="str">
        <f>IFERROR(W269*'Inputs - OBR and CPI'!$E$27+'Inputs - Elec wholesale index'!AB269*'Inputs - OBR and CPI'!$F$27,"n/a")</f>
        <v>n/a</v>
      </c>
      <c r="AD269" s="2" t="str">
        <f t="shared" si="83"/>
        <v>2016-17 Summer</v>
      </c>
      <c r="AE269" s="2" t="str">
        <f t="shared" si="84"/>
        <v>2015-16 Summer</v>
      </c>
      <c r="AF269" s="127">
        <v>0</v>
      </c>
      <c r="AG269" s="7"/>
    </row>
    <row r="270" spans="1:33">
      <c r="A270" s="46">
        <v>42233</v>
      </c>
      <c r="B270" s="13" t="str">
        <f t="shared" si="68"/>
        <v>Aug</v>
      </c>
      <c r="C270" s="182"/>
      <c r="D270" s="182"/>
      <c r="E270" s="182"/>
      <c r="F270" s="185"/>
      <c r="G270" s="185"/>
      <c r="H270" s="185"/>
      <c r="I270" s="12">
        <f>VLOOKUP($B270,'Elec wholesale lookups'!$A$3:$L$15,'Inputs - Elec wholesale index'!I$2,FALSE)</f>
        <v>205597.26549163138</v>
      </c>
      <c r="J270" s="12">
        <f>VLOOKUP($B270,'Elec wholesale lookups'!$A$3:$L$15,'Inputs - Elec wholesale index'!J$2,FALSE)</f>
        <v>181634.52552031272</v>
      </c>
      <c r="K270" s="12">
        <f>VLOOKUP($B270,'Elec wholesale lookups'!$A$3:$L$15,'Inputs - Elec wholesale index'!K$2,FALSE)</f>
        <v>205597.26549163138</v>
      </c>
      <c r="L270" s="37">
        <f>VLOOKUP($B270,'Elec wholesale lookups'!$A$3:$O$15,'Inputs - Elec wholesale index'!L$2,FALSE)</f>
        <v>0</v>
      </c>
      <c r="M270" s="37">
        <f>VLOOKUP($B270,'Elec wholesale lookups'!$A$3:$O$15,'Inputs - Elec wholesale index'!M$2,FALSE)</f>
        <v>1</v>
      </c>
      <c r="N270" s="37">
        <f>VLOOKUP($B270,'Elec wholesale lookups'!$A$3:$O$15,'Inputs - Elec wholesale index'!N$2,FALSE)</f>
        <v>1</v>
      </c>
      <c r="O270" s="12">
        <f t="shared" si="69"/>
        <v>0</v>
      </c>
      <c r="P270" s="12">
        <f t="shared" si="70"/>
        <v>181634.52552031272</v>
      </c>
      <c r="Q270" s="12">
        <f t="shared" si="71"/>
        <v>205597.26549163138</v>
      </c>
      <c r="R270" s="12">
        <f t="shared" si="72"/>
        <v>387231.79101194406</v>
      </c>
      <c r="S270" s="22">
        <f t="shared" si="73"/>
        <v>0</v>
      </c>
      <c r="T270" s="22">
        <f t="shared" si="74"/>
        <v>0</v>
      </c>
      <c r="U270" s="22">
        <f t="shared" si="75"/>
        <v>0</v>
      </c>
      <c r="V270" s="22">
        <f t="shared" si="76"/>
        <v>0</v>
      </c>
      <c r="W270" s="43" t="str">
        <f t="shared" si="77"/>
        <v>n/a</v>
      </c>
      <c r="X270" s="22">
        <f t="shared" si="78"/>
        <v>0</v>
      </c>
      <c r="Y270" s="22">
        <f t="shared" si="79"/>
        <v>0</v>
      </c>
      <c r="Z270" s="22">
        <f t="shared" si="80"/>
        <v>0</v>
      </c>
      <c r="AA270" s="42">
        <f t="shared" si="81"/>
        <v>0</v>
      </c>
      <c r="AB270" s="43" t="str">
        <f t="shared" si="82"/>
        <v>n/a</v>
      </c>
      <c r="AC270" s="44" t="str">
        <f>IFERROR(W270*'Inputs - OBR and CPI'!$E$27+'Inputs - Elec wholesale index'!AB270*'Inputs - OBR and CPI'!$F$27,"n/a")</f>
        <v>n/a</v>
      </c>
      <c r="AD270" s="2" t="str">
        <f t="shared" si="83"/>
        <v>2016-17 Summer</v>
      </c>
      <c r="AE270" s="2" t="str">
        <f t="shared" si="84"/>
        <v>2015-16 Summer</v>
      </c>
      <c r="AF270" s="127">
        <v>0</v>
      </c>
      <c r="AG270" s="7"/>
    </row>
    <row r="271" spans="1:33">
      <c r="A271" s="46">
        <v>42234</v>
      </c>
      <c r="B271" s="13" t="str">
        <f t="shared" si="68"/>
        <v>Aug</v>
      </c>
      <c r="C271" s="182"/>
      <c r="D271" s="182"/>
      <c r="E271" s="182"/>
      <c r="F271" s="185"/>
      <c r="G271" s="185"/>
      <c r="H271" s="185"/>
      <c r="I271" s="12">
        <f>VLOOKUP($B271,'Elec wholesale lookups'!$A$3:$L$15,'Inputs - Elec wholesale index'!I$2,FALSE)</f>
        <v>205597.26549163138</v>
      </c>
      <c r="J271" s="12">
        <f>VLOOKUP($B271,'Elec wholesale lookups'!$A$3:$L$15,'Inputs - Elec wholesale index'!J$2,FALSE)</f>
        <v>181634.52552031272</v>
      </c>
      <c r="K271" s="12">
        <f>VLOOKUP($B271,'Elec wholesale lookups'!$A$3:$L$15,'Inputs - Elec wholesale index'!K$2,FALSE)</f>
        <v>205597.26549163138</v>
      </c>
      <c r="L271" s="37">
        <f>VLOOKUP($B271,'Elec wholesale lookups'!$A$3:$O$15,'Inputs - Elec wholesale index'!L$2,FALSE)</f>
        <v>0</v>
      </c>
      <c r="M271" s="37">
        <f>VLOOKUP($B271,'Elec wholesale lookups'!$A$3:$O$15,'Inputs - Elec wholesale index'!M$2,FALSE)</f>
        <v>1</v>
      </c>
      <c r="N271" s="37">
        <f>VLOOKUP($B271,'Elec wholesale lookups'!$A$3:$O$15,'Inputs - Elec wholesale index'!N$2,FALSE)</f>
        <v>1</v>
      </c>
      <c r="O271" s="12">
        <f t="shared" si="69"/>
        <v>0</v>
      </c>
      <c r="P271" s="12">
        <f t="shared" si="70"/>
        <v>181634.52552031272</v>
      </c>
      <c r="Q271" s="12">
        <f t="shared" si="71"/>
        <v>205597.26549163138</v>
      </c>
      <c r="R271" s="12">
        <f t="shared" si="72"/>
        <v>387231.79101194406</v>
      </c>
      <c r="S271" s="22">
        <f t="shared" si="73"/>
        <v>0</v>
      </c>
      <c r="T271" s="22">
        <f t="shared" si="74"/>
        <v>0</v>
      </c>
      <c r="U271" s="22">
        <f t="shared" si="75"/>
        <v>0</v>
      </c>
      <c r="V271" s="22">
        <f t="shared" si="76"/>
        <v>0</v>
      </c>
      <c r="W271" s="43" t="str">
        <f t="shared" si="77"/>
        <v>n/a</v>
      </c>
      <c r="X271" s="22">
        <f t="shared" si="78"/>
        <v>0</v>
      </c>
      <c r="Y271" s="22">
        <f t="shared" si="79"/>
        <v>0</v>
      </c>
      <c r="Z271" s="22">
        <f t="shared" si="80"/>
        <v>0</v>
      </c>
      <c r="AA271" s="42">
        <f t="shared" si="81"/>
        <v>0</v>
      </c>
      <c r="AB271" s="43" t="str">
        <f t="shared" si="82"/>
        <v>n/a</v>
      </c>
      <c r="AC271" s="44" t="str">
        <f>IFERROR(W271*'Inputs - OBR and CPI'!$E$27+'Inputs - Elec wholesale index'!AB271*'Inputs - OBR and CPI'!$F$27,"n/a")</f>
        <v>n/a</v>
      </c>
      <c r="AD271" s="2" t="str">
        <f t="shared" si="83"/>
        <v>2016-17 Summer</v>
      </c>
      <c r="AE271" s="2" t="str">
        <f t="shared" si="84"/>
        <v>2015-16 Summer</v>
      </c>
      <c r="AF271" s="127">
        <v>0</v>
      </c>
      <c r="AG271" s="7"/>
    </row>
    <row r="272" spans="1:33">
      <c r="A272" s="46">
        <v>42235</v>
      </c>
      <c r="B272" s="13" t="str">
        <f t="shared" si="68"/>
        <v>Aug</v>
      </c>
      <c r="C272" s="182"/>
      <c r="D272" s="182"/>
      <c r="E272" s="182"/>
      <c r="F272" s="185"/>
      <c r="G272" s="185"/>
      <c r="H272" s="185"/>
      <c r="I272" s="12">
        <f>VLOOKUP($B272,'Elec wholesale lookups'!$A$3:$L$15,'Inputs - Elec wholesale index'!I$2,FALSE)</f>
        <v>205597.26549163138</v>
      </c>
      <c r="J272" s="12">
        <f>VLOOKUP($B272,'Elec wholesale lookups'!$A$3:$L$15,'Inputs - Elec wholesale index'!J$2,FALSE)</f>
        <v>181634.52552031272</v>
      </c>
      <c r="K272" s="12">
        <f>VLOOKUP($B272,'Elec wholesale lookups'!$A$3:$L$15,'Inputs - Elec wholesale index'!K$2,FALSE)</f>
        <v>205597.26549163138</v>
      </c>
      <c r="L272" s="37">
        <f>VLOOKUP($B272,'Elec wholesale lookups'!$A$3:$O$15,'Inputs - Elec wholesale index'!L$2,FALSE)</f>
        <v>0</v>
      </c>
      <c r="M272" s="37">
        <f>VLOOKUP($B272,'Elec wholesale lookups'!$A$3:$O$15,'Inputs - Elec wholesale index'!M$2,FALSE)</f>
        <v>1</v>
      </c>
      <c r="N272" s="37">
        <f>VLOOKUP($B272,'Elec wholesale lookups'!$A$3:$O$15,'Inputs - Elec wholesale index'!N$2,FALSE)</f>
        <v>1</v>
      </c>
      <c r="O272" s="12">
        <f t="shared" si="69"/>
        <v>0</v>
      </c>
      <c r="P272" s="12">
        <f t="shared" si="70"/>
        <v>181634.52552031272</v>
      </c>
      <c r="Q272" s="12">
        <f t="shared" si="71"/>
        <v>205597.26549163138</v>
      </c>
      <c r="R272" s="12">
        <f t="shared" si="72"/>
        <v>387231.79101194406</v>
      </c>
      <c r="S272" s="22">
        <f t="shared" si="73"/>
        <v>0</v>
      </c>
      <c r="T272" s="22">
        <f t="shared" si="74"/>
        <v>0</v>
      </c>
      <c r="U272" s="22">
        <f t="shared" si="75"/>
        <v>0</v>
      </c>
      <c r="V272" s="22">
        <f t="shared" si="76"/>
        <v>0</v>
      </c>
      <c r="W272" s="43" t="str">
        <f t="shared" si="77"/>
        <v>n/a</v>
      </c>
      <c r="X272" s="22">
        <f t="shared" si="78"/>
        <v>0</v>
      </c>
      <c r="Y272" s="22">
        <f t="shared" si="79"/>
        <v>0</v>
      </c>
      <c r="Z272" s="22">
        <f t="shared" si="80"/>
        <v>0</v>
      </c>
      <c r="AA272" s="42">
        <f t="shared" si="81"/>
        <v>0</v>
      </c>
      <c r="AB272" s="43" t="str">
        <f t="shared" si="82"/>
        <v>n/a</v>
      </c>
      <c r="AC272" s="44" t="str">
        <f>IFERROR(W272*'Inputs - OBR and CPI'!$E$27+'Inputs - Elec wholesale index'!AB272*'Inputs - OBR and CPI'!$F$27,"n/a")</f>
        <v>n/a</v>
      </c>
      <c r="AD272" s="2" t="str">
        <f t="shared" si="83"/>
        <v>2016-17 Summer</v>
      </c>
      <c r="AE272" s="2" t="str">
        <f t="shared" si="84"/>
        <v>2015-16 Summer</v>
      </c>
      <c r="AF272" s="127">
        <v>0</v>
      </c>
      <c r="AG272" s="7"/>
    </row>
    <row r="273" spans="1:33">
      <c r="A273" s="46">
        <v>42236</v>
      </c>
      <c r="B273" s="13" t="str">
        <f t="shared" si="68"/>
        <v>Aug</v>
      </c>
      <c r="C273" s="182"/>
      <c r="D273" s="182"/>
      <c r="E273" s="182"/>
      <c r="F273" s="185"/>
      <c r="G273" s="185"/>
      <c r="H273" s="185"/>
      <c r="I273" s="12">
        <f>VLOOKUP($B273,'Elec wholesale lookups'!$A$3:$L$15,'Inputs - Elec wholesale index'!I$2,FALSE)</f>
        <v>205597.26549163138</v>
      </c>
      <c r="J273" s="12">
        <f>VLOOKUP($B273,'Elec wholesale lookups'!$A$3:$L$15,'Inputs - Elec wholesale index'!J$2,FALSE)</f>
        <v>181634.52552031272</v>
      </c>
      <c r="K273" s="12">
        <f>VLOOKUP($B273,'Elec wholesale lookups'!$A$3:$L$15,'Inputs - Elec wholesale index'!K$2,FALSE)</f>
        <v>205597.26549163138</v>
      </c>
      <c r="L273" s="37">
        <f>VLOOKUP($B273,'Elec wholesale lookups'!$A$3:$O$15,'Inputs - Elec wholesale index'!L$2,FALSE)</f>
        <v>0</v>
      </c>
      <c r="M273" s="37">
        <f>VLOOKUP($B273,'Elec wholesale lookups'!$A$3:$O$15,'Inputs - Elec wholesale index'!M$2,FALSE)</f>
        <v>1</v>
      </c>
      <c r="N273" s="37">
        <f>VLOOKUP($B273,'Elec wholesale lookups'!$A$3:$O$15,'Inputs - Elec wholesale index'!N$2,FALSE)</f>
        <v>1</v>
      </c>
      <c r="O273" s="12">
        <f t="shared" si="69"/>
        <v>0</v>
      </c>
      <c r="P273" s="12">
        <f t="shared" si="70"/>
        <v>181634.52552031272</v>
      </c>
      <c r="Q273" s="12">
        <f t="shared" si="71"/>
        <v>205597.26549163138</v>
      </c>
      <c r="R273" s="12">
        <f t="shared" si="72"/>
        <v>387231.79101194406</v>
      </c>
      <c r="S273" s="22">
        <f t="shared" si="73"/>
        <v>0</v>
      </c>
      <c r="T273" s="22">
        <f t="shared" si="74"/>
        <v>0</v>
      </c>
      <c r="U273" s="22">
        <f t="shared" si="75"/>
        <v>0</v>
      </c>
      <c r="V273" s="22">
        <f t="shared" si="76"/>
        <v>0</v>
      </c>
      <c r="W273" s="43" t="str">
        <f t="shared" si="77"/>
        <v>n/a</v>
      </c>
      <c r="X273" s="22">
        <f t="shared" si="78"/>
        <v>0</v>
      </c>
      <c r="Y273" s="22">
        <f t="shared" si="79"/>
        <v>0</v>
      </c>
      <c r="Z273" s="22">
        <f t="shared" si="80"/>
        <v>0</v>
      </c>
      <c r="AA273" s="42">
        <f t="shared" si="81"/>
        <v>0</v>
      </c>
      <c r="AB273" s="43" t="str">
        <f t="shared" si="82"/>
        <v>n/a</v>
      </c>
      <c r="AC273" s="44" t="str">
        <f>IFERROR(W273*'Inputs - OBR and CPI'!$E$27+'Inputs - Elec wholesale index'!AB273*'Inputs - OBR and CPI'!$F$27,"n/a")</f>
        <v>n/a</v>
      </c>
      <c r="AD273" s="2" t="str">
        <f t="shared" si="83"/>
        <v>2016-17 Summer</v>
      </c>
      <c r="AE273" s="2" t="str">
        <f t="shared" si="84"/>
        <v>2015-16 Summer</v>
      </c>
      <c r="AF273" s="127">
        <v>0</v>
      </c>
      <c r="AG273" s="7"/>
    </row>
    <row r="274" spans="1:33">
      <c r="A274" s="46">
        <v>42237</v>
      </c>
      <c r="B274" s="13" t="str">
        <f t="shared" si="68"/>
        <v>Aug</v>
      </c>
      <c r="C274" s="182"/>
      <c r="D274" s="182"/>
      <c r="E274" s="182"/>
      <c r="F274" s="185"/>
      <c r="G274" s="185"/>
      <c r="H274" s="185"/>
      <c r="I274" s="12">
        <f>VLOOKUP($B274,'Elec wholesale lookups'!$A$3:$L$15,'Inputs - Elec wholesale index'!I$2,FALSE)</f>
        <v>205597.26549163138</v>
      </c>
      <c r="J274" s="12">
        <f>VLOOKUP($B274,'Elec wholesale lookups'!$A$3:$L$15,'Inputs - Elec wholesale index'!J$2,FALSE)</f>
        <v>181634.52552031272</v>
      </c>
      <c r="K274" s="12">
        <f>VLOOKUP($B274,'Elec wholesale lookups'!$A$3:$L$15,'Inputs - Elec wholesale index'!K$2,FALSE)</f>
        <v>205597.26549163138</v>
      </c>
      <c r="L274" s="37">
        <f>VLOOKUP($B274,'Elec wholesale lookups'!$A$3:$O$15,'Inputs - Elec wholesale index'!L$2,FALSE)</f>
        <v>0</v>
      </c>
      <c r="M274" s="37">
        <f>VLOOKUP($B274,'Elec wholesale lookups'!$A$3:$O$15,'Inputs - Elec wholesale index'!M$2,FALSE)</f>
        <v>1</v>
      </c>
      <c r="N274" s="37">
        <f>VLOOKUP($B274,'Elec wholesale lookups'!$A$3:$O$15,'Inputs - Elec wholesale index'!N$2,FALSE)</f>
        <v>1</v>
      </c>
      <c r="O274" s="12">
        <f t="shared" si="69"/>
        <v>0</v>
      </c>
      <c r="P274" s="12">
        <f t="shared" si="70"/>
        <v>181634.52552031272</v>
      </c>
      <c r="Q274" s="12">
        <f t="shared" si="71"/>
        <v>205597.26549163138</v>
      </c>
      <c r="R274" s="12">
        <f t="shared" si="72"/>
        <v>387231.79101194406</v>
      </c>
      <c r="S274" s="22">
        <f t="shared" si="73"/>
        <v>0</v>
      </c>
      <c r="T274" s="22">
        <f t="shared" si="74"/>
        <v>0</v>
      </c>
      <c r="U274" s="22">
        <f t="shared" si="75"/>
        <v>0</v>
      </c>
      <c r="V274" s="22">
        <f t="shared" si="76"/>
        <v>0</v>
      </c>
      <c r="W274" s="43" t="str">
        <f t="shared" si="77"/>
        <v>n/a</v>
      </c>
      <c r="X274" s="22">
        <f t="shared" si="78"/>
        <v>0</v>
      </c>
      <c r="Y274" s="22">
        <f t="shared" si="79"/>
        <v>0</v>
      </c>
      <c r="Z274" s="22">
        <f t="shared" si="80"/>
        <v>0</v>
      </c>
      <c r="AA274" s="42">
        <f t="shared" si="81"/>
        <v>0</v>
      </c>
      <c r="AB274" s="43" t="str">
        <f t="shared" si="82"/>
        <v>n/a</v>
      </c>
      <c r="AC274" s="44" t="str">
        <f>IFERROR(W274*'Inputs - OBR and CPI'!$E$27+'Inputs - Elec wholesale index'!AB274*'Inputs - OBR and CPI'!$F$27,"n/a")</f>
        <v>n/a</v>
      </c>
      <c r="AD274" s="2" t="str">
        <f t="shared" si="83"/>
        <v>2016-17 Summer</v>
      </c>
      <c r="AE274" s="2" t="str">
        <f t="shared" si="84"/>
        <v>2015-16 Summer</v>
      </c>
      <c r="AF274" s="127">
        <v>0</v>
      </c>
      <c r="AG274" s="7"/>
    </row>
    <row r="275" spans="1:33">
      <c r="A275" s="46">
        <v>42240</v>
      </c>
      <c r="B275" s="13" t="str">
        <f t="shared" si="68"/>
        <v>Aug</v>
      </c>
      <c r="C275" s="182"/>
      <c r="D275" s="182"/>
      <c r="E275" s="182"/>
      <c r="F275" s="185"/>
      <c r="G275" s="185"/>
      <c r="H275" s="185"/>
      <c r="I275" s="12">
        <f>VLOOKUP($B275,'Elec wholesale lookups'!$A$3:$L$15,'Inputs - Elec wholesale index'!I$2,FALSE)</f>
        <v>205597.26549163138</v>
      </c>
      <c r="J275" s="12">
        <f>VLOOKUP($B275,'Elec wholesale lookups'!$A$3:$L$15,'Inputs - Elec wholesale index'!J$2,FALSE)</f>
        <v>181634.52552031272</v>
      </c>
      <c r="K275" s="12">
        <f>VLOOKUP($B275,'Elec wholesale lookups'!$A$3:$L$15,'Inputs - Elec wholesale index'!K$2,FALSE)</f>
        <v>205597.26549163138</v>
      </c>
      <c r="L275" s="37">
        <f>VLOOKUP($B275,'Elec wholesale lookups'!$A$3:$O$15,'Inputs - Elec wholesale index'!L$2,FALSE)</f>
        <v>0</v>
      </c>
      <c r="M275" s="37">
        <f>VLOOKUP($B275,'Elec wholesale lookups'!$A$3:$O$15,'Inputs - Elec wholesale index'!M$2,FALSE)</f>
        <v>1</v>
      </c>
      <c r="N275" s="37">
        <f>VLOOKUP($B275,'Elec wholesale lookups'!$A$3:$O$15,'Inputs - Elec wholesale index'!N$2,FALSE)</f>
        <v>1</v>
      </c>
      <c r="O275" s="12">
        <f t="shared" si="69"/>
        <v>0</v>
      </c>
      <c r="P275" s="12">
        <f t="shared" si="70"/>
        <v>181634.52552031272</v>
      </c>
      <c r="Q275" s="12">
        <f t="shared" si="71"/>
        <v>205597.26549163138</v>
      </c>
      <c r="R275" s="12">
        <f t="shared" si="72"/>
        <v>387231.79101194406</v>
      </c>
      <c r="S275" s="22">
        <f t="shared" si="73"/>
        <v>0</v>
      </c>
      <c r="T275" s="22">
        <f t="shared" si="74"/>
        <v>0</v>
      </c>
      <c r="U275" s="22">
        <f t="shared" si="75"/>
        <v>0</v>
      </c>
      <c r="V275" s="22">
        <f t="shared" si="76"/>
        <v>0</v>
      </c>
      <c r="W275" s="43" t="str">
        <f t="shared" si="77"/>
        <v>n/a</v>
      </c>
      <c r="X275" s="22">
        <f t="shared" si="78"/>
        <v>0</v>
      </c>
      <c r="Y275" s="22">
        <f t="shared" si="79"/>
        <v>0</v>
      </c>
      <c r="Z275" s="22">
        <f t="shared" si="80"/>
        <v>0</v>
      </c>
      <c r="AA275" s="42">
        <f t="shared" si="81"/>
        <v>0</v>
      </c>
      <c r="AB275" s="43" t="str">
        <f t="shared" si="82"/>
        <v>n/a</v>
      </c>
      <c r="AC275" s="44" t="str">
        <f>IFERROR(W275*'Inputs - OBR and CPI'!$E$27+'Inputs - Elec wholesale index'!AB275*'Inputs - OBR and CPI'!$F$27,"n/a")</f>
        <v>n/a</v>
      </c>
      <c r="AD275" s="2" t="str">
        <f t="shared" si="83"/>
        <v>2016-17 Summer</v>
      </c>
      <c r="AE275" s="2" t="str">
        <f t="shared" si="84"/>
        <v>2015-16 Summer</v>
      </c>
      <c r="AF275" s="127">
        <v>0</v>
      </c>
      <c r="AG275" s="7"/>
    </row>
    <row r="276" spans="1:33">
      <c r="A276" s="46">
        <v>42241</v>
      </c>
      <c r="B276" s="13" t="str">
        <f t="shared" si="68"/>
        <v>Aug</v>
      </c>
      <c r="C276" s="182"/>
      <c r="D276" s="182"/>
      <c r="E276" s="182"/>
      <c r="F276" s="185"/>
      <c r="G276" s="185"/>
      <c r="H276" s="185"/>
      <c r="I276" s="12">
        <f>VLOOKUP($B276,'Elec wholesale lookups'!$A$3:$L$15,'Inputs - Elec wholesale index'!I$2,FALSE)</f>
        <v>205597.26549163138</v>
      </c>
      <c r="J276" s="12">
        <f>VLOOKUP($B276,'Elec wholesale lookups'!$A$3:$L$15,'Inputs - Elec wholesale index'!J$2,FALSE)</f>
        <v>181634.52552031272</v>
      </c>
      <c r="K276" s="12">
        <f>VLOOKUP($B276,'Elec wholesale lookups'!$A$3:$L$15,'Inputs - Elec wholesale index'!K$2,FALSE)</f>
        <v>205597.26549163138</v>
      </c>
      <c r="L276" s="37">
        <f>VLOOKUP($B276,'Elec wholesale lookups'!$A$3:$O$15,'Inputs - Elec wholesale index'!L$2,FALSE)</f>
        <v>0</v>
      </c>
      <c r="M276" s="37">
        <f>VLOOKUP($B276,'Elec wholesale lookups'!$A$3:$O$15,'Inputs - Elec wholesale index'!M$2,FALSE)</f>
        <v>1</v>
      </c>
      <c r="N276" s="37">
        <f>VLOOKUP($B276,'Elec wholesale lookups'!$A$3:$O$15,'Inputs - Elec wholesale index'!N$2,FALSE)</f>
        <v>1</v>
      </c>
      <c r="O276" s="12">
        <f t="shared" si="69"/>
        <v>0</v>
      </c>
      <c r="P276" s="12">
        <f t="shared" si="70"/>
        <v>181634.52552031272</v>
      </c>
      <c r="Q276" s="12">
        <f t="shared" si="71"/>
        <v>205597.26549163138</v>
      </c>
      <c r="R276" s="12">
        <f t="shared" si="72"/>
        <v>387231.79101194406</v>
      </c>
      <c r="S276" s="22">
        <f t="shared" si="73"/>
        <v>0</v>
      </c>
      <c r="T276" s="22">
        <f t="shared" si="74"/>
        <v>0</v>
      </c>
      <c r="U276" s="22">
        <f t="shared" si="75"/>
        <v>0</v>
      </c>
      <c r="V276" s="22">
        <f t="shared" si="76"/>
        <v>0</v>
      </c>
      <c r="W276" s="43" t="str">
        <f t="shared" si="77"/>
        <v>n/a</v>
      </c>
      <c r="X276" s="22">
        <f t="shared" si="78"/>
        <v>0</v>
      </c>
      <c r="Y276" s="22">
        <f t="shared" si="79"/>
        <v>0</v>
      </c>
      <c r="Z276" s="22">
        <f t="shared" si="80"/>
        <v>0</v>
      </c>
      <c r="AA276" s="42">
        <f t="shared" si="81"/>
        <v>0</v>
      </c>
      <c r="AB276" s="43" t="str">
        <f t="shared" si="82"/>
        <v>n/a</v>
      </c>
      <c r="AC276" s="44" t="str">
        <f>IFERROR(W276*'Inputs - OBR and CPI'!$E$27+'Inputs - Elec wholesale index'!AB276*'Inputs - OBR and CPI'!$F$27,"n/a")</f>
        <v>n/a</v>
      </c>
      <c r="AD276" s="2" t="str">
        <f t="shared" si="83"/>
        <v>2016-17 Summer</v>
      </c>
      <c r="AE276" s="2" t="str">
        <f t="shared" si="84"/>
        <v>2015-16 Summer</v>
      </c>
      <c r="AF276" s="127">
        <v>0</v>
      </c>
      <c r="AG276" s="7"/>
    </row>
    <row r="277" spans="1:33">
      <c r="A277" s="46">
        <v>42242</v>
      </c>
      <c r="B277" s="13" t="str">
        <f t="shared" si="68"/>
        <v>Aug</v>
      </c>
      <c r="C277" s="182"/>
      <c r="D277" s="182"/>
      <c r="E277" s="182"/>
      <c r="F277" s="185"/>
      <c r="G277" s="185"/>
      <c r="H277" s="185"/>
      <c r="I277" s="12">
        <f>VLOOKUP($B277,'Elec wholesale lookups'!$A$3:$L$15,'Inputs - Elec wholesale index'!I$2,FALSE)</f>
        <v>205597.26549163138</v>
      </c>
      <c r="J277" s="12">
        <f>VLOOKUP($B277,'Elec wholesale lookups'!$A$3:$L$15,'Inputs - Elec wholesale index'!J$2,FALSE)</f>
        <v>181634.52552031272</v>
      </c>
      <c r="K277" s="12">
        <f>VLOOKUP($B277,'Elec wholesale lookups'!$A$3:$L$15,'Inputs - Elec wholesale index'!K$2,FALSE)</f>
        <v>205597.26549163138</v>
      </c>
      <c r="L277" s="37">
        <f>VLOOKUP($B277,'Elec wholesale lookups'!$A$3:$O$15,'Inputs - Elec wholesale index'!L$2,FALSE)</f>
        <v>0</v>
      </c>
      <c r="M277" s="37">
        <f>VLOOKUP($B277,'Elec wholesale lookups'!$A$3:$O$15,'Inputs - Elec wholesale index'!M$2,FALSE)</f>
        <v>1</v>
      </c>
      <c r="N277" s="37">
        <f>VLOOKUP($B277,'Elec wholesale lookups'!$A$3:$O$15,'Inputs - Elec wholesale index'!N$2,FALSE)</f>
        <v>1</v>
      </c>
      <c r="O277" s="12">
        <f t="shared" si="69"/>
        <v>0</v>
      </c>
      <c r="P277" s="12">
        <f t="shared" si="70"/>
        <v>181634.52552031272</v>
      </c>
      <c r="Q277" s="12">
        <f t="shared" si="71"/>
        <v>205597.26549163138</v>
      </c>
      <c r="R277" s="12">
        <f t="shared" si="72"/>
        <v>387231.79101194406</v>
      </c>
      <c r="S277" s="22">
        <f t="shared" si="73"/>
        <v>0</v>
      </c>
      <c r="T277" s="22">
        <f t="shared" si="74"/>
        <v>0</v>
      </c>
      <c r="U277" s="22">
        <f t="shared" si="75"/>
        <v>0</v>
      </c>
      <c r="V277" s="22">
        <f t="shared" si="76"/>
        <v>0</v>
      </c>
      <c r="W277" s="43" t="str">
        <f t="shared" si="77"/>
        <v>n/a</v>
      </c>
      <c r="X277" s="22">
        <f t="shared" si="78"/>
        <v>0</v>
      </c>
      <c r="Y277" s="22">
        <f t="shared" si="79"/>
        <v>0</v>
      </c>
      <c r="Z277" s="22">
        <f t="shared" si="80"/>
        <v>0</v>
      </c>
      <c r="AA277" s="42">
        <f t="shared" si="81"/>
        <v>0</v>
      </c>
      <c r="AB277" s="43" t="str">
        <f t="shared" si="82"/>
        <v>n/a</v>
      </c>
      <c r="AC277" s="44" t="str">
        <f>IFERROR(W277*'Inputs - OBR and CPI'!$E$27+'Inputs - Elec wholesale index'!AB277*'Inputs - OBR and CPI'!$F$27,"n/a")</f>
        <v>n/a</v>
      </c>
      <c r="AD277" s="2" t="str">
        <f t="shared" si="83"/>
        <v>2016-17 Summer</v>
      </c>
      <c r="AE277" s="2" t="str">
        <f t="shared" si="84"/>
        <v>2015-16 Summer</v>
      </c>
      <c r="AF277" s="127">
        <v>0</v>
      </c>
      <c r="AG277" s="7"/>
    </row>
    <row r="278" spans="1:33">
      <c r="A278" s="46">
        <v>42243</v>
      </c>
      <c r="B278" s="13" t="str">
        <f t="shared" si="68"/>
        <v>Aug</v>
      </c>
      <c r="C278" s="182"/>
      <c r="D278" s="182"/>
      <c r="E278" s="182"/>
      <c r="F278" s="185"/>
      <c r="G278" s="185"/>
      <c r="H278" s="185"/>
      <c r="I278" s="12">
        <f>VLOOKUP($B278,'Elec wholesale lookups'!$A$3:$L$15,'Inputs - Elec wholesale index'!I$2,FALSE)</f>
        <v>205597.26549163138</v>
      </c>
      <c r="J278" s="12">
        <f>VLOOKUP($B278,'Elec wholesale lookups'!$A$3:$L$15,'Inputs - Elec wholesale index'!J$2,FALSE)</f>
        <v>181634.52552031272</v>
      </c>
      <c r="K278" s="12">
        <f>VLOOKUP($B278,'Elec wholesale lookups'!$A$3:$L$15,'Inputs - Elec wholesale index'!K$2,FALSE)</f>
        <v>205597.26549163138</v>
      </c>
      <c r="L278" s="37">
        <f>VLOOKUP($B278,'Elec wholesale lookups'!$A$3:$O$15,'Inputs - Elec wholesale index'!L$2,FALSE)</f>
        <v>0</v>
      </c>
      <c r="M278" s="37">
        <f>VLOOKUP($B278,'Elec wholesale lookups'!$A$3:$O$15,'Inputs - Elec wholesale index'!M$2,FALSE)</f>
        <v>1</v>
      </c>
      <c r="N278" s="37">
        <f>VLOOKUP($B278,'Elec wholesale lookups'!$A$3:$O$15,'Inputs - Elec wholesale index'!N$2,FALSE)</f>
        <v>1</v>
      </c>
      <c r="O278" s="12">
        <f t="shared" si="69"/>
        <v>0</v>
      </c>
      <c r="P278" s="12">
        <f t="shared" si="70"/>
        <v>181634.52552031272</v>
      </c>
      <c r="Q278" s="12">
        <f t="shared" si="71"/>
        <v>205597.26549163138</v>
      </c>
      <c r="R278" s="12">
        <f t="shared" si="72"/>
        <v>387231.79101194406</v>
      </c>
      <c r="S278" s="22">
        <f t="shared" si="73"/>
        <v>0</v>
      </c>
      <c r="T278" s="22">
        <f t="shared" si="74"/>
        <v>0</v>
      </c>
      <c r="U278" s="22">
        <f t="shared" si="75"/>
        <v>0</v>
      </c>
      <c r="V278" s="22">
        <f t="shared" si="76"/>
        <v>0</v>
      </c>
      <c r="W278" s="43" t="str">
        <f t="shared" si="77"/>
        <v>n/a</v>
      </c>
      <c r="X278" s="22">
        <f t="shared" si="78"/>
        <v>0</v>
      </c>
      <c r="Y278" s="22">
        <f t="shared" si="79"/>
        <v>0</v>
      </c>
      <c r="Z278" s="22">
        <f t="shared" si="80"/>
        <v>0</v>
      </c>
      <c r="AA278" s="42">
        <f t="shared" si="81"/>
        <v>0</v>
      </c>
      <c r="AB278" s="43" t="str">
        <f t="shared" si="82"/>
        <v>n/a</v>
      </c>
      <c r="AC278" s="44" t="str">
        <f>IFERROR(W278*'Inputs - OBR and CPI'!$E$27+'Inputs - Elec wholesale index'!AB278*'Inputs - OBR and CPI'!$F$27,"n/a")</f>
        <v>n/a</v>
      </c>
      <c r="AD278" s="2" t="str">
        <f t="shared" si="83"/>
        <v>2016-17 Summer</v>
      </c>
      <c r="AE278" s="2" t="str">
        <f t="shared" si="84"/>
        <v>2015-16 Summer</v>
      </c>
      <c r="AF278" s="127">
        <v>0</v>
      </c>
      <c r="AG278" s="7"/>
    </row>
    <row r="279" spans="1:33">
      <c r="A279" s="46">
        <v>42244</v>
      </c>
      <c r="B279" s="13" t="str">
        <f t="shared" si="68"/>
        <v>Aug</v>
      </c>
      <c r="C279" s="182"/>
      <c r="D279" s="182"/>
      <c r="E279" s="182"/>
      <c r="F279" s="185"/>
      <c r="G279" s="185"/>
      <c r="H279" s="185"/>
      <c r="I279" s="12">
        <f>VLOOKUP($B279,'Elec wholesale lookups'!$A$3:$L$15,'Inputs - Elec wholesale index'!I$2,FALSE)</f>
        <v>205597.26549163138</v>
      </c>
      <c r="J279" s="12">
        <f>VLOOKUP($B279,'Elec wholesale lookups'!$A$3:$L$15,'Inputs - Elec wholesale index'!J$2,FALSE)</f>
        <v>181634.52552031272</v>
      </c>
      <c r="K279" s="12">
        <f>VLOOKUP($B279,'Elec wholesale lookups'!$A$3:$L$15,'Inputs - Elec wholesale index'!K$2,FALSE)</f>
        <v>205597.26549163138</v>
      </c>
      <c r="L279" s="37">
        <f>VLOOKUP($B279,'Elec wholesale lookups'!$A$3:$O$15,'Inputs - Elec wholesale index'!L$2,FALSE)</f>
        <v>0</v>
      </c>
      <c r="M279" s="37">
        <f>VLOOKUP($B279,'Elec wholesale lookups'!$A$3:$O$15,'Inputs - Elec wholesale index'!M$2,FALSE)</f>
        <v>1</v>
      </c>
      <c r="N279" s="37">
        <f>VLOOKUP($B279,'Elec wholesale lookups'!$A$3:$O$15,'Inputs - Elec wholesale index'!N$2,FALSE)</f>
        <v>1</v>
      </c>
      <c r="O279" s="12">
        <f t="shared" si="69"/>
        <v>0</v>
      </c>
      <c r="P279" s="12">
        <f t="shared" si="70"/>
        <v>181634.52552031272</v>
      </c>
      <c r="Q279" s="12">
        <f t="shared" si="71"/>
        <v>205597.26549163138</v>
      </c>
      <c r="R279" s="12">
        <f t="shared" si="72"/>
        <v>387231.79101194406</v>
      </c>
      <c r="S279" s="22">
        <f t="shared" si="73"/>
        <v>0</v>
      </c>
      <c r="T279" s="22">
        <f t="shared" si="74"/>
        <v>0</v>
      </c>
      <c r="U279" s="22">
        <f t="shared" si="75"/>
        <v>0</v>
      </c>
      <c r="V279" s="22">
        <f t="shared" si="76"/>
        <v>0</v>
      </c>
      <c r="W279" s="43" t="str">
        <f t="shared" si="77"/>
        <v>n/a</v>
      </c>
      <c r="X279" s="22">
        <f t="shared" si="78"/>
        <v>0</v>
      </c>
      <c r="Y279" s="22">
        <f t="shared" si="79"/>
        <v>0</v>
      </c>
      <c r="Z279" s="22">
        <f t="shared" si="80"/>
        <v>0</v>
      </c>
      <c r="AA279" s="42">
        <f t="shared" si="81"/>
        <v>0</v>
      </c>
      <c r="AB279" s="43" t="str">
        <f t="shared" si="82"/>
        <v>n/a</v>
      </c>
      <c r="AC279" s="44" t="str">
        <f>IFERROR(W279*'Inputs - OBR and CPI'!$E$27+'Inputs - Elec wholesale index'!AB279*'Inputs - OBR and CPI'!$F$27,"n/a")</f>
        <v>n/a</v>
      </c>
      <c r="AD279" s="2" t="str">
        <f t="shared" si="83"/>
        <v>2016-17 Summer</v>
      </c>
      <c r="AE279" s="2" t="str">
        <f t="shared" si="84"/>
        <v>2015-16 Summer</v>
      </c>
      <c r="AF279" s="127">
        <v>0</v>
      </c>
      <c r="AG279" s="7"/>
    </row>
    <row r="280" spans="1:33">
      <c r="A280" s="46">
        <v>42248</v>
      </c>
      <c r="B280" s="13" t="str">
        <f t="shared" si="68"/>
        <v>Sep</v>
      </c>
      <c r="C280" s="182"/>
      <c r="D280" s="182"/>
      <c r="E280" s="182"/>
      <c r="F280" s="185"/>
      <c r="G280" s="185"/>
      <c r="H280" s="185"/>
      <c r="I280" s="12">
        <f>VLOOKUP($B280,'Elec wholesale lookups'!$A$3:$L$15,'Inputs - Elec wholesale index'!I$2,FALSE)</f>
        <v>205597.26549163138</v>
      </c>
      <c r="J280" s="12">
        <f>VLOOKUP($B280,'Elec wholesale lookups'!$A$3:$L$15,'Inputs - Elec wholesale index'!J$2,FALSE)</f>
        <v>181634.52552031272</v>
      </c>
      <c r="K280" s="12">
        <f>VLOOKUP($B280,'Elec wholesale lookups'!$A$3:$L$15,'Inputs - Elec wholesale index'!K$2,FALSE)</f>
        <v>205597.26549163138</v>
      </c>
      <c r="L280" s="37">
        <f>VLOOKUP($B280,'Elec wholesale lookups'!$A$3:$O$15,'Inputs - Elec wholesale index'!L$2,FALSE)</f>
        <v>0</v>
      </c>
      <c r="M280" s="37">
        <f>VLOOKUP($B280,'Elec wholesale lookups'!$A$3:$O$15,'Inputs - Elec wholesale index'!M$2,FALSE)</f>
        <v>1</v>
      </c>
      <c r="N280" s="37">
        <f>VLOOKUP($B280,'Elec wholesale lookups'!$A$3:$O$15,'Inputs - Elec wholesale index'!N$2,FALSE)</f>
        <v>1</v>
      </c>
      <c r="O280" s="12">
        <f t="shared" si="69"/>
        <v>0</v>
      </c>
      <c r="P280" s="12">
        <f t="shared" si="70"/>
        <v>181634.52552031272</v>
      </c>
      <c r="Q280" s="12">
        <f t="shared" si="71"/>
        <v>205597.26549163138</v>
      </c>
      <c r="R280" s="12">
        <f t="shared" si="72"/>
        <v>387231.79101194406</v>
      </c>
      <c r="S280" s="22">
        <f t="shared" si="73"/>
        <v>0</v>
      </c>
      <c r="T280" s="22">
        <f t="shared" si="74"/>
        <v>0</v>
      </c>
      <c r="U280" s="22">
        <f t="shared" si="75"/>
        <v>0</v>
      </c>
      <c r="V280" s="22">
        <f t="shared" si="76"/>
        <v>0</v>
      </c>
      <c r="W280" s="43" t="str">
        <f t="shared" si="77"/>
        <v>n/a</v>
      </c>
      <c r="X280" s="22">
        <f t="shared" si="78"/>
        <v>0</v>
      </c>
      <c r="Y280" s="22">
        <f t="shared" si="79"/>
        <v>0</v>
      </c>
      <c r="Z280" s="22">
        <f t="shared" si="80"/>
        <v>0</v>
      </c>
      <c r="AA280" s="42">
        <f t="shared" si="81"/>
        <v>0</v>
      </c>
      <c r="AB280" s="43" t="str">
        <f t="shared" si="82"/>
        <v>n/a</v>
      </c>
      <c r="AC280" s="44" t="str">
        <f>IFERROR(W280*'Inputs - OBR and CPI'!$E$27+'Inputs - Elec wholesale index'!AB280*'Inputs - OBR and CPI'!$F$27,"n/a")</f>
        <v>n/a</v>
      </c>
      <c r="AD280" s="2" t="str">
        <f t="shared" si="83"/>
        <v>2016-17 Summer</v>
      </c>
      <c r="AE280" s="2" t="str">
        <f t="shared" si="84"/>
        <v>2015-16 Summer</v>
      </c>
      <c r="AF280" s="127">
        <v>0</v>
      </c>
      <c r="AG280" s="7"/>
    </row>
    <row r="281" spans="1:33">
      <c r="A281" s="46">
        <v>42249</v>
      </c>
      <c r="B281" s="13" t="str">
        <f t="shared" si="68"/>
        <v>Sep</v>
      </c>
      <c r="C281" s="182"/>
      <c r="D281" s="182"/>
      <c r="E281" s="182"/>
      <c r="F281" s="185"/>
      <c r="G281" s="185"/>
      <c r="H281" s="185"/>
      <c r="I281" s="12">
        <f>VLOOKUP($B281,'Elec wholesale lookups'!$A$3:$L$15,'Inputs - Elec wholesale index'!I$2,FALSE)</f>
        <v>205597.26549163138</v>
      </c>
      <c r="J281" s="12">
        <f>VLOOKUP($B281,'Elec wholesale lookups'!$A$3:$L$15,'Inputs - Elec wholesale index'!J$2,FALSE)</f>
        <v>181634.52552031272</v>
      </c>
      <c r="K281" s="12">
        <f>VLOOKUP($B281,'Elec wholesale lookups'!$A$3:$L$15,'Inputs - Elec wholesale index'!K$2,FALSE)</f>
        <v>205597.26549163138</v>
      </c>
      <c r="L281" s="37">
        <f>VLOOKUP($B281,'Elec wholesale lookups'!$A$3:$O$15,'Inputs - Elec wholesale index'!L$2,FALSE)</f>
        <v>0</v>
      </c>
      <c r="M281" s="37">
        <f>VLOOKUP($B281,'Elec wholesale lookups'!$A$3:$O$15,'Inputs - Elec wholesale index'!M$2,FALSE)</f>
        <v>1</v>
      </c>
      <c r="N281" s="37">
        <f>VLOOKUP($B281,'Elec wholesale lookups'!$A$3:$O$15,'Inputs - Elec wholesale index'!N$2,FALSE)</f>
        <v>1</v>
      </c>
      <c r="O281" s="12">
        <f t="shared" si="69"/>
        <v>0</v>
      </c>
      <c r="P281" s="12">
        <f t="shared" si="70"/>
        <v>181634.52552031272</v>
      </c>
      <c r="Q281" s="12">
        <f t="shared" si="71"/>
        <v>205597.26549163138</v>
      </c>
      <c r="R281" s="12">
        <f t="shared" si="72"/>
        <v>387231.79101194406</v>
      </c>
      <c r="S281" s="22">
        <f t="shared" si="73"/>
        <v>0</v>
      </c>
      <c r="T281" s="22">
        <f t="shared" si="74"/>
        <v>0</v>
      </c>
      <c r="U281" s="22">
        <f t="shared" si="75"/>
        <v>0</v>
      </c>
      <c r="V281" s="22">
        <f t="shared" si="76"/>
        <v>0</v>
      </c>
      <c r="W281" s="43" t="str">
        <f t="shared" si="77"/>
        <v>n/a</v>
      </c>
      <c r="X281" s="22">
        <f t="shared" si="78"/>
        <v>0</v>
      </c>
      <c r="Y281" s="22">
        <f t="shared" si="79"/>
        <v>0</v>
      </c>
      <c r="Z281" s="22">
        <f t="shared" si="80"/>
        <v>0</v>
      </c>
      <c r="AA281" s="42">
        <f t="shared" si="81"/>
        <v>0</v>
      </c>
      <c r="AB281" s="43" t="str">
        <f t="shared" si="82"/>
        <v>n/a</v>
      </c>
      <c r="AC281" s="44" t="str">
        <f>IFERROR(W281*'Inputs - OBR and CPI'!$E$27+'Inputs - Elec wholesale index'!AB281*'Inputs - OBR and CPI'!$F$27,"n/a")</f>
        <v>n/a</v>
      </c>
      <c r="AD281" s="2" t="str">
        <f t="shared" si="83"/>
        <v>2016-17 Summer</v>
      </c>
      <c r="AE281" s="2" t="str">
        <f t="shared" si="84"/>
        <v>2015-16 Summer</v>
      </c>
      <c r="AF281" s="127">
        <v>0</v>
      </c>
      <c r="AG281" s="7"/>
    </row>
    <row r="282" spans="1:33">
      <c r="A282" s="46">
        <v>42250</v>
      </c>
      <c r="B282" s="13" t="str">
        <f t="shared" si="68"/>
        <v>Sep</v>
      </c>
      <c r="C282" s="182"/>
      <c r="D282" s="182"/>
      <c r="E282" s="182"/>
      <c r="F282" s="185"/>
      <c r="G282" s="185"/>
      <c r="H282" s="185"/>
      <c r="I282" s="12">
        <f>VLOOKUP($B282,'Elec wholesale lookups'!$A$3:$L$15,'Inputs - Elec wholesale index'!I$2,FALSE)</f>
        <v>205597.26549163138</v>
      </c>
      <c r="J282" s="12">
        <f>VLOOKUP($B282,'Elec wholesale lookups'!$A$3:$L$15,'Inputs - Elec wholesale index'!J$2,FALSE)</f>
        <v>181634.52552031272</v>
      </c>
      <c r="K282" s="12">
        <f>VLOOKUP($B282,'Elec wholesale lookups'!$A$3:$L$15,'Inputs - Elec wholesale index'!K$2,FALSE)</f>
        <v>205597.26549163138</v>
      </c>
      <c r="L282" s="37">
        <f>VLOOKUP($B282,'Elec wholesale lookups'!$A$3:$O$15,'Inputs - Elec wholesale index'!L$2,FALSE)</f>
        <v>0</v>
      </c>
      <c r="M282" s="37">
        <f>VLOOKUP($B282,'Elec wholesale lookups'!$A$3:$O$15,'Inputs - Elec wholesale index'!M$2,FALSE)</f>
        <v>1</v>
      </c>
      <c r="N282" s="37">
        <f>VLOOKUP($B282,'Elec wholesale lookups'!$A$3:$O$15,'Inputs - Elec wholesale index'!N$2,FALSE)</f>
        <v>1</v>
      </c>
      <c r="O282" s="12">
        <f t="shared" si="69"/>
        <v>0</v>
      </c>
      <c r="P282" s="12">
        <f t="shared" si="70"/>
        <v>181634.52552031272</v>
      </c>
      <c r="Q282" s="12">
        <f t="shared" si="71"/>
        <v>205597.26549163138</v>
      </c>
      <c r="R282" s="12">
        <f t="shared" si="72"/>
        <v>387231.79101194406</v>
      </c>
      <c r="S282" s="22">
        <f t="shared" si="73"/>
        <v>0</v>
      </c>
      <c r="T282" s="22">
        <f t="shared" si="74"/>
        <v>0</v>
      </c>
      <c r="U282" s="22">
        <f t="shared" si="75"/>
        <v>0</v>
      </c>
      <c r="V282" s="22">
        <f t="shared" si="76"/>
        <v>0</v>
      </c>
      <c r="W282" s="43" t="str">
        <f t="shared" si="77"/>
        <v>n/a</v>
      </c>
      <c r="X282" s="22">
        <f t="shared" si="78"/>
        <v>0</v>
      </c>
      <c r="Y282" s="22">
        <f t="shared" si="79"/>
        <v>0</v>
      </c>
      <c r="Z282" s="22">
        <f t="shared" si="80"/>
        <v>0</v>
      </c>
      <c r="AA282" s="42">
        <f t="shared" si="81"/>
        <v>0</v>
      </c>
      <c r="AB282" s="43" t="str">
        <f t="shared" si="82"/>
        <v>n/a</v>
      </c>
      <c r="AC282" s="44" t="str">
        <f>IFERROR(W282*'Inputs - OBR and CPI'!$E$27+'Inputs - Elec wholesale index'!AB282*'Inputs - OBR and CPI'!$F$27,"n/a")</f>
        <v>n/a</v>
      </c>
      <c r="AD282" s="2" t="str">
        <f t="shared" si="83"/>
        <v>2016-17 Summer</v>
      </c>
      <c r="AE282" s="2" t="str">
        <f t="shared" si="84"/>
        <v>2015-16 Summer</v>
      </c>
      <c r="AF282" s="127">
        <v>0</v>
      </c>
      <c r="AG282" s="7"/>
    </row>
    <row r="283" spans="1:33">
      <c r="A283" s="46">
        <v>42251</v>
      </c>
      <c r="B283" s="13" t="str">
        <f t="shared" si="68"/>
        <v>Sep</v>
      </c>
      <c r="C283" s="182"/>
      <c r="D283" s="182"/>
      <c r="E283" s="182"/>
      <c r="F283" s="185"/>
      <c r="G283" s="185"/>
      <c r="H283" s="185"/>
      <c r="I283" s="12">
        <f>VLOOKUP($B283,'Elec wholesale lookups'!$A$3:$L$15,'Inputs - Elec wholesale index'!I$2,FALSE)</f>
        <v>205597.26549163138</v>
      </c>
      <c r="J283" s="12">
        <f>VLOOKUP($B283,'Elec wholesale lookups'!$A$3:$L$15,'Inputs - Elec wholesale index'!J$2,FALSE)</f>
        <v>181634.52552031272</v>
      </c>
      <c r="K283" s="12">
        <f>VLOOKUP($B283,'Elec wholesale lookups'!$A$3:$L$15,'Inputs - Elec wholesale index'!K$2,FALSE)</f>
        <v>205597.26549163138</v>
      </c>
      <c r="L283" s="37">
        <f>VLOOKUP($B283,'Elec wholesale lookups'!$A$3:$O$15,'Inputs - Elec wholesale index'!L$2,FALSE)</f>
        <v>0</v>
      </c>
      <c r="M283" s="37">
        <f>VLOOKUP($B283,'Elec wholesale lookups'!$A$3:$O$15,'Inputs - Elec wholesale index'!M$2,FALSE)</f>
        <v>1</v>
      </c>
      <c r="N283" s="37">
        <f>VLOOKUP($B283,'Elec wholesale lookups'!$A$3:$O$15,'Inputs - Elec wholesale index'!N$2,FALSE)</f>
        <v>1</v>
      </c>
      <c r="O283" s="12">
        <f t="shared" si="69"/>
        <v>0</v>
      </c>
      <c r="P283" s="12">
        <f t="shared" si="70"/>
        <v>181634.52552031272</v>
      </c>
      <c r="Q283" s="12">
        <f t="shared" si="71"/>
        <v>205597.26549163138</v>
      </c>
      <c r="R283" s="12">
        <f t="shared" si="72"/>
        <v>387231.79101194406</v>
      </c>
      <c r="S283" s="22">
        <f t="shared" si="73"/>
        <v>0</v>
      </c>
      <c r="T283" s="22">
        <f t="shared" si="74"/>
        <v>0</v>
      </c>
      <c r="U283" s="22">
        <f t="shared" si="75"/>
        <v>0</v>
      </c>
      <c r="V283" s="22">
        <f t="shared" si="76"/>
        <v>0</v>
      </c>
      <c r="W283" s="43" t="str">
        <f t="shared" si="77"/>
        <v>n/a</v>
      </c>
      <c r="X283" s="22">
        <f t="shared" si="78"/>
        <v>0</v>
      </c>
      <c r="Y283" s="22">
        <f t="shared" si="79"/>
        <v>0</v>
      </c>
      <c r="Z283" s="22">
        <f t="shared" si="80"/>
        <v>0</v>
      </c>
      <c r="AA283" s="42">
        <f t="shared" si="81"/>
        <v>0</v>
      </c>
      <c r="AB283" s="43" t="str">
        <f t="shared" si="82"/>
        <v>n/a</v>
      </c>
      <c r="AC283" s="44" t="str">
        <f>IFERROR(W283*'Inputs - OBR and CPI'!$E$27+'Inputs - Elec wholesale index'!AB283*'Inputs - OBR and CPI'!$F$27,"n/a")</f>
        <v>n/a</v>
      </c>
      <c r="AD283" s="2" t="str">
        <f t="shared" si="83"/>
        <v>2016-17 Summer</v>
      </c>
      <c r="AE283" s="2" t="str">
        <f t="shared" si="84"/>
        <v>2015-16 Summer</v>
      </c>
      <c r="AF283" s="127">
        <v>0</v>
      </c>
      <c r="AG283" s="7"/>
    </row>
    <row r="284" spans="1:33">
      <c r="A284" s="46">
        <v>42254</v>
      </c>
      <c r="B284" s="13" t="str">
        <f t="shared" si="68"/>
        <v>Sep</v>
      </c>
      <c r="C284" s="182"/>
      <c r="D284" s="182"/>
      <c r="E284" s="182"/>
      <c r="F284" s="185"/>
      <c r="G284" s="185"/>
      <c r="H284" s="185"/>
      <c r="I284" s="12">
        <f>VLOOKUP($B284,'Elec wholesale lookups'!$A$3:$L$15,'Inputs - Elec wholesale index'!I$2,FALSE)</f>
        <v>205597.26549163138</v>
      </c>
      <c r="J284" s="12">
        <f>VLOOKUP($B284,'Elec wholesale lookups'!$A$3:$L$15,'Inputs - Elec wholesale index'!J$2,FALSE)</f>
        <v>181634.52552031272</v>
      </c>
      <c r="K284" s="12">
        <f>VLOOKUP($B284,'Elec wholesale lookups'!$A$3:$L$15,'Inputs - Elec wholesale index'!K$2,FALSE)</f>
        <v>205597.26549163138</v>
      </c>
      <c r="L284" s="37">
        <f>VLOOKUP($B284,'Elec wholesale lookups'!$A$3:$O$15,'Inputs - Elec wholesale index'!L$2,FALSE)</f>
        <v>0</v>
      </c>
      <c r="M284" s="37">
        <f>VLOOKUP($B284,'Elec wholesale lookups'!$A$3:$O$15,'Inputs - Elec wholesale index'!M$2,FALSE)</f>
        <v>1</v>
      </c>
      <c r="N284" s="37">
        <f>VLOOKUP($B284,'Elec wholesale lookups'!$A$3:$O$15,'Inputs - Elec wholesale index'!N$2,FALSE)</f>
        <v>1</v>
      </c>
      <c r="O284" s="12">
        <f t="shared" si="69"/>
        <v>0</v>
      </c>
      <c r="P284" s="12">
        <f t="shared" si="70"/>
        <v>181634.52552031272</v>
      </c>
      <c r="Q284" s="12">
        <f t="shared" si="71"/>
        <v>205597.26549163138</v>
      </c>
      <c r="R284" s="12">
        <f t="shared" si="72"/>
        <v>387231.79101194406</v>
      </c>
      <c r="S284" s="22">
        <f t="shared" si="73"/>
        <v>0</v>
      </c>
      <c r="T284" s="22">
        <f t="shared" si="74"/>
        <v>0</v>
      </c>
      <c r="U284" s="22">
        <f t="shared" si="75"/>
        <v>0</v>
      </c>
      <c r="V284" s="22">
        <f t="shared" si="76"/>
        <v>0</v>
      </c>
      <c r="W284" s="43" t="str">
        <f t="shared" si="77"/>
        <v>n/a</v>
      </c>
      <c r="X284" s="22">
        <f t="shared" si="78"/>
        <v>0</v>
      </c>
      <c r="Y284" s="22">
        <f t="shared" si="79"/>
        <v>0</v>
      </c>
      <c r="Z284" s="22">
        <f t="shared" si="80"/>
        <v>0</v>
      </c>
      <c r="AA284" s="42">
        <f t="shared" si="81"/>
        <v>0</v>
      </c>
      <c r="AB284" s="43" t="str">
        <f t="shared" si="82"/>
        <v>n/a</v>
      </c>
      <c r="AC284" s="44" t="str">
        <f>IFERROR(W284*'Inputs - OBR and CPI'!$E$27+'Inputs - Elec wholesale index'!AB284*'Inputs - OBR and CPI'!$F$27,"n/a")</f>
        <v>n/a</v>
      </c>
      <c r="AD284" s="2" t="str">
        <f t="shared" si="83"/>
        <v>2016-17 Summer</v>
      </c>
      <c r="AE284" s="2" t="str">
        <f t="shared" si="84"/>
        <v>2015-16 Summer</v>
      </c>
      <c r="AF284" s="127">
        <v>0</v>
      </c>
      <c r="AG284" s="7"/>
    </row>
    <row r="285" spans="1:33">
      <c r="A285" s="46">
        <v>42255</v>
      </c>
      <c r="B285" s="13" t="str">
        <f t="shared" si="68"/>
        <v>Sep</v>
      </c>
      <c r="C285" s="182"/>
      <c r="D285" s="182"/>
      <c r="E285" s="182"/>
      <c r="F285" s="185"/>
      <c r="G285" s="185"/>
      <c r="H285" s="185"/>
      <c r="I285" s="12">
        <f>VLOOKUP($B285,'Elec wholesale lookups'!$A$3:$L$15,'Inputs - Elec wholesale index'!I$2,FALSE)</f>
        <v>205597.26549163138</v>
      </c>
      <c r="J285" s="12">
        <f>VLOOKUP($B285,'Elec wholesale lookups'!$A$3:$L$15,'Inputs - Elec wholesale index'!J$2,FALSE)</f>
        <v>181634.52552031272</v>
      </c>
      <c r="K285" s="12">
        <f>VLOOKUP($B285,'Elec wholesale lookups'!$A$3:$L$15,'Inputs - Elec wholesale index'!K$2,FALSE)</f>
        <v>205597.26549163138</v>
      </c>
      <c r="L285" s="37">
        <f>VLOOKUP($B285,'Elec wholesale lookups'!$A$3:$O$15,'Inputs - Elec wholesale index'!L$2,FALSE)</f>
        <v>0</v>
      </c>
      <c r="M285" s="37">
        <f>VLOOKUP($B285,'Elec wholesale lookups'!$A$3:$O$15,'Inputs - Elec wholesale index'!M$2,FALSE)</f>
        <v>1</v>
      </c>
      <c r="N285" s="37">
        <f>VLOOKUP($B285,'Elec wholesale lookups'!$A$3:$O$15,'Inputs - Elec wholesale index'!N$2,FALSE)</f>
        <v>1</v>
      </c>
      <c r="O285" s="12">
        <f t="shared" si="69"/>
        <v>0</v>
      </c>
      <c r="P285" s="12">
        <f t="shared" si="70"/>
        <v>181634.52552031272</v>
      </c>
      <c r="Q285" s="12">
        <f t="shared" si="71"/>
        <v>205597.26549163138</v>
      </c>
      <c r="R285" s="12">
        <f t="shared" si="72"/>
        <v>387231.79101194406</v>
      </c>
      <c r="S285" s="22">
        <f t="shared" si="73"/>
        <v>0</v>
      </c>
      <c r="T285" s="22">
        <f t="shared" si="74"/>
        <v>0</v>
      </c>
      <c r="U285" s="22">
        <f t="shared" si="75"/>
        <v>0</v>
      </c>
      <c r="V285" s="22">
        <f t="shared" si="76"/>
        <v>0</v>
      </c>
      <c r="W285" s="43" t="str">
        <f t="shared" si="77"/>
        <v>n/a</v>
      </c>
      <c r="X285" s="22">
        <f t="shared" si="78"/>
        <v>0</v>
      </c>
      <c r="Y285" s="22">
        <f t="shared" si="79"/>
        <v>0</v>
      </c>
      <c r="Z285" s="22">
        <f t="shared" si="80"/>
        <v>0</v>
      </c>
      <c r="AA285" s="42">
        <f t="shared" si="81"/>
        <v>0</v>
      </c>
      <c r="AB285" s="43" t="str">
        <f t="shared" si="82"/>
        <v>n/a</v>
      </c>
      <c r="AC285" s="44" t="str">
        <f>IFERROR(W285*'Inputs - OBR and CPI'!$E$27+'Inputs - Elec wholesale index'!AB285*'Inputs - OBR and CPI'!$F$27,"n/a")</f>
        <v>n/a</v>
      </c>
      <c r="AD285" s="2" t="str">
        <f t="shared" si="83"/>
        <v>2016-17 Summer</v>
      </c>
      <c r="AE285" s="2" t="str">
        <f t="shared" si="84"/>
        <v>2015-16 Summer</v>
      </c>
      <c r="AF285" s="127">
        <v>0</v>
      </c>
      <c r="AG285" s="7"/>
    </row>
    <row r="286" spans="1:33">
      <c r="A286" s="46">
        <v>42256</v>
      </c>
      <c r="B286" s="13" t="str">
        <f t="shared" si="68"/>
        <v>Sep</v>
      </c>
      <c r="C286" s="182"/>
      <c r="D286" s="182"/>
      <c r="E286" s="182"/>
      <c r="F286" s="185"/>
      <c r="G286" s="185"/>
      <c r="H286" s="185"/>
      <c r="I286" s="12">
        <f>VLOOKUP($B286,'Elec wholesale lookups'!$A$3:$L$15,'Inputs - Elec wholesale index'!I$2,FALSE)</f>
        <v>205597.26549163138</v>
      </c>
      <c r="J286" s="12">
        <f>VLOOKUP($B286,'Elec wholesale lookups'!$A$3:$L$15,'Inputs - Elec wholesale index'!J$2,FALSE)</f>
        <v>181634.52552031272</v>
      </c>
      <c r="K286" s="12">
        <f>VLOOKUP($B286,'Elec wholesale lookups'!$A$3:$L$15,'Inputs - Elec wholesale index'!K$2,FALSE)</f>
        <v>205597.26549163138</v>
      </c>
      <c r="L286" s="37">
        <f>VLOOKUP($B286,'Elec wholesale lookups'!$A$3:$O$15,'Inputs - Elec wholesale index'!L$2,FALSE)</f>
        <v>0</v>
      </c>
      <c r="M286" s="37">
        <f>VLOOKUP($B286,'Elec wholesale lookups'!$A$3:$O$15,'Inputs - Elec wholesale index'!M$2,FALSE)</f>
        <v>1</v>
      </c>
      <c r="N286" s="37">
        <f>VLOOKUP($B286,'Elec wholesale lookups'!$A$3:$O$15,'Inputs - Elec wholesale index'!N$2,FALSE)</f>
        <v>1</v>
      </c>
      <c r="O286" s="12">
        <f t="shared" si="69"/>
        <v>0</v>
      </c>
      <c r="P286" s="12">
        <f t="shared" si="70"/>
        <v>181634.52552031272</v>
      </c>
      <c r="Q286" s="12">
        <f t="shared" si="71"/>
        <v>205597.26549163138</v>
      </c>
      <c r="R286" s="12">
        <f t="shared" si="72"/>
        <v>387231.79101194406</v>
      </c>
      <c r="S286" s="22">
        <f t="shared" si="73"/>
        <v>0</v>
      </c>
      <c r="T286" s="22">
        <f t="shared" si="74"/>
        <v>0</v>
      </c>
      <c r="U286" s="22">
        <f t="shared" si="75"/>
        <v>0</v>
      </c>
      <c r="V286" s="22">
        <f t="shared" si="76"/>
        <v>0</v>
      </c>
      <c r="W286" s="43" t="str">
        <f t="shared" si="77"/>
        <v>n/a</v>
      </c>
      <c r="X286" s="22">
        <f t="shared" si="78"/>
        <v>0</v>
      </c>
      <c r="Y286" s="22">
        <f t="shared" si="79"/>
        <v>0</v>
      </c>
      <c r="Z286" s="22">
        <f t="shared" si="80"/>
        <v>0</v>
      </c>
      <c r="AA286" s="42">
        <f t="shared" si="81"/>
        <v>0</v>
      </c>
      <c r="AB286" s="43" t="str">
        <f t="shared" si="82"/>
        <v>n/a</v>
      </c>
      <c r="AC286" s="44" t="str">
        <f>IFERROR(W286*'Inputs - OBR and CPI'!$E$27+'Inputs - Elec wholesale index'!AB286*'Inputs - OBR and CPI'!$F$27,"n/a")</f>
        <v>n/a</v>
      </c>
      <c r="AD286" s="2" t="str">
        <f t="shared" si="83"/>
        <v>2016-17 Summer</v>
      </c>
      <c r="AE286" s="2" t="str">
        <f t="shared" si="84"/>
        <v>2015-16 Summer</v>
      </c>
      <c r="AF286" s="127">
        <v>0</v>
      </c>
      <c r="AG286" s="7"/>
    </row>
    <row r="287" spans="1:33">
      <c r="A287" s="46">
        <v>42257</v>
      </c>
      <c r="B287" s="13" t="str">
        <f t="shared" si="68"/>
        <v>Sep</v>
      </c>
      <c r="C287" s="182"/>
      <c r="D287" s="182"/>
      <c r="E287" s="182"/>
      <c r="F287" s="185"/>
      <c r="G287" s="185"/>
      <c r="H287" s="185"/>
      <c r="I287" s="12">
        <f>VLOOKUP($B287,'Elec wholesale lookups'!$A$3:$L$15,'Inputs - Elec wholesale index'!I$2,FALSE)</f>
        <v>205597.26549163138</v>
      </c>
      <c r="J287" s="12">
        <f>VLOOKUP($B287,'Elec wholesale lookups'!$A$3:$L$15,'Inputs - Elec wholesale index'!J$2,FALSE)</f>
        <v>181634.52552031272</v>
      </c>
      <c r="K287" s="12">
        <f>VLOOKUP($B287,'Elec wholesale lookups'!$A$3:$L$15,'Inputs - Elec wholesale index'!K$2,FALSE)</f>
        <v>205597.26549163138</v>
      </c>
      <c r="L287" s="37">
        <f>VLOOKUP($B287,'Elec wholesale lookups'!$A$3:$O$15,'Inputs - Elec wholesale index'!L$2,FALSE)</f>
        <v>0</v>
      </c>
      <c r="M287" s="37">
        <f>VLOOKUP($B287,'Elec wholesale lookups'!$A$3:$O$15,'Inputs - Elec wholesale index'!M$2,FALSE)</f>
        <v>1</v>
      </c>
      <c r="N287" s="37">
        <f>VLOOKUP($B287,'Elec wholesale lookups'!$A$3:$O$15,'Inputs - Elec wholesale index'!N$2,FALSE)</f>
        <v>1</v>
      </c>
      <c r="O287" s="12">
        <f t="shared" si="69"/>
        <v>0</v>
      </c>
      <c r="P287" s="12">
        <f t="shared" si="70"/>
        <v>181634.52552031272</v>
      </c>
      <c r="Q287" s="12">
        <f t="shared" si="71"/>
        <v>205597.26549163138</v>
      </c>
      <c r="R287" s="12">
        <f t="shared" si="72"/>
        <v>387231.79101194406</v>
      </c>
      <c r="S287" s="22">
        <f t="shared" si="73"/>
        <v>0</v>
      </c>
      <c r="T287" s="22">
        <f t="shared" si="74"/>
        <v>0</v>
      </c>
      <c r="U287" s="22">
        <f t="shared" si="75"/>
        <v>0</v>
      </c>
      <c r="V287" s="22">
        <f t="shared" si="76"/>
        <v>0</v>
      </c>
      <c r="W287" s="43" t="str">
        <f t="shared" si="77"/>
        <v>n/a</v>
      </c>
      <c r="X287" s="22">
        <f t="shared" si="78"/>
        <v>0</v>
      </c>
      <c r="Y287" s="22">
        <f t="shared" si="79"/>
        <v>0</v>
      </c>
      <c r="Z287" s="22">
        <f t="shared" si="80"/>
        <v>0</v>
      </c>
      <c r="AA287" s="42">
        <f t="shared" si="81"/>
        <v>0</v>
      </c>
      <c r="AB287" s="43" t="str">
        <f t="shared" si="82"/>
        <v>n/a</v>
      </c>
      <c r="AC287" s="44" t="str">
        <f>IFERROR(W287*'Inputs - OBR and CPI'!$E$27+'Inputs - Elec wholesale index'!AB287*'Inputs - OBR and CPI'!$F$27,"n/a")</f>
        <v>n/a</v>
      </c>
      <c r="AD287" s="2" t="str">
        <f t="shared" si="83"/>
        <v>2016-17 Summer</v>
      </c>
      <c r="AE287" s="2" t="str">
        <f t="shared" si="84"/>
        <v>2015-16 Summer</v>
      </c>
      <c r="AF287" s="127">
        <v>0</v>
      </c>
      <c r="AG287" s="7"/>
    </row>
    <row r="288" spans="1:33">
      <c r="A288" s="46">
        <v>42258</v>
      </c>
      <c r="B288" s="13" t="str">
        <f t="shared" si="68"/>
        <v>Sep</v>
      </c>
      <c r="C288" s="182"/>
      <c r="D288" s="182"/>
      <c r="E288" s="182"/>
      <c r="F288" s="185"/>
      <c r="G288" s="185"/>
      <c r="H288" s="185"/>
      <c r="I288" s="12">
        <f>VLOOKUP($B288,'Elec wholesale lookups'!$A$3:$L$15,'Inputs - Elec wholesale index'!I$2,FALSE)</f>
        <v>205597.26549163138</v>
      </c>
      <c r="J288" s="12">
        <f>VLOOKUP($B288,'Elec wholesale lookups'!$A$3:$L$15,'Inputs - Elec wholesale index'!J$2,FALSE)</f>
        <v>181634.52552031272</v>
      </c>
      <c r="K288" s="12">
        <f>VLOOKUP($B288,'Elec wholesale lookups'!$A$3:$L$15,'Inputs - Elec wholesale index'!K$2,FALSE)</f>
        <v>205597.26549163138</v>
      </c>
      <c r="L288" s="37">
        <f>VLOOKUP($B288,'Elec wholesale lookups'!$A$3:$O$15,'Inputs - Elec wholesale index'!L$2,FALSE)</f>
        <v>0</v>
      </c>
      <c r="M288" s="37">
        <f>VLOOKUP($B288,'Elec wholesale lookups'!$A$3:$O$15,'Inputs - Elec wholesale index'!M$2,FALSE)</f>
        <v>1</v>
      </c>
      <c r="N288" s="37">
        <f>VLOOKUP($B288,'Elec wholesale lookups'!$A$3:$O$15,'Inputs - Elec wholesale index'!N$2,FALSE)</f>
        <v>1</v>
      </c>
      <c r="O288" s="12">
        <f t="shared" si="69"/>
        <v>0</v>
      </c>
      <c r="P288" s="12">
        <f t="shared" si="70"/>
        <v>181634.52552031272</v>
      </c>
      <c r="Q288" s="12">
        <f t="shared" si="71"/>
        <v>205597.26549163138</v>
      </c>
      <c r="R288" s="12">
        <f t="shared" si="72"/>
        <v>387231.79101194406</v>
      </c>
      <c r="S288" s="22">
        <f t="shared" si="73"/>
        <v>0</v>
      </c>
      <c r="T288" s="22">
        <f t="shared" si="74"/>
        <v>0</v>
      </c>
      <c r="U288" s="22">
        <f t="shared" si="75"/>
        <v>0</v>
      </c>
      <c r="V288" s="22">
        <f t="shared" si="76"/>
        <v>0</v>
      </c>
      <c r="W288" s="43" t="str">
        <f t="shared" si="77"/>
        <v>n/a</v>
      </c>
      <c r="X288" s="22">
        <f t="shared" si="78"/>
        <v>0</v>
      </c>
      <c r="Y288" s="22">
        <f t="shared" si="79"/>
        <v>0</v>
      </c>
      <c r="Z288" s="22">
        <f t="shared" si="80"/>
        <v>0</v>
      </c>
      <c r="AA288" s="42">
        <f t="shared" si="81"/>
        <v>0</v>
      </c>
      <c r="AB288" s="43" t="str">
        <f t="shared" si="82"/>
        <v>n/a</v>
      </c>
      <c r="AC288" s="44" t="str">
        <f>IFERROR(W288*'Inputs - OBR and CPI'!$E$27+'Inputs - Elec wholesale index'!AB288*'Inputs - OBR and CPI'!$F$27,"n/a")</f>
        <v>n/a</v>
      </c>
      <c r="AD288" s="2" t="str">
        <f t="shared" si="83"/>
        <v>2016-17 Summer</v>
      </c>
      <c r="AE288" s="2" t="str">
        <f t="shared" si="84"/>
        <v>2015-16 Summer</v>
      </c>
      <c r="AF288" s="127">
        <v>0</v>
      </c>
      <c r="AG288" s="7"/>
    </row>
    <row r="289" spans="1:33">
      <c r="A289" s="46">
        <v>42261</v>
      </c>
      <c r="B289" s="13" t="str">
        <f t="shared" si="68"/>
        <v>Sep</v>
      </c>
      <c r="C289" s="182"/>
      <c r="D289" s="182"/>
      <c r="E289" s="182"/>
      <c r="F289" s="185"/>
      <c r="G289" s="185"/>
      <c r="H289" s="185"/>
      <c r="I289" s="12">
        <f>VLOOKUP($B289,'Elec wholesale lookups'!$A$3:$L$15,'Inputs - Elec wholesale index'!I$2,FALSE)</f>
        <v>205597.26549163138</v>
      </c>
      <c r="J289" s="12">
        <f>VLOOKUP($B289,'Elec wholesale lookups'!$A$3:$L$15,'Inputs - Elec wholesale index'!J$2,FALSE)</f>
        <v>181634.52552031272</v>
      </c>
      <c r="K289" s="12">
        <f>VLOOKUP($B289,'Elec wholesale lookups'!$A$3:$L$15,'Inputs - Elec wholesale index'!K$2,FALSE)</f>
        <v>205597.26549163138</v>
      </c>
      <c r="L289" s="37">
        <f>VLOOKUP($B289,'Elec wholesale lookups'!$A$3:$O$15,'Inputs - Elec wholesale index'!L$2,FALSE)</f>
        <v>0</v>
      </c>
      <c r="M289" s="37">
        <f>VLOOKUP($B289,'Elec wholesale lookups'!$A$3:$O$15,'Inputs - Elec wholesale index'!M$2,FALSE)</f>
        <v>1</v>
      </c>
      <c r="N289" s="37">
        <f>VLOOKUP($B289,'Elec wholesale lookups'!$A$3:$O$15,'Inputs - Elec wholesale index'!N$2,FALSE)</f>
        <v>1</v>
      </c>
      <c r="O289" s="12">
        <f t="shared" si="69"/>
        <v>0</v>
      </c>
      <c r="P289" s="12">
        <f t="shared" si="70"/>
        <v>181634.52552031272</v>
      </c>
      <c r="Q289" s="12">
        <f t="shared" si="71"/>
        <v>205597.26549163138</v>
      </c>
      <c r="R289" s="12">
        <f t="shared" si="72"/>
        <v>387231.79101194406</v>
      </c>
      <c r="S289" s="22">
        <f t="shared" si="73"/>
        <v>0</v>
      </c>
      <c r="T289" s="22">
        <f t="shared" si="74"/>
        <v>0</v>
      </c>
      <c r="U289" s="22">
        <f t="shared" si="75"/>
        <v>0</v>
      </c>
      <c r="V289" s="22">
        <f t="shared" si="76"/>
        <v>0</v>
      </c>
      <c r="W289" s="43" t="str">
        <f t="shared" si="77"/>
        <v>n/a</v>
      </c>
      <c r="X289" s="22">
        <f t="shared" si="78"/>
        <v>0</v>
      </c>
      <c r="Y289" s="22">
        <f t="shared" si="79"/>
        <v>0</v>
      </c>
      <c r="Z289" s="22">
        <f t="shared" si="80"/>
        <v>0</v>
      </c>
      <c r="AA289" s="42">
        <f t="shared" si="81"/>
        <v>0</v>
      </c>
      <c r="AB289" s="43" t="str">
        <f t="shared" si="82"/>
        <v>n/a</v>
      </c>
      <c r="AC289" s="44" t="str">
        <f>IFERROR(W289*'Inputs - OBR and CPI'!$E$27+'Inputs - Elec wholesale index'!AB289*'Inputs - OBR and CPI'!$F$27,"n/a")</f>
        <v>n/a</v>
      </c>
      <c r="AD289" s="2" t="str">
        <f t="shared" si="83"/>
        <v>2016-17 Summer</v>
      </c>
      <c r="AE289" s="2" t="str">
        <f t="shared" si="84"/>
        <v>2015-16 Summer</v>
      </c>
      <c r="AF289" s="127">
        <v>0</v>
      </c>
      <c r="AG289" s="7"/>
    </row>
    <row r="290" spans="1:33">
      <c r="A290" s="46">
        <v>42262</v>
      </c>
      <c r="B290" s="13" t="str">
        <f t="shared" si="68"/>
        <v>Sep</v>
      </c>
      <c r="C290" s="182"/>
      <c r="D290" s="182"/>
      <c r="E290" s="182"/>
      <c r="F290" s="185"/>
      <c r="G290" s="185"/>
      <c r="H290" s="185"/>
      <c r="I290" s="12">
        <f>VLOOKUP($B290,'Elec wholesale lookups'!$A$3:$L$15,'Inputs - Elec wholesale index'!I$2,FALSE)</f>
        <v>205597.26549163138</v>
      </c>
      <c r="J290" s="12">
        <f>VLOOKUP($B290,'Elec wholesale lookups'!$A$3:$L$15,'Inputs - Elec wholesale index'!J$2,FALSE)</f>
        <v>181634.52552031272</v>
      </c>
      <c r="K290" s="12">
        <f>VLOOKUP($B290,'Elec wholesale lookups'!$A$3:$L$15,'Inputs - Elec wholesale index'!K$2,FALSE)</f>
        <v>205597.26549163138</v>
      </c>
      <c r="L290" s="37">
        <f>VLOOKUP($B290,'Elec wholesale lookups'!$A$3:$O$15,'Inputs - Elec wholesale index'!L$2,FALSE)</f>
        <v>0</v>
      </c>
      <c r="M290" s="37">
        <f>VLOOKUP($B290,'Elec wholesale lookups'!$A$3:$O$15,'Inputs - Elec wholesale index'!M$2,FALSE)</f>
        <v>1</v>
      </c>
      <c r="N290" s="37">
        <f>VLOOKUP($B290,'Elec wholesale lookups'!$A$3:$O$15,'Inputs - Elec wholesale index'!N$2,FALSE)</f>
        <v>1</v>
      </c>
      <c r="O290" s="12">
        <f t="shared" si="69"/>
        <v>0</v>
      </c>
      <c r="P290" s="12">
        <f t="shared" si="70"/>
        <v>181634.52552031272</v>
      </c>
      <c r="Q290" s="12">
        <f t="shared" si="71"/>
        <v>205597.26549163138</v>
      </c>
      <c r="R290" s="12">
        <f t="shared" si="72"/>
        <v>387231.79101194406</v>
      </c>
      <c r="S290" s="22">
        <f t="shared" si="73"/>
        <v>0</v>
      </c>
      <c r="T290" s="22">
        <f t="shared" si="74"/>
        <v>0</v>
      </c>
      <c r="U290" s="22">
        <f t="shared" si="75"/>
        <v>0</v>
      </c>
      <c r="V290" s="22">
        <f t="shared" si="76"/>
        <v>0</v>
      </c>
      <c r="W290" s="43" t="str">
        <f t="shared" si="77"/>
        <v>n/a</v>
      </c>
      <c r="X290" s="22">
        <f t="shared" si="78"/>
        <v>0</v>
      </c>
      <c r="Y290" s="22">
        <f t="shared" si="79"/>
        <v>0</v>
      </c>
      <c r="Z290" s="22">
        <f t="shared" si="80"/>
        <v>0</v>
      </c>
      <c r="AA290" s="42">
        <f t="shared" si="81"/>
        <v>0</v>
      </c>
      <c r="AB290" s="43" t="str">
        <f t="shared" si="82"/>
        <v>n/a</v>
      </c>
      <c r="AC290" s="44" t="str">
        <f>IFERROR(W290*'Inputs - OBR and CPI'!$E$27+'Inputs - Elec wholesale index'!AB290*'Inputs - OBR and CPI'!$F$27,"n/a")</f>
        <v>n/a</v>
      </c>
      <c r="AD290" s="2" t="str">
        <f t="shared" si="83"/>
        <v>2016-17 Summer</v>
      </c>
      <c r="AE290" s="2" t="str">
        <f t="shared" si="84"/>
        <v>2015-16 Summer</v>
      </c>
      <c r="AF290" s="127">
        <v>0</v>
      </c>
      <c r="AG290" s="7"/>
    </row>
    <row r="291" spans="1:33">
      <c r="A291" s="46">
        <v>42263</v>
      </c>
      <c r="B291" s="13" t="str">
        <f t="shared" si="68"/>
        <v>Sep</v>
      </c>
      <c r="C291" s="182"/>
      <c r="D291" s="182"/>
      <c r="E291" s="182"/>
      <c r="F291" s="185"/>
      <c r="G291" s="185"/>
      <c r="H291" s="185"/>
      <c r="I291" s="12">
        <f>VLOOKUP($B291,'Elec wholesale lookups'!$A$3:$L$15,'Inputs - Elec wholesale index'!I$2,FALSE)</f>
        <v>205597.26549163138</v>
      </c>
      <c r="J291" s="12">
        <f>VLOOKUP($B291,'Elec wholesale lookups'!$A$3:$L$15,'Inputs - Elec wholesale index'!J$2,FALSE)</f>
        <v>181634.52552031272</v>
      </c>
      <c r="K291" s="12">
        <f>VLOOKUP($B291,'Elec wholesale lookups'!$A$3:$L$15,'Inputs - Elec wholesale index'!K$2,FALSE)</f>
        <v>205597.26549163138</v>
      </c>
      <c r="L291" s="37">
        <f>VLOOKUP($B291,'Elec wholesale lookups'!$A$3:$O$15,'Inputs - Elec wholesale index'!L$2,FALSE)</f>
        <v>0</v>
      </c>
      <c r="M291" s="37">
        <f>VLOOKUP($B291,'Elec wholesale lookups'!$A$3:$O$15,'Inputs - Elec wholesale index'!M$2,FALSE)</f>
        <v>1</v>
      </c>
      <c r="N291" s="37">
        <f>VLOOKUP($B291,'Elec wholesale lookups'!$A$3:$O$15,'Inputs - Elec wholesale index'!N$2,FALSE)</f>
        <v>1</v>
      </c>
      <c r="O291" s="12">
        <f t="shared" si="69"/>
        <v>0</v>
      </c>
      <c r="P291" s="12">
        <f t="shared" si="70"/>
        <v>181634.52552031272</v>
      </c>
      <c r="Q291" s="12">
        <f t="shared" si="71"/>
        <v>205597.26549163138</v>
      </c>
      <c r="R291" s="12">
        <f t="shared" si="72"/>
        <v>387231.79101194406</v>
      </c>
      <c r="S291" s="22">
        <f t="shared" si="73"/>
        <v>0</v>
      </c>
      <c r="T291" s="22">
        <f t="shared" si="74"/>
        <v>0</v>
      </c>
      <c r="U291" s="22">
        <f t="shared" si="75"/>
        <v>0</v>
      </c>
      <c r="V291" s="22">
        <f t="shared" si="76"/>
        <v>0</v>
      </c>
      <c r="W291" s="43" t="str">
        <f t="shared" si="77"/>
        <v>n/a</v>
      </c>
      <c r="X291" s="22">
        <f t="shared" si="78"/>
        <v>0</v>
      </c>
      <c r="Y291" s="22">
        <f t="shared" si="79"/>
        <v>0</v>
      </c>
      <c r="Z291" s="22">
        <f t="shared" si="80"/>
        <v>0</v>
      </c>
      <c r="AA291" s="42">
        <f t="shared" si="81"/>
        <v>0</v>
      </c>
      <c r="AB291" s="43" t="str">
        <f t="shared" si="82"/>
        <v>n/a</v>
      </c>
      <c r="AC291" s="44" t="str">
        <f>IFERROR(W291*'Inputs - OBR and CPI'!$E$27+'Inputs - Elec wholesale index'!AB291*'Inputs - OBR and CPI'!$F$27,"n/a")</f>
        <v>n/a</v>
      </c>
      <c r="AD291" s="2" t="str">
        <f t="shared" si="83"/>
        <v>2016-17 Summer</v>
      </c>
      <c r="AE291" s="2" t="str">
        <f t="shared" si="84"/>
        <v>2015-16 Summer</v>
      </c>
      <c r="AF291" s="127">
        <v>0</v>
      </c>
      <c r="AG291" s="7"/>
    </row>
    <row r="292" spans="1:33">
      <c r="A292" s="46">
        <v>42264</v>
      </c>
      <c r="B292" s="13" t="str">
        <f t="shared" si="68"/>
        <v>Sep</v>
      </c>
      <c r="C292" s="182"/>
      <c r="D292" s="182"/>
      <c r="E292" s="182"/>
      <c r="F292" s="185"/>
      <c r="G292" s="185"/>
      <c r="H292" s="185"/>
      <c r="I292" s="12">
        <f>VLOOKUP($B292,'Elec wholesale lookups'!$A$3:$L$15,'Inputs - Elec wholesale index'!I$2,FALSE)</f>
        <v>205597.26549163138</v>
      </c>
      <c r="J292" s="12">
        <f>VLOOKUP($B292,'Elec wholesale lookups'!$A$3:$L$15,'Inputs - Elec wholesale index'!J$2,FALSE)</f>
        <v>181634.52552031272</v>
      </c>
      <c r="K292" s="12">
        <f>VLOOKUP($B292,'Elec wholesale lookups'!$A$3:$L$15,'Inputs - Elec wholesale index'!K$2,FALSE)</f>
        <v>205597.26549163138</v>
      </c>
      <c r="L292" s="37">
        <f>VLOOKUP($B292,'Elec wholesale lookups'!$A$3:$O$15,'Inputs - Elec wholesale index'!L$2,FALSE)</f>
        <v>0</v>
      </c>
      <c r="M292" s="37">
        <f>VLOOKUP($B292,'Elec wholesale lookups'!$A$3:$O$15,'Inputs - Elec wholesale index'!M$2,FALSE)</f>
        <v>1</v>
      </c>
      <c r="N292" s="37">
        <f>VLOOKUP($B292,'Elec wholesale lookups'!$A$3:$O$15,'Inputs - Elec wholesale index'!N$2,FALSE)</f>
        <v>1</v>
      </c>
      <c r="O292" s="12">
        <f t="shared" si="69"/>
        <v>0</v>
      </c>
      <c r="P292" s="12">
        <f t="shared" si="70"/>
        <v>181634.52552031272</v>
      </c>
      <c r="Q292" s="12">
        <f t="shared" si="71"/>
        <v>205597.26549163138</v>
      </c>
      <c r="R292" s="12">
        <f t="shared" si="72"/>
        <v>387231.79101194406</v>
      </c>
      <c r="S292" s="22">
        <f t="shared" si="73"/>
        <v>0</v>
      </c>
      <c r="T292" s="22">
        <f t="shared" si="74"/>
        <v>0</v>
      </c>
      <c r="U292" s="22">
        <f t="shared" si="75"/>
        <v>0</v>
      </c>
      <c r="V292" s="22">
        <f t="shared" si="76"/>
        <v>0</v>
      </c>
      <c r="W292" s="43" t="str">
        <f t="shared" si="77"/>
        <v>n/a</v>
      </c>
      <c r="X292" s="22">
        <f t="shared" si="78"/>
        <v>0</v>
      </c>
      <c r="Y292" s="22">
        <f t="shared" si="79"/>
        <v>0</v>
      </c>
      <c r="Z292" s="22">
        <f t="shared" si="80"/>
        <v>0</v>
      </c>
      <c r="AA292" s="42">
        <f t="shared" si="81"/>
        <v>0</v>
      </c>
      <c r="AB292" s="43" t="str">
        <f t="shared" si="82"/>
        <v>n/a</v>
      </c>
      <c r="AC292" s="44" t="str">
        <f>IFERROR(W292*'Inputs - OBR and CPI'!$E$27+'Inputs - Elec wholesale index'!AB292*'Inputs - OBR and CPI'!$F$27,"n/a")</f>
        <v>n/a</v>
      </c>
      <c r="AD292" s="2" t="str">
        <f t="shared" si="83"/>
        <v>2016-17 Summer</v>
      </c>
      <c r="AE292" s="2" t="str">
        <f t="shared" si="84"/>
        <v>2015-16 Summer</v>
      </c>
      <c r="AF292" s="127">
        <v>0</v>
      </c>
      <c r="AG292" s="7"/>
    </row>
    <row r="293" spans="1:33">
      <c r="A293" s="46">
        <v>42265</v>
      </c>
      <c r="B293" s="13" t="str">
        <f t="shared" si="68"/>
        <v>Sep</v>
      </c>
      <c r="C293" s="182"/>
      <c r="D293" s="182"/>
      <c r="E293" s="182"/>
      <c r="F293" s="185"/>
      <c r="G293" s="185"/>
      <c r="H293" s="185"/>
      <c r="I293" s="12">
        <f>VLOOKUP($B293,'Elec wholesale lookups'!$A$3:$L$15,'Inputs - Elec wholesale index'!I$2,FALSE)</f>
        <v>205597.26549163138</v>
      </c>
      <c r="J293" s="12">
        <f>VLOOKUP($B293,'Elec wholesale lookups'!$A$3:$L$15,'Inputs - Elec wholesale index'!J$2,FALSE)</f>
        <v>181634.52552031272</v>
      </c>
      <c r="K293" s="12">
        <f>VLOOKUP($B293,'Elec wholesale lookups'!$A$3:$L$15,'Inputs - Elec wholesale index'!K$2,FALSE)</f>
        <v>205597.26549163138</v>
      </c>
      <c r="L293" s="37">
        <f>VLOOKUP($B293,'Elec wholesale lookups'!$A$3:$O$15,'Inputs - Elec wholesale index'!L$2,FALSE)</f>
        <v>0</v>
      </c>
      <c r="M293" s="37">
        <f>VLOOKUP($B293,'Elec wholesale lookups'!$A$3:$O$15,'Inputs - Elec wholesale index'!M$2,FALSE)</f>
        <v>1</v>
      </c>
      <c r="N293" s="37">
        <f>VLOOKUP($B293,'Elec wholesale lookups'!$A$3:$O$15,'Inputs - Elec wholesale index'!N$2,FALSE)</f>
        <v>1</v>
      </c>
      <c r="O293" s="12">
        <f t="shared" si="69"/>
        <v>0</v>
      </c>
      <c r="P293" s="12">
        <f t="shared" si="70"/>
        <v>181634.52552031272</v>
      </c>
      <c r="Q293" s="12">
        <f t="shared" si="71"/>
        <v>205597.26549163138</v>
      </c>
      <c r="R293" s="12">
        <f t="shared" si="72"/>
        <v>387231.79101194406</v>
      </c>
      <c r="S293" s="22">
        <f t="shared" si="73"/>
        <v>0</v>
      </c>
      <c r="T293" s="22">
        <f t="shared" si="74"/>
        <v>0</v>
      </c>
      <c r="U293" s="22">
        <f t="shared" si="75"/>
        <v>0</v>
      </c>
      <c r="V293" s="22">
        <f t="shared" si="76"/>
        <v>0</v>
      </c>
      <c r="W293" s="43" t="str">
        <f t="shared" si="77"/>
        <v>n/a</v>
      </c>
      <c r="X293" s="22">
        <f t="shared" si="78"/>
        <v>0</v>
      </c>
      <c r="Y293" s="22">
        <f t="shared" si="79"/>
        <v>0</v>
      </c>
      <c r="Z293" s="22">
        <f t="shared" si="80"/>
        <v>0</v>
      </c>
      <c r="AA293" s="42">
        <f t="shared" si="81"/>
        <v>0</v>
      </c>
      <c r="AB293" s="43" t="str">
        <f t="shared" si="82"/>
        <v>n/a</v>
      </c>
      <c r="AC293" s="44" t="str">
        <f>IFERROR(W293*'Inputs - OBR and CPI'!$E$27+'Inputs - Elec wholesale index'!AB293*'Inputs - OBR and CPI'!$F$27,"n/a")</f>
        <v>n/a</v>
      </c>
      <c r="AD293" s="2" t="str">
        <f t="shared" si="83"/>
        <v>2016-17 Summer</v>
      </c>
      <c r="AE293" s="2" t="str">
        <f t="shared" si="84"/>
        <v>2015-16 Summer</v>
      </c>
      <c r="AF293" s="127">
        <v>0</v>
      </c>
      <c r="AG293" s="7"/>
    </row>
    <row r="294" spans="1:33">
      <c r="A294" s="46">
        <v>42268</v>
      </c>
      <c r="B294" s="13" t="str">
        <f t="shared" si="68"/>
        <v>Sep</v>
      </c>
      <c r="C294" s="182"/>
      <c r="D294" s="182"/>
      <c r="E294" s="182"/>
      <c r="F294" s="185"/>
      <c r="G294" s="185"/>
      <c r="H294" s="185"/>
      <c r="I294" s="12">
        <f>VLOOKUP($B294,'Elec wholesale lookups'!$A$3:$L$15,'Inputs - Elec wholesale index'!I$2,FALSE)</f>
        <v>205597.26549163138</v>
      </c>
      <c r="J294" s="12">
        <f>VLOOKUP($B294,'Elec wholesale lookups'!$A$3:$L$15,'Inputs - Elec wholesale index'!J$2,FALSE)</f>
        <v>181634.52552031272</v>
      </c>
      <c r="K294" s="12">
        <f>VLOOKUP($B294,'Elec wholesale lookups'!$A$3:$L$15,'Inputs - Elec wholesale index'!K$2,FALSE)</f>
        <v>205597.26549163138</v>
      </c>
      <c r="L294" s="37">
        <f>VLOOKUP($B294,'Elec wholesale lookups'!$A$3:$O$15,'Inputs - Elec wholesale index'!L$2,FALSE)</f>
        <v>0</v>
      </c>
      <c r="M294" s="37">
        <f>VLOOKUP($B294,'Elec wholesale lookups'!$A$3:$O$15,'Inputs - Elec wholesale index'!M$2,FALSE)</f>
        <v>1</v>
      </c>
      <c r="N294" s="37">
        <f>VLOOKUP($B294,'Elec wholesale lookups'!$A$3:$O$15,'Inputs - Elec wholesale index'!N$2,FALSE)</f>
        <v>1</v>
      </c>
      <c r="O294" s="12">
        <f t="shared" si="69"/>
        <v>0</v>
      </c>
      <c r="P294" s="12">
        <f t="shared" si="70"/>
        <v>181634.52552031272</v>
      </c>
      <c r="Q294" s="12">
        <f t="shared" si="71"/>
        <v>205597.26549163138</v>
      </c>
      <c r="R294" s="12">
        <f t="shared" si="72"/>
        <v>387231.79101194406</v>
      </c>
      <c r="S294" s="22">
        <f t="shared" si="73"/>
        <v>0</v>
      </c>
      <c r="T294" s="22">
        <f t="shared" si="74"/>
        <v>0</v>
      </c>
      <c r="U294" s="22">
        <f t="shared" si="75"/>
        <v>0</v>
      </c>
      <c r="V294" s="22">
        <f t="shared" si="76"/>
        <v>0</v>
      </c>
      <c r="W294" s="43" t="str">
        <f t="shared" si="77"/>
        <v>n/a</v>
      </c>
      <c r="X294" s="22">
        <f t="shared" si="78"/>
        <v>0</v>
      </c>
      <c r="Y294" s="22">
        <f t="shared" si="79"/>
        <v>0</v>
      </c>
      <c r="Z294" s="22">
        <f t="shared" si="80"/>
        <v>0</v>
      </c>
      <c r="AA294" s="42">
        <f t="shared" si="81"/>
        <v>0</v>
      </c>
      <c r="AB294" s="43" t="str">
        <f t="shared" si="82"/>
        <v>n/a</v>
      </c>
      <c r="AC294" s="44" t="str">
        <f>IFERROR(W294*'Inputs - OBR and CPI'!$E$27+'Inputs - Elec wholesale index'!AB294*'Inputs - OBR and CPI'!$F$27,"n/a")</f>
        <v>n/a</v>
      </c>
      <c r="AD294" s="2" t="str">
        <f t="shared" si="83"/>
        <v>2016-17 Summer</v>
      </c>
      <c r="AE294" s="2" t="str">
        <f t="shared" si="84"/>
        <v>2015-16 Summer</v>
      </c>
      <c r="AF294" s="127">
        <v>0</v>
      </c>
      <c r="AG294" s="7"/>
    </row>
    <row r="295" spans="1:33">
      <c r="A295" s="46">
        <v>42269</v>
      </c>
      <c r="B295" s="13" t="str">
        <f t="shared" si="68"/>
        <v>Sep</v>
      </c>
      <c r="C295" s="182"/>
      <c r="D295" s="182"/>
      <c r="E295" s="182"/>
      <c r="F295" s="185"/>
      <c r="G295" s="185"/>
      <c r="H295" s="185"/>
      <c r="I295" s="12">
        <f>VLOOKUP($B295,'Elec wholesale lookups'!$A$3:$L$15,'Inputs - Elec wholesale index'!I$2,FALSE)</f>
        <v>205597.26549163138</v>
      </c>
      <c r="J295" s="12">
        <f>VLOOKUP($B295,'Elec wholesale lookups'!$A$3:$L$15,'Inputs - Elec wholesale index'!J$2,FALSE)</f>
        <v>181634.52552031272</v>
      </c>
      <c r="K295" s="12">
        <f>VLOOKUP($B295,'Elec wholesale lookups'!$A$3:$L$15,'Inputs - Elec wholesale index'!K$2,FALSE)</f>
        <v>205597.26549163138</v>
      </c>
      <c r="L295" s="37">
        <f>VLOOKUP($B295,'Elec wholesale lookups'!$A$3:$O$15,'Inputs - Elec wholesale index'!L$2,FALSE)</f>
        <v>0</v>
      </c>
      <c r="M295" s="37">
        <f>VLOOKUP($B295,'Elec wholesale lookups'!$A$3:$O$15,'Inputs - Elec wholesale index'!M$2,FALSE)</f>
        <v>1</v>
      </c>
      <c r="N295" s="37">
        <f>VLOOKUP($B295,'Elec wholesale lookups'!$A$3:$O$15,'Inputs - Elec wholesale index'!N$2,FALSE)</f>
        <v>1</v>
      </c>
      <c r="O295" s="12">
        <f t="shared" si="69"/>
        <v>0</v>
      </c>
      <c r="P295" s="12">
        <f t="shared" si="70"/>
        <v>181634.52552031272</v>
      </c>
      <c r="Q295" s="12">
        <f t="shared" si="71"/>
        <v>205597.26549163138</v>
      </c>
      <c r="R295" s="12">
        <f t="shared" si="72"/>
        <v>387231.79101194406</v>
      </c>
      <c r="S295" s="22">
        <f t="shared" si="73"/>
        <v>0</v>
      </c>
      <c r="T295" s="22">
        <f t="shared" si="74"/>
        <v>0</v>
      </c>
      <c r="U295" s="22">
        <f t="shared" si="75"/>
        <v>0</v>
      </c>
      <c r="V295" s="22">
        <f t="shared" si="76"/>
        <v>0</v>
      </c>
      <c r="W295" s="43" t="str">
        <f t="shared" si="77"/>
        <v>n/a</v>
      </c>
      <c r="X295" s="22">
        <f t="shared" si="78"/>
        <v>0</v>
      </c>
      <c r="Y295" s="22">
        <f t="shared" si="79"/>
        <v>0</v>
      </c>
      <c r="Z295" s="22">
        <f t="shared" si="80"/>
        <v>0</v>
      </c>
      <c r="AA295" s="42">
        <f t="shared" si="81"/>
        <v>0</v>
      </c>
      <c r="AB295" s="43" t="str">
        <f t="shared" si="82"/>
        <v>n/a</v>
      </c>
      <c r="AC295" s="44" t="str">
        <f>IFERROR(W295*'Inputs - OBR and CPI'!$E$27+'Inputs - Elec wholesale index'!AB295*'Inputs - OBR and CPI'!$F$27,"n/a")</f>
        <v>n/a</v>
      </c>
      <c r="AD295" s="2" t="str">
        <f t="shared" si="83"/>
        <v>2016-17 Summer</v>
      </c>
      <c r="AE295" s="2" t="str">
        <f t="shared" si="84"/>
        <v>2015-16 Summer</v>
      </c>
      <c r="AF295" s="127">
        <v>0</v>
      </c>
      <c r="AG295" s="7"/>
    </row>
    <row r="296" spans="1:33">
      <c r="A296" s="46">
        <v>42270</v>
      </c>
      <c r="B296" s="13" t="str">
        <f t="shared" si="68"/>
        <v>Sep</v>
      </c>
      <c r="C296" s="182"/>
      <c r="D296" s="182"/>
      <c r="E296" s="182"/>
      <c r="F296" s="185"/>
      <c r="G296" s="185"/>
      <c r="H296" s="185"/>
      <c r="I296" s="12">
        <f>VLOOKUP($B296,'Elec wholesale lookups'!$A$3:$L$15,'Inputs - Elec wholesale index'!I$2,FALSE)</f>
        <v>205597.26549163138</v>
      </c>
      <c r="J296" s="12">
        <f>VLOOKUP($B296,'Elec wholesale lookups'!$A$3:$L$15,'Inputs - Elec wholesale index'!J$2,FALSE)</f>
        <v>181634.52552031272</v>
      </c>
      <c r="K296" s="12">
        <f>VLOOKUP($B296,'Elec wholesale lookups'!$A$3:$L$15,'Inputs - Elec wholesale index'!K$2,FALSE)</f>
        <v>205597.26549163138</v>
      </c>
      <c r="L296" s="37">
        <f>VLOOKUP($B296,'Elec wholesale lookups'!$A$3:$O$15,'Inputs - Elec wholesale index'!L$2,FALSE)</f>
        <v>0</v>
      </c>
      <c r="M296" s="37">
        <f>VLOOKUP($B296,'Elec wholesale lookups'!$A$3:$O$15,'Inputs - Elec wholesale index'!M$2,FALSE)</f>
        <v>1</v>
      </c>
      <c r="N296" s="37">
        <f>VLOOKUP($B296,'Elec wholesale lookups'!$A$3:$O$15,'Inputs - Elec wholesale index'!N$2,FALSE)</f>
        <v>1</v>
      </c>
      <c r="O296" s="12">
        <f t="shared" si="69"/>
        <v>0</v>
      </c>
      <c r="P296" s="12">
        <f t="shared" si="70"/>
        <v>181634.52552031272</v>
      </c>
      <c r="Q296" s="12">
        <f t="shared" si="71"/>
        <v>205597.26549163138</v>
      </c>
      <c r="R296" s="12">
        <f t="shared" si="72"/>
        <v>387231.79101194406</v>
      </c>
      <c r="S296" s="22">
        <f t="shared" si="73"/>
        <v>0</v>
      </c>
      <c r="T296" s="22">
        <f t="shared" si="74"/>
        <v>0</v>
      </c>
      <c r="U296" s="22">
        <f t="shared" si="75"/>
        <v>0</v>
      </c>
      <c r="V296" s="22">
        <f t="shared" si="76"/>
        <v>0</v>
      </c>
      <c r="W296" s="43" t="str">
        <f t="shared" si="77"/>
        <v>n/a</v>
      </c>
      <c r="X296" s="22">
        <f t="shared" si="78"/>
        <v>0</v>
      </c>
      <c r="Y296" s="22">
        <f t="shared" si="79"/>
        <v>0</v>
      </c>
      <c r="Z296" s="22">
        <f t="shared" si="80"/>
        <v>0</v>
      </c>
      <c r="AA296" s="42">
        <f t="shared" si="81"/>
        <v>0</v>
      </c>
      <c r="AB296" s="43" t="str">
        <f t="shared" si="82"/>
        <v>n/a</v>
      </c>
      <c r="AC296" s="44" t="str">
        <f>IFERROR(W296*'Inputs - OBR and CPI'!$E$27+'Inputs - Elec wholesale index'!AB296*'Inputs - OBR and CPI'!$F$27,"n/a")</f>
        <v>n/a</v>
      </c>
      <c r="AD296" s="2" t="str">
        <f t="shared" si="83"/>
        <v>2016-17 Summer</v>
      </c>
      <c r="AE296" s="2" t="str">
        <f t="shared" si="84"/>
        <v>2015-16 Summer</v>
      </c>
      <c r="AF296" s="127">
        <v>0</v>
      </c>
      <c r="AG296" s="7"/>
    </row>
    <row r="297" spans="1:33">
      <c r="A297" s="46">
        <v>42271</v>
      </c>
      <c r="B297" s="13" t="str">
        <f t="shared" ref="B297:B360" si="85">TEXT(A297,"mmm")</f>
        <v>Sep</v>
      </c>
      <c r="C297" s="182"/>
      <c r="D297" s="182"/>
      <c r="E297" s="182"/>
      <c r="F297" s="185"/>
      <c r="G297" s="185"/>
      <c r="H297" s="185"/>
      <c r="I297" s="12">
        <f>VLOOKUP($B297,'Elec wholesale lookups'!$A$3:$L$15,'Inputs - Elec wholesale index'!I$2,FALSE)</f>
        <v>205597.26549163138</v>
      </c>
      <c r="J297" s="12">
        <f>VLOOKUP($B297,'Elec wholesale lookups'!$A$3:$L$15,'Inputs - Elec wholesale index'!J$2,FALSE)</f>
        <v>181634.52552031272</v>
      </c>
      <c r="K297" s="12">
        <f>VLOOKUP($B297,'Elec wholesale lookups'!$A$3:$L$15,'Inputs - Elec wholesale index'!K$2,FALSE)</f>
        <v>205597.26549163138</v>
      </c>
      <c r="L297" s="37">
        <f>VLOOKUP($B297,'Elec wholesale lookups'!$A$3:$O$15,'Inputs - Elec wholesale index'!L$2,FALSE)</f>
        <v>0</v>
      </c>
      <c r="M297" s="37">
        <f>VLOOKUP($B297,'Elec wholesale lookups'!$A$3:$O$15,'Inputs - Elec wholesale index'!M$2,FALSE)</f>
        <v>1</v>
      </c>
      <c r="N297" s="37">
        <f>VLOOKUP($B297,'Elec wholesale lookups'!$A$3:$O$15,'Inputs - Elec wholesale index'!N$2,FALSE)</f>
        <v>1</v>
      </c>
      <c r="O297" s="12">
        <f t="shared" si="69"/>
        <v>0</v>
      </c>
      <c r="P297" s="12">
        <f t="shared" si="70"/>
        <v>181634.52552031272</v>
      </c>
      <c r="Q297" s="12">
        <f t="shared" si="71"/>
        <v>205597.26549163138</v>
      </c>
      <c r="R297" s="12">
        <f t="shared" si="72"/>
        <v>387231.79101194406</v>
      </c>
      <c r="S297" s="22">
        <f t="shared" si="73"/>
        <v>0</v>
      </c>
      <c r="T297" s="22">
        <f t="shared" si="74"/>
        <v>0</v>
      </c>
      <c r="U297" s="22">
        <f t="shared" si="75"/>
        <v>0</v>
      </c>
      <c r="V297" s="22">
        <f t="shared" si="76"/>
        <v>0</v>
      </c>
      <c r="W297" s="43" t="str">
        <f t="shared" si="77"/>
        <v>n/a</v>
      </c>
      <c r="X297" s="22">
        <f t="shared" si="78"/>
        <v>0</v>
      </c>
      <c r="Y297" s="22">
        <f t="shared" si="79"/>
        <v>0</v>
      </c>
      <c r="Z297" s="22">
        <f t="shared" si="80"/>
        <v>0</v>
      </c>
      <c r="AA297" s="42">
        <f t="shared" si="81"/>
        <v>0</v>
      </c>
      <c r="AB297" s="43" t="str">
        <f t="shared" si="82"/>
        <v>n/a</v>
      </c>
      <c r="AC297" s="44" t="str">
        <f>IFERROR(W297*'Inputs - OBR and CPI'!$E$27+'Inputs - Elec wholesale index'!AB297*'Inputs - OBR and CPI'!$F$27,"n/a")</f>
        <v>n/a</v>
      </c>
      <c r="AD297" s="2" t="str">
        <f t="shared" si="83"/>
        <v>2016-17 Summer</v>
      </c>
      <c r="AE297" s="2" t="str">
        <f t="shared" si="84"/>
        <v>2015-16 Summer</v>
      </c>
      <c r="AF297" s="127">
        <v>0</v>
      </c>
      <c r="AG297" s="7"/>
    </row>
    <row r="298" spans="1:33">
      <c r="A298" s="46">
        <v>42272</v>
      </c>
      <c r="B298" s="13" t="str">
        <f t="shared" si="85"/>
        <v>Sep</v>
      </c>
      <c r="C298" s="182"/>
      <c r="D298" s="182"/>
      <c r="E298" s="182"/>
      <c r="F298" s="185"/>
      <c r="G298" s="185"/>
      <c r="H298" s="185"/>
      <c r="I298" s="12">
        <f>VLOOKUP($B298,'Elec wholesale lookups'!$A$3:$L$15,'Inputs - Elec wholesale index'!I$2,FALSE)</f>
        <v>205597.26549163138</v>
      </c>
      <c r="J298" s="12">
        <f>VLOOKUP($B298,'Elec wholesale lookups'!$A$3:$L$15,'Inputs - Elec wholesale index'!J$2,FALSE)</f>
        <v>181634.52552031272</v>
      </c>
      <c r="K298" s="12">
        <f>VLOOKUP($B298,'Elec wholesale lookups'!$A$3:$L$15,'Inputs - Elec wholesale index'!K$2,FALSE)</f>
        <v>205597.26549163138</v>
      </c>
      <c r="L298" s="37">
        <f>VLOOKUP($B298,'Elec wholesale lookups'!$A$3:$O$15,'Inputs - Elec wholesale index'!L$2,FALSE)</f>
        <v>0</v>
      </c>
      <c r="M298" s="37">
        <f>VLOOKUP($B298,'Elec wholesale lookups'!$A$3:$O$15,'Inputs - Elec wholesale index'!M$2,FALSE)</f>
        <v>1</v>
      </c>
      <c r="N298" s="37">
        <f>VLOOKUP($B298,'Elec wholesale lookups'!$A$3:$O$15,'Inputs - Elec wholesale index'!N$2,FALSE)</f>
        <v>1</v>
      </c>
      <c r="O298" s="12">
        <f t="shared" si="69"/>
        <v>0</v>
      </c>
      <c r="P298" s="12">
        <f t="shared" si="70"/>
        <v>181634.52552031272</v>
      </c>
      <c r="Q298" s="12">
        <f t="shared" si="71"/>
        <v>205597.26549163138</v>
      </c>
      <c r="R298" s="12">
        <f t="shared" si="72"/>
        <v>387231.79101194406</v>
      </c>
      <c r="S298" s="22">
        <f t="shared" si="73"/>
        <v>0</v>
      </c>
      <c r="T298" s="22">
        <f t="shared" si="74"/>
        <v>0</v>
      </c>
      <c r="U298" s="22">
        <f t="shared" si="75"/>
        <v>0</v>
      </c>
      <c r="V298" s="22">
        <f t="shared" si="76"/>
        <v>0</v>
      </c>
      <c r="W298" s="43" t="str">
        <f t="shared" si="77"/>
        <v>n/a</v>
      </c>
      <c r="X298" s="22">
        <f t="shared" si="78"/>
        <v>0</v>
      </c>
      <c r="Y298" s="22">
        <f t="shared" si="79"/>
        <v>0</v>
      </c>
      <c r="Z298" s="22">
        <f t="shared" si="80"/>
        <v>0</v>
      </c>
      <c r="AA298" s="42">
        <f t="shared" si="81"/>
        <v>0</v>
      </c>
      <c r="AB298" s="43" t="str">
        <f t="shared" si="82"/>
        <v>n/a</v>
      </c>
      <c r="AC298" s="44" t="str">
        <f>IFERROR(W298*'Inputs - OBR and CPI'!$E$27+'Inputs - Elec wholesale index'!AB298*'Inputs - OBR and CPI'!$F$27,"n/a")</f>
        <v>n/a</v>
      </c>
      <c r="AD298" s="2" t="str">
        <f t="shared" si="83"/>
        <v>2016-17 Summer</v>
      </c>
      <c r="AE298" s="2" t="str">
        <f t="shared" si="84"/>
        <v>2015-16 Summer</v>
      </c>
      <c r="AF298" s="127">
        <v>0</v>
      </c>
      <c r="AG298" s="7"/>
    </row>
    <row r="299" spans="1:33">
      <c r="A299" s="46">
        <v>42275</v>
      </c>
      <c r="B299" s="13" t="str">
        <f t="shared" si="85"/>
        <v>Sep</v>
      </c>
      <c r="C299" s="182"/>
      <c r="D299" s="182"/>
      <c r="E299" s="182"/>
      <c r="F299" s="185"/>
      <c r="G299" s="185"/>
      <c r="H299" s="185"/>
      <c r="I299" s="12">
        <f>VLOOKUP($B299,'Elec wholesale lookups'!$A$3:$L$15,'Inputs - Elec wholesale index'!I$2,FALSE)</f>
        <v>205597.26549163138</v>
      </c>
      <c r="J299" s="12">
        <f>VLOOKUP($B299,'Elec wholesale lookups'!$A$3:$L$15,'Inputs - Elec wholesale index'!J$2,FALSE)</f>
        <v>181634.52552031272</v>
      </c>
      <c r="K299" s="12">
        <f>VLOOKUP($B299,'Elec wholesale lookups'!$A$3:$L$15,'Inputs - Elec wholesale index'!K$2,FALSE)</f>
        <v>205597.26549163138</v>
      </c>
      <c r="L299" s="37">
        <f>VLOOKUP($B299,'Elec wholesale lookups'!$A$3:$O$15,'Inputs - Elec wholesale index'!L$2,FALSE)</f>
        <v>0</v>
      </c>
      <c r="M299" s="37">
        <f>VLOOKUP($B299,'Elec wholesale lookups'!$A$3:$O$15,'Inputs - Elec wholesale index'!M$2,FALSE)</f>
        <v>1</v>
      </c>
      <c r="N299" s="37">
        <f>VLOOKUP($B299,'Elec wholesale lookups'!$A$3:$O$15,'Inputs - Elec wholesale index'!N$2,FALSE)</f>
        <v>1</v>
      </c>
      <c r="O299" s="12">
        <f t="shared" si="69"/>
        <v>0</v>
      </c>
      <c r="P299" s="12">
        <f t="shared" si="70"/>
        <v>181634.52552031272</v>
      </c>
      <c r="Q299" s="12">
        <f t="shared" si="71"/>
        <v>205597.26549163138</v>
      </c>
      <c r="R299" s="12">
        <f t="shared" si="72"/>
        <v>387231.79101194406</v>
      </c>
      <c r="S299" s="22">
        <f t="shared" si="73"/>
        <v>0</v>
      </c>
      <c r="T299" s="22">
        <f t="shared" si="74"/>
        <v>0</v>
      </c>
      <c r="U299" s="22">
        <f t="shared" si="75"/>
        <v>0</v>
      </c>
      <c r="V299" s="22">
        <f t="shared" si="76"/>
        <v>0</v>
      </c>
      <c r="W299" s="43" t="str">
        <f t="shared" si="77"/>
        <v>n/a</v>
      </c>
      <c r="X299" s="22">
        <f t="shared" si="78"/>
        <v>0</v>
      </c>
      <c r="Y299" s="22">
        <f t="shared" si="79"/>
        <v>0</v>
      </c>
      <c r="Z299" s="22">
        <f t="shared" si="80"/>
        <v>0</v>
      </c>
      <c r="AA299" s="42">
        <f t="shared" si="81"/>
        <v>0</v>
      </c>
      <c r="AB299" s="43" t="str">
        <f t="shared" si="82"/>
        <v>n/a</v>
      </c>
      <c r="AC299" s="44" t="str">
        <f>IFERROR(W299*'Inputs - OBR and CPI'!$E$27+'Inputs - Elec wholesale index'!AB299*'Inputs - OBR and CPI'!$F$27,"n/a")</f>
        <v>n/a</v>
      </c>
      <c r="AD299" s="2" t="str">
        <f t="shared" si="83"/>
        <v>2016-17 Summer</v>
      </c>
      <c r="AE299" s="2" t="str">
        <f t="shared" si="84"/>
        <v>2015-16 Summer</v>
      </c>
      <c r="AF299" s="127">
        <v>0</v>
      </c>
      <c r="AG299" s="7"/>
    </row>
    <row r="300" spans="1:33">
      <c r="A300" s="46">
        <v>42276</v>
      </c>
      <c r="B300" s="13" t="str">
        <f t="shared" si="85"/>
        <v>Sep</v>
      </c>
      <c r="C300" s="182"/>
      <c r="D300" s="182"/>
      <c r="E300" s="182"/>
      <c r="F300" s="185"/>
      <c r="G300" s="185"/>
      <c r="H300" s="185"/>
      <c r="I300" s="12">
        <f>VLOOKUP($B300,'Elec wholesale lookups'!$A$3:$L$15,'Inputs - Elec wholesale index'!I$2,FALSE)</f>
        <v>205597.26549163138</v>
      </c>
      <c r="J300" s="12">
        <f>VLOOKUP($B300,'Elec wholesale lookups'!$A$3:$L$15,'Inputs - Elec wholesale index'!J$2,FALSE)</f>
        <v>181634.52552031272</v>
      </c>
      <c r="K300" s="12">
        <f>VLOOKUP($B300,'Elec wholesale lookups'!$A$3:$L$15,'Inputs - Elec wholesale index'!K$2,FALSE)</f>
        <v>205597.26549163138</v>
      </c>
      <c r="L300" s="37">
        <f>VLOOKUP($B300,'Elec wholesale lookups'!$A$3:$O$15,'Inputs - Elec wholesale index'!L$2,FALSE)</f>
        <v>0</v>
      </c>
      <c r="M300" s="37">
        <f>VLOOKUP($B300,'Elec wholesale lookups'!$A$3:$O$15,'Inputs - Elec wholesale index'!M$2,FALSE)</f>
        <v>1</v>
      </c>
      <c r="N300" s="37">
        <f>VLOOKUP($B300,'Elec wholesale lookups'!$A$3:$O$15,'Inputs - Elec wholesale index'!N$2,FALSE)</f>
        <v>1</v>
      </c>
      <c r="O300" s="12">
        <f t="shared" si="69"/>
        <v>0</v>
      </c>
      <c r="P300" s="12">
        <f t="shared" si="70"/>
        <v>181634.52552031272</v>
      </c>
      <c r="Q300" s="12">
        <f t="shared" si="71"/>
        <v>205597.26549163138</v>
      </c>
      <c r="R300" s="12">
        <f t="shared" si="72"/>
        <v>387231.79101194406</v>
      </c>
      <c r="S300" s="22">
        <f t="shared" si="73"/>
        <v>0</v>
      </c>
      <c r="T300" s="22">
        <f t="shared" si="74"/>
        <v>0</v>
      </c>
      <c r="U300" s="22">
        <f t="shared" si="75"/>
        <v>0</v>
      </c>
      <c r="V300" s="22">
        <f t="shared" si="76"/>
        <v>0</v>
      </c>
      <c r="W300" s="43" t="str">
        <f t="shared" si="77"/>
        <v>n/a</v>
      </c>
      <c r="X300" s="22">
        <f t="shared" si="78"/>
        <v>0</v>
      </c>
      <c r="Y300" s="22">
        <f t="shared" si="79"/>
        <v>0</v>
      </c>
      <c r="Z300" s="22">
        <f t="shared" si="80"/>
        <v>0</v>
      </c>
      <c r="AA300" s="42">
        <f t="shared" si="81"/>
        <v>0</v>
      </c>
      <c r="AB300" s="43" t="str">
        <f t="shared" si="82"/>
        <v>n/a</v>
      </c>
      <c r="AC300" s="44" t="str">
        <f>IFERROR(W300*'Inputs - OBR and CPI'!$E$27+'Inputs - Elec wholesale index'!AB300*'Inputs - OBR and CPI'!$F$27,"n/a")</f>
        <v>n/a</v>
      </c>
      <c r="AD300" s="2" t="str">
        <f t="shared" si="83"/>
        <v>2016-17 Summer</v>
      </c>
      <c r="AE300" s="2" t="str">
        <f t="shared" si="84"/>
        <v>2015-16 Summer</v>
      </c>
      <c r="AF300" s="127">
        <v>0</v>
      </c>
      <c r="AG300" s="7"/>
    </row>
    <row r="301" spans="1:33">
      <c r="A301" s="46">
        <v>42277</v>
      </c>
      <c r="B301" s="13" t="str">
        <f t="shared" si="85"/>
        <v>Sep</v>
      </c>
      <c r="C301" s="182"/>
      <c r="D301" s="182"/>
      <c r="E301" s="182"/>
      <c r="F301" s="185"/>
      <c r="G301" s="185"/>
      <c r="H301" s="185"/>
      <c r="I301" s="12">
        <f>VLOOKUP($B301,'Elec wholesale lookups'!$A$3:$L$15,'Inputs - Elec wholesale index'!I$2,FALSE)</f>
        <v>205597.26549163138</v>
      </c>
      <c r="J301" s="12">
        <f>VLOOKUP($B301,'Elec wholesale lookups'!$A$3:$L$15,'Inputs - Elec wholesale index'!J$2,FALSE)</f>
        <v>181634.52552031272</v>
      </c>
      <c r="K301" s="12">
        <f>VLOOKUP($B301,'Elec wholesale lookups'!$A$3:$L$15,'Inputs - Elec wholesale index'!K$2,FALSE)</f>
        <v>205597.26549163138</v>
      </c>
      <c r="L301" s="37">
        <f>VLOOKUP($B301,'Elec wholesale lookups'!$A$3:$O$15,'Inputs - Elec wholesale index'!L$2,FALSE)</f>
        <v>0</v>
      </c>
      <c r="M301" s="37">
        <f>VLOOKUP($B301,'Elec wholesale lookups'!$A$3:$O$15,'Inputs - Elec wholesale index'!M$2,FALSE)</f>
        <v>1</v>
      </c>
      <c r="N301" s="37">
        <f>VLOOKUP($B301,'Elec wholesale lookups'!$A$3:$O$15,'Inputs - Elec wholesale index'!N$2,FALSE)</f>
        <v>1</v>
      </c>
      <c r="O301" s="12">
        <f t="shared" si="69"/>
        <v>0</v>
      </c>
      <c r="P301" s="12">
        <f t="shared" si="70"/>
        <v>181634.52552031272</v>
      </c>
      <c r="Q301" s="12">
        <f t="shared" si="71"/>
        <v>205597.26549163138</v>
      </c>
      <c r="R301" s="12">
        <f t="shared" si="72"/>
        <v>387231.79101194406</v>
      </c>
      <c r="S301" s="22">
        <f t="shared" si="73"/>
        <v>0</v>
      </c>
      <c r="T301" s="22">
        <f t="shared" si="74"/>
        <v>0</v>
      </c>
      <c r="U301" s="22">
        <f t="shared" si="75"/>
        <v>0</v>
      </c>
      <c r="V301" s="22">
        <f t="shared" si="76"/>
        <v>0</v>
      </c>
      <c r="W301" s="43" t="str">
        <f t="shared" si="77"/>
        <v>n/a</v>
      </c>
      <c r="X301" s="22">
        <f t="shared" si="78"/>
        <v>0</v>
      </c>
      <c r="Y301" s="22">
        <f t="shared" si="79"/>
        <v>0</v>
      </c>
      <c r="Z301" s="22">
        <f t="shared" si="80"/>
        <v>0</v>
      </c>
      <c r="AA301" s="42">
        <f t="shared" si="81"/>
        <v>0</v>
      </c>
      <c r="AB301" s="43" t="str">
        <f t="shared" si="82"/>
        <v>n/a</v>
      </c>
      <c r="AC301" s="44" t="str">
        <f>IFERROR(W301*'Inputs - OBR and CPI'!$E$27+'Inputs - Elec wholesale index'!AB301*'Inputs - OBR and CPI'!$F$27,"n/a")</f>
        <v>n/a</v>
      </c>
      <c r="AD301" s="2" t="str">
        <f t="shared" si="83"/>
        <v>2016-17 Summer</v>
      </c>
      <c r="AE301" s="2" t="str">
        <f t="shared" si="84"/>
        <v>2015-16 Summer</v>
      </c>
      <c r="AF301" s="127">
        <v>0</v>
      </c>
      <c r="AG301" s="7"/>
    </row>
    <row r="302" spans="1:33">
      <c r="A302" s="46">
        <v>42278</v>
      </c>
      <c r="B302" s="13" t="str">
        <f t="shared" si="85"/>
        <v>Oct</v>
      </c>
      <c r="C302" s="182"/>
      <c r="D302" s="182"/>
      <c r="E302" s="182"/>
      <c r="F302" s="185"/>
      <c r="G302" s="185"/>
      <c r="H302" s="185"/>
      <c r="I302" s="12">
        <f>VLOOKUP($B302,'Elec wholesale lookups'!$A$3:$L$15,'Inputs - Elec wholesale index'!I$2,FALSE)</f>
        <v>181634.52552031272</v>
      </c>
      <c r="J302" s="12">
        <f>VLOOKUP($B302,'Elec wholesale lookups'!$A$3:$L$15,'Inputs - Elec wholesale index'!J$2,FALSE)</f>
        <v>205597.26549163138</v>
      </c>
      <c r="K302" s="12">
        <f>VLOOKUP($B302,'Elec wholesale lookups'!$A$3:$L$15,'Inputs - Elec wholesale index'!K$2,FALSE)</f>
        <v>181634.52552031272</v>
      </c>
      <c r="L302" s="37">
        <f>VLOOKUP($B302,'Elec wholesale lookups'!$A$3:$O$15,'Inputs - Elec wholesale index'!L$2,FALSE)</f>
        <v>1</v>
      </c>
      <c r="M302" s="37">
        <f>VLOOKUP($B302,'Elec wholesale lookups'!$A$3:$O$15,'Inputs - Elec wholesale index'!M$2,FALSE)</f>
        <v>1</v>
      </c>
      <c r="N302" s="37">
        <f>VLOOKUP($B302,'Elec wholesale lookups'!$A$3:$O$15,'Inputs - Elec wholesale index'!N$2,FALSE)</f>
        <v>0</v>
      </c>
      <c r="O302" s="12">
        <f t="shared" si="69"/>
        <v>181634.52552031272</v>
      </c>
      <c r="P302" s="12">
        <f t="shared" si="70"/>
        <v>205597.26549163138</v>
      </c>
      <c r="Q302" s="12">
        <f t="shared" si="71"/>
        <v>0</v>
      </c>
      <c r="R302" s="12">
        <f t="shared" si="72"/>
        <v>387231.79101194406</v>
      </c>
      <c r="S302" s="22">
        <f t="shared" si="73"/>
        <v>0</v>
      </c>
      <c r="T302" s="22">
        <f t="shared" si="74"/>
        <v>0</v>
      </c>
      <c r="U302" s="22">
        <f t="shared" si="75"/>
        <v>0</v>
      </c>
      <c r="V302" s="22">
        <f t="shared" si="76"/>
        <v>0</v>
      </c>
      <c r="W302" s="43" t="str">
        <f t="shared" si="77"/>
        <v>n/a</v>
      </c>
      <c r="X302" s="22">
        <f t="shared" si="78"/>
        <v>0</v>
      </c>
      <c r="Y302" s="22">
        <f t="shared" si="79"/>
        <v>0</v>
      </c>
      <c r="Z302" s="22">
        <f t="shared" si="80"/>
        <v>0</v>
      </c>
      <c r="AA302" s="42">
        <f t="shared" si="81"/>
        <v>0</v>
      </c>
      <c r="AB302" s="43" t="str">
        <f t="shared" si="82"/>
        <v>n/a</v>
      </c>
      <c r="AC302" s="44" t="str">
        <f>IFERROR(W302*'Inputs - OBR and CPI'!$E$27+'Inputs - Elec wholesale index'!AB302*'Inputs - OBR and CPI'!$F$27,"n/a")</f>
        <v>n/a</v>
      </c>
      <c r="AD302" s="2" t="str">
        <f t="shared" si="83"/>
        <v>2016-17 Summer</v>
      </c>
      <c r="AE302" s="2" t="str">
        <f t="shared" si="84"/>
        <v>2015-16 Winter</v>
      </c>
      <c r="AF302" s="127">
        <v>0</v>
      </c>
      <c r="AG302" s="7"/>
    </row>
    <row r="303" spans="1:33">
      <c r="A303" s="46">
        <v>42279</v>
      </c>
      <c r="B303" s="13" t="str">
        <f t="shared" si="85"/>
        <v>Oct</v>
      </c>
      <c r="C303" s="182"/>
      <c r="D303" s="182"/>
      <c r="E303" s="182"/>
      <c r="F303" s="185"/>
      <c r="G303" s="185"/>
      <c r="H303" s="185"/>
      <c r="I303" s="12">
        <f>VLOOKUP($B303,'Elec wholesale lookups'!$A$3:$L$15,'Inputs - Elec wholesale index'!I$2,FALSE)</f>
        <v>181634.52552031272</v>
      </c>
      <c r="J303" s="12">
        <f>VLOOKUP($B303,'Elec wholesale lookups'!$A$3:$L$15,'Inputs - Elec wholesale index'!J$2,FALSE)</f>
        <v>205597.26549163138</v>
      </c>
      <c r="K303" s="12">
        <f>VLOOKUP($B303,'Elec wholesale lookups'!$A$3:$L$15,'Inputs - Elec wholesale index'!K$2,FALSE)</f>
        <v>181634.52552031272</v>
      </c>
      <c r="L303" s="37">
        <f>VLOOKUP($B303,'Elec wholesale lookups'!$A$3:$O$15,'Inputs - Elec wholesale index'!L$2,FALSE)</f>
        <v>1</v>
      </c>
      <c r="M303" s="37">
        <f>VLOOKUP($B303,'Elec wholesale lookups'!$A$3:$O$15,'Inputs - Elec wholesale index'!M$2,FALSE)</f>
        <v>1</v>
      </c>
      <c r="N303" s="37">
        <f>VLOOKUP($B303,'Elec wholesale lookups'!$A$3:$O$15,'Inputs - Elec wholesale index'!N$2,FALSE)</f>
        <v>0</v>
      </c>
      <c r="O303" s="12">
        <f t="shared" si="69"/>
        <v>181634.52552031272</v>
      </c>
      <c r="P303" s="12">
        <f t="shared" si="70"/>
        <v>205597.26549163138</v>
      </c>
      <c r="Q303" s="12">
        <f t="shared" si="71"/>
        <v>0</v>
      </c>
      <c r="R303" s="12">
        <f t="shared" si="72"/>
        <v>387231.79101194406</v>
      </c>
      <c r="S303" s="22">
        <f t="shared" si="73"/>
        <v>0</v>
      </c>
      <c r="T303" s="22">
        <f t="shared" si="74"/>
        <v>0</v>
      </c>
      <c r="U303" s="22">
        <f t="shared" si="75"/>
        <v>0</v>
      </c>
      <c r="V303" s="22">
        <f t="shared" si="76"/>
        <v>0</v>
      </c>
      <c r="W303" s="43" t="str">
        <f t="shared" si="77"/>
        <v>n/a</v>
      </c>
      <c r="X303" s="22">
        <f t="shared" si="78"/>
        <v>0</v>
      </c>
      <c r="Y303" s="22">
        <f t="shared" si="79"/>
        <v>0</v>
      </c>
      <c r="Z303" s="22">
        <f t="shared" si="80"/>
        <v>0</v>
      </c>
      <c r="AA303" s="42">
        <f t="shared" si="81"/>
        <v>0</v>
      </c>
      <c r="AB303" s="43" t="str">
        <f t="shared" si="82"/>
        <v>n/a</v>
      </c>
      <c r="AC303" s="44" t="str">
        <f>IFERROR(W303*'Inputs - OBR and CPI'!$E$27+'Inputs - Elec wholesale index'!AB303*'Inputs - OBR and CPI'!$F$27,"n/a")</f>
        <v>n/a</v>
      </c>
      <c r="AD303" s="2" t="str">
        <f t="shared" si="83"/>
        <v>2016-17 Summer</v>
      </c>
      <c r="AE303" s="2" t="str">
        <f t="shared" si="84"/>
        <v>2015-16 Winter</v>
      </c>
      <c r="AF303" s="127">
        <v>0</v>
      </c>
      <c r="AG303" s="7"/>
    </row>
    <row r="304" spans="1:33">
      <c r="A304" s="46">
        <v>42282</v>
      </c>
      <c r="B304" s="13" t="str">
        <f t="shared" si="85"/>
        <v>Oct</v>
      </c>
      <c r="C304" s="182"/>
      <c r="D304" s="182"/>
      <c r="E304" s="182"/>
      <c r="F304" s="185"/>
      <c r="G304" s="185"/>
      <c r="H304" s="185"/>
      <c r="I304" s="12">
        <f>VLOOKUP($B304,'Elec wholesale lookups'!$A$3:$L$15,'Inputs - Elec wholesale index'!I$2,FALSE)</f>
        <v>181634.52552031272</v>
      </c>
      <c r="J304" s="12">
        <f>VLOOKUP($B304,'Elec wholesale lookups'!$A$3:$L$15,'Inputs - Elec wholesale index'!J$2,FALSE)</f>
        <v>205597.26549163138</v>
      </c>
      <c r="K304" s="12">
        <f>VLOOKUP($B304,'Elec wholesale lookups'!$A$3:$L$15,'Inputs - Elec wholesale index'!K$2,FALSE)</f>
        <v>181634.52552031272</v>
      </c>
      <c r="L304" s="37">
        <f>VLOOKUP($B304,'Elec wholesale lookups'!$A$3:$O$15,'Inputs - Elec wholesale index'!L$2,FALSE)</f>
        <v>1</v>
      </c>
      <c r="M304" s="37">
        <f>VLOOKUP($B304,'Elec wholesale lookups'!$A$3:$O$15,'Inputs - Elec wholesale index'!M$2,FALSE)</f>
        <v>1</v>
      </c>
      <c r="N304" s="37">
        <f>VLOOKUP($B304,'Elec wholesale lookups'!$A$3:$O$15,'Inputs - Elec wholesale index'!N$2,FALSE)</f>
        <v>0</v>
      </c>
      <c r="O304" s="12">
        <f t="shared" si="69"/>
        <v>181634.52552031272</v>
      </c>
      <c r="P304" s="12">
        <f t="shared" si="70"/>
        <v>205597.26549163138</v>
      </c>
      <c r="Q304" s="12">
        <f t="shared" si="71"/>
        <v>0</v>
      </c>
      <c r="R304" s="12">
        <f t="shared" si="72"/>
        <v>387231.79101194406</v>
      </c>
      <c r="S304" s="22">
        <f t="shared" si="73"/>
        <v>0</v>
      </c>
      <c r="T304" s="22">
        <f t="shared" si="74"/>
        <v>0</v>
      </c>
      <c r="U304" s="22">
        <f t="shared" si="75"/>
        <v>0</v>
      </c>
      <c r="V304" s="22">
        <f t="shared" si="76"/>
        <v>0</v>
      </c>
      <c r="W304" s="43" t="str">
        <f t="shared" si="77"/>
        <v>n/a</v>
      </c>
      <c r="X304" s="22">
        <f t="shared" si="78"/>
        <v>0</v>
      </c>
      <c r="Y304" s="22">
        <f t="shared" si="79"/>
        <v>0</v>
      </c>
      <c r="Z304" s="22">
        <f t="shared" si="80"/>
        <v>0</v>
      </c>
      <c r="AA304" s="42">
        <f t="shared" si="81"/>
        <v>0</v>
      </c>
      <c r="AB304" s="43" t="str">
        <f t="shared" si="82"/>
        <v>n/a</v>
      </c>
      <c r="AC304" s="44" t="str">
        <f>IFERROR(W304*'Inputs - OBR and CPI'!$E$27+'Inputs - Elec wholesale index'!AB304*'Inputs - OBR and CPI'!$F$27,"n/a")</f>
        <v>n/a</v>
      </c>
      <c r="AD304" s="2" t="str">
        <f t="shared" si="83"/>
        <v>2016-17 Summer</v>
      </c>
      <c r="AE304" s="2" t="str">
        <f t="shared" si="84"/>
        <v>2015-16 Winter</v>
      </c>
      <c r="AF304" s="127">
        <v>0</v>
      </c>
      <c r="AG304" s="7"/>
    </row>
    <row r="305" spans="1:33">
      <c r="A305" s="46">
        <v>42283</v>
      </c>
      <c r="B305" s="13" t="str">
        <f t="shared" si="85"/>
        <v>Oct</v>
      </c>
      <c r="C305" s="182"/>
      <c r="D305" s="182"/>
      <c r="E305" s="182"/>
      <c r="F305" s="185"/>
      <c r="G305" s="185"/>
      <c r="H305" s="185"/>
      <c r="I305" s="12">
        <f>VLOOKUP($B305,'Elec wholesale lookups'!$A$3:$L$15,'Inputs - Elec wholesale index'!I$2,FALSE)</f>
        <v>181634.52552031272</v>
      </c>
      <c r="J305" s="12">
        <f>VLOOKUP($B305,'Elec wholesale lookups'!$A$3:$L$15,'Inputs - Elec wholesale index'!J$2,FALSE)</f>
        <v>205597.26549163138</v>
      </c>
      <c r="K305" s="12">
        <f>VLOOKUP($B305,'Elec wholesale lookups'!$A$3:$L$15,'Inputs - Elec wholesale index'!K$2,FALSE)</f>
        <v>181634.52552031272</v>
      </c>
      <c r="L305" s="37">
        <f>VLOOKUP($B305,'Elec wholesale lookups'!$A$3:$O$15,'Inputs - Elec wholesale index'!L$2,FALSE)</f>
        <v>1</v>
      </c>
      <c r="M305" s="37">
        <f>VLOOKUP($B305,'Elec wholesale lookups'!$A$3:$O$15,'Inputs - Elec wholesale index'!M$2,FALSE)</f>
        <v>1</v>
      </c>
      <c r="N305" s="37">
        <f>VLOOKUP($B305,'Elec wholesale lookups'!$A$3:$O$15,'Inputs - Elec wholesale index'!N$2,FALSE)</f>
        <v>0</v>
      </c>
      <c r="O305" s="12">
        <f t="shared" si="69"/>
        <v>181634.52552031272</v>
      </c>
      <c r="P305" s="12">
        <f t="shared" si="70"/>
        <v>205597.26549163138</v>
      </c>
      <c r="Q305" s="12">
        <f t="shared" si="71"/>
        <v>0</v>
      </c>
      <c r="R305" s="12">
        <f t="shared" si="72"/>
        <v>387231.79101194406</v>
      </c>
      <c r="S305" s="22">
        <f t="shared" si="73"/>
        <v>0</v>
      </c>
      <c r="T305" s="22">
        <f t="shared" si="74"/>
        <v>0</v>
      </c>
      <c r="U305" s="22">
        <f t="shared" si="75"/>
        <v>0</v>
      </c>
      <c r="V305" s="22">
        <f t="shared" si="76"/>
        <v>0</v>
      </c>
      <c r="W305" s="43" t="str">
        <f t="shared" si="77"/>
        <v>n/a</v>
      </c>
      <c r="X305" s="22">
        <f t="shared" si="78"/>
        <v>0</v>
      </c>
      <c r="Y305" s="22">
        <f t="shared" si="79"/>
        <v>0</v>
      </c>
      <c r="Z305" s="22">
        <f t="shared" si="80"/>
        <v>0</v>
      </c>
      <c r="AA305" s="42">
        <f t="shared" si="81"/>
        <v>0</v>
      </c>
      <c r="AB305" s="43" t="str">
        <f t="shared" si="82"/>
        <v>n/a</v>
      </c>
      <c r="AC305" s="44" t="str">
        <f>IFERROR(W305*'Inputs - OBR and CPI'!$E$27+'Inputs - Elec wholesale index'!AB305*'Inputs - OBR and CPI'!$F$27,"n/a")</f>
        <v>n/a</v>
      </c>
      <c r="AD305" s="2" t="str">
        <f t="shared" si="83"/>
        <v>2016-17 Summer</v>
      </c>
      <c r="AE305" s="2" t="str">
        <f t="shared" si="84"/>
        <v>2015-16 Winter</v>
      </c>
      <c r="AF305" s="127">
        <v>0</v>
      </c>
      <c r="AG305" s="7"/>
    </row>
    <row r="306" spans="1:33">
      <c r="A306" s="46">
        <v>42284</v>
      </c>
      <c r="B306" s="13" t="str">
        <f t="shared" si="85"/>
        <v>Oct</v>
      </c>
      <c r="C306" s="182"/>
      <c r="D306" s="182"/>
      <c r="E306" s="182"/>
      <c r="F306" s="185"/>
      <c r="G306" s="185"/>
      <c r="H306" s="185"/>
      <c r="I306" s="12">
        <f>VLOOKUP($B306,'Elec wholesale lookups'!$A$3:$L$15,'Inputs - Elec wholesale index'!I$2,FALSE)</f>
        <v>181634.52552031272</v>
      </c>
      <c r="J306" s="12">
        <f>VLOOKUP($B306,'Elec wholesale lookups'!$A$3:$L$15,'Inputs - Elec wholesale index'!J$2,FALSE)</f>
        <v>205597.26549163138</v>
      </c>
      <c r="K306" s="12">
        <f>VLOOKUP($B306,'Elec wholesale lookups'!$A$3:$L$15,'Inputs - Elec wholesale index'!K$2,FALSE)</f>
        <v>181634.52552031272</v>
      </c>
      <c r="L306" s="37">
        <f>VLOOKUP($B306,'Elec wholesale lookups'!$A$3:$O$15,'Inputs - Elec wholesale index'!L$2,FALSE)</f>
        <v>1</v>
      </c>
      <c r="M306" s="37">
        <f>VLOOKUP($B306,'Elec wholesale lookups'!$A$3:$O$15,'Inputs - Elec wholesale index'!M$2,FALSE)</f>
        <v>1</v>
      </c>
      <c r="N306" s="37">
        <f>VLOOKUP($B306,'Elec wholesale lookups'!$A$3:$O$15,'Inputs - Elec wholesale index'!N$2,FALSE)</f>
        <v>0</v>
      </c>
      <c r="O306" s="12">
        <f t="shared" si="69"/>
        <v>181634.52552031272</v>
      </c>
      <c r="P306" s="12">
        <f t="shared" si="70"/>
        <v>205597.26549163138</v>
      </c>
      <c r="Q306" s="12">
        <f t="shared" si="71"/>
        <v>0</v>
      </c>
      <c r="R306" s="12">
        <f t="shared" si="72"/>
        <v>387231.79101194406</v>
      </c>
      <c r="S306" s="22">
        <f t="shared" si="73"/>
        <v>0</v>
      </c>
      <c r="T306" s="22">
        <f t="shared" si="74"/>
        <v>0</v>
      </c>
      <c r="U306" s="22">
        <f t="shared" si="75"/>
        <v>0</v>
      </c>
      <c r="V306" s="22">
        <f t="shared" si="76"/>
        <v>0</v>
      </c>
      <c r="W306" s="43" t="str">
        <f t="shared" si="77"/>
        <v>n/a</v>
      </c>
      <c r="X306" s="22">
        <f t="shared" si="78"/>
        <v>0</v>
      </c>
      <c r="Y306" s="22">
        <f t="shared" si="79"/>
        <v>0</v>
      </c>
      <c r="Z306" s="22">
        <f t="shared" si="80"/>
        <v>0</v>
      </c>
      <c r="AA306" s="42">
        <f t="shared" si="81"/>
        <v>0</v>
      </c>
      <c r="AB306" s="43" t="str">
        <f t="shared" si="82"/>
        <v>n/a</v>
      </c>
      <c r="AC306" s="44" t="str">
        <f>IFERROR(W306*'Inputs - OBR and CPI'!$E$27+'Inputs - Elec wholesale index'!AB306*'Inputs - OBR and CPI'!$F$27,"n/a")</f>
        <v>n/a</v>
      </c>
      <c r="AD306" s="2" t="str">
        <f t="shared" si="83"/>
        <v>2016-17 Summer</v>
      </c>
      <c r="AE306" s="2" t="str">
        <f t="shared" si="84"/>
        <v>2015-16 Winter</v>
      </c>
      <c r="AF306" s="127">
        <v>0</v>
      </c>
      <c r="AG306" s="7"/>
    </row>
    <row r="307" spans="1:33">
      <c r="A307" s="46">
        <v>42285</v>
      </c>
      <c r="B307" s="13" t="str">
        <f t="shared" si="85"/>
        <v>Oct</v>
      </c>
      <c r="C307" s="182"/>
      <c r="D307" s="182"/>
      <c r="E307" s="182"/>
      <c r="F307" s="185"/>
      <c r="G307" s="185"/>
      <c r="H307" s="185"/>
      <c r="I307" s="12">
        <f>VLOOKUP($B307,'Elec wholesale lookups'!$A$3:$L$15,'Inputs - Elec wholesale index'!I$2,FALSE)</f>
        <v>181634.52552031272</v>
      </c>
      <c r="J307" s="12">
        <f>VLOOKUP($B307,'Elec wholesale lookups'!$A$3:$L$15,'Inputs - Elec wholesale index'!J$2,FALSE)</f>
        <v>205597.26549163138</v>
      </c>
      <c r="K307" s="12">
        <f>VLOOKUP($B307,'Elec wholesale lookups'!$A$3:$L$15,'Inputs - Elec wholesale index'!K$2,FALSE)</f>
        <v>181634.52552031272</v>
      </c>
      <c r="L307" s="37">
        <f>VLOOKUP($B307,'Elec wholesale lookups'!$A$3:$O$15,'Inputs - Elec wholesale index'!L$2,FALSE)</f>
        <v>1</v>
      </c>
      <c r="M307" s="37">
        <f>VLOOKUP($B307,'Elec wholesale lookups'!$A$3:$O$15,'Inputs - Elec wholesale index'!M$2,FALSE)</f>
        <v>1</v>
      </c>
      <c r="N307" s="37">
        <f>VLOOKUP($B307,'Elec wholesale lookups'!$A$3:$O$15,'Inputs - Elec wholesale index'!N$2,FALSE)</f>
        <v>0</v>
      </c>
      <c r="O307" s="12">
        <f t="shared" si="69"/>
        <v>181634.52552031272</v>
      </c>
      <c r="P307" s="12">
        <f t="shared" si="70"/>
        <v>205597.26549163138</v>
      </c>
      <c r="Q307" s="12">
        <f t="shared" si="71"/>
        <v>0</v>
      </c>
      <c r="R307" s="12">
        <f t="shared" si="72"/>
        <v>387231.79101194406</v>
      </c>
      <c r="S307" s="22">
        <f t="shared" si="73"/>
        <v>0</v>
      </c>
      <c r="T307" s="22">
        <f t="shared" si="74"/>
        <v>0</v>
      </c>
      <c r="U307" s="22">
        <f t="shared" si="75"/>
        <v>0</v>
      </c>
      <c r="V307" s="22">
        <f t="shared" si="76"/>
        <v>0</v>
      </c>
      <c r="W307" s="43" t="str">
        <f t="shared" si="77"/>
        <v>n/a</v>
      </c>
      <c r="X307" s="22">
        <f t="shared" si="78"/>
        <v>0</v>
      </c>
      <c r="Y307" s="22">
        <f t="shared" si="79"/>
        <v>0</v>
      </c>
      <c r="Z307" s="22">
        <f t="shared" si="80"/>
        <v>0</v>
      </c>
      <c r="AA307" s="42">
        <f t="shared" si="81"/>
        <v>0</v>
      </c>
      <c r="AB307" s="43" t="str">
        <f t="shared" si="82"/>
        <v>n/a</v>
      </c>
      <c r="AC307" s="44" t="str">
        <f>IFERROR(W307*'Inputs - OBR and CPI'!$E$27+'Inputs - Elec wholesale index'!AB307*'Inputs - OBR and CPI'!$F$27,"n/a")</f>
        <v>n/a</v>
      </c>
      <c r="AD307" s="2" t="str">
        <f t="shared" si="83"/>
        <v>2016-17 Summer</v>
      </c>
      <c r="AE307" s="2" t="str">
        <f t="shared" si="84"/>
        <v>2015-16 Winter</v>
      </c>
      <c r="AF307" s="127">
        <v>0</v>
      </c>
      <c r="AG307" s="7"/>
    </row>
    <row r="308" spans="1:33">
      <c r="A308" s="46">
        <v>42286</v>
      </c>
      <c r="B308" s="13" t="str">
        <f t="shared" si="85"/>
        <v>Oct</v>
      </c>
      <c r="C308" s="182"/>
      <c r="D308" s="182"/>
      <c r="E308" s="182"/>
      <c r="F308" s="185"/>
      <c r="G308" s="185"/>
      <c r="H308" s="185"/>
      <c r="I308" s="12">
        <f>VLOOKUP($B308,'Elec wholesale lookups'!$A$3:$L$15,'Inputs - Elec wholesale index'!I$2,FALSE)</f>
        <v>181634.52552031272</v>
      </c>
      <c r="J308" s="12">
        <f>VLOOKUP($B308,'Elec wholesale lookups'!$A$3:$L$15,'Inputs - Elec wholesale index'!J$2,FALSE)</f>
        <v>205597.26549163138</v>
      </c>
      <c r="K308" s="12">
        <f>VLOOKUP($B308,'Elec wholesale lookups'!$A$3:$L$15,'Inputs - Elec wholesale index'!K$2,FALSE)</f>
        <v>181634.52552031272</v>
      </c>
      <c r="L308" s="37">
        <f>VLOOKUP($B308,'Elec wholesale lookups'!$A$3:$O$15,'Inputs - Elec wholesale index'!L$2,FALSE)</f>
        <v>1</v>
      </c>
      <c r="M308" s="37">
        <f>VLOOKUP($B308,'Elec wholesale lookups'!$A$3:$O$15,'Inputs - Elec wholesale index'!M$2,FALSE)</f>
        <v>1</v>
      </c>
      <c r="N308" s="37">
        <f>VLOOKUP($B308,'Elec wholesale lookups'!$A$3:$O$15,'Inputs - Elec wholesale index'!N$2,FALSE)</f>
        <v>0</v>
      </c>
      <c r="O308" s="12">
        <f t="shared" si="69"/>
        <v>181634.52552031272</v>
      </c>
      <c r="P308" s="12">
        <f t="shared" si="70"/>
        <v>205597.26549163138</v>
      </c>
      <c r="Q308" s="12">
        <f t="shared" si="71"/>
        <v>0</v>
      </c>
      <c r="R308" s="12">
        <f t="shared" si="72"/>
        <v>387231.79101194406</v>
      </c>
      <c r="S308" s="22">
        <f t="shared" si="73"/>
        <v>0</v>
      </c>
      <c r="T308" s="22">
        <f t="shared" si="74"/>
        <v>0</v>
      </c>
      <c r="U308" s="22">
        <f t="shared" si="75"/>
        <v>0</v>
      </c>
      <c r="V308" s="22">
        <f t="shared" si="76"/>
        <v>0</v>
      </c>
      <c r="W308" s="43" t="str">
        <f t="shared" si="77"/>
        <v>n/a</v>
      </c>
      <c r="X308" s="22">
        <f t="shared" si="78"/>
        <v>0</v>
      </c>
      <c r="Y308" s="22">
        <f t="shared" si="79"/>
        <v>0</v>
      </c>
      <c r="Z308" s="22">
        <f t="shared" si="80"/>
        <v>0</v>
      </c>
      <c r="AA308" s="42">
        <f t="shared" si="81"/>
        <v>0</v>
      </c>
      <c r="AB308" s="43" t="str">
        <f t="shared" si="82"/>
        <v>n/a</v>
      </c>
      <c r="AC308" s="44" t="str">
        <f>IFERROR(W308*'Inputs - OBR and CPI'!$E$27+'Inputs - Elec wholesale index'!AB308*'Inputs - OBR and CPI'!$F$27,"n/a")</f>
        <v>n/a</v>
      </c>
      <c r="AD308" s="2" t="str">
        <f t="shared" si="83"/>
        <v>2016-17 Summer</v>
      </c>
      <c r="AE308" s="2" t="str">
        <f t="shared" si="84"/>
        <v>2015-16 Winter</v>
      </c>
      <c r="AF308" s="127">
        <v>0</v>
      </c>
      <c r="AG308" s="7"/>
    </row>
    <row r="309" spans="1:33">
      <c r="A309" s="46">
        <v>42289</v>
      </c>
      <c r="B309" s="13" t="str">
        <f t="shared" si="85"/>
        <v>Oct</v>
      </c>
      <c r="C309" s="182"/>
      <c r="D309" s="182"/>
      <c r="E309" s="182"/>
      <c r="F309" s="185"/>
      <c r="G309" s="185"/>
      <c r="H309" s="185"/>
      <c r="I309" s="12">
        <f>VLOOKUP($B309,'Elec wholesale lookups'!$A$3:$L$15,'Inputs - Elec wholesale index'!I$2,FALSE)</f>
        <v>181634.52552031272</v>
      </c>
      <c r="J309" s="12">
        <f>VLOOKUP($B309,'Elec wholesale lookups'!$A$3:$L$15,'Inputs - Elec wholesale index'!J$2,FALSE)</f>
        <v>205597.26549163138</v>
      </c>
      <c r="K309" s="12">
        <f>VLOOKUP($B309,'Elec wholesale lookups'!$A$3:$L$15,'Inputs - Elec wholesale index'!K$2,FALSE)</f>
        <v>181634.52552031272</v>
      </c>
      <c r="L309" s="37">
        <f>VLOOKUP($B309,'Elec wholesale lookups'!$A$3:$O$15,'Inputs - Elec wholesale index'!L$2,FALSE)</f>
        <v>1</v>
      </c>
      <c r="M309" s="37">
        <f>VLOOKUP($B309,'Elec wholesale lookups'!$A$3:$O$15,'Inputs - Elec wholesale index'!M$2,FALSE)</f>
        <v>1</v>
      </c>
      <c r="N309" s="37">
        <f>VLOOKUP($B309,'Elec wholesale lookups'!$A$3:$O$15,'Inputs - Elec wholesale index'!N$2,FALSE)</f>
        <v>0</v>
      </c>
      <c r="O309" s="12">
        <f t="shared" si="69"/>
        <v>181634.52552031272</v>
      </c>
      <c r="P309" s="12">
        <f t="shared" si="70"/>
        <v>205597.26549163138</v>
      </c>
      <c r="Q309" s="12">
        <f t="shared" si="71"/>
        <v>0</v>
      </c>
      <c r="R309" s="12">
        <f t="shared" si="72"/>
        <v>387231.79101194406</v>
      </c>
      <c r="S309" s="22">
        <f t="shared" si="73"/>
        <v>0</v>
      </c>
      <c r="T309" s="22">
        <f t="shared" si="74"/>
        <v>0</v>
      </c>
      <c r="U309" s="22">
        <f t="shared" si="75"/>
        <v>0</v>
      </c>
      <c r="V309" s="22">
        <f t="shared" si="76"/>
        <v>0</v>
      </c>
      <c r="W309" s="43" t="str">
        <f t="shared" si="77"/>
        <v>n/a</v>
      </c>
      <c r="X309" s="22">
        <f t="shared" si="78"/>
        <v>0</v>
      </c>
      <c r="Y309" s="22">
        <f t="shared" si="79"/>
        <v>0</v>
      </c>
      <c r="Z309" s="22">
        <f t="shared" si="80"/>
        <v>0</v>
      </c>
      <c r="AA309" s="42">
        <f t="shared" si="81"/>
        <v>0</v>
      </c>
      <c r="AB309" s="43" t="str">
        <f t="shared" si="82"/>
        <v>n/a</v>
      </c>
      <c r="AC309" s="44" t="str">
        <f>IFERROR(W309*'Inputs - OBR and CPI'!$E$27+'Inputs - Elec wholesale index'!AB309*'Inputs - OBR and CPI'!$F$27,"n/a")</f>
        <v>n/a</v>
      </c>
      <c r="AD309" s="2" t="str">
        <f t="shared" si="83"/>
        <v>2016-17 Summer</v>
      </c>
      <c r="AE309" s="2" t="str">
        <f t="shared" si="84"/>
        <v>2015-16 Winter</v>
      </c>
      <c r="AF309" s="127">
        <v>0</v>
      </c>
      <c r="AG309" s="7"/>
    </row>
    <row r="310" spans="1:33">
      <c r="A310" s="46">
        <v>42290</v>
      </c>
      <c r="B310" s="13" t="str">
        <f t="shared" si="85"/>
        <v>Oct</v>
      </c>
      <c r="C310" s="182"/>
      <c r="D310" s="182"/>
      <c r="E310" s="182"/>
      <c r="F310" s="185"/>
      <c r="G310" s="185"/>
      <c r="H310" s="185"/>
      <c r="I310" s="12">
        <f>VLOOKUP($B310,'Elec wholesale lookups'!$A$3:$L$15,'Inputs - Elec wholesale index'!I$2,FALSE)</f>
        <v>181634.52552031272</v>
      </c>
      <c r="J310" s="12">
        <f>VLOOKUP($B310,'Elec wholesale lookups'!$A$3:$L$15,'Inputs - Elec wholesale index'!J$2,FALSE)</f>
        <v>205597.26549163138</v>
      </c>
      <c r="K310" s="12">
        <f>VLOOKUP($B310,'Elec wholesale lookups'!$A$3:$L$15,'Inputs - Elec wholesale index'!K$2,FALSE)</f>
        <v>181634.52552031272</v>
      </c>
      <c r="L310" s="37">
        <f>VLOOKUP($B310,'Elec wholesale lookups'!$A$3:$O$15,'Inputs - Elec wholesale index'!L$2,FALSE)</f>
        <v>1</v>
      </c>
      <c r="M310" s="37">
        <f>VLOOKUP($B310,'Elec wholesale lookups'!$A$3:$O$15,'Inputs - Elec wholesale index'!M$2,FALSE)</f>
        <v>1</v>
      </c>
      <c r="N310" s="37">
        <f>VLOOKUP($B310,'Elec wholesale lookups'!$A$3:$O$15,'Inputs - Elec wholesale index'!N$2,FALSE)</f>
        <v>0</v>
      </c>
      <c r="O310" s="12">
        <f t="shared" si="69"/>
        <v>181634.52552031272</v>
      </c>
      <c r="P310" s="12">
        <f t="shared" si="70"/>
        <v>205597.26549163138</v>
      </c>
      <c r="Q310" s="12">
        <f t="shared" si="71"/>
        <v>0</v>
      </c>
      <c r="R310" s="12">
        <f t="shared" si="72"/>
        <v>387231.79101194406</v>
      </c>
      <c r="S310" s="22">
        <f t="shared" si="73"/>
        <v>0</v>
      </c>
      <c r="T310" s="22">
        <f t="shared" si="74"/>
        <v>0</v>
      </c>
      <c r="U310" s="22">
        <f t="shared" si="75"/>
        <v>0</v>
      </c>
      <c r="V310" s="22">
        <f t="shared" si="76"/>
        <v>0</v>
      </c>
      <c r="W310" s="43" t="str">
        <f t="shared" si="77"/>
        <v>n/a</v>
      </c>
      <c r="X310" s="22">
        <f t="shared" si="78"/>
        <v>0</v>
      </c>
      <c r="Y310" s="22">
        <f t="shared" si="79"/>
        <v>0</v>
      </c>
      <c r="Z310" s="22">
        <f t="shared" si="80"/>
        <v>0</v>
      </c>
      <c r="AA310" s="42">
        <f t="shared" si="81"/>
        <v>0</v>
      </c>
      <c r="AB310" s="43" t="str">
        <f t="shared" si="82"/>
        <v>n/a</v>
      </c>
      <c r="AC310" s="44" t="str">
        <f>IFERROR(W310*'Inputs - OBR and CPI'!$E$27+'Inputs - Elec wholesale index'!AB310*'Inputs - OBR and CPI'!$F$27,"n/a")</f>
        <v>n/a</v>
      </c>
      <c r="AD310" s="2" t="str">
        <f t="shared" si="83"/>
        <v>2016-17 Summer</v>
      </c>
      <c r="AE310" s="2" t="str">
        <f t="shared" si="84"/>
        <v>2015-16 Winter</v>
      </c>
      <c r="AF310" s="127">
        <v>0</v>
      </c>
      <c r="AG310" s="7"/>
    </row>
    <row r="311" spans="1:33">
      <c r="A311" s="46">
        <v>42291</v>
      </c>
      <c r="B311" s="13" t="str">
        <f t="shared" si="85"/>
        <v>Oct</v>
      </c>
      <c r="C311" s="182"/>
      <c r="D311" s="182"/>
      <c r="E311" s="182"/>
      <c r="F311" s="185"/>
      <c r="G311" s="185"/>
      <c r="H311" s="185"/>
      <c r="I311" s="12">
        <f>VLOOKUP($B311,'Elec wholesale lookups'!$A$3:$L$15,'Inputs - Elec wholesale index'!I$2,FALSE)</f>
        <v>181634.52552031272</v>
      </c>
      <c r="J311" s="12">
        <f>VLOOKUP($B311,'Elec wholesale lookups'!$A$3:$L$15,'Inputs - Elec wholesale index'!J$2,FALSE)</f>
        <v>205597.26549163138</v>
      </c>
      <c r="K311" s="12">
        <f>VLOOKUP($B311,'Elec wholesale lookups'!$A$3:$L$15,'Inputs - Elec wholesale index'!K$2,FALSE)</f>
        <v>181634.52552031272</v>
      </c>
      <c r="L311" s="37">
        <f>VLOOKUP($B311,'Elec wholesale lookups'!$A$3:$O$15,'Inputs - Elec wholesale index'!L$2,FALSE)</f>
        <v>1</v>
      </c>
      <c r="M311" s="37">
        <f>VLOOKUP($B311,'Elec wholesale lookups'!$A$3:$O$15,'Inputs - Elec wholesale index'!M$2,FALSE)</f>
        <v>1</v>
      </c>
      <c r="N311" s="37">
        <f>VLOOKUP($B311,'Elec wholesale lookups'!$A$3:$O$15,'Inputs - Elec wholesale index'!N$2,FALSE)</f>
        <v>0</v>
      </c>
      <c r="O311" s="12">
        <f t="shared" si="69"/>
        <v>181634.52552031272</v>
      </c>
      <c r="P311" s="12">
        <f t="shared" si="70"/>
        <v>205597.26549163138</v>
      </c>
      <c r="Q311" s="12">
        <f t="shared" si="71"/>
        <v>0</v>
      </c>
      <c r="R311" s="12">
        <f t="shared" si="72"/>
        <v>387231.79101194406</v>
      </c>
      <c r="S311" s="22">
        <f t="shared" si="73"/>
        <v>0</v>
      </c>
      <c r="T311" s="22">
        <f t="shared" si="74"/>
        <v>0</v>
      </c>
      <c r="U311" s="22">
        <f t="shared" si="75"/>
        <v>0</v>
      </c>
      <c r="V311" s="22">
        <f t="shared" si="76"/>
        <v>0</v>
      </c>
      <c r="W311" s="43" t="str">
        <f t="shared" si="77"/>
        <v>n/a</v>
      </c>
      <c r="X311" s="22">
        <f t="shared" si="78"/>
        <v>0</v>
      </c>
      <c r="Y311" s="22">
        <f t="shared" si="79"/>
        <v>0</v>
      </c>
      <c r="Z311" s="22">
        <f t="shared" si="80"/>
        <v>0</v>
      </c>
      <c r="AA311" s="42">
        <f t="shared" si="81"/>
        <v>0</v>
      </c>
      <c r="AB311" s="43" t="str">
        <f t="shared" si="82"/>
        <v>n/a</v>
      </c>
      <c r="AC311" s="44" t="str">
        <f>IFERROR(W311*'Inputs - OBR and CPI'!$E$27+'Inputs - Elec wholesale index'!AB311*'Inputs - OBR and CPI'!$F$27,"n/a")</f>
        <v>n/a</v>
      </c>
      <c r="AD311" s="2" t="str">
        <f t="shared" si="83"/>
        <v>2016-17 Summer</v>
      </c>
      <c r="AE311" s="2" t="str">
        <f t="shared" si="84"/>
        <v>2015-16 Winter</v>
      </c>
      <c r="AF311" s="127">
        <v>0</v>
      </c>
      <c r="AG311" s="7"/>
    </row>
    <row r="312" spans="1:33">
      <c r="A312" s="46">
        <v>42292</v>
      </c>
      <c r="B312" s="13" t="str">
        <f t="shared" si="85"/>
        <v>Oct</v>
      </c>
      <c r="C312" s="182"/>
      <c r="D312" s="182"/>
      <c r="E312" s="182"/>
      <c r="F312" s="185"/>
      <c r="G312" s="185"/>
      <c r="H312" s="185"/>
      <c r="I312" s="12">
        <f>VLOOKUP($B312,'Elec wholesale lookups'!$A$3:$L$15,'Inputs - Elec wholesale index'!I$2,FALSE)</f>
        <v>181634.52552031272</v>
      </c>
      <c r="J312" s="12">
        <f>VLOOKUP($B312,'Elec wholesale lookups'!$A$3:$L$15,'Inputs - Elec wholesale index'!J$2,FALSE)</f>
        <v>205597.26549163138</v>
      </c>
      <c r="K312" s="12">
        <f>VLOOKUP($B312,'Elec wholesale lookups'!$A$3:$L$15,'Inputs - Elec wholesale index'!K$2,FALSE)</f>
        <v>181634.52552031272</v>
      </c>
      <c r="L312" s="37">
        <f>VLOOKUP($B312,'Elec wholesale lookups'!$A$3:$O$15,'Inputs - Elec wholesale index'!L$2,FALSE)</f>
        <v>1</v>
      </c>
      <c r="M312" s="37">
        <f>VLOOKUP($B312,'Elec wholesale lookups'!$A$3:$O$15,'Inputs - Elec wholesale index'!M$2,FALSE)</f>
        <v>1</v>
      </c>
      <c r="N312" s="37">
        <f>VLOOKUP($B312,'Elec wholesale lookups'!$A$3:$O$15,'Inputs - Elec wholesale index'!N$2,FALSE)</f>
        <v>0</v>
      </c>
      <c r="O312" s="12">
        <f t="shared" si="69"/>
        <v>181634.52552031272</v>
      </c>
      <c r="P312" s="12">
        <f t="shared" si="70"/>
        <v>205597.26549163138</v>
      </c>
      <c r="Q312" s="12">
        <f t="shared" si="71"/>
        <v>0</v>
      </c>
      <c r="R312" s="12">
        <f t="shared" si="72"/>
        <v>387231.79101194406</v>
      </c>
      <c r="S312" s="22">
        <f t="shared" si="73"/>
        <v>0</v>
      </c>
      <c r="T312" s="22">
        <f t="shared" si="74"/>
        <v>0</v>
      </c>
      <c r="U312" s="22">
        <f t="shared" si="75"/>
        <v>0</v>
      </c>
      <c r="V312" s="22">
        <f t="shared" si="76"/>
        <v>0</v>
      </c>
      <c r="W312" s="43" t="str">
        <f t="shared" si="77"/>
        <v>n/a</v>
      </c>
      <c r="X312" s="22">
        <f t="shared" si="78"/>
        <v>0</v>
      </c>
      <c r="Y312" s="22">
        <f t="shared" si="79"/>
        <v>0</v>
      </c>
      <c r="Z312" s="22">
        <f t="shared" si="80"/>
        <v>0</v>
      </c>
      <c r="AA312" s="42">
        <f t="shared" si="81"/>
        <v>0</v>
      </c>
      <c r="AB312" s="43" t="str">
        <f t="shared" si="82"/>
        <v>n/a</v>
      </c>
      <c r="AC312" s="44" t="str">
        <f>IFERROR(W312*'Inputs - OBR and CPI'!$E$27+'Inputs - Elec wholesale index'!AB312*'Inputs - OBR and CPI'!$F$27,"n/a")</f>
        <v>n/a</v>
      </c>
      <c r="AD312" s="2" t="str">
        <f t="shared" si="83"/>
        <v>2016-17 Summer</v>
      </c>
      <c r="AE312" s="2" t="str">
        <f t="shared" si="84"/>
        <v>2015-16 Winter</v>
      </c>
      <c r="AF312" s="127">
        <v>0</v>
      </c>
      <c r="AG312" s="7"/>
    </row>
    <row r="313" spans="1:33">
      <c r="A313" s="46">
        <v>42293</v>
      </c>
      <c r="B313" s="13" t="str">
        <f t="shared" si="85"/>
        <v>Oct</v>
      </c>
      <c r="C313" s="182"/>
      <c r="D313" s="182"/>
      <c r="E313" s="182"/>
      <c r="F313" s="185"/>
      <c r="G313" s="185"/>
      <c r="H313" s="185"/>
      <c r="I313" s="12">
        <f>VLOOKUP($B313,'Elec wholesale lookups'!$A$3:$L$15,'Inputs - Elec wholesale index'!I$2,FALSE)</f>
        <v>181634.52552031272</v>
      </c>
      <c r="J313" s="12">
        <f>VLOOKUP($B313,'Elec wholesale lookups'!$A$3:$L$15,'Inputs - Elec wholesale index'!J$2,FALSE)</f>
        <v>205597.26549163138</v>
      </c>
      <c r="K313" s="12">
        <f>VLOOKUP($B313,'Elec wholesale lookups'!$A$3:$L$15,'Inputs - Elec wholesale index'!K$2,FALSE)</f>
        <v>181634.52552031272</v>
      </c>
      <c r="L313" s="37">
        <f>VLOOKUP($B313,'Elec wholesale lookups'!$A$3:$O$15,'Inputs - Elec wholesale index'!L$2,FALSE)</f>
        <v>1</v>
      </c>
      <c r="M313" s="37">
        <f>VLOOKUP($B313,'Elec wholesale lookups'!$A$3:$O$15,'Inputs - Elec wholesale index'!M$2,FALSE)</f>
        <v>1</v>
      </c>
      <c r="N313" s="37">
        <f>VLOOKUP($B313,'Elec wholesale lookups'!$A$3:$O$15,'Inputs - Elec wholesale index'!N$2,FALSE)</f>
        <v>0</v>
      </c>
      <c r="O313" s="12">
        <f t="shared" si="69"/>
        <v>181634.52552031272</v>
      </c>
      <c r="P313" s="12">
        <f t="shared" si="70"/>
        <v>205597.26549163138</v>
      </c>
      <c r="Q313" s="12">
        <f t="shared" si="71"/>
        <v>0</v>
      </c>
      <c r="R313" s="12">
        <f t="shared" si="72"/>
        <v>387231.79101194406</v>
      </c>
      <c r="S313" s="22">
        <f t="shared" si="73"/>
        <v>0</v>
      </c>
      <c r="T313" s="22">
        <f t="shared" si="74"/>
        <v>0</v>
      </c>
      <c r="U313" s="22">
        <f t="shared" si="75"/>
        <v>0</v>
      </c>
      <c r="V313" s="22">
        <f t="shared" si="76"/>
        <v>0</v>
      </c>
      <c r="W313" s="43" t="str">
        <f t="shared" si="77"/>
        <v>n/a</v>
      </c>
      <c r="X313" s="22">
        <f t="shared" si="78"/>
        <v>0</v>
      </c>
      <c r="Y313" s="22">
        <f t="shared" si="79"/>
        <v>0</v>
      </c>
      <c r="Z313" s="22">
        <f t="shared" si="80"/>
        <v>0</v>
      </c>
      <c r="AA313" s="42">
        <f t="shared" si="81"/>
        <v>0</v>
      </c>
      <c r="AB313" s="43" t="str">
        <f t="shared" si="82"/>
        <v>n/a</v>
      </c>
      <c r="AC313" s="44" t="str">
        <f>IFERROR(W313*'Inputs - OBR and CPI'!$E$27+'Inputs - Elec wholesale index'!AB313*'Inputs - OBR and CPI'!$F$27,"n/a")</f>
        <v>n/a</v>
      </c>
      <c r="AD313" s="2" t="str">
        <f t="shared" si="83"/>
        <v>2016-17 Summer</v>
      </c>
      <c r="AE313" s="2" t="str">
        <f t="shared" si="84"/>
        <v>2015-16 Winter</v>
      </c>
      <c r="AF313" s="127">
        <v>0</v>
      </c>
      <c r="AG313" s="7"/>
    </row>
    <row r="314" spans="1:33">
      <c r="A314" s="46">
        <v>42296</v>
      </c>
      <c r="B314" s="13" t="str">
        <f t="shared" si="85"/>
        <v>Oct</v>
      </c>
      <c r="C314" s="182"/>
      <c r="D314" s="182"/>
      <c r="E314" s="182"/>
      <c r="F314" s="185"/>
      <c r="G314" s="185"/>
      <c r="H314" s="185"/>
      <c r="I314" s="12">
        <f>VLOOKUP($B314,'Elec wholesale lookups'!$A$3:$L$15,'Inputs - Elec wholesale index'!I$2,FALSE)</f>
        <v>181634.52552031272</v>
      </c>
      <c r="J314" s="12">
        <f>VLOOKUP($B314,'Elec wholesale lookups'!$A$3:$L$15,'Inputs - Elec wholesale index'!J$2,FALSE)</f>
        <v>205597.26549163138</v>
      </c>
      <c r="K314" s="12">
        <f>VLOOKUP($B314,'Elec wholesale lookups'!$A$3:$L$15,'Inputs - Elec wholesale index'!K$2,FALSE)</f>
        <v>181634.52552031272</v>
      </c>
      <c r="L314" s="37">
        <f>VLOOKUP($B314,'Elec wholesale lookups'!$A$3:$O$15,'Inputs - Elec wholesale index'!L$2,FALSE)</f>
        <v>1</v>
      </c>
      <c r="M314" s="37">
        <f>VLOOKUP($B314,'Elec wholesale lookups'!$A$3:$O$15,'Inputs - Elec wholesale index'!M$2,FALSE)</f>
        <v>1</v>
      </c>
      <c r="N314" s="37">
        <f>VLOOKUP($B314,'Elec wholesale lookups'!$A$3:$O$15,'Inputs - Elec wholesale index'!N$2,FALSE)</f>
        <v>0</v>
      </c>
      <c r="O314" s="12">
        <f t="shared" si="69"/>
        <v>181634.52552031272</v>
      </c>
      <c r="P314" s="12">
        <f t="shared" si="70"/>
        <v>205597.26549163138</v>
      </c>
      <c r="Q314" s="12">
        <f t="shared" si="71"/>
        <v>0</v>
      </c>
      <c r="R314" s="12">
        <f t="shared" si="72"/>
        <v>387231.79101194406</v>
      </c>
      <c r="S314" s="22">
        <f t="shared" si="73"/>
        <v>0</v>
      </c>
      <c r="T314" s="22">
        <f t="shared" si="74"/>
        <v>0</v>
      </c>
      <c r="U314" s="22">
        <f t="shared" si="75"/>
        <v>0</v>
      </c>
      <c r="V314" s="22">
        <f t="shared" si="76"/>
        <v>0</v>
      </c>
      <c r="W314" s="43" t="str">
        <f t="shared" si="77"/>
        <v>n/a</v>
      </c>
      <c r="X314" s="22">
        <f t="shared" si="78"/>
        <v>0</v>
      </c>
      <c r="Y314" s="22">
        <f t="shared" si="79"/>
        <v>0</v>
      </c>
      <c r="Z314" s="22">
        <f t="shared" si="80"/>
        <v>0</v>
      </c>
      <c r="AA314" s="42">
        <f t="shared" si="81"/>
        <v>0</v>
      </c>
      <c r="AB314" s="43" t="str">
        <f t="shared" si="82"/>
        <v>n/a</v>
      </c>
      <c r="AC314" s="44" t="str">
        <f>IFERROR(W314*'Inputs - OBR and CPI'!$E$27+'Inputs - Elec wholesale index'!AB314*'Inputs - OBR and CPI'!$F$27,"n/a")</f>
        <v>n/a</v>
      </c>
      <c r="AD314" s="2" t="str">
        <f t="shared" si="83"/>
        <v>2016-17 Summer</v>
      </c>
      <c r="AE314" s="2" t="str">
        <f t="shared" si="84"/>
        <v>2015-16 Winter</v>
      </c>
      <c r="AF314" s="127">
        <v>0</v>
      </c>
      <c r="AG314" s="7"/>
    </row>
    <row r="315" spans="1:33">
      <c r="A315" s="46">
        <v>42297</v>
      </c>
      <c r="B315" s="13" t="str">
        <f t="shared" si="85"/>
        <v>Oct</v>
      </c>
      <c r="C315" s="182"/>
      <c r="D315" s="182"/>
      <c r="E315" s="182"/>
      <c r="F315" s="185"/>
      <c r="G315" s="185"/>
      <c r="H315" s="185"/>
      <c r="I315" s="12">
        <f>VLOOKUP($B315,'Elec wholesale lookups'!$A$3:$L$15,'Inputs - Elec wholesale index'!I$2,FALSE)</f>
        <v>181634.52552031272</v>
      </c>
      <c r="J315" s="12">
        <f>VLOOKUP($B315,'Elec wholesale lookups'!$A$3:$L$15,'Inputs - Elec wholesale index'!J$2,FALSE)</f>
        <v>205597.26549163138</v>
      </c>
      <c r="K315" s="12">
        <f>VLOOKUP($B315,'Elec wholesale lookups'!$A$3:$L$15,'Inputs - Elec wholesale index'!K$2,FALSE)</f>
        <v>181634.52552031272</v>
      </c>
      <c r="L315" s="37">
        <f>VLOOKUP($B315,'Elec wholesale lookups'!$A$3:$O$15,'Inputs - Elec wholesale index'!L$2,FALSE)</f>
        <v>1</v>
      </c>
      <c r="M315" s="37">
        <f>VLOOKUP($B315,'Elec wholesale lookups'!$A$3:$O$15,'Inputs - Elec wholesale index'!M$2,FALSE)</f>
        <v>1</v>
      </c>
      <c r="N315" s="37">
        <f>VLOOKUP($B315,'Elec wholesale lookups'!$A$3:$O$15,'Inputs - Elec wholesale index'!N$2,FALSE)</f>
        <v>0</v>
      </c>
      <c r="O315" s="12">
        <f t="shared" si="69"/>
        <v>181634.52552031272</v>
      </c>
      <c r="P315" s="12">
        <f t="shared" si="70"/>
        <v>205597.26549163138</v>
      </c>
      <c r="Q315" s="12">
        <f t="shared" si="71"/>
        <v>0</v>
      </c>
      <c r="R315" s="12">
        <f t="shared" si="72"/>
        <v>387231.79101194406</v>
      </c>
      <c r="S315" s="22">
        <f t="shared" si="73"/>
        <v>0</v>
      </c>
      <c r="T315" s="22">
        <f t="shared" si="74"/>
        <v>0</v>
      </c>
      <c r="U315" s="22">
        <f t="shared" si="75"/>
        <v>0</v>
      </c>
      <c r="V315" s="22">
        <f t="shared" si="76"/>
        <v>0</v>
      </c>
      <c r="W315" s="43" t="str">
        <f t="shared" si="77"/>
        <v>n/a</v>
      </c>
      <c r="X315" s="22">
        <f t="shared" si="78"/>
        <v>0</v>
      </c>
      <c r="Y315" s="22">
        <f t="shared" si="79"/>
        <v>0</v>
      </c>
      <c r="Z315" s="22">
        <f t="shared" si="80"/>
        <v>0</v>
      </c>
      <c r="AA315" s="42">
        <f t="shared" si="81"/>
        <v>0</v>
      </c>
      <c r="AB315" s="43" t="str">
        <f t="shared" si="82"/>
        <v>n/a</v>
      </c>
      <c r="AC315" s="44" t="str">
        <f>IFERROR(W315*'Inputs - OBR and CPI'!$E$27+'Inputs - Elec wholesale index'!AB315*'Inputs - OBR and CPI'!$F$27,"n/a")</f>
        <v>n/a</v>
      </c>
      <c r="AD315" s="2" t="str">
        <f t="shared" si="83"/>
        <v>2016-17 Summer</v>
      </c>
      <c r="AE315" s="2" t="str">
        <f t="shared" si="84"/>
        <v>2015-16 Winter</v>
      </c>
      <c r="AF315" s="127">
        <v>0</v>
      </c>
      <c r="AG315" s="7"/>
    </row>
    <row r="316" spans="1:33">
      <c r="A316" s="46">
        <v>42298</v>
      </c>
      <c r="B316" s="13" t="str">
        <f t="shared" si="85"/>
        <v>Oct</v>
      </c>
      <c r="C316" s="182"/>
      <c r="D316" s="182"/>
      <c r="E316" s="182"/>
      <c r="F316" s="185"/>
      <c r="G316" s="185"/>
      <c r="H316" s="185"/>
      <c r="I316" s="12">
        <f>VLOOKUP($B316,'Elec wholesale lookups'!$A$3:$L$15,'Inputs - Elec wholesale index'!I$2,FALSE)</f>
        <v>181634.52552031272</v>
      </c>
      <c r="J316" s="12">
        <f>VLOOKUP($B316,'Elec wholesale lookups'!$A$3:$L$15,'Inputs - Elec wholesale index'!J$2,FALSE)</f>
        <v>205597.26549163138</v>
      </c>
      <c r="K316" s="12">
        <f>VLOOKUP($B316,'Elec wholesale lookups'!$A$3:$L$15,'Inputs - Elec wholesale index'!K$2,FALSE)</f>
        <v>181634.52552031272</v>
      </c>
      <c r="L316" s="37">
        <f>VLOOKUP($B316,'Elec wholesale lookups'!$A$3:$O$15,'Inputs - Elec wholesale index'!L$2,FALSE)</f>
        <v>1</v>
      </c>
      <c r="M316" s="37">
        <f>VLOOKUP($B316,'Elec wholesale lookups'!$A$3:$O$15,'Inputs - Elec wholesale index'!M$2,FALSE)</f>
        <v>1</v>
      </c>
      <c r="N316" s="37">
        <f>VLOOKUP($B316,'Elec wholesale lookups'!$A$3:$O$15,'Inputs - Elec wholesale index'!N$2,FALSE)</f>
        <v>0</v>
      </c>
      <c r="O316" s="12">
        <f t="shared" si="69"/>
        <v>181634.52552031272</v>
      </c>
      <c r="P316" s="12">
        <f t="shared" si="70"/>
        <v>205597.26549163138</v>
      </c>
      <c r="Q316" s="12">
        <f t="shared" si="71"/>
        <v>0</v>
      </c>
      <c r="R316" s="12">
        <f t="shared" si="72"/>
        <v>387231.79101194406</v>
      </c>
      <c r="S316" s="22">
        <f t="shared" si="73"/>
        <v>0</v>
      </c>
      <c r="T316" s="22">
        <f t="shared" si="74"/>
        <v>0</v>
      </c>
      <c r="U316" s="22">
        <f t="shared" si="75"/>
        <v>0</v>
      </c>
      <c r="V316" s="22">
        <f t="shared" si="76"/>
        <v>0</v>
      </c>
      <c r="W316" s="43" t="str">
        <f t="shared" si="77"/>
        <v>n/a</v>
      </c>
      <c r="X316" s="22">
        <f t="shared" si="78"/>
        <v>0</v>
      </c>
      <c r="Y316" s="22">
        <f t="shared" si="79"/>
        <v>0</v>
      </c>
      <c r="Z316" s="22">
        <f t="shared" si="80"/>
        <v>0</v>
      </c>
      <c r="AA316" s="42">
        <f t="shared" si="81"/>
        <v>0</v>
      </c>
      <c r="AB316" s="43" t="str">
        <f t="shared" si="82"/>
        <v>n/a</v>
      </c>
      <c r="AC316" s="44" t="str">
        <f>IFERROR(W316*'Inputs - OBR and CPI'!$E$27+'Inputs - Elec wholesale index'!AB316*'Inputs - OBR and CPI'!$F$27,"n/a")</f>
        <v>n/a</v>
      </c>
      <c r="AD316" s="2" t="str">
        <f t="shared" si="83"/>
        <v>2016-17 Summer</v>
      </c>
      <c r="AE316" s="2" t="str">
        <f t="shared" si="84"/>
        <v>2015-16 Winter</v>
      </c>
      <c r="AF316" s="127">
        <v>0</v>
      </c>
      <c r="AG316" s="7"/>
    </row>
    <row r="317" spans="1:33">
      <c r="A317" s="46">
        <v>42299</v>
      </c>
      <c r="B317" s="13" t="str">
        <f t="shared" si="85"/>
        <v>Oct</v>
      </c>
      <c r="C317" s="182"/>
      <c r="D317" s="182"/>
      <c r="E317" s="182"/>
      <c r="F317" s="185"/>
      <c r="G317" s="185"/>
      <c r="H317" s="185"/>
      <c r="I317" s="12">
        <f>VLOOKUP($B317,'Elec wholesale lookups'!$A$3:$L$15,'Inputs - Elec wholesale index'!I$2,FALSE)</f>
        <v>181634.52552031272</v>
      </c>
      <c r="J317" s="12">
        <f>VLOOKUP($B317,'Elec wholesale lookups'!$A$3:$L$15,'Inputs - Elec wholesale index'!J$2,FALSE)</f>
        <v>205597.26549163138</v>
      </c>
      <c r="K317" s="12">
        <f>VLOOKUP($B317,'Elec wholesale lookups'!$A$3:$L$15,'Inputs - Elec wholesale index'!K$2,FALSE)</f>
        <v>181634.52552031272</v>
      </c>
      <c r="L317" s="37">
        <f>VLOOKUP($B317,'Elec wholesale lookups'!$A$3:$O$15,'Inputs - Elec wholesale index'!L$2,FALSE)</f>
        <v>1</v>
      </c>
      <c r="M317" s="37">
        <f>VLOOKUP($B317,'Elec wholesale lookups'!$A$3:$O$15,'Inputs - Elec wholesale index'!M$2,FALSE)</f>
        <v>1</v>
      </c>
      <c r="N317" s="37">
        <f>VLOOKUP($B317,'Elec wholesale lookups'!$A$3:$O$15,'Inputs - Elec wholesale index'!N$2,FALSE)</f>
        <v>0</v>
      </c>
      <c r="O317" s="12">
        <f t="shared" si="69"/>
        <v>181634.52552031272</v>
      </c>
      <c r="P317" s="12">
        <f t="shared" si="70"/>
        <v>205597.26549163138</v>
      </c>
      <c r="Q317" s="12">
        <f t="shared" si="71"/>
        <v>0</v>
      </c>
      <c r="R317" s="12">
        <f t="shared" si="72"/>
        <v>387231.79101194406</v>
      </c>
      <c r="S317" s="22">
        <f t="shared" si="73"/>
        <v>0</v>
      </c>
      <c r="T317" s="22">
        <f t="shared" si="74"/>
        <v>0</v>
      </c>
      <c r="U317" s="22">
        <f t="shared" si="75"/>
        <v>0</v>
      </c>
      <c r="V317" s="22">
        <f t="shared" si="76"/>
        <v>0</v>
      </c>
      <c r="W317" s="43" t="str">
        <f t="shared" si="77"/>
        <v>n/a</v>
      </c>
      <c r="X317" s="22">
        <f t="shared" si="78"/>
        <v>0</v>
      </c>
      <c r="Y317" s="22">
        <f t="shared" si="79"/>
        <v>0</v>
      </c>
      <c r="Z317" s="22">
        <f t="shared" si="80"/>
        <v>0</v>
      </c>
      <c r="AA317" s="42">
        <f t="shared" si="81"/>
        <v>0</v>
      </c>
      <c r="AB317" s="43" t="str">
        <f t="shared" si="82"/>
        <v>n/a</v>
      </c>
      <c r="AC317" s="44" t="str">
        <f>IFERROR(W317*'Inputs - OBR and CPI'!$E$27+'Inputs - Elec wholesale index'!AB317*'Inputs - OBR and CPI'!$F$27,"n/a")</f>
        <v>n/a</v>
      </c>
      <c r="AD317" s="2" t="str">
        <f t="shared" si="83"/>
        <v>2016-17 Summer</v>
      </c>
      <c r="AE317" s="2" t="str">
        <f t="shared" si="84"/>
        <v>2015-16 Winter</v>
      </c>
      <c r="AF317" s="127">
        <v>0</v>
      </c>
      <c r="AG317" s="7"/>
    </row>
    <row r="318" spans="1:33">
      <c r="A318" s="46">
        <v>42300</v>
      </c>
      <c r="B318" s="13" t="str">
        <f t="shared" si="85"/>
        <v>Oct</v>
      </c>
      <c r="C318" s="182"/>
      <c r="D318" s="182"/>
      <c r="E318" s="182"/>
      <c r="F318" s="185"/>
      <c r="G318" s="185"/>
      <c r="H318" s="185"/>
      <c r="I318" s="12">
        <f>VLOOKUP($B318,'Elec wholesale lookups'!$A$3:$L$15,'Inputs - Elec wholesale index'!I$2,FALSE)</f>
        <v>181634.52552031272</v>
      </c>
      <c r="J318" s="12">
        <f>VLOOKUP($B318,'Elec wholesale lookups'!$A$3:$L$15,'Inputs - Elec wholesale index'!J$2,FALSE)</f>
        <v>205597.26549163138</v>
      </c>
      <c r="K318" s="12">
        <f>VLOOKUP($B318,'Elec wholesale lookups'!$A$3:$L$15,'Inputs - Elec wholesale index'!K$2,FALSE)</f>
        <v>181634.52552031272</v>
      </c>
      <c r="L318" s="37">
        <f>VLOOKUP($B318,'Elec wholesale lookups'!$A$3:$O$15,'Inputs - Elec wholesale index'!L$2,FALSE)</f>
        <v>1</v>
      </c>
      <c r="M318" s="37">
        <f>VLOOKUP($B318,'Elec wholesale lookups'!$A$3:$O$15,'Inputs - Elec wholesale index'!M$2,FALSE)</f>
        <v>1</v>
      </c>
      <c r="N318" s="37">
        <f>VLOOKUP($B318,'Elec wholesale lookups'!$A$3:$O$15,'Inputs - Elec wholesale index'!N$2,FALSE)</f>
        <v>0</v>
      </c>
      <c r="O318" s="12">
        <f t="shared" si="69"/>
        <v>181634.52552031272</v>
      </c>
      <c r="P318" s="12">
        <f t="shared" si="70"/>
        <v>205597.26549163138</v>
      </c>
      <c r="Q318" s="12">
        <f t="shared" si="71"/>
        <v>0</v>
      </c>
      <c r="R318" s="12">
        <f t="shared" si="72"/>
        <v>387231.79101194406</v>
      </c>
      <c r="S318" s="22">
        <f t="shared" si="73"/>
        <v>0</v>
      </c>
      <c r="T318" s="22">
        <f t="shared" si="74"/>
        <v>0</v>
      </c>
      <c r="U318" s="22">
        <f t="shared" si="75"/>
        <v>0</v>
      </c>
      <c r="V318" s="22">
        <f t="shared" si="76"/>
        <v>0</v>
      </c>
      <c r="W318" s="43" t="str">
        <f t="shared" si="77"/>
        <v>n/a</v>
      </c>
      <c r="X318" s="22">
        <f t="shared" si="78"/>
        <v>0</v>
      </c>
      <c r="Y318" s="22">
        <f t="shared" si="79"/>
        <v>0</v>
      </c>
      <c r="Z318" s="22">
        <f t="shared" si="80"/>
        <v>0</v>
      </c>
      <c r="AA318" s="42">
        <f t="shared" si="81"/>
        <v>0</v>
      </c>
      <c r="AB318" s="43" t="str">
        <f t="shared" si="82"/>
        <v>n/a</v>
      </c>
      <c r="AC318" s="44" t="str">
        <f>IFERROR(W318*'Inputs - OBR and CPI'!$E$27+'Inputs - Elec wholesale index'!AB318*'Inputs - OBR and CPI'!$F$27,"n/a")</f>
        <v>n/a</v>
      </c>
      <c r="AD318" s="2" t="str">
        <f t="shared" si="83"/>
        <v>2016-17 Summer</v>
      </c>
      <c r="AE318" s="2" t="str">
        <f t="shared" si="84"/>
        <v>2015-16 Winter</v>
      </c>
      <c r="AF318" s="127">
        <v>0</v>
      </c>
      <c r="AG318" s="7"/>
    </row>
    <row r="319" spans="1:33">
      <c r="A319" s="46">
        <v>42303</v>
      </c>
      <c r="B319" s="13" t="str">
        <f t="shared" si="85"/>
        <v>Oct</v>
      </c>
      <c r="C319" s="182"/>
      <c r="D319" s="182"/>
      <c r="E319" s="182"/>
      <c r="F319" s="185"/>
      <c r="G319" s="185"/>
      <c r="H319" s="185"/>
      <c r="I319" s="12">
        <f>VLOOKUP($B319,'Elec wholesale lookups'!$A$3:$L$15,'Inputs - Elec wholesale index'!I$2,FALSE)</f>
        <v>181634.52552031272</v>
      </c>
      <c r="J319" s="12">
        <f>VLOOKUP($B319,'Elec wholesale lookups'!$A$3:$L$15,'Inputs - Elec wholesale index'!J$2,FALSE)</f>
        <v>205597.26549163138</v>
      </c>
      <c r="K319" s="12">
        <f>VLOOKUP($B319,'Elec wholesale lookups'!$A$3:$L$15,'Inputs - Elec wholesale index'!K$2,FALSE)</f>
        <v>181634.52552031272</v>
      </c>
      <c r="L319" s="37">
        <f>VLOOKUP($B319,'Elec wholesale lookups'!$A$3:$O$15,'Inputs - Elec wholesale index'!L$2,FALSE)</f>
        <v>1</v>
      </c>
      <c r="M319" s="37">
        <f>VLOOKUP($B319,'Elec wholesale lookups'!$A$3:$O$15,'Inputs - Elec wholesale index'!M$2,FALSE)</f>
        <v>1</v>
      </c>
      <c r="N319" s="37">
        <f>VLOOKUP($B319,'Elec wholesale lookups'!$A$3:$O$15,'Inputs - Elec wholesale index'!N$2,FALSE)</f>
        <v>0</v>
      </c>
      <c r="O319" s="12">
        <f t="shared" si="69"/>
        <v>181634.52552031272</v>
      </c>
      <c r="P319" s="12">
        <f t="shared" si="70"/>
        <v>205597.26549163138</v>
      </c>
      <c r="Q319" s="12">
        <f t="shared" si="71"/>
        <v>0</v>
      </c>
      <c r="R319" s="12">
        <f t="shared" si="72"/>
        <v>387231.79101194406</v>
      </c>
      <c r="S319" s="22">
        <f t="shared" si="73"/>
        <v>0</v>
      </c>
      <c r="T319" s="22">
        <f t="shared" si="74"/>
        <v>0</v>
      </c>
      <c r="U319" s="22">
        <f t="shared" si="75"/>
        <v>0</v>
      </c>
      <c r="V319" s="22">
        <f t="shared" si="76"/>
        <v>0</v>
      </c>
      <c r="W319" s="43" t="str">
        <f t="shared" si="77"/>
        <v>n/a</v>
      </c>
      <c r="X319" s="22">
        <f t="shared" si="78"/>
        <v>0</v>
      </c>
      <c r="Y319" s="22">
        <f t="shared" si="79"/>
        <v>0</v>
      </c>
      <c r="Z319" s="22">
        <f t="shared" si="80"/>
        <v>0</v>
      </c>
      <c r="AA319" s="42">
        <f t="shared" si="81"/>
        <v>0</v>
      </c>
      <c r="AB319" s="43" t="str">
        <f t="shared" si="82"/>
        <v>n/a</v>
      </c>
      <c r="AC319" s="44" t="str">
        <f>IFERROR(W319*'Inputs - OBR and CPI'!$E$27+'Inputs - Elec wholesale index'!AB319*'Inputs - OBR and CPI'!$F$27,"n/a")</f>
        <v>n/a</v>
      </c>
      <c r="AD319" s="2" t="str">
        <f t="shared" si="83"/>
        <v>2016-17 Summer</v>
      </c>
      <c r="AE319" s="2" t="str">
        <f t="shared" si="84"/>
        <v>2015-16 Winter</v>
      </c>
      <c r="AF319" s="127">
        <v>0</v>
      </c>
      <c r="AG319" s="7"/>
    </row>
    <row r="320" spans="1:33">
      <c r="A320" s="46">
        <v>42304</v>
      </c>
      <c r="B320" s="13" t="str">
        <f t="shared" si="85"/>
        <v>Oct</v>
      </c>
      <c r="C320" s="182"/>
      <c r="D320" s="182"/>
      <c r="E320" s="182"/>
      <c r="F320" s="185"/>
      <c r="G320" s="185"/>
      <c r="H320" s="185"/>
      <c r="I320" s="12">
        <f>VLOOKUP($B320,'Elec wholesale lookups'!$A$3:$L$15,'Inputs - Elec wholesale index'!I$2,FALSE)</f>
        <v>181634.52552031272</v>
      </c>
      <c r="J320" s="12">
        <f>VLOOKUP($B320,'Elec wholesale lookups'!$A$3:$L$15,'Inputs - Elec wholesale index'!J$2,FALSE)</f>
        <v>205597.26549163138</v>
      </c>
      <c r="K320" s="12">
        <f>VLOOKUP($B320,'Elec wholesale lookups'!$A$3:$L$15,'Inputs - Elec wholesale index'!K$2,FALSE)</f>
        <v>181634.52552031272</v>
      </c>
      <c r="L320" s="37">
        <f>VLOOKUP($B320,'Elec wholesale lookups'!$A$3:$O$15,'Inputs - Elec wholesale index'!L$2,FALSE)</f>
        <v>1</v>
      </c>
      <c r="M320" s="37">
        <f>VLOOKUP($B320,'Elec wholesale lookups'!$A$3:$O$15,'Inputs - Elec wholesale index'!M$2,FALSE)</f>
        <v>1</v>
      </c>
      <c r="N320" s="37">
        <f>VLOOKUP($B320,'Elec wholesale lookups'!$A$3:$O$15,'Inputs - Elec wholesale index'!N$2,FALSE)</f>
        <v>0</v>
      </c>
      <c r="O320" s="12">
        <f t="shared" si="69"/>
        <v>181634.52552031272</v>
      </c>
      <c r="P320" s="12">
        <f t="shared" si="70"/>
        <v>205597.26549163138</v>
      </c>
      <c r="Q320" s="12">
        <f t="shared" si="71"/>
        <v>0</v>
      </c>
      <c r="R320" s="12">
        <f t="shared" si="72"/>
        <v>387231.79101194406</v>
      </c>
      <c r="S320" s="22">
        <f t="shared" si="73"/>
        <v>0</v>
      </c>
      <c r="T320" s="22">
        <f t="shared" si="74"/>
        <v>0</v>
      </c>
      <c r="U320" s="22">
        <f t="shared" si="75"/>
        <v>0</v>
      </c>
      <c r="V320" s="22">
        <f t="shared" si="76"/>
        <v>0</v>
      </c>
      <c r="W320" s="43" t="str">
        <f t="shared" si="77"/>
        <v>n/a</v>
      </c>
      <c r="X320" s="22">
        <f t="shared" si="78"/>
        <v>0</v>
      </c>
      <c r="Y320" s="22">
        <f t="shared" si="79"/>
        <v>0</v>
      </c>
      <c r="Z320" s="22">
        <f t="shared" si="80"/>
        <v>0</v>
      </c>
      <c r="AA320" s="42">
        <f t="shared" si="81"/>
        <v>0</v>
      </c>
      <c r="AB320" s="43" t="str">
        <f t="shared" si="82"/>
        <v>n/a</v>
      </c>
      <c r="AC320" s="44" t="str">
        <f>IFERROR(W320*'Inputs - OBR and CPI'!$E$27+'Inputs - Elec wholesale index'!AB320*'Inputs - OBR and CPI'!$F$27,"n/a")</f>
        <v>n/a</v>
      </c>
      <c r="AD320" s="2" t="str">
        <f t="shared" si="83"/>
        <v>2016-17 Summer</v>
      </c>
      <c r="AE320" s="2" t="str">
        <f t="shared" si="84"/>
        <v>2015-16 Winter</v>
      </c>
      <c r="AF320" s="127">
        <v>0</v>
      </c>
      <c r="AG320" s="7"/>
    </row>
    <row r="321" spans="1:33">
      <c r="A321" s="46">
        <v>42305</v>
      </c>
      <c r="B321" s="13" t="str">
        <f t="shared" si="85"/>
        <v>Oct</v>
      </c>
      <c r="C321" s="182"/>
      <c r="D321" s="182"/>
      <c r="E321" s="182"/>
      <c r="F321" s="185"/>
      <c r="G321" s="185"/>
      <c r="H321" s="185"/>
      <c r="I321" s="12">
        <f>VLOOKUP($B321,'Elec wholesale lookups'!$A$3:$L$15,'Inputs - Elec wholesale index'!I$2,FALSE)</f>
        <v>181634.52552031272</v>
      </c>
      <c r="J321" s="12">
        <f>VLOOKUP($B321,'Elec wholesale lookups'!$A$3:$L$15,'Inputs - Elec wholesale index'!J$2,FALSE)</f>
        <v>205597.26549163138</v>
      </c>
      <c r="K321" s="12">
        <f>VLOOKUP($B321,'Elec wholesale lookups'!$A$3:$L$15,'Inputs - Elec wholesale index'!K$2,FALSE)</f>
        <v>181634.52552031272</v>
      </c>
      <c r="L321" s="37">
        <f>VLOOKUP($B321,'Elec wholesale lookups'!$A$3:$O$15,'Inputs - Elec wholesale index'!L$2,FALSE)</f>
        <v>1</v>
      </c>
      <c r="M321" s="37">
        <f>VLOOKUP($B321,'Elec wholesale lookups'!$A$3:$O$15,'Inputs - Elec wholesale index'!M$2,FALSE)</f>
        <v>1</v>
      </c>
      <c r="N321" s="37">
        <f>VLOOKUP($B321,'Elec wholesale lookups'!$A$3:$O$15,'Inputs - Elec wholesale index'!N$2,FALSE)</f>
        <v>0</v>
      </c>
      <c r="O321" s="12">
        <f t="shared" si="69"/>
        <v>181634.52552031272</v>
      </c>
      <c r="P321" s="12">
        <f t="shared" si="70"/>
        <v>205597.26549163138</v>
      </c>
      <c r="Q321" s="12">
        <f t="shared" si="71"/>
        <v>0</v>
      </c>
      <c r="R321" s="12">
        <f t="shared" si="72"/>
        <v>387231.79101194406</v>
      </c>
      <c r="S321" s="22">
        <f t="shared" si="73"/>
        <v>0</v>
      </c>
      <c r="T321" s="22">
        <f t="shared" si="74"/>
        <v>0</v>
      </c>
      <c r="U321" s="22">
        <f t="shared" si="75"/>
        <v>0</v>
      </c>
      <c r="V321" s="22">
        <f t="shared" si="76"/>
        <v>0</v>
      </c>
      <c r="W321" s="43" t="str">
        <f t="shared" si="77"/>
        <v>n/a</v>
      </c>
      <c r="X321" s="22">
        <f t="shared" si="78"/>
        <v>0</v>
      </c>
      <c r="Y321" s="22">
        <f t="shared" si="79"/>
        <v>0</v>
      </c>
      <c r="Z321" s="22">
        <f t="shared" si="80"/>
        <v>0</v>
      </c>
      <c r="AA321" s="42">
        <f t="shared" si="81"/>
        <v>0</v>
      </c>
      <c r="AB321" s="43" t="str">
        <f t="shared" si="82"/>
        <v>n/a</v>
      </c>
      <c r="AC321" s="44" t="str">
        <f>IFERROR(W321*'Inputs - OBR and CPI'!$E$27+'Inputs - Elec wholesale index'!AB321*'Inputs - OBR and CPI'!$F$27,"n/a")</f>
        <v>n/a</v>
      </c>
      <c r="AD321" s="2" t="str">
        <f t="shared" si="83"/>
        <v>2016-17 Summer</v>
      </c>
      <c r="AE321" s="2" t="str">
        <f t="shared" si="84"/>
        <v>2015-16 Winter</v>
      </c>
      <c r="AF321" s="127">
        <v>0</v>
      </c>
      <c r="AG321" s="7"/>
    </row>
    <row r="322" spans="1:33">
      <c r="A322" s="46">
        <v>42306</v>
      </c>
      <c r="B322" s="13" t="str">
        <f t="shared" si="85"/>
        <v>Oct</v>
      </c>
      <c r="C322" s="182"/>
      <c r="D322" s="182"/>
      <c r="E322" s="182"/>
      <c r="F322" s="185"/>
      <c r="G322" s="185"/>
      <c r="H322" s="185"/>
      <c r="I322" s="12">
        <f>VLOOKUP($B322,'Elec wholesale lookups'!$A$3:$L$15,'Inputs - Elec wholesale index'!I$2,FALSE)</f>
        <v>181634.52552031272</v>
      </c>
      <c r="J322" s="12">
        <f>VLOOKUP($B322,'Elec wholesale lookups'!$A$3:$L$15,'Inputs - Elec wholesale index'!J$2,FALSE)</f>
        <v>205597.26549163138</v>
      </c>
      <c r="K322" s="12">
        <f>VLOOKUP($B322,'Elec wholesale lookups'!$A$3:$L$15,'Inputs - Elec wholesale index'!K$2,FALSE)</f>
        <v>181634.52552031272</v>
      </c>
      <c r="L322" s="37">
        <f>VLOOKUP($B322,'Elec wholesale lookups'!$A$3:$O$15,'Inputs - Elec wholesale index'!L$2,FALSE)</f>
        <v>1</v>
      </c>
      <c r="M322" s="37">
        <f>VLOOKUP($B322,'Elec wholesale lookups'!$A$3:$O$15,'Inputs - Elec wholesale index'!M$2,FALSE)</f>
        <v>1</v>
      </c>
      <c r="N322" s="37">
        <f>VLOOKUP($B322,'Elec wholesale lookups'!$A$3:$O$15,'Inputs - Elec wholesale index'!N$2,FALSE)</f>
        <v>0</v>
      </c>
      <c r="O322" s="12">
        <f t="shared" si="69"/>
        <v>181634.52552031272</v>
      </c>
      <c r="P322" s="12">
        <f t="shared" si="70"/>
        <v>205597.26549163138</v>
      </c>
      <c r="Q322" s="12">
        <f t="shared" si="71"/>
        <v>0</v>
      </c>
      <c r="R322" s="12">
        <f t="shared" si="72"/>
        <v>387231.79101194406</v>
      </c>
      <c r="S322" s="22">
        <f t="shared" si="73"/>
        <v>0</v>
      </c>
      <c r="T322" s="22">
        <f t="shared" si="74"/>
        <v>0</v>
      </c>
      <c r="U322" s="22">
        <f t="shared" si="75"/>
        <v>0</v>
      </c>
      <c r="V322" s="22">
        <f t="shared" si="76"/>
        <v>0</v>
      </c>
      <c r="W322" s="43" t="str">
        <f t="shared" si="77"/>
        <v>n/a</v>
      </c>
      <c r="X322" s="22">
        <f t="shared" si="78"/>
        <v>0</v>
      </c>
      <c r="Y322" s="22">
        <f t="shared" si="79"/>
        <v>0</v>
      </c>
      <c r="Z322" s="22">
        <f t="shared" si="80"/>
        <v>0</v>
      </c>
      <c r="AA322" s="42">
        <f t="shared" si="81"/>
        <v>0</v>
      </c>
      <c r="AB322" s="43" t="str">
        <f t="shared" si="82"/>
        <v>n/a</v>
      </c>
      <c r="AC322" s="44" t="str">
        <f>IFERROR(W322*'Inputs - OBR and CPI'!$E$27+'Inputs - Elec wholesale index'!AB322*'Inputs - OBR and CPI'!$F$27,"n/a")</f>
        <v>n/a</v>
      </c>
      <c r="AD322" s="2" t="str">
        <f t="shared" si="83"/>
        <v>2016-17 Summer</v>
      </c>
      <c r="AE322" s="2" t="str">
        <f t="shared" si="84"/>
        <v>2015-16 Winter</v>
      </c>
      <c r="AF322" s="127">
        <v>0</v>
      </c>
      <c r="AG322" s="7"/>
    </row>
    <row r="323" spans="1:33">
      <c r="A323" s="46">
        <v>42307</v>
      </c>
      <c r="B323" s="13" t="str">
        <f t="shared" si="85"/>
        <v>Oct</v>
      </c>
      <c r="C323" s="182"/>
      <c r="D323" s="182"/>
      <c r="E323" s="182"/>
      <c r="F323" s="185"/>
      <c r="G323" s="185"/>
      <c r="H323" s="185"/>
      <c r="I323" s="12">
        <f>VLOOKUP($B323,'Elec wholesale lookups'!$A$3:$L$15,'Inputs - Elec wholesale index'!I$2,FALSE)</f>
        <v>181634.52552031272</v>
      </c>
      <c r="J323" s="12">
        <f>VLOOKUP($B323,'Elec wholesale lookups'!$A$3:$L$15,'Inputs - Elec wholesale index'!J$2,FALSE)</f>
        <v>205597.26549163138</v>
      </c>
      <c r="K323" s="12">
        <f>VLOOKUP($B323,'Elec wholesale lookups'!$A$3:$L$15,'Inputs - Elec wholesale index'!K$2,FALSE)</f>
        <v>181634.52552031272</v>
      </c>
      <c r="L323" s="37">
        <f>VLOOKUP($B323,'Elec wholesale lookups'!$A$3:$O$15,'Inputs - Elec wholesale index'!L$2,FALSE)</f>
        <v>1</v>
      </c>
      <c r="M323" s="37">
        <f>VLOOKUP($B323,'Elec wholesale lookups'!$A$3:$O$15,'Inputs - Elec wholesale index'!M$2,FALSE)</f>
        <v>1</v>
      </c>
      <c r="N323" s="37">
        <f>VLOOKUP($B323,'Elec wholesale lookups'!$A$3:$O$15,'Inputs - Elec wholesale index'!N$2,FALSE)</f>
        <v>0</v>
      </c>
      <c r="O323" s="12">
        <f t="shared" si="69"/>
        <v>181634.52552031272</v>
      </c>
      <c r="P323" s="12">
        <f t="shared" si="70"/>
        <v>205597.26549163138</v>
      </c>
      <c r="Q323" s="12">
        <f t="shared" si="71"/>
        <v>0</v>
      </c>
      <c r="R323" s="12">
        <f t="shared" si="72"/>
        <v>387231.79101194406</v>
      </c>
      <c r="S323" s="22">
        <f t="shared" si="73"/>
        <v>0</v>
      </c>
      <c r="T323" s="22">
        <f t="shared" si="74"/>
        <v>0</v>
      </c>
      <c r="U323" s="22">
        <f t="shared" si="75"/>
        <v>0</v>
      </c>
      <c r="V323" s="22">
        <f t="shared" si="76"/>
        <v>0</v>
      </c>
      <c r="W323" s="43" t="str">
        <f t="shared" si="77"/>
        <v>n/a</v>
      </c>
      <c r="X323" s="22">
        <f t="shared" si="78"/>
        <v>0</v>
      </c>
      <c r="Y323" s="22">
        <f t="shared" si="79"/>
        <v>0</v>
      </c>
      <c r="Z323" s="22">
        <f t="shared" si="80"/>
        <v>0</v>
      </c>
      <c r="AA323" s="42">
        <f t="shared" si="81"/>
        <v>0</v>
      </c>
      <c r="AB323" s="43" t="str">
        <f t="shared" si="82"/>
        <v>n/a</v>
      </c>
      <c r="AC323" s="44" t="str">
        <f>IFERROR(W323*'Inputs - OBR and CPI'!$E$27+'Inputs - Elec wholesale index'!AB323*'Inputs - OBR and CPI'!$F$27,"n/a")</f>
        <v>n/a</v>
      </c>
      <c r="AD323" s="2" t="str">
        <f t="shared" si="83"/>
        <v>2016-17 Summer</v>
      </c>
      <c r="AE323" s="2" t="str">
        <f t="shared" si="84"/>
        <v>2015-16 Winter</v>
      </c>
      <c r="AF323" s="127">
        <v>0</v>
      </c>
      <c r="AG323" s="7"/>
    </row>
    <row r="324" spans="1:33">
      <c r="A324" s="46">
        <v>42310</v>
      </c>
      <c r="B324" s="13" t="str">
        <f t="shared" si="85"/>
        <v>Nov</v>
      </c>
      <c r="C324" s="182"/>
      <c r="D324" s="182"/>
      <c r="E324" s="182"/>
      <c r="F324" s="185"/>
      <c r="G324" s="185"/>
      <c r="H324" s="185"/>
      <c r="I324" s="12">
        <f>VLOOKUP($B324,'Elec wholesale lookups'!$A$3:$L$15,'Inputs - Elec wholesale index'!I$2,FALSE)</f>
        <v>181634.52552031272</v>
      </c>
      <c r="J324" s="12">
        <f>VLOOKUP($B324,'Elec wholesale lookups'!$A$3:$L$15,'Inputs - Elec wholesale index'!J$2,FALSE)</f>
        <v>205597.26549163138</v>
      </c>
      <c r="K324" s="12">
        <f>VLOOKUP($B324,'Elec wholesale lookups'!$A$3:$L$15,'Inputs - Elec wholesale index'!K$2,FALSE)</f>
        <v>181634.52552031272</v>
      </c>
      <c r="L324" s="37">
        <f>VLOOKUP($B324,'Elec wholesale lookups'!$A$3:$O$15,'Inputs - Elec wholesale index'!L$2,FALSE)</f>
        <v>1</v>
      </c>
      <c r="M324" s="37">
        <f>VLOOKUP($B324,'Elec wholesale lookups'!$A$3:$O$15,'Inputs - Elec wholesale index'!M$2,FALSE)</f>
        <v>1</v>
      </c>
      <c r="N324" s="37">
        <f>VLOOKUP($B324,'Elec wholesale lookups'!$A$3:$O$15,'Inputs - Elec wholesale index'!N$2,FALSE)</f>
        <v>0</v>
      </c>
      <c r="O324" s="12">
        <f t="shared" si="69"/>
        <v>181634.52552031272</v>
      </c>
      <c r="P324" s="12">
        <f t="shared" si="70"/>
        <v>205597.26549163138</v>
      </c>
      <c r="Q324" s="12">
        <f t="shared" si="71"/>
        <v>0</v>
      </c>
      <c r="R324" s="12">
        <f t="shared" si="72"/>
        <v>387231.79101194406</v>
      </c>
      <c r="S324" s="22">
        <f t="shared" si="73"/>
        <v>0</v>
      </c>
      <c r="T324" s="22">
        <f t="shared" si="74"/>
        <v>0</v>
      </c>
      <c r="U324" s="22">
        <f t="shared" si="75"/>
        <v>0</v>
      </c>
      <c r="V324" s="22">
        <f t="shared" si="76"/>
        <v>0</v>
      </c>
      <c r="W324" s="43" t="str">
        <f t="shared" si="77"/>
        <v>n/a</v>
      </c>
      <c r="X324" s="22">
        <f t="shared" si="78"/>
        <v>0</v>
      </c>
      <c r="Y324" s="22">
        <f t="shared" si="79"/>
        <v>0</v>
      </c>
      <c r="Z324" s="22">
        <f t="shared" si="80"/>
        <v>0</v>
      </c>
      <c r="AA324" s="42">
        <f t="shared" si="81"/>
        <v>0</v>
      </c>
      <c r="AB324" s="43" t="str">
        <f t="shared" si="82"/>
        <v>n/a</v>
      </c>
      <c r="AC324" s="44" t="str">
        <f>IFERROR(W324*'Inputs - OBR and CPI'!$E$27+'Inputs - Elec wholesale index'!AB324*'Inputs - OBR and CPI'!$F$27,"n/a")</f>
        <v>n/a</v>
      </c>
      <c r="AD324" s="2" t="str">
        <f t="shared" si="83"/>
        <v>2016-17 Summer</v>
      </c>
      <c r="AE324" s="2" t="str">
        <f t="shared" si="84"/>
        <v>2015-16 Winter</v>
      </c>
      <c r="AF324" s="127">
        <v>0</v>
      </c>
      <c r="AG324" s="7"/>
    </row>
    <row r="325" spans="1:33">
      <c r="A325" s="46">
        <v>42311</v>
      </c>
      <c r="B325" s="13" t="str">
        <f t="shared" si="85"/>
        <v>Nov</v>
      </c>
      <c r="C325" s="182"/>
      <c r="D325" s="182"/>
      <c r="E325" s="182"/>
      <c r="F325" s="185"/>
      <c r="G325" s="185"/>
      <c r="H325" s="185"/>
      <c r="I325" s="12">
        <f>VLOOKUP($B325,'Elec wholesale lookups'!$A$3:$L$15,'Inputs - Elec wholesale index'!I$2,FALSE)</f>
        <v>181634.52552031272</v>
      </c>
      <c r="J325" s="12">
        <f>VLOOKUP($B325,'Elec wholesale lookups'!$A$3:$L$15,'Inputs - Elec wholesale index'!J$2,FALSE)</f>
        <v>205597.26549163138</v>
      </c>
      <c r="K325" s="12">
        <f>VLOOKUP($B325,'Elec wholesale lookups'!$A$3:$L$15,'Inputs - Elec wholesale index'!K$2,FALSE)</f>
        <v>181634.52552031272</v>
      </c>
      <c r="L325" s="37">
        <f>VLOOKUP($B325,'Elec wholesale lookups'!$A$3:$O$15,'Inputs - Elec wholesale index'!L$2,FALSE)</f>
        <v>1</v>
      </c>
      <c r="M325" s="37">
        <f>VLOOKUP($B325,'Elec wholesale lookups'!$A$3:$O$15,'Inputs - Elec wholesale index'!M$2,FALSE)</f>
        <v>1</v>
      </c>
      <c r="N325" s="37">
        <f>VLOOKUP($B325,'Elec wholesale lookups'!$A$3:$O$15,'Inputs - Elec wholesale index'!N$2,FALSE)</f>
        <v>0</v>
      </c>
      <c r="O325" s="12">
        <f t="shared" si="69"/>
        <v>181634.52552031272</v>
      </c>
      <c r="P325" s="12">
        <f t="shared" si="70"/>
        <v>205597.26549163138</v>
      </c>
      <c r="Q325" s="12">
        <f t="shared" si="71"/>
        <v>0</v>
      </c>
      <c r="R325" s="12">
        <f t="shared" si="72"/>
        <v>387231.79101194406</v>
      </c>
      <c r="S325" s="22">
        <f t="shared" si="73"/>
        <v>0</v>
      </c>
      <c r="T325" s="22">
        <f t="shared" si="74"/>
        <v>0</v>
      </c>
      <c r="U325" s="22">
        <f t="shared" si="75"/>
        <v>0</v>
      </c>
      <c r="V325" s="22">
        <f t="shared" si="76"/>
        <v>0</v>
      </c>
      <c r="W325" s="43" t="str">
        <f t="shared" si="77"/>
        <v>n/a</v>
      </c>
      <c r="X325" s="22">
        <f t="shared" si="78"/>
        <v>0</v>
      </c>
      <c r="Y325" s="22">
        <f t="shared" si="79"/>
        <v>0</v>
      </c>
      <c r="Z325" s="22">
        <f t="shared" si="80"/>
        <v>0</v>
      </c>
      <c r="AA325" s="42">
        <f t="shared" si="81"/>
        <v>0</v>
      </c>
      <c r="AB325" s="43" t="str">
        <f t="shared" si="82"/>
        <v>n/a</v>
      </c>
      <c r="AC325" s="44" t="str">
        <f>IFERROR(W325*'Inputs - OBR and CPI'!$E$27+'Inputs - Elec wholesale index'!AB325*'Inputs - OBR and CPI'!$F$27,"n/a")</f>
        <v>n/a</v>
      </c>
      <c r="AD325" s="2" t="str">
        <f t="shared" si="83"/>
        <v>2016-17 Summer</v>
      </c>
      <c r="AE325" s="2" t="str">
        <f t="shared" si="84"/>
        <v>2015-16 Winter</v>
      </c>
      <c r="AF325" s="127">
        <v>0</v>
      </c>
      <c r="AG325" s="7"/>
    </row>
    <row r="326" spans="1:33">
      <c r="A326" s="46">
        <v>42312</v>
      </c>
      <c r="B326" s="13" t="str">
        <f t="shared" si="85"/>
        <v>Nov</v>
      </c>
      <c r="C326" s="182"/>
      <c r="D326" s="182"/>
      <c r="E326" s="182"/>
      <c r="F326" s="185"/>
      <c r="G326" s="185"/>
      <c r="H326" s="185"/>
      <c r="I326" s="12">
        <f>VLOOKUP($B326,'Elec wholesale lookups'!$A$3:$L$15,'Inputs - Elec wholesale index'!I$2,FALSE)</f>
        <v>181634.52552031272</v>
      </c>
      <c r="J326" s="12">
        <f>VLOOKUP($B326,'Elec wholesale lookups'!$A$3:$L$15,'Inputs - Elec wholesale index'!J$2,FALSE)</f>
        <v>205597.26549163138</v>
      </c>
      <c r="K326" s="12">
        <f>VLOOKUP($B326,'Elec wholesale lookups'!$A$3:$L$15,'Inputs - Elec wholesale index'!K$2,FALSE)</f>
        <v>181634.52552031272</v>
      </c>
      <c r="L326" s="37">
        <f>VLOOKUP($B326,'Elec wholesale lookups'!$A$3:$O$15,'Inputs - Elec wholesale index'!L$2,FALSE)</f>
        <v>1</v>
      </c>
      <c r="M326" s="37">
        <f>VLOOKUP($B326,'Elec wholesale lookups'!$A$3:$O$15,'Inputs - Elec wholesale index'!M$2,FALSE)</f>
        <v>1</v>
      </c>
      <c r="N326" s="37">
        <f>VLOOKUP($B326,'Elec wholesale lookups'!$A$3:$O$15,'Inputs - Elec wholesale index'!N$2,FALSE)</f>
        <v>0</v>
      </c>
      <c r="O326" s="12">
        <f t="shared" si="69"/>
        <v>181634.52552031272</v>
      </c>
      <c r="P326" s="12">
        <f t="shared" si="70"/>
        <v>205597.26549163138</v>
      </c>
      <c r="Q326" s="12">
        <f t="shared" si="71"/>
        <v>0</v>
      </c>
      <c r="R326" s="12">
        <f t="shared" si="72"/>
        <v>387231.79101194406</v>
      </c>
      <c r="S326" s="22">
        <f t="shared" si="73"/>
        <v>0</v>
      </c>
      <c r="T326" s="22">
        <f t="shared" si="74"/>
        <v>0</v>
      </c>
      <c r="U326" s="22">
        <f t="shared" si="75"/>
        <v>0</v>
      </c>
      <c r="V326" s="22">
        <f t="shared" si="76"/>
        <v>0</v>
      </c>
      <c r="W326" s="43" t="str">
        <f t="shared" si="77"/>
        <v>n/a</v>
      </c>
      <c r="X326" s="22">
        <f t="shared" si="78"/>
        <v>0</v>
      </c>
      <c r="Y326" s="22">
        <f t="shared" si="79"/>
        <v>0</v>
      </c>
      <c r="Z326" s="22">
        <f t="shared" si="80"/>
        <v>0</v>
      </c>
      <c r="AA326" s="42">
        <f t="shared" si="81"/>
        <v>0</v>
      </c>
      <c r="AB326" s="43" t="str">
        <f t="shared" si="82"/>
        <v>n/a</v>
      </c>
      <c r="AC326" s="44" t="str">
        <f>IFERROR(W326*'Inputs - OBR and CPI'!$E$27+'Inputs - Elec wholesale index'!AB326*'Inputs - OBR and CPI'!$F$27,"n/a")</f>
        <v>n/a</v>
      </c>
      <c r="AD326" s="2" t="str">
        <f t="shared" si="83"/>
        <v>2016-17 Summer</v>
      </c>
      <c r="AE326" s="2" t="str">
        <f t="shared" si="84"/>
        <v>2015-16 Winter</v>
      </c>
      <c r="AF326" s="127">
        <v>0</v>
      </c>
      <c r="AG326" s="7"/>
    </row>
    <row r="327" spans="1:33">
      <c r="A327" s="46">
        <v>42313</v>
      </c>
      <c r="B327" s="13" t="str">
        <f t="shared" si="85"/>
        <v>Nov</v>
      </c>
      <c r="C327" s="182"/>
      <c r="D327" s="182"/>
      <c r="E327" s="182"/>
      <c r="F327" s="185"/>
      <c r="G327" s="185"/>
      <c r="H327" s="185"/>
      <c r="I327" s="12">
        <f>VLOOKUP($B327,'Elec wholesale lookups'!$A$3:$L$15,'Inputs - Elec wholesale index'!I$2,FALSE)</f>
        <v>181634.52552031272</v>
      </c>
      <c r="J327" s="12">
        <f>VLOOKUP($B327,'Elec wholesale lookups'!$A$3:$L$15,'Inputs - Elec wholesale index'!J$2,FALSE)</f>
        <v>205597.26549163138</v>
      </c>
      <c r="K327" s="12">
        <f>VLOOKUP($B327,'Elec wholesale lookups'!$A$3:$L$15,'Inputs - Elec wholesale index'!K$2,FALSE)</f>
        <v>181634.52552031272</v>
      </c>
      <c r="L327" s="37">
        <f>VLOOKUP($B327,'Elec wholesale lookups'!$A$3:$O$15,'Inputs - Elec wholesale index'!L$2,FALSE)</f>
        <v>1</v>
      </c>
      <c r="M327" s="37">
        <f>VLOOKUP($B327,'Elec wholesale lookups'!$A$3:$O$15,'Inputs - Elec wholesale index'!M$2,FALSE)</f>
        <v>1</v>
      </c>
      <c r="N327" s="37">
        <f>VLOOKUP($B327,'Elec wholesale lookups'!$A$3:$O$15,'Inputs - Elec wholesale index'!N$2,FALSE)</f>
        <v>0</v>
      </c>
      <c r="O327" s="12">
        <f t="shared" ref="O327:O390" si="86">IF(L327="","",I327*L327)</f>
        <v>181634.52552031272</v>
      </c>
      <c r="P327" s="12">
        <f t="shared" ref="P327:P390" si="87">IF(M327="","",J327*M327)</f>
        <v>205597.26549163138</v>
      </c>
      <c r="Q327" s="12">
        <f t="shared" ref="Q327:Q390" si="88">IF(N327="","",K327*N327)</f>
        <v>0</v>
      </c>
      <c r="R327" s="12">
        <f t="shared" ref="R327:R390" si="89">SUM(O327:Q327)</f>
        <v>387231.79101194406</v>
      </c>
      <c r="S327" s="22">
        <f t="shared" ref="S327:S390" si="90">IF(O327="","",O327*C327)</f>
        <v>0</v>
      </c>
      <c r="T327" s="22">
        <f t="shared" ref="T327:T390" si="91">IF(P327="","",P327*D327)</f>
        <v>0</v>
      </c>
      <c r="U327" s="22">
        <f t="shared" ref="U327:U390" si="92">IF(Q327="","",Q327*E327)</f>
        <v>0</v>
      </c>
      <c r="V327" s="22">
        <f t="shared" ref="V327:V390" si="93">SUM(S327:U327)</f>
        <v>0</v>
      </c>
      <c r="W327" s="43" t="str">
        <f t="shared" ref="W327:W390" si="94">IF(MIN(C327:E327)&lt;1,"n/a",V327/R327)</f>
        <v>n/a</v>
      </c>
      <c r="X327" s="22">
        <f t="shared" ref="X327:X390" si="95">IF(O327="","",O327*F327)</f>
        <v>0</v>
      </c>
      <c r="Y327" s="22">
        <f t="shared" ref="Y327:Y390" si="96">IF(P327="","",P327*G327)</f>
        <v>0</v>
      </c>
      <c r="Z327" s="22">
        <f t="shared" ref="Z327:Z390" si="97">IF(Q327="","",Q327*H327)</f>
        <v>0</v>
      </c>
      <c r="AA327" s="42">
        <f t="shared" ref="AA327:AA390" si="98">SUM(X327:Z327)</f>
        <v>0</v>
      </c>
      <c r="AB327" s="43" t="str">
        <f t="shared" ref="AB327:AB390" si="99">IF(MIN(F327:H327)&lt;1,"n/a",AA327/$R327)</f>
        <v>n/a</v>
      </c>
      <c r="AC327" s="44" t="str">
        <f>IFERROR(W327*'Inputs - OBR and CPI'!$E$27+'Inputs - Elec wholesale index'!AB327*'Inputs - OBR and CPI'!$F$27,"n/a")</f>
        <v>n/a</v>
      </c>
      <c r="AD327" s="2" t="str">
        <f t="shared" ref="AD327:AD390" si="100">IF(AND(MONTH(A327)=8,MONTH(A326)=7),YEAR(A327)+1&amp;"-"&amp;YEAR(A327)-1998&amp;" Summer",IF(AND(MONTH(A327)=2,MONTH(A326)=1),YEAR(A327)&amp;"-"&amp;YEAR(A327)-1999&amp;" Winter",AD326))</f>
        <v>2016-17 Summer</v>
      </c>
      <c r="AE327" s="2" t="str">
        <f t="shared" ref="AE327:AE390" si="101">IF(AND(MONTH(A327)=4,MONTH(A326)=3),YEAR(A327)&amp;"-"&amp;YEAR(A327)-1999&amp;" Summer",IF(AND(MONTH(A327)=10,MONTH(A326)=9),YEAR(A327)&amp;"-"&amp;YEAR(A327)-1999&amp;" Winter",AE326))</f>
        <v>2015-16 Winter</v>
      </c>
      <c r="AF327" s="127">
        <v>0</v>
      </c>
      <c r="AG327" s="7"/>
    </row>
    <row r="328" spans="1:33">
      <c r="A328" s="46">
        <v>42314</v>
      </c>
      <c r="B328" s="13" t="str">
        <f t="shared" si="85"/>
        <v>Nov</v>
      </c>
      <c r="C328" s="182"/>
      <c r="D328" s="182"/>
      <c r="E328" s="182"/>
      <c r="F328" s="185"/>
      <c r="G328" s="185"/>
      <c r="H328" s="185"/>
      <c r="I328" s="12">
        <f>VLOOKUP($B328,'Elec wholesale lookups'!$A$3:$L$15,'Inputs - Elec wholesale index'!I$2,FALSE)</f>
        <v>181634.52552031272</v>
      </c>
      <c r="J328" s="12">
        <f>VLOOKUP($B328,'Elec wholesale lookups'!$A$3:$L$15,'Inputs - Elec wholesale index'!J$2,FALSE)</f>
        <v>205597.26549163138</v>
      </c>
      <c r="K328" s="12">
        <f>VLOOKUP($B328,'Elec wholesale lookups'!$A$3:$L$15,'Inputs - Elec wholesale index'!K$2,FALSE)</f>
        <v>181634.52552031272</v>
      </c>
      <c r="L328" s="37">
        <f>VLOOKUP($B328,'Elec wholesale lookups'!$A$3:$O$15,'Inputs - Elec wholesale index'!L$2,FALSE)</f>
        <v>1</v>
      </c>
      <c r="M328" s="37">
        <f>VLOOKUP($B328,'Elec wholesale lookups'!$A$3:$O$15,'Inputs - Elec wholesale index'!M$2,FALSE)</f>
        <v>1</v>
      </c>
      <c r="N328" s="37">
        <f>VLOOKUP($B328,'Elec wholesale lookups'!$A$3:$O$15,'Inputs - Elec wholesale index'!N$2,FALSE)</f>
        <v>0</v>
      </c>
      <c r="O328" s="12">
        <f t="shared" si="86"/>
        <v>181634.52552031272</v>
      </c>
      <c r="P328" s="12">
        <f t="shared" si="87"/>
        <v>205597.26549163138</v>
      </c>
      <c r="Q328" s="12">
        <f t="shared" si="88"/>
        <v>0</v>
      </c>
      <c r="R328" s="12">
        <f t="shared" si="89"/>
        <v>387231.79101194406</v>
      </c>
      <c r="S328" s="22">
        <f t="shared" si="90"/>
        <v>0</v>
      </c>
      <c r="T328" s="22">
        <f t="shared" si="91"/>
        <v>0</v>
      </c>
      <c r="U328" s="22">
        <f t="shared" si="92"/>
        <v>0</v>
      </c>
      <c r="V328" s="22">
        <f t="shared" si="93"/>
        <v>0</v>
      </c>
      <c r="W328" s="43" t="str">
        <f t="shared" si="94"/>
        <v>n/a</v>
      </c>
      <c r="X328" s="22">
        <f t="shared" si="95"/>
        <v>0</v>
      </c>
      <c r="Y328" s="22">
        <f t="shared" si="96"/>
        <v>0</v>
      </c>
      <c r="Z328" s="22">
        <f t="shared" si="97"/>
        <v>0</v>
      </c>
      <c r="AA328" s="42">
        <f t="shared" si="98"/>
        <v>0</v>
      </c>
      <c r="AB328" s="43" t="str">
        <f t="shared" si="99"/>
        <v>n/a</v>
      </c>
      <c r="AC328" s="44" t="str">
        <f>IFERROR(W328*'Inputs - OBR and CPI'!$E$27+'Inputs - Elec wholesale index'!AB328*'Inputs - OBR and CPI'!$F$27,"n/a")</f>
        <v>n/a</v>
      </c>
      <c r="AD328" s="2" t="str">
        <f t="shared" si="100"/>
        <v>2016-17 Summer</v>
      </c>
      <c r="AE328" s="2" t="str">
        <f t="shared" si="101"/>
        <v>2015-16 Winter</v>
      </c>
      <c r="AF328" s="127">
        <v>0</v>
      </c>
      <c r="AG328" s="7"/>
    </row>
    <row r="329" spans="1:33">
      <c r="A329" s="46">
        <v>42317</v>
      </c>
      <c r="B329" s="13" t="str">
        <f t="shared" si="85"/>
        <v>Nov</v>
      </c>
      <c r="C329" s="182"/>
      <c r="D329" s="182"/>
      <c r="E329" s="182"/>
      <c r="F329" s="185"/>
      <c r="G329" s="185"/>
      <c r="H329" s="185"/>
      <c r="I329" s="12">
        <f>VLOOKUP($B329,'Elec wholesale lookups'!$A$3:$L$15,'Inputs - Elec wholesale index'!I$2,FALSE)</f>
        <v>181634.52552031272</v>
      </c>
      <c r="J329" s="12">
        <f>VLOOKUP($B329,'Elec wholesale lookups'!$A$3:$L$15,'Inputs - Elec wholesale index'!J$2,FALSE)</f>
        <v>205597.26549163138</v>
      </c>
      <c r="K329" s="12">
        <f>VLOOKUP($B329,'Elec wholesale lookups'!$A$3:$L$15,'Inputs - Elec wholesale index'!K$2,FALSE)</f>
        <v>181634.52552031272</v>
      </c>
      <c r="L329" s="37">
        <f>VLOOKUP($B329,'Elec wholesale lookups'!$A$3:$O$15,'Inputs - Elec wholesale index'!L$2,FALSE)</f>
        <v>1</v>
      </c>
      <c r="M329" s="37">
        <f>VLOOKUP($B329,'Elec wholesale lookups'!$A$3:$O$15,'Inputs - Elec wholesale index'!M$2,FALSE)</f>
        <v>1</v>
      </c>
      <c r="N329" s="37">
        <f>VLOOKUP($B329,'Elec wholesale lookups'!$A$3:$O$15,'Inputs - Elec wholesale index'!N$2,FALSE)</f>
        <v>0</v>
      </c>
      <c r="O329" s="12">
        <f t="shared" si="86"/>
        <v>181634.52552031272</v>
      </c>
      <c r="P329" s="12">
        <f t="shared" si="87"/>
        <v>205597.26549163138</v>
      </c>
      <c r="Q329" s="12">
        <f t="shared" si="88"/>
        <v>0</v>
      </c>
      <c r="R329" s="12">
        <f t="shared" si="89"/>
        <v>387231.79101194406</v>
      </c>
      <c r="S329" s="22">
        <f t="shared" si="90"/>
        <v>0</v>
      </c>
      <c r="T329" s="22">
        <f t="shared" si="91"/>
        <v>0</v>
      </c>
      <c r="U329" s="22">
        <f t="shared" si="92"/>
        <v>0</v>
      </c>
      <c r="V329" s="22">
        <f t="shared" si="93"/>
        <v>0</v>
      </c>
      <c r="W329" s="43" t="str">
        <f t="shared" si="94"/>
        <v>n/a</v>
      </c>
      <c r="X329" s="22">
        <f t="shared" si="95"/>
        <v>0</v>
      </c>
      <c r="Y329" s="22">
        <f t="shared" si="96"/>
        <v>0</v>
      </c>
      <c r="Z329" s="22">
        <f t="shared" si="97"/>
        <v>0</v>
      </c>
      <c r="AA329" s="42">
        <f t="shared" si="98"/>
        <v>0</v>
      </c>
      <c r="AB329" s="43" t="str">
        <f t="shared" si="99"/>
        <v>n/a</v>
      </c>
      <c r="AC329" s="44" t="str">
        <f>IFERROR(W329*'Inputs - OBR and CPI'!$E$27+'Inputs - Elec wholesale index'!AB329*'Inputs - OBR and CPI'!$F$27,"n/a")</f>
        <v>n/a</v>
      </c>
      <c r="AD329" s="2" t="str">
        <f t="shared" si="100"/>
        <v>2016-17 Summer</v>
      </c>
      <c r="AE329" s="2" t="str">
        <f t="shared" si="101"/>
        <v>2015-16 Winter</v>
      </c>
      <c r="AF329" s="127">
        <v>0</v>
      </c>
      <c r="AG329" s="7"/>
    </row>
    <row r="330" spans="1:33">
      <c r="A330" s="46">
        <v>42318</v>
      </c>
      <c r="B330" s="13" t="str">
        <f t="shared" si="85"/>
        <v>Nov</v>
      </c>
      <c r="C330" s="182"/>
      <c r="D330" s="182"/>
      <c r="E330" s="182"/>
      <c r="F330" s="185"/>
      <c r="G330" s="185"/>
      <c r="H330" s="185"/>
      <c r="I330" s="12">
        <f>VLOOKUP($B330,'Elec wholesale lookups'!$A$3:$L$15,'Inputs - Elec wholesale index'!I$2,FALSE)</f>
        <v>181634.52552031272</v>
      </c>
      <c r="J330" s="12">
        <f>VLOOKUP($B330,'Elec wholesale lookups'!$A$3:$L$15,'Inputs - Elec wholesale index'!J$2,FALSE)</f>
        <v>205597.26549163138</v>
      </c>
      <c r="K330" s="12">
        <f>VLOOKUP($B330,'Elec wholesale lookups'!$A$3:$L$15,'Inputs - Elec wholesale index'!K$2,FALSE)</f>
        <v>181634.52552031272</v>
      </c>
      <c r="L330" s="37">
        <f>VLOOKUP($B330,'Elec wholesale lookups'!$A$3:$O$15,'Inputs - Elec wholesale index'!L$2,FALSE)</f>
        <v>1</v>
      </c>
      <c r="M330" s="37">
        <f>VLOOKUP($B330,'Elec wholesale lookups'!$A$3:$O$15,'Inputs - Elec wholesale index'!M$2,FALSE)</f>
        <v>1</v>
      </c>
      <c r="N330" s="37">
        <f>VLOOKUP($B330,'Elec wholesale lookups'!$A$3:$O$15,'Inputs - Elec wholesale index'!N$2,FALSE)</f>
        <v>0</v>
      </c>
      <c r="O330" s="12">
        <f t="shared" si="86"/>
        <v>181634.52552031272</v>
      </c>
      <c r="P330" s="12">
        <f t="shared" si="87"/>
        <v>205597.26549163138</v>
      </c>
      <c r="Q330" s="12">
        <f t="shared" si="88"/>
        <v>0</v>
      </c>
      <c r="R330" s="12">
        <f t="shared" si="89"/>
        <v>387231.79101194406</v>
      </c>
      <c r="S330" s="22">
        <f t="shared" si="90"/>
        <v>0</v>
      </c>
      <c r="T330" s="22">
        <f t="shared" si="91"/>
        <v>0</v>
      </c>
      <c r="U330" s="22">
        <f t="shared" si="92"/>
        <v>0</v>
      </c>
      <c r="V330" s="22">
        <f t="shared" si="93"/>
        <v>0</v>
      </c>
      <c r="W330" s="43" t="str">
        <f t="shared" si="94"/>
        <v>n/a</v>
      </c>
      <c r="X330" s="22">
        <f t="shared" si="95"/>
        <v>0</v>
      </c>
      <c r="Y330" s="22">
        <f t="shared" si="96"/>
        <v>0</v>
      </c>
      <c r="Z330" s="22">
        <f t="shared" si="97"/>
        <v>0</v>
      </c>
      <c r="AA330" s="42">
        <f t="shared" si="98"/>
        <v>0</v>
      </c>
      <c r="AB330" s="43" t="str">
        <f t="shared" si="99"/>
        <v>n/a</v>
      </c>
      <c r="AC330" s="44" t="str">
        <f>IFERROR(W330*'Inputs - OBR and CPI'!$E$27+'Inputs - Elec wholesale index'!AB330*'Inputs - OBR and CPI'!$F$27,"n/a")</f>
        <v>n/a</v>
      </c>
      <c r="AD330" s="2" t="str">
        <f t="shared" si="100"/>
        <v>2016-17 Summer</v>
      </c>
      <c r="AE330" s="2" t="str">
        <f t="shared" si="101"/>
        <v>2015-16 Winter</v>
      </c>
      <c r="AF330" s="127">
        <v>0</v>
      </c>
      <c r="AG330" s="7"/>
    </row>
    <row r="331" spans="1:33">
      <c r="A331" s="46">
        <v>42319</v>
      </c>
      <c r="B331" s="13" t="str">
        <f t="shared" si="85"/>
        <v>Nov</v>
      </c>
      <c r="C331" s="182"/>
      <c r="D331" s="182"/>
      <c r="E331" s="182"/>
      <c r="F331" s="185"/>
      <c r="G331" s="185"/>
      <c r="H331" s="185"/>
      <c r="I331" s="12">
        <f>VLOOKUP($B331,'Elec wholesale lookups'!$A$3:$L$15,'Inputs - Elec wholesale index'!I$2,FALSE)</f>
        <v>181634.52552031272</v>
      </c>
      <c r="J331" s="12">
        <f>VLOOKUP($B331,'Elec wholesale lookups'!$A$3:$L$15,'Inputs - Elec wholesale index'!J$2,FALSE)</f>
        <v>205597.26549163138</v>
      </c>
      <c r="K331" s="12">
        <f>VLOOKUP($B331,'Elec wholesale lookups'!$A$3:$L$15,'Inputs - Elec wholesale index'!K$2,FALSE)</f>
        <v>181634.52552031272</v>
      </c>
      <c r="L331" s="37">
        <f>VLOOKUP($B331,'Elec wholesale lookups'!$A$3:$O$15,'Inputs - Elec wholesale index'!L$2,FALSE)</f>
        <v>1</v>
      </c>
      <c r="M331" s="37">
        <f>VLOOKUP($B331,'Elec wholesale lookups'!$A$3:$O$15,'Inputs - Elec wholesale index'!M$2,FALSE)</f>
        <v>1</v>
      </c>
      <c r="N331" s="37">
        <f>VLOOKUP($B331,'Elec wholesale lookups'!$A$3:$O$15,'Inputs - Elec wholesale index'!N$2,FALSE)</f>
        <v>0</v>
      </c>
      <c r="O331" s="12">
        <f t="shared" si="86"/>
        <v>181634.52552031272</v>
      </c>
      <c r="P331" s="12">
        <f t="shared" si="87"/>
        <v>205597.26549163138</v>
      </c>
      <c r="Q331" s="12">
        <f t="shared" si="88"/>
        <v>0</v>
      </c>
      <c r="R331" s="12">
        <f t="shared" si="89"/>
        <v>387231.79101194406</v>
      </c>
      <c r="S331" s="22">
        <f t="shared" si="90"/>
        <v>0</v>
      </c>
      <c r="T331" s="22">
        <f t="shared" si="91"/>
        <v>0</v>
      </c>
      <c r="U331" s="22">
        <f t="shared" si="92"/>
        <v>0</v>
      </c>
      <c r="V331" s="22">
        <f t="shared" si="93"/>
        <v>0</v>
      </c>
      <c r="W331" s="43" t="str">
        <f t="shared" si="94"/>
        <v>n/a</v>
      </c>
      <c r="X331" s="22">
        <f t="shared" si="95"/>
        <v>0</v>
      </c>
      <c r="Y331" s="22">
        <f t="shared" si="96"/>
        <v>0</v>
      </c>
      <c r="Z331" s="22">
        <f t="shared" si="97"/>
        <v>0</v>
      </c>
      <c r="AA331" s="42">
        <f t="shared" si="98"/>
        <v>0</v>
      </c>
      <c r="AB331" s="43" t="str">
        <f t="shared" si="99"/>
        <v>n/a</v>
      </c>
      <c r="AC331" s="44" t="str">
        <f>IFERROR(W331*'Inputs - OBR and CPI'!$E$27+'Inputs - Elec wholesale index'!AB331*'Inputs - OBR and CPI'!$F$27,"n/a")</f>
        <v>n/a</v>
      </c>
      <c r="AD331" s="2" t="str">
        <f t="shared" si="100"/>
        <v>2016-17 Summer</v>
      </c>
      <c r="AE331" s="2" t="str">
        <f t="shared" si="101"/>
        <v>2015-16 Winter</v>
      </c>
      <c r="AF331" s="127">
        <v>0</v>
      </c>
      <c r="AG331" s="7"/>
    </row>
    <row r="332" spans="1:33">
      <c r="A332" s="46">
        <v>42320</v>
      </c>
      <c r="B332" s="13" t="str">
        <f t="shared" si="85"/>
        <v>Nov</v>
      </c>
      <c r="C332" s="182"/>
      <c r="D332" s="182"/>
      <c r="E332" s="182"/>
      <c r="F332" s="185"/>
      <c r="G332" s="185"/>
      <c r="H332" s="185"/>
      <c r="I332" s="12">
        <f>VLOOKUP($B332,'Elec wholesale lookups'!$A$3:$L$15,'Inputs - Elec wholesale index'!I$2,FALSE)</f>
        <v>181634.52552031272</v>
      </c>
      <c r="J332" s="12">
        <f>VLOOKUP($B332,'Elec wholesale lookups'!$A$3:$L$15,'Inputs - Elec wholesale index'!J$2,FALSE)</f>
        <v>205597.26549163138</v>
      </c>
      <c r="K332" s="12">
        <f>VLOOKUP($B332,'Elec wholesale lookups'!$A$3:$L$15,'Inputs - Elec wholesale index'!K$2,FALSE)</f>
        <v>181634.52552031272</v>
      </c>
      <c r="L332" s="37">
        <f>VLOOKUP($B332,'Elec wholesale lookups'!$A$3:$O$15,'Inputs - Elec wholesale index'!L$2,FALSE)</f>
        <v>1</v>
      </c>
      <c r="M332" s="37">
        <f>VLOOKUP($B332,'Elec wholesale lookups'!$A$3:$O$15,'Inputs - Elec wholesale index'!M$2,FALSE)</f>
        <v>1</v>
      </c>
      <c r="N332" s="37">
        <f>VLOOKUP($B332,'Elec wholesale lookups'!$A$3:$O$15,'Inputs - Elec wholesale index'!N$2,FALSE)</f>
        <v>0</v>
      </c>
      <c r="O332" s="12">
        <f t="shared" si="86"/>
        <v>181634.52552031272</v>
      </c>
      <c r="P332" s="12">
        <f t="shared" si="87"/>
        <v>205597.26549163138</v>
      </c>
      <c r="Q332" s="12">
        <f t="shared" si="88"/>
        <v>0</v>
      </c>
      <c r="R332" s="12">
        <f t="shared" si="89"/>
        <v>387231.79101194406</v>
      </c>
      <c r="S332" s="22">
        <f t="shared" si="90"/>
        <v>0</v>
      </c>
      <c r="T332" s="22">
        <f t="shared" si="91"/>
        <v>0</v>
      </c>
      <c r="U332" s="22">
        <f t="shared" si="92"/>
        <v>0</v>
      </c>
      <c r="V332" s="22">
        <f t="shared" si="93"/>
        <v>0</v>
      </c>
      <c r="W332" s="43" t="str">
        <f t="shared" si="94"/>
        <v>n/a</v>
      </c>
      <c r="X332" s="22">
        <f t="shared" si="95"/>
        <v>0</v>
      </c>
      <c r="Y332" s="22">
        <f t="shared" si="96"/>
        <v>0</v>
      </c>
      <c r="Z332" s="22">
        <f t="shared" si="97"/>
        <v>0</v>
      </c>
      <c r="AA332" s="42">
        <f t="shared" si="98"/>
        <v>0</v>
      </c>
      <c r="AB332" s="43" t="str">
        <f t="shared" si="99"/>
        <v>n/a</v>
      </c>
      <c r="AC332" s="44" t="str">
        <f>IFERROR(W332*'Inputs - OBR and CPI'!$E$27+'Inputs - Elec wholesale index'!AB332*'Inputs - OBR and CPI'!$F$27,"n/a")</f>
        <v>n/a</v>
      </c>
      <c r="AD332" s="2" t="str">
        <f t="shared" si="100"/>
        <v>2016-17 Summer</v>
      </c>
      <c r="AE332" s="2" t="str">
        <f t="shared" si="101"/>
        <v>2015-16 Winter</v>
      </c>
      <c r="AF332" s="127">
        <v>0</v>
      </c>
      <c r="AG332" s="7"/>
    </row>
    <row r="333" spans="1:33">
      <c r="A333" s="46">
        <v>42321</v>
      </c>
      <c r="B333" s="13" t="str">
        <f t="shared" si="85"/>
        <v>Nov</v>
      </c>
      <c r="C333" s="182"/>
      <c r="D333" s="182"/>
      <c r="E333" s="182"/>
      <c r="F333" s="185"/>
      <c r="G333" s="185"/>
      <c r="H333" s="185"/>
      <c r="I333" s="12">
        <f>VLOOKUP($B333,'Elec wholesale lookups'!$A$3:$L$15,'Inputs - Elec wholesale index'!I$2,FALSE)</f>
        <v>181634.52552031272</v>
      </c>
      <c r="J333" s="12">
        <f>VLOOKUP($B333,'Elec wholesale lookups'!$A$3:$L$15,'Inputs - Elec wholesale index'!J$2,FALSE)</f>
        <v>205597.26549163138</v>
      </c>
      <c r="K333" s="12">
        <f>VLOOKUP($B333,'Elec wholesale lookups'!$A$3:$L$15,'Inputs - Elec wholesale index'!K$2,FALSE)</f>
        <v>181634.52552031272</v>
      </c>
      <c r="L333" s="37">
        <f>VLOOKUP($B333,'Elec wholesale lookups'!$A$3:$O$15,'Inputs - Elec wholesale index'!L$2,FALSE)</f>
        <v>1</v>
      </c>
      <c r="M333" s="37">
        <f>VLOOKUP($B333,'Elec wholesale lookups'!$A$3:$O$15,'Inputs - Elec wholesale index'!M$2,FALSE)</f>
        <v>1</v>
      </c>
      <c r="N333" s="37">
        <f>VLOOKUP($B333,'Elec wholesale lookups'!$A$3:$O$15,'Inputs - Elec wholesale index'!N$2,FALSE)</f>
        <v>0</v>
      </c>
      <c r="O333" s="12">
        <f t="shared" si="86"/>
        <v>181634.52552031272</v>
      </c>
      <c r="P333" s="12">
        <f t="shared" si="87"/>
        <v>205597.26549163138</v>
      </c>
      <c r="Q333" s="12">
        <f t="shared" si="88"/>
        <v>0</v>
      </c>
      <c r="R333" s="12">
        <f t="shared" si="89"/>
        <v>387231.79101194406</v>
      </c>
      <c r="S333" s="22">
        <f t="shared" si="90"/>
        <v>0</v>
      </c>
      <c r="T333" s="22">
        <f t="shared" si="91"/>
        <v>0</v>
      </c>
      <c r="U333" s="22">
        <f t="shared" si="92"/>
        <v>0</v>
      </c>
      <c r="V333" s="22">
        <f t="shared" si="93"/>
        <v>0</v>
      </c>
      <c r="W333" s="43" t="str">
        <f t="shared" si="94"/>
        <v>n/a</v>
      </c>
      <c r="X333" s="22">
        <f t="shared" si="95"/>
        <v>0</v>
      </c>
      <c r="Y333" s="22">
        <f t="shared" si="96"/>
        <v>0</v>
      </c>
      <c r="Z333" s="22">
        <f t="shared" si="97"/>
        <v>0</v>
      </c>
      <c r="AA333" s="42">
        <f t="shared" si="98"/>
        <v>0</v>
      </c>
      <c r="AB333" s="43" t="str">
        <f t="shared" si="99"/>
        <v>n/a</v>
      </c>
      <c r="AC333" s="44" t="str">
        <f>IFERROR(W333*'Inputs - OBR and CPI'!$E$27+'Inputs - Elec wholesale index'!AB333*'Inputs - OBR and CPI'!$F$27,"n/a")</f>
        <v>n/a</v>
      </c>
      <c r="AD333" s="2" t="str">
        <f t="shared" si="100"/>
        <v>2016-17 Summer</v>
      </c>
      <c r="AE333" s="2" t="str">
        <f t="shared" si="101"/>
        <v>2015-16 Winter</v>
      </c>
      <c r="AF333" s="127">
        <v>0</v>
      </c>
      <c r="AG333" s="7"/>
    </row>
    <row r="334" spans="1:33">
      <c r="A334" s="46">
        <v>42324</v>
      </c>
      <c r="B334" s="13" t="str">
        <f t="shared" si="85"/>
        <v>Nov</v>
      </c>
      <c r="C334" s="182"/>
      <c r="D334" s="182"/>
      <c r="E334" s="182"/>
      <c r="F334" s="185"/>
      <c r="G334" s="185"/>
      <c r="H334" s="185"/>
      <c r="I334" s="12">
        <f>VLOOKUP($B334,'Elec wholesale lookups'!$A$3:$L$15,'Inputs - Elec wholesale index'!I$2,FALSE)</f>
        <v>181634.52552031272</v>
      </c>
      <c r="J334" s="12">
        <f>VLOOKUP($B334,'Elec wholesale lookups'!$A$3:$L$15,'Inputs - Elec wholesale index'!J$2,FALSE)</f>
        <v>205597.26549163138</v>
      </c>
      <c r="K334" s="12">
        <f>VLOOKUP($B334,'Elec wholesale lookups'!$A$3:$L$15,'Inputs - Elec wholesale index'!K$2,FALSE)</f>
        <v>181634.52552031272</v>
      </c>
      <c r="L334" s="37">
        <f>VLOOKUP($B334,'Elec wholesale lookups'!$A$3:$O$15,'Inputs - Elec wholesale index'!L$2,FALSE)</f>
        <v>1</v>
      </c>
      <c r="M334" s="37">
        <f>VLOOKUP($B334,'Elec wholesale lookups'!$A$3:$O$15,'Inputs - Elec wholesale index'!M$2,FALSE)</f>
        <v>1</v>
      </c>
      <c r="N334" s="37">
        <f>VLOOKUP($B334,'Elec wholesale lookups'!$A$3:$O$15,'Inputs - Elec wholesale index'!N$2,FALSE)</f>
        <v>0</v>
      </c>
      <c r="O334" s="12">
        <f t="shared" si="86"/>
        <v>181634.52552031272</v>
      </c>
      <c r="P334" s="12">
        <f t="shared" si="87"/>
        <v>205597.26549163138</v>
      </c>
      <c r="Q334" s="12">
        <f t="shared" si="88"/>
        <v>0</v>
      </c>
      <c r="R334" s="12">
        <f t="shared" si="89"/>
        <v>387231.79101194406</v>
      </c>
      <c r="S334" s="22">
        <f t="shared" si="90"/>
        <v>0</v>
      </c>
      <c r="T334" s="22">
        <f t="shared" si="91"/>
        <v>0</v>
      </c>
      <c r="U334" s="22">
        <f t="shared" si="92"/>
        <v>0</v>
      </c>
      <c r="V334" s="22">
        <f t="shared" si="93"/>
        <v>0</v>
      </c>
      <c r="W334" s="43" t="str">
        <f t="shared" si="94"/>
        <v>n/a</v>
      </c>
      <c r="X334" s="22">
        <f t="shared" si="95"/>
        <v>0</v>
      </c>
      <c r="Y334" s="22">
        <f t="shared" si="96"/>
        <v>0</v>
      </c>
      <c r="Z334" s="22">
        <f t="shared" si="97"/>
        <v>0</v>
      </c>
      <c r="AA334" s="42">
        <f t="shared" si="98"/>
        <v>0</v>
      </c>
      <c r="AB334" s="43" t="str">
        <f t="shared" si="99"/>
        <v>n/a</v>
      </c>
      <c r="AC334" s="44" t="str">
        <f>IFERROR(W334*'Inputs - OBR and CPI'!$E$27+'Inputs - Elec wholesale index'!AB334*'Inputs - OBR and CPI'!$F$27,"n/a")</f>
        <v>n/a</v>
      </c>
      <c r="AD334" s="2" t="str">
        <f t="shared" si="100"/>
        <v>2016-17 Summer</v>
      </c>
      <c r="AE334" s="2" t="str">
        <f t="shared" si="101"/>
        <v>2015-16 Winter</v>
      </c>
      <c r="AF334" s="127">
        <v>0</v>
      </c>
      <c r="AG334" s="7"/>
    </row>
    <row r="335" spans="1:33">
      <c r="A335" s="46">
        <v>42325</v>
      </c>
      <c r="B335" s="13" t="str">
        <f t="shared" si="85"/>
        <v>Nov</v>
      </c>
      <c r="C335" s="182"/>
      <c r="D335" s="182"/>
      <c r="E335" s="182"/>
      <c r="F335" s="185"/>
      <c r="G335" s="185"/>
      <c r="H335" s="185"/>
      <c r="I335" s="12">
        <f>VLOOKUP($B335,'Elec wholesale lookups'!$A$3:$L$15,'Inputs - Elec wholesale index'!I$2,FALSE)</f>
        <v>181634.52552031272</v>
      </c>
      <c r="J335" s="12">
        <f>VLOOKUP($B335,'Elec wholesale lookups'!$A$3:$L$15,'Inputs - Elec wholesale index'!J$2,FALSE)</f>
        <v>205597.26549163138</v>
      </c>
      <c r="K335" s="12">
        <f>VLOOKUP($B335,'Elec wholesale lookups'!$A$3:$L$15,'Inputs - Elec wholesale index'!K$2,FALSE)</f>
        <v>181634.52552031272</v>
      </c>
      <c r="L335" s="37">
        <f>VLOOKUP($B335,'Elec wholesale lookups'!$A$3:$O$15,'Inputs - Elec wholesale index'!L$2,FALSE)</f>
        <v>1</v>
      </c>
      <c r="M335" s="37">
        <f>VLOOKUP($B335,'Elec wholesale lookups'!$A$3:$O$15,'Inputs - Elec wholesale index'!M$2,FALSE)</f>
        <v>1</v>
      </c>
      <c r="N335" s="37">
        <f>VLOOKUP($B335,'Elec wholesale lookups'!$A$3:$O$15,'Inputs - Elec wholesale index'!N$2,FALSE)</f>
        <v>0</v>
      </c>
      <c r="O335" s="12">
        <f t="shared" si="86"/>
        <v>181634.52552031272</v>
      </c>
      <c r="P335" s="12">
        <f t="shared" si="87"/>
        <v>205597.26549163138</v>
      </c>
      <c r="Q335" s="12">
        <f t="shared" si="88"/>
        <v>0</v>
      </c>
      <c r="R335" s="12">
        <f t="shared" si="89"/>
        <v>387231.79101194406</v>
      </c>
      <c r="S335" s="22">
        <f t="shared" si="90"/>
        <v>0</v>
      </c>
      <c r="T335" s="22">
        <f t="shared" si="91"/>
        <v>0</v>
      </c>
      <c r="U335" s="22">
        <f t="shared" si="92"/>
        <v>0</v>
      </c>
      <c r="V335" s="22">
        <f t="shared" si="93"/>
        <v>0</v>
      </c>
      <c r="W335" s="43" t="str">
        <f t="shared" si="94"/>
        <v>n/a</v>
      </c>
      <c r="X335" s="22">
        <f t="shared" si="95"/>
        <v>0</v>
      </c>
      <c r="Y335" s="22">
        <f t="shared" si="96"/>
        <v>0</v>
      </c>
      <c r="Z335" s="22">
        <f t="shared" si="97"/>
        <v>0</v>
      </c>
      <c r="AA335" s="42">
        <f t="shared" si="98"/>
        <v>0</v>
      </c>
      <c r="AB335" s="43" t="str">
        <f t="shared" si="99"/>
        <v>n/a</v>
      </c>
      <c r="AC335" s="44" t="str">
        <f>IFERROR(W335*'Inputs - OBR and CPI'!$E$27+'Inputs - Elec wholesale index'!AB335*'Inputs - OBR and CPI'!$F$27,"n/a")</f>
        <v>n/a</v>
      </c>
      <c r="AD335" s="2" t="str">
        <f t="shared" si="100"/>
        <v>2016-17 Summer</v>
      </c>
      <c r="AE335" s="2" t="str">
        <f t="shared" si="101"/>
        <v>2015-16 Winter</v>
      </c>
      <c r="AF335" s="127">
        <v>0</v>
      </c>
      <c r="AG335" s="7"/>
    </row>
    <row r="336" spans="1:33">
      <c r="A336" s="46">
        <v>42326</v>
      </c>
      <c r="B336" s="13" t="str">
        <f t="shared" si="85"/>
        <v>Nov</v>
      </c>
      <c r="C336" s="182"/>
      <c r="D336" s="182"/>
      <c r="E336" s="182"/>
      <c r="F336" s="185"/>
      <c r="G336" s="185"/>
      <c r="H336" s="185"/>
      <c r="I336" s="12">
        <f>VLOOKUP($B336,'Elec wholesale lookups'!$A$3:$L$15,'Inputs - Elec wholesale index'!I$2,FALSE)</f>
        <v>181634.52552031272</v>
      </c>
      <c r="J336" s="12">
        <f>VLOOKUP($B336,'Elec wholesale lookups'!$A$3:$L$15,'Inputs - Elec wholesale index'!J$2,FALSE)</f>
        <v>205597.26549163138</v>
      </c>
      <c r="K336" s="12">
        <f>VLOOKUP($B336,'Elec wholesale lookups'!$A$3:$L$15,'Inputs - Elec wholesale index'!K$2,FALSE)</f>
        <v>181634.52552031272</v>
      </c>
      <c r="L336" s="37">
        <f>VLOOKUP($B336,'Elec wholesale lookups'!$A$3:$O$15,'Inputs - Elec wholesale index'!L$2,FALSE)</f>
        <v>1</v>
      </c>
      <c r="M336" s="37">
        <f>VLOOKUP($B336,'Elec wholesale lookups'!$A$3:$O$15,'Inputs - Elec wholesale index'!M$2,FALSE)</f>
        <v>1</v>
      </c>
      <c r="N336" s="37">
        <f>VLOOKUP($B336,'Elec wholesale lookups'!$A$3:$O$15,'Inputs - Elec wholesale index'!N$2,FALSE)</f>
        <v>0</v>
      </c>
      <c r="O336" s="12">
        <f t="shared" si="86"/>
        <v>181634.52552031272</v>
      </c>
      <c r="P336" s="12">
        <f t="shared" si="87"/>
        <v>205597.26549163138</v>
      </c>
      <c r="Q336" s="12">
        <f t="shared" si="88"/>
        <v>0</v>
      </c>
      <c r="R336" s="12">
        <f t="shared" si="89"/>
        <v>387231.79101194406</v>
      </c>
      <c r="S336" s="22">
        <f t="shared" si="90"/>
        <v>0</v>
      </c>
      <c r="T336" s="22">
        <f t="shared" si="91"/>
        <v>0</v>
      </c>
      <c r="U336" s="22">
        <f t="shared" si="92"/>
        <v>0</v>
      </c>
      <c r="V336" s="22">
        <f t="shared" si="93"/>
        <v>0</v>
      </c>
      <c r="W336" s="43" t="str">
        <f t="shared" si="94"/>
        <v>n/a</v>
      </c>
      <c r="X336" s="22">
        <f t="shared" si="95"/>
        <v>0</v>
      </c>
      <c r="Y336" s="22">
        <f t="shared" si="96"/>
        <v>0</v>
      </c>
      <c r="Z336" s="22">
        <f t="shared" si="97"/>
        <v>0</v>
      </c>
      <c r="AA336" s="42">
        <f t="shared" si="98"/>
        <v>0</v>
      </c>
      <c r="AB336" s="43" t="str">
        <f t="shared" si="99"/>
        <v>n/a</v>
      </c>
      <c r="AC336" s="44" t="str">
        <f>IFERROR(W336*'Inputs - OBR and CPI'!$E$27+'Inputs - Elec wholesale index'!AB336*'Inputs - OBR and CPI'!$F$27,"n/a")</f>
        <v>n/a</v>
      </c>
      <c r="AD336" s="2" t="str">
        <f t="shared" si="100"/>
        <v>2016-17 Summer</v>
      </c>
      <c r="AE336" s="2" t="str">
        <f t="shared" si="101"/>
        <v>2015-16 Winter</v>
      </c>
      <c r="AF336" s="127">
        <v>0</v>
      </c>
      <c r="AG336" s="7"/>
    </row>
    <row r="337" spans="1:33">
      <c r="A337" s="46">
        <v>42327</v>
      </c>
      <c r="B337" s="13" t="str">
        <f t="shared" si="85"/>
        <v>Nov</v>
      </c>
      <c r="C337" s="182"/>
      <c r="D337" s="182"/>
      <c r="E337" s="182"/>
      <c r="F337" s="185"/>
      <c r="G337" s="185"/>
      <c r="H337" s="185"/>
      <c r="I337" s="12">
        <f>VLOOKUP($B337,'Elec wholesale lookups'!$A$3:$L$15,'Inputs - Elec wholesale index'!I$2,FALSE)</f>
        <v>181634.52552031272</v>
      </c>
      <c r="J337" s="12">
        <f>VLOOKUP($B337,'Elec wholesale lookups'!$A$3:$L$15,'Inputs - Elec wholesale index'!J$2,FALSE)</f>
        <v>205597.26549163138</v>
      </c>
      <c r="K337" s="12">
        <f>VLOOKUP($B337,'Elec wholesale lookups'!$A$3:$L$15,'Inputs - Elec wholesale index'!K$2,FALSE)</f>
        <v>181634.52552031272</v>
      </c>
      <c r="L337" s="37">
        <f>VLOOKUP($B337,'Elec wholesale lookups'!$A$3:$O$15,'Inputs - Elec wholesale index'!L$2,FALSE)</f>
        <v>1</v>
      </c>
      <c r="M337" s="37">
        <f>VLOOKUP($B337,'Elec wholesale lookups'!$A$3:$O$15,'Inputs - Elec wholesale index'!M$2,FALSE)</f>
        <v>1</v>
      </c>
      <c r="N337" s="37">
        <f>VLOOKUP($B337,'Elec wholesale lookups'!$A$3:$O$15,'Inputs - Elec wholesale index'!N$2,FALSE)</f>
        <v>0</v>
      </c>
      <c r="O337" s="12">
        <f t="shared" si="86"/>
        <v>181634.52552031272</v>
      </c>
      <c r="P337" s="12">
        <f t="shared" si="87"/>
        <v>205597.26549163138</v>
      </c>
      <c r="Q337" s="12">
        <f t="shared" si="88"/>
        <v>0</v>
      </c>
      <c r="R337" s="12">
        <f t="shared" si="89"/>
        <v>387231.79101194406</v>
      </c>
      <c r="S337" s="22">
        <f t="shared" si="90"/>
        <v>0</v>
      </c>
      <c r="T337" s="22">
        <f t="shared" si="91"/>
        <v>0</v>
      </c>
      <c r="U337" s="22">
        <f t="shared" si="92"/>
        <v>0</v>
      </c>
      <c r="V337" s="22">
        <f t="shared" si="93"/>
        <v>0</v>
      </c>
      <c r="W337" s="43" t="str">
        <f t="shared" si="94"/>
        <v>n/a</v>
      </c>
      <c r="X337" s="22">
        <f t="shared" si="95"/>
        <v>0</v>
      </c>
      <c r="Y337" s="22">
        <f t="shared" si="96"/>
        <v>0</v>
      </c>
      <c r="Z337" s="22">
        <f t="shared" si="97"/>
        <v>0</v>
      </c>
      <c r="AA337" s="42">
        <f t="shared" si="98"/>
        <v>0</v>
      </c>
      <c r="AB337" s="43" t="str">
        <f t="shared" si="99"/>
        <v>n/a</v>
      </c>
      <c r="AC337" s="44" t="str">
        <f>IFERROR(W337*'Inputs - OBR and CPI'!$E$27+'Inputs - Elec wholesale index'!AB337*'Inputs - OBR and CPI'!$F$27,"n/a")</f>
        <v>n/a</v>
      </c>
      <c r="AD337" s="2" t="str">
        <f t="shared" si="100"/>
        <v>2016-17 Summer</v>
      </c>
      <c r="AE337" s="2" t="str">
        <f t="shared" si="101"/>
        <v>2015-16 Winter</v>
      </c>
      <c r="AF337" s="127">
        <v>0</v>
      </c>
      <c r="AG337" s="7"/>
    </row>
    <row r="338" spans="1:33">
      <c r="A338" s="46">
        <v>42328</v>
      </c>
      <c r="B338" s="13" t="str">
        <f t="shared" si="85"/>
        <v>Nov</v>
      </c>
      <c r="C338" s="182"/>
      <c r="D338" s="182"/>
      <c r="E338" s="182"/>
      <c r="F338" s="185"/>
      <c r="G338" s="185"/>
      <c r="H338" s="185"/>
      <c r="I338" s="12">
        <f>VLOOKUP($B338,'Elec wholesale lookups'!$A$3:$L$15,'Inputs - Elec wholesale index'!I$2,FALSE)</f>
        <v>181634.52552031272</v>
      </c>
      <c r="J338" s="12">
        <f>VLOOKUP($B338,'Elec wholesale lookups'!$A$3:$L$15,'Inputs - Elec wholesale index'!J$2,FALSE)</f>
        <v>205597.26549163138</v>
      </c>
      <c r="K338" s="12">
        <f>VLOOKUP($B338,'Elec wholesale lookups'!$A$3:$L$15,'Inputs - Elec wholesale index'!K$2,FALSE)</f>
        <v>181634.52552031272</v>
      </c>
      <c r="L338" s="37">
        <f>VLOOKUP($B338,'Elec wholesale lookups'!$A$3:$O$15,'Inputs - Elec wholesale index'!L$2,FALSE)</f>
        <v>1</v>
      </c>
      <c r="M338" s="37">
        <f>VLOOKUP($B338,'Elec wholesale lookups'!$A$3:$O$15,'Inputs - Elec wholesale index'!M$2,FALSE)</f>
        <v>1</v>
      </c>
      <c r="N338" s="37">
        <f>VLOOKUP($B338,'Elec wholesale lookups'!$A$3:$O$15,'Inputs - Elec wholesale index'!N$2,FALSE)</f>
        <v>0</v>
      </c>
      <c r="O338" s="12">
        <f t="shared" si="86"/>
        <v>181634.52552031272</v>
      </c>
      <c r="P338" s="12">
        <f t="shared" si="87"/>
        <v>205597.26549163138</v>
      </c>
      <c r="Q338" s="12">
        <f t="shared" si="88"/>
        <v>0</v>
      </c>
      <c r="R338" s="12">
        <f t="shared" si="89"/>
        <v>387231.79101194406</v>
      </c>
      <c r="S338" s="22">
        <f t="shared" si="90"/>
        <v>0</v>
      </c>
      <c r="T338" s="22">
        <f t="shared" si="91"/>
        <v>0</v>
      </c>
      <c r="U338" s="22">
        <f t="shared" si="92"/>
        <v>0</v>
      </c>
      <c r="V338" s="22">
        <f t="shared" si="93"/>
        <v>0</v>
      </c>
      <c r="W338" s="43" t="str">
        <f t="shared" si="94"/>
        <v>n/a</v>
      </c>
      <c r="X338" s="22">
        <f t="shared" si="95"/>
        <v>0</v>
      </c>
      <c r="Y338" s="22">
        <f t="shared" si="96"/>
        <v>0</v>
      </c>
      <c r="Z338" s="22">
        <f t="shared" si="97"/>
        <v>0</v>
      </c>
      <c r="AA338" s="42">
        <f t="shared" si="98"/>
        <v>0</v>
      </c>
      <c r="AB338" s="43" t="str">
        <f t="shared" si="99"/>
        <v>n/a</v>
      </c>
      <c r="AC338" s="44" t="str">
        <f>IFERROR(W338*'Inputs - OBR and CPI'!$E$27+'Inputs - Elec wholesale index'!AB338*'Inputs - OBR and CPI'!$F$27,"n/a")</f>
        <v>n/a</v>
      </c>
      <c r="AD338" s="2" t="str">
        <f t="shared" si="100"/>
        <v>2016-17 Summer</v>
      </c>
      <c r="AE338" s="2" t="str">
        <f t="shared" si="101"/>
        <v>2015-16 Winter</v>
      </c>
      <c r="AF338" s="127">
        <v>0</v>
      </c>
      <c r="AG338" s="7"/>
    </row>
    <row r="339" spans="1:33">
      <c r="A339" s="46">
        <v>42331</v>
      </c>
      <c r="B339" s="13" t="str">
        <f t="shared" si="85"/>
        <v>Nov</v>
      </c>
      <c r="C339" s="182"/>
      <c r="D339" s="182"/>
      <c r="E339" s="182"/>
      <c r="F339" s="185"/>
      <c r="G339" s="185"/>
      <c r="H339" s="185"/>
      <c r="I339" s="12">
        <f>VLOOKUP($B339,'Elec wholesale lookups'!$A$3:$L$15,'Inputs - Elec wholesale index'!I$2,FALSE)</f>
        <v>181634.52552031272</v>
      </c>
      <c r="J339" s="12">
        <f>VLOOKUP($B339,'Elec wholesale lookups'!$A$3:$L$15,'Inputs - Elec wholesale index'!J$2,FALSE)</f>
        <v>205597.26549163138</v>
      </c>
      <c r="K339" s="12">
        <f>VLOOKUP($B339,'Elec wholesale lookups'!$A$3:$L$15,'Inputs - Elec wholesale index'!K$2,FALSE)</f>
        <v>181634.52552031272</v>
      </c>
      <c r="L339" s="37">
        <f>VLOOKUP($B339,'Elec wholesale lookups'!$A$3:$O$15,'Inputs - Elec wholesale index'!L$2,FALSE)</f>
        <v>1</v>
      </c>
      <c r="M339" s="37">
        <f>VLOOKUP($B339,'Elec wholesale lookups'!$A$3:$O$15,'Inputs - Elec wholesale index'!M$2,FALSE)</f>
        <v>1</v>
      </c>
      <c r="N339" s="37">
        <f>VLOOKUP($B339,'Elec wholesale lookups'!$A$3:$O$15,'Inputs - Elec wholesale index'!N$2,FALSE)</f>
        <v>0</v>
      </c>
      <c r="O339" s="12">
        <f t="shared" si="86"/>
        <v>181634.52552031272</v>
      </c>
      <c r="P339" s="12">
        <f t="shared" si="87"/>
        <v>205597.26549163138</v>
      </c>
      <c r="Q339" s="12">
        <f t="shared" si="88"/>
        <v>0</v>
      </c>
      <c r="R339" s="12">
        <f t="shared" si="89"/>
        <v>387231.79101194406</v>
      </c>
      <c r="S339" s="22">
        <f t="shared" si="90"/>
        <v>0</v>
      </c>
      <c r="T339" s="22">
        <f t="shared" si="91"/>
        <v>0</v>
      </c>
      <c r="U339" s="22">
        <f t="shared" si="92"/>
        <v>0</v>
      </c>
      <c r="V339" s="22">
        <f t="shared" si="93"/>
        <v>0</v>
      </c>
      <c r="W339" s="43" t="str">
        <f t="shared" si="94"/>
        <v>n/a</v>
      </c>
      <c r="X339" s="22">
        <f t="shared" si="95"/>
        <v>0</v>
      </c>
      <c r="Y339" s="22">
        <f t="shared" si="96"/>
        <v>0</v>
      </c>
      <c r="Z339" s="22">
        <f t="shared" si="97"/>
        <v>0</v>
      </c>
      <c r="AA339" s="42">
        <f t="shared" si="98"/>
        <v>0</v>
      </c>
      <c r="AB339" s="43" t="str">
        <f t="shared" si="99"/>
        <v>n/a</v>
      </c>
      <c r="AC339" s="44" t="str">
        <f>IFERROR(W339*'Inputs - OBR and CPI'!$E$27+'Inputs - Elec wholesale index'!AB339*'Inputs - OBR and CPI'!$F$27,"n/a")</f>
        <v>n/a</v>
      </c>
      <c r="AD339" s="2" t="str">
        <f t="shared" si="100"/>
        <v>2016-17 Summer</v>
      </c>
      <c r="AE339" s="2" t="str">
        <f t="shared" si="101"/>
        <v>2015-16 Winter</v>
      </c>
      <c r="AF339" s="127">
        <v>0</v>
      </c>
      <c r="AG339" s="7"/>
    </row>
    <row r="340" spans="1:33">
      <c r="A340" s="46">
        <v>42332</v>
      </c>
      <c r="B340" s="13" t="str">
        <f t="shared" si="85"/>
        <v>Nov</v>
      </c>
      <c r="C340" s="182"/>
      <c r="D340" s="182"/>
      <c r="E340" s="182"/>
      <c r="F340" s="185"/>
      <c r="G340" s="185"/>
      <c r="H340" s="185"/>
      <c r="I340" s="12">
        <f>VLOOKUP($B340,'Elec wholesale lookups'!$A$3:$L$15,'Inputs - Elec wholesale index'!I$2,FALSE)</f>
        <v>181634.52552031272</v>
      </c>
      <c r="J340" s="12">
        <f>VLOOKUP($B340,'Elec wholesale lookups'!$A$3:$L$15,'Inputs - Elec wholesale index'!J$2,FALSE)</f>
        <v>205597.26549163138</v>
      </c>
      <c r="K340" s="12">
        <f>VLOOKUP($B340,'Elec wholesale lookups'!$A$3:$L$15,'Inputs - Elec wholesale index'!K$2,FALSE)</f>
        <v>181634.52552031272</v>
      </c>
      <c r="L340" s="37">
        <f>VLOOKUP($B340,'Elec wholesale lookups'!$A$3:$O$15,'Inputs - Elec wholesale index'!L$2,FALSE)</f>
        <v>1</v>
      </c>
      <c r="M340" s="37">
        <f>VLOOKUP($B340,'Elec wholesale lookups'!$A$3:$O$15,'Inputs - Elec wholesale index'!M$2,FALSE)</f>
        <v>1</v>
      </c>
      <c r="N340" s="37">
        <f>VLOOKUP($B340,'Elec wholesale lookups'!$A$3:$O$15,'Inputs - Elec wholesale index'!N$2,FALSE)</f>
        <v>0</v>
      </c>
      <c r="O340" s="12">
        <f t="shared" si="86"/>
        <v>181634.52552031272</v>
      </c>
      <c r="P340" s="12">
        <f t="shared" si="87"/>
        <v>205597.26549163138</v>
      </c>
      <c r="Q340" s="12">
        <f t="shared" si="88"/>
        <v>0</v>
      </c>
      <c r="R340" s="12">
        <f t="shared" si="89"/>
        <v>387231.79101194406</v>
      </c>
      <c r="S340" s="22">
        <f t="shared" si="90"/>
        <v>0</v>
      </c>
      <c r="T340" s="22">
        <f t="shared" si="91"/>
        <v>0</v>
      </c>
      <c r="U340" s="22">
        <f t="shared" si="92"/>
        <v>0</v>
      </c>
      <c r="V340" s="22">
        <f t="shared" si="93"/>
        <v>0</v>
      </c>
      <c r="W340" s="43" t="str">
        <f t="shared" si="94"/>
        <v>n/a</v>
      </c>
      <c r="X340" s="22">
        <f t="shared" si="95"/>
        <v>0</v>
      </c>
      <c r="Y340" s="22">
        <f t="shared" si="96"/>
        <v>0</v>
      </c>
      <c r="Z340" s="22">
        <f t="shared" si="97"/>
        <v>0</v>
      </c>
      <c r="AA340" s="42">
        <f t="shared" si="98"/>
        <v>0</v>
      </c>
      <c r="AB340" s="43" t="str">
        <f t="shared" si="99"/>
        <v>n/a</v>
      </c>
      <c r="AC340" s="44" t="str">
        <f>IFERROR(W340*'Inputs - OBR and CPI'!$E$27+'Inputs - Elec wholesale index'!AB340*'Inputs - OBR and CPI'!$F$27,"n/a")</f>
        <v>n/a</v>
      </c>
      <c r="AD340" s="2" t="str">
        <f t="shared" si="100"/>
        <v>2016-17 Summer</v>
      </c>
      <c r="AE340" s="2" t="str">
        <f t="shared" si="101"/>
        <v>2015-16 Winter</v>
      </c>
      <c r="AF340" s="127">
        <v>0</v>
      </c>
      <c r="AG340" s="7"/>
    </row>
    <row r="341" spans="1:33">
      <c r="A341" s="46">
        <v>42333</v>
      </c>
      <c r="B341" s="13" t="str">
        <f t="shared" si="85"/>
        <v>Nov</v>
      </c>
      <c r="C341" s="182"/>
      <c r="D341" s="182"/>
      <c r="E341" s="182"/>
      <c r="F341" s="185"/>
      <c r="G341" s="185"/>
      <c r="H341" s="185"/>
      <c r="I341" s="12">
        <f>VLOOKUP($B341,'Elec wholesale lookups'!$A$3:$L$15,'Inputs - Elec wholesale index'!I$2,FALSE)</f>
        <v>181634.52552031272</v>
      </c>
      <c r="J341" s="12">
        <f>VLOOKUP($B341,'Elec wholesale lookups'!$A$3:$L$15,'Inputs - Elec wholesale index'!J$2,FALSE)</f>
        <v>205597.26549163138</v>
      </c>
      <c r="K341" s="12">
        <f>VLOOKUP($B341,'Elec wholesale lookups'!$A$3:$L$15,'Inputs - Elec wholesale index'!K$2,FALSE)</f>
        <v>181634.52552031272</v>
      </c>
      <c r="L341" s="37">
        <f>VLOOKUP($B341,'Elec wholesale lookups'!$A$3:$O$15,'Inputs - Elec wholesale index'!L$2,FALSE)</f>
        <v>1</v>
      </c>
      <c r="M341" s="37">
        <f>VLOOKUP($B341,'Elec wholesale lookups'!$A$3:$O$15,'Inputs - Elec wholesale index'!M$2,FALSE)</f>
        <v>1</v>
      </c>
      <c r="N341" s="37">
        <f>VLOOKUP($B341,'Elec wholesale lookups'!$A$3:$O$15,'Inputs - Elec wholesale index'!N$2,FALSE)</f>
        <v>0</v>
      </c>
      <c r="O341" s="12">
        <f t="shared" si="86"/>
        <v>181634.52552031272</v>
      </c>
      <c r="P341" s="12">
        <f t="shared" si="87"/>
        <v>205597.26549163138</v>
      </c>
      <c r="Q341" s="12">
        <f t="shared" si="88"/>
        <v>0</v>
      </c>
      <c r="R341" s="12">
        <f t="shared" si="89"/>
        <v>387231.79101194406</v>
      </c>
      <c r="S341" s="22">
        <f t="shared" si="90"/>
        <v>0</v>
      </c>
      <c r="T341" s="22">
        <f t="shared" si="91"/>
        <v>0</v>
      </c>
      <c r="U341" s="22">
        <f t="shared" si="92"/>
        <v>0</v>
      </c>
      <c r="V341" s="22">
        <f t="shared" si="93"/>
        <v>0</v>
      </c>
      <c r="W341" s="43" t="str">
        <f t="shared" si="94"/>
        <v>n/a</v>
      </c>
      <c r="X341" s="22">
        <f t="shared" si="95"/>
        <v>0</v>
      </c>
      <c r="Y341" s="22">
        <f t="shared" si="96"/>
        <v>0</v>
      </c>
      <c r="Z341" s="22">
        <f t="shared" si="97"/>
        <v>0</v>
      </c>
      <c r="AA341" s="42">
        <f t="shared" si="98"/>
        <v>0</v>
      </c>
      <c r="AB341" s="43" t="str">
        <f t="shared" si="99"/>
        <v>n/a</v>
      </c>
      <c r="AC341" s="44" t="str">
        <f>IFERROR(W341*'Inputs - OBR and CPI'!$E$27+'Inputs - Elec wholesale index'!AB341*'Inputs - OBR and CPI'!$F$27,"n/a")</f>
        <v>n/a</v>
      </c>
      <c r="AD341" s="2" t="str">
        <f t="shared" si="100"/>
        <v>2016-17 Summer</v>
      </c>
      <c r="AE341" s="2" t="str">
        <f t="shared" si="101"/>
        <v>2015-16 Winter</v>
      </c>
      <c r="AF341" s="127">
        <v>0</v>
      </c>
      <c r="AG341" s="7"/>
    </row>
    <row r="342" spans="1:33">
      <c r="A342" s="46">
        <v>42334</v>
      </c>
      <c r="B342" s="13" t="str">
        <f t="shared" si="85"/>
        <v>Nov</v>
      </c>
      <c r="C342" s="182"/>
      <c r="D342" s="182"/>
      <c r="E342" s="182"/>
      <c r="F342" s="185"/>
      <c r="G342" s="185"/>
      <c r="H342" s="185"/>
      <c r="I342" s="12">
        <f>VLOOKUP($B342,'Elec wholesale lookups'!$A$3:$L$15,'Inputs - Elec wholesale index'!I$2,FALSE)</f>
        <v>181634.52552031272</v>
      </c>
      <c r="J342" s="12">
        <f>VLOOKUP($B342,'Elec wholesale lookups'!$A$3:$L$15,'Inputs - Elec wholesale index'!J$2,FALSE)</f>
        <v>205597.26549163138</v>
      </c>
      <c r="K342" s="12">
        <f>VLOOKUP($B342,'Elec wholesale lookups'!$A$3:$L$15,'Inputs - Elec wholesale index'!K$2,FALSE)</f>
        <v>181634.52552031272</v>
      </c>
      <c r="L342" s="37">
        <f>VLOOKUP($B342,'Elec wholesale lookups'!$A$3:$O$15,'Inputs - Elec wholesale index'!L$2,FALSE)</f>
        <v>1</v>
      </c>
      <c r="M342" s="37">
        <f>VLOOKUP($B342,'Elec wholesale lookups'!$A$3:$O$15,'Inputs - Elec wholesale index'!M$2,FALSE)</f>
        <v>1</v>
      </c>
      <c r="N342" s="37">
        <f>VLOOKUP($B342,'Elec wholesale lookups'!$A$3:$O$15,'Inputs - Elec wholesale index'!N$2,FALSE)</f>
        <v>0</v>
      </c>
      <c r="O342" s="12">
        <f t="shared" si="86"/>
        <v>181634.52552031272</v>
      </c>
      <c r="P342" s="12">
        <f t="shared" si="87"/>
        <v>205597.26549163138</v>
      </c>
      <c r="Q342" s="12">
        <f t="shared" si="88"/>
        <v>0</v>
      </c>
      <c r="R342" s="12">
        <f t="shared" si="89"/>
        <v>387231.79101194406</v>
      </c>
      <c r="S342" s="22">
        <f t="shared" si="90"/>
        <v>0</v>
      </c>
      <c r="T342" s="22">
        <f t="shared" si="91"/>
        <v>0</v>
      </c>
      <c r="U342" s="22">
        <f t="shared" si="92"/>
        <v>0</v>
      </c>
      <c r="V342" s="22">
        <f t="shared" si="93"/>
        <v>0</v>
      </c>
      <c r="W342" s="43" t="str">
        <f t="shared" si="94"/>
        <v>n/a</v>
      </c>
      <c r="X342" s="22">
        <f t="shared" si="95"/>
        <v>0</v>
      </c>
      <c r="Y342" s="22">
        <f t="shared" si="96"/>
        <v>0</v>
      </c>
      <c r="Z342" s="22">
        <f t="shared" si="97"/>
        <v>0</v>
      </c>
      <c r="AA342" s="42">
        <f t="shared" si="98"/>
        <v>0</v>
      </c>
      <c r="AB342" s="43" t="str">
        <f t="shared" si="99"/>
        <v>n/a</v>
      </c>
      <c r="AC342" s="44" t="str">
        <f>IFERROR(W342*'Inputs - OBR and CPI'!$E$27+'Inputs - Elec wholesale index'!AB342*'Inputs - OBR and CPI'!$F$27,"n/a")</f>
        <v>n/a</v>
      </c>
      <c r="AD342" s="2" t="str">
        <f t="shared" si="100"/>
        <v>2016-17 Summer</v>
      </c>
      <c r="AE342" s="2" t="str">
        <f t="shared" si="101"/>
        <v>2015-16 Winter</v>
      </c>
      <c r="AF342" s="127">
        <v>0</v>
      </c>
      <c r="AG342" s="7"/>
    </row>
    <row r="343" spans="1:33">
      <c r="A343" s="46">
        <v>42335</v>
      </c>
      <c r="B343" s="13" t="str">
        <f t="shared" si="85"/>
        <v>Nov</v>
      </c>
      <c r="C343" s="182"/>
      <c r="D343" s="182"/>
      <c r="E343" s="182"/>
      <c r="F343" s="185"/>
      <c r="G343" s="185"/>
      <c r="H343" s="185"/>
      <c r="I343" s="12">
        <f>VLOOKUP($B343,'Elec wholesale lookups'!$A$3:$L$15,'Inputs - Elec wholesale index'!I$2,FALSE)</f>
        <v>181634.52552031272</v>
      </c>
      <c r="J343" s="12">
        <f>VLOOKUP($B343,'Elec wholesale lookups'!$A$3:$L$15,'Inputs - Elec wholesale index'!J$2,FALSE)</f>
        <v>205597.26549163138</v>
      </c>
      <c r="K343" s="12">
        <f>VLOOKUP($B343,'Elec wholesale lookups'!$A$3:$L$15,'Inputs - Elec wholesale index'!K$2,FALSE)</f>
        <v>181634.52552031272</v>
      </c>
      <c r="L343" s="37">
        <f>VLOOKUP($B343,'Elec wholesale lookups'!$A$3:$O$15,'Inputs - Elec wholesale index'!L$2,FALSE)</f>
        <v>1</v>
      </c>
      <c r="M343" s="37">
        <f>VLOOKUP($B343,'Elec wholesale lookups'!$A$3:$O$15,'Inputs - Elec wholesale index'!M$2,FALSE)</f>
        <v>1</v>
      </c>
      <c r="N343" s="37">
        <f>VLOOKUP($B343,'Elec wholesale lookups'!$A$3:$O$15,'Inputs - Elec wholesale index'!N$2,FALSE)</f>
        <v>0</v>
      </c>
      <c r="O343" s="12">
        <f t="shared" si="86"/>
        <v>181634.52552031272</v>
      </c>
      <c r="P343" s="12">
        <f t="shared" si="87"/>
        <v>205597.26549163138</v>
      </c>
      <c r="Q343" s="12">
        <f t="shared" si="88"/>
        <v>0</v>
      </c>
      <c r="R343" s="12">
        <f t="shared" si="89"/>
        <v>387231.79101194406</v>
      </c>
      <c r="S343" s="22">
        <f t="shared" si="90"/>
        <v>0</v>
      </c>
      <c r="T343" s="22">
        <f t="shared" si="91"/>
        <v>0</v>
      </c>
      <c r="U343" s="22">
        <f t="shared" si="92"/>
        <v>0</v>
      </c>
      <c r="V343" s="22">
        <f t="shared" si="93"/>
        <v>0</v>
      </c>
      <c r="W343" s="43" t="str">
        <f t="shared" si="94"/>
        <v>n/a</v>
      </c>
      <c r="X343" s="22">
        <f t="shared" si="95"/>
        <v>0</v>
      </c>
      <c r="Y343" s="22">
        <f t="shared" si="96"/>
        <v>0</v>
      </c>
      <c r="Z343" s="22">
        <f t="shared" si="97"/>
        <v>0</v>
      </c>
      <c r="AA343" s="42">
        <f t="shared" si="98"/>
        <v>0</v>
      </c>
      <c r="AB343" s="43" t="str">
        <f t="shared" si="99"/>
        <v>n/a</v>
      </c>
      <c r="AC343" s="44" t="str">
        <f>IFERROR(W343*'Inputs - OBR and CPI'!$E$27+'Inputs - Elec wholesale index'!AB343*'Inputs - OBR and CPI'!$F$27,"n/a")</f>
        <v>n/a</v>
      </c>
      <c r="AD343" s="2" t="str">
        <f t="shared" si="100"/>
        <v>2016-17 Summer</v>
      </c>
      <c r="AE343" s="2" t="str">
        <f t="shared" si="101"/>
        <v>2015-16 Winter</v>
      </c>
      <c r="AF343" s="127">
        <v>0</v>
      </c>
      <c r="AG343" s="7"/>
    </row>
    <row r="344" spans="1:33">
      <c r="A344" s="46">
        <v>42338</v>
      </c>
      <c r="B344" s="13" t="str">
        <f t="shared" si="85"/>
        <v>Nov</v>
      </c>
      <c r="C344" s="182"/>
      <c r="D344" s="182"/>
      <c r="E344" s="182"/>
      <c r="F344" s="185"/>
      <c r="G344" s="185"/>
      <c r="H344" s="185"/>
      <c r="I344" s="12">
        <f>VLOOKUP($B344,'Elec wholesale lookups'!$A$3:$L$15,'Inputs - Elec wholesale index'!I$2,FALSE)</f>
        <v>181634.52552031272</v>
      </c>
      <c r="J344" s="12">
        <f>VLOOKUP($B344,'Elec wholesale lookups'!$A$3:$L$15,'Inputs - Elec wholesale index'!J$2,FALSE)</f>
        <v>205597.26549163138</v>
      </c>
      <c r="K344" s="12">
        <f>VLOOKUP($B344,'Elec wholesale lookups'!$A$3:$L$15,'Inputs - Elec wholesale index'!K$2,FALSE)</f>
        <v>181634.52552031272</v>
      </c>
      <c r="L344" s="37">
        <f>VLOOKUP($B344,'Elec wholesale lookups'!$A$3:$O$15,'Inputs - Elec wholesale index'!L$2,FALSE)</f>
        <v>1</v>
      </c>
      <c r="M344" s="37">
        <f>VLOOKUP($B344,'Elec wholesale lookups'!$A$3:$O$15,'Inputs - Elec wholesale index'!M$2,FALSE)</f>
        <v>1</v>
      </c>
      <c r="N344" s="37">
        <f>VLOOKUP($B344,'Elec wholesale lookups'!$A$3:$O$15,'Inputs - Elec wholesale index'!N$2,FALSE)</f>
        <v>0</v>
      </c>
      <c r="O344" s="12">
        <f t="shared" si="86"/>
        <v>181634.52552031272</v>
      </c>
      <c r="P344" s="12">
        <f t="shared" si="87"/>
        <v>205597.26549163138</v>
      </c>
      <c r="Q344" s="12">
        <f t="shared" si="88"/>
        <v>0</v>
      </c>
      <c r="R344" s="12">
        <f t="shared" si="89"/>
        <v>387231.79101194406</v>
      </c>
      <c r="S344" s="22">
        <f t="shared" si="90"/>
        <v>0</v>
      </c>
      <c r="T344" s="22">
        <f t="shared" si="91"/>
        <v>0</v>
      </c>
      <c r="U344" s="22">
        <f t="shared" si="92"/>
        <v>0</v>
      </c>
      <c r="V344" s="22">
        <f t="shared" si="93"/>
        <v>0</v>
      </c>
      <c r="W344" s="43" t="str">
        <f t="shared" si="94"/>
        <v>n/a</v>
      </c>
      <c r="X344" s="22">
        <f t="shared" si="95"/>
        <v>0</v>
      </c>
      <c r="Y344" s="22">
        <f t="shared" si="96"/>
        <v>0</v>
      </c>
      <c r="Z344" s="22">
        <f t="shared" si="97"/>
        <v>0</v>
      </c>
      <c r="AA344" s="42">
        <f t="shared" si="98"/>
        <v>0</v>
      </c>
      <c r="AB344" s="43" t="str">
        <f t="shared" si="99"/>
        <v>n/a</v>
      </c>
      <c r="AC344" s="44" t="str">
        <f>IFERROR(W344*'Inputs - OBR and CPI'!$E$27+'Inputs - Elec wholesale index'!AB344*'Inputs - OBR and CPI'!$F$27,"n/a")</f>
        <v>n/a</v>
      </c>
      <c r="AD344" s="2" t="str">
        <f t="shared" si="100"/>
        <v>2016-17 Summer</v>
      </c>
      <c r="AE344" s="2" t="str">
        <f t="shared" si="101"/>
        <v>2015-16 Winter</v>
      </c>
      <c r="AF344" s="127">
        <v>0</v>
      </c>
      <c r="AG344" s="7"/>
    </row>
    <row r="345" spans="1:33">
      <c r="A345" s="46">
        <v>42339</v>
      </c>
      <c r="B345" s="13" t="str">
        <f t="shared" si="85"/>
        <v>Dec</v>
      </c>
      <c r="C345" s="182"/>
      <c r="D345" s="182"/>
      <c r="E345" s="182"/>
      <c r="F345" s="185"/>
      <c r="G345" s="185"/>
      <c r="H345" s="185"/>
      <c r="I345" s="12">
        <f>VLOOKUP($B345,'Elec wholesale lookups'!$A$3:$L$15,'Inputs - Elec wholesale index'!I$2,FALSE)</f>
        <v>181634.52552031272</v>
      </c>
      <c r="J345" s="12">
        <f>VLOOKUP($B345,'Elec wholesale lookups'!$A$3:$L$15,'Inputs - Elec wholesale index'!J$2,FALSE)</f>
        <v>205597.26549163138</v>
      </c>
      <c r="K345" s="12">
        <f>VLOOKUP($B345,'Elec wholesale lookups'!$A$3:$L$15,'Inputs - Elec wholesale index'!K$2,FALSE)</f>
        <v>181634.52552031272</v>
      </c>
      <c r="L345" s="37">
        <f>VLOOKUP($B345,'Elec wholesale lookups'!$A$3:$O$15,'Inputs - Elec wholesale index'!L$2,FALSE)</f>
        <v>1</v>
      </c>
      <c r="M345" s="37">
        <f>VLOOKUP($B345,'Elec wholesale lookups'!$A$3:$O$15,'Inputs - Elec wholesale index'!M$2,FALSE)</f>
        <v>1</v>
      </c>
      <c r="N345" s="37">
        <f>VLOOKUP($B345,'Elec wholesale lookups'!$A$3:$O$15,'Inputs - Elec wholesale index'!N$2,FALSE)</f>
        <v>0</v>
      </c>
      <c r="O345" s="12">
        <f t="shared" si="86"/>
        <v>181634.52552031272</v>
      </c>
      <c r="P345" s="12">
        <f t="shared" si="87"/>
        <v>205597.26549163138</v>
      </c>
      <c r="Q345" s="12">
        <f t="shared" si="88"/>
        <v>0</v>
      </c>
      <c r="R345" s="12">
        <f t="shared" si="89"/>
        <v>387231.79101194406</v>
      </c>
      <c r="S345" s="22">
        <f t="shared" si="90"/>
        <v>0</v>
      </c>
      <c r="T345" s="22">
        <f t="shared" si="91"/>
        <v>0</v>
      </c>
      <c r="U345" s="22">
        <f t="shared" si="92"/>
        <v>0</v>
      </c>
      <c r="V345" s="22">
        <f t="shared" si="93"/>
        <v>0</v>
      </c>
      <c r="W345" s="43" t="str">
        <f t="shared" si="94"/>
        <v>n/a</v>
      </c>
      <c r="X345" s="22">
        <f t="shared" si="95"/>
        <v>0</v>
      </c>
      <c r="Y345" s="22">
        <f t="shared" si="96"/>
        <v>0</v>
      </c>
      <c r="Z345" s="22">
        <f t="shared" si="97"/>
        <v>0</v>
      </c>
      <c r="AA345" s="42">
        <f t="shared" si="98"/>
        <v>0</v>
      </c>
      <c r="AB345" s="43" t="str">
        <f t="shared" si="99"/>
        <v>n/a</v>
      </c>
      <c r="AC345" s="44" t="str">
        <f>IFERROR(W345*'Inputs - OBR and CPI'!$E$27+'Inputs - Elec wholesale index'!AB345*'Inputs - OBR and CPI'!$F$27,"n/a")</f>
        <v>n/a</v>
      </c>
      <c r="AD345" s="2" t="str">
        <f t="shared" si="100"/>
        <v>2016-17 Summer</v>
      </c>
      <c r="AE345" s="2" t="str">
        <f t="shared" si="101"/>
        <v>2015-16 Winter</v>
      </c>
      <c r="AF345" s="127">
        <v>0</v>
      </c>
      <c r="AG345" s="7"/>
    </row>
    <row r="346" spans="1:33">
      <c r="A346" s="46">
        <v>42340</v>
      </c>
      <c r="B346" s="13" t="str">
        <f t="shared" si="85"/>
        <v>Dec</v>
      </c>
      <c r="C346" s="182"/>
      <c r="D346" s="182"/>
      <c r="E346" s="182"/>
      <c r="F346" s="185"/>
      <c r="G346" s="185"/>
      <c r="H346" s="185"/>
      <c r="I346" s="12">
        <f>VLOOKUP($B346,'Elec wholesale lookups'!$A$3:$L$15,'Inputs - Elec wholesale index'!I$2,FALSE)</f>
        <v>181634.52552031272</v>
      </c>
      <c r="J346" s="12">
        <f>VLOOKUP($B346,'Elec wholesale lookups'!$A$3:$L$15,'Inputs - Elec wholesale index'!J$2,FALSE)</f>
        <v>205597.26549163138</v>
      </c>
      <c r="K346" s="12">
        <f>VLOOKUP($B346,'Elec wholesale lookups'!$A$3:$L$15,'Inputs - Elec wholesale index'!K$2,FALSE)</f>
        <v>181634.52552031272</v>
      </c>
      <c r="L346" s="37">
        <f>VLOOKUP($B346,'Elec wholesale lookups'!$A$3:$O$15,'Inputs - Elec wholesale index'!L$2,FALSE)</f>
        <v>1</v>
      </c>
      <c r="M346" s="37">
        <f>VLOOKUP($B346,'Elec wholesale lookups'!$A$3:$O$15,'Inputs - Elec wholesale index'!M$2,FALSE)</f>
        <v>1</v>
      </c>
      <c r="N346" s="37">
        <f>VLOOKUP($B346,'Elec wholesale lookups'!$A$3:$O$15,'Inputs - Elec wholesale index'!N$2,FALSE)</f>
        <v>0</v>
      </c>
      <c r="O346" s="12">
        <f t="shared" si="86"/>
        <v>181634.52552031272</v>
      </c>
      <c r="P346" s="12">
        <f t="shared" si="87"/>
        <v>205597.26549163138</v>
      </c>
      <c r="Q346" s="12">
        <f t="shared" si="88"/>
        <v>0</v>
      </c>
      <c r="R346" s="12">
        <f t="shared" si="89"/>
        <v>387231.79101194406</v>
      </c>
      <c r="S346" s="22">
        <f t="shared" si="90"/>
        <v>0</v>
      </c>
      <c r="T346" s="22">
        <f t="shared" si="91"/>
        <v>0</v>
      </c>
      <c r="U346" s="22">
        <f t="shared" si="92"/>
        <v>0</v>
      </c>
      <c r="V346" s="22">
        <f t="shared" si="93"/>
        <v>0</v>
      </c>
      <c r="W346" s="43" t="str">
        <f t="shared" si="94"/>
        <v>n/a</v>
      </c>
      <c r="X346" s="22">
        <f t="shared" si="95"/>
        <v>0</v>
      </c>
      <c r="Y346" s="22">
        <f t="shared" si="96"/>
        <v>0</v>
      </c>
      <c r="Z346" s="22">
        <f t="shared" si="97"/>
        <v>0</v>
      </c>
      <c r="AA346" s="42">
        <f t="shared" si="98"/>
        <v>0</v>
      </c>
      <c r="AB346" s="43" t="str">
        <f t="shared" si="99"/>
        <v>n/a</v>
      </c>
      <c r="AC346" s="44" t="str">
        <f>IFERROR(W346*'Inputs - OBR and CPI'!$E$27+'Inputs - Elec wholesale index'!AB346*'Inputs - OBR and CPI'!$F$27,"n/a")</f>
        <v>n/a</v>
      </c>
      <c r="AD346" s="2" t="str">
        <f t="shared" si="100"/>
        <v>2016-17 Summer</v>
      </c>
      <c r="AE346" s="2" t="str">
        <f t="shared" si="101"/>
        <v>2015-16 Winter</v>
      </c>
      <c r="AF346" s="127">
        <v>0</v>
      </c>
      <c r="AG346" s="7"/>
    </row>
    <row r="347" spans="1:33">
      <c r="A347" s="46">
        <v>42341</v>
      </c>
      <c r="B347" s="13" t="str">
        <f t="shared" si="85"/>
        <v>Dec</v>
      </c>
      <c r="C347" s="182"/>
      <c r="D347" s="182"/>
      <c r="E347" s="182"/>
      <c r="F347" s="185"/>
      <c r="G347" s="185"/>
      <c r="H347" s="185"/>
      <c r="I347" s="12">
        <f>VLOOKUP($B347,'Elec wholesale lookups'!$A$3:$L$15,'Inputs - Elec wholesale index'!I$2,FALSE)</f>
        <v>181634.52552031272</v>
      </c>
      <c r="J347" s="12">
        <f>VLOOKUP($B347,'Elec wholesale lookups'!$A$3:$L$15,'Inputs - Elec wholesale index'!J$2,FALSE)</f>
        <v>205597.26549163138</v>
      </c>
      <c r="K347" s="12">
        <f>VLOOKUP($B347,'Elec wholesale lookups'!$A$3:$L$15,'Inputs - Elec wholesale index'!K$2,FALSE)</f>
        <v>181634.52552031272</v>
      </c>
      <c r="L347" s="37">
        <f>VLOOKUP($B347,'Elec wholesale lookups'!$A$3:$O$15,'Inputs - Elec wholesale index'!L$2,FALSE)</f>
        <v>1</v>
      </c>
      <c r="M347" s="37">
        <f>VLOOKUP($B347,'Elec wholesale lookups'!$A$3:$O$15,'Inputs - Elec wholesale index'!M$2,FALSE)</f>
        <v>1</v>
      </c>
      <c r="N347" s="37">
        <f>VLOOKUP($B347,'Elec wholesale lookups'!$A$3:$O$15,'Inputs - Elec wholesale index'!N$2,FALSE)</f>
        <v>0</v>
      </c>
      <c r="O347" s="12">
        <f t="shared" si="86"/>
        <v>181634.52552031272</v>
      </c>
      <c r="P347" s="12">
        <f t="shared" si="87"/>
        <v>205597.26549163138</v>
      </c>
      <c r="Q347" s="12">
        <f t="shared" si="88"/>
        <v>0</v>
      </c>
      <c r="R347" s="12">
        <f t="shared" si="89"/>
        <v>387231.79101194406</v>
      </c>
      <c r="S347" s="22">
        <f t="shared" si="90"/>
        <v>0</v>
      </c>
      <c r="T347" s="22">
        <f t="shared" si="91"/>
        <v>0</v>
      </c>
      <c r="U347" s="22">
        <f t="shared" si="92"/>
        <v>0</v>
      </c>
      <c r="V347" s="22">
        <f t="shared" si="93"/>
        <v>0</v>
      </c>
      <c r="W347" s="43" t="str">
        <f t="shared" si="94"/>
        <v>n/a</v>
      </c>
      <c r="X347" s="22">
        <f t="shared" si="95"/>
        <v>0</v>
      </c>
      <c r="Y347" s="22">
        <f t="shared" si="96"/>
        <v>0</v>
      </c>
      <c r="Z347" s="22">
        <f t="shared" si="97"/>
        <v>0</v>
      </c>
      <c r="AA347" s="42">
        <f t="shared" si="98"/>
        <v>0</v>
      </c>
      <c r="AB347" s="43" t="str">
        <f t="shared" si="99"/>
        <v>n/a</v>
      </c>
      <c r="AC347" s="44" t="str">
        <f>IFERROR(W347*'Inputs - OBR and CPI'!$E$27+'Inputs - Elec wholesale index'!AB347*'Inputs - OBR and CPI'!$F$27,"n/a")</f>
        <v>n/a</v>
      </c>
      <c r="AD347" s="2" t="str">
        <f t="shared" si="100"/>
        <v>2016-17 Summer</v>
      </c>
      <c r="AE347" s="2" t="str">
        <f t="shared" si="101"/>
        <v>2015-16 Winter</v>
      </c>
      <c r="AF347" s="127">
        <v>0</v>
      </c>
      <c r="AG347" s="7"/>
    </row>
    <row r="348" spans="1:33">
      <c r="A348" s="46">
        <v>42342</v>
      </c>
      <c r="B348" s="13" t="str">
        <f t="shared" si="85"/>
        <v>Dec</v>
      </c>
      <c r="C348" s="182"/>
      <c r="D348" s="182"/>
      <c r="E348" s="182"/>
      <c r="F348" s="185"/>
      <c r="G348" s="185"/>
      <c r="H348" s="185"/>
      <c r="I348" s="12">
        <f>VLOOKUP($B348,'Elec wholesale lookups'!$A$3:$L$15,'Inputs - Elec wholesale index'!I$2,FALSE)</f>
        <v>181634.52552031272</v>
      </c>
      <c r="J348" s="12">
        <f>VLOOKUP($B348,'Elec wholesale lookups'!$A$3:$L$15,'Inputs - Elec wholesale index'!J$2,FALSE)</f>
        <v>205597.26549163138</v>
      </c>
      <c r="K348" s="12">
        <f>VLOOKUP($B348,'Elec wholesale lookups'!$A$3:$L$15,'Inputs - Elec wholesale index'!K$2,FALSE)</f>
        <v>181634.52552031272</v>
      </c>
      <c r="L348" s="37">
        <f>VLOOKUP($B348,'Elec wholesale lookups'!$A$3:$O$15,'Inputs - Elec wholesale index'!L$2,FALSE)</f>
        <v>1</v>
      </c>
      <c r="M348" s="37">
        <f>VLOOKUP($B348,'Elec wholesale lookups'!$A$3:$O$15,'Inputs - Elec wholesale index'!M$2,FALSE)</f>
        <v>1</v>
      </c>
      <c r="N348" s="37">
        <f>VLOOKUP($B348,'Elec wholesale lookups'!$A$3:$O$15,'Inputs - Elec wholesale index'!N$2,FALSE)</f>
        <v>0</v>
      </c>
      <c r="O348" s="12">
        <f t="shared" si="86"/>
        <v>181634.52552031272</v>
      </c>
      <c r="P348" s="12">
        <f t="shared" si="87"/>
        <v>205597.26549163138</v>
      </c>
      <c r="Q348" s="12">
        <f t="shared" si="88"/>
        <v>0</v>
      </c>
      <c r="R348" s="12">
        <f t="shared" si="89"/>
        <v>387231.79101194406</v>
      </c>
      <c r="S348" s="22">
        <f t="shared" si="90"/>
        <v>0</v>
      </c>
      <c r="T348" s="22">
        <f t="shared" si="91"/>
        <v>0</v>
      </c>
      <c r="U348" s="22">
        <f t="shared" si="92"/>
        <v>0</v>
      </c>
      <c r="V348" s="22">
        <f t="shared" si="93"/>
        <v>0</v>
      </c>
      <c r="W348" s="43" t="str">
        <f t="shared" si="94"/>
        <v>n/a</v>
      </c>
      <c r="X348" s="22">
        <f t="shared" si="95"/>
        <v>0</v>
      </c>
      <c r="Y348" s="22">
        <f t="shared" si="96"/>
        <v>0</v>
      </c>
      <c r="Z348" s="22">
        <f t="shared" si="97"/>
        <v>0</v>
      </c>
      <c r="AA348" s="42">
        <f t="shared" si="98"/>
        <v>0</v>
      </c>
      <c r="AB348" s="43" t="str">
        <f t="shared" si="99"/>
        <v>n/a</v>
      </c>
      <c r="AC348" s="44" t="str">
        <f>IFERROR(W348*'Inputs - OBR and CPI'!$E$27+'Inputs - Elec wholesale index'!AB348*'Inputs - OBR and CPI'!$F$27,"n/a")</f>
        <v>n/a</v>
      </c>
      <c r="AD348" s="2" t="str">
        <f t="shared" si="100"/>
        <v>2016-17 Summer</v>
      </c>
      <c r="AE348" s="2" t="str">
        <f t="shared" si="101"/>
        <v>2015-16 Winter</v>
      </c>
      <c r="AF348" s="127">
        <v>0</v>
      </c>
      <c r="AG348" s="7"/>
    </row>
    <row r="349" spans="1:33">
      <c r="A349" s="46">
        <v>42345</v>
      </c>
      <c r="B349" s="13" t="str">
        <f t="shared" si="85"/>
        <v>Dec</v>
      </c>
      <c r="C349" s="182"/>
      <c r="D349" s="182"/>
      <c r="E349" s="182"/>
      <c r="F349" s="185"/>
      <c r="G349" s="185"/>
      <c r="H349" s="185"/>
      <c r="I349" s="12">
        <f>VLOOKUP($B349,'Elec wholesale lookups'!$A$3:$L$15,'Inputs - Elec wholesale index'!I$2,FALSE)</f>
        <v>181634.52552031272</v>
      </c>
      <c r="J349" s="12">
        <f>VLOOKUP($B349,'Elec wholesale lookups'!$A$3:$L$15,'Inputs - Elec wholesale index'!J$2,FALSE)</f>
        <v>205597.26549163138</v>
      </c>
      <c r="K349" s="12">
        <f>VLOOKUP($B349,'Elec wholesale lookups'!$A$3:$L$15,'Inputs - Elec wholesale index'!K$2,FALSE)</f>
        <v>181634.52552031272</v>
      </c>
      <c r="L349" s="37">
        <f>VLOOKUP($B349,'Elec wholesale lookups'!$A$3:$O$15,'Inputs - Elec wholesale index'!L$2,FALSE)</f>
        <v>1</v>
      </c>
      <c r="M349" s="37">
        <f>VLOOKUP($B349,'Elec wholesale lookups'!$A$3:$O$15,'Inputs - Elec wholesale index'!M$2,FALSE)</f>
        <v>1</v>
      </c>
      <c r="N349" s="37">
        <f>VLOOKUP($B349,'Elec wholesale lookups'!$A$3:$O$15,'Inputs - Elec wholesale index'!N$2,FALSE)</f>
        <v>0</v>
      </c>
      <c r="O349" s="12">
        <f t="shared" si="86"/>
        <v>181634.52552031272</v>
      </c>
      <c r="P349" s="12">
        <f t="shared" si="87"/>
        <v>205597.26549163138</v>
      </c>
      <c r="Q349" s="12">
        <f t="shared" si="88"/>
        <v>0</v>
      </c>
      <c r="R349" s="12">
        <f t="shared" si="89"/>
        <v>387231.79101194406</v>
      </c>
      <c r="S349" s="22">
        <f t="shared" si="90"/>
        <v>0</v>
      </c>
      <c r="T349" s="22">
        <f t="shared" si="91"/>
        <v>0</v>
      </c>
      <c r="U349" s="22">
        <f t="shared" si="92"/>
        <v>0</v>
      </c>
      <c r="V349" s="22">
        <f t="shared" si="93"/>
        <v>0</v>
      </c>
      <c r="W349" s="43" t="str">
        <f t="shared" si="94"/>
        <v>n/a</v>
      </c>
      <c r="X349" s="22">
        <f t="shared" si="95"/>
        <v>0</v>
      </c>
      <c r="Y349" s="22">
        <f t="shared" si="96"/>
        <v>0</v>
      </c>
      <c r="Z349" s="22">
        <f t="shared" si="97"/>
        <v>0</v>
      </c>
      <c r="AA349" s="42">
        <f t="shared" si="98"/>
        <v>0</v>
      </c>
      <c r="AB349" s="43" t="str">
        <f t="shared" si="99"/>
        <v>n/a</v>
      </c>
      <c r="AC349" s="44" t="str">
        <f>IFERROR(W349*'Inputs - OBR and CPI'!$E$27+'Inputs - Elec wholesale index'!AB349*'Inputs - OBR and CPI'!$F$27,"n/a")</f>
        <v>n/a</v>
      </c>
      <c r="AD349" s="2" t="str">
        <f t="shared" si="100"/>
        <v>2016-17 Summer</v>
      </c>
      <c r="AE349" s="2" t="str">
        <f t="shared" si="101"/>
        <v>2015-16 Winter</v>
      </c>
      <c r="AF349" s="127">
        <v>0</v>
      </c>
      <c r="AG349" s="7"/>
    </row>
    <row r="350" spans="1:33">
      <c r="A350" s="46">
        <v>42346</v>
      </c>
      <c r="B350" s="13" t="str">
        <f t="shared" si="85"/>
        <v>Dec</v>
      </c>
      <c r="C350" s="182"/>
      <c r="D350" s="182"/>
      <c r="E350" s="182"/>
      <c r="F350" s="185"/>
      <c r="G350" s="185"/>
      <c r="H350" s="185"/>
      <c r="I350" s="12">
        <f>VLOOKUP($B350,'Elec wholesale lookups'!$A$3:$L$15,'Inputs - Elec wholesale index'!I$2,FALSE)</f>
        <v>181634.52552031272</v>
      </c>
      <c r="J350" s="12">
        <f>VLOOKUP($B350,'Elec wholesale lookups'!$A$3:$L$15,'Inputs - Elec wholesale index'!J$2,FALSE)</f>
        <v>205597.26549163138</v>
      </c>
      <c r="K350" s="12">
        <f>VLOOKUP($B350,'Elec wholesale lookups'!$A$3:$L$15,'Inputs - Elec wholesale index'!K$2,FALSE)</f>
        <v>181634.52552031272</v>
      </c>
      <c r="L350" s="37">
        <f>VLOOKUP($B350,'Elec wholesale lookups'!$A$3:$O$15,'Inputs - Elec wholesale index'!L$2,FALSE)</f>
        <v>1</v>
      </c>
      <c r="M350" s="37">
        <f>VLOOKUP($B350,'Elec wholesale lookups'!$A$3:$O$15,'Inputs - Elec wholesale index'!M$2,FALSE)</f>
        <v>1</v>
      </c>
      <c r="N350" s="37">
        <f>VLOOKUP($B350,'Elec wholesale lookups'!$A$3:$O$15,'Inputs - Elec wholesale index'!N$2,FALSE)</f>
        <v>0</v>
      </c>
      <c r="O350" s="12">
        <f t="shared" si="86"/>
        <v>181634.52552031272</v>
      </c>
      <c r="P350" s="12">
        <f t="shared" si="87"/>
        <v>205597.26549163138</v>
      </c>
      <c r="Q350" s="12">
        <f t="shared" si="88"/>
        <v>0</v>
      </c>
      <c r="R350" s="12">
        <f t="shared" si="89"/>
        <v>387231.79101194406</v>
      </c>
      <c r="S350" s="22">
        <f t="shared" si="90"/>
        <v>0</v>
      </c>
      <c r="T350" s="22">
        <f t="shared" si="91"/>
        <v>0</v>
      </c>
      <c r="U350" s="22">
        <f t="shared" si="92"/>
        <v>0</v>
      </c>
      <c r="V350" s="22">
        <f t="shared" si="93"/>
        <v>0</v>
      </c>
      <c r="W350" s="43" t="str">
        <f t="shared" si="94"/>
        <v>n/a</v>
      </c>
      <c r="X350" s="22">
        <f t="shared" si="95"/>
        <v>0</v>
      </c>
      <c r="Y350" s="22">
        <f t="shared" si="96"/>
        <v>0</v>
      </c>
      <c r="Z350" s="22">
        <f t="shared" si="97"/>
        <v>0</v>
      </c>
      <c r="AA350" s="42">
        <f t="shared" si="98"/>
        <v>0</v>
      </c>
      <c r="AB350" s="43" t="str">
        <f t="shared" si="99"/>
        <v>n/a</v>
      </c>
      <c r="AC350" s="44" t="str">
        <f>IFERROR(W350*'Inputs - OBR and CPI'!$E$27+'Inputs - Elec wholesale index'!AB350*'Inputs - OBR and CPI'!$F$27,"n/a")</f>
        <v>n/a</v>
      </c>
      <c r="AD350" s="2" t="str">
        <f t="shared" si="100"/>
        <v>2016-17 Summer</v>
      </c>
      <c r="AE350" s="2" t="str">
        <f t="shared" si="101"/>
        <v>2015-16 Winter</v>
      </c>
      <c r="AF350" s="127">
        <v>0</v>
      </c>
      <c r="AG350" s="7"/>
    </row>
    <row r="351" spans="1:33">
      <c r="A351" s="46">
        <v>42347</v>
      </c>
      <c r="B351" s="13" t="str">
        <f t="shared" si="85"/>
        <v>Dec</v>
      </c>
      <c r="C351" s="182"/>
      <c r="D351" s="182"/>
      <c r="E351" s="182"/>
      <c r="F351" s="185"/>
      <c r="G351" s="185"/>
      <c r="H351" s="185"/>
      <c r="I351" s="12">
        <f>VLOOKUP($B351,'Elec wholesale lookups'!$A$3:$L$15,'Inputs - Elec wholesale index'!I$2,FALSE)</f>
        <v>181634.52552031272</v>
      </c>
      <c r="J351" s="12">
        <f>VLOOKUP($B351,'Elec wholesale lookups'!$A$3:$L$15,'Inputs - Elec wholesale index'!J$2,FALSE)</f>
        <v>205597.26549163138</v>
      </c>
      <c r="K351" s="12">
        <f>VLOOKUP($B351,'Elec wholesale lookups'!$A$3:$L$15,'Inputs - Elec wholesale index'!K$2,FALSE)</f>
        <v>181634.52552031272</v>
      </c>
      <c r="L351" s="37">
        <f>VLOOKUP($B351,'Elec wholesale lookups'!$A$3:$O$15,'Inputs - Elec wholesale index'!L$2,FALSE)</f>
        <v>1</v>
      </c>
      <c r="M351" s="37">
        <f>VLOOKUP($B351,'Elec wholesale lookups'!$A$3:$O$15,'Inputs - Elec wholesale index'!M$2,FALSE)</f>
        <v>1</v>
      </c>
      <c r="N351" s="37">
        <f>VLOOKUP($B351,'Elec wholesale lookups'!$A$3:$O$15,'Inputs - Elec wholesale index'!N$2,FALSE)</f>
        <v>0</v>
      </c>
      <c r="O351" s="12">
        <f t="shared" si="86"/>
        <v>181634.52552031272</v>
      </c>
      <c r="P351" s="12">
        <f t="shared" si="87"/>
        <v>205597.26549163138</v>
      </c>
      <c r="Q351" s="12">
        <f t="shared" si="88"/>
        <v>0</v>
      </c>
      <c r="R351" s="12">
        <f t="shared" si="89"/>
        <v>387231.79101194406</v>
      </c>
      <c r="S351" s="22">
        <f t="shared" si="90"/>
        <v>0</v>
      </c>
      <c r="T351" s="22">
        <f t="shared" si="91"/>
        <v>0</v>
      </c>
      <c r="U351" s="22">
        <f t="shared" si="92"/>
        <v>0</v>
      </c>
      <c r="V351" s="22">
        <f t="shared" si="93"/>
        <v>0</v>
      </c>
      <c r="W351" s="43" t="str">
        <f t="shared" si="94"/>
        <v>n/a</v>
      </c>
      <c r="X351" s="22">
        <f t="shared" si="95"/>
        <v>0</v>
      </c>
      <c r="Y351" s="22">
        <f t="shared" si="96"/>
        <v>0</v>
      </c>
      <c r="Z351" s="22">
        <f t="shared" si="97"/>
        <v>0</v>
      </c>
      <c r="AA351" s="42">
        <f t="shared" si="98"/>
        <v>0</v>
      </c>
      <c r="AB351" s="43" t="str">
        <f t="shared" si="99"/>
        <v>n/a</v>
      </c>
      <c r="AC351" s="44" t="str">
        <f>IFERROR(W351*'Inputs - OBR and CPI'!$E$27+'Inputs - Elec wholesale index'!AB351*'Inputs - OBR and CPI'!$F$27,"n/a")</f>
        <v>n/a</v>
      </c>
      <c r="AD351" s="2" t="str">
        <f t="shared" si="100"/>
        <v>2016-17 Summer</v>
      </c>
      <c r="AE351" s="2" t="str">
        <f t="shared" si="101"/>
        <v>2015-16 Winter</v>
      </c>
      <c r="AF351" s="127">
        <v>0</v>
      </c>
      <c r="AG351" s="7"/>
    </row>
    <row r="352" spans="1:33">
      <c r="A352" s="46">
        <v>42348</v>
      </c>
      <c r="B352" s="13" t="str">
        <f t="shared" si="85"/>
        <v>Dec</v>
      </c>
      <c r="C352" s="182"/>
      <c r="D352" s="182"/>
      <c r="E352" s="182"/>
      <c r="F352" s="185"/>
      <c r="G352" s="185"/>
      <c r="H352" s="185"/>
      <c r="I352" s="12">
        <f>VLOOKUP($B352,'Elec wholesale lookups'!$A$3:$L$15,'Inputs - Elec wholesale index'!I$2,FALSE)</f>
        <v>181634.52552031272</v>
      </c>
      <c r="J352" s="12">
        <f>VLOOKUP($B352,'Elec wholesale lookups'!$A$3:$L$15,'Inputs - Elec wholesale index'!J$2,FALSE)</f>
        <v>205597.26549163138</v>
      </c>
      <c r="K352" s="12">
        <f>VLOOKUP($B352,'Elec wholesale lookups'!$A$3:$L$15,'Inputs - Elec wholesale index'!K$2,FALSE)</f>
        <v>181634.52552031272</v>
      </c>
      <c r="L352" s="37">
        <f>VLOOKUP($B352,'Elec wholesale lookups'!$A$3:$O$15,'Inputs - Elec wholesale index'!L$2,FALSE)</f>
        <v>1</v>
      </c>
      <c r="M352" s="37">
        <f>VLOOKUP($B352,'Elec wholesale lookups'!$A$3:$O$15,'Inputs - Elec wholesale index'!M$2,FALSE)</f>
        <v>1</v>
      </c>
      <c r="N352" s="37">
        <f>VLOOKUP($B352,'Elec wholesale lookups'!$A$3:$O$15,'Inputs - Elec wholesale index'!N$2,FALSE)</f>
        <v>0</v>
      </c>
      <c r="O352" s="12">
        <f t="shared" si="86"/>
        <v>181634.52552031272</v>
      </c>
      <c r="P352" s="12">
        <f t="shared" si="87"/>
        <v>205597.26549163138</v>
      </c>
      <c r="Q352" s="12">
        <f t="shared" si="88"/>
        <v>0</v>
      </c>
      <c r="R352" s="12">
        <f t="shared" si="89"/>
        <v>387231.79101194406</v>
      </c>
      <c r="S352" s="22">
        <f t="shared" si="90"/>
        <v>0</v>
      </c>
      <c r="T352" s="22">
        <f t="shared" si="91"/>
        <v>0</v>
      </c>
      <c r="U352" s="22">
        <f t="shared" si="92"/>
        <v>0</v>
      </c>
      <c r="V352" s="22">
        <f t="shared" si="93"/>
        <v>0</v>
      </c>
      <c r="W352" s="43" t="str">
        <f t="shared" si="94"/>
        <v>n/a</v>
      </c>
      <c r="X352" s="22">
        <f t="shared" si="95"/>
        <v>0</v>
      </c>
      <c r="Y352" s="22">
        <f t="shared" si="96"/>
        <v>0</v>
      </c>
      <c r="Z352" s="22">
        <f t="shared" si="97"/>
        <v>0</v>
      </c>
      <c r="AA352" s="42">
        <f t="shared" si="98"/>
        <v>0</v>
      </c>
      <c r="AB352" s="43" t="str">
        <f t="shared" si="99"/>
        <v>n/a</v>
      </c>
      <c r="AC352" s="44" t="str">
        <f>IFERROR(W352*'Inputs - OBR and CPI'!$E$27+'Inputs - Elec wholesale index'!AB352*'Inputs - OBR and CPI'!$F$27,"n/a")</f>
        <v>n/a</v>
      </c>
      <c r="AD352" s="2" t="str">
        <f t="shared" si="100"/>
        <v>2016-17 Summer</v>
      </c>
      <c r="AE352" s="2" t="str">
        <f t="shared" si="101"/>
        <v>2015-16 Winter</v>
      </c>
      <c r="AF352" s="127">
        <v>0</v>
      </c>
      <c r="AG352" s="7"/>
    </row>
    <row r="353" spans="1:33">
      <c r="A353" s="46">
        <v>42349</v>
      </c>
      <c r="B353" s="13" t="str">
        <f t="shared" si="85"/>
        <v>Dec</v>
      </c>
      <c r="C353" s="182"/>
      <c r="D353" s="182"/>
      <c r="E353" s="182"/>
      <c r="F353" s="185"/>
      <c r="G353" s="185"/>
      <c r="H353" s="185"/>
      <c r="I353" s="12">
        <f>VLOOKUP($B353,'Elec wholesale lookups'!$A$3:$L$15,'Inputs - Elec wholesale index'!I$2,FALSE)</f>
        <v>181634.52552031272</v>
      </c>
      <c r="J353" s="12">
        <f>VLOOKUP($B353,'Elec wholesale lookups'!$A$3:$L$15,'Inputs - Elec wholesale index'!J$2,FALSE)</f>
        <v>205597.26549163138</v>
      </c>
      <c r="K353" s="12">
        <f>VLOOKUP($B353,'Elec wholesale lookups'!$A$3:$L$15,'Inputs - Elec wholesale index'!K$2,FALSE)</f>
        <v>181634.52552031272</v>
      </c>
      <c r="L353" s="37">
        <f>VLOOKUP($B353,'Elec wholesale lookups'!$A$3:$O$15,'Inputs - Elec wholesale index'!L$2,FALSE)</f>
        <v>1</v>
      </c>
      <c r="M353" s="37">
        <f>VLOOKUP($B353,'Elec wholesale lookups'!$A$3:$O$15,'Inputs - Elec wholesale index'!M$2,FALSE)</f>
        <v>1</v>
      </c>
      <c r="N353" s="37">
        <f>VLOOKUP($B353,'Elec wholesale lookups'!$A$3:$O$15,'Inputs - Elec wholesale index'!N$2,FALSE)</f>
        <v>0</v>
      </c>
      <c r="O353" s="12">
        <f t="shared" si="86"/>
        <v>181634.52552031272</v>
      </c>
      <c r="P353" s="12">
        <f t="shared" si="87"/>
        <v>205597.26549163138</v>
      </c>
      <c r="Q353" s="12">
        <f t="shared" si="88"/>
        <v>0</v>
      </c>
      <c r="R353" s="12">
        <f t="shared" si="89"/>
        <v>387231.79101194406</v>
      </c>
      <c r="S353" s="22">
        <f t="shared" si="90"/>
        <v>0</v>
      </c>
      <c r="T353" s="22">
        <f t="shared" si="91"/>
        <v>0</v>
      </c>
      <c r="U353" s="22">
        <f t="shared" si="92"/>
        <v>0</v>
      </c>
      <c r="V353" s="22">
        <f t="shared" si="93"/>
        <v>0</v>
      </c>
      <c r="W353" s="43" t="str">
        <f t="shared" si="94"/>
        <v>n/a</v>
      </c>
      <c r="X353" s="22">
        <f t="shared" si="95"/>
        <v>0</v>
      </c>
      <c r="Y353" s="22">
        <f t="shared" si="96"/>
        <v>0</v>
      </c>
      <c r="Z353" s="22">
        <f t="shared" si="97"/>
        <v>0</v>
      </c>
      <c r="AA353" s="42">
        <f t="shared" si="98"/>
        <v>0</v>
      </c>
      <c r="AB353" s="43" t="str">
        <f t="shared" si="99"/>
        <v>n/a</v>
      </c>
      <c r="AC353" s="44" t="str">
        <f>IFERROR(W353*'Inputs - OBR and CPI'!$E$27+'Inputs - Elec wholesale index'!AB353*'Inputs - OBR and CPI'!$F$27,"n/a")</f>
        <v>n/a</v>
      </c>
      <c r="AD353" s="2" t="str">
        <f t="shared" si="100"/>
        <v>2016-17 Summer</v>
      </c>
      <c r="AE353" s="2" t="str">
        <f t="shared" si="101"/>
        <v>2015-16 Winter</v>
      </c>
      <c r="AF353" s="127">
        <v>0</v>
      </c>
      <c r="AG353" s="7"/>
    </row>
    <row r="354" spans="1:33">
      <c r="A354" s="46">
        <v>42352</v>
      </c>
      <c r="B354" s="13" t="str">
        <f t="shared" si="85"/>
        <v>Dec</v>
      </c>
      <c r="C354" s="182"/>
      <c r="D354" s="182"/>
      <c r="E354" s="182"/>
      <c r="F354" s="185"/>
      <c r="G354" s="185"/>
      <c r="H354" s="185"/>
      <c r="I354" s="12">
        <f>VLOOKUP($B354,'Elec wholesale lookups'!$A$3:$L$15,'Inputs - Elec wholesale index'!I$2,FALSE)</f>
        <v>181634.52552031272</v>
      </c>
      <c r="J354" s="12">
        <f>VLOOKUP($B354,'Elec wholesale lookups'!$A$3:$L$15,'Inputs - Elec wholesale index'!J$2,FALSE)</f>
        <v>205597.26549163138</v>
      </c>
      <c r="K354" s="12">
        <f>VLOOKUP($B354,'Elec wholesale lookups'!$A$3:$L$15,'Inputs - Elec wholesale index'!K$2,FALSE)</f>
        <v>181634.52552031272</v>
      </c>
      <c r="L354" s="37">
        <f>VLOOKUP($B354,'Elec wholesale lookups'!$A$3:$O$15,'Inputs - Elec wholesale index'!L$2,FALSE)</f>
        <v>1</v>
      </c>
      <c r="M354" s="37">
        <f>VLOOKUP($B354,'Elec wholesale lookups'!$A$3:$O$15,'Inputs - Elec wholesale index'!M$2,FALSE)</f>
        <v>1</v>
      </c>
      <c r="N354" s="37">
        <f>VLOOKUP($B354,'Elec wholesale lookups'!$A$3:$O$15,'Inputs - Elec wholesale index'!N$2,FALSE)</f>
        <v>0</v>
      </c>
      <c r="O354" s="12">
        <f t="shared" si="86"/>
        <v>181634.52552031272</v>
      </c>
      <c r="P354" s="12">
        <f t="shared" si="87"/>
        <v>205597.26549163138</v>
      </c>
      <c r="Q354" s="12">
        <f t="shared" si="88"/>
        <v>0</v>
      </c>
      <c r="R354" s="12">
        <f t="shared" si="89"/>
        <v>387231.79101194406</v>
      </c>
      <c r="S354" s="22">
        <f t="shared" si="90"/>
        <v>0</v>
      </c>
      <c r="T354" s="22">
        <f t="shared" si="91"/>
        <v>0</v>
      </c>
      <c r="U354" s="22">
        <f t="shared" si="92"/>
        <v>0</v>
      </c>
      <c r="V354" s="22">
        <f t="shared" si="93"/>
        <v>0</v>
      </c>
      <c r="W354" s="43" t="str">
        <f t="shared" si="94"/>
        <v>n/a</v>
      </c>
      <c r="X354" s="22">
        <f t="shared" si="95"/>
        <v>0</v>
      </c>
      <c r="Y354" s="22">
        <f t="shared" si="96"/>
        <v>0</v>
      </c>
      <c r="Z354" s="22">
        <f t="shared" si="97"/>
        <v>0</v>
      </c>
      <c r="AA354" s="42">
        <f t="shared" si="98"/>
        <v>0</v>
      </c>
      <c r="AB354" s="43" t="str">
        <f t="shared" si="99"/>
        <v>n/a</v>
      </c>
      <c r="AC354" s="44" t="str">
        <f>IFERROR(W354*'Inputs - OBR and CPI'!$E$27+'Inputs - Elec wholesale index'!AB354*'Inputs - OBR and CPI'!$F$27,"n/a")</f>
        <v>n/a</v>
      </c>
      <c r="AD354" s="2" t="str">
        <f t="shared" si="100"/>
        <v>2016-17 Summer</v>
      </c>
      <c r="AE354" s="2" t="str">
        <f t="shared" si="101"/>
        <v>2015-16 Winter</v>
      </c>
      <c r="AF354" s="127">
        <v>0</v>
      </c>
      <c r="AG354" s="7"/>
    </row>
    <row r="355" spans="1:33">
      <c r="A355" s="46">
        <v>42353</v>
      </c>
      <c r="B355" s="13" t="str">
        <f t="shared" si="85"/>
        <v>Dec</v>
      </c>
      <c r="C355" s="182"/>
      <c r="D355" s="182"/>
      <c r="E355" s="182"/>
      <c r="F355" s="185"/>
      <c r="G355" s="185"/>
      <c r="H355" s="185"/>
      <c r="I355" s="12">
        <f>VLOOKUP($B355,'Elec wholesale lookups'!$A$3:$L$15,'Inputs - Elec wholesale index'!I$2,FALSE)</f>
        <v>181634.52552031272</v>
      </c>
      <c r="J355" s="12">
        <f>VLOOKUP($B355,'Elec wholesale lookups'!$A$3:$L$15,'Inputs - Elec wholesale index'!J$2,FALSE)</f>
        <v>205597.26549163138</v>
      </c>
      <c r="K355" s="12">
        <f>VLOOKUP($B355,'Elec wholesale lookups'!$A$3:$L$15,'Inputs - Elec wholesale index'!K$2,FALSE)</f>
        <v>181634.52552031272</v>
      </c>
      <c r="L355" s="37">
        <f>VLOOKUP($B355,'Elec wholesale lookups'!$A$3:$O$15,'Inputs - Elec wholesale index'!L$2,FALSE)</f>
        <v>1</v>
      </c>
      <c r="M355" s="37">
        <f>VLOOKUP($B355,'Elec wholesale lookups'!$A$3:$O$15,'Inputs - Elec wholesale index'!M$2,FALSE)</f>
        <v>1</v>
      </c>
      <c r="N355" s="37">
        <f>VLOOKUP($B355,'Elec wholesale lookups'!$A$3:$O$15,'Inputs - Elec wholesale index'!N$2,FALSE)</f>
        <v>0</v>
      </c>
      <c r="O355" s="12">
        <f t="shared" si="86"/>
        <v>181634.52552031272</v>
      </c>
      <c r="P355" s="12">
        <f t="shared" si="87"/>
        <v>205597.26549163138</v>
      </c>
      <c r="Q355" s="12">
        <f t="shared" si="88"/>
        <v>0</v>
      </c>
      <c r="R355" s="12">
        <f t="shared" si="89"/>
        <v>387231.79101194406</v>
      </c>
      <c r="S355" s="22">
        <f t="shared" si="90"/>
        <v>0</v>
      </c>
      <c r="T355" s="22">
        <f t="shared" si="91"/>
        <v>0</v>
      </c>
      <c r="U355" s="22">
        <f t="shared" si="92"/>
        <v>0</v>
      </c>
      <c r="V355" s="22">
        <f t="shared" si="93"/>
        <v>0</v>
      </c>
      <c r="W355" s="43" t="str">
        <f t="shared" si="94"/>
        <v>n/a</v>
      </c>
      <c r="X355" s="22">
        <f t="shared" si="95"/>
        <v>0</v>
      </c>
      <c r="Y355" s="22">
        <f t="shared" si="96"/>
        <v>0</v>
      </c>
      <c r="Z355" s="22">
        <f t="shared" si="97"/>
        <v>0</v>
      </c>
      <c r="AA355" s="42">
        <f t="shared" si="98"/>
        <v>0</v>
      </c>
      <c r="AB355" s="43" t="str">
        <f t="shared" si="99"/>
        <v>n/a</v>
      </c>
      <c r="AC355" s="44" t="str">
        <f>IFERROR(W355*'Inputs - OBR and CPI'!$E$27+'Inputs - Elec wholesale index'!AB355*'Inputs - OBR and CPI'!$F$27,"n/a")</f>
        <v>n/a</v>
      </c>
      <c r="AD355" s="2" t="str">
        <f t="shared" si="100"/>
        <v>2016-17 Summer</v>
      </c>
      <c r="AE355" s="2" t="str">
        <f t="shared" si="101"/>
        <v>2015-16 Winter</v>
      </c>
      <c r="AF355" s="127">
        <v>0</v>
      </c>
      <c r="AG355" s="7"/>
    </row>
    <row r="356" spans="1:33">
      <c r="A356" s="46">
        <v>42354</v>
      </c>
      <c r="B356" s="13" t="str">
        <f t="shared" si="85"/>
        <v>Dec</v>
      </c>
      <c r="C356" s="182"/>
      <c r="D356" s="182"/>
      <c r="E356" s="182"/>
      <c r="F356" s="185"/>
      <c r="G356" s="185"/>
      <c r="H356" s="185"/>
      <c r="I356" s="12">
        <f>VLOOKUP($B356,'Elec wholesale lookups'!$A$3:$L$15,'Inputs - Elec wholesale index'!I$2,FALSE)</f>
        <v>181634.52552031272</v>
      </c>
      <c r="J356" s="12">
        <f>VLOOKUP($B356,'Elec wholesale lookups'!$A$3:$L$15,'Inputs - Elec wholesale index'!J$2,FALSE)</f>
        <v>205597.26549163138</v>
      </c>
      <c r="K356" s="12">
        <f>VLOOKUP($B356,'Elec wholesale lookups'!$A$3:$L$15,'Inputs - Elec wholesale index'!K$2,FALSE)</f>
        <v>181634.52552031272</v>
      </c>
      <c r="L356" s="37">
        <f>VLOOKUP($B356,'Elec wholesale lookups'!$A$3:$O$15,'Inputs - Elec wholesale index'!L$2,FALSE)</f>
        <v>1</v>
      </c>
      <c r="M356" s="37">
        <f>VLOOKUP($B356,'Elec wholesale lookups'!$A$3:$O$15,'Inputs - Elec wholesale index'!M$2,FALSE)</f>
        <v>1</v>
      </c>
      <c r="N356" s="37">
        <f>VLOOKUP($B356,'Elec wholesale lookups'!$A$3:$O$15,'Inputs - Elec wholesale index'!N$2,FALSE)</f>
        <v>0</v>
      </c>
      <c r="O356" s="12">
        <f t="shared" si="86"/>
        <v>181634.52552031272</v>
      </c>
      <c r="P356" s="12">
        <f t="shared" si="87"/>
        <v>205597.26549163138</v>
      </c>
      <c r="Q356" s="12">
        <f t="shared" si="88"/>
        <v>0</v>
      </c>
      <c r="R356" s="12">
        <f t="shared" si="89"/>
        <v>387231.79101194406</v>
      </c>
      <c r="S356" s="22">
        <f t="shared" si="90"/>
        <v>0</v>
      </c>
      <c r="T356" s="22">
        <f t="shared" si="91"/>
        <v>0</v>
      </c>
      <c r="U356" s="22">
        <f t="shared" si="92"/>
        <v>0</v>
      </c>
      <c r="V356" s="22">
        <f t="shared" si="93"/>
        <v>0</v>
      </c>
      <c r="W356" s="43" t="str">
        <f t="shared" si="94"/>
        <v>n/a</v>
      </c>
      <c r="X356" s="22">
        <f t="shared" si="95"/>
        <v>0</v>
      </c>
      <c r="Y356" s="22">
        <f t="shared" si="96"/>
        <v>0</v>
      </c>
      <c r="Z356" s="22">
        <f t="shared" si="97"/>
        <v>0</v>
      </c>
      <c r="AA356" s="42">
        <f t="shared" si="98"/>
        <v>0</v>
      </c>
      <c r="AB356" s="43" t="str">
        <f t="shared" si="99"/>
        <v>n/a</v>
      </c>
      <c r="AC356" s="44" t="str">
        <f>IFERROR(W356*'Inputs - OBR and CPI'!$E$27+'Inputs - Elec wholesale index'!AB356*'Inputs - OBR and CPI'!$F$27,"n/a")</f>
        <v>n/a</v>
      </c>
      <c r="AD356" s="2" t="str">
        <f t="shared" si="100"/>
        <v>2016-17 Summer</v>
      </c>
      <c r="AE356" s="2" t="str">
        <f t="shared" si="101"/>
        <v>2015-16 Winter</v>
      </c>
      <c r="AF356" s="127">
        <v>0</v>
      </c>
      <c r="AG356" s="7"/>
    </row>
    <row r="357" spans="1:33">
      <c r="A357" s="46">
        <v>42355</v>
      </c>
      <c r="B357" s="13" t="str">
        <f t="shared" si="85"/>
        <v>Dec</v>
      </c>
      <c r="C357" s="182"/>
      <c r="D357" s="182"/>
      <c r="E357" s="182"/>
      <c r="F357" s="185"/>
      <c r="G357" s="185"/>
      <c r="H357" s="185"/>
      <c r="I357" s="12">
        <f>VLOOKUP($B357,'Elec wholesale lookups'!$A$3:$L$15,'Inputs - Elec wholesale index'!I$2,FALSE)</f>
        <v>181634.52552031272</v>
      </c>
      <c r="J357" s="12">
        <f>VLOOKUP($B357,'Elec wholesale lookups'!$A$3:$L$15,'Inputs - Elec wholesale index'!J$2,FALSE)</f>
        <v>205597.26549163138</v>
      </c>
      <c r="K357" s="12">
        <f>VLOOKUP($B357,'Elec wholesale lookups'!$A$3:$L$15,'Inputs - Elec wholesale index'!K$2,FALSE)</f>
        <v>181634.52552031272</v>
      </c>
      <c r="L357" s="37">
        <f>VLOOKUP($B357,'Elec wholesale lookups'!$A$3:$O$15,'Inputs - Elec wholesale index'!L$2,FALSE)</f>
        <v>1</v>
      </c>
      <c r="M357" s="37">
        <f>VLOOKUP($B357,'Elec wholesale lookups'!$A$3:$O$15,'Inputs - Elec wholesale index'!M$2,FALSE)</f>
        <v>1</v>
      </c>
      <c r="N357" s="37">
        <f>VLOOKUP($B357,'Elec wholesale lookups'!$A$3:$O$15,'Inputs - Elec wholesale index'!N$2,FALSE)</f>
        <v>0</v>
      </c>
      <c r="O357" s="12">
        <f t="shared" si="86"/>
        <v>181634.52552031272</v>
      </c>
      <c r="P357" s="12">
        <f t="shared" si="87"/>
        <v>205597.26549163138</v>
      </c>
      <c r="Q357" s="12">
        <f t="shared" si="88"/>
        <v>0</v>
      </c>
      <c r="R357" s="12">
        <f t="shared" si="89"/>
        <v>387231.79101194406</v>
      </c>
      <c r="S357" s="22">
        <f t="shared" si="90"/>
        <v>0</v>
      </c>
      <c r="T357" s="22">
        <f t="shared" si="91"/>
        <v>0</v>
      </c>
      <c r="U357" s="22">
        <f t="shared" si="92"/>
        <v>0</v>
      </c>
      <c r="V357" s="22">
        <f t="shared" si="93"/>
        <v>0</v>
      </c>
      <c r="W357" s="43" t="str">
        <f t="shared" si="94"/>
        <v>n/a</v>
      </c>
      <c r="X357" s="22">
        <f t="shared" si="95"/>
        <v>0</v>
      </c>
      <c r="Y357" s="22">
        <f t="shared" si="96"/>
        <v>0</v>
      </c>
      <c r="Z357" s="22">
        <f t="shared" si="97"/>
        <v>0</v>
      </c>
      <c r="AA357" s="42">
        <f t="shared" si="98"/>
        <v>0</v>
      </c>
      <c r="AB357" s="43" t="str">
        <f t="shared" si="99"/>
        <v>n/a</v>
      </c>
      <c r="AC357" s="44" t="str">
        <f>IFERROR(W357*'Inputs - OBR and CPI'!$E$27+'Inputs - Elec wholesale index'!AB357*'Inputs - OBR and CPI'!$F$27,"n/a")</f>
        <v>n/a</v>
      </c>
      <c r="AD357" s="2" t="str">
        <f t="shared" si="100"/>
        <v>2016-17 Summer</v>
      </c>
      <c r="AE357" s="2" t="str">
        <f t="shared" si="101"/>
        <v>2015-16 Winter</v>
      </c>
      <c r="AF357" s="127">
        <v>0</v>
      </c>
      <c r="AG357" s="7"/>
    </row>
    <row r="358" spans="1:33">
      <c r="A358" s="46">
        <v>42356</v>
      </c>
      <c r="B358" s="13" t="str">
        <f t="shared" si="85"/>
        <v>Dec</v>
      </c>
      <c r="C358" s="182"/>
      <c r="D358" s="182"/>
      <c r="E358" s="182"/>
      <c r="F358" s="185"/>
      <c r="G358" s="185"/>
      <c r="H358" s="185"/>
      <c r="I358" s="12">
        <f>VLOOKUP($B358,'Elec wholesale lookups'!$A$3:$L$15,'Inputs - Elec wholesale index'!I$2,FALSE)</f>
        <v>181634.52552031272</v>
      </c>
      <c r="J358" s="12">
        <f>VLOOKUP($B358,'Elec wholesale lookups'!$A$3:$L$15,'Inputs - Elec wholesale index'!J$2,FALSE)</f>
        <v>205597.26549163138</v>
      </c>
      <c r="K358" s="12">
        <f>VLOOKUP($B358,'Elec wholesale lookups'!$A$3:$L$15,'Inputs - Elec wholesale index'!K$2,FALSE)</f>
        <v>181634.52552031272</v>
      </c>
      <c r="L358" s="37">
        <f>VLOOKUP($B358,'Elec wholesale lookups'!$A$3:$O$15,'Inputs - Elec wholesale index'!L$2,FALSE)</f>
        <v>1</v>
      </c>
      <c r="M358" s="37">
        <f>VLOOKUP($B358,'Elec wholesale lookups'!$A$3:$O$15,'Inputs - Elec wholesale index'!M$2,FALSE)</f>
        <v>1</v>
      </c>
      <c r="N358" s="37">
        <f>VLOOKUP($B358,'Elec wholesale lookups'!$A$3:$O$15,'Inputs - Elec wholesale index'!N$2,FALSE)</f>
        <v>0</v>
      </c>
      <c r="O358" s="12">
        <f t="shared" si="86"/>
        <v>181634.52552031272</v>
      </c>
      <c r="P358" s="12">
        <f t="shared" si="87"/>
        <v>205597.26549163138</v>
      </c>
      <c r="Q358" s="12">
        <f t="shared" si="88"/>
        <v>0</v>
      </c>
      <c r="R358" s="12">
        <f t="shared" si="89"/>
        <v>387231.79101194406</v>
      </c>
      <c r="S358" s="22">
        <f t="shared" si="90"/>
        <v>0</v>
      </c>
      <c r="T358" s="22">
        <f t="shared" si="91"/>
        <v>0</v>
      </c>
      <c r="U358" s="22">
        <f t="shared" si="92"/>
        <v>0</v>
      </c>
      <c r="V358" s="22">
        <f t="shared" si="93"/>
        <v>0</v>
      </c>
      <c r="W358" s="43" t="str">
        <f t="shared" si="94"/>
        <v>n/a</v>
      </c>
      <c r="X358" s="22">
        <f t="shared" si="95"/>
        <v>0</v>
      </c>
      <c r="Y358" s="22">
        <f t="shared" si="96"/>
        <v>0</v>
      </c>
      <c r="Z358" s="22">
        <f t="shared" si="97"/>
        <v>0</v>
      </c>
      <c r="AA358" s="42">
        <f t="shared" si="98"/>
        <v>0</v>
      </c>
      <c r="AB358" s="43" t="str">
        <f t="shared" si="99"/>
        <v>n/a</v>
      </c>
      <c r="AC358" s="44" t="str">
        <f>IFERROR(W358*'Inputs - OBR and CPI'!$E$27+'Inputs - Elec wholesale index'!AB358*'Inputs - OBR and CPI'!$F$27,"n/a")</f>
        <v>n/a</v>
      </c>
      <c r="AD358" s="2" t="str">
        <f t="shared" si="100"/>
        <v>2016-17 Summer</v>
      </c>
      <c r="AE358" s="2" t="str">
        <f t="shared" si="101"/>
        <v>2015-16 Winter</v>
      </c>
      <c r="AF358" s="127">
        <v>0</v>
      </c>
      <c r="AG358" s="7"/>
    </row>
    <row r="359" spans="1:33">
      <c r="A359" s="46">
        <v>42359</v>
      </c>
      <c r="B359" s="13" t="str">
        <f t="shared" si="85"/>
        <v>Dec</v>
      </c>
      <c r="C359" s="182"/>
      <c r="D359" s="182"/>
      <c r="E359" s="182"/>
      <c r="F359" s="185"/>
      <c r="G359" s="185"/>
      <c r="H359" s="185"/>
      <c r="I359" s="12">
        <f>VLOOKUP($B359,'Elec wholesale lookups'!$A$3:$L$15,'Inputs - Elec wholesale index'!I$2,FALSE)</f>
        <v>181634.52552031272</v>
      </c>
      <c r="J359" s="12">
        <f>VLOOKUP($B359,'Elec wholesale lookups'!$A$3:$L$15,'Inputs - Elec wholesale index'!J$2,FALSE)</f>
        <v>205597.26549163138</v>
      </c>
      <c r="K359" s="12">
        <f>VLOOKUP($B359,'Elec wholesale lookups'!$A$3:$L$15,'Inputs - Elec wholesale index'!K$2,FALSE)</f>
        <v>181634.52552031272</v>
      </c>
      <c r="L359" s="37">
        <f>VLOOKUP($B359,'Elec wholesale lookups'!$A$3:$O$15,'Inputs - Elec wholesale index'!L$2,FALSE)</f>
        <v>1</v>
      </c>
      <c r="M359" s="37">
        <f>VLOOKUP($B359,'Elec wholesale lookups'!$A$3:$O$15,'Inputs - Elec wholesale index'!M$2,FALSE)</f>
        <v>1</v>
      </c>
      <c r="N359" s="37">
        <f>VLOOKUP($B359,'Elec wholesale lookups'!$A$3:$O$15,'Inputs - Elec wholesale index'!N$2,FALSE)</f>
        <v>0</v>
      </c>
      <c r="O359" s="12">
        <f t="shared" si="86"/>
        <v>181634.52552031272</v>
      </c>
      <c r="P359" s="12">
        <f t="shared" si="87"/>
        <v>205597.26549163138</v>
      </c>
      <c r="Q359" s="12">
        <f t="shared" si="88"/>
        <v>0</v>
      </c>
      <c r="R359" s="12">
        <f t="shared" si="89"/>
        <v>387231.79101194406</v>
      </c>
      <c r="S359" s="22">
        <f t="shared" si="90"/>
        <v>0</v>
      </c>
      <c r="T359" s="22">
        <f t="shared" si="91"/>
        <v>0</v>
      </c>
      <c r="U359" s="22">
        <f t="shared" si="92"/>
        <v>0</v>
      </c>
      <c r="V359" s="22">
        <f t="shared" si="93"/>
        <v>0</v>
      </c>
      <c r="W359" s="43" t="str">
        <f t="shared" si="94"/>
        <v>n/a</v>
      </c>
      <c r="X359" s="22">
        <f t="shared" si="95"/>
        <v>0</v>
      </c>
      <c r="Y359" s="22">
        <f t="shared" si="96"/>
        <v>0</v>
      </c>
      <c r="Z359" s="22">
        <f t="shared" si="97"/>
        <v>0</v>
      </c>
      <c r="AA359" s="42">
        <f t="shared" si="98"/>
        <v>0</v>
      </c>
      <c r="AB359" s="43" t="str">
        <f t="shared" si="99"/>
        <v>n/a</v>
      </c>
      <c r="AC359" s="44" t="str">
        <f>IFERROR(W359*'Inputs - OBR and CPI'!$E$27+'Inputs - Elec wholesale index'!AB359*'Inputs - OBR and CPI'!$F$27,"n/a")</f>
        <v>n/a</v>
      </c>
      <c r="AD359" s="2" t="str">
        <f t="shared" si="100"/>
        <v>2016-17 Summer</v>
      </c>
      <c r="AE359" s="2" t="str">
        <f t="shared" si="101"/>
        <v>2015-16 Winter</v>
      </c>
      <c r="AF359" s="127">
        <v>0</v>
      </c>
      <c r="AG359" s="7"/>
    </row>
    <row r="360" spans="1:33">
      <c r="A360" s="46">
        <v>42360</v>
      </c>
      <c r="B360" s="13" t="str">
        <f t="shared" si="85"/>
        <v>Dec</v>
      </c>
      <c r="C360" s="182"/>
      <c r="D360" s="182"/>
      <c r="E360" s="182"/>
      <c r="F360" s="185"/>
      <c r="G360" s="185"/>
      <c r="H360" s="185"/>
      <c r="I360" s="12">
        <f>VLOOKUP($B360,'Elec wholesale lookups'!$A$3:$L$15,'Inputs - Elec wholesale index'!I$2,FALSE)</f>
        <v>181634.52552031272</v>
      </c>
      <c r="J360" s="12">
        <f>VLOOKUP($B360,'Elec wholesale lookups'!$A$3:$L$15,'Inputs - Elec wholesale index'!J$2,FALSE)</f>
        <v>205597.26549163138</v>
      </c>
      <c r="K360" s="12">
        <f>VLOOKUP($B360,'Elec wholesale lookups'!$A$3:$L$15,'Inputs - Elec wholesale index'!K$2,FALSE)</f>
        <v>181634.52552031272</v>
      </c>
      <c r="L360" s="37">
        <f>VLOOKUP($B360,'Elec wholesale lookups'!$A$3:$O$15,'Inputs - Elec wholesale index'!L$2,FALSE)</f>
        <v>1</v>
      </c>
      <c r="M360" s="37">
        <f>VLOOKUP($B360,'Elec wholesale lookups'!$A$3:$O$15,'Inputs - Elec wholesale index'!M$2,FALSE)</f>
        <v>1</v>
      </c>
      <c r="N360" s="37">
        <f>VLOOKUP($B360,'Elec wholesale lookups'!$A$3:$O$15,'Inputs - Elec wholesale index'!N$2,FALSE)</f>
        <v>0</v>
      </c>
      <c r="O360" s="12">
        <f t="shared" si="86"/>
        <v>181634.52552031272</v>
      </c>
      <c r="P360" s="12">
        <f t="shared" si="87"/>
        <v>205597.26549163138</v>
      </c>
      <c r="Q360" s="12">
        <f t="shared" si="88"/>
        <v>0</v>
      </c>
      <c r="R360" s="12">
        <f t="shared" si="89"/>
        <v>387231.79101194406</v>
      </c>
      <c r="S360" s="22">
        <f t="shared" si="90"/>
        <v>0</v>
      </c>
      <c r="T360" s="22">
        <f t="shared" si="91"/>
        <v>0</v>
      </c>
      <c r="U360" s="22">
        <f t="shared" si="92"/>
        <v>0</v>
      </c>
      <c r="V360" s="22">
        <f t="shared" si="93"/>
        <v>0</v>
      </c>
      <c r="W360" s="43" t="str">
        <f t="shared" si="94"/>
        <v>n/a</v>
      </c>
      <c r="X360" s="22">
        <f t="shared" si="95"/>
        <v>0</v>
      </c>
      <c r="Y360" s="22">
        <f t="shared" si="96"/>
        <v>0</v>
      </c>
      <c r="Z360" s="22">
        <f t="shared" si="97"/>
        <v>0</v>
      </c>
      <c r="AA360" s="42">
        <f t="shared" si="98"/>
        <v>0</v>
      </c>
      <c r="AB360" s="43" t="str">
        <f t="shared" si="99"/>
        <v>n/a</v>
      </c>
      <c r="AC360" s="44" t="str">
        <f>IFERROR(W360*'Inputs - OBR and CPI'!$E$27+'Inputs - Elec wholesale index'!AB360*'Inputs - OBR and CPI'!$F$27,"n/a")</f>
        <v>n/a</v>
      </c>
      <c r="AD360" s="2" t="str">
        <f t="shared" si="100"/>
        <v>2016-17 Summer</v>
      </c>
      <c r="AE360" s="2" t="str">
        <f t="shared" si="101"/>
        <v>2015-16 Winter</v>
      </c>
      <c r="AF360" s="127">
        <v>0</v>
      </c>
      <c r="AG360" s="7"/>
    </row>
    <row r="361" spans="1:33">
      <c r="A361" s="46">
        <v>42361</v>
      </c>
      <c r="B361" s="13" t="str">
        <f t="shared" ref="B361:B424" si="102">TEXT(A361,"mmm")</f>
        <v>Dec</v>
      </c>
      <c r="C361" s="182"/>
      <c r="D361" s="182"/>
      <c r="E361" s="182"/>
      <c r="F361" s="185"/>
      <c r="G361" s="185"/>
      <c r="H361" s="185"/>
      <c r="I361" s="12">
        <f>VLOOKUP($B361,'Elec wholesale lookups'!$A$3:$L$15,'Inputs - Elec wholesale index'!I$2,FALSE)</f>
        <v>181634.52552031272</v>
      </c>
      <c r="J361" s="12">
        <f>VLOOKUP($B361,'Elec wholesale lookups'!$A$3:$L$15,'Inputs - Elec wholesale index'!J$2,FALSE)</f>
        <v>205597.26549163138</v>
      </c>
      <c r="K361" s="12">
        <f>VLOOKUP($B361,'Elec wholesale lookups'!$A$3:$L$15,'Inputs - Elec wholesale index'!K$2,FALSE)</f>
        <v>181634.52552031272</v>
      </c>
      <c r="L361" s="37">
        <f>VLOOKUP($B361,'Elec wholesale lookups'!$A$3:$O$15,'Inputs - Elec wholesale index'!L$2,FALSE)</f>
        <v>1</v>
      </c>
      <c r="M361" s="37">
        <f>VLOOKUP($B361,'Elec wholesale lookups'!$A$3:$O$15,'Inputs - Elec wholesale index'!M$2,FALSE)</f>
        <v>1</v>
      </c>
      <c r="N361" s="37">
        <f>VLOOKUP($B361,'Elec wholesale lookups'!$A$3:$O$15,'Inputs - Elec wholesale index'!N$2,FALSE)</f>
        <v>0</v>
      </c>
      <c r="O361" s="12">
        <f t="shared" si="86"/>
        <v>181634.52552031272</v>
      </c>
      <c r="P361" s="12">
        <f t="shared" si="87"/>
        <v>205597.26549163138</v>
      </c>
      <c r="Q361" s="12">
        <f t="shared" si="88"/>
        <v>0</v>
      </c>
      <c r="R361" s="12">
        <f t="shared" si="89"/>
        <v>387231.79101194406</v>
      </c>
      <c r="S361" s="22">
        <f t="shared" si="90"/>
        <v>0</v>
      </c>
      <c r="T361" s="22">
        <f t="shared" si="91"/>
        <v>0</v>
      </c>
      <c r="U361" s="22">
        <f t="shared" si="92"/>
        <v>0</v>
      </c>
      <c r="V361" s="22">
        <f t="shared" si="93"/>
        <v>0</v>
      </c>
      <c r="W361" s="43" t="str">
        <f t="shared" si="94"/>
        <v>n/a</v>
      </c>
      <c r="X361" s="22">
        <f t="shared" si="95"/>
        <v>0</v>
      </c>
      <c r="Y361" s="22">
        <f t="shared" si="96"/>
        <v>0</v>
      </c>
      <c r="Z361" s="22">
        <f t="shared" si="97"/>
        <v>0</v>
      </c>
      <c r="AA361" s="42">
        <f t="shared" si="98"/>
        <v>0</v>
      </c>
      <c r="AB361" s="43" t="str">
        <f t="shared" si="99"/>
        <v>n/a</v>
      </c>
      <c r="AC361" s="44" t="str">
        <f>IFERROR(W361*'Inputs - OBR and CPI'!$E$27+'Inputs - Elec wholesale index'!AB361*'Inputs - OBR and CPI'!$F$27,"n/a")</f>
        <v>n/a</v>
      </c>
      <c r="AD361" s="2" t="str">
        <f t="shared" si="100"/>
        <v>2016-17 Summer</v>
      </c>
      <c r="AE361" s="2" t="str">
        <f t="shared" si="101"/>
        <v>2015-16 Winter</v>
      </c>
      <c r="AF361" s="127">
        <v>0</v>
      </c>
      <c r="AG361" s="7"/>
    </row>
    <row r="362" spans="1:33">
      <c r="A362" s="46">
        <v>42362</v>
      </c>
      <c r="B362" s="13" t="str">
        <f t="shared" si="102"/>
        <v>Dec</v>
      </c>
      <c r="C362" s="182"/>
      <c r="D362" s="182"/>
      <c r="E362" s="182"/>
      <c r="F362" s="185"/>
      <c r="G362" s="185"/>
      <c r="H362" s="185"/>
      <c r="I362" s="12">
        <f>VLOOKUP($B362,'Elec wholesale lookups'!$A$3:$L$15,'Inputs - Elec wholesale index'!I$2,FALSE)</f>
        <v>181634.52552031272</v>
      </c>
      <c r="J362" s="12">
        <f>VLOOKUP($B362,'Elec wholesale lookups'!$A$3:$L$15,'Inputs - Elec wholesale index'!J$2,FALSE)</f>
        <v>205597.26549163138</v>
      </c>
      <c r="K362" s="12">
        <f>VLOOKUP($B362,'Elec wholesale lookups'!$A$3:$L$15,'Inputs - Elec wholesale index'!K$2,FALSE)</f>
        <v>181634.52552031272</v>
      </c>
      <c r="L362" s="37">
        <f>VLOOKUP($B362,'Elec wholesale lookups'!$A$3:$O$15,'Inputs - Elec wholesale index'!L$2,FALSE)</f>
        <v>1</v>
      </c>
      <c r="M362" s="37">
        <f>VLOOKUP($B362,'Elec wholesale lookups'!$A$3:$O$15,'Inputs - Elec wholesale index'!M$2,FALSE)</f>
        <v>1</v>
      </c>
      <c r="N362" s="37">
        <f>VLOOKUP($B362,'Elec wholesale lookups'!$A$3:$O$15,'Inputs - Elec wholesale index'!N$2,FALSE)</f>
        <v>0</v>
      </c>
      <c r="O362" s="12">
        <f t="shared" si="86"/>
        <v>181634.52552031272</v>
      </c>
      <c r="P362" s="12">
        <f t="shared" si="87"/>
        <v>205597.26549163138</v>
      </c>
      <c r="Q362" s="12">
        <f t="shared" si="88"/>
        <v>0</v>
      </c>
      <c r="R362" s="12">
        <f t="shared" si="89"/>
        <v>387231.79101194406</v>
      </c>
      <c r="S362" s="22">
        <f t="shared" si="90"/>
        <v>0</v>
      </c>
      <c r="T362" s="22">
        <f t="shared" si="91"/>
        <v>0</v>
      </c>
      <c r="U362" s="22">
        <f t="shared" si="92"/>
        <v>0</v>
      </c>
      <c r="V362" s="22">
        <f t="shared" si="93"/>
        <v>0</v>
      </c>
      <c r="W362" s="43" t="str">
        <f t="shared" si="94"/>
        <v>n/a</v>
      </c>
      <c r="X362" s="22">
        <f t="shared" si="95"/>
        <v>0</v>
      </c>
      <c r="Y362" s="22">
        <f t="shared" si="96"/>
        <v>0</v>
      </c>
      <c r="Z362" s="22">
        <f t="shared" si="97"/>
        <v>0</v>
      </c>
      <c r="AA362" s="42">
        <f t="shared" si="98"/>
        <v>0</v>
      </c>
      <c r="AB362" s="43" t="str">
        <f t="shared" si="99"/>
        <v>n/a</v>
      </c>
      <c r="AC362" s="44" t="str">
        <f>IFERROR(W362*'Inputs - OBR and CPI'!$E$27+'Inputs - Elec wholesale index'!AB362*'Inputs - OBR and CPI'!$F$27,"n/a")</f>
        <v>n/a</v>
      </c>
      <c r="AD362" s="2" t="str">
        <f t="shared" si="100"/>
        <v>2016-17 Summer</v>
      </c>
      <c r="AE362" s="2" t="str">
        <f t="shared" si="101"/>
        <v>2015-16 Winter</v>
      </c>
      <c r="AF362" s="127">
        <v>0</v>
      </c>
      <c r="AG362" s="7"/>
    </row>
    <row r="363" spans="1:33">
      <c r="A363" s="46">
        <v>42367</v>
      </c>
      <c r="B363" s="13" t="str">
        <f t="shared" si="102"/>
        <v>Dec</v>
      </c>
      <c r="C363" s="182"/>
      <c r="D363" s="182"/>
      <c r="E363" s="182"/>
      <c r="F363" s="185"/>
      <c r="G363" s="185"/>
      <c r="H363" s="185"/>
      <c r="I363" s="12">
        <f>VLOOKUP($B363,'Elec wholesale lookups'!$A$3:$L$15,'Inputs - Elec wholesale index'!I$2,FALSE)</f>
        <v>181634.52552031272</v>
      </c>
      <c r="J363" s="12">
        <f>VLOOKUP($B363,'Elec wholesale lookups'!$A$3:$L$15,'Inputs - Elec wholesale index'!J$2,FALSE)</f>
        <v>205597.26549163138</v>
      </c>
      <c r="K363" s="12">
        <f>VLOOKUP($B363,'Elec wholesale lookups'!$A$3:$L$15,'Inputs - Elec wholesale index'!K$2,FALSE)</f>
        <v>181634.52552031272</v>
      </c>
      <c r="L363" s="37">
        <f>VLOOKUP($B363,'Elec wholesale lookups'!$A$3:$O$15,'Inputs - Elec wholesale index'!L$2,FALSE)</f>
        <v>1</v>
      </c>
      <c r="M363" s="37">
        <f>VLOOKUP($B363,'Elec wholesale lookups'!$A$3:$O$15,'Inputs - Elec wholesale index'!M$2,FALSE)</f>
        <v>1</v>
      </c>
      <c r="N363" s="37">
        <f>VLOOKUP($B363,'Elec wholesale lookups'!$A$3:$O$15,'Inputs - Elec wholesale index'!N$2,FALSE)</f>
        <v>0</v>
      </c>
      <c r="O363" s="12">
        <f t="shared" si="86"/>
        <v>181634.52552031272</v>
      </c>
      <c r="P363" s="12">
        <f t="shared" si="87"/>
        <v>205597.26549163138</v>
      </c>
      <c r="Q363" s="12">
        <f t="shared" si="88"/>
        <v>0</v>
      </c>
      <c r="R363" s="12">
        <f t="shared" si="89"/>
        <v>387231.79101194406</v>
      </c>
      <c r="S363" s="22">
        <f t="shared" si="90"/>
        <v>0</v>
      </c>
      <c r="T363" s="22">
        <f t="shared" si="91"/>
        <v>0</v>
      </c>
      <c r="U363" s="22">
        <f t="shared" si="92"/>
        <v>0</v>
      </c>
      <c r="V363" s="22">
        <f t="shared" si="93"/>
        <v>0</v>
      </c>
      <c r="W363" s="43" t="str">
        <f t="shared" si="94"/>
        <v>n/a</v>
      </c>
      <c r="X363" s="22">
        <f t="shared" si="95"/>
        <v>0</v>
      </c>
      <c r="Y363" s="22">
        <f t="shared" si="96"/>
        <v>0</v>
      </c>
      <c r="Z363" s="22">
        <f t="shared" si="97"/>
        <v>0</v>
      </c>
      <c r="AA363" s="42">
        <f t="shared" si="98"/>
        <v>0</v>
      </c>
      <c r="AB363" s="43" t="str">
        <f t="shared" si="99"/>
        <v>n/a</v>
      </c>
      <c r="AC363" s="44" t="str">
        <f>IFERROR(W363*'Inputs - OBR and CPI'!$E$27+'Inputs - Elec wholesale index'!AB363*'Inputs - OBR and CPI'!$F$27,"n/a")</f>
        <v>n/a</v>
      </c>
      <c r="AD363" s="2" t="str">
        <f t="shared" si="100"/>
        <v>2016-17 Summer</v>
      </c>
      <c r="AE363" s="2" t="str">
        <f t="shared" si="101"/>
        <v>2015-16 Winter</v>
      </c>
      <c r="AF363" s="127">
        <v>0</v>
      </c>
      <c r="AG363" s="7"/>
    </row>
    <row r="364" spans="1:33">
      <c r="A364" s="46">
        <v>42368</v>
      </c>
      <c r="B364" s="13" t="str">
        <f t="shared" si="102"/>
        <v>Dec</v>
      </c>
      <c r="C364" s="182"/>
      <c r="D364" s="182"/>
      <c r="E364" s="182"/>
      <c r="F364" s="185"/>
      <c r="G364" s="185"/>
      <c r="H364" s="185"/>
      <c r="I364" s="12">
        <f>VLOOKUP($B364,'Elec wholesale lookups'!$A$3:$L$15,'Inputs - Elec wholesale index'!I$2,FALSE)</f>
        <v>181634.52552031272</v>
      </c>
      <c r="J364" s="12">
        <f>VLOOKUP($B364,'Elec wholesale lookups'!$A$3:$L$15,'Inputs - Elec wholesale index'!J$2,FALSE)</f>
        <v>205597.26549163138</v>
      </c>
      <c r="K364" s="12">
        <f>VLOOKUP($B364,'Elec wholesale lookups'!$A$3:$L$15,'Inputs - Elec wholesale index'!K$2,FALSE)</f>
        <v>181634.52552031272</v>
      </c>
      <c r="L364" s="37">
        <f>VLOOKUP($B364,'Elec wholesale lookups'!$A$3:$O$15,'Inputs - Elec wholesale index'!L$2,FALSE)</f>
        <v>1</v>
      </c>
      <c r="M364" s="37">
        <f>VLOOKUP($B364,'Elec wholesale lookups'!$A$3:$O$15,'Inputs - Elec wholesale index'!M$2,FALSE)</f>
        <v>1</v>
      </c>
      <c r="N364" s="37">
        <f>VLOOKUP($B364,'Elec wholesale lookups'!$A$3:$O$15,'Inputs - Elec wholesale index'!N$2,FALSE)</f>
        <v>0</v>
      </c>
      <c r="O364" s="12">
        <f t="shared" si="86"/>
        <v>181634.52552031272</v>
      </c>
      <c r="P364" s="12">
        <f t="shared" si="87"/>
        <v>205597.26549163138</v>
      </c>
      <c r="Q364" s="12">
        <f t="shared" si="88"/>
        <v>0</v>
      </c>
      <c r="R364" s="12">
        <f t="shared" si="89"/>
        <v>387231.79101194406</v>
      </c>
      <c r="S364" s="22">
        <f t="shared" si="90"/>
        <v>0</v>
      </c>
      <c r="T364" s="22">
        <f t="shared" si="91"/>
        <v>0</v>
      </c>
      <c r="U364" s="22">
        <f t="shared" si="92"/>
        <v>0</v>
      </c>
      <c r="V364" s="22">
        <f t="shared" si="93"/>
        <v>0</v>
      </c>
      <c r="W364" s="43" t="str">
        <f t="shared" si="94"/>
        <v>n/a</v>
      </c>
      <c r="X364" s="22">
        <f t="shared" si="95"/>
        <v>0</v>
      </c>
      <c r="Y364" s="22">
        <f t="shared" si="96"/>
        <v>0</v>
      </c>
      <c r="Z364" s="22">
        <f t="shared" si="97"/>
        <v>0</v>
      </c>
      <c r="AA364" s="42">
        <f t="shared" si="98"/>
        <v>0</v>
      </c>
      <c r="AB364" s="43" t="str">
        <f t="shared" si="99"/>
        <v>n/a</v>
      </c>
      <c r="AC364" s="44" t="str">
        <f>IFERROR(W364*'Inputs - OBR and CPI'!$E$27+'Inputs - Elec wholesale index'!AB364*'Inputs - OBR and CPI'!$F$27,"n/a")</f>
        <v>n/a</v>
      </c>
      <c r="AD364" s="2" t="str">
        <f t="shared" si="100"/>
        <v>2016-17 Summer</v>
      </c>
      <c r="AE364" s="2" t="str">
        <f t="shared" si="101"/>
        <v>2015-16 Winter</v>
      </c>
      <c r="AF364" s="127">
        <v>0</v>
      </c>
      <c r="AG364" s="7"/>
    </row>
    <row r="365" spans="1:33">
      <c r="A365" s="46">
        <v>42369</v>
      </c>
      <c r="B365" s="13" t="str">
        <f t="shared" si="102"/>
        <v>Dec</v>
      </c>
      <c r="C365" s="182"/>
      <c r="D365" s="182"/>
      <c r="E365" s="182"/>
      <c r="F365" s="185"/>
      <c r="G365" s="185"/>
      <c r="H365" s="185"/>
      <c r="I365" s="12">
        <f>VLOOKUP($B365,'Elec wholesale lookups'!$A$3:$L$15,'Inputs - Elec wholesale index'!I$2,FALSE)</f>
        <v>181634.52552031272</v>
      </c>
      <c r="J365" s="12">
        <f>VLOOKUP($B365,'Elec wholesale lookups'!$A$3:$L$15,'Inputs - Elec wholesale index'!J$2,FALSE)</f>
        <v>205597.26549163138</v>
      </c>
      <c r="K365" s="12">
        <f>VLOOKUP($B365,'Elec wholesale lookups'!$A$3:$L$15,'Inputs - Elec wholesale index'!K$2,FALSE)</f>
        <v>181634.52552031272</v>
      </c>
      <c r="L365" s="37">
        <f>VLOOKUP($B365,'Elec wholesale lookups'!$A$3:$O$15,'Inputs - Elec wholesale index'!L$2,FALSE)</f>
        <v>1</v>
      </c>
      <c r="M365" s="37">
        <f>VLOOKUP($B365,'Elec wholesale lookups'!$A$3:$O$15,'Inputs - Elec wholesale index'!M$2,FALSE)</f>
        <v>1</v>
      </c>
      <c r="N365" s="37">
        <f>VLOOKUP($B365,'Elec wholesale lookups'!$A$3:$O$15,'Inputs - Elec wholesale index'!N$2,FALSE)</f>
        <v>0</v>
      </c>
      <c r="O365" s="12">
        <f t="shared" si="86"/>
        <v>181634.52552031272</v>
      </c>
      <c r="P365" s="12">
        <f t="shared" si="87"/>
        <v>205597.26549163138</v>
      </c>
      <c r="Q365" s="12">
        <f t="shared" si="88"/>
        <v>0</v>
      </c>
      <c r="R365" s="12">
        <f t="shared" si="89"/>
        <v>387231.79101194406</v>
      </c>
      <c r="S365" s="22">
        <f t="shared" si="90"/>
        <v>0</v>
      </c>
      <c r="T365" s="22">
        <f t="shared" si="91"/>
        <v>0</v>
      </c>
      <c r="U365" s="22">
        <f t="shared" si="92"/>
        <v>0</v>
      </c>
      <c r="V365" s="22">
        <f t="shared" si="93"/>
        <v>0</v>
      </c>
      <c r="W365" s="43" t="str">
        <f t="shared" si="94"/>
        <v>n/a</v>
      </c>
      <c r="X365" s="22">
        <f t="shared" si="95"/>
        <v>0</v>
      </c>
      <c r="Y365" s="22">
        <f t="shared" si="96"/>
        <v>0</v>
      </c>
      <c r="Z365" s="22">
        <f t="shared" si="97"/>
        <v>0</v>
      </c>
      <c r="AA365" s="42">
        <f t="shared" si="98"/>
        <v>0</v>
      </c>
      <c r="AB365" s="43" t="str">
        <f t="shared" si="99"/>
        <v>n/a</v>
      </c>
      <c r="AC365" s="44" t="str">
        <f>IFERROR(W365*'Inputs - OBR and CPI'!$E$27+'Inputs - Elec wholesale index'!AB365*'Inputs - OBR and CPI'!$F$27,"n/a")</f>
        <v>n/a</v>
      </c>
      <c r="AD365" s="2" t="str">
        <f t="shared" si="100"/>
        <v>2016-17 Summer</v>
      </c>
      <c r="AE365" s="2" t="str">
        <f t="shared" si="101"/>
        <v>2015-16 Winter</v>
      </c>
      <c r="AF365" s="127">
        <v>0</v>
      </c>
      <c r="AG365" s="7"/>
    </row>
    <row r="366" spans="1:33">
      <c r="A366" s="46">
        <v>42373</v>
      </c>
      <c r="B366" s="13" t="str">
        <f t="shared" si="102"/>
        <v>Jan</v>
      </c>
      <c r="C366" s="182"/>
      <c r="D366" s="182"/>
      <c r="E366" s="182"/>
      <c r="F366" s="185"/>
      <c r="G366" s="185"/>
      <c r="H366" s="185"/>
      <c r="I366" s="12">
        <f>VLOOKUP($B366,'Elec wholesale lookups'!$A$3:$L$15,'Inputs - Elec wholesale index'!I$2,FALSE)</f>
        <v>181634.52552031272</v>
      </c>
      <c r="J366" s="12">
        <f>VLOOKUP($B366,'Elec wholesale lookups'!$A$3:$L$15,'Inputs - Elec wholesale index'!J$2,FALSE)</f>
        <v>205597.26549163138</v>
      </c>
      <c r="K366" s="12">
        <f>VLOOKUP($B366,'Elec wholesale lookups'!$A$3:$L$15,'Inputs - Elec wholesale index'!K$2,FALSE)</f>
        <v>181634.52552031272</v>
      </c>
      <c r="L366" s="37">
        <f>VLOOKUP($B366,'Elec wholesale lookups'!$A$3:$O$15,'Inputs - Elec wholesale index'!L$2,FALSE)</f>
        <v>1</v>
      </c>
      <c r="M366" s="37">
        <f>VLOOKUP($B366,'Elec wholesale lookups'!$A$3:$O$15,'Inputs - Elec wholesale index'!M$2,FALSE)</f>
        <v>1</v>
      </c>
      <c r="N366" s="37">
        <f>VLOOKUP($B366,'Elec wholesale lookups'!$A$3:$O$15,'Inputs - Elec wholesale index'!N$2,FALSE)</f>
        <v>0</v>
      </c>
      <c r="O366" s="12">
        <f t="shared" si="86"/>
        <v>181634.52552031272</v>
      </c>
      <c r="P366" s="12">
        <f t="shared" si="87"/>
        <v>205597.26549163138</v>
      </c>
      <c r="Q366" s="12">
        <f t="shared" si="88"/>
        <v>0</v>
      </c>
      <c r="R366" s="12">
        <f t="shared" si="89"/>
        <v>387231.79101194406</v>
      </c>
      <c r="S366" s="22">
        <f t="shared" si="90"/>
        <v>0</v>
      </c>
      <c r="T366" s="22">
        <f t="shared" si="91"/>
        <v>0</v>
      </c>
      <c r="U366" s="22">
        <f t="shared" si="92"/>
        <v>0</v>
      </c>
      <c r="V366" s="22">
        <f t="shared" si="93"/>
        <v>0</v>
      </c>
      <c r="W366" s="43" t="str">
        <f t="shared" si="94"/>
        <v>n/a</v>
      </c>
      <c r="X366" s="22">
        <f t="shared" si="95"/>
        <v>0</v>
      </c>
      <c r="Y366" s="22">
        <f t="shared" si="96"/>
        <v>0</v>
      </c>
      <c r="Z366" s="22">
        <f t="shared" si="97"/>
        <v>0</v>
      </c>
      <c r="AA366" s="42">
        <f t="shared" si="98"/>
        <v>0</v>
      </c>
      <c r="AB366" s="43" t="str">
        <f t="shared" si="99"/>
        <v>n/a</v>
      </c>
      <c r="AC366" s="44" t="str">
        <f>IFERROR(W366*'Inputs - OBR and CPI'!$E$27+'Inputs - Elec wholesale index'!AB366*'Inputs - OBR and CPI'!$F$27,"n/a")</f>
        <v>n/a</v>
      </c>
      <c r="AD366" s="2" t="str">
        <f t="shared" si="100"/>
        <v>2016-17 Summer</v>
      </c>
      <c r="AE366" s="2" t="str">
        <f t="shared" si="101"/>
        <v>2015-16 Winter</v>
      </c>
      <c r="AF366" s="127">
        <v>0</v>
      </c>
      <c r="AG366" s="7"/>
    </row>
    <row r="367" spans="1:33">
      <c r="A367" s="46">
        <v>42374</v>
      </c>
      <c r="B367" s="13" t="str">
        <f t="shared" si="102"/>
        <v>Jan</v>
      </c>
      <c r="C367" s="182"/>
      <c r="D367" s="182"/>
      <c r="E367" s="182"/>
      <c r="F367" s="185"/>
      <c r="G367" s="185"/>
      <c r="H367" s="185"/>
      <c r="I367" s="12">
        <f>VLOOKUP($B367,'Elec wholesale lookups'!$A$3:$L$15,'Inputs - Elec wholesale index'!I$2,FALSE)</f>
        <v>181634.52552031272</v>
      </c>
      <c r="J367" s="12">
        <f>VLOOKUP($B367,'Elec wholesale lookups'!$A$3:$L$15,'Inputs - Elec wholesale index'!J$2,FALSE)</f>
        <v>205597.26549163138</v>
      </c>
      <c r="K367" s="12">
        <f>VLOOKUP($B367,'Elec wholesale lookups'!$A$3:$L$15,'Inputs - Elec wholesale index'!K$2,FALSE)</f>
        <v>181634.52552031272</v>
      </c>
      <c r="L367" s="37">
        <f>VLOOKUP($B367,'Elec wholesale lookups'!$A$3:$O$15,'Inputs - Elec wholesale index'!L$2,FALSE)</f>
        <v>1</v>
      </c>
      <c r="M367" s="37">
        <f>VLOOKUP($B367,'Elec wholesale lookups'!$A$3:$O$15,'Inputs - Elec wholesale index'!M$2,FALSE)</f>
        <v>1</v>
      </c>
      <c r="N367" s="37">
        <f>VLOOKUP($B367,'Elec wholesale lookups'!$A$3:$O$15,'Inputs - Elec wholesale index'!N$2,FALSE)</f>
        <v>0</v>
      </c>
      <c r="O367" s="12">
        <f t="shared" si="86"/>
        <v>181634.52552031272</v>
      </c>
      <c r="P367" s="12">
        <f t="shared" si="87"/>
        <v>205597.26549163138</v>
      </c>
      <c r="Q367" s="12">
        <f t="shared" si="88"/>
        <v>0</v>
      </c>
      <c r="R367" s="12">
        <f t="shared" si="89"/>
        <v>387231.79101194406</v>
      </c>
      <c r="S367" s="22">
        <f t="shared" si="90"/>
        <v>0</v>
      </c>
      <c r="T367" s="22">
        <f t="shared" si="91"/>
        <v>0</v>
      </c>
      <c r="U367" s="22">
        <f t="shared" si="92"/>
        <v>0</v>
      </c>
      <c r="V367" s="22">
        <f t="shared" si="93"/>
        <v>0</v>
      </c>
      <c r="W367" s="43" t="str">
        <f t="shared" si="94"/>
        <v>n/a</v>
      </c>
      <c r="X367" s="22">
        <f t="shared" si="95"/>
        <v>0</v>
      </c>
      <c r="Y367" s="22">
        <f t="shared" si="96"/>
        <v>0</v>
      </c>
      <c r="Z367" s="22">
        <f t="shared" si="97"/>
        <v>0</v>
      </c>
      <c r="AA367" s="42">
        <f t="shared" si="98"/>
        <v>0</v>
      </c>
      <c r="AB367" s="43" t="str">
        <f t="shared" si="99"/>
        <v>n/a</v>
      </c>
      <c r="AC367" s="44" t="str">
        <f>IFERROR(W367*'Inputs - OBR and CPI'!$E$27+'Inputs - Elec wholesale index'!AB367*'Inputs - OBR and CPI'!$F$27,"n/a")</f>
        <v>n/a</v>
      </c>
      <c r="AD367" s="2" t="str">
        <f t="shared" si="100"/>
        <v>2016-17 Summer</v>
      </c>
      <c r="AE367" s="2" t="str">
        <f t="shared" si="101"/>
        <v>2015-16 Winter</v>
      </c>
      <c r="AF367" s="127">
        <v>0</v>
      </c>
      <c r="AG367" s="7"/>
    </row>
    <row r="368" spans="1:33">
      <c r="A368" s="46">
        <v>42375</v>
      </c>
      <c r="B368" s="13" t="str">
        <f t="shared" si="102"/>
        <v>Jan</v>
      </c>
      <c r="C368" s="182"/>
      <c r="D368" s="182"/>
      <c r="E368" s="182"/>
      <c r="F368" s="185"/>
      <c r="G368" s="185"/>
      <c r="H368" s="185"/>
      <c r="I368" s="12">
        <f>VLOOKUP($B368,'Elec wholesale lookups'!$A$3:$L$15,'Inputs - Elec wholesale index'!I$2,FALSE)</f>
        <v>181634.52552031272</v>
      </c>
      <c r="J368" s="12">
        <f>VLOOKUP($B368,'Elec wholesale lookups'!$A$3:$L$15,'Inputs - Elec wholesale index'!J$2,FALSE)</f>
        <v>205597.26549163138</v>
      </c>
      <c r="K368" s="12">
        <f>VLOOKUP($B368,'Elec wholesale lookups'!$A$3:$L$15,'Inputs - Elec wholesale index'!K$2,FALSE)</f>
        <v>181634.52552031272</v>
      </c>
      <c r="L368" s="37">
        <f>VLOOKUP($B368,'Elec wholesale lookups'!$A$3:$O$15,'Inputs - Elec wholesale index'!L$2,FALSE)</f>
        <v>1</v>
      </c>
      <c r="M368" s="37">
        <f>VLOOKUP($B368,'Elec wholesale lookups'!$A$3:$O$15,'Inputs - Elec wholesale index'!M$2,FALSE)</f>
        <v>1</v>
      </c>
      <c r="N368" s="37">
        <f>VLOOKUP($B368,'Elec wholesale lookups'!$A$3:$O$15,'Inputs - Elec wholesale index'!N$2,FALSE)</f>
        <v>0</v>
      </c>
      <c r="O368" s="12">
        <f t="shared" si="86"/>
        <v>181634.52552031272</v>
      </c>
      <c r="P368" s="12">
        <f t="shared" si="87"/>
        <v>205597.26549163138</v>
      </c>
      <c r="Q368" s="12">
        <f t="shared" si="88"/>
        <v>0</v>
      </c>
      <c r="R368" s="12">
        <f t="shared" si="89"/>
        <v>387231.79101194406</v>
      </c>
      <c r="S368" s="22">
        <f t="shared" si="90"/>
        <v>0</v>
      </c>
      <c r="T368" s="22">
        <f t="shared" si="91"/>
        <v>0</v>
      </c>
      <c r="U368" s="22">
        <f t="shared" si="92"/>
        <v>0</v>
      </c>
      <c r="V368" s="22">
        <f t="shared" si="93"/>
        <v>0</v>
      </c>
      <c r="W368" s="43" t="str">
        <f t="shared" si="94"/>
        <v>n/a</v>
      </c>
      <c r="X368" s="22">
        <f t="shared" si="95"/>
        <v>0</v>
      </c>
      <c r="Y368" s="22">
        <f t="shared" si="96"/>
        <v>0</v>
      </c>
      <c r="Z368" s="22">
        <f t="shared" si="97"/>
        <v>0</v>
      </c>
      <c r="AA368" s="42">
        <f t="shared" si="98"/>
        <v>0</v>
      </c>
      <c r="AB368" s="43" t="str">
        <f t="shared" si="99"/>
        <v>n/a</v>
      </c>
      <c r="AC368" s="44" t="str">
        <f>IFERROR(W368*'Inputs - OBR and CPI'!$E$27+'Inputs - Elec wholesale index'!AB368*'Inputs - OBR and CPI'!$F$27,"n/a")</f>
        <v>n/a</v>
      </c>
      <c r="AD368" s="2" t="str">
        <f t="shared" si="100"/>
        <v>2016-17 Summer</v>
      </c>
      <c r="AE368" s="2" t="str">
        <f t="shared" si="101"/>
        <v>2015-16 Winter</v>
      </c>
      <c r="AF368" s="127">
        <v>0</v>
      </c>
      <c r="AG368" s="7"/>
    </row>
    <row r="369" spans="1:33">
      <c r="A369" s="46">
        <v>42376</v>
      </c>
      <c r="B369" s="13" t="str">
        <f t="shared" si="102"/>
        <v>Jan</v>
      </c>
      <c r="C369" s="182"/>
      <c r="D369" s="182"/>
      <c r="E369" s="182"/>
      <c r="F369" s="185"/>
      <c r="G369" s="185"/>
      <c r="H369" s="185"/>
      <c r="I369" s="12">
        <f>VLOOKUP($B369,'Elec wholesale lookups'!$A$3:$L$15,'Inputs - Elec wholesale index'!I$2,FALSE)</f>
        <v>181634.52552031272</v>
      </c>
      <c r="J369" s="12">
        <f>VLOOKUP($B369,'Elec wholesale lookups'!$A$3:$L$15,'Inputs - Elec wholesale index'!J$2,FALSE)</f>
        <v>205597.26549163138</v>
      </c>
      <c r="K369" s="12">
        <f>VLOOKUP($B369,'Elec wholesale lookups'!$A$3:$L$15,'Inputs - Elec wholesale index'!K$2,FALSE)</f>
        <v>181634.52552031272</v>
      </c>
      <c r="L369" s="37">
        <f>VLOOKUP($B369,'Elec wholesale lookups'!$A$3:$O$15,'Inputs - Elec wholesale index'!L$2,FALSE)</f>
        <v>1</v>
      </c>
      <c r="M369" s="37">
        <f>VLOOKUP($B369,'Elec wholesale lookups'!$A$3:$O$15,'Inputs - Elec wholesale index'!M$2,FALSE)</f>
        <v>1</v>
      </c>
      <c r="N369" s="37">
        <f>VLOOKUP($B369,'Elec wholesale lookups'!$A$3:$O$15,'Inputs - Elec wholesale index'!N$2,FALSE)</f>
        <v>0</v>
      </c>
      <c r="O369" s="12">
        <f t="shared" si="86"/>
        <v>181634.52552031272</v>
      </c>
      <c r="P369" s="12">
        <f t="shared" si="87"/>
        <v>205597.26549163138</v>
      </c>
      <c r="Q369" s="12">
        <f t="shared" si="88"/>
        <v>0</v>
      </c>
      <c r="R369" s="12">
        <f t="shared" si="89"/>
        <v>387231.79101194406</v>
      </c>
      <c r="S369" s="22">
        <f t="shared" si="90"/>
        <v>0</v>
      </c>
      <c r="T369" s="22">
        <f t="shared" si="91"/>
        <v>0</v>
      </c>
      <c r="U369" s="22">
        <f t="shared" si="92"/>
        <v>0</v>
      </c>
      <c r="V369" s="22">
        <f t="shared" si="93"/>
        <v>0</v>
      </c>
      <c r="W369" s="43" t="str">
        <f t="shared" si="94"/>
        <v>n/a</v>
      </c>
      <c r="X369" s="22">
        <f t="shared" si="95"/>
        <v>0</v>
      </c>
      <c r="Y369" s="22">
        <f t="shared" si="96"/>
        <v>0</v>
      </c>
      <c r="Z369" s="22">
        <f t="shared" si="97"/>
        <v>0</v>
      </c>
      <c r="AA369" s="42">
        <f t="shared" si="98"/>
        <v>0</v>
      </c>
      <c r="AB369" s="43" t="str">
        <f t="shared" si="99"/>
        <v>n/a</v>
      </c>
      <c r="AC369" s="44" t="str">
        <f>IFERROR(W369*'Inputs - OBR and CPI'!$E$27+'Inputs - Elec wholesale index'!AB369*'Inputs - OBR and CPI'!$F$27,"n/a")</f>
        <v>n/a</v>
      </c>
      <c r="AD369" s="2" t="str">
        <f t="shared" si="100"/>
        <v>2016-17 Summer</v>
      </c>
      <c r="AE369" s="2" t="str">
        <f t="shared" si="101"/>
        <v>2015-16 Winter</v>
      </c>
      <c r="AF369" s="127">
        <v>0</v>
      </c>
      <c r="AG369" s="7"/>
    </row>
    <row r="370" spans="1:33">
      <c r="A370" s="46">
        <v>42377</v>
      </c>
      <c r="B370" s="13" t="str">
        <f t="shared" si="102"/>
        <v>Jan</v>
      </c>
      <c r="C370" s="182"/>
      <c r="D370" s="182"/>
      <c r="E370" s="182"/>
      <c r="F370" s="185"/>
      <c r="G370" s="185"/>
      <c r="H370" s="185"/>
      <c r="I370" s="12">
        <f>VLOOKUP($B370,'Elec wholesale lookups'!$A$3:$L$15,'Inputs - Elec wholesale index'!I$2,FALSE)</f>
        <v>181634.52552031272</v>
      </c>
      <c r="J370" s="12">
        <f>VLOOKUP($B370,'Elec wholesale lookups'!$A$3:$L$15,'Inputs - Elec wholesale index'!J$2,FALSE)</f>
        <v>205597.26549163138</v>
      </c>
      <c r="K370" s="12">
        <f>VLOOKUP($B370,'Elec wholesale lookups'!$A$3:$L$15,'Inputs - Elec wholesale index'!K$2,FALSE)</f>
        <v>181634.52552031272</v>
      </c>
      <c r="L370" s="37">
        <f>VLOOKUP($B370,'Elec wholesale lookups'!$A$3:$O$15,'Inputs - Elec wholesale index'!L$2,FALSE)</f>
        <v>1</v>
      </c>
      <c r="M370" s="37">
        <f>VLOOKUP($B370,'Elec wholesale lookups'!$A$3:$O$15,'Inputs - Elec wholesale index'!M$2,FALSE)</f>
        <v>1</v>
      </c>
      <c r="N370" s="37">
        <f>VLOOKUP($B370,'Elec wholesale lookups'!$A$3:$O$15,'Inputs - Elec wholesale index'!N$2,FALSE)</f>
        <v>0</v>
      </c>
      <c r="O370" s="12">
        <f t="shared" si="86"/>
        <v>181634.52552031272</v>
      </c>
      <c r="P370" s="12">
        <f t="shared" si="87"/>
        <v>205597.26549163138</v>
      </c>
      <c r="Q370" s="12">
        <f t="shared" si="88"/>
        <v>0</v>
      </c>
      <c r="R370" s="12">
        <f t="shared" si="89"/>
        <v>387231.79101194406</v>
      </c>
      <c r="S370" s="22">
        <f t="shared" si="90"/>
        <v>0</v>
      </c>
      <c r="T370" s="22">
        <f t="shared" si="91"/>
        <v>0</v>
      </c>
      <c r="U370" s="22">
        <f t="shared" si="92"/>
        <v>0</v>
      </c>
      <c r="V370" s="22">
        <f t="shared" si="93"/>
        <v>0</v>
      </c>
      <c r="W370" s="43" t="str">
        <f t="shared" si="94"/>
        <v>n/a</v>
      </c>
      <c r="X370" s="22">
        <f t="shared" si="95"/>
        <v>0</v>
      </c>
      <c r="Y370" s="22">
        <f t="shared" si="96"/>
        <v>0</v>
      </c>
      <c r="Z370" s="22">
        <f t="shared" si="97"/>
        <v>0</v>
      </c>
      <c r="AA370" s="42">
        <f t="shared" si="98"/>
        <v>0</v>
      </c>
      <c r="AB370" s="43" t="str">
        <f t="shared" si="99"/>
        <v>n/a</v>
      </c>
      <c r="AC370" s="44" t="str">
        <f>IFERROR(W370*'Inputs - OBR and CPI'!$E$27+'Inputs - Elec wholesale index'!AB370*'Inputs - OBR and CPI'!$F$27,"n/a")</f>
        <v>n/a</v>
      </c>
      <c r="AD370" s="2" t="str">
        <f t="shared" si="100"/>
        <v>2016-17 Summer</v>
      </c>
      <c r="AE370" s="2" t="str">
        <f t="shared" si="101"/>
        <v>2015-16 Winter</v>
      </c>
      <c r="AF370" s="127">
        <v>0</v>
      </c>
      <c r="AG370" s="7"/>
    </row>
    <row r="371" spans="1:33">
      <c r="A371" s="46">
        <v>42380</v>
      </c>
      <c r="B371" s="13" t="str">
        <f t="shared" si="102"/>
        <v>Jan</v>
      </c>
      <c r="C371" s="182"/>
      <c r="D371" s="182"/>
      <c r="E371" s="182"/>
      <c r="F371" s="185"/>
      <c r="G371" s="185"/>
      <c r="H371" s="185"/>
      <c r="I371" s="12">
        <f>VLOOKUP($B371,'Elec wholesale lookups'!$A$3:$L$15,'Inputs - Elec wholesale index'!I$2,FALSE)</f>
        <v>181634.52552031272</v>
      </c>
      <c r="J371" s="12">
        <f>VLOOKUP($B371,'Elec wholesale lookups'!$A$3:$L$15,'Inputs - Elec wholesale index'!J$2,FALSE)</f>
        <v>205597.26549163138</v>
      </c>
      <c r="K371" s="12">
        <f>VLOOKUP($B371,'Elec wholesale lookups'!$A$3:$L$15,'Inputs - Elec wholesale index'!K$2,FALSE)</f>
        <v>181634.52552031272</v>
      </c>
      <c r="L371" s="37">
        <f>VLOOKUP($B371,'Elec wholesale lookups'!$A$3:$O$15,'Inputs - Elec wholesale index'!L$2,FALSE)</f>
        <v>1</v>
      </c>
      <c r="M371" s="37">
        <f>VLOOKUP($B371,'Elec wholesale lookups'!$A$3:$O$15,'Inputs - Elec wholesale index'!M$2,FALSE)</f>
        <v>1</v>
      </c>
      <c r="N371" s="37">
        <f>VLOOKUP($B371,'Elec wholesale lookups'!$A$3:$O$15,'Inputs - Elec wholesale index'!N$2,FALSE)</f>
        <v>0</v>
      </c>
      <c r="O371" s="12">
        <f t="shared" si="86"/>
        <v>181634.52552031272</v>
      </c>
      <c r="P371" s="12">
        <f t="shared" si="87"/>
        <v>205597.26549163138</v>
      </c>
      <c r="Q371" s="12">
        <f t="shared" si="88"/>
        <v>0</v>
      </c>
      <c r="R371" s="12">
        <f t="shared" si="89"/>
        <v>387231.79101194406</v>
      </c>
      <c r="S371" s="22">
        <f t="shared" si="90"/>
        <v>0</v>
      </c>
      <c r="T371" s="22">
        <f t="shared" si="91"/>
        <v>0</v>
      </c>
      <c r="U371" s="22">
        <f t="shared" si="92"/>
        <v>0</v>
      </c>
      <c r="V371" s="22">
        <f t="shared" si="93"/>
        <v>0</v>
      </c>
      <c r="W371" s="43" t="str">
        <f t="shared" si="94"/>
        <v>n/a</v>
      </c>
      <c r="X371" s="22">
        <f t="shared" si="95"/>
        <v>0</v>
      </c>
      <c r="Y371" s="22">
        <f t="shared" si="96"/>
        <v>0</v>
      </c>
      <c r="Z371" s="22">
        <f t="shared" si="97"/>
        <v>0</v>
      </c>
      <c r="AA371" s="42">
        <f t="shared" si="98"/>
        <v>0</v>
      </c>
      <c r="AB371" s="43" t="str">
        <f t="shared" si="99"/>
        <v>n/a</v>
      </c>
      <c r="AC371" s="44" t="str">
        <f>IFERROR(W371*'Inputs - OBR and CPI'!$E$27+'Inputs - Elec wholesale index'!AB371*'Inputs - OBR and CPI'!$F$27,"n/a")</f>
        <v>n/a</v>
      </c>
      <c r="AD371" s="2" t="str">
        <f t="shared" si="100"/>
        <v>2016-17 Summer</v>
      </c>
      <c r="AE371" s="2" t="str">
        <f t="shared" si="101"/>
        <v>2015-16 Winter</v>
      </c>
      <c r="AF371" s="127">
        <v>0</v>
      </c>
      <c r="AG371" s="7"/>
    </row>
    <row r="372" spans="1:33">
      <c r="A372" s="46">
        <v>42381</v>
      </c>
      <c r="B372" s="13" t="str">
        <f t="shared" si="102"/>
        <v>Jan</v>
      </c>
      <c r="C372" s="182"/>
      <c r="D372" s="182"/>
      <c r="E372" s="182"/>
      <c r="F372" s="185"/>
      <c r="G372" s="185"/>
      <c r="H372" s="185"/>
      <c r="I372" s="12">
        <f>VLOOKUP($B372,'Elec wholesale lookups'!$A$3:$L$15,'Inputs - Elec wholesale index'!I$2,FALSE)</f>
        <v>181634.52552031272</v>
      </c>
      <c r="J372" s="12">
        <f>VLOOKUP($B372,'Elec wholesale lookups'!$A$3:$L$15,'Inputs - Elec wholesale index'!J$2,FALSE)</f>
        <v>205597.26549163138</v>
      </c>
      <c r="K372" s="12">
        <f>VLOOKUP($B372,'Elec wholesale lookups'!$A$3:$L$15,'Inputs - Elec wholesale index'!K$2,FALSE)</f>
        <v>181634.52552031272</v>
      </c>
      <c r="L372" s="37">
        <f>VLOOKUP($B372,'Elec wholesale lookups'!$A$3:$O$15,'Inputs - Elec wholesale index'!L$2,FALSE)</f>
        <v>1</v>
      </c>
      <c r="M372" s="37">
        <f>VLOOKUP($B372,'Elec wholesale lookups'!$A$3:$O$15,'Inputs - Elec wholesale index'!M$2,FALSE)</f>
        <v>1</v>
      </c>
      <c r="N372" s="37">
        <f>VLOOKUP($B372,'Elec wholesale lookups'!$A$3:$O$15,'Inputs - Elec wholesale index'!N$2,FALSE)</f>
        <v>0</v>
      </c>
      <c r="O372" s="12">
        <f t="shared" si="86"/>
        <v>181634.52552031272</v>
      </c>
      <c r="P372" s="12">
        <f t="shared" si="87"/>
        <v>205597.26549163138</v>
      </c>
      <c r="Q372" s="12">
        <f t="shared" si="88"/>
        <v>0</v>
      </c>
      <c r="R372" s="12">
        <f t="shared" si="89"/>
        <v>387231.79101194406</v>
      </c>
      <c r="S372" s="22">
        <f t="shared" si="90"/>
        <v>0</v>
      </c>
      <c r="T372" s="22">
        <f t="shared" si="91"/>
        <v>0</v>
      </c>
      <c r="U372" s="22">
        <f t="shared" si="92"/>
        <v>0</v>
      </c>
      <c r="V372" s="22">
        <f t="shared" si="93"/>
        <v>0</v>
      </c>
      <c r="W372" s="43" t="str">
        <f t="shared" si="94"/>
        <v>n/a</v>
      </c>
      <c r="X372" s="22">
        <f t="shared" si="95"/>
        <v>0</v>
      </c>
      <c r="Y372" s="22">
        <f t="shared" si="96"/>
        <v>0</v>
      </c>
      <c r="Z372" s="22">
        <f t="shared" si="97"/>
        <v>0</v>
      </c>
      <c r="AA372" s="42">
        <f t="shared" si="98"/>
        <v>0</v>
      </c>
      <c r="AB372" s="43" t="str">
        <f t="shared" si="99"/>
        <v>n/a</v>
      </c>
      <c r="AC372" s="44" t="str">
        <f>IFERROR(W372*'Inputs - OBR and CPI'!$E$27+'Inputs - Elec wholesale index'!AB372*'Inputs - OBR and CPI'!$F$27,"n/a")</f>
        <v>n/a</v>
      </c>
      <c r="AD372" s="2" t="str">
        <f t="shared" si="100"/>
        <v>2016-17 Summer</v>
      </c>
      <c r="AE372" s="2" t="str">
        <f t="shared" si="101"/>
        <v>2015-16 Winter</v>
      </c>
      <c r="AF372" s="127">
        <v>0</v>
      </c>
      <c r="AG372" s="7"/>
    </row>
    <row r="373" spans="1:33">
      <c r="A373" s="46">
        <v>42382</v>
      </c>
      <c r="B373" s="13" t="str">
        <f t="shared" si="102"/>
        <v>Jan</v>
      </c>
      <c r="C373" s="182"/>
      <c r="D373" s="182"/>
      <c r="E373" s="182"/>
      <c r="F373" s="185"/>
      <c r="G373" s="185"/>
      <c r="H373" s="185"/>
      <c r="I373" s="12">
        <f>VLOOKUP($B373,'Elec wholesale lookups'!$A$3:$L$15,'Inputs - Elec wholesale index'!I$2,FALSE)</f>
        <v>181634.52552031272</v>
      </c>
      <c r="J373" s="12">
        <f>VLOOKUP($B373,'Elec wholesale lookups'!$A$3:$L$15,'Inputs - Elec wholesale index'!J$2,FALSE)</f>
        <v>205597.26549163138</v>
      </c>
      <c r="K373" s="12">
        <f>VLOOKUP($B373,'Elec wholesale lookups'!$A$3:$L$15,'Inputs - Elec wholesale index'!K$2,FALSE)</f>
        <v>181634.52552031272</v>
      </c>
      <c r="L373" s="37">
        <f>VLOOKUP($B373,'Elec wholesale lookups'!$A$3:$O$15,'Inputs - Elec wholesale index'!L$2,FALSE)</f>
        <v>1</v>
      </c>
      <c r="M373" s="37">
        <f>VLOOKUP($B373,'Elec wholesale lookups'!$A$3:$O$15,'Inputs - Elec wholesale index'!M$2,FALSE)</f>
        <v>1</v>
      </c>
      <c r="N373" s="37">
        <f>VLOOKUP($B373,'Elec wholesale lookups'!$A$3:$O$15,'Inputs - Elec wholesale index'!N$2,FALSE)</f>
        <v>0</v>
      </c>
      <c r="O373" s="12">
        <f t="shared" si="86"/>
        <v>181634.52552031272</v>
      </c>
      <c r="P373" s="12">
        <f t="shared" si="87"/>
        <v>205597.26549163138</v>
      </c>
      <c r="Q373" s="12">
        <f t="shared" si="88"/>
        <v>0</v>
      </c>
      <c r="R373" s="12">
        <f t="shared" si="89"/>
        <v>387231.79101194406</v>
      </c>
      <c r="S373" s="22">
        <f t="shared" si="90"/>
        <v>0</v>
      </c>
      <c r="T373" s="22">
        <f t="shared" si="91"/>
        <v>0</v>
      </c>
      <c r="U373" s="22">
        <f t="shared" si="92"/>
        <v>0</v>
      </c>
      <c r="V373" s="22">
        <f t="shared" si="93"/>
        <v>0</v>
      </c>
      <c r="W373" s="43" t="str">
        <f t="shared" si="94"/>
        <v>n/a</v>
      </c>
      <c r="X373" s="22">
        <f t="shared" si="95"/>
        <v>0</v>
      </c>
      <c r="Y373" s="22">
        <f t="shared" si="96"/>
        <v>0</v>
      </c>
      <c r="Z373" s="22">
        <f t="shared" si="97"/>
        <v>0</v>
      </c>
      <c r="AA373" s="42">
        <f t="shared" si="98"/>
        <v>0</v>
      </c>
      <c r="AB373" s="43" t="str">
        <f t="shared" si="99"/>
        <v>n/a</v>
      </c>
      <c r="AC373" s="44" t="str">
        <f>IFERROR(W373*'Inputs - OBR and CPI'!$E$27+'Inputs - Elec wholesale index'!AB373*'Inputs - OBR and CPI'!$F$27,"n/a")</f>
        <v>n/a</v>
      </c>
      <c r="AD373" s="2" t="str">
        <f t="shared" si="100"/>
        <v>2016-17 Summer</v>
      </c>
      <c r="AE373" s="2" t="str">
        <f t="shared" si="101"/>
        <v>2015-16 Winter</v>
      </c>
      <c r="AF373" s="127">
        <v>0</v>
      </c>
      <c r="AG373" s="7"/>
    </row>
    <row r="374" spans="1:33">
      <c r="A374" s="46">
        <v>42383</v>
      </c>
      <c r="B374" s="13" t="str">
        <f t="shared" si="102"/>
        <v>Jan</v>
      </c>
      <c r="C374" s="182"/>
      <c r="D374" s="182"/>
      <c r="E374" s="182"/>
      <c r="F374" s="185"/>
      <c r="G374" s="185"/>
      <c r="H374" s="185"/>
      <c r="I374" s="12">
        <f>VLOOKUP($B374,'Elec wholesale lookups'!$A$3:$L$15,'Inputs - Elec wholesale index'!I$2,FALSE)</f>
        <v>181634.52552031272</v>
      </c>
      <c r="J374" s="12">
        <f>VLOOKUP($B374,'Elec wholesale lookups'!$A$3:$L$15,'Inputs - Elec wholesale index'!J$2,FALSE)</f>
        <v>205597.26549163138</v>
      </c>
      <c r="K374" s="12">
        <f>VLOOKUP($B374,'Elec wholesale lookups'!$A$3:$L$15,'Inputs - Elec wholesale index'!K$2,FALSE)</f>
        <v>181634.52552031272</v>
      </c>
      <c r="L374" s="37">
        <f>VLOOKUP($B374,'Elec wholesale lookups'!$A$3:$O$15,'Inputs - Elec wholesale index'!L$2,FALSE)</f>
        <v>1</v>
      </c>
      <c r="M374" s="37">
        <f>VLOOKUP($B374,'Elec wholesale lookups'!$A$3:$O$15,'Inputs - Elec wholesale index'!M$2,FALSE)</f>
        <v>1</v>
      </c>
      <c r="N374" s="37">
        <f>VLOOKUP($B374,'Elec wholesale lookups'!$A$3:$O$15,'Inputs - Elec wholesale index'!N$2,FALSE)</f>
        <v>0</v>
      </c>
      <c r="O374" s="12">
        <f t="shared" si="86"/>
        <v>181634.52552031272</v>
      </c>
      <c r="P374" s="12">
        <f t="shared" si="87"/>
        <v>205597.26549163138</v>
      </c>
      <c r="Q374" s="12">
        <f t="shared" si="88"/>
        <v>0</v>
      </c>
      <c r="R374" s="12">
        <f t="shared" si="89"/>
        <v>387231.79101194406</v>
      </c>
      <c r="S374" s="22">
        <f t="shared" si="90"/>
        <v>0</v>
      </c>
      <c r="T374" s="22">
        <f t="shared" si="91"/>
        <v>0</v>
      </c>
      <c r="U374" s="22">
        <f t="shared" si="92"/>
        <v>0</v>
      </c>
      <c r="V374" s="22">
        <f t="shared" si="93"/>
        <v>0</v>
      </c>
      <c r="W374" s="43" t="str">
        <f t="shared" si="94"/>
        <v>n/a</v>
      </c>
      <c r="X374" s="22">
        <f t="shared" si="95"/>
        <v>0</v>
      </c>
      <c r="Y374" s="22">
        <f t="shared" si="96"/>
        <v>0</v>
      </c>
      <c r="Z374" s="22">
        <f t="shared" si="97"/>
        <v>0</v>
      </c>
      <c r="AA374" s="42">
        <f t="shared" si="98"/>
        <v>0</v>
      </c>
      <c r="AB374" s="43" t="str">
        <f t="shared" si="99"/>
        <v>n/a</v>
      </c>
      <c r="AC374" s="44" t="str">
        <f>IFERROR(W374*'Inputs - OBR and CPI'!$E$27+'Inputs - Elec wholesale index'!AB374*'Inputs - OBR and CPI'!$F$27,"n/a")</f>
        <v>n/a</v>
      </c>
      <c r="AD374" s="2" t="str">
        <f t="shared" si="100"/>
        <v>2016-17 Summer</v>
      </c>
      <c r="AE374" s="2" t="str">
        <f t="shared" si="101"/>
        <v>2015-16 Winter</v>
      </c>
      <c r="AF374" s="127">
        <v>0</v>
      </c>
      <c r="AG374" s="7"/>
    </row>
    <row r="375" spans="1:33">
      <c r="A375" s="46">
        <v>42384</v>
      </c>
      <c r="B375" s="13" t="str">
        <f t="shared" si="102"/>
        <v>Jan</v>
      </c>
      <c r="C375" s="182"/>
      <c r="D375" s="182"/>
      <c r="E375" s="182"/>
      <c r="F375" s="185"/>
      <c r="G375" s="185"/>
      <c r="H375" s="185"/>
      <c r="I375" s="12">
        <f>VLOOKUP($B375,'Elec wholesale lookups'!$A$3:$L$15,'Inputs - Elec wholesale index'!I$2,FALSE)</f>
        <v>181634.52552031272</v>
      </c>
      <c r="J375" s="12">
        <f>VLOOKUP($B375,'Elec wholesale lookups'!$A$3:$L$15,'Inputs - Elec wholesale index'!J$2,FALSE)</f>
        <v>205597.26549163138</v>
      </c>
      <c r="K375" s="12">
        <f>VLOOKUP($B375,'Elec wholesale lookups'!$A$3:$L$15,'Inputs - Elec wholesale index'!K$2,FALSE)</f>
        <v>181634.52552031272</v>
      </c>
      <c r="L375" s="37">
        <f>VLOOKUP($B375,'Elec wholesale lookups'!$A$3:$O$15,'Inputs - Elec wholesale index'!L$2,FALSE)</f>
        <v>1</v>
      </c>
      <c r="M375" s="37">
        <f>VLOOKUP($B375,'Elec wholesale lookups'!$A$3:$O$15,'Inputs - Elec wholesale index'!M$2,FALSE)</f>
        <v>1</v>
      </c>
      <c r="N375" s="37">
        <f>VLOOKUP($B375,'Elec wholesale lookups'!$A$3:$O$15,'Inputs - Elec wholesale index'!N$2,FALSE)</f>
        <v>0</v>
      </c>
      <c r="O375" s="12">
        <f t="shared" si="86"/>
        <v>181634.52552031272</v>
      </c>
      <c r="P375" s="12">
        <f t="shared" si="87"/>
        <v>205597.26549163138</v>
      </c>
      <c r="Q375" s="12">
        <f t="shared" si="88"/>
        <v>0</v>
      </c>
      <c r="R375" s="12">
        <f t="shared" si="89"/>
        <v>387231.79101194406</v>
      </c>
      <c r="S375" s="22">
        <f t="shared" si="90"/>
        <v>0</v>
      </c>
      <c r="T375" s="22">
        <f t="shared" si="91"/>
        <v>0</v>
      </c>
      <c r="U375" s="22">
        <f t="shared" si="92"/>
        <v>0</v>
      </c>
      <c r="V375" s="22">
        <f t="shared" si="93"/>
        <v>0</v>
      </c>
      <c r="W375" s="43" t="str">
        <f t="shared" si="94"/>
        <v>n/a</v>
      </c>
      <c r="X375" s="22">
        <f t="shared" si="95"/>
        <v>0</v>
      </c>
      <c r="Y375" s="22">
        <f t="shared" si="96"/>
        <v>0</v>
      </c>
      <c r="Z375" s="22">
        <f t="shared" si="97"/>
        <v>0</v>
      </c>
      <c r="AA375" s="42">
        <f t="shared" si="98"/>
        <v>0</v>
      </c>
      <c r="AB375" s="43" t="str">
        <f t="shared" si="99"/>
        <v>n/a</v>
      </c>
      <c r="AC375" s="44" t="str">
        <f>IFERROR(W375*'Inputs - OBR and CPI'!$E$27+'Inputs - Elec wholesale index'!AB375*'Inputs - OBR and CPI'!$F$27,"n/a")</f>
        <v>n/a</v>
      </c>
      <c r="AD375" s="2" t="str">
        <f t="shared" si="100"/>
        <v>2016-17 Summer</v>
      </c>
      <c r="AE375" s="2" t="str">
        <f t="shared" si="101"/>
        <v>2015-16 Winter</v>
      </c>
      <c r="AF375" s="127">
        <v>0</v>
      </c>
      <c r="AG375" s="7"/>
    </row>
    <row r="376" spans="1:33">
      <c r="A376" s="46">
        <v>42387</v>
      </c>
      <c r="B376" s="13" t="str">
        <f t="shared" si="102"/>
        <v>Jan</v>
      </c>
      <c r="C376" s="182"/>
      <c r="D376" s="182"/>
      <c r="E376" s="182"/>
      <c r="F376" s="185"/>
      <c r="G376" s="185"/>
      <c r="H376" s="185"/>
      <c r="I376" s="12">
        <f>VLOOKUP($B376,'Elec wholesale lookups'!$A$3:$L$15,'Inputs - Elec wholesale index'!I$2,FALSE)</f>
        <v>181634.52552031272</v>
      </c>
      <c r="J376" s="12">
        <f>VLOOKUP($B376,'Elec wholesale lookups'!$A$3:$L$15,'Inputs - Elec wholesale index'!J$2,FALSE)</f>
        <v>205597.26549163138</v>
      </c>
      <c r="K376" s="12">
        <f>VLOOKUP($B376,'Elec wholesale lookups'!$A$3:$L$15,'Inputs - Elec wholesale index'!K$2,FALSE)</f>
        <v>181634.52552031272</v>
      </c>
      <c r="L376" s="37">
        <f>VLOOKUP($B376,'Elec wholesale lookups'!$A$3:$O$15,'Inputs - Elec wholesale index'!L$2,FALSE)</f>
        <v>1</v>
      </c>
      <c r="M376" s="37">
        <f>VLOOKUP($B376,'Elec wholesale lookups'!$A$3:$O$15,'Inputs - Elec wholesale index'!M$2,FALSE)</f>
        <v>1</v>
      </c>
      <c r="N376" s="37">
        <f>VLOOKUP($B376,'Elec wholesale lookups'!$A$3:$O$15,'Inputs - Elec wholesale index'!N$2,FALSE)</f>
        <v>0</v>
      </c>
      <c r="O376" s="12">
        <f t="shared" si="86"/>
        <v>181634.52552031272</v>
      </c>
      <c r="P376" s="12">
        <f t="shared" si="87"/>
        <v>205597.26549163138</v>
      </c>
      <c r="Q376" s="12">
        <f t="shared" si="88"/>
        <v>0</v>
      </c>
      <c r="R376" s="12">
        <f t="shared" si="89"/>
        <v>387231.79101194406</v>
      </c>
      <c r="S376" s="22">
        <f t="shared" si="90"/>
        <v>0</v>
      </c>
      <c r="T376" s="22">
        <f t="shared" si="91"/>
        <v>0</v>
      </c>
      <c r="U376" s="22">
        <f t="shared" si="92"/>
        <v>0</v>
      </c>
      <c r="V376" s="22">
        <f t="shared" si="93"/>
        <v>0</v>
      </c>
      <c r="W376" s="43" t="str">
        <f t="shared" si="94"/>
        <v>n/a</v>
      </c>
      <c r="X376" s="22">
        <f t="shared" si="95"/>
        <v>0</v>
      </c>
      <c r="Y376" s="22">
        <f t="shared" si="96"/>
        <v>0</v>
      </c>
      <c r="Z376" s="22">
        <f t="shared" si="97"/>
        <v>0</v>
      </c>
      <c r="AA376" s="42">
        <f t="shared" si="98"/>
        <v>0</v>
      </c>
      <c r="AB376" s="43" t="str">
        <f t="shared" si="99"/>
        <v>n/a</v>
      </c>
      <c r="AC376" s="44" t="str">
        <f>IFERROR(W376*'Inputs - OBR and CPI'!$E$27+'Inputs - Elec wholesale index'!AB376*'Inputs - OBR and CPI'!$F$27,"n/a")</f>
        <v>n/a</v>
      </c>
      <c r="AD376" s="2" t="str">
        <f t="shared" si="100"/>
        <v>2016-17 Summer</v>
      </c>
      <c r="AE376" s="2" t="str">
        <f t="shared" si="101"/>
        <v>2015-16 Winter</v>
      </c>
      <c r="AF376" s="127">
        <v>0</v>
      </c>
      <c r="AG376" s="7"/>
    </row>
    <row r="377" spans="1:33">
      <c r="A377" s="46">
        <v>42388</v>
      </c>
      <c r="B377" s="13" t="str">
        <f t="shared" si="102"/>
        <v>Jan</v>
      </c>
      <c r="C377" s="182"/>
      <c r="D377" s="182"/>
      <c r="E377" s="182"/>
      <c r="F377" s="185"/>
      <c r="G377" s="185"/>
      <c r="H377" s="185"/>
      <c r="I377" s="12">
        <f>VLOOKUP($B377,'Elec wholesale lookups'!$A$3:$L$15,'Inputs - Elec wholesale index'!I$2,FALSE)</f>
        <v>181634.52552031272</v>
      </c>
      <c r="J377" s="12">
        <f>VLOOKUP($B377,'Elec wholesale lookups'!$A$3:$L$15,'Inputs - Elec wholesale index'!J$2,FALSE)</f>
        <v>205597.26549163138</v>
      </c>
      <c r="K377" s="12">
        <f>VLOOKUP($B377,'Elec wholesale lookups'!$A$3:$L$15,'Inputs - Elec wholesale index'!K$2,FALSE)</f>
        <v>181634.52552031272</v>
      </c>
      <c r="L377" s="37">
        <f>VLOOKUP($B377,'Elec wholesale lookups'!$A$3:$O$15,'Inputs - Elec wholesale index'!L$2,FALSE)</f>
        <v>1</v>
      </c>
      <c r="M377" s="37">
        <f>VLOOKUP($B377,'Elec wholesale lookups'!$A$3:$O$15,'Inputs - Elec wholesale index'!M$2,FALSE)</f>
        <v>1</v>
      </c>
      <c r="N377" s="37">
        <f>VLOOKUP($B377,'Elec wholesale lookups'!$A$3:$O$15,'Inputs - Elec wholesale index'!N$2,FALSE)</f>
        <v>0</v>
      </c>
      <c r="O377" s="12">
        <f t="shared" si="86"/>
        <v>181634.52552031272</v>
      </c>
      <c r="P377" s="12">
        <f t="shared" si="87"/>
        <v>205597.26549163138</v>
      </c>
      <c r="Q377" s="12">
        <f t="shared" si="88"/>
        <v>0</v>
      </c>
      <c r="R377" s="12">
        <f t="shared" si="89"/>
        <v>387231.79101194406</v>
      </c>
      <c r="S377" s="22">
        <f t="shared" si="90"/>
        <v>0</v>
      </c>
      <c r="T377" s="22">
        <f t="shared" si="91"/>
        <v>0</v>
      </c>
      <c r="U377" s="22">
        <f t="shared" si="92"/>
        <v>0</v>
      </c>
      <c r="V377" s="22">
        <f t="shared" si="93"/>
        <v>0</v>
      </c>
      <c r="W377" s="43" t="str">
        <f t="shared" si="94"/>
        <v>n/a</v>
      </c>
      <c r="X377" s="22">
        <f t="shared" si="95"/>
        <v>0</v>
      </c>
      <c r="Y377" s="22">
        <f t="shared" si="96"/>
        <v>0</v>
      </c>
      <c r="Z377" s="22">
        <f t="shared" si="97"/>
        <v>0</v>
      </c>
      <c r="AA377" s="42">
        <f t="shared" si="98"/>
        <v>0</v>
      </c>
      <c r="AB377" s="43" t="str">
        <f t="shared" si="99"/>
        <v>n/a</v>
      </c>
      <c r="AC377" s="44" t="str">
        <f>IFERROR(W377*'Inputs - OBR and CPI'!$E$27+'Inputs - Elec wholesale index'!AB377*'Inputs - OBR and CPI'!$F$27,"n/a")</f>
        <v>n/a</v>
      </c>
      <c r="AD377" s="2" t="str">
        <f t="shared" si="100"/>
        <v>2016-17 Summer</v>
      </c>
      <c r="AE377" s="2" t="str">
        <f t="shared" si="101"/>
        <v>2015-16 Winter</v>
      </c>
      <c r="AF377" s="127">
        <v>0</v>
      </c>
      <c r="AG377" s="7"/>
    </row>
    <row r="378" spans="1:33">
      <c r="A378" s="46">
        <v>42389</v>
      </c>
      <c r="B378" s="13" t="str">
        <f t="shared" si="102"/>
        <v>Jan</v>
      </c>
      <c r="C378" s="182"/>
      <c r="D378" s="182"/>
      <c r="E378" s="182"/>
      <c r="F378" s="185"/>
      <c r="G378" s="185"/>
      <c r="H378" s="185"/>
      <c r="I378" s="12">
        <f>VLOOKUP($B378,'Elec wholesale lookups'!$A$3:$L$15,'Inputs - Elec wholesale index'!I$2,FALSE)</f>
        <v>181634.52552031272</v>
      </c>
      <c r="J378" s="12">
        <f>VLOOKUP($B378,'Elec wholesale lookups'!$A$3:$L$15,'Inputs - Elec wholesale index'!J$2,FALSE)</f>
        <v>205597.26549163138</v>
      </c>
      <c r="K378" s="12">
        <f>VLOOKUP($B378,'Elec wholesale lookups'!$A$3:$L$15,'Inputs - Elec wholesale index'!K$2,FALSE)</f>
        <v>181634.52552031272</v>
      </c>
      <c r="L378" s="37">
        <f>VLOOKUP($B378,'Elec wholesale lookups'!$A$3:$O$15,'Inputs - Elec wholesale index'!L$2,FALSE)</f>
        <v>1</v>
      </c>
      <c r="M378" s="37">
        <f>VLOOKUP($B378,'Elec wholesale lookups'!$A$3:$O$15,'Inputs - Elec wholesale index'!M$2,FALSE)</f>
        <v>1</v>
      </c>
      <c r="N378" s="37">
        <f>VLOOKUP($B378,'Elec wholesale lookups'!$A$3:$O$15,'Inputs - Elec wholesale index'!N$2,FALSE)</f>
        <v>0</v>
      </c>
      <c r="O378" s="12">
        <f t="shared" si="86"/>
        <v>181634.52552031272</v>
      </c>
      <c r="P378" s="12">
        <f t="shared" si="87"/>
        <v>205597.26549163138</v>
      </c>
      <c r="Q378" s="12">
        <f t="shared" si="88"/>
        <v>0</v>
      </c>
      <c r="R378" s="12">
        <f t="shared" si="89"/>
        <v>387231.79101194406</v>
      </c>
      <c r="S378" s="22">
        <f t="shared" si="90"/>
        <v>0</v>
      </c>
      <c r="T378" s="22">
        <f t="shared" si="91"/>
        <v>0</v>
      </c>
      <c r="U378" s="22">
        <f t="shared" si="92"/>
        <v>0</v>
      </c>
      <c r="V378" s="22">
        <f t="shared" si="93"/>
        <v>0</v>
      </c>
      <c r="W378" s="43" t="str">
        <f t="shared" si="94"/>
        <v>n/a</v>
      </c>
      <c r="X378" s="22">
        <f t="shared" si="95"/>
        <v>0</v>
      </c>
      <c r="Y378" s="22">
        <f t="shared" si="96"/>
        <v>0</v>
      </c>
      <c r="Z378" s="22">
        <f t="shared" si="97"/>
        <v>0</v>
      </c>
      <c r="AA378" s="42">
        <f t="shared" si="98"/>
        <v>0</v>
      </c>
      <c r="AB378" s="43" t="str">
        <f t="shared" si="99"/>
        <v>n/a</v>
      </c>
      <c r="AC378" s="44" t="str">
        <f>IFERROR(W378*'Inputs - OBR and CPI'!$E$27+'Inputs - Elec wholesale index'!AB378*'Inputs - OBR and CPI'!$F$27,"n/a")</f>
        <v>n/a</v>
      </c>
      <c r="AD378" s="2" t="str">
        <f t="shared" si="100"/>
        <v>2016-17 Summer</v>
      </c>
      <c r="AE378" s="2" t="str">
        <f t="shared" si="101"/>
        <v>2015-16 Winter</v>
      </c>
      <c r="AF378" s="127">
        <v>0</v>
      </c>
      <c r="AG378" s="7"/>
    </row>
    <row r="379" spans="1:33">
      <c r="A379" s="46">
        <v>42390</v>
      </c>
      <c r="B379" s="13" t="str">
        <f t="shared" si="102"/>
        <v>Jan</v>
      </c>
      <c r="C379" s="182"/>
      <c r="D379" s="182"/>
      <c r="E379" s="182"/>
      <c r="F379" s="185"/>
      <c r="G379" s="185"/>
      <c r="H379" s="185"/>
      <c r="I379" s="12">
        <f>VLOOKUP($B379,'Elec wholesale lookups'!$A$3:$L$15,'Inputs - Elec wholesale index'!I$2,FALSE)</f>
        <v>181634.52552031272</v>
      </c>
      <c r="J379" s="12">
        <f>VLOOKUP($B379,'Elec wholesale lookups'!$A$3:$L$15,'Inputs - Elec wholesale index'!J$2,FALSE)</f>
        <v>205597.26549163138</v>
      </c>
      <c r="K379" s="12">
        <f>VLOOKUP($B379,'Elec wholesale lookups'!$A$3:$L$15,'Inputs - Elec wholesale index'!K$2,FALSE)</f>
        <v>181634.52552031272</v>
      </c>
      <c r="L379" s="37">
        <f>VLOOKUP($B379,'Elec wholesale lookups'!$A$3:$O$15,'Inputs - Elec wholesale index'!L$2,FALSE)</f>
        <v>1</v>
      </c>
      <c r="M379" s="37">
        <f>VLOOKUP($B379,'Elec wholesale lookups'!$A$3:$O$15,'Inputs - Elec wholesale index'!M$2,FALSE)</f>
        <v>1</v>
      </c>
      <c r="N379" s="37">
        <f>VLOOKUP($B379,'Elec wholesale lookups'!$A$3:$O$15,'Inputs - Elec wholesale index'!N$2,FALSE)</f>
        <v>0</v>
      </c>
      <c r="O379" s="12">
        <f t="shared" si="86"/>
        <v>181634.52552031272</v>
      </c>
      <c r="P379" s="12">
        <f t="shared" si="87"/>
        <v>205597.26549163138</v>
      </c>
      <c r="Q379" s="12">
        <f t="shared" si="88"/>
        <v>0</v>
      </c>
      <c r="R379" s="12">
        <f t="shared" si="89"/>
        <v>387231.79101194406</v>
      </c>
      <c r="S379" s="22">
        <f t="shared" si="90"/>
        <v>0</v>
      </c>
      <c r="T379" s="22">
        <f t="shared" si="91"/>
        <v>0</v>
      </c>
      <c r="U379" s="22">
        <f t="shared" si="92"/>
        <v>0</v>
      </c>
      <c r="V379" s="22">
        <f t="shared" si="93"/>
        <v>0</v>
      </c>
      <c r="W379" s="43" t="str">
        <f t="shared" si="94"/>
        <v>n/a</v>
      </c>
      <c r="X379" s="22">
        <f t="shared" si="95"/>
        <v>0</v>
      </c>
      <c r="Y379" s="22">
        <f t="shared" si="96"/>
        <v>0</v>
      </c>
      <c r="Z379" s="22">
        <f t="shared" si="97"/>
        <v>0</v>
      </c>
      <c r="AA379" s="42">
        <f t="shared" si="98"/>
        <v>0</v>
      </c>
      <c r="AB379" s="43" t="str">
        <f t="shared" si="99"/>
        <v>n/a</v>
      </c>
      <c r="AC379" s="44" t="str">
        <f>IFERROR(W379*'Inputs - OBR and CPI'!$E$27+'Inputs - Elec wholesale index'!AB379*'Inputs - OBR and CPI'!$F$27,"n/a")</f>
        <v>n/a</v>
      </c>
      <c r="AD379" s="2" t="str">
        <f t="shared" si="100"/>
        <v>2016-17 Summer</v>
      </c>
      <c r="AE379" s="2" t="str">
        <f t="shared" si="101"/>
        <v>2015-16 Winter</v>
      </c>
      <c r="AF379" s="127">
        <v>0</v>
      </c>
      <c r="AG379" s="7"/>
    </row>
    <row r="380" spans="1:33">
      <c r="A380" s="46">
        <v>42391</v>
      </c>
      <c r="B380" s="13" t="str">
        <f t="shared" si="102"/>
        <v>Jan</v>
      </c>
      <c r="C380" s="182"/>
      <c r="D380" s="182"/>
      <c r="E380" s="182"/>
      <c r="F380" s="185"/>
      <c r="G380" s="185"/>
      <c r="H380" s="185"/>
      <c r="I380" s="12">
        <f>VLOOKUP($B380,'Elec wholesale lookups'!$A$3:$L$15,'Inputs - Elec wholesale index'!I$2,FALSE)</f>
        <v>181634.52552031272</v>
      </c>
      <c r="J380" s="12">
        <f>VLOOKUP($B380,'Elec wholesale lookups'!$A$3:$L$15,'Inputs - Elec wholesale index'!J$2,FALSE)</f>
        <v>205597.26549163138</v>
      </c>
      <c r="K380" s="12">
        <f>VLOOKUP($B380,'Elec wholesale lookups'!$A$3:$L$15,'Inputs - Elec wholesale index'!K$2,FALSE)</f>
        <v>181634.52552031272</v>
      </c>
      <c r="L380" s="37">
        <f>VLOOKUP($B380,'Elec wholesale lookups'!$A$3:$O$15,'Inputs - Elec wholesale index'!L$2,FALSE)</f>
        <v>1</v>
      </c>
      <c r="M380" s="37">
        <f>VLOOKUP($B380,'Elec wholesale lookups'!$A$3:$O$15,'Inputs - Elec wholesale index'!M$2,FALSE)</f>
        <v>1</v>
      </c>
      <c r="N380" s="37">
        <f>VLOOKUP($B380,'Elec wholesale lookups'!$A$3:$O$15,'Inputs - Elec wholesale index'!N$2,FALSE)</f>
        <v>0</v>
      </c>
      <c r="O380" s="12">
        <f t="shared" si="86"/>
        <v>181634.52552031272</v>
      </c>
      <c r="P380" s="12">
        <f t="shared" si="87"/>
        <v>205597.26549163138</v>
      </c>
      <c r="Q380" s="12">
        <f t="shared" si="88"/>
        <v>0</v>
      </c>
      <c r="R380" s="12">
        <f t="shared" si="89"/>
        <v>387231.79101194406</v>
      </c>
      <c r="S380" s="22">
        <f t="shared" si="90"/>
        <v>0</v>
      </c>
      <c r="T380" s="22">
        <f t="shared" si="91"/>
        <v>0</v>
      </c>
      <c r="U380" s="22">
        <f t="shared" si="92"/>
        <v>0</v>
      </c>
      <c r="V380" s="22">
        <f t="shared" si="93"/>
        <v>0</v>
      </c>
      <c r="W380" s="43" t="str">
        <f t="shared" si="94"/>
        <v>n/a</v>
      </c>
      <c r="X380" s="22">
        <f t="shared" si="95"/>
        <v>0</v>
      </c>
      <c r="Y380" s="22">
        <f t="shared" si="96"/>
        <v>0</v>
      </c>
      <c r="Z380" s="22">
        <f t="shared" si="97"/>
        <v>0</v>
      </c>
      <c r="AA380" s="42">
        <f t="shared" si="98"/>
        <v>0</v>
      </c>
      <c r="AB380" s="43" t="str">
        <f t="shared" si="99"/>
        <v>n/a</v>
      </c>
      <c r="AC380" s="44" t="str">
        <f>IFERROR(W380*'Inputs - OBR and CPI'!$E$27+'Inputs - Elec wholesale index'!AB380*'Inputs - OBR and CPI'!$F$27,"n/a")</f>
        <v>n/a</v>
      </c>
      <c r="AD380" s="2" t="str">
        <f t="shared" si="100"/>
        <v>2016-17 Summer</v>
      </c>
      <c r="AE380" s="2" t="str">
        <f t="shared" si="101"/>
        <v>2015-16 Winter</v>
      </c>
      <c r="AF380" s="127">
        <v>0</v>
      </c>
      <c r="AG380" s="7"/>
    </row>
    <row r="381" spans="1:33">
      <c r="A381" s="46">
        <v>42394</v>
      </c>
      <c r="B381" s="13" t="str">
        <f t="shared" si="102"/>
        <v>Jan</v>
      </c>
      <c r="C381" s="182"/>
      <c r="D381" s="182"/>
      <c r="E381" s="182"/>
      <c r="F381" s="185"/>
      <c r="G381" s="185"/>
      <c r="H381" s="185"/>
      <c r="I381" s="12">
        <f>VLOOKUP($B381,'Elec wholesale lookups'!$A$3:$L$15,'Inputs - Elec wholesale index'!I$2,FALSE)</f>
        <v>181634.52552031272</v>
      </c>
      <c r="J381" s="12">
        <f>VLOOKUP($B381,'Elec wholesale lookups'!$A$3:$L$15,'Inputs - Elec wholesale index'!J$2,FALSE)</f>
        <v>205597.26549163138</v>
      </c>
      <c r="K381" s="12">
        <f>VLOOKUP($B381,'Elec wholesale lookups'!$A$3:$L$15,'Inputs - Elec wholesale index'!K$2,FALSE)</f>
        <v>181634.52552031272</v>
      </c>
      <c r="L381" s="37">
        <f>VLOOKUP($B381,'Elec wholesale lookups'!$A$3:$O$15,'Inputs - Elec wholesale index'!L$2,FALSE)</f>
        <v>1</v>
      </c>
      <c r="M381" s="37">
        <f>VLOOKUP($B381,'Elec wholesale lookups'!$A$3:$O$15,'Inputs - Elec wholesale index'!M$2,FALSE)</f>
        <v>1</v>
      </c>
      <c r="N381" s="37">
        <f>VLOOKUP($B381,'Elec wholesale lookups'!$A$3:$O$15,'Inputs - Elec wholesale index'!N$2,FALSE)</f>
        <v>0</v>
      </c>
      <c r="O381" s="12">
        <f t="shared" si="86"/>
        <v>181634.52552031272</v>
      </c>
      <c r="P381" s="12">
        <f t="shared" si="87"/>
        <v>205597.26549163138</v>
      </c>
      <c r="Q381" s="12">
        <f t="shared" si="88"/>
        <v>0</v>
      </c>
      <c r="R381" s="12">
        <f t="shared" si="89"/>
        <v>387231.79101194406</v>
      </c>
      <c r="S381" s="22">
        <f t="shared" si="90"/>
        <v>0</v>
      </c>
      <c r="T381" s="22">
        <f t="shared" si="91"/>
        <v>0</v>
      </c>
      <c r="U381" s="22">
        <f t="shared" si="92"/>
        <v>0</v>
      </c>
      <c r="V381" s="22">
        <f t="shared" si="93"/>
        <v>0</v>
      </c>
      <c r="W381" s="43" t="str">
        <f t="shared" si="94"/>
        <v>n/a</v>
      </c>
      <c r="X381" s="22">
        <f t="shared" si="95"/>
        <v>0</v>
      </c>
      <c r="Y381" s="22">
        <f t="shared" si="96"/>
        <v>0</v>
      </c>
      <c r="Z381" s="22">
        <f t="shared" si="97"/>
        <v>0</v>
      </c>
      <c r="AA381" s="42">
        <f t="shared" si="98"/>
        <v>0</v>
      </c>
      <c r="AB381" s="43" t="str">
        <f t="shared" si="99"/>
        <v>n/a</v>
      </c>
      <c r="AC381" s="44" t="str">
        <f>IFERROR(W381*'Inputs - OBR and CPI'!$E$27+'Inputs - Elec wholesale index'!AB381*'Inputs - OBR and CPI'!$F$27,"n/a")</f>
        <v>n/a</v>
      </c>
      <c r="AD381" s="2" t="str">
        <f t="shared" si="100"/>
        <v>2016-17 Summer</v>
      </c>
      <c r="AE381" s="2" t="str">
        <f t="shared" si="101"/>
        <v>2015-16 Winter</v>
      </c>
      <c r="AF381" s="127">
        <v>0</v>
      </c>
      <c r="AG381" s="7"/>
    </row>
    <row r="382" spans="1:33">
      <c r="A382" s="46">
        <v>42395</v>
      </c>
      <c r="B382" s="13" t="str">
        <f t="shared" si="102"/>
        <v>Jan</v>
      </c>
      <c r="C382" s="182"/>
      <c r="D382" s="182"/>
      <c r="E382" s="182"/>
      <c r="F382" s="185"/>
      <c r="G382" s="185"/>
      <c r="H382" s="185"/>
      <c r="I382" s="12">
        <f>VLOOKUP($B382,'Elec wholesale lookups'!$A$3:$L$15,'Inputs - Elec wholesale index'!I$2,FALSE)</f>
        <v>181634.52552031272</v>
      </c>
      <c r="J382" s="12">
        <f>VLOOKUP($B382,'Elec wholesale lookups'!$A$3:$L$15,'Inputs - Elec wholesale index'!J$2,FALSE)</f>
        <v>205597.26549163138</v>
      </c>
      <c r="K382" s="12">
        <f>VLOOKUP($B382,'Elec wholesale lookups'!$A$3:$L$15,'Inputs - Elec wholesale index'!K$2,FALSE)</f>
        <v>181634.52552031272</v>
      </c>
      <c r="L382" s="37">
        <f>VLOOKUP($B382,'Elec wholesale lookups'!$A$3:$O$15,'Inputs - Elec wholesale index'!L$2,FALSE)</f>
        <v>1</v>
      </c>
      <c r="M382" s="37">
        <f>VLOOKUP($B382,'Elec wholesale lookups'!$A$3:$O$15,'Inputs - Elec wholesale index'!M$2,FALSE)</f>
        <v>1</v>
      </c>
      <c r="N382" s="37">
        <f>VLOOKUP($B382,'Elec wholesale lookups'!$A$3:$O$15,'Inputs - Elec wholesale index'!N$2,FALSE)</f>
        <v>0</v>
      </c>
      <c r="O382" s="12">
        <f t="shared" si="86"/>
        <v>181634.52552031272</v>
      </c>
      <c r="P382" s="12">
        <f t="shared" si="87"/>
        <v>205597.26549163138</v>
      </c>
      <c r="Q382" s="12">
        <f t="shared" si="88"/>
        <v>0</v>
      </c>
      <c r="R382" s="12">
        <f t="shared" si="89"/>
        <v>387231.79101194406</v>
      </c>
      <c r="S382" s="22">
        <f t="shared" si="90"/>
        <v>0</v>
      </c>
      <c r="T382" s="22">
        <f t="shared" si="91"/>
        <v>0</v>
      </c>
      <c r="U382" s="22">
        <f t="shared" si="92"/>
        <v>0</v>
      </c>
      <c r="V382" s="22">
        <f t="shared" si="93"/>
        <v>0</v>
      </c>
      <c r="W382" s="43" t="str">
        <f t="shared" si="94"/>
        <v>n/a</v>
      </c>
      <c r="X382" s="22">
        <f t="shared" si="95"/>
        <v>0</v>
      </c>
      <c r="Y382" s="22">
        <f t="shared" si="96"/>
        <v>0</v>
      </c>
      <c r="Z382" s="22">
        <f t="shared" si="97"/>
        <v>0</v>
      </c>
      <c r="AA382" s="42">
        <f t="shared" si="98"/>
        <v>0</v>
      </c>
      <c r="AB382" s="43" t="str">
        <f t="shared" si="99"/>
        <v>n/a</v>
      </c>
      <c r="AC382" s="44" t="str">
        <f>IFERROR(W382*'Inputs - OBR and CPI'!$E$27+'Inputs - Elec wholesale index'!AB382*'Inputs - OBR and CPI'!$F$27,"n/a")</f>
        <v>n/a</v>
      </c>
      <c r="AD382" s="2" t="str">
        <f t="shared" si="100"/>
        <v>2016-17 Summer</v>
      </c>
      <c r="AE382" s="2" t="str">
        <f t="shared" si="101"/>
        <v>2015-16 Winter</v>
      </c>
      <c r="AF382" s="127">
        <v>0</v>
      </c>
      <c r="AG382" s="7"/>
    </row>
    <row r="383" spans="1:33">
      <c r="A383" s="46">
        <v>42396</v>
      </c>
      <c r="B383" s="13" t="str">
        <f t="shared" si="102"/>
        <v>Jan</v>
      </c>
      <c r="C383" s="182"/>
      <c r="D383" s="182"/>
      <c r="E383" s="182"/>
      <c r="F383" s="185"/>
      <c r="G383" s="185"/>
      <c r="H383" s="185"/>
      <c r="I383" s="12">
        <f>VLOOKUP($B383,'Elec wholesale lookups'!$A$3:$L$15,'Inputs - Elec wholesale index'!I$2,FALSE)</f>
        <v>181634.52552031272</v>
      </c>
      <c r="J383" s="12">
        <f>VLOOKUP($B383,'Elec wholesale lookups'!$A$3:$L$15,'Inputs - Elec wholesale index'!J$2,FALSE)</f>
        <v>205597.26549163138</v>
      </c>
      <c r="K383" s="12">
        <f>VLOOKUP($B383,'Elec wholesale lookups'!$A$3:$L$15,'Inputs - Elec wholesale index'!K$2,FALSE)</f>
        <v>181634.52552031272</v>
      </c>
      <c r="L383" s="37">
        <f>VLOOKUP($B383,'Elec wholesale lookups'!$A$3:$O$15,'Inputs - Elec wholesale index'!L$2,FALSE)</f>
        <v>1</v>
      </c>
      <c r="M383" s="37">
        <f>VLOOKUP($B383,'Elec wholesale lookups'!$A$3:$O$15,'Inputs - Elec wholesale index'!M$2,FALSE)</f>
        <v>1</v>
      </c>
      <c r="N383" s="37">
        <f>VLOOKUP($B383,'Elec wholesale lookups'!$A$3:$O$15,'Inputs - Elec wholesale index'!N$2,FALSE)</f>
        <v>0</v>
      </c>
      <c r="O383" s="12">
        <f t="shared" si="86"/>
        <v>181634.52552031272</v>
      </c>
      <c r="P383" s="12">
        <f t="shared" si="87"/>
        <v>205597.26549163138</v>
      </c>
      <c r="Q383" s="12">
        <f t="shared" si="88"/>
        <v>0</v>
      </c>
      <c r="R383" s="12">
        <f t="shared" si="89"/>
        <v>387231.79101194406</v>
      </c>
      <c r="S383" s="22">
        <f t="shared" si="90"/>
        <v>0</v>
      </c>
      <c r="T383" s="22">
        <f t="shared" si="91"/>
        <v>0</v>
      </c>
      <c r="U383" s="22">
        <f t="shared" si="92"/>
        <v>0</v>
      </c>
      <c r="V383" s="22">
        <f t="shared" si="93"/>
        <v>0</v>
      </c>
      <c r="W383" s="43" t="str">
        <f t="shared" si="94"/>
        <v>n/a</v>
      </c>
      <c r="X383" s="22">
        <f t="shared" si="95"/>
        <v>0</v>
      </c>
      <c r="Y383" s="22">
        <f t="shared" si="96"/>
        <v>0</v>
      </c>
      <c r="Z383" s="22">
        <f t="shared" si="97"/>
        <v>0</v>
      </c>
      <c r="AA383" s="42">
        <f t="shared" si="98"/>
        <v>0</v>
      </c>
      <c r="AB383" s="43" t="str">
        <f t="shared" si="99"/>
        <v>n/a</v>
      </c>
      <c r="AC383" s="44" t="str">
        <f>IFERROR(W383*'Inputs - OBR and CPI'!$E$27+'Inputs - Elec wholesale index'!AB383*'Inputs - OBR and CPI'!$F$27,"n/a")</f>
        <v>n/a</v>
      </c>
      <c r="AD383" s="2" t="str">
        <f t="shared" si="100"/>
        <v>2016-17 Summer</v>
      </c>
      <c r="AE383" s="2" t="str">
        <f t="shared" si="101"/>
        <v>2015-16 Winter</v>
      </c>
      <c r="AF383" s="127">
        <v>0</v>
      </c>
      <c r="AG383" s="7"/>
    </row>
    <row r="384" spans="1:33">
      <c r="A384" s="46">
        <v>42397</v>
      </c>
      <c r="B384" s="13" t="str">
        <f t="shared" si="102"/>
        <v>Jan</v>
      </c>
      <c r="C384" s="182"/>
      <c r="D384" s="182"/>
      <c r="E384" s="182"/>
      <c r="F384" s="185"/>
      <c r="G384" s="185"/>
      <c r="H384" s="185"/>
      <c r="I384" s="12">
        <f>VLOOKUP($B384,'Elec wholesale lookups'!$A$3:$L$15,'Inputs - Elec wholesale index'!I$2,FALSE)</f>
        <v>181634.52552031272</v>
      </c>
      <c r="J384" s="12">
        <f>VLOOKUP($B384,'Elec wholesale lookups'!$A$3:$L$15,'Inputs - Elec wholesale index'!J$2,FALSE)</f>
        <v>205597.26549163138</v>
      </c>
      <c r="K384" s="12">
        <f>VLOOKUP($B384,'Elec wholesale lookups'!$A$3:$L$15,'Inputs - Elec wholesale index'!K$2,FALSE)</f>
        <v>181634.52552031272</v>
      </c>
      <c r="L384" s="37">
        <f>VLOOKUP($B384,'Elec wholesale lookups'!$A$3:$O$15,'Inputs - Elec wholesale index'!L$2,FALSE)</f>
        <v>1</v>
      </c>
      <c r="M384" s="37">
        <f>VLOOKUP($B384,'Elec wholesale lookups'!$A$3:$O$15,'Inputs - Elec wholesale index'!M$2,FALSE)</f>
        <v>1</v>
      </c>
      <c r="N384" s="37">
        <f>VLOOKUP($B384,'Elec wholesale lookups'!$A$3:$O$15,'Inputs - Elec wholesale index'!N$2,FALSE)</f>
        <v>0</v>
      </c>
      <c r="O384" s="12">
        <f t="shared" si="86"/>
        <v>181634.52552031272</v>
      </c>
      <c r="P384" s="12">
        <f t="shared" si="87"/>
        <v>205597.26549163138</v>
      </c>
      <c r="Q384" s="12">
        <f t="shared" si="88"/>
        <v>0</v>
      </c>
      <c r="R384" s="12">
        <f t="shared" si="89"/>
        <v>387231.79101194406</v>
      </c>
      <c r="S384" s="22">
        <f t="shared" si="90"/>
        <v>0</v>
      </c>
      <c r="T384" s="22">
        <f t="shared" si="91"/>
        <v>0</v>
      </c>
      <c r="U384" s="22">
        <f t="shared" si="92"/>
        <v>0</v>
      </c>
      <c r="V384" s="22">
        <f t="shared" si="93"/>
        <v>0</v>
      </c>
      <c r="W384" s="43" t="str">
        <f t="shared" si="94"/>
        <v>n/a</v>
      </c>
      <c r="X384" s="22">
        <f t="shared" si="95"/>
        <v>0</v>
      </c>
      <c r="Y384" s="22">
        <f t="shared" si="96"/>
        <v>0</v>
      </c>
      <c r="Z384" s="22">
        <f t="shared" si="97"/>
        <v>0</v>
      </c>
      <c r="AA384" s="42">
        <f t="shared" si="98"/>
        <v>0</v>
      </c>
      <c r="AB384" s="43" t="str">
        <f t="shared" si="99"/>
        <v>n/a</v>
      </c>
      <c r="AC384" s="44" t="str">
        <f>IFERROR(W384*'Inputs - OBR and CPI'!$E$27+'Inputs - Elec wholesale index'!AB384*'Inputs - OBR and CPI'!$F$27,"n/a")</f>
        <v>n/a</v>
      </c>
      <c r="AD384" s="2" t="str">
        <f t="shared" si="100"/>
        <v>2016-17 Summer</v>
      </c>
      <c r="AE384" s="2" t="str">
        <f t="shared" si="101"/>
        <v>2015-16 Winter</v>
      </c>
      <c r="AF384" s="127">
        <v>0</v>
      </c>
      <c r="AG384" s="7"/>
    </row>
    <row r="385" spans="1:33">
      <c r="A385" s="46">
        <v>42398</v>
      </c>
      <c r="B385" s="13" t="str">
        <f t="shared" si="102"/>
        <v>Jan</v>
      </c>
      <c r="C385" s="182"/>
      <c r="D385" s="182"/>
      <c r="E385" s="182"/>
      <c r="F385" s="185"/>
      <c r="G385" s="185"/>
      <c r="H385" s="185"/>
      <c r="I385" s="12">
        <f>VLOOKUP($B385,'Elec wholesale lookups'!$A$3:$L$15,'Inputs - Elec wholesale index'!I$2,FALSE)</f>
        <v>181634.52552031272</v>
      </c>
      <c r="J385" s="12">
        <f>VLOOKUP($B385,'Elec wholesale lookups'!$A$3:$L$15,'Inputs - Elec wholesale index'!J$2,FALSE)</f>
        <v>205597.26549163138</v>
      </c>
      <c r="K385" s="12">
        <f>VLOOKUP($B385,'Elec wholesale lookups'!$A$3:$L$15,'Inputs - Elec wholesale index'!K$2,FALSE)</f>
        <v>181634.52552031272</v>
      </c>
      <c r="L385" s="37">
        <f>VLOOKUP($B385,'Elec wholesale lookups'!$A$3:$O$15,'Inputs - Elec wholesale index'!L$2,FALSE)</f>
        <v>1</v>
      </c>
      <c r="M385" s="37">
        <f>VLOOKUP($B385,'Elec wholesale lookups'!$A$3:$O$15,'Inputs - Elec wholesale index'!M$2,FALSE)</f>
        <v>1</v>
      </c>
      <c r="N385" s="37">
        <f>VLOOKUP($B385,'Elec wholesale lookups'!$A$3:$O$15,'Inputs - Elec wholesale index'!N$2,FALSE)</f>
        <v>0</v>
      </c>
      <c r="O385" s="12">
        <f t="shared" si="86"/>
        <v>181634.52552031272</v>
      </c>
      <c r="P385" s="12">
        <f t="shared" si="87"/>
        <v>205597.26549163138</v>
      </c>
      <c r="Q385" s="12">
        <f t="shared" si="88"/>
        <v>0</v>
      </c>
      <c r="R385" s="12">
        <f t="shared" si="89"/>
        <v>387231.79101194406</v>
      </c>
      <c r="S385" s="22">
        <f t="shared" si="90"/>
        <v>0</v>
      </c>
      <c r="T385" s="22">
        <f t="shared" si="91"/>
        <v>0</v>
      </c>
      <c r="U385" s="22">
        <f t="shared" si="92"/>
        <v>0</v>
      </c>
      <c r="V385" s="22">
        <f t="shared" si="93"/>
        <v>0</v>
      </c>
      <c r="W385" s="43" t="str">
        <f t="shared" si="94"/>
        <v>n/a</v>
      </c>
      <c r="X385" s="22">
        <f t="shared" si="95"/>
        <v>0</v>
      </c>
      <c r="Y385" s="22">
        <f t="shared" si="96"/>
        <v>0</v>
      </c>
      <c r="Z385" s="22">
        <f t="shared" si="97"/>
        <v>0</v>
      </c>
      <c r="AA385" s="42">
        <f t="shared" si="98"/>
        <v>0</v>
      </c>
      <c r="AB385" s="43" t="str">
        <f t="shared" si="99"/>
        <v>n/a</v>
      </c>
      <c r="AC385" s="44" t="str">
        <f>IFERROR(W385*'Inputs - OBR and CPI'!$E$27+'Inputs - Elec wholesale index'!AB385*'Inputs - OBR and CPI'!$F$27,"n/a")</f>
        <v>n/a</v>
      </c>
      <c r="AD385" s="2" t="str">
        <f t="shared" si="100"/>
        <v>2016-17 Summer</v>
      </c>
      <c r="AE385" s="2" t="str">
        <f t="shared" si="101"/>
        <v>2015-16 Winter</v>
      </c>
      <c r="AF385" s="127">
        <v>0</v>
      </c>
      <c r="AG385" s="7"/>
    </row>
    <row r="386" spans="1:33">
      <c r="A386" s="46">
        <v>42401</v>
      </c>
      <c r="B386" s="13" t="str">
        <f t="shared" si="102"/>
        <v>Feb</v>
      </c>
      <c r="C386" s="182"/>
      <c r="D386" s="182"/>
      <c r="E386" s="182"/>
      <c r="F386" s="185"/>
      <c r="G386" s="185"/>
      <c r="H386" s="185"/>
      <c r="I386" s="12">
        <f>VLOOKUP($B386,'Elec wholesale lookups'!$A$3:$L$15,'Inputs - Elec wholesale index'!I$2,FALSE)</f>
        <v>181634.52552031272</v>
      </c>
      <c r="J386" s="12">
        <f>VLOOKUP($B386,'Elec wholesale lookups'!$A$3:$L$15,'Inputs - Elec wholesale index'!J$2,FALSE)</f>
        <v>205597.26549163138</v>
      </c>
      <c r="K386" s="12">
        <f>VLOOKUP($B386,'Elec wholesale lookups'!$A$3:$L$15,'Inputs - Elec wholesale index'!K$2,FALSE)</f>
        <v>181634.52552031272</v>
      </c>
      <c r="L386" s="37">
        <f>VLOOKUP($B386,'Elec wholesale lookups'!$A$3:$O$15,'Inputs - Elec wholesale index'!L$2,FALSE)</f>
        <v>0</v>
      </c>
      <c r="M386" s="37">
        <f>VLOOKUP($B386,'Elec wholesale lookups'!$A$3:$O$15,'Inputs - Elec wholesale index'!M$2,FALSE)</f>
        <v>1</v>
      </c>
      <c r="N386" s="37">
        <f>VLOOKUP($B386,'Elec wholesale lookups'!$A$3:$O$15,'Inputs - Elec wholesale index'!N$2,FALSE)</f>
        <v>1</v>
      </c>
      <c r="O386" s="12">
        <f t="shared" si="86"/>
        <v>0</v>
      </c>
      <c r="P386" s="12">
        <f t="shared" si="87"/>
        <v>205597.26549163138</v>
      </c>
      <c r="Q386" s="12">
        <f t="shared" si="88"/>
        <v>181634.52552031272</v>
      </c>
      <c r="R386" s="12">
        <f t="shared" si="89"/>
        <v>387231.79101194406</v>
      </c>
      <c r="S386" s="22">
        <f t="shared" si="90"/>
        <v>0</v>
      </c>
      <c r="T386" s="22">
        <f t="shared" si="91"/>
        <v>0</v>
      </c>
      <c r="U386" s="22">
        <f t="shared" si="92"/>
        <v>0</v>
      </c>
      <c r="V386" s="22">
        <f t="shared" si="93"/>
        <v>0</v>
      </c>
      <c r="W386" s="43" t="str">
        <f t="shared" si="94"/>
        <v>n/a</v>
      </c>
      <c r="X386" s="22">
        <f t="shared" si="95"/>
        <v>0</v>
      </c>
      <c r="Y386" s="22">
        <f t="shared" si="96"/>
        <v>0</v>
      </c>
      <c r="Z386" s="22">
        <f t="shared" si="97"/>
        <v>0</v>
      </c>
      <c r="AA386" s="42">
        <f t="shared" si="98"/>
        <v>0</v>
      </c>
      <c r="AB386" s="43" t="str">
        <f t="shared" si="99"/>
        <v>n/a</v>
      </c>
      <c r="AC386" s="44" t="str">
        <f>IFERROR(W386*'Inputs - OBR and CPI'!$E$27+'Inputs - Elec wholesale index'!AB386*'Inputs - OBR and CPI'!$F$27,"n/a")</f>
        <v>n/a</v>
      </c>
      <c r="AD386" s="2" t="str">
        <f t="shared" si="100"/>
        <v>2016-17 Winter</v>
      </c>
      <c r="AE386" s="2" t="str">
        <f t="shared" si="101"/>
        <v>2015-16 Winter</v>
      </c>
      <c r="AF386" s="127">
        <v>0</v>
      </c>
      <c r="AG386" s="7"/>
    </row>
    <row r="387" spans="1:33">
      <c r="A387" s="46">
        <v>42402</v>
      </c>
      <c r="B387" s="13" t="str">
        <f t="shared" si="102"/>
        <v>Feb</v>
      </c>
      <c r="C387" s="182"/>
      <c r="D387" s="182"/>
      <c r="E387" s="182"/>
      <c r="F387" s="185"/>
      <c r="G387" s="185"/>
      <c r="H387" s="185"/>
      <c r="I387" s="12">
        <f>VLOOKUP($B387,'Elec wholesale lookups'!$A$3:$L$15,'Inputs - Elec wholesale index'!I$2,FALSE)</f>
        <v>181634.52552031272</v>
      </c>
      <c r="J387" s="12">
        <f>VLOOKUP($B387,'Elec wholesale lookups'!$A$3:$L$15,'Inputs - Elec wholesale index'!J$2,FALSE)</f>
        <v>205597.26549163138</v>
      </c>
      <c r="K387" s="12">
        <f>VLOOKUP($B387,'Elec wholesale lookups'!$A$3:$L$15,'Inputs - Elec wholesale index'!K$2,FALSE)</f>
        <v>181634.52552031272</v>
      </c>
      <c r="L387" s="37">
        <f>VLOOKUP($B387,'Elec wholesale lookups'!$A$3:$O$15,'Inputs - Elec wholesale index'!L$2,FALSE)</f>
        <v>0</v>
      </c>
      <c r="M387" s="37">
        <f>VLOOKUP($B387,'Elec wholesale lookups'!$A$3:$O$15,'Inputs - Elec wholesale index'!M$2,FALSE)</f>
        <v>1</v>
      </c>
      <c r="N387" s="37">
        <f>VLOOKUP($B387,'Elec wholesale lookups'!$A$3:$O$15,'Inputs - Elec wholesale index'!N$2,FALSE)</f>
        <v>1</v>
      </c>
      <c r="O387" s="12">
        <f t="shared" si="86"/>
        <v>0</v>
      </c>
      <c r="P387" s="12">
        <f t="shared" si="87"/>
        <v>205597.26549163138</v>
      </c>
      <c r="Q387" s="12">
        <f t="shared" si="88"/>
        <v>181634.52552031272</v>
      </c>
      <c r="R387" s="12">
        <f t="shared" si="89"/>
        <v>387231.79101194406</v>
      </c>
      <c r="S387" s="22">
        <f t="shared" si="90"/>
        <v>0</v>
      </c>
      <c r="T387" s="22">
        <f t="shared" si="91"/>
        <v>0</v>
      </c>
      <c r="U387" s="22">
        <f t="shared" si="92"/>
        <v>0</v>
      </c>
      <c r="V387" s="22">
        <f t="shared" si="93"/>
        <v>0</v>
      </c>
      <c r="W387" s="43" t="str">
        <f t="shared" si="94"/>
        <v>n/a</v>
      </c>
      <c r="X387" s="22">
        <f t="shared" si="95"/>
        <v>0</v>
      </c>
      <c r="Y387" s="22">
        <f t="shared" si="96"/>
        <v>0</v>
      </c>
      <c r="Z387" s="22">
        <f t="shared" si="97"/>
        <v>0</v>
      </c>
      <c r="AA387" s="42">
        <f t="shared" si="98"/>
        <v>0</v>
      </c>
      <c r="AB387" s="43" t="str">
        <f t="shared" si="99"/>
        <v>n/a</v>
      </c>
      <c r="AC387" s="44" t="str">
        <f>IFERROR(W387*'Inputs - OBR and CPI'!$E$27+'Inputs - Elec wholesale index'!AB387*'Inputs - OBR and CPI'!$F$27,"n/a")</f>
        <v>n/a</v>
      </c>
      <c r="AD387" s="2" t="str">
        <f t="shared" si="100"/>
        <v>2016-17 Winter</v>
      </c>
      <c r="AE387" s="2" t="str">
        <f t="shared" si="101"/>
        <v>2015-16 Winter</v>
      </c>
      <c r="AF387" s="127">
        <v>0</v>
      </c>
      <c r="AG387" s="7"/>
    </row>
    <row r="388" spans="1:33">
      <c r="A388" s="46">
        <v>42403</v>
      </c>
      <c r="B388" s="13" t="str">
        <f t="shared" si="102"/>
        <v>Feb</v>
      </c>
      <c r="C388" s="182"/>
      <c r="D388" s="182"/>
      <c r="E388" s="182"/>
      <c r="F388" s="185"/>
      <c r="G388" s="185"/>
      <c r="H388" s="185"/>
      <c r="I388" s="12">
        <f>VLOOKUP($B388,'Elec wholesale lookups'!$A$3:$L$15,'Inputs - Elec wholesale index'!I$2,FALSE)</f>
        <v>181634.52552031272</v>
      </c>
      <c r="J388" s="12">
        <f>VLOOKUP($B388,'Elec wholesale lookups'!$A$3:$L$15,'Inputs - Elec wholesale index'!J$2,FALSE)</f>
        <v>205597.26549163138</v>
      </c>
      <c r="K388" s="12">
        <f>VLOOKUP($B388,'Elec wholesale lookups'!$A$3:$L$15,'Inputs - Elec wholesale index'!K$2,FALSE)</f>
        <v>181634.52552031272</v>
      </c>
      <c r="L388" s="37">
        <f>VLOOKUP($B388,'Elec wholesale lookups'!$A$3:$O$15,'Inputs - Elec wholesale index'!L$2,FALSE)</f>
        <v>0</v>
      </c>
      <c r="M388" s="37">
        <f>VLOOKUP($B388,'Elec wholesale lookups'!$A$3:$O$15,'Inputs - Elec wholesale index'!M$2,FALSE)</f>
        <v>1</v>
      </c>
      <c r="N388" s="37">
        <f>VLOOKUP($B388,'Elec wholesale lookups'!$A$3:$O$15,'Inputs - Elec wholesale index'!N$2,FALSE)</f>
        <v>1</v>
      </c>
      <c r="O388" s="12">
        <f t="shared" si="86"/>
        <v>0</v>
      </c>
      <c r="P388" s="12">
        <f t="shared" si="87"/>
        <v>205597.26549163138</v>
      </c>
      <c r="Q388" s="12">
        <f t="shared" si="88"/>
        <v>181634.52552031272</v>
      </c>
      <c r="R388" s="12">
        <f t="shared" si="89"/>
        <v>387231.79101194406</v>
      </c>
      <c r="S388" s="22">
        <f t="shared" si="90"/>
        <v>0</v>
      </c>
      <c r="T388" s="22">
        <f t="shared" si="91"/>
        <v>0</v>
      </c>
      <c r="U388" s="22">
        <f t="shared" si="92"/>
        <v>0</v>
      </c>
      <c r="V388" s="22">
        <f t="shared" si="93"/>
        <v>0</v>
      </c>
      <c r="W388" s="43" t="str">
        <f t="shared" si="94"/>
        <v>n/a</v>
      </c>
      <c r="X388" s="22">
        <f t="shared" si="95"/>
        <v>0</v>
      </c>
      <c r="Y388" s="22">
        <f t="shared" si="96"/>
        <v>0</v>
      </c>
      <c r="Z388" s="22">
        <f t="shared" si="97"/>
        <v>0</v>
      </c>
      <c r="AA388" s="42">
        <f t="shared" si="98"/>
        <v>0</v>
      </c>
      <c r="AB388" s="43" t="str">
        <f t="shared" si="99"/>
        <v>n/a</v>
      </c>
      <c r="AC388" s="44" t="str">
        <f>IFERROR(W388*'Inputs - OBR and CPI'!$E$27+'Inputs - Elec wholesale index'!AB388*'Inputs - OBR and CPI'!$F$27,"n/a")</f>
        <v>n/a</v>
      </c>
      <c r="AD388" s="2" t="str">
        <f t="shared" si="100"/>
        <v>2016-17 Winter</v>
      </c>
      <c r="AE388" s="2" t="str">
        <f t="shared" si="101"/>
        <v>2015-16 Winter</v>
      </c>
      <c r="AF388" s="127">
        <v>0</v>
      </c>
      <c r="AG388" s="7"/>
    </row>
    <row r="389" spans="1:33">
      <c r="A389" s="46">
        <v>42404</v>
      </c>
      <c r="B389" s="13" t="str">
        <f t="shared" si="102"/>
        <v>Feb</v>
      </c>
      <c r="C389" s="182"/>
      <c r="D389" s="182"/>
      <c r="E389" s="182"/>
      <c r="F389" s="185"/>
      <c r="G389" s="185"/>
      <c r="H389" s="185"/>
      <c r="I389" s="12">
        <f>VLOOKUP($B389,'Elec wholesale lookups'!$A$3:$L$15,'Inputs - Elec wholesale index'!I$2,FALSE)</f>
        <v>181634.52552031272</v>
      </c>
      <c r="J389" s="12">
        <f>VLOOKUP($B389,'Elec wholesale lookups'!$A$3:$L$15,'Inputs - Elec wholesale index'!J$2,FALSE)</f>
        <v>205597.26549163138</v>
      </c>
      <c r="K389" s="12">
        <f>VLOOKUP($B389,'Elec wholesale lookups'!$A$3:$L$15,'Inputs - Elec wholesale index'!K$2,FALSE)</f>
        <v>181634.52552031272</v>
      </c>
      <c r="L389" s="37">
        <f>VLOOKUP($B389,'Elec wholesale lookups'!$A$3:$O$15,'Inputs - Elec wholesale index'!L$2,FALSE)</f>
        <v>0</v>
      </c>
      <c r="M389" s="37">
        <f>VLOOKUP($B389,'Elec wholesale lookups'!$A$3:$O$15,'Inputs - Elec wholesale index'!M$2,FALSE)</f>
        <v>1</v>
      </c>
      <c r="N389" s="37">
        <f>VLOOKUP($B389,'Elec wholesale lookups'!$A$3:$O$15,'Inputs - Elec wholesale index'!N$2,FALSE)</f>
        <v>1</v>
      </c>
      <c r="O389" s="12">
        <f t="shared" si="86"/>
        <v>0</v>
      </c>
      <c r="P389" s="12">
        <f t="shared" si="87"/>
        <v>205597.26549163138</v>
      </c>
      <c r="Q389" s="12">
        <f t="shared" si="88"/>
        <v>181634.52552031272</v>
      </c>
      <c r="R389" s="12">
        <f t="shared" si="89"/>
        <v>387231.79101194406</v>
      </c>
      <c r="S389" s="22">
        <f t="shared" si="90"/>
        <v>0</v>
      </c>
      <c r="T389" s="22">
        <f t="shared" si="91"/>
        <v>0</v>
      </c>
      <c r="U389" s="22">
        <f t="shared" si="92"/>
        <v>0</v>
      </c>
      <c r="V389" s="22">
        <f t="shared" si="93"/>
        <v>0</v>
      </c>
      <c r="W389" s="43" t="str">
        <f t="shared" si="94"/>
        <v>n/a</v>
      </c>
      <c r="X389" s="22">
        <f t="shared" si="95"/>
        <v>0</v>
      </c>
      <c r="Y389" s="22">
        <f t="shared" si="96"/>
        <v>0</v>
      </c>
      <c r="Z389" s="22">
        <f t="shared" si="97"/>
        <v>0</v>
      </c>
      <c r="AA389" s="42">
        <f t="shared" si="98"/>
        <v>0</v>
      </c>
      <c r="AB389" s="43" t="str">
        <f t="shared" si="99"/>
        <v>n/a</v>
      </c>
      <c r="AC389" s="44" t="str">
        <f>IFERROR(W389*'Inputs - OBR and CPI'!$E$27+'Inputs - Elec wholesale index'!AB389*'Inputs - OBR and CPI'!$F$27,"n/a")</f>
        <v>n/a</v>
      </c>
      <c r="AD389" s="2" t="str">
        <f t="shared" si="100"/>
        <v>2016-17 Winter</v>
      </c>
      <c r="AE389" s="2" t="str">
        <f t="shared" si="101"/>
        <v>2015-16 Winter</v>
      </c>
      <c r="AF389" s="127">
        <v>0</v>
      </c>
      <c r="AG389" s="7"/>
    </row>
    <row r="390" spans="1:33">
      <c r="A390" s="46">
        <v>42405</v>
      </c>
      <c r="B390" s="13" t="str">
        <f t="shared" si="102"/>
        <v>Feb</v>
      </c>
      <c r="C390" s="182"/>
      <c r="D390" s="182"/>
      <c r="E390" s="182"/>
      <c r="F390" s="185"/>
      <c r="G390" s="185"/>
      <c r="H390" s="185"/>
      <c r="I390" s="12">
        <f>VLOOKUP($B390,'Elec wholesale lookups'!$A$3:$L$15,'Inputs - Elec wholesale index'!I$2,FALSE)</f>
        <v>181634.52552031272</v>
      </c>
      <c r="J390" s="12">
        <f>VLOOKUP($B390,'Elec wholesale lookups'!$A$3:$L$15,'Inputs - Elec wholesale index'!J$2,FALSE)</f>
        <v>205597.26549163138</v>
      </c>
      <c r="K390" s="12">
        <f>VLOOKUP($B390,'Elec wholesale lookups'!$A$3:$L$15,'Inputs - Elec wholesale index'!K$2,FALSE)</f>
        <v>181634.52552031272</v>
      </c>
      <c r="L390" s="37">
        <f>VLOOKUP($B390,'Elec wholesale lookups'!$A$3:$O$15,'Inputs - Elec wholesale index'!L$2,FALSE)</f>
        <v>0</v>
      </c>
      <c r="M390" s="37">
        <f>VLOOKUP($B390,'Elec wholesale lookups'!$A$3:$O$15,'Inputs - Elec wholesale index'!M$2,FALSE)</f>
        <v>1</v>
      </c>
      <c r="N390" s="37">
        <f>VLOOKUP($B390,'Elec wholesale lookups'!$A$3:$O$15,'Inputs - Elec wholesale index'!N$2,FALSE)</f>
        <v>1</v>
      </c>
      <c r="O390" s="12">
        <f t="shared" si="86"/>
        <v>0</v>
      </c>
      <c r="P390" s="12">
        <f t="shared" si="87"/>
        <v>205597.26549163138</v>
      </c>
      <c r="Q390" s="12">
        <f t="shared" si="88"/>
        <v>181634.52552031272</v>
      </c>
      <c r="R390" s="12">
        <f t="shared" si="89"/>
        <v>387231.79101194406</v>
      </c>
      <c r="S390" s="22">
        <f t="shared" si="90"/>
        <v>0</v>
      </c>
      <c r="T390" s="22">
        <f t="shared" si="91"/>
        <v>0</v>
      </c>
      <c r="U390" s="22">
        <f t="shared" si="92"/>
        <v>0</v>
      </c>
      <c r="V390" s="22">
        <f t="shared" si="93"/>
        <v>0</v>
      </c>
      <c r="W390" s="43" t="str">
        <f t="shared" si="94"/>
        <v>n/a</v>
      </c>
      <c r="X390" s="22">
        <f t="shared" si="95"/>
        <v>0</v>
      </c>
      <c r="Y390" s="22">
        <f t="shared" si="96"/>
        <v>0</v>
      </c>
      <c r="Z390" s="22">
        <f t="shared" si="97"/>
        <v>0</v>
      </c>
      <c r="AA390" s="42">
        <f t="shared" si="98"/>
        <v>0</v>
      </c>
      <c r="AB390" s="43" t="str">
        <f t="shared" si="99"/>
        <v>n/a</v>
      </c>
      <c r="AC390" s="44" t="str">
        <f>IFERROR(W390*'Inputs - OBR and CPI'!$E$27+'Inputs - Elec wholesale index'!AB390*'Inputs - OBR and CPI'!$F$27,"n/a")</f>
        <v>n/a</v>
      </c>
      <c r="AD390" s="2" t="str">
        <f t="shared" si="100"/>
        <v>2016-17 Winter</v>
      </c>
      <c r="AE390" s="2" t="str">
        <f t="shared" si="101"/>
        <v>2015-16 Winter</v>
      </c>
      <c r="AF390" s="127">
        <v>0</v>
      </c>
      <c r="AG390" s="7"/>
    </row>
    <row r="391" spans="1:33">
      <c r="A391" s="46">
        <v>42408</v>
      </c>
      <c r="B391" s="13" t="str">
        <f t="shared" si="102"/>
        <v>Feb</v>
      </c>
      <c r="C391" s="186"/>
      <c r="D391" s="186"/>
      <c r="E391" s="186"/>
      <c r="F391" s="187"/>
      <c r="G391" s="187"/>
      <c r="H391" s="187"/>
      <c r="I391" s="12">
        <f>VLOOKUP($B391,'Elec wholesale lookups'!$A$3:$L$15,'Inputs - Elec wholesale index'!I$2,FALSE)</f>
        <v>181634.52552031272</v>
      </c>
      <c r="J391" s="12">
        <f>VLOOKUP($B391,'Elec wholesale lookups'!$A$3:$L$15,'Inputs - Elec wholesale index'!J$2,FALSE)</f>
        <v>205597.26549163138</v>
      </c>
      <c r="K391" s="12">
        <f>VLOOKUP($B391,'Elec wholesale lookups'!$A$3:$L$15,'Inputs - Elec wholesale index'!K$2,FALSE)</f>
        <v>181634.52552031272</v>
      </c>
      <c r="L391" s="37">
        <f>VLOOKUP($B391,'Elec wholesale lookups'!$A$3:$O$15,'Inputs - Elec wholesale index'!L$2,FALSE)</f>
        <v>0</v>
      </c>
      <c r="M391" s="37">
        <f>VLOOKUP($B391,'Elec wholesale lookups'!$A$3:$O$15,'Inputs - Elec wholesale index'!M$2,FALSE)</f>
        <v>1</v>
      </c>
      <c r="N391" s="37">
        <f>VLOOKUP($B391,'Elec wholesale lookups'!$A$3:$O$15,'Inputs - Elec wholesale index'!N$2,FALSE)</f>
        <v>1</v>
      </c>
      <c r="O391" s="12">
        <f t="shared" ref="O391:O454" si="103">IF(L391="","",I391*L391)</f>
        <v>0</v>
      </c>
      <c r="P391" s="12">
        <f t="shared" ref="P391:P454" si="104">IF(M391="","",J391*M391)</f>
        <v>205597.26549163138</v>
      </c>
      <c r="Q391" s="12">
        <f t="shared" ref="Q391:Q454" si="105">IF(N391="","",K391*N391)</f>
        <v>181634.52552031272</v>
      </c>
      <c r="R391" s="12">
        <f t="shared" ref="R391:R454" si="106">SUM(O391:Q391)</f>
        <v>387231.79101194406</v>
      </c>
      <c r="S391" s="22">
        <f t="shared" ref="S391:S454" si="107">IF(O391="","",O391*C391)</f>
        <v>0</v>
      </c>
      <c r="T391" s="22">
        <f t="shared" ref="T391:T454" si="108">IF(P391="","",P391*D391)</f>
        <v>0</v>
      </c>
      <c r="U391" s="22">
        <f t="shared" ref="U391:U454" si="109">IF(Q391="","",Q391*E391)</f>
        <v>0</v>
      </c>
      <c r="V391" s="22">
        <f t="shared" ref="V391:V454" si="110">SUM(S391:U391)</f>
        <v>0</v>
      </c>
      <c r="W391" s="43" t="str">
        <f t="shared" ref="W391:W454" si="111">IF(MIN(C391:E391)&lt;1,"n/a",V391/R391)</f>
        <v>n/a</v>
      </c>
      <c r="X391" s="22">
        <f t="shared" ref="X391:X454" si="112">IF(O391="","",O391*F391)</f>
        <v>0</v>
      </c>
      <c r="Y391" s="22">
        <f t="shared" ref="Y391:Y454" si="113">IF(P391="","",P391*G391)</f>
        <v>0</v>
      </c>
      <c r="Z391" s="22">
        <f t="shared" ref="Z391:Z454" si="114">IF(Q391="","",Q391*H391)</f>
        <v>0</v>
      </c>
      <c r="AA391" s="42">
        <f t="shared" ref="AA391:AA454" si="115">SUM(X391:Z391)</f>
        <v>0</v>
      </c>
      <c r="AB391" s="43" t="str">
        <f t="shared" ref="AB391:AB454" si="116">IF(MIN(F391:H391)&lt;1,"n/a",AA391/$R391)</f>
        <v>n/a</v>
      </c>
      <c r="AC391" s="44" t="str">
        <f>IFERROR(W391*'Inputs - OBR and CPI'!$E$27+'Inputs - Elec wholesale index'!AB391*'Inputs - OBR and CPI'!$F$27,"n/a")</f>
        <v>n/a</v>
      </c>
      <c r="AD391" s="2" t="str">
        <f t="shared" ref="AD391:AD454" si="117">IF(AND(MONTH(A391)=8,MONTH(A390)=7),YEAR(A391)+1&amp;"-"&amp;YEAR(A391)-1998&amp;" Summer",IF(AND(MONTH(A391)=2,MONTH(A390)=1),YEAR(A391)&amp;"-"&amp;YEAR(A391)-1999&amp;" Winter",AD390))</f>
        <v>2016-17 Winter</v>
      </c>
      <c r="AE391" s="2" t="str">
        <f t="shared" ref="AE391:AE454" si="118">IF(AND(MONTH(A391)=4,MONTH(A390)=3),YEAR(A391)&amp;"-"&amp;YEAR(A391)-1999&amp;" Summer",IF(AND(MONTH(A391)=10,MONTH(A390)=9),YEAR(A391)&amp;"-"&amp;YEAR(A391)-1999&amp;" Winter",AE390))</f>
        <v>2015-16 Winter</v>
      </c>
      <c r="AF391" s="127">
        <v>0</v>
      </c>
      <c r="AG391" s="7"/>
    </row>
    <row r="392" spans="1:33">
      <c r="A392" s="46">
        <v>42409</v>
      </c>
      <c r="B392" s="13" t="str">
        <f t="shared" si="102"/>
        <v>Feb</v>
      </c>
      <c r="C392" s="186"/>
      <c r="D392" s="186"/>
      <c r="E392" s="186"/>
      <c r="F392" s="187"/>
      <c r="G392" s="187"/>
      <c r="H392" s="187"/>
      <c r="I392" s="12">
        <f>VLOOKUP($B392,'Elec wholesale lookups'!$A$3:$L$15,'Inputs - Elec wholesale index'!I$2,FALSE)</f>
        <v>181634.52552031272</v>
      </c>
      <c r="J392" s="12">
        <f>VLOOKUP($B392,'Elec wholesale lookups'!$A$3:$L$15,'Inputs - Elec wholesale index'!J$2,FALSE)</f>
        <v>205597.26549163138</v>
      </c>
      <c r="K392" s="12">
        <f>VLOOKUP($B392,'Elec wholesale lookups'!$A$3:$L$15,'Inputs - Elec wholesale index'!K$2,FALSE)</f>
        <v>181634.52552031272</v>
      </c>
      <c r="L392" s="37">
        <f>VLOOKUP($B392,'Elec wholesale lookups'!$A$3:$O$15,'Inputs - Elec wholesale index'!L$2,FALSE)</f>
        <v>0</v>
      </c>
      <c r="M392" s="37">
        <f>VLOOKUP($B392,'Elec wholesale lookups'!$A$3:$O$15,'Inputs - Elec wholesale index'!M$2,FALSE)</f>
        <v>1</v>
      </c>
      <c r="N392" s="37">
        <f>VLOOKUP($B392,'Elec wholesale lookups'!$A$3:$O$15,'Inputs - Elec wholesale index'!N$2,FALSE)</f>
        <v>1</v>
      </c>
      <c r="O392" s="12">
        <f t="shared" si="103"/>
        <v>0</v>
      </c>
      <c r="P392" s="12">
        <f t="shared" si="104"/>
        <v>205597.26549163138</v>
      </c>
      <c r="Q392" s="12">
        <f t="shared" si="105"/>
        <v>181634.52552031272</v>
      </c>
      <c r="R392" s="12">
        <f t="shared" si="106"/>
        <v>387231.79101194406</v>
      </c>
      <c r="S392" s="22">
        <f t="shared" si="107"/>
        <v>0</v>
      </c>
      <c r="T392" s="22">
        <f t="shared" si="108"/>
        <v>0</v>
      </c>
      <c r="U392" s="22">
        <f t="shared" si="109"/>
        <v>0</v>
      </c>
      <c r="V392" s="22">
        <f t="shared" si="110"/>
        <v>0</v>
      </c>
      <c r="W392" s="43" t="str">
        <f t="shared" si="111"/>
        <v>n/a</v>
      </c>
      <c r="X392" s="22">
        <f t="shared" si="112"/>
        <v>0</v>
      </c>
      <c r="Y392" s="22">
        <f t="shared" si="113"/>
        <v>0</v>
      </c>
      <c r="Z392" s="22">
        <f t="shared" si="114"/>
        <v>0</v>
      </c>
      <c r="AA392" s="42">
        <f t="shared" si="115"/>
        <v>0</v>
      </c>
      <c r="AB392" s="43" t="str">
        <f t="shared" si="116"/>
        <v>n/a</v>
      </c>
      <c r="AC392" s="44" t="str">
        <f>IFERROR(W392*'Inputs - OBR and CPI'!$E$27+'Inputs - Elec wholesale index'!AB392*'Inputs - OBR and CPI'!$F$27,"n/a")</f>
        <v>n/a</v>
      </c>
      <c r="AD392" s="2" t="str">
        <f t="shared" si="117"/>
        <v>2016-17 Winter</v>
      </c>
      <c r="AE392" s="2" t="str">
        <f t="shared" si="118"/>
        <v>2015-16 Winter</v>
      </c>
      <c r="AF392" s="127">
        <v>0</v>
      </c>
      <c r="AG392" s="7"/>
    </row>
    <row r="393" spans="1:33">
      <c r="A393" s="46">
        <v>42410</v>
      </c>
      <c r="B393" s="13" t="str">
        <f t="shared" si="102"/>
        <v>Feb</v>
      </c>
      <c r="C393" s="186"/>
      <c r="D393" s="186"/>
      <c r="E393" s="186"/>
      <c r="F393" s="187"/>
      <c r="G393" s="187"/>
      <c r="H393" s="187"/>
      <c r="I393" s="12">
        <f>VLOOKUP($B393,'Elec wholesale lookups'!$A$3:$L$15,'Inputs - Elec wholesale index'!I$2,FALSE)</f>
        <v>181634.52552031272</v>
      </c>
      <c r="J393" s="12">
        <f>VLOOKUP($B393,'Elec wholesale lookups'!$A$3:$L$15,'Inputs - Elec wholesale index'!J$2,FALSE)</f>
        <v>205597.26549163138</v>
      </c>
      <c r="K393" s="12">
        <f>VLOOKUP($B393,'Elec wholesale lookups'!$A$3:$L$15,'Inputs - Elec wholesale index'!K$2,FALSE)</f>
        <v>181634.52552031272</v>
      </c>
      <c r="L393" s="37">
        <f>VLOOKUP($B393,'Elec wholesale lookups'!$A$3:$O$15,'Inputs - Elec wholesale index'!L$2,FALSE)</f>
        <v>0</v>
      </c>
      <c r="M393" s="37">
        <f>VLOOKUP($B393,'Elec wholesale lookups'!$A$3:$O$15,'Inputs - Elec wholesale index'!M$2,FALSE)</f>
        <v>1</v>
      </c>
      <c r="N393" s="37">
        <f>VLOOKUP($B393,'Elec wholesale lookups'!$A$3:$O$15,'Inputs - Elec wholesale index'!N$2,FALSE)</f>
        <v>1</v>
      </c>
      <c r="O393" s="12">
        <f t="shared" si="103"/>
        <v>0</v>
      </c>
      <c r="P393" s="12">
        <f t="shared" si="104"/>
        <v>205597.26549163138</v>
      </c>
      <c r="Q393" s="12">
        <f t="shared" si="105"/>
        <v>181634.52552031272</v>
      </c>
      <c r="R393" s="12">
        <f t="shared" si="106"/>
        <v>387231.79101194406</v>
      </c>
      <c r="S393" s="22">
        <f t="shared" si="107"/>
        <v>0</v>
      </c>
      <c r="T393" s="22">
        <f t="shared" si="108"/>
        <v>0</v>
      </c>
      <c r="U393" s="22">
        <f t="shared" si="109"/>
        <v>0</v>
      </c>
      <c r="V393" s="22">
        <f t="shared" si="110"/>
        <v>0</v>
      </c>
      <c r="W393" s="43" t="str">
        <f t="shared" si="111"/>
        <v>n/a</v>
      </c>
      <c r="X393" s="22">
        <f t="shared" si="112"/>
        <v>0</v>
      </c>
      <c r="Y393" s="22">
        <f t="shared" si="113"/>
        <v>0</v>
      </c>
      <c r="Z393" s="22">
        <f t="shared" si="114"/>
        <v>0</v>
      </c>
      <c r="AA393" s="42">
        <f t="shared" si="115"/>
        <v>0</v>
      </c>
      <c r="AB393" s="43" t="str">
        <f t="shared" si="116"/>
        <v>n/a</v>
      </c>
      <c r="AC393" s="44" t="str">
        <f>IFERROR(W393*'Inputs - OBR and CPI'!$E$27+'Inputs - Elec wholesale index'!AB393*'Inputs - OBR and CPI'!$F$27,"n/a")</f>
        <v>n/a</v>
      </c>
      <c r="AD393" s="2" t="str">
        <f t="shared" si="117"/>
        <v>2016-17 Winter</v>
      </c>
      <c r="AE393" s="2" t="str">
        <f t="shared" si="118"/>
        <v>2015-16 Winter</v>
      </c>
      <c r="AF393" s="127">
        <v>0</v>
      </c>
      <c r="AG393" s="7"/>
    </row>
    <row r="394" spans="1:33">
      <c r="A394" s="46">
        <v>42411</v>
      </c>
      <c r="B394" s="13" t="str">
        <f t="shared" si="102"/>
        <v>Feb</v>
      </c>
      <c r="C394" s="186"/>
      <c r="D394" s="186"/>
      <c r="E394" s="186"/>
      <c r="F394" s="187"/>
      <c r="G394" s="187"/>
      <c r="H394" s="187"/>
      <c r="I394" s="12">
        <f>VLOOKUP($B394,'Elec wholesale lookups'!$A$3:$L$15,'Inputs - Elec wholesale index'!I$2,FALSE)</f>
        <v>181634.52552031272</v>
      </c>
      <c r="J394" s="12">
        <f>VLOOKUP($B394,'Elec wholesale lookups'!$A$3:$L$15,'Inputs - Elec wholesale index'!J$2,FALSE)</f>
        <v>205597.26549163138</v>
      </c>
      <c r="K394" s="12">
        <f>VLOOKUP($B394,'Elec wholesale lookups'!$A$3:$L$15,'Inputs - Elec wholesale index'!K$2,FALSE)</f>
        <v>181634.52552031272</v>
      </c>
      <c r="L394" s="37">
        <f>VLOOKUP($B394,'Elec wholesale lookups'!$A$3:$O$15,'Inputs - Elec wholesale index'!L$2,FALSE)</f>
        <v>0</v>
      </c>
      <c r="M394" s="37">
        <f>VLOOKUP($B394,'Elec wholesale lookups'!$A$3:$O$15,'Inputs - Elec wholesale index'!M$2,FALSE)</f>
        <v>1</v>
      </c>
      <c r="N394" s="37">
        <f>VLOOKUP($B394,'Elec wholesale lookups'!$A$3:$O$15,'Inputs - Elec wholesale index'!N$2,FALSE)</f>
        <v>1</v>
      </c>
      <c r="O394" s="12">
        <f t="shared" si="103"/>
        <v>0</v>
      </c>
      <c r="P394" s="12">
        <f t="shared" si="104"/>
        <v>205597.26549163138</v>
      </c>
      <c r="Q394" s="12">
        <f t="shared" si="105"/>
        <v>181634.52552031272</v>
      </c>
      <c r="R394" s="12">
        <f t="shared" si="106"/>
        <v>387231.79101194406</v>
      </c>
      <c r="S394" s="22">
        <f t="shared" si="107"/>
        <v>0</v>
      </c>
      <c r="T394" s="22">
        <f t="shared" si="108"/>
        <v>0</v>
      </c>
      <c r="U394" s="22">
        <f t="shared" si="109"/>
        <v>0</v>
      </c>
      <c r="V394" s="22">
        <f t="shared" si="110"/>
        <v>0</v>
      </c>
      <c r="W394" s="43" t="str">
        <f t="shared" si="111"/>
        <v>n/a</v>
      </c>
      <c r="X394" s="22">
        <f t="shared" si="112"/>
        <v>0</v>
      </c>
      <c r="Y394" s="22">
        <f t="shared" si="113"/>
        <v>0</v>
      </c>
      <c r="Z394" s="22">
        <f t="shared" si="114"/>
        <v>0</v>
      </c>
      <c r="AA394" s="42">
        <f t="shared" si="115"/>
        <v>0</v>
      </c>
      <c r="AB394" s="43" t="str">
        <f t="shared" si="116"/>
        <v>n/a</v>
      </c>
      <c r="AC394" s="44" t="str">
        <f>IFERROR(W394*'Inputs - OBR and CPI'!$E$27+'Inputs - Elec wholesale index'!AB394*'Inputs - OBR and CPI'!$F$27,"n/a")</f>
        <v>n/a</v>
      </c>
      <c r="AD394" s="2" t="str">
        <f t="shared" si="117"/>
        <v>2016-17 Winter</v>
      </c>
      <c r="AE394" s="2" t="str">
        <f t="shared" si="118"/>
        <v>2015-16 Winter</v>
      </c>
      <c r="AF394" s="127">
        <v>0</v>
      </c>
      <c r="AG394" s="7"/>
    </row>
    <row r="395" spans="1:33">
      <c r="A395" s="46">
        <v>42412</v>
      </c>
      <c r="B395" s="13" t="str">
        <f t="shared" si="102"/>
        <v>Feb</v>
      </c>
      <c r="C395" s="186"/>
      <c r="D395" s="186"/>
      <c r="E395" s="186"/>
      <c r="F395" s="187"/>
      <c r="G395" s="187"/>
      <c r="H395" s="187"/>
      <c r="I395" s="12">
        <f>VLOOKUP($B395,'Elec wholesale lookups'!$A$3:$L$15,'Inputs - Elec wholesale index'!I$2,FALSE)</f>
        <v>181634.52552031272</v>
      </c>
      <c r="J395" s="12">
        <f>VLOOKUP($B395,'Elec wholesale lookups'!$A$3:$L$15,'Inputs - Elec wholesale index'!J$2,FALSE)</f>
        <v>205597.26549163138</v>
      </c>
      <c r="K395" s="12">
        <f>VLOOKUP($B395,'Elec wholesale lookups'!$A$3:$L$15,'Inputs - Elec wholesale index'!K$2,FALSE)</f>
        <v>181634.52552031272</v>
      </c>
      <c r="L395" s="37">
        <f>VLOOKUP($B395,'Elec wholesale lookups'!$A$3:$O$15,'Inputs - Elec wholesale index'!L$2,FALSE)</f>
        <v>0</v>
      </c>
      <c r="M395" s="37">
        <f>VLOOKUP($B395,'Elec wholesale lookups'!$A$3:$O$15,'Inputs - Elec wholesale index'!M$2,FALSE)</f>
        <v>1</v>
      </c>
      <c r="N395" s="37">
        <f>VLOOKUP($B395,'Elec wholesale lookups'!$A$3:$O$15,'Inputs - Elec wholesale index'!N$2,FALSE)</f>
        <v>1</v>
      </c>
      <c r="O395" s="12">
        <f t="shared" si="103"/>
        <v>0</v>
      </c>
      <c r="P395" s="12">
        <f t="shared" si="104"/>
        <v>205597.26549163138</v>
      </c>
      <c r="Q395" s="12">
        <f t="shared" si="105"/>
        <v>181634.52552031272</v>
      </c>
      <c r="R395" s="12">
        <f t="shared" si="106"/>
        <v>387231.79101194406</v>
      </c>
      <c r="S395" s="22">
        <f t="shared" si="107"/>
        <v>0</v>
      </c>
      <c r="T395" s="22">
        <f t="shared" si="108"/>
        <v>0</v>
      </c>
      <c r="U395" s="22">
        <f t="shared" si="109"/>
        <v>0</v>
      </c>
      <c r="V395" s="22">
        <f t="shared" si="110"/>
        <v>0</v>
      </c>
      <c r="W395" s="43" t="str">
        <f t="shared" si="111"/>
        <v>n/a</v>
      </c>
      <c r="X395" s="22">
        <f t="shared" si="112"/>
        <v>0</v>
      </c>
      <c r="Y395" s="22">
        <f t="shared" si="113"/>
        <v>0</v>
      </c>
      <c r="Z395" s="22">
        <f t="shared" si="114"/>
        <v>0</v>
      </c>
      <c r="AA395" s="42">
        <f t="shared" si="115"/>
        <v>0</v>
      </c>
      <c r="AB395" s="43" t="str">
        <f t="shared" si="116"/>
        <v>n/a</v>
      </c>
      <c r="AC395" s="44" t="str">
        <f>IFERROR(W395*'Inputs - OBR and CPI'!$E$27+'Inputs - Elec wholesale index'!AB395*'Inputs - OBR and CPI'!$F$27,"n/a")</f>
        <v>n/a</v>
      </c>
      <c r="AD395" s="2" t="str">
        <f t="shared" si="117"/>
        <v>2016-17 Winter</v>
      </c>
      <c r="AE395" s="2" t="str">
        <f t="shared" si="118"/>
        <v>2015-16 Winter</v>
      </c>
      <c r="AF395" s="127">
        <v>0</v>
      </c>
      <c r="AG395" s="7"/>
    </row>
    <row r="396" spans="1:33">
      <c r="A396" s="46">
        <v>42415</v>
      </c>
      <c r="B396" s="13" t="str">
        <f t="shared" si="102"/>
        <v>Feb</v>
      </c>
      <c r="C396" s="186"/>
      <c r="D396" s="186"/>
      <c r="E396" s="186"/>
      <c r="F396" s="187"/>
      <c r="G396" s="187"/>
      <c r="H396" s="187"/>
      <c r="I396" s="12">
        <f>VLOOKUP($B396,'Elec wholesale lookups'!$A$3:$L$15,'Inputs - Elec wholesale index'!I$2,FALSE)</f>
        <v>181634.52552031272</v>
      </c>
      <c r="J396" s="12">
        <f>VLOOKUP($B396,'Elec wholesale lookups'!$A$3:$L$15,'Inputs - Elec wholesale index'!J$2,FALSE)</f>
        <v>205597.26549163138</v>
      </c>
      <c r="K396" s="12">
        <f>VLOOKUP($B396,'Elec wholesale lookups'!$A$3:$L$15,'Inputs - Elec wholesale index'!K$2,FALSE)</f>
        <v>181634.52552031272</v>
      </c>
      <c r="L396" s="37">
        <f>VLOOKUP($B396,'Elec wholesale lookups'!$A$3:$O$15,'Inputs - Elec wholesale index'!L$2,FALSE)</f>
        <v>0</v>
      </c>
      <c r="M396" s="37">
        <f>VLOOKUP($B396,'Elec wholesale lookups'!$A$3:$O$15,'Inputs - Elec wholesale index'!M$2,FALSE)</f>
        <v>1</v>
      </c>
      <c r="N396" s="37">
        <f>VLOOKUP($B396,'Elec wholesale lookups'!$A$3:$O$15,'Inputs - Elec wholesale index'!N$2,FALSE)</f>
        <v>1</v>
      </c>
      <c r="O396" s="12">
        <f t="shared" si="103"/>
        <v>0</v>
      </c>
      <c r="P396" s="12">
        <f t="shared" si="104"/>
        <v>205597.26549163138</v>
      </c>
      <c r="Q396" s="12">
        <f t="shared" si="105"/>
        <v>181634.52552031272</v>
      </c>
      <c r="R396" s="12">
        <f t="shared" si="106"/>
        <v>387231.79101194406</v>
      </c>
      <c r="S396" s="22">
        <f t="shared" si="107"/>
        <v>0</v>
      </c>
      <c r="T396" s="22">
        <f t="shared" si="108"/>
        <v>0</v>
      </c>
      <c r="U396" s="22">
        <f t="shared" si="109"/>
        <v>0</v>
      </c>
      <c r="V396" s="22">
        <f t="shared" si="110"/>
        <v>0</v>
      </c>
      <c r="W396" s="43" t="str">
        <f t="shared" si="111"/>
        <v>n/a</v>
      </c>
      <c r="X396" s="22">
        <f t="shared" si="112"/>
        <v>0</v>
      </c>
      <c r="Y396" s="22">
        <f t="shared" si="113"/>
        <v>0</v>
      </c>
      <c r="Z396" s="22">
        <f t="shared" si="114"/>
        <v>0</v>
      </c>
      <c r="AA396" s="42">
        <f t="shared" si="115"/>
        <v>0</v>
      </c>
      <c r="AB396" s="43" t="str">
        <f t="shared" si="116"/>
        <v>n/a</v>
      </c>
      <c r="AC396" s="44" t="str">
        <f>IFERROR(W396*'Inputs - OBR and CPI'!$E$27+'Inputs - Elec wholesale index'!AB396*'Inputs - OBR and CPI'!$F$27,"n/a")</f>
        <v>n/a</v>
      </c>
      <c r="AD396" s="2" t="str">
        <f t="shared" si="117"/>
        <v>2016-17 Winter</v>
      </c>
      <c r="AE396" s="2" t="str">
        <f t="shared" si="118"/>
        <v>2015-16 Winter</v>
      </c>
      <c r="AF396" s="127">
        <v>0</v>
      </c>
      <c r="AG396" s="7"/>
    </row>
    <row r="397" spans="1:33">
      <c r="A397" s="46">
        <v>42416</v>
      </c>
      <c r="B397" s="13" t="str">
        <f t="shared" si="102"/>
        <v>Feb</v>
      </c>
      <c r="C397" s="186"/>
      <c r="D397" s="186"/>
      <c r="E397" s="186"/>
      <c r="F397" s="187"/>
      <c r="G397" s="187"/>
      <c r="H397" s="187"/>
      <c r="I397" s="12">
        <f>VLOOKUP($B397,'Elec wholesale lookups'!$A$3:$L$15,'Inputs - Elec wholesale index'!I$2,FALSE)</f>
        <v>181634.52552031272</v>
      </c>
      <c r="J397" s="12">
        <f>VLOOKUP($B397,'Elec wholesale lookups'!$A$3:$L$15,'Inputs - Elec wholesale index'!J$2,FALSE)</f>
        <v>205597.26549163138</v>
      </c>
      <c r="K397" s="12">
        <f>VLOOKUP($B397,'Elec wholesale lookups'!$A$3:$L$15,'Inputs - Elec wholesale index'!K$2,FALSE)</f>
        <v>181634.52552031272</v>
      </c>
      <c r="L397" s="37">
        <f>VLOOKUP($B397,'Elec wholesale lookups'!$A$3:$O$15,'Inputs - Elec wholesale index'!L$2,FALSE)</f>
        <v>0</v>
      </c>
      <c r="M397" s="37">
        <f>VLOOKUP($B397,'Elec wholesale lookups'!$A$3:$O$15,'Inputs - Elec wholesale index'!M$2,FALSE)</f>
        <v>1</v>
      </c>
      <c r="N397" s="37">
        <f>VLOOKUP($B397,'Elec wholesale lookups'!$A$3:$O$15,'Inputs - Elec wholesale index'!N$2,FALSE)</f>
        <v>1</v>
      </c>
      <c r="O397" s="12">
        <f t="shared" si="103"/>
        <v>0</v>
      </c>
      <c r="P397" s="12">
        <f t="shared" si="104"/>
        <v>205597.26549163138</v>
      </c>
      <c r="Q397" s="12">
        <f t="shared" si="105"/>
        <v>181634.52552031272</v>
      </c>
      <c r="R397" s="12">
        <f t="shared" si="106"/>
        <v>387231.79101194406</v>
      </c>
      <c r="S397" s="22">
        <f t="shared" si="107"/>
        <v>0</v>
      </c>
      <c r="T397" s="22">
        <f t="shared" si="108"/>
        <v>0</v>
      </c>
      <c r="U397" s="22">
        <f t="shared" si="109"/>
        <v>0</v>
      </c>
      <c r="V397" s="22">
        <f t="shared" si="110"/>
        <v>0</v>
      </c>
      <c r="W397" s="43" t="str">
        <f t="shared" si="111"/>
        <v>n/a</v>
      </c>
      <c r="X397" s="22">
        <f t="shared" si="112"/>
        <v>0</v>
      </c>
      <c r="Y397" s="22">
        <f t="shared" si="113"/>
        <v>0</v>
      </c>
      <c r="Z397" s="22">
        <f t="shared" si="114"/>
        <v>0</v>
      </c>
      <c r="AA397" s="42">
        <f t="shared" si="115"/>
        <v>0</v>
      </c>
      <c r="AB397" s="43" t="str">
        <f t="shared" si="116"/>
        <v>n/a</v>
      </c>
      <c r="AC397" s="44" t="str">
        <f>IFERROR(W397*'Inputs - OBR and CPI'!$E$27+'Inputs - Elec wholesale index'!AB397*'Inputs - OBR and CPI'!$F$27,"n/a")</f>
        <v>n/a</v>
      </c>
      <c r="AD397" s="2" t="str">
        <f t="shared" si="117"/>
        <v>2016-17 Winter</v>
      </c>
      <c r="AE397" s="2" t="str">
        <f t="shared" si="118"/>
        <v>2015-16 Winter</v>
      </c>
      <c r="AF397" s="127">
        <v>0</v>
      </c>
      <c r="AG397" s="7"/>
    </row>
    <row r="398" spans="1:33">
      <c r="A398" s="46">
        <v>42417</v>
      </c>
      <c r="B398" s="13" t="str">
        <f t="shared" si="102"/>
        <v>Feb</v>
      </c>
      <c r="C398" s="186"/>
      <c r="D398" s="186"/>
      <c r="E398" s="186"/>
      <c r="F398" s="187"/>
      <c r="G398" s="187"/>
      <c r="H398" s="187"/>
      <c r="I398" s="12">
        <f>VLOOKUP($B398,'Elec wholesale lookups'!$A$3:$L$15,'Inputs - Elec wholesale index'!I$2,FALSE)</f>
        <v>181634.52552031272</v>
      </c>
      <c r="J398" s="12">
        <f>VLOOKUP($B398,'Elec wholesale lookups'!$A$3:$L$15,'Inputs - Elec wholesale index'!J$2,FALSE)</f>
        <v>205597.26549163138</v>
      </c>
      <c r="K398" s="12">
        <f>VLOOKUP($B398,'Elec wholesale lookups'!$A$3:$L$15,'Inputs - Elec wholesale index'!K$2,FALSE)</f>
        <v>181634.52552031272</v>
      </c>
      <c r="L398" s="37">
        <f>VLOOKUP($B398,'Elec wholesale lookups'!$A$3:$O$15,'Inputs - Elec wholesale index'!L$2,FALSE)</f>
        <v>0</v>
      </c>
      <c r="M398" s="37">
        <f>VLOOKUP($B398,'Elec wholesale lookups'!$A$3:$O$15,'Inputs - Elec wholesale index'!M$2,FALSE)</f>
        <v>1</v>
      </c>
      <c r="N398" s="37">
        <f>VLOOKUP($B398,'Elec wholesale lookups'!$A$3:$O$15,'Inputs - Elec wholesale index'!N$2,FALSE)</f>
        <v>1</v>
      </c>
      <c r="O398" s="12">
        <f t="shared" si="103"/>
        <v>0</v>
      </c>
      <c r="P398" s="12">
        <f t="shared" si="104"/>
        <v>205597.26549163138</v>
      </c>
      <c r="Q398" s="12">
        <f t="shared" si="105"/>
        <v>181634.52552031272</v>
      </c>
      <c r="R398" s="12">
        <f t="shared" si="106"/>
        <v>387231.79101194406</v>
      </c>
      <c r="S398" s="22">
        <f t="shared" si="107"/>
        <v>0</v>
      </c>
      <c r="T398" s="22">
        <f t="shared" si="108"/>
        <v>0</v>
      </c>
      <c r="U398" s="22">
        <f t="shared" si="109"/>
        <v>0</v>
      </c>
      <c r="V398" s="22">
        <f t="shared" si="110"/>
        <v>0</v>
      </c>
      <c r="W398" s="43" t="str">
        <f t="shared" si="111"/>
        <v>n/a</v>
      </c>
      <c r="X398" s="22">
        <f t="shared" si="112"/>
        <v>0</v>
      </c>
      <c r="Y398" s="22">
        <f t="shared" si="113"/>
        <v>0</v>
      </c>
      <c r="Z398" s="22">
        <f t="shared" si="114"/>
        <v>0</v>
      </c>
      <c r="AA398" s="42">
        <f t="shared" si="115"/>
        <v>0</v>
      </c>
      <c r="AB398" s="43" t="str">
        <f t="shared" si="116"/>
        <v>n/a</v>
      </c>
      <c r="AC398" s="44" t="str">
        <f>IFERROR(W398*'Inputs - OBR and CPI'!$E$27+'Inputs - Elec wholesale index'!AB398*'Inputs - OBR and CPI'!$F$27,"n/a")</f>
        <v>n/a</v>
      </c>
      <c r="AD398" s="2" t="str">
        <f t="shared" si="117"/>
        <v>2016-17 Winter</v>
      </c>
      <c r="AE398" s="2" t="str">
        <f t="shared" si="118"/>
        <v>2015-16 Winter</v>
      </c>
      <c r="AF398" s="127">
        <v>0</v>
      </c>
      <c r="AG398" s="7"/>
    </row>
    <row r="399" spans="1:33">
      <c r="A399" s="46">
        <v>42418</v>
      </c>
      <c r="B399" s="13" t="str">
        <f t="shared" si="102"/>
        <v>Feb</v>
      </c>
      <c r="C399" s="186"/>
      <c r="D399" s="186"/>
      <c r="E399" s="186"/>
      <c r="F399" s="187"/>
      <c r="G399" s="187"/>
      <c r="H399" s="187"/>
      <c r="I399" s="12">
        <f>VLOOKUP($B399,'Elec wholesale lookups'!$A$3:$L$15,'Inputs - Elec wholesale index'!I$2,FALSE)</f>
        <v>181634.52552031272</v>
      </c>
      <c r="J399" s="12">
        <f>VLOOKUP($B399,'Elec wholesale lookups'!$A$3:$L$15,'Inputs - Elec wholesale index'!J$2,FALSE)</f>
        <v>205597.26549163138</v>
      </c>
      <c r="K399" s="12">
        <f>VLOOKUP($B399,'Elec wholesale lookups'!$A$3:$L$15,'Inputs - Elec wholesale index'!K$2,FALSE)</f>
        <v>181634.52552031272</v>
      </c>
      <c r="L399" s="37">
        <f>VLOOKUP($B399,'Elec wholesale lookups'!$A$3:$O$15,'Inputs - Elec wholesale index'!L$2,FALSE)</f>
        <v>0</v>
      </c>
      <c r="M399" s="37">
        <f>VLOOKUP($B399,'Elec wholesale lookups'!$A$3:$O$15,'Inputs - Elec wholesale index'!M$2,FALSE)</f>
        <v>1</v>
      </c>
      <c r="N399" s="37">
        <f>VLOOKUP($B399,'Elec wholesale lookups'!$A$3:$O$15,'Inputs - Elec wholesale index'!N$2,FALSE)</f>
        <v>1</v>
      </c>
      <c r="O399" s="12">
        <f t="shared" si="103"/>
        <v>0</v>
      </c>
      <c r="P399" s="12">
        <f t="shared" si="104"/>
        <v>205597.26549163138</v>
      </c>
      <c r="Q399" s="12">
        <f t="shared" si="105"/>
        <v>181634.52552031272</v>
      </c>
      <c r="R399" s="12">
        <f t="shared" si="106"/>
        <v>387231.79101194406</v>
      </c>
      <c r="S399" s="22">
        <f t="shared" si="107"/>
        <v>0</v>
      </c>
      <c r="T399" s="22">
        <f t="shared" si="108"/>
        <v>0</v>
      </c>
      <c r="U399" s="22">
        <f t="shared" si="109"/>
        <v>0</v>
      </c>
      <c r="V399" s="22">
        <f t="shared" si="110"/>
        <v>0</v>
      </c>
      <c r="W399" s="43" t="str">
        <f t="shared" si="111"/>
        <v>n/a</v>
      </c>
      <c r="X399" s="22">
        <f t="shared" si="112"/>
        <v>0</v>
      </c>
      <c r="Y399" s="22">
        <f t="shared" si="113"/>
        <v>0</v>
      </c>
      <c r="Z399" s="22">
        <f t="shared" si="114"/>
        <v>0</v>
      </c>
      <c r="AA399" s="42">
        <f t="shared" si="115"/>
        <v>0</v>
      </c>
      <c r="AB399" s="43" t="str">
        <f t="shared" si="116"/>
        <v>n/a</v>
      </c>
      <c r="AC399" s="44" t="str">
        <f>IFERROR(W399*'Inputs - OBR and CPI'!$E$27+'Inputs - Elec wholesale index'!AB399*'Inputs - OBR and CPI'!$F$27,"n/a")</f>
        <v>n/a</v>
      </c>
      <c r="AD399" s="2" t="str">
        <f t="shared" si="117"/>
        <v>2016-17 Winter</v>
      </c>
      <c r="AE399" s="2" t="str">
        <f t="shared" si="118"/>
        <v>2015-16 Winter</v>
      </c>
      <c r="AF399" s="127">
        <v>0</v>
      </c>
      <c r="AG399" s="7"/>
    </row>
    <row r="400" spans="1:33">
      <c r="A400" s="46">
        <v>42419</v>
      </c>
      <c r="B400" s="13" t="str">
        <f t="shared" si="102"/>
        <v>Feb</v>
      </c>
      <c r="C400" s="186"/>
      <c r="D400" s="186"/>
      <c r="E400" s="186"/>
      <c r="F400" s="187"/>
      <c r="G400" s="187"/>
      <c r="H400" s="187"/>
      <c r="I400" s="12">
        <f>VLOOKUP($B400,'Elec wholesale lookups'!$A$3:$L$15,'Inputs - Elec wholesale index'!I$2,FALSE)</f>
        <v>181634.52552031272</v>
      </c>
      <c r="J400" s="12">
        <f>VLOOKUP($B400,'Elec wholesale lookups'!$A$3:$L$15,'Inputs - Elec wholesale index'!J$2,FALSE)</f>
        <v>205597.26549163138</v>
      </c>
      <c r="K400" s="12">
        <f>VLOOKUP($B400,'Elec wholesale lookups'!$A$3:$L$15,'Inputs - Elec wholesale index'!K$2,FALSE)</f>
        <v>181634.52552031272</v>
      </c>
      <c r="L400" s="37">
        <f>VLOOKUP($B400,'Elec wholesale lookups'!$A$3:$O$15,'Inputs - Elec wholesale index'!L$2,FALSE)</f>
        <v>0</v>
      </c>
      <c r="M400" s="37">
        <f>VLOOKUP($B400,'Elec wholesale lookups'!$A$3:$O$15,'Inputs - Elec wholesale index'!M$2,FALSE)</f>
        <v>1</v>
      </c>
      <c r="N400" s="37">
        <f>VLOOKUP($B400,'Elec wholesale lookups'!$A$3:$O$15,'Inputs - Elec wholesale index'!N$2,FALSE)</f>
        <v>1</v>
      </c>
      <c r="O400" s="12">
        <f t="shared" si="103"/>
        <v>0</v>
      </c>
      <c r="P400" s="12">
        <f t="shared" si="104"/>
        <v>205597.26549163138</v>
      </c>
      <c r="Q400" s="12">
        <f t="shared" si="105"/>
        <v>181634.52552031272</v>
      </c>
      <c r="R400" s="12">
        <f t="shared" si="106"/>
        <v>387231.79101194406</v>
      </c>
      <c r="S400" s="22">
        <f t="shared" si="107"/>
        <v>0</v>
      </c>
      <c r="T400" s="22">
        <f t="shared" si="108"/>
        <v>0</v>
      </c>
      <c r="U400" s="22">
        <f t="shared" si="109"/>
        <v>0</v>
      </c>
      <c r="V400" s="22">
        <f t="shared" si="110"/>
        <v>0</v>
      </c>
      <c r="W400" s="43" t="str">
        <f t="shared" si="111"/>
        <v>n/a</v>
      </c>
      <c r="X400" s="22">
        <f t="shared" si="112"/>
        <v>0</v>
      </c>
      <c r="Y400" s="22">
        <f t="shared" si="113"/>
        <v>0</v>
      </c>
      <c r="Z400" s="22">
        <f t="shared" si="114"/>
        <v>0</v>
      </c>
      <c r="AA400" s="42">
        <f t="shared" si="115"/>
        <v>0</v>
      </c>
      <c r="AB400" s="43" t="str">
        <f t="shared" si="116"/>
        <v>n/a</v>
      </c>
      <c r="AC400" s="44" t="str">
        <f>IFERROR(W400*'Inputs - OBR and CPI'!$E$27+'Inputs - Elec wholesale index'!AB400*'Inputs - OBR and CPI'!$F$27,"n/a")</f>
        <v>n/a</v>
      </c>
      <c r="AD400" s="2" t="str">
        <f t="shared" si="117"/>
        <v>2016-17 Winter</v>
      </c>
      <c r="AE400" s="2" t="str">
        <f t="shared" si="118"/>
        <v>2015-16 Winter</v>
      </c>
      <c r="AF400" s="127">
        <v>0</v>
      </c>
      <c r="AG400" s="7"/>
    </row>
    <row r="401" spans="1:33">
      <c r="A401" s="46">
        <v>42422</v>
      </c>
      <c r="B401" s="13" t="str">
        <f t="shared" si="102"/>
        <v>Feb</v>
      </c>
      <c r="C401" s="186"/>
      <c r="D401" s="186"/>
      <c r="E401" s="186"/>
      <c r="F401" s="187"/>
      <c r="G401" s="187"/>
      <c r="H401" s="187"/>
      <c r="I401" s="12">
        <f>VLOOKUP($B401,'Elec wholesale lookups'!$A$3:$L$15,'Inputs - Elec wholesale index'!I$2,FALSE)</f>
        <v>181634.52552031272</v>
      </c>
      <c r="J401" s="12">
        <f>VLOOKUP($B401,'Elec wholesale lookups'!$A$3:$L$15,'Inputs - Elec wholesale index'!J$2,FALSE)</f>
        <v>205597.26549163138</v>
      </c>
      <c r="K401" s="12">
        <f>VLOOKUP($B401,'Elec wholesale lookups'!$A$3:$L$15,'Inputs - Elec wholesale index'!K$2,FALSE)</f>
        <v>181634.52552031272</v>
      </c>
      <c r="L401" s="37">
        <f>VLOOKUP($B401,'Elec wholesale lookups'!$A$3:$O$15,'Inputs - Elec wholesale index'!L$2,FALSE)</f>
        <v>0</v>
      </c>
      <c r="M401" s="37">
        <f>VLOOKUP($B401,'Elec wholesale lookups'!$A$3:$O$15,'Inputs - Elec wholesale index'!M$2,FALSE)</f>
        <v>1</v>
      </c>
      <c r="N401" s="37">
        <f>VLOOKUP($B401,'Elec wholesale lookups'!$A$3:$O$15,'Inputs - Elec wholesale index'!N$2,FALSE)</f>
        <v>1</v>
      </c>
      <c r="O401" s="12">
        <f t="shared" si="103"/>
        <v>0</v>
      </c>
      <c r="P401" s="12">
        <f t="shared" si="104"/>
        <v>205597.26549163138</v>
      </c>
      <c r="Q401" s="12">
        <f t="shared" si="105"/>
        <v>181634.52552031272</v>
      </c>
      <c r="R401" s="12">
        <f t="shared" si="106"/>
        <v>387231.79101194406</v>
      </c>
      <c r="S401" s="22">
        <f t="shared" si="107"/>
        <v>0</v>
      </c>
      <c r="T401" s="22">
        <f t="shared" si="108"/>
        <v>0</v>
      </c>
      <c r="U401" s="22">
        <f t="shared" si="109"/>
        <v>0</v>
      </c>
      <c r="V401" s="22">
        <f t="shared" si="110"/>
        <v>0</v>
      </c>
      <c r="W401" s="43" t="str">
        <f t="shared" si="111"/>
        <v>n/a</v>
      </c>
      <c r="X401" s="22">
        <f t="shared" si="112"/>
        <v>0</v>
      </c>
      <c r="Y401" s="22">
        <f t="shared" si="113"/>
        <v>0</v>
      </c>
      <c r="Z401" s="22">
        <f t="shared" si="114"/>
        <v>0</v>
      </c>
      <c r="AA401" s="42">
        <f t="shared" si="115"/>
        <v>0</v>
      </c>
      <c r="AB401" s="43" t="str">
        <f t="shared" si="116"/>
        <v>n/a</v>
      </c>
      <c r="AC401" s="44" t="str">
        <f>IFERROR(W401*'Inputs - OBR and CPI'!$E$27+'Inputs - Elec wholesale index'!AB401*'Inputs - OBR and CPI'!$F$27,"n/a")</f>
        <v>n/a</v>
      </c>
      <c r="AD401" s="2" t="str">
        <f t="shared" si="117"/>
        <v>2016-17 Winter</v>
      </c>
      <c r="AE401" s="2" t="str">
        <f t="shared" si="118"/>
        <v>2015-16 Winter</v>
      </c>
      <c r="AF401" s="127">
        <v>0</v>
      </c>
      <c r="AG401" s="7"/>
    </row>
    <row r="402" spans="1:33">
      <c r="A402" s="46">
        <v>42423</v>
      </c>
      <c r="B402" s="13" t="str">
        <f t="shared" si="102"/>
        <v>Feb</v>
      </c>
      <c r="C402" s="186"/>
      <c r="D402" s="186"/>
      <c r="E402" s="186"/>
      <c r="F402" s="187"/>
      <c r="G402" s="187"/>
      <c r="H402" s="187"/>
      <c r="I402" s="12">
        <f>VLOOKUP($B402,'Elec wholesale lookups'!$A$3:$L$15,'Inputs - Elec wholesale index'!I$2,FALSE)</f>
        <v>181634.52552031272</v>
      </c>
      <c r="J402" s="12">
        <f>VLOOKUP($B402,'Elec wholesale lookups'!$A$3:$L$15,'Inputs - Elec wholesale index'!J$2,FALSE)</f>
        <v>205597.26549163138</v>
      </c>
      <c r="K402" s="12">
        <f>VLOOKUP($B402,'Elec wholesale lookups'!$A$3:$L$15,'Inputs - Elec wholesale index'!K$2,FALSE)</f>
        <v>181634.52552031272</v>
      </c>
      <c r="L402" s="37">
        <f>VLOOKUP($B402,'Elec wholesale lookups'!$A$3:$O$15,'Inputs - Elec wholesale index'!L$2,FALSE)</f>
        <v>0</v>
      </c>
      <c r="M402" s="37">
        <f>VLOOKUP($B402,'Elec wholesale lookups'!$A$3:$O$15,'Inputs - Elec wholesale index'!M$2,FALSE)</f>
        <v>1</v>
      </c>
      <c r="N402" s="37">
        <f>VLOOKUP($B402,'Elec wholesale lookups'!$A$3:$O$15,'Inputs - Elec wholesale index'!N$2,FALSE)</f>
        <v>1</v>
      </c>
      <c r="O402" s="12">
        <f t="shared" si="103"/>
        <v>0</v>
      </c>
      <c r="P402" s="12">
        <f t="shared" si="104"/>
        <v>205597.26549163138</v>
      </c>
      <c r="Q402" s="12">
        <f t="shared" si="105"/>
        <v>181634.52552031272</v>
      </c>
      <c r="R402" s="12">
        <f t="shared" si="106"/>
        <v>387231.79101194406</v>
      </c>
      <c r="S402" s="22">
        <f t="shared" si="107"/>
        <v>0</v>
      </c>
      <c r="T402" s="22">
        <f t="shared" si="108"/>
        <v>0</v>
      </c>
      <c r="U402" s="22">
        <f t="shared" si="109"/>
        <v>0</v>
      </c>
      <c r="V402" s="22">
        <f t="shared" si="110"/>
        <v>0</v>
      </c>
      <c r="W402" s="43" t="str">
        <f t="shared" si="111"/>
        <v>n/a</v>
      </c>
      <c r="X402" s="22">
        <f t="shared" si="112"/>
        <v>0</v>
      </c>
      <c r="Y402" s="22">
        <f t="shared" si="113"/>
        <v>0</v>
      </c>
      <c r="Z402" s="22">
        <f t="shared" si="114"/>
        <v>0</v>
      </c>
      <c r="AA402" s="42">
        <f t="shared" si="115"/>
        <v>0</v>
      </c>
      <c r="AB402" s="43" t="str">
        <f t="shared" si="116"/>
        <v>n/a</v>
      </c>
      <c r="AC402" s="44" t="str">
        <f>IFERROR(W402*'Inputs - OBR and CPI'!$E$27+'Inputs - Elec wholesale index'!AB402*'Inputs - OBR and CPI'!$F$27,"n/a")</f>
        <v>n/a</v>
      </c>
      <c r="AD402" s="2" t="str">
        <f t="shared" si="117"/>
        <v>2016-17 Winter</v>
      </c>
      <c r="AE402" s="2" t="str">
        <f t="shared" si="118"/>
        <v>2015-16 Winter</v>
      </c>
      <c r="AF402" s="127">
        <v>0</v>
      </c>
      <c r="AG402" s="7"/>
    </row>
    <row r="403" spans="1:33">
      <c r="A403" s="46">
        <v>42424</v>
      </c>
      <c r="B403" s="13" t="str">
        <f t="shared" si="102"/>
        <v>Feb</v>
      </c>
      <c r="C403" s="186"/>
      <c r="D403" s="186"/>
      <c r="E403" s="186"/>
      <c r="F403" s="187"/>
      <c r="G403" s="187"/>
      <c r="H403" s="187"/>
      <c r="I403" s="12">
        <f>VLOOKUP($B403,'Elec wholesale lookups'!$A$3:$L$15,'Inputs - Elec wholesale index'!I$2,FALSE)</f>
        <v>181634.52552031272</v>
      </c>
      <c r="J403" s="12">
        <f>VLOOKUP($B403,'Elec wholesale lookups'!$A$3:$L$15,'Inputs - Elec wholesale index'!J$2,FALSE)</f>
        <v>205597.26549163138</v>
      </c>
      <c r="K403" s="12">
        <f>VLOOKUP($B403,'Elec wholesale lookups'!$A$3:$L$15,'Inputs - Elec wholesale index'!K$2,FALSE)</f>
        <v>181634.52552031272</v>
      </c>
      <c r="L403" s="37">
        <f>VLOOKUP($B403,'Elec wholesale lookups'!$A$3:$O$15,'Inputs - Elec wholesale index'!L$2,FALSE)</f>
        <v>0</v>
      </c>
      <c r="M403" s="37">
        <f>VLOOKUP($B403,'Elec wholesale lookups'!$A$3:$O$15,'Inputs - Elec wholesale index'!M$2,FALSE)</f>
        <v>1</v>
      </c>
      <c r="N403" s="37">
        <f>VLOOKUP($B403,'Elec wholesale lookups'!$A$3:$O$15,'Inputs - Elec wholesale index'!N$2,FALSE)</f>
        <v>1</v>
      </c>
      <c r="O403" s="12">
        <f t="shared" si="103"/>
        <v>0</v>
      </c>
      <c r="P403" s="12">
        <f t="shared" si="104"/>
        <v>205597.26549163138</v>
      </c>
      <c r="Q403" s="12">
        <f t="shared" si="105"/>
        <v>181634.52552031272</v>
      </c>
      <c r="R403" s="12">
        <f t="shared" si="106"/>
        <v>387231.79101194406</v>
      </c>
      <c r="S403" s="22">
        <f t="shared" si="107"/>
        <v>0</v>
      </c>
      <c r="T403" s="22">
        <f t="shared" si="108"/>
        <v>0</v>
      </c>
      <c r="U403" s="22">
        <f t="shared" si="109"/>
        <v>0</v>
      </c>
      <c r="V403" s="22">
        <f t="shared" si="110"/>
        <v>0</v>
      </c>
      <c r="W403" s="43" t="str">
        <f t="shared" si="111"/>
        <v>n/a</v>
      </c>
      <c r="X403" s="22">
        <f t="shared" si="112"/>
        <v>0</v>
      </c>
      <c r="Y403" s="22">
        <f t="shared" si="113"/>
        <v>0</v>
      </c>
      <c r="Z403" s="22">
        <f t="shared" si="114"/>
        <v>0</v>
      </c>
      <c r="AA403" s="42">
        <f t="shared" si="115"/>
        <v>0</v>
      </c>
      <c r="AB403" s="43" t="str">
        <f t="shared" si="116"/>
        <v>n/a</v>
      </c>
      <c r="AC403" s="44" t="str">
        <f>IFERROR(W403*'Inputs - OBR and CPI'!$E$27+'Inputs - Elec wholesale index'!AB403*'Inputs - OBR and CPI'!$F$27,"n/a")</f>
        <v>n/a</v>
      </c>
      <c r="AD403" s="2" t="str">
        <f t="shared" si="117"/>
        <v>2016-17 Winter</v>
      </c>
      <c r="AE403" s="2" t="str">
        <f t="shared" si="118"/>
        <v>2015-16 Winter</v>
      </c>
      <c r="AF403" s="127">
        <v>0</v>
      </c>
      <c r="AG403" s="7"/>
    </row>
    <row r="404" spans="1:33">
      <c r="A404" s="46">
        <v>42425</v>
      </c>
      <c r="B404" s="13" t="str">
        <f t="shared" si="102"/>
        <v>Feb</v>
      </c>
      <c r="C404" s="186"/>
      <c r="D404" s="186"/>
      <c r="E404" s="186"/>
      <c r="F404" s="187"/>
      <c r="G404" s="187"/>
      <c r="H404" s="187"/>
      <c r="I404" s="12">
        <f>VLOOKUP($B404,'Elec wholesale lookups'!$A$3:$L$15,'Inputs - Elec wholesale index'!I$2,FALSE)</f>
        <v>181634.52552031272</v>
      </c>
      <c r="J404" s="12">
        <f>VLOOKUP($B404,'Elec wholesale lookups'!$A$3:$L$15,'Inputs - Elec wholesale index'!J$2,FALSE)</f>
        <v>205597.26549163138</v>
      </c>
      <c r="K404" s="12">
        <f>VLOOKUP($B404,'Elec wholesale lookups'!$A$3:$L$15,'Inputs - Elec wholesale index'!K$2,FALSE)</f>
        <v>181634.52552031272</v>
      </c>
      <c r="L404" s="37">
        <f>VLOOKUP($B404,'Elec wholesale lookups'!$A$3:$O$15,'Inputs - Elec wholesale index'!L$2,FALSE)</f>
        <v>0</v>
      </c>
      <c r="M404" s="37">
        <f>VLOOKUP($B404,'Elec wholesale lookups'!$A$3:$O$15,'Inputs - Elec wholesale index'!M$2,FALSE)</f>
        <v>1</v>
      </c>
      <c r="N404" s="37">
        <f>VLOOKUP($B404,'Elec wholesale lookups'!$A$3:$O$15,'Inputs - Elec wholesale index'!N$2,FALSE)</f>
        <v>1</v>
      </c>
      <c r="O404" s="12">
        <f t="shared" si="103"/>
        <v>0</v>
      </c>
      <c r="P404" s="12">
        <f t="shared" si="104"/>
        <v>205597.26549163138</v>
      </c>
      <c r="Q404" s="12">
        <f t="shared" si="105"/>
        <v>181634.52552031272</v>
      </c>
      <c r="R404" s="12">
        <f t="shared" si="106"/>
        <v>387231.79101194406</v>
      </c>
      <c r="S404" s="22">
        <f t="shared" si="107"/>
        <v>0</v>
      </c>
      <c r="T404" s="22">
        <f t="shared" si="108"/>
        <v>0</v>
      </c>
      <c r="U404" s="22">
        <f t="shared" si="109"/>
        <v>0</v>
      </c>
      <c r="V404" s="22">
        <f t="shared" si="110"/>
        <v>0</v>
      </c>
      <c r="W404" s="43" t="str">
        <f t="shared" si="111"/>
        <v>n/a</v>
      </c>
      <c r="X404" s="22">
        <f t="shared" si="112"/>
        <v>0</v>
      </c>
      <c r="Y404" s="22">
        <f t="shared" si="113"/>
        <v>0</v>
      </c>
      <c r="Z404" s="22">
        <f t="shared" si="114"/>
        <v>0</v>
      </c>
      <c r="AA404" s="42">
        <f t="shared" si="115"/>
        <v>0</v>
      </c>
      <c r="AB404" s="43" t="str">
        <f t="shared" si="116"/>
        <v>n/a</v>
      </c>
      <c r="AC404" s="44" t="str">
        <f>IFERROR(W404*'Inputs - OBR and CPI'!$E$27+'Inputs - Elec wholesale index'!AB404*'Inputs - OBR and CPI'!$F$27,"n/a")</f>
        <v>n/a</v>
      </c>
      <c r="AD404" s="2" t="str">
        <f t="shared" si="117"/>
        <v>2016-17 Winter</v>
      </c>
      <c r="AE404" s="2" t="str">
        <f t="shared" si="118"/>
        <v>2015-16 Winter</v>
      </c>
      <c r="AF404" s="127">
        <v>0</v>
      </c>
      <c r="AG404" s="7"/>
    </row>
    <row r="405" spans="1:33">
      <c r="A405" s="46">
        <v>42426</v>
      </c>
      <c r="B405" s="13" t="str">
        <f t="shared" si="102"/>
        <v>Feb</v>
      </c>
      <c r="C405" s="186"/>
      <c r="D405" s="186"/>
      <c r="E405" s="186"/>
      <c r="F405" s="187"/>
      <c r="G405" s="187"/>
      <c r="H405" s="187"/>
      <c r="I405" s="12">
        <f>VLOOKUP($B405,'Elec wholesale lookups'!$A$3:$L$15,'Inputs - Elec wholesale index'!I$2,FALSE)</f>
        <v>181634.52552031272</v>
      </c>
      <c r="J405" s="12">
        <f>VLOOKUP($B405,'Elec wholesale lookups'!$A$3:$L$15,'Inputs - Elec wholesale index'!J$2,FALSE)</f>
        <v>205597.26549163138</v>
      </c>
      <c r="K405" s="12">
        <f>VLOOKUP($B405,'Elec wholesale lookups'!$A$3:$L$15,'Inputs - Elec wholesale index'!K$2,FALSE)</f>
        <v>181634.52552031272</v>
      </c>
      <c r="L405" s="37">
        <f>VLOOKUP($B405,'Elec wholesale lookups'!$A$3:$O$15,'Inputs - Elec wholesale index'!L$2,FALSE)</f>
        <v>0</v>
      </c>
      <c r="M405" s="37">
        <f>VLOOKUP($B405,'Elec wholesale lookups'!$A$3:$O$15,'Inputs - Elec wholesale index'!M$2,FALSE)</f>
        <v>1</v>
      </c>
      <c r="N405" s="37">
        <f>VLOOKUP($B405,'Elec wholesale lookups'!$A$3:$O$15,'Inputs - Elec wholesale index'!N$2,FALSE)</f>
        <v>1</v>
      </c>
      <c r="O405" s="12">
        <f t="shared" si="103"/>
        <v>0</v>
      </c>
      <c r="P405" s="12">
        <f t="shared" si="104"/>
        <v>205597.26549163138</v>
      </c>
      <c r="Q405" s="12">
        <f t="shared" si="105"/>
        <v>181634.52552031272</v>
      </c>
      <c r="R405" s="12">
        <f t="shared" si="106"/>
        <v>387231.79101194406</v>
      </c>
      <c r="S405" s="22">
        <f t="shared" si="107"/>
        <v>0</v>
      </c>
      <c r="T405" s="22">
        <f t="shared" si="108"/>
        <v>0</v>
      </c>
      <c r="U405" s="22">
        <f t="shared" si="109"/>
        <v>0</v>
      </c>
      <c r="V405" s="22">
        <f t="shared" si="110"/>
        <v>0</v>
      </c>
      <c r="W405" s="43" t="str">
        <f t="shared" si="111"/>
        <v>n/a</v>
      </c>
      <c r="X405" s="22">
        <f t="shared" si="112"/>
        <v>0</v>
      </c>
      <c r="Y405" s="22">
        <f t="shared" si="113"/>
        <v>0</v>
      </c>
      <c r="Z405" s="22">
        <f t="shared" si="114"/>
        <v>0</v>
      </c>
      <c r="AA405" s="42">
        <f t="shared" si="115"/>
        <v>0</v>
      </c>
      <c r="AB405" s="43" t="str">
        <f t="shared" si="116"/>
        <v>n/a</v>
      </c>
      <c r="AC405" s="44" t="str">
        <f>IFERROR(W405*'Inputs - OBR and CPI'!$E$27+'Inputs - Elec wholesale index'!AB405*'Inputs - OBR and CPI'!$F$27,"n/a")</f>
        <v>n/a</v>
      </c>
      <c r="AD405" s="2" t="str">
        <f t="shared" si="117"/>
        <v>2016-17 Winter</v>
      </c>
      <c r="AE405" s="2" t="str">
        <f t="shared" si="118"/>
        <v>2015-16 Winter</v>
      </c>
      <c r="AF405" s="127">
        <v>0</v>
      </c>
      <c r="AG405" s="7"/>
    </row>
    <row r="406" spans="1:33">
      <c r="A406" s="46">
        <v>42429</v>
      </c>
      <c r="B406" s="13" t="str">
        <f t="shared" si="102"/>
        <v>Feb</v>
      </c>
      <c r="C406" s="186"/>
      <c r="D406" s="186"/>
      <c r="E406" s="186"/>
      <c r="F406" s="187"/>
      <c r="G406" s="187"/>
      <c r="H406" s="187"/>
      <c r="I406" s="12">
        <f>VLOOKUP($B406,'Elec wholesale lookups'!$A$3:$L$15,'Inputs - Elec wholesale index'!I$2,FALSE)</f>
        <v>181634.52552031272</v>
      </c>
      <c r="J406" s="12">
        <f>VLOOKUP($B406,'Elec wholesale lookups'!$A$3:$L$15,'Inputs - Elec wholesale index'!J$2,FALSE)</f>
        <v>205597.26549163138</v>
      </c>
      <c r="K406" s="12">
        <f>VLOOKUP($B406,'Elec wholesale lookups'!$A$3:$L$15,'Inputs - Elec wholesale index'!K$2,FALSE)</f>
        <v>181634.52552031272</v>
      </c>
      <c r="L406" s="37">
        <f>VLOOKUP($B406,'Elec wholesale lookups'!$A$3:$O$15,'Inputs - Elec wholesale index'!L$2,FALSE)</f>
        <v>0</v>
      </c>
      <c r="M406" s="37">
        <f>VLOOKUP($B406,'Elec wholesale lookups'!$A$3:$O$15,'Inputs - Elec wholesale index'!M$2,FALSE)</f>
        <v>1</v>
      </c>
      <c r="N406" s="37">
        <f>VLOOKUP($B406,'Elec wholesale lookups'!$A$3:$O$15,'Inputs - Elec wholesale index'!N$2,FALSE)</f>
        <v>1</v>
      </c>
      <c r="O406" s="12">
        <f t="shared" si="103"/>
        <v>0</v>
      </c>
      <c r="P406" s="12">
        <f t="shared" si="104"/>
        <v>205597.26549163138</v>
      </c>
      <c r="Q406" s="12">
        <f t="shared" si="105"/>
        <v>181634.52552031272</v>
      </c>
      <c r="R406" s="12">
        <f t="shared" si="106"/>
        <v>387231.79101194406</v>
      </c>
      <c r="S406" s="22">
        <f t="shared" si="107"/>
        <v>0</v>
      </c>
      <c r="T406" s="22">
        <f t="shared" si="108"/>
        <v>0</v>
      </c>
      <c r="U406" s="22">
        <f t="shared" si="109"/>
        <v>0</v>
      </c>
      <c r="V406" s="22">
        <f t="shared" si="110"/>
        <v>0</v>
      </c>
      <c r="W406" s="43" t="str">
        <f t="shared" si="111"/>
        <v>n/a</v>
      </c>
      <c r="X406" s="22">
        <f t="shared" si="112"/>
        <v>0</v>
      </c>
      <c r="Y406" s="22">
        <f t="shared" si="113"/>
        <v>0</v>
      </c>
      <c r="Z406" s="22">
        <f t="shared" si="114"/>
        <v>0</v>
      </c>
      <c r="AA406" s="42">
        <f t="shared" si="115"/>
        <v>0</v>
      </c>
      <c r="AB406" s="43" t="str">
        <f t="shared" si="116"/>
        <v>n/a</v>
      </c>
      <c r="AC406" s="44" t="str">
        <f>IFERROR(W406*'Inputs - OBR and CPI'!$E$27+'Inputs - Elec wholesale index'!AB406*'Inputs - OBR and CPI'!$F$27,"n/a")</f>
        <v>n/a</v>
      </c>
      <c r="AD406" s="2" t="str">
        <f t="shared" si="117"/>
        <v>2016-17 Winter</v>
      </c>
      <c r="AE406" s="2" t="str">
        <f t="shared" si="118"/>
        <v>2015-16 Winter</v>
      </c>
      <c r="AF406" s="127">
        <v>0</v>
      </c>
      <c r="AG406" s="7"/>
    </row>
    <row r="407" spans="1:33">
      <c r="A407" s="46">
        <v>42430</v>
      </c>
      <c r="B407" s="13" t="str">
        <f t="shared" si="102"/>
        <v>Mar</v>
      </c>
      <c r="C407" s="186"/>
      <c r="D407" s="186"/>
      <c r="E407" s="186"/>
      <c r="F407" s="187"/>
      <c r="G407" s="187"/>
      <c r="H407" s="187"/>
      <c r="I407" s="12">
        <f>VLOOKUP($B407,'Elec wholesale lookups'!$A$3:$L$15,'Inputs - Elec wholesale index'!I$2,FALSE)</f>
        <v>181634.52552031272</v>
      </c>
      <c r="J407" s="12">
        <f>VLOOKUP($B407,'Elec wholesale lookups'!$A$3:$L$15,'Inputs - Elec wholesale index'!J$2,FALSE)</f>
        <v>205597.26549163138</v>
      </c>
      <c r="K407" s="12">
        <f>VLOOKUP($B407,'Elec wholesale lookups'!$A$3:$L$15,'Inputs - Elec wholesale index'!K$2,FALSE)</f>
        <v>181634.52552031272</v>
      </c>
      <c r="L407" s="37">
        <f>VLOOKUP($B407,'Elec wholesale lookups'!$A$3:$O$15,'Inputs - Elec wholesale index'!L$2,FALSE)</f>
        <v>0</v>
      </c>
      <c r="M407" s="37">
        <f>VLOOKUP($B407,'Elec wholesale lookups'!$A$3:$O$15,'Inputs - Elec wholesale index'!M$2,FALSE)</f>
        <v>1</v>
      </c>
      <c r="N407" s="37">
        <f>VLOOKUP($B407,'Elec wholesale lookups'!$A$3:$O$15,'Inputs - Elec wholesale index'!N$2,FALSE)</f>
        <v>1</v>
      </c>
      <c r="O407" s="12">
        <f t="shared" si="103"/>
        <v>0</v>
      </c>
      <c r="P407" s="12">
        <f t="shared" si="104"/>
        <v>205597.26549163138</v>
      </c>
      <c r="Q407" s="12">
        <f t="shared" si="105"/>
        <v>181634.52552031272</v>
      </c>
      <c r="R407" s="12">
        <f t="shared" si="106"/>
        <v>387231.79101194406</v>
      </c>
      <c r="S407" s="22">
        <f t="shared" si="107"/>
        <v>0</v>
      </c>
      <c r="T407" s="22">
        <f t="shared" si="108"/>
        <v>0</v>
      </c>
      <c r="U407" s="22">
        <f t="shared" si="109"/>
        <v>0</v>
      </c>
      <c r="V407" s="22">
        <f t="shared" si="110"/>
        <v>0</v>
      </c>
      <c r="W407" s="43" t="str">
        <f t="shared" si="111"/>
        <v>n/a</v>
      </c>
      <c r="X407" s="22">
        <f t="shared" si="112"/>
        <v>0</v>
      </c>
      <c r="Y407" s="22">
        <f t="shared" si="113"/>
        <v>0</v>
      </c>
      <c r="Z407" s="22">
        <f t="shared" si="114"/>
        <v>0</v>
      </c>
      <c r="AA407" s="42">
        <f t="shared" si="115"/>
        <v>0</v>
      </c>
      <c r="AB407" s="43" t="str">
        <f t="shared" si="116"/>
        <v>n/a</v>
      </c>
      <c r="AC407" s="44" t="str">
        <f>IFERROR(W407*'Inputs - OBR and CPI'!$E$27+'Inputs - Elec wholesale index'!AB407*'Inputs - OBR and CPI'!$F$27,"n/a")</f>
        <v>n/a</v>
      </c>
      <c r="AD407" s="2" t="str">
        <f t="shared" si="117"/>
        <v>2016-17 Winter</v>
      </c>
      <c r="AE407" s="2" t="str">
        <f t="shared" si="118"/>
        <v>2015-16 Winter</v>
      </c>
      <c r="AF407" s="127">
        <v>0</v>
      </c>
      <c r="AG407" s="7"/>
    </row>
    <row r="408" spans="1:33">
      <c r="A408" s="46">
        <v>42431</v>
      </c>
      <c r="B408" s="13" t="str">
        <f t="shared" si="102"/>
        <v>Mar</v>
      </c>
      <c r="C408" s="186"/>
      <c r="D408" s="186"/>
      <c r="E408" s="186"/>
      <c r="F408" s="187"/>
      <c r="G408" s="187"/>
      <c r="H408" s="187"/>
      <c r="I408" s="12">
        <f>VLOOKUP($B408,'Elec wholesale lookups'!$A$3:$L$15,'Inputs - Elec wholesale index'!I$2,FALSE)</f>
        <v>181634.52552031272</v>
      </c>
      <c r="J408" s="12">
        <f>VLOOKUP($B408,'Elec wholesale lookups'!$A$3:$L$15,'Inputs - Elec wholesale index'!J$2,FALSE)</f>
        <v>205597.26549163138</v>
      </c>
      <c r="K408" s="12">
        <f>VLOOKUP($B408,'Elec wholesale lookups'!$A$3:$L$15,'Inputs - Elec wholesale index'!K$2,FALSE)</f>
        <v>181634.52552031272</v>
      </c>
      <c r="L408" s="37">
        <f>VLOOKUP($B408,'Elec wholesale lookups'!$A$3:$O$15,'Inputs - Elec wholesale index'!L$2,FALSE)</f>
        <v>0</v>
      </c>
      <c r="M408" s="37">
        <f>VLOOKUP($B408,'Elec wholesale lookups'!$A$3:$O$15,'Inputs - Elec wholesale index'!M$2,FALSE)</f>
        <v>1</v>
      </c>
      <c r="N408" s="37">
        <f>VLOOKUP($B408,'Elec wholesale lookups'!$A$3:$O$15,'Inputs - Elec wholesale index'!N$2,FALSE)</f>
        <v>1</v>
      </c>
      <c r="O408" s="12">
        <f t="shared" si="103"/>
        <v>0</v>
      </c>
      <c r="P408" s="12">
        <f t="shared" si="104"/>
        <v>205597.26549163138</v>
      </c>
      <c r="Q408" s="12">
        <f t="shared" si="105"/>
        <v>181634.52552031272</v>
      </c>
      <c r="R408" s="12">
        <f t="shared" si="106"/>
        <v>387231.79101194406</v>
      </c>
      <c r="S408" s="22">
        <f t="shared" si="107"/>
        <v>0</v>
      </c>
      <c r="T408" s="22">
        <f t="shared" si="108"/>
        <v>0</v>
      </c>
      <c r="U408" s="22">
        <f t="shared" si="109"/>
        <v>0</v>
      </c>
      <c r="V408" s="22">
        <f t="shared" si="110"/>
        <v>0</v>
      </c>
      <c r="W408" s="43" t="str">
        <f t="shared" si="111"/>
        <v>n/a</v>
      </c>
      <c r="X408" s="22">
        <f t="shared" si="112"/>
        <v>0</v>
      </c>
      <c r="Y408" s="22">
        <f t="shared" si="113"/>
        <v>0</v>
      </c>
      <c r="Z408" s="22">
        <f t="shared" si="114"/>
        <v>0</v>
      </c>
      <c r="AA408" s="42">
        <f t="shared" si="115"/>
        <v>0</v>
      </c>
      <c r="AB408" s="43" t="str">
        <f t="shared" si="116"/>
        <v>n/a</v>
      </c>
      <c r="AC408" s="44" t="str">
        <f>IFERROR(W408*'Inputs - OBR and CPI'!$E$27+'Inputs - Elec wholesale index'!AB408*'Inputs - OBR and CPI'!$F$27,"n/a")</f>
        <v>n/a</v>
      </c>
      <c r="AD408" s="2" t="str">
        <f t="shared" si="117"/>
        <v>2016-17 Winter</v>
      </c>
      <c r="AE408" s="2" t="str">
        <f t="shared" si="118"/>
        <v>2015-16 Winter</v>
      </c>
      <c r="AF408" s="127">
        <v>0</v>
      </c>
      <c r="AG408" s="7"/>
    </row>
    <row r="409" spans="1:33">
      <c r="A409" s="46">
        <v>42432</v>
      </c>
      <c r="B409" s="13" t="str">
        <f t="shared" si="102"/>
        <v>Mar</v>
      </c>
      <c r="C409" s="186"/>
      <c r="D409" s="186"/>
      <c r="E409" s="186"/>
      <c r="F409" s="187"/>
      <c r="G409" s="187"/>
      <c r="H409" s="187"/>
      <c r="I409" s="12">
        <f>VLOOKUP($B409,'Elec wholesale lookups'!$A$3:$L$15,'Inputs - Elec wholesale index'!I$2,FALSE)</f>
        <v>181634.52552031272</v>
      </c>
      <c r="J409" s="12">
        <f>VLOOKUP($B409,'Elec wholesale lookups'!$A$3:$L$15,'Inputs - Elec wholesale index'!J$2,FALSE)</f>
        <v>205597.26549163138</v>
      </c>
      <c r="K409" s="12">
        <f>VLOOKUP($B409,'Elec wholesale lookups'!$A$3:$L$15,'Inputs - Elec wholesale index'!K$2,FALSE)</f>
        <v>181634.52552031272</v>
      </c>
      <c r="L409" s="37">
        <f>VLOOKUP($B409,'Elec wholesale lookups'!$A$3:$O$15,'Inputs - Elec wholesale index'!L$2,FALSE)</f>
        <v>0</v>
      </c>
      <c r="M409" s="37">
        <f>VLOOKUP($B409,'Elec wholesale lookups'!$A$3:$O$15,'Inputs - Elec wholesale index'!M$2,FALSE)</f>
        <v>1</v>
      </c>
      <c r="N409" s="37">
        <f>VLOOKUP($B409,'Elec wholesale lookups'!$A$3:$O$15,'Inputs - Elec wholesale index'!N$2,FALSE)</f>
        <v>1</v>
      </c>
      <c r="O409" s="12">
        <f t="shared" si="103"/>
        <v>0</v>
      </c>
      <c r="P409" s="12">
        <f t="shared" si="104"/>
        <v>205597.26549163138</v>
      </c>
      <c r="Q409" s="12">
        <f t="shared" si="105"/>
        <v>181634.52552031272</v>
      </c>
      <c r="R409" s="12">
        <f t="shared" si="106"/>
        <v>387231.79101194406</v>
      </c>
      <c r="S409" s="22">
        <f t="shared" si="107"/>
        <v>0</v>
      </c>
      <c r="T409" s="22">
        <f t="shared" si="108"/>
        <v>0</v>
      </c>
      <c r="U409" s="22">
        <f t="shared" si="109"/>
        <v>0</v>
      </c>
      <c r="V409" s="22">
        <f t="shared" si="110"/>
        <v>0</v>
      </c>
      <c r="W409" s="43" t="str">
        <f t="shared" si="111"/>
        <v>n/a</v>
      </c>
      <c r="X409" s="22">
        <f t="shared" si="112"/>
        <v>0</v>
      </c>
      <c r="Y409" s="22">
        <f t="shared" si="113"/>
        <v>0</v>
      </c>
      <c r="Z409" s="22">
        <f t="shared" si="114"/>
        <v>0</v>
      </c>
      <c r="AA409" s="42">
        <f t="shared" si="115"/>
        <v>0</v>
      </c>
      <c r="AB409" s="43" t="str">
        <f t="shared" si="116"/>
        <v>n/a</v>
      </c>
      <c r="AC409" s="44" t="str">
        <f>IFERROR(W409*'Inputs - OBR and CPI'!$E$27+'Inputs - Elec wholesale index'!AB409*'Inputs - OBR and CPI'!$F$27,"n/a")</f>
        <v>n/a</v>
      </c>
      <c r="AD409" s="2" t="str">
        <f t="shared" si="117"/>
        <v>2016-17 Winter</v>
      </c>
      <c r="AE409" s="2" t="str">
        <f t="shared" si="118"/>
        <v>2015-16 Winter</v>
      </c>
      <c r="AF409" s="127">
        <v>0</v>
      </c>
      <c r="AG409" s="7"/>
    </row>
    <row r="410" spans="1:33">
      <c r="A410" s="46">
        <v>42433</v>
      </c>
      <c r="B410" s="13" t="str">
        <f t="shared" si="102"/>
        <v>Mar</v>
      </c>
      <c r="C410" s="186"/>
      <c r="D410" s="186"/>
      <c r="E410" s="186"/>
      <c r="F410" s="187"/>
      <c r="G410" s="187"/>
      <c r="H410" s="187"/>
      <c r="I410" s="12">
        <f>VLOOKUP($B410,'Elec wholesale lookups'!$A$3:$L$15,'Inputs - Elec wholesale index'!I$2,FALSE)</f>
        <v>181634.52552031272</v>
      </c>
      <c r="J410" s="12">
        <f>VLOOKUP($B410,'Elec wholesale lookups'!$A$3:$L$15,'Inputs - Elec wholesale index'!J$2,FALSE)</f>
        <v>205597.26549163138</v>
      </c>
      <c r="K410" s="12">
        <f>VLOOKUP($B410,'Elec wholesale lookups'!$A$3:$L$15,'Inputs - Elec wholesale index'!K$2,FALSE)</f>
        <v>181634.52552031272</v>
      </c>
      <c r="L410" s="37">
        <f>VLOOKUP($B410,'Elec wholesale lookups'!$A$3:$O$15,'Inputs - Elec wholesale index'!L$2,FALSE)</f>
        <v>0</v>
      </c>
      <c r="M410" s="37">
        <f>VLOOKUP($B410,'Elec wholesale lookups'!$A$3:$O$15,'Inputs - Elec wholesale index'!M$2,FALSE)</f>
        <v>1</v>
      </c>
      <c r="N410" s="37">
        <f>VLOOKUP($B410,'Elec wholesale lookups'!$A$3:$O$15,'Inputs - Elec wholesale index'!N$2,FALSE)</f>
        <v>1</v>
      </c>
      <c r="O410" s="12">
        <f t="shared" si="103"/>
        <v>0</v>
      </c>
      <c r="P410" s="12">
        <f t="shared" si="104"/>
        <v>205597.26549163138</v>
      </c>
      <c r="Q410" s="12">
        <f t="shared" si="105"/>
        <v>181634.52552031272</v>
      </c>
      <c r="R410" s="12">
        <f t="shared" si="106"/>
        <v>387231.79101194406</v>
      </c>
      <c r="S410" s="22">
        <f t="shared" si="107"/>
        <v>0</v>
      </c>
      <c r="T410" s="22">
        <f t="shared" si="108"/>
        <v>0</v>
      </c>
      <c r="U410" s="22">
        <f t="shared" si="109"/>
        <v>0</v>
      </c>
      <c r="V410" s="22">
        <f t="shared" si="110"/>
        <v>0</v>
      </c>
      <c r="W410" s="43" t="str">
        <f t="shared" si="111"/>
        <v>n/a</v>
      </c>
      <c r="X410" s="22">
        <f t="shared" si="112"/>
        <v>0</v>
      </c>
      <c r="Y410" s="22">
        <f t="shared" si="113"/>
        <v>0</v>
      </c>
      <c r="Z410" s="22">
        <f t="shared" si="114"/>
        <v>0</v>
      </c>
      <c r="AA410" s="42">
        <f t="shared" si="115"/>
        <v>0</v>
      </c>
      <c r="AB410" s="43" t="str">
        <f t="shared" si="116"/>
        <v>n/a</v>
      </c>
      <c r="AC410" s="44" t="str">
        <f>IFERROR(W410*'Inputs - OBR and CPI'!$E$27+'Inputs - Elec wholesale index'!AB410*'Inputs - OBR and CPI'!$F$27,"n/a")</f>
        <v>n/a</v>
      </c>
      <c r="AD410" s="2" t="str">
        <f t="shared" si="117"/>
        <v>2016-17 Winter</v>
      </c>
      <c r="AE410" s="2" t="str">
        <f t="shared" si="118"/>
        <v>2015-16 Winter</v>
      </c>
      <c r="AF410" s="127">
        <v>0</v>
      </c>
      <c r="AG410" s="7"/>
    </row>
    <row r="411" spans="1:33">
      <c r="A411" s="46">
        <v>42436</v>
      </c>
      <c r="B411" s="13" t="str">
        <f t="shared" si="102"/>
        <v>Mar</v>
      </c>
      <c r="C411" s="186"/>
      <c r="D411" s="186"/>
      <c r="E411" s="186"/>
      <c r="F411" s="187"/>
      <c r="G411" s="187"/>
      <c r="H411" s="187"/>
      <c r="I411" s="12">
        <f>VLOOKUP($B411,'Elec wholesale lookups'!$A$3:$L$15,'Inputs - Elec wholesale index'!I$2,FALSE)</f>
        <v>181634.52552031272</v>
      </c>
      <c r="J411" s="12">
        <f>VLOOKUP($B411,'Elec wholesale lookups'!$A$3:$L$15,'Inputs - Elec wholesale index'!J$2,FALSE)</f>
        <v>205597.26549163138</v>
      </c>
      <c r="K411" s="12">
        <f>VLOOKUP($B411,'Elec wholesale lookups'!$A$3:$L$15,'Inputs - Elec wholesale index'!K$2,FALSE)</f>
        <v>181634.52552031272</v>
      </c>
      <c r="L411" s="37">
        <f>VLOOKUP($B411,'Elec wholesale lookups'!$A$3:$O$15,'Inputs - Elec wholesale index'!L$2,FALSE)</f>
        <v>0</v>
      </c>
      <c r="M411" s="37">
        <f>VLOOKUP($B411,'Elec wholesale lookups'!$A$3:$O$15,'Inputs - Elec wholesale index'!M$2,FALSE)</f>
        <v>1</v>
      </c>
      <c r="N411" s="37">
        <f>VLOOKUP($B411,'Elec wholesale lookups'!$A$3:$O$15,'Inputs - Elec wholesale index'!N$2,FALSE)</f>
        <v>1</v>
      </c>
      <c r="O411" s="12">
        <f t="shared" si="103"/>
        <v>0</v>
      </c>
      <c r="P411" s="12">
        <f t="shared" si="104"/>
        <v>205597.26549163138</v>
      </c>
      <c r="Q411" s="12">
        <f t="shared" si="105"/>
        <v>181634.52552031272</v>
      </c>
      <c r="R411" s="12">
        <f t="shared" si="106"/>
        <v>387231.79101194406</v>
      </c>
      <c r="S411" s="22">
        <f t="shared" si="107"/>
        <v>0</v>
      </c>
      <c r="T411" s="22">
        <f t="shared" si="108"/>
        <v>0</v>
      </c>
      <c r="U411" s="22">
        <f t="shared" si="109"/>
        <v>0</v>
      </c>
      <c r="V411" s="22">
        <f t="shared" si="110"/>
        <v>0</v>
      </c>
      <c r="W411" s="43" t="str">
        <f t="shared" si="111"/>
        <v>n/a</v>
      </c>
      <c r="X411" s="22">
        <f t="shared" si="112"/>
        <v>0</v>
      </c>
      <c r="Y411" s="22">
        <f t="shared" si="113"/>
        <v>0</v>
      </c>
      <c r="Z411" s="22">
        <f t="shared" si="114"/>
        <v>0</v>
      </c>
      <c r="AA411" s="42">
        <f t="shared" si="115"/>
        <v>0</v>
      </c>
      <c r="AB411" s="43" t="str">
        <f t="shared" si="116"/>
        <v>n/a</v>
      </c>
      <c r="AC411" s="44" t="str">
        <f>IFERROR(W411*'Inputs - OBR and CPI'!$E$27+'Inputs - Elec wholesale index'!AB411*'Inputs - OBR and CPI'!$F$27,"n/a")</f>
        <v>n/a</v>
      </c>
      <c r="AD411" s="2" t="str">
        <f t="shared" si="117"/>
        <v>2016-17 Winter</v>
      </c>
      <c r="AE411" s="2" t="str">
        <f t="shared" si="118"/>
        <v>2015-16 Winter</v>
      </c>
      <c r="AF411" s="127">
        <v>0</v>
      </c>
      <c r="AG411" s="7"/>
    </row>
    <row r="412" spans="1:33">
      <c r="A412" s="46">
        <v>42437</v>
      </c>
      <c r="B412" s="13" t="str">
        <f t="shared" si="102"/>
        <v>Mar</v>
      </c>
      <c r="C412" s="186"/>
      <c r="D412" s="186"/>
      <c r="E412" s="186"/>
      <c r="F412" s="187"/>
      <c r="G412" s="187"/>
      <c r="H412" s="187"/>
      <c r="I412" s="12">
        <f>VLOOKUP($B412,'Elec wholesale lookups'!$A$3:$L$15,'Inputs - Elec wholesale index'!I$2,FALSE)</f>
        <v>181634.52552031272</v>
      </c>
      <c r="J412" s="12">
        <f>VLOOKUP($B412,'Elec wholesale lookups'!$A$3:$L$15,'Inputs - Elec wholesale index'!J$2,FALSE)</f>
        <v>205597.26549163138</v>
      </c>
      <c r="K412" s="12">
        <f>VLOOKUP($B412,'Elec wholesale lookups'!$A$3:$L$15,'Inputs - Elec wholesale index'!K$2,FALSE)</f>
        <v>181634.52552031272</v>
      </c>
      <c r="L412" s="37">
        <f>VLOOKUP($B412,'Elec wholesale lookups'!$A$3:$O$15,'Inputs - Elec wholesale index'!L$2,FALSE)</f>
        <v>0</v>
      </c>
      <c r="M412" s="37">
        <f>VLOOKUP($B412,'Elec wholesale lookups'!$A$3:$O$15,'Inputs - Elec wholesale index'!M$2,FALSE)</f>
        <v>1</v>
      </c>
      <c r="N412" s="37">
        <f>VLOOKUP($B412,'Elec wholesale lookups'!$A$3:$O$15,'Inputs - Elec wholesale index'!N$2,FALSE)</f>
        <v>1</v>
      </c>
      <c r="O412" s="12">
        <f t="shared" si="103"/>
        <v>0</v>
      </c>
      <c r="P412" s="12">
        <f t="shared" si="104"/>
        <v>205597.26549163138</v>
      </c>
      <c r="Q412" s="12">
        <f t="shared" si="105"/>
        <v>181634.52552031272</v>
      </c>
      <c r="R412" s="12">
        <f t="shared" si="106"/>
        <v>387231.79101194406</v>
      </c>
      <c r="S412" s="22">
        <f t="shared" si="107"/>
        <v>0</v>
      </c>
      <c r="T412" s="22">
        <f t="shared" si="108"/>
        <v>0</v>
      </c>
      <c r="U412" s="22">
        <f t="shared" si="109"/>
        <v>0</v>
      </c>
      <c r="V412" s="22">
        <f t="shared" si="110"/>
        <v>0</v>
      </c>
      <c r="W412" s="43" t="str">
        <f t="shared" si="111"/>
        <v>n/a</v>
      </c>
      <c r="X412" s="22">
        <f t="shared" si="112"/>
        <v>0</v>
      </c>
      <c r="Y412" s="22">
        <f t="shared" si="113"/>
        <v>0</v>
      </c>
      <c r="Z412" s="22">
        <f t="shared" si="114"/>
        <v>0</v>
      </c>
      <c r="AA412" s="42">
        <f t="shared" si="115"/>
        <v>0</v>
      </c>
      <c r="AB412" s="43" t="str">
        <f t="shared" si="116"/>
        <v>n/a</v>
      </c>
      <c r="AC412" s="44" t="str">
        <f>IFERROR(W412*'Inputs - OBR and CPI'!$E$27+'Inputs - Elec wholesale index'!AB412*'Inputs - OBR and CPI'!$F$27,"n/a")</f>
        <v>n/a</v>
      </c>
      <c r="AD412" s="2" t="str">
        <f t="shared" si="117"/>
        <v>2016-17 Winter</v>
      </c>
      <c r="AE412" s="2" t="str">
        <f t="shared" si="118"/>
        <v>2015-16 Winter</v>
      </c>
      <c r="AF412" s="127">
        <v>0</v>
      </c>
      <c r="AG412" s="7"/>
    </row>
    <row r="413" spans="1:33">
      <c r="A413" s="46">
        <v>42438</v>
      </c>
      <c r="B413" s="13" t="str">
        <f t="shared" si="102"/>
        <v>Mar</v>
      </c>
      <c r="C413" s="186"/>
      <c r="D413" s="186"/>
      <c r="E413" s="186"/>
      <c r="F413" s="187"/>
      <c r="G413" s="187"/>
      <c r="H413" s="187"/>
      <c r="I413" s="12">
        <f>VLOOKUP($B413,'Elec wholesale lookups'!$A$3:$L$15,'Inputs - Elec wholesale index'!I$2,FALSE)</f>
        <v>181634.52552031272</v>
      </c>
      <c r="J413" s="12">
        <f>VLOOKUP($B413,'Elec wholesale lookups'!$A$3:$L$15,'Inputs - Elec wholesale index'!J$2,FALSE)</f>
        <v>205597.26549163138</v>
      </c>
      <c r="K413" s="12">
        <f>VLOOKUP($B413,'Elec wholesale lookups'!$A$3:$L$15,'Inputs - Elec wholesale index'!K$2,FALSE)</f>
        <v>181634.52552031272</v>
      </c>
      <c r="L413" s="37">
        <f>VLOOKUP($B413,'Elec wholesale lookups'!$A$3:$O$15,'Inputs - Elec wholesale index'!L$2,FALSE)</f>
        <v>0</v>
      </c>
      <c r="M413" s="37">
        <f>VLOOKUP($B413,'Elec wholesale lookups'!$A$3:$O$15,'Inputs - Elec wholesale index'!M$2,FALSE)</f>
        <v>1</v>
      </c>
      <c r="N413" s="37">
        <f>VLOOKUP($B413,'Elec wholesale lookups'!$A$3:$O$15,'Inputs - Elec wholesale index'!N$2,FALSE)</f>
        <v>1</v>
      </c>
      <c r="O413" s="12">
        <f t="shared" si="103"/>
        <v>0</v>
      </c>
      <c r="P413" s="12">
        <f t="shared" si="104"/>
        <v>205597.26549163138</v>
      </c>
      <c r="Q413" s="12">
        <f t="shared" si="105"/>
        <v>181634.52552031272</v>
      </c>
      <c r="R413" s="12">
        <f t="shared" si="106"/>
        <v>387231.79101194406</v>
      </c>
      <c r="S413" s="22">
        <f t="shared" si="107"/>
        <v>0</v>
      </c>
      <c r="T413" s="22">
        <f t="shared" si="108"/>
        <v>0</v>
      </c>
      <c r="U413" s="22">
        <f t="shared" si="109"/>
        <v>0</v>
      </c>
      <c r="V413" s="22">
        <f t="shared" si="110"/>
        <v>0</v>
      </c>
      <c r="W413" s="43" t="str">
        <f t="shared" si="111"/>
        <v>n/a</v>
      </c>
      <c r="X413" s="22">
        <f t="shared" si="112"/>
        <v>0</v>
      </c>
      <c r="Y413" s="22">
        <f t="shared" si="113"/>
        <v>0</v>
      </c>
      <c r="Z413" s="22">
        <f t="shared" si="114"/>
        <v>0</v>
      </c>
      <c r="AA413" s="42">
        <f t="shared" si="115"/>
        <v>0</v>
      </c>
      <c r="AB413" s="43" t="str">
        <f t="shared" si="116"/>
        <v>n/a</v>
      </c>
      <c r="AC413" s="44" t="str">
        <f>IFERROR(W413*'Inputs - OBR and CPI'!$E$27+'Inputs - Elec wholesale index'!AB413*'Inputs - OBR and CPI'!$F$27,"n/a")</f>
        <v>n/a</v>
      </c>
      <c r="AD413" s="2" t="str">
        <f t="shared" si="117"/>
        <v>2016-17 Winter</v>
      </c>
      <c r="AE413" s="2" t="str">
        <f t="shared" si="118"/>
        <v>2015-16 Winter</v>
      </c>
      <c r="AF413" s="127">
        <v>0</v>
      </c>
      <c r="AG413" s="7"/>
    </row>
    <row r="414" spans="1:33">
      <c r="A414" s="46">
        <v>42439</v>
      </c>
      <c r="B414" s="13" t="str">
        <f t="shared" si="102"/>
        <v>Mar</v>
      </c>
      <c r="C414" s="186"/>
      <c r="D414" s="186"/>
      <c r="E414" s="186"/>
      <c r="F414" s="187"/>
      <c r="G414" s="187"/>
      <c r="H414" s="187"/>
      <c r="I414" s="12">
        <f>VLOOKUP($B414,'Elec wholesale lookups'!$A$3:$L$15,'Inputs - Elec wholesale index'!I$2,FALSE)</f>
        <v>181634.52552031272</v>
      </c>
      <c r="J414" s="12">
        <f>VLOOKUP($B414,'Elec wholesale lookups'!$A$3:$L$15,'Inputs - Elec wholesale index'!J$2,FALSE)</f>
        <v>205597.26549163138</v>
      </c>
      <c r="K414" s="12">
        <f>VLOOKUP($B414,'Elec wholesale lookups'!$A$3:$L$15,'Inputs - Elec wholesale index'!K$2,FALSE)</f>
        <v>181634.52552031272</v>
      </c>
      <c r="L414" s="37">
        <f>VLOOKUP($B414,'Elec wholesale lookups'!$A$3:$O$15,'Inputs - Elec wholesale index'!L$2,FALSE)</f>
        <v>0</v>
      </c>
      <c r="M414" s="37">
        <f>VLOOKUP($B414,'Elec wholesale lookups'!$A$3:$O$15,'Inputs - Elec wholesale index'!M$2,FALSE)</f>
        <v>1</v>
      </c>
      <c r="N414" s="37">
        <f>VLOOKUP($B414,'Elec wholesale lookups'!$A$3:$O$15,'Inputs - Elec wholesale index'!N$2,FALSE)</f>
        <v>1</v>
      </c>
      <c r="O414" s="12">
        <f t="shared" si="103"/>
        <v>0</v>
      </c>
      <c r="P414" s="12">
        <f t="shared" si="104"/>
        <v>205597.26549163138</v>
      </c>
      <c r="Q414" s="12">
        <f t="shared" si="105"/>
        <v>181634.52552031272</v>
      </c>
      <c r="R414" s="12">
        <f t="shared" si="106"/>
        <v>387231.79101194406</v>
      </c>
      <c r="S414" s="22">
        <f t="shared" si="107"/>
        <v>0</v>
      </c>
      <c r="T414" s="22">
        <f t="shared" si="108"/>
        <v>0</v>
      </c>
      <c r="U414" s="22">
        <f t="shared" si="109"/>
        <v>0</v>
      </c>
      <c r="V414" s="22">
        <f t="shared" si="110"/>
        <v>0</v>
      </c>
      <c r="W414" s="43" t="str">
        <f t="shared" si="111"/>
        <v>n/a</v>
      </c>
      <c r="X414" s="22">
        <f t="shared" si="112"/>
        <v>0</v>
      </c>
      <c r="Y414" s="22">
        <f t="shared" si="113"/>
        <v>0</v>
      </c>
      <c r="Z414" s="22">
        <f t="shared" si="114"/>
        <v>0</v>
      </c>
      <c r="AA414" s="42">
        <f t="shared" si="115"/>
        <v>0</v>
      </c>
      <c r="AB414" s="43" t="str">
        <f t="shared" si="116"/>
        <v>n/a</v>
      </c>
      <c r="AC414" s="44" t="str">
        <f>IFERROR(W414*'Inputs - OBR and CPI'!$E$27+'Inputs - Elec wholesale index'!AB414*'Inputs - OBR and CPI'!$F$27,"n/a")</f>
        <v>n/a</v>
      </c>
      <c r="AD414" s="2" t="str">
        <f t="shared" si="117"/>
        <v>2016-17 Winter</v>
      </c>
      <c r="AE414" s="2" t="str">
        <f t="shared" si="118"/>
        <v>2015-16 Winter</v>
      </c>
      <c r="AF414" s="127">
        <v>0</v>
      </c>
      <c r="AG414" s="7"/>
    </row>
    <row r="415" spans="1:33">
      <c r="A415" s="46">
        <v>42440</v>
      </c>
      <c r="B415" s="13" t="str">
        <f t="shared" si="102"/>
        <v>Mar</v>
      </c>
      <c r="C415" s="186"/>
      <c r="D415" s="186"/>
      <c r="E415" s="186"/>
      <c r="F415" s="187"/>
      <c r="G415" s="187"/>
      <c r="H415" s="187"/>
      <c r="I415" s="12">
        <f>VLOOKUP($B415,'Elec wholesale lookups'!$A$3:$L$15,'Inputs - Elec wholesale index'!I$2,FALSE)</f>
        <v>181634.52552031272</v>
      </c>
      <c r="J415" s="12">
        <f>VLOOKUP($B415,'Elec wholesale lookups'!$A$3:$L$15,'Inputs - Elec wholesale index'!J$2,FALSE)</f>
        <v>205597.26549163138</v>
      </c>
      <c r="K415" s="12">
        <f>VLOOKUP($B415,'Elec wholesale lookups'!$A$3:$L$15,'Inputs - Elec wholesale index'!K$2,FALSE)</f>
        <v>181634.52552031272</v>
      </c>
      <c r="L415" s="37">
        <f>VLOOKUP($B415,'Elec wholesale lookups'!$A$3:$O$15,'Inputs - Elec wholesale index'!L$2,FALSE)</f>
        <v>0</v>
      </c>
      <c r="M415" s="37">
        <f>VLOOKUP($B415,'Elec wholesale lookups'!$A$3:$O$15,'Inputs - Elec wholesale index'!M$2,FALSE)</f>
        <v>1</v>
      </c>
      <c r="N415" s="37">
        <f>VLOOKUP($B415,'Elec wholesale lookups'!$A$3:$O$15,'Inputs - Elec wholesale index'!N$2,FALSE)</f>
        <v>1</v>
      </c>
      <c r="O415" s="12">
        <f t="shared" si="103"/>
        <v>0</v>
      </c>
      <c r="P415" s="12">
        <f t="shared" si="104"/>
        <v>205597.26549163138</v>
      </c>
      <c r="Q415" s="12">
        <f t="shared" si="105"/>
        <v>181634.52552031272</v>
      </c>
      <c r="R415" s="12">
        <f t="shared" si="106"/>
        <v>387231.79101194406</v>
      </c>
      <c r="S415" s="22">
        <f t="shared" si="107"/>
        <v>0</v>
      </c>
      <c r="T415" s="22">
        <f t="shared" si="108"/>
        <v>0</v>
      </c>
      <c r="U415" s="22">
        <f t="shared" si="109"/>
        <v>0</v>
      </c>
      <c r="V415" s="22">
        <f t="shared" si="110"/>
        <v>0</v>
      </c>
      <c r="W415" s="43" t="str">
        <f t="shared" si="111"/>
        <v>n/a</v>
      </c>
      <c r="X415" s="22">
        <f t="shared" si="112"/>
        <v>0</v>
      </c>
      <c r="Y415" s="22">
        <f t="shared" si="113"/>
        <v>0</v>
      </c>
      <c r="Z415" s="22">
        <f t="shared" si="114"/>
        <v>0</v>
      </c>
      <c r="AA415" s="42">
        <f t="shared" si="115"/>
        <v>0</v>
      </c>
      <c r="AB415" s="43" t="str">
        <f t="shared" si="116"/>
        <v>n/a</v>
      </c>
      <c r="AC415" s="44" t="str">
        <f>IFERROR(W415*'Inputs - OBR and CPI'!$E$27+'Inputs - Elec wholesale index'!AB415*'Inputs - OBR and CPI'!$F$27,"n/a")</f>
        <v>n/a</v>
      </c>
      <c r="AD415" s="2" t="str">
        <f t="shared" si="117"/>
        <v>2016-17 Winter</v>
      </c>
      <c r="AE415" s="2" t="str">
        <f t="shared" si="118"/>
        <v>2015-16 Winter</v>
      </c>
      <c r="AF415" s="127">
        <v>0</v>
      </c>
      <c r="AG415" s="7"/>
    </row>
    <row r="416" spans="1:33">
      <c r="A416" s="46">
        <v>42443</v>
      </c>
      <c r="B416" s="13" t="str">
        <f t="shared" si="102"/>
        <v>Mar</v>
      </c>
      <c r="C416" s="186"/>
      <c r="D416" s="186"/>
      <c r="E416" s="186"/>
      <c r="F416" s="187"/>
      <c r="G416" s="187"/>
      <c r="H416" s="187"/>
      <c r="I416" s="12">
        <f>VLOOKUP($B416,'Elec wholesale lookups'!$A$3:$L$15,'Inputs - Elec wholesale index'!I$2,FALSE)</f>
        <v>181634.52552031272</v>
      </c>
      <c r="J416" s="12">
        <f>VLOOKUP($B416,'Elec wholesale lookups'!$A$3:$L$15,'Inputs - Elec wholesale index'!J$2,FALSE)</f>
        <v>205597.26549163138</v>
      </c>
      <c r="K416" s="12">
        <f>VLOOKUP($B416,'Elec wholesale lookups'!$A$3:$L$15,'Inputs - Elec wholesale index'!K$2,FALSE)</f>
        <v>181634.52552031272</v>
      </c>
      <c r="L416" s="37">
        <f>VLOOKUP($B416,'Elec wholesale lookups'!$A$3:$O$15,'Inputs - Elec wholesale index'!L$2,FALSE)</f>
        <v>0</v>
      </c>
      <c r="M416" s="37">
        <f>VLOOKUP($B416,'Elec wholesale lookups'!$A$3:$O$15,'Inputs - Elec wholesale index'!M$2,FALSE)</f>
        <v>1</v>
      </c>
      <c r="N416" s="37">
        <f>VLOOKUP($B416,'Elec wholesale lookups'!$A$3:$O$15,'Inputs - Elec wholesale index'!N$2,FALSE)</f>
        <v>1</v>
      </c>
      <c r="O416" s="12">
        <f t="shared" si="103"/>
        <v>0</v>
      </c>
      <c r="P416" s="12">
        <f t="shared" si="104"/>
        <v>205597.26549163138</v>
      </c>
      <c r="Q416" s="12">
        <f t="shared" si="105"/>
        <v>181634.52552031272</v>
      </c>
      <c r="R416" s="12">
        <f t="shared" si="106"/>
        <v>387231.79101194406</v>
      </c>
      <c r="S416" s="22">
        <f t="shared" si="107"/>
        <v>0</v>
      </c>
      <c r="T416" s="22">
        <f t="shared" si="108"/>
        <v>0</v>
      </c>
      <c r="U416" s="22">
        <f t="shared" si="109"/>
        <v>0</v>
      </c>
      <c r="V416" s="22">
        <f t="shared" si="110"/>
        <v>0</v>
      </c>
      <c r="W416" s="43" t="str">
        <f t="shared" si="111"/>
        <v>n/a</v>
      </c>
      <c r="X416" s="22">
        <f t="shared" si="112"/>
        <v>0</v>
      </c>
      <c r="Y416" s="22">
        <f t="shared" si="113"/>
        <v>0</v>
      </c>
      <c r="Z416" s="22">
        <f t="shared" si="114"/>
        <v>0</v>
      </c>
      <c r="AA416" s="42">
        <f t="shared" si="115"/>
        <v>0</v>
      </c>
      <c r="AB416" s="43" t="str">
        <f t="shared" si="116"/>
        <v>n/a</v>
      </c>
      <c r="AC416" s="44" t="str">
        <f>IFERROR(W416*'Inputs - OBR and CPI'!$E$27+'Inputs - Elec wholesale index'!AB416*'Inputs - OBR and CPI'!$F$27,"n/a")</f>
        <v>n/a</v>
      </c>
      <c r="AD416" s="2" t="str">
        <f t="shared" si="117"/>
        <v>2016-17 Winter</v>
      </c>
      <c r="AE416" s="2" t="str">
        <f t="shared" si="118"/>
        <v>2015-16 Winter</v>
      </c>
      <c r="AF416" s="127">
        <v>0</v>
      </c>
      <c r="AG416" s="7"/>
    </row>
    <row r="417" spans="1:33">
      <c r="A417" s="46">
        <v>42444</v>
      </c>
      <c r="B417" s="13" t="str">
        <f t="shared" si="102"/>
        <v>Mar</v>
      </c>
      <c r="C417" s="186"/>
      <c r="D417" s="186"/>
      <c r="E417" s="186"/>
      <c r="F417" s="187"/>
      <c r="G417" s="187"/>
      <c r="H417" s="187"/>
      <c r="I417" s="12">
        <f>VLOOKUP($B417,'Elec wholesale lookups'!$A$3:$L$15,'Inputs - Elec wholesale index'!I$2,FALSE)</f>
        <v>181634.52552031272</v>
      </c>
      <c r="J417" s="12">
        <f>VLOOKUP($B417,'Elec wholesale lookups'!$A$3:$L$15,'Inputs - Elec wholesale index'!J$2,FALSE)</f>
        <v>205597.26549163138</v>
      </c>
      <c r="K417" s="12">
        <f>VLOOKUP($B417,'Elec wholesale lookups'!$A$3:$L$15,'Inputs - Elec wholesale index'!K$2,FALSE)</f>
        <v>181634.52552031272</v>
      </c>
      <c r="L417" s="37">
        <f>VLOOKUP($B417,'Elec wholesale lookups'!$A$3:$O$15,'Inputs - Elec wholesale index'!L$2,FALSE)</f>
        <v>0</v>
      </c>
      <c r="M417" s="37">
        <f>VLOOKUP($B417,'Elec wholesale lookups'!$A$3:$O$15,'Inputs - Elec wholesale index'!M$2,FALSE)</f>
        <v>1</v>
      </c>
      <c r="N417" s="37">
        <f>VLOOKUP($B417,'Elec wholesale lookups'!$A$3:$O$15,'Inputs - Elec wholesale index'!N$2,FALSE)</f>
        <v>1</v>
      </c>
      <c r="O417" s="12">
        <f t="shared" si="103"/>
        <v>0</v>
      </c>
      <c r="P417" s="12">
        <f t="shared" si="104"/>
        <v>205597.26549163138</v>
      </c>
      <c r="Q417" s="12">
        <f t="shared" si="105"/>
        <v>181634.52552031272</v>
      </c>
      <c r="R417" s="12">
        <f t="shared" si="106"/>
        <v>387231.79101194406</v>
      </c>
      <c r="S417" s="22">
        <f t="shared" si="107"/>
        <v>0</v>
      </c>
      <c r="T417" s="22">
        <f t="shared" si="108"/>
        <v>0</v>
      </c>
      <c r="U417" s="22">
        <f t="shared" si="109"/>
        <v>0</v>
      </c>
      <c r="V417" s="22">
        <f t="shared" si="110"/>
        <v>0</v>
      </c>
      <c r="W417" s="43" t="str">
        <f t="shared" si="111"/>
        <v>n/a</v>
      </c>
      <c r="X417" s="22">
        <f t="shared" si="112"/>
        <v>0</v>
      </c>
      <c r="Y417" s="22">
        <f t="shared" si="113"/>
        <v>0</v>
      </c>
      <c r="Z417" s="22">
        <f t="shared" si="114"/>
        <v>0</v>
      </c>
      <c r="AA417" s="42">
        <f t="shared" si="115"/>
        <v>0</v>
      </c>
      <c r="AB417" s="43" t="str">
        <f t="shared" si="116"/>
        <v>n/a</v>
      </c>
      <c r="AC417" s="44" t="str">
        <f>IFERROR(W417*'Inputs - OBR and CPI'!$E$27+'Inputs - Elec wholesale index'!AB417*'Inputs - OBR and CPI'!$F$27,"n/a")</f>
        <v>n/a</v>
      </c>
      <c r="AD417" s="2" t="str">
        <f t="shared" si="117"/>
        <v>2016-17 Winter</v>
      </c>
      <c r="AE417" s="2" t="str">
        <f t="shared" si="118"/>
        <v>2015-16 Winter</v>
      </c>
      <c r="AF417" s="127">
        <v>0</v>
      </c>
      <c r="AG417" s="7"/>
    </row>
    <row r="418" spans="1:33">
      <c r="A418" s="46">
        <v>42445</v>
      </c>
      <c r="B418" s="13" t="str">
        <f t="shared" si="102"/>
        <v>Mar</v>
      </c>
      <c r="C418" s="186"/>
      <c r="D418" s="186"/>
      <c r="E418" s="186"/>
      <c r="F418" s="187"/>
      <c r="G418" s="187"/>
      <c r="H418" s="187"/>
      <c r="I418" s="12">
        <f>VLOOKUP($B418,'Elec wholesale lookups'!$A$3:$L$15,'Inputs - Elec wholesale index'!I$2,FALSE)</f>
        <v>181634.52552031272</v>
      </c>
      <c r="J418" s="12">
        <f>VLOOKUP($B418,'Elec wholesale lookups'!$A$3:$L$15,'Inputs - Elec wholesale index'!J$2,FALSE)</f>
        <v>205597.26549163138</v>
      </c>
      <c r="K418" s="12">
        <f>VLOOKUP($B418,'Elec wholesale lookups'!$A$3:$L$15,'Inputs - Elec wholesale index'!K$2,FALSE)</f>
        <v>181634.52552031272</v>
      </c>
      <c r="L418" s="37">
        <f>VLOOKUP($B418,'Elec wholesale lookups'!$A$3:$O$15,'Inputs - Elec wholesale index'!L$2,FALSE)</f>
        <v>0</v>
      </c>
      <c r="M418" s="37">
        <f>VLOOKUP($B418,'Elec wholesale lookups'!$A$3:$O$15,'Inputs - Elec wholesale index'!M$2,FALSE)</f>
        <v>1</v>
      </c>
      <c r="N418" s="37">
        <f>VLOOKUP($B418,'Elec wholesale lookups'!$A$3:$O$15,'Inputs - Elec wholesale index'!N$2,FALSE)</f>
        <v>1</v>
      </c>
      <c r="O418" s="12">
        <f t="shared" si="103"/>
        <v>0</v>
      </c>
      <c r="P418" s="12">
        <f t="shared" si="104"/>
        <v>205597.26549163138</v>
      </c>
      <c r="Q418" s="12">
        <f t="shared" si="105"/>
        <v>181634.52552031272</v>
      </c>
      <c r="R418" s="12">
        <f t="shared" si="106"/>
        <v>387231.79101194406</v>
      </c>
      <c r="S418" s="22">
        <f t="shared" si="107"/>
        <v>0</v>
      </c>
      <c r="T418" s="22">
        <f t="shared" si="108"/>
        <v>0</v>
      </c>
      <c r="U418" s="22">
        <f t="shared" si="109"/>
        <v>0</v>
      </c>
      <c r="V418" s="22">
        <f t="shared" si="110"/>
        <v>0</v>
      </c>
      <c r="W418" s="43" t="str">
        <f t="shared" si="111"/>
        <v>n/a</v>
      </c>
      <c r="X418" s="22">
        <f t="shared" si="112"/>
        <v>0</v>
      </c>
      <c r="Y418" s="22">
        <f t="shared" si="113"/>
        <v>0</v>
      </c>
      <c r="Z418" s="22">
        <f t="shared" si="114"/>
        <v>0</v>
      </c>
      <c r="AA418" s="42">
        <f t="shared" si="115"/>
        <v>0</v>
      </c>
      <c r="AB418" s="43" t="str">
        <f t="shared" si="116"/>
        <v>n/a</v>
      </c>
      <c r="AC418" s="44" t="str">
        <f>IFERROR(W418*'Inputs - OBR and CPI'!$E$27+'Inputs - Elec wholesale index'!AB418*'Inputs - OBR and CPI'!$F$27,"n/a")</f>
        <v>n/a</v>
      </c>
      <c r="AD418" s="2" t="str">
        <f t="shared" si="117"/>
        <v>2016-17 Winter</v>
      </c>
      <c r="AE418" s="2" t="str">
        <f t="shared" si="118"/>
        <v>2015-16 Winter</v>
      </c>
      <c r="AF418" s="127">
        <v>0</v>
      </c>
      <c r="AG418" s="7"/>
    </row>
    <row r="419" spans="1:33">
      <c r="A419" s="46">
        <v>42446</v>
      </c>
      <c r="B419" s="13" t="str">
        <f t="shared" si="102"/>
        <v>Mar</v>
      </c>
      <c r="C419" s="186"/>
      <c r="D419" s="186"/>
      <c r="E419" s="186"/>
      <c r="F419" s="187"/>
      <c r="G419" s="187"/>
      <c r="H419" s="187"/>
      <c r="I419" s="12">
        <f>VLOOKUP($B419,'Elec wholesale lookups'!$A$3:$L$15,'Inputs - Elec wholesale index'!I$2,FALSE)</f>
        <v>181634.52552031272</v>
      </c>
      <c r="J419" s="12">
        <f>VLOOKUP($B419,'Elec wholesale lookups'!$A$3:$L$15,'Inputs - Elec wholesale index'!J$2,FALSE)</f>
        <v>205597.26549163138</v>
      </c>
      <c r="K419" s="12">
        <f>VLOOKUP($B419,'Elec wholesale lookups'!$A$3:$L$15,'Inputs - Elec wholesale index'!K$2,FALSE)</f>
        <v>181634.52552031272</v>
      </c>
      <c r="L419" s="37">
        <f>VLOOKUP($B419,'Elec wholesale lookups'!$A$3:$O$15,'Inputs - Elec wholesale index'!L$2,FALSE)</f>
        <v>0</v>
      </c>
      <c r="M419" s="37">
        <f>VLOOKUP($B419,'Elec wholesale lookups'!$A$3:$O$15,'Inputs - Elec wholesale index'!M$2,FALSE)</f>
        <v>1</v>
      </c>
      <c r="N419" s="37">
        <f>VLOOKUP($B419,'Elec wholesale lookups'!$A$3:$O$15,'Inputs - Elec wholesale index'!N$2,FALSE)</f>
        <v>1</v>
      </c>
      <c r="O419" s="12">
        <f t="shared" si="103"/>
        <v>0</v>
      </c>
      <c r="P419" s="12">
        <f t="shared" si="104"/>
        <v>205597.26549163138</v>
      </c>
      <c r="Q419" s="12">
        <f t="shared" si="105"/>
        <v>181634.52552031272</v>
      </c>
      <c r="R419" s="12">
        <f t="shared" si="106"/>
        <v>387231.79101194406</v>
      </c>
      <c r="S419" s="22">
        <f t="shared" si="107"/>
        <v>0</v>
      </c>
      <c r="T419" s="22">
        <f t="shared" si="108"/>
        <v>0</v>
      </c>
      <c r="U419" s="22">
        <f t="shared" si="109"/>
        <v>0</v>
      </c>
      <c r="V419" s="22">
        <f t="shared" si="110"/>
        <v>0</v>
      </c>
      <c r="W419" s="43" t="str">
        <f t="shared" si="111"/>
        <v>n/a</v>
      </c>
      <c r="X419" s="22">
        <f t="shared" si="112"/>
        <v>0</v>
      </c>
      <c r="Y419" s="22">
        <f t="shared" si="113"/>
        <v>0</v>
      </c>
      <c r="Z419" s="22">
        <f t="shared" si="114"/>
        <v>0</v>
      </c>
      <c r="AA419" s="42">
        <f t="shared" si="115"/>
        <v>0</v>
      </c>
      <c r="AB419" s="43" t="str">
        <f t="shared" si="116"/>
        <v>n/a</v>
      </c>
      <c r="AC419" s="44" t="str">
        <f>IFERROR(W419*'Inputs - OBR and CPI'!$E$27+'Inputs - Elec wholesale index'!AB419*'Inputs - OBR and CPI'!$F$27,"n/a")</f>
        <v>n/a</v>
      </c>
      <c r="AD419" s="2" t="str">
        <f t="shared" si="117"/>
        <v>2016-17 Winter</v>
      </c>
      <c r="AE419" s="2" t="str">
        <f t="shared" si="118"/>
        <v>2015-16 Winter</v>
      </c>
      <c r="AF419" s="127">
        <v>0</v>
      </c>
      <c r="AG419" s="7"/>
    </row>
    <row r="420" spans="1:33">
      <c r="A420" s="46">
        <v>42447</v>
      </c>
      <c r="B420" s="13" t="str">
        <f t="shared" si="102"/>
        <v>Mar</v>
      </c>
      <c r="C420" s="186"/>
      <c r="D420" s="186"/>
      <c r="E420" s="186"/>
      <c r="F420" s="187"/>
      <c r="G420" s="187"/>
      <c r="H420" s="187"/>
      <c r="I420" s="12">
        <f>VLOOKUP($B420,'Elec wholesale lookups'!$A$3:$L$15,'Inputs - Elec wholesale index'!I$2,FALSE)</f>
        <v>181634.52552031272</v>
      </c>
      <c r="J420" s="12">
        <f>VLOOKUP($B420,'Elec wholesale lookups'!$A$3:$L$15,'Inputs - Elec wholesale index'!J$2,FALSE)</f>
        <v>205597.26549163138</v>
      </c>
      <c r="K420" s="12">
        <f>VLOOKUP($B420,'Elec wholesale lookups'!$A$3:$L$15,'Inputs - Elec wholesale index'!K$2,FALSE)</f>
        <v>181634.52552031272</v>
      </c>
      <c r="L420" s="37">
        <f>VLOOKUP($B420,'Elec wholesale lookups'!$A$3:$O$15,'Inputs - Elec wholesale index'!L$2,FALSE)</f>
        <v>0</v>
      </c>
      <c r="M420" s="37">
        <f>VLOOKUP($B420,'Elec wholesale lookups'!$A$3:$O$15,'Inputs - Elec wholesale index'!M$2,FALSE)</f>
        <v>1</v>
      </c>
      <c r="N420" s="37">
        <f>VLOOKUP($B420,'Elec wholesale lookups'!$A$3:$O$15,'Inputs - Elec wholesale index'!N$2,FALSE)</f>
        <v>1</v>
      </c>
      <c r="O420" s="12">
        <f t="shared" si="103"/>
        <v>0</v>
      </c>
      <c r="P420" s="12">
        <f t="shared" si="104"/>
        <v>205597.26549163138</v>
      </c>
      <c r="Q420" s="12">
        <f t="shared" si="105"/>
        <v>181634.52552031272</v>
      </c>
      <c r="R420" s="12">
        <f t="shared" si="106"/>
        <v>387231.79101194406</v>
      </c>
      <c r="S420" s="22">
        <f t="shared" si="107"/>
        <v>0</v>
      </c>
      <c r="T420" s="22">
        <f t="shared" si="108"/>
        <v>0</v>
      </c>
      <c r="U420" s="22">
        <f t="shared" si="109"/>
        <v>0</v>
      </c>
      <c r="V420" s="22">
        <f t="shared" si="110"/>
        <v>0</v>
      </c>
      <c r="W420" s="43" t="str">
        <f t="shared" si="111"/>
        <v>n/a</v>
      </c>
      <c r="X420" s="22">
        <f t="shared" si="112"/>
        <v>0</v>
      </c>
      <c r="Y420" s="22">
        <f t="shared" si="113"/>
        <v>0</v>
      </c>
      <c r="Z420" s="22">
        <f t="shared" si="114"/>
        <v>0</v>
      </c>
      <c r="AA420" s="42">
        <f t="shared" si="115"/>
        <v>0</v>
      </c>
      <c r="AB420" s="43" t="str">
        <f t="shared" si="116"/>
        <v>n/a</v>
      </c>
      <c r="AC420" s="44" t="str">
        <f>IFERROR(W420*'Inputs - OBR and CPI'!$E$27+'Inputs - Elec wholesale index'!AB420*'Inputs - OBR and CPI'!$F$27,"n/a")</f>
        <v>n/a</v>
      </c>
      <c r="AD420" s="2" t="str">
        <f t="shared" si="117"/>
        <v>2016-17 Winter</v>
      </c>
      <c r="AE420" s="2" t="str">
        <f t="shared" si="118"/>
        <v>2015-16 Winter</v>
      </c>
      <c r="AF420" s="127">
        <v>0</v>
      </c>
      <c r="AG420" s="7"/>
    </row>
    <row r="421" spans="1:33">
      <c r="A421" s="46">
        <v>42450</v>
      </c>
      <c r="B421" s="13" t="str">
        <f t="shared" si="102"/>
        <v>Mar</v>
      </c>
      <c r="C421" s="186"/>
      <c r="D421" s="186"/>
      <c r="E421" s="186"/>
      <c r="F421" s="187"/>
      <c r="G421" s="187"/>
      <c r="H421" s="187"/>
      <c r="I421" s="12">
        <f>VLOOKUP($B421,'Elec wholesale lookups'!$A$3:$L$15,'Inputs - Elec wholesale index'!I$2,FALSE)</f>
        <v>181634.52552031272</v>
      </c>
      <c r="J421" s="12">
        <f>VLOOKUP($B421,'Elec wholesale lookups'!$A$3:$L$15,'Inputs - Elec wholesale index'!J$2,FALSE)</f>
        <v>205597.26549163138</v>
      </c>
      <c r="K421" s="12">
        <f>VLOOKUP($B421,'Elec wholesale lookups'!$A$3:$L$15,'Inputs - Elec wholesale index'!K$2,FALSE)</f>
        <v>181634.52552031272</v>
      </c>
      <c r="L421" s="37">
        <f>VLOOKUP($B421,'Elec wholesale lookups'!$A$3:$O$15,'Inputs - Elec wholesale index'!L$2,FALSE)</f>
        <v>0</v>
      </c>
      <c r="M421" s="37">
        <f>VLOOKUP($B421,'Elec wholesale lookups'!$A$3:$O$15,'Inputs - Elec wholesale index'!M$2,FALSE)</f>
        <v>1</v>
      </c>
      <c r="N421" s="37">
        <f>VLOOKUP($B421,'Elec wholesale lookups'!$A$3:$O$15,'Inputs - Elec wholesale index'!N$2,FALSE)</f>
        <v>1</v>
      </c>
      <c r="O421" s="12">
        <f t="shared" si="103"/>
        <v>0</v>
      </c>
      <c r="P421" s="12">
        <f t="shared" si="104"/>
        <v>205597.26549163138</v>
      </c>
      <c r="Q421" s="12">
        <f t="shared" si="105"/>
        <v>181634.52552031272</v>
      </c>
      <c r="R421" s="12">
        <f t="shared" si="106"/>
        <v>387231.79101194406</v>
      </c>
      <c r="S421" s="22">
        <f t="shared" si="107"/>
        <v>0</v>
      </c>
      <c r="T421" s="22">
        <f t="shared" si="108"/>
        <v>0</v>
      </c>
      <c r="U421" s="22">
        <f t="shared" si="109"/>
        <v>0</v>
      </c>
      <c r="V421" s="22">
        <f t="shared" si="110"/>
        <v>0</v>
      </c>
      <c r="W421" s="43" t="str">
        <f t="shared" si="111"/>
        <v>n/a</v>
      </c>
      <c r="X421" s="22">
        <f t="shared" si="112"/>
        <v>0</v>
      </c>
      <c r="Y421" s="22">
        <f t="shared" si="113"/>
        <v>0</v>
      </c>
      <c r="Z421" s="22">
        <f t="shared" si="114"/>
        <v>0</v>
      </c>
      <c r="AA421" s="42">
        <f t="shared" si="115"/>
        <v>0</v>
      </c>
      <c r="AB421" s="43" t="str">
        <f t="shared" si="116"/>
        <v>n/a</v>
      </c>
      <c r="AC421" s="44" t="str">
        <f>IFERROR(W421*'Inputs - OBR and CPI'!$E$27+'Inputs - Elec wholesale index'!AB421*'Inputs - OBR and CPI'!$F$27,"n/a")</f>
        <v>n/a</v>
      </c>
      <c r="AD421" s="2" t="str">
        <f t="shared" si="117"/>
        <v>2016-17 Winter</v>
      </c>
      <c r="AE421" s="2" t="str">
        <f t="shared" si="118"/>
        <v>2015-16 Winter</v>
      </c>
      <c r="AF421" s="127">
        <v>0</v>
      </c>
      <c r="AG421" s="7"/>
    </row>
    <row r="422" spans="1:33">
      <c r="A422" s="46">
        <v>42451</v>
      </c>
      <c r="B422" s="13" t="str">
        <f t="shared" si="102"/>
        <v>Mar</v>
      </c>
      <c r="C422" s="186"/>
      <c r="D422" s="186"/>
      <c r="E422" s="186"/>
      <c r="F422" s="187"/>
      <c r="G422" s="187"/>
      <c r="H422" s="187"/>
      <c r="I422" s="12">
        <f>VLOOKUP($B422,'Elec wholesale lookups'!$A$3:$L$15,'Inputs - Elec wholesale index'!I$2,FALSE)</f>
        <v>181634.52552031272</v>
      </c>
      <c r="J422" s="12">
        <f>VLOOKUP($B422,'Elec wholesale lookups'!$A$3:$L$15,'Inputs - Elec wholesale index'!J$2,FALSE)</f>
        <v>205597.26549163138</v>
      </c>
      <c r="K422" s="12">
        <f>VLOOKUP($B422,'Elec wholesale lookups'!$A$3:$L$15,'Inputs - Elec wholesale index'!K$2,FALSE)</f>
        <v>181634.52552031272</v>
      </c>
      <c r="L422" s="37">
        <f>VLOOKUP($B422,'Elec wholesale lookups'!$A$3:$O$15,'Inputs - Elec wholesale index'!L$2,FALSE)</f>
        <v>0</v>
      </c>
      <c r="M422" s="37">
        <f>VLOOKUP($B422,'Elec wholesale lookups'!$A$3:$O$15,'Inputs - Elec wholesale index'!M$2,FALSE)</f>
        <v>1</v>
      </c>
      <c r="N422" s="37">
        <f>VLOOKUP($B422,'Elec wholesale lookups'!$A$3:$O$15,'Inputs - Elec wholesale index'!N$2,FALSE)</f>
        <v>1</v>
      </c>
      <c r="O422" s="12">
        <f t="shared" si="103"/>
        <v>0</v>
      </c>
      <c r="P422" s="12">
        <f t="shared" si="104"/>
        <v>205597.26549163138</v>
      </c>
      <c r="Q422" s="12">
        <f t="shared" si="105"/>
        <v>181634.52552031272</v>
      </c>
      <c r="R422" s="12">
        <f t="shared" si="106"/>
        <v>387231.79101194406</v>
      </c>
      <c r="S422" s="22">
        <f t="shared" si="107"/>
        <v>0</v>
      </c>
      <c r="T422" s="22">
        <f t="shared" si="108"/>
        <v>0</v>
      </c>
      <c r="U422" s="22">
        <f t="shared" si="109"/>
        <v>0</v>
      </c>
      <c r="V422" s="22">
        <f t="shared" si="110"/>
        <v>0</v>
      </c>
      <c r="W422" s="43" t="str">
        <f t="shared" si="111"/>
        <v>n/a</v>
      </c>
      <c r="X422" s="22">
        <f t="shared" si="112"/>
        <v>0</v>
      </c>
      <c r="Y422" s="22">
        <f t="shared" si="113"/>
        <v>0</v>
      </c>
      <c r="Z422" s="22">
        <f t="shared" si="114"/>
        <v>0</v>
      </c>
      <c r="AA422" s="42">
        <f t="shared" si="115"/>
        <v>0</v>
      </c>
      <c r="AB422" s="43" t="str">
        <f t="shared" si="116"/>
        <v>n/a</v>
      </c>
      <c r="AC422" s="44" t="str">
        <f>IFERROR(W422*'Inputs - OBR and CPI'!$E$27+'Inputs - Elec wholesale index'!AB422*'Inputs - OBR and CPI'!$F$27,"n/a")</f>
        <v>n/a</v>
      </c>
      <c r="AD422" s="2" t="str">
        <f t="shared" si="117"/>
        <v>2016-17 Winter</v>
      </c>
      <c r="AE422" s="2" t="str">
        <f t="shared" si="118"/>
        <v>2015-16 Winter</v>
      </c>
      <c r="AF422" s="127">
        <v>0</v>
      </c>
      <c r="AG422" s="7"/>
    </row>
    <row r="423" spans="1:33">
      <c r="A423" s="46">
        <v>42452</v>
      </c>
      <c r="B423" s="13" t="str">
        <f t="shared" si="102"/>
        <v>Mar</v>
      </c>
      <c r="C423" s="186"/>
      <c r="D423" s="186"/>
      <c r="E423" s="186"/>
      <c r="F423" s="187"/>
      <c r="G423" s="187"/>
      <c r="H423" s="187"/>
      <c r="I423" s="12">
        <f>VLOOKUP($B423,'Elec wholesale lookups'!$A$3:$L$15,'Inputs - Elec wholesale index'!I$2,FALSE)</f>
        <v>181634.52552031272</v>
      </c>
      <c r="J423" s="12">
        <f>VLOOKUP($B423,'Elec wholesale lookups'!$A$3:$L$15,'Inputs - Elec wholesale index'!J$2,FALSE)</f>
        <v>205597.26549163138</v>
      </c>
      <c r="K423" s="12">
        <f>VLOOKUP($B423,'Elec wholesale lookups'!$A$3:$L$15,'Inputs - Elec wholesale index'!K$2,FALSE)</f>
        <v>181634.52552031272</v>
      </c>
      <c r="L423" s="37">
        <f>VLOOKUP($B423,'Elec wholesale lookups'!$A$3:$O$15,'Inputs - Elec wholesale index'!L$2,FALSE)</f>
        <v>0</v>
      </c>
      <c r="M423" s="37">
        <f>VLOOKUP($B423,'Elec wholesale lookups'!$A$3:$O$15,'Inputs - Elec wholesale index'!M$2,FALSE)</f>
        <v>1</v>
      </c>
      <c r="N423" s="37">
        <f>VLOOKUP($B423,'Elec wholesale lookups'!$A$3:$O$15,'Inputs - Elec wholesale index'!N$2,FALSE)</f>
        <v>1</v>
      </c>
      <c r="O423" s="12">
        <f t="shared" si="103"/>
        <v>0</v>
      </c>
      <c r="P423" s="12">
        <f t="shared" si="104"/>
        <v>205597.26549163138</v>
      </c>
      <c r="Q423" s="12">
        <f t="shared" si="105"/>
        <v>181634.52552031272</v>
      </c>
      <c r="R423" s="12">
        <f t="shared" si="106"/>
        <v>387231.79101194406</v>
      </c>
      <c r="S423" s="22">
        <f t="shared" si="107"/>
        <v>0</v>
      </c>
      <c r="T423" s="22">
        <f t="shared" si="108"/>
        <v>0</v>
      </c>
      <c r="U423" s="22">
        <f t="shared" si="109"/>
        <v>0</v>
      </c>
      <c r="V423" s="22">
        <f t="shared" si="110"/>
        <v>0</v>
      </c>
      <c r="W423" s="43" t="str">
        <f t="shared" si="111"/>
        <v>n/a</v>
      </c>
      <c r="X423" s="22">
        <f t="shared" si="112"/>
        <v>0</v>
      </c>
      <c r="Y423" s="22">
        <f t="shared" si="113"/>
        <v>0</v>
      </c>
      <c r="Z423" s="22">
        <f t="shared" si="114"/>
        <v>0</v>
      </c>
      <c r="AA423" s="42">
        <f t="shared" si="115"/>
        <v>0</v>
      </c>
      <c r="AB423" s="43" t="str">
        <f t="shared" si="116"/>
        <v>n/a</v>
      </c>
      <c r="AC423" s="44" t="str">
        <f>IFERROR(W423*'Inputs - OBR and CPI'!$E$27+'Inputs - Elec wholesale index'!AB423*'Inputs - OBR and CPI'!$F$27,"n/a")</f>
        <v>n/a</v>
      </c>
      <c r="AD423" s="2" t="str">
        <f t="shared" si="117"/>
        <v>2016-17 Winter</v>
      </c>
      <c r="AE423" s="2" t="str">
        <f t="shared" si="118"/>
        <v>2015-16 Winter</v>
      </c>
      <c r="AF423" s="127">
        <v>0</v>
      </c>
      <c r="AG423" s="7"/>
    </row>
    <row r="424" spans="1:33">
      <c r="A424" s="46">
        <v>42453</v>
      </c>
      <c r="B424" s="13" t="str">
        <f t="shared" si="102"/>
        <v>Mar</v>
      </c>
      <c r="C424" s="186"/>
      <c r="D424" s="186"/>
      <c r="E424" s="186"/>
      <c r="F424" s="187"/>
      <c r="G424" s="187"/>
      <c r="H424" s="187"/>
      <c r="I424" s="12">
        <f>VLOOKUP($B424,'Elec wholesale lookups'!$A$3:$L$15,'Inputs - Elec wholesale index'!I$2,FALSE)</f>
        <v>181634.52552031272</v>
      </c>
      <c r="J424" s="12">
        <f>VLOOKUP($B424,'Elec wholesale lookups'!$A$3:$L$15,'Inputs - Elec wholesale index'!J$2,FALSE)</f>
        <v>205597.26549163138</v>
      </c>
      <c r="K424" s="12">
        <f>VLOOKUP($B424,'Elec wholesale lookups'!$A$3:$L$15,'Inputs - Elec wholesale index'!K$2,FALSE)</f>
        <v>181634.52552031272</v>
      </c>
      <c r="L424" s="37">
        <f>VLOOKUP($B424,'Elec wholesale lookups'!$A$3:$O$15,'Inputs - Elec wholesale index'!L$2,FALSE)</f>
        <v>0</v>
      </c>
      <c r="M424" s="37">
        <f>VLOOKUP($B424,'Elec wholesale lookups'!$A$3:$O$15,'Inputs - Elec wholesale index'!M$2,FALSE)</f>
        <v>1</v>
      </c>
      <c r="N424" s="37">
        <f>VLOOKUP($B424,'Elec wholesale lookups'!$A$3:$O$15,'Inputs - Elec wholesale index'!N$2,FALSE)</f>
        <v>1</v>
      </c>
      <c r="O424" s="12">
        <f t="shared" si="103"/>
        <v>0</v>
      </c>
      <c r="P424" s="12">
        <f t="shared" si="104"/>
        <v>205597.26549163138</v>
      </c>
      <c r="Q424" s="12">
        <f t="shared" si="105"/>
        <v>181634.52552031272</v>
      </c>
      <c r="R424" s="12">
        <f t="shared" si="106"/>
        <v>387231.79101194406</v>
      </c>
      <c r="S424" s="22">
        <f t="shared" si="107"/>
        <v>0</v>
      </c>
      <c r="T424" s="22">
        <f t="shared" si="108"/>
        <v>0</v>
      </c>
      <c r="U424" s="22">
        <f t="shared" si="109"/>
        <v>0</v>
      </c>
      <c r="V424" s="22">
        <f t="shared" si="110"/>
        <v>0</v>
      </c>
      <c r="W424" s="43" t="str">
        <f t="shared" si="111"/>
        <v>n/a</v>
      </c>
      <c r="X424" s="22">
        <f t="shared" si="112"/>
        <v>0</v>
      </c>
      <c r="Y424" s="22">
        <f t="shared" si="113"/>
        <v>0</v>
      </c>
      <c r="Z424" s="22">
        <f t="shared" si="114"/>
        <v>0</v>
      </c>
      <c r="AA424" s="42">
        <f t="shared" si="115"/>
        <v>0</v>
      </c>
      <c r="AB424" s="43" t="str">
        <f t="shared" si="116"/>
        <v>n/a</v>
      </c>
      <c r="AC424" s="44" t="str">
        <f>IFERROR(W424*'Inputs - OBR and CPI'!$E$27+'Inputs - Elec wholesale index'!AB424*'Inputs - OBR and CPI'!$F$27,"n/a")</f>
        <v>n/a</v>
      </c>
      <c r="AD424" s="2" t="str">
        <f t="shared" si="117"/>
        <v>2016-17 Winter</v>
      </c>
      <c r="AE424" s="2" t="str">
        <f t="shared" si="118"/>
        <v>2015-16 Winter</v>
      </c>
      <c r="AF424" s="127">
        <v>0</v>
      </c>
      <c r="AG424" s="7"/>
    </row>
    <row r="425" spans="1:33">
      <c r="A425" s="46">
        <v>42458</v>
      </c>
      <c r="B425" s="13" t="str">
        <f t="shared" ref="B425:B488" si="119">TEXT(A425,"mmm")</f>
        <v>Mar</v>
      </c>
      <c r="C425" s="186"/>
      <c r="D425" s="186"/>
      <c r="E425" s="186"/>
      <c r="F425" s="187"/>
      <c r="G425" s="187"/>
      <c r="H425" s="187"/>
      <c r="I425" s="12">
        <f>VLOOKUP($B425,'Elec wholesale lookups'!$A$3:$L$15,'Inputs - Elec wholesale index'!I$2,FALSE)</f>
        <v>181634.52552031272</v>
      </c>
      <c r="J425" s="12">
        <f>VLOOKUP($B425,'Elec wholesale lookups'!$A$3:$L$15,'Inputs - Elec wholesale index'!J$2,FALSE)</f>
        <v>205597.26549163138</v>
      </c>
      <c r="K425" s="12">
        <f>VLOOKUP($B425,'Elec wholesale lookups'!$A$3:$L$15,'Inputs - Elec wholesale index'!K$2,FALSE)</f>
        <v>181634.52552031272</v>
      </c>
      <c r="L425" s="37">
        <f>VLOOKUP($B425,'Elec wholesale lookups'!$A$3:$O$15,'Inputs - Elec wholesale index'!L$2,FALSE)</f>
        <v>0</v>
      </c>
      <c r="M425" s="37">
        <f>VLOOKUP($B425,'Elec wholesale lookups'!$A$3:$O$15,'Inputs - Elec wholesale index'!M$2,FALSE)</f>
        <v>1</v>
      </c>
      <c r="N425" s="37">
        <f>VLOOKUP($B425,'Elec wholesale lookups'!$A$3:$O$15,'Inputs - Elec wholesale index'!N$2,FALSE)</f>
        <v>1</v>
      </c>
      <c r="O425" s="12">
        <f t="shared" si="103"/>
        <v>0</v>
      </c>
      <c r="P425" s="12">
        <f t="shared" si="104"/>
        <v>205597.26549163138</v>
      </c>
      <c r="Q425" s="12">
        <f t="shared" si="105"/>
        <v>181634.52552031272</v>
      </c>
      <c r="R425" s="12">
        <f t="shared" si="106"/>
        <v>387231.79101194406</v>
      </c>
      <c r="S425" s="22">
        <f t="shared" si="107"/>
        <v>0</v>
      </c>
      <c r="T425" s="22">
        <f t="shared" si="108"/>
        <v>0</v>
      </c>
      <c r="U425" s="22">
        <f t="shared" si="109"/>
        <v>0</v>
      </c>
      <c r="V425" s="22">
        <f t="shared" si="110"/>
        <v>0</v>
      </c>
      <c r="W425" s="43" t="str">
        <f t="shared" si="111"/>
        <v>n/a</v>
      </c>
      <c r="X425" s="22">
        <f t="shared" si="112"/>
        <v>0</v>
      </c>
      <c r="Y425" s="22">
        <f t="shared" si="113"/>
        <v>0</v>
      </c>
      <c r="Z425" s="22">
        <f t="shared" si="114"/>
        <v>0</v>
      </c>
      <c r="AA425" s="42">
        <f t="shared" si="115"/>
        <v>0</v>
      </c>
      <c r="AB425" s="43" t="str">
        <f t="shared" si="116"/>
        <v>n/a</v>
      </c>
      <c r="AC425" s="44" t="str">
        <f>IFERROR(W425*'Inputs - OBR and CPI'!$E$27+'Inputs - Elec wholesale index'!AB425*'Inputs - OBR and CPI'!$F$27,"n/a")</f>
        <v>n/a</v>
      </c>
      <c r="AD425" s="2" t="str">
        <f t="shared" si="117"/>
        <v>2016-17 Winter</v>
      </c>
      <c r="AE425" s="2" t="str">
        <f t="shared" si="118"/>
        <v>2015-16 Winter</v>
      </c>
      <c r="AF425" s="127">
        <v>0</v>
      </c>
      <c r="AG425" s="7"/>
    </row>
    <row r="426" spans="1:33">
      <c r="A426" s="46">
        <v>42459</v>
      </c>
      <c r="B426" s="13" t="str">
        <f t="shared" si="119"/>
        <v>Mar</v>
      </c>
      <c r="C426" s="186"/>
      <c r="D426" s="186"/>
      <c r="E426" s="186"/>
      <c r="F426" s="187"/>
      <c r="G426" s="187"/>
      <c r="H426" s="187"/>
      <c r="I426" s="12">
        <f>VLOOKUP($B426,'Elec wholesale lookups'!$A$3:$L$15,'Inputs - Elec wholesale index'!I$2,FALSE)</f>
        <v>181634.52552031272</v>
      </c>
      <c r="J426" s="12">
        <f>VLOOKUP($B426,'Elec wholesale lookups'!$A$3:$L$15,'Inputs - Elec wholesale index'!J$2,FALSE)</f>
        <v>205597.26549163138</v>
      </c>
      <c r="K426" s="12">
        <f>VLOOKUP($B426,'Elec wholesale lookups'!$A$3:$L$15,'Inputs - Elec wholesale index'!K$2,FALSE)</f>
        <v>181634.52552031272</v>
      </c>
      <c r="L426" s="37">
        <f>VLOOKUP($B426,'Elec wholesale lookups'!$A$3:$O$15,'Inputs - Elec wholesale index'!L$2,FALSE)</f>
        <v>0</v>
      </c>
      <c r="M426" s="37">
        <f>VLOOKUP($B426,'Elec wholesale lookups'!$A$3:$O$15,'Inputs - Elec wholesale index'!M$2,FALSE)</f>
        <v>1</v>
      </c>
      <c r="N426" s="37">
        <f>VLOOKUP($B426,'Elec wholesale lookups'!$A$3:$O$15,'Inputs - Elec wholesale index'!N$2,FALSE)</f>
        <v>1</v>
      </c>
      <c r="O426" s="12">
        <f t="shared" si="103"/>
        <v>0</v>
      </c>
      <c r="P426" s="12">
        <f t="shared" si="104"/>
        <v>205597.26549163138</v>
      </c>
      <c r="Q426" s="12">
        <f t="shared" si="105"/>
        <v>181634.52552031272</v>
      </c>
      <c r="R426" s="12">
        <f t="shared" si="106"/>
        <v>387231.79101194406</v>
      </c>
      <c r="S426" s="22">
        <f t="shared" si="107"/>
        <v>0</v>
      </c>
      <c r="T426" s="22">
        <f t="shared" si="108"/>
        <v>0</v>
      </c>
      <c r="U426" s="22">
        <f t="shared" si="109"/>
        <v>0</v>
      </c>
      <c r="V426" s="22">
        <f t="shared" si="110"/>
        <v>0</v>
      </c>
      <c r="W426" s="43" t="str">
        <f t="shared" si="111"/>
        <v>n/a</v>
      </c>
      <c r="X426" s="22">
        <f t="shared" si="112"/>
        <v>0</v>
      </c>
      <c r="Y426" s="22">
        <f t="shared" si="113"/>
        <v>0</v>
      </c>
      <c r="Z426" s="22">
        <f t="shared" si="114"/>
        <v>0</v>
      </c>
      <c r="AA426" s="42">
        <f t="shared" si="115"/>
        <v>0</v>
      </c>
      <c r="AB426" s="43" t="str">
        <f t="shared" si="116"/>
        <v>n/a</v>
      </c>
      <c r="AC426" s="44" t="str">
        <f>IFERROR(W426*'Inputs - OBR and CPI'!$E$27+'Inputs - Elec wholesale index'!AB426*'Inputs - OBR and CPI'!$F$27,"n/a")</f>
        <v>n/a</v>
      </c>
      <c r="AD426" s="2" t="str">
        <f t="shared" si="117"/>
        <v>2016-17 Winter</v>
      </c>
      <c r="AE426" s="2" t="str">
        <f t="shared" si="118"/>
        <v>2015-16 Winter</v>
      </c>
      <c r="AF426" s="127">
        <v>0</v>
      </c>
      <c r="AG426" s="7"/>
    </row>
    <row r="427" spans="1:33">
      <c r="A427" s="46">
        <v>42460</v>
      </c>
      <c r="B427" s="13" t="str">
        <f t="shared" si="119"/>
        <v>Mar</v>
      </c>
      <c r="C427" s="186"/>
      <c r="D427" s="186"/>
      <c r="E427" s="186"/>
      <c r="F427" s="187"/>
      <c r="G427" s="187"/>
      <c r="H427" s="187"/>
      <c r="I427" s="12">
        <f>VLOOKUP($B427,'Elec wholesale lookups'!$A$3:$L$15,'Inputs - Elec wholesale index'!I$2,FALSE)</f>
        <v>181634.52552031272</v>
      </c>
      <c r="J427" s="12">
        <f>VLOOKUP($B427,'Elec wholesale lookups'!$A$3:$L$15,'Inputs - Elec wholesale index'!J$2,FALSE)</f>
        <v>205597.26549163138</v>
      </c>
      <c r="K427" s="12">
        <f>VLOOKUP($B427,'Elec wholesale lookups'!$A$3:$L$15,'Inputs - Elec wholesale index'!K$2,FALSE)</f>
        <v>181634.52552031272</v>
      </c>
      <c r="L427" s="37">
        <f>VLOOKUP($B427,'Elec wholesale lookups'!$A$3:$O$15,'Inputs - Elec wholesale index'!L$2,FALSE)</f>
        <v>0</v>
      </c>
      <c r="M427" s="37">
        <f>VLOOKUP($B427,'Elec wholesale lookups'!$A$3:$O$15,'Inputs - Elec wholesale index'!M$2,FALSE)</f>
        <v>1</v>
      </c>
      <c r="N427" s="37">
        <f>VLOOKUP($B427,'Elec wholesale lookups'!$A$3:$O$15,'Inputs - Elec wholesale index'!N$2,FALSE)</f>
        <v>1</v>
      </c>
      <c r="O427" s="12">
        <f t="shared" si="103"/>
        <v>0</v>
      </c>
      <c r="P427" s="12">
        <f t="shared" si="104"/>
        <v>205597.26549163138</v>
      </c>
      <c r="Q427" s="12">
        <f t="shared" si="105"/>
        <v>181634.52552031272</v>
      </c>
      <c r="R427" s="12">
        <f t="shared" si="106"/>
        <v>387231.79101194406</v>
      </c>
      <c r="S427" s="22">
        <f t="shared" si="107"/>
        <v>0</v>
      </c>
      <c r="T427" s="22">
        <f t="shared" si="108"/>
        <v>0</v>
      </c>
      <c r="U427" s="22">
        <f t="shared" si="109"/>
        <v>0</v>
      </c>
      <c r="V427" s="22">
        <f t="shared" si="110"/>
        <v>0</v>
      </c>
      <c r="W427" s="43" t="str">
        <f t="shared" si="111"/>
        <v>n/a</v>
      </c>
      <c r="X427" s="22">
        <f t="shared" si="112"/>
        <v>0</v>
      </c>
      <c r="Y427" s="22">
        <f t="shared" si="113"/>
        <v>0</v>
      </c>
      <c r="Z427" s="22">
        <f t="shared" si="114"/>
        <v>0</v>
      </c>
      <c r="AA427" s="42">
        <f t="shared" si="115"/>
        <v>0</v>
      </c>
      <c r="AB427" s="43" t="str">
        <f t="shared" si="116"/>
        <v>n/a</v>
      </c>
      <c r="AC427" s="44" t="str">
        <f>IFERROR(W427*'Inputs - OBR and CPI'!$E$27+'Inputs - Elec wholesale index'!AB427*'Inputs - OBR and CPI'!$F$27,"n/a")</f>
        <v>n/a</v>
      </c>
      <c r="AD427" s="2" t="str">
        <f t="shared" si="117"/>
        <v>2016-17 Winter</v>
      </c>
      <c r="AE427" s="2" t="str">
        <f t="shared" si="118"/>
        <v>2015-16 Winter</v>
      </c>
      <c r="AF427" s="127">
        <v>0</v>
      </c>
      <c r="AG427" s="7"/>
    </row>
    <row r="428" spans="1:33">
      <c r="A428" s="46">
        <v>42461</v>
      </c>
      <c r="B428" s="13" t="str">
        <f t="shared" si="119"/>
        <v>Apr</v>
      </c>
      <c r="C428" s="186"/>
      <c r="D428" s="186"/>
      <c r="E428" s="186"/>
      <c r="F428" s="187"/>
      <c r="G428" s="187"/>
      <c r="H428" s="187"/>
      <c r="I428" s="12">
        <f>VLOOKUP($B428,'Elec wholesale lookups'!$A$3:$L$15,'Inputs - Elec wholesale index'!I$2,FALSE)</f>
        <v>205597.26549163138</v>
      </c>
      <c r="J428" s="12">
        <f>VLOOKUP($B428,'Elec wholesale lookups'!$A$3:$L$15,'Inputs - Elec wholesale index'!J$2,FALSE)</f>
        <v>181634.52552031272</v>
      </c>
      <c r="K428" s="12">
        <f>VLOOKUP($B428,'Elec wholesale lookups'!$A$3:$L$15,'Inputs - Elec wholesale index'!K$2,FALSE)</f>
        <v>205597.26549163138</v>
      </c>
      <c r="L428" s="37">
        <f>VLOOKUP($B428,'Elec wholesale lookups'!$A$3:$O$15,'Inputs - Elec wholesale index'!L$2,FALSE)</f>
        <v>1</v>
      </c>
      <c r="M428" s="37">
        <f>VLOOKUP($B428,'Elec wholesale lookups'!$A$3:$O$15,'Inputs - Elec wholesale index'!M$2,FALSE)</f>
        <v>1</v>
      </c>
      <c r="N428" s="37">
        <f>VLOOKUP($B428,'Elec wholesale lookups'!$A$3:$O$15,'Inputs - Elec wholesale index'!N$2,FALSE)</f>
        <v>0</v>
      </c>
      <c r="O428" s="12">
        <f t="shared" si="103"/>
        <v>205597.26549163138</v>
      </c>
      <c r="P428" s="12">
        <f t="shared" si="104"/>
        <v>181634.52552031272</v>
      </c>
      <c r="Q428" s="12">
        <f t="shared" si="105"/>
        <v>0</v>
      </c>
      <c r="R428" s="12">
        <f t="shared" si="106"/>
        <v>387231.79101194406</v>
      </c>
      <c r="S428" s="22">
        <f t="shared" si="107"/>
        <v>0</v>
      </c>
      <c r="T428" s="22">
        <f t="shared" si="108"/>
        <v>0</v>
      </c>
      <c r="U428" s="22">
        <f t="shared" si="109"/>
        <v>0</v>
      </c>
      <c r="V428" s="22">
        <f t="shared" si="110"/>
        <v>0</v>
      </c>
      <c r="W428" s="43" t="str">
        <f t="shared" si="111"/>
        <v>n/a</v>
      </c>
      <c r="X428" s="22">
        <f t="shared" si="112"/>
        <v>0</v>
      </c>
      <c r="Y428" s="22">
        <f t="shared" si="113"/>
        <v>0</v>
      </c>
      <c r="Z428" s="22">
        <f t="shared" si="114"/>
        <v>0</v>
      </c>
      <c r="AA428" s="42">
        <f t="shared" si="115"/>
        <v>0</v>
      </c>
      <c r="AB428" s="43" t="str">
        <f t="shared" si="116"/>
        <v>n/a</v>
      </c>
      <c r="AC428" s="44" t="str">
        <f>IFERROR(W428*'Inputs - OBR and CPI'!$E$27+'Inputs - Elec wholesale index'!AB428*'Inputs - OBR and CPI'!$F$27,"n/a")</f>
        <v>n/a</v>
      </c>
      <c r="AD428" s="2" t="str">
        <f t="shared" si="117"/>
        <v>2016-17 Winter</v>
      </c>
      <c r="AE428" s="2" t="str">
        <f t="shared" si="118"/>
        <v>2016-17 Summer</v>
      </c>
      <c r="AF428" s="127">
        <v>0</v>
      </c>
      <c r="AG428" s="7"/>
    </row>
    <row r="429" spans="1:33">
      <c r="A429" s="46">
        <v>42464</v>
      </c>
      <c r="B429" s="13" t="str">
        <f t="shared" si="119"/>
        <v>Apr</v>
      </c>
      <c r="C429" s="186"/>
      <c r="D429" s="186"/>
      <c r="E429" s="186"/>
      <c r="F429" s="187"/>
      <c r="G429" s="187"/>
      <c r="H429" s="187"/>
      <c r="I429" s="12">
        <f>VLOOKUP($B429,'Elec wholesale lookups'!$A$3:$L$15,'Inputs - Elec wholesale index'!I$2,FALSE)</f>
        <v>205597.26549163138</v>
      </c>
      <c r="J429" s="12">
        <f>VLOOKUP($B429,'Elec wholesale lookups'!$A$3:$L$15,'Inputs - Elec wholesale index'!J$2,FALSE)</f>
        <v>181634.52552031272</v>
      </c>
      <c r="K429" s="12">
        <f>VLOOKUP($B429,'Elec wholesale lookups'!$A$3:$L$15,'Inputs - Elec wholesale index'!K$2,FALSE)</f>
        <v>205597.26549163138</v>
      </c>
      <c r="L429" s="37">
        <f>VLOOKUP($B429,'Elec wholesale lookups'!$A$3:$O$15,'Inputs - Elec wholesale index'!L$2,FALSE)</f>
        <v>1</v>
      </c>
      <c r="M429" s="37">
        <f>VLOOKUP($B429,'Elec wholesale lookups'!$A$3:$O$15,'Inputs - Elec wholesale index'!M$2,FALSE)</f>
        <v>1</v>
      </c>
      <c r="N429" s="37">
        <f>VLOOKUP($B429,'Elec wholesale lookups'!$A$3:$O$15,'Inputs - Elec wholesale index'!N$2,FALSE)</f>
        <v>0</v>
      </c>
      <c r="O429" s="12">
        <f t="shared" si="103"/>
        <v>205597.26549163138</v>
      </c>
      <c r="P429" s="12">
        <f t="shared" si="104"/>
        <v>181634.52552031272</v>
      </c>
      <c r="Q429" s="12">
        <f t="shared" si="105"/>
        <v>0</v>
      </c>
      <c r="R429" s="12">
        <f t="shared" si="106"/>
        <v>387231.79101194406</v>
      </c>
      <c r="S429" s="22">
        <f t="shared" si="107"/>
        <v>0</v>
      </c>
      <c r="T429" s="22">
        <f t="shared" si="108"/>
        <v>0</v>
      </c>
      <c r="U429" s="22">
        <f t="shared" si="109"/>
        <v>0</v>
      </c>
      <c r="V429" s="22">
        <f t="shared" si="110"/>
        <v>0</v>
      </c>
      <c r="W429" s="43" t="str">
        <f t="shared" si="111"/>
        <v>n/a</v>
      </c>
      <c r="X429" s="22">
        <f t="shared" si="112"/>
        <v>0</v>
      </c>
      <c r="Y429" s="22">
        <f t="shared" si="113"/>
        <v>0</v>
      </c>
      <c r="Z429" s="22">
        <f t="shared" si="114"/>
        <v>0</v>
      </c>
      <c r="AA429" s="42">
        <f t="shared" si="115"/>
        <v>0</v>
      </c>
      <c r="AB429" s="43" t="str">
        <f t="shared" si="116"/>
        <v>n/a</v>
      </c>
      <c r="AC429" s="44" t="str">
        <f>IFERROR(W429*'Inputs - OBR and CPI'!$E$27+'Inputs - Elec wholesale index'!AB429*'Inputs - OBR and CPI'!$F$27,"n/a")</f>
        <v>n/a</v>
      </c>
      <c r="AD429" s="2" t="str">
        <f t="shared" si="117"/>
        <v>2016-17 Winter</v>
      </c>
      <c r="AE429" s="2" t="str">
        <f t="shared" si="118"/>
        <v>2016-17 Summer</v>
      </c>
      <c r="AF429" s="127">
        <v>0</v>
      </c>
      <c r="AG429" s="7"/>
    </row>
    <row r="430" spans="1:33">
      <c r="A430" s="46">
        <v>42465</v>
      </c>
      <c r="B430" s="13" t="str">
        <f t="shared" si="119"/>
        <v>Apr</v>
      </c>
      <c r="C430" s="186"/>
      <c r="D430" s="186"/>
      <c r="E430" s="186"/>
      <c r="F430" s="187"/>
      <c r="G430" s="187"/>
      <c r="H430" s="187"/>
      <c r="I430" s="12">
        <f>VLOOKUP($B430,'Elec wholesale lookups'!$A$3:$L$15,'Inputs - Elec wholesale index'!I$2,FALSE)</f>
        <v>205597.26549163138</v>
      </c>
      <c r="J430" s="12">
        <f>VLOOKUP($B430,'Elec wholesale lookups'!$A$3:$L$15,'Inputs - Elec wholesale index'!J$2,FALSE)</f>
        <v>181634.52552031272</v>
      </c>
      <c r="K430" s="12">
        <f>VLOOKUP($B430,'Elec wholesale lookups'!$A$3:$L$15,'Inputs - Elec wholesale index'!K$2,FALSE)</f>
        <v>205597.26549163138</v>
      </c>
      <c r="L430" s="37">
        <f>VLOOKUP($B430,'Elec wholesale lookups'!$A$3:$O$15,'Inputs - Elec wholesale index'!L$2,FALSE)</f>
        <v>1</v>
      </c>
      <c r="M430" s="37">
        <f>VLOOKUP($B430,'Elec wholesale lookups'!$A$3:$O$15,'Inputs - Elec wholesale index'!M$2,FALSE)</f>
        <v>1</v>
      </c>
      <c r="N430" s="37">
        <f>VLOOKUP($B430,'Elec wholesale lookups'!$A$3:$O$15,'Inputs - Elec wholesale index'!N$2,FALSE)</f>
        <v>0</v>
      </c>
      <c r="O430" s="12">
        <f t="shared" si="103"/>
        <v>205597.26549163138</v>
      </c>
      <c r="P430" s="12">
        <f t="shared" si="104"/>
        <v>181634.52552031272</v>
      </c>
      <c r="Q430" s="12">
        <f t="shared" si="105"/>
        <v>0</v>
      </c>
      <c r="R430" s="12">
        <f t="shared" si="106"/>
        <v>387231.79101194406</v>
      </c>
      <c r="S430" s="22">
        <f t="shared" si="107"/>
        <v>0</v>
      </c>
      <c r="T430" s="22">
        <f t="shared" si="108"/>
        <v>0</v>
      </c>
      <c r="U430" s="22">
        <f t="shared" si="109"/>
        <v>0</v>
      </c>
      <c r="V430" s="22">
        <f t="shared" si="110"/>
        <v>0</v>
      </c>
      <c r="W430" s="43" t="str">
        <f t="shared" si="111"/>
        <v>n/a</v>
      </c>
      <c r="X430" s="22">
        <f t="shared" si="112"/>
        <v>0</v>
      </c>
      <c r="Y430" s="22">
        <f t="shared" si="113"/>
        <v>0</v>
      </c>
      <c r="Z430" s="22">
        <f t="shared" si="114"/>
        <v>0</v>
      </c>
      <c r="AA430" s="42">
        <f t="shared" si="115"/>
        <v>0</v>
      </c>
      <c r="AB430" s="43" t="str">
        <f t="shared" si="116"/>
        <v>n/a</v>
      </c>
      <c r="AC430" s="44" t="str">
        <f>IFERROR(W430*'Inputs - OBR and CPI'!$E$27+'Inputs - Elec wholesale index'!AB430*'Inputs - OBR and CPI'!$F$27,"n/a")</f>
        <v>n/a</v>
      </c>
      <c r="AD430" s="2" t="str">
        <f t="shared" si="117"/>
        <v>2016-17 Winter</v>
      </c>
      <c r="AE430" s="2" t="str">
        <f t="shared" si="118"/>
        <v>2016-17 Summer</v>
      </c>
      <c r="AF430" s="127">
        <v>0</v>
      </c>
      <c r="AG430" s="7"/>
    </row>
    <row r="431" spans="1:33">
      <c r="A431" s="46">
        <v>42466</v>
      </c>
      <c r="B431" s="13" t="str">
        <f t="shared" si="119"/>
        <v>Apr</v>
      </c>
      <c r="C431" s="186"/>
      <c r="D431" s="186"/>
      <c r="E431" s="186"/>
      <c r="F431" s="187"/>
      <c r="G431" s="187"/>
      <c r="H431" s="187"/>
      <c r="I431" s="12">
        <f>VLOOKUP($B431,'Elec wholesale lookups'!$A$3:$L$15,'Inputs - Elec wholesale index'!I$2,FALSE)</f>
        <v>205597.26549163138</v>
      </c>
      <c r="J431" s="12">
        <f>VLOOKUP($B431,'Elec wholesale lookups'!$A$3:$L$15,'Inputs - Elec wholesale index'!J$2,FALSE)</f>
        <v>181634.52552031272</v>
      </c>
      <c r="K431" s="12">
        <f>VLOOKUP($B431,'Elec wholesale lookups'!$A$3:$L$15,'Inputs - Elec wholesale index'!K$2,FALSE)</f>
        <v>205597.26549163138</v>
      </c>
      <c r="L431" s="37">
        <f>VLOOKUP($B431,'Elec wholesale lookups'!$A$3:$O$15,'Inputs - Elec wholesale index'!L$2,FALSE)</f>
        <v>1</v>
      </c>
      <c r="M431" s="37">
        <f>VLOOKUP($B431,'Elec wholesale lookups'!$A$3:$O$15,'Inputs - Elec wholesale index'!M$2,FALSE)</f>
        <v>1</v>
      </c>
      <c r="N431" s="37">
        <f>VLOOKUP($B431,'Elec wholesale lookups'!$A$3:$O$15,'Inputs - Elec wholesale index'!N$2,FALSE)</f>
        <v>0</v>
      </c>
      <c r="O431" s="12">
        <f t="shared" si="103"/>
        <v>205597.26549163138</v>
      </c>
      <c r="P431" s="12">
        <f t="shared" si="104"/>
        <v>181634.52552031272</v>
      </c>
      <c r="Q431" s="12">
        <f t="shared" si="105"/>
        <v>0</v>
      </c>
      <c r="R431" s="12">
        <f t="shared" si="106"/>
        <v>387231.79101194406</v>
      </c>
      <c r="S431" s="22">
        <f t="shared" si="107"/>
        <v>0</v>
      </c>
      <c r="T431" s="22">
        <f t="shared" si="108"/>
        <v>0</v>
      </c>
      <c r="U431" s="22">
        <f t="shared" si="109"/>
        <v>0</v>
      </c>
      <c r="V431" s="22">
        <f t="shared" si="110"/>
        <v>0</v>
      </c>
      <c r="W431" s="43" t="str">
        <f t="shared" si="111"/>
        <v>n/a</v>
      </c>
      <c r="X431" s="22">
        <f t="shared" si="112"/>
        <v>0</v>
      </c>
      <c r="Y431" s="22">
        <f t="shared" si="113"/>
        <v>0</v>
      </c>
      <c r="Z431" s="22">
        <f t="shared" si="114"/>
        <v>0</v>
      </c>
      <c r="AA431" s="42">
        <f t="shared" si="115"/>
        <v>0</v>
      </c>
      <c r="AB431" s="43" t="str">
        <f t="shared" si="116"/>
        <v>n/a</v>
      </c>
      <c r="AC431" s="44" t="str">
        <f>IFERROR(W431*'Inputs - OBR and CPI'!$E$27+'Inputs - Elec wholesale index'!AB431*'Inputs - OBR and CPI'!$F$27,"n/a")</f>
        <v>n/a</v>
      </c>
      <c r="AD431" s="2" t="str">
        <f t="shared" si="117"/>
        <v>2016-17 Winter</v>
      </c>
      <c r="AE431" s="2" t="str">
        <f t="shared" si="118"/>
        <v>2016-17 Summer</v>
      </c>
      <c r="AF431" s="127">
        <v>0</v>
      </c>
      <c r="AG431" s="7"/>
    </row>
    <row r="432" spans="1:33">
      <c r="A432" s="46">
        <v>42467</v>
      </c>
      <c r="B432" s="13" t="str">
        <f t="shared" si="119"/>
        <v>Apr</v>
      </c>
      <c r="C432" s="186"/>
      <c r="D432" s="186"/>
      <c r="E432" s="186"/>
      <c r="F432" s="187"/>
      <c r="G432" s="187"/>
      <c r="H432" s="187"/>
      <c r="I432" s="12">
        <f>VLOOKUP($B432,'Elec wholesale lookups'!$A$3:$L$15,'Inputs - Elec wholesale index'!I$2,FALSE)</f>
        <v>205597.26549163138</v>
      </c>
      <c r="J432" s="12">
        <f>VLOOKUP($B432,'Elec wholesale lookups'!$A$3:$L$15,'Inputs - Elec wholesale index'!J$2,FALSE)</f>
        <v>181634.52552031272</v>
      </c>
      <c r="K432" s="12">
        <f>VLOOKUP($B432,'Elec wholesale lookups'!$A$3:$L$15,'Inputs - Elec wholesale index'!K$2,FALSE)</f>
        <v>205597.26549163138</v>
      </c>
      <c r="L432" s="37">
        <f>VLOOKUP($B432,'Elec wholesale lookups'!$A$3:$O$15,'Inputs - Elec wholesale index'!L$2,FALSE)</f>
        <v>1</v>
      </c>
      <c r="M432" s="37">
        <f>VLOOKUP($B432,'Elec wholesale lookups'!$A$3:$O$15,'Inputs - Elec wholesale index'!M$2,FALSE)</f>
        <v>1</v>
      </c>
      <c r="N432" s="37">
        <f>VLOOKUP($B432,'Elec wholesale lookups'!$A$3:$O$15,'Inputs - Elec wholesale index'!N$2,FALSE)</f>
        <v>0</v>
      </c>
      <c r="O432" s="12">
        <f t="shared" si="103"/>
        <v>205597.26549163138</v>
      </c>
      <c r="P432" s="12">
        <f t="shared" si="104"/>
        <v>181634.52552031272</v>
      </c>
      <c r="Q432" s="12">
        <f t="shared" si="105"/>
        <v>0</v>
      </c>
      <c r="R432" s="12">
        <f t="shared" si="106"/>
        <v>387231.79101194406</v>
      </c>
      <c r="S432" s="22">
        <f t="shared" si="107"/>
        <v>0</v>
      </c>
      <c r="T432" s="22">
        <f t="shared" si="108"/>
        <v>0</v>
      </c>
      <c r="U432" s="22">
        <f t="shared" si="109"/>
        <v>0</v>
      </c>
      <c r="V432" s="22">
        <f t="shared" si="110"/>
        <v>0</v>
      </c>
      <c r="W432" s="43" t="str">
        <f t="shared" si="111"/>
        <v>n/a</v>
      </c>
      <c r="X432" s="22">
        <f t="shared" si="112"/>
        <v>0</v>
      </c>
      <c r="Y432" s="22">
        <f t="shared" si="113"/>
        <v>0</v>
      </c>
      <c r="Z432" s="22">
        <f t="shared" si="114"/>
        <v>0</v>
      </c>
      <c r="AA432" s="42">
        <f t="shared" si="115"/>
        <v>0</v>
      </c>
      <c r="AB432" s="43" t="str">
        <f t="shared" si="116"/>
        <v>n/a</v>
      </c>
      <c r="AC432" s="44" t="str">
        <f>IFERROR(W432*'Inputs - OBR and CPI'!$E$27+'Inputs - Elec wholesale index'!AB432*'Inputs - OBR and CPI'!$F$27,"n/a")</f>
        <v>n/a</v>
      </c>
      <c r="AD432" s="2" t="str">
        <f t="shared" si="117"/>
        <v>2016-17 Winter</v>
      </c>
      <c r="AE432" s="2" t="str">
        <f t="shared" si="118"/>
        <v>2016-17 Summer</v>
      </c>
      <c r="AF432" s="127">
        <v>0</v>
      </c>
      <c r="AG432" s="7"/>
    </row>
    <row r="433" spans="1:33">
      <c r="A433" s="46">
        <v>42468</v>
      </c>
      <c r="B433" s="13" t="str">
        <f t="shared" si="119"/>
        <v>Apr</v>
      </c>
      <c r="C433" s="186"/>
      <c r="D433" s="186"/>
      <c r="E433" s="186"/>
      <c r="F433" s="187"/>
      <c r="G433" s="187"/>
      <c r="H433" s="187"/>
      <c r="I433" s="12">
        <f>VLOOKUP($B433,'Elec wholesale lookups'!$A$3:$L$15,'Inputs - Elec wholesale index'!I$2,FALSE)</f>
        <v>205597.26549163138</v>
      </c>
      <c r="J433" s="12">
        <f>VLOOKUP($B433,'Elec wholesale lookups'!$A$3:$L$15,'Inputs - Elec wholesale index'!J$2,FALSE)</f>
        <v>181634.52552031272</v>
      </c>
      <c r="K433" s="12">
        <f>VLOOKUP($B433,'Elec wholesale lookups'!$A$3:$L$15,'Inputs - Elec wholesale index'!K$2,FALSE)</f>
        <v>205597.26549163138</v>
      </c>
      <c r="L433" s="37">
        <f>VLOOKUP($B433,'Elec wholesale lookups'!$A$3:$O$15,'Inputs - Elec wholesale index'!L$2,FALSE)</f>
        <v>1</v>
      </c>
      <c r="M433" s="37">
        <f>VLOOKUP($B433,'Elec wholesale lookups'!$A$3:$O$15,'Inputs - Elec wholesale index'!M$2,FALSE)</f>
        <v>1</v>
      </c>
      <c r="N433" s="37">
        <f>VLOOKUP($B433,'Elec wholesale lookups'!$A$3:$O$15,'Inputs - Elec wholesale index'!N$2,FALSE)</f>
        <v>0</v>
      </c>
      <c r="O433" s="12">
        <f t="shared" si="103"/>
        <v>205597.26549163138</v>
      </c>
      <c r="P433" s="12">
        <f t="shared" si="104"/>
        <v>181634.52552031272</v>
      </c>
      <c r="Q433" s="12">
        <f t="shared" si="105"/>
        <v>0</v>
      </c>
      <c r="R433" s="12">
        <f t="shared" si="106"/>
        <v>387231.79101194406</v>
      </c>
      <c r="S433" s="22">
        <f t="shared" si="107"/>
        <v>0</v>
      </c>
      <c r="T433" s="22">
        <f t="shared" si="108"/>
        <v>0</v>
      </c>
      <c r="U433" s="22">
        <f t="shared" si="109"/>
        <v>0</v>
      </c>
      <c r="V433" s="22">
        <f t="shared" si="110"/>
        <v>0</v>
      </c>
      <c r="W433" s="43" t="str">
        <f t="shared" si="111"/>
        <v>n/a</v>
      </c>
      <c r="X433" s="22">
        <f t="shared" si="112"/>
        <v>0</v>
      </c>
      <c r="Y433" s="22">
        <f t="shared" si="113"/>
        <v>0</v>
      </c>
      <c r="Z433" s="22">
        <f t="shared" si="114"/>
        <v>0</v>
      </c>
      <c r="AA433" s="42">
        <f t="shared" si="115"/>
        <v>0</v>
      </c>
      <c r="AB433" s="43" t="str">
        <f t="shared" si="116"/>
        <v>n/a</v>
      </c>
      <c r="AC433" s="44" t="str">
        <f>IFERROR(W433*'Inputs - OBR and CPI'!$E$27+'Inputs - Elec wholesale index'!AB433*'Inputs - OBR and CPI'!$F$27,"n/a")</f>
        <v>n/a</v>
      </c>
      <c r="AD433" s="2" t="str">
        <f t="shared" si="117"/>
        <v>2016-17 Winter</v>
      </c>
      <c r="AE433" s="2" t="str">
        <f t="shared" si="118"/>
        <v>2016-17 Summer</v>
      </c>
      <c r="AF433" s="127">
        <v>0</v>
      </c>
      <c r="AG433" s="7"/>
    </row>
    <row r="434" spans="1:33">
      <c r="A434" s="46">
        <v>42471</v>
      </c>
      <c r="B434" s="13" t="str">
        <f t="shared" si="119"/>
        <v>Apr</v>
      </c>
      <c r="C434" s="186"/>
      <c r="D434" s="186"/>
      <c r="E434" s="186"/>
      <c r="F434" s="187"/>
      <c r="G434" s="187"/>
      <c r="H434" s="187"/>
      <c r="I434" s="12">
        <f>VLOOKUP($B434,'Elec wholesale lookups'!$A$3:$L$15,'Inputs - Elec wholesale index'!I$2,FALSE)</f>
        <v>205597.26549163138</v>
      </c>
      <c r="J434" s="12">
        <f>VLOOKUP($B434,'Elec wholesale lookups'!$A$3:$L$15,'Inputs - Elec wholesale index'!J$2,FALSE)</f>
        <v>181634.52552031272</v>
      </c>
      <c r="K434" s="12">
        <f>VLOOKUP($B434,'Elec wholesale lookups'!$A$3:$L$15,'Inputs - Elec wholesale index'!K$2,FALSE)</f>
        <v>205597.26549163138</v>
      </c>
      <c r="L434" s="37">
        <f>VLOOKUP($B434,'Elec wholesale lookups'!$A$3:$O$15,'Inputs - Elec wholesale index'!L$2,FALSE)</f>
        <v>1</v>
      </c>
      <c r="M434" s="37">
        <f>VLOOKUP($B434,'Elec wholesale lookups'!$A$3:$O$15,'Inputs - Elec wholesale index'!M$2,FALSE)</f>
        <v>1</v>
      </c>
      <c r="N434" s="37">
        <f>VLOOKUP($B434,'Elec wholesale lookups'!$A$3:$O$15,'Inputs - Elec wholesale index'!N$2,FALSE)</f>
        <v>0</v>
      </c>
      <c r="O434" s="12">
        <f t="shared" si="103"/>
        <v>205597.26549163138</v>
      </c>
      <c r="P434" s="12">
        <f t="shared" si="104"/>
        <v>181634.52552031272</v>
      </c>
      <c r="Q434" s="12">
        <f t="shared" si="105"/>
        <v>0</v>
      </c>
      <c r="R434" s="12">
        <f t="shared" si="106"/>
        <v>387231.79101194406</v>
      </c>
      <c r="S434" s="22">
        <f t="shared" si="107"/>
        <v>0</v>
      </c>
      <c r="T434" s="22">
        <f t="shared" si="108"/>
        <v>0</v>
      </c>
      <c r="U434" s="22">
        <f t="shared" si="109"/>
        <v>0</v>
      </c>
      <c r="V434" s="22">
        <f t="shared" si="110"/>
        <v>0</v>
      </c>
      <c r="W434" s="43" t="str">
        <f t="shared" si="111"/>
        <v>n/a</v>
      </c>
      <c r="X434" s="22">
        <f t="shared" si="112"/>
        <v>0</v>
      </c>
      <c r="Y434" s="22">
        <f t="shared" si="113"/>
        <v>0</v>
      </c>
      <c r="Z434" s="22">
        <f t="shared" si="114"/>
        <v>0</v>
      </c>
      <c r="AA434" s="42">
        <f t="shared" si="115"/>
        <v>0</v>
      </c>
      <c r="AB434" s="43" t="str">
        <f t="shared" si="116"/>
        <v>n/a</v>
      </c>
      <c r="AC434" s="44" t="str">
        <f>IFERROR(W434*'Inputs - OBR and CPI'!$E$27+'Inputs - Elec wholesale index'!AB434*'Inputs - OBR and CPI'!$F$27,"n/a")</f>
        <v>n/a</v>
      </c>
      <c r="AD434" s="2" t="str">
        <f t="shared" si="117"/>
        <v>2016-17 Winter</v>
      </c>
      <c r="AE434" s="2" t="str">
        <f t="shared" si="118"/>
        <v>2016-17 Summer</v>
      </c>
      <c r="AF434" s="127">
        <v>0</v>
      </c>
      <c r="AG434" s="7"/>
    </row>
    <row r="435" spans="1:33">
      <c r="A435" s="46">
        <v>42472</v>
      </c>
      <c r="B435" s="13" t="str">
        <f t="shared" si="119"/>
        <v>Apr</v>
      </c>
      <c r="C435" s="186"/>
      <c r="D435" s="186"/>
      <c r="E435" s="186"/>
      <c r="F435" s="187"/>
      <c r="G435" s="187"/>
      <c r="H435" s="187"/>
      <c r="I435" s="12">
        <f>VLOOKUP($B435,'Elec wholesale lookups'!$A$3:$L$15,'Inputs - Elec wholesale index'!I$2,FALSE)</f>
        <v>205597.26549163138</v>
      </c>
      <c r="J435" s="12">
        <f>VLOOKUP($B435,'Elec wholesale lookups'!$A$3:$L$15,'Inputs - Elec wholesale index'!J$2,FALSE)</f>
        <v>181634.52552031272</v>
      </c>
      <c r="K435" s="12">
        <f>VLOOKUP($B435,'Elec wholesale lookups'!$A$3:$L$15,'Inputs - Elec wholesale index'!K$2,FALSE)</f>
        <v>205597.26549163138</v>
      </c>
      <c r="L435" s="37">
        <f>VLOOKUP($B435,'Elec wholesale lookups'!$A$3:$O$15,'Inputs - Elec wholesale index'!L$2,FALSE)</f>
        <v>1</v>
      </c>
      <c r="M435" s="37">
        <f>VLOOKUP($B435,'Elec wholesale lookups'!$A$3:$O$15,'Inputs - Elec wholesale index'!M$2,FALSE)</f>
        <v>1</v>
      </c>
      <c r="N435" s="37">
        <f>VLOOKUP($B435,'Elec wholesale lookups'!$A$3:$O$15,'Inputs - Elec wholesale index'!N$2,FALSE)</f>
        <v>0</v>
      </c>
      <c r="O435" s="12">
        <f t="shared" si="103"/>
        <v>205597.26549163138</v>
      </c>
      <c r="P435" s="12">
        <f t="shared" si="104"/>
        <v>181634.52552031272</v>
      </c>
      <c r="Q435" s="12">
        <f t="shared" si="105"/>
        <v>0</v>
      </c>
      <c r="R435" s="12">
        <f t="shared" si="106"/>
        <v>387231.79101194406</v>
      </c>
      <c r="S435" s="22">
        <f t="shared" si="107"/>
        <v>0</v>
      </c>
      <c r="T435" s="22">
        <f t="shared" si="108"/>
        <v>0</v>
      </c>
      <c r="U435" s="22">
        <f t="shared" si="109"/>
        <v>0</v>
      </c>
      <c r="V435" s="22">
        <f t="shared" si="110"/>
        <v>0</v>
      </c>
      <c r="W435" s="43" t="str">
        <f t="shared" si="111"/>
        <v>n/a</v>
      </c>
      <c r="X435" s="22">
        <f t="shared" si="112"/>
        <v>0</v>
      </c>
      <c r="Y435" s="22">
        <f t="shared" si="113"/>
        <v>0</v>
      </c>
      <c r="Z435" s="22">
        <f t="shared" si="114"/>
        <v>0</v>
      </c>
      <c r="AA435" s="42">
        <f t="shared" si="115"/>
        <v>0</v>
      </c>
      <c r="AB435" s="43" t="str">
        <f t="shared" si="116"/>
        <v>n/a</v>
      </c>
      <c r="AC435" s="44" t="str">
        <f>IFERROR(W435*'Inputs - OBR and CPI'!$E$27+'Inputs - Elec wholesale index'!AB435*'Inputs - OBR and CPI'!$F$27,"n/a")</f>
        <v>n/a</v>
      </c>
      <c r="AD435" s="2" t="str">
        <f t="shared" si="117"/>
        <v>2016-17 Winter</v>
      </c>
      <c r="AE435" s="2" t="str">
        <f t="shared" si="118"/>
        <v>2016-17 Summer</v>
      </c>
      <c r="AF435" s="127">
        <v>0</v>
      </c>
      <c r="AG435" s="7"/>
    </row>
    <row r="436" spans="1:33">
      <c r="A436" s="46">
        <v>42473</v>
      </c>
      <c r="B436" s="13" t="str">
        <f t="shared" si="119"/>
        <v>Apr</v>
      </c>
      <c r="C436" s="186"/>
      <c r="D436" s="186"/>
      <c r="E436" s="186"/>
      <c r="F436" s="187"/>
      <c r="G436" s="187"/>
      <c r="H436" s="187"/>
      <c r="I436" s="12">
        <f>VLOOKUP($B436,'Elec wholesale lookups'!$A$3:$L$15,'Inputs - Elec wholesale index'!I$2,FALSE)</f>
        <v>205597.26549163138</v>
      </c>
      <c r="J436" s="12">
        <f>VLOOKUP($B436,'Elec wholesale lookups'!$A$3:$L$15,'Inputs - Elec wholesale index'!J$2,FALSE)</f>
        <v>181634.52552031272</v>
      </c>
      <c r="K436" s="12">
        <f>VLOOKUP($B436,'Elec wholesale lookups'!$A$3:$L$15,'Inputs - Elec wholesale index'!K$2,FALSE)</f>
        <v>205597.26549163138</v>
      </c>
      <c r="L436" s="37">
        <f>VLOOKUP($B436,'Elec wholesale lookups'!$A$3:$O$15,'Inputs - Elec wholesale index'!L$2,FALSE)</f>
        <v>1</v>
      </c>
      <c r="M436" s="37">
        <f>VLOOKUP($B436,'Elec wholesale lookups'!$A$3:$O$15,'Inputs - Elec wholesale index'!M$2,FALSE)</f>
        <v>1</v>
      </c>
      <c r="N436" s="37">
        <f>VLOOKUP($B436,'Elec wholesale lookups'!$A$3:$O$15,'Inputs - Elec wholesale index'!N$2,FALSE)</f>
        <v>0</v>
      </c>
      <c r="O436" s="12">
        <f t="shared" si="103"/>
        <v>205597.26549163138</v>
      </c>
      <c r="P436" s="12">
        <f t="shared" si="104"/>
        <v>181634.52552031272</v>
      </c>
      <c r="Q436" s="12">
        <f t="shared" si="105"/>
        <v>0</v>
      </c>
      <c r="R436" s="12">
        <f t="shared" si="106"/>
        <v>387231.79101194406</v>
      </c>
      <c r="S436" s="22">
        <f t="shared" si="107"/>
        <v>0</v>
      </c>
      <c r="T436" s="22">
        <f t="shared" si="108"/>
        <v>0</v>
      </c>
      <c r="U436" s="22">
        <f t="shared" si="109"/>
        <v>0</v>
      </c>
      <c r="V436" s="22">
        <f t="shared" si="110"/>
        <v>0</v>
      </c>
      <c r="W436" s="43" t="str">
        <f t="shared" si="111"/>
        <v>n/a</v>
      </c>
      <c r="X436" s="22">
        <f t="shared" si="112"/>
        <v>0</v>
      </c>
      <c r="Y436" s="22">
        <f t="shared" si="113"/>
        <v>0</v>
      </c>
      <c r="Z436" s="22">
        <f t="shared" si="114"/>
        <v>0</v>
      </c>
      <c r="AA436" s="42">
        <f t="shared" si="115"/>
        <v>0</v>
      </c>
      <c r="AB436" s="43" t="str">
        <f t="shared" si="116"/>
        <v>n/a</v>
      </c>
      <c r="AC436" s="44" t="str">
        <f>IFERROR(W436*'Inputs - OBR and CPI'!$E$27+'Inputs - Elec wholesale index'!AB436*'Inputs - OBR and CPI'!$F$27,"n/a")</f>
        <v>n/a</v>
      </c>
      <c r="AD436" s="2" t="str">
        <f t="shared" si="117"/>
        <v>2016-17 Winter</v>
      </c>
      <c r="AE436" s="2" t="str">
        <f t="shared" si="118"/>
        <v>2016-17 Summer</v>
      </c>
      <c r="AF436" s="127">
        <v>0</v>
      </c>
      <c r="AG436" s="7"/>
    </row>
    <row r="437" spans="1:33">
      <c r="A437" s="46">
        <v>42474</v>
      </c>
      <c r="B437" s="13" t="str">
        <f t="shared" si="119"/>
        <v>Apr</v>
      </c>
      <c r="C437" s="186"/>
      <c r="D437" s="186"/>
      <c r="E437" s="186"/>
      <c r="F437" s="187"/>
      <c r="G437" s="187"/>
      <c r="H437" s="187"/>
      <c r="I437" s="12">
        <f>VLOOKUP($B437,'Elec wholesale lookups'!$A$3:$L$15,'Inputs - Elec wholesale index'!I$2,FALSE)</f>
        <v>205597.26549163138</v>
      </c>
      <c r="J437" s="12">
        <f>VLOOKUP($B437,'Elec wholesale lookups'!$A$3:$L$15,'Inputs - Elec wholesale index'!J$2,FALSE)</f>
        <v>181634.52552031272</v>
      </c>
      <c r="K437" s="12">
        <f>VLOOKUP($B437,'Elec wholesale lookups'!$A$3:$L$15,'Inputs - Elec wholesale index'!K$2,FALSE)</f>
        <v>205597.26549163138</v>
      </c>
      <c r="L437" s="37">
        <f>VLOOKUP($B437,'Elec wholesale lookups'!$A$3:$O$15,'Inputs - Elec wholesale index'!L$2,FALSE)</f>
        <v>1</v>
      </c>
      <c r="M437" s="37">
        <f>VLOOKUP($B437,'Elec wholesale lookups'!$A$3:$O$15,'Inputs - Elec wholesale index'!M$2,FALSE)</f>
        <v>1</v>
      </c>
      <c r="N437" s="37">
        <f>VLOOKUP($B437,'Elec wholesale lookups'!$A$3:$O$15,'Inputs - Elec wholesale index'!N$2,FALSE)</f>
        <v>0</v>
      </c>
      <c r="O437" s="12">
        <f t="shared" si="103"/>
        <v>205597.26549163138</v>
      </c>
      <c r="P437" s="12">
        <f t="shared" si="104"/>
        <v>181634.52552031272</v>
      </c>
      <c r="Q437" s="12">
        <f t="shared" si="105"/>
        <v>0</v>
      </c>
      <c r="R437" s="12">
        <f t="shared" si="106"/>
        <v>387231.79101194406</v>
      </c>
      <c r="S437" s="22">
        <f t="shared" si="107"/>
        <v>0</v>
      </c>
      <c r="T437" s="22">
        <f t="shared" si="108"/>
        <v>0</v>
      </c>
      <c r="U437" s="22">
        <f t="shared" si="109"/>
        <v>0</v>
      </c>
      <c r="V437" s="22">
        <f t="shared" si="110"/>
        <v>0</v>
      </c>
      <c r="W437" s="43" t="str">
        <f t="shared" si="111"/>
        <v>n/a</v>
      </c>
      <c r="X437" s="22">
        <f t="shared" si="112"/>
        <v>0</v>
      </c>
      <c r="Y437" s="22">
        <f t="shared" si="113"/>
        <v>0</v>
      </c>
      <c r="Z437" s="22">
        <f t="shared" si="114"/>
        <v>0</v>
      </c>
      <c r="AA437" s="42">
        <f t="shared" si="115"/>
        <v>0</v>
      </c>
      <c r="AB437" s="43" t="str">
        <f t="shared" si="116"/>
        <v>n/a</v>
      </c>
      <c r="AC437" s="44" t="str">
        <f>IFERROR(W437*'Inputs - OBR and CPI'!$E$27+'Inputs - Elec wholesale index'!AB437*'Inputs - OBR and CPI'!$F$27,"n/a")</f>
        <v>n/a</v>
      </c>
      <c r="AD437" s="2" t="str">
        <f t="shared" si="117"/>
        <v>2016-17 Winter</v>
      </c>
      <c r="AE437" s="2" t="str">
        <f t="shared" si="118"/>
        <v>2016-17 Summer</v>
      </c>
      <c r="AF437" s="127">
        <v>0</v>
      </c>
      <c r="AG437" s="7"/>
    </row>
    <row r="438" spans="1:33">
      <c r="A438" s="46">
        <v>42475</v>
      </c>
      <c r="B438" s="13" t="str">
        <f t="shared" si="119"/>
        <v>Apr</v>
      </c>
      <c r="C438" s="186"/>
      <c r="D438" s="186"/>
      <c r="E438" s="186"/>
      <c r="F438" s="187"/>
      <c r="G438" s="187"/>
      <c r="H438" s="187"/>
      <c r="I438" s="12">
        <f>VLOOKUP($B438,'Elec wholesale lookups'!$A$3:$L$15,'Inputs - Elec wholesale index'!I$2,FALSE)</f>
        <v>205597.26549163138</v>
      </c>
      <c r="J438" s="12">
        <f>VLOOKUP($B438,'Elec wholesale lookups'!$A$3:$L$15,'Inputs - Elec wholesale index'!J$2,FALSE)</f>
        <v>181634.52552031272</v>
      </c>
      <c r="K438" s="12">
        <f>VLOOKUP($B438,'Elec wholesale lookups'!$A$3:$L$15,'Inputs - Elec wholesale index'!K$2,FALSE)</f>
        <v>205597.26549163138</v>
      </c>
      <c r="L438" s="37">
        <f>VLOOKUP($B438,'Elec wholesale lookups'!$A$3:$O$15,'Inputs - Elec wholesale index'!L$2,FALSE)</f>
        <v>1</v>
      </c>
      <c r="M438" s="37">
        <f>VLOOKUP($B438,'Elec wholesale lookups'!$A$3:$O$15,'Inputs - Elec wholesale index'!M$2,FALSE)</f>
        <v>1</v>
      </c>
      <c r="N438" s="37">
        <f>VLOOKUP($B438,'Elec wholesale lookups'!$A$3:$O$15,'Inputs - Elec wholesale index'!N$2,FALSE)</f>
        <v>0</v>
      </c>
      <c r="O438" s="12">
        <f t="shared" si="103"/>
        <v>205597.26549163138</v>
      </c>
      <c r="P438" s="12">
        <f t="shared" si="104"/>
        <v>181634.52552031272</v>
      </c>
      <c r="Q438" s="12">
        <f t="shared" si="105"/>
        <v>0</v>
      </c>
      <c r="R438" s="12">
        <f t="shared" si="106"/>
        <v>387231.79101194406</v>
      </c>
      <c r="S438" s="22">
        <f t="shared" si="107"/>
        <v>0</v>
      </c>
      <c r="T438" s="22">
        <f t="shared" si="108"/>
        <v>0</v>
      </c>
      <c r="U438" s="22">
        <f t="shared" si="109"/>
        <v>0</v>
      </c>
      <c r="V438" s="22">
        <f t="shared" si="110"/>
        <v>0</v>
      </c>
      <c r="W438" s="43" t="str">
        <f t="shared" si="111"/>
        <v>n/a</v>
      </c>
      <c r="X438" s="22">
        <f t="shared" si="112"/>
        <v>0</v>
      </c>
      <c r="Y438" s="22">
        <f t="shared" si="113"/>
        <v>0</v>
      </c>
      <c r="Z438" s="22">
        <f t="shared" si="114"/>
        <v>0</v>
      </c>
      <c r="AA438" s="42">
        <f t="shared" si="115"/>
        <v>0</v>
      </c>
      <c r="AB438" s="43" t="str">
        <f t="shared" si="116"/>
        <v>n/a</v>
      </c>
      <c r="AC438" s="44" t="str">
        <f>IFERROR(W438*'Inputs - OBR and CPI'!$E$27+'Inputs - Elec wholesale index'!AB438*'Inputs - OBR and CPI'!$F$27,"n/a")</f>
        <v>n/a</v>
      </c>
      <c r="AD438" s="2" t="str">
        <f t="shared" si="117"/>
        <v>2016-17 Winter</v>
      </c>
      <c r="AE438" s="2" t="str">
        <f t="shared" si="118"/>
        <v>2016-17 Summer</v>
      </c>
      <c r="AF438" s="127">
        <v>0</v>
      </c>
      <c r="AG438" s="7"/>
    </row>
    <row r="439" spans="1:33">
      <c r="A439" s="46">
        <v>42478</v>
      </c>
      <c r="B439" s="13" t="str">
        <f t="shared" si="119"/>
        <v>Apr</v>
      </c>
      <c r="C439" s="186"/>
      <c r="D439" s="186"/>
      <c r="E439" s="186"/>
      <c r="F439" s="187"/>
      <c r="G439" s="187"/>
      <c r="H439" s="187"/>
      <c r="I439" s="12">
        <f>VLOOKUP($B439,'Elec wholesale lookups'!$A$3:$L$15,'Inputs - Elec wholesale index'!I$2,FALSE)</f>
        <v>205597.26549163138</v>
      </c>
      <c r="J439" s="12">
        <f>VLOOKUP($B439,'Elec wholesale lookups'!$A$3:$L$15,'Inputs - Elec wholesale index'!J$2,FALSE)</f>
        <v>181634.52552031272</v>
      </c>
      <c r="K439" s="12">
        <f>VLOOKUP($B439,'Elec wholesale lookups'!$A$3:$L$15,'Inputs - Elec wholesale index'!K$2,FALSE)</f>
        <v>205597.26549163138</v>
      </c>
      <c r="L439" s="37">
        <f>VLOOKUP($B439,'Elec wholesale lookups'!$A$3:$O$15,'Inputs - Elec wholesale index'!L$2,FALSE)</f>
        <v>1</v>
      </c>
      <c r="M439" s="37">
        <f>VLOOKUP($B439,'Elec wholesale lookups'!$A$3:$O$15,'Inputs - Elec wholesale index'!M$2,FALSE)</f>
        <v>1</v>
      </c>
      <c r="N439" s="37">
        <f>VLOOKUP($B439,'Elec wholesale lookups'!$A$3:$O$15,'Inputs - Elec wholesale index'!N$2,FALSE)</f>
        <v>0</v>
      </c>
      <c r="O439" s="12">
        <f t="shared" si="103"/>
        <v>205597.26549163138</v>
      </c>
      <c r="P439" s="12">
        <f t="shared" si="104"/>
        <v>181634.52552031272</v>
      </c>
      <c r="Q439" s="12">
        <f t="shared" si="105"/>
        <v>0</v>
      </c>
      <c r="R439" s="12">
        <f t="shared" si="106"/>
        <v>387231.79101194406</v>
      </c>
      <c r="S439" s="22">
        <f t="shared" si="107"/>
        <v>0</v>
      </c>
      <c r="T439" s="22">
        <f t="shared" si="108"/>
        <v>0</v>
      </c>
      <c r="U439" s="22">
        <f t="shared" si="109"/>
        <v>0</v>
      </c>
      <c r="V439" s="22">
        <f t="shared" si="110"/>
        <v>0</v>
      </c>
      <c r="W439" s="43" t="str">
        <f t="shared" si="111"/>
        <v>n/a</v>
      </c>
      <c r="X439" s="22">
        <f t="shared" si="112"/>
        <v>0</v>
      </c>
      <c r="Y439" s="22">
        <f t="shared" si="113"/>
        <v>0</v>
      </c>
      <c r="Z439" s="22">
        <f t="shared" si="114"/>
        <v>0</v>
      </c>
      <c r="AA439" s="42">
        <f t="shared" si="115"/>
        <v>0</v>
      </c>
      <c r="AB439" s="43" t="str">
        <f t="shared" si="116"/>
        <v>n/a</v>
      </c>
      <c r="AC439" s="44" t="str">
        <f>IFERROR(W439*'Inputs - OBR and CPI'!$E$27+'Inputs - Elec wholesale index'!AB439*'Inputs - OBR and CPI'!$F$27,"n/a")</f>
        <v>n/a</v>
      </c>
      <c r="AD439" s="2" t="str">
        <f t="shared" si="117"/>
        <v>2016-17 Winter</v>
      </c>
      <c r="AE439" s="2" t="str">
        <f t="shared" si="118"/>
        <v>2016-17 Summer</v>
      </c>
      <c r="AF439" s="127">
        <v>0</v>
      </c>
      <c r="AG439" s="7"/>
    </row>
    <row r="440" spans="1:33">
      <c r="A440" s="46">
        <v>42479</v>
      </c>
      <c r="B440" s="13" t="str">
        <f t="shared" si="119"/>
        <v>Apr</v>
      </c>
      <c r="C440" s="186"/>
      <c r="D440" s="186"/>
      <c r="E440" s="186"/>
      <c r="F440" s="187"/>
      <c r="G440" s="187"/>
      <c r="H440" s="187"/>
      <c r="I440" s="12">
        <f>VLOOKUP($B440,'Elec wholesale lookups'!$A$3:$L$15,'Inputs - Elec wholesale index'!I$2,FALSE)</f>
        <v>205597.26549163138</v>
      </c>
      <c r="J440" s="12">
        <f>VLOOKUP($B440,'Elec wholesale lookups'!$A$3:$L$15,'Inputs - Elec wholesale index'!J$2,FALSE)</f>
        <v>181634.52552031272</v>
      </c>
      <c r="K440" s="12">
        <f>VLOOKUP($B440,'Elec wholesale lookups'!$A$3:$L$15,'Inputs - Elec wholesale index'!K$2,FALSE)</f>
        <v>205597.26549163138</v>
      </c>
      <c r="L440" s="37">
        <f>VLOOKUP($B440,'Elec wholesale lookups'!$A$3:$O$15,'Inputs - Elec wholesale index'!L$2,FALSE)</f>
        <v>1</v>
      </c>
      <c r="M440" s="37">
        <f>VLOOKUP($B440,'Elec wholesale lookups'!$A$3:$O$15,'Inputs - Elec wholesale index'!M$2,FALSE)</f>
        <v>1</v>
      </c>
      <c r="N440" s="37">
        <f>VLOOKUP($B440,'Elec wholesale lookups'!$A$3:$O$15,'Inputs - Elec wholesale index'!N$2,FALSE)</f>
        <v>0</v>
      </c>
      <c r="O440" s="12">
        <f t="shared" si="103"/>
        <v>205597.26549163138</v>
      </c>
      <c r="P440" s="12">
        <f t="shared" si="104"/>
        <v>181634.52552031272</v>
      </c>
      <c r="Q440" s="12">
        <f t="shared" si="105"/>
        <v>0</v>
      </c>
      <c r="R440" s="12">
        <f t="shared" si="106"/>
        <v>387231.79101194406</v>
      </c>
      <c r="S440" s="22">
        <f t="shared" si="107"/>
        <v>0</v>
      </c>
      <c r="T440" s="22">
        <f t="shared" si="108"/>
        <v>0</v>
      </c>
      <c r="U440" s="22">
        <f t="shared" si="109"/>
        <v>0</v>
      </c>
      <c r="V440" s="22">
        <f t="shared" si="110"/>
        <v>0</v>
      </c>
      <c r="W440" s="43" t="str">
        <f t="shared" si="111"/>
        <v>n/a</v>
      </c>
      <c r="X440" s="22">
        <f t="shared" si="112"/>
        <v>0</v>
      </c>
      <c r="Y440" s="22">
        <f t="shared" si="113"/>
        <v>0</v>
      </c>
      <c r="Z440" s="22">
        <f t="shared" si="114"/>
        <v>0</v>
      </c>
      <c r="AA440" s="42">
        <f t="shared" si="115"/>
        <v>0</v>
      </c>
      <c r="AB440" s="43" t="str">
        <f t="shared" si="116"/>
        <v>n/a</v>
      </c>
      <c r="AC440" s="44" t="str">
        <f>IFERROR(W440*'Inputs - OBR and CPI'!$E$27+'Inputs - Elec wholesale index'!AB440*'Inputs - OBR and CPI'!$F$27,"n/a")</f>
        <v>n/a</v>
      </c>
      <c r="AD440" s="2" t="str">
        <f t="shared" si="117"/>
        <v>2016-17 Winter</v>
      </c>
      <c r="AE440" s="2" t="str">
        <f t="shared" si="118"/>
        <v>2016-17 Summer</v>
      </c>
      <c r="AF440" s="127">
        <v>0</v>
      </c>
      <c r="AG440" s="7"/>
    </row>
    <row r="441" spans="1:33">
      <c r="A441" s="46">
        <v>42480</v>
      </c>
      <c r="B441" s="13" t="str">
        <f t="shared" si="119"/>
        <v>Apr</v>
      </c>
      <c r="C441" s="186"/>
      <c r="D441" s="186"/>
      <c r="E441" s="186"/>
      <c r="F441" s="187"/>
      <c r="G441" s="187"/>
      <c r="H441" s="187"/>
      <c r="I441" s="12">
        <f>VLOOKUP($B441,'Elec wholesale lookups'!$A$3:$L$15,'Inputs - Elec wholesale index'!I$2,FALSE)</f>
        <v>205597.26549163138</v>
      </c>
      <c r="J441" s="12">
        <f>VLOOKUP($B441,'Elec wholesale lookups'!$A$3:$L$15,'Inputs - Elec wholesale index'!J$2,FALSE)</f>
        <v>181634.52552031272</v>
      </c>
      <c r="K441" s="12">
        <f>VLOOKUP($B441,'Elec wholesale lookups'!$A$3:$L$15,'Inputs - Elec wholesale index'!K$2,FALSE)</f>
        <v>205597.26549163138</v>
      </c>
      <c r="L441" s="37">
        <f>VLOOKUP($B441,'Elec wholesale lookups'!$A$3:$O$15,'Inputs - Elec wholesale index'!L$2,FALSE)</f>
        <v>1</v>
      </c>
      <c r="M441" s="37">
        <f>VLOOKUP($B441,'Elec wholesale lookups'!$A$3:$O$15,'Inputs - Elec wholesale index'!M$2,FALSE)</f>
        <v>1</v>
      </c>
      <c r="N441" s="37">
        <f>VLOOKUP($B441,'Elec wholesale lookups'!$A$3:$O$15,'Inputs - Elec wholesale index'!N$2,FALSE)</f>
        <v>0</v>
      </c>
      <c r="O441" s="12">
        <f t="shared" si="103"/>
        <v>205597.26549163138</v>
      </c>
      <c r="P441" s="12">
        <f t="shared" si="104"/>
        <v>181634.52552031272</v>
      </c>
      <c r="Q441" s="12">
        <f t="shared" si="105"/>
        <v>0</v>
      </c>
      <c r="R441" s="12">
        <f t="shared" si="106"/>
        <v>387231.79101194406</v>
      </c>
      <c r="S441" s="22">
        <f t="shared" si="107"/>
        <v>0</v>
      </c>
      <c r="T441" s="22">
        <f t="shared" si="108"/>
        <v>0</v>
      </c>
      <c r="U441" s="22">
        <f t="shared" si="109"/>
        <v>0</v>
      </c>
      <c r="V441" s="22">
        <f t="shared" si="110"/>
        <v>0</v>
      </c>
      <c r="W441" s="43" t="str">
        <f t="shared" si="111"/>
        <v>n/a</v>
      </c>
      <c r="X441" s="22">
        <f t="shared" si="112"/>
        <v>0</v>
      </c>
      <c r="Y441" s="22">
        <f t="shared" si="113"/>
        <v>0</v>
      </c>
      <c r="Z441" s="22">
        <f t="shared" si="114"/>
        <v>0</v>
      </c>
      <c r="AA441" s="42">
        <f t="shared" si="115"/>
        <v>0</v>
      </c>
      <c r="AB441" s="43" t="str">
        <f t="shared" si="116"/>
        <v>n/a</v>
      </c>
      <c r="AC441" s="44" t="str">
        <f>IFERROR(W441*'Inputs - OBR and CPI'!$E$27+'Inputs - Elec wholesale index'!AB441*'Inputs - OBR and CPI'!$F$27,"n/a")</f>
        <v>n/a</v>
      </c>
      <c r="AD441" s="2" t="str">
        <f t="shared" si="117"/>
        <v>2016-17 Winter</v>
      </c>
      <c r="AE441" s="2" t="str">
        <f t="shared" si="118"/>
        <v>2016-17 Summer</v>
      </c>
      <c r="AF441" s="127">
        <v>0</v>
      </c>
      <c r="AG441" s="7"/>
    </row>
    <row r="442" spans="1:33">
      <c r="A442" s="46">
        <v>42481</v>
      </c>
      <c r="B442" s="13" t="str">
        <f t="shared" si="119"/>
        <v>Apr</v>
      </c>
      <c r="C442" s="186"/>
      <c r="D442" s="186"/>
      <c r="E442" s="186"/>
      <c r="F442" s="187"/>
      <c r="G442" s="187"/>
      <c r="H442" s="187"/>
      <c r="I442" s="12">
        <f>VLOOKUP($B442,'Elec wholesale lookups'!$A$3:$L$15,'Inputs - Elec wholesale index'!I$2,FALSE)</f>
        <v>205597.26549163138</v>
      </c>
      <c r="J442" s="12">
        <f>VLOOKUP($B442,'Elec wholesale lookups'!$A$3:$L$15,'Inputs - Elec wholesale index'!J$2,FALSE)</f>
        <v>181634.52552031272</v>
      </c>
      <c r="K442" s="12">
        <f>VLOOKUP($B442,'Elec wholesale lookups'!$A$3:$L$15,'Inputs - Elec wholesale index'!K$2,FALSE)</f>
        <v>205597.26549163138</v>
      </c>
      <c r="L442" s="37">
        <f>VLOOKUP($B442,'Elec wholesale lookups'!$A$3:$O$15,'Inputs - Elec wholesale index'!L$2,FALSE)</f>
        <v>1</v>
      </c>
      <c r="M442" s="37">
        <f>VLOOKUP($B442,'Elec wholesale lookups'!$A$3:$O$15,'Inputs - Elec wholesale index'!M$2,FALSE)</f>
        <v>1</v>
      </c>
      <c r="N442" s="37">
        <f>VLOOKUP($B442,'Elec wholesale lookups'!$A$3:$O$15,'Inputs - Elec wholesale index'!N$2,FALSE)</f>
        <v>0</v>
      </c>
      <c r="O442" s="12">
        <f t="shared" si="103"/>
        <v>205597.26549163138</v>
      </c>
      <c r="P442" s="12">
        <f t="shared" si="104"/>
        <v>181634.52552031272</v>
      </c>
      <c r="Q442" s="12">
        <f t="shared" si="105"/>
        <v>0</v>
      </c>
      <c r="R442" s="12">
        <f t="shared" si="106"/>
        <v>387231.79101194406</v>
      </c>
      <c r="S442" s="22">
        <f t="shared" si="107"/>
        <v>0</v>
      </c>
      <c r="T442" s="22">
        <f t="shared" si="108"/>
        <v>0</v>
      </c>
      <c r="U442" s="22">
        <f t="shared" si="109"/>
        <v>0</v>
      </c>
      <c r="V442" s="22">
        <f t="shared" si="110"/>
        <v>0</v>
      </c>
      <c r="W442" s="43" t="str">
        <f t="shared" si="111"/>
        <v>n/a</v>
      </c>
      <c r="X442" s="22">
        <f t="shared" si="112"/>
        <v>0</v>
      </c>
      <c r="Y442" s="22">
        <f t="shared" si="113"/>
        <v>0</v>
      </c>
      <c r="Z442" s="22">
        <f t="shared" si="114"/>
        <v>0</v>
      </c>
      <c r="AA442" s="42">
        <f t="shared" si="115"/>
        <v>0</v>
      </c>
      <c r="AB442" s="43" t="str">
        <f t="shared" si="116"/>
        <v>n/a</v>
      </c>
      <c r="AC442" s="44" t="str">
        <f>IFERROR(W442*'Inputs - OBR and CPI'!$E$27+'Inputs - Elec wholesale index'!AB442*'Inputs - OBR and CPI'!$F$27,"n/a")</f>
        <v>n/a</v>
      </c>
      <c r="AD442" s="2" t="str">
        <f t="shared" si="117"/>
        <v>2016-17 Winter</v>
      </c>
      <c r="AE442" s="2" t="str">
        <f t="shared" si="118"/>
        <v>2016-17 Summer</v>
      </c>
      <c r="AF442" s="127">
        <v>0</v>
      </c>
      <c r="AG442" s="7"/>
    </row>
    <row r="443" spans="1:33">
      <c r="A443" s="46">
        <v>42482</v>
      </c>
      <c r="B443" s="13" t="str">
        <f t="shared" si="119"/>
        <v>Apr</v>
      </c>
      <c r="C443" s="186"/>
      <c r="D443" s="186"/>
      <c r="E443" s="186"/>
      <c r="F443" s="187"/>
      <c r="G443" s="187"/>
      <c r="H443" s="187"/>
      <c r="I443" s="12">
        <f>VLOOKUP($B443,'Elec wholesale lookups'!$A$3:$L$15,'Inputs - Elec wholesale index'!I$2,FALSE)</f>
        <v>205597.26549163138</v>
      </c>
      <c r="J443" s="12">
        <f>VLOOKUP($B443,'Elec wholesale lookups'!$A$3:$L$15,'Inputs - Elec wholesale index'!J$2,FALSE)</f>
        <v>181634.52552031272</v>
      </c>
      <c r="K443" s="12">
        <f>VLOOKUP($B443,'Elec wholesale lookups'!$A$3:$L$15,'Inputs - Elec wholesale index'!K$2,FALSE)</f>
        <v>205597.26549163138</v>
      </c>
      <c r="L443" s="37">
        <f>VLOOKUP($B443,'Elec wholesale lookups'!$A$3:$O$15,'Inputs - Elec wholesale index'!L$2,FALSE)</f>
        <v>1</v>
      </c>
      <c r="M443" s="37">
        <f>VLOOKUP($B443,'Elec wholesale lookups'!$A$3:$O$15,'Inputs - Elec wholesale index'!M$2,FALSE)</f>
        <v>1</v>
      </c>
      <c r="N443" s="37">
        <f>VLOOKUP($B443,'Elec wholesale lookups'!$A$3:$O$15,'Inputs - Elec wholesale index'!N$2,FALSE)</f>
        <v>0</v>
      </c>
      <c r="O443" s="12">
        <f t="shared" si="103"/>
        <v>205597.26549163138</v>
      </c>
      <c r="P443" s="12">
        <f t="shared" si="104"/>
        <v>181634.52552031272</v>
      </c>
      <c r="Q443" s="12">
        <f t="shared" si="105"/>
        <v>0</v>
      </c>
      <c r="R443" s="12">
        <f t="shared" si="106"/>
        <v>387231.79101194406</v>
      </c>
      <c r="S443" s="22">
        <f t="shared" si="107"/>
        <v>0</v>
      </c>
      <c r="T443" s="22">
        <f t="shared" si="108"/>
        <v>0</v>
      </c>
      <c r="U443" s="22">
        <f t="shared" si="109"/>
        <v>0</v>
      </c>
      <c r="V443" s="22">
        <f t="shared" si="110"/>
        <v>0</v>
      </c>
      <c r="W443" s="43" t="str">
        <f t="shared" si="111"/>
        <v>n/a</v>
      </c>
      <c r="X443" s="22">
        <f t="shared" si="112"/>
        <v>0</v>
      </c>
      <c r="Y443" s="22">
        <f t="shared" si="113"/>
        <v>0</v>
      </c>
      <c r="Z443" s="22">
        <f t="shared" si="114"/>
        <v>0</v>
      </c>
      <c r="AA443" s="42">
        <f t="shared" si="115"/>
        <v>0</v>
      </c>
      <c r="AB443" s="43" t="str">
        <f t="shared" si="116"/>
        <v>n/a</v>
      </c>
      <c r="AC443" s="44" t="str">
        <f>IFERROR(W443*'Inputs - OBR and CPI'!$E$27+'Inputs - Elec wholesale index'!AB443*'Inputs - OBR and CPI'!$F$27,"n/a")</f>
        <v>n/a</v>
      </c>
      <c r="AD443" s="2" t="str">
        <f t="shared" si="117"/>
        <v>2016-17 Winter</v>
      </c>
      <c r="AE443" s="2" t="str">
        <f t="shared" si="118"/>
        <v>2016-17 Summer</v>
      </c>
      <c r="AF443" s="127">
        <v>0</v>
      </c>
      <c r="AG443" s="7"/>
    </row>
    <row r="444" spans="1:33">
      <c r="A444" s="46">
        <v>42485</v>
      </c>
      <c r="B444" s="13" t="str">
        <f t="shared" si="119"/>
        <v>Apr</v>
      </c>
      <c r="C444" s="186"/>
      <c r="D444" s="186"/>
      <c r="E444" s="186"/>
      <c r="F444" s="187"/>
      <c r="G444" s="187"/>
      <c r="H444" s="187"/>
      <c r="I444" s="12">
        <f>VLOOKUP($B444,'Elec wholesale lookups'!$A$3:$L$15,'Inputs - Elec wholesale index'!I$2,FALSE)</f>
        <v>205597.26549163138</v>
      </c>
      <c r="J444" s="12">
        <f>VLOOKUP($B444,'Elec wholesale lookups'!$A$3:$L$15,'Inputs - Elec wholesale index'!J$2,FALSE)</f>
        <v>181634.52552031272</v>
      </c>
      <c r="K444" s="12">
        <f>VLOOKUP($B444,'Elec wholesale lookups'!$A$3:$L$15,'Inputs - Elec wholesale index'!K$2,FALSE)</f>
        <v>205597.26549163138</v>
      </c>
      <c r="L444" s="37">
        <f>VLOOKUP($B444,'Elec wholesale lookups'!$A$3:$O$15,'Inputs - Elec wholesale index'!L$2,FALSE)</f>
        <v>1</v>
      </c>
      <c r="M444" s="37">
        <f>VLOOKUP($B444,'Elec wholesale lookups'!$A$3:$O$15,'Inputs - Elec wholesale index'!M$2,FALSE)</f>
        <v>1</v>
      </c>
      <c r="N444" s="37">
        <f>VLOOKUP($B444,'Elec wholesale lookups'!$A$3:$O$15,'Inputs - Elec wholesale index'!N$2,FALSE)</f>
        <v>0</v>
      </c>
      <c r="O444" s="12">
        <f t="shared" si="103"/>
        <v>205597.26549163138</v>
      </c>
      <c r="P444" s="12">
        <f t="shared" si="104"/>
        <v>181634.52552031272</v>
      </c>
      <c r="Q444" s="12">
        <f t="shared" si="105"/>
        <v>0</v>
      </c>
      <c r="R444" s="12">
        <f t="shared" si="106"/>
        <v>387231.79101194406</v>
      </c>
      <c r="S444" s="22">
        <f t="shared" si="107"/>
        <v>0</v>
      </c>
      <c r="T444" s="22">
        <f t="shared" si="108"/>
        <v>0</v>
      </c>
      <c r="U444" s="22">
        <f t="shared" si="109"/>
        <v>0</v>
      </c>
      <c r="V444" s="22">
        <f t="shared" si="110"/>
        <v>0</v>
      </c>
      <c r="W444" s="43" t="str">
        <f t="shared" si="111"/>
        <v>n/a</v>
      </c>
      <c r="X444" s="22">
        <f t="shared" si="112"/>
        <v>0</v>
      </c>
      <c r="Y444" s="22">
        <f t="shared" si="113"/>
        <v>0</v>
      </c>
      <c r="Z444" s="22">
        <f t="shared" si="114"/>
        <v>0</v>
      </c>
      <c r="AA444" s="42">
        <f t="shared" si="115"/>
        <v>0</v>
      </c>
      <c r="AB444" s="43" t="str">
        <f t="shared" si="116"/>
        <v>n/a</v>
      </c>
      <c r="AC444" s="44" t="str">
        <f>IFERROR(W444*'Inputs - OBR and CPI'!$E$27+'Inputs - Elec wholesale index'!AB444*'Inputs - OBR and CPI'!$F$27,"n/a")</f>
        <v>n/a</v>
      </c>
      <c r="AD444" s="2" t="str">
        <f t="shared" si="117"/>
        <v>2016-17 Winter</v>
      </c>
      <c r="AE444" s="2" t="str">
        <f t="shared" si="118"/>
        <v>2016-17 Summer</v>
      </c>
      <c r="AF444" s="127">
        <v>0</v>
      </c>
      <c r="AG444" s="7"/>
    </row>
    <row r="445" spans="1:33">
      <c r="A445" s="46">
        <v>42486</v>
      </c>
      <c r="B445" s="13" t="str">
        <f t="shared" si="119"/>
        <v>Apr</v>
      </c>
      <c r="C445" s="186"/>
      <c r="D445" s="186"/>
      <c r="E445" s="186"/>
      <c r="F445" s="187"/>
      <c r="G445" s="187"/>
      <c r="H445" s="187"/>
      <c r="I445" s="12">
        <f>VLOOKUP($B445,'Elec wholesale lookups'!$A$3:$L$15,'Inputs - Elec wholesale index'!I$2,FALSE)</f>
        <v>205597.26549163138</v>
      </c>
      <c r="J445" s="12">
        <f>VLOOKUP($B445,'Elec wholesale lookups'!$A$3:$L$15,'Inputs - Elec wholesale index'!J$2,FALSE)</f>
        <v>181634.52552031272</v>
      </c>
      <c r="K445" s="12">
        <f>VLOOKUP($B445,'Elec wholesale lookups'!$A$3:$L$15,'Inputs - Elec wholesale index'!K$2,FALSE)</f>
        <v>205597.26549163138</v>
      </c>
      <c r="L445" s="37">
        <f>VLOOKUP($B445,'Elec wholesale lookups'!$A$3:$O$15,'Inputs - Elec wholesale index'!L$2,FALSE)</f>
        <v>1</v>
      </c>
      <c r="M445" s="37">
        <f>VLOOKUP($B445,'Elec wholesale lookups'!$A$3:$O$15,'Inputs - Elec wholesale index'!M$2,FALSE)</f>
        <v>1</v>
      </c>
      <c r="N445" s="37">
        <f>VLOOKUP($B445,'Elec wholesale lookups'!$A$3:$O$15,'Inputs - Elec wholesale index'!N$2,FALSE)</f>
        <v>0</v>
      </c>
      <c r="O445" s="12">
        <f t="shared" si="103"/>
        <v>205597.26549163138</v>
      </c>
      <c r="P445" s="12">
        <f t="shared" si="104"/>
        <v>181634.52552031272</v>
      </c>
      <c r="Q445" s="12">
        <f t="shared" si="105"/>
        <v>0</v>
      </c>
      <c r="R445" s="12">
        <f t="shared" si="106"/>
        <v>387231.79101194406</v>
      </c>
      <c r="S445" s="22">
        <f t="shared" si="107"/>
        <v>0</v>
      </c>
      <c r="T445" s="22">
        <f t="shared" si="108"/>
        <v>0</v>
      </c>
      <c r="U445" s="22">
        <f t="shared" si="109"/>
        <v>0</v>
      </c>
      <c r="V445" s="22">
        <f t="shared" si="110"/>
        <v>0</v>
      </c>
      <c r="W445" s="43" t="str">
        <f t="shared" si="111"/>
        <v>n/a</v>
      </c>
      <c r="X445" s="22">
        <f t="shared" si="112"/>
        <v>0</v>
      </c>
      <c r="Y445" s="22">
        <f t="shared" si="113"/>
        <v>0</v>
      </c>
      <c r="Z445" s="22">
        <f t="shared" si="114"/>
        <v>0</v>
      </c>
      <c r="AA445" s="42">
        <f t="shared" si="115"/>
        <v>0</v>
      </c>
      <c r="AB445" s="43" t="str">
        <f t="shared" si="116"/>
        <v>n/a</v>
      </c>
      <c r="AC445" s="44" t="str">
        <f>IFERROR(W445*'Inputs - OBR and CPI'!$E$27+'Inputs - Elec wholesale index'!AB445*'Inputs - OBR and CPI'!$F$27,"n/a")</f>
        <v>n/a</v>
      </c>
      <c r="AD445" s="2" t="str">
        <f t="shared" si="117"/>
        <v>2016-17 Winter</v>
      </c>
      <c r="AE445" s="2" t="str">
        <f t="shared" si="118"/>
        <v>2016-17 Summer</v>
      </c>
      <c r="AF445" s="127">
        <v>0</v>
      </c>
      <c r="AG445" s="7"/>
    </row>
    <row r="446" spans="1:33">
      <c r="A446" s="46">
        <v>42487</v>
      </c>
      <c r="B446" s="13" t="str">
        <f t="shared" si="119"/>
        <v>Apr</v>
      </c>
      <c r="C446" s="186"/>
      <c r="D446" s="186"/>
      <c r="E446" s="186"/>
      <c r="F446" s="187"/>
      <c r="G446" s="187"/>
      <c r="H446" s="187"/>
      <c r="I446" s="12">
        <f>VLOOKUP($B446,'Elec wholesale lookups'!$A$3:$L$15,'Inputs - Elec wholesale index'!I$2,FALSE)</f>
        <v>205597.26549163138</v>
      </c>
      <c r="J446" s="12">
        <f>VLOOKUP($B446,'Elec wholesale lookups'!$A$3:$L$15,'Inputs - Elec wholesale index'!J$2,FALSE)</f>
        <v>181634.52552031272</v>
      </c>
      <c r="K446" s="12">
        <f>VLOOKUP($B446,'Elec wholesale lookups'!$A$3:$L$15,'Inputs - Elec wholesale index'!K$2,FALSE)</f>
        <v>205597.26549163138</v>
      </c>
      <c r="L446" s="37">
        <f>VLOOKUP($B446,'Elec wholesale lookups'!$A$3:$O$15,'Inputs - Elec wholesale index'!L$2,FALSE)</f>
        <v>1</v>
      </c>
      <c r="M446" s="37">
        <f>VLOOKUP($B446,'Elec wholesale lookups'!$A$3:$O$15,'Inputs - Elec wholesale index'!M$2,FALSE)</f>
        <v>1</v>
      </c>
      <c r="N446" s="37">
        <f>VLOOKUP($B446,'Elec wholesale lookups'!$A$3:$O$15,'Inputs - Elec wholesale index'!N$2,FALSE)</f>
        <v>0</v>
      </c>
      <c r="O446" s="12">
        <f t="shared" si="103"/>
        <v>205597.26549163138</v>
      </c>
      <c r="P446" s="12">
        <f t="shared" si="104"/>
        <v>181634.52552031272</v>
      </c>
      <c r="Q446" s="12">
        <f t="shared" si="105"/>
        <v>0</v>
      </c>
      <c r="R446" s="12">
        <f t="shared" si="106"/>
        <v>387231.79101194406</v>
      </c>
      <c r="S446" s="22">
        <f t="shared" si="107"/>
        <v>0</v>
      </c>
      <c r="T446" s="22">
        <f t="shared" si="108"/>
        <v>0</v>
      </c>
      <c r="U446" s="22">
        <f t="shared" si="109"/>
        <v>0</v>
      </c>
      <c r="V446" s="22">
        <f t="shared" si="110"/>
        <v>0</v>
      </c>
      <c r="W446" s="43" t="str">
        <f t="shared" si="111"/>
        <v>n/a</v>
      </c>
      <c r="X446" s="22">
        <f t="shared" si="112"/>
        <v>0</v>
      </c>
      <c r="Y446" s="22">
        <f t="shared" si="113"/>
        <v>0</v>
      </c>
      <c r="Z446" s="22">
        <f t="shared" si="114"/>
        <v>0</v>
      </c>
      <c r="AA446" s="42">
        <f t="shared" si="115"/>
        <v>0</v>
      </c>
      <c r="AB446" s="43" t="str">
        <f t="shared" si="116"/>
        <v>n/a</v>
      </c>
      <c r="AC446" s="44" t="str">
        <f>IFERROR(W446*'Inputs - OBR and CPI'!$E$27+'Inputs - Elec wholesale index'!AB446*'Inputs - OBR and CPI'!$F$27,"n/a")</f>
        <v>n/a</v>
      </c>
      <c r="AD446" s="2" t="str">
        <f t="shared" si="117"/>
        <v>2016-17 Winter</v>
      </c>
      <c r="AE446" s="2" t="str">
        <f t="shared" si="118"/>
        <v>2016-17 Summer</v>
      </c>
      <c r="AF446" s="127">
        <v>0</v>
      </c>
      <c r="AG446" s="7"/>
    </row>
    <row r="447" spans="1:33">
      <c r="A447" s="46">
        <v>42488</v>
      </c>
      <c r="B447" s="13" t="str">
        <f t="shared" si="119"/>
        <v>Apr</v>
      </c>
      <c r="C447" s="186"/>
      <c r="D447" s="186"/>
      <c r="E447" s="186"/>
      <c r="F447" s="187"/>
      <c r="G447" s="187"/>
      <c r="H447" s="187"/>
      <c r="I447" s="12">
        <f>VLOOKUP($B447,'Elec wholesale lookups'!$A$3:$L$15,'Inputs - Elec wholesale index'!I$2,FALSE)</f>
        <v>205597.26549163138</v>
      </c>
      <c r="J447" s="12">
        <f>VLOOKUP($B447,'Elec wholesale lookups'!$A$3:$L$15,'Inputs - Elec wholesale index'!J$2,FALSE)</f>
        <v>181634.52552031272</v>
      </c>
      <c r="K447" s="12">
        <f>VLOOKUP($B447,'Elec wholesale lookups'!$A$3:$L$15,'Inputs - Elec wholesale index'!K$2,FALSE)</f>
        <v>205597.26549163138</v>
      </c>
      <c r="L447" s="37">
        <f>VLOOKUP($B447,'Elec wholesale lookups'!$A$3:$O$15,'Inputs - Elec wholesale index'!L$2,FALSE)</f>
        <v>1</v>
      </c>
      <c r="M447" s="37">
        <f>VLOOKUP($B447,'Elec wholesale lookups'!$A$3:$O$15,'Inputs - Elec wholesale index'!M$2,FALSE)</f>
        <v>1</v>
      </c>
      <c r="N447" s="37">
        <f>VLOOKUP($B447,'Elec wholesale lookups'!$A$3:$O$15,'Inputs - Elec wholesale index'!N$2,FALSE)</f>
        <v>0</v>
      </c>
      <c r="O447" s="12">
        <f t="shared" si="103"/>
        <v>205597.26549163138</v>
      </c>
      <c r="P447" s="12">
        <f t="shared" si="104"/>
        <v>181634.52552031272</v>
      </c>
      <c r="Q447" s="12">
        <f t="shared" si="105"/>
        <v>0</v>
      </c>
      <c r="R447" s="12">
        <f t="shared" si="106"/>
        <v>387231.79101194406</v>
      </c>
      <c r="S447" s="22">
        <f t="shared" si="107"/>
        <v>0</v>
      </c>
      <c r="T447" s="22">
        <f t="shared" si="108"/>
        <v>0</v>
      </c>
      <c r="U447" s="22">
        <f t="shared" si="109"/>
        <v>0</v>
      </c>
      <c r="V447" s="22">
        <f t="shared" si="110"/>
        <v>0</v>
      </c>
      <c r="W447" s="43" t="str">
        <f t="shared" si="111"/>
        <v>n/a</v>
      </c>
      <c r="X447" s="22">
        <f t="shared" si="112"/>
        <v>0</v>
      </c>
      <c r="Y447" s="22">
        <f t="shared" si="113"/>
        <v>0</v>
      </c>
      <c r="Z447" s="22">
        <f t="shared" si="114"/>
        <v>0</v>
      </c>
      <c r="AA447" s="42">
        <f t="shared" si="115"/>
        <v>0</v>
      </c>
      <c r="AB447" s="43" t="str">
        <f t="shared" si="116"/>
        <v>n/a</v>
      </c>
      <c r="AC447" s="44" t="str">
        <f>IFERROR(W447*'Inputs - OBR and CPI'!$E$27+'Inputs - Elec wholesale index'!AB447*'Inputs - OBR and CPI'!$F$27,"n/a")</f>
        <v>n/a</v>
      </c>
      <c r="AD447" s="2" t="str">
        <f t="shared" si="117"/>
        <v>2016-17 Winter</v>
      </c>
      <c r="AE447" s="2" t="str">
        <f t="shared" si="118"/>
        <v>2016-17 Summer</v>
      </c>
      <c r="AF447" s="127">
        <v>0</v>
      </c>
      <c r="AG447" s="7"/>
    </row>
    <row r="448" spans="1:33">
      <c r="A448" s="46">
        <v>42489</v>
      </c>
      <c r="B448" s="13" t="str">
        <f t="shared" si="119"/>
        <v>Apr</v>
      </c>
      <c r="C448" s="186"/>
      <c r="D448" s="186"/>
      <c r="E448" s="186"/>
      <c r="F448" s="187"/>
      <c r="G448" s="187"/>
      <c r="H448" s="187"/>
      <c r="I448" s="12">
        <f>VLOOKUP($B448,'Elec wholesale lookups'!$A$3:$L$15,'Inputs - Elec wholesale index'!I$2,FALSE)</f>
        <v>205597.26549163138</v>
      </c>
      <c r="J448" s="12">
        <f>VLOOKUP($B448,'Elec wholesale lookups'!$A$3:$L$15,'Inputs - Elec wholesale index'!J$2,FALSE)</f>
        <v>181634.52552031272</v>
      </c>
      <c r="K448" s="12">
        <f>VLOOKUP($B448,'Elec wholesale lookups'!$A$3:$L$15,'Inputs - Elec wholesale index'!K$2,FALSE)</f>
        <v>205597.26549163138</v>
      </c>
      <c r="L448" s="37">
        <f>VLOOKUP($B448,'Elec wholesale lookups'!$A$3:$O$15,'Inputs - Elec wholesale index'!L$2,FALSE)</f>
        <v>1</v>
      </c>
      <c r="M448" s="37">
        <f>VLOOKUP($B448,'Elec wholesale lookups'!$A$3:$O$15,'Inputs - Elec wholesale index'!M$2,FALSE)</f>
        <v>1</v>
      </c>
      <c r="N448" s="37">
        <f>VLOOKUP($B448,'Elec wholesale lookups'!$A$3:$O$15,'Inputs - Elec wholesale index'!N$2,FALSE)</f>
        <v>0</v>
      </c>
      <c r="O448" s="12">
        <f t="shared" si="103"/>
        <v>205597.26549163138</v>
      </c>
      <c r="P448" s="12">
        <f t="shared" si="104"/>
        <v>181634.52552031272</v>
      </c>
      <c r="Q448" s="12">
        <f t="shared" si="105"/>
        <v>0</v>
      </c>
      <c r="R448" s="12">
        <f t="shared" si="106"/>
        <v>387231.79101194406</v>
      </c>
      <c r="S448" s="22">
        <f t="shared" si="107"/>
        <v>0</v>
      </c>
      <c r="T448" s="22">
        <f t="shared" si="108"/>
        <v>0</v>
      </c>
      <c r="U448" s="22">
        <f t="shared" si="109"/>
        <v>0</v>
      </c>
      <c r="V448" s="22">
        <f t="shared" si="110"/>
        <v>0</v>
      </c>
      <c r="W448" s="43" t="str">
        <f t="shared" si="111"/>
        <v>n/a</v>
      </c>
      <c r="X448" s="22">
        <f t="shared" si="112"/>
        <v>0</v>
      </c>
      <c r="Y448" s="22">
        <f t="shared" si="113"/>
        <v>0</v>
      </c>
      <c r="Z448" s="22">
        <f t="shared" si="114"/>
        <v>0</v>
      </c>
      <c r="AA448" s="42">
        <f t="shared" si="115"/>
        <v>0</v>
      </c>
      <c r="AB448" s="43" t="str">
        <f t="shared" si="116"/>
        <v>n/a</v>
      </c>
      <c r="AC448" s="44" t="str">
        <f>IFERROR(W448*'Inputs - OBR and CPI'!$E$27+'Inputs - Elec wholesale index'!AB448*'Inputs - OBR and CPI'!$F$27,"n/a")</f>
        <v>n/a</v>
      </c>
      <c r="AD448" s="2" t="str">
        <f t="shared" si="117"/>
        <v>2016-17 Winter</v>
      </c>
      <c r="AE448" s="2" t="str">
        <f t="shared" si="118"/>
        <v>2016-17 Summer</v>
      </c>
      <c r="AF448" s="127">
        <v>0</v>
      </c>
      <c r="AG448" s="7"/>
    </row>
    <row r="449" spans="1:33">
      <c r="A449" s="46">
        <v>42493</v>
      </c>
      <c r="B449" s="13" t="str">
        <f t="shared" si="119"/>
        <v>May</v>
      </c>
      <c r="C449" s="186"/>
      <c r="D449" s="186"/>
      <c r="E449" s="186"/>
      <c r="F449" s="187"/>
      <c r="G449" s="187"/>
      <c r="H449" s="187"/>
      <c r="I449" s="12">
        <f>VLOOKUP($B449,'Elec wholesale lookups'!$A$3:$L$15,'Inputs - Elec wholesale index'!I$2,FALSE)</f>
        <v>205597.26549163138</v>
      </c>
      <c r="J449" s="12">
        <f>VLOOKUP($B449,'Elec wholesale lookups'!$A$3:$L$15,'Inputs - Elec wholesale index'!J$2,FALSE)</f>
        <v>181634.52552031272</v>
      </c>
      <c r="K449" s="12">
        <f>VLOOKUP($B449,'Elec wholesale lookups'!$A$3:$L$15,'Inputs - Elec wholesale index'!K$2,FALSE)</f>
        <v>205597.26549163138</v>
      </c>
      <c r="L449" s="37">
        <f>VLOOKUP($B449,'Elec wholesale lookups'!$A$3:$O$15,'Inputs - Elec wholesale index'!L$2,FALSE)</f>
        <v>1</v>
      </c>
      <c r="M449" s="37">
        <f>VLOOKUP($B449,'Elec wholesale lookups'!$A$3:$O$15,'Inputs - Elec wholesale index'!M$2,FALSE)</f>
        <v>1</v>
      </c>
      <c r="N449" s="37">
        <f>VLOOKUP($B449,'Elec wholesale lookups'!$A$3:$O$15,'Inputs - Elec wholesale index'!N$2,FALSE)</f>
        <v>0</v>
      </c>
      <c r="O449" s="12">
        <f t="shared" si="103"/>
        <v>205597.26549163138</v>
      </c>
      <c r="P449" s="12">
        <f t="shared" si="104"/>
        <v>181634.52552031272</v>
      </c>
      <c r="Q449" s="12">
        <f t="shared" si="105"/>
        <v>0</v>
      </c>
      <c r="R449" s="12">
        <f t="shared" si="106"/>
        <v>387231.79101194406</v>
      </c>
      <c r="S449" s="22">
        <f t="shared" si="107"/>
        <v>0</v>
      </c>
      <c r="T449" s="22">
        <f t="shared" si="108"/>
        <v>0</v>
      </c>
      <c r="U449" s="22">
        <f t="shared" si="109"/>
        <v>0</v>
      </c>
      <c r="V449" s="22">
        <f t="shared" si="110"/>
        <v>0</v>
      </c>
      <c r="W449" s="43" t="str">
        <f t="shared" si="111"/>
        <v>n/a</v>
      </c>
      <c r="X449" s="22">
        <f t="shared" si="112"/>
        <v>0</v>
      </c>
      <c r="Y449" s="22">
        <f t="shared" si="113"/>
        <v>0</v>
      </c>
      <c r="Z449" s="22">
        <f t="shared" si="114"/>
        <v>0</v>
      </c>
      <c r="AA449" s="42">
        <f t="shared" si="115"/>
        <v>0</v>
      </c>
      <c r="AB449" s="43" t="str">
        <f t="shared" si="116"/>
        <v>n/a</v>
      </c>
      <c r="AC449" s="44" t="str">
        <f>IFERROR(W449*'Inputs - OBR and CPI'!$E$27+'Inputs - Elec wholesale index'!AB449*'Inputs - OBR and CPI'!$F$27,"n/a")</f>
        <v>n/a</v>
      </c>
      <c r="AD449" s="2" t="str">
        <f t="shared" si="117"/>
        <v>2016-17 Winter</v>
      </c>
      <c r="AE449" s="2" t="str">
        <f t="shared" si="118"/>
        <v>2016-17 Summer</v>
      </c>
      <c r="AF449" s="127">
        <v>0</v>
      </c>
      <c r="AG449" s="7"/>
    </row>
    <row r="450" spans="1:33">
      <c r="A450" s="46">
        <v>42494</v>
      </c>
      <c r="B450" s="13" t="str">
        <f t="shared" si="119"/>
        <v>May</v>
      </c>
      <c r="C450" s="186"/>
      <c r="D450" s="186"/>
      <c r="E450" s="186"/>
      <c r="F450" s="187"/>
      <c r="G450" s="187"/>
      <c r="H450" s="187"/>
      <c r="I450" s="12">
        <f>VLOOKUP($B450,'Elec wholesale lookups'!$A$3:$L$15,'Inputs - Elec wholesale index'!I$2,FALSE)</f>
        <v>205597.26549163138</v>
      </c>
      <c r="J450" s="12">
        <f>VLOOKUP($B450,'Elec wholesale lookups'!$A$3:$L$15,'Inputs - Elec wholesale index'!J$2,FALSE)</f>
        <v>181634.52552031272</v>
      </c>
      <c r="K450" s="12">
        <f>VLOOKUP($B450,'Elec wholesale lookups'!$A$3:$L$15,'Inputs - Elec wholesale index'!K$2,FALSE)</f>
        <v>205597.26549163138</v>
      </c>
      <c r="L450" s="37">
        <f>VLOOKUP($B450,'Elec wholesale lookups'!$A$3:$O$15,'Inputs - Elec wholesale index'!L$2,FALSE)</f>
        <v>1</v>
      </c>
      <c r="M450" s="37">
        <f>VLOOKUP($B450,'Elec wholesale lookups'!$A$3:$O$15,'Inputs - Elec wholesale index'!M$2,FALSE)</f>
        <v>1</v>
      </c>
      <c r="N450" s="37">
        <f>VLOOKUP($B450,'Elec wholesale lookups'!$A$3:$O$15,'Inputs - Elec wholesale index'!N$2,FALSE)</f>
        <v>0</v>
      </c>
      <c r="O450" s="12">
        <f t="shared" si="103"/>
        <v>205597.26549163138</v>
      </c>
      <c r="P450" s="12">
        <f t="shared" si="104"/>
        <v>181634.52552031272</v>
      </c>
      <c r="Q450" s="12">
        <f t="shared" si="105"/>
        <v>0</v>
      </c>
      <c r="R450" s="12">
        <f t="shared" si="106"/>
        <v>387231.79101194406</v>
      </c>
      <c r="S450" s="22">
        <f t="shared" si="107"/>
        <v>0</v>
      </c>
      <c r="T450" s="22">
        <f t="shared" si="108"/>
        <v>0</v>
      </c>
      <c r="U450" s="22">
        <f t="shared" si="109"/>
        <v>0</v>
      </c>
      <c r="V450" s="22">
        <f t="shared" si="110"/>
        <v>0</v>
      </c>
      <c r="W450" s="43" t="str">
        <f t="shared" si="111"/>
        <v>n/a</v>
      </c>
      <c r="X450" s="22">
        <f t="shared" si="112"/>
        <v>0</v>
      </c>
      <c r="Y450" s="22">
        <f t="shared" si="113"/>
        <v>0</v>
      </c>
      <c r="Z450" s="22">
        <f t="shared" si="114"/>
        <v>0</v>
      </c>
      <c r="AA450" s="42">
        <f t="shared" si="115"/>
        <v>0</v>
      </c>
      <c r="AB450" s="43" t="str">
        <f t="shared" si="116"/>
        <v>n/a</v>
      </c>
      <c r="AC450" s="44" t="str">
        <f>IFERROR(W450*'Inputs - OBR and CPI'!$E$27+'Inputs - Elec wholesale index'!AB450*'Inputs - OBR and CPI'!$F$27,"n/a")</f>
        <v>n/a</v>
      </c>
      <c r="AD450" s="2" t="str">
        <f t="shared" si="117"/>
        <v>2016-17 Winter</v>
      </c>
      <c r="AE450" s="2" t="str">
        <f t="shared" si="118"/>
        <v>2016-17 Summer</v>
      </c>
      <c r="AF450" s="127">
        <v>0</v>
      </c>
      <c r="AG450" s="7"/>
    </row>
    <row r="451" spans="1:33">
      <c r="A451" s="46">
        <v>42495</v>
      </c>
      <c r="B451" s="13" t="str">
        <f t="shared" si="119"/>
        <v>May</v>
      </c>
      <c r="C451" s="186"/>
      <c r="D451" s="186"/>
      <c r="E451" s="186"/>
      <c r="F451" s="187"/>
      <c r="G451" s="187"/>
      <c r="H451" s="187"/>
      <c r="I451" s="12">
        <f>VLOOKUP($B451,'Elec wholesale lookups'!$A$3:$L$15,'Inputs - Elec wholesale index'!I$2,FALSE)</f>
        <v>205597.26549163138</v>
      </c>
      <c r="J451" s="12">
        <f>VLOOKUP($B451,'Elec wholesale lookups'!$A$3:$L$15,'Inputs - Elec wholesale index'!J$2,FALSE)</f>
        <v>181634.52552031272</v>
      </c>
      <c r="K451" s="12">
        <f>VLOOKUP($B451,'Elec wholesale lookups'!$A$3:$L$15,'Inputs - Elec wholesale index'!K$2,FALSE)</f>
        <v>205597.26549163138</v>
      </c>
      <c r="L451" s="37">
        <f>VLOOKUP($B451,'Elec wholesale lookups'!$A$3:$O$15,'Inputs - Elec wholesale index'!L$2,FALSE)</f>
        <v>1</v>
      </c>
      <c r="M451" s="37">
        <f>VLOOKUP($B451,'Elec wholesale lookups'!$A$3:$O$15,'Inputs - Elec wholesale index'!M$2,FALSE)</f>
        <v>1</v>
      </c>
      <c r="N451" s="37">
        <f>VLOOKUP($B451,'Elec wholesale lookups'!$A$3:$O$15,'Inputs - Elec wholesale index'!N$2,FALSE)</f>
        <v>0</v>
      </c>
      <c r="O451" s="12">
        <f t="shared" si="103"/>
        <v>205597.26549163138</v>
      </c>
      <c r="P451" s="12">
        <f t="shared" si="104"/>
        <v>181634.52552031272</v>
      </c>
      <c r="Q451" s="12">
        <f t="shared" si="105"/>
        <v>0</v>
      </c>
      <c r="R451" s="12">
        <f t="shared" si="106"/>
        <v>387231.79101194406</v>
      </c>
      <c r="S451" s="22">
        <f t="shared" si="107"/>
        <v>0</v>
      </c>
      <c r="T451" s="22">
        <f t="shared" si="108"/>
        <v>0</v>
      </c>
      <c r="U451" s="22">
        <f t="shared" si="109"/>
        <v>0</v>
      </c>
      <c r="V451" s="22">
        <f t="shared" si="110"/>
        <v>0</v>
      </c>
      <c r="W451" s="43" t="str">
        <f t="shared" si="111"/>
        <v>n/a</v>
      </c>
      <c r="X451" s="22">
        <f t="shared" si="112"/>
        <v>0</v>
      </c>
      <c r="Y451" s="22">
        <f t="shared" si="113"/>
        <v>0</v>
      </c>
      <c r="Z451" s="22">
        <f t="shared" si="114"/>
        <v>0</v>
      </c>
      <c r="AA451" s="42">
        <f t="shared" si="115"/>
        <v>0</v>
      </c>
      <c r="AB451" s="43" t="str">
        <f t="shared" si="116"/>
        <v>n/a</v>
      </c>
      <c r="AC451" s="44" t="str">
        <f>IFERROR(W451*'Inputs - OBR and CPI'!$E$27+'Inputs - Elec wholesale index'!AB451*'Inputs - OBR and CPI'!$F$27,"n/a")</f>
        <v>n/a</v>
      </c>
      <c r="AD451" s="2" t="str">
        <f t="shared" si="117"/>
        <v>2016-17 Winter</v>
      </c>
      <c r="AE451" s="2" t="str">
        <f t="shared" si="118"/>
        <v>2016-17 Summer</v>
      </c>
      <c r="AF451" s="127">
        <v>0</v>
      </c>
      <c r="AG451" s="7"/>
    </row>
    <row r="452" spans="1:33">
      <c r="A452" s="46">
        <v>42496</v>
      </c>
      <c r="B452" s="13" t="str">
        <f t="shared" si="119"/>
        <v>May</v>
      </c>
      <c r="C452" s="186"/>
      <c r="D452" s="186"/>
      <c r="E452" s="186"/>
      <c r="F452" s="187"/>
      <c r="G452" s="187"/>
      <c r="H452" s="187"/>
      <c r="I452" s="12">
        <f>VLOOKUP($B452,'Elec wholesale lookups'!$A$3:$L$15,'Inputs - Elec wholesale index'!I$2,FALSE)</f>
        <v>205597.26549163138</v>
      </c>
      <c r="J452" s="12">
        <f>VLOOKUP($B452,'Elec wholesale lookups'!$A$3:$L$15,'Inputs - Elec wholesale index'!J$2,FALSE)</f>
        <v>181634.52552031272</v>
      </c>
      <c r="K452" s="12">
        <f>VLOOKUP($B452,'Elec wholesale lookups'!$A$3:$L$15,'Inputs - Elec wholesale index'!K$2,FALSE)</f>
        <v>205597.26549163138</v>
      </c>
      <c r="L452" s="37">
        <f>VLOOKUP($B452,'Elec wholesale lookups'!$A$3:$O$15,'Inputs - Elec wholesale index'!L$2,FALSE)</f>
        <v>1</v>
      </c>
      <c r="M452" s="37">
        <f>VLOOKUP($B452,'Elec wholesale lookups'!$A$3:$O$15,'Inputs - Elec wholesale index'!M$2,FALSE)</f>
        <v>1</v>
      </c>
      <c r="N452" s="37">
        <f>VLOOKUP($B452,'Elec wholesale lookups'!$A$3:$O$15,'Inputs - Elec wholesale index'!N$2,FALSE)</f>
        <v>0</v>
      </c>
      <c r="O452" s="12">
        <f t="shared" si="103"/>
        <v>205597.26549163138</v>
      </c>
      <c r="P452" s="12">
        <f t="shared" si="104"/>
        <v>181634.52552031272</v>
      </c>
      <c r="Q452" s="12">
        <f t="shared" si="105"/>
        <v>0</v>
      </c>
      <c r="R452" s="12">
        <f t="shared" si="106"/>
        <v>387231.79101194406</v>
      </c>
      <c r="S452" s="22">
        <f t="shared" si="107"/>
        <v>0</v>
      </c>
      <c r="T452" s="22">
        <f t="shared" si="108"/>
        <v>0</v>
      </c>
      <c r="U452" s="22">
        <f t="shared" si="109"/>
        <v>0</v>
      </c>
      <c r="V452" s="22">
        <f t="shared" si="110"/>
        <v>0</v>
      </c>
      <c r="W452" s="43" t="str">
        <f t="shared" si="111"/>
        <v>n/a</v>
      </c>
      <c r="X452" s="22">
        <f t="shared" si="112"/>
        <v>0</v>
      </c>
      <c r="Y452" s="22">
        <f t="shared" si="113"/>
        <v>0</v>
      </c>
      <c r="Z452" s="22">
        <f t="shared" si="114"/>
        <v>0</v>
      </c>
      <c r="AA452" s="42">
        <f t="shared" si="115"/>
        <v>0</v>
      </c>
      <c r="AB452" s="43" t="str">
        <f t="shared" si="116"/>
        <v>n/a</v>
      </c>
      <c r="AC452" s="44" t="str">
        <f>IFERROR(W452*'Inputs - OBR and CPI'!$E$27+'Inputs - Elec wholesale index'!AB452*'Inputs - OBR and CPI'!$F$27,"n/a")</f>
        <v>n/a</v>
      </c>
      <c r="AD452" s="2" t="str">
        <f t="shared" si="117"/>
        <v>2016-17 Winter</v>
      </c>
      <c r="AE452" s="2" t="str">
        <f t="shared" si="118"/>
        <v>2016-17 Summer</v>
      </c>
      <c r="AF452" s="127">
        <v>0</v>
      </c>
      <c r="AG452" s="7"/>
    </row>
    <row r="453" spans="1:33">
      <c r="A453" s="46">
        <v>42499</v>
      </c>
      <c r="B453" s="13" t="str">
        <f t="shared" si="119"/>
        <v>May</v>
      </c>
      <c r="C453" s="186"/>
      <c r="D453" s="186"/>
      <c r="E453" s="186"/>
      <c r="F453" s="187"/>
      <c r="G453" s="187"/>
      <c r="H453" s="187"/>
      <c r="I453" s="12">
        <f>VLOOKUP($B453,'Elec wholesale lookups'!$A$3:$L$15,'Inputs - Elec wholesale index'!I$2,FALSE)</f>
        <v>205597.26549163138</v>
      </c>
      <c r="J453" s="12">
        <f>VLOOKUP($B453,'Elec wholesale lookups'!$A$3:$L$15,'Inputs - Elec wholesale index'!J$2,FALSE)</f>
        <v>181634.52552031272</v>
      </c>
      <c r="K453" s="12">
        <f>VLOOKUP($B453,'Elec wholesale lookups'!$A$3:$L$15,'Inputs - Elec wholesale index'!K$2,FALSE)</f>
        <v>205597.26549163138</v>
      </c>
      <c r="L453" s="37">
        <f>VLOOKUP($B453,'Elec wholesale lookups'!$A$3:$O$15,'Inputs - Elec wholesale index'!L$2,FALSE)</f>
        <v>1</v>
      </c>
      <c r="M453" s="37">
        <f>VLOOKUP($B453,'Elec wholesale lookups'!$A$3:$O$15,'Inputs - Elec wholesale index'!M$2,FALSE)</f>
        <v>1</v>
      </c>
      <c r="N453" s="37">
        <f>VLOOKUP($B453,'Elec wholesale lookups'!$A$3:$O$15,'Inputs - Elec wholesale index'!N$2,FALSE)</f>
        <v>0</v>
      </c>
      <c r="O453" s="12">
        <f t="shared" si="103"/>
        <v>205597.26549163138</v>
      </c>
      <c r="P453" s="12">
        <f t="shared" si="104"/>
        <v>181634.52552031272</v>
      </c>
      <c r="Q453" s="12">
        <f t="shared" si="105"/>
        <v>0</v>
      </c>
      <c r="R453" s="12">
        <f t="shared" si="106"/>
        <v>387231.79101194406</v>
      </c>
      <c r="S453" s="22">
        <f t="shared" si="107"/>
        <v>0</v>
      </c>
      <c r="T453" s="22">
        <f t="shared" si="108"/>
        <v>0</v>
      </c>
      <c r="U453" s="22">
        <f t="shared" si="109"/>
        <v>0</v>
      </c>
      <c r="V453" s="22">
        <f t="shared" si="110"/>
        <v>0</v>
      </c>
      <c r="W453" s="43" t="str">
        <f t="shared" si="111"/>
        <v>n/a</v>
      </c>
      <c r="X453" s="22">
        <f t="shared" si="112"/>
        <v>0</v>
      </c>
      <c r="Y453" s="22">
        <f t="shared" si="113"/>
        <v>0</v>
      </c>
      <c r="Z453" s="22">
        <f t="shared" si="114"/>
        <v>0</v>
      </c>
      <c r="AA453" s="42">
        <f t="shared" si="115"/>
        <v>0</v>
      </c>
      <c r="AB453" s="43" t="str">
        <f t="shared" si="116"/>
        <v>n/a</v>
      </c>
      <c r="AC453" s="44" t="str">
        <f>IFERROR(W453*'Inputs - OBR and CPI'!$E$27+'Inputs - Elec wholesale index'!AB453*'Inputs - OBR and CPI'!$F$27,"n/a")</f>
        <v>n/a</v>
      </c>
      <c r="AD453" s="2" t="str">
        <f t="shared" si="117"/>
        <v>2016-17 Winter</v>
      </c>
      <c r="AE453" s="2" t="str">
        <f t="shared" si="118"/>
        <v>2016-17 Summer</v>
      </c>
      <c r="AF453" s="127">
        <v>0</v>
      </c>
      <c r="AG453" s="7"/>
    </row>
    <row r="454" spans="1:33">
      <c r="A454" s="46">
        <v>42500</v>
      </c>
      <c r="B454" s="13" t="str">
        <f t="shared" si="119"/>
        <v>May</v>
      </c>
      <c r="C454" s="186"/>
      <c r="D454" s="186"/>
      <c r="E454" s="186"/>
      <c r="F454" s="187"/>
      <c r="G454" s="187"/>
      <c r="H454" s="187"/>
      <c r="I454" s="12">
        <f>VLOOKUP($B454,'Elec wholesale lookups'!$A$3:$L$15,'Inputs - Elec wholesale index'!I$2,FALSE)</f>
        <v>205597.26549163138</v>
      </c>
      <c r="J454" s="12">
        <f>VLOOKUP($B454,'Elec wholesale lookups'!$A$3:$L$15,'Inputs - Elec wholesale index'!J$2,FALSE)</f>
        <v>181634.52552031272</v>
      </c>
      <c r="K454" s="12">
        <f>VLOOKUP($B454,'Elec wholesale lookups'!$A$3:$L$15,'Inputs - Elec wholesale index'!K$2,FALSE)</f>
        <v>205597.26549163138</v>
      </c>
      <c r="L454" s="37">
        <f>VLOOKUP($B454,'Elec wholesale lookups'!$A$3:$O$15,'Inputs - Elec wholesale index'!L$2,FALSE)</f>
        <v>1</v>
      </c>
      <c r="M454" s="37">
        <f>VLOOKUP($B454,'Elec wholesale lookups'!$A$3:$O$15,'Inputs - Elec wholesale index'!M$2,FALSE)</f>
        <v>1</v>
      </c>
      <c r="N454" s="37">
        <f>VLOOKUP($B454,'Elec wholesale lookups'!$A$3:$O$15,'Inputs - Elec wholesale index'!N$2,FALSE)</f>
        <v>0</v>
      </c>
      <c r="O454" s="12">
        <f t="shared" si="103"/>
        <v>205597.26549163138</v>
      </c>
      <c r="P454" s="12">
        <f t="shared" si="104"/>
        <v>181634.52552031272</v>
      </c>
      <c r="Q454" s="12">
        <f t="shared" si="105"/>
        <v>0</v>
      </c>
      <c r="R454" s="12">
        <f t="shared" si="106"/>
        <v>387231.79101194406</v>
      </c>
      <c r="S454" s="22">
        <f t="shared" si="107"/>
        <v>0</v>
      </c>
      <c r="T454" s="22">
        <f t="shared" si="108"/>
        <v>0</v>
      </c>
      <c r="U454" s="22">
        <f t="shared" si="109"/>
        <v>0</v>
      </c>
      <c r="V454" s="22">
        <f t="shared" si="110"/>
        <v>0</v>
      </c>
      <c r="W454" s="43" t="str">
        <f t="shared" si="111"/>
        <v>n/a</v>
      </c>
      <c r="X454" s="22">
        <f t="shared" si="112"/>
        <v>0</v>
      </c>
      <c r="Y454" s="22">
        <f t="shared" si="113"/>
        <v>0</v>
      </c>
      <c r="Z454" s="22">
        <f t="shared" si="114"/>
        <v>0</v>
      </c>
      <c r="AA454" s="42">
        <f t="shared" si="115"/>
        <v>0</v>
      </c>
      <c r="AB454" s="43" t="str">
        <f t="shared" si="116"/>
        <v>n/a</v>
      </c>
      <c r="AC454" s="44" t="str">
        <f>IFERROR(W454*'Inputs - OBR and CPI'!$E$27+'Inputs - Elec wholesale index'!AB454*'Inputs - OBR and CPI'!$F$27,"n/a")</f>
        <v>n/a</v>
      </c>
      <c r="AD454" s="2" t="str">
        <f t="shared" si="117"/>
        <v>2016-17 Winter</v>
      </c>
      <c r="AE454" s="2" t="str">
        <f t="shared" si="118"/>
        <v>2016-17 Summer</v>
      </c>
      <c r="AF454" s="127">
        <v>0</v>
      </c>
      <c r="AG454" s="7"/>
    </row>
    <row r="455" spans="1:33">
      <c r="A455" s="46">
        <v>42501</v>
      </c>
      <c r="B455" s="13" t="str">
        <f t="shared" si="119"/>
        <v>May</v>
      </c>
      <c r="C455" s="186"/>
      <c r="D455" s="186"/>
      <c r="E455" s="186"/>
      <c r="F455" s="187"/>
      <c r="G455" s="187"/>
      <c r="H455" s="187"/>
      <c r="I455" s="12">
        <f>VLOOKUP($B455,'Elec wholesale lookups'!$A$3:$L$15,'Inputs - Elec wholesale index'!I$2,FALSE)</f>
        <v>205597.26549163138</v>
      </c>
      <c r="J455" s="12">
        <f>VLOOKUP($B455,'Elec wholesale lookups'!$A$3:$L$15,'Inputs - Elec wholesale index'!J$2,FALSE)</f>
        <v>181634.52552031272</v>
      </c>
      <c r="K455" s="12">
        <f>VLOOKUP($B455,'Elec wholesale lookups'!$A$3:$L$15,'Inputs - Elec wholesale index'!K$2,FALSE)</f>
        <v>205597.26549163138</v>
      </c>
      <c r="L455" s="37">
        <f>VLOOKUP($B455,'Elec wholesale lookups'!$A$3:$O$15,'Inputs - Elec wholesale index'!L$2,FALSE)</f>
        <v>1</v>
      </c>
      <c r="M455" s="37">
        <f>VLOOKUP($B455,'Elec wholesale lookups'!$A$3:$O$15,'Inputs - Elec wholesale index'!M$2,FALSE)</f>
        <v>1</v>
      </c>
      <c r="N455" s="37">
        <f>VLOOKUP($B455,'Elec wholesale lookups'!$A$3:$O$15,'Inputs - Elec wholesale index'!N$2,FALSE)</f>
        <v>0</v>
      </c>
      <c r="O455" s="12">
        <f t="shared" ref="O455:O518" si="120">IF(L455="","",I455*L455)</f>
        <v>205597.26549163138</v>
      </c>
      <c r="P455" s="12">
        <f t="shared" ref="P455:P518" si="121">IF(M455="","",J455*M455)</f>
        <v>181634.52552031272</v>
      </c>
      <c r="Q455" s="12">
        <f t="shared" ref="Q455:Q518" si="122">IF(N455="","",K455*N455)</f>
        <v>0</v>
      </c>
      <c r="R455" s="12">
        <f t="shared" ref="R455:R518" si="123">SUM(O455:Q455)</f>
        <v>387231.79101194406</v>
      </c>
      <c r="S455" s="22">
        <f t="shared" ref="S455:S518" si="124">IF(O455="","",O455*C455)</f>
        <v>0</v>
      </c>
      <c r="T455" s="22">
        <f t="shared" ref="T455:T518" si="125">IF(P455="","",P455*D455)</f>
        <v>0</v>
      </c>
      <c r="U455" s="22">
        <f t="shared" ref="U455:U518" si="126">IF(Q455="","",Q455*E455)</f>
        <v>0</v>
      </c>
      <c r="V455" s="22">
        <f t="shared" ref="V455:V518" si="127">SUM(S455:U455)</f>
        <v>0</v>
      </c>
      <c r="W455" s="43" t="str">
        <f t="shared" ref="W455:W518" si="128">IF(MIN(C455:E455)&lt;1,"n/a",V455/R455)</f>
        <v>n/a</v>
      </c>
      <c r="X455" s="22">
        <f t="shared" ref="X455:X518" si="129">IF(O455="","",O455*F455)</f>
        <v>0</v>
      </c>
      <c r="Y455" s="22">
        <f t="shared" ref="Y455:Y518" si="130">IF(P455="","",P455*G455)</f>
        <v>0</v>
      </c>
      <c r="Z455" s="22">
        <f t="shared" ref="Z455:Z518" si="131">IF(Q455="","",Q455*H455)</f>
        <v>0</v>
      </c>
      <c r="AA455" s="42">
        <f t="shared" ref="AA455:AA518" si="132">SUM(X455:Z455)</f>
        <v>0</v>
      </c>
      <c r="AB455" s="43" t="str">
        <f t="shared" ref="AB455:AB518" si="133">IF(MIN(F455:H455)&lt;1,"n/a",AA455/$R455)</f>
        <v>n/a</v>
      </c>
      <c r="AC455" s="44" t="str">
        <f>IFERROR(W455*'Inputs - OBR and CPI'!$E$27+'Inputs - Elec wholesale index'!AB455*'Inputs - OBR and CPI'!$F$27,"n/a")</f>
        <v>n/a</v>
      </c>
      <c r="AD455" s="2" t="str">
        <f t="shared" ref="AD455:AD518" si="134">IF(AND(MONTH(A455)=8,MONTH(A454)=7),YEAR(A455)+1&amp;"-"&amp;YEAR(A455)-1998&amp;" Summer",IF(AND(MONTH(A455)=2,MONTH(A454)=1),YEAR(A455)&amp;"-"&amp;YEAR(A455)-1999&amp;" Winter",AD454))</f>
        <v>2016-17 Winter</v>
      </c>
      <c r="AE455" s="2" t="str">
        <f t="shared" ref="AE455:AE518" si="135">IF(AND(MONTH(A455)=4,MONTH(A454)=3),YEAR(A455)&amp;"-"&amp;YEAR(A455)-1999&amp;" Summer",IF(AND(MONTH(A455)=10,MONTH(A454)=9),YEAR(A455)&amp;"-"&amp;YEAR(A455)-1999&amp;" Winter",AE454))</f>
        <v>2016-17 Summer</v>
      </c>
      <c r="AF455" s="127">
        <v>0</v>
      </c>
      <c r="AG455" s="7"/>
    </row>
    <row r="456" spans="1:33">
      <c r="A456" s="46">
        <v>42502</v>
      </c>
      <c r="B456" s="13" t="str">
        <f t="shared" si="119"/>
        <v>May</v>
      </c>
      <c r="C456" s="186"/>
      <c r="D456" s="186"/>
      <c r="E456" s="186"/>
      <c r="F456" s="187"/>
      <c r="G456" s="187"/>
      <c r="H456" s="187"/>
      <c r="I456" s="12">
        <f>VLOOKUP($B456,'Elec wholesale lookups'!$A$3:$L$15,'Inputs - Elec wholesale index'!I$2,FALSE)</f>
        <v>205597.26549163138</v>
      </c>
      <c r="J456" s="12">
        <f>VLOOKUP($B456,'Elec wholesale lookups'!$A$3:$L$15,'Inputs - Elec wholesale index'!J$2,FALSE)</f>
        <v>181634.52552031272</v>
      </c>
      <c r="K456" s="12">
        <f>VLOOKUP($B456,'Elec wholesale lookups'!$A$3:$L$15,'Inputs - Elec wholesale index'!K$2,FALSE)</f>
        <v>205597.26549163138</v>
      </c>
      <c r="L456" s="37">
        <f>VLOOKUP($B456,'Elec wholesale lookups'!$A$3:$O$15,'Inputs - Elec wholesale index'!L$2,FALSE)</f>
        <v>1</v>
      </c>
      <c r="M456" s="37">
        <f>VLOOKUP($B456,'Elec wholesale lookups'!$A$3:$O$15,'Inputs - Elec wholesale index'!M$2,FALSE)</f>
        <v>1</v>
      </c>
      <c r="N456" s="37">
        <f>VLOOKUP($B456,'Elec wholesale lookups'!$A$3:$O$15,'Inputs - Elec wholesale index'!N$2,FALSE)</f>
        <v>0</v>
      </c>
      <c r="O456" s="12">
        <f t="shared" si="120"/>
        <v>205597.26549163138</v>
      </c>
      <c r="P456" s="12">
        <f t="shared" si="121"/>
        <v>181634.52552031272</v>
      </c>
      <c r="Q456" s="12">
        <f t="shared" si="122"/>
        <v>0</v>
      </c>
      <c r="R456" s="12">
        <f t="shared" si="123"/>
        <v>387231.79101194406</v>
      </c>
      <c r="S456" s="22">
        <f t="shared" si="124"/>
        <v>0</v>
      </c>
      <c r="T456" s="22">
        <f t="shared" si="125"/>
        <v>0</v>
      </c>
      <c r="U456" s="22">
        <f t="shared" si="126"/>
        <v>0</v>
      </c>
      <c r="V456" s="22">
        <f t="shared" si="127"/>
        <v>0</v>
      </c>
      <c r="W456" s="43" t="str">
        <f t="shared" si="128"/>
        <v>n/a</v>
      </c>
      <c r="X456" s="22">
        <f t="shared" si="129"/>
        <v>0</v>
      </c>
      <c r="Y456" s="22">
        <f t="shared" si="130"/>
        <v>0</v>
      </c>
      <c r="Z456" s="22">
        <f t="shared" si="131"/>
        <v>0</v>
      </c>
      <c r="AA456" s="42">
        <f t="shared" si="132"/>
        <v>0</v>
      </c>
      <c r="AB456" s="43" t="str">
        <f t="shared" si="133"/>
        <v>n/a</v>
      </c>
      <c r="AC456" s="44" t="str">
        <f>IFERROR(W456*'Inputs - OBR and CPI'!$E$27+'Inputs - Elec wholesale index'!AB456*'Inputs - OBR and CPI'!$F$27,"n/a")</f>
        <v>n/a</v>
      </c>
      <c r="AD456" s="2" t="str">
        <f t="shared" si="134"/>
        <v>2016-17 Winter</v>
      </c>
      <c r="AE456" s="2" t="str">
        <f t="shared" si="135"/>
        <v>2016-17 Summer</v>
      </c>
      <c r="AF456" s="127">
        <v>0</v>
      </c>
      <c r="AG456" s="7"/>
    </row>
    <row r="457" spans="1:33">
      <c r="A457" s="46">
        <v>42503</v>
      </c>
      <c r="B457" s="13" t="str">
        <f t="shared" si="119"/>
        <v>May</v>
      </c>
      <c r="C457" s="186"/>
      <c r="D457" s="186"/>
      <c r="E457" s="186"/>
      <c r="F457" s="187"/>
      <c r="G457" s="187"/>
      <c r="H457" s="187"/>
      <c r="I457" s="12">
        <f>VLOOKUP($B457,'Elec wholesale lookups'!$A$3:$L$15,'Inputs - Elec wholesale index'!I$2,FALSE)</f>
        <v>205597.26549163138</v>
      </c>
      <c r="J457" s="12">
        <f>VLOOKUP($B457,'Elec wholesale lookups'!$A$3:$L$15,'Inputs - Elec wholesale index'!J$2,FALSE)</f>
        <v>181634.52552031272</v>
      </c>
      <c r="K457" s="12">
        <f>VLOOKUP($B457,'Elec wholesale lookups'!$A$3:$L$15,'Inputs - Elec wholesale index'!K$2,FALSE)</f>
        <v>205597.26549163138</v>
      </c>
      <c r="L457" s="37">
        <f>VLOOKUP($B457,'Elec wholesale lookups'!$A$3:$O$15,'Inputs - Elec wholesale index'!L$2,FALSE)</f>
        <v>1</v>
      </c>
      <c r="M457" s="37">
        <f>VLOOKUP($B457,'Elec wholesale lookups'!$A$3:$O$15,'Inputs - Elec wholesale index'!M$2,FALSE)</f>
        <v>1</v>
      </c>
      <c r="N457" s="37">
        <f>VLOOKUP($B457,'Elec wholesale lookups'!$A$3:$O$15,'Inputs - Elec wholesale index'!N$2,FALSE)</f>
        <v>0</v>
      </c>
      <c r="O457" s="12">
        <f t="shared" si="120"/>
        <v>205597.26549163138</v>
      </c>
      <c r="P457" s="12">
        <f t="shared" si="121"/>
        <v>181634.52552031272</v>
      </c>
      <c r="Q457" s="12">
        <f t="shared" si="122"/>
        <v>0</v>
      </c>
      <c r="R457" s="12">
        <f t="shared" si="123"/>
        <v>387231.79101194406</v>
      </c>
      <c r="S457" s="22">
        <f t="shared" si="124"/>
        <v>0</v>
      </c>
      <c r="T457" s="22">
        <f t="shared" si="125"/>
        <v>0</v>
      </c>
      <c r="U457" s="22">
        <f t="shared" si="126"/>
        <v>0</v>
      </c>
      <c r="V457" s="22">
        <f t="shared" si="127"/>
        <v>0</v>
      </c>
      <c r="W457" s="43" t="str">
        <f t="shared" si="128"/>
        <v>n/a</v>
      </c>
      <c r="X457" s="22">
        <f t="shared" si="129"/>
        <v>0</v>
      </c>
      <c r="Y457" s="22">
        <f t="shared" si="130"/>
        <v>0</v>
      </c>
      <c r="Z457" s="22">
        <f t="shared" si="131"/>
        <v>0</v>
      </c>
      <c r="AA457" s="42">
        <f t="shared" si="132"/>
        <v>0</v>
      </c>
      <c r="AB457" s="43" t="str">
        <f t="shared" si="133"/>
        <v>n/a</v>
      </c>
      <c r="AC457" s="44" t="str">
        <f>IFERROR(W457*'Inputs - OBR and CPI'!$E$27+'Inputs - Elec wholesale index'!AB457*'Inputs - OBR and CPI'!$F$27,"n/a")</f>
        <v>n/a</v>
      </c>
      <c r="AD457" s="2" t="str">
        <f t="shared" si="134"/>
        <v>2016-17 Winter</v>
      </c>
      <c r="AE457" s="2" t="str">
        <f t="shared" si="135"/>
        <v>2016-17 Summer</v>
      </c>
      <c r="AF457" s="127">
        <v>0</v>
      </c>
      <c r="AG457" s="7"/>
    </row>
    <row r="458" spans="1:33">
      <c r="A458" s="46">
        <v>42506</v>
      </c>
      <c r="B458" s="13" t="str">
        <f t="shared" si="119"/>
        <v>May</v>
      </c>
      <c r="C458" s="186"/>
      <c r="D458" s="186"/>
      <c r="E458" s="186"/>
      <c r="F458" s="187"/>
      <c r="G458" s="187"/>
      <c r="H458" s="187"/>
      <c r="I458" s="12">
        <f>VLOOKUP($B458,'Elec wholesale lookups'!$A$3:$L$15,'Inputs - Elec wholesale index'!I$2,FALSE)</f>
        <v>205597.26549163138</v>
      </c>
      <c r="J458" s="12">
        <f>VLOOKUP($B458,'Elec wholesale lookups'!$A$3:$L$15,'Inputs - Elec wholesale index'!J$2,FALSE)</f>
        <v>181634.52552031272</v>
      </c>
      <c r="K458" s="12">
        <f>VLOOKUP($B458,'Elec wholesale lookups'!$A$3:$L$15,'Inputs - Elec wholesale index'!K$2,FALSE)</f>
        <v>205597.26549163138</v>
      </c>
      <c r="L458" s="37">
        <f>VLOOKUP($B458,'Elec wholesale lookups'!$A$3:$O$15,'Inputs - Elec wholesale index'!L$2,FALSE)</f>
        <v>1</v>
      </c>
      <c r="M458" s="37">
        <f>VLOOKUP($B458,'Elec wholesale lookups'!$A$3:$O$15,'Inputs - Elec wholesale index'!M$2,FALSE)</f>
        <v>1</v>
      </c>
      <c r="N458" s="37">
        <f>VLOOKUP($B458,'Elec wholesale lookups'!$A$3:$O$15,'Inputs - Elec wholesale index'!N$2,FALSE)</f>
        <v>0</v>
      </c>
      <c r="O458" s="12">
        <f t="shared" si="120"/>
        <v>205597.26549163138</v>
      </c>
      <c r="P458" s="12">
        <f t="shared" si="121"/>
        <v>181634.52552031272</v>
      </c>
      <c r="Q458" s="12">
        <f t="shared" si="122"/>
        <v>0</v>
      </c>
      <c r="R458" s="12">
        <f t="shared" si="123"/>
        <v>387231.79101194406</v>
      </c>
      <c r="S458" s="22">
        <f t="shared" si="124"/>
        <v>0</v>
      </c>
      <c r="T458" s="22">
        <f t="shared" si="125"/>
        <v>0</v>
      </c>
      <c r="U458" s="22">
        <f t="shared" si="126"/>
        <v>0</v>
      </c>
      <c r="V458" s="22">
        <f t="shared" si="127"/>
        <v>0</v>
      </c>
      <c r="W458" s="43" t="str">
        <f t="shared" si="128"/>
        <v>n/a</v>
      </c>
      <c r="X458" s="22">
        <f t="shared" si="129"/>
        <v>0</v>
      </c>
      <c r="Y458" s="22">
        <f t="shared" si="130"/>
        <v>0</v>
      </c>
      <c r="Z458" s="22">
        <f t="shared" si="131"/>
        <v>0</v>
      </c>
      <c r="AA458" s="42">
        <f t="shared" si="132"/>
        <v>0</v>
      </c>
      <c r="AB458" s="43" t="str">
        <f t="shared" si="133"/>
        <v>n/a</v>
      </c>
      <c r="AC458" s="44" t="str">
        <f>IFERROR(W458*'Inputs - OBR and CPI'!$E$27+'Inputs - Elec wholesale index'!AB458*'Inputs - OBR and CPI'!$F$27,"n/a")</f>
        <v>n/a</v>
      </c>
      <c r="AD458" s="2" t="str">
        <f t="shared" si="134"/>
        <v>2016-17 Winter</v>
      </c>
      <c r="AE458" s="2" t="str">
        <f t="shared" si="135"/>
        <v>2016-17 Summer</v>
      </c>
      <c r="AF458" s="127">
        <v>0</v>
      </c>
      <c r="AG458" s="7"/>
    </row>
    <row r="459" spans="1:33">
      <c r="A459" s="46">
        <v>42507</v>
      </c>
      <c r="B459" s="13" t="str">
        <f t="shared" si="119"/>
        <v>May</v>
      </c>
      <c r="C459" s="186"/>
      <c r="D459" s="186"/>
      <c r="E459" s="186"/>
      <c r="F459" s="187"/>
      <c r="G459" s="187"/>
      <c r="H459" s="187"/>
      <c r="I459" s="12">
        <f>VLOOKUP($B459,'Elec wholesale lookups'!$A$3:$L$15,'Inputs - Elec wholesale index'!I$2,FALSE)</f>
        <v>205597.26549163138</v>
      </c>
      <c r="J459" s="12">
        <f>VLOOKUP($B459,'Elec wholesale lookups'!$A$3:$L$15,'Inputs - Elec wholesale index'!J$2,FALSE)</f>
        <v>181634.52552031272</v>
      </c>
      <c r="K459" s="12">
        <f>VLOOKUP($B459,'Elec wholesale lookups'!$A$3:$L$15,'Inputs - Elec wholesale index'!K$2,FALSE)</f>
        <v>205597.26549163138</v>
      </c>
      <c r="L459" s="37">
        <f>VLOOKUP($B459,'Elec wholesale lookups'!$A$3:$O$15,'Inputs - Elec wholesale index'!L$2,FALSE)</f>
        <v>1</v>
      </c>
      <c r="M459" s="37">
        <f>VLOOKUP($B459,'Elec wholesale lookups'!$A$3:$O$15,'Inputs - Elec wholesale index'!M$2,FALSE)</f>
        <v>1</v>
      </c>
      <c r="N459" s="37">
        <f>VLOOKUP($B459,'Elec wholesale lookups'!$A$3:$O$15,'Inputs - Elec wholesale index'!N$2,FALSE)</f>
        <v>0</v>
      </c>
      <c r="O459" s="12">
        <f t="shared" si="120"/>
        <v>205597.26549163138</v>
      </c>
      <c r="P459" s="12">
        <f t="shared" si="121"/>
        <v>181634.52552031272</v>
      </c>
      <c r="Q459" s="12">
        <f t="shared" si="122"/>
        <v>0</v>
      </c>
      <c r="R459" s="12">
        <f t="shared" si="123"/>
        <v>387231.79101194406</v>
      </c>
      <c r="S459" s="22">
        <f t="shared" si="124"/>
        <v>0</v>
      </c>
      <c r="T459" s="22">
        <f t="shared" si="125"/>
        <v>0</v>
      </c>
      <c r="U459" s="22">
        <f t="shared" si="126"/>
        <v>0</v>
      </c>
      <c r="V459" s="22">
        <f t="shared" si="127"/>
        <v>0</v>
      </c>
      <c r="W459" s="43" t="str">
        <f t="shared" si="128"/>
        <v>n/a</v>
      </c>
      <c r="X459" s="22">
        <f t="shared" si="129"/>
        <v>0</v>
      </c>
      <c r="Y459" s="22">
        <f t="shared" si="130"/>
        <v>0</v>
      </c>
      <c r="Z459" s="22">
        <f t="shared" si="131"/>
        <v>0</v>
      </c>
      <c r="AA459" s="42">
        <f t="shared" si="132"/>
        <v>0</v>
      </c>
      <c r="AB459" s="43" t="str">
        <f t="shared" si="133"/>
        <v>n/a</v>
      </c>
      <c r="AC459" s="44" t="str">
        <f>IFERROR(W459*'Inputs - OBR and CPI'!$E$27+'Inputs - Elec wholesale index'!AB459*'Inputs - OBR and CPI'!$F$27,"n/a")</f>
        <v>n/a</v>
      </c>
      <c r="AD459" s="2" t="str">
        <f t="shared" si="134"/>
        <v>2016-17 Winter</v>
      </c>
      <c r="AE459" s="2" t="str">
        <f t="shared" si="135"/>
        <v>2016-17 Summer</v>
      </c>
      <c r="AF459" s="127">
        <v>0</v>
      </c>
      <c r="AG459" s="7"/>
    </row>
    <row r="460" spans="1:33">
      <c r="A460" s="46">
        <v>42508</v>
      </c>
      <c r="B460" s="13" t="str">
        <f t="shared" si="119"/>
        <v>May</v>
      </c>
      <c r="C460" s="186"/>
      <c r="D460" s="186"/>
      <c r="E460" s="186"/>
      <c r="F460" s="187"/>
      <c r="G460" s="187"/>
      <c r="H460" s="187"/>
      <c r="I460" s="12">
        <f>VLOOKUP($B460,'Elec wholesale lookups'!$A$3:$L$15,'Inputs - Elec wholesale index'!I$2,FALSE)</f>
        <v>205597.26549163138</v>
      </c>
      <c r="J460" s="12">
        <f>VLOOKUP($B460,'Elec wholesale lookups'!$A$3:$L$15,'Inputs - Elec wholesale index'!J$2,FALSE)</f>
        <v>181634.52552031272</v>
      </c>
      <c r="K460" s="12">
        <f>VLOOKUP($B460,'Elec wholesale lookups'!$A$3:$L$15,'Inputs - Elec wholesale index'!K$2,FALSE)</f>
        <v>205597.26549163138</v>
      </c>
      <c r="L460" s="37">
        <f>VLOOKUP($B460,'Elec wholesale lookups'!$A$3:$O$15,'Inputs - Elec wholesale index'!L$2,FALSE)</f>
        <v>1</v>
      </c>
      <c r="M460" s="37">
        <f>VLOOKUP($B460,'Elec wholesale lookups'!$A$3:$O$15,'Inputs - Elec wholesale index'!M$2,FALSE)</f>
        <v>1</v>
      </c>
      <c r="N460" s="37">
        <f>VLOOKUP($B460,'Elec wholesale lookups'!$A$3:$O$15,'Inputs - Elec wholesale index'!N$2,FALSE)</f>
        <v>0</v>
      </c>
      <c r="O460" s="12">
        <f t="shared" si="120"/>
        <v>205597.26549163138</v>
      </c>
      <c r="P460" s="12">
        <f t="shared" si="121"/>
        <v>181634.52552031272</v>
      </c>
      <c r="Q460" s="12">
        <f t="shared" si="122"/>
        <v>0</v>
      </c>
      <c r="R460" s="12">
        <f t="shared" si="123"/>
        <v>387231.79101194406</v>
      </c>
      <c r="S460" s="22">
        <f t="shared" si="124"/>
        <v>0</v>
      </c>
      <c r="T460" s="22">
        <f t="shared" si="125"/>
        <v>0</v>
      </c>
      <c r="U460" s="22">
        <f t="shared" si="126"/>
        <v>0</v>
      </c>
      <c r="V460" s="22">
        <f t="shared" si="127"/>
        <v>0</v>
      </c>
      <c r="W460" s="43" t="str">
        <f t="shared" si="128"/>
        <v>n/a</v>
      </c>
      <c r="X460" s="22">
        <f t="shared" si="129"/>
        <v>0</v>
      </c>
      <c r="Y460" s="22">
        <f t="shared" si="130"/>
        <v>0</v>
      </c>
      <c r="Z460" s="22">
        <f t="shared" si="131"/>
        <v>0</v>
      </c>
      <c r="AA460" s="42">
        <f t="shared" si="132"/>
        <v>0</v>
      </c>
      <c r="AB460" s="43" t="str">
        <f t="shared" si="133"/>
        <v>n/a</v>
      </c>
      <c r="AC460" s="44" t="str">
        <f>IFERROR(W460*'Inputs - OBR and CPI'!$E$27+'Inputs - Elec wholesale index'!AB460*'Inputs - OBR and CPI'!$F$27,"n/a")</f>
        <v>n/a</v>
      </c>
      <c r="AD460" s="2" t="str">
        <f t="shared" si="134"/>
        <v>2016-17 Winter</v>
      </c>
      <c r="AE460" s="2" t="str">
        <f t="shared" si="135"/>
        <v>2016-17 Summer</v>
      </c>
      <c r="AF460" s="127">
        <v>0</v>
      </c>
      <c r="AG460" s="7"/>
    </row>
    <row r="461" spans="1:33">
      <c r="A461" s="46">
        <v>42509</v>
      </c>
      <c r="B461" s="13" t="str">
        <f t="shared" si="119"/>
        <v>May</v>
      </c>
      <c r="C461" s="186"/>
      <c r="D461" s="186"/>
      <c r="E461" s="186"/>
      <c r="F461" s="187"/>
      <c r="G461" s="187"/>
      <c r="H461" s="187"/>
      <c r="I461" s="12">
        <f>VLOOKUP($B461,'Elec wholesale lookups'!$A$3:$L$15,'Inputs - Elec wholesale index'!I$2,FALSE)</f>
        <v>205597.26549163138</v>
      </c>
      <c r="J461" s="12">
        <f>VLOOKUP($B461,'Elec wholesale lookups'!$A$3:$L$15,'Inputs - Elec wholesale index'!J$2,FALSE)</f>
        <v>181634.52552031272</v>
      </c>
      <c r="K461" s="12">
        <f>VLOOKUP($B461,'Elec wholesale lookups'!$A$3:$L$15,'Inputs - Elec wholesale index'!K$2,FALSE)</f>
        <v>205597.26549163138</v>
      </c>
      <c r="L461" s="37">
        <f>VLOOKUP($B461,'Elec wholesale lookups'!$A$3:$O$15,'Inputs - Elec wholesale index'!L$2,FALSE)</f>
        <v>1</v>
      </c>
      <c r="M461" s="37">
        <f>VLOOKUP($B461,'Elec wholesale lookups'!$A$3:$O$15,'Inputs - Elec wholesale index'!M$2,FALSE)</f>
        <v>1</v>
      </c>
      <c r="N461" s="37">
        <f>VLOOKUP($B461,'Elec wholesale lookups'!$A$3:$O$15,'Inputs - Elec wholesale index'!N$2,FALSE)</f>
        <v>0</v>
      </c>
      <c r="O461" s="12">
        <f t="shared" si="120"/>
        <v>205597.26549163138</v>
      </c>
      <c r="P461" s="12">
        <f t="shared" si="121"/>
        <v>181634.52552031272</v>
      </c>
      <c r="Q461" s="12">
        <f t="shared" si="122"/>
        <v>0</v>
      </c>
      <c r="R461" s="12">
        <f t="shared" si="123"/>
        <v>387231.79101194406</v>
      </c>
      <c r="S461" s="22">
        <f t="shared" si="124"/>
        <v>0</v>
      </c>
      <c r="T461" s="22">
        <f t="shared" si="125"/>
        <v>0</v>
      </c>
      <c r="U461" s="22">
        <f t="shared" si="126"/>
        <v>0</v>
      </c>
      <c r="V461" s="22">
        <f t="shared" si="127"/>
        <v>0</v>
      </c>
      <c r="W461" s="43" t="str">
        <f t="shared" si="128"/>
        <v>n/a</v>
      </c>
      <c r="X461" s="22">
        <f t="shared" si="129"/>
        <v>0</v>
      </c>
      <c r="Y461" s="22">
        <f t="shared" si="130"/>
        <v>0</v>
      </c>
      <c r="Z461" s="22">
        <f t="shared" si="131"/>
        <v>0</v>
      </c>
      <c r="AA461" s="42">
        <f t="shared" si="132"/>
        <v>0</v>
      </c>
      <c r="AB461" s="43" t="str">
        <f t="shared" si="133"/>
        <v>n/a</v>
      </c>
      <c r="AC461" s="44" t="str">
        <f>IFERROR(W461*'Inputs - OBR and CPI'!$E$27+'Inputs - Elec wholesale index'!AB461*'Inputs - OBR and CPI'!$F$27,"n/a")</f>
        <v>n/a</v>
      </c>
      <c r="AD461" s="2" t="str">
        <f t="shared" si="134"/>
        <v>2016-17 Winter</v>
      </c>
      <c r="AE461" s="2" t="str">
        <f t="shared" si="135"/>
        <v>2016-17 Summer</v>
      </c>
      <c r="AF461" s="127">
        <v>0</v>
      </c>
      <c r="AG461" s="7"/>
    </row>
    <row r="462" spans="1:33">
      <c r="A462" s="46">
        <v>42510</v>
      </c>
      <c r="B462" s="13" t="str">
        <f t="shared" si="119"/>
        <v>May</v>
      </c>
      <c r="C462" s="186"/>
      <c r="D462" s="186"/>
      <c r="E462" s="186"/>
      <c r="F462" s="187"/>
      <c r="G462" s="187"/>
      <c r="H462" s="187"/>
      <c r="I462" s="12">
        <f>VLOOKUP($B462,'Elec wholesale lookups'!$A$3:$L$15,'Inputs - Elec wholesale index'!I$2,FALSE)</f>
        <v>205597.26549163138</v>
      </c>
      <c r="J462" s="12">
        <f>VLOOKUP($B462,'Elec wholesale lookups'!$A$3:$L$15,'Inputs - Elec wholesale index'!J$2,FALSE)</f>
        <v>181634.52552031272</v>
      </c>
      <c r="K462" s="12">
        <f>VLOOKUP($B462,'Elec wholesale lookups'!$A$3:$L$15,'Inputs - Elec wholesale index'!K$2,FALSE)</f>
        <v>205597.26549163138</v>
      </c>
      <c r="L462" s="37">
        <f>VLOOKUP($B462,'Elec wholesale lookups'!$A$3:$O$15,'Inputs - Elec wholesale index'!L$2,FALSE)</f>
        <v>1</v>
      </c>
      <c r="M462" s="37">
        <f>VLOOKUP($B462,'Elec wholesale lookups'!$A$3:$O$15,'Inputs - Elec wholesale index'!M$2,FALSE)</f>
        <v>1</v>
      </c>
      <c r="N462" s="37">
        <f>VLOOKUP($B462,'Elec wholesale lookups'!$A$3:$O$15,'Inputs - Elec wholesale index'!N$2,FALSE)</f>
        <v>0</v>
      </c>
      <c r="O462" s="12">
        <f t="shared" si="120"/>
        <v>205597.26549163138</v>
      </c>
      <c r="P462" s="12">
        <f t="shared" si="121"/>
        <v>181634.52552031272</v>
      </c>
      <c r="Q462" s="12">
        <f t="shared" si="122"/>
        <v>0</v>
      </c>
      <c r="R462" s="12">
        <f t="shared" si="123"/>
        <v>387231.79101194406</v>
      </c>
      <c r="S462" s="22">
        <f t="shared" si="124"/>
        <v>0</v>
      </c>
      <c r="T462" s="22">
        <f t="shared" si="125"/>
        <v>0</v>
      </c>
      <c r="U462" s="22">
        <f t="shared" si="126"/>
        <v>0</v>
      </c>
      <c r="V462" s="22">
        <f t="shared" si="127"/>
        <v>0</v>
      </c>
      <c r="W462" s="43" t="str">
        <f t="shared" si="128"/>
        <v>n/a</v>
      </c>
      <c r="X462" s="22">
        <f t="shared" si="129"/>
        <v>0</v>
      </c>
      <c r="Y462" s="22">
        <f t="shared" si="130"/>
        <v>0</v>
      </c>
      <c r="Z462" s="22">
        <f t="shared" si="131"/>
        <v>0</v>
      </c>
      <c r="AA462" s="42">
        <f t="shared" si="132"/>
        <v>0</v>
      </c>
      <c r="AB462" s="43" t="str">
        <f t="shared" si="133"/>
        <v>n/a</v>
      </c>
      <c r="AC462" s="44" t="str">
        <f>IFERROR(W462*'Inputs - OBR and CPI'!$E$27+'Inputs - Elec wholesale index'!AB462*'Inputs - OBR and CPI'!$F$27,"n/a")</f>
        <v>n/a</v>
      </c>
      <c r="AD462" s="2" t="str">
        <f t="shared" si="134"/>
        <v>2016-17 Winter</v>
      </c>
      <c r="AE462" s="2" t="str">
        <f t="shared" si="135"/>
        <v>2016-17 Summer</v>
      </c>
      <c r="AF462" s="127">
        <v>0</v>
      </c>
      <c r="AG462" s="7"/>
    </row>
    <row r="463" spans="1:33">
      <c r="A463" s="46">
        <v>42513</v>
      </c>
      <c r="B463" s="13" t="str">
        <f t="shared" si="119"/>
        <v>May</v>
      </c>
      <c r="C463" s="186"/>
      <c r="D463" s="186"/>
      <c r="E463" s="186"/>
      <c r="F463" s="187"/>
      <c r="G463" s="187"/>
      <c r="H463" s="187"/>
      <c r="I463" s="12">
        <f>VLOOKUP($B463,'Elec wholesale lookups'!$A$3:$L$15,'Inputs - Elec wholesale index'!I$2,FALSE)</f>
        <v>205597.26549163138</v>
      </c>
      <c r="J463" s="12">
        <f>VLOOKUP($B463,'Elec wholesale lookups'!$A$3:$L$15,'Inputs - Elec wholesale index'!J$2,FALSE)</f>
        <v>181634.52552031272</v>
      </c>
      <c r="K463" s="12">
        <f>VLOOKUP($B463,'Elec wholesale lookups'!$A$3:$L$15,'Inputs - Elec wholesale index'!K$2,FALSE)</f>
        <v>205597.26549163138</v>
      </c>
      <c r="L463" s="37">
        <f>VLOOKUP($B463,'Elec wholesale lookups'!$A$3:$O$15,'Inputs - Elec wholesale index'!L$2,FALSE)</f>
        <v>1</v>
      </c>
      <c r="M463" s="37">
        <f>VLOOKUP($B463,'Elec wholesale lookups'!$A$3:$O$15,'Inputs - Elec wholesale index'!M$2,FALSE)</f>
        <v>1</v>
      </c>
      <c r="N463" s="37">
        <f>VLOOKUP($B463,'Elec wholesale lookups'!$A$3:$O$15,'Inputs - Elec wholesale index'!N$2,FALSE)</f>
        <v>0</v>
      </c>
      <c r="O463" s="12">
        <f t="shared" si="120"/>
        <v>205597.26549163138</v>
      </c>
      <c r="P463" s="12">
        <f t="shared" si="121"/>
        <v>181634.52552031272</v>
      </c>
      <c r="Q463" s="12">
        <f t="shared" si="122"/>
        <v>0</v>
      </c>
      <c r="R463" s="12">
        <f t="shared" si="123"/>
        <v>387231.79101194406</v>
      </c>
      <c r="S463" s="22">
        <f t="shared" si="124"/>
        <v>0</v>
      </c>
      <c r="T463" s="22">
        <f t="shared" si="125"/>
        <v>0</v>
      </c>
      <c r="U463" s="22">
        <f t="shared" si="126"/>
        <v>0</v>
      </c>
      <c r="V463" s="22">
        <f t="shared" si="127"/>
        <v>0</v>
      </c>
      <c r="W463" s="43" t="str">
        <f t="shared" si="128"/>
        <v>n/a</v>
      </c>
      <c r="X463" s="22">
        <f t="shared" si="129"/>
        <v>0</v>
      </c>
      <c r="Y463" s="22">
        <f t="shared" si="130"/>
        <v>0</v>
      </c>
      <c r="Z463" s="22">
        <f t="shared" si="131"/>
        <v>0</v>
      </c>
      <c r="AA463" s="42">
        <f t="shared" si="132"/>
        <v>0</v>
      </c>
      <c r="AB463" s="43" t="str">
        <f t="shared" si="133"/>
        <v>n/a</v>
      </c>
      <c r="AC463" s="44" t="str">
        <f>IFERROR(W463*'Inputs - OBR and CPI'!$E$27+'Inputs - Elec wholesale index'!AB463*'Inputs - OBR and CPI'!$F$27,"n/a")</f>
        <v>n/a</v>
      </c>
      <c r="AD463" s="2" t="str">
        <f t="shared" si="134"/>
        <v>2016-17 Winter</v>
      </c>
      <c r="AE463" s="2" t="str">
        <f t="shared" si="135"/>
        <v>2016-17 Summer</v>
      </c>
      <c r="AF463" s="127">
        <v>0</v>
      </c>
      <c r="AG463" s="7"/>
    </row>
    <row r="464" spans="1:33">
      <c r="A464" s="46">
        <v>42514</v>
      </c>
      <c r="B464" s="13" t="str">
        <f t="shared" si="119"/>
        <v>May</v>
      </c>
      <c r="C464" s="186"/>
      <c r="D464" s="186"/>
      <c r="E464" s="186"/>
      <c r="F464" s="187"/>
      <c r="G464" s="187"/>
      <c r="H464" s="187"/>
      <c r="I464" s="12">
        <f>VLOOKUP($B464,'Elec wholesale lookups'!$A$3:$L$15,'Inputs - Elec wholesale index'!I$2,FALSE)</f>
        <v>205597.26549163138</v>
      </c>
      <c r="J464" s="12">
        <f>VLOOKUP($B464,'Elec wholesale lookups'!$A$3:$L$15,'Inputs - Elec wholesale index'!J$2,FALSE)</f>
        <v>181634.52552031272</v>
      </c>
      <c r="K464" s="12">
        <f>VLOOKUP($B464,'Elec wholesale lookups'!$A$3:$L$15,'Inputs - Elec wholesale index'!K$2,FALSE)</f>
        <v>205597.26549163138</v>
      </c>
      <c r="L464" s="37">
        <f>VLOOKUP($B464,'Elec wholesale lookups'!$A$3:$O$15,'Inputs - Elec wholesale index'!L$2,FALSE)</f>
        <v>1</v>
      </c>
      <c r="M464" s="37">
        <f>VLOOKUP($B464,'Elec wholesale lookups'!$A$3:$O$15,'Inputs - Elec wholesale index'!M$2,FALSE)</f>
        <v>1</v>
      </c>
      <c r="N464" s="37">
        <f>VLOOKUP($B464,'Elec wholesale lookups'!$A$3:$O$15,'Inputs - Elec wholesale index'!N$2,FALSE)</f>
        <v>0</v>
      </c>
      <c r="O464" s="12">
        <f t="shared" si="120"/>
        <v>205597.26549163138</v>
      </c>
      <c r="P464" s="12">
        <f t="shared" si="121"/>
        <v>181634.52552031272</v>
      </c>
      <c r="Q464" s="12">
        <f t="shared" si="122"/>
        <v>0</v>
      </c>
      <c r="R464" s="12">
        <f t="shared" si="123"/>
        <v>387231.79101194406</v>
      </c>
      <c r="S464" s="22">
        <f t="shared" si="124"/>
        <v>0</v>
      </c>
      <c r="T464" s="22">
        <f t="shared" si="125"/>
        <v>0</v>
      </c>
      <c r="U464" s="22">
        <f t="shared" si="126"/>
        <v>0</v>
      </c>
      <c r="V464" s="22">
        <f t="shared" si="127"/>
        <v>0</v>
      </c>
      <c r="W464" s="43" t="str">
        <f t="shared" si="128"/>
        <v>n/a</v>
      </c>
      <c r="X464" s="22">
        <f t="shared" si="129"/>
        <v>0</v>
      </c>
      <c r="Y464" s="22">
        <f t="shared" si="130"/>
        <v>0</v>
      </c>
      <c r="Z464" s="22">
        <f t="shared" si="131"/>
        <v>0</v>
      </c>
      <c r="AA464" s="42">
        <f t="shared" si="132"/>
        <v>0</v>
      </c>
      <c r="AB464" s="43" t="str">
        <f t="shared" si="133"/>
        <v>n/a</v>
      </c>
      <c r="AC464" s="44" t="str">
        <f>IFERROR(W464*'Inputs - OBR and CPI'!$E$27+'Inputs - Elec wholesale index'!AB464*'Inputs - OBR and CPI'!$F$27,"n/a")</f>
        <v>n/a</v>
      </c>
      <c r="AD464" s="2" t="str">
        <f t="shared" si="134"/>
        <v>2016-17 Winter</v>
      </c>
      <c r="AE464" s="2" t="str">
        <f t="shared" si="135"/>
        <v>2016-17 Summer</v>
      </c>
      <c r="AF464" s="127">
        <v>0</v>
      </c>
      <c r="AG464" s="7"/>
    </row>
    <row r="465" spans="1:33">
      <c r="A465" s="46">
        <v>42515</v>
      </c>
      <c r="B465" s="13" t="str">
        <f t="shared" si="119"/>
        <v>May</v>
      </c>
      <c r="C465" s="186"/>
      <c r="D465" s="186"/>
      <c r="E465" s="186"/>
      <c r="F465" s="187"/>
      <c r="G465" s="187"/>
      <c r="H465" s="187"/>
      <c r="I465" s="12">
        <f>VLOOKUP($B465,'Elec wholesale lookups'!$A$3:$L$15,'Inputs - Elec wholesale index'!I$2,FALSE)</f>
        <v>205597.26549163138</v>
      </c>
      <c r="J465" s="12">
        <f>VLOOKUP($B465,'Elec wholesale lookups'!$A$3:$L$15,'Inputs - Elec wholesale index'!J$2,FALSE)</f>
        <v>181634.52552031272</v>
      </c>
      <c r="K465" s="12">
        <f>VLOOKUP($B465,'Elec wholesale lookups'!$A$3:$L$15,'Inputs - Elec wholesale index'!K$2,FALSE)</f>
        <v>205597.26549163138</v>
      </c>
      <c r="L465" s="37">
        <f>VLOOKUP($B465,'Elec wholesale lookups'!$A$3:$O$15,'Inputs - Elec wholesale index'!L$2,FALSE)</f>
        <v>1</v>
      </c>
      <c r="M465" s="37">
        <f>VLOOKUP($B465,'Elec wholesale lookups'!$A$3:$O$15,'Inputs - Elec wholesale index'!M$2,FALSE)</f>
        <v>1</v>
      </c>
      <c r="N465" s="37">
        <f>VLOOKUP($B465,'Elec wholesale lookups'!$A$3:$O$15,'Inputs - Elec wholesale index'!N$2,FALSE)</f>
        <v>0</v>
      </c>
      <c r="O465" s="12">
        <f t="shared" si="120"/>
        <v>205597.26549163138</v>
      </c>
      <c r="P465" s="12">
        <f t="shared" si="121"/>
        <v>181634.52552031272</v>
      </c>
      <c r="Q465" s="12">
        <f t="shared" si="122"/>
        <v>0</v>
      </c>
      <c r="R465" s="12">
        <f t="shared" si="123"/>
        <v>387231.79101194406</v>
      </c>
      <c r="S465" s="22">
        <f t="shared" si="124"/>
        <v>0</v>
      </c>
      <c r="T465" s="22">
        <f t="shared" si="125"/>
        <v>0</v>
      </c>
      <c r="U465" s="22">
        <f t="shared" si="126"/>
        <v>0</v>
      </c>
      <c r="V465" s="22">
        <f t="shared" si="127"/>
        <v>0</v>
      </c>
      <c r="W465" s="43" t="str">
        <f t="shared" si="128"/>
        <v>n/a</v>
      </c>
      <c r="X465" s="22">
        <f t="shared" si="129"/>
        <v>0</v>
      </c>
      <c r="Y465" s="22">
        <f t="shared" si="130"/>
        <v>0</v>
      </c>
      <c r="Z465" s="22">
        <f t="shared" si="131"/>
        <v>0</v>
      </c>
      <c r="AA465" s="42">
        <f t="shared" si="132"/>
        <v>0</v>
      </c>
      <c r="AB465" s="43" t="str">
        <f t="shared" si="133"/>
        <v>n/a</v>
      </c>
      <c r="AC465" s="44" t="str">
        <f>IFERROR(W465*'Inputs - OBR and CPI'!$E$27+'Inputs - Elec wholesale index'!AB465*'Inputs - OBR and CPI'!$F$27,"n/a")</f>
        <v>n/a</v>
      </c>
      <c r="AD465" s="2" t="str">
        <f t="shared" si="134"/>
        <v>2016-17 Winter</v>
      </c>
      <c r="AE465" s="2" t="str">
        <f t="shared" si="135"/>
        <v>2016-17 Summer</v>
      </c>
      <c r="AF465" s="127">
        <v>0</v>
      </c>
      <c r="AG465" s="7"/>
    </row>
    <row r="466" spans="1:33">
      <c r="A466" s="46">
        <v>42516</v>
      </c>
      <c r="B466" s="13" t="str">
        <f t="shared" si="119"/>
        <v>May</v>
      </c>
      <c r="C466" s="186"/>
      <c r="D466" s="186"/>
      <c r="E466" s="186"/>
      <c r="F466" s="187"/>
      <c r="G466" s="187"/>
      <c r="H466" s="187"/>
      <c r="I466" s="12">
        <f>VLOOKUP($B466,'Elec wholesale lookups'!$A$3:$L$15,'Inputs - Elec wholesale index'!I$2,FALSE)</f>
        <v>205597.26549163138</v>
      </c>
      <c r="J466" s="12">
        <f>VLOOKUP($B466,'Elec wholesale lookups'!$A$3:$L$15,'Inputs - Elec wholesale index'!J$2,FALSE)</f>
        <v>181634.52552031272</v>
      </c>
      <c r="K466" s="12">
        <f>VLOOKUP($B466,'Elec wholesale lookups'!$A$3:$L$15,'Inputs - Elec wholesale index'!K$2,FALSE)</f>
        <v>205597.26549163138</v>
      </c>
      <c r="L466" s="37">
        <f>VLOOKUP($B466,'Elec wholesale lookups'!$A$3:$O$15,'Inputs - Elec wholesale index'!L$2,FALSE)</f>
        <v>1</v>
      </c>
      <c r="M466" s="37">
        <f>VLOOKUP($B466,'Elec wholesale lookups'!$A$3:$O$15,'Inputs - Elec wholesale index'!M$2,FALSE)</f>
        <v>1</v>
      </c>
      <c r="N466" s="37">
        <f>VLOOKUP($B466,'Elec wholesale lookups'!$A$3:$O$15,'Inputs - Elec wholesale index'!N$2,FALSE)</f>
        <v>0</v>
      </c>
      <c r="O466" s="12">
        <f t="shared" si="120"/>
        <v>205597.26549163138</v>
      </c>
      <c r="P466" s="12">
        <f t="shared" si="121"/>
        <v>181634.52552031272</v>
      </c>
      <c r="Q466" s="12">
        <f t="shared" si="122"/>
        <v>0</v>
      </c>
      <c r="R466" s="12">
        <f t="shared" si="123"/>
        <v>387231.79101194406</v>
      </c>
      <c r="S466" s="22">
        <f t="shared" si="124"/>
        <v>0</v>
      </c>
      <c r="T466" s="22">
        <f t="shared" si="125"/>
        <v>0</v>
      </c>
      <c r="U466" s="22">
        <f t="shared" si="126"/>
        <v>0</v>
      </c>
      <c r="V466" s="22">
        <f t="shared" si="127"/>
        <v>0</v>
      </c>
      <c r="W466" s="43" t="str">
        <f t="shared" si="128"/>
        <v>n/a</v>
      </c>
      <c r="X466" s="22">
        <f t="shared" si="129"/>
        <v>0</v>
      </c>
      <c r="Y466" s="22">
        <f t="shared" si="130"/>
        <v>0</v>
      </c>
      <c r="Z466" s="22">
        <f t="shared" si="131"/>
        <v>0</v>
      </c>
      <c r="AA466" s="42">
        <f t="shared" si="132"/>
        <v>0</v>
      </c>
      <c r="AB466" s="43" t="str">
        <f t="shared" si="133"/>
        <v>n/a</v>
      </c>
      <c r="AC466" s="44" t="str">
        <f>IFERROR(W466*'Inputs - OBR and CPI'!$E$27+'Inputs - Elec wholesale index'!AB466*'Inputs - OBR and CPI'!$F$27,"n/a")</f>
        <v>n/a</v>
      </c>
      <c r="AD466" s="2" t="str">
        <f t="shared" si="134"/>
        <v>2016-17 Winter</v>
      </c>
      <c r="AE466" s="2" t="str">
        <f t="shared" si="135"/>
        <v>2016-17 Summer</v>
      </c>
      <c r="AF466" s="127">
        <v>0</v>
      </c>
      <c r="AG466" s="7"/>
    </row>
    <row r="467" spans="1:33">
      <c r="A467" s="46">
        <v>42517</v>
      </c>
      <c r="B467" s="13" t="str">
        <f t="shared" si="119"/>
        <v>May</v>
      </c>
      <c r="C467" s="186"/>
      <c r="D467" s="186"/>
      <c r="E467" s="186"/>
      <c r="F467" s="187"/>
      <c r="G467" s="187"/>
      <c r="H467" s="187"/>
      <c r="I467" s="12">
        <f>VLOOKUP($B467,'Elec wholesale lookups'!$A$3:$L$15,'Inputs - Elec wholesale index'!I$2,FALSE)</f>
        <v>205597.26549163138</v>
      </c>
      <c r="J467" s="12">
        <f>VLOOKUP($B467,'Elec wholesale lookups'!$A$3:$L$15,'Inputs - Elec wholesale index'!J$2,FALSE)</f>
        <v>181634.52552031272</v>
      </c>
      <c r="K467" s="12">
        <f>VLOOKUP($B467,'Elec wholesale lookups'!$A$3:$L$15,'Inputs - Elec wholesale index'!K$2,FALSE)</f>
        <v>205597.26549163138</v>
      </c>
      <c r="L467" s="37">
        <f>VLOOKUP($B467,'Elec wholesale lookups'!$A$3:$O$15,'Inputs - Elec wholesale index'!L$2,FALSE)</f>
        <v>1</v>
      </c>
      <c r="M467" s="37">
        <f>VLOOKUP($B467,'Elec wholesale lookups'!$A$3:$O$15,'Inputs - Elec wholesale index'!M$2,FALSE)</f>
        <v>1</v>
      </c>
      <c r="N467" s="37">
        <f>VLOOKUP($B467,'Elec wholesale lookups'!$A$3:$O$15,'Inputs - Elec wholesale index'!N$2,FALSE)</f>
        <v>0</v>
      </c>
      <c r="O467" s="12">
        <f t="shared" si="120"/>
        <v>205597.26549163138</v>
      </c>
      <c r="P467" s="12">
        <f t="shared" si="121"/>
        <v>181634.52552031272</v>
      </c>
      <c r="Q467" s="12">
        <f t="shared" si="122"/>
        <v>0</v>
      </c>
      <c r="R467" s="12">
        <f t="shared" si="123"/>
        <v>387231.79101194406</v>
      </c>
      <c r="S467" s="22">
        <f t="shared" si="124"/>
        <v>0</v>
      </c>
      <c r="T467" s="22">
        <f t="shared" si="125"/>
        <v>0</v>
      </c>
      <c r="U467" s="22">
        <f t="shared" si="126"/>
        <v>0</v>
      </c>
      <c r="V467" s="22">
        <f t="shared" si="127"/>
        <v>0</v>
      </c>
      <c r="W467" s="43" t="str">
        <f t="shared" si="128"/>
        <v>n/a</v>
      </c>
      <c r="X467" s="22">
        <f t="shared" si="129"/>
        <v>0</v>
      </c>
      <c r="Y467" s="22">
        <f t="shared" si="130"/>
        <v>0</v>
      </c>
      <c r="Z467" s="22">
        <f t="shared" si="131"/>
        <v>0</v>
      </c>
      <c r="AA467" s="42">
        <f t="shared" si="132"/>
        <v>0</v>
      </c>
      <c r="AB467" s="43" t="str">
        <f t="shared" si="133"/>
        <v>n/a</v>
      </c>
      <c r="AC467" s="44" t="str">
        <f>IFERROR(W467*'Inputs - OBR and CPI'!$E$27+'Inputs - Elec wholesale index'!AB467*'Inputs - OBR and CPI'!$F$27,"n/a")</f>
        <v>n/a</v>
      </c>
      <c r="AD467" s="2" t="str">
        <f t="shared" si="134"/>
        <v>2016-17 Winter</v>
      </c>
      <c r="AE467" s="2" t="str">
        <f t="shared" si="135"/>
        <v>2016-17 Summer</v>
      </c>
      <c r="AF467" s="127">
        <v>0</v>
      </c>
      <c r="AG467" s="7"/>
    </row>
    <row r="468" spans="1:33">
      <c r="A468" s="46">
        <v>42521</v>
      </c>
      <c r="B468" s="13" t="str">
        <f t="shared" si="119"/>
        <v>May</v>
      </c>
      <c r="C468" s="186"/>
      <c r="D468" s="186"/>
      <c r="E468" s="186"/>
      <c r="F468" s="187"/>
      <c r="G468" s="187"/>
      <c r="H468" s="187"/>
      <c r="I468" s="12">
        <f>VLOOKUP($B468,'Elec wholesale lookups'!$A$3:$L$15,'Inputs - Elec wholesale index'!I$2,FALSE)</f>
        <v>205597.26549163138</v>
      </c>
      <c r="J468" s="12">
        <f>VLOOKUP($B468,'Elec wholesale lookups'!$A$3:$L$15,'Inputs - Elec wholesale index'!J$2,FALSE)</f>
        <v>181634.52552031272</v>
      </c>
      <c r="K468" s="12">
        <f>VLOOKUP($B468,'Elec wholesale lookups'!$A$3:$L$15,'Inputs - Elec wholesale index'!K$2,FALSE)</f>
        <v>205597.26549163138</v>
      </c>
      <c r="L468" s="37">
        <f>VLOOKUP($B468,'Elec wholesale lookups'!$A$3:$O$15,'Inputs - Elec wholesale index'!L$2,FALSE)</f>
        <v>1</v>
      </c>
      <c r="M468" s="37">
        <f>VLOOKUP($B468,'Elec wholesale lookups'!$A$3:$O$15,'Inputs - Elec wholesale index'!M$2,FALSE)</f>
        <v>1</v>
      </c>
      <c r="N468" s="37">
        <f>VLOOKUP($B468,'Elec wholesale lookups'!$A$3:$O$15,'Inputs - Elec wholesale index'!N$2,FALSE)</f>
        <v>0</v>
      </c>
      <c r="O468" s="12">
        <f t="shared" si="120"/>
        <v>205597.26549163138</v>
      </c>
      <c r="P468" s="12">
        <f t="shared" si="121"/>
        <v>181634.52552031272</v>
      </c>
      <c r="Q468" s="12">
        <f t="shared" si="122"/>
        <v>0</v>
      </c>
      <c r="R468" s="12">
        <f t="shared" si="123"/>
        <v>387231.79101194406</v>
      </c>
      <c r="S468" s="22">
        <f t="shared" si="124"/>
        <v>0</v>
      </c>
      <c r="T468" s="22">
        <f t="shared" si="125"/>
        <v>0</v>
      </c>
      <c r="U468" s="22">
        <f t="shared" si="126"/>
        <v>0</v>
      </c>
      <c r="V468" s="22">
        <f t="shared" si="127"/>
        <v>0</v>
      </c>
      <c r="W468" s="43" t="str">
        <f t="shared" si="128"/>
        <v>n/a</v>
      </c>
      <c r="X468" s="22">
        <f t="shared" si="129"/>
        <v>0</v>
      </c>
      <c r="Y468" s="22">
        <f t="shared" si="130"/>
        <v>0</v>
      </c>
      <c r="Z468" s="22">
        <f t="shared" si="131"/>
        <v>0</v>
      </c>
      <c r="AA468" s="42">
        <f t="shared" si="132"/>
        <v>0</v>
      </c>
      <c r="AB468" s="43" t="str">
        <f t="shared" si="133"/>
        <v>n/a</v>
      </c>
      <c r="AC468" s="44" t="str">
        <f>IFERROR(W468*'Inputs - OBR and CPI'!$E$27+'Inputs - Elec wholesale index'!AB468*'Inputs - OBR and CPI'!$F$27,"n/a")</f>
        <v>n/a</v>
      </c>
      <c r="AD468" s="2" t="str">
        <f t="shared" si="134"/>
        <v>2016-17 Winter</v>
      </c>
      <c r="AE468" s="2" t="str">
        <f t="shared" si="135"/>
        <v>2016-17 Summer</v>
      </c>
      <c r="AF468" s="127">
        <v>0</v>
      </c>
      <c r="AG468" s="7"/>
    </row>
    <row r="469" spans="1:33">
      <c r="A469" s="46">
        <v>42522</v>
      </c>
      <c r="B469" s="13" t="str">
        <f t="shared" si="119"/>
        <v>Jun</v>
      </c>
      <c r="C469" s="186"/>
      <c r="D469" s="186"/>
      <c r="E469" s="186"/>
      <c r="F469" s="187"/>
      <c r="G469" s="187"/>
      <c r="H469" s="187"/>
      <c r="I469" s="12">
        <f>VLOOKUP($B469,'Elec wholesale lookups'!$A$3:$L$15,'Inputs - Elec wholesale index'!I$2,FALSE)</f>
        <v>205597.26549163138</v>
      </c>
      <c r="J469" s="12">
        <f>VLOOKUP($B469,'Elec wholesale lookups'!$A$3:$L$15,'Inputs - Elec wholesale index'!J$2,FALSE)</f>
        <v>181634.52552031272</v>
      </c>
      <c r="K469" s="12">
        <f>VLOOKUP($B469,'Elec wholesale lookups'!$A$3:$L$15,'Inputs - Elec wholesale index'!K$2,FALSE)</f>
        <v>205597.26549163138</v>
      </c>
      <c r="L469" s="37">
        <f>VLOOKUP($B469,'Elec wholesale lookups'!$A$3:$O$15,'Inputs - Elec wholesale index'!L$2,FALSE)</f>
        <v>1</v>
      </c>
      <c r="M469" s="37">
        <f>VLOOKUP($B469,'Elec wholesale lookups'!$A$3:$O$15,'Inputs - Elec wholesale index'!M$2,FALSE)</f>
        <v>1</v>
      </c>
      <c r="N469" s="37">
        <f>VLOOKUP($B469,'Elec wholesale lookups'!$A$3:$O$15,'Inputs - Elec wholesale index'!N$2,FALSE)</f>
        <v>0</v>
      </c>
      <c r="O469" s="12">
        <f t="shared" si="120"/>
        <v>205597.26549163138</v>
      </c>
      <c r="P469" s="12">
        <f t="shared" si="121"/>
        <v>181634.52552031272</v>
      </c>
      <c r="Q469" s="12">
        <f t="shared" si="122"/>
        <v>0</v>
      </c>
      <c r="R469" s="12">
        <f t="shared" si="123"/>
        <v>387231.79101194406</v>
      </c>
      <c r="S469" s="22">
        <f t="shared" si="124"/>
        <v>0</v>
      </c>
      <c r="T469" s="22">
        <f t="shared" si="125"/>
        <v>0</v>
      </c>
      <c r="U469" s="22">
        <f t="shared" si="126"/>
        <v>0</v>
      </c>
      <c r="V469" s="22">
        <f t="shared" si="127"/>
        <v>0</v>
      </c>
      <c r="W469" s="43" t="str">
        <f t="shared" si="128"/>
        <v>n/a</v>
      </c>
      <c r="X469" s="22">
        <f t="shared" si="129"/>
        <v>0</v>
      </c>
      <c r="Y469" s="22">
        <f t="shared" si="130"/>
        <v>0</v>
      </c>
      <c r="Z469" s="22">
        <f t="shared" si="131"/>
        <v>0</v>
      </c>
      <c r="AA469" s="42">
        <f t="shared" si="132"/>
        <v>0</v>
      </c>
      <c r="AB469" s="43" t="str">
        <f t="shared" si="133"/>
        <v>n/a</v>
      </c>
      <c r="AC469" s="44" t="str">
        <f>IFERROR(W469*'Inputs - OBR and CPI'!$E$27+'Inputs - Elec wholesale index'!AB469*'Inputs - OBR and CPI'!$F$27,"n/a")</f>
        <v>n/a</v>
      </c>
      <c r="AD469" s="2" t="str">
        <f t="shared" si="134"/>
        <v>2016-17 Winter</v>
      </c>
      <c r="AE469" s="2" t="str">
        <f t="shared" si="135"/>
        <v>2016-17 Summer</v>
      </c>
      <c r="AF469" s="127">
        <v>0</v>
      </c>
      <c r="AG469" s="7"/>
    </row>
    <row r="470" spans="1:33">
      <c r="A470" s="46">
        <v>42523</v>
      </c>
      <c r="B470" s="13" t="str">
        <f t="shared" si="119"/>
        <v>Jun</v>
      </c>
      <c r="C470" s="186"/>
      <c r="D470" s="186"/>
      <c r="E470" s="186"/>
      <c r="F470" s="187"/>
      <c r="G470" s="187"/>
      <c r="H470" s="187"/>
      <c r="I470" s="12">
        <f>VLOOKUP($B470,'Elec wholesale lookups'!$A$3:$L$15,'Inputs - Elec wholesale index'!I$2,FALSE)</f>
        <v>205597.26549163138</v>
      </c>
      <c r="J470" s="12">
        <f>VLOOKUP($B470,'Elec wholesale lookups'!$A$3:$L$15,'Inputs - Elec wholesale index'!J$2,FALSE)</f>
        <v>181634.52552031272</v>
      </c>
      <c r="K470" s="12">
        <f>VLOOKUP($B470,'Elec wholesale lookups'!$A$3:$L$15,'Inputs - Elec wholesale index'!K$2,FALSE)</f>
        <v>205597.26549163138</v>
      </c>
      <c r="L470" s="37">
        <f>VLOOKUP($B470,'Elec wholesale lookups'!$A$3:$O$15,'Inputs - Elec wholesale index'!L$2,FALSE)</f>
        <v>1</v>
      </c>
      <c r="M470" s="37">
        <f>VLOOKUP($B470,'Elec wholesale lookups'!$A$3:$O$15,'Inputs - Elec wholesale index'!M$2,FALSE)</f>
        <v>1</v>
      </c>
      <c r="N470" s="37">
        <f>VLOOKUP($B470,'Elec wholesale lookups'!$A$3:$O$15,'Inputs - Elec wholesale index'!N$2,FALSE)</f>
        <v>0</v>
      </c>
      <c r="O470" s="12">
        <f t="shared" si="120"/>
        <v>205597.26549163138</v>
      </c>
      <c r="P470" s="12">
        <f t="shared" si="121"/>
        <v>181634.52552031272</v>
      </c>
      <c r="Q470" s="12">
        <f t="shared" si="122"/>
        <v>0</v>
      </c>
      <c r="R470" s="12">
        <f t="shared" si="123"/>
        <v>387231.79101194406</v>
      </c>
      <c r="S470" s="22">
        <f t="shared" si="124"/>
        <v>0</v>
      </c>
      <c r="T470" s="22">
        <f t="shared" si="125"/>
        <v>0</v>
      </c>
      <c r="U470" s="22">
        <f t="shared" si="126"/>
        <v>0</v>
      </c>
      <c r="V470" s="22">
        <f t="shared" si="127"/>
        <v>0</v>
      </c>
      <c r="W470" s="43" t="str">
        <f t="shared" si="128"/>
        <v>n/a</v>
      </c>
      <c r="X470" s="22">
        <f t="shared" si="129"/>
        <v>0</v>
      </c>
      <c r="Y470" s="22">
        <f t="shared" si="130"/>
        <v>0</v>
      </c>
      <c r="Z470" s="22">
        <f t="shared" si="131"/>
        <v>0</v>
      </c>
      <c r="AA470" s="42">
        <f t="shared" si="132"/>
        <v>0</v>
      </c>
      <c r="AB470" s="43" t="str">
        <f t="shared" si="133"/>
        <v>n/a</v>
      </c>
      <c r="AC470" s="44" t="str">
        <f>IFERROR(W470*'Inputs - OBR and CPI'!$E$27+'Inputs - Elec wholesale index'!AB470*'Inputs - OBR and CPI'!$F$27,"n/a")</f>
        <v>n/a</v>
      </c>
      <c r="AD470" s="2" t="str">
        <f t="shared" si="134"/>
        <v>2016-17 Winter</v>
      </c>
      <c r="AE470" s="2" t="str">
        <f t="shared" si="135"/>
        <v>2016-17 Summer</v>
      </c>
      <c r="AF470" s="127">
        <v>0</v>
      </c>
      <c r="AG470" s="7"/>
    </row>
    <row r="471" spans="1:33">
      <c r="A471" s="46">
        <v>42524</v>
      </c>
      <c r="B471" s="13" t="str">
        <f t="shared" si="119"/>
        <v>Jun</v>
      </c>
      <c r="C471" s="186"/>
      <c r="D471" s="186"/>
      <c r="E471" s="186"/>
      <c r="F471" s="187"/>
      <c r="G471" s="187"/>
      <c r="H471" s="187"/>
      <c r="I471" s="12">
        <f>VLOOKUP($B471,'Elec wholesale lookups'!$A$3:$L$15,'Inputs - Elec wholesale index'!I$2,FALSE)</f>
        <v>205597.26549163138</v>
      </c>
      <c r="J471" s="12">
        <f>VLOOKUP($B471,'Elec wholesale lookups'!$A$3:$L$15,'Inputs - Elec wholesale index'!J$2,FALSE)</f>
        <v>181634.52552031272</v>
      </c>
      <c r="K471" s="12">
        <f>VLOOKUP($B471,'Elec wholesale lookups'!$A$3:$L$15,'Inputs - Elec wholesale index'!K$2,FALSE)</f>
        <v>205597.26549163138</v>
      </c>
      <c r="L471" s="37">
        <f>VLOOKUP($B471,'Elec wholesale lookups'!$A$3:$O$15,'Inputs - Elec wholesale index'!L$2,FALSE)</f>
        <v>1</v>
      </c>
      <c r="M471" s="37">
        <f>VLOOKUP($B471,'Elec wholesale lookups'!$A$3:$O$15,'Inputs - Elec wholesale index'!M$2,FALSE)</f>
        <v>1</v>
      </c>
      <c r="N471" s="37">
        <f>VLOOKUP($B471,'Elec wholesale lookups'!$A$3:$O$15,'Inputs - Elec wholesale index'!N$2,FALSE)</f>
        <v>0</v>
      </c>
      <c r="O471" s="12">
        <f t="shared" si="120"/>
        <v>205597.26549163138</v>
      </c>
      <c r="P471" s="12">
        <f t="shared" si="121"/>
        <v>181634.52552031272</v>
      </c>
      <c r="Q471" s="12">
        <f t="shared" si="122"/>
        <v>0</v>
      </c>
      <c r="R471" s="12">
        <f t="shared" si="123"/>
        <v>387231.79101194406</v>
      </c>
      <c r="S471" s="22">
        <f t="shared" si="124"/>
        <v>0</v>
      </c>
      <c r="T471" s="22">
        <f t="shared" si="125"/>
        <v>0</v>
      </c>
      <c r="U471" s="22">
        <f t="shared" si="126"/>
        <v>0</v>
      </c>
      <c r="V471" s="22">
        <f t="shared" si="127"/>
        <v>0</v>
      </c>
      <c r="W471" s="43" t="str">
        <f t="shared" si="128"/>
        <v>n/a</v>
      </c>
      <c r="X471" s="22">
        <f t="shared" si="129"/>
        <v>0</v>
      </c>
      <c r="Y471" s="22">
        <f t="shared" si="130"/>
        <v>0</v>
      </c>
      <c r="Z471" s="22">
        <f t="shared" si="131"/>
        <v>0</v>
      </c>
      <c r="AA471" s="42">
        <f t="shared" si="132"/>
        <v>0</v>
      </c>
      <c r="AB471" s="43" t="str">
        <f t="shared" si="133"/>
        <v>n/a</v>
      </c>
      <c r="AC471" s="44" t="str">
        <f>IFERROR(W471*'Inputs - OBR and CPI'!$E$27+'Inputs - Elec wholesale index'!AB471*'Inputs - OBR and CPI'!$F$27,"n/a")</f>
        <v>n/a</v>
      </c>
      <c r="AD471" s="2" t="str">
        <f t="shared" si="134"/>
        <v>2016-17 Winter</v>
      </c>
      <c r="AE471" s="2" t="str">
        <f t="shared" si="135"/>
        <v>2016-17 Summer</v>
      </c>
      <c r="AF471" s="127">
        <v>0</v>
      </c>
      <c r="AG471" s="7"/>
    </row>
    <row r="472" spans="1:33">
      <c r="A472" s="46">
        <v>42527</v>
      </c>
      <c r="B472" s="13" t="str">
        <f t="shared" si="119"/>
        <v>Jun</v>
      </c>
      <c r="C472" s="186"/>
      <c r="D472" s="186"/>
      <c r="E472" s="186"/>
      <c r="F472" s="187"/>
      <c r="G472" s="187"/>
      <c r="H472" s="187"/>
      <c r="I472" s="12">
        <f>VLOOKUP($B472,'Elec wholesale lookups'!$A$3:$L$15,'Inputs - Elec wholesale index'!I$2,FALSE)</f>
        <v>205597.26549163138</v>
      </c>
      <c r="J472" s="12">
        <f>VLOOKUP($B472,'Elec wholesale lookups'!$A$3:$L$15,'Inputs - Elec wholesale index'!J$2,FALSE)</f>
        <v>181634.52552031272</v>
      </c>
      <c r="K472" s="12">
        <f>VLOOKUP($B472,'Elec wholesale lookups'!$A$3:$L$15,'Inputs - Elec wholesale index'!K$2,FALSE)</f>
        <v>205597.26549163138</v>
      </c>
      <c r="L472" s="37">
        <f>VLOOKUP($B472,'Elec wholesale lookups'!$A$3:$O$15,'Inputs - Elec wholesale index'!L$2,FALSE)</f>
        <v>1</v>
      </c>
      <c r="M472" s="37">
        <f>VLOOKUP($B472,'Elec wholesale lookups'!$A$3:$O$15,'Inputs - Elec wholesale index'!M$2,FALSE)</f>
        <v>1</v>
      </c>
      <c r="N472" s="37">
        <f>VLOOKUP($B472,'Elec wholesale lookups'!$A$3:$O$15,'Inputs - Elec wholesale index'!N$2,FALSE)</f>
        <v>0</v>
      </c>
      <c r="O472" s="12">
        <f t="shared" si="120"/>
        <v>205597.26549163138</v>
      </c>
      <c r="P472" s="12">
        <f t="shared" si="121"/>
        <v>181634.52552031272</v>
      </c>
      <c r="Q472" s="12">
        <f t="shared" si="122"/>
        <v>0</v>
      </c>
      <c r="R472" s="12">
        <f t="shared" si="123"/>
        <v>387231.79101194406</v>
      </c>
      <c r="S472" s="22">
        <f t="shared" si="124"/>
        <v>0</v>
      </c>
      <c r="T472" s="22">
        <f t="shared" si="125"/>
        <v>0</v>
      </c>
      <c r="U472" s="22">
        <f t="shared" si="126"/>
        <v>0</v>
      </c>
      <c r="V472" s="22">
        <f t="shared" si="127"/>
        <v>0</v>
      </c>
      <c r="W472" s="43" t="str">
        <f t="shared" si="128"/>
        <v>n/a</v>
      </c>
      <c r="X472" s="22">
        <f t="shared" si="129"/>
        <v>0</v>
      </c>
      <c r="Y472" s="22">
        <f t="shared" si="130"/>
        <v>0</v>
      </c>
      <c r="Z472" s="22">
        <f t="shared" si="131"/>
        <v>0</v>
      </c>
      <c r="AA472" s="42">
        <f t="shared" si="132"/>
        <v>0</v>
      </c>
      <c r="AB472" s="43" t="str">
        <f t="shared" si="133"/>
        <v>n/a</v>
      </c>
      <c r="AC472" s="44" t="str">
        <f>IFERROR(W472*'Inputs - OBR and CPI'!$E$27+'Inputs - Elec wholesale index'!AB472*'Inputs - OBR and CPI'!$F$27,"n/a")</f>
        <v>n/a</v>
      </c>
      <c r="AD472" s="2" t="str">
        <f t="shared" si="134"/>
        <v>2016-17 Winter</v>
      </c>
      <c r="AE472" s="2" t="str">
        <f t="shared" si="135"/>
        <v>2016-17 Summer</v>
      </c>
      <c r="AF472" s="127">
        <v>0</v>
      </c>
      <c r="AG472" s="7"/>
    </row>
    <row r="473" spans="1:33">
      <c r="A473" s="46">
        <v>42528</v>
      </c>
      <c r="B473" s="13" t="str">
        <f t="shared" si="119"/>
        <v>Jun</v>
      </c>
      <c r="C473" s="186"/>
      <c r="D473" s="186"/>
      <c r="E473" s="186"/>
      <c r="F473" s="187"/>
      <c r="G473" s="187"/>
      <c r="H473" s="187"/>
      <c r="I473" s="12">
        <f>VLOOKUP($B473,'Elec wholesale lookups'!$A$3:$L$15,'Inputs - Elec wholesale index'!I$2,FALSE)</f>
        <v>205597.26549163138</v>
      </c>
      <c r="J473" s="12">
        <f>VLOOKUP($B473,'Elec wholesale lookups'!$A$3:$L$15,'Inputs - Elec wholesale index'!J$2,FALSE)</f>
        <v>181634.52552031272</v>
      </c>
      <c r="K473" s="12">
        <f>VLOOKUP($B473,'Elec wholesale lookups'!$A$3:$L$15,'Inputs - Elec wholesale index'!K$2,FALSE)</f>
        <v>205597.26549163138</v>
      </c>
      <c r="L473" s="37">
        <f>VLOOKUP($B473,'Elec wholesale lookups'!$A$3:$O$15,'Inputs - Elec wholesale index'!L$2,FALSE)</f>
        <v>1</v>
      </c>
      <c r="M473" s="37">
        <f>VLOOKUP($B473,'Elec wholesale lookups'!$A$3:$O$15,'Inputs - Elec wholesale index'!M$2,FALSE)</f>
        <v>1</v>
      </c>
      <c r="N473" s="37">
        <f>VLOOKUP($B473,'Elec wholesale lookups'!$A$3:$O$15,'Inputs - Elec wholesale index'!N$2,FALSE)</f>
        <v>0</v>
      </c>
      <c r="O473" s="12">
        <f t="shared" si="120"/>
        <v>205597.26549163138</v>
      </c>
      <c r="P473" s="12">
        <f t="shared" si="121"/>
        <v>181634.52552031272</v>
      </c>
      <c r="Q473" s="12">
        <f t="shared" si="122"/>
        <v>0</v>
      </c>
      <c r="R473" s="12">
        <f t="shared" si="123"/>
        <v>387231.79101194406</v>
      </c>
      <c r="S473" s="22">
        <f t="shared" si="124"/>
        <v>0</v>
      </c>
      <c r="T473" s="22">
        <f t="shared" si="125"/>
        <v>0</v>
      </c>
      <c r="U473" s="22">
        <f t="shared" si="126"/>
        <v>0</v>
      </c>
      <c r="V473" s="22">
        <f t="shared" si="127"/>
        <v>0</v>
      </c>
      <c r="W473" s="43" t="str">
        <f t="shared" si="128"/>
        <v>n/a</v>
      </c>
      <c r="X473" s="22">
        <f t="shared" si="129"/>
        <v>0</v>
      </c>
      <c r="Y473" s="22">
        <f t="shared" si="130"/>
        <v>0</v>
      </c>
      <c r="Z473" s="22">
        <f t="shared" si="131"/>
        <v>0</v>
      </c>
      <c r="AA473" s="42">
        <f t="shared" si="132"/>
        <v>0</v>
      </c>
      <c r="AB473" s="43" t="str">
        <f t="shared" si="133"/>
        <v>n/a</v>
      </c>
      <c r="AC473" s="44" t="str">
        <f>IFERROR(W473*'Inputs - OBR and CPI'!$E$27+'Inputs - Elec wholesale index'!AB473*'Inputs - OBR and CPI'!$F$27,"n/a")</f>
        <v>n/a</v>
      </c>
      <c r="AD473" s="2" t="str">
        <f t="shared" si="134"/>
        <v>2016-17 Winter</v>
      </c>
      <c r="AE473" s="2" t="str">
        <f t="shared" si="135"/>
        <v>2016-17 Summer</v>
      </c>
      <c r="AF473" s="127">
        <v>0</v>
      </c>
      <c r="AG473" s="7"/>
    </row>
    <row r="474" spans="1:33">
      <c r="A474" s="46">
        <v>42529</v>
      </c>
      <c r="B474" s="13" t="str">
        <f t="shared" si="119"/>
        <v>Jun</v>
      </c>
      <c r="C474" s="186"/>
      <c r="D474" s="186"/>
      <c r="E474" s="186"/>
      <c r="F474" s="187"/>
      <c r="G474" s="187"/>
      <c r="H474" s="187"/>
      <c r="I474" s="12">
        <f>VLOOKUP($B474,'Elec wholesale lookups'!$A$3:$L$15,'Inputs - Elec wholesale index'!I$2,FALSE)</f>
        <v>205597.26549163138</v>
      </c>
      <c r="J474" s="12">
        <f>VLOOKUP($B474,'Elec wholesale lookups'!$A$3:$L$15,'Inputs - Elec wholesale index'!J$2,FALSE)</f>
        <v>181634.52552031272</v>
      </c>
      <c r="K474" s="12">
        <f>VLOOKUP($B474,'Elec wholesale lookups'!$A$3:$L$15,'Inputs - Elec wholesale index'!K$2,FALSE)</f>
        <v>205597.26549163138</v>
      </c>
      <c r="L474" s="37">
        <f>VLOOKUP($B474,'Elec wholesale lookups'!$A$3:$O$15,'Inputs - Elec wholesale index'!L$2,FALSE)</f>
        <v>1</v>
      </c>
      <c r="M474" s="37">
        <f>VLOOKUP($B474,'Elec wholesale lookups'!$A$3:$O$15,'Inputs - Elec wholesale index'!M$2,FALSE)</f>
        <v>1</v>
      </c>
      <c r="N474" s="37">
        <f>VLOOKUP($B474,'Elec wholesale lookups'!$A$3:$O$15,'Inputs - Elec wholesale index'!N$2,FALSE)</f>
        <v>0</v>
      </c>
      <c r="O474" s="12">
        <f t="shared" si="120"/>
        <v>205597.26549163138</v>
      </c>
      <c r="P474" s="12">
        <f t="shared" si="121"/>
        <v>181634.52552031272</v>
      </c>
      <c r="Q474" s="12">
        <f t="shared" si="122"/>
        <v>0</v>
      </c>
      <c r="R474" s="12">
        <f t="shared" si="123"/>
        <v>387231.79101194406</v>
      </c>
      <c r="S474" s="22">
        <f t="shared" si="124"/>
        <v>0</v>
      </c>
      <c r="T474" s="22">
        <f t="shared" si="125"/>
        <v>0</v>
      </c>
      <c r="U474" s="22">
        <f t="shared" si="126"/>
        <v>0</v>
      </c>
      <c r="V474" s="22">
        <f t="shared" si="127"/>
        <v>0</v>
      </c>
      <c r="W474" s="43" t="str">
        <f t="shared" si="128"/>
        <v>n/a</v>
      </c>
      <c r="X474" s="22">
        <f t="shared" si="129"/>
        <v>0</v>
      </c>
      <c r="Y474" s="22">
        <f t="shared" si="130"/>
        <v>0</v>
      </c>
      <c r="Z474" s="22">
        <f t="shared" si="131"/>
        <v>0</v>
      </c>
      <c r="AA474" s="42">
        <f t="shared" si="132"/>
        <v>0</v>
      </c>
      <c r="AB474" s="43" t="str">
        <f t="shared" si="133"/>
        <v>n/a</v>
      </c>
      <c r="AC474" s="44" t="str">
        <f>IFERROR(W474*'Inputs - OBR and CPI'!$E$27+'Inputs - Elec wholesale index'!AB474*'Inputs - OBR and CPI'!$F$27,"n/a")</f>
        <v>n/a</v>
      </c>
      <c r="AD474" s="2" t="str">
        <f t="shared" si="134"/>
        <v>2016-17 Winter</v>
      </c>
      <c r="AE474" s="2" t="str">
        <f t="shared" si="135"/>
        <v>2016-17 Summer</v>
      </c>
      <c r="AF474" s="127">
        <v>0</v>
      </c>
      <c r="AG474" s="7"/>
    </row>
    <row r="475" spans="1:33">
      <c r="A475" s="46">
        <v>42530</v>
      </c>
      <c r="B475" s="13" t="str">
        <f t="shared" si="119"/>
        <v>Jun</v>
      </c>
      <c r="C475" s="186"/>
      <c r="D475" s="186"/>
      <c r="E475" s="186"/>
      <c r="F475" s="187"/>
      <c r="G475" s="187"/>
      <c r="H475" s="187"/>
      <c r="I475" s="12">
        <f>VLOOKUP($B475,'Elec wholesale lookups'!$A$3:$L$15,'Inputs - Elec wholesale index'!I$2,FALSE)</f>
        <v>205597.26549163138</v>
      </c>
      <c r="J475" s="12">
        <f>VLOOKUP($B475,'Elec wholesale lookups'!$A$3:$L$15,'Inputs - Elec wholesale index'!J$2,FALSE)</f>
        <v>181634.52552031272</v>
      </c>
      <c r="K475" s="12">
        <f>VLOOKUP($B475,'Elec wholesale lookups'!$A$3:$L$15,'Inputs - Elec wholesale index'!K$2,FALSE)</f>
        <v>205597.26549163138</v>
      </c>
      <c r="L475" s="37">
        <f>VLOOKUP($B475,'Elec wholesale lookups'!$A$3:$O$15,'Inputs - Elec wholesale index'!L$2,FALSE)</f>
        <v>1</v>
      </c>
      <c r="M475" s="37">
        <f>VLOOKUP($B475,'Elec wholesale lookups'!$A$3:$O$15,'Inputs - Elec wholesale index'!M$2,FALSE)</f>
        <v>1</v>
      </c>
      <c r="N475" s="37">
        <f>VLOOKUP($B475,'Elec wholesale lookups'!$A$3:$O$15,'Inputs - Elec wholesale index'!N$2,FALSE)</f>
        <v>0</v>
      </c>
      <c r="O475" s="12">
        <f t="shared" si="120"/>
        <v>205597.26549163138</v>
      </c>
      <c r="P475" s="12">
        <f t="shared" si="121"/>
        <v>181634.52552031272</v>
      </c>
      <c r="Q475" s="12">
        <f t="shared" si="122"/>
        <v>0</v>
      </c>
      <c r="R475" s="12">
        <f t="shared" si="123"/>
        <v>387231.79101194406</v>
      </c>
      <c r="S475" s="22">
        <f t="shared" si="124"/>
        <v>0</v>
      </c>
      <c r="T475" s="22">
        <f t="shared" si="125"/>
        <v>0</v>
      </c>
      <c r="U475" s="22">
        <f t="shared" si="126"/>
        <v>0</v>
      </c>
      <c r="V475" s="22">
        <f t="shared" si="127"/>
        <v>0</v>
      </c>
      <c r="W475" s="43" t="str">
        <f t="shared" si="128"/>
        <v>n/a</v>
      </c>
      <c r="X475" s="22">
        <f t="shared" si="129"/>
        <v>0</v>
      </c>
      <c r="Y475" s="22">
        <f t="shared" si="130"/>
        <v>0</v>
      </c>
      <c r="Z475" s="22">
        <f t="shared" si="131"/>
        <v>0</v>
      </c>
      <c r="AA475" s="42">
        <f t="shared" si="132"/>
        <v>0</v>
      </c>
      <c r="AB475" s="43" t="str">
        <f t="shared" si="133"/>
        <v>n/a</v>
      </c>
      <c r="AC475" s="44" t="str">
        <f>IFERROR(W475*'Inputs - OBR and CPI'!$E$27+'Inputs - Elec wholesale index'!AB475*'Inputs - OBR and CPI'!$F$27,"n/a")</f>
        <v>n/a</v>
      </c>
      <c r="AD475" s="2" t="str">
        <f t="shared" si="134"/>
        <v>2016-17 Winter</v>
      </c>
      <c r="AE475" s="2" t="str">
        <f t="shared" si="135"/>
        <v>2016-17 Summer</v>
      </c>
      <c r="AF475" s="127">
        <v>0</v>
      </c>
      <c r="AG475" s="7"/>
    </row>
    <row r="476" spans="1:33">
      <c r="A476" s="46">
        <v>42531</v>
      </c>
      <c r="B476" s="13" t="str">
        <f t="shared" si="119"/>
        <v>Jun</v>
      </c>
      <c r="C476" s="186"/>
      <c r="D476" s="186"/>
      <c r="E476" s="186"/>
      <c r="F476" s="187"/>
      <c r="G476" s="187"/>
      <c r="H476" s="187"/>
      <c r="I476" s="12">
        <f>VLOOKUP($B476,'Elec wholesale lookups'!$A$3:$L$15,'Inputs - Elec wholesale index'!I$2,FALSE)</f>
        <v>205597.26549163138</v>
      </c>
      <c r="J476" s="12">
        <f>VLOOKUP($B476,'Elec wholesale lookups'!$A$3:$L$15,'Inputs - Elec wholesale index'!J$2,FALSE)</f>
        <v>181634.52552031272</v>
      </c>
      <c r="K476" s="12">
        <f>VLOOKUP($B476,'Elec wholesale lookups'!$A$3:$L$15,'Inputs - Elec wholesale index'!K$2,FALSE)</f>
        <v>205597.26549163138</v>
      </c>
      <c r="L476" s="37">
        <f>VLOOKUP($B476,'Elec wholesale lookups'!$A$3:$O$15,'Inputs - Elec wholesale index'!L$2,FALSE)</f>
        <v>1</v>
      </c>
      <c r="M476" s="37">
        <f>VLOOKUP($B476,'Elec wholesale lookups'!$A$3:$O$15,'Inputs - Elec wholesale index'!M$2,FALSE)</f>
        <v>1</v>
      </c>
      <c r="N476" s="37">
        <f>VLOOKUP($B476,'Elec wholesale lookups'!$A$3:$O$15,'Inputs - Elec wholesale index'!N$2,FALSE)</f>
        <v>0</v>
      </c>
      <c r="O476" s="12">
        <f t="shared" si="120"/>
        <v>205597.26549163138</v>
      </c>
      <c r="P476" s="12">
        <f t="shared" si="121"/>
        <v>181634.52552031272</v>
      </c>
      <c r="Q476" s="12">
        <f t="shared" si="122"/>
        <v>0</v>
      </c>
      <c r="R476" s="12">
        <f t="shared" si="123"/>
        <v>387231.79101194406</v>
      </c>
      <c r="S476" s="22">
        <f t="shared" si="124"/>
        <v>0</v>
      </c>
      <c r="T476" s="22">
        <f t="shared" si="125"/>
        <v>0</v>
      </c>
      <c r="U476" s="22">
        <f t="shared" si="126"/>
        <v>0</v>
      </c>
      <c r="V476" s="22">
        <f t="shared" si="127"/>
        <v>0</v>
      </c>
      <c r="W476" s="43" t="str">
        <f t="shared" si="128"/>
        <v>n/a</v>
      </c>
      <c r="X476" s="22">
        <f t="shared" si="129"/>
        <v>0</v>
      </c>
      <c r="Y476" s="22">
        <f t="shared" si="130"/>
        <v>0</v>
      </c>
      <c r="Z476" s="22">
        <f t="shared" si="131"/>
        <v>0</v>
      </c>
      <c r="AA476" s="42">
        <f t="shared" si="132"/>
        <v>0</v>
      </c>
      <c r="AB476" s="43" t="str">
        <f t="shared" si="133"/>
        <v>n/a</v>
      </c>
      <c r="AC476" s="44" t="str">
        <f>IFERROR(W476*'Inputs - OBR and CPI'!$E$27+'Inputs - Elec wholesale index'!AB476*'Inputs - OBR and CPI'!$F$27,"n/a")</f>
        <v>n/a</v>
      </c>
      <c r="AD476" s="2" t="str">
        <f t="shared" si="134"/>
        <v>2016-17 Winter</v>
      </c>
      <c r="AE476" s="2" t="str">
        <f t="shared" si="135"/>
        <v>2016-17 Summer</v>
      </c>
      <c r="AF476" s="127">
        <v>0</v>
      </c>
      <c r="AG476" s="7"/>
    </row>
    <row r="477" spans="1:33">
      <c r="A477" s="46">
        <v>42534</v>
      </c>
      <c r="B477" s="13" t="str">
        <f t="shared" si="119"/>
        <v>Jun</v>
      </c>
      <c r="C477" s="186"/>
      <c r="D477" s="186"/>
      <c r="E477" s="186"/>
      <c r="F477" s="187"/>
      <c r="G477" s="187"/>
      <c r="H477" s="187"/>
      <c r="I477" s="12">
        <f>VLOOKUP($B477,'Elec wholesale lookups'!$A$3:$L$15,'Inputs - Elec wholesale index'!I$2,FALSE)</f>
        <v>205597.26549163138</v>
      </c>
      <c r="J477" s="12">
        <f>VLOOKUP($B477,'Elec wholesale lookups'!$A$3:$L$15,'Inputs - Elec wholesale index'!J$2,FALSE)</f>
        <v>181634.52552031272</v>
      </c>
      <c r="K477" s="12">
        <f>VLOOKUP($B477,'Elec wholesale lookups'!$A$3:$L$15,'Inputs - Elec wholesale index'!K$2,FALSE)</f>
        <v>205597.26549163138</v>
      </c>
      <c r="L477" s="37">
        <f>VLOOKUP($B477,'Elec wholesale lookups'!$A$3:$O$15,'Inputs - Elec wholesale index'!L$2,FALSE)</f>
        <v>1</v>
      </c>
      <c r="M477" s="37">
        <f>VLOOKUP($B477,'Elec wholesale lookups'!$A$3:$O$15,'Inputs - Elec wholesale index'!M$2,FALSE)</f>
        <v>1</v>
      </c>
      <c r="N477" s="37">
        <f>VLOOKUP($B477,'Elec wholesale lookups'!$A$3:$O$15,'Inputs - Elec wholesale index'!N$2,FALSE)</f>
        <v>0</v>
      </c>
      <c r="O477" s="12">
        <f t="shared" si="120"/>
        <v>205597.26549163138</v>
      </c>
      <c r="P477" s="12">
        <f t="shared" si="121"/>
        <v>181634.52552031272</v>
      </c>
      <c r="Q477" s="12">
        <f t="shared" si="122"/>
        <v>0</v>
      </c>
      <c r="R477" s="12">
        <f t="shared" si="123"/>
        <v>387231.79101194406</v>
      </c>
      <c r="S477" s="22">
        <f t="shared" si="124"/>
        <v>0</v>
      </c>
      <c r="T477" s="22">
        <f t="shared" si="125"/>
        <v>0</v>
      </c>
      <c r="U477" s="22">
        <f t="shared" si="126"/>
        <v>0</v>
      </c>
      <c r="V477" s="22">
        <f t="shared" si="127"/>
        <v>0</v>
      </c>
      <c r="W477" s="43" t="str">
        <f t="shared" si="128"/>
        <v>n/a</v>
      </c>
      <c r="X477" s="22">
        <f t="shared" si="129"/>
        <v>0</v>
      </c>
      <c r="Y477" s="22">
        <f t="shared" si="130"/>
        <v>0</v>
      </c>
      <c r="Z477" s="22">
        <f t="shared" si="131"/>
        <v>0</v>
      </c>
      <c r="AA477" s="42">
        <f t="shared" si="132"/>
        <v>0</v>
      </c>
      <c r="AB477" s="43" t="str">
        <f t="shared" si="133"/>
        <v>n/a</v>
      </c>
      <c r="AC477" s="44" t="str">
        <f>IFERROR(W477*'Inputs - OBR and CPI'!$E$27+'Inputs - Elec wholesale index'!AB477*'Inputs - OBR and CPI'!$F$27,"n/a")</f>
        <v>n/a</v>
      </c>
      <c r="AD477" s="2" t="str">
        <f t="shared" si="134"/>
        <v>2016-17 Winter</v>
      </c>
      <c r="AE477" s="2" t="str">
        <f t="shared" si="135"/>
        <v>2016-17 Summer</v>
      </c>
      <c r="AF477" s="127">
        <v>0</v>
      </c>
      <c r="AG477" s="7"/>
    </row>
    <row r="478" spans="1:33">
      <c r="A478" s="46">
        <v>42535</v>
      </c>
      <c r="B478" s="13" t="str">
        <f t="shared" si="119"/>
        <v>Jun</v>
      </c>
      <c r="C478" s="186"/>
      <c r="D478" s="186"/>
      <c r="E478" s="186"/>
      <c r="F478" s="187"/>
      <c r="G478" s="187"/>
      <c r="H478" s="187"/>
      <c r="I478" s="12">
        <f>VLOOKUP($B478,'Elec wholesale lookups'!$A$3:$L$15,'Inputs - Elec wholesale index'!I$2,FALSE)</f>
        <v>205597.26549163138</v>
      </c>
      <c r="J478" s="12">
        <f>VLOOKUP($B478,'Elec wholesale lookups'!$A$3:$L$15,'Inputs - Elec wholesale index'!J$2,FALSE)</f>
        <v>181634.52552031272</v>
      </c>
      <c r="K478" s="12">
        <f>VLOOKUP($B478,'Elec wholesale lookups'!$A$3:$L$15,'Inputs - Elec wholesale index'!K$2,FALSE)</f>
        <v>205597.26549163138</v>
      </c>
      <c r="L478" s="37">
        <f>VLOOKUP($B478,'Elec wholesale lookups'!$A$3:$O$15,'Inputs - Elec wholesale index'!L$2,FALSE)</f>
        <v>1</v>
      </c>
      <c r="M478" s="37">
        <f>VLOOKUP($B478,'Elec wholesale lookups'!$A$3:$O$15,'Inputs - Elec wholesale index'!M$2,FALSE)</f>
        <v>1</v>
      </c>
      <c r="N478" s="37">
        <f>VLOOKUP($B478,'Elec wholesale lookups'!$A$3:$O$15,'Inputs - Elec wholesale index'!N$2,FALSE)</f>
        <v>0</v>
      </c>
      <c r="O478" s="12">
        <f t="shared" si="120"/>
        <v>205597.26549163138</v>
      </c>
      <c r="P478" s="12">
        <f t="shared" si="121"/>
        <v>181634.52552031272</v>
      </c>
      <c r="Q478" s="12">
        <f t="shared" si="122"/>
        <v>0</v>
      </c>
      <c r="R478" s="12">
        <f t="shared" si="123"/>
        <v>387231.79101194406</v>
      </c>
      <c r="S478" s="22">
        <f t="shared" si="124"/>
        <v>0</v>
      </c>
      <c r="T478" s="22">
        <f t="shared" si="125"/>
        <v>0</v>
      </c>
      <c r="U478" s="22">
        <f t="shared" si="126"/>
        <v>0</v>
      </c>
      <c r="V478" s="22">
        <f t="shared" si="127"/>
        <v>0</v>
      </c>
      <c r="W478" s="43" t="str">
        <f t="shared" si="128"/>
        <v>n/a</v>
      </c>
      <c r="X478" s="22">
        <f t="shared" si="129"/>
        <v>0</v>
      </c>
      <c r="Y478" s="22">
        <f t="shared" si="130"/>
        <v>0</v>
      </c>
      <c r="Z478" s="22">
        <f t="shared" si="131"/>
        <v>0</v>
      </c>
      <c r="AA478" s="42">
        <f t="shared" si="132"/>
        <v>0</v>
      </c>
      <c r="AB478" s="43" t="str">
        <f t="shared" si="133"/>
        <v>n/a</v>
      </c>
      <c r="AC478" s="44" t="str">
        <f>IFERROR(W478*'Inputs - OBR and CPI'!$E$27+'Inputs - Elec wholesale index'!AB478*'Inputs - OBR and CPI'!$F$27,"n/a")</f>
        <v>n/a</v>
      </c>
      <c r="AD478" s="2" t="str">
        <f t="shared" si="134"/>
        <v>2016-17 Winter</v>
      </c>
      <c r="AE478" s="2" t="str">
        <f t="shared" si="135"/>
        <v>2016-17 Summer</v>
      </c>
      <c r="AF478" s="127">
        <v>0</v>
      </c>
      <c r="AG478" s="7"/>
    </row>
    <row r="479" spans="1:33">
      <c r="A479" s="46">
        <v>42536</v>
      </c>
      <c r="B479" s="13" t="str">
        <f t="shared" si="119"/>
        <v>Jun</v>
      </c>
      <c r="C479" s="186"/>
      <c r="D479" s="186"/>
      <c r="E479" s="186"/>
      <c r="F479" s="187"/>
      <c r="G479" s="187"/>
      <c r="H479" s="187"/>
      <c r="I479" s="12">
        <f>VLOOKUP($B479,'Elec wholesale lookups'!$A$3:$L$15,'Inputs - Elec wholesale index'!I$2,FALSE)</f>
        <v>205597.26549163138</v>
      </c>
      <c r="J479" s="12">
        <f>VLOOKUP($B479,'Elec wholesale lookups'!$A$3:$L$15,'Inputs - Elec wholesale index'!J$2,FALSE)</f>
        <v>181634.52552031272</v>
      </c>
      <c r="K479" s="12">
        <f>VLOOKUP($B479,'Elec wholesale lookups'!$A$3:$L$15,'Inputs - Elec wholesale index'!K$2,FALSE)</f>
        <v>205597.26549163138</v>
      </c>
      <c r="L479" s="37">
        <f>VLOOKUP($B479,'Elec wholesale lookups'!$A$3:$O$15,'Inputs - Elec wholesale index'!L$2,FALSE)</f>
        <v>1</v>
      </c>
      <c r="M479" s="37">
        <f>VLOOKUP($B479,'Elec wholesale lookups'!$A$3:$O$15,'Inputs - Elec wholesale index'!M$2,FALSE)</f>
        <v>1</v>
      </c>
      <c r="N479" s="37">
        <f>VLOOKUP($B479,'Elec wholesale lookups'!$A$3:$O$15,'Inputs - Elec wholesale index'!N$2,FALSE)</f>
        <v>0</v>
      </c>
      <c r="O479" s="12">
        <f t="shared" si="120"/>
        <v>205597.26549163138</v>
      </c>
      <c r="P479" s="12">
        <f t="shared" si="121"/>
        <v>181634.52552031272</v>
      </c>
      <c r="Q479" s="12">
        <f t="shared" si="122"/>
        <v>0</v>
      </c>
      <c r="R479" s="12">
        <f t="shared" si="123"/>
        <v>387231.79101194406</v>
      </c>
      <c r="S479" s="22">
        <f t="shared" si="124"/>
        <v>0</v>
      </c>
      <c r="T479" s="22">
        <f t="shared" si="125"/>
        <v>0</v>
      </c>
      <c r="U479" s="22">
        <f t="shared" si="126"/>
        <v>0</v>
      </c>
      <c r="V479" s="22">
        <f t="shared" si="127"/>
        <v>0</v>
      </c>
      <c r="W479" s="43" t="str">
        <f t="shared" si="128"/>
        <v>n/a</v>
      </c>
      <c r="X479" s="22">
        <f t="shared" si="129"/>
        <v>0</v>
      </c>
      <c r="Y479" s="22">
        <f t="shared" si="130"/>
        <v>0</v>
      </c>
      <c r="Z479" s="22">
        <f t="shared" si="131"/>
        <v>0</v>
      </c>
      <c r="AA479" s="42">
        <f t="shared" si="132"/>
        <v>0</v>
      </c>
      <c r="AB479" s="43" t="str">
        <f t="shared" si="133"/>
        <v>n/a</v>
      </c>
      <c r="AC479" s="44" t="str">
        <f>IFERROR(W479*'Inputs - OBR and CPI'!$E$27+'Inputs - Elec wholesale index'!AB479*'Inputs - OBR and CPI'!$F$27,"n/a")</f>
        <v>n/a</v>
      </c>
      <c r="AD479" s="2" t="str">
        <f t="shared" si="134"/>
        <v>2016-17 Winter</v>
      </c>
      <c r="AE479" s="2" t="str">
        <f t="shared" si="135"/>
        <v>2016-17 Summer</v>
      </c>
      <c r="AF479" s="127">
        <v>0</v>
      </c>
      <c r="AG479" s="7"/>
    </row>
    <row r="480" spans="1:33">
      <c r="A480" s="46">
        <v>42537</v>
      </c>
      <c r="B480" s="13" t="str">
        <f t="shared" si="119"/>
        <v>Jun</v>
      </c>
      <c r="C480" s="186"/>
      <c r="D480" s="186"/>
      <c r="E480" s="186"/>
      <c r="F480" s="187"/>
      <c r="G480" s="187"/>
      <c r="H480" s="187"/>
      <c r="I480" s="12">
        <f>VLOOKUP($B480,'Elec wholesale lookups'!$A$3:$L$15,'Inputs - Elec wholesale index'!I$2,FALSE)</f>
        <v>205597.26549163138</v>
      </c>
      <c r="J480" s="12">
        <f>VLOOKUP($B480,'Elec wholesale lookups'!$A$3:$L$15,'Inputs - Elec wholesale index'!J$2,FALSE)</f>
        <v>181634.52552031272</v>
      </c>
      <c r="K480" s="12">
        <f>VLOOKUP($B480,'Elec wholesale lookups'!$A$3:$L$15,'Inputs - Elec wholesale index'!K$2,FALSE)</f>
        <v>205597.26549163138</v>
      </c>
      <c r="L480" s="37">
        <f>VLOOKUP($B480,'Elec wholesale lookups'!$A$3:$O$15,'Inputs - Elec wholesale index'!L$2,FALSE)</f>
        <v>1</v>
      </c>
      <c r="M480" s="37">
        <f>VLOOKUP($B480,'Elec wholesale lookups'!$A$3:$O$15,'Inputs - Elec wholesale index'!M$2,FALSE)</f>
        <v>1</v>
      </c>
      <c r="N480" s="37">
        <f>VLOOKUP($B480,'Elec wholesale lookups'!$A$3:$O$15,'Inputs - Elec wholesale index'!N$2,FALSE)</f>
        <v>0</v>
      </c>
      <c r="O480" s="12">
        <f t="shared" si="120"/>
        <v>205597.26549163138</v>
      </c>
      <c r="P480" s="12">
        <f t="shared" si="121"/>
        <v>181634.52552031272</v>
      </c>
      <c r="Q480" s="12">
        <f t="shared" si="122"/>
        <v>0</v>
      </c>
      <c r="R480" s="12">
        <f t="shared" si="123"/>
        <v>387231.79101194406</v>
      </c>
      <c r="S480" s="22">
        <f t="shared" si="124"/>
        <v>0</v>
      </c>
      <c r="T480" s="22">
        <f t="shared" si="125"/>
        <v>0</v>
      </c>
      <c r="U480" s="22">
        <f t="shared" si="126"/>
        <v>0</v>
      </c>
      <c r="V480" s="22">
        <f t="shared" si="127"/>
        <v>0</v>
      </c>
      <c r="W480" s="43" t="str">
        <f t="shared" si="128"/>
        <v>n/a</v>
      </c>
      <c r="X480" s="22">
        <f t="shared" si="129"/>
        <v>0</v>
      </c>
      <c r="Y480" s="22">
        <f t="shared" si="130"/>
        <v>0</v>
      </c>
      <c r="Z480" s="22">
        <f t="shared" si="131"/>
        <v>0</v>
      </c>
      <c r="AA480" s="42">
        <f t="shared" si="132"/>
        <v>0</v>
      </c>
      <c r="AB480" s="43" t="str">
        <f t="shared" si="133"/>
        <v>n/a</v>
      </c>
      <c r="AC480" s="44" t="str">
        <f>IFERROR(W480*'Inputs - OBR and CPI'!$E$27+'Inputs - Elec wholesale index'!AB480*'Inputs - OBR and CPI'!$F$27,"n/a")</f>
        <v>n/a</v>
      </c>
      <c r="AD480" s="2" t="str">
        <f t="shared" si="134"/>
        <v>2016-17 Winter</v>
      </c>
      <c r="AE480" s="2" t="str">
        <f t="shared" si="135"/>
        <v>2016-17 Summer</v>
      </c>
      <c r="AF480" s="127">
        <v>0</v>
      </c>
      <c r="AG480" s="7"/>
    </row>
    <row r="481" spans="1:33">
      <c r="A481" s="46">
        <v>42538</v>
      </c>
      <c r="B481" s="13" t="str">
        <f t="shared" si="119"/>
        <v>Jun</v>
      </c>
      <c r="C481" s="186"/>
      <c r="D481" s="186"/>
      <c r="E481" s="186"/>
      <c r="F481" s="187"/>
      <c r="G481" s="187"/>
      <c r="H481" s="187"/>
      <c r="I481" s="12">
        <f>VLOOKUP($B481,'Elec wholesale lookups'!$A$3:$L$15,'Inputs - Elec wholesale index'!I$2,FALSE)</f>
        <v>205597.26549163138</v>
      </c>
      <c r="J481" s="12">
        <f>VLOOKUP($B481,'Elec wholesale lookups'!$A$3:$L$15,'Inputs - Elec wholesale index'!J$2,FALSE)</f>
        <v>181634.52552031272</v>
      </c>
      <c r="K481" s="12">
        <f>VLOOKUP($B481,'Elec wholesale lookups'!$A$3:$L$15,'Inputs - Elec wholesale index'!K$2,FALSE)</f>
        <v>205597.26549163138</v>
      </c>
      <c r="L481" s="37">
        <f>VLOOKUP($B481,'Elec wholesale lookups'!$A$3:$O$15,'Inputs - Elec wholesale index'!L$2,FALSE)</f>
        <v>1</v>
      </c>
      <c r="M481" s="37">
        <f>VLOOKUP($B481,'Elec wholesale lookups'!$A$3:$O$15,'Inputs - Elec wholesale index'!M$2,FALSE)</f>
        <v>1</v>
      </c>
      <c r="N481" s="37">
        <f>VLOOKUP($B481,'Elec wholesale lookups'!$A$3:$O$15,'Inputs - Elec wholesale index'!N$2,FALSE)</f>
        <v>0</v>
      </c>
      <c r="O481" s="12">
        <f t="shared" si="120"/>
        <v>205597.26549163138</v>
      </c>
      <c r="P481" s="12">
        <f t="shared" si="121"/>
        <v>181634.52552031272</v>
      </c>
      <c r="Q481" s="12">
        <f t="shared" si="122"/>
        <v>0</v>
      </c>
      <c r="R481" s="12">
        <f t="shared" si="123"/>
        <v>387231.79101194406</v>
      </c>
      <c r="S481" s="22">
        <f t="shared" si="124"/>
        <v>0</v>
      </c>
      <c r="T481" s="22">
        <f t="shared" si="125"/>
        <v>0</v>
      </c>
      <c r="U481" s="22">
        <f t="shared" si="126"/>
        <v>0</v>
      </c>
      <c r="V481" s="22">
        <f t="shared" si="127"/>
        <v>0</v>
      </c>
      <c r="W481" s="43" t="str">
        <f t="shared" si="128"/>
        <v>n/a</v>
      </c>
      <c r="X481" s="22">
        <f t="shared" si="129"/>
        <v>0</v>
      </c>
      <c r="Y481" s="22">
        <f t="shared" si="130"/>
        <v>0</v>
      </c>
      <c r="Z481" s="22">
        <f t="shared" si="131"/>
        <v>0</v>
      </c>
      <c r="AA481" s="42">
        <f t="shared" si="132"/>
        <v>0</v>
      </c>
      <c r="AB481" s="43" t="str">
        <f t="shared" si="133"/>
        <v>n/a</v>
      </c>
      <c r="AC481" s="44" t="str">
        <f>IFERROR(W481*'Inputs - OBR and CPI'!$E$27+'Inputs - Elec wholesale index'!AB481*'Inputs - OBR and CPI'!$F$27,"n/a")</f>
        <v>n/a</v>
      </c>
      <c r="AD481" s="2" t="str">
        <f t="shared" si="134"/>
        <v>2016-17 Winter</v>
      </c>
      <c r="AE481" s="2" t="str">
        <f t="shared" si="135"/>
        <v>2016-17 Summer</v>
      </c>
      <c r="AF481" s="127">
        <v>0</v>
      </c>
      <c r="AG481" s="7"/>
    </row>
    <row r="482" spans="1:33">
      <c r="A482" s="46">
        <v>42541</v>
      </c>
      <c r="B482" s="13" t="str">
        <f t="shared" si="119"/>
        <v>Jun</v>
      </c>
      <c r="C482" s="186"/>
      <c r="D482" s="186"/>
      <c r="E482" s="186"/>
      <c r="F482" s="187"/>
      <c r="G482" s="187"/>
      <c r="H482" s="187"/>
      <c r="I482" s="12">
        <f>VLOOKUP($B482,'Elec wholesale lookups'!$A$3:$L$15,'Inputs - Elec wholesale index'!I$2,FALSE)</f>
        <v>205597.26549163138</v>
      </c>
      <c r="J482" s="12">
        <f>VLOOKUP($B482,'Elec wholesale lookups'!$A$3:$L$15,'Inputs - Elec wholesale index'!J$2,FALSE)</f>
        <v>181634.52552031272</v>
      </c>
      <c r="K482" s="12">
        <f>VLOOKUP($B482,'Elec wholesale lookups'!$A$3:$L$15,'Inputs - Elec wholesale index'!K$2,FALSE)</f>
        <v>205597.26549163138</v>
      </c>
      <c r="L482" s="37">
        <f>VLOOKUP($B482,'Elec wholesale lookups'!$A$3:$O$15,'Inputs - Elec wholesale index'!L$2,FALSE)</f>
        <v>1</v>
      </c>
      <c r="M482" s="37">
        <f>VLOOKUP($B482,'Elec wholesale lookups'!$A$3:$O$15,'Inputs - Elec wholesale index'!M$2,FALSE)</f>
        <v>1</v>
      </c>
      <c r="N482" s="37">
        <f>VLOOKUP($B482,'Elec wholesale lookups'!$A$3:$O$15,'Inputs - Elec wholesale index'!N$2,FALSE)</f>
        <v>0</v>
      </c>
      <c r="O482" s="12">
        <f t="shared" si="120"/>
        <v>205597.26549163138</v>
      </c>
      <c r="P482" s="12">
        <f t="shared" si="121"/>
        <v>181634.52552031272</v>
      </c>
      <c r="Q482" s="12">
        <f t="shared" si="122"/>
        <v>0</v>
      </c>
      <c r="R482" s="12">
        <f t="shared" si="123"/>
        <v>387231.79101194406</v>
      </c>
      <c r="S482" s="22">
        <f t="shared" si="124"/>
        <v>0</v>
      </c>
      <c r="T482" s="22">
        <f t="shared" si="125"/>
        <v>0</v>
      </c>
      <c r="U482" s="22">
        <f t="shared" si="126"/>
        <v>0</v>
      </c>
      <c r="V482" s="22">
        <f t="shared" si="127"/>
        <v>0</v>
      </c>
      <c r="W482" s="43" t="str">
        <f t="shared" si="128"/>
        <v>n/a</v>
      </c>
      <c r="X482" s="22">
        <f t="shared" si="129"/>
        <v>0</v>
      </c>
      <c r="Y482" s="22">
        <f t="shared" si="130"/>
        <v>0</v>
      </c>
      <c r="Z482" s="22">
        <f t="shared" si="131"/>
        <v>0</v>
      </c>
      <c r="AA482" s="42">
        <f t="shared" si="132"/>
        <v>0</v>
      </c>
      <c r="AB482" s="43" t="str">
        <f t="shared" si="133"/>
        <v>n/a</v>
      </c>
      <c r="AC482" s="44" t="str">
        <f>IFERROR(W482*'Inputs - OBR and CPI'!$E$27+'Inputs - Elec wholesale index'!AB482*'Inputs - OBR and CPI'!$F$27,"n/a")</f>
        <v>n/a</v>
      </c>
      <c r="AD482" s="2" t="str">
        <f t="shared" si="134"/>
        <v>2016-17 Winter</v>
      </c>
      <c r="AE482" s="2" t="str">
        <f t="shared" si="135"/>
        <v>2016-17 Summer</v>
      </c>
      <c r="AF482" s="127">
        <v>0</v>
      </c>
      <c r="AG482" s="7"/>
    </row>
    <row r="483" spans="1:33">
      <c r="A483" s="46">
        <v>42542</v>
      </c>
      <c r="B483" s="13" t="str">
        <f t="shared" si="119"/>
        <v>Jun</v>
      </c>
      <c r="C483" s="186"/>
      <c r="D483" s="186"/>
      <c r="E483" s="186"/>
      <c r="F483" s="187"/>
      <c r="G483" s="187"/>
      <c r="H483" s="187"/>
      <c r="I483" s="12">
        <f>VLOOKUP($B483,'Elec wholesale lookups'!$A$3:$L$15,'Inputs - Elec wholesale index'!I$2,FALSE)</f>
        <v>205597.26549163138</v>
      </c>
      <c r="J483" s="12">
        <f>VLOOKUP($B483,'Elec wholesale lookups'!$A$3:$L$15,'Inputs - Elec wholesale index'!J$2,FALSE)</f>
        <v>181634.52552031272</v>
      </c>
      <c r="K483" s="12">
        <f>VLOOKUP($B483,'Elec wholesale lookups'!$A$3:$L$15,'Inputs - Elec wholesale index'!K$2,FALSE)</f>
        <v>205597.26549163138</v>
      </c>
      <c r="L483" s="37">
        <f>VLOOKUP($B483,'Elec wholesale lookups'!$A$3:$O$15,'Inputs - Elec wholesale index'!L$2,FALSE)</f>
        <v>1</v>
      </c>
      <c r="M483" s="37">
        <f>VLOOKUP($B483,'Elec wholesale lookups'!$A$3:$O$15,'Inputs - Elec wholesale index'!M$2,FALSE)</f>
        <v>1</v>
      </c>
      <c r="N483" s="37">
        <f>VLOOKUP($B483,'Elec wholesale lookups'!$A$3:$O$15,'Inputs - Elec wholesale index'!N$2,FALSE)</f>
        <v>0</v>
      </c>
      <c r="O483" s="12">
        <f t="shared" si="120"/>
        <v>205597.26549163138</v>
      </c>
      <c r="P483" s="12">
        <f t="shared" si="121"/>
        <v>181634.52552031272</v>
      </c>
      <c r="Q483" s="12">
        <f t="shared" si="122"/>
        <v>0</v>
      </c>
      <c r="R483" s="12">
        <f t="shared" si="123"/>
        <v>387231.79101194406</v>
      </c>
      <c r="S483" s="22">
        <f t="shared" si="124"/>
        <v>0</v>
      </c>
      <c r="T483" s="22">
        <f t="shared" si="125"/>
        <v>0</v>
      </c>
      <c r="U483" s="22">
        <f t="shared" si="126"/>
        <v>0</v>
      </c>
      <c r="V483" s="22">
        <f t="shared" si="127"/>
        <v>0</v>
      </c>
      <c r="W483" s="43" t="str">
        <f t="shared" si="128"/>
        <v>n/a</v>
      </c>
      <c r="X483" s="22">
        <f t="shared" si="129"/>
        <v>0</v>
      </c>
      <c r="Y483" s="22">
        <f t="shared" si="130"/>
        <v>0</v>
      </c>
      <c r="Z483" s="22">
        <f t="shared" si="131"/>
        <v>0</v>
      </c>
      <c r="AA483" s="42">
        <f t="shared" si="132"/>
        <v>0</v>
      </c>
      <c r="AB483" s="43" t="str">
        <f t="shared" si="133"/>
        <v>n/a</v>
      </c>
      <c r="AC483" s="44" t="str">
        <f>IFERROR(W483*'Inputs - OBR and CPI'!$E$27+'Inputs - Elec wholesale index'!AB483*'Inputs - OBR and CPI'!$F$27,"n/a")</f>
        <v>n/a</v>
      </c>
      <c r="AD483" s="2" t="str">
        <f t="shared" si="134"/>
        <v>2016-17 Winter</v>
      </c>
      <c r="AE483" s="2" t="str">
        <f t="shared" si="135"/>
        <v>2016-17 Summer</v>
      </c>
      <c r="AF483" s="127">
        <v>0</v>
      </c>
      <c r="AG483" s="7"/>
    </row>
    <row r="484" spans="1:33">
      <c r="A484" s="46">
        <v>42543</v>
      </c>
      <c r="B484" s="13" t="str">
        <f t="shared" si="119"/>
        <v>Jun</v>
      </c>
      <c r="C484" s="186"/>
      <c r="D484" s="186"/>
      <c r="E484" s="186"/>
      <c r="F484" s="187"/>
      <c r="G484" s="187"/>
      <c r="H484" s="187"/>
      <c r="I484" s="12">
        <f>VLOOKUP($B484,'Elec wholesale lookups'!$A$3:$L$15,'Inputs - Elec wholesale index'!I$2,FALSE)</f>
        <v>205597.26549163138</v>
      </c>
      <c r="J484" s="12">
        <f>VLOOKUP($B484,'Elec wholesale lookups'!$A$3:$L$15,'Inputs - Elec wholesale index'!J$2,FALSE)</f>
        <v>181634.52552031272</v>
      </c>
      <c r="K484" s="12">
        <f>VLOOKUP($B484,'Elec wholesale lookups'!$A$3:$L$15,'Inputs - Elec wholesale index'!K$2,FALSE)</f>
        <v>205597.26549163138</v>
      </c>
      <c r="L484" s="37">
        <f>VLOOKUP($B484,'Elec wholesale lookups'!$A$3:$O$15,'Inputs - Elec wholesale index'!L$2,FALSE)</f>
        <v>1</v>
      </c>
      <c r="M484" s="37">
        <f>VLOOKUP($B484,'Elec wholesale lookups'!$A$3:$O$15,'Inputs - Elec wholesale index'!M$2,FALSE)</f>
        <v>1</v>
      </c>
      <c r="N484" s="37">
        <f>VLOOKUP($B484,'Elec wholesale lookups'!$A$3:$O$15,'Inputs - Elec wholesale index'!N$2,FALSE)</f>
        <v>0</v>
      </c>
      <c r="O484" s="12">
        <f t="shared" si="120"/>
        <v>205597.26549163138</v>
      </c>
      <c r="P484" s="12">
        <f t="shared" si="121"/>
        <v>181634.52552031272</v>
      </c>
      <c r="Q484" s="12">
        <f t="shared" si="122"/>
        <v>0</v>
      </c>
      <c r="R484" s="12">
        <f t="shared" si="123"/>
        <v>387231.79101194406</v>
      </c>
      <c r="S484" s="22">
        <f t="shared" si="124"/>
        <v>0</v>
      </c>
      <c r="T484" s="22">
        <f t="shared" si="125"/>
        <v>0</v>
      </c>
      <c r="U484" s="22">
        <f t="shared" si="126"/>
        <v>0</v>
      </c>
      <c r="V484" s="22">
        <f t="shared" si="127"/>
        <v>0</v>
      </c>
      <c r="W484" s="43" t="str">
        <f t="shared" si="128"/>
        <v>n/a</v>
      </c>
      <c r="X484" s="22">
        <f t="shared" si="129"/>
        <v>0</v>
      </c>
      <c r="Y484" s="22">
        <f t="shared" si="130"/>
        <v>0</v>
      </c>
      <c r="Z484" s="22">
        <f t="shared" si="131"/>
        <v>0</v>
      </c>
      <c r="AA484" s="42">
        <f t="shared" si="132"/>
        <v>0</v>
      </c>
      <c r="AB484" s="43" t="str">
        <f t="shared" si="133"/>
        <v>n/a</v>
      </c>
      <c r="AC484" s="44" t="str">
        <f>IFERROR(W484*'Inputs - OBR and CPI'!$E$27+'Inputs - Elec wholesale index'!AB484*'Inputs - OBR and CPI'!$F$27,"n/a")</f>
        <v>n/a</v>
      </c>
      <c r="AD484" s="2" t="str">
        <f t="shared" si="134"/>
        <v>2016-17 Winter</v>
      </c>
      <c r="AE484" s="2" t="str">
        <f t="shared" si="135"/>
        <v>2016-17 Summer</v>
      </c>
      <c r="AF484" s="127">
        <v>0</v>
      </c>
      <c r="AG484" s="7"/>
    </row>
    <row r="485" spans="1:33">
      <c r="A485" s="46">
        <v>42544</v>
      </c>
      <c r="B485" s="13" t="str">
        <f t="shared" si="119"/>
        <v>Jun</v>
      </c>
      <c r="C485" s="186"/>
      <c r="D485" s="186"/>
      <c r="E485" s="186"/>
      <c r="F485" s="187"/>
      <c r="G485" s="187"/>
      <c r="H485" s="187"/>
      <c r="I485" s="12">
        <f>VLOOKUP($B485,'Elec wholesale lookups'!$A$3:$L$15,'Inputs - Elec wholesale index'!I$2,FALSE)</f>
        <v>205597.26549163138</v>
      </c>
      <c r="J485" s="12">
        <f>VLOOKUP($B485,'Elec wholesale lookups'!$A$3:$L$15,'Inputs - Elec wholesale index'!J$2,FALSE)</f>
        <v>181634.52552031272</v>
      </c>
      <c r="K485" s="12">
        <f>VLOOKUP($B485,'Elec wholesale lookups'!$A$3:$L$15,'Inputs - Elec wholesale index'!K$2,FALSE)</f>
        <v>205597.26549163138</v>
      </c>
      <c r="L485" s="37">
        <f>VLOOKUP($B485,'Elec wholesale lookups'!$A$3:$O$15,'Inputs - Elec wholesale index'!L$2,FALSE)</f>
        <v>1</v>
      </c>
      <c r="M485" s="37">
        <f>VLOOKUP($B485,'Elec wholesale lookups'!$A$3:$O$15,'Inputs - Elec wholesale index'!M$2,FALSE)</f>
        <v>1</v>
      </c>
      <c r="N485" s="37">
        <f>VLOOKUP($B485,'Elec wholesale lookups'!$A$3:$O$15,'Inputs - Elec wholesale index'!N$2,FALSE)</f>
        <v>0</v>
      </c>
      <c r="O485" s="12">
        <f t="shared" si="120"/>
        <v>205597.26549163138</v>
      </c>
      <c r="P485" s="12">
        <f t="shared" si="121"/>
        <v>181634.52552031272</v>
      </c>
      <c r="Q485" s="12">
        <f t="shared" si="122"/>
        <v>0</v>
      </c>
      <c r="R485" s="12">
        <f t="shared" si="123"/>
        <v>387231.79101194406</v>
      </c>
      <c r="S485" s="22">
        <f t="shared" si="124"/>
        <v>0</v>
      </c>
      <c r="T485" s="22">
        <f t="shared" si="125"/>
        <v>0</v>
      </c>
      <c r="U485" s="22">
        <f t="shared" si="126"/>
        <v>0</v>
      </c>
      <c r="V485" s="22">
        <f t="shared" si="127"/>
        <v>0</v>
      </c>
      <c r="W485" s="43" t="str">
        <f t="shared" si="128"/>
        <v>n/a</v>
      </c>
      <c r="X485" s="22">
        <f t="shared" si="129"/>
        <v>0</v>
      </c>
      <c r="Y485" s="22">
        <f t="shared" si="130"/>
        <v>0</v>
      </c>
      <c r="Z485" s="22">
        <f t="shared" si="131"/>
        <v>0</v>
      </c>
      <c r="AA485" s="42">
        <f t="shared" si="132"/>
        <v>0</v>
      </c>
      <c r="AB485" s="43" t="str">
        <f t="shared" si="133"/>
        <v>n/a</v>
      </c>
      <c r="AC485" s="44" t="str">
        <f>IFERROR(W485*'Inputs - OBR and CPI'!$E$27+'Inputs - Elec wholesale index'!AB485*'Inputs - OBR and CPI'!$F$27,"n/a")</f>
        <v>n/a</v>
      </c>
      <c r="AD485" s="2" t="str">
        <f t="shared" si="134"/>
        <v>2016-17 Winter</v>
      </c>
      <c r="AE485" s="2" t="str">
        <f t="shared" si="135"/>
        <v>2016-17 Summer</v>
      </c>
      <c r="AF485" s="127">
        <v>0</v>
      </c>
      <c r="AG485" s="7"/>
    </row>
    <row r="486" spans="1:33">
      <c r="A486" s="46">
        <v>42545</v>
      </c>
      <c r="B486" s="13" t="str">
        <f t="shared" si="119"/>
        <v>Jun</v>
      </c>
      <c r="C486" s="186"/>
      <c r="D486" s="186"/>
      <c r="E486" s="186"/>
      <c r="F486" s="187"/>
      <c r="G486" s="187"/>
      <c r="H486" s="187"/>
      <c r="I486" s="12">
        <f>VLOOKUP($B486,'Elec wholesale lookups'!$A$3:$L$15,'Inputs - Elec wholesale index'!I$2,FALSE)</f>
        <v>205597.26549163138</v>
      </c>
      <c r="J486" s="12">
        <f>VLOOKUP($B486,'Elec wholesale lookups'!$A$3:$L$15,'Inputs - Elec wholesale index'!J$2,FALSE)</f>
        <v>181634.52552031272</v>
      </c>
      <c r="K486" s="12">
        <f>VLOOKUP($B486,'Elec wholesale lookups'!$A$3:$L$15,'Inputs - Elec wholesale index'!K$2,FALSE)</f>
        <v>205597.26549163138</v>
      </c>
      <c r="L486" s="37">
        <f>VLOOKUP($B486,'Elec wholesale lookups'!$A$3:$O$15,'Inputs - Elec wholesale index'!L$2,FALSE)</f>
        <v>1</v>
      </c>
      <c r="M486" s="37">
        <f>VLOOKUP($B486,'Elec wholesale lookups'!$A$3:$O$15,'Inputs - Elec wholesale index'!M$2,FALSE)</f>
        <v>1</v>
      </c>
      <c r="N486" s="37">
        <f>VLOOKUP($B486,'Elec wholesale lookups'!$A$3:$O$15,'Inputs - Elec wholesale index'!N$2,FALSE)</f>
        <v>0</v>
      </c>
      <c r="O486" s="12">
        <f t="shared" si="120"/>
        <v>205597.26549163138</v>
      </c>
      <c r="P486" s="12">
        <f t="shared" si="121"/>
        <v>181634.52552031272</v>
      </c>
      <c r="Q486" s="12">
        <f t="shared" si="122"/>
        <v>0</v>
      </c>
      <c r="R486" s="12">
        <f t="shared" si="123"/>
        <v>387231.79101194406</v>
      </c>
      <c r="S486" s="22">
        <f t="shared" si="124"/>
        <v>0</v>
      </c>
      <c r="T486" s="22">
        <f t="shared" si="125"/>
        <v>0</v>
      </c>
      <c r="U486" s="22">
        <f t="shared" si="126"/>
        <v>0</v>
      </c>
      <c r="V486" s="22">
        <f t="shared" si="127"/>
        <v>0</v>
      </c>
      <c r="W486" s="43" t="str">
        <f t="shared" si="128"/>
        <v>n/a</v>
      </c>
      <c r="X486" s="22">
        <f t="shared" si="129"/>
        <v>0</v>
      </c>
      <c r="Y486" s="22">
        <f t="shared" si="130"/>
        <v>0</v>
      </c>
      <c r="Z486" s="22">
        <f t="shared" si="131"/>
        <v>0</v>
      </c>
      <c r="AA486" s="42">
        <f t="shared" si="132"/>
        <v>0</v>
      </c>
      <c r="AB486" s="43" t="str">
        <f t="shared" si="133"/>
        <v>n/a</v>
      </c>
      <c r="AC486" s="44" t="str">
        <f>IFERROR(W486*'Inputs - OBR and CPI'!$E$27+'Inputs - Elec wholesale index'!AB486*'Inputs - OBR and CPI'!$F$27,"n/a")</f>
        <v>n/a</v>
      </c>
      <c r="AD486" s="2" t="str">
        <f t="shared" si="134"/>
        <v>2016-17 Winter</v>
      </c>
      <c r="AE486" s="2" t="str">
        <f t="shared" si="135"/>
        <v>2016-17 Summer</v>
      </c>
      <c r="AF486" s="127">
        <v>0</v>
      </c>
      <c r="AG486" s="7"/>
    </row>
    <row r="487" spans="1:33">
      <c r="A487" s="46">
        <v>42548</v>
      </c>
      <c r="B487" s="13" t="str">
        <f t="shared" si="119"/>
        <v>Jun</v>
      </c>
      <c r="C487" s="186"/>
      <c r="D487" s="186"/>
      <c r="E487" s="186"/>
      <c r="F487" s="187"/>
      <c r="G487" s="187"/>
      <c r="H487" s="187"/>
      <c r="I487" s="12">
        <f>VLOOKUP($B487,'Elec wholesale lookups'!$A$3:$L$15,'Inputs - Elec wholesale index'!I$2,FALSE)</f>
        <v>205597.26549163138</v>
      </c>
      <c r="J487" s="12">
        <f>VLOOKUP($B487,'Elec wholesale lookups'!$A$3:$L$15,'Inputs - Elec wholesale index'!J$2,FALSE)</f>
        <v>181634.52552031272</v>
      </c>
      <c r="K487" s="12">
        <f>VLOOKUP($B487,'Elec wholesale lookups'!$A$3:$L$15,'Inputs - Elec wholesale index'!K$2,FALSE)</f>
        <v>205597.26549163138</v>
      </c>
      <c r="L487" s="37">
        <f>VLOOKUP($B487,'Elec wholesale lookups'!$A$3:$O$15,'Inputs - Elec wholesale index'!L$2,FALSE)</f>
        <v>1</v>
      </c>
      <c r="M487" s="37">
        <f>VLOOKUP($B487,'Elec wholesale lookups'!$A$3:$O$15,'Inputs - Elec wholesale index'!M$2,FALSE)</f>
        <v>1</v>
      </c>
      <c r="N487" s="37">
        <f>VLOOKUP($B487,'Elec wholesale lookups'!$A$3:$O$15,'Inputs - Elec wholesale index'!N$2,FALSE)</f>
        <v>0</v>
      </c>
      <c r="O487" s="12">
        <f t="shared" si="120"/>
        <v>205597.26549163138</v>
      </c>
      <c r="P487" s="12">
        <f t="shared" si="121"/>
        <v>181634.52552031272</v>
      </c>
      <c r="Q487" s="12">
        <f t="shared" si="122"/>
        <v>0</v>
      </c>
      <c r="R487" s="12">
        <f t="shared" si="123"/>
        <v>387231.79101194406</v>
      </c>
      <c r="S487" s="22">
        <f t="shared" si="124"/>
        <v>0</v>
      </c>
      <c r="T487" s="22">
        <f t="shared" si="125"/>
        <v>0</v>
      </c>
      <c r="U487" s="22">
        <f t="shared" si="126"/>
        <v>0</v>
      </c>
      <c r="V487" s="22">
        <f t="shared" si="127"/>
        <v>0</v>
      </c>
      <c r="W487" s="43" t="str">
        <f t="shared" si="128"/>
        <v>n/a</v>
      </c>
      <c r="X487" s="22">
        <f t="shared" si="129"/>
        <v>0</v>
      </c>
      <c r="Y487" s="22">
        <f t="shared" si="130"/>
        <v>0</v>
      </c>
      <c r="Z487" s="22">
        <f t="shared" si="131"/>
        <v>0</v>
      </c>
      <c r="AA487" s="42">
        <f t="shared" si="132"/>
        <v>0</v>
      </c>
      <c r="AB487" s="43" t="str">
        <f t="shared" si="133"/>
        <v>n/a</v>
      </c>
      <c r="AC487" s="44" t="str">
        <f>IFERROR(W487*'Inputs - OBR and CPI'!$E$27+'Inputs - Elec wholesale index'!AB487*'Inputs - OBR and CPI'!$F$27,"n/a")</f>
        <v>n/a</v>
      </c>
      <c r="AD487" s="2" t="str">
        <f t="shared" si="134"/>
        <v>2016-17 Winter</v>
      </c>
      <c r="AE487" s="2" t="str">
        <f t="shared" si="135"/>
        <v>2016-17 Summer</v>
      </c>
      <c r="AF487" s="127">
        <v>0</v>
      </c>
      <c r="AG487" s="7"/>
    </row>
    <row r="488" spans="1:33">
      <c r="A488" s="46">
        <v>42549</v>
      </c>
      <c r="B488" s="13" t="str">
        <f t="shared" si="119"/>
        <v>Jun</v>
      </c>
      <c r="C488" s="186"/>
      <c r="D488" s="186"/>
      <c r="E488" s="186"/>
      <c r="F488" s="187"/>
      <c r="G488" s="187"/>
      <c r="H488" s="187"/>
      <c r="I488" s="12">
        <f>VLOOKUP($B488,'Elec wholesale lookups'!$A$3:$L$15,'Inputs - Elec wholesale index'!I$2,FALSE)</f>
        <v>205597.26549163138</v>
      </c>
      <c r="J488" s="12">
        <f>VLOOKUP($B488,'Elec wholesale lookups'!$A$3:$L$15,'Inputs - Elec wholesale index'!J$2,FALSE)</f>
        <v>181634.52552031272</v>
      </c>
      <c r="K488" s="12">
        <f>VLOOKUP($B488,'Elec wholesale lookups'!$A$3:$L$15,'Inputs - Elec wholesale index'!K$2,FALSE)</f>
        <v>205597.26549163138</v>
      </c>
      <c r="L488" s="37">
        <f>VLOOKUP($B488,'Elec wholesale lookups'!$A$3:$O$15,'Inputs - Elec wholesale index'!L$2,FALSE)</f>
        <v>1</v>
      </c>
      <c r="M488" s="37">
        <f>VLOOKUP($B488,'Elec wholesale lookups'!$A$3:$O$15,'Inputs - Elec wholesale index'!M$2,FALSE)</f>
        <v>1</v>
      </c>
      <c r="N488" s="37">
        <f>VLOOKUP($B488,'Elec wholesale lookups'!$A$3:$O$15,'Inputs - Elec wholesale index'!N$2,FALSE)</f>
        <v>0</v>
      </c>
      <c r="O488" s="12">
        <f t="shared" si="120"/>
        <v>205597.26549163138</v>
      </c>
      <c r="P488" s="12">
        <f t="shared" si="121"/>
        <v>181634.52552031272</v>
      </c>
      <c r="Q488" s="12">
        <f t="shared" si="122"/>
        <v>0</v>
      </c>
      <c r="R488" s="12">
        <f t="shared" si="123"/>
        <v>387231.79101194406</v>
      </c>
      <c r="S488" s="22">
        <f t="shared" si="124"/>
        <v>0</v>
      </c>
      <c r="T488" s="22">
        <f t="shared" si="125"/>
        <v>0</v>
      </c>
      <c r="U488" s="22">
        <f t="shared" si="126"/>
        <v>0</v>
      </c>
      <c r="V488" s="22">
        <f t="shared" si="127"/>
        <v>0</v>
      </c>
      <c r="W488" s="43" t="str">
        <f t="shared" si="128"/>
        <v>n/a</v>
      </c>
      <c r="X488" s="22">
        <f t="shared" si="129"/>
        <v>0</v>
      </c>
      <c r="Y488" s="22">
        <f t="shared" si="130"/>
        <v>0</v>
      </c>
      <c r="Z488" s="22">
        <f t="shared" si="131"/>
        <v>0</v>
      </c>
      <c r="AA488" s="42">
        <f t="shared" si="132"/>
        <v>0</v>
      </c>
      <c r="AB488" s="43" t="str">
        <f t="shared" si="133"/>
        <v>n/a</v>
      </c>
      <c r="AC488" s="44" t="str">
        <f>IFERROR(W488*'Inputs - OBR and CPI'!$E$27+'Inputs - Elec wholesale index'!AB488*'Inputs - OBR and CPI'!$F$27,"n/a")</f>
        <v>n/a</v>
      </c>
      <c r="AD488" s="2" t="str">
        <f t="shared" si="134"/>
        <v>2016-17 Winter</v>
      </c>
      <c r="AE488" s="2" t="str">
        <f t="shared" si="135"/>
        <v>2016-17 Summer</v>
      </c>
      <c r="AF488" s="127">
        <v>0</v>
      </c>
      <c r="AG488" s="7"/>
    </row>
    <row r="489" spans="1:33">
      <c r="A489" s="46">
        <v>42550</v>
      </c>
      <c r="B489" s="13" t="str">
        <f t="shared" ref="B489:B552" si="136">TEXT(A489,"mmm")</f>
        <v>Jun</v>
      </c>
      <c r="C489" s="186"/>
      <c r="D489" s="186"/>
      <c r="E489" s="186"/>
      <c r="F489" s="187"/>
      <c r="G489" s="187"/>
      <c r="H489" s="187"/>
      <c r="I489" s="12">
        <f>VLOOKUP($B489,'Elec wholesale lookups'!$A$3:$L$15,'Inputs - Elec wholesale index'!I$2,FALSE)</f>
        <v>205597.26549163138</v>
      </c>
      <c r="J489" s="12">
        <f>VLOOKUP($B489,'Elec wholesale lookups'!$A$3:$L$15,'Inputs - Elec wholesale index'!J$2,FALSE)</f>
        <v>181634.52552031272</v>
      </c>
      <c r="K489" s="12">
        <f>VLOOKUP($B489,'Elec wholesale lookups'!$A$3:$L$15,'Inputs - Elec wholesale index'!K$2,FALSE)</f>
        <v>205597.26549163138</v>
      </c>
      <c r="L489" s="37">
        <f>VLOOKUP($B489,'Elec wholesale lookups'!$A$3:$O$15,'Inputs - Elec wholesale index'!L$2,FALSE)</f>
        <v>1</v>
      </c>
      <c r="M489" s="37">
        <f>VLOOKUP($B489,'Elec wholesale lookups'!$A$3:$O$15,'Inputs - Elec wholesale index'!M$2,FALSE)</f>
        <v>1</v>
      </c>
      <c r="N489" s="37">
        <f>VLOOKUP($B489,'Elec wholesale lookups'!$A$3:$O$15,'Inputs - Elec wholesale index'!N$2,FALSE)</f>
        <v>0</v>
      </c>
      <c r="O489" s="12">
        <f t="shared" si="120"/>
        <v>205597.26549163138</v>
      </c>
      <c r="P489" s="12">
        <f t="shared" si="121"/>
        <v>181634.52552031272</v>
      </c>
      <c r="Q489" s="12">
        <f t="shared" si="122"/>
        <v>0</v>
      </c>
      <c r="R489" s="12">
        <f t="shared" si="123"/>
        <v>387231.79101194406</v>
      </c>
      <c r="S489" s="22">
        <f t="shared" si="124"/>
        <v>0</v>
      </c>
      <c r="T489" s="22">
        <f t="shared" si="125"/>
        <v>0</v>
      </c>
      <c r="U489" s="22">
        <f t="shared" si="126"/>
        <v>0</v>
      </c>
      <c r="V489" s="22">
        <f t="shared" si="127"/>
        <v>0</v>
      </c>
      <c r="W489" s="43" t="str">
        <f t="shared" si="128"/>
        <v>n/a</v>
      </c>
      <c r="X489" s="22">
        <f t="shared" si="129"/>
        <v>0</v>
      </c>
      <c r="Y489" s="22">
        <f t="shared" si="130"/>
        <v>0</v>
      </c>
      <c r="Z489" s="22">
        <f t="shared" si="131"/>
        <v>0</v>
      </c>
      <c r="AA489" s="42">
        <f t="shared" si="132"/>
        <v>0</v>
      </c>
      <c r="AB489" s="43" t="str">
        <f t="shared" si="133"/>
        <v>n/a</v>
      </c>
      <c r="AC489" s="44" t="str">
        <f>IFERROR(W489*'Inputs - OBR and CPI'!$E$27+'Inputs - Elec wholesale index'!AB489*'Inputs - OBR and CPI'!$F$27,"n/a")</f>
        <v>n/a</v>
      </c>
      <c r="AD489" s="2" t="str">
        <f t="shared" si="134"/>
        <v>2016-17 Winter</v>
      </c>
      <c r="AE489" s="2" t="str">
        <f t="shared" si="135"/>
        <v>2016-17 Summer</v>
      </c>
      <c r="AF489" s="127">
        <v>0</v>
      </c>
      <c r="AG489" s="7"/>
    </row>
    <row r="490" spans="1:33">
      <c r="A490" s="46">
        <v>42551</v>
      </c>
      <c r="B490" s="13" t="str">
        <f t="shared" si="136"/>
        <v>Jun</v>
      </c>
      <c r="C490" s="186"/>
      <c r="D490" s="186"/>
      <c r="E490" s="186"/>
      <c r="F490" s="187"/>
      <c r="G490" s="187"/>
      <c r="H490" s="187"/>
      <c r="I490" s="12">
        <f>VLOOKUP($B490,'Elec wholesale lookups'!$A$3:$L$15,'Inputs - Elec wholesale index'!I$2,FALSE)</f>
        <v>205597.26549163138</v>
      </c>
      <c r="J490" s="12">
        <f>VLOOKUP($B490,'Elec wholesale lookups'!$A$3:$L$15,'Inputs - Elec wholesale index'!J$2,FALSE)</f>
        <v>181634.52552031272</v>
      </c>
      <c r="K490" s="12">
        <f>VLOOKUP($B490,'Elec wholesale lookups'!$A$3:$L$15,'Inputs - Elec wholesale index'!K$2,FALSE)</f>
        <v>205597.26549163138</v>
      </c>
      <c r="L490" s="37">
        <f>VLOOKUP($B490,'Elec wholesale lookups'!$A$3:$O$15,'Inputs - Elec wholesale index'!L$2,FALSE)</f>
        <v>1</v>
      </c>
      <c r="M490" s="37">
        <f>VLOOKUP($B490,'Elec wholesale lookups'!$A$3:$O$15,'Inputs - Elec wholesale index'!M$2,FALSE)</f>
        <v>1</v>
      </c>
      <c r="N490" s="37">
        <f>VLOOKUP($B490,'Elec wholesale lookups'!$A$3:$O$15,'Inputs - Elec wholesale index'!N$2,FALSE)</f>
        <v>0</v>
      </c>
      <c r="O490" s="12">
        <f t="shared" si="120"/>
        <v>205597.26549163138</v>
      </c>
      <c r="P490" s="12">
        <f t="shared" si="121"/>
        <v>181634.52552031272</v>
      </c>
      <c r="Q490" s="12">
        <f t="shared" si="122"/>
        <v>0</v>
      </c>
      <c r="R490" s="12">
        <f t="shared" si="123"/>
        <v>387231.79101194406</v>
      </c>
      <c r="S490" s="22">
        <f t="shared" si="124"/>
        <v>0</v>
      </c>
      <c r="T490" s="22">
        <f t="shared" si="125"/>
        <v>0</v>
      </c>
      <c r="U490" s="22">
        <f t="shared" si="126"/>
        <v>0</v>
      </c>
      <c r="V490" s="22">
        <f t="shared" si="127"/>
        <v>0</v>
      </c>
      <c r="W490" s="43" t="str">
        <f t="shared" si="128"/>
        <v>n/a</v>
      </c>
      <c r="X490" s="22">
        <f t="shared" si="129"/>
        <v>0</v>
      </c>
      <c r="Y490" s="22">
        <f t="shared" si="130"/>
        <v>0</v>
      </c>
      <c r="Z490" s="22">
        <f t="shared" si="131"/>
        <v>0</v>
      </c>
      <c r="AA490" s="42">
        <f t="shared" si="132"/>
        <v>0</v>
      </c>
      <c r="AB490" s="43" t="str">
        <f t="shared" si="133"/>
        <v>n/a</v>
      </c>
      <c r="AC490" s="44" t="str">
        <f>IFERROR(W490*'Inputs - OBR and CPI'!$E$27+'Inputs - Elec wholesale index'!AB490*'Inputs - OBR and CPI'!$F$27,"n/a")</f>
        <v>n/a</v>
      </c>
      <c r="AD490" s="2" t="str">
        <f t="shared" si="134"/>
        <v>2016-17 Winter</v>
      </c>
      <c r="AE490" s="2" t="str">
        <f t="shared" si="135"/>
        <v>2016-17 Summer</v>
      </c>
      <c r="AF490" s="127">
        <v>0</v>
      </c>
      <c r="AG490" s="7"/>
    </row>
    <row r="491" spans="1:33">
      <c r="A491" s="46">
        <v>42552</v>
      </c>
      <c r="B491" s="13" t="str">
        <f t="shared" si="136"/>
        <v>Jul</v>
      </c>
      <c r="C491" s="186"/>
      <c r="D491" s="186"/>
      <c r="E491" s="186"/>
      <c r="F491" s="187"/>
      <c r="G491" s="187"/>
      <c r="H491" s="187"/>
      <c r="I491" s="12">
        <f>VLOOKUP($B491,'Elec wholesale lookups'!$A$3:$L$15,'Inputs - Elec wholesale index'!I$2,FALSE)</f>
        <v>205597.26549163138</v>
      </c>
      <c r="J491" s="12">
        <f>VLOOKUP($B491,'Elec wholesale lookups'!$A$3:$L$15,'Inputs - Elec wholesale index'!J$2,FALSE)</f>
        <v>181634.52552031272</v>
      </c>
      <c r="K491" s="12">
        <f>VLOOKUP($B491,'Elec wholesale lookups'!$A$3:$L$15,'Inputs - Elec wholesale index'!K$2,FALSE)</f>
        <v>205597.26549163138</v>
      </c>
      <c r="L491" s="37">
        <f>VLOOKUP($B491,'Elec wholesale lookups'!$A$3:$O$15,'Inputs - Elec wholesale index'!L$2,FALSE)</f>
        <v>1</v>
      </c>
      <c r="M491" s="37">
        <f>VLOOKUP($B491,'Elec wholesale lookups'!$A$3:$O$15,'Inputs - Elec wholesale index'!M$2,FALSE)</f>
        <v>1</v>
      </c>
      <c r="N491" s="37">
        <f>VLOOKUP($B491,'Elec wholesale lookups'!$A$3:$O$15,'Inputs - Elec wholesale index'!N$2,FALSE)</f>
        <v>0</v>
      </c>
      <c r="O491" s="12">
        <f t="shared" si="120"/>
        <v>205597.26549163138</v>
      </c>
      <c r="P491" s="12">
        <f t="shared" si="121"/>
        <v>181634.52552031272</v>
      </c>
      <c r="Q491" s="12">
        <f t="shared" si="122"/>
        <v>0</v>
      </c>
      <c r="R491" s="12">
        <f t="shared" si="123"/>
        <v>387231.79101194406</v>
      </c>
      <c r="S491" s="22">
        <f t="shared" si="124"/>
        <v>0</v>
      </c>
      <c r="T491" s="22">
        <f t="shared" si="125"/>
        <v>0</v>
      </c>
      <c r="U491" s="22">
        <f t="shared" si="126"/>
        <v>0</v>
      </c>
      <c r="V491" s="22">
        <f t="shared" si="127"/>
        <v>0</v>
      </c>
      <c r="W491" s="43" t="str">
        <f t="shared" si="128"/>
        <v>n/a</v>
      </c>
      <c r="X491" s="22">
        <f t="shared" si="129"/>
        <v>0</v>
      </c>
      <c r="Y491" s="22">
        <f t="shared" si="130"/>
        <v>0</v>
      </c>
      <c r="Z491" s="22">
        <f t="shared" si="131"/>
        <v>0</v>
      </c>
      <c r="AA491" s="42">
        <f t="shared" si="132"/>
        <v>0</v>
      </c>
      <c r="AB491" s="43" t="str">
        <f t="shared" si="133"/>
        <v>n/a</v>
      </c>
      <c r="AC491" s="44" t="str">
        <f>IFERROR(W491*'Inputs - OBR and CPI'!$E$27+'Inputs - Elec wholesale index'!AB491*'Inputs - OBR and CPI'!$F$27,"n/a")</f>
        <v>n/a</v>
      </c>
      <c r="AD491" s="2" t="str">
        <f t="shared" si="134"/>
        <v>2016-17 Winter</v>
      </c>
      <c r="AE491" s="2" t="str">
        <f t="shared" si="135"/>
        <v>2016-17 Summer</v>
      </c>
      <c r="AF491" s="127">
        <v>0</v>
      </c>
      <c r="AG491" s="7"/>
    </row>
    <row r="492" spans="1:33">
      <c r="A492" s="46">
        <v>42555</v>
      </c>
      <c r="B492" s="13" t="str">
        <f t="shared" si="136"/>
        <v>Jul</v>
      </c>
      <c r="C492" s="186"/>
      <c r="D492" s="186"/>
      <c r="E492" s="186"/>
      <c r="F492" s="187"/>
      <c r="G492" s="187"/>
      <c r="H492" s="187"/>
      <c r="I492" s="12">
        <f>VLOOKUP($B492,'Elec wholesale lookups'!$A$3:$L$15,'Inputs - Elec wholesale index'!I$2,FALSE)</f>
        <v>205597.26549163138</v>
      </c>
      <c r="J492" s="12">
        <f>VLOOKUP($B492,'Elec wholesale lookups'!$A$3:$L$15,'Inputs - Elec wholesale index'!J$2,FALSE)</f>
        <v>181634.52552031272</v>
      </c>
      <c r="K492" s="12">
        <f>VLOOKUP($B492,'Elec wholesale lookups'!$A$3:$L$15,'Inputs - Elec wholesale index'!K$2,FALSE)</f>
        <v>205597.26549163138</v>
      </c>
      <c r="L492" s="37">
        <f>VLOOKUP($B492,'Elec wholesale lookups'!$A$3:$O$15,'Inputs - Elec wholesale index'!L$2,FALSE)</f>
        <v>1</v>
      </c>
      <c r="M492" s="37">
        <f>VLOOKUP($B492,'Elec wholesale lookups'!$A$3:$O$15,'Inputs - Elec wholesale index'!M$2,FALSE)</f>
        <v>1</v>
      </c>
      <c r="N492" s="37">
        <f>VLOOKUP($B492,'Elec wholesale lookups'!$A$3:$O$15,'Inputs - Elec wholesale index'!N$2,FALSE)</f>
        <v>0</v>
      </c>
      <c r="O492" s="12">
        <f t="shared" si="120"/>
        <v>205597.26549163138</v>
      </c>
      <c r="P492" s="12">
        <f t="shared" si="121"/>
        <v>181634.52552031272</v>
      </c>
      <c r="Q492" s="12">
        <f t="shared" si="122"/>
        <v>0</v>
      </c>
      <c r="R492" s="12">
        <f t="shared" si="123"/>
        <v>387231.79101194406</v>
      </c>
      <c r="S492" s="22">
        <f t="shared" si="124"/>
        <v>0</v>
      </c>
      <c r="T492" s="22">
        <f t="shared" si="125"/>
        <v>0</v>
      </c>
      <c r="U492" s="22">
        <f t="shared" si="126"/>
        <v>0</v>
      </c>
      <c r="V492" s="22">
        <f t="shared" si="127"/>
        <v>0</v>
      </c>
      <c r="W492" s="43" t="str">
        <f t="shared" si="128"/>
        <v>n/a</v>
      </c>
      <c r="X492" s="22">
        <f t="shared" si="129"/>
        <v>0</v>
      </c>
      <c r="Y492" s="22">
        <f t="shared" si="130"/>
        <v>0</v>
      </c>
      <c r="Z492" s="22">
        <f t="shared" si="131"/>
        <v>0</v>
      </c>
      <c r="AA492" s="42">
        <f t="shared" si="132"/>
        <v>0</v>
      </c>
      <c r="AB492" s="43" t="str">
        <f t="shared" si="133"/>
        <v>n/a</v>
      </c>
      <c r="AC492" s="44" t="str">
        <f>IFERROR(W492*'Inputs - OBR and CPI'!$E$27+'Inputs - Elec wholesale index'!AB492*'Inputs - OBR and CPI'!$F$27,"n/a")</f>
        <v>n/a</v>
      </c>
      <c r="AD492" s="2" t="str">
        <f t="shared" si="134"/>
        <v>2016-17 Winter</v>
      </c>
      <c r="AE492" s="2" t="str">
        <f t="shared" si="135"/>
        <v>2016-17 Summer</v>
      </c>
      <c r="AF492" s="127">
        <v>0</v>
      </c>
      <c r="AG492" s="7"/>
    </row>
    <row r="493" spans="1:33">
      <c r="A493" s="46">
        <v>42556</v>
      </c>
      <c r="B493" s="13" t="str">
        <f t="shared" si="136"/>
        <v>Jul</v>
      </c>
      <c r="C493" s="186"/>
      <c r="D493" s="186"/>
      <c r="E493" s="186"/>
      <c r="F493" s="187"/>
      <c r="G493" s="187"/>
      <c r="H493" s="187"/>
      <c r="I493" s="12">
        <f>VLOOKUP($B493,'Elec wholesale lookups'!$A$3:$L$15,'Inputs - Elec wholesale index'!I$2,FALSE)</f>
        <v>205597.26549163138</v>
      </c>
      <c r="J493" s="12">
        <f>VLOOKUP($B493,'Elec wholesale lookups'!$A$3:$L$15,'Inputs - Elec wholesale index'!J$2,FALSE)</f>
        <v>181634.52552031272</v>
      </c>
      <c r="K493" s="12">
        <f>VLOOKUP($B493,'Elec wholesale lookups'!$A$3:$L$15,'Inputs - Elec wholesale index'!K$2,FALSE)</f>
        <v>205597.26549163138</v>
      </c>
      <c r="L493" s="37">
        <f>VLOOKUP($B493,'Elec wholesale lookups'!$A$3:$O$15,'Inputs - Elec wholesale index'!L$2,FALSE)</f>
        <v>1</v>
      </c>
      <c r="M493" s="37">
        <f>VLOOKUP($B493,'Elec wholesale lookups'!$A$3:$O$15,'Inputs - Elec wholesale index'!M$2,FALSE)</f>
        <v>1</v>
      </c>
      <c r="N493" s="37">
        <f>VLOOKUP($B493,'Elec wholesale lookups'!$A$3:$O$15,'Inputs - Elec wholesale index'!N$2,FALSE)</f>
        <v>0</v>
      </c>
      <c r="O493" s="12">
        <f t="shared" si="120"/>
        <v>205597.26549163138</v>
      </c>
      <c r="P493" s="12">
        <f t="shared" si="121"/>
        <v>181634.52552031272</v>
      </c>
      <c r="Q493" s="12">
        <f t="shared" si="122"/>
        <v>0</v>
      </c>
      <c r="R493" s="12">
        <f t="shared" si="123"/>
        <v>387231.79101194406</v>
      </c>
      <c r="S493" s="22">
        <f t="shared" si="124"/>
        <v>0</v>
      </c>
      <c r="T493" s="22">
        <f t="shared" si="125"/>
        <v>0</v>
      </c>
      <c r="U493" s="22">
        <f t="shared" si="126"/>
        <v>0</v>
      </c>
      <c r="V493" s="22">
        <f t="shared" si="127"/>
        <v>0</v>
      </c>
      <c r="W493" s="43" t="str">
        <f t="shared" si="128"/>
        <v>n/a</v>
      </c>
      <c r="X493" s="22">
        <f t="shared" si="129"/>
        <v>0</v>
      </c>
      <c r="Y493" s="22">
        <f t="shared" si="130"/>
        <v>0</v>
      </c>
      <c r="Z493" s="22">
        <f t="shared" si="131"/>
        <v>0</v>
      </c>
      <c r="AA493" s="42">
        <f t="shared" si="132"/>
        <v>0</v>
      </c>
      <c r="AB493" s="43" t="str">
        <f t="shared" si="133"/>
        <v>n/a</v>
      </c>
      <c r="AC493" s="44" t="str">
        <f>IFERROR(W493*'Inputs - OBR and CPI'!$E$27+'Inputs - Elec wholesale index'!AB493*'Inputs - OBR and CPI'!$F$27,"n/a")</f>
        <v>n/a</v>
      </c>
      <c r="AD493" s="2" t="str">
        <f t="shared" si="134"/>
        <v>2016-17 Winter</v>
      </c>
      <c r="AE493" s="2" t="str">
        <f t="shared" si="135"/>
        <v>2016-17 Summer</v>
      </c>
      <c r="AF493" s="127">
        <v>0</v>
      </c>
      <c r="AG493" s="7"/>
    </row>
    <row r="494" spans="1:33">
      <c r="A494" s="46">
        <v>42557</v>
      </c>
      <c r="B494" s="13" t="str">
        <f t="shared" si="136"/>
        <v>Jul</v>
      </c>
      <c r="C494" s="186"/>
      <c r="D494" s="186"/>
      <c r="E494" s="186"/>
      <c r="F494" s="187"/>
      <c r="G494" s="187"/>
      <c r="H494" s="187"/>
      <c r="I494" s="12">
        <f>VLOOKUP($B494,'Elec wholesale lookups'!$A$3:$L$15,'Inputs - Elec wholesale index'!I$2,FALSE)</f>
        <v>205597.26549163138</v>
      </c>
      <c r="J494" s="12">
        <f>VLOOKUP($B494,'Elec wholesale lookups'!$A$3:$L$15,'Inputs - Elec wholesale index'!J$2,FALSE)</f>
        <v>181634.52552031272</v>
      </c>
      <c r="K494" s="12">
        <f>VLOOKUP($B494,'Elec wholesale lookups'!$A$3:$L$15,'Inputs - Elec wholesale index'!K$2,FALSE)</f>
        <v>205597.26549163138</v>
      </c>
      <c r="L494" s="37">
        <f>VLOOKUP($B494,'Elec wholesale lookups'!$A$3:$O$15,'Inputs - Elec wholesale index'!L$2,FALSE)</f>
        <v>1</v>
      </c>
      <c r="M494" s="37">
        <f>VLOOKUP($B494,'Elec wholesale lookups'!$A$3:$O$15,'Inputs - Elec wholesale index'!M$2,FALSE)</f>
        <v>1</v>
      </c>
      <c r="N494" s="37">
        <f>VLOOKUP($B494,'Elec wholesale lookups'!$A$3:$O$15,'Inputs - Elec wholesale index'!N$2,FALSE)</f>
        <v>0</v>
      </c>
      <c r="O494" s="12">
        <f t="shared" si="120"/>
        <v>205597.26549163138</v>
      </c>
      <c r="P494" s="12">
        <f t="shared" si="121"/>
        <v>181634.52552031272</v>
      </c>
      <c r="Q494" s="12">
        <f t="shared" si="122"/>
        <v>0</v>
      </c>
      <c r="R494" s="12">
        <f t="shared" si="123"/>
        <v>387231.79101194406</v>
      </c>
      <c r="S494" s="22">
        <f t="shared" si="124"/>
        <v>0</v>
      </c>
      <c r="T494" s="22">
        <f t="shared" si="125"/>
        <v>0</v>
      </c>
      <c r="U494" s="22">
        <f t="shared" si="126"/>
        <v>0</v>
      </c>
      <c r="V494" s="22">
        <f t="shared" si="127"/>
        <v>0</v>
      </c>
      <c r="W494" s="43" t="str">
        <f t="shared" si="128"/>
        <v>n/a</v>
      </c>
      <c r="X494" s="22">
        <f t="shared" si="129"/>
        <v>0</v>
      </c>
      <c r="Y494" s="22">
        <f t="shared" si="130"/>
        <v>0</v>
      </c>
      <c r="Z494" s="22">
        <f t="shared" si="131"/>
        <v>0</v>
      </c>
      <c r="AA494" s="42">
        <f t="shared" si="132"/>
        <v>0</v>
      </c>
      <c r="AB494" s="43" t="str">
        <f t="shared" si="133"/>
        <v>n/a</v>
      </c>
      <c r="AC494" s="44" t="str">
        <f>IFERROR(W494*'Inputs - OBR and CPI'!$E$27+'Inputs - Elec wholesale index'!AB494*'Inputs - OBR and CPI'!$F$27,"n/a")</f>
        <v>n/a</v>
      </c>
      <c r="AD494" s="2" t="str">
        <f t="shared" si="134"/>
        <v>2016-17 Winter</v>
      </c>
      <c r="AE494" s="2" t="str">
        <f t="shared" si="135"/>
        <v>2016-17 Summer</v>
      </c>
      <c r="AF494" s="127">
        <v>0</v>
      </c>
      <c r="AG494" s="7"/>
    </row>
    <row r="495" spans="1:33">
      <c r="A495" s="46">
        <v>42558</v>
      </c>
      <c r="B495" s="13" t="str">
        <f t="shared" si="136"/>
        <v>Jul</v>
      </c>
      <c r="C495" s="186"/>
      <c r="D495" s="186"/>
      <c r="E495" s="186"/>
      <c r="F495" s="187"/>
      <c r="G495" s="187"/>
      <c r="H495" s="187"/>
      <c r="I495" s="12">
        <f>VLOOKUP($B495,'Elec wholesale lookups'!$A$3:$L$15,'Inputs - Elec wholesale index'!I$2,FALSE)</f>
        <v>205597.26549163138</v>
      </c>
      <c r="J495" s="12">
        <f>VLOOKUP($B495,'Elec wholesale lookups'!$A$3:$L$15,'Inputs - Elec wholesale index'!J$2,FALSE)</f>
        <v>181634.52552031272</v>
      </c>
      <c r="K495" s="12">
        <f>VLOOKUP($B495,'Elec wholesale lookups'!$A$3:$L$15,'Inputs - Elec wholesale index'!K$2,FALSE)</f>
        <v>205597.26549163138</v>
      </c>
      <c r="L495" s="37">
        <f>VLOOKUP($B495,'Elec wholesale lookups'!$A$3:$O$15,'Inputs - Elec wholesale index'!L$2,FALSE)</f>
        <v>1</v>
      </c>
      <c r="M495" s="37">
        <f>VLOOKUP($B495,'Elec wholesale lookups'!$A$3:$O$15,'Inputs - Elec wholesale index'!M$2,FALSE)</f>
        <v>1</v>
      </c>
      <c r="N495" s="37">
        <f>VLOOKUP($B495,'Elec wholesale lookups'!$A$3:$O$15,'Inputs - Elec wholesale index'!N$2,FALSE)</f>
        <v>0</v>
      </c>
      <c r="O495" s="12">
        <f t="shared" si="120"/>
        <v>205597.26549163138</v>
      </c>
      <c r="P495" s="12">
        <f t="shared" si="121"/>
        <v>181634.52552031272</v>
      </c>
      <c r="Q495" s="12">
        <f t="shared" si="122"/>
        <v>0</v>
      </c>
      <c r="R495" s="12">
        <f t="shared" si="123"/>
        <v>387231.79101194406</v>
      </c>
      <c r="S495" s="22">
        <f t="shared" si="124"/>
        <v>0</v>
      </c>
      <c r="T495" s="22">
        <f t="shared" si="125"/>
        <v>0</v>
      </c>
      <c r="U495" s="22">
        <f t="shared" si="126"/>
        <v>0</v>
      </c>
      <c r="V495" s="22">
        <f t="shared" si="127"/>
        <v>0</v>
      </c>
      <c r="W495" s="43" t="str">
        <f t="shared" si="128"/>
        <v>n/a</v>
      </c>
      <c r="X495" s="22">
        <f t="shared" si="129"/>
        <v>0</v>
      </c>
      <c r="Y495" s="22">
        <f t="shared" si="130"/>
        <v>0</v>
      </c>
      <c r="Z495" s="22">
        <f t="shared" si="131"/>
        <v>0</v>
      </c>
      <c r="AA495" s="42">
        <f t="shared" si="132"/>
        <v>0</v>
      </c>
      <c r="AB495" s="43" t="str">
        <f t="shared" si="133"/>
        <v>n/a</v>
      </c>
      <c r="AC495" s="44" t="str">
        <f>IFERROR(W495*'Inputs - OBR and CPI'!$E$27+'Inputs - Elec wholesale index'!AB495*'Inputs - OBR and CPI'!$F$27,"n/a")</f>
        <v>n/a</v>
      </c>
      <c r="AD495" s="2" t="str">
        <f t="shared" si="134"/>
        <v>2016-17 Winter</v>
      </c>
      <c r="AE495" s="2" t="str">
        <f t="shared" si="135"/>
        <v>2016-17 Summer</v>
      </c>
      <c r="AF495" s="127">
        <v>0</v>
      </c>
      <c r="AG495" s="7"/>
    </row>
    <row r="496" spans="1:33">
      <c r="A496" s="46">
        <v>42559</v>
      </c>
      <c r="B496" s="13" t="str">
        <f t="shared" si="136"/>
        <v>Jul</v>
      </c>
      <c r="C496" s="186"/>
      <c r="D496" s="186"/>
      <c r="E496" s="186"/>
      <c r="F496" s="187"/>
      <c r="G496" s="187"/>
      <c r="H496" s="187"/>
      <c r="I496" s="12">
        <f>VLOOKUP($B496,'Elec wholesale lookups'!$A$3:$L$15,'Inputs - Elec wholesale index'!I$2,FALSE)</f>
        <v>205597.26549163138</v>
      </c>
      <c r="J496" s="12">
        <f>VLOOKUP($B496,'Elec wholesale lookups'!$A$3:$L$15,'Inputs - Elec wholesale index'!J$2,FALSE)</f>
        <v>181634.52552031272</v>
      </c>
      <c r="K496" s="12">
        <f>VLOOKUP($B496,'Elec wholesale lookups'!$A$3:$L$15,'Inputs - Elec wholesale index'!K$2,FALSE)</f>
        <v>205597.26549163138</v>
      </c>
      <c r="L496" s="37">
        <f>VLOOKUP($B496,'Elec wholesale lookups'!$A$3:$O$15,'Inputs - Elec wholesale index'!L$2,FALSE)</f>
        <v>1</v>
      </c>
      <c r="M496" s="37">
        <f>VLOOKUP($B496,'Elec wholesale lookups'!$A$3:$O$15,'Inputs - Elec wholesale index'!M$2,FALSE)</f>
        <v>1</v>
      </c>
      <c r="N496" s="37">
        <f>VLOOKUP($B496,'Elec wholesale lookups'!$A$3:$O$15,'Inputs - Elec wholesale index'!N$2,FALSE)</f>
        <v>0</v>
      </c>
      <c r="O496" s="12">
        <f t="shared" si="120"/>
        <v>205597.26549163138</v>
      </c>
      <c r="P496" s="12">
        <f t="shared" si="121"/>
        <v>181634.52552031272</v>
      </c>
      <c r="Q496" s="12">
        <f t="shared" si="122"/>
        <v>0</v>
      </c>
      <c r="R496" s="12">
        <f t="shared" si="123"/>
        <v>387231.79101194406</v>
      </c>
      <c r="S496" s="22">
        <f t="shared" si="124"/>
        <v>0</v>
      </c>
      <c r="T496" s="22">
        <f t="shared" si="125"/>
        <v>0</v>
      </c>
      <c r="U496" s="22">
        <f t="shared" si="126"/>
        <v>0</v>
      </c>
      <c r="V496" s="22">
        <f t="shared" si="127"/>
        <v>0</v>
      </c>
      <c r="W496" s="43" t="str">
        <f t="shared" si="128"/>
        <v>n/a</v>
      </c>
      <c r="X496" s="22">
        <f t="shared" si="129"/>
        <v>0</v>
      </c>
      <c r="Y496" s="22">
        <f t="shared" si="130"/>
        <v>0</v>
      </c>
      <c r="Z496" s="22">
        <f t="shared" si="131"/>
        <v>0</v>
      </c>
      <c r="AA496" s="42">
        <f t="shared" si="132"/>
        <v>0</v>
      </c>
      <c r="AB496" s="43" t="str">
        <f t="shared" si="133"/>
        <v>n/a</v>
      </c>
      <c r="AC496" s="44" t="str">
        <f>IFERROR(W496*'Inputs - OBR and CPI'!$E$27+'Inputs - Elec wholesale index'!AB496*'Inputs - OBR and CPI'!$F$27,"n/a")</f>
        <v>n/a</v>
      </c>
      <c r="AD496" s="2" t="str">
        <f t="shared" si="134"/>
        <v>2016-17 Winter</v>
      </c>
      <c r="AE496" s="2" t="str">
        <f t="shared" si="135"/>
        <v>2016-17 Summer</v>
      </c>
      <c r="AF496" s="127">
        <v>0</v>
      </c>
      <c r="AG496" s="7"/>
    </row>
    <row r="497" spans="1:33">
      <c r="A497" s="46">
        <v>42562</v>
      </c>
      <c r="B497" s="13" t="str">
        <f t="shared" si="136"/>
        <v>Jul</v>
      </c>
      <c r="C497" s="186"/>
      <c r="D497" s="186"/>
      <c r="E497" s="186"/>
      <c r="F497" s="187"/>
      <c r="G497" s="187"/>
      <c r="H497" s="187"/>
      <c r="I497" s="12">
        <f>VLOOKUP($B497,'Elec wholesale lookups'!$A$3:$L$15,'Inputs - Elec wholesale index'!I$2,FALSE)</f>
        <v>205597.26549163138</v>
      </c>
      <c r="J497" s="12">
        <f>VLOOKUP($B497,'Elec wholesale lookups'!$A$3:$L$15,'Inputs - Elec wholesale index'!J$2,FALSE)</f>
        <v>181634.52552031272</v>
      </c>
      <c r="K497" s="12">
        <f>VLOOKUP($B497,'Elec wholesale lookups'!$A$3:$L$15,'Inputs - Elec wholesale index'!K$2,FALSE)</f>
        <v>205597.26549163138</v>
      </c>
      <c r="L497" s="37">
        <f>VLOOKUP($B497,'Elec wholesale lookups'!$A$3:$O$15,'Inputs - Elec wholesale index'!L$2,FALSE)</f>
        <v>1</v>
      </c>
      <c r="M497" s="37">
        <f>VLOOKUP($B497,'Elec wholesale lookups'!$A$3:$O$15,'Inputs - Elec wholesale index'!M$2,FALSE)</f>
        <v>1</v>
      </c>
      <c r="N497" s="37">
        <f>VLOOKUP($B497,'Elec wholesale lookups'!$A$3:$O$15,'Inputs - Elec wholesale index'!N$2,FALSE)</f>
        <v>0</v>
      </c>
      <c r="O497" s="12">
        <f t="shared" si="120"/>
        <v>205597.26549163138</v>
      </c>
      <c r="P497" s="12">
        <f t="shared" si="121"/>
        <v>181634.52552031272</v>
      </c>
      <c r="Q497" s="12">
        <f t="shared" si="122"/>
        <v>0</v>
      </c>
      <c r="R497" s="12">
        <f t="shared" si="123"/>
        <v>387231.79101194406</v>
      </c>
      <c r="S497" s="22">
        <f t="shared" si="124"/>
        <v>0</v>
      </c>
      <c r="T497" s="22">
        <f t="shared" si="125"/>
        <v>0</v>
      </c>
      <c r="U497" s="22">
        <f t="shared" si="126"/>
        <v>0</v>
      </c>
      <c r="V497" s="22">
        <f t="shared" si="127"/>
        <v>0</v>
      </c>
      <c r="W497" s="43" t="str">
        <f t="shared" si="128"/>
        <v>n/a</v>
      </c>
      <c r="X497" s="22">
        <f t="shared" si="129"/>
        <v>0</v>
      </c>
      <c r="Y497" s="22">
        <f t="shared" si="130"/>
        <v>0</v>
      </c>
      <c r="Z497" s="22">
        <f t="shared" si="131"/>
        <v>0</v>
      </c>
      <c r="AA497" s="42">
        <f t="shared" si="132"/>
        <v>0</v>
      </c>
      <c r="AB497" s="43" t="str">
        <f t="shared" si="133"/>
        <v>n/a</v>
      </c>
      <c r="AC497" s="44" t="str">
        <f>IFERROR(W497*'Inputs - OBR and CPI'!$E$27+'Inputs - Elec wholesale index'!AB497*'Inputs - OBR and CPI'!$F$27,"n/a")</f>
        <v>n/a</v>
      </c>
      <c r="AD497" s="2" t="str">
        <f t="shared" si="134"/>
        <v>2016-17 Winter</v>
      </c>
      <c r="AE497" s="2" t="str">
        <f t="shared" si="135"/>
        <v>2016-17 Summer</v>
      </c>
      <c r="AF497" s="127">
        <v>0</v>
      </c>
      <c r="AG497" s="7"/>
    </row>
    <row r="498" spans="1:33">
      <c r="A498" s="46">
        <v>42563</v>
      </c>
      <c r="B498" s="13" t="str">
        <f t="shared" si="136"/>
        <v>Jul</v>
      </c>
      <c r="C498" s="186"/>
      <c r="D498" s="186"/>
      <c r="E498" s="186"/>
      <c r="F498" s="187"/>
      <c r="G498" s="187"/>
      <c r="H498" s="187"/>
      <c r="I498" s="12">
        <f>VLOOKUP($B498,'Elec wholesale lookups'!$A$3:$L$15,'Inputs - Elec wholesale index'!I$2,FALSE)</f>
        <v>205597.26549163138</v>
      </c>
      <c r="J498" s="12">
        <f>VLOOKUP($B498,'Elec wholesale lookups'!$A$3:$L$15,'Inputs - Elec wholesale index'!J$2,FALSE)</f>
        <v>181634.52552031272</v>
      </c>
      <c r="K498" s="12">
        <f>VLOOKUP($B498,'Elec wholesale lookups'!$A$3:$L$15,'Inputs - Elec wholesale index'!K$2,FALSE)</f>
        <v>205597.26549163138</v>
      </c>
      <c r="L498" s="37">
        <f>VLOOKUP($B498,'Elec wholesale lookups'!$A$3:$O$15,'Inputs - Elec wholesale index'!L$2,FALSE)</f>
        <v>1</v>
      </c>
      <c r="M498" s="37">
        <f>VLOOKUP($B498,'Elec wholesale lookups'!$A$3:$O$15,'Inputs - Elec wholesale index'!M$2,FALSE)</f>
        <v>1</v>
      </c>
      <c r="N498" s="37">
        <f>VLOOKUP($B498,'Elec wholesale lookups'!$A$3:$O$15,'Inputs - Elec wholesale index'!N$2,FALSE)</f>
        <v>0</v>
      </c>
      <c r="O498" s="12">
        <f t="shared" si="120"/>
        <v>205597.26549163138</v>
      </c>
      <c r="P498" s="12">
        <f t="shared" si="121"/>
        <v>181634.52552031272</v>
      </c>
      <c r="Q498" s="12">
        <f t="shared" si="122"/>
        <v>0</v>
      </c>
      <c r="R498" s="12">
        <f t="shared" si="123"/>
        <v>387231.79101194406</v>
      </c>
      <c r="S498" s="22">
        <f t="shared" si="124"/>
        <v>0</v>
      </c>
      <c r="T498" s="22">
        <f t="shared" si="125"/>
        <v>0</v>
      </c>
      <c r="U498" s="22">
        <f t="shared" si="126"/>
        <v>0</v>
      </c>
      <c r="V498" s="22">
        <f t="shared" si="127"/>
        <v>0</v>
      </c>
      <c r="W498" s="43" t="str">
        <f t="shared" si="128"/>
        <v>n/a</v>
      </c>
      <c r="X498" s="22">
        <f t="shared" si="129"/>
        <v>0</v>
      </c>
      <c r="Y498" s="22">
        <f t="shared" si="130"/>
        <v>0</v>
      </c>
      <c r="Z498" s="22">
        <f t="shared" si="131"/>
        <v>0</v>
      </c>
      <c r="AA498" s="42">
        <f t="shared" si="132"/>
        <v>0</v>
      </c>
      <c r="AB498" s="43" t="str">
        <f t="shared" si="133"/>
        <v>n/a</v>
      </c>
      <c r="AC498" s="44" t="str">
        <f>IFERROR(W498*'Inputs - OBR and CPI'!$E$27+'Inputs - Elec wholesale index'!AB498*'Inputs - OBR and CPI'!$F$27,"n/a")</f>
        <v>n/a</v>
      </c>
      <c r="AD498" s="2" t="str">
        <f t="shared" si="134"/>
        <v>2016-17 Winter</v>
      </c>
      <c r="AE498" s="2" t="str">
        <f t="shared" si="135"/>
        <v>2016-17 Summer</v>
      </c>
      <c r="AF498" s="127">
        <v>0</v>
      </c>
      <c r="AG498" s="7"/>
    </row>
    <row r="499" spans="1:33">
      <c r="A499" s="46">
        <v>42564</v>
      </c>
      <c r="B499" s="13" t="str">
        <f t="shared" si="136"/>
        <v>Jul</v>
      </c>
      <c r="C499" s="186"/>
      <c r="D499" s="186"/>
      <c r="E499" s="186"/>
      <c r="F499" s="187"/>
      <c r="G499" s="187"/>
      <c r="H499" s="187"/>
      <c r="I499" s="12">
        <f>VLOOKUP($B499,'Elec wholesale lookups'!$A$3:$L$15,'Inputs - Elec wholesale index'!I$2,FALSE)</f>
        <v>205597.26549163138</v>
      </c>
      <c r="J499" s="12">
        <f>VLOOKUP($B499,'Elec wholesale lookups'!$A$3:$L$15,'Inputs - Elec wholesale index'!J$2,FALSE)</f>
        <v>181634.52552031272</v>
      </c>
      <c r="K499" s="12">
        <f>VLOOKUP($B499,'Elec wholesale lookups'!$A$3:$L$15,'Inputs - Elec wholesale index'!K$2,FALSE)</f>
        <v>205597.26549163138</v>
      </c>
      <c r="L499" s="37">
        <f>VLOOKUP($B499,'Elec wholesale lookups'!$A$3:$O$15,'Inputs - Elec wholesale index'!L$2,FALSE)</f>
        <v>1</v>
      </c>
      <c r="M499" s="37">
        <f>VLOOKUP($B499,'Elec wholesale lookups'!$A$3:$O$15,'Inputs - Elec wholesale index'!M$2,FALSE)</f>
        <v>1</v>
      </c>
      <c r="N499" s="37">
        <f>VLOOKUP($B499,'Elec wholesale lookups'!$A$3:$O$15,'Inputs - Elec wholesale index'!N$2,FALSE)</f>
        <v>0</v>
      </c>
      <c r="O499" s="12">
        <f t="shared" si="120"/>
        <v>205597.26549163138</v>
      </c>
      <c r="P499" s="12">
        <f t="shared" si="121"/>
        <v>181634.52552031272</v>
      </c>
      <c r="Q499" s="12">
        <f t="shared" si="122"/>
        <v>0</v>
      </c>
      <c r="R499" s="12">
        <f t="shared" si="123"/>
        <v>387231.79101194406</v>
      </c>
      <c r="S499" s="22">
        <f t="shared" si="124"/>
        <v>0</v>
      </c>
      <c r="T499" s="22">
        <f t="shared" si="125"/>
        <v>0</v>
      </c>
      <c r="U499" s="22">
        <f t="shared" si="126"/>
        <v>0</v>
      </c>
      <c r="V499" s="22">
        <f t="shared" si="127"/>
        <v>0</v>
      </c>
      <c r="W499" s="43" t="str">
        <f t="shared" si="128"/>
        <v>n/a</v>
      </c>
      <c r="X499" s="22">
        <f t="shared" si="129"/>
        <v>0</v>
      </c>
      <c r="Y499" s="22">
        <f t="shared" si="130"/>
        <v>0</v>
      </c>
      <c r="Z499" s="22">
        <f t="shared" si="131"/>
        <v>0</v>
      </c>
      <c r="AA499" s="42">
        <f t="shared" si="132"/>
        <v>0</v>
      </c>
      <c r="AB499" s="43" t="str">
        <f t="shared" si="133"/>
        <v>n/a</v>
      </c>
      <c r="AC499" s="44" t="str">
        <f>IFERROR(W499*'Inputs - OBR and CPI'!$E$27+'Inputs - Elec wholesale index'!AB499*'Inputs - OBR and CPI'!$F$27,"n/a")</f>
        <v>n/a</v>
      </c>
      <c r="AD499" s="2" t="str">
        <f t="shared" si="134"/>
        <v>2016-17 Winter</v>
      </c>
      <c r="AE499" s="2" t="str">
        <f t="shared" si="135"/>
        <v>2016-17 Summer</v>
      </c>
      <c r="AF499" s="127">
        <v>0</v>
      </c>
      <c r="AG499" s="7"/>
    </row>
    <row r="500" spans="1:33">
      <c r="A500" s="46">
        <v>42565</v>
      </c>
      <c r="B500" s="13" t="str">
        <f t="shared" si="136"/>
        <v>Jul</v>
      </c>
      <c r="C500" s="186"/>
      <c r="D500" s="186"/>
      <c r="E500" s="186"/>
      <c r="F500" s="187"/>
      <c r="G500" s="187"/>
      <c r="H500" s="187"/>
      <c r="I500" s="12">
        <f>VLOOKUP($B500,'Elec wholesale lookups'!$A$3:$L$15,'Inputs - Elec wholesale index'!I$2,FALSE)</f>
        <v>205597.26549163138</v>
      </c>
      <c r="J500" s="12">
        <f>VLOOKUP($B500,'Elec wholesale lookups'!$A$3:$L$15,'Inputs - Elec wholesale index'!J$2,FALSE)</f>
        <v>181634.52552031272</v>
      </c>
      <c r="K500" s="12">
        <f>VLOOKUP($B500,'Elec wholesale lookups'!$A$3:$L$15,'Inputs - Elec wholesale index'!K$2,FALSE)</f>
        <v>205597.26549163138</v>
      </c>
      <c r="L500" s="37">
        <f>VLOOKUP($B500,'Elec wholesale lookups'!$A$3:$O$15,'Inputs - Elec wholesale index'!L$2,FALSE)</f>
        <v>1</v>
      </c>
      <c r="M500" s="37">
        <f>VLOOKUP($B500,'Elec wholesale lookups'!$A$3:$O$15,'Inputs - Elec wholesale index'!M$2,FALSE)</f>
        <v>1</v>
      </c>
      <c r="N500" s="37">
        <f>VLOOKUP($B500,'Elec wholesale lookups'!$A$3:$O$15,'Inputs - Elec wholesale index'!N$2,FALSE)</f>
        <v>0</v>
      </c>
      <c r="O500" s="12">
        <f t="shared" si="120"/>
        <v>205597.26549163138</v>
      </c>
      <c r="P500" s="12">
        <f t="shared" si="121"/>
        <v>181634.52552031272</v>
      </c>
      <c r="Q500" s="12">
        <f t="shared" si="122"/>
        <v>0</v>
      </c>
      <c r="R500" s="12">
        <f t="shared" si="123"/>
        <v>387231.79101194406</v>
      </c>
      <c r="S500" s="22">
        <f t="shared" si="124"/>
        <v>0</v>
      </c>
      <c r="T500" s="22">
        <f t="shared" si="125"/>
        <v>0</v>
      </c>
      <c r="U500" s="22">
        <f t="shared" si="126"/>
        <v>0</v>
      </c>
      <c r="V500" s="22">
        <f t="shared" si="127"/>
        <v>0</v>
      </c>
      <c r="W500" s="43" t="str">
        <f t="shared" si="128"/>
        <v>n/a</v>
      </c>
      <c r="X500" s="22">
        <f t="shared" si="129"/>
        <v>0</v>
      </c>
      <c r="Y500" s="22">
        <f t="shared" si="130"/>
        <v>0</v>
      </c>
      <c r="Z500" s="22">
        <f t="shared" si="131"/>
        <v>0</v>
      </c>
      <c r="AA500" s="42">
        <f t="shared" si="132"/>
        <v>0</v>
      </c>
      <c r="AB500" s="43" t="str">
        <f t="shared" si="133"/>
        <v>n/a</v>
      </c>
      <c r="AC500" s="44" t="str">
        <f>IFERROR(W500*'Inputs - OBR and CPI'!$E$27+'Inputs - Elec wholesale index'!AB500*'Inputs - OBR and CPI'!$F$27,"n/a")</f>
        <v>n/a</v>
      </c>
      <c r="AD500" s="2" t="str">
        <f t="shared" si="134"/>
        <v>2016-17 Winter</v>
      </c>
      <c r="AE500" s="2" t="str">
        <f t="shared" si="135"/>
        <v>2016-17 Summer</v>
      </c>
      <c r="AF500" s="127">
        <v>0</v>
      </c>
      <c r="AG500" s="7"/>
    </row>
    <row r="501" spans="1:33">
      <c r="A501" s="46">
        <v>42566</v>
      </c>
      <c r="B501" s="13" t="str">
        <f t="shared" si="136"/>
        <v>Jul</v>
      </c>
      <c r="C501" s="186"/>
      <c r="D501" s="186"/>
      <c r="E501" s="186"/>
      <c r="F501" s="187"/>
      <c r="G501" s="187"/>
      <c r="H501" s="187"/>
      <c r="I501" s="12">
        <f>VLOOKUP($B501,'Elec wholesale lookups'!$A$3:$L$15,'Inputs - Elec wholesale index'!I$2,FALSE)</f>
        <v>205597.26549163138</v>
      </c>
      <c r="J501" s="12">
        <f>VLOOKUP($B501,'Elec wholesale lookups'!$A$3:$L$15,'Inputs - Elec wholesale index'!J$2,FALSE)</f>
        <v>181634.52552031272</v>
      </c>
      <c r="K501" s="12">
        <f>VLOOKUP($B501,'Elec wholesale lookups'!$A$3:$L$15,'Inputs - Elec wholesale index'!K$2,FALSE)</f>
        <v>205597.26549163138</v>
      </c>
      <c r="L501" s="37">
        <f>VLOOKUP($B501,'Elec wholesale lookups'!$A$3:$O$15,'Inputs - Elec wholesale index'!L$2,FALSE)</f>
        <v>1</v>
      </c>
      <c r="M501" s="37">
        <f>VLOOKUP($B501,'Elec wholesale lookups'!$A$3:$O$15,'Inputs - Elec wholesale index'!M$2,FALSE)</f>
        <v>1</v>
      </c>
      <c r="N501" s="37">
        <f>VLOOKUP($B501,'Elec wholesale lookups'!$A$3:$O$15,'Inputs - Elec wholesale index'!N$2,FALSE)</f>
        <v>0</v>
      </c>
      <c r="O501" s="12">
        <f t="shared" si="120"/>
        <v>205597.26549163138</v>
      </c>
      <c r="P501" s="12">
        <f t="shared" si="121"/>
        <v>181634.52552031272</v>
      </c>
      <c r="Q501" s="12">
        <f t="shared" si="122"/>
        <v>0</v>
      </c>
      <c r="R501" s="12">
        <f t="shared" si="123"/>
        <v>387231.79101194406</v>
      </c>
      <c r="S501" s="22">
        <f t="shared" si="124"/>
        <v>0</v>
      </c>
      <c r="T501" s="22">
        <f t="shared" si="125"/>
        <v>0</v>
      </c>
      <c r="U501" s="22">
        <f t="shared" si="126"/>
        <v>0</v>
      </c>
      <c r="V501" s="22">
        <f t="shared" si="127"/>
        <v>0</v>
      </c>
      <c r="W501" s="43" t="str">
        <f t="shared" si="128"/>
        <v>n/a</v>
      </c>
      <c r="X501" s="22">
        <f t="shared" si="129"/>
        <v>0</v>
      </c>
      <c r="Y501" s="22">
        <f t="shared" si="130"/>
        <v>0</v>
      </c>
      <c r="Z501" s="22">
        <f t="shared" si="131"/>
        <v>0</v>
      </c>
      <c r="AA501" s="42">
        <f t="shared" si="132"/>
        <v>0</v>
      </c>
      <c r="AB501" s="43" t="str">
        <f t="shared" si="133"/>
        <v>n/a</v>
      </c>
      <c r="AC501" s="44" t="str">
        <f>IFERROR(W501*'Inputs - OBR and CPI'!$E$27+'Inputs - Elec wholesale index'!AB501*'Inputs - OBR and CPI'!$F$27,"n/a")</f>
        <v>n/a</v>
      </c>
      <c r="AD501" s="2" t="str">
        <f t="shared" si="134"/>
        <v>2016-17 Winter</v>
      </c>
      <c r="AE501" s="2" t="str">
        <f t="shared" si="135"/>
        <v>2016-17 Summer</v>
      </c>
      <c r="AF501" s="127">
        <v>0</v>
      </c>
      <c r="AG501" s="7"/>
    </row>
    <row r="502" spans="1:33">
      <c r="A502" s="46">
        <v>42569</v>
      </c>
      <c r="B502" s="13" t="str">
        <f t="shared" si="136"/>
        <v>Jul</v>
      </c>
      <c r="C502" s="186"/>
      <c r="D502" s="186"/>
      <c r="E502" s="186"/>
      <c r="F502" s="187"/>
      <c r="G502" s="187"/>
      <c r="H502" s="187"/>
      <c r="I502" s="12">
        <f>VLOOKUP($B502,'Elec wholesale lookups'!$A$3:$L$15,'Inputs - Elec wholesale index'!I$2,FALSE)</f>
        <v>205597.26549163138</v>
      </c>
      <c r="J502" s="12">
        <f>VLOOKUP($B502,'Elec wholesale lookups'!$A$3:$L$15,'Inputs - Elec wholesale index'!J$2,FALSE)</f>
        <v>181634.52552031272</v>
      </c>
      <c r="K502" s="12">
        <f>VLOOKUP($B502,'Elec wholesale lookups'!$A$3:$L$15,'Inputs - Elec wholesale index'!K$2,FALSE)</f>
        <v>205597.26549163138</v>
      </c>
      <c r="L502" s="37">
        <f>VLOOKUP($B502,'Elec wholesale lookups'!$A$3:$O$15,'Inputs - Elec wholesale index'!L$2,FALSE)</f>
        <v>1</v>
      </c>
      <c r="M502" s="37">
        <f>VLOOKUP($B502,'Elec wholesale lookups'!$A$3:$O$15,'Inputs - Elec wholesale index'!M$2,FALSE)</f>
        <v>1</v>
      </c>
      <c r="N502" s="37">
        <f>VLOOKUP($B502,'Elec wholesale lookups'!$A$3:$O$15,'Inputs - Elec wholesale index'!N$2,FALSE)</f>
        <v>0</v>
      </c>
      <c r="O502" s="12">
        <f t="shared" si="120"/>
        <v>205597.26549163138</v>
      </c>
      <c r="P502" s="12">
        <f t="shared" si="121"/>
        <v>181634.52552031272</v>
      </c>
      <c r="Q502" s="12">
        <f t="shared" si="122"/>
        <v>0</v>
      </c>
      <c r="R502" s="12">
        <f t="shared" si="123"/>
        <v>387231.79101194406</v>
      </c>
      <c r="S502" s="22">
        <f t="shared" si="124"/>
        <v>0</v>
      </c>
      <c r="T502" s="22">
        <f t="shared" si="125"/>
        <v>0</v>
      </c>
      <c r="U502" s="22">
        <f t="shared" si="126"/>
        <v>0</v>
      </c>
      <c r="V502" s="22">
        <f t="shared" si="127"/>
        <v>0</v>
      </c>
      <c r="W502" s="43" t="str">
        <f t="shared" si="128"/>
        <v>n/a</v>
      </c>
      <c r="X502" s="22">
        <f t="shared" si="129"/>
        <v>0</v>
      </c>
      <c r="Y502" s="22">
        <f t="shared" si="130"/>
        <v>0</v>
      </c>
      <c r="Z502" s="22">
        <f t="shared" si="131"/>
        <v>0</v>
      </c>
      <c r="AA502" s="42">
        <f t="shared" si="132"/>
        <v>0</v>
      </c>
      <c r="AB502" s="43" t="str">
        <f t="shared" si="133"/>
        <v>n/a</v>
      </c>
      <c r="AC502" s="44" t="str">
        <f>IFERROR(W502*'Inputs - OBR and CPI'!$E$27+'Inputs - Elec wholesale index'!AB502*'Inputs - OBR and CPI'!$F$27,"n/a")</f>
        <v>n/a</v>
      </c>
      <c r="AD502" s="2" t="str">
        <f t="shared" si="134"/>
        <v>2016-17 Winter</v>
      </c>
      <c r="AE502" s="2" t="str">
        <f t="shared" si="135"/>
        <v>2016-17 Summer</v>
      </c>
      <c r="AF502" s="127">
        <v>0</v>
      </c>
      <c r="AG502" s="7"/>
    </row>
    <row r="503" spans="1:33">
      <c r="A503" s="46">
        <v>42570</v>
      </c>
      <c r="B503" s="13" t="str">
        <f t="shared" si="136"/>
        <v>Jul</v>
      </c>
      <c r="C503" s="186"/>
      <c r="D503" s="186"/>
      <c r="E503" s="186"/>
      <c r="F503" s="187"/>
      <c r="G503" s="187"/>
      <c r="H503" s="187"/>
      <c r="I503" s="12">
        <f>VLOOKUP($B503,'Elec wholesale lookups'!$A$3:$L$15,'Inputs - Elec wholesale index'!I$2,FALSE)</f>
        <v>205597.26549163138</v>
      </c>
      <c r="J503" s="12">
        <f>VLOOKUP($B503,'Elec wholesale lookups'!$A$3:$L$15,'Inputs - Elec wholesale index'!J$2,FALSE)</f>
        <v>181634.52552031272</v>
      </c>
      <c r="K503" s="12">
        <f>VLOOKUP($B503,'Elec wholesale lookups'!$A$3:$L$15,'Inputs - Elec wholesale index'!K$2,FALSE)</f>
        <v>205597.26549163138</v>
      </c>
      <c r="L503" s="37">
        <f>VLOOKUP($B503,'Elec wholesale lookups'!$A$3:$O$15,'Inputs - Elec wholesale index'!L$2,FALSE)</f>
        <v>1</v>
      </c>
      <c r="M503" s="37">
        <f>VLOOKUP($B503,'Elec wholesale lookups'!$A$3:$O$15,'Inputs - Elec wholesale index'!M$2,FALSE)</f>
        <v>1</v>
      </c>
      <c r="N503" s="37">
        <f>VLOOKUP($B503,'Elec wholesale lookups'!$A$3:$O$15,'Inputs - Elec wholesale index'!N$2,FALSE)</f>
        <v>0</v>
      </c>
      <c r="O503" s="12">
        <f t="shared" si="120"/>
        <v>205597.26549163138</v>
      </c>
      <c r="P503" s="12">
        <f t="shared" si="121"/>
        <v>181634.52552031272</v>
      </c>
      <c r="Q503" s="12">
        <f t="shared" si="122"/>
        <v>0</v>
      </c>
      <c r="R503" s="12">
        <f t="shared" si="123"/>
        <v>387231.79101194406</v>
      </c>
      <c r="S503" s="22">
        <f t="shared" si="124"/>
        <v>0</v>
      </c>
      <c r="T503" s="22">
        <f t="shared" si="125"/>
        <v>0</v>
      </c>
      <c r="U503" s="22">
        <f t="shared" si="126"/>
        <v>0</v>
      </c>
      <c r="V503" s="22">
        <f t="shared" si="127"/>
        <v>0</v>
      </c>
      <c r="W503" s="43" t="str">
        <f t="shared" si="128"/>
        <v>n/a</v>
      </c>
      <c r="X503" s="22">
        <f t="shared" si="129"/>
        <v>0</v>
      </c>
      <c r="Y503" s="22">
        <f t="shared" si="130"/>
        <v>0</v>
      </c>
      <c r="Z503" s="22">
        <f t="shared" si="131"/>
        <v>0</v>
      </c>
      <c r="AA503" s="42">
        <f t="shared" si="132"/>
        <v>0</v>
      </c>
      <c r="AB503" s="43" t="str">
        <f t="shared" si="133"/>
        <v>n/a</v>
      </c>
      <c r="AC503" s="44" t="str">
        <f>IFERROR(W503*'Inputs - OBR and CPI'!$E$27+'Inputs - Elec wholesale index'!AB503*'Inputs - OBR and CPI'!$F$27,"n/a")</f>
        <v>n/a</v>
      </c>
      <c r="AD503" s="2" t="str">
        <f t="shared" si="134"/>
        <v>2016-17 Winter</v>
      </c>
      <c r="AE503" s="2" t="str">
        <f t="shared" si="135"/>
        <v>2016-17 Summer</v>
      </c>
      <c r="AF503" s="127">
        <v>0</v>
      </c>
      <c r="AG503" s="7"/>
    </row>
    <row r="504" spans="1:33">
      <c r="A504" s="46">
        <v>42571</v>
      </c>
      <c r="B504" s="13" t="str">
        <f t="shared" si="136"/>
        <v>Jul</v>
      </c>
      <c r="C504" s="186"/>
      <c r="D504" s="186"/>
      <c r="E504" s="186"/>
      <c r="F504" s="187"/>
      <c r="G504" s="187"/>
      <c r="H504" s="187"/>
      <c r="I504" s="12">
        <f>VLOOKUP($B504,'Elec wholesale lookups'!$A$3:$L$15,'Inputs - Elec wholesale index'!I$2,FALSE)</f>
        <v>205597.26549163138</v>
      </c>
      <c r="J504" s="12">
        <f>VLOOKUP($B504,'Elec wholesale lookups'!$A$3:$L$15,'Inputs - Elec wholesale index'!J$2,FALSE)</f>
        <v>181634.52552031272</v>
      </c>
      <c r="K504" s="12">
        <f>VLOOKUP($B504,'Elec wholesale lookups'!$A$3:$L$15,'Inputs - Elec wholesale index'!K$2,FALSE)</f>
        <v>205597.26549163138</v>
      </c>
      <c r="L504" s="37">
        <f>VLOOKUP($B504,'Elec wholesale lookups'!$A$3:$O$15,'Inputs - Elec wholesale index'!L$2,FALSE)</f>
        <v>1</v>
      </c>
      <c r="M504" s="37">
        <f>VLOOKUP($B504,'Elec wholesale lookups'!$A$3:$O$15,'Inputs - Elec wholesale index'!M$2,FALSE)</f>
        <v>1</v>
      </c>
      <c r="N504" s="37">
        <f>VLOOKUP($B504,'Elec wholesale lookups'!$A$3:$O$15,'Inputs - Elec wholesale index'!N$2,FALSE)</f>
        <v>0</v>
      </c>
      <c r="O504" s="12">
        <f t="shared" si="120"/>
        <v>205597.26549163138</v>
      </c>
      <c r="P504" s="12">
        <f t="shared" si="121"/>
        <v>181634.52552031272</v>
      </c>
      <c r="Q504" s="12">
        <f t="shared" si="122"/>
        <v>0</v>
      </c>
      <c r="R504" s="12">
        <f t="shared" si="123"/>
        <v>387231.79101194406</v>
      </c>
      <c r="S504" s="22">
        <f t="shared" si="124"/>
        <v>0</v>
      </c>
      <c r="T504" s="22">
        <f t="shared" si="125"/>
        <v>0</v>
      </c>
      <c r="U504" s="22">
        <f t="shared" si="126"/>
        <v>0</v>
      </c>
      <c r="V504" s="22">
        <f t="shared" si="127"/>
        <v>0</v>
      </c>
      <c r="W504" s="43" t="str">
        <f t="shared" si="128"/>
        <v>n/a</v>
      </c>
      <c r="X504" s="22">
        <f t="shared" si="129"/>
        <v>0</v>
      </c>
      <c r="Y504" s="22">
        <f t="shared" si="130"/>
        <v>0</v>
      </c>
      <c r="Z504" s="22">
        <f t="shared" si="131"/>
        <v>0</v>
      </c>
      <c r="AA504" s="42">
        <f t="shared" si="132"/>
        <v>0</v>
      </c>
      <c r="AB504" s="43" t="str">
        <f t="shared" si="133"/>
        <v>n/a</v>
      </c>
      <c r="AC504" s="44" t="str">
        <f>IFERROR(W504*'Inputs - OBR and CPI'!$E$27+'Inputs - Elec wholesale index'!AB504*'Inputs - OBR and CPI'!$F$27,"n/a")</f>
        <v>n/a</v>
      </c>
      <c r="AD504" s="2" t="str">
        <f t="shared" si="134"/>
        <v>2016-17 Winter</v>
      </c>
      <c r="AE504" s="2" t="str">
        <f t="shared" si="135"/>
        <v>2016-17 Summer</v>
      </c>
      <c r="AF504" s="127">
        <v>0</v>
      </c>
      <c r="AG504" s="7"/>
    </row>
    <row r="505" spans="1:33">
      <c r="A505" s="46">
        <v>42572</v>
      </c>
      <c r="B505" s="13" t="str">
        <f t="shared" si="136"/>
        <v>Jul</v>
      </c>
      <c r="C505" s="186"/>
      <c r="D505" s="186"/>
      <c r="E505" s="186"/>
      <c r="F505" s="187"/>
      <c r="G505" s="187"/>
      <c r="H505" s="187"/>
      <c r="I505" s="12">
        <f>VLOOKUP($B505,'Elec wholesale lookups'!$A$3:$L$15,'Inputs - Elec wholesale index'!I$2,FALSE)</f>
        <v>205597.26549163138</v>
      </c>
      <c r="J505" s="12">
        <f>VLOOKUP($B505,'Elec wholesale lookups'!$A$3:$L$15,'Inputs - Elec wholesale index'!J$2,FALSE)</f>
        <v>181634.52552031272</v>
      </c>
      <c r="K505" s="12">
        <f>VLOOKUP($B505,'Elec wholesale lookups'!$A$3:$L$15,'Inputs - Elec wholesale index'!K$2,FALSE)</f>
        <v>205597.26549163138</v>
      </c>
      <c r="L505" s="37">
        <f>VLOOKUP($B505,'Elec wholesale lookups'!$A$3:$O$15,'Inputs - Elec wholesale index'!L$2,FALSE)</f>
        <v>1</v>
      </c>
      <c r="M505" s="37">
        <f>VLOOKUP($B505,'Elec wholesale lookups'!$A$3:$O$15,'Inputs - Elec wholesale index'!M$2,FALSE)</f>
        <v>1</v>
      </c>
      <c r="N505" s="37">
        <f>VLOOKUP($B505,'Elec wholesale lookups'!$A$3:$O$15,'Inputs - Elec wholesale index'!N$2,FALSE)</f>
        <v>0</v>
      </c>
      <c r="O505" s="12">
        <f t="shared" si="120"/>
        <v>205597.26549163138</v>
      </c>
      <c r="P505" s="12">
        <f t="shared" si="121"/>
        <v>181634.52552031272</v>
      </c>
      <c r="Q505" s="12">
        <f t="shared" si="122"/>
        <v>0</v>
      </c>
      <c r="R505" s="12">
        <f t="shared" si="123"/>
        <v>387231.79101194406</v>
      </c>
      <c r="S505" s="22">
        <f t="shared" si="124"/>
        <v>0</v>
      </c>
      <c r="T505" s="22">
        <f t="shared" si="125"/>
        <v>0</v>
      </c>
      <c r="U505" s="22">
        <f t="shared" si="126"/>
        <v>0</v>
      </c>
      <c r="V505" s="22">
        <f t="shared" si="127"/>
        <v>0</v>
      </c>
      <c r="W505" s="43" t="str">
        <f t="shared" si="128"/>
        <v>n/a</v>
      </c>
      <c r="X505" s="22">
        <f t="shared" si="129"/>
        <v>0</v>
      </c>
      <c r="Y505" s="22">
        <f t="shared" si="130"/>
        <v>0</v>
      </c>
      <c r="Z505" s="22">
        <f t="shared" si="131"/>
        <v>0</v>
      </c>
      <c r="AA505" s="42">
        <f t="shared" si="132"/>
        <v>0</v>
      </c>
      <c r="AB505" s="43" t="str">
        <f t="shared" si="133"/>
        <v>n/a</v>
      </c>
      <c r="AC505" s="44" t="str">
        <f>IFERROR(W505*'Inputs - OBR and CPI'!$E$27+'Inputs - Elec wholesale index'!AB505*'Inputs - OBR and CPI'!$F$27,"n/a")</f>
        <v>n/a</v>
      </c>
      <c r="AD505" s="2" t="str">
        <f t="shared" si="134"/>
        <v>2016-17 Winter</v>
      </c>
      <c r="AE505" s="2" t="str">
        <f t="shared" si="135"/>
        <v>2016-17 Summer</v>
      </c>
      <c r="AF505" s="127">
        <v>0</v>
      </c>
      <c r="AG505" s="7"/>
    </row>
    <row r="506" spans="1:33">
      <c r="A506" s="46">
        <v>42573</v>
      </c>
      <c r="B506" s="13" t="str">
        <f t="shared" si="136"/>
        <v>Jul</v>
      </c>
      <c r="C506" s="186"/>
      <c r="D506" s="186"/>
      <c r="E506" s="186"/>
      <c r="F506" s="187"/>
      <c r="G506" s="187"/>
      <c r="H506" s="187"/>
      <c r="I506" s="12">
        <f>VLOOKUP($B506,'Elec wholesale lookups'!$A$3:$L$15,'Inputs - Elec wholesale index'!I$2,FALSE)</f>
        <v>205597.26549163138</v>
      </c>
      <c r="J506" s="12">
        <f>VLOOKUP($B506,'Elec wholesale lookups'!$A$3:$L$15,'Inputs - Elec wholesale index'!J$2,FALSE)</f>
        <v>181634.52552031272</v>
      </c>
      <c r="K506" s="12">
        <f>VLOOKUP($B506,'Elec wholesale lookups'!$A$3:$L$15,'Inputs - Elec wholesale index'!K$2,FALSE)</f>
        <v>205597.26549163138</v>
      </c>
      <c r="L506" s="37">
        <f>VLOOKUP($B506,'Elec wholesale lookups'!$A$3:$O$15,'Inputs - Elec wholesale index'!L$2,FALSE)</f>
        <v>1</v>
      </c>
      <c r="M506" s="37">
        <f>VLOOKUP($B506,'Elec wholesale lookups'!$A$3:$O$15,'Inputs - Elec wholesale index'!M$2,FALSE)</f>
        <v>1</v>
      </c>
      <c r="N506" s="37">
        <f>VLOOKUP($B506,'Elec wholesale lookups'!$A$3:$O$15,'Inputs - Elec wholesale index'!N$2,FALSE)</f>
        <v>0</v>
      </c>
      <c r="O506" s="12">
        <f t="shared" si="120"/>
        <v>205597.26549163138</v>
      </c>
      <c r="P506" s="12">
        <f t="shared" si="121"/>
        <v>181634.52552031272</v>
      </c>
      <c r="Q506" s="12">
        <f t="shared" si="122"/>
        <v>0</v>
      </c>
      <c r="R506" s="12">
        <f t="shared" si="123"/>
        <v>387231.79101194406</v>
      </c>
      <c r="S506" s="22">
        <f t="shared" si="124"/>
        <v>0</v>
      </c>
      <c r="T506" s="22">
        <f t="shared" si="125"/>
        <v>0</v>
      </c>
      <c r="U506" s="22">
        <f t="shared" si="126"/>
        <v>0</v>
      </c>
      <c r="V506" s="22">
        <f t="shared" si="127"/>
        <v>0</v>
      </c>
      <c r="W506" s="43" t="str">
        <f t="shared" si="128"/>
        <v>n/a</v>
      </c>
      <c r="X506" s="22">
        <f t="shared" si="129"/>
        <v>0</v>
      </c>
      <c r="Y506" s="22">
        <f t="shared" si="130"/>
        <v>0</v>
      </c>
      <c r="Z506" s="22">
        <f t="shared" si="131"/>
        <v>0</v>
      </c>
      <c r="AA506" s="42">
        <f t="shared" si="132"/>
        <v>0</v>
      </c>
      <c r="AB506" s="43" t="str">
        <f t="shared" si="133"/>
        <v>n/a</v>
      </c>
      <c r="AC506" s="44" t="str">
        <f>IFERROR(W506*'Inputs - OBR and CPI'!$E$27+'Inputs - Elec wholesale index'!AB506*'Inputs - OBR and CPI'!$F$27,"n/a")</f>
        <v>n/a</v>
      </c>
      <c r="AD506" s="2" t="str">
        <f t="shared" si="134"/>
        <v>2016-17 Winter</v>
      </c>
      <c r="AE506" s="2" t="str">
        <f t="shared" si="135"/>
        <v>2016-17 Summer</v>
      </c>
      <c r="AF506" s="127">
        <v>0</v>
      </c>
      <c r="AG506" s="7"/>
    </row>
    <row r="507" spans="1:33">
      <c r="A507" s="46">
        <v>42576</v>
      </c>
      <c r="B507" s="13" t="str">
        <f t="shared" si="136"/>
        <v>Jul</v>
      </c>
      <c r="C507" s="186"/>
      <c r="D507" s="186"/>
      <c r="E507" s="186"/>
      <c r="F507" s="187"/>
      <c r="G507" s="187"/>
      <c r="H507" s="187"/>
      <c r="I507" s="12">
        <f>VLOOKUP($B507,'Elec wholesale lookups'!$A$3:$L$15,'Inputs - Elec wholesale index'!I$2,FALSE)</f>
        <v>205597.26549163138</v>
      </c>
      <c r="J507" s="12">
        <f>VLOOKUP($B507,'Elec wholesale lookups'!$A$3:$L$15,'Inputs - Elec wholesale index'!J$2,FALSE)</f>
        <v>181634.52552031272</v>
      </c>
      <c r="K507" s="12">
        <f>VLOOKUP($B507,'Elec wholesale lookups'!$A$3:$L$15,'Inputs - Elec wholesale index'!K$2,FALSE)</f>
        <v>205597.26549163138</v>
      </c>
      <c r="L507" s="37">
        <f>VLOOKUP($B507,'Elec wholesale lookups'!$A$3:$O$15,'Inputs - Elec wholesale index'!L$2,FALSE)</f>
        <v>1</v>
      </c>
      <c r="M507" s="37">
        <f>VLOOKUP($B507,'Elec wholesale lookups'!$A$3:$O$15,'Inputs - Elec wholesale index'!M$2,FALSE)</f>
        <v>1</v>
      </c>
      <c r="N507" s="37">
        <f>VLOOKUP($B507,'Elec wholesale lookups'!$A$3:$O$15,'Inputs - Elec wholesale index'!N$2,FALSE)</f>
        <v>0</v>
      </c>
      <c r="O507" s="12">
        <f t="shared" si="120"/>
        <v>205597.26549163138</v>
      </c>
      <c r="P507" s="12">
        <f t="shared" si="121"/>
        <v>181634.52552031272</v>
      </c>
      <c r="Q507" s="12">
        <f t="shared" si="122"/>
        <v>0</v>
      </c>
      <c r="R507" s="12">
        <f t="shared" si="123"/>
        <v>387231.79101194406</v>
      </c>
      <c r="S507" s="22">
        <f t="shared" si="124"/>
        <v>0</v>
      </c>
      <c r="T507" s="22">
        <f t="shared" si="125"/>
        <v>0</v>
      </c>
      <c r="U507" s="22">
        <f t="shared" si="126"/>
        <v>0</v>
      </c>
      <c r="V507" s="22">
        <f t="shared" si="127"/>
        <v>0</v>
      </c>
      <c r="W507" s="43" t="str">
        <f t="shared" si="128"/>
        <v>n/a</v>
      </c>
      <c r="X507" s="22">
        <f t="shared" si="129"/>
        <v>0</v>
      </c>
      <c r="Y507" s="22">
        <f t="shared" si="130"/>
        <v>0</v>
      </c>
      <c r="Z507" s="22">
        <f t="shared" si="131"/>
        <v>0</v>
      </c>
      <c r="AA507" s="42">
        <f t="shared" si="132"/>
        <v>0</v>
      </c>
      <c r="AB507" s="43" t="str">
        <f t="shared" si="133"/>
        <v>n/a</v>
      </c>
      <c r="AC507" s="44" t="str">
        <f>IFERROR(W507*'Inputs - OBR and CPI'!$E$27+'Inputs - Elec wholesale index'!AB507*'Inputs - OBR and CPI'!$F$27,"n/a")</f>
        <v>n/a</v>
      </c>
      <c r="AD507" s="2" t="str">
        <f t="shared" si="134"/>
        <v>2016-17 Winter</v>
      </c>
      <c r="AE507" s="2" t="str">
        <f t="shared" si="135"/>
        <v>2016-17 Summer</v>
      </c>
      <c r="AF507" s="127">
        <v>0</v>
      </c>
      <c r="AG507" s="7"/>
    </row>
    <row r="508" spans="1:33">
      <c r="A508" s="46">
        <v>42577</v>
      </c>
      <c r="B508" s="13" t="str">
        <f t="shared" si="136"/>
        <v>Jul</v>
      </c>
      <c r="C508" s="186"/>
      <c r="D508" s="186"/>
      <c r="E508" s="186"/>
      <c r="F508" s="187"/>
      <c r="G508" s="187"/>
      <c r="H508" s="187"/>
      <c r="I508" s="12">
        <f>VLOOKUP($B508,'Elec wholesale lookups'!$A$3:$L$15,'Inputs - Elec wholesale index'!I$2,FALSE)</f>
        <v>205597.26549163138</v>
      </c>
      <c r="J508" s="12">
        <f>VLOOKUP($B508,'Elec wholesale lookups'!$A$3:$L$15,'Inputs - Elec wholesale index'!J$2,FALSE)</f>
        <v>181634.52552031272</v>
      </c>
      <c r="K508" s="12">
        <f>VLOOKUP($B508,'Elec wholesale lookups'!$A$3:$L$15,'Inputs - Elec wholesale index'!K$2,FALSE)</f>
        <v>205597.26549163138</v>
      </c>
      <c r="L508" s="37">
        <f>VLOOKUP($B508,'Elec wholesale lookups'!$A$3:$O$15,'Inputs - Elec wholesale index'!L$2,FALSE)</f>
        <v>1</v>
      </c>
      <c r="M508" s="37">
        <f>VLOOKUP($B508,'Elec wholesale lookups'!$A$3:$O$15,'Inputs - Elec wholesale index'!M$2,FALSE)</f>
        <v>1</v>
      </c>
      <c r="N508" s="37">
        <f>VLOOKUP($B508,'Elec wholesale lookups'!$A$3:$O$15,'Inputs - Elec wholesale index'!N$2,FALSE)</f>
        <v>0</v>
      </c>
      <c r="O508" s="12">
        <f t="shared" si="120"/>
        <v>205597.26549163138</v>
      </c>
      <c r="P508" s="12">
        <f t="shared" si="121"/>
        <v>181634.52552031272</v>
      </c>
      <c r="Q508" s="12">
        <f t="shared" si="122"/>
        <v>0</v>
      </c>
      <c r="R508" s="12">
        <f t="shared" si="123"/>
        <v>387231.79101194406</v>
      </c>
      <c r="S508" s="22">
        <f t="shared" si="124"/>
        <v>0</v>
      </c>
      <c r="T508" s="22">
        <f t="shared" si="125"/>
        <v>0</v>
      </c>
      <c r="U508" s="22">
        <f t="shared" si="126"/>
        <v>0</v>
      </c>
      <c r="V508" s="22">
        <f t="shared" si="127"/>
        <v>0</v>
      </c>
      <c r="W508" s="43" t="str">
        <f t="shared" si="128"/>
        <v>n/a</v>
      </c>
      <c r="X508" s="22">
        <f t="shared" si="129"/>
        <v>0</v>
      </c>
      <c r="Y508" s="22">
        <f t="shared" si="130"/>
        <v>0</v>
      </c>
      <c r="Z508" s="22">
        <f t="shared" si="131"/>
        <v>0</v>
      </c>
      <c r="AA508" s="42">
        <f t="shared" si="132"/>
        <v>0</v>
      </c>
      <c r="AB508" s="43" t="str">
        <f t="shared" si="133"/>
        <v>n/a</v>
      </c>
      <c r="AC508" s="44" t="str">
        <f>IFERROR(W508*'Inputs - OBR and CPI'!$E$27+'Inputs - Elec wholesale index'!AB508*'Inputs - OBR and CPI'!$F$27,"n/a")</f>
        <v>n/a</v>
      </c>
      <c r="AD508" s="2" t="str">
        <f t="shared" si="134"/>
        <v>2016-17 Winter</v>
      </c>
      <c r="AE508" s="2" t="str">
        <f t="shared" si="135"/>
        <v>2016-17 Summer</v>
      </c>
      <c r="AF508" s="127">
        <v>0</v>
      </c>
      <c r="AG508" s="7"/>
    </row>
    <row r="509" spans="1:33">
      <c r="A509" s="46">
        <v>42578</v>
      </c>
      <c r="B509" s="13" t="str">
        <f t="shared" si="136"/>
        <v>Jul</v>
      </c>
      <c r="C509" s="186"/>
      <c r="D509" s="186"/>
      <c r="E509" s="186"/>
      <c r="F509" s="187"/>
      <c r="G509" s="187"/>
      <c r="H509" s="187"/>
      <c r="I509" s="12">
        <f>VLOOKUP($B509,'Elec wholesale lookups'!$A$3:$L$15,'Inputs - Elec wholesale index'!I$2,FALSE)</f>
        <v>205597.26549163138</v>
      </c>
      <c r="J509" s="12">
        <f>VLOOKUP($B509,'Elec wholesale lookups'!$A$3:$L$15,'Inputs - Elec wholesale index'!J$2,FALSE)</f>
        <v>181634.52552031272</v>
      </c>
      <c r="K509" s="12">
        <f>VLOOKUP($B509,'Elec wholesale lookups'!$A$3:$L$15,'Inputs - Elec wholesale index'!K$2,FALSE)</f>
        <v>205597.26549163138</v>
      </c>
      <c r="L509" s="37">
        <f>VLOOKUP($B509,'Elec wholesale lookups'!$A$3:$O$15,'Inputs - Elec wholesale index'!L$2,FALSE)</f>
        <v>1</v>
      </c>
      <c r="M509" s="37">
        <f>VLOOKUP($B509,'Elec wholesale lookups'!$A$3:$O$15,'Inputs - Elec wholesale index'!M$2,FALSE)</f>
        <v>1</v>
      </c>
      <c r="N509" s="37">
        <f>VLOOKUP($B509,'Elec wholesale lookups'!$A$3:$O$15,'Inputs - Elec wholesale index'!N$2,FALSE)</f>
        <v>0</v>
      </c>
      <c r="O509" s="12">
        <f t="shared" si="120"/>
        <v>205597.26549163138</v>
      </c>
      <c r="P509" s="12">
        <f t="shared" si="121"/>
        <v>181634.52552031272</v>
      </c>
      <c r="Q509" s="12">
        <f t="shared" si="122"/>
        <v>0</v>
      </c>
      <c r="R509" s="12">
        <f t="shared" si="123"/>
        <v>387231.79101194406</v>
      </c>
      <c r="S509" s="22">
        <f t="shared" si="124"/>
        <v>0</v>
      </c>
      <c r="T509" s="22">
        <f t="shared" si="125"/>
        <v>0</v>
      </c>
      <c r="U509" s="22">
        <f t="shared" si="126"/>
        <v>0</v>
      </c>
      <c r="V509" s="22">
        <f t="shared" si="127"/>
        <v>0</v>
      </c>
      <c r="W509" s="43" t="str">
        <f t="shared" si="128"/>
        <v>n/a</v>
      </c>
      <c r="X509" s="22">
        <f t="shared" si="129"/>
        <v>0</v>
      </c>
      <c r="Y509" s="22">
        <f t="shared" si="130"/>
        <v>0</v>
      </c>
      <c r="Z509" s="22">
        <f t="shared" si="131"/>
        <v>0</v>
      </c>
      <c r="AA509" s="42">
        <f t="shared" si="132"/>
        <v>0</v>
      </c>
      <c r="AB509" s="43" t="str">
        <f t="shared" si="133"/>
        <v>n/a</v>
      </c>
      <c r="AC509" s="44" t="str">
        <f>IFERROR(W509*'Inputs - OBR and CPI'!$E$27+'Inputs - Elec wholesale index'!AB509*'Inputs - OBR and CPI'!$F$27,"n/a")</f>
        <v>n/a</v>
      </c>
      <c r="AD509" s="2" t="str">
        <f t="shared" si="134"/>
        <v>2016-17 Winter</v>
      </c>
      <c r="AE509" s="2" t="str">
        <f t="shared" si="135"/>
        <v>2016-17 Summer</v>
      </c>
      <c r="AF509" s="127">
        <v>0</v>
      </c>
      <c r="AG509" s="7"/>
    </row>
    <row r="510" spans="1:33">
      <c r="A510" s="46">
        <v>42579</v>
      </c>
      <c r="B510" s="13" t="str">
        <f t="shared" si="136"/>
        <v>Jul</v>
      </c>
      <c r="C510" s="186"/>
      <c r="D510" s="186"/>
      <c r="E510" s="186"/>
      <c r="F510" s="187"/>
      <c r="G510" s="187"/>
      <c r="H510" s="187"/>
      <c r="I510" s="12">
        <f>VLOOKUP($B510,'Elec wholesale lookups'!$A$3:$L$15,'Inputs - Elec wholesale index'!I$2,FALSE)</f>
        <v>205597.26549163138</v>
      </c>
      <c r="J510" s="12">
        <f>VLOOKUP($B510,'Elec wholesale lookups'!$A$3:$L$15,'Inputs - Elec wholesale index'!J$2,FALSE)</f>
        <v>181634.52552031272</v>
      </c>
      <c r="K510" s="12">
        <f>VLOOKUP($B510,'Elec wholesale lookups'!$A$3:$L$15,'Inputs - Elec wholesale index'!K$2,FALSE)</f>
        <v>205597.26549163138</v>
      </c>
      <c r="L510" s="37">
        <f>VLOOKUP($B510,'Elec wholesale lookups'!$A$3:$O$15,'Inputs - Elec wholesale index'!L$2,FALSE)</f>
        <v>1</v>
      </c>
      <c r="M510" s="37">
        <f>VLOOKUP($B510,'Elec wholesale lookups'!$A$3:$O$15,'Inputs - Elec wholesale index'!M$2,FALSE)</f>
        <v>1</v>
      </c>
      <c r="N510" s="37">
        <f>VLOOKUP($B510,'Elec wholesale lookups'!$A$3:$O$15,'Inputs - Elec wholesale index'!N$2,FALSE)</f>
        <v>0</v>
      </c>
      <c r="O510" s="12">
        <f t="shared" si="120"/>
        <v>205597.26549163138</v>
      </c>
      <c r="P510" s="12">
        <f t="shared" si="121"/>
        <v>181634.52552031272</v>
      </c>
      <c r="Q510" s="12">
        <f t="shared" si="122"/>
        <v>0</v>
      </c>
      <c r="R510" s="12">
        <f t="shared" si="123"/>
        <v>387231.79101194406</v>
      </c>
      <c r="S510" s="22">
        <f t="shared" si="124"/>
        <v>0</v>
      </c>
      <c r="T510" s="22">
        <f t="shared" si="125"/>
        <v>0</v>
      </c>
      <c r="U510" s="22">
        <f t="shared" si="126"/>
        <v>0</v>
      </c>
      <c r="V510" s="22">
        <f t="shared" si="127"/>
        <v>0</v>
      </c>
      <c r="W510" s="43" t="str">
        <f t="shared" si="128"/>
        <v>n/a</v>
      </c>
      <c r="X510" s="22">
        <f t="shared" si="129"/>
        <v>0</v>
      </c>
      <c r="Y510" s="22">
        <f t="shared" si="130"/>
        <v>0</v>
      </c>
      <c r="Z510" s="22">
        <f t="shared" si="131"/>
        <v>0</v>
      </c>
      <c r="AA510" s="42">
        <f t="shared" si="132"/>
        <v>0</v>
      </c>
      <c r="AB510" s="43" t="str">
        <f t="shared" si="133"/>
        <v>n/a</v>
      </c>
      <c r="AC510" s="44" t="str">
        <f>IFERROR(W510*'Inputs - OBR and CPI'!$E$27+'Inputs - Elec wholesale index'!AB510*'Inputs - OBR and CPI'!$F$27,"n/a")</f>
        <v>n/a</v>
      </c>
      <c r="AD510" s="2" t="str">
        <f t="shared" si="134"/>
        <v>2016-17 Winter</v>
      </c>
      <c r="AE510" s="2" t="str">
        <f t="shared" si="135"/>
        <v>2016-17 Summer</v>
      </c>
      <c r="AF510" s="127">
        <v>0</v>
      </c>
      <c r="AG510" s="7"/>
    </row>
    <row r="511" spans="1:33">
      <c r="A511" s="46">
        <v>42580</v>
      </c>
      <c r="B511" s="13" t="str">
        <f t="shared" si="136"/>
        <v>Jul</v>
      </c>
      <c r="C511" s="186"/>
      <c r="D511" s="186"/>
      <c r="E511" s="186"/>
      <c r="F511" s="187"/>
      <c r="G511" s="187"/>
      <c r="H511" s="187"/>
      <c r="I511" s="12">
        <f>VLOOKUP($B511,'Elec wholesale lookups'!$A$3:$L$15,'Inputs - Elec wholesale index'!I$2,FALSE)</f>
        <v>205597.26549163138</v>
      </c>
      <c r="J511" s="12">
        <f>VLOOKUP($B511,'Elec wholesale lookups'!$A$3:$L$15,'Inputs - Elec wholesale index'!J$2,FALSE)</f>
        <v>181634.52552031272</v>
      </c>
      <c r="K511" s="12">
        <f>VLOOKUP($B511,'Elec wholesale lookups'!$A$3:$L$15,'Inputs - Elec wholesale index'!K$2,FALSE)</f>
        <v>205597.26549163138</v>
      </c>
      <c r="L511" s="37">
        <f>VLOOKUP($B511,'Elec wholesale lookups'!$A$3:$O$15,'Inputs - Elec wholesale index'!L$2,FALSE)</f>
        <v>1</v>
      </c>
      <c r="M511" s="37">
        <f>VLOOKUP($B511,'Elec wholesale lookups'!$A$3:$O$15,'Inputs - Elec wholesale index'!M$2,FALSE)</f>
        <v>1</v>
      </c>
      <c r="N511" s="37">
        <f>VLOOKUP($B511,'Elec wholesale lookups'!$A$3:$O$15,'Inputs - Elec wholesale index'!N$2,FALSE)</f>
        <v>0</v>
      </c>
      <c r="O511" s="12">
        <f t="shared" si="120"/>
        <v>205597.26549163138</v>
      </c>
      <c r="P511" s="12">
        <f t="shared" si="121"/>
        <v>181634.52552031272</v>
      </c>
      <c r="Q511" s="12">
        <f t="shared" si="122"/>
        <v>0</v>
      </c>
      <c r="R511" s="12">
        <f t="shared" si="123"/>
        <v>387231.79101194406</v>
      </c>
      <c r="S511" s="22">
        <f t="shared" si="124"/>
        <v>0</v>
      </c>
      <c r="T511" s="22">
        <f t="shared" si="125"/>
        <v>0</v>
      </c>
      <c r="U511" s="22">
        <f t="shared" si="126"/>
        <v>0</v>
      </c>
      <c r="V511" s="22">
        <f t="shared" si="127"/>
        <v>0</v>
      </c>
      <c r="W511" s="43" t="str">
        <f t="shared" si="128"/>
        <v>n/a</v>
      </c>
      <c r="X511" s="22">
        <f t="shared" si="129"/>
        <v>0</v>
      </c>
      <c r="Y511" s="22">
        <f t="shared" si="130"/>
        <v>0</v>
      </c>
      <c r="Z511" s="22">
        <f t="shared" si="131"/>
        <v>0</v>
      </c>
      <c r="AA511" s="42">
        <f t="shared" si="132"/>
        <v>0</v>
      </c>
      <c r="AB511" s="43" t="str">
        <f t="shared" si="133"/>
        <v>n/a</v>
      </c>
      <c r="AC511" s="44" t="str">
        <f>IFERROR(W511*'Inputs - OBR and CPI'!$E$27+'Inputs - Elec wholesale index'!AB511*'Inputs - OBR and CPI'!$F$27,"n/a")</f>
        <v>n/a</v>
      </c>
      <c r="AD511" s="2" t="str">
        <f t="shared" si="134"/>
        <v>2016-17 Winter</v>
      </c>
      <c r="AE511" s="2" t="str">
        <f t="shared" si="135"/>
        <v>2016-17 Summer</v>
      </c>
      <c r="AF511" s="127">
        <v>0</v>
      </c>
      <c r="AG511" s="7"/>
    </row>
    <row r="512" spans="1:33">
      <c r="A512" s="46">
        <v>42583</v>
      </c>
      <c r="B512" s="154" t="str">
        <f t="shared" si="136"/>
        <v>Aug</v>
      </c>
      <c r="C512" s="188"/>
      <c r="D512" s="188"/>
      <c r="E512" s="188"/>
      <c r="F512" s="189"/>
      <c r="G512" s="189"/>
      <c r="H512" s="189"/>
      <c r="I512" s="155">
        <f>VLOOKUP($B512,'Elec wholesale lookups'!$A$3:$L$15,'Inputs - Elec wholesale index'!I$2,FALSE)</f>
        <v>205597.26549163138</v>
      </c>
      <c r="J512" s="12">
        <f>VLOOKUP($B512,'Elec wholesale lookups'!$A$3:$L$15,'Inputs - Elec wholesale index'!J$2,FALSE)</f>
        <v>181634.52552031272</v>
      </c>
      <c r="K512" s="12">
        <f>VLOOKUP($B512,'Elec wholesale lookups'!$A$3:$L$15,'Inputs - Elec wholesale index'!K$2,FALSE)</f>
        <v>205597.26549163138</v>
      </c>
      <c r="L512" s="37">
        <f>VLOOKUP($B512,'Elec wholesale lookups'!$A$3:$O$15,'Inputs - Elec wholesale index'!L$2,FALSE)</f>
        <v>0</v>
      </c>
      <c r="M512" s="37">
        <f>VLOOKUP($B512,'Elec wholesale lookups'!$A$3:$O$15,'Inputs - Elec wholesale index'!M$2,FALSE)</f>
        <v>1</v>
      </c>
      <c r="N512" s="37">
        <f>VLOOKUP($B512,'Elec wholesale lookups'!$A$3:$O$15,'Inputs - Elec wholesale index'!N$2,FALSE)</f>
        <v>1</v>
      </c>
      <c r="O512" s="12">
        <f t="shared" si="120"/>
        <v>0</v>
      </c>
      <c r="P512" s="12">
        <f t="shared" si="121"/>
        <v>181634.52552031272</v>
      </c>
      <c r="Q512" s="12">
        <f t="shared" si="122"/>
        <v>205597.26549163138</v>
      </c>
      <c r="R512" s="12">
        <f t="shared" si="123"/>
        <v>387231.79101194406</v>
      </c>
      <c r="S512" s="22">
        <f t="shared" si="124"/>
        <v>0</v>
      </c>
      <c r="T512" s="22">
        <f t="shared" si="125"/>
        <v>0</v>
      </c>
      <c r="U512" s="22">
        <f t="shared" si="126"/>
        <v>0</v>
      </c>
      <c r="V512" s="22">
        <f t="shared" si="127"/>
        <v>0</v>
      </c>
      <c r="W512" s="43" t="str">
        <f t="shared" si="128"/>
        <v>n/a</v>
      </c>
      <c r="X512" s="22">
        <f t="shared" si="129"/>
        <v>0</v>
      </c>
      <c r="Y512" s="22">
        <f t="shared" si="130"/>
        <v>0</v>
      </c>
      <c r="Z512" s="22">
        <f t="shared" si="131"/>
        <v>0</v>
      </c>
      <c r="AA512" s="42">
        <f t="shared" si="132"/>
        <v>0</v>
      </c>
      <c r="AB512" s="43" t="str">
        <f t="shared" si="133"/>
        <v>n/a</v>
      </c>
      <c r="AC512" s="44" t="str">
        <f>IFERROR(W512*'Inputs - OBR and CPI'!$E$27+'Inputs - Elec wholesale index'!AB512*'Inputs - OBR and CPI'!$F$27,"n/a")</f>
        <v>n/a</v>
      </c>
      <c r="AD512" s="2" t="str">
        <f t="shared" si="134"/>
        <v>2017-18 Summer</v>
      </c>
      <c r="AE512" s="2" t="str">
        <f t="shared" si="135"/>
        <v>2016-17 Summer</v>
      </c>
      <c r="AF512" s="127">
        <v>0</v>
      </c>
      <c r="AG512" s="7"/>
    </row>
    <row r="513" spans="1:33">
      <c r="A513" s="46">
        <v>42584</v>
      </c>
      <c r="B513" s="154" t="str">
        <f t="shared" si="136"/>
        <v>Aug</v>
      </c>
      <c r="C513" s="188"/>
      <c r="D513" s="188"/>
      <c r="E513" s="188"/>
      <c r="F513" s="189"/>
      <c r="G513" s="189"/>
      <c r="H513" s="189"/>
      <c r="I513" s="155">
        <f>VLOOKUP($B513,'Elec wholesale lookups'!$A$3:$L$15,'Inputs - Elec wholesale index'!I$2,FALSE)</f>
        <v>205597.26549163138</v>
      </c>
      <c r="J513" s="12">
        <f>VLOOKUP($B513,'Elec wholesale lookups'!$A$3:$L$15,'Inputs - Elec wholesale index'!J$2,FALSE)</f>
        <v>181634.52552031272</v>
      </c>
      <c r="K513" s="12">
        <f>VLOOKUP($B513,'Elec wholesale lookups'!$A$3:$L$15,'Inputs - Elec wholesale index'!K$2,FALSE)</f>
        <v>205597.26549163138</v>
      </c>
      <c r="L513" s="37">
        <f>VLOOKUP($B513,'Elec wholesale lookups'!$A$3:$O$15,'Inputs - Elec wholesale index'!L$2,FALSE)</f>
        <v>0</v>
      </c>
      <c r="M513" s="37">
        <f>VLOOKUP($B513,'Elec wholesale lookups'!$A$3:$O$15,'Inputs - Elec wholesale index'!M$2,FALSE)</f>
        <v>1</v>
      </c>
      <c r="N513" s="37">
        <f>VLOOKUP($B513,'Elec wholesale lookups'!$A$3:$O$15,'Inputs - Elec wholesale index'!N$2,FALSE)</f>
        <v>1</v>
      </c>
      <c r="O513" s="12">
        <f t="shared" si="120"/>
        <v>0</v>
      </c>
      <c r="P513" s="12">
        <f t="shared" si="121"/>
        <v>181634.52552031272</v>
      </c>
      <c r="Q513" s="12">
        <f t="shared" si="122"/>
        <v>205597.26549163138</v>
      </c>
      <c r="R513" s="12">
        <f t="shared" si="123"/>
        <v>387231.79101194406</v>
      </c>
      <c r="S513" s="22">
        <f t="shared" si="124"/>
        <v>0</v>
      </c>
      <c r="T513" s="22">
        <f t="shared" si="125"/>
        <v>0</v>
      </c>
      <c r="U513" s="22">
        <f t="shared" si="126"/>
        <v>0</v>
      </c>
      <c r="V513" s="22">
        <f t="shared" si="127"/>
        <v>0</v>
      </c>
      <c r="W513" s="43" t="str">
        <f t="shared" si="128"/>
        <v>n/a</v>
      </c>
      <c r="X513" s="22">
        <f t="shared" si="129"/>
        <v>0</v>
      </c>
      <c r="Y513" s="22">
        <f t="shared" si="130"/>
        <v>0</v>
      </c>
      <c r="Z513" s="22">
        <f t="shared" si="131"/>
        <v>0</v>
      </c>
      <c r="AA513" s="42">
        <f t="shared" si="132"/>
        <v>0</v>
      </c>
      <c r="AB513" s="43" t="str">
        <f t="shared" si="133"/>
        <v>n/a</v>
      </c>
      <c r="AC513" s="44" t="str">
        <f>IFERROR(W513*'Inputs - OBR and CPI'!$E$27+'Inputs - Elec wholesale index'!AB513*'Inputs - OBR and CPI'!$F$27,"n/a")</f>
        <v>n/a</v>
      </c>
      <c r="AD513" s="2" t="str">
        <f t="shared" si="134"/>
        <v>2017-18 Summer</v>
      </c>
      <c r="AE513" s="2" t="str">
        <f t="shared" si="135"/>
        <v>2016-17 Summer</v>
      </c>
      <c r="AF513" s="127">
        <v>0</v>
      </c>
      <c r="AG513" s="7"/>
    </row>
    <row r="514" spans="1:33">
      <c r="A514" s="46">
        <v>42585</v>
      </c>
      <c r="B514" s="154" t="str">
        <f t="shared" si="136"/>
        <v>Aug</v>
      </c>
      <c r="C514" s="188"/>
      <c r="D514" s="188"/>
      <c r="E514" s="188"/>
      <c r="F514" s="189"/>
      <c r="G514" s="189"/>
      <c r="H514" s="189"/>
      <c r="I514" s="155">
        <f>VLOOKUP($B514,'Elec wholesale lookups'!$A$3:$L$15,'Inputs - Elec wholesale index'!I$2,FALSE)</f>
        <v>205597.26549163138</v>
      </c>
      <c r="J514" s="12">
        <f>VLOOKUP($B514,'Elec wholesale lookups'!$A$3:$L$15,'Inputs - Elec wholesale index'!J$2,FALSE)</f>
        <v>181634.52552031272</v>
      </c>
      <c r="K514" s="12">
        <f>VLOOKUP($B514,'Elec wholesale lookups'!$A$3:$L$15,'Inputs - Elec wholesale index'!K$2,FALSE)</f>
        <v>205597.26549163138</v>
      </c>
      <c r="L514" s="37">
        <f>VLOOKUP($B514,'Elec wholesale lookups'!$A$3:$O$15,'Inputs - Elec wholesale index'!L$2,FALSE)</f>
        <v>0</v>
      </c>
      <c r="M514" s="37">
        <f>VLOOKUP($B514,'Elec wholesale lookups'!$A$3:$O$15,'Inputs - Elec wholesale index'!M$2,FALSE)</f>
        <v>1</v>
      </c>
      <c r="N514" s="37">
        <f>VLOOKUP($B514,'Elec wholesale lookups'!$A$3:$O$15,'Inputs - Elec wholesale index'!N$2,FALSE)</f>
        <v>1</v>
      </c>
      <c r="O514" s="12">
        <f t="shared" si="120"/>
        <v>0</v>
      </c>
      <c r="P514" s="12">
        <f t="shared" si="121"/>
        <v>181634.52552031272</v>
      </c>
      <c r="Q514" s="12">
        <f t="shared" si="122"/>
        <v>205597.26549163138</v>
      </c>
      <c r="R514" s="12">
        <f t="shared" si="123"/>
        <v>387231.79101194406</v>
      </c>
      <c r="S514" s="22">
        <f t="shared" si="124"/>
        <v>0</v>
      </c>
      <c r="T514" s="22">
        <f t="shared" si="125"/>
        <v>0</v>
      </c>
      <c r="U514" s="22">
        <f t="shared" si="126"/>
        <v>0</v>
      </c>
      <c r="V514" s="22">
        <f t="shared" si="127"/>
        <v>0</v>
      </c>
      <c r="W514" s="43" t="str">
        <f t="shared" si="128"/>
        <v>n/a</v>
      </c>
      <c r="X514" s="22">
        <f t="shared" si="129"/>
        <v>0</v>
      </c>
      <c r="Y514" s="22">
        <f t="shared" si="130"/>
        <v>0</v>
      </c>
      <c r="Z514" s="22">
        <f t="shared" si="131"/>
        <v>0</v>
      </c>
      <c r="AA514" s="42">
        <f t="shared" si="132"/>
        <v>0</v>
      </c>
      <c r="AB514" s="43" t="str">
        <f t="shared" si="133"/>
        <v>n/a</v>
      </c>
      <c r="AC514" s="44" t="str">
        <f>IFERROR(W514*'Inputs - OBR and CPI'!$E$27+'Inputs - Elec wholesale index'!AB514*'Inputs - OBR and CPI'!$F$27,"n/a")</f>
        <v>n/a</v>
      </c>
      <c r="AD514" s="2" t="str">
        <f t="shared" si="134"/>
        <v>2017-18 Summer</v>
      </c>
      <c r="AE514" s="2" t="str">
        <f t="shared" si="135"/>
        <v>2016-17 Summer</v>
      </c>
      <c r="AF514" s="127">
        <v>0</v>
      </c>
      <c r="AG514" s="7"/>
    </row>
    <row r="515" spans="1:33">
      <c r="A515" s="46">
        <v>42586</v>
      </c>
      <c r="B515" s="154" t="str">
        <f t="shared" si="136"/>
        <v>Aug</v>
      </c>
      <c r="C515" s="188"/>
      <c r="D515" s="188"/>
      <c r="E515" s="188"/>
      <c r="F515" s="189"/>
      <c r="G515" s="189"/>
      <c r="H515" s="189"/>
      <c r="I515" s="155">
        <f>VLOOKUP($B515,'Elec wholesale lookups'!$A$3:$L$15,'Inputs - Elec wholesale index'!I$2,FALSE)</f>
        <v>205597.26549163138</v>
      </c>
      <c r="J515" s="12">
        <f>VLOOKUP($B515,'Elec wholesale lookups'!$A$3:$L$15,'Inputs - Elec wholesale index'!J$2,FALSE)</f>
        <v>181634.52552031272</v>
      </c>
      <c r="K515" s="12">
        <f>VLOOKUP($B515,'Elec wholesale lookups'!$A$3:$L$15,'Inputs - Elec wholesale index'!K$2,FALSE)</f>
        <v>205597.26549163138</v>
      </c>
      <c r="L515" s="37">
        <f>VLOOKUP($B515,'Elec wholesale lookups'!$A$3:$O$15,'Inputs - Elec wholesale index'!L$2,FALSE)</f>
        <v>0</v>
      </c>
      <c r="M515" s="37">
        <f>VLOOKUP($B515,'Elec wholesale lookups'!$A$3:$O$15,'Inputs - Elec wholesale index'!M$2,FALSE)</f>
        <v>1</v>
      </c>
      <c r="N515" s="37">
        <f>VLOOKUP($B515,'Elec wholesale lookups'!$A$3:$O$15,'Inputs - Elec wholesale index'!N$2,FALSE)</f>
        <v>1</v>
      </c>
      <c r="O515" s="12">
        <f t="shared" si="120"/>
        <v>0</v>
      </c>
      <c r="P515" s="12">
        <f t="shared" si="121"/>
        <v>181634.52552031272</v>
      </c>
      <c r="Q515" s="12">
        <f t="shared" si="122"/>
        <v>205597.26549163138</v>
      </c>
      <c r="R515" s="12">
        <f t="shared" si="123"/>
        <v>387231.79101194406</v>
      </c>
      <c r="S515" s="22">
        <f t="shared" si="124"/>
        <v>0</v>
      </c>
      <c r="T515" s="22">
        <f t="shared" si="125"/>
        <v>0</v>
      </c>
      <c r="U515" s="22">
        <f t="shared" si="126"/>
        <v>0</v>
      </c>
      <c r="V515" s="22">
        <f t="shared" si="127"/>
        <v>0</v>
      </c>
      <c r="W515" s="43" t="str">
        <f t="shared" si="128"/>
        <v>n/a</v>
      </c>
      <c r="X515" s="22">
        <f t="shared" si="129"/>
        <v>0</v>
      </c>
      <c r="Y515" s="22">
        <f t="shared" si="130"/>
        <v>0</v>
      </c>
      <c r="Z515" s="22">
        <f t="shared" si="131"/>
        <v>0</v>
      </c>
      <c r="AA515" s="42">
        <f t="shared" si="132"/>
        <v>0</v>
      </c>
      <c r="AB515" s="43" t="str">
        <f t="shared" si="133"/>
        <v>n/a</v>
      </c>
      <c r="AC515" s="44" t="str">
        <f>IFERROR(W515*'Inputs - OBR and CPI'!$E$27+'Inputs - Elec wholesale index'!AB515*'Inputs - OBR and CPI'!$F$27,"n/a")</f>
        <v>n/a</v>
      </c>
      <c r="AD515" s="2" t="str">
        <f t="shared" si="134"/>
        <v>2017-18 Summer</v>
      </c>
      <c r="AE515" s="2" t="str">
        <f t="shared" si="135"/>
        <v>2016-17 Summer</v>
      </c>
      <c r="AF515" s="127">
        <v>0</v>
      </c>
      <c r="AG515" s="7"/>
    </row>
    <row r="516" spans="1:33">
      <c r="A516" s="46">
        <v>42587</v>
      </c>
      <c r="B516" s="154" t="str">
        <f t="shared" si="136"/>
        <v>Aug</v>
      </c>
      <c r="C516" s="188"/>
      <c r="D516" s="188"/>
      <c r="E516" s="188"/>
      <c r="F516" s="189"/>
      <c r="G516" s="189"/>
      <c r="H516" s="189"/>
      <c r="I516" s="155">
        <f>VLOOKUP($B516,'Elec wholesale lookups'!$A$3:$L$15,'Inputs - Elec wholesale index'!I$2,FALSE)</f>
        <v>205597.26549163138</v>
      </c>
      <c r="J516" s="12">
        <f>VLOOKUP($B516,'Elec wholesale lookups'!$A$3:$L$15,'Inputs - Elec wholesale index'!J$2,FALSE)</f>
        <v>181634.52552031272</v>
      </c>
      <c r="K516" s="12">
        <f>VLOOKUP($B516,'Elec wholesale lookups'!$A$3:$L$15,'Inputs - Elec wholesale index'!K$2,FALSE)</f>
        <v>205597.26549163138</v>
      </c>
      <c r="L516" s="37">
        <f>VLOOKUP($B516,'Elec wholesale lookups'!$A$3:$O$15,'Inputs - Elec wholesale index'!L$2,FALSE)</f>
        <v>0</v>
      </c>
      <c r="M516" s="37">
        <f>VLOOKUP($B516,'Elec wholesale lookups'!$A$3:$O$15,'Inputs - Elec wholesale index'!M$2,FALSE)</f>
        <v>1</v>
      </c>
      <c r="N516" s="37">
        <f>VLOOKUP($B516,'Elec wholesale lookups'!$A$3:$O$15,'Inputs - Elec wholesale index'!N$2,FALSE)</f>
        <v>1</v>
      </c>
      <c r="O516" s="12">
        <f t="shared" si="120"/>
        <v>0</v>
      </c>
      <c r="P516" s="12">
        <f t="shared" si="121"/>
        <v>181634.52552031272</v>
      </c>
      <c r="Q516" s="12">
        <f t="shared" si="122"/>
        <v>205597.26549163138</v>
      </c>
      <c r="R516" s="12">
        <f t="shared" si="123"/>
        <v>387231.79101194406</v>
      </c>
      <c r="S516" s="22">
        <f t="shared" si="124"/>
        <v>0</v>
      </c>
      <c r="T516" s="22">
        <f t="shared" si="125"/>
        <v>0</v>
      </c>
      <c r="U516" s="22">
        <f t="shared" si="126"/>
        <v>0</v>
      </c>
      <c r="V516" s="22">
        <f t="shared" si="127"/>
        <v>0</v>
      </c>
      <c r="W516" s="43" t="str">
        <f t="shared" si="128"/>
        <v>n/a</v>
      </c>
      <c r="X516" s="22">
        <f t="shared" si="129"/>
        <v>0</v>
      </c>
      <c r="Y516" s="22">
        <f t="shared" si="130"/>
        <v>0</v>
      </c>
      <c r="Z516" s="22">
        <f t="shared" si="131"/>
        <v>0</v>
      </c>
      <c r="AA516" s="42">
        <f t="shared" si="132"/>
        <v>0</v>
      </c>
      <c r="AB516" s="43" t="str">
        <f t="shared" si="133"/>
        <v>n/a</v>
      </c>
      <c r="AC516" s="44" t="str">
        <f>IFERROR(W516*'Inputs - OBR and CPI'!$E$27+'Inputs - Elec wholesale index'!AB516*'Inputs - OBR and CPI'!$F$27,"n/a")</f>
        <v>n/a</v>
      </c>
      <c r="AD516" s="2" t="str">
        <f t="shared" si="134"/>
        <v>2017-18 Summer</v>
      </c>
      <c r="AE516" s="2" t="str">
        <f t="shared" si="135"/>
        <v>2016-17 Summer</v>
      </c>
      <c r="AF516" s="127">
        <v>0</v>
      </c>
      <c r="AG516" s="7"/>
    </row>
    <row r="517" spans="1:33">
      <c r="A517" s="46">
        <v>42590</v>
      </c>
      <c r="B517" s="154" t="str">
        <f t="shared" si="136"/>
        <v>Aug</v>
      </c>
      <c r="C517" s="188"/>
      <c r="D517" s="188"/>
      <c r="E517" s="188"/>
      <c r="F517" s="189"/>
      <c r="G517" s="189"/>
      <c r="H517" s="189"/>
      <c r="I517" s="155">
        <f>VLOOKUP($B517,'Elec wholesale lookups'!$A$3:$L$15,'Inputs - Elec wholesale index'!I$2,FALSE)</f>
        <v>205597.26549163138</v>
      </c>
      <c r="J517" s="12">
        <f>VLOOKUP($B517,'Elec wholesale lookups'!$A$3:$L$15,'Inputs - Elec wholesale index'!J$2,FALSE)</f>
        <v>181634.52552031272</v>
      </c>
      <c r="K517" s="12">
        <f>VLOOKUP($B517,'Elec wholesale lookups'!$A$3:$L$15,'Inputs - Elec wholesale index'!K$2,FALSE)</f>
        <v>205597.26549163138</v>
      </c>
      <c r="L517" s="37">
        <f>VLOOKUP($B517,'Elec wholesale lookups'!$A$3:$O$15,'Inputs - Elec wholesale index'!L$2,FALSE)</f>
        <v>0</v>
      </c>
      <c r="M517" s="37">
        <f>VLOOKUP($B517,'Elec wholesale lookups'!$A$3:$O$15,'Inputs - Elec wholesale index'!M$2,FALSE)</f>
        <v>1</v>
      </c>
      <c r="N517" s="37">
        <f>VLOOKUP($B517,'Elec wholesale lookups'!$A$3:$O$15,'Inputs - Elec wholesale index'!N$2,FALSE)</f>
        <v>1</v>
      </c>
      <c r="O517" s="12">
        <f t="shared" si="120"/>
        <v>0</v>
      </c>
      <c r="P517" s="12">
        <f t="shared" si="121"/>
        <v>181634.52552031272</v>
      </c>
      <c r="Q517" s="12">
        <f t="shared" si="122"/>
        <v>205597.26549163138</v>
      </c>
      <c r="R517" s="12">
        <f t="shared" si="123"/>
        <v>387231.79101194406</v>
      </c>
      <c r="S517" s="22">
        <f t="shared" si="124"/>
        <v>0</v>
      </c>
      <c r="T517" s="22">
        <f t="shared" si="125"/>
        <v>0</v>
      </c>
      <c r="U517" s="22">
        <f t="shared" si="126"/>
        <v>0</v>
      </c>
      <c r="V517" s="22">
        <f t="shared" si="127"/>
        <v>0</v>
      </c>
      <c r="W517" s="43" t="str">
        <f t="shared" si="128"/>
        <v>n/a</v>
      </c>
      <c r="X517" s="22">
        <f t="shared" si="129"/>
        <v>0</v>
      </c>
      <c r="Y517" s="22">
        <f t="shared" si="130"/>
        <v>0</v>
      </c>
      <c r="Z517" s="22">
        <f t="shared" si="131"/>
        <v>0</v>
      </c>
      <c r="AA517" s="42">
        <f t="shared" si="132"/>
        <v>0</v>
      </c>
      <c r="AB517" s="43" t="str">
        <f t="shared" si="133"/>
        <v>n/a</v>
      </c>
      <c r="AC517" s="44" t="str">
        <f>IFERROR(W517*'Inputs - OBR and CPI'!$E$27+'Inputs - Elec wholesale index'!AB517*'Inputs - OBR and CPI'!$F$27,"n/a")</f>
        <v>n/a</v>
      </c>
      <c r="AD517" s="2" t="str">
        <f t="shared" si="134"/>
        <v>2017-18 Summer</v>
      </c>
      <c r="AE517" s="2" t="str">
        <f t="shared" si="135"/>
        <v>2016-17 Summer</v>
      </c>
      <c r="AF517" s="127">
        <v>0</v>
      </c>
      <c r="AG517" s="7"/>
    </row>
    <row r="518" spans="1:33">
      <c r="A518" s="46">
        <v>42591</v>
      </c>
      <c r="B518" s="154" t="str">
        <f t="shared" si="136"/>
        <v>Aug</v>
      </c>
      <c r="C518" s="188"/>
      <c r="D518" s="188"/>
      <c r="E518" s="188"/>
      <c r="F518" s="189"/>
      <c r="G518" s="189"/>
      <c r="H518" s="189"/>
      <c r="I518" s="155">
        <f>VLOOKUP($B518,'Elec wholesale lookups'!$A$3:$L$15,'Inputs - Elec wholesale index'!I$2,FALSE)</f>
        <v>205597.26549163138</v>
      </c>
      <c r="J518" s="12">
        <f>VLOOKUP($B518,'Elec wholesale lookups'!$A$3:$L$15,'Inputs - Elec wholesale index'!J$2,FALSE)</f>
        <v>181634.52552031272</v>
      </c>
      <c r="K518" s="12">
        <f>VLOOKUP($B518,'Elec wholesale lookups'!$A$3:$L$15,'Inputs - Elec wholesale index'!K$2,FALSE)</f>
        <v>205597.26549163138</v>
      </c>
      <c r="L518" s="37">
        <f>VLOOKUP($B518,'Elec wholesale lookups'!$A$3:$O$15,'Inputs - Elec wholesale index'!L$2,FALSE)</f>
        <v>0</v>
      </c>
      <c r="M518" s="37">
        <f>VLOOKUP($B518,'Elec wholesale lookups'!$A$3:$O$15,'Inputs - Elec wholesale index'!M$2,FALSE)</f>
        <v>1</v>
      </c>
      <c r="N518" s="37">
        <f>VLOOKUP($B518,'Elec wholesale lookups'!$A$3:$O$15,'Inputs - Elec wholesale index'!N$2,FALSE)</f>
        <v>1</v>
      </c>
      <c r="O518" s="12">
        <f t="shared" si="120"/>
        <v>0</v>
      </c>
      <c r="P518" s="12">
        <f t="shared" si="121"/>
        <v>181634.52552031272</v>
      </c>
      <c r="Q518" s="12">
        <f t="shared" si="122"/>
        <v>205597.26549163138</v>
      </c>
      <c r="R518" s="12">
        <f t="shared" si="123"/>
        <v>387231.79101194406</v>
      </c>
      <c r="S518" s="22">
        <f t="shared" si="124"/>
        <v>0</v>
      </c>
      <c r="T518" s="22">
        <f t="shared" si="125"/>
        <v>0</v>
      </c>
      <c r="U518" s="22">
        <f t="shared" si="126"/>
        <v>0</v>
      </c>
      <c r="V518" s="22">
        <f t="shared" si="127"/>
        <v>0</v>
      </c>
      <c r="W518" s="43" t="str">
        <f t="shared" si="128"/>
        <v>n/a</v>
      </c>
      <c r="X518" s="22">
        <f t="shared" si="129"/>
        <v>0</v>
      </c>
      <c r="Y518" s="22">
        <f t="shared" si="130"/>
        <v>0</v>
      </c>
      <c r="Z518" s="22">
        <f t="shared" si="131"/>
        <v>0</v>
      </c>
      <c r="AA518" s="42">
        <f t="shared" si="132"/>
        <v>0</v>
      </c>
      <c r="AB518" s="43" t="str">
        <f t="shared" si="133"/>
        <v>n/a</v>
      </c>
      <c r="AC518" s="44" t="str">
        <f>IFERROR(W518*'Inputs - OBR and CPI'!$E$27+'Inputs - Elec wholesale index'!AB518*'Inputs - OBR and CPI'!$F$27,"n/a")</f>
        <v>n/a</v>
      </c>
      <c r="AD518" s="2" t="str">
        <f t="shared" si="134"/>
        <v>2017-18 Summer</v>
      </c>
      <c r="AE518" s="2" t="str">
        <f t="shared" si="135"/>
        <v>2016-17 Summer</v>
      </c>
      <c r="AF518" s="127">
        <v>0</v>
      </c>
      <c r="AG518" s="7"/>
    </row>
    <row r="519" spans="1:33">
      <c r="A519" s="46">
        <v>42592</v>
      </c>
      <c r="B519" s="154" t="str">
        <f t="shared" si="136"/>
        <v>Aug</v>
      </c>
      <c r="C519" s="188"/>
      <c r="D519" s="188"/>
      <c r="E519" s="188"/>
      <c r="F519" s="189"/>
      <c r="G519" s="189"/>
      <c r="H519" s="189"/>
      <c r="I519" s="155">
        <f>VLOOKUP($B519,'Elec wholesale lookups'!$A$3:$L$15,'Inputs - Elec wholesale index'!I$2,FALSE)</f>
        <v>205597.26549163138</v>
      </c>
      <c r="J519" s="12">
        <f>VLOOKUP($B519,'Elec wholesale lookups'!$A$3:$L$15,'Inputs - Elec wholesale index'!J$2,FALSE)</f>
        <v>181634.52552031272</v>
      </c>
      <c r="K519" s="12">
        <f>VLOOKUP($B519,'Elec wholesale lookups'!$A$3:$L$15,'Inputs - Elec wholesale index'!K$2,FALSE)</f>
        <v>205597.26549163138</v>
      </c>
      <c r="L519" s="37">
        <f>VLOOKUP($B519,'Elec wholesale lookups'!$A$3:$O$15,'Inputs - Elec wholesale index'!L$2,FALSE)</f>
        <v>0</v>
      </c>
      <c r="M519" s="37">
        <f>VLOOKUP($B519,'Elec wholesale lookups'!$A$3:$O$15,'Inputs - Elec wholesale index'!M$2,FALSE)</f>
        <v>1</v>
      </c>
      <c r="N519" s="37">
        <f>VLOOKUP($B519,'Elec wholesale lookups'!$A$3:$O$15,'Inputs - Elec wholesale index'!N$2,FALSE)</f>
        <v>1</v>
      </c>
      <c r="O519" s="12">
        <f t="shared" ref="O519:O582" si="137">IF(L519="","",I519*L519)</f>
        <v>0</v>
      </c>
      <c r="P519" s="12">
        <f t="shared" ref="P519:P582" si="138">IF(M519="","",J519*M519)</f>
        <v>181634.52552031272</v>
      </c>
      <c r="Q519" s="12">
        <f t="shared" ref="Q519:Q582" si="139">IF(N519="","",K519*N519)</f>
        <v>205597.26549163138</v>
      </c>
      <c r="R519" s="12">
        <f t="shared" ref="R519:R582" si="140">SUM(O519:Q519)</f>
        <v>387231.79101194406</v>
      </c>
      <c r="S519" s="22">
        <f t="shared" ref="S519:S582" si="141">IF(O519="","",O519*C519)</f>
        <v>0</v>
      </c>
      <c r="T519" s="22">
        <f t="shared" ref="T519:T582" si="142">IF(P519="","",P519*D519)</f>
        <v>0</v>
      </c>
      <c r="U519" s="22">
        <f t="shared" ref="U519:U582" si="143">IF(Q519="","",Q519*E519)</f>
        <v>0</v>
      </c>
      <c r="V519" s="22">
        <f t="shared" ref="V519:V582" si="144">SUM(S519:U519)</f>
        <v>0</v>
      </c>
      <c r="W519" s="43" t="str">
        <f t="shared" ref="W519:W582" si="145">IF(MIN(C519:E519)&lt;1,"n/a",V519/R519)</f>
        <v>n/a</v>
      </c>
      <c r="X519" s="22">
        <f t="shared" ref="X519:X582" si="146">IF(O519="","",O519*F519)</f>
        <v>0</v>
      </c>
      <c r="Y519" s="22">
        <f t="shared" ref="Y519:Y582" si="147">IF(P519="","",P519*G519)</f>
        <v>0</v>
      </c>
      <c r="Z519" s="22">
        <f t="shared" ref="Z519:Z582" si="148">IF(Q519="","",Q519*H519)</f>
        <v>0</v>
      </c>
      <c r="AA519" s="42">
        <f t="shared" ref="AA519:AA582" si="149">SUM(X519:Z519)</f>
        <v>0</v>
      </c>
      <c r="AB519" s="43" t="str">
        <f t="shared" ref="AB519:AB582" si="150">IF(MIN(F519:H519)&lt;1,"n/a",AA519/$R519)</f>
        <v>n/a</v>
      </c>
      <c r="AC519" s="44" t="str">
        <f>IFERROR(W519*'Inputs - OBR and CPI'!$E$27+'Inputs - Elec wholesale index'!AB519*'Inputs - OBR and CPI'!$F$27,"n/a")</f>
        <v>n/a</v>
      </c>
      <c r="AD519" s="2" t="str">
        <f t="shared" ref="AD519:AD582" si="151">IF(AND(MONTH(A519)=8,MONTH(A518)=7),YEAR(A519)+1&amp;"-"&amp;YEAR(A519)-1998&amp;" Summer",IF(AND(MONTH(A519)=2,MONTH(A518)=1),YEAR(A519)&amp;"-"&amp;YEAR(A519)-1999&amp;" Winter",AD518))</f>
        <v>2017-18 Summer</v>
      </c>
      <c r="AE519" s="2" t="str">
        <f t="shared" ref="AE519:AE582" si="152">IF(AND(MONTH(A519)=4,MONTH(A518)=3),YEAR(A519)&amp;"-"&amp;YEAR(A519)-1999&amp;" Summer",IF(AND(MONTH(A519)=10,MONTH(A518)=9),YEAR(A519)&amp;"-"&amp;YEAR(A519)-1999&amp;" Winter",AE518))</f>
        <v>2016-17 Summer</v>
      </c>
      <c r="AF519" s="127">
        <v>0</v>
      </c>
      <c r="AG519" s="7"/>
    </row>
    <row r="520" spans="1:33">
      <c r="A520" s="46">
        <v>42593</v>
      </c>
      <c r="B520" s="154" t="str">
        <f t="shared" si="136"/>
        <v>Aug</v>
      </c>
      <c r="C520" s="188"/>
      <c r="D520" s="188"/>
      <c r="E520" s="188"/>
      <c r="F520" s="189"/>
      <c r="G520" s="189"/>
      <c r="H520" s="189"/>
      <c r="I520" s="155">
        <f>VLOOKUP($B520,'Elec wholesale lookups'!$A$3:$L$15,'Inputs - Elec wholesale index'!I$2,FALSE)</f>
        <v>205597.26549163138</v>
      </c>
      <c r="J520" s="12">
        <f>VLOOKUP($B520,'Elec wholesale lookups'!$A$3:$L$15,'Inputs - Elec wholesale index'!J$2,FALSE)</f>
        <v>181634.52552031272</v>
      </c>
      <c r="K520" s="12">
        <f>VLOOKUP($B520,'Elec wholesale lookups'!$A$3:$L$15,'Inputs - Elec wholesale index'!K$2,FALSE)</f>
        <v>205597.26549163138</v>
      </c>
      <c r="L520" s="37">
        <f>VLOOKUP($B520,'Elec wholesale lookups'!$A$3:$O$15,'Inputs - Elec wholesale index'!L$2,FALSE)</f>
        <v>0</v>
      </c>
      <c r="M520" s="37">
        <f>VLOOKUP($B520,'Elec wholesale lookups'!$A$3:$O$15,'Inputs - Elec wholesale index'!M$2,FALSE)</f>
        <v>1</v>
      </c>
      <c r="N520" s="37">
        <f>VLOOKUP($B520,'Elec wholesale lookups'!$A$3:$O$15,'Inputs - Elec wholesale index'!N$2,FALSE)</f>
        <v>1</v>
      </c>
      <c r="O520" s="12">
        <f t="shared" si="137"/>
        <v>0</v>
      </c>
      <c r="P520" s="12">
        <f t="shared" si="138"/>
        <v>181634.52552031272</v>
      </c>
      <c r="Q520" s="12">
        <f t="shared" si="139"/>
        <v>205597.26549163138</v>
      </c>
      <c r="R520" s="12">
        <f t="shared" si="140"/>
        <v>387231.79101194406</v>
      </c>
      <c r="S520" s="22">
        <f t="shared" si="141"/>
        <v>0</v>
      </c>
      <c r="T520" s="22">
        <f t="shared" si="142"/>
        <v>0</v>
      </c>
      <c r="U520" s="22">
        <f t="shared" si="143"/>
        <v>0</v>
      </c>
      <c r="V520" s="22">
        <f t="shared" si="144"/>
        <v>0</v>
      </c>
      <c r="W520" s="43" t="str">
        <f t="shared" si="145"/>
        <v>n/a</v>
      </c>
      <c r="X520" s="22">
        <f t="shared" si="146"/>
        <v>0</v>
      </c>
      <c r="Y520" s="22">
        <f t="shared" si="147"/>
        <v>0</v>
      </c>
      <c r="Z520" s="22">
        <f t="shared" si="148"/>
        <v>0</v>
      </c>
      <c r="AA520" s="42">
        <f t="shared" si="149"/>
        <v>0</v>
      </c>
      <c r="AB520" s="43" t="str">
        <f t="shared" si="150"/>
        <v>n/a</v>
      </c>
      <c r="AC520" s="44" t="str">
        <f>IFERROR(W520*'Inputs - OBR and CPI'!$E$27+'Inputs - Elec wholesale index'!AB520*'Inputs - OBR and CPI'!$F$27,"n/a")</f>
        <v>n/a</v>
      </c>
      <c r="AD520" s="2" t="str">
        <f t="shared" si="151"/>
        <v>2017-18 Summer</v>
      </c>
      <c r="AE520" s="2" t="str">
        <f t="shared" si="152"/>
        <v>2016-17 Summer</v>
      </c>
      <c r="AF520" s="127">
        <v>0</v>
      </c>
      <c r="AG520" s="7"/>
    </row>
    <row r="521" spans="1:33">
      <c r="A521" s="46">
        <v>42594</v>
      </c>
      <c r="B521" s="154" t="str">
        <f t="shared" si="136"/>
        <v>Aug</v>
      </c>
      <c r="C521" s="188"/>
      <c r="D521" s="188"/>
      <c r="E521" s="188"/>
      <c r="F521" s="189"/>
      <c r="G521" s="189"/>
      <c r="H521" s="189"/>
      <c r="I521" s="155">
        <f>VLOOKUP($B521,'Elec wholesale lookups'!$A$3:$L$15,'Inputs - Elec wholesale index'!I$2,FALSE)</f>
        <v>205597.26549163138</v>
      </c>
      <c r="J521" s="12">
        <f>VLOOKUP($B521,'Elec wholesale lookups'!$A$3:$L$15,'Inputs - Elec wholesale index'!J$2,FALSE)</f>
        <v>181634.52552031272</v>
      </c>
      <c r="K521" s="12">
        <f>VLOOKUP($B521,'Elec wholesale lookups'!$A$3:$L$15,'Inputs - Elec wholesale index'!K$2,FALSE)</f>
        <v>205597.26549163138</v>
      </c>
      <c r="L521" s="37">
        <f>VLOOKUP($B521,'Elec wholesale lookups'!$A$3:$O$15,'Inputs - Elec wholesale index'!L$2,FALSE)</f>
        <v>0</v>
      </c>
      <c r="M521" s="37">
        <f>VLOOKUP($B521,'Elec wholesale lookups'!$A$3:$O$15,'Inputs - Elec wholesale index'!M$2,FALSE)</f>
        <v>1</v>
      </c>
      <c r="N521" s="37">
        <f>VLOOKUP($B521,'Elec wholesale lookups'!$A$3:$O$15,'Inputs - Elec wholesale index'!N$2,FALSE)</f>
        <v>1</v>
      </c>
      <c r="O521" s="12">
        <f t="shared" si="137"/>
        <v>0</v>
      </c>
      <c r="P521" s="12">
        <f t="shared" si="138"/>
        <v>181634.52552031272</v>
      </c>
      <c r="Q521" s="12">
        <f t="shared" si="139"/>
        <v>205597.26549163138</v>
      </c>
      <c r="R521" s="12">
        <f t="shared" si="140"/>
        <v>387231.79101194406</v>
      </c>
      <c r="S521" s="22">
        <f t="shared" si="141"/>
        <v>0</v>
      </c>
      <c r="T521" s="22">
        <f t="shared" si="142"/>
        <v>0</v>
      </c>
      <c r="U521" s="22">
        <f t="shared" si="143"/>
        <v>0</v>
      </c>
      <c r="V521" s="22">
        <f t="shared" si="144"/>
        <v>0</v>
      </c>
      <c r="W521" s="43" t="str">
        <f t="shared" si="145"/>
        <v>n/a</v>
      </c>
      <c r="X521" s="22">
        <f t="shared" si="146"/>
        <v>0</v>
      </c>
      <c r="Y521" s="22">
        <f t="shared" si="147"/>
        <v>0</v>
      </c>
      <c r="Z521" s="22">
        <f t="shared" si="148"/>
        <v>0</v>
      </c>
      <c r="AA521" s="42">
        <f t="shared" si="149"/>
        <v>0</v>
      </c>
      <c r="AB521" s="43" t="str">
        <f t="shared" si="150"/>
        <v>n/a</v>
      </c>
      <c r="AC521" s="44" t="str">
        <f>IFERROR(W521*'Inputs - OBR and CPI'!$E$27+'Inputs - Elec wholesale index'!AB521*'Inputs - OBR and CPI'!$F$27,"n/a")</f>
        <v>n/a</v>
      </c>
      <c r="AD521" s="2" t="str">
        <f t="shared" si="151"/>
        <v>2017-18 Summer</v>
      </c>
      <c r="AE521" s="2" t="str">
        <f t="shared" si="152"/>
        <v>2016-17 Summer</v>
      </c>
      <c r="AF521" s="127">
        <v>0</v>
      </c>
      <c r="AG521" s="7"/>
    </row>
    <row r="522" spans="1:33">
      <c r="A522" s="46">
        <v>42597</v>
      </c>
      <c r="B522" s="154" t="str">
        <f t="shared" si="136"/>
        <v>Aug</v>
      </c>
      <c r="C522" s="188"/>
      <c r="D522" s="188"/>
      <c r="E522" s="188"/>
      <c r="F522" s="189"/>
      <c r="G522" s="189"/>
      <c r="H522" s="189"/>
      <c r="I522" s="155">
        <f>VLOOKUP($B522,'Elec wholesale lookups'!$A$3:$L$15,'Inputs - Elec wholesale index'!I$2,FALSE)</f>
        <v>205597.26549163138</v>
      </c>
      <c r="J522" s="12">
        <f>VLOOKUP($B522,'Elec wholesale lookups'!$A$3:$L$15,'Inputs - Elec wholesale index'!J$2,FALSE)</f>
        <v>181634.52552031272</v>
      </c>
      <c r="K522" s="12">
        <f>VLOOKUP($B522,'Elec wholesale lookups'!$A$3:$L$15,'Inputs - Elec wholesale index'!K$2,FALSE)</f>
        <v>205597.26549163138</v>
      </c>
      <c r="L522" s="37">
        <f>VLOOKUP($B522,'Elec wholesale lookups'!$A$3:$O$15,'Inputs - Elec wholesale index'!L$2,FALSE)</f>
        <v>0</v>
      </c>
      <c r="M522" s="37">
        <f>VLOOKUP($B522,'Elec wholesale lookups'!$A$3:$O$15,'Inputs - Elec wholesale index'!M$2,FALSE)</f>
        <v>1</v>
      </c>
      <c r="N522" s="37">
        <f>VLOOKUP($B522,'Elec wholesale lookups'!$A$3:$O$15,'Inputs - Elec wholesale index'!N$2,FALSE)</f>
        <v>1</v>
      </c>
      <c r="O522" s="12">
        <f t="shared" si="137"/>
        <v>0</v>
      </c>
      <c r="P522" s="12">
        <f t="shared" si="138"/>
        <v>181634.52552031272</v>
      </c>
      <c r="Q522" s="12">
        <f t="shared" si="139"/>
        <v>205597.26549163138</v>
      </c>
      <c r="R522" s="12">
        <f t="shared" si="140"/>
        <v>387231.79101194406</v>
      </c>
      <c r="S522" s="22">
        <f t="shared" si="141"/>
        <v>0</v>
      </c>
      <c r="T522" s="22">
        <f t="shared" si="142"/>
        <v>0</v>
      </c>
      <c r="U522" s="22">
        <f t="shared" si="143"/>
        <v>0</v>
      </c>
      <c r="V522" s="22">
        <f t="shared" si="144"/>
        <v>0</v>
      </c>
      <c r="W522" s="43" t="str">
        <f t="shared" si="145"/>
        <v>n/a</v>
      </c>
      <c r="X522" s="22">
        <f t="shared" si="146"/>
        <v>0</v>
      </c>
      <c r="Y522" s="22">
        <f t="shared" si="147"/>
        <v>0</v>
      </c>
      <c r="Z522" s="22">
        <f t="shared" si="148"/>
        <v>0</v>
      </c>
      <c r="AA522" s="42">
        <f t="shared" si="149"/>
        <v>0</v>
      </c>
      <c r="AB522" s="43" t="str">
        <f t="shared" si="150"/>
        <v>n/a</v>
      </c>
      <c r="AC522" s="44" t="str">
        <f>IFERROR(W522*'Inputs - OBR and CPI'!$E$27+'Inputs - Elec wholesale index'!AB522*'Inputs - OBR and CPI'!$F$27,"n/a")</f>
        <v>n/a</v>
      </c>
      <c r="AD522" s="2" t="str">
        <f t="shared" si="151"/>
        <v>2017-18 Summer</v>
      </c>
      <c r="AE522" s="2" t="str">
        <f t="shared" si="152"/>
        <v>2016-17 Summer</v>
      </c>
      <c r="AF522" s="127">
        <v>0</v>
      </c>
      <c r="AG522" s="7"/>
    </row>
    <row r="523" spans="1:33">
      <c r="A523" s="46">
        <v>42598</v>
      </c>
      <c r="B523" s="154" t="str">
        <f t="shared" si="136"/>
        <v>Aug</v>
      </c>
      <c r="C523" s="188"/>
      <c r="D523" s="188"/>
      <c r="E523" s="188"/>
      <c r="F523" s="189"/>
      <c r="G523" s="189"/>
      <c r="H523" s="189"/>
      <c r="I523" s="155">
        <f>VLOOKUP($B523,'Elec wholesale lookups'!$A$3:$L$15,'Inputs - Elec wholesale index'!I$2,FALSE)</f>
        <v>205597.26549163138</v>
      </c>
      <c r="J523" s="12">
        <f>VLOOKUP($B523,'Elec wholesale lookups'!$A$3:$L$15,'Inputs - Elec wholesale index'!J$2,FALSE)</f>
        <v>181634.52552031272</v>
      </c>
      <c r="K523" s="12">
        <f>VLOOKUP($B523,'Elec wholesale lookups'!$A$3:$L$15,'Inputs - Elec wholesale index'!K$2,FALSE)</f>
        <v>205597.26549163138</v>
      </c>
      <c r="L523" s="37">
        <f>VLOOKUP($B523,'Elec wholesale lookups'!$A$3:$O$15,'Inputs - Elec wholesale index'!L$2,FALSE)</f>
        <v>0</v>
      </c>
      <c r="M523" s="37">
        <f>VLOOKUP($B523,'Elec wholesale lookups'!$A$3:$O$15,'Inputs - Elec wholesale index'!M$2,FALSE)</f>
        <v>1</v>
      </c>
      <c r="N523" s="37">
        <f>VLOOKUP($B523,'Elec wholesale lookups'!$A$3:$O$15,'Inputs - Elec wholesale index'!N$2,FALSE)</f>
        <v>1</v>
      </c>
      <c r="O523" s="12">
        <f t="shared" si="137"/>
        <v>0</v>
      </c>
      <c r="P523" s="12">
        <f t="shared" si="138"/>
        <v>181634.52552031272</v>
      </c>
      <c r="Q523" s="12">
        <f t="shared" si="139"/>
        <v>205597.26549163138</v>
      </c>
      <c r="R523" s="12">
        <f t="shared" si="140"/>
        <v>387231.79101194406</v>
      </c>
      <c r="S523" s="22">
        <f t="shared" si="141"/>
        <v>0</v>
      </c>
      <c r="T523" s="22">
        <f t="shared" si="142"/>
        <v>0</v>
      </c>
      <c r="U523" s="22">
        <f t="shared" si="143"/>
        <v>0</v>
      </c>
      <c r="V523" s="22">
        <f t="shared" si="144"/>
        <v>0</v>
      </c>
      <c r="W523" s="43" t="str">
        <f t="shared" si="145"/>
        <v>n/a</v>
      </c>
      <c r="X523" s="22">
        <f t="shared" si="146"/>
        <v>0</v>
      </c>
      <c r="Y523" s="22">
        <f t="shared" si="147"/>
        <v>0</v>
      </c>
      <c r="Z523" s="22">
        <f t="shared" si="148"/>
        <v>0</v>
      </c>
      <c r="AA523" s="42">
        <f t="shared" si="149"/>
        <v>0</v>
      </c>
      <c r="AB523" s="43" t="str">
        <f t="shared" si="150"/>
        <v>n/a</v>
      </c>
      <c r="AC523" s="44" t="str">
        <f>IFERROR(W523*'Inputs - OBR and CPI'!$E$27+'Inputs - Elec wholesale index'!AB523*'Inputs - OBR and CPI'!$F$27,"n/a")</f>
        <v>n/a</v>
      </c>
      <c r="AD523" s="2" t="str">
        <f t="shared" si="151"/>
        <v>2017-18 Summer</v>
      </c>
      <c r="AE523" s="2" t="str">
        <f t="shared" si="152"/>
        <v>2016-17 Summer</v>
      </c>
      <c r="AF523" s="127">
        <v>0</v>
      </c>
      <c r="AG523" s="7"/>
    </row>
    <row r="524" spans="1:33">
      <c r="A524" s="46">
        <v>42599</v>
      </c>
      <c r="B524" s="154" t="str">
        <f t="shared" si="136"/>
        <v>Aug</v>
      </c>
      <c r="C524" s="188"/>
      <c r="D524" s="188"/>
      <c r="E524" s="188"/>
      <c r="F524" s="189"/>
      <c r="G524" s="189"/>
      <c r="H524" s="189"/>
      <c r="I524" s="155">
        <f>VLOOKUP($B524,'Elec wholesale lookups'!$A$3:$L$15,'Inputs - Elec wholesale index'!I$2,FALSE)</f>
        <v>205597.26549163138</v>
      </c>
      <c r="J524" s="12">
        <f>VLOOKUP($B524,'Elec wholesale lookups'!$A$3:$L$15,'Inputs - Elec wholesale index'!J$2,FALSE)</f>
        <v>181634.52552031272</v>
      </c>
      <c r="K524" s="12">
        <f>VLOOKUP($B524,'Elec wholesale lookups'!$A$3:$L$15,'Inputs - Elec wholesale index'!K$2,FALSE)</f>
        <v>205597.26549163138</v>
      </c>
      <c r="L524" s="37">
        <f>VLOOKUP($B524,'Elec wholesale lookups'!$A$3:$O$15,'Inputs - Elec wholesale index'!L$2,FALSE)</f>
        <v>0</v>
      </c>
      <c r="M524" s="37">
        <f>VLOOKUP($B524,'Elec wholesale lookups'!$A$3:$O$15,'Inputs - Elec wholesale index'!M$2,FALSE)</f>
        <v>1</v>
      </c>
      <c r="N524" s="37">
        <f>VLOOKUP($B524,'Elec wholesale lookups'!$A$3:$O$15,'Inputs - Elec wholesale index'!N$2,FALSE)</f>
        <v>1</v>
      </c>
      <c r="O524" s="12">
        <f t="shared" si="137"/>
        <v>0</v>
      </c>
      <c r="P524" s="12">
        <f t="shared" si="138"/>
        <v>181634.52552031272</v>
      </c>
      <c r="Q524" s="12">
        <f t="shared" si="139"/>
        <v>205597.26549163138</v>
      </c>
      <c r="R524" s="12">
        <f t="shared" si="140"/>
        <v>387231.79101194406</v>
      </c>
      <c r="S524" s="22">
        <f t="shared" si="141"/>
        <v>0</v>
      </c>
      <c r="T524" s="22">
        <f t="shared" si="142"/>
        <v>0</v>
      </c>
      <c r="U524" s="22">
        <f t="shared" si="143"/>
        <v>0</v>
      </c>
      <c r="V524" s="22">
        <f t="shared" si="144"/>
        <v>0</v>
      </c>
      <c r="W524" s="43" t="str">
        <f t="shared" si="145"/>
        <v>n/a</v>
      </c>
      <c r="X524" s="22">
        <f t="shared" si="146"/>
        <v>0</v>
      </c>
      <c r="Y524" s="22">
        <f t="shared" si="147"/>
        <v>0</v>
      </c>
      <c r="Z524" s="22">
        <f t="shared" si="148"/>
        <v>0</v>
      </c>
      <c r="AA524" s="42">
        <f t="shared" si="149"/>
        <v>0</v>
      </c>
      <c r="AB524" s="43" t="str">
        <f t="shared" si="150"/>
        <v>n/a</v>
      </c>
      <c r="AC524" s="44" t="str">
        <f>IFERROR(W524*'Inputs - OBR and CPI'!$E$27+'Inputs - Elec wholesale index'!AB524*'Inputs - OBR and CPI'!$F$27,"n/a")</f>
        <v>n/a</v>
      </c>
      <c r="AD524" s="2" t="str">
        <f t="shared" si="151"/>
        <v>2017-18 Summer</v>
      </c>
      <c r="AE524" s="2" t="str">
        <f t="shared" si="152"/>
        <v>2016-17 Summer</v>
      </c>
      <c r="AF524" s="127">
        <v>0</v>
      </c>
      <c r="AG524" s="7"/>
    </row>
    <row r="525" spans="1:33">
      <c r="A525" s="46">
        <v>42600</v>
      </c>
      <c r="B525" s="154" t="str">
        <f t="shared" si="136"/>
        <v>Aug</v>
      </c>
      <c r="C525" s="188"/>
      <c r="D525" s="188"/>
      <c r="E525" s="188"/>
      <c r="F525" s="189"/>
      <c r="G525" s="189"/>
      <c r="H525" s="189"/>
      <c r="I525" s="155">
        <f>VLOOKUP($B525,'Elec wholesale lookups'!$A$3:$L$15,'Inputs - Elec wholesale index'!I$2,FALSE)</f>
        <v>205597.26549163138</v>
      </c>
      <c r="J525" s="12">
        <f>VLOOKUP($B525,'Elec wholesale lookups'!$A$3:$L$15,'Inputs - Elec wholesale index'!J$2,FALSE)</f>
        <v>181634.52552031272</v>
      </c>
      <c r="K525" s="12">
        <f>VLOOKUP($B525,'Elec wholesale lookups'!$A$3:$L$15,'Inputs - Elec wholesale index'!K$2,FALSE)</f>
        <v>205597.26549163138</v>
      </c>
      <c r="L525" s="37">
        <f>VLOOKUP($B525,'Elec wholesale lookups'!$A$3:$O$15,'Inputs - Elec wholesale index'!L$2,FALSE)</f>
        <v>0</v>
      </c>
      <c r="M525" s="37">
        <f>VLOOKUP($B525,'Elec wholesale lookups'!$A$3:$O$15,'Inputs - Elec wholesale index'!M$2,FALSE)</f>
        <v>1</v>
      </c>
      <c r="N525" s="37">
        <f>VLOOKUP($B525,'Elec wholesale lookups'!$A$3:$O$15,'Inputs - Elec wholesale index'!N$2,FALSE)</f>
        <v>1</v>
      </c>
      <c r="O525" s="12">
        <f t="shared" si="137"/>
        <v>0</v>
      </c>
      <c r="P525" s="12">
        <f t="shared" si="138"/>
        <v>181634.52552031272</v>
      </c>
      <c r="Q525" s="12">
        <f t="shared" si="139"/>
        <v>205597.26549163138</v>
      </c>
      <c r="R525" s="12">
        <f t="shared" si="140"/>
        <v>387231.79101194406</v>
      </c>
      <c r="S525" s="22">
        <f t="shared" si="141"/>
        <v>0</v>
      </c>
      <c r="T525" s="22">
        <f t="shared" si="142"/>
        <v>0</v>
      </c>
      <c r="U525" s="22">
        <f t="shared" si="143"/>
        <v>0</v>
      </c>
      <c r="V525" s="22">
        <f t="shared" si="144"/>
        <v>0</v>
      </c>
      <c r="W525" s="43" t="str">
        <f t="shared" si="145"/>
        <v>n/a</v>
      </c>
      <c r="X525" s="22">
        <f t="shared" si="146"/>
        <v>0</v>
      </c>
      <c r="Y525" s="22">
        <f t="shared" si="147"/>
        <v>0</v>
      </c>
      <c r="Z525" s="22">
        <f t="shared" si="148"/>
        <v>0</v>
      </c>
      <c r="AA525" s="42">
        <f t="shared" si="149"/>
        <v>0</v>
      </c>
      <c r="AB525" s="43" t="str">
        <f t="shared" si="150"/>
        <v>n/a</v>
      </c>
      <c r="AC525" s="44" t="str">
        <f>IFERROR(W525*'Inputs - OBR and CPI'!$E$27+'Inputs - Elec wholesale index'!AB525*'Inputs - OBR and CPI'!$F$27,"n/a")</f>
        <v>n/a</v>
      </c>
      <c r="AD525" s="2" t="str">
        <f t="shared" si="151"/>
        <v>2017-18 Summer</v>
      </c>
      <c r="AE525" s="2" t="str">
        <f t="shared" si="152"/>
        <v>2016-17 Summer</v>
      </c>
      <c r="AF525" s="127">
        <v>0</v>
      </c>
      <c r="AG525" s="7"/>
    </row>
    <row r="526" spans="1:33">
      <c r="A526" s="46">
        <v>42601</v>
      </c>
      <c r="B526" s="154" t="str">
        <f t="shared" si="136"/>
        <v>Aug</v>
      </c>
      <c r="C526" s="188"/>
      <c r="D526" s="188"/>
      <c r="E526" s="188"/>
      <c r="F526" s="189"/>
      <c r="G526" s="189"/>
      <c r="H526" s="189"/>
      <c r="I526" s="155">
        <f>VLOOKUP($B526,'Elec wholesale lookups'!$A$3:$L$15,'Inputs - Elec wholesale index'!I$2,FALSE)</f>
        <v>205597.26549163138</v>
      </c>
      <c r="J526" s="12">
        <f>VLOOKUP($B526,'Elec wholesale lookups'!$A$3:$L$15,'Inputs - Elec wholesale index'!J$2,FALSE)</f>
        <v>181634.52552031272</v>
      </c>
      <c r="K526" s="12">
        <f>VLOOKUP($B526,'Elec wholesale lookups'!$A$3:$L$15,'Inputs - Elec wholesale index'!K$2,FALSE)</f>
        <v>205597.26549163138</v>
      </c>
      <c r="L526" s="37">
        <f>VLOOKUP($B526,'Elec wholesale lookups'!$A$3:$O$15,'Inputs - Elec wholesale index'!L$2,FALSE)</f>
        <v>0</v>
      </c>
      <c r="M526" s="37">
        <f>VLOOKUP($B526,'Elec wholesale lookups'!$A$3:$O$15,'Inputs - Elec wholesale index'!M$2,FALSE)</f>
        <v>1</v>
      </c>
      <c r="N526" s="37">
        <f>VLOOKUP($B526,'Elec wholesale lookups'!$A$3:$O$15,'Inputs - Elec wholesale index'!N$2,FALSE)</f>
        <v>1</v>
      </c>
      <c r="O526" s="12">
        <f t="shared" si="137"/>
        <v>0</v>
      </c>
      <c r="P526" s="12">
        <f t="shared" si="138"/>
        <v>181634.52552031272</v>
      </c>
      <c r="Q526" s="12">
        <f t="shared" si="139"/>
        <v>205597.26549163138</v>
      </c>
      <c r="R526" s="12">
        <f t="shared" si="140"/>
        <v>387231.79101194406</v>
      </c>
      <c r="S526" s="22">
        <f t="shared" si="141"/>
        <v>0</v>
      </c>
      <c r="T526" s="22">
        <f t="shared" si="142"/>
        <v>0</v>
      </c>
      <c r="U526" s="22">
        <f t="shared" si="143"/>
        <v>0</v>
      </c>
      <c r="V526" s="22">
        <f t="shared" si="144"/>
        <v>0</v>
      </c>
      <c r="W526" s="43" t="str">
        <f t="shared" si="145"/>
        <v>n/a</v>
      </c>
      <c r="X526" s="22">
        <f t="shared" si="146"/>
        <v>0</v>
      </c>
      <c r="Y526" s="22">
        <f t="shared" si="147"/>
        <v>0</v>
      </c>
      <c r="Z526" s="22">
        <f t="shared" si="148"/>
        <v>0</v>
      </c>
      <c r="AA526" s="42">
        <f t="shared" si="149"/>
        <v>0</v>
      </c>
      <c r="AB526" s="43" t="str">
        <f t="shared" si="150"/>
        <v>n/a</v>
      </c>
      <c r="AC526" s="44" t="str">
        <f>IFERROR(W526*'Inputs - OBR and CPI'!$E$27+'Inputs - Elec wholesale index'!AB526*'Inputs - OBR and CPI'!$F$27,"n/a")</f>
        <v>n/a</v>
      </c>
      <c r="AD526" s="2" t="str">
        <f t="shared" si="151"/>
        <v>2017-18 Summer</v>
      </c>
      <c r="AE526" s="2" t="str">
        <f t="shared" si="152"/>
        <v>2016-17 Summer</v>
      </c>
      <c r="AF526" s="127">
        <v>0</v>
      </c>
      <c r="AG526" s="7"/>
    </row>
    <row r="527" spans="1:33">
      <c r="A527" s="46">
        <v>42604</v>
      </c>
      <c r="B527" s="154" t="str">
        <f t="shared" si="136"/>
        <v>Aug</v>
      </c>
      <c r="C527" s="188"/>
      <c r="D527" s="188"/>
      <c r="E527" s="188"/>
      <c r="F527" s="189"/>
      <c r="G527" s="189"/>
      <c r="H527" s="189"/>
      <c r="I527" s="155">
        <f>VLOOKUP($B527,'Elec wholesale lookups'!$A$3:$L$15,'Inputs - Elec wholesale index'!I$2,FALSE)</f>
        <v>205597.26549163138</v>
      </c>
      <c r="J527" s="12">
        <f>VLOOKUP($B527,'Elec wholesale lookups'!$A$3:$L$15,'Inputs - Elec wholesale index'!J$2,FALSE)</f>
        <v>181634.52552031272</v>
      </c>
      <c r="K527" s="12">
        <f>VLOOKUP($B527,'Elec wholesale lookups'!$A$3:$L$15,'Inputs - Elec wholesale index'!K$2,FALSE)</f>
        <v>205597.26549163138</v>
      </c>
      <c r="L527" s="37">
        <f>VLOOKUP($B527,'Elec wholesale lookups'!$A$3:$O$15,'Inputs - Elec wholesale index'!L$2,FALSE)</f>
        <v>0</v>
      </c>
      <c r="M527" s="37">
        <f>VLOOKUP($B527,'Elec wholesale lookups'!$A$3:$O$15,'Inputs - Elec wholesale index'!M$2,FALSE)</f>
        <v>1</v>
      </c>
      <c r="N527" s="37">
        <f>VLOOKUP($B527,'Elec wholesale lookups'!$A$3:$O$15,'Inputs - Elec wholesale index'!N$2,FALSE)</f>
        <v>1</v>
      </c>
      <c r="O527" s="12">
        <f t="shared" si="137"/>
        <v>0</v>
      </c>
      <c r="P527" s="12">
        <f t="shared" si="138"/>
        <v>181634.52552031272</v>
      </c>
      <c r="Q527" s="12">
        <f t="shared" si="139"/>
        <v>205597.26549163138</v>
      </c>
      <c r="R527" s="12">
        <f t="shared" si="140"/>
        <v>387231.79101194406</v>
      </c>
      <c r="S527" s="22">
        <f t="shared" si="141"/>
        <v>0</v>
      </c>
      <c r="T527" s="22">
        <f t="shared" si="142"/>
        <v>0</v>
      </c>
      <c r="U527" s="22">
        <f t="shared" si="143"/>
        <v>0</v>
      </c>
      <c r="V527" s="22">
        <f t="shared" si="144"/>
        <v>0</v>
      </c>
      <c r="W527" s="43" t="str">
        <f t="shared" si="145"/>
        <v>n/a</v>
      </c>
      <c r="X527" s="22">
        <f t="shared" si="146"/>
        <v>0</v>
      </c>
      <c r="Y527" s="22">
        <f t="shared" si="147"/>
        <v>0</v>
      </c>
      <c r="Z527" s="22">
        <f t="shared" si="148"/>
        <v>0</v>
      </c>
      <c r="AA527" s="42">
        <f t="shared" si="149"/>
        <v>0</v>
      </c>
      <c r="AB527" s="43" t="str">
        <f t="shared" si="150"/>
        <v>n/a</v>
      </c>
      <c r="AC527" s="44" t="str">
        <f>IFERROR(W527*'Inputs - OBR and CPI'!$E$27+'Inputs - Elec wholesale index'!AB527*'Inputs - OBR and CPI'!$F$27,"n/a")</f>
        <v>n/a</v>
      </c>
      <c r="AD527" s="2" t="str">
        <f t="shared" si="151"/>
        <v>2017-18 Summer</v>
      </c>
      <c r="AE527" s="2" t="str">
        <f t="shared" si="152"/>
        <v>2016-17 Summer</v>
      </c>
      <c r="AF527" s="127">
        <v>0</v>
      </c>
      <c r="AG527" s="7"/>
    </row>
    <row r="528" spans="1:33">
      <c r="A528" s="46">
        <v>42605</v>
      </c>
      <c r="B528" s="154" t="str">
        <f t="shared" si="136"/>
        <v>Aug</v>
      </c>
      <c r="C528" s="188"/>
      <c r="D528" s="188"/>
      <c r="E528" s="188"/>
      <c r="F528" s="189"/>
      <c r="G528" s="189"/>
      <c r="H528" s="189"/>
      <c r="I528" s="155">
        <f>VLOOKUP($B528,'Elec wholesale lookups'!$A$3:$L$15,'Inputs - Elec wholesale index'!I$2,FALSE)</f>
        <v>205597.26549163138</v>
      </c>
      <c r="J528" s="12">
        <f>VLOOKUP($B528,'Elec wholesale lookups'!$A$3:$L$15,'Inputs - Elec wholesale index'!J$2,FALSE)</f>
        <v>181634.52552031272</v>
      </c>
      <c r="K528" s="12">
        <f>VLOOKUP($B528,'Elec wholesale lookups'!$A$3:$L$15,'Inputs - Elec wholesale index'!K$2,FALSE)</f>
        <v>205597.26549163138</v>
      </c>
      <c r="L528" s="37">
        <f>VLOOKUP($B528,'Elec wholesale lookups'!$A$3:$O$15,'Inputs - Elec wholesale index'!L$2,FALSE)</f>
        <v>0</v>
      </c>
      <c r="M528" s="37">
        <f>VLOOKUP($B528,'Elec wholesale lookups'!$A$3:$O$15,'Inputs - Elec wholesale index'!M$2,FALSE)</f>
        <v>1</v>
      </c>
      <c r="N528" s="37">
        <f>VLOOKUP($B528,'Elec wholesale lookups'!$A$3:$O$15,'Inputs - Elec wholesale index'!N$2,FALSE)</f>
        <v>1</v>
      </c>
      <c r="O528" s="12">
        <f t="shared" si="137"/>
        <v>0</v>
      </c>
      <c r="P528" s="12">
        <f t="shared" si="138"/>
        <v>181634.52552031272</v>
      </c>
      <c r="Q528" s="12">
        <f t="shared" si="139"/>
        <v>205597.26549163138</v>
      </c>
      <c r="R528" s="12">
        <f t="shared" si="140"/>
        <v>387231.79101194406</v>
      </c>
      <c r="S528" s="22">
        <f t="shared" si="141"/>
        <v>0</v>
      </c>
      <c r="T528" s="22">
        <f t="shared" si="142"/>
        <v>0</v>
      </c>
      <c r="U528" s="22">
        <f t="shared" si="143"/>
        <v>0</v>
      </c>
      <c r="V528" s="22">
        <f t="shared" si="144"/>
        <v>0</v>
      </c>
      <c r="W528" s="43" t="str">
        <f t="shared" si="145"/>
        <v>n/a</v>
      </c>
      <c r="X528" s="22">
        <f t="shared" si="146"/>
        <v>0</v>
      </c>
      <c r="Y528" s="22">
        <f t="shared" si="147"/>
        <v>0</v>
      </c>
      <c r="Z528" s="22">
        <f t="shared" si="148"/>
        <v>0</v>
      </c>
      <c r="AA528" s="42">
        <f t="shared" si="149"/>
        <v>0</v>
      </c>
      <c r="AB528" s="43" t="str">
        <f t="shared" si="150"/>
        <v>n/a</v>
      </c>
      <c r="AC528" s="44" t="str">
        <f>IFERROR(W528*'Inputs - OBR and CPI'!$E$27+'Inputs - Elec wholesale index'!AB528*'Inputs - OBR and CPI'!$F$27,"n/a")</f>
        <v>n/a</v>
      </c>
      <c r="AD528" s="2" t="str">
        <f t="shared" si="151"/>
        <v>2017-18 Summer</v>
      </c>
      <c r="AE528" s="2" t="str">
        <f t="shared" si="152"/>
        <v>2016-17 Summer</v>
      </c>
      <c r="AF528" s="127">
        <v>0</v>
      </c>
      <c r="AG528" s="7"/>
    </row>
    <row r="529" spans="1:33">
      <c r="A529" s="46">
        <v>42606</v>
      </c>
      <c r="B529" s="154" t="str">
        <f t="shared" si="136"/>
        <v>Aug</v>
      </c>
      <c r="C529" s="188"/>
      <c r="D529" s="188"/>
      <c r="E529" s="188"/>
      <c r="F529" s="189"/>
      <c r="G529" s="189"/>
      <c r="H529" s="189"/>
      <c r="I529" s="155">
        <f>VLOOKUP($B529,'Elec wholesale lookups'!$A$3:$L$15,'Inputs - Elec wholesale index'!I$2,FALSE)</f>
        <v>205597.26549163138</v>
      </c>
      <c r="J529" s="12">
        <f>VLOOKUP($B529,'Elec wholesale lookups'!$A$3:$L$15,'Inputs - Elec wholesale index'!J$2,FALSE)</f>
        <v>181634.52552031272</v>
      </c>
      <c r="K529" s="12">
        <f>VLOOKUP($B529,'Elec wholesale lookups'!$A$3:$L$15,'Inputs - Elec wholesale index'!K$2,FALSE)</f>
        <v>205597.26549163138</v>
      </c>
      <c r="L529" s="37">
        <f>VLOOKUP($B529,'Elec wholesale lookups'!$A$3:$O$15,'Inputs - Elec wholesale index'!L$2,FALSE)</f>
        <v>0</v>
      </c>
      <c r="M529" s="37">
        <f>VLOOKUP($B529,'Elec wholesale lookups'!$A$3:$O$15,'Inputs - Elec wholesale index'!M$2,FALSE)</f>
        <v>1</v>
      </c>
      <c r="N529" s="37">
        <f>VLOOKUP($B529,'Elec wholesale lookups'!$A$3:$O$15,'Inputs - Elec wholesale index'!N$2,FALSE)</f>
        <v>1</v>
      </c>
      <c r="O529" s="12">
        <f t="shared" si="137"/>
        <v>0</v>
      </c>
      <c r="P529" s="12">
        <f t="shared" si="138"/>
        <v>181634.52552031272</v>
      </c>
      <c r="Q529" s="12">
        <f t="shared" si="139"/>
        <v>205597.26549163138</v>
      </c>
      <c r="R529" s="12">
        <f t="shared" si="140"/>
        <v>387231.79101194406</v>
      </c>
      <c r="S529" s="22">
        <f t="shared" si="141"/>
        <v>0</v>
      </c>
      <c r="T529" s="22">
        <f t="shared" si="142"/>
        <v>0</v>
      </c>
      <c r="U529" s="22">
        <f t="shared" si="143"/>
        <v>0</v>
      </c>
      <c r="V529" s="22">
        <f t="shared" si="144"/>
        <v>0</v>
      </c>
      <c r="W529" s="43" t="str">
        <f t="shared" si="145"/>
        <v>n/a</v>
      </c>
      <c r="X529" s="22">
        <f t="shared" si="146"/>
        <v>0</v>
      </c>
      <c r="Y529" s="22">
        <f t="shared" si="147"/>
        <v>0</v>
      </c>
      <c r="Z529" s="22">
        <f t="shared" si="148"/>
        <v>0</v>
      </c>
      <c r="AA529" s="42">
        <f t="shared" si="149"/>
        <v>0</v>
      </c>
      <c r="AB529" s="43" t="str">
        <f t="shared" si="150"/>
        <v>n/a</v>
      </c>
      <c r="AC529" s="44" t="str">
        <f>IFERROR(W529*'Inputs - OBR and CPI'!$E$27+'Inputs - Elec wholesale index'!AB529*'Inputs - OBR and CPI'!$F$27,"n/a")</f>
        <v>n/a</v>
      </c>
      <c r="AD529" s="2" t="str">
        <f t="shared" si="151"/>
        <v>2017-18 Summer</v>
      </c>
      <c r="AE529" s="2" t="str">
        <f t="shared" si="152"/>
        <v>2016-17 Summer</v>
      </c>
      <c r="AF529" s="127">
        <v>0</v>
      </c>
      <c r="AG529" s="7"/>
    </row>
    <row r="530" spans="1:33">
      <c r="A530" s="46">
        <v>42607</v>
      </c>
      <c r="B530" s="154" t="str">
        <f t="shared" si="136"/>
        <v>Aug</v>
      </c>
      <c r="C530" s="188"/>
      <c r="D530" s="188"/>
      <c r="E530" s="188"/>
      <c r="F530" s="189"/>
      <c r="G530" s="189"/>
      <c r="H530" s="189"/>
      <c r="I530" s="155">
        <f>VLOOKUP($B530,'Elec wholesale lookups'!$A$3:$L$15,'Inputs - Elec wholesale index'!I$2,FALSE)</f>
        <v>205597.26549163138</v>
      </c>
      <c r="J530" s="12">
        <f>VLOOKUP($B530,'Elec wholesale lookups'!$A$3:$L$15,'Inputs - Elec wholesale index'!J$2,FALSE)</f>
        <v>181634.52552031272</v>
      </c>
      <c r="K530" s="12">
        <f>VLOOKUP($B530,'Elec wholesale lookups'!$A$3:$L$15,'Inputs - Elec wholesale index'!K$2,FALSE)</f>
        <v>205597.26549163138</v>
      </c>
      <c r="L530" s="37">
        <f>VLOOKUP($B530,'Elec wholesale lookups'!$A$3:$O$15,'Inputs - Elec wholesale index'!L$2,FALSE)</f>
        <v>0</v>
      </c>
      <c r="M530" s="37">
        <f>VLOOKUP($B530,'Elec wholesale lookups'!$A$3:$O$15,'Inputs - Elec wholesale index'!M$2,FALSE)</f>
        <v>1</v>
      </c>
      <c r="N530" s="37">
        <f>VLOOKUP($B530,'Elec wholesale lookups'!$A$3:$O$15,'Inputs - Elec wholesale index'!N$2,FALSE)</f>
        <v>1</v>
      </c>
      <c r="O530" s="12">
        <f t="shared" si="137"/>
        <v>0</v>
      </c>
      <c r="P530" s="12">
        <f t="shared" si="138"/>
        <v>181634.52552031272</v>
      </c>
      <c r="Q530" s="12">
        <f t="shared" si="139"/>
        <v>205597.26549163138</v>
      </c>
      <c r="R530" s="12">
        <f t="shared" si="140"/>
        <v>387231.79101194406</v>
      </c>
      <c r="S530" s="22">
        <f t="shared" si="141"/>
        <v>0</v>
      </c>
      <c r="T530" s="22">
        <f t="shared" si="142"/>
        <v>0</v>
      </c>
      <c r="U530" s="22">
        <f t="shared" si="143"/>
        <v>0</v>
      </c>
      <c r="V530" s="22">
        <f t="shared" si="144"/>
        <v>0</v>
      </c>
      <c r="W530" s="43" t="str">
        <f t="shared" si="145"/>
        <v>n/a</v>
      </c>
      <c r="X530" s="22">
        <f t="shared" si="146"/>
        <v>0</v>
      </c>
      <c r="Y530" s="22">
        <f t="shared" si="147"/>
        <v>0</v>
      </c>
      <c r="Z530" s="22">
        <f t="shared" si="148"/>
        <v>0</v>
      </c>
      <c r="AA530" s="42">
        <f t="shared" si="149"/>
        <v>0</v>
      </c>
      <c r="AB530" s="43" t="str">
        <f t="shared" si="150"/>
        <v>n/a</v>
      </c>
      <c r="AC530" s="44" t="str">
        <f>IFERROR(W530*'Inputs - OBR and CPI'!$E$27+'Inputs - Elec wholesale index'!AB530*'Inputs - OBR and CPI'!$F$27,"n/a")</f>
        <v>n/a</v>
      </c>
      <c r="AD530" s="2" t="str">
        <f t="shared" si="151"/>
        <v>2017-18 Summer</v>
      </c>
      <c r="AE530" s="2" t="str">
        <f t="shared" si="152"/>
        <v>2016-17 Summer</v>
      </c>
      <c r="AF530" s="127">
        <v>0</v>
      </c>
      <c r="AG530" s="7"/>
    </row>
    <row r="531" spans="1:33">
      <c r="A531" s="46">
        <v>42608</v>
      </c>
      <c r="B531" s="154" t="str">
        <f t="shared" si="136"/>
        <v>Aug</v>
      </c>
      <c r="C531" s="188"/>
      <c r="D531" s="188"/>
      <c r="E531" s="188"/>
      <c r="F531" s="189"/>
      <c r="G531" s="189"/>
      <c r="H531" s="189"/>
      <c r="I531" s="155">
        <f>VLOOKUP($B531,'Elec wholesale lookups'!$A$3:$L$15,'Inputs - Elec wholesale index'!I$2,FALSE)</f>
        <v>205597.26549163138</v>
      </c>
      <c r="J531" s="12">
        <f>VLOOKUP($B531,'Elec wholesale lookups'!$A$3:$L$15,'Inputs - Elec wholesale index'!J$2,FALSE)</f>
        <v>181634.52552031272</v>
      </c>
      <c r="K531" s="12">
        <f>VLOOKUP($B531,'Elec wholesale lookups'!$A$3:$L$15,'Inputs - Elec wholesale index'!K$2,FALSE)</f>
        <v>205597.26549163138</v>
      </c>
      <c r="L531" s="37">
        <f>VLOOKUP($B531,'Elec wholesale lookups'!$A$3:$O$15,'Inputs - Elec wholesale index'!L$2,FALSE)</f>
        <v>0</v>
      </c>
      <c r="M531" s="37">
        <f>VLOOKUP($B531,'Elec wholesale lookups'!$A$3:$O$15,'Inputs - Elec wholesale index'!M$2,FALSE)</f>
        <v>1</v>
      </c>
      <c r="N531" s="37">
        <f>VLOOKUP($B531,'Elec wholesale lookups'!$A$3:$O$15,'Inputs - Elec wholesale index'!N$2,FALSE)</f>
        <v>1</v>
      </c>
      <c r="O531" s="12">
        <f t="shared" si="137"/>
        <v>0</v>
      </c>
      <c r="P531" s="12">
        <f t="shared" si="138"/>
        <v>181634.52552031272</v>
      </c>
      <c r="Q531" s="12">
        <f t="shared" si="139"/>
        <v>205597.26549163138</v>
      </c>
      <c r="R531" s="12">
        <f t="shared" si="140"/>
        <v>387231.79101194406</v>
      </c>
      <c r="S531" s="22">
        <f t="shared" si="141"/>
        <v>0</v>
      </c>
      <c r="T531" s="22">
        <f t="shared" si="142"/>
        <v>0</v>
      </c>
      <c r="U531" s="22">
        <f t="shared" si="143"/>
        <v>0</v>
      </c>
      <c r="V531" s="22">
        <f t="shared" si="144"/>
        <v>0</v>
      </c>
      <c r="W531" s="43" t="str">
        <f t="shared" si="145"/>
        <v>n/a</v>
      </c>
      <c r="X531" s="22">
        <f t="shared" si="146"/>
        <v>0</v>
      </c>
      <c r="Y531" s="22">
        <f t="shared" si="147"/>
        <v>0</v>
      </c>
      <c r="Z531" s="22">
        <f t="shared" si="148"/>
        <v>0</v>
      </c>
      <c r="AA531" s="42">
        <f t="shared" si="149"/>
        <v>0</v>
      </c>
      <c r="AB531" s="43" t="str">
        <f t="shared" si="150"/>
        <v>n/a</v>
      </c>
      <c r="AC531" s="44" t="str">
        <f>IFERROR(W531*'Inputs - OBR and CPI'!$E$27+'Inputs - Elec wholesale index'!AB531*'Inputs - OBR and CPI'!$F$27,"n/a")</f>
        <v>n/a</v>
      </c>
      <c r="AD531" s="2" t="str">
        <f t="shared" si="151"/>
        <v>2017-18 Summer</v>
      </c>
      <c r="AE531" s="2" t="str">
        <f t="shared" si="152"/>
        <v>2016-17 Summer</v>
      </c>
      <c r="AF531" s="127">
        <v>0</v>
      </c>
      <c r="AG531" s="7"/>
    </row>
    <row r="532" spans="1:33">
      <c r="A532" s="46">
        <v>42612</v>
      </c>
      <c r="B532" s="154" t="str">
        <f t="shared" si="136"/>
        <v>Aug</v>
      </c>
      <c r="C532" s="188"/>
      <c r="D532" s="188"/>
      <c r="E532" s="188"/>
      <c r="F532" s="189"/>
      <c r="G532" s="189"/>
      <c r="H532" s="189"/>
      <c r="I532" s="155">
        <f>VLOOKUP($B532,'Elec wholesale lookups'!$A$3:$L$15,'Inputs - Elec wholesale index'!I$2,FALSE)</f>
        <v>205597.26549163138</v>
      </c>
      <c r="J532" s="12">
        <f>VLOOKUP($B532,'Elec wholesale lookups'!$A$3:$L$15,'Inputs - Elec wholesale index'!J$2,FALSE)</f>
        <v>181634.52552031272</v>
      </c>
      <c r="K532" s="12">
        <f>VLOOKUP($B532,'Elec wholesale lookups'!$A$3:$L$15,'Inputs - Elec wholesale index'!K$2,FALSE)</f>
        <v>205597.26549163138</v>
      </c>
      <c r="L532" s="37">
        <f>VLOOKUP($B532,'Elec wholesale lookups'!$A$3:$O$15,'Inputs - Elec wholesale index'!L$2,FALSE)</f>
        <v>0</v>
      </c>
      <c r="M532" s="37">
        <f>VLOOKUP($B532,'Elec wholesale lookups'!$A$3:$O$15,'Inputs - Elec wholesale index'!M$2,FALSE)</f>
        <v>1</v>
      </c>
      <c r="N532" s="37">
        <f>VLOOKUP($B532,'Elec wholesale lookups'!$A$3:$O$15,'Inputs - Elec wholesale index'!N$2,FALSE)</f>
        <v>1</v>
      </c>
      <c r="O532" s="12">
        <f t="shared" si="137"/>
        <v>0</v>
      </c>
      <c r="P532" s="12">
        <f t="shared" si="138"/>
        <v>181634.52552031272</v>
      </c>
      <c r="Q532" s="12">
        <f t="shared" si="139"/>
        <v>205597.26549163138</v>
      </c>
      <c r="R532" s="12">
        <f t="shared" si="140"/>
        <v>387231.79101194406</v>
      </c>
      <c r="S532" s="22">
        <f t="shared" si="141"/>
        <v>0</v>
      </c>
      <c r="T532" s="22">
        <f t="shared" si="142"/>
        <v>0</v>
      </c>
      <c r="U532" s="22">
        <f t="shared" si="143"/>
        <v>0</v>
      </c>
      <c r="V532" s="22">
        <f t="shared" si="144"/>
        <v>0</v>
      </c>
      <c r="W532" s="43" t="str">
        <f t="shared" si="145"/>
        <v>n/a</v>
      </c>
      <c r="X532" s="22">
        <f t="shared" si="146"/>
        <v>0</v>
      </c>
      <c r="Y532" s="22">
        <f t="shared" si="147"/>
        <v>0</v>
      </c>
      <c r="Z532" s="22">
        <f t="shared" si="148"/>
        <v>0</v>
      </c>
      <c r="AA532" s="42">
        <f t="shared" si="149"/>
        <v>0</v>
      </c>
      <c r="AB532" s="43" t="str">
        <f t="shared" si="150"/>
        <v>n/a</v>
      </c>
      <c r="AC532" s="44" t="str">
        <f>IFERROR(W532*'Inputs - OBR and CPI'!$E$27+'Inputs - Elec wholesale index'!AB532*'Inputs - OBR and CPI'!$F$27,"n/a")</f>
        <v>n/a</v>
      </c>
      <c r="AD532" s="2" t="str">
        <f t="shared" si="151"/>
        <v>2017-18 Summer</v>
      </c>
      <c r="AE532" s="2" t="str">
        <f t="shared" si="152"/>
        <v>2016-17 Summer</v>
      </c>
      <c r="AF532" s="127">
        <v>0</v>
      </c>
      <c r="AG532" s="7"/>
    </row>
    <row r="533" spans="1:33">
      <c r="A533" s="46">
        <v>42613</v>
      </c>
      <c r="B533" s="154" t="str">
        <f t="shared" si="136"/>
        <v>Aug</v>
      </c>
      <c r="C533" s="188"/>
      <c r="D533" s="188"/>
      <c r="E533" s="188"/>
      <c r="F533" s="189"/>
      <c r="G533" s="189"/>
      <c r="H533" s="189"/>
      <c r="I533" s="155">
        <f>VLOOKUP($B533,'Elec wholesale lookups'!$A$3:$L$15,'Inputs - Elec wholesale index'!I$2,FALSE)</f>
        <v>205597.26549163138</v>
      </c>
      <c r="J533" s="12">
        <f>VLOOKUP($B533,'Elec wholesale lookups'!$A$3:$L$15,'Inputs - Elec wholesale index'!J$2,FALSE)</f>
        <v>181634.52552031272</v>
      </c>
      <c r="K533" s="12">
        <f>VLOOKUP($B533,'Elec wholesale lookups'!$A$3:$L$15,'Inputs - Elec wholesale index'!K$2,FALSE)</f>
        <v>205597.26549163138</v>
      </c>
      <c r="L533" s="37">
        <f>VLOOKUP($B533,'Elec wholesale lookups'!$A$3:$O$15,'Inputs - Elec wholesale index'!L$2,FALSE)</f>
        <v>0</v>
      </c>
      <c r="M533" s="37">
        <f>VLOOKUP($B533,'Elec wholesale lookups'!$A$3:$O$15,'Inputs - Elec wholesale index'!M$2,FALSE)</f>
        <v>1</v>
      </c>
      <c r="N533" s="37">
        <f>VLOOKUP($B533,'Elec wholesale lookups'!$A$3:$O$15,'Inputs - Elec wholesale index'!N$2,FALSE)</f>
        <v>1</v>
      </c>
      <c r="O533" s="12">
        <f t="shared" si="137"/>
        <v>0</v>
      </c>
      <c r="P533" s="12">
        <f t="shared" si="138"/>
        <v>181634.52552031272</v>
      </c>
      <c r="Q533" s="12">
        <f t="shared" si="139"/>
        <v>205597.26549163138</v>
      </c>
      <c r="R533" s="12">
        <f t="shared" si="140"/>
        <v>387231.79101194406</v>
      </c>
      <c r="S533" s="22">
        <f t="shared" si="141"/>
        <v>0</v>
      </c>
      <c r="T533" s="22">
        <f t="shared" si="142"/>
        <v>0</v>
      </c>
      <c r="U533" s="22">
        <f t="shared" si="143"/>
        <v>0</v>
      </c>
      <c r="V533" s="22">
        <f t="shared" si="144"/>
        <v>0</v>
      </c>
      <c r="W533" s="43" t="str">
        <f t="shared" si="145"/>
        <v>n/a</v>
      </c>
      <c r="X533" s="22">
        <f t="shared" si="146"/>
        <v>0</v>
      </c>
      <c r="Y533" s="22">
        <f t="shared" si="147"/>
        <v>0</v>
      </c>
      <c r="Z533" s="22">
        <f t="shared" si="148"/>
        <v>0</v>
      </c>
      <c r="AA533" s="42">
        <f t="shared" si="149"/>
        <v>0</v>
      </c>
      <c r="AB533" s="43" t="str">
        <f t="shared" si="150"/>
        <v>n/a</v>
      </c>
      <c r="AC533" s="44" t="str">
        <f>IFERROR(W533*'Inputs - OBR and CPI'!$E$27+'Inputs - Elec wholesale index'!AB533*'Inputs - OBR and CPI'!$F$27,"n/a")</f>
        <v>n/a</v>
      </c>
      <c r="AD533" s="2" t="str">
        <f t="shared" si="151"/>
        <v>2017-18 Summer</v>
      </c>
      <c r="AE533" s="2" t="str">
        <f t="shared" si="152"/>
        <v>2016-17 Summer</v>
      </c>
      <c r="AF533" s="127">
        <v>0</v>
      </c>
      <c r="AG533" s="7"/>
    </row>
    <row r="534" spans="1:33">
      <c r="A534" s="46">
        <v>42614</v>
      </c>
      <c r="B534" s="154" t="str">
        <f t="shared" si="136"/>
        <v>Sep</v>
      </c>
      <c r="C534" s="188"/>
      <c r="D534" s="188"/>
      <c r="E534" s="188"/>
      <c r="F534" s="189"/>
      <c r="G534" s="189"/>
      <c r="H534" s="189"/>
      <c r="I534" s="155">
        <f>VLOOKUP($B534,'Elec wholesale lookups'!$A$3:$L$15,'Inputs - Elec wholesale index'!I$2,FALSE)</f>
        <v>205597.26549163138</v>
      </c>
      <c r="J534" s="12">
        <f>VLOOKUP($B534,'Elec wholesale lookups'!$A$3:$L$15,'Inputs - Elec wholesale index'!J$2,FALSE)</f>
        <v>181634.52552031272</v>
      </c>
      <c r="K534" s="12">
        <f>VLOOKUP($B534,'Elec wholesale lookups'!$A$3:$L$15,'Inputs - Elec wholesale index'!K$2,FALSE)</f>
        <v>205597.26549163138</v>
      </c>
      <c r="L534" s="37">
        <f>VLOOKUP($B534,'Elec wholesale lookups'!$A$3:$O$15,'Inputs - Elec wholesale index'!L$2,FALSE)</f>
        <v>0</v>
      </c>
      <c r="M534" s="37">
        <f>VLOOKUP($B534,'Elec wholesale lookups'!$A$3:$O$15,'Inputs - Elec wholesale index'!M$2,FALSE)</f>
        <v>1</v>
      </c>
      <c r="N534" s="37">
        <f>VLOOKUP($B534,'Elec wholesale lookups'!$A$3:$O$15,'Inputs - Elec wholesale index'!N$2,FALSE)</f>
        <v>1</v>
      </c>
      <c r="O534" s="12">
        <f t="shared" si="137"/>
        <v>0</v>
      </c>
      <c r="P534" s="12">
        <f t="shared" si="138"/>
        <v>181634.52552031272</v>
      </c>
      <c r="Q534" s="12">
        <f t="shared" si="139"/>
        <v>205597.26549163138</v>
      </c>
      <c r="R534" s="12">
        <f t="shared" si="140"/>
        <v>387231.79101194406</v>
      </c>
      <c r="S534" s="22">
        <f t="shared" si="141"/>
        <v>0</v>
      </c>
      <c r="T534" s="22">
        <f t="shared" si="142"/>
        <v>0</v>
      </c>
      <c r="U534" s="22">
        <f t="shared" si="143"/>
        <v>0</v>
      </c>
      <c r="V534" s="22">
        <f t="shared" si="144"/>
        <v>0</v>
      </c>
      <c r="W534" s="43" t="str">
        <f t="shared" si="145"/>
        <v>n/a</v>
      </c>
      <c r="X534" s="22">
        <f t="shared" si="146"/>
        <v>0</v>
      </c>
      <c r="Y534" s="22">
        <f t="shared" si="147"/>
        <v>0</v>
      </c>
      <c r="Z534" s="22">
        <f t="shared" si="148"/>
        <v>0</v>
      </c>
      <c r="AA534" s="42">
        <f t="shared" si="149"/>
        <v>0</v>
      </c>
      <c r="AB534" s="43" t="str">
        <f t="shared" si="150"/>
        <v>n/a</v>
      </c>
      <c r="AC534" s="44" t="str">
        <f>IFERROR(W534*'Inputs - OBR and CPI'!$E$27+'Inputs - Elec wholesale index'!AB534*'Inputs - OBR and CPI'!$F$27,"n/a")</f>
        <v>n/a</v>
      </c>
      <c r="AD534" s="2" t="str">
        <f t="shared" si="151"/>
        <v>2017-18 Summer</v>
      </c>
      <c r="AE534" s="2" t="str">
        <f t="shared" si="152"/>
        <v>2016-17 Summer</v>
      </c>
      <c r="AF534" s="127">
        <v>0</v>
      </c>
      <c r="AG534" s="7"/>
    </row>
    <row r="535" spans="1:33">
      <c r="A535" s="46">
        <v>42615</v>
      </c>
      <c r="B535" s="154" t="str">
        <f t="shared" si="136"/>
        <v>Sep</v>
      </c>
      <c r="C535" s="188"/>
      <c r="D535" s="188"/>
      <c r="E535" s="188"/>
      <c r="F535" s="189"/>
      <c r="G535" s="189"/>
      <c r="H535" s="189"/>
      <c r="I535" s="155">
        <f>VLOOKUP($B535,'Elec wholesale lookups'!$A$3:$L$15,'Inputs - Elec wholesale index'!I$2,FALSE)</f>
        <v>205597.26549163138</v>
      </c>
      <c r="J535" s="12">
        <f>VLOOKUP($B535,'Elec wholesale lookups'!$A$3:$L$15,'Inputs - Elec wholesale index'!J$2,FALSE)</f>
        <v>181634.52552031272</v>
      </c>
      <c r="K535" s="12">
        <f>VLOOKUP($B535,'Elec wholesale lookups'!$A$3:$L$15,'Inputs - Elec wholesale index'!K$2,FALSE)</f>
        <v>205597.26549163138</v>
      </c>
      <c r="L535" s="37">
        <f>VLOOKUP($B535,'Elec wholesale lookups'!$A$3:$O$15,'Inputs - Elec wholesale index'!L$2,FALSE)</f>
        <v>0</v>
      </c>
      <c r="M535" s="37">
        <f>VLOOKUP($B535,'Elec wholesale lookups'!$A$3:$O$15,'Inputs - Elec wholesale index'!M$2,FALSE)</f>
        <v>1</v>
      </c>
      <c r="N535" s="37">
        <f>VLOOKUP($B535,'Elec wholesale lookups'!$A$3:$O$15,'Inputs - Elec wholesale index'!N$2,FALSE)</f>
        <v>1</v>
      </c>
      <c r="O535" s="12">
        <f t="shared" si="137"/>
        <v>0</v>
      </c>
      <c r="P535" s="12">
        <f t="shared" si="138"/>
        <v>181634.52552031272</v>
      </c>
      <c r="Q535" s="12">
        <f t="shared" si="139"/>
        <v>205597.26549163138</v>
      </c>
      <c r="R535" s="12">
        <f t="shared" si="140"/>
        <v>387231.79101194406</v>
      </c>
      <c r="S535" s="22">
        <f t="shared" si="141"/>
        <v>0</v>
      </c>
      <c r="T535" s="22">
        <f t="shared" si="142"/>
        <v>0</v>
      </c>
      <c r="U535" s="22">
        <f t="shared" si="143"/>
        <v>0</v>
      </c>
      <c r="V535" s="22">
        <f t="shared" si="144"/>
        <v>0</v>
      </c>
      <c r="W535" s="43" t="str">
        <f t="shared" si="145"/>
        <v>n/a</v>
      </c>
      <c r="X535" s="22">
        <f t="shared" si="146"/>
        <v>0</v>
      </c>
      <c r="Y535" s="22">
        <f t="shared" si="147"/>
        <v>0</v>
      </c>
      <c r="Z535" s="22">
        <f t="shared" si="148"/>
        <v>0</v>
      </c>
      <c r="AA535" s="42">
        <f t="shared" si="149"/>
        <v>0</v>
      </c>
      <c r="AB535" s="43" t="str">
        <f t="shared" si="150"/>
        <v>n/a</v>
      </c>
      <c r="AC535" s="44" t="str">
        <f>IFERROR(W535*'Inputs - OBR and CPI'!$E$27+'Inputs - Elec wholesale index'!AB535*'Inputs - OBR and CPI'!$F$27,"n/a")</f>
        <v>n/a</v>
      </c>
      <c r="AD535" s="2" t="str">
        <f t="shared" si="151"/>
        <v>2017-18 Summer</v>
      </c>
      <c r="AE535" s="2" t="str">
        <f t="shared" si="152"/>
        <v>2016-17 Summer</v>
      </c>
      <c r="AF535" s="127">
        <v>0</v>
      </c>
      <c r="AG535" s="7"/>
    </row>
    <row r="536" spans="1:33">
      <c r="A536" s="46">
        <v>42618</v>
      </c>
      <c r="B536" s="154" t="str">
        <f t="shared" si="136"/>
        <v>Sep</v>
      </c>
      <c r="C536" s="188"/>
      <c r="D536" s="188"/>
      <c r="E536" s="188"/>
      <c r="F536" s="189"/>
      <c r="G536" s="189"/>
      <c r="H536" s="189"/>
      <c r="I536" s="155">
        <f>VLOOKUP($B536,'Elec wholesale lookups'!$A$3:$L$15,'Inputs - Elec wholesale index'!I$2,FALSE)</f>
        <v>205597.26549163138</v>
      </c>
      <c r="J536" s="12">
        <f>VLOOKUP($B536,'Elec wholesale lookups'!$A$3:$L$15,'Inputs - Elec wholesale index'!J$2,FALSE)</f>
        <v>181634.52552031272</v>
      </c>
      <c r="K536" s="12">
        <f>VLOOKUP($B536,'Elec wholesale lookups'!$A$3:$L$15,'Inputs - Elec wholesale index'!K$2,FALSE)</f>
        <v>205597.26549163138</v>
      </c>
      <c r="L536" s="37">
        <f>VLOOKUP($B536,'Elec wholesale lookups'!$A$3:$O$15,'Inputs - Elec wholesale index'!L$2,FALSE)</f>
        <v>0</v>
      </c>
      <c r="M536" s="37">
        <f>VLOOKUP($B536,'Elec wholesale lookups'!$A$3:$O$15,'Inputs - Elec wholesale index'!M$2,FALSE)</f>
        <v>1</v>
      </c>
      <c r="N536" s="37">
        <f>VLOOKUP($B536,'Elec wholesale lookups'!$A$3:$O$15,'Inputs - Elec wholesale index'!N$2,FALSE)</f>
        <v>1</v>
      </c>
      <c r="O536" s="12">
        <f t="shared" si="137"/>
        <v>0</v>
      </c>
      <c r="P536" s="12">
        <f t="shared" si="138"/>
        <v>181634.52552031272</v>
      </c>
      <c r="Q536" s="12">
        <f t="shared" si="139"/>
        <v>205597.26549163138</v>
      </c>
      <c r="R536" s="12">
        <f t="shared" si="140"/>
        <v>387231.79101194406</v>
      </c>
      <c r="S536" s="22">
        <f t="shared" si="141"/>
        <v>0</v>
      </c>
      <c r="T536" s="22">
        <f t="shared" si="142"/>
        <v>0</v>
      </c>
      <c r="U536" s="22">
        <f t="shared" si="143"/>
        <v>0</v>
      </c>
      <c r="V536" s="22">
        <f t="shared" si="144"/>
        <v>0</v>
      </c>
      <c r="W536" s="43" t="str">
        <f t="shared" si="145"/>
        <v>n/a</v>
      </c>
      <c r="X536" s="22">
        <f t="shared" si="146"/>
        <v>0</v>
      </c>
      <c r="Y536" s="22">
        <f t="shared" si="147"/>
        <v>0</v>
      </c>
      <c r="Z536" s="22">
        <f t="shared" si="148"/>
        <v>0</v>
      </c>
      <c r="AA536" s="42">
        <f t="shared" si="149"/>
        <v>0</v>
      </c>
      <c r="AB536" s="43" t="str">
        <f t="shared" si="150"/>
        <v>n/a</v>
      </c>
      <c r="AC536" s="44" t="str">
        <f>IFERROR(W536*'Inputs - OBR and CPI'!$E$27+'Inputs - Elec wholesale index'!AB536*'Inputs - OBR and CPI'!$F$27,"n/a")</f>
        <v>n/a</v>
      </c>
      <c r="AD536" s="2" t="str">
        <f t="shared" si="151"/>
        <v>2017-18 Summer</v>
      </c>
      <c r="AE536" s="2" t="str">
        <f t="shared" si="152"/>
        <v>2016-17 Summer</v>
      </c>
      <c r="AF536" s="127">
        <v>0</v>
      </c>
      <c r="AG536" s="7"/>
    </row>
    <row r="537" spans="1:33">
      <c r="A537" s="46">
        <v>42619</v>
      </c>
      <c r="B537" s="154" t="str">
        <f t="shared" si="136"/>
        <v>Sep</v>
      </c>
      <c r="C537" s="188"/>
      <c r="D537" s="188"/>
      <c r="E537" s="188"/>
      <c r="F537" s="189"/>
      <c r="G537" s="189"/>
      <c r="H537" s="189"/>
      <c r="I537" s="155">
        <f>VLOOKUP($B537,'Elec wholesale lookups'!$A$3:$L$15,'Inputs - Elec wholesale index'!I$2,FALSE)</f>
        <v>205597.26549163138</v>
      </c>
      <c r="J537" s="12">
        <f>VLOOKUP($B537,'Elec wholesale lookups'!$A$3:$L$15,'Inputs - Elec wholesale index'!J$2,FALSE)</f>
        <v>181634.52552031272</v>
      </c>
      <c r="K537" s="12">
        <f>VLOOKUP($B537,'Elec wholesale lookups'!$A$3:$L$15,'Inputs - Elec wholesale index'!K$2,FALSE)</f>
        <v>205597.26549163138</v>
      </c>
      <c r="L537" s="37">
        <f>VLOOKUP($B537,'Elec wholesale lookups'!$A$3:$O$15,'Inputs - Elec wholesale index'!L$2,FALSE)</f>
        <v>0</v>
      </c>
      <c r="M537" s="37">
        <f>VLOOKUP($B537,'Elec wholesale lookups'!$A$3:$O$15,'Inputs - Elec wholesale index'!M$2,FALSE)</f>
        <v>1</v>
      </c>
      <c r="N537" s="37">
        <f>VLOOKUP($B537,'Elec wholesale lookups'!$A$3:$O$15,'Inputs - Elec wholesale index'!N$2,FALSE)</f>
        <v>1</v>
      </c>
      <c r="O537" s="12">
        <f t="shared" si="137"/>
        <v>0</v>
      </c>
      <c r="P537" s="12">
        <f t="shared" si="138"/>
        <v>181634.52552031272</v>
      </c>
      <c r="Q537" s="12">
        <f t="shared" si="139"/>
        <v>205597.26549163138</v>
      </c>
      <c r="R537" s="12">
        <f t="shared" si="140"/>
        <v>387231.79101194406</v>
      </c>
      <c r="S537" s="22">
        <f t="shared" si="141"/>
        <v>0</v>
      </c>
      <c r="T537" s="22">
        <f t="shared" si="142"/>
        <v>0</v>
      </c>
      <c r="U537" s="22">
        <f t="shared" si="143"/>
        <v>0</v>
      </c>
      <c r="V537" s="22">
        <f t="shared" si="144"/>
        <v>0</v>
      </c>
      <c r="W537" s="43" t="str">
        <f t="shared" si="145"/>
        <v>n/a</v>
      </c>
      <c r="X537" s="22">
        <f t="shared" si="146"/>
        <v>0</v>
      </c>
      <c r="Y537" s="22">
        <f t="shared" si="147"/>
        <v>0</v>
      </c>
      <c r="Z537" s="22">
        <f t="shared" si="148"/>
        <v>0</v>
      </c>
      <c r="AA537" s="42">
        <f t="shared" si="149"/>
        <v>0</v>
      </c>
      <c r="AB537" s="43" t="str">
        <f t="shared" si="150"/>
        <v>n/a</v>
      </c>
      <c r="AC537" s="44" t="str">
        <f>IFERROR(W537*'Inputs - OBR and CPI'!$E$27+'Inputs - Elec wholesale index'!AB537*'Inputs - OBR and CPI'!$F$27,"n/a")</f>
        <v>n/a</v>
      </c>
      <c r="AD537" s="2" t="str">
        <f t="shared" si="151"/>
        <v>2017-18 Summer</v>
      </c>
      <c r="AE537" s="2" t="str">
        <f t="shared" si="152"/>
        <v>2016-17 Summer</v>
      </c>
      <c r="AF537" s="127">
        <v>0</v>
      </c>
      <c r="AG537" s="7"/>
    </row>
    <row r="538" spans="1:33">
      <c r="A538" s="46">
        <v>42620</v>
      </c>
      <c r="B538" s="154" t="str">
        <f t="shared" si="136"/>
        <v>Sep</v>
      </c>
      <c r="C538" s="188"/>
      <c r="D538" s="188"/>
      <c r="E538" s="188"/>
      <c r="F538" s="189"/>
      <c r="G538" s="189"/>
      <c r="H538" s="189"/>
      <c r="I538" s="155">
        <f>VLOOKUP($B538,'Elec wholesale lookups'!$A$3:$L$15,'Inputs - Elec wholesale index'!I$2,FALSE)</f>
        <v>205597.26549163138</v>
      </c>
      <c r="J538" s="12">
        <f>VLOOKUP($B538,'Elec wholesale lookups'!$A$3:$L$15,'Inputs - Elec wholesale index'!J$2,FALSE)</f>
        <v>181634.52552031272</v>
      </c>
      <c r="K538" s="12">
        <f>VLOOKUP($B538,'Elec wholesale lookups'!$A$3:$L$15,'Inputs - Elec wholesale index'!K$2,FALSE)</f>
        <v>205597.26549163138</v>
      </c>
      <c r="L538" s="37">
        <f>VLOOKUP($B538,'Elec wholesale lookups'!$A$3:$O$15,'Inputs - Elec wholesale index'!L$2,FALSE)</f>
        <v>0</v>
      </c>
      <c r="M538" s="37">
        <f>VLOOKUP($B538,'Elec wholesale lookups'!$A$3:$O$15,'Inputs - Elec wholesale index'!M$2,FALSE)</f>
        <v>1</v>
      </c>
      <c r="N538" s="37">
        <f>VLOOKUP($B538,'Elec wholesale lookups'!$A$3:$O$15,'Inputs - Elec wholesale index'!N$2,FALSE)</f>
        <v>1</v>
      </c>
      <c r="O538" s="12">
        <f t="shared" si="137"/>
        <v>0</v>
      </c>
      <c r="P538" s="12">
        <f t="shared" si="138"/>
        <v>181634.52552031272</v>
      </c>
      <c r="Q538" s="12">
        <f t="shared" si="139"/>
        <v>205597.26549163138</v>
      </c>
      <c r="R538" s="12">
        <f t="shared" si="140"/>
        <v>387231.79101194406</v>
      </c>
      <c r="S538" s="22">
        <f t="shared" si="141"/>
        <v>0</v>
      </c>
      <c r="T538" s="22">
        <f t="shared" si="142"/>
        <v>0</v>
      </c>
      <c r="U538" s="22">
        <f t="shared" si="143"/>
        <v>0</v>
      </c>
      <c r="V538" s="22">
        <f t="shared" si="144"/>
        <v>0</v>
      </c>
      <c r="W538" s="43" t="str">
        <f t="shared" si="145"/>
        <v>n/a</v>
      </c>
      <c r="X538" s="22">
        <f t="shared" si="146"/>
        <v>0</v>
      </c>
      <c r="Y538" s="22">
        <f t="shared" si="147"/>
        <v>0</v>
      </c>
      <c r="Z538" s="22">
        <f t="shared" si="148"/>
        <v>0</v>
      </c>
      <c r="AA538" s="42">
        <f t="shared" si="149"/>
        <v>0</v>
      </c>
      <c r="AB538" s="43" t="str">
        <f t="shared" si="150"/>
        <v>n/a</v>
      </c>
      <c r="AC538" s="44" t="str">
        <f>IFERROR(W538*'Inputs - OBR and CPI'!$E$27+'Inputs - Elec wholesale index'!AB538*'Inputs - OBR and CPI'!$F$27,"n/a")</f>
        <v>n/a</v>
      </c>
      <c r="AD538" s="2" t="str">
        <f t="shared" si="151"/>
        <v>2017-18 Summer</v>
      </c>
      <c r="AE538" s="2" t="str">
        <f t="shared" si="152"/>
        <v>2016-17 Summer</v>
      </c>
      <c r="AF538" s="127">
        <v>0</v>
      </c>
      <c r="AG538" s="7"/>
    </row>
    <row r="539" spans="1:33">
      <c r="A539" s="46">
        <v>42621</v>
      </c>
      <c r="B539" s="154" t="str">
        <f t="shared" si="136"/>
        <v>Sep</v>
      </c>
      <c r="C539" s="188"/>
      <c r="D539" s="188"/>
      <c r="E539" s="188"/>
      <c r="F539" s="189"/>
      <c r="G539" s="189"/>
      <c r="H539" s="189"/>
      <c r="I539" s="155">
        <f>VLOOKUP($B539,'Elec wholesale lookups'!$A$3:$L$15,'Inputs - Elec wholesale index'!I$2,FALSE)</f>
        <v>205597.26549163138</v>
      </c>
      <c r="J539" s="12">
        <f>VLOOKUP($B539,'Elec wholesale lookups'!$A$3:$L$15,'Inputs - Elec wholesale index'!J$2,FALSE)</f>
        <v>181634.52552031272</v>
      </c>
      <c r="K539" s="12">
        <f>VLOOKUP($B539,'Elec wholesale lookups'!$A$3:$L$15,'Inputs - Elec wholesale index'!K$2,FALSE)</f>
        <v>205597.26549163138</v>
      </c>
      <c r="L539" s="37">
        <f>VLOOKUP($B539,'Elec wholesale lookups'!$A$3:$O$15,'Inputs - Elec wholesale index'!L$2,FALSE)</f>
        <v>0</v>
      </c>
      <c r="M539" s="37">
        <f>VLOOKUP($B539,'Elec wholesale lookups'!$A$3:$O$15,'Inputs - Elec wholesale index'!M$2,FALSE)</f>
        <v>1</v>
      </c>
      <c r="N539" s="37">
        <f>VLOOKUP($B539,'Elec wholesale lookups'!$A$3:$O$15,'Inputs - Elec wholesale index'!N$2,FALSE)</f>
        <v>1</v>
      </c>
      <c r="O539" s="12">
        <f t="shared" si="137"/>
        <v>0</v>
      </c>
      <c r="P539" s="12">
        <f t="shared" si="138"/>
        <v>181634.52552031272</v>
      </c>
      <c r="Q539" s="12">
        <f t="shared" si="139"/>
        <v>205597.26549163138</v>
      </c>
      <c r="R539" s="12">
        <f t="shared" si="140"/>
        <v>387231.79101194406</v>
      </c>
      <c r="S539" s="22">
        <f t="shared" si="141"/>
        <v>0</v>
      </c>
      <c r="T539" s="22">
        <f t="shared" si="142"/>
        <v>0</v>
      </c>
      <c r="U539" s="22">
        <f t="shared" si="143"/>
        <v>0</v>
      </c>
      <c r="V539" s="22">
        <f t="shared" si="144"/>
        <v>0</v>
      </c>
      <c r="W539" s="43" t="str">
        <f t="shared" si="145"/>
        <v>n/a</v>
      </c>
      <c r="X539" s="22">
        <f t="shared" si="146"/>
        <v>0</v>
      </c>
      <c r="Y539" s="22">
        <f t="shared" si="147"/>
        <v>0</v>
      </c>
      <c r="Z539" s="22">
        <f t="shared" si="148"/>
        <v>0</v>
      </c>
      <c r="AA539" s="42">
        <f t="shared" si="149"/>
        <v>0</v>
      </c>
      <c r="AB539" s="43" t="str">
        <f t="shared" si="150"/>
        <v>n/a</v>
      </c>
      <c r="AC539" s="44" t="str">
        <f>IFERROR(W539*'Inputs - OBR and CPI'!$E$27+'Inputs - Elec wholesale index'!AB539*'Inputs - OBR and CPI'!$F$27,"n/a")</f>
        <v>n/a</v>
      </c>
      <c r="AD539" s="2" t="str">
        <f t="shared" si="151"/>
        <v>2017-18 Summer</v>
      </c>
      <c r="AE539" s="2" t="str">
        <f t="shared" si="152"/>
        <v>2016-17 Summer</v>
      </c>
      <c r="AF539" s="127">
        <v>0</v>
      </c>
      <c r="AG539" s="7"/>
    </row>
    <row r="540" spans="1:33">
      <c r="A540" s="46">
        <v>42622</v>
      </c>
      <c r="B540" s="154" t="str">
        <f t="shared" si="136"/>
        <v>Sep</v>
      </c>
      <c r="C540" s="188"/>
      <c r="D540" s="188"/>
      <c r="E540" s="188"/>
      <c r="F540" s="189"/>
      <c r="G540" s="189"/>
      <c r="H540" s="189"/>
      <c r="I540" s="155">
        <f>VLOOKUP($B540,'Elec wholesale lookups'!$A$3:$L$15,'Inputs - Elec wholesale index'!I$2,FALSE)</f>
        <v>205597.26549163138</v>
      </c>
      <c r="J540" s="12">
        <f>VLOOKUP($B540,'Elec wholesale lookups'!$A$3:$L$15,'Inputs - Elec wholesale index'!J$2,FALSE)</f>
        <v>181634.52552031272</v>
      </c>
      <c r="K540" s="12">
        <f>VLOOKUP($B540,'Elec wholesale lookups'!$A$3:$L$15,'Inputs - Elec wholesale index'!K$2,FALSE)</f>
        <v>205597.26549163138</v>
      </c>
      <c r="L540" s="37">
        <f>VLOOKUP($B540,'Elec wholesale lookups'!$A$3:$O$15,'Inputs - Elec wholesale index'!L$2,FALSE)</f>
        <v>0</v>
      </c>
      <c r="M540" s="37">
        <f>VLOOKUP($B540,'Elec wholesale lookups'!$A$3:$O$15,'Inputs - Elec wholesale index'!M$2,FALSE)</f>
        <v>1</v>
      </c>
      <c r="N540" s="37">
        <f>VLOOKUP($B540,'Elec wholesale lookups'!$A$3:$O$15,'Inputs - Elec wholesale index'!N$2,FALSE)</f>
        <v>1</v>
      </c>
      <c r="O540" s="12">
        <f t="shared" si="137"/>
        <v>0</v>
      </c>
      <c r="P540" s="12">
        <f t="shared" si="138"/>
        <v>181634.52552031272</v>
      </c>
      <c r="Q540" s="12">
        <f t="shared" si="139"/>
        <v>205597.26549163138</v>
      </c>
      <c r="R540" s="12">
        <f t="shared" si="140"/>
        <v>387231.79101194406</v>
      </c>
      <c r="S540" s="22">
        <f t="shared" si="141"/>
        <v>0</v>
      </c>
      <c r="T540" s="22">
        <f t="shared" si="142"/>
        <v>0</v>
      </c>
      <c r="U540" s="22">
        <f t="shared" si="143"/>
        <v>0</v>
      </c>
      <c r="V540" s="22">
        <f t="shared" si="144"/>
        <v>0</v>
      </c>
      <c r="W540" s="43" t="str">
        <f t="shared" si="145"/>
        <v>n/a</v>
      </c>
      <c r="X540" s="22">
        <f t="shared" si="146"/>
        <v>0</v>
      </c>
      <c r="Y540" s="22">
        <f t="shared" si="147"/>
        <v>0</v>
      </c>
      <c r="Z540" s="22">
        <f t="shared" si="148"/>
        <v>0</v>
      </c>
      <c r="AA540" s="42">
        <f t="shared" si="149"/>
        <v>0</v>
      </c>
      <c r="AB540" s="43" t="str">
        <f t="shared" si="150"/>
        <v>n/a</v>
      </c>
      <c r="AC540" s="44" t="str">
        <f>IFERROR(W540*'Inputs - OBR and CPI'!$E$27+'Inputs - Elec wholesale index'!AB540*'Inputs - OBR and CPI'!$F$27,"n/a")</f>
        <v>n/a</v>
      </c>
      <c r="AD540" s="2" t="str">
        <f t="shared" si="151"/>
        <v>2017-18 Summer</v>
      </c>
      <c r="AE540" s="2" t="str">
        <f t="shared" si="152"/>
        <v>2016-17 Summer</v>
      </c>
      <c r="AF540" s="127">
        <v>0</v>
      </c>
      <c r="AG540" s="7"/>
    </row>
    <row r="541" spans="1:33">
      <c r="A541" s="46">
        <v>42625</v>
      </c>
      <c r="B541" s="154" t="str">
        <f t="shared" si="136"/>
        <v>Sep</v>
      </c>
      <c r="C541" s="188"/>
      <c r="D541" s="188"/>
      <c r="E541" s="188"/>
      <c r="F541" s="189"/>
      <c r="G541" s="189"/>
      <c r="H541" s="189"/>
      <c r="I541" s="155">
        <f>VLOOKUP($B541,'Elec wholesale lookups'!$A$3:$L$15,'Inputs - Elec wholesale index'!I$2,FALSE)</f>
        <v>205597.26549163138</v>
      </c>
      <c r="J541" s="12">
        <f>VLOOKUP($B541,'Elec wholesale lookups'!$A$3:$L$15,'Inputs - Elec wholesale index'!J$2,FALSE)</f>
        <v>181634.52552031272</v>
      </c>
      <c r="K541" s="12">
        <f>VLOOKUP($B541,'Elec wholesale lookups'!$A$3:$L$15,'Inputs - Elec wholesale index'!K$2,FALSE)</f>
        <v>205597.26549163138</v>
      </c>
      <c r="L541" s="37">
        <f>VLOOKUP($B541,'Elec wholesale lookups'!$A$3:$O$15,'Inputs - Elec wholesale index'!L$2,FALSE)</f>
        <v>0</v>
      </c>
      <c r="M541" s="37">
        <f>VLOOKUP($B541,'Elec wholesale lookups'!$A$3:$O$15,'Inputs - Elec wholesale index'!M$2,FALSE)</f>
        <v>1</v>
      </c>
      <c r="N541" s="37">
        <f>VLOOKUP($B541,'Elec wholesale lookups'!$A$3:$O$15,'Inputs - Elec wholesale index'!N$2,FALSE)</f>
        <v>1</v>
      </c>
      <c r="O541" s="12">
        <f t="shared" si="137"/>
        <v>0</v>
      </c>
      <c r="P541" s="12">
        <f t="shared" si="138"/>
        <v>181634.52552031272</v>
      </c>
      <c r="Q541" s="12">
        <f t="shared" si="139"/>
        <v>205597.26549163138</v>
      </c>
      <c r="R541" s="12">
        <f t="shared" si="140"/>
        <v>387231.79101194406</v>
      </c>
      <c r="S541" s="22">
        <f t="shared" si="141"/>
        <v>0</v>
      </c>
      <c r="T541" s="22">
        <f t="shared" si="142"/>
        <v>0</v>
      </c>
      <c r="U541" s="22">
        <f t="shared" si="143"/>
        <v>0</v>
      </c>
      <c r="V541" s="22">
        <f t="shared" si="144"/>
        <v>0</v>
      </c>
      <c r="W541" s="43" t="str">
        <f t="shared" si="145"/>
        <v>n/a</v>
      </c>
      <c r="X541" s="22">
        <f t="shared" si="146"/>
        <v>0</v>
      </c>
      <c r="Y541" s="22">
        <f t="shared" si="147"/>
        <v>0</v>
      </c>
      <c r="Z541" s="22">
        <f t="shared" si="148"/>
        <v>0</v>
      </c>
      <c r="AA541" s="42">
        <f t="shared" si="149"/>
        <v>0</v>
      </c>
      <c r="AB541" s="43" t="str">
        <f t="shared" si="150"/>
        <v>n/a</v>
      </c>
      <c r="AC541" s="44" t="str">
        <f>IFERROR(W541*'Inputs - OBR and CPI'!$E$27+'Inputs - Elec wholesale index'!AB541*'Inputs - OBR and CPI'!$F$27,"n/a")</f>
        <v>n/a</v>
      </c>
      <c r="AD541" s="2" t="str">
        <f t="shared" si="151"/>
        <v>2017-18 Summer</v>
      </c>
      <c r="AE541" s="2" t="str">
        <f t="shared" si="152"/>
        <v>2016-17 Summer</v>
      </c>
      <c r="AF541" s="127">
        <v>0</v>
      </c>
      <c r="AG541" s="7"/>
    </row>
    <row r="542" spans="1:33">
      <c r="A542" s="46">
        <v>42626</v>
      </c>
      <c r="B542" s="154" t="str">
        <f t="shared" si="136"/>
        <v>Sep</v>
      </c>
      <c r="C542" s="188"/>
      <c r="D542" s="188"/>
      <c r="E542" s="188"/>
      <c r="F542" s="189"/>
      <c r="G542" s="189"/>
      <c r="H542" s="189"/>
      <c r="I542" s="155">
        <f>VLOOKUP($B542,'Elec wholesale lookups'!$A$3:$L$15,'Inputs - Elec wholesale index'!I$2,FALSE)</f>
        <v>205597.26549163138</v>
      </c>
      <c r="J542" s="12">
        <f>VLOOKUP($B542,'Elec wholesale lookups'!$A$3:$L$15,'Inputs - Elec wholesale index'!J$2,FALSE)</f>
        <v>181634.52552031272</v>
      </c>
      <c r="K542" s="12">
        <f>VLOOKUP($B542,'Elec wholesale lookups'!$A$3:$L$15,'Inputs - Elec wholesale index'!K$2,FALSE)</f>
        <v>205597.26549163138</v>
      </c>
      <c r="L542" s="37">
        <f>VLOOKUP($B542,'Elec wholesale lookups'!$A$3:$O$15,'Inputs - Elec wholesale index'!L$2,FALSE)</f>
        <v>0</v>
      </c>
      <c r="M542" s="37">
        <f>VLOOKUP($B542,'Elec wholesale lookups'!$A$3:$O$15,'Inputs - Elec wholesale index'!M$2,FALSE)</f>
        <v>1</v>
      </c>
      <c r="N542" s="37">
        <f>VLOOKUP($B542,'Elec wholesale lookups'!$A$3:$O$15,'Inputs - Elec wholesale index'!N$2,FALSE)</f>
        <v>1</v>
      </c>
      <c r="O542" s="12">
        <f t="shared" si="137"/>
        <v>0</v>
      </c>
      <c r="P542" s="12">
        <f t="shared" si="138"/>
        <v>181634.52552031272</v>
      </c>
      <c r="Q542" s="12">
        <f t="shared" si="139"/>
        <v>205597.26549163138</v>
      </c>
      <c r="R542" s="12">
        <f t="shared" si="140"/>
        <v>387231.79101194406</v>
      </c>
      <c r="S542" s="22">
        <f t="shared" si="141"/>
        <v>0</v>
      </c>
      <c r="T542" s="22">
        <f t="shared" si="142"/>
        <v>0</v>
      </c>
      <c r="U542" s="22">
        <f t="shared" si="143"/>
        <v>0</v>
      </c>
      <c r="V542" s="22">
        <f t="shared" si="144"/>
        <v>0</v>
      </c>
      <c r="W542" s="43" t="str">
        <f t="shared" si="145"/>
        <v>n/a</v>
      </c>
      <c r="X542" s="22">
        <f t="shared" si="146"/>
        <v>0</v>
      </c>
      <c r="Y542" s="22">
        <f t="shared" si="147"/>
        <v>0</v>
      </c>
      <c r="Z542" s="22">
        <f t="shared" si="148"/>
        <v>0</v>
      </c>
      <c r="AA542" s="42">
        <f t="shared" si="149"/>
        <v>0</v>
      </c>
      <c r="AB542" s="43" t="str">
        <f t="shared" si="150"/>
        <v>n/a</v>
      </c>
      <c r="AC542" s="44" t="str">
        <f>IFERROR(W542*'Inputs - OBR and CPI'!$E$27+'Inputs - Elec wholesale index'!AB542*'Inputs - OBR and CPI'!$F$27,"n/a")</f>
        <v>n/a</v>
      </c>
      <c r="AD542" s="2" t="str">
        <f t="shared" si="151"/>
        <v>2017-18 Summer</v>
      </c>
      <c r="AE542" s="2" t="str">
        <f t="shared" si="152"/>
        <v>2016-17 Summer</v>
      </c>
      <c r="AF542" s="127">
        <v>0</v>
      </c>
      <c r="AG542" s="7"/>
    </row>
    <row r="543" spans="1:33">
      <c r="A543" s="46">
        <v>42627</v>
      </c>
      <c r="B543" s="154" t="str">
        <f t="shared" si="136"/>
        <v>Sep</v>
      </c>
      <c r="C543" s="188"/>
      <c r="D543" s="188"/>
      <c r="E543" s="188"/>
      <c r="F543" s="189"/>
      <c r="G543" s="189"/>
      <c r="H543" s="189"/>
      <c r="I543" s="155">
        <f>VLOOKUP($B543,'Elec wholesale lookups'!$A$3:$L$15,'Inputs - Elec wholesale index'!I$2,FALSE)</f>
        <v>205597.26549163138</v>
      </c>
      <c r="J543" s="12">
        <f>VLOOKUP($B543,'Elec wholesale lookups'!$A$3:$L$15,'Inputs - Elec wholesale index'!J$2,FALSE)</f>
        <v>181634.52552031272</v>
      </c>
      <c r="K543" s="12">
        <f>VLOOKUP($B543,'Elec wholesale lookups'!$A$3:$L$15,'Inputs - Elec wholesale index'!K$2,FALSE)</f>
        <v>205597.26549163138</v>
      </c>
      <c r="L543" s="37">
        <f>VLOOKUP($B543,'Elec wholesale lookups'!$A$3:$O$15,'Inputs - Elec wholesale index'!L$2,FALSE)</f>
        <v>0</v>
      </c>
      <c r="M543" s="37">
        <f>VLOOKUP($B543,'Elec wholesale lookups'!$A$3:$O$15,'Inputs - Elec wholesale index'!M$2,FALSE)</f>
        <v>1</v>
      </c>
      <c r="N543" s="37">
        <f>VLOOKUP($B543,'Elec wholesale lookups'!$A$3:$O$15,'Inputs - Elec wholesale index'!N$2,FALSE)</f>
        <v>1</v>
      </c>
      <c r="O543" s="12">
        <f t="shared" si="137"/>
        <v>0</v>
      </c>
      <c r="P543" s="12">
        <f t="shared" si="138"/>
        <v>181634.52552031272</v>
      </c>
      <c r="Q543" s="12">
        <f t="shared" si="139"/>
        <v>205597.26549163138</v>
      </c>
      <c r="R543" s="12">
        <f t="shared" si="140"/>
        <v>387231.79101194406</v>
      </c>
      <c r="S543" s="22">
        <f t="shared" si="141"/>
        <v>0</v>
      </c>
      <c r="T543" s="22">
        <f t="shared" si="142"/>
        <v>0</v>
      </c>
      <c r="U543" s="22">
        <f t="shared" si="143"/>
        <v>0</v>
      </c>
      <c r="V543" s="22">
        <f t="shared" si="144"/>
        <v>0</v>
      </c>
      <c r="W543" s="43" t="str">
        <f t="shared" si="145"/>
        <v>n/a</v>
      </c>
      <c r="X543" s="22">
        <f t="shared" si="146"/>
        <v>0</v>
      </c>
      <c r="Y543" s="22">
        <f t="shared" si="147"/>
        <v>0</v>
      </c>
      <c r="Z543" s="22">
        <f t="shared" si="148"/>
        <v>0</v>
      </c>
      <c r="AA543" s="42">
        <f t="shared" si="149"/>
        <v>0</v>
      </c>
      <c r="AB543" s="43" t="str">
        <f t="shared" si="150"/>
        <v>n/a</v>
      </c>
      <c r="AC543" s="44" t="str">
        <f>IFERROR(W543*'Inputs - OBR and CPI'!$E$27+'Inputs - Elec wholesale index'!AB543*'Inputs - OBR and CPI'!$F$27,"n/a")</f>
        <v>n/a</v>
      </c>
      <c r="AD543" s="2" t="str">
        <f t="shared" si="151"/>
        <v>2017-18 Summer</v>
      </c>
      <c r="AE543" s="2" t="str">
        <f t="shared" si="152"/>
        <v>2016-17 Summer</v>
      </c>
      <c r="AF543" s="127">
        <v>0</v>
      </c>
      <c r="AG543" s="7"/>
    </row>
    <row r="544" spans="1:33">
      <c r="A544" s="46">
        <v>42628</v>
      </c>
      <c r="B544" s="154" t="str">
        <f t="shared" si="136"/>
        <v>Sep</v>
      </c>
      <c r="C544" s="188"/>
      <c r="D544" s="188"/>
      <c r="E544" s="188"/>
      <c r="F544" s="189"/>
      <c r="G544" s="189"/>
      <c r="H544" s="189"/>
      <c r="I544" s="155">
        <f>VLOOKUP($B544,'Elec wholesale lookups'!$A$3:$L$15,'Inputs - Elec wholesale index'!I$2,FALSE)</f>
        <v>205597.26549163138</v>
      </c>
      <c r="J544" s="12">
        <f>VLOOKUP($B544,'Elec wholesale lookups'!$A$3:$L$15,'Inputs - Elec wholesale index'!J$2,FALSE)</f>
        <v>181634.52552031272</v>
      </c>
      <c r="K544" s="12">
        <f>VLOOKUP($B544,'Elec wholesale lookups'!$A$3:$L$15,'Inputs - Elec wholesale index'!K$2,FALSE)</f>
        <v>205597.26549163138</v>
      </c>
      <c r="L544" s="37">
        <f>VLOOKUP($B544,'Elec wholesale lookups'!$A$3:$O$15,'Inputs - Elec wholesale index'!L$2,FALSE)</f>
        <v>0</v>
      </c>
      <c r="M544" s="37">
        <f>VLOOKUP($B544,'Elec wholesale lookups'!$A$3:$O$15,'Inputs - Elec wholesale index'!M$2,FALSE)</f>
        <v>1</v>
      </c>
      <c r="N544" s="37">
        <f>VLOOKUP($B544,'Elec wholesale lookups'!$A$3:$O$15,'Inputs - Elec wholesale index'!N$2,FALSE)</f>
        <v>1</v>
      </c>
      <c r="O544" s="12">
        <f t="shared" si="137"/>
        <v>0</v>
      </c>
      <c r="P544" s="12">
        <f t="shared" si="138"/>
        <v>181634.52552031272</v>
      </c>
      <c r="Q544" s="12">
        <f t="shared" si="139"/>
        <v>205597.26549163138</v>
      </c>
      <c r="R544" s="12">
        <f t="shared" si="140"/>
        <v>387231.79101194406</v>
      </c>
      <c r="S544" s="22">
        <f t="shared" si="141"/>
        <v>0</v>
      </c>
      <c r="T544" s="22">
        <f t="shared" si="142"/>
        <v>0</v>
      </c>
      <c r="U544" s="22">
        <f t="shared" si="143"/>
        <v>0</v>
      </c>
      <c r="V544" s="22">
        <f t="shared" si="144"/>
        <v>0</v>
      </c>
      <c r="W544" s="43" t="str">
        <f t="shared" si="145"/>
        <v>n/a</v>
      </c>
      <c r="X544" s="22">
        <f t="shared" si="146"/>
        <v>0</v>
      </c>
      <c r="Y544" s="22">
        <f t="shared" si="147"/>
        <v>0</v>
      </c>
      <c r="Z544" s="22">
        <f t="shared" si="148"/>
        <v>0</v>
      </c>
      <c r="AA544" s="42">
        <f t="shared" si="149"/>
        <v>0</v>
      </c>
      <c r="AB544" s="43" t="str">
        <f t="shared" si="150"/>
        <v>n/a</v>
      </c>
      <c r="AC544" s="44" t="str">
        <f>IFERROR(W544*'Inputs - OBR and CPI'!$E$27+'Inputs - Elec wholesale index'!AB544*'Inputs - OBR and CPI'!$F$27,"n/a")</f>
        <v>n/a</v>
      </c>
      <c r="AD544" s="2" t="str">
        <f t="shared" si="151"/>
        <v>2017-18 Summer</v>
      </c>
      <c r="AE544" s="2" t="str">
        <f t="shared" si="152"/>
        <v>2016-17 Summer</v>
      </c>
      <c r="AF544" s="127">
        <v>0</v>
      </c>
      <c r="AG544" s="7"/>
    </row>
    <row r="545" spans="1:33">
      <c r="A545" s="46">
        <v>42629</v>
      </c>
      <c r="B545" s="154" t="str">
        <f t="shared" si="136"/>
        <v>Sep</v>
      </c>
      <c r="C545" s="188"/>
      <c r="D545" s="188"/>
      <c r="E545" s="188"/>
      <c r="F545" s="189"/>
      <c r="G545" s="189"/>
      <c r="H545" s="189"/>
      <c r="I545" s="155">
        <f>VLOOKUP($B545,'Elec wholesale lookups'!$A$3:$L$15,'Inputs - Elec wholesale index'!I$2,FALSE)</f>
        <v>205597.26549163138</v>
      </c>
      <c r="J545" s="12">
        <f>VLOOKUP($B545,'Elec wholesale lookups'!$A$3:$L$15,'Inputs - Elec wholesale index'!J$2,FALSE)</f>
        <v>181634.52552031272</v>
      </c>
      <c r="K545" s="12">
        <f>VLOOKUP($B545,'Elec wholesale lookups'!$A$3:$L$15,'Inputs - Elec wholesale index'!K$2,FALSE)</f>
        <v>205597.26549163138</v>
      </c>
      <c r="L545" s="37">
        <f>VLOOKUP($B545,'Elec wholesale lookups'!$A$3:$O$15,'Inputs - Elec wholesale index'!L$2,FALSE)</f>
        <v>0</v>
      </c>
      <c r="M545" s="37">
        <f>VLOOKUP($B545,'Elec wholesale lookups'!$A$3:$O$15,'Inputs - Elec wholesale index'!M$2,FALSE)</f>
        <v>1</v>
      </c>
      <c r="N545" s="37">
        <f>VLOOKUP($B545,'Elec wholesale lookups'!$A$3:$O$15,'Inputs - Elec wholesale index'!N$2,FALSE)</f>
        <v>1</v>
      </c>
      <c r="O545" s="12">
        <f t="shared" si="137"/>
        <v>0</v>
      </c>
      <c r="P545" s="12">
        <f t="shared" si="138"/>
        <v>181634.52552031272</v>
      </c>
      <c r="Q545" s="12">
        <f t="shared" si="139"/>
        <v>205597.26549163138</v>
      </c>
      <c r="R545" s="12">
        <f t="shared" si="140"/>
        <v>387231.79101194406</v>
      </c>
      <c r="S545" s="22">
        <f t="shared" si="141"/>
        <v>0</v>
      </c>
      <c r="T545" s="22">
        <f t="shared" si="142"/>
        <v>0</v>
      </c>
      <c r="U545" s="22">
        <f t="shared" si="143"/>
        <v>0</v>
      </c>
      <c r="V545" s="22">
        <f t="shared" si="144"/>
        <v>0</v>
      </c>
      <c r="W545" s="43" t="str">
        <f t="shared" si="145"/>
        <v>n/a</v>
      </c>
      <c r="X545" s="22">
        <f t="shared" si="146"/>
        <v>0</v>
      </c>
      <c r="Y545" s="22">
        <f t="shared" si="147"/>
        <v>0</v>
      </c>
      <c r="Z545" s="22">
        <f t="shared" si="148"/>
        <v>0</v>
      </c>
      <c r="AA545" s="42">
        <f t="shared" si="149"/>
        <v>0</v>
      </c>
      <c r="AB545" s="43" t="str">
        <f t="shared" si="150"/>
        <v>n/a</v>
      </c>
      <c r="AC545" s="44" t="str">
        <f>IFERROR(W545*'Inputs - OBR and CPI'!$E$27+'Inputs - Elec wholesale index'!AB545*'Inputs - OBR and CPI'!$F$27,"n/a")</f>
        <v>n/a</v>
      </c>
      <c r="AD545" s="2" t="str">
        <f t="shared" si="151"/>
        <v>2017-18 Summer</v>
      </c>
      <c r="AE545" s="2" t="str">
        <f t="shared" si="152"/>
        <v>2016-17 Summer</v>
      </c>
      <c r="AF545" s="127">
        <v>0</v>
      </c>
      <c r="AG545" s="7"/>
    </row>
    <row r="546" spans="1:33">
      <c r="A546" s="46">
        <v>42632</v>
      </c>
      <c r="B546" s="154" t="str">
        <f t="shared" si="136"/>
        <v>Sep</v>
      </c>
      <c r="C546" s="188"/>
      <c r="D546" s="188"/>
      <c r="E546" s="188"/>
      <c r="F546" s="189"/>
      <c r="G546" s="189"/>
      <c r="H546" s="189"/>
      <c r="I546" s="155">
        <f>VLOOKUP($B546,'Elec wholesale lookups'!$A$3:$L$15,'Inputs - Elec wholesale index'!I$2,FALSE)</f>
        <v>205597.26549163138</v>
      </c>
      <c r="J546" s="12">
        <f>VLOOKUP($B546,'Elec wholesale lookups'!$A$3:$L$15,'Inputs - Elec wholesale index'!J$2,FALSE)</f>
        <v>181634.52552031272</v>
      </c>
      <c r="K546" s="12">
        <f>VLOOKUP($B546,'Elec wholesale lookups'!$A$3:$L$15,'Inputs - Elec wholesale index'!K$2,FALSE)</f>
        <v>205597.26549163138</v>
      </c>
      <c r="L546" s="37">
        <f>VLOOKUP($B546,'Elec wholesale lookups'!$A$3:$O$15,'Inputs - Elec wholesale index'!L$2,FALSE)</f>
        <v>0</v>
      </c>
      <c r="M546" s="37">
        <f>VLOOKUP($B546,'Elec wholesale lookups'!$A$3:$O$15,'Inputs - Elec wholesale index'!M$2,FALSE)</f>
        <v>1</v>
      </c>
      <c r="N546" s="37">
        <f>VLOOKUP($B546,'Elec wholesale lookups'!$A$3:$O$15,'Inputs - Elec wholesale index'!N$2,FALSE)</f>
        <v>1</v>
      </c>
      <c r="O546" s="12">
        <f t="shared" si="137"/>
        <v>0</v>
      </c>
      <c r="P546" s="12">
        <f t="shared" si="138"/>
        <v>181634.52552031272</v>
      </c>
      <c r="Q546" s="12">
        <f t="shared" si="139"/>
        <v>205597.26549163138</v>
      </c>
      <c r="R546" s="12">
        <f t="shared" si="140"/>
        <v>387231.79101194406</v>
      </c>
      <c r="S546" s="22">
        <f t="shared" si="141"/>
        <v>0</v>
      </c>
      <c r="T546" s="22">
        <f t="shared" si="142"/>
        <v>0</v>
      </c>
      <c r="U546" s="22">
        <f t="shared" si="143"/>
        <v>0</v>
      </c>
      <c r="V546" s="22">
        <f t="shared" si="144"/>
        <v>0</v>
      </c>
      <c r="W546" s="43" t="str">
        <f t="shared" si="145"/>
        <v>n/a</v>
      </c>
      <c r="X546" s="22">
        <f t="shared" si="146"/>
        <v>0</v>
      </c>
      <c r="Y546" s="22">
        <f t="shared" si="147"/>
        <v>0</v>
      </c>
      <c r="Z546" s="22">
        <f t="shared" si="148"/>
        <v>0</v>
      </c>
      <c r="AA546" s="42">
        <f t="shared" si="149"/>
        <v>0</v>
      </c>
      <c r="AB546" s="43" t="str">
        <f t="shared" si="150"/>
        <v>n/a</v>
      </c>
      <c r="AC546" s="44" t="str">
        <f>IFERROR(W546*'Inputs - OBR and CPI'!$E$27+'Inputs - Elec wholesale index'!AB546*'Inputs - OBR and CPI'!$F$27,"n/a")</f>
        <v>n/a</v>
      </c>
      <c r="AD546" s="2" t="str">
        <f t="shared" si="151"/>
        <v>2017-18 Summer</v>
      </c>
      <c r="AE546" s="2" t="str">
        <f t="shared" si="152"/>
        <v>2016-17 Summer</v>
      </c>
      <c r="AF546" s="127">
        <v>0</v>
      </c>
      <c r="AG546" s="7"/>
    </row>
    <row r="547" spans="1:33">
      <c r="A547" s="46">
        <v>42633</v>
      </c>
      <c r="B547" s="154" t="str">
        <f t="shared" si="136"/>
        <v>Sep</v>
      </c>
      <c r="C547" s="188"/>
      <c r="D547" s="188"/>
      <c r="E547" s="188"/>
      <c r="F547" s="189"/>
      <c r="G547" s="189"/>
      <c r="H547" s="189"/>
      <c r="I547" s="155">
        <f>VLOOKUP($B547,'Elec wholesale lookups'!$A$3:$L$15,'Inputs - Elec wholesale index'!I$2,FALSE)</f>
        <v>205597.26549163138</v>
      </c>
      <c r="J547" s="12">
        <f>VLOOKUP($B547,'Elec wholesale lookups'!$A$3:$L$15,'Inputs - Elec wholesale index'!J$2,FALSE)</f>
        <v>181634.52552031272</v>
      </c>
      <c r="K547" s="12">
        <f>VLOOKUP($B547,'Elec wholesale lookups'!$A$3:$L$15,'Inputs - Elec wholesale index'!K$2,FALSE)</f>
        <v>205597.26549163138</v>
      </c>
      <c r="L547" s="37">
        <f>VLOOKUP($B547,'Elec wholesale lookups'!$A$3:$O$15,'Inputs - Elec wholesale index'!L$2,FALSE)</f>
        <v>0</v>
      </c>
      <c r="M547" s="37">
        <f>VLOOKUP($B547,'Elec wholesale lookups'!$A$3:$O$15,'Inputs - Elec wholesale index'!M$2,FALSE)</f>
        <v>1</v>
      </c>
      <c r="N547" s="37">
        <f>VLOOKUP($B547,'Elec wholesale lookups'!$A$3:$O$15,'Inputs - Elec wholesale index'!N$2,FALSE)</f>
        <v>1</v>
      </c>
      <c r="O547" s="12">
        <f t="shared" si="137"/>
        <v>0</v>
      </c>
      <c r="P547" s="12">
        <f t="shared" si="138"/>
        <v>181634.52552031272</v>
      </c>
      <c r="Q547" s="12">
        <f t="shared" si="139"/>
        <v>205597.26549163138</v>
      </c>
      <c r="R547" s="12">
        <f t="shared" si="140"/>
        <v>387231.79101194406</v>
      </c>
      <c r="S547" s="22">
        <f t="shared" si="141"/>
        <v>0</v>
      </c>
      <c r="T547" s="22">
        <f t="shared" si="142"/>
        <v>0</v>
      </c>
      <c r="U547" s="22">
        <f t="shared" si="143"/>
        <v>0</v>
      </c>
      <c r="V547" s="22">
        <f t="shared" si="144"/>
        <v>0</v>
      </c>
      <c r="W547" s="43" t="str">
        <f t="shared" si="145"/>
        <v>n/a</v>
      </c>
      <c r="X547" s="22">
        <f t="shared" si="146"/>
        <v>0</v>
      </c>
      <c r="Y547" s="22">
        <f t="shared" si="147"/>
        <v>0</v>
      </c>
      <c r="Z547" s="22">
        <f t="shared" si="148"/>
        <v>0</v>
      </c>
      <c r="AA547" s="42">
        <f t="shared" si="149"/>
        <v>0</v>
      </c>
      <c r="AB547" s="43" t="str">
        <f t="shared" si="150"/>
        <v>n/a</v>
      </c>
      <c r="AC547" s="44" t="str">
        <f>IFERROR(W547*'Inputs - OBR and CPI'!$E$27+'Inputs - Elec wholesale index'!AB547*'Inputs - OBR and CPI'!$F$27,"n/a")</f>
        <v>n/a</v>
      </c>
      <c r="AD547" s="2" t="str">
        <f t="shared" si="151"/>
        <v>2017-18 Summer</v>
      </c>
      <c r="AE547" s="2" t="str">
        <f t="shared" si="152"/>
        <v>2016-17 Summer</v>
      </c>
      <c r="AF547" s="127">
        <v>0</v>
      </c>
      <c r="AG547" s="7"/>
    </row>
    <row r="548" spans="1:33">
      <c r="A548" s="46">
        <v>42634</v>
      </c>
      <c r="B548" s="154" t="str">
        <f t="shared" si="136"/>
        <v>Sep</v>
      </c>
      <c r="C548" s="188"/>
      <c r="D548" s="188"/>
      <c r="E548" s="188"/>
      <c r="F548" s="189"/>
      <c r="G548" s="189"/>
      <c r="H548" s="189"/>
      <c r="I548" s="155">
        <f>VLOOKUP($B548,'Elec wholesale lookups'!$A$3:$L$15,'Inputs - Elec wholesale index'!I$2,FALSE)</f>
        <v>205597.26549163138</v>
      </c>
      <c r="J548" s="12">
        <f>VLOOKUP($B548,'Elec wholesale lookups'!$A$3:$L$15,'Inputs - Elec wholesale index'!J$2,FALSE)</f>
        <v>181634.52552031272</v>
      </c>
      <c r="K548" s="12">
        <f>VLOOKUP($B548,'Elec wholesale lookups'!$A$3:$L$15,'Inputs - Elec wholesale index'!K$2,FALSE)</f>
        <v>205597.26549163138</v>
      </c>
      <c r="L548" s="37">
        <f>VLOOKUP($B548,'Elec wholesale lookups'!$A$3:$O$15,'Inputs - Elec wholesale index'!L$2,FALSE)</f>
        <v>0</v>
      </c>
      <c r="M548" s="37">
        <f>VLOOKUP($B548,'Elec wholesale lookups'!$A$3:$O$15,'Inputs - Elec wholesale index'!M$2,FALSE)</f>
        <v>1</v>
      </c>
      <c r="N548" s="37">
        <f>VLOOKUP($B548,'Elec wholesale lookups'!$A$3:$O$15,'Inputs - Elec wholesale index'!N$2,FALSE)</f>
        <v>1</v>
      </c>
      <c r="O548" s="12">
        <f t="shared" si="137"/>
        <v>0</v>
      </c>
      <c r="P548" s="12">
        <f t="shared" si="138"/>
        <v>181634.52552031272</v>
      </c>
      <c r="Q548" s="12">
        <f t="shared" si="139"/>
        <v>205597.26549163138</v>
      </c>
      <c r="R548" s="12">
        <f t="shared" si="140"/>
        <v>387231.79101194406</v>
      </c>
      <c r="S548" s="22">
        <f t="shared" si="141"/>
        <v>0</v>
      </c>
      <c r="T548" s="22">
        <f t="shared" si="142"/>
        <v>0</v>
      </c>
      <c r="U548" s="22">
        <f t="shared" si="143"/>
        <v>0</v>
      </c>
      <c r="V548" s="22">
        <f t="shared" si="144"/>
        <v>0</v>
      </c>
      <c r="W548" s="43" t="str">
        <f t="shared" si="145"/>
        <v>n/a</v>
      </c>
      <c r="X548" s="22">
        <f t="shared" si="146"/>
        <v>0</v>
      </c>
      <c r="Y548" s="22">
        <f t="shared" si="147"/>
        <v>0</v>
      </c>
      <c r="Z548" s="22">
        <f t="shared" si="148"/>
        <v>0</v>
      </c>
      <c r="AA548" s="42">
        <f t="shared" si="149"/>
        <v>0</v>
      </c>
      <c r="AB548" s="43" t="str">
        <f t="shared" si="150"/>
        <v>n/a</v>
      </c>
      <c r="AC548" s="44" t="str">
        <f>IFERROR(W548*'Inputs - OBR and CPI'!$E$27+'Inputs - Elec wholesale index'!AB548*'Inputs - OBR and CPI'!$F$27,"n/a")</f>
        <v>n/a</v>
      </c>
      <c r="AD548" s="2" t="str">
        <f t="shared" si="151"/>
        <v>2017-18 Summer</v>
      </c>
      <c r="AE548" s="2" t="str">
        <f t="shared" si="152"/>
        <v>2016-17 Summer</v>
      </c>
      <c r="AF548" s="127">
        <v>0</v>
      </c>
      <c r="AG548" s="7"/>
    </row>
    <row r="549" spans="1:33">
      <c r="A549" s="46">
        <v>42635</v>
      </c>
      <c r="B549" s="154" t="str">
        <f t="shared" si="136"/>
        <v>Sep</v>
      </c>
      <c r="C549" s="188"/>
      <c r="D549" s="188"/>
      <c r="E549" s="188"/>
      <c r="F549" s="189"/>
      <c r="G549" s="189"/>
      <c r="H549" s="189"/>
      <c r="I549" s="155">
        <f>VLOOKUP($B549,'Elec wholesale lookups'!$A$3:$L$15,'Inputs - Elec wholesale index'!I$2,FALSE)</f>
        <v>205597.26549163138</v>
      </c>
      <c r="J549" s="12">
        <f>VLOOKUP($B549,'Elec wholesale lookups'!$A$3:$L$15,'Inputs - Elec wholesale index'!J$2,FALSE)</f>
        <v>181634.52552031272</v>
      </c>
      <c r="K549" s="12">
        <f>VLOOKUP($B549,'Elec wholesale lookups'!$A$3:$L$15,'Inputs - Elec wholesale index'!K$2,FALSE)</f>
        <v>205597.26549163138</v>
      </c>
      <c r="L549" s="37">
        <f>VLOOKUP($B549,'Elec wholesale lookups'!$A$3:$O$15,'Inputs - Elec wholesale index'!L$2,FALSE)</f>
        <v>0</v>
      </c>
      <c r="M549" s="37">
        <f>VLOOKUP($B549,'Elec wholesale lookups'!$A$3:$O$15,'Inputs - Elec wholesale index'!M$2,FALSE)</f>
        <v>1</v>
      </c>
      <c r="N549" s="37">
        <f>VLOOKUP($B549,'Elec wholesale lookups'!$A$3:$O$15,'Inputs - Elec wholesale index'!N$2,FALSE)</f>
        <v>1</v>
      </c>
      <c r="O549" s="12">
        <f t="shared" si="137"/>
        <v>0</v>
      </c>
      <c r="P549" s="12">
        <f t="shared" si="138"/>
        <v>181634.52552031272</v>
      </c>
      <c r="Q549" s="12">
        <f t="shared" si="139"/>
        <v>205597.26549163138</v>
      </c>
      <c r="R549" s="12">
        <f t="shared" si="140"/>
        <v>387231.79101194406</v>
      </c>
      <c r="S549" s="22">
        <f t="shared" si="141"/>
        <v>0</v>
      </c>
      <c r="T549" s="22">
        <f t="shared" si="142"/>
        <v>0</v>
      </c>
      <c r="U549" s="22">
        <f t="shared" si="143"/>
        <v>0</v>
      </c>
      <c r="V549" s="22">
        <f t="shared" si="144"/>
        <v>0</v>
      </c>
      <c r="W549" s="43" t="str">
        <f t="shared" si="145"/>
        <v>n/a</v>
      </c>
      <c r="X549" s="22">
        <f t="shared" si="146"/>
        <v>0</v>
      </c>
      <c r="Y549" s="22">
        <f t="shared" si="147"/>
        <v>0</v>
      </c>
      <c r="Z549" s="22">
        <f t="shared" si="148"/>
        <v>0</v>
      </c>
      <c r="AA549" s="42">
        <f t="shared" si="149"/>
        <v>0</v>
      </c>
      <c r="AB549" s="43" t="str">
        <f t="shared" si="150"/>
        <v>n/a</v>
      </c>
      <c r="AC549" s="44" t="str">
        <f>IFERROR(W549*'Inputs - OBR and CPI'!$E$27+'Inputs - Elec wholesale index'!AB549*'Inputs - OBR and CPI'!$F$27,"n/a")</f>
        <v>n/a</v>
      </c>
      <c r="AD549" s="2" t="str">
        <f t="shared" si="151"/>
        <v>2017-18 Summer</v>
      </c>
      <c r="AE549" s="2" t="str">
        <f t="shared" si="152"/>
        <v>2016-17 Summer</v>
      </c>
      <c r="AF549" s="127">
        <v>0</v>
      </c>
      <c r="AG549" s="7"/>
    </row>
    <row r="550" spans="1:33">
      <c r="A550" s="46">
        <v>42636</v>
      </c>
      <c r="B550" s="154" t="str">
        <f t="shared" si="136"/>
        <v>Sep</v>
      </c>
      <c r="C550" s="188"/>
      <c r="D550" s="188"/>
      <c r="E550" s="188"/>
      <c r="F550" s="189"/>
      <c r="G550" s="189"/>
      <c r="H550" s="189"/>
      <c r="I550" s="155">
        <f>VLOOKUP($B550,'Elec wholesale lookups'!$A$3:$L$15,'Inputs - Elec wholesale index'!I$2,FALSE)</f>
        <v>205597.26549163138</v>
      </c>
      <c r="J550" s="12">
        <f>VLOOKUP($B550,'Elec wholesale lookups'!$A$3:$L$15,'Inputs - Elec wholesale index'!J$2,FALSE)</f>
        <v>181634.52552031272</v>
      </c>
      <c r="K550" s="12">
        <f>VLOOKUP($B550,'Elec wholesale lookups'!$A$3:$L$15,'Inputs - Elec wholesale index'!K$2,FALSE)</f>
        <v>205597.26549163138</v>
      </c>
      <c r="L550" s="37">
        <f>VLOOKUP($B550,'Elec wholesale lookups'!$A$3:$O$15,'Inputs - Elec wholesale index'!L$2,FALSE)</f>
        <v>0</v>
      </c>
      <c r="M550" s="37">
        <f>VLOOKUP($B550,'Elec wholesale lookups'!$A$3:$O$15,'Inputs - Elec wholesale index'!M$2,FALSE)</f>
        <v>1</v>
      </c>
      <c r="N550" s="37">
        <f>VLOOKUP($B550,'Elec wholesale lookups'!$A$3:$O$15,'Inputs - Elec wholesale index'!N$2,FALSE)</f>
        <v>1</v>
      </c>
      <c r="O550" s="12">
        <f t="shared" si="137"/>
        <v>0</v>
      </c>
      <c r="P550" s="12">
        <f t="shared" si="138"/>
        <v>181634.52552031272</v>
      </c>
      <c r="Q550" s="12">
        <f t="shared" si="139"/>
        <v>205597.26549163138</v>
      </c>
      <c r="R550" s="12">
        <f t="shared" si="140"/>
        <v>387231.79101194406</v>
      </c>
      <c r="S550" s="22">
        <f t="shared" si="141"/>
        <v>0</v>
      </c>
      <c r="T550" s="22">
        <f t="shared" si="142"/>
        <v>0</v>
      </c>
      <c r="U550" s="22">
        <f t="shared" si="143"/>
        <v>0</v>
      </c>
      <c r="V550" s="22">
        <f t="shared" si="144"/>
        <v>0</v>
      </c>
      <c r="W550" s="43" t="str">
        <f t="shared" si="145"/>
        <v>n/a</v>
      </c>
      <c r="X550" s="22">
        <f t="shared" si="146"/>
        <v>0</v>
      </c>
      <c r="Y550" s="22">
        <f t="shared" si="147"/>
        <v>0</v>
      </c>
      <c r="Z550" s="22">
        <f t="shared" si="148"/>
        <v>0</v>
      </c>
      <c r="AA550" s="42">
        <f t="shared" si="149"/>
        <v>0</v>
      </c>
      <c r="AB550" s="43" t="str">
        <f t="shared" si="150"/>
        <v>n/a</v>
      </c>
      <c r="AC550" s="44" t="str">
        <f>IFERROR(W550*'Inputs - OBR and CPI'!$E$27+'Inputs - Elec wholesale index'!AB550*'Inputs - OBR and CPI'!$F$27,"n/a")</f>
        <v>n/a</v>
      </c>
      <c r="AD550" s="2" t="str">
        <f t="shared" si="151"/>
        <v>2017-18 Summer</v>
      </c>
      <c r="AE550" s="2" t="str">
        <f t="shared" si="152"/>
        <v>2016-17 Summer</v>
      </c>
      <c r="AF550" s="127">
        <v>0</v>
      </c>
      <c r="AG550" s="7"/>
    </row>
    <row r="551" spans="1:33">
      <c r="A551" s="46">
        <v>42639</v>
      </c>
      <c r="B551" s="154" t="str">
        <f t="shared" si="136"/>
        <v>Sep</v>
      </c>
      <c r="C551" s="188"/>
      <c r="D551" s="188"/>
      <c r="E551" s="188"/>
      <c r="F551" s="189"/>
      <c r="G551" s="189"/>
      <c r="H551" s="189"/>
      <c r="I551" s="155">
        <f>VLOOKUP($B551,'Elec wholesale lookups'!$A$3:$L$15,'Inputs - Elec wholesale index'!I$2,FALSE)</f>
        <v>205597.26549163138</v>
      </c>
      <c r="J551" s="12">
        <f>VLOOKUP($B551,'Elec wholesale lookups'!$A$3:$L$15,'Inputs - Elec wholesale index'!J$2,FALSE)</f>
        <v>181634.52552031272</v>
      </c>
      <c r="K551" s="12">
        <f>VLOOKUP($B551,'Elec wholesale lookups'!$A$3:$L$15,'Inputs - Elec wholesale index'!K$2,FALSE)</f>
        <v>205597.26549163138</v>
      </c>
      <c r="L551" s="37">
        <f>VLOOKUP($B551,'Elec wholesale lookups'!$A$3:$O$15,'Inputs - Elec wholesale index'!L$2,FALSE)</f>
        <v>0</v>
      </c>
      <c r="M551" s="37">
        <f>VLOOKUP($B551,'Elec wholesale lookups'!$A$3:$O$15,'Inputs - Elec wholesale index'!M$2,FALSE)</f>
        <v>1</v>
      </c>
      <c r="N551" s="37">
        <f>VLOOKUP($B551,'Elec wholesale lookups'!$A$3:$O$15,'Inputs - Elec wholesale index'!N$2,FALSE)</f>
        <v>1</v>
      </c>
      <c r="O551" s="12">
        <f t="shared" si="137"/>
        <v>0</v>
      </c>
      <c r="P551" s="12">
        <f t="shared" si="138"/>
        <v>181634.52552031272</v>
      </c>
      <c r="Q551" s="12">
        <f t="shared" si="139"/>
        <v>205597.26549163138</v>
      </c>
      <c r="R551" s="12">
        <f t="shared" si="140"/>
        <v>387231.79101194406</v>
      </c>
      <c r="S551" s="22">
        <f t="shared" si="141"/>
        <v>0</v>
      </c>
      <c r="T551" s="22">
        <f t="shared" si="142"/>
        <v>0</v>
      </c>
      <c r="U551" s="22">
        <f t="shared" si="143"/>
        <v>0</v>
      </c>
      <c r="V551" s="22">
        <f t="shared" si="144"/>
        <v>0</v>
      </c>
      <c r="W551" s="43" t="str">
        <f t="shared" si="145"/>
        <v>n/a</v>
      </c>
      <c r="X551" s="22">
        <f t="shared" si="146"/>
        <v>0</v>
      </c>
      <c r="Y551" s="22">
        <f t="shared" si="147"/>
        <v>0</v>
      </c>
      <c r="Z551" s="22">
        <f t="shared" si="148"/>
        <v>0</v>
      </c>
      <c r="AA551" s="42">
        <f t="shared" si="149"/>
        <v>0</v>
      </c>
      <c r="AB551" s="43" t="str">
        <f t="shared" si="150"/>
        <v>n/a</v>
      </c>
      <c r="AC551" s="44" t="str">
        <f>IFERROR(W551*'Inputs - OBR and CPI'!$E$27+'Inputs - Elec wholesale index'!AB551*'Inputs - OBR and CPI'!$F$27,"n/a")</f>
        <v>n/a</v>
      </c>
      <c r="AD551" s="2" t="str">
        <f t="shared" si="151"/>
        <v>2017-18 Summer</v>
      </c>
      <c r="AE551" s="2" t="str">
        <f t="shared" si="152"/>
        <v>2016-17 Summer</v>
      </c>
      <c r="AF551" s="127">
        <v>0</v>
      </c>
      <c r="AG551" s="7"/>
    </row>
    <row r="552" spans="1:33">
      <c r="A552" s="46">
        <v>42640</v>
      </c>
      <c r="B552" s="154" t="str">
        <f t="shared" si="136"/>
        <v>Sep</v>
      </c>
      <c r="C552" s="188"/>
      <c r="D552" s="188"/>
      <c r="E552" s="188"/>
      <c r="F552" s="189"/>
      <c r="G552" s="189"/>
      <c r="H552" s="189"/>
      <c r="I552" s="155">
        <f>VLOOKUP($B552,'Elec wholesale lookups'!$A$3:$L$15,'Inputs - Elec wholesale index'!I$2,FALSE)</f>
        <v>205597.26549163138</v>
      </c>
      <c r="J552" s="12">
        <f>VLOOKUP($B552,'Elec wholesale lookups'!$A$3:$L$15,'Inputs - Elec wholesale index'!J$2,FALSE)</f>
        <v>181634.52552031272</v>
      </c>
      <c r="K552" s="12">
        <f>VLOOKUP($B552,'Elec wholesale lookups'!$A$3:$L$15,'Inputs - Elec wholesale index'!K$2,FALSE)</f>
        <v>205597.26549163138</v>
      </c>
      <c r="L552" s="37">
        <f>VLOOKUP($B552,'Elec wholesale lookups'!$A$3:$O$15,'Inputs - Elec wholesale index'!L$2,FALSE)</f>
        <v>0</v>
      </c>
      <c r="M552" s="37">
        <f>VLOOKUP($B552,'Elec wholesale lookups'!$A$3:$O$15,'Inputs - Elec wholesale index'!M$2,FALSE)</f>
        <v>1</v>
      </c>
      <c r="N552" s="37">
        <f>VLOOKUP($B552,'Elec wholesale lookups'!$A$3:$O$15,'Inputs - Elec wholesale index'!N$2,FALSE)</f>
        <v>1</v>
      </c>
      <c r="O552" s="12">
        <f t="shared" si="137"/>
        <v>0</v>
      </c>
      <c r="P552" s="12">
        <f t="shared" si="138"/>
        <v>181634.52552031272</v>
      </c>
      <c r="Q552" s="12">
        <f t="shared" si="139"/>
        <v>205597.26549163138</v>
      </c>
      <c r="R552" s="12">
        <f t="shared" si="140"/>
        <v>387231.79101194406</v>
      </c>
      <c r="S552" s="22">
        <f t="shared" si="141"/>
        <v>0</v>
      </c>
      <c r="T552" s="22">
        <f t="shared" si="142"/>
        <v>0</v>
      </c>
      <c r="U552" s="22">
        <f t="shared" si="143"/>
        <v>0</v>
      </c>
      <c r="V552" s="22">
        <f t="shared" si="144"/>
        <v>0</v>
      </c>
      <c r="W552" s="43" t="str">
        <f t="shared" si="145"/>
        <v>n/a</v>
      </c>
      <c r="X552" s="22">
        <f t="shared" si="146"/>
        <v>0</v>
      </c>
      <c r="Y552" s="22">
        <f t="shared" si="147"/>
        <v>0</v>
      </c>
      <c r="Z552" s="22">
        <f t="shared" si="148"/>
        <v>0</v>
      </c>
      <c r="AA552" s="42">
        <f t="shared" si="149"/>
        <v>0</v>
      </c>
      <c r="AB552" s="43" t="str">
        <f t="shared" si="150"/>
        <v>n/a</v>
      </c>
      <c r="AC552" s="44" t="str">
        <f>IFERROR(W552*'Inputs - OBR and CPI'!$E$27+'Inputs - Elec wholesale index'!AB552*'Inputs - OBR and CPI'!$F$27,"n/a")</f>
        <v>n/a</v>
      </c>
      <c r="AD552" s="2" t="str">
        <f t="shared" si="151"/>
        <v>2017-18 Summer</v>
      </c>
      <c r="AE552" s="2" t="str">
        <f t="shared" si="152"/>
        <v>2016-17 Summer</v>
      </c>
      <c r="AF552" s="127">
        <v>0</v>
      </c>
      <c r="AG552" s="7"/>
    </row>
    <row r="553" spans="1:33">
      <c r="A553" s="46">
        <v>42641</v>
      </c>
      <c r="B553" s="154" t="str">
        <f t="shared" ref="B553:B616" si="153">TEXT(A553,"mmm")</f>
        <v>Sep</v>
      </c>
      <c r="C553" s="188"/>
      <c r="D553" s="188"/>
      <c r="E553" s="188"/>
      <c r="F553" s="189"/>
      <c r="G553" s="189"/>
      <c r="H553" s="189"/>
      <c r="I553" s="155">
        <f>VLOOKUP($B553,'Elec wholesale lookups'!$A$3:$L$15,'Inputs - Elec wholesale index'!I$2,FALSE)</f>
        <v>205597.26549163138</v>
      </c>
      <c r="J553" s="12">
        <f>VLOOKUP($B553,'Elec wholesale lookups'!$A$3:$L$15,'Inputs - Elec wholesale index'!J$2,FALSE)</f>
        <v>181634.52552031272</v>
      </c>
      <c r="K553" s="12">
        <f>VLOOKUP($B553,'Elec wholesale lookups'!$A$3:$L$15,'Inputs - Elec wholesale index'!K$2,FALSE)</f>
        <v>205597.26549163138</v>
      </c>
      <c r="L553" s="37">
        <f>VLOOKUP($B553,'Elec wholesale lookups'!$A$3:$O$15,'Inputs - Elec wholesale index'!L$2,FALSE)</f>
        <v>0</v>
      </c>
      <c r="M553" s="37">
        <f>VLOOKUP($B553,'Elec wholesale lookups'!$A$3:$O$15,'Inputs - Elec wholesale index'!M$2,FALSE)</f>
        <v>1</v>
      </c>
      <c r="N553" s="37">
        <f>VLOOKUP($B553,'Elec wholesale lookups'!$A$3:$O$15,'Inputs - Elec wholesale index'!N$2,FALSE)</f>
        <v>1</v>
      </c>
      <c r="O553" s="12">
        <f t="shared" si="137"/>
        <v>0</v>
      </c>
      <c r="P553" s="12">
        <f t="shared" si="138"/>
        <v>181634.52552031272</v>
      </c>
      <c r="Q553" s="12">
        <f t="shared" si="139"/>
        <v>205597.26549163138</v>
      </c>
      <c r="R553" s="12">
        <f t="shared" si="140"/>
        <v>387231.79101194406</v>
      </c>
      <c r="S553" s="22">
        <f t="shared" si="141"/>
        <v>0</v>
      </c>
      <c r="T553" s="22">
        <f t="shared" si="142"/>
        <v>0</v>
      </c>
      <c r="U553" s="22">
        <f t="shared" si="143"/>
        <v>0</v>
      </c>
      <c r="V553" s="22">
        <f t="shared" si="144"/>
        <v>0</v>
      </c>
      <c r="W553" s="43" t="str">
        <f t="shared" si="145"/>
        <v>n/a</v>
      </c>
      <c r="X553" s="22">
        <f t="shared" si="146"/>
        <v>0</v>
      </c>
      <c r="Y553" s="22">
        <f t="shared" si="147"/>
        <v>0</v>
      </c>
      <c r="Z553" s="22">
        <f t="shared" si="148"/>
        <v>0</v>
      </c>
      <c r="AA553" s="42">
        <f t="shared" si="149"/>
        <v>0</v>
      </c>
      <c r="AB553" s="43" t="str">
        <f t="shared" si="150"/>
        <v>n/a</v>
      </c>
      <c r="AC553" s="44" t="str">
        <f>IFERROR(W553*'Inputs - OBR and CPI'!$E$27+'Inputs - Elec wholesale index'!AB553*'Inputs - OBR and CPI'!$F$27,"n/a")</f>
        <v>n/a</v>
      </c>
      <c r="AD553" s="2" t="str">
        <f t="shared" si="151"/>
        <v>2017-18 Summer</v>
      </c>
      <c r="AE553" s="2" t="str">
        <f t="shared" si="152"/>
        <v>2016-17 Summer</v>
      </c>
      <c r="AF553" s="127">
        <v>0</v>
      </c>
      <c r="AG553" s="7"/>
    </row>
    <row r="554" spans="1:33">
      <c r="A554" s="46">
        <v>42642</v>
      </c>
      <c r="B554" s="154" t="str">
        <f t="shared" si="153"/>
        <v>Sep</v>
      </c>
      <c r="C554" s="188"/>
      <c r="D554" s="188"/>
      <c r="E554" s="188"/>
      <c r="F554" s="189"/>
      <c r="G554" s="189"/>
      <c r="H554" s="189"/>
      <c r="I554" s="155">
        <f>VLOOKUP($B554,'Elec wholesale lookups'!$A$3:$L$15,'Inputs - Elec wholesale index'!I$2,FALSE)</f>
        <v>205597.26549163138</v>
      </c>
      <c r="J554" s="12">
        <f>VLOOKUP($B554,'Elec wholesale lookups'!$A$3:$L$15,'Inputs - Elec wholesale index'!J$2,FALSE)</f>
        <v>181634.52552031272</v>
      </c>
      <c r="K554" s="12">
        <f>VLOOKUP($B554,'Elec wholesale lookups'!$A$3:$L$15,'Inputs - Elec wholesale index'!K$2,FALSE)</f>
        <v>205597.26549163138</v>
      </c>
      <c r="L554" s="37">
        <f>VLOOKUP($B554,'Elec wholesale lookups'!$A$3:$O$15,'Inputs - Elec wholesale index'!L$2,FALSE)</f>
        <v>0</v>
      </c>
      <c r="M554" s="37">
        <f>VLOOKUP($B554,'Elec wholesale lookups'!$A$3:$O$15,'Inputs - Elec wholesale index'!M$2,FALSE)</f>
        <v>1</v>
      </c>
      <c r="N554" s="37">
        <f>VLOOKUP($B554,'Elec wholesale lookups'!$A$3:$O$15,'Inputs - Elec wholesale index'!N$2,FALSE)</f>
        <v>1</v>
      </c>
      <c r="O554" s="12">
        <f t="shared" si="137"/>
        <v>0</v>
      </c>
      <c r="P554" s="12">
        <f t="shared" si="138"/>
        <v>181634.52552031272</v>
      </c>
      <c r="Q554" s="12">
        <f t="shared" si="139"/>
        <v>205597.26549163138</v>
      </c>
      <c r="R554" s="12">
        <f t="shared" si="140"/>
        <v>387231.79101194406</v>
      </c>
      <c r="S554" s="22">
        <f t="shared" si="141"/>
        <v>0</v>
      </c>
      <c r="T554" s="22">
        <f t="shared" si="142"/>
        <v>0</v>
      </c>
      <c r="U554" s="22">
        <f t="shared" si="143"/>
        <v>0</v>
      </c>
      <c r="V554" s="22">
        <f t="shared" si="144"/>
        <v>0</v>
      </c>
      <c r="W554" s="43" t="str">
        <f t="shared" si="145"/>
        <v>n/a</v>
      </c>
      <c r="X554" s="22">
        <f t="shared" si="146"/>
        <v>0</v>
      </c>
      <c r="Y554" s="22">
        <f t="shared" si="147"/>
        <v>0</v>
      </c>
      <c r="Z554" s="22">
        <f t="shared" si="148"/>
        <v>0</v>
      </c>
      <c r="AA554" s="42">
        <f t="shared" si="149"/>
        <v>0</v>
      </c>
      <c r="AB554" s="43" t="str">
        <f t="shared" si="150"/>
        <v>n/a</v>
      </c>
      <c r="AC554" s="44" t="str">
        <f>IFERROR(W554*'Inputs - OBR and CPI'!$E$27+'Inputs - Elec wholesale index'!AB554*'Inputs - OBR and CPI'!$F$27,"n/a")</f>
        <v>n/a</v>
      </c>
      <c r="AD554" s="2" t="str">
        <f t="shared" si="151"/>
        <v>2017-18 Summer</v>
      </c>
      <c r="AE554" s="2" t="str">
        <f t="shared" si="152"/>
        <v>2016-17 Summer</v>
      </c>
      <c r="AF554" s="127">
        <v>0</v>
      </c>
      <c r="AG554" s="7"/>
    </row>
    <row r="555" spans="1:33">
      <c r="A555" s="46">
        <v>42643</v>
      </c>
      <c r="B555" s="154" t="str">
        <f t="shared" si="153"/>
        <v>Sep</v>
      </c>
      <c r="C555" s="188"/>
      <c r="D555" s="188"/>
      <c r="E555" s="188"/>
      <c r="F555" s="189"/>
      <c r="G555" s="189"/>
      <c r="H555" s="189"/>
      <c r="I555" s="155">
        <f>VLOOKUP($B555,'Elec wholesale lookups'!$A$3:$L$15,'Inputs - Elec wholesale index'!I$2,FALSE)</f>
        <v>205597.26549163138</v>
      </c>
      <c r="J555" s="12">
        <f>VLOOKUP($B555,'Elec wholesale lookups'!$A$3:$L$15,'Inputs - Elec wholesale index'!J$2,FALSE)</f>
        <v>181634.52552031272</v>
      </c>
      <c r="K555" s="12">
        <f>VLOOKUP($B555,'Elec wholesale lookups'!$A$3:$L$15,'Inputs - Elec wholesale index'!K$2,FALSE)</f>
        <v>205597.26549163138</v>
      </c>
      <c r="L555" s="37">
        <f>VLOOKUP($B555,'Elec wholesale lookups'!$A$3:$O$15,'Inputs - Elec wholesale index'!L$2,FALSE)</f>
        <v>0</v>
      </c>
      <c r="M555" s="37">
        <f>VLOOKUP($B555,'Elec wholesale lookups'!$A$3:$O$15,'Inputs - Elec wholesale index'!M$2,FALSE)</f>
        <v>1</v>
      </c>
      <c r="N555" s="37">
        <f>VLOOKUP($B555,'Elec wholesale lookups'!$A$3:$O$15,'Inputs - Elec wholesale index'!N$2,FALSE)</f>
        <v>1</v>
      </c>
      <c r="O555" s="12">
        <f t="shared" si="137"/>
        <v>0</v>
      </c>
      <c r="P555" s="12">
        <f t="shared" si="138"/>
        <v>181634.52552031272</v>
      </c>
      <c r="Q555" s="12">
        <f t="shared" si="139"/>
        <v>205597.26549163138</v>
      </c>
      <c r="R555" s="12">
        <f t="shared" si="140"/>
        <v>387231.79101194406</v>
      </c>
      <c r="S555" s="22">
        <f t="shared" si="141"/>
        <v>0</v>
      </c>
      <c r="T555" s="22">
        <f t="shared" si="142"/>
        <v>0</v>
      </c>
      <c r="U555" s="22">
        <f t="shared" si="143"/>
        <v>0</v>
      </c>
      <c r="V555" s="22">
        <f t="shared" si="144"/>
        <v>0</v>
      </c>
      <c r="W555" s="43" t="str">
        <f t="shared" si="145"/>
        <v>n/a</v>
      </c>
      <c r="X555" s="22">
        <f t="shared" si="146"/>
        <v>0</v>
      </c>
      <c r="Y555" s="22">
        <f t="shared" si="147"/>
        <v>0</v>
      </c>
      <c r="Z555" s="22">
        <f t="shared" si="148"/>
        <v>0</v>
      </c>
      <c r="AA555" s="42">
        <f t="shared" si="149"/>
        <v>0</v>
      </c>
      <c r="AB555" s="43" t="str">
        <f t="shared" si="150"/>
        <v>n/a</v>
      </c>
      <c r="AC555" s="44" t="str">
        <f>IFERROR(W555*'Inputs - OBR and CPI'!$E$27+'Inputs - Elec wholesale index'!AB555*'Inputs - OBR and CPI'!$F$27,"n/a")</f>
        <v>n/a</v>
      </c>
      <c r="AD555" s="2" t="str">
        <f t="shared" si="151"/>
        <v>2017-18 Summer</v>
      </c>
      <c r="AE555" s="2" t="str">
        <f t="shared" si="152"/>
        <v>2016-17 Summer</v>
      </c>
      <c r="AF555" s="127">
        <v>0</v>
      </c>
      <c r="AG555" s="7"/>
    </row>
    <row r="556" spans="1:33">
      <c r="A556" s="46">
        <v>42646</v>
      </c>
      <c r="B556" s="154" t="str">
        <f t="shared" si="153"/>
        <v>Oct</v>
      </c>
      <c r="C556" s="188"/>
      <c r="D556" s="188"/>
      <c r="E556" s="188"/>
      <c r="F556" s="189"/>
      <c r="G556" s="189"/>
      <c r="H556" s="189"/>
      <c r="I556" s="155">
        <f>VLOOKUP($B556,'Elec wholesale lookups'!$A$3:$L$15,'Inputs - Elec wholesale index'!I$2,FALSE)</f>
        <v>181634.52552031272</v>
      </c>
      <c r="J556" s="12">
        <f>VLOOKUP($B556,'Elec wholesale lookups'!$A$3:$L$15,'Inputs - Elec wholesale index'!J$2,FALSE)</f>
        <v>205597.26549163138</v>
      </c>
      <c r="K556" s="12">
        <f>VLOOKUP($B556,'Elec wholesale lookups'!$A$3:$L$15,'Inputs - Elec wholesale index'!K$2,FALSE)</f>
        <v>181634.52552031272</v>
      </c>
      <c r="L556" s="37">
        <f>VLOOKUP($B556,'Elec wholesale lookups'!$A$3:$O$15,'Inputs - Elec wholesale index'!L$2,FALSE)</f>
        <v>1</v>
      </c>
      <c r="M556" s="37">
        <f>VLOOKUP($B556,'Elec wholesale lookups'!$A$3:$O$15,'Inputs - Elec wholesale index'!M$2,FALSE)</f>
        <v>1</v>
      </c>
      <c r="N556" s="37">
        <f>VLOOKUP($B556,'Elec wholesale lookups'!$A$3:$O$15,'Inputs - Elec wholesale index'!N$2,FALSE)</f>
        <v>0</v>
      </c>
      <c r="O556" s="12">
        <f t="shared" si="137"/>
        <v>181634.52552031272</v>
      </c>
      <c r="P556" s="12">
        <f t="shared" si="138"/>
        <v>205597.26549163138</v>
      </c>
      <c r="Q556" s="12">
        <f t="shared" si="139"/>
        <v>0</v>
      </c>
      <c r="R556" s="12">
        <f t="shared" si="140"/>
        <v>387231.79101194406</v>
      </c>
      <c r="S556" s="22">
        <f t="shared" si="141"/>
        <v>0</v>
      </c>
      <c r="T556" s="22">
        <f t="shared" si="142"/>
        <v>0</v>
      </c>
      <c r="U556" s="22">
        <f t="shared" si="143"/>
        <v>0</v>
      </c>
      <c r="V556" s="22">
        <f t="shared" si="144"/>
        <v>0</v>
      </c>
      <c r="W556" s="43" t="str">
        <f t="shared" si="145"/>
        <v>n/a</v>
      </c>
      <c r="X556" s="22">
        <f t="shared" si="146"/>
        <v>0</v>
      </c>
      <c r="Y556" s="22">
        <f t="shared" si="147"/>
        <v>0</v>
      </c>
      <c r="Z556" s="22">
        <f t="shared" si="148"/>
        <v>0</v>
      </c>
      <c r="AA556" s="42">
        <f t="shared" si="149"/>
        <v>0</v>
      </c>
      <c r="AB556" s="43" t="str">
        <f t="shared" si="150"/>
        <v>n/a</v>
      </c>
      <c r="AC556" s="44" t="str">
        <f>IFERROR(W556*'Inputs - OBR and CPI'!$E$27+'Inputs - Elec wholesale index'!AB556*'Inputs - OBR and CPI'!$F$27,"n/a")</f>
        <v>n/a</v>
      </c>
      <c r="AD556" s="2" t="str">
        <f t="shared" si="151"/>
        <v>2017-18 Summer</v>
      </c>
      <c r="AE556" s="2" t="str">
        <f t="shared" si="152"/>
        <v>2016-17 Winter</v>
      </c>
      <c r="AF556" s="127">
        <v>0</v>
      </c>
      <c r="AG556" s="7"/>
    </row>
    <row r="557" spans="1:33">
      <c r="A557" s="46">
        <v>42647</v>
      </c>
      <c r="B557" s="154" t="str">
        <f t="shared" si="153"/>
        <v>Oct</v>
      </c>
      <c r="C557" s="188"/>
      <c r="D557" s="188"/>
      <c r="E557" s="188"/>
      <c r="F557" s="189"/>
      <c r="G557" s="189"/>
      <c r="H557" s="189"/>
      <c r="I557" s="155">
        <f>VLOOKUP($B557,'Elec wholesale lookups'!$A$3:$L$15,'Inputs - Elec wholesale index'!I$2,FALSE)</f>
        <v>181634.52552031272</v>
      </c>
      <c r="J557" s="12">
        <f>VLOOKUP($B557,'Elec wholesale lookups'!$A$3:$L$15,'Inputs - Elec wholesale index'!J$2,FALSE)</f>
        <v>205597.26549163138</v>
      </c>
      <c r="K557" s="12">
        <f>VLOOKUP($B557,'Elec wholesale lookups'!$A$3:$L$15,'Inputs - Elec wholesale index'!K$2,FALSE)</f>
        <v>181634.52552031272</v>
      </c>
      <c r="L557" s="37">
        <f>VLOOKUP($B557,'Elec wholesale lookups'!$A$3:$O$15,'Inputs - Elec wholesale index'!L$2,FALSE)</f>
        <v>1</v>
      </c>
      <c r="M557" s="37">
        <f>VLOOKUP($B557,'Elec wholesale lookups'!$A$3:$O$15,'Inputs - Elec wholesale index'!M$2,FALSE)</f>
        <v>1</v>
      </c>
      <c r="N557" s="37">
        <f>VLOOKUP($B557,'Elec wholesale lookups'!$A$3:$O$15,'Inputs - Elec wholesale index'!N$2,FALSE)</f>
        <v>0</v>
      </c>
      <c r="O557" s="12">
        <f t="shared" si="137"/>
        <v>181634.52552031272</v>
      </c>
      <c r="P557" s="12">
        <f t="shared" si="138"/>
        <v>205597.26549163138</v>
      </c>
      <c r="Q557" s="12">
        <f t="shared" si="139"/>
        <v>0</v>
      </c>
      <c r="R557" s="12">
        <f t="shared" si="140"/>
        <v>387231.79101194406</v>
      </c>
      <c r="S557" s="22">
        <f t="shared" si="141"/>
        <v>0</v>
      </c>
      <c r="T557" s="22">
        <f t="shared" si="142"/>
        <v>0</v>
      </c>
      <c r="U557" s="22">
        <f t="shared" si="143"/>
        <v>0</v>
      </c>
      <c r="V557" s="22">
        <f t="shared" si="144"/>
        <v>0</v>
      </c>
      <c r="W557" s="43" t="str">
        <f t="shared" si="145"/>
        <v>n/a</v>
      </c>
      <c r="X557" s="22">
        <f t="shared" si="146"/>
        <v>0</v>
      </c>
      <c r="Y557" s="22">
        <f t="shared" si="147"/>
        <v>0</v>
      </c>
      <c r="Z557" s="22">
        <f t="shared" si="148"/>
        <v>0</v>
      </c>
      <c r="AA557" s="42">
        <f t="shared" si="149"/>
        <v>0</v>
      </c>
      <c r="AB557" s="43" t="str">
        <f t="shared" si="150"/>
        <v>n/a</v>
      </c>
      <c r="AC557" s="44" t="str">
        <f>IFERROR(W557*'Inputs - OBR and CPI'!$E$27+'Inputs - Elec wholesale index'!AB557*'Inputs - OBR and CPI'!$F$27,"n/a")</f>
        <v>n/a</v>
      </c>
      <c r="AD557" s="2" t="str">
        <f t="shared" si="151"/>
        <v>2017-18 Summer</v>
      </c>
      <c r="AE557" s="2" t="str">
        <f t="shared" si="152"/>
        <v>2016-17 Winter</v>
      </c>
      <c r="AF557" s="127">
        <v>0</v>
      </c>
      <c r="AG557" s="7"/>
    </row>
    <row r="558" spans="1:33">
      <c r="A558" s="46">
        <v>42648</v>
      </c>
      <c r="B558" s="154" t="str">
        <f t="shared" si="153"/>
        <v>Oct</v>
      </c>
      <c r="C558" s="188"/>
      <c r="D558" s="188"/>
      <c r="E558" s="188"/>
      <c r="F558" s="189"/>
      <c r="G558" s="189"/>
      <c r="H558" s="189"/>
      <c r="I558" s="155">
        <f>VLOOKUP($B558,'Elec wholesale lookups'!$A$3:$L$15,'Inputs - Elec wholesale index'!I$2,FALSE)</f>
        <v>181634.52552031272</v>
      </c>
      <c r="J558" s="12">
        <f>VLOOKUP($B558,'Elec wholesale lookups'!$A$3:$L$15,'Inputs - Elec wholesale index'!J$2,FALSE)</f>
        <v>205597.26549163138</v>
      </c>
      <c r="K558" s="12">
        <f>VLOOKUP($B558,'Elec wholesale lookups'!$A$3:$L$15,'Inputs - Elec wholesale index'!K$2,FALSE)</f>
        <v>181634.52552031272</v>
      </c>
      <c r="L558" s="37">
        <f>VLOOKUP($B558,'Elec wholesale lookups'!$A$3:$O$15,'Inputs - Elec wholesale index'!L$2,FALSE)</f>
        <v>1</v>
      </c>
      <c r="M558" s="37">
        <f>VLOOKUP($B558,'Elec wholesale lookups'!$A$3:$O$15,'Inputs - Elec wholesale index'!M$2,FALSE)</f>
        <v>1</v>
      </c>
      <c r="N558" s="37">
        <f>VLOOKUP($B558,'Elec wholesale lookups'!$A$3:$O$15,'Inputs - Elec wholesale index'!N$2,FALSE)</f>
        <v>0</v>
      </c>
      <c r="O558" s="12">
        <f t="shared" si="137"/>
        <v>181634.52552031272</v>
      </c>
      <c r="P558" s="12">
        <f t="shared" si="138"/>
        <v>205597.26549163138</v>
      </c>
      <c r="Q558" s="12">
        <f t="shared" si="139"/>
        <v>0</v>
      </c>
      <c r="R558" s="12">
        <f t="shared" si="140"/>
        <v>387231.79101194406</v>
      </c>
      <c r="S558" s="22">
        <f t="shared" si="141"/>
        <v>0</v>
      </c>
      <c r="T558" s="22">
        <f t="shared" si="142"/>
        <v>0</v>
      </c>
      <c r="U558" s="22">
        <f t="shared" si="143"/>
        <v>0</v>
      </c>
      <c r="V558" s="22">
        <f t="shared" si="144"/>
        <v>0</v>
      </c>
      <c r="W558" s="43" t="str">
        <f t="shared" si="145"/>
        <v>n/a</v>
      </c>
      <c r="X558" s="22">
        <f t="shared" si="146"/>
        <v>0</v>
      </c>
      <c r="Y558" s="22">
        <f t="shared" si="147"/>
        <v>0</v>
      </c>
      <c r="Z558" s="22">
        <f t="shared" si="148"/>
        <v>0</v>
      </c>
      <c r="AA558" s="42">
        <f t="shared" si="149"/>
        <v>0</v>
      </c>
      <c r="AB558" s="43" t="str">
        <f t="shared" si="150"/>
        <v>n/a</v>
      </c>
      <c r="AC558" s="44" t="str">
        <f>IFERROR(W558*'Inputs - OBR and CPI'!$E$27+'Inputs - Elec wholesale index'!AB558*'Inputs - OBR and CPI'!$F$27,"n/a")</f>
        <v>n/a</v>
      </c>
      <c r="AD558" s="2" t="str">
        <f t="shared" si="151"/>
        <v>2017-18 Summer</v>
      </c>
      <c r="AE558" s="2" t="str">
        <f t="shared" si="152"/>
        <v>2016-17 Winter</v>
      </c>
      <c r="AF558" s="127">
        <v>0</v>
      </c>
      <c r="AG558" s="7"/>
    </row>
    <row r="559" spans="1:33">
      <c r="A559" s="46">
        <v>42649</v>
      </c>
      <c r="B559" s="154" t="str">
        <f t="shared" si="153"/>
        <v>Oct</v>
      </c>
      <c r="C559" s="188"/>
      <c r="D559" s="188"/>
      <c r="E559" s="188"/>
      <c r="F559" s="189"/>
      <c r="G559" s="189"/>
      <c r="H559" s="189"/>
      <c r="I559" s="155">
        <f>VLOOKUP($B559,'Elec wholesale lookups'!$A$3:$L$15,'Inputs - Elec wholesale index'!I$2,FALSE)</f>
        <v>181634.52552031272</v>
      </c>
      <c r="J559" s="12">
        <f>VLOOKUP($B559,'Elec wholesale lookups'!$A$3:$L$15,'Inputs - Elec wholesale index'!J$2,FALSE)</f>
        <v>205597.26549163138</v>
      </c>
      <c r="K559" s="12">
        <f>VLOOKUP($B559,'Elec wholesale lookups'!$A$3:$L$15,'Inputs - Elec wholesale index'!K$2,FALSE)</f>
        <v>181634.52552031272</v>
      </c>
      <c r="L559" s="37">
        <f>VLOOKUP($B559,'Elec wholesale lookups'!$A$3:$O$15,'Inputs - Elec wholesale index'!L$2,FALSE)</f>
        <v>1</v>
      </c>
      <c r="M559" s="37">
        <f>VLOOKUP($B559,'Elec wholesale lookups'!$A$3:$O$15,'Inputs - Elec wholesale index'!M$2,FALSE)</f>
        <v>1</v>
      </c>
      <c r="N559" s="37">
        <f>VLOOKUP($B559,'Elec wholesale lookups'!$A$3:$O$15,'Inputs - Elec wholesale index'!N$2,FALSE)</f>
        <v>0</v>
      </c>
      <c r="O559" s="12">
        <f t="shared" si="137"/>
        <v>181634.52552031272</v>
      </c>
      <c r="P559" s="12">
        <f t="shared" si="138"/>
        <v>205597.26549163138</v>
      </c>
      <c r="Q559" s="12">
        <f t="shared" si="139"/>
        <v>0</v>
      </c>
      <c r="R559" s="12">
        <f t="shared" si="140"/>
        <v>387231.79101194406</v>
      </c>
      <c r="S559" s="22">
        <f t="shared" si="141"/>
        <v>0</v>
      </c>
      <c r="T559" s="22">
        <f t="shared" si="142"/>
        <v>0</v>
      </c>
      <c r="U559" s="22">
        <f t="shared" si="143"/>
        <v>0</v>
      </c>
      <c r="V559" s="22">
        <f t="shared" si="144"/>
        <v>0</v>
      </c>
      <c r="W559" s="43" t="str">
        <f t="shared" si="145"/>
        <v>n/a</v>
      </c>
      <c r="X559" s="22">
        <f t="shared" si="146"/>
        <v>0</v>
      </c>
      <c r="Y559" s="22">
        <f t="shared" si="147"/>
        <v>0</v>
      </c>
      <c r="Z559" s="22">
        <f t="shared" si="148"/>
        <v>0</v>
      </c>
      <c r="AA559" s="42">
        <f t="shared" si="149"/>
        <v>0</v>
      </c>
      <c r="AB559" s="43" t="str">
        <f t="shared" si="150"/>
        <v>n/a</v>
      </c>
      <c r="AC559" s="44" t="str">
        <f>IFERROR(W559*'Inputs - OBR and CPI'!$E$27+'Inputs - Elec wholesale index'!AB559*'Inputs - OBR and CPI'!$F$27,"n/a")</f>
        <v>n/a</v>
      </c>
      <c r="AD559" s="2" t="str">
        <f t="shared" si="151"/>
        <v>2017-18 Summer</v>
      </c>
      <c r="AE559" s="2" t="str">
        <f t="shared" si="152"/>
        <v>2016-17 Winter</v>
      </c>
      <c r="AF559" s="127">
        <v>0</v>
      </c>
      <c r="AG559" s="7"/>
    </row>
    <row r="560" spans="1:33">
      <c r="A560" s="46">
        <v>42650</v>
      </c>
      <c r="B560" s="154" t="str">
        <f t="shared" si="153"/>
        <v>Oct</v>
      </c>
      <c r="C560" s="188"/>
      <c r="D560" s="188"/>
      <c r="E560" s="188"/>
      <c r="F560" s="189"/>
      <c r="G560" s="189"/>
      <c r="H560" s="189"/>
      <c r="I560" s="155">
        <f>VLOOKUP($B560,'Elec wholesale lookups'!$A$3:$L$15,'Inputs - Elec wholesale index'!I$2,FALSE)</f>
        <v>181634.52552031272</v>
      </c>
      <c r="J560" s="12">
        <f>VLOOKUP($B560,'Elec wholesale lookups'!$A$3:$L$15,'Inputs - Elec wholesale index'!J$2,FALSE)</f>
        <v>205597.26549163138</v>
      </c>
      <c r="K560" s="12">
        <f>VLOOKUP($B560,'Elec wholesale lookups'!$A$3:$L$15,'Inputs - Elec wholesale index'!K$2,FALSE)</f>
        <v>181634.52552031272</v>
      </c>
      <c r="L560" s="37">
        <f>VLOOKUP($B560,'Elec wholesale lookups'!$A$3:$O$15,'Inputs - Elec wholesale index'!L$2,FALSE)</f>
        <v>1</v>
      </c>
      <c r="M560" s="37">
        <f>VLOOKUP($B560,'Elec wholesale lookups'!$A$3:$O$15,'Inputs - Elec wholesale index'!M$2,FALSE)</f>
        <v>1</v>
      </c>
      <c r="N560" s="37">
        <f>VLOOKUP($B560,'Elec wholesale lookups'!$A$3:$O$15,'Inputs - Elec wholesale index'!N$2,FALSE)</f>
        <v>0</v>
      </c>
      <c r="O560" s="12">
        <f t="shared" si="137"/>
        <v>181634.52552031272</v>
      </c>
      <c r="P560" s="12">
        <f t="shared" si="138"/>
        <v>205597.26549163138</v>
      </c>
      <c r="Q560" s="12">
        <f t="shared" si="139"/>
        <v>0</v>
      </c>
      <c r="R560" s="12">
        <f t="shared" si="140"/>
        <v>387231.79101194406</v>
      </c>
      <c r="S560" s="22">
        <f t="shared" si="141"/>
        <v>0</v>
      </c>
      <c r="T560" s="22">
        <f t="shared" si="142"/>
        <v>0</v>
      </c>
      <c r="U560" s="22">
        <f t="shared" si="143"/>
        <v>0</v>
      </c>
      <c r="V560" s="22">
        <f t="shared" si="144"/>
        <v>0</v>
      </c>
      <c r="W560" s="43" t="str">
        <f t="shared" si="145"/>
        <v>n/a</v>
      </c>
      <c r="X560" s="22">
        <f t="shared" si="146"/>
        <v>0</v>
      </c>
      <c r="Y560" s="22">
        <f t="shared" si="147"/>
        <v>0</v>
      </c>
      <c r="Z560" s="22">
        <f t="shared" si="148"/>
        <v>0</v>
      </c>
      <c r="AA560" s="42">
        <f t="shared" si="149"/>
        <v>0</v>
      </c>
      <c r="AB560" s="43" t="str">
        <f t="shared" si="150"/>
        <v>n/a</v>
      </c>
      <c r="AC560" s="44" t="str">
        <f>IFERROR(W560*'Inputs - OBR and CPI'!$E$27+'Inputs - Elec wholesale index'!AB560*'Inputs - OBR and CPI'!$F$27,"n/a")</f>
        <v>n/a</v>
      </c>
      <c r="AD560" s="2" t="str">
        <f t="shared" si="151"/>
        <v>2017-18 Summer</v>
      </c>
      <c r="AE560" s="2" t="str">
        <f t="shared" si="152"/>
        <v>2016-17 Winter</v>
      </c>
      <c r="AF560" s="127">
        <v>0</v>
      </c>
      <c r="AG560" s="7"/>
    </row>
    <row r="561" spans="1:33">
      <c r="A561" s="46">
        <v>42653</v>
      </c>
      <c r="B561" s="154" t="str">
        <f t="shared" si="153"/>
        <v>Oct</v>
      </c>
      <c r="C561" s="188"/>
      <c r="D561" s="188"/>
      <c r="E561" s="188"/>
      <c r="F561" s="189"/>
      <c r="G561" s="189"/>
      <c r="H561" s="189"/>
      <c r="I561" s="155">
        <f>VLOOKUP($B561,'Elec wholesale lookups'!$A$3:$L$15,'Inputs - Elec wholesale index'!I$2,FALSE)</f>
        <v>181634.52552031272</v>
      </c>
      <c r="J561" s="12">
        <f>VLOOKUP($B561,'Elec wholesale lookups'!$A$3:$L$15,'Inputs - Elec wholesale index'!J$2,FALSE)</f>
        <v>205597.26549163138</v>
      </c>
      <c r="K561" s="12">
        <f>VLOOKUP($B561,'Elec wholesale lookups'!$A$3:$L$15,'Inputs - Elec wholesale index'!K$2,FALSE)</f>
        <v>181634.52552031272</v>
      </c>
      <c r="L561" s="37">
        <f>VLOOKUP($B561,'Elec wholesale lookups'!$A$3:$O$15,'Inputs - Elec wholesale index'!L$2,FALSE)</f>
        <v>1</v>
      </c>
      <c r="M561" s="37">
        <f>VLOOKUP($B561,'Elec wholesale lookups'!$A$3:$O$15,'Inputs - Elec wholesale index'!M$2,FALSE)</f>
        <v>1</v>
      </c>
      <c r="N561" s="37">
        <f>VLOOKUP($B561,'Elec wholesale lookups'!$A$3:$O$15,'Inputs - Elec wholesale index'!N$2,FALSE)</f>
        <v>0</v>
      </c>
      <c r="O561" s="12">
        <f t="shared" si="137"/>
        <v>181634.52552031272</v>
      </c>
      <c r="P561" s="12">
        <f t="shared" si="138"/>
        <v>205597.26549163138</v>
      </c>
      <c r="Q561" s="12">
        <f t="shared" si="139"/>
        <v>0</v>
      </c>
      <c r="R561" s="12">
        <f t="shared" si="140"/>
        <v>387231.79101194406</v>
      </c>
      <c r="S561" s="22">
        <f t="shared" si="141"/>
        <v>0</v>
      </c>
      <c r="T561" s="22">
        <f t="shared" si="142"/>
        <v>0</v>
      </c>
      <c r="U561" s="22">
        <f t="shared" si="143"/>
        <v>0</v>
      </c>
      <c r="V561" s="22">
        <f t="shared" si="144"/>
        <v>0</v>
      </c>
      <c r="W561" s="43" t="str">
        <f t="shared" si="145"/>
        <v>n/a</v>
      </c>
      <c r="X561" s="22">
        <f t="shared" si="146"/>
        <v>0</v>
      </c>
      <c r="Y561" s="22">
        <f t="shared" si="147"/>
        <v>0</v>
      </c>
      <c r="Z561" s="22">
        <f t="shared" si="148"/>
        <v>0</v>
      </c>
      <c r="AA561" s="42">
        <f t="shared" si="149"/>
        <v>0</v>
      </c>
      <c r="AB561" s="43" t="str">
        <f t="shared" si="150"/>
        <v>n/a</v>
      </c>
      <c r="AC561" s="44" t="str">
        <f>IFERROR(W561*'Inputs - OBR and CPI'!$E$27+'Inputs - Elec wholesale index'!AB561*'Inputs - OBR and CPI'!$F$27,"n/a")</f>
        <v>n/a</v>
      </c>
      <c r="AD561" s="2" t="str">
        <f t="shared" si="151"/>
        <v>2017-18 Summer</v>
      </c>
      <c r="AE561" s="2" t="str">
        <f t="shared" si="152"/>
        <v>2016-17 Winter</v>
      </c>
      <c r="AF561" s="127">
        <v>0</v>
      </c>
      <c r="AG561" s="7"/>
    </row>
    <row r="562" spans="1:33">
      <c r="A562" s="46">
        <v>42654</v>
      </c>
      <c r="B562" s="154" t="str">
        <f t="shared" si="153"/>
        <v>Oct</v>
      </c>
      <c r="C562" s="188"/>
      <c r="D562" s="188"/>
      <c r="E562" s="188"/>
      <c r="F562" s="189"/>
      <c r="G562" s="189"/>
      <c r="H562" s="189"/>
      <c r="I562" s="155">
        <f>VLOOKUP($B562,'Elec wholesale lookups'!$A$3:$L$15,'Inputs - Elec wholesale index'!I$2,FALSE)</f>
        <v>181634.52552031272</v>
      </c>
      <c r="J562" s="12">
        <f>VLOOKUP($B562,'Elec wholesale lookups'!$A$3:$L$15,'Inputs - Elec wholesale index'!J$2,FALSE)</f>
        <v>205597.26549163138</v>
      </c>
      <c r="K562" s="12">
        <f>VLOOKUP($B562,'Elec wholesale lookups'!$A$3:$L$15,'Inputs - Elec wholesale index'!K$2,FALSE)</f>
        <v>181634.52552031272</v>
      </c>
      <c r="L562" s="37">
        <f>VLOOKUP($B562,'Elec wholesale lookups'!$A$3:$O$15,'Inputs - Elec wholesale index'!L$2,FALSE)</f>
        <v>1</v>
      </c>
      <c r="M562" s="37">
        <f>VLOOKUP($B562,'Elec wholesale lookups'!$A$3:$O$15,'Inputs - Elec wholesale index'!M$2,FALSE)</f>
        <v>1</v>
      </c>
      <c r="N562" s="37">
        <f>VLOOKUP($B562,'Elec wholesale lookups'!$A$3:$O$15,'Inputs - Elec wholesale index'!N$2,FALSE)</f>
        <v>0</v>
      </c>
      <c r="O562" s="12">
        <f t="shared" si="137"/>
        <v>181634.52552031272</v>
      </c>
      <c r="P562" s="12">
        <f t="shared" si="138"/>
        <v>205597.26549163138</v>
      </c>
      <c r="Q562" s="12">
        <f t="shared" si="139"/>
        <v>0</v>
      </c>
      <c r="R562" s="12">
        <f t="shared" si="140"/>
        <v>387231.79101194406</v>
      </c>
      <c r="S562" s="22">
        <f t="shared" si="141"/>
        <v>0</v>
      </c>
      <c r="T562" s="22">
        <f t="shared" si="142"/>
        <v>0</v>
      </c>
      <c r="U562" s="22">
        <f t="shared" si="143"/>
        <v>0</v>
      </c>
      <c r="V562" s="22">
        <f t="shared" si="144"/>
        <v>0</v>
      </c>
      <c r="W562" s="43" t="str">
        <f t="shared" si="145"/>
        <v>n/a</v>
      </c>
      <c r="X562" s="22">
        <f t="shared" si="146"/>
        <v>0</v>
      </c>
      <c r="Y562" s="22">
        <f t="shared" si="147"/>
        <v>0</v>
      </c>
      <c r="Z562" s="22">
        <f t="shared" si="148"/>
        <v>0</v>
      </c>
      <c r="AA562" s="42">
        <f t="shared" si="149"/>
        <v>0</v>
      </c>
      <c r="AB562" s="43" t="str">
        <f t="shared" si="150"/>
        <v>n/a</v>
      </c>
      <c r="AC562" s="44" t="str">
        <f>IFERROR(W562*'Inputs - OBR and CPI'!$E$27+'Inputs - Elec wholesale index'!AB562*'Inputs - OBR and CPI'!$F$27,"n/a")</f>
        <v>n/a</v>
      </c>
      <c r="AD562" s="2" t="str">
        <f t="shared" si="151"/>
        <v>2017-18 Summer</v>
      </c>
      <c r="AE562" s="2" t="str">
        <f t="shared" si="152"/>
        <v>2016-17 Winter</v>
      </c>
      <c r="AF562" s="127">
        <v>0</v>
      </c>
      <c r="AG562" s="7"/>
    </row>
    <row r="563" spans="1:33">
      <c r="A563" s="46">
        <v>42655</v>
      </c>
      <c r="B563" s="154" t="str">
        <f t="shared" si="153"/>
        <v>Oct</v>
      </c>
      <c r="C563" s="188"/>
      <c r="D563" s="188"/>
      <c r="E563" s="188"/>
      <c r="F563" s="189"/>
      <c r="G563" s="189"/>
      <c r="H563" s="189"/>
      <c r="I563" s="155">
        <f>VLOOKUP($B563,'Elec wholesale lookups'!$A$3:$L$15,'Inputs - Elec wholesale index'!I$2,FALSE)</f>
        <v>181634.52552031272</v>
      </c>
      <c r="J563" s="12">
        <f>VLOOKUP($B563,'Elec wholesale lookups'!$A$3:$L$15,'Inputs - Elec wholesale index'!J$2,FALSE)</f>
        <v>205597.26549163138</v>
      </c>
      <c r="K563" s="12">
        <f>VLOOKUP($B563,'Elec wholesale lookups'!$A$3:$L$15,'Inputs - Elec wholesale index'!K$2,FALSE)</f>
        <v>181634.52552031272</v>
      </c>
      <c r="L563" s="37">
        <f>VLOOKUP($B563,'Elec wholesale lookups'!$A$3:$O$15,'Inputs - Elec wholesale index'!L$2,FALSE)</f>
        <v>1</v>
      </c>
      <c r="M563" s="37">
        <f>VLOOKUP($B563,'Elec wholesale lookups'!$A$3:$O$15,'Inputs - Elec wholesale index'!M$2,FALSE)</f>
        <v>1</v>
      </c>
      <c r="N563" s="37">
        <f>VLOOKUP($B563,'Elec wholesale lookups'!$A$3:$O$15,'Inputs - Elec wholesale index'!N$2,FALSE)</f>
        <v>0</v>
      </c>
      <c r="O563" s="12">
        <f t="shared" si="137"/>
        <v>181634.52552031272</v>
      </c>
      <c r="P563" s="12">
        <f t="shared" si="138"/>
        <v>205597.26549163138</v>
      </c>
      <c r="Q563" s="12">
        <f t="shared" si="139"/>
        <v>0</v>
      </c>
      <c r="R563" s="12">
        <f t="shared" si="140"/>
        <v>387231.79101194406</v>
      </c>
      <c r="S563" s="22">
        <f t="shared" si="141"/>
        <v>0</v>
      </c>
      <c r="T563" s="22">
        <f t="shared" si="142"/>
        <v>0</v>
      </c>
      <c r="U563" s="22">
        <f t="shared" si="143"/>
        <v>0</v>
      </c>
      <c r="V563" s="22">
        <f t="shared" si="144"/>
        <v>0</v>
      </c>
      <c r="W563" s="43" t="str">
        <f t="shared" si="145"/>
        <v>n/a</v>
      </c>
      <c r="X563" s="22">
        <f t="shared" si="146"/>
        <v>0</v>
      </c>
      <c r="Y563" s="22">
        <f t="shared" si="147"/>
        <v>0</v>
      </c>
      <c r="Z563" s="22">
        <f t="shared" si="148"/>
        <v>0</v>
      </c>
      <c r="AA563" s="42">
        <f t="shared" si="149"/>
        <v>0</v>
      </c>
      <c r="AB563" s="43" t="str">
        <f t="shared" si="150"/>
        <v>n/a</v>
      </c>
      <c r="AC563" s="44" t="str">
        <f>IFERROR(W563*'Inputs - OBR and CPI'!$E$27+'Inputs - Elec wholesale index'!AB563*'Inputs - OBR and CPI'!$F$27,"n/a")</f>
        <v>n/a</v>
      </c>
      <c r="AD563" s="2" t="str">
        <f t="shared" si="151"/>
        <v>2017-18 Summer</v>
      </c>
      <c r="AE563" s="2" t="str">
        <f t="shared" si="152"/>
        <v>2016-17 Winter</v>
      </c>
      <c r="AF563" s="127">
        <v>0</v>
      </c>
      <c r="AG563" s="7"/>
    </row>
    <row r="564" spans="1:33">
      <c r="A564" s="46">
        <v>42656</v>
      </c>
      <c r="B564" s="154" t="str">
        <f t="shared" si="153"/>
        <v>Oct</v>
      </c>
      <c r="C564" s="188"/>
      <c r="D564" s="188"/>
      <c r="E564" s="188"/>
      <c r="F564" s="189"/>
      <c r="G564" s="189"/>
      <c r="H564" s="189"/>
      <c r="I564" s="155">
        <f>VLOOKUP($B564,'Elec wholesale lookups'!$A$3:$L$15,'Inputs - Elec wholesale index'!I$2,FALSE)</f>
        <v>181634.52552031272</v>
      </c>
      <c r="J564" s="12">
        <f>VLOOKUP($B564,'Elec wholesale lookups'!$A$3:$L$15,'Inputs - Elec wholesale index'!J$2,FALSE)</f>
        <v>205597.26549163138</v>
      </c>
      <c r="K564" s="12">
        <f>VLOOKUP($B564,'Elec wholesale lookups'!$A$3:$L$15,'Inputs - Elec wholesale index'!K$2,FALSE)</f>
        <v>181634.52552031272</v>
      </c>
      <c r="L564" s="37">
        <f>VLOOKUP($B564,'Elec wholesale lookups'!$A$3:$O$15,'Inputs - Elec wholesale index'!L$2,FALSE)</f>
        <v>1</v>
      </c>
      <c r="M564" s="37">
        <f>VLOOKUP($B564,'Elec wholesale lookups'!$A$3:$O$15,'Inputs - Elec wholesale index'!M$2,FALSE)</f>
        <v>1</v>
      </c>
      <c r="N564" s="37">
        <f>VLOOKUP($B564,'Elec wholesale lookups'!$A$3:$O$15,'Inputs - Elec wholesale index'!N$2,FALSE)</f>
        <v>0</v>
      </c>
      <c r="O564" s="12">
        <f t="shared" si="137"/>
        <v>181634.52552031272</v>
      </c>
      <c r="P564" s="12">
        <f t="shared" si="138"/>
        <v>205597.26549163138</v>
      </c>
      <c r="Q564" s="12">
        <f t="shared" si="139"/>
        <v>0</v>
      </c>
      <c r="R564" s="12">
        <f t="shared" si="140"/>
        <v>387231.79101194406</v>
      </c>
      <c r="S564" s="22">
        <f t="shared" si="141"/>
        <v>0</v>
      </c>
      <c r="T564" s="22">
        <f t="shared" si="142"/>
        <v>0</v>
      </c>
      <c r="U564" s="22">
        <f t="shared" si="143"/>
        <v>0</v>
      </c>
      <c r="V564" s="22">
        <f t="shared" si="144"/>
        <v>0</v>
      </c>
      <c r="W564" s="43" t="str">
        <f t="shared" si="145"/>
        <v>n/a</v>
      </c>
      <c r="X564" s="22">
        <f t="shared" si="146"/>
        <v>0</v>
      </c>
      <c r="Y564" s="22">
        <f t="shared" si="147"/>
        <v>0</v>
      </c>
      <c r="Z564" s="22">
        <f t="shared" si="148"/>
        <v>0</v>
      </c>
      <c r="AA564" s="42">
        <f t="shared" si="149"/>
        <v>0</v>
      </c>
      <c r="AB564" s="43" t="str">
        <f t="shared" si="150"/>
        <v>n/a</v>
      </c>
      <c r="AC564" s="44" t="str">
        <f>IFERROR(W564*'Inputs - OBR and CPI'!$E$27+'Inputs - Elec wholesale index'!AB564*'Inputs - OBR and CPI'!$F$27,"n/a")</f>
        <v>n/a</v>
      </c>
      <c r="AD564" s="2" t="str">
        <f t="shared" si="151"/>
        <v>2017-18 Summer</v>
      </c>
      <c r="AE564" s="2" t="str">
        <f t="shared" si="152"/>
        <v>2016-17 Winter</v>
      </c>
      <c r="AF564" s="127">
        <v>0</v>
      </c>
      <c r="AG564" s="7"/>
    </row>
    <row r="565" spans="1:33">
      <c r="A565" s="46">
        <v>42657</v>
      </c>
      <c r="B565" s="154" t="str">
        <f t="shared" si="153"/>
        <v>Oct</v>
      </c>
      <c r="C565" s="188"/>
      <c r="D565" s="188"/>
      <c r="E565" s="188"/>
      <c r="F565" s="189"/>
      <c r="G565" s="189"/>
      <c r="H565" s="189"/>
      <c r="I565" s="155">
        <f>VLOOKUP($B565,'Elec wholesale lookups'!$A$3:$L$15,'Inputs - Elec wholesale index'!I$2,FALSE)</f>
        <v>181634.52552031272</v>
      </c>
      <c r="J565" s="12">
        <f>VLOOKUP($B565,'Elec wholesale lookups'!$A$3:$L$15,'Inputs - Elec wholesale index'!J$2,FALSE)</f>
        <v>205597.26549163138</v>
      </c>
      <c r="K565" s="12">
        <f>VLOOKUP($B565,'Elec wholesale lookups'!$A$3:$L$15,'Inputs - Elec wholesale index'!K$2,FALSE)</f>
        <v>181634.52552031272</v>
      </c>
      <c r="L565" s="37">
        <f>VLOOKUP($B565,'Elec wholesale lookups'!$A$3:$O$15,'Inputs - Elec wholesale index'!L$2,FALSE)</f>
        <v>1</v>
      </c>
      <c r="M565" s="37">
        <f>VLOOKUP($B565,'Elec wholesale lookups'!$A$3:$O$15,'Inputs - Elec wholesale index'!M$2,FALSE)</f>
        <v>1</v>
      </c>
      <c r="N565" s="37">
        <f>VLOOKUP($B565,'Elec wholesale lookups'!$A$3:$O$15,'Inputs - Elec wholesale index'!N$2,FALSE)</f>
        <v>0</v>
      </c>
      <c r="O565" s="12">
        <f t="shared" si="137"/>
        <v>181634.52552031272</v>
      </c>
      <c r="P565" s="12">
        <f t="shared" si="138"/>
        <v>205597.26549163138</v>
      </c>
      <c r="Q565" s="12">
        <f t="shared" si="139"/>
        <v>0</v>
      </c>
      <c r="R565" s="12">
        <f t="shared" si="140"/>
        <v>387231.79101194406</v>
      </c>
      <c r="S565" s="22">
        <f t="shared" si="141"/>
        <v>0</v>
      </c>
      <c r="T565" s="22">
        <f t="shared" si="142"/>
        <v>0</v>
      </c>
      <c r="U565" s="22">
        <f t="shared" si="143"/>
        <v>0</v>
      </c>
      <c r="V565" s="22">
        <f t="shared" si="144"/>
        <v>0</v>
      </c>
      <c r="W565" s="43" t="str">
        <f t="shared" si="145"/>
        <v>n/a</v>
      </c>
      <c r="X565" s="22">
        <f t="shared" si="146"/>
        <v>0</v>
      </c>
      <c r="Y565" s="22">
        <f t="shared" si="147"/>
        <v>0</v>
      </c>
      <c r="Z565" s="22">
        <f t="shared" si="148"/>
        <v>0</v>
      </c>
      <c r="AA565" s="42">
        <f t="shared" si="149"/>
        <v>0</v>
      </c>
      <c r="AB565" s="43" t="str">
        <f t="shared" si="150"/>
        <v>n/a</v>
      </c>
      <c r="AC565" s="44" t="str">
        <f>IFERROR(W565*'Inputs - OBR and CPI'!$E$27+'Inputs - Elec wholesale index'!AB565*'Inputs - OBR and CPI'!$F$27,"n/a")</f>
        <v>n/a</v>
      </c>
      <c r="AD565" s="2" t="str">
        <f t="shared" si="151"/>
        <v>2017-18 Summer</v>
      </c>
      <c r="AE565" s="2" t="str">
        <f t="shared" si="152"/>
        <v>2016-17 Winter</v>
      </c>
      <c r="AF565" s="127">
        <v>0</v>
      </c>
      <c r="AG565" s="7"/>
    </row>
    <row r="566" spans="1:33">
      <c r="A566" s="46">
        <v>42660</v>
      </c>
      <c r="B566" s="154" t="str">
        <f t="shared" si="153"/>
        <v>Oct</v>
      </c>
      <c r="C566" s="188"/>
      <c r="D566" s="188"/>
      <c r="E566" s="188"/>
      <c r="F566" s="189"/>
      <c r="G566" s="189"/>
      <c r="H566" s="189"/>
      <c r="I566" s="155">
        <f>VLOOKUP($B566,'Elec wholesale lookups'!$A$3:$L$15,'Inputs - Elec wholesale index'!I$2,FALSE)</f>
        <v>181634.52552031272</v>
      </c>
      <c r="J566" s="12">
        <f>VLOOKUP($B566,'Elec wholesale lookups'!$A$3:$L$15,'Inputs - Elec wholesale index'!J$2,FALSE)</f>
        <v>205597.26549163138</v>
      </c>
      <c r="K566" s="12">
        <f>VLOOKUP($B566,'Elec wholesale lookups'!$A$3:$L$15,'Inputs - Elec wholesale index'!K$2,FALSE)</f>
        <v>181634.52552031272</v>
      </c>
      <c r="L566" s="37">
        <f>VLOOKUP($B566,'Elec wholesale lookups'!$A$3:$O$15,'Inputs - Elec wholesale index'!L$2,FALSE)</f>
        <v>1</v>
      </c>
      <c r="M566" s="37">
        <f>VLOOKUP($B566,'Elec wholesale lookups'!$A$3:$O$15,'Inputs - Elec wholesale index'!M$2,FALSE)</f>
        <v>1</v>
      </c>
      <c r="N566" s="37">
        <f>VLOOKUP($B566,'Elec wholesale lookups'!$A$3:$O$15,'Inputs - Elec wholesale index'!N$2,FALSE)</f>
        <v>0</v>
      </c>
      <c r="O566" s="12">
        <f t="shared" si="137"/>
        <v>181634.52552031272</v>
      </c>
      <c r="P566" s="12">
        <f t="shared" si="138"/>
        <v>205597.26549163138</v>
      </c>
      <c r="Q566" s="12">
        <f t="shared" si="139"/>
        <v>0</v>
      </c>
      <c r="R566" s="12">
        <f t="shared" si="140"/>
        <v>387231.79101194406</v>
      </c>
      <c r="S566" s="22">
        <f t="shared" si="141"/>
        <v>0</v>
      </c>
      <c r="T566" s="22">
        <f t="shared" si="142"/>
        <v>0</v>
      </c>
      <c r="U566" s="22">
        <f t="shared" si="143"/>
        <v>0</v>
      </c>
      <c r="V566" s="22">
        <f t="shared" si="144"/>
        <v>0</v>
      </c>
      <c r="W566" s="43" t="str">
        <f t="shared" si="145"/>
        <v>n/a</v>
      </c>
      <c r="X566" s="22">
        <f t="shared" si="146"/>
        <v>0</v>
      </c>
      <c r="Y566" s="22">
        <f t="shared" si="147"/>
        <v>0</v>
      </c>
      <c r="Z566" s="22">
        <f t="shared" si="148"/>
        <v>0</v>
      </c>
      <c r="AA566" s="42">
        <f t="shared" si="149"/>
        <v>0</v>
      </c>
      <c r="AB566" s="43" t="str">
        <f t="shared" si="150"/>
        <v>n/a</v>
      </c>
      <c r="AC566" s="44" t="str">
        <f>IFERROR(W566*'Inputs - OBR and CPI'!$E$27+'Inputs - Elec wholesale index'!AB566*'Inputs - OBR and CPI'!$F$27,"n/a")</f>
        <v>n/a</v>
      </c>
      <c r="AD566" s="2" t="str">
        <f t="shared" si="151"/>
        <v>2017-18 Summer</v>
      </c>
      <c r="AE566" s="2" t="str">
        <f t="shared" si="152"/>
        <v>2016-17 Winter</v>
      </c>
      <c r="AF566" s="127">
        <v>0</v>
      </c>
      <c r="AG566" s="7"/>
    </row>
    <row r="567" spans="1:33">
      <c r="A567" s="46">
        <v>42661</v>
      </c>
      <c r="B567" s="154" t="str">
        <f t="shared" si="153"/>
        <v>Oct</v>
      </c>
      <c r="C567" s="188"/>
      <c r="D567" s="188"/>
      <c r="E567" s="188"/>
      <c r="F567" s="189"/>
      <c r="G567" s="189"/>
      <c r="H567" s="189"/>
      <c r="I567" s="155">
        <f>VLOOKUP($B567,'Elec wholesale lookups'!$A$3:$L$15,'Inputs - Elec wholesale index'!I$2,FALSE)</f>
        <v>181634.52552031272</v>
      </c>
      <c r="J567" s="12">
        <f>VLOOKUP($B567,'Elec wholesale lookups'!$A$3:$L$15,'Inputs - Elec wholesale index'!J$2,FALSE)</f>
        <v>205597.26549163138</v>
      </c>
      <c r="K567" s="12">
        <f>VLOOKUP($B567,'Elec wholesale lookups'!$A$3:$L$15,'Inputs - Elec wholesale index'!K$2,FALSE)</f>
        <v>181634.52552031272</v>
      </c>
      <c r="L567" s="37">
        <f>VLOOKUP($B567,'Elec wholesale lookups'!$A$3:$O$15,'Inputs - Elec wholesale index'!L$2,FALSE)</f>
        <v>1</v>
      </c>
      <c r="M567" s="37">
        <f>VLOOKUP($B567,'Elec wholesale lookups'!$A$3:$O$15,'Inputs - Elec wholesale index'!M$2,FALSE)</f>
        <v>1</v>
      </c>
      <c r="N567" s="37">
        <f>VLOOKUP($B567,'Elec wholesale lookups'!$A$3:$O$15,'Inputs - Elec wholesale index'!N$2,FALSE)</f>
        <v>0</v>
      </c>
      <c r="O567" s="12">
        <f t="shared" si="137"/>
        <v>181634.52552031272</v>
      </c>
      <c r="P567" s="12">
        <f t="shared" si="138"/>
        <v>205597.26549163138</v>
      </c>
      <c r="Q567" s="12">
        <f t="shared" si="139"/>
        <v>0</v>
      </c>
      <c r="R567" s="12">
        <f t="shared" si="140"/>
        <v>387231.79101194406</v>
      </c>
      <c r="S567" s="22">
        <f t="shared" si="141"/>
        <v>0</v>
      </c>
      <c r="T567" s="22">
        <f t="shared" si="142"/>
        <v>0</v>
      </c>
      <c r="U567" s="22">
        <f t="shared" si="143"/>
        <v>0</v>
      </c>
      <c r="V567" s="22">
        <f t="shared" si="144"/>
        <v>0</v>
      </c>
      <c r="W567" s="43" t="str">
        <f t="shared" si="145"/>
        <v>n/a</v>
      </c>
      <c r="X567" s="22">
        <f t="shared" si="146"/>
        <v>0</v>
      </c>
      <c r="Y567" s="22">
        <f t="shared" si="147"/>
        <v>0</v>
      </c>
      <c r="Z567" s="22">
        <f t="shared" si="148"/>
        <v>0</v>
      </c>
      <c r="AA567" s="42">
        <f t="shared" si="149"/>
        <v>0</v>
      </c>
      <c r="AB567" s="43" t="str">
        <f t="shared" si="150"/>
        <v>n/a</v>
      </c>
      <c r="AC567" s="44" t="str">
        <f>IFERROR(W567*'Inputs - OBR and CPI'!$E$27+'Inputs - Elec wholesale index'!AB567*'Inputs - OBR and CPI'!$F$27,"n/a")</f>
        <v>n/a</v>
      </c>
      <c r="AD567" s="2" t="str">
        <f t="shared" si="151"/>
        <v>2017-18 Summer</v>
      </c>
      <c r="AE567" s="2" t="str">
        <f t="shared" si="152"/>
        <v>2016-17 Winter</v>
      </c>
      <c r="AF567" s="127">
        <v>0</v>
      </c>
      <c r="AG567" s="7"/>
    </row>
    <row r="568" spans="1:33">
      <c r="A568" s="46">
        <v>42662</v>
      </c>
      <c r="B568" s="154" t="str">
        <f t="shared" si="153"/>
        <v>Oct</v>
      </c>
      <c r="C568" s="188"/>
      <c r="D568" s="188"/>
      <c r="E568" s="188"/>
      <c r="F568" s="189"/>
      <c r="G568" s="189"/>
      <c r="H568" s="189"/>
      <c r="I568" s="155">
        <f>VLOOKUP($B568,'Elec wholesale lookups'!$A$3:$L$15,'Inputs - Elec wholesale index'!I$2,FALSE)</f>
        <v>181634.52552031272</v>
      </c>
      <c r="J568" s="12">
        <f>VLOOKUP($B568,'Elec wholesale lookups'!$A$3:$L$15,'Inputs - Elec wholesale index'!J$2,FALSE)</f>
        <v>205597.26549163138</v>
      </c>
      <c r="K568" s="12">
        <f>VLOOKUP($B568,'Elec wholesale lookups'!$A$3:$L$15,'Inputs - Elec wholesale index'!K$2,FALSE)</f>
        <v>181634.52552031272</v>
      </c>
      <c r="L568" s="37">
        <f>VLOOKUP($B568,'Elec wholesale lookups'!$A$3:$O$15,'Inputs - Elec wholesale index'!L$2,FALSE)</f>
        <v>1</v>
      </c>
      <c r="M568" s="37">
        <f>VLOOKUP($B568,'Elec wholesale lookups'!$A$3:$O$15,'Inputs - Elec wholesale index'!M$2,FALSE)</f>
        <v>1</v>
      </c>
      <c r="N568" s="37">
        <f>VLOOKUP($B568,'Elec wholesale lookups'!$A$3:$O$15,'Inputs - Elec wholesale index'!N$2,FALSE)</f>
        <v>0</v>
      </c>
      <c r="O568" s="12">
        <f t="shared" si="137"/>
        <v>181634.52552031272</v>
      </c>
      <c r="P568" s="12">
        <f t="shared" si="138"/>
        <v>205597.26549163138</v>
      </c>
      <c r="Q568" s="12">
        <f t="shared" si="139"/>
        <v>0</v>
      </c>
      <c r="R568" s="12">
        <f t="shared" si="140"/>
        <v>387231.79101194406</v>
      </c>
      <c r="S568" s="22">
        <f t="shared" si="141"/>
        <v>0</v>
      </c>
      <c r="T568" s="22">
        <f t="shared" si="142"/>
        <v>0</v>
      </c>
      <c r="U568" s="22">
        <f t="shared" si="143"/>
        <v>0</v>
      </c>
      <c r="V568" s="22">
        <f t="shared" si="144"/>
        <v>0</v>
      </c>
      <c r="W568" s="43" t="str">
        <f t="shared" si="145"/>
        <v>n/a</v>
      </c>
      <c r="X568" s="22">
        <f t="shared" si="146"/>
        <v>0</v>
      </c>
      <c r="Y568" s="22">
        <f t="shared" si="147"/>
        <v>0</v>
      </c>
      <c r="Z568" s="22">
        <f t="shared" si="148"/>
        <v>0</v>
      </c>
      <c r="AA568" s="42">
        <f t="shared" si="149"/>
        <v>0</v>
      </c>
      <c r="AB568" s="43" t="str">
        <f t="shared" si="150"/>
        <v>n/a</v>
      </c>
      <c r="AC568" s="44" t="str">
        <f>IFERROR(W568*'Inputs - OBR and CPI'!$E$27+'Inputs - Elec wholesale index'!AB568*'Inputs - OBR and CPI'!$F$27,"n/a")</f>
        <v>n/a</v>
      </c>
      <c r="AD568" s="2" t="str">
        <f t="shared" si="151"/>
        <v>2017-18 Summer</v>
      </c>
      <c r="AE568" s="2" t="str">
        <f t="shared" si="152"/>
        <v>2016-17 Winter</v>
      </c>
      <c r="AF568" s="127">
        <v>0</v>
      </c>
      <c r="AG568" s="7"/>
    </row>
    <row r="569" spans="1:33">
      <c r="A569" s="46">
        <v>42663</v>
      </c>
      <c r="B569" s="154" t="str">
        <f t="shared" si="153"/>
        <v>Oct</v>
      </c>
      <c r="C569" s="188"/>
      <c r="D569" s="188"/>
      <c r="E569" s="188"/>
      <c r="F569" s="189"/>
      <c r="G569" s="189"/>
      <c r="H569" s="189"/>
      <c r="I569" s="155">
        <f>VLOOKUP($B569,'Elec wholesale lookups'!$A$3:$L$15,'Inputs - Elec wholesale index'!I$2,FALSE)</f>
        <v>181634.52552031272</v>
      </c>
      <c r="J569" s="12">
        <f>VLOOKUP($B569,'Elec wholesale lookups'!$A$3:$L$15,'Inputs - Elec wholesale index'!J$2,FALSE)</f>
        <v>205597.26549163138</v>
      </c>
      <c r="K569" s="12">
        <f>VLOOKUP($B569,'Elec wholesale lookups'!$A$3:$L$15,'Inputs - Elec wholesale index'!K$2,FALSE)</f>
        <v>181634.52552031272</v>
      </c>
      <c r="L569" s="37">
        <f>VLOOKUP($B569,'Elec wholesale lookups'!$A$3:$O$15,'Inputs - Elec wholesale index'!L$2,FALSE)</f>
        <v>1</v>
      </c>
      <c r="M569" s="37">
        <f>VLOOKUP($B569,'Elec wholesale lookups'!$A$3:$O$15,'Inputs - Elec wholesale index'!M$2,FALSE)</f>
        <v>1</v>
      </c>
      <c r="N569" s="37">
        <f>VLOOKUP($B569,'Elec wholesale lookups'!$A$3:$O$15,'Inputs - Elec wholesale index'!N$2,FALSE)</f>
        <v>0</v>
      </c>
      <c r="O569" s="12">
        <f t="shared" si="137"/>
        <v>181634.52552031272</v>
      </c>
      <c r="P569" s="12">
        <f t="shared" si="138"/>
        <v>205597.26549163138</v>
      </c>
      <c r="Q569" s="12">
        <f t="shared" si="139"/>
        <v>0</v>
      </c>
      <c r="R569" s="12">
        <f t="shared" si="140"/>
        <v>387231.79101194406</v>
      </c>
      <c r="S569" s="22">
        <f t="shared" si="141"/>
        <v>0</v>
      </c>
      <c r="T569" s="22">
        <f t="shared" si="142"/>
        <v>0</v>
      </c>
      <c r="U569" s="22">
        <f t="shared" si="143"/>
        <v>0</v>
      </c>
      <c r="V569" s="22">
        <f t="shared" si="144"/>
        <v>0</v>
      </c>
      <c r="W569" s="43" t="str">
        <f t="shared" si="145"/>
        <v>n/a</v>
      </c>
      <c r="X569" s="22">
        <f t="shared" si="146"/>
        <v>0</v>
      </c>
      <c r="Y569" s="22">
        <f t="shared" si="147"/>
        <v>0</v>
      </c>
      <c r="Z569" s="22">
        <f t="shared" si="148"/>
        <v>0</v>
      </c>
      <c r="AA569" s="42">
        <f t="shared" si="149"/>
        <v>0</v>
      </c>
      <c r="AB569" s="43" t="str">
        <f t="shared" si="150"/>
        <v>n/a</v>
      </c>
      <c r="AC569" s="44" t="str">
        <f>IFERROR(W569*'Inputs - OBR and CPI'!$E$27+'Inputs - Elec wholesale index'!AB569*'Inputs - OBR and CPI'!$F$27,"n/a")</f>
        <v>n/a</v>
      </c>
      <c r="AD569" s="2" t="str">
        <f t="shared" si="151"/>
        <v>2017-18 Summer</v>
      </c>
      <c r="AE569" s="2" t="str">
        <f t="shared" si="152"/>
        <v>2016-17 Winter</v>
      </c>
      <c r="AF569" s="127">
        <v>0</v>
      </c>
      <c r="AG569" s="7"/>
    </row>
    <row r="570" spans="1:33">
      <c r="A570" s="46">
        <v>42664</v>
      </c>
      <c r="B570" s="154" t="str">
        <f t="shared" si="153"/>
        <v>Oct</v>
      </c>
      <c r="C570" s="188"/>
      <c r="D570" s="188"/>
      <c r="E570" s="188"/>
      <c r="F570" s="189"/>
      <c r="G570" s="189"/>
      <c r="H570" s="189"/>
      <c r="I570" s="155">
        <f>VLOOKUP($B570,'Elec wholesale lookups'!$A$3:$L$15,'Inputs - Elec wholesale index'!I$2,FALSE)</f>
        <v>181634.52552031272</v>
      </c>
      <c r="J570" s="12">
        <f>VLOOKUP($B570,'Elec wholesale lookups'!$A$3:$L$15,'Inputs - Elec wholesale index'!J$2,FALSE)</f>
        <v>205597.26549163138</v>
      </c>
      <c r="K570" s="12">
        <f>VLOOKUP($B570,'Elec wholesale lookups'!$A$3:$L$15,'Inputs - Elec wholesale index'!K$2,FALSE)</f>
        <v>181634.52552031272</v>
      </c>
      <c r="L570" s="37">
        <f>VLOOKUP($B570,'Elec wholesale lookups'!$A$3:$O$15,'Inputs - Elec wholesale index'!L$2,FALSE)</f>
        <v>1</v>
      </c>
      <c r="M570" s="37">
        <f>VLOOKUP($B570,'Elec wholesale lookups'!$A$3:$O$15,'Inputs - Elec wholesale index'!M$2,FALSE)</f>
        <v>1</v>
      </c>
      <c r="N570" s="37">
        <f>VLOOKUP($B570,'Elec wholesale lookups'!$A$3:$O$15,'Inputs - Elec wholesale index'!N$2,FALSE)</f>
        <v>0</v>
      </c>
      <c r="O570" s="12">
        <f t="shared" si="137"/>
        <v>181634.52552031272</v>
      </c>
      <c r="P570" s="12">
        <f t="shared" si="138"/>
        <v>205597.26549163138</v>
      </c>
      <c r="Q570" s="12">
        <f t="shared" si="139"/>
        <v>0</v>
      </c>
      <c r="R570" s="12">
        <f t="shared" si="140"/>
        <v>387231.79101194406</v>
      </c>
      <c r="S570" s="22">
        <f t="shared" si="141"/>
        <v>0</v>
      </c>
      <c r="T570" s="22">
        <f t="shared" si="142"/>
        <v>0</v>
      </c>
      <c r="U570" s="22">
        <f t="shared" si="143"/>
        <v>0</v>
      </c>
      <c r="V570" s="22">
        <f t="shared" si="144"/>
        <v>0</v>
      </c>
      <c r="W570" s="43" t="str">
        <f t="shared" si="145"/>
        <v>n/a</v>
      </c>
      <c r="X570" s="22">
        <f t="shared" si="146"/>
        <v>0</v>
      </c>
      <c r="Y570" s="22">
        <f t="shared" si="147"/>
        <v>0</v>
      </c>
      <c r="Z570" s="22">
        <f t="shared" si="148"/>
        <v>0</v>
      </c>
      <c r="AA570" s="42">
        <f t="shared" si="149"/>
        <v>0</v>
      </c>
      <c r="AB570" s="43" t="str">
        <f t="shared" si="150"/>
        <v>n/a</v>
      </c>
      <c r="AC570" s="44" t="str">
        <f>IFERROR(W570*'Inputs - OBR and CPI'!$E$27+'Inputs - Elec wholesale index'!AB570*'Inputs - OBR and CPI'!$F$27,"n/a")</f>
        <v>n/a</v>
      </c>
      <c r="AD570" s="2" t="str">
        <f t="shared" si="151"/>
        <v>2017-18 Summer</v>
      </c>
      <c r="AE570" s="2" t="str">
        <f t="shared" si="152"/>
        <v>2016-17 Winter</v>
      </c>
      <c r="AF570" s="127">
        <v>0</v>
      </c>
      <c r="AG570" s="7"/>
    </row>
    <row r="571" spans="1:33">
      <c r="A571" s="46">
        <v>42667</v>
      </c>
      <c r="B571" s="154" t="str">
        <f t="shared" si="153"/>
        <v>Oct</v>
      </c>
      <c r="C571" s="188"/>
      <c r="D571" s="188"/>
      <c r="E571" s="188"/>
      <c r="F571" s="189"/>
      <c r="G571" s="189"/>
      <c r="H571" s="189"/>
      <c r="I571" s="155">
        <f>VLOOKUP($B571,'Elec wholesale lookups'!$A$3:$L$15,'Inputs - Elec wholesale index'!I$2,FALSE)</f>
        <v>181634.52552031272</v>
      </c>
      <c r="J571" s="12">
        <f>VLOOKUP($B571,'Elec wholesale lookups'!$A$3:$L$15,'Inputs - Elec wholesale index'!J$2,FALSE)</f>
        <v>205597.26549163138</v>
      </c>
      <c r="K571" s="12">
        <f>VLOOKUP($B571,'Elec wholesale lookups'!$A$3:$L$15,'Inputs - Elec wholesale index'!K$2,FALSE)</f>
        <v>181634.52552031272</v>
      </c>
      <c r="L571" s="37">
        <f>VLOOKUP($B571,'Elec wholesale lookups'!$A$3:$O$15,'Inputs - Elec wholesale index'!L$2,FALSE)</f>
        <v>1</v>
      </c>
      <c r="M571" s="37">
        <f>VLOOKUP($B571,'Elec wholesale lookups'!$A$3:$O$15,'Inputs - Elec wholesale index'!M$2,FALSE)</f>
        <v>1</v>
      </c>
      <c r="N571" s="37">
        <f>VLOOKUP($B571,'Elec wholesale lookups'!$A$3:$O$15,'Inputs - Elec wholesale index'!N$2,FALSE)</f>
        <v>0</v>
      </c>
      <c r="O571" s="12">
        <f t="shared" si="137"/>
        <v>181634.52552031272</v>
      </c>
      <c r="P571" s="12">
        <f t="shared" si="138"/>
        <v>205597.26549163138</v>
      </c>
      <c r="Q571" s="12">
        <f t="shared" si="139"/>
        <v>0</v>
      </c>
      <c r="R571" s="12">
        <f t="shared" si="140"/>
        <v>387231.79101194406</v>
      </c>
      <c r="S571" s="22">
        <f t="shared" si="141"/>
        <v>0</v>
      </c>
      <c r="T571" s="22">
        <f t="shared" si="142"/>
        <v>0</v>
      </c>
      <c r="U571" s="22">
        <f t="shared" si="143"/>
        <v>0</v>
      </c>
      <c r="V571" s="22">
        <f t="shared" si="144"/>
        <v>0</v>
      </c>
      <c r="W571" s="43" t="str">
        <f t="shared" si="145"/>
        <v>n/a</v>
      </c>
      <c r="X571" s="22">
        <f t="shared" si="146"/>
        <v>0</v>
      </c>
      <c r="Y571" s="22">
        <f t="shared" si="147"/>
        <v>0</v>
      </c>
      <c r="Z571" s="22">
        <f t="shared" si="148"/>
        <v>0</v>
      </c>
      <c r="AA571" s="42">
        <f t="shared" si="149"/>
        <v>0</v>
      </c>
      <c r="AB571" s="43" t="str">
        <f t="shared" si="150"/>
        <v>n/a</v>
      </c>
      <c r="AC571" s="44" t="str">
        <f>IFERROR(W571*'Inputs - OBR and CPI'!$E$27+'Inputs - Elec wholesale index'!AB571*'Inputs - OBR and CPI'!$F$27,"n/a")</f>
        <v>n/a</v>
      </c>
      <c r="AD571" s="2" t="str">
        <f t="shared" si="151"/>
        <v>2017-18 Summer</v>
      </c>
      <c r="AE571" s="2" t="str">
        <f t="shared" si="152"/>
        <v>2016-17 Winter</v>
      </c>
      <c r="AF571" s="127">
        <v>0</v>
      </c>
      <c r="AG571" s="7"/>
    </row>
    <row r="572" spans="1:33">
      <c r="A572" s="46">
        <v>42668</v>
      </c>
      <c r="B572" s="154" t="str">
        <f t="shared" si="153"/>
        <v>Oct</v>
      </c>
      <c r="C572" s="188"/>
      <c r="D572" s="188"/>
      <c r="E572" s="188"/>
      <c r="F572" s="189"/>
      <c r="G572" s="189"/>
      <c r="H572" s="189"/>
      <c r="I572" s="155">
        <f>VLOOKUP($B572,'Elec wholesale lookups'!$A$3:$L$15,'Inputs - Elec wholesale index'!I$2,FALSE)</f>
        <v>181634.52552031272</v>
      </c>
      <c r="J572" s="12">
        <f>VLOOKUP($B572,'Elec wholesale lookups'!$A$3:$L$15,'Inputs - Elec wholesale index'!J$2,FALSE)</f>
        <v>205597.26549163138</v>
      </c>
      <c r="K572" s="12">
        <f>VLOOKUP($B572,'Elec wholesale lookups'!$A$3:$L$15,'Inputs - Elec wholesale index'!K$2,FALSE)</f>
        <v>181634.52552031272</v>
      </c>
      <c r="L572" s="37">
        <f>VLOOKUP($B572,'Elec wholesale lookups'!$A$3:$O$15,'Inputs - Elec wholesale index'!L$2,FALSE)</f>
        <v>1</v>
      </c>
      <c r="M572" s="37">
        <f>VLOOKUP($B572,'Elec wholesale lookups'!$A$3:$O$15,'Inputs - Elec wholesale index'!M$2,FALSE)</f>
        <v>1</v>
      </c>
      <c r="N572" s="37">
        <f>VLOOKUP($B572,'Elec wholesale lookups'!$A$3:$O$15,'Inputs - Elec wholesale index'!N$2,FALSE)</f>
        <v>0</v>
      </c>
      <c r="O572" s="12">
        <f t="shared" si="137"/>
        <v>181634.52552031272</v>
      </c>
      <c r="P572" s="12">
        <f t="shared" si="138"/>
        <v>205597.26549163138</v>
      </c>
      <c r="Q572" s="12">
        <f t="shared" si="139"/>
        <v>0</v>
      </c>
      <c r="R572" s="12">
        <f t="shared" si="140"/>
        <v>387231.79101194406</v>
      </c>
      <c r="S572" s="22">
        <f t="shared" si="141"/>
        <v>0</v>
      </c>
      <c r="T572" s="22">
        <f t="shared" si="142"/>
        <v>0</v>
      </c>
      <c r="U572" s="22">
        <f t="shared" si="143"/>
        <v>0</v>
      </c>
      <c r="V572" s="22">
        <f t="shared" si="144"/>
        <v>0</v>
      </c>
      <c r="W572" s="43" t="str">
        <f t="shared" si="145"/>
        <v>n/a</v>
      </c>
      <c r="X572" s="22">
        <f t="shared" si="146"/>
        <v>0</v>
      </c>
      <c r="Y572" s="22">
        <f t="shared" si="147"/>
        <v>0</v>
      </c>
      <c r="Z572" s="22">
        <f t="shared" si="148"/>
        <v>0</v>
      </c>
      <c r="AA572" s="42">
        <f t="shared" si="149"/>
        <v>0</v>
      </c>
      <c r="AB572" s="43" t="str">
        <f t="shared" si="150"/>
        <v>n/a</v>
      </c>
      <c r="AC572" s="44" t="str">
        <f>IFERROR(W572*'Inputs - OBR and CPI'!$E$27+'Inputs - Elec wholesale index'!AB572*'Inputs - OBR and CPI'!$F$27,"n/a")</f>
        <v>n/a</v>
      </c>
      <c r="AD572" s="2" t="str">
        <f t="shared" si="151"/>
        <v>2017-18 Summer</v>
      </c>
      <c r="AE572" s="2" t="str">
        <f t="shared" si="152"/>
        <v>2016-17 Winter</v>
      </c>
      <c r="AF572" s="127">
        <v>0</v>
      </c>
      <c r="AG572" s="7"/>
    </row>
    <row r="573" spans="1:33">
      <c r="A573" s="46">
        <v>42669</v>
      </c>
      <c r="B573" s="154" t="str">
        <f t="shared" si="153"/>
        <v>Oct</v>
      </c>
      <c r="C573" s="188"/>
      <c r="D573" s="188"/>
      <c r="E573" s="188"/>
      <c r="F573" s="189"/>
      <c r="G573" s="189"/>
      <c r="H573" s="189"/>
      <c r="I573" s="155">
        <f>VLOOKUP($B573,'Elec wholesale lookups'!$A$3:$L$15,'Inputs - Elec wholesale index'!I$2,FALSE)</f>
        <v>181634.52552031272</v>
      </c>
      <c r="J573" s="12">
        <f>VLOOKUP($B573,'Elec wholesale lookups'!$A$3:$L$15,'Inputs - Elec wholesale index'!J$2,FALSE)</f>
        <v>205597.26549163138</v>
      </c>
      <c r="K573" s="12">
        <f>VLOOKUP($B573,'Elec wholesale lookups'!$A$3:$L$15,'Inputs - Elec wholesale index'!K$2,FALSE)</f>
        <v>181634.52552031272</v>
      </c>
      <c r="L573" s="37">
        <f>VLOOKUP($B573,'Elec wholesale lookups'!$A$3:$O$15,'Inputs - Elec wholesale index'!L$2,FALSE)</f>
        <v>1</v>
      </c>
      <c r="M573" s="37">
        <f>VLOOKUP($B573,'Elec wholesale lookups'!$A$3:$O$15,'Inputs - Elec wholesale index'!M$2,FALSE)</f>
        <v>1</v>
      </c>
      <c r="N573" s="37">
        <f>VLOOKUP($B573,'Elec wholesale lookups'!$A$3:$O$15,'Inputs - Elec wholesale index'!N$2,FALSE)</f>
        <v>0</v>
      </c>
      <c r="O573" s="12">
        <f t="shared" si="137"/>
        <v>181634.52552031272</v>
      </c>
      <c r="P573" s="12">
        <f t="shared" si="138"/>
        <v>205597.26549163138</v>
      </c>
      <c r="Q573" s="12">
        <f t="shared" si="139"/>
        <v>0</v>
      </c>
      <c r="R573" s="12">
        <f t="shared" si="140"/>
        <v>387231.79101194406</v>
      </c>
      <c r="S573" s="22">
        <f t="shared" si="141"/>
        <v>0</v>
      </c>
      <c r="T573" s="22">
        <f t="shared" si="142"/>
        <v>0</v>
      </c>
      <c r="U573" s="22">
        <f t="shared" si="143"/>
        <v>0</v>
      </c>
      <c r="V573" s="22">
        <f t="shared" si="144"/>
        <v>0</v>
      </c>
      <c r="W573" s="43" t="str">
        <f t="shared" si="145"/>
        <v>n/a</v>
      </c>
      <c r="X573" s="22">
        <f t="shared" si="146"/>
        <v>0</v>
      </c>
      <c r="Y573" s="22">
        <f t="shared" si="147"/>
        <v>0</v>
      </c>
      <c r="Z573" s="22">
        <f t="shared" si="148"/>
        <v>0</v>
      </c>
      <c r="AA573" s="42">
        <f t="shared" si="149"/>
        <v>0</v>
      </c>
      <c r="AB573" s="43" t="str">
        <f t="shared" si="150"/>
        <v>n/a</v>
      </c>
      <c r="AC573" s="44" t="str">
        <f>IFERROR(W573*'Inputs - OBR and CPI'!$E$27+'Inputs - Elec wholesale index'!AB573*'Inputs - OBR and CPI'!$F$27,"n/a")</f>
        <v>n/a</v>
      </c>
      <c r="AD573" s="2" t="str">
        <f t="shared" si="151"/>
        <v>2017-18 Summer</v>
      </c>
      <c r="AE573" s="2" t="str">
        <f t="shared" si="152"/>
        <v>2016-17 Winter</v>
      </c>
      <c r="AF573" s="127">
        <v>0</v>
      </c>
      <c r="AG573" s="7"/>
    </row>
    <row r="574" spans="1:33">
      <c r="A574" s="46">
        <v>42670</v>
      </c>
      <c r="B574" s="154" t="str">
        <f t="shared" si="153"/>
        <v>Oct</v>
      </c>
      <c r="C574" s="188"/>
      <c r="D574" s="188"/>
      <c r="E574" s="188"/>
      <c r="F574" s="189"/>
      <c r="G574" s="189"/>
      <c r="H574" s="189"/>
      <c r="I574" s="155">
        <f>VLOOKUP($B574,'Elec wholesale lookups'!$A$3:$L$15,'Inputs - Elec wholesale index'!I$2,FALSE)</f>
        <v>181634.52552031272</v>
      </c>
      <c r="J574" s="12">
        <f>VLOOKUP($B574,'Elec wholesale lookups'!$A$3:$L$15,'Inputs - Elec wholesale index'!J$2,FALSE)</f>
        <v>205597.26549163138</v>
      </c>
      <c r="K574" s="12">
        <f>VLOOKUP($B574,'Elec wholesale lookups'!$A$3:$L$15,'Inputs - Elec wholesale index'!K$2,FALSE)</f>
        <v>181634.52552031272</v>
      </c>
      <c r="L574" s="37">
        <f>VLOOKUP($B574,'Elec wholesale lookups'!$A$3:$O$15,'Inputs - Elec wholesale index'!L$2,FALSE)</f>
        <v>1</v>
      </c>
      <c r="M574" s="37">
        <f>VLOOKUP($B574,'Elec wholesale lookups'!$A$3:$O$15,'Inputs - Elec wholesale index'!M$2,FALSE)</f>
        <v>1</v>
      </c>
      <c r="N574" s="37">
        <f>VLOOKUP($B574,'Elec wholesale lookups'!$A$3:$O$15,'Inputs - Elec wholesale index'!N$2,FALSE)</f>
        <v>0</v>
      </c>
      <c r="O574" s="12">
        <f t="shared" si="137"/>
        <v>181634.52552031272</v>
      </c>
      <c r="P574" s="12">
        <f t="shared" si="138"/>
        <v>205597.26549163138</v>
      </c>
      <c r="Q574" s="12">
        <f t="shared" si="139"/>
        <v>0</v>
      </c>
      <c r="R574" s="12">
        <f t="shared" si="140"/>
        <v>387231.79101194406</v>
      </c>
      <c r="S574" s="22">
        <f t="shared" si="141"/>
        <v>0</v>
      </c>
      <c r="T574" s="22">
        <f t="shared" si="142"/>
        <v>0</v>
      </c>
      <c r="U574" s="22">
        <f t="shared" si="143"/>
        <v>0</v>
      </c>
      <c r="V574" s="22">
        <f t="shared" si="144"/>
        <v>0</v>
      </c>
      <c r="W574" s="43" t="str">
        <f t="shared" si="145"/>
        <v>n/a</v>
      </c>
      <c r="X574" s="22">
        <f t="shared" si="146"/>
        <v>0</v>
      </c>
      <c r="Y574" s="22">
        <f t="shared" si="147"/>
        <v>0</v>
      </c>
      <c r="Z574" s="22">
        <f t="shared" si="148"/>
        <v>0</v>
      </c>
      <c r="AA574" s="42">
        <f t="shared" si="149"/>
        <v>0</v>
      </c>
      <c r="AB574" s="43" t="str">
        <f t="shared" si="150"/>
        <v>n/a</v>
      </c>
      <c r="AC574" s="44" t="str">
        <f>IFERROR(W574*'Inputs - OBR and CPI'!$E$27+'Inputs - Elec wholesale index'!AB574*'Inputs - OBR and CPI'!$F$27,"n/a")</f>
        <v>n/a</v>
      </c>
      <c r="AD574" s="2" t="str">
        <f t="shared" si="151"/>
        <v>2017-18 Summer</v>
      </c>
      <c r="AE574" s="2" t="str">
        <f t="shared" si="152"/>
        <v>2016-17 Winter</v>
      </c>
      <c r="AF574" s="127">
        <v>0</v>
      </c>
      <c r="AG574" s="7"/>
    </row>
    <row r="575" spans="1:33">
      <c r="A575" s="46">
        <v>42671</v>
      </c>
      <c r="B575" s="154" t="str">
        <f t="shared" si="153"/>
        <v>Oct</v>
      </c>
      <c r="C575" s="188"/>
      <c r="D575" s="188"/>
      <c r="E575" s="188"/>
      <c r="F575" s="189"/>
      <c r="G575" s="189"/>
      <c r="H575" s="189"/>
      <c r="I575" s="155">
        <f>VLOOKUP($B575,'Elec wholesale lookups'!$A$3:$L$15,'Inputs - Elec wholesale index'!I$2,FALSE)</f>
        <v>181634.52552031272</v>
      </c>
      <c r="J575" s="12">
        <f>VLOOKUP($B575,'Elec wholesale lookups'!$A$3:$L$15,'Inputs - Elec wholesale index'!J$2,FALSE)</f>
        <v>205597.26549163138</v>
      </c>
      <c r="K575" s="12">
        <f>VLOOKUP($B575,'Elec wholesale lookups'!$A$3:$L$15,'Inputs - Elec wholesale index'!K$2,FALSE)</f>
        <v>181634.52552031272</v>
      </c>
      <c r="L575" s="37">
        <f>VLOOKUP($B575,'Elec wholesale lookups'!$A$3:$O$15,'Inputs - Elec wholesale index'!L$2,FALSE)</f>
        <v>1</v>
      </c>
      <c r="M575" s="37">
        <f>VLOOKUP($B575,'Elec wholesale lookups'!$A$3:$O$15,'Inputs - Elec wholesale index'!M$2,FALSE)</f>
        <v>1</v>
      </c>
      <c r="N575" s="37">
        <f>VLOOKUP($B575,'Elec wholesale lookups'!$A$3:$O$15,'Inputs - Elec wholesale index'!N$2,FALSE)</f>
        <v>0</v>
      </c>
      <c r="O575" s="12">
        <f t="shared" si="137"/>
        <v>181634.52552031272</v>
      </c>
      <c r="P575" s="12">
        <f t="shared" si="138"/>
        <v>205597.26549163138</v>
      </c>
      <c r="Q575" s="12">
        <f t="shared" si="139"/>
        <v>0</v>
      </c>
      <c r="R575" s="12">
        <f t="shared" si="140"/>
        <v>387231.79101194406</v>
      </c>
      <c r="S575" s="22">
        <f t="shared" si="141"/>
        <v>0</v>
      </c>
      <c r="T575" s="22">
        <f t="shared" si="142"/>
        <v>0</v>
      </c>
      <c r="U575" s="22">
        <f t="shared" si="143"/>
        <v>0</v>
      </c>
      <c r="V575" s="22">
        <f t="shared" si="144"/>
        <v>0</v>
      </c>
      <c r="W575" s="43" t="str">
        <f t="shared" si="145"/>
        <v>n/a</v>
      </c>
      <c r="X575" s="22">
        <f t="shared" si="146"/>
        <v>0</v>
      </c>
      <c r="Y575" s="22">
        <f t="shared" si="147"/>
        <v>0</v>
      </c>
      <c r="Z575" s="22">
        <f t="shared" si="148"/>
        <v>0</v>
      </c>
      <c r="AA575" s="42">
        <f t="shared" si="149"/>
        <v>0</v>
      </c>
      <c r="AB575" s="43" t="str">
        <f t="shared" si="150"/>
        <v>n/a</v>
      </c>
      <c r="AC575" s="44" t="str">
        <f>IFERROR(W575*'Inputs - OBR and CPI'!$E$27+'Inputs - Elec wholesale index'!AB575*'Inputs - OBR and CPI'!$F$27,"n/a")</f>
        <v>n/a</v>
      </c>
      <c r="AD575" s="2" t="str">
        <f t="shared" si="151"/>
        <v>2017-18 Summer</v>
      </c>
      <c r="AE575" s="2" t="str">
        <f t="shared" si="152"/>
        <v>2016-17 Winter</v>
      </c>
      <c r="AF575" s="127">
        <v>0</v>
      </c>
      <c r="AG575" s="7"/>
    </row>
    <row r="576" spans="1:33">
      <c r="A576" s="46">
        <v>42674</v>
      </c>
      <c r="B576" s="154" t="str">
        <f t="shared" si="153"/>
        <v>Oct</v>
      </c>
      <c r="C576" s="188"/>
      <c r="D576" s="188"/>
      <c r="E576" s="188"/>
      <c r="F576" s="189"/>
      <c r="G576" s="189"/>
      <c r="H576" s="189"/>
      <c r="I576" s="155">
        <f>VLOOKUP($B576,'Elec wholesale lookups'!$A$3:$L$15,'Inputs - Elec wholesale index'!I$2,FALSE)</f>
        <v>181634.52552031272</v>
      </c>
      <c r="J576" s="12">
        <f>VLOOKUP($B576,'Elec wholesale lookups'!$A$3:$L$15,'Inputs - Elec wholesale index'!J$2,FALSE)</f>
        <v>205597.26549163138</v>
      </c>
      <c r="K576" s="12">
        <f>VLOOKUP($B576,'Elec wholesale lookups'!$A$3:$L$15,'Inputs - Elec wholesale index'!K$2,FALSE)</f>
        <v>181634.52552031272</v>
      </c>
      <c r="L576" s="37">
        <f>VLOOKUP($B576,'Elec wholesale lookups'!$A$3:$O$15,'Inputs - Elec wholesale index'!L$2,FALSE)</f>
        <v>1</v>
      </c>
      <c r="M576" s="37">
        <f>VLOOKUP($B576,'Elec wholesale lookups'!$A$3:$O$15,'Inputs - Elec wholesale index'!M$2,FALSE)</f>
        <v>1</v>
      </c>
      <c r="N576" s="37">
        <f>VLOOKUP($B576,'Elec wholesale lookups'!$A$3:$O$15,'Inputs - Elec wholesale index'!N$2,FALSE)</f>
        <v>0</v>
      </c>
      <c r="O576" s="12">
        <f t="shared" si="137"/>
        <v>181634.52552031272</v>
      </c>
      <c r="P576" s="12">
        <f t="shared" si="138"/>
        <v>205597.26549163138</v>
      </c>
      <c r="Q576" s="12">
        <f t="shared" si="139"/>
        <v>0</v>
      </c>
      <c r="R576" s="12">
        <f t="shared" si="140"/>
        <v>387231.79101194406</v>
      </c>
      <c r="S576" s="22">
        <f t="shared" si="141"/>
        <v>0</v>
      </c>
      <c r="T576" s="22">
        <f t="shared" si="142"/>
        <v>0</v>
      </c>
      <c r="U576" s="22">
        <f t="shared" si="143"/>
        <v>0</v>
      </c>
      <c r="V576" s="22">
        <f t="shared" si="144"/>
        <v>0</v>
      </c>
      <c r="W576" s="43" t="str">
        <f t="shared" si="145"/>
        <v>n/a</v>
      </c>
      <c r="X576" s="22">
        <f t="shared" si="146"/>
        <v>0</v>
      </c>
      <c r="Y576" s="22">
        <f t="shared" si="147"/>
        <v>0</v>
      </c>
      <c r="Z576" s="22">
        <f t="shared" si="148"/>
        <v>0</v>
      </c>
      <c r="AA576" s="42">
        <f t="shared" si="149"/>
        <v>0</v>
      </c>
      <c r="AB576" s="43" t="str">
        <f t="shared" si="150"/>
        <v>n/a</v>
      </c>
      <c r="AC576" s="44" t="str">
        <f>IFERROR(W576*'Inputs - OBR and CPI'!$E$27+'Inputs - Elec wholesale index'!AB576*'Inputs - OBR and CPI'!$F$27,"n/a")</f>
        <v>n/a</v>
      </c>
      <c r="AD576" s="2" t="str">
        <f t="shared" si="151"/>
        <v>2017-18 Summer</v>
      </c>
      <c r="AE576" s="2" t="str">
        <f t="shared" si="152"/>
        <v>2016-17 Winter</v>
      </c>
      <c r="AF576" s="127">
        <v>0</v>
      </c>
      <c r="AG576" s="7"/>
    </row>
    <row r="577" spans="1:33">
      <c r="A577" s="46">
        <v>42675</v>
      </c>
      <c r="B577" s="154" t="str">
        <f t="shared" si="153"/>
        <v>Nov</v>
      </c>
      <c r="C577" s="188"/>
      <c r="D577" s="188"/>
      <c r="E577" s="188"/>
      <c r="F577" s="189"/>
      <c r="G577" s="189"/>
      <c r="H577" s="189"/>
      <c r="I577" s="155">
        <f>VLOOKUP($B577,'Elec wholesale lookups'!$A$3:$L$15,'Inputs - Elec wholesale index'!I$2,FALSE)</f>
        <v>181634.52552031272</v>
      </c>
      <c r="J577" s="12">
        <f>VLOOKUP($B577,'Elec wholesale lookups'!$A$3:$L$15,'Inputs - Elec wholesale index'!J$2,FALSE)</f>
        <v>205597.26549163138</v>
      </c>
      <c r="K577" s="12">
        <f>VLOOKUP($B577,'Elec wholesale lookups'!$A$3:$L$15,'Inputs - Elec wholesale index'!K$2,FALSE)</f>
        <v>181634.52552031272</v>
      </c>
      <c r="L577" s="37">
        <f>VLOOKUP($B577,'Elec wholesale lookups'!$A$3:$O$15,'Inputs - Elec wholesale index'!L$2,FALSE)</f>
        <v>1</v>
      </c>
      <c r="M577" s="37">
        <f>VLOOKUP($B577,'Elec wholesale lookups'!$A$3:$O$15,'Inputs - Elec wholesale index'!M$2,FALSE)</f>
        <v>1</v>
      </c>
      <c r="N577" s="37">
        <f>VLOOKUP($B577,'Elec wholesale lookups'!$A$3:$O$15,'Inputs - Elec wholesale index'!N$2,FALSE)</f>
        <v>0</v>
      </c>
      <c r="O577" s="12">
        <f t="shared" si="137"/>
        <v>181634.52552031272</v>
      </c>
      <c r="P577" s="12">
        <f t="shared" si="138"/>
        <v>205597.26549163138</v>
      </c>
      <c r="Q577" s="12">
        <f t="shared" si="139"/>
        <v>0</v>
      </c>
      <c r="R577" s="12">
        <f t="shared" si="140"/>
        <v>387231.79101194406</v>
      </c>
      <c r="S577" s="22">
        <f t="shared" si="141"/>
        <v>0</v>
      </c>
      <c r="T577" s="22">
        <f t="shared" si="142"/>
        <v>0</v>
      </c>
      <c r="U577" s="22">
        <f t="shared" si="143"/>
        <v>0</v>
      </c>
      <c r="V577" s="22">
        <f t="shared" si="144"/>
        <v>0</v>
      </c>
      <c r="W577" s="43" t="str">
        <f t="shared" si="145"/>
        <v>n/a</v>
      </c>
      <c r="X577" s="22">
        <f t="shared" si="146"/>
        <v>0</v>
      </c>
      <c r="Y577" s="22">
        <f t="shared" si="147"/>
        <v>0</v>
      </c>
      <c r="Z577" s="22">
        <f t="shared" si="148"/>
        <v>0</v>
      </c>
      <c r="AA577" s="42">
        <f t="shared" si="149"/>
        <v>0</v>
      </c>
      <c r="AB577" s="43" t="str">
        <f t="shared" si="150"/>
        <v>n/a</v>
      </c>
      <c r="AC577" s="44" t="str">
        <f>IFERROR(W577*'Inputs - OBR and CPI'!$E$27+'Inputs - Elec wholesale index'!AB577*'Inputs - OBR and CPI'!$F$27,"n/a")</f>
        <v>n/a</v>
      </c>
      <c r="AD577" s="2" t="str">
        <f t="shared" si="151"/>
        <v>2017-18 Summer</v>
      </c>
      <c r="AE577" s="2" t="str">
        <f t="shared" si="152"/>
        <v>2016-17 Winter</v>
      </c>
      <c r="AF577" s="127">
        <v>0</v>
      </c>
      <c r="AG577" s="7"/>
    </row>
    <row r="578" spans="1:33">
      <c r="A578" s="46">
        <v>42676</v>
      </c>
      <c r="B578" s="154" t="str">
        <f t="shared" si="153"/>
        <v>Nov</v>
      </c>
      <c r="C578" s="188"/>
      <c r="D578" s="188"/>
      <c r="E578" s="188"/>
      <c r="F578" s="189"/>
      <c r="G578" s="189"/>
      <c r="H578" s="189"/>
      <c r="I578" s="155">
        <f>VLOOKUP($B578,'Elec wholesale lookups'!$A$3:$L$15,'Inputs - Elec wholesale index'!I$2,FALSE)</f>
        <v>181634.52552031272</v>
      </c>
      <c r="J578" s="12">
        <f>VLOOKUP($B578,'Elec wholesale lookups'!$A$3:$L$15,'Inputs - Elec wholesale index'!J$2,FALSE)</f>
        <v>205597.26549163138</v>
      </c>
      <c r="K578" s="12">
        <f>VLOOKUP($B578,'Elec wholesale lookups'!$A$3:$L$15,'Inputs - Elec wholesale index'!K$2,FALSE)</f>
        <v>181634.52552031272</v>
      </c>
      <c r="L578" s="37">
        <f>VLOOKUP($B578,'Elec wholesale lookups'!$A$3:$O$15,'Inputs - Elec wholesale index'!L$2,FALSE)</f>
        <v>1</v>
      </c>
      <c r="M578" s="37">
        <f>VLOOKUP($B578,'Elec wholesale lookups'!$A$3:$O$15,'Inputs - Elec wholesale index'!M$2,FALSE)</f>
        <v>1</v>
      </c>
      <c r="N578" s="37">
        <f>VLOOKUP($B578,'Elec wholesale lookups'!$A$3:$O$15,'Inputs - Elec wholesale index'!N$2,FALSE)</f>
        <v>0</v>
      </c>
      <c r="O578" s="12">
        <f t="shared" si="137"/>
        <v>181634.52552031272</v>
      </c>
      <c r="P578" s="12">
        <f t="shared" si="138"/>
        <v>205597.26549163138</v>
      </c>
      <c r="Q578" s="12">
        <f t="shared" si="139"/>
        <v>0</v>
      </c>
      <c r="R578" s="12">
        <f t="shared" si="140"/>
        <v>387231.79101194406</v>
      </c>
      <c r="S578" s="22">
        <f t="shared" si="141"/>
        <v>0</v>
      </c>
      <c r="T578" s="22">
        <f t="shared" si="142"/>
        <v>0</v>
      </c>
      <c r="U578" s="22">
        <f t="shared" si="143"/>
        <v>0</v>
      </c>
      <c r="V578" s="22">
        <f t="shared" si="144"/>
        <v>0</v>
      </c>
      <c r="W578" s="43" t="str">
        <f t="shared" si="145"/>
        <v>n/a</v>
      </c>
      <c r="X578" s="22">
        <f t="shared" si="146"/>
        <v>0</v>
      </c>
      <c r="Y578" s="22">
        <f t="shared" si="147"/>
        <v>0</v>
      </c>
      <c r="Z578" s="22">
        <f t="shared" si="148"/>
        <v>0</v>
      </c>
      <c r="AA578" s="42">
        <f t="shared" si="149"/>
        <v>0</v>
      </c>
      <c r="AB578" s="43" t="str">
        <f t="shared" si="150"/>
        <v>n/a</v>
      </c>
      <c r="AC578" s="44" t="str">
        <f>IFERROR(W578*'Inputs - OBR and CPI'!$E$27+'Inputs - Elec wholesale index'!AB578*'Inputs - OBR and CPI'!$F$27,"n/a")</f>
        <v>n/a</v>
      </c>
      <c r="AD578" s="2" t="str">
        <f t="shared" si="151"/>
        <v>2017-18 Summer</v>
      </c>
      <c r="AE578" s="2" t="str">
        <f t="shared" si="152"/>
        <v>2016-17 Winter</v>
      </c>
      <c r="AF578" s="127">
        <v>0</v>
      </c>
      <c r="AG578" s="7"/>
    </row>
    <row r="579" spans="1:33">
      <c r="A579" s="46">
        <v>42677</v>
      </c>
      <c r="B579" s="154" t="str">
        <f t="shared" si="153"/>
        <v>Nov</v>
      </c>
      <c r="C579" s="188"/>
      <c r="D579" s="188"/>
      <c r="E579" s="188"/>
      <c r="F579" s="189"/>
      <c r="G579" s="189"/>
      <c r="H579" s="189"/>
      <c r="I579" s="155">
        <f>VLOOKUP($B579,'Elec wholesale lookups'!$A$3:$L$15,'Inputs - Elec wholesale index'!I$2,FALSE)</f>
        <v>181634.52552031272</v>
      </c>
      <c r="J579" s="12">
        <f>VLOOKUP($B579,'Elec wholesale lookups'!$A$3:$L$15,'Inputs - Elec wholesale index'!J$2,FALSE)</f>
        <v>205597.26549163138</v>
      </c>
      <c r="K579" s="12">
        <f>VLOOKUP($B579,'Elec wholesale lookups'!$A$3:$L$15,'Inputs - Elec wholesale index'!K$2,FALSE)</f>
        <v>181634.52552031272</v>
      </c>
      <c r="L579" s="37">
        <f>VLOOKUP($B579,'Elec wholesale lookups'!$A$3:$O$15,'Inputs - Elec wholesale index'!L$2,FALSE)</f>
        <v>1</v>
      </c>
      <c r="M579" s="37">
        <f>VLOOKUP($B579,'Elec wholesale lookups'!$A$3:$O$15,'Inputs - Elec wholesale index'!M$2,FALSE)</f>
        <v>1</v>
      </c>
      <c r="N579" s="37">
        <f>VLOOKUP($B579,'Elec wholesale lookups'!$A$3:$O$15,'Inputs - Elec wholesale index'!N$2,FALSE)</f>
        <v>0</v>
      </c>
      <c r="O579" s="12">
        <f t="shared" si="137"/>
        <v>181634.52552031272</v>
      </c>
      <c r="P579" s="12">
        <f t="shared" si="138"/>
        <v>205597.26549163138</v>
      </c>
      <c r="Q579" s="12">
        <f t="shared" si="139"/>
        <v>0</v>
      </c>
      <c r="R579" s="12">
        <f t="shared" si="140"/>
        <v>387231.79101194406</v>
      </c>
      <c r="S579" s="22">
        <f t="shared" si="141"/>
        <v>0</v>
      </c>
      <c r="T579" s="22">
        <f t="shared" si="142"/>
        <v>0</v>
      </c>
      <c r="U579" s="22">
        <f t="shared" si="143"/>
        <v>0</v>
      </c>
      <c r="V579" s="22">
        <f t="shared" si="144"/>
        <v>0</v>
      </c>
      <c r="W579" s="43" t="str">
        <f t="shared" si="145"/>
        <v>n/a</v>
      </c>
      <c r="X579" s="22">
        <f t="shared" si="146"/>
        <v>0</v>
      </c>
      <c r="Y579" s="22">
        <f t="shared" si="147"/>
        <v>0</v>
      </c>
      <c r="Z579" s="22">
        <f t="shared" si="148"/>
        <v>0</v>
      </c>
      <c r="AA579" s="42">
        <f t="shared" si="149"/>
        <v>0</v>
      </c>
      <c r="AB579" s="43" t="str">
        <f t="shared" si="150"/>
        <v>n/a</v>
      </c>
      <c r="AC579" s="44" t="str">
        <f>IFERROR(W579*'Inputs - OBR and CPI'!$E$27+'Inputs - Elec wholesale index'!AB579*'Inputs - OBR and CPI'!$F$27,"n/a")</f>
        <v>n/a</v>
      </c>
      <c r="AD579" s="2" t="str">
        <f t="shared" si="151"/>
        <v>2017-18 Summer</v>
      </c>
      <c r="AE579" s="2" t="str">
        <f t="shared" si="152"/>
        <v>2016-17 Winter</v>
      </c>
      <c r="AF579" s="127">
        <v>0</v>
      </c>
      <c r="AG579" s="7"/>
    </row>
    <row r="580" spans="1:33">
      <c r="A580" s="46">
        <v>42678</v>
      </c>
      <c r="B580" s="154" t="str">
        <f t="shared" si="153"/>
        <v>Nov</v>
      </c>
      <c r="C580" s="188"/>
      <c r="D580" s="188"/>
      <c r="E580" s="188"/>
      <c r="F580" s="189"/>
      <c r="G580" s="189"/>
      <c r="H580" s="189"/>
      <c r="I580" s="155">
        <f>VLOOKUP($B580,'Elec wholesale lookups'!$A$3:$L$15,'Inputs - Elec wholesale index'!I$2,FALSE)</f>
        <v>181634.52552031272</v>
      </c>
      <c r="J580" s="12">
        <f>VLOOKUP($B580,'Elec wholesale lookups'!$A$3:$L$15,'Inputs - Elec wholesale index'!J$2,FALSE)</f>
        <v>205597.26549163138</v>
      </c>
      <c r="K580" s="12">
        <f>VLOOKUP($B580,'Elec wholesale lookups'!$A$3:$L$15,'Inputs - Elec wholesale index'!K$2,FALSE)</f>
        <v>181634.52552031272</v>
      </c>
      <c r="L580" s="37">
        <f>VLOOKUP($B580,'Elec wholesale lookups'!$A$3:$O$15,'Inputs - Elec wholesale index'!L$2,FALSE)</f>
        <v>1</v>
      </c>
      <c r="M580" s="37">
        <f>VLOOKUP($B580,'Elec wholesale lookups'!$A$3:$O$15,'Inputs - Elec wholesale index'!M$2,FALSE)</f>
        <v>1</v>
      </c>
      <c r="N580" s="37">
        <f>VLOOKUP($B580,'Elec wholesale lookups'!$A$3:$O$15,'Inputs - Elec wholesale index'!N$2,FALSE)</f>
        <v>0</v>
      </c>
      <c r="O580" s="12">
        <f t="shared" si="137"/>
        <v>181634.52552031272</v>
      </c>
      <c r="P580" s="12">
        <f t="shared" si="138"/>
        <v>205597.26549163138</v>
      </c>
      <c r="Q580" s="12">
        <f t="shared" si="139"/>
        <v>0</v>
      </c>
      <c r="R580" s="12">
        <f t="shared" si="140"/>
        <v>387231.79101194406</v>
      </c>
      <c r="S580" s="22">
        <f t="shared" si="141"/>
        <v>0</v>
      </c>
      <c r="T580" s="22">
        <f t="shared" si="142"/>
        <v>0</v>
      </c>
      <c r="U580" s="22">
        <f t="shared" si="143"/>
        <v>0</v>
      </c>
      <c r="V580" s="22">
        <f t="shared" si="144"/>
        <v>0</v>
      </c>
      <c r="W580" s="43" t="str">
        <f t="shared" si="145"/>
        <v>n/a</v>
      </c>
      <c r="X580" s="22">
        <f t="shared" si="146"/>
        <v>0</v>
      </c>
      <c r="Y580" s="22">
        <f t="shared" si="147"/>
        <v>0</v>
      </c>
      <c r="Z580" s="22">
        <f t="shared" si="148"/>
        <v>0</v>
      </c>
      <c r="AA580" s="42">
        <f t="shared" si="149"/>
        <v>0</v>
      </c>
      <c r="AB580" s="43" t="str">
        <f t="shared" si="150"/>
        <v>n/a</v>
      </c>
      <c r="AC580" s="44" t="str">
        <f>IFERROR(W580*'Inputs - OBR and CPI'!$E$27+'Inputs - Elec wholesale index'!AB580*'Inputs - OBR and CPI'!$F$27,"n/a")</f>
        <v>n/a</v>
      </c>
      <c r="AD580" s="2" t="str">
        <f t="shared" si="151"/>
        <v>2017-18 Summer</v>
      </c>
      <c r="AE580" s="2" t="str">
        <f t="shared" si="152"/>
        <v>2016-17 Winter</v>
      </c>
      <c r="AF580" s="127">
        <v>0</v>
      </c>
      <c r="AG580" s="7"/>
    </row>
    <row r="581" spans="1:33">
      <c r="A581" s="46">
        <v>42681</v>
      </c>
      <c r="B581" s="154" t="str">
        <f t="shared" si="153"/>
        <v>Nov</v>
      </c>
      <c r="C581" s="188"/>
      <c r="D581" s="188"/>
      <c r="E581" s="188"/>
      <c r="F581" s="189"/>
      <c r="G581" s="189"/>
      <c r="H581" s="189"/>
      <c r="I581" s="155">
        <f>VLOOKUP($B581,'Elec wholesale lookups'!$A$3:$L$15,'Inputs - Elec wholesale index'!I$2,FALSE)</f>
        <v>181634.52552031272</v>
      </c>
      <c r="J581" s="12">
        <f>VLOOKUP($B581,'Elec wholesale lookups'!$A$3:$L$15,'Inputs - Elec wholesale index'!J$2,FALSE)</f>
        <v>205597.26549163138</v>
      </c>
      <c r="K581" s="12">
        <f>VLOOKUP($B581,'Elec wholesale lookups'!$A$3:$L$15,'Inputs - Elec wholesale index'!K$2,FALSE)</f>
        <v>181634.52552031272</v>
      </c>
      <c r="L581" s="37">
        <f>VLOOKUP($B581,'Elec wholesale lookups'!$A$3:$O$15,'Inputs - Elec wholesale index'!L$2,FALSE)</f>
        <v>1</v>
      </c>
      <c r="M581" s="37">
        <f>VLOOKUP($B581,'Elec wholesale lookups'!$A$3:$O$15,'Inputs - Elec wholesale index'!M$2,FALSE)</f>
        <v>1</v>
      </c>
      <c r="N581" s="37">
        <f>VLOOKUP($B581,'Elec wholesale lookups'!$A$3:$O$15,'Inputs - Elec wholesale index'!N$2,FALSE)</f>
        <v>0</v>
      </c>
      <c r="O581" s="12">
        <f t="shared" si="137"/>
        <v>181634.52552031272</v>
      </c>
      <c r="P581" s="12">
        <f t="shared" si="138"/>
        <v>205597.26549163138</v>
      </c>
      <c r="Q581" s="12">
        <f t="shared" si="139"/>
        <v>0</v>
      </c>
      <c r="R581" s="12">
        <f t="shared" si="140"/>
        <v>387231.79101194406</v>
      </c>
      <c r="S581" s="22">
        <f t="shared" si="141"/>
        <v>0</v>
      </c>
      <c r="T581" s="22">
        <f t="shared" si="142"/>
        <v>0</v>
      </c>
      <c r="U581" s="22">
        <f t="shared" si="143"/>
        <v>0</v>
      </c>
      <c r="V581" s="22">
        <f t="shared" si="144"/>
        <v>0</v>
      </c>
      <c r="W581" s="43" t="str">
        <f t="shared" si="145"/>
        <v>n/a</v>
      </c>
      <c r="X581" s="22">
        <f t="shared" si="146"/>
        <v>0</v>
      </c>
      <c r="Y581" s="22">
        <f t="shared" si="147"/>
        <v>0</v>
      </c>
      <c r="Z581" s="22">
        <f t="shared" si="148"/>
        <v>0</v>
      </c>
      <c r="AA581" s="42">
        <f t="shared" si="149"/>
        <v>0</v>
      </c>
      <c r="AB581" s="43" t="str">
        <f t="shared" si="150"/>
        <v>n/a</v>
      </c>
      <c r="AC581" s="44" t="str">
        <f>IFERROR(W581*'Inputs - OBR and CPI'!$E$27+'Inputs - Elec wholesale index'!AB581*'Inputs - OBR and CPI'!$F$27,"n/a")</f>
        <v>n/a</v>
      </c>
      <c r="AD581" s="2" t="str">
        <f t="shared" si="151"/>
        <v>2017-18 Summer</v>
      </c>
      <c r="AE581" s="2" t="str">
        <f t="shared" si="152"/>
        <v>2016-17 Winter</v>
      </c>
      <c r="AF581" s="127">
        <v>0</v>
      </c>
      <c r="AG581" s="7"/>
    </row>
    <row r="582" spans="1:33">
      <c r="A582" s="46">
        <v>42682</v>
      </c>
      <c r="B582" s="154" t="str">
        <f t="shared" si="153"/>
        <v>Nov</v>
      </c>
      <c r="C582" s="188"/>
      <c r="D582" s="188"/>
      <c r="E582" s="188"/>
      <c r="F582" s="189"/>
      <c r="G582" s="189"/>
      <c r="H582" s="189"/>
      <c r="I582" s="155">
        <f>VLOOKUP($B582,'Elec wholesale lookups'!$A$3:$L$15,'Inputs - Elec wholesale index'!I$2,FALSE)</f>
        <v>181634.52552031272</v>
      </c>
      <c r="J582" s="12">
        <f>VLOOKUP($B582,'Elec wholesale lookups'!$A$3:$L$15,'Inputs - Elec wholesale index'!J$2,FALSE)</f>
        <v>205597.26549163138</v>
      </c>
      <c r="K582" s="12">
        <f>VLOOKUP($B582,'Elec wholesale lookups'!$A$3:$L$15,'Inputs - Elec wholesale index'!K$2,FALSE)</f>
        <v>181634.52552031272</v>
      </c>
      <c r="L582" s="37">
        <f>VLOOKUP($B582,'Elec wholesale lookups'!$A$3:$O$15,'Inputs - Elec wholesale index'!L$2,FALSE)</f>
        <v>1</v>
      </c>
      <c r="M582" s="37">
        <f>VLOOKUP($B582,'Elec wholesale lookups'!$A$3:$O$15,'Inputs - Elec wholesale index'!M$2,FALSE)</f>
        <v>1</v>
      </c>
      <c r="N582" s="37">
        <f>VLOOKUP($B582,'Elec wholesale lookups'!$A$3:$O$15,'Inputs - Elec wholesale index'!N$2,FALSE)</f>
        <v>0</v>
      </c>
      <c r="O582" s="12">
        <f t="shared" si="137"/>
        <v>181634.52552031272</v>
      </c>
      <c r="P582" s="12">
        <f t="shared" si="138"/>
        <v>205597.26549163138</v>
      </c>
      <c r="Q582" s="12">
        <f t="shared" si="139"/>
        <v>0</v>
      </c>
      <c r="R582" s="12">
        <f t="shared" si="140"/>
        <v>387231.79101194406</v>
      </c>
      <c r="S582" s="22">
        <f t="shared" si="141"/>
        <v>0</v>
      </c>
      <c r="T582" s="22">
        <f t="shared" si="142"/>
        <v>0</v>
      </c>
      <c r="U582" s="22">
        <f t="shared" si="143"/>
        <v>0</v>
      </c>
      <c r="V582" s="22">
        <f t="shared" si="144"/>
        <v>0</v>
      </c>
      <c r="W582" s="43" t="str">
        <f t="shared" si="145"/>
        <v>n/a</v>
      </c>
      <c r="X582" s="22">
        <f t="shared" si="146"/>
        <v>0</v>
      </c>
      <c r="Y582" s="22">
        <f t="shared" si="147"/>
        <v>0</v>
      </c>
      <c r="Z582" s="22">
        <f t="shared" si="148"/>
        <v>0</v>
      </c>
      <c r="AA582" s="42">
        <f t="shared" si="149"/>
        <v>0</v>
      </c>
      <c r="AB582" s="43" t="str">
        <f t="shared" si="150"/>
        <v>n/a</v>
      </c>
      <c r="AC582" s="44" t="str">
        <f>IFERROR(W582*'Inputs - OBR and CPI'!$E$27+'Inputs - Elec wholesale index'!AB582*'Inputs - OBR and CPI'!$F$27,"n/a")</f>
        <v>n/a</v>
      </c>
      <c r="AD582" s="2" t="str">
        <f t="shared" si="151"/>
        <v>2017-18 Summer</v>
      </c>
      <c r="AE582" s="2" t="str">
        <f t="shared" si="152"/>
        <v>2016-17 Winter</v>
      </c>
      <c r="AF582" s="127">
        <v>0</v>
      </c>
      <c r="AG582" s="7"/>
    </row>
    <row r="583" spans="1:33">
      <c r="A583" s="46">
        <v>42683</v>
      </c>
      <c r="B583" s="154" t="str">
        <f t="shared" si="153"/>
        <v>Nov</v>
      </c>
      <c r="C583" s="188"/>
      <c r="D583" s="188"/>
      <c r="E583" s="188"/>
      <c r="F583" s="189"/>
      <c r="G583" s="189"/>
      <c r="H583" s="189"/>
      <c r="I583" s="155">
        <f>VLOOKUP($B583,'Elec wholesale lookups'!$A$3:$L$15,'Inputs - Elec wholesale index'!I$2,FALSE)</f>
        <v>181634.52552031272</v>
      </c>
      <c r="J583" s="12">
        <f>VLOOKUP($B583,'Elec wholesale lookups'!$A$3:$L$15,'Inputs - Elec wholesale index'!J$2,FALSE)</f>
        <v>205597.26549163138</v>
      </c>
      <c r="K583" s="12">
        <f>VLOOKUP($B583,'Elec wholesale lookups'!$A$3:$L$15,'Inputs - Elec wholesale index'!K$2,FALSE)</f>
        <v>181634.52552031272</v>
      </c>
      <c r="L583" s="37">
        <f>VLOOKUP($B583,'Elec wholesale lookups'!$A$3:$O$15,'Inputs - Elec wholesale index'!L$2,FALSE)</f>
        <v>1</v>
      </c>
      <c r="M583" s="37">
        <f>VLOOKUP($B583,'Elec wholesale lookups'!$A$3:$O$15,'Inputs - Elec wholesale index'!M$2,FALSE)</f>
        <v>1</v>
      </c>
      <c r="N583" s="37">
        <f>VLOOKUP($B583,'Elec wholesale lookups'!$A$3:$O$15,'Inputs - Elec wholesale index'!N$2,FALSE)</f>
        <v>0</v>
      </c>
      <c r="O583" s="12">
        <f t="shared" ref="O583:O646" si="154">IF(L583="","",I583*L583)</f>
        <v>181634.52552031272</v>
      </c>
      <c r="P583" s="12">
        <f t="shared" ref="P583:P646" si="155">IF(M583="","",J583*M583)</f>
        <v>205597.26549163138</v>
      </c>
      <c r="Q583" s="12">
        <f t="shared" ref="Q583:Q646" si="156">IF(N583="","",K583*N583)</f>
        <v>0</v>
      </c>
      <c r="R583" s="12">
        <f t="shared" ref="R583:R646" si="157">SUM(O583:Q583)</f>
        <v>387231.79101194406</v>
      </c>
      <c r="S583" s="22">
        <f t="shared" ref="S583:S646" si="158">IF(O583="","",O583*C583)</f>
        <v>0</v>
      </c>
      <c r="T583" s="22">
        <f t="shared" ref="T583:T646" si="159">IF(P583="","",P583*D583)</f>
        <v>0</v>
      </c>
      <c r="U583" s="22">
        <f t="shared" ref="U583:U646" si="160">IF(Q583="","",Q583*E583)</f>
        <v>0</v>
      </c>
      <c r="V583" s="22">
        <f t="shared" ref="V583:V646" si="161">SUM(S583:U583)</f>
        <v>0</v>
      </c>
      <c r="W583" s="43" t="str">
        <f t="shared" ref="W583:W646" si="162">IF(MIN(C583:E583)&lt;1,"n/a",V583/R583)</f>
        <v>n/a</v>
      </c>
      <c r="X583" s="22">
        <f t="shared" ref="X583:X646" si="163">IF(O583="","",O583*F583)</f>
        <v>0</v>
      </c>
      <c r="Y583" s="22">
        <f t="shared" ref="Y583:Y646" si="164">IF(P583="","",P583*G583)</f>
        <v>0</v>
      </c>
      <c r="Z583" s="22">
        <f t="shared" ref="Z583:Z646" si="165">IF(Q583="","",Q583*H583)</f>
        <v>0</v>
      </c>
      <c r="AA583" s="42">
        <f t="shared" ref="AA583:AA646" si="166">SUM(X583:Z583)</f>
        <v>0</v>
      </c>
      <c r="AB583" s="43" t="str">
        <f t="shared" ref="AB583:AB646" si="167">IF(MIN(F583:H583)&lt;1,"n/a",AA583/$R583)</f>
        <v>n/a</v>
      </c>
      <c r="AC583" s="44" t="str">
        <f>IFERROR(W583*'Inputs - OBR and CPI'!$E$27+'Inputs - Elec wholesale index'!AB583*'Inputs - OBR and CPI'!$F$27,"n/a")</f>
        <v>n/a</v>
      </c>
      <c r="AD583" s="2" t="str">
        <f t="shared" ref="AD583:AD646" si="168">IF(AND(MONTH(A583)=8,MONTH(A582)=7),YEAR(A583)+1&amp;"-"&amp;YEAR(A583)-1998&amp;" Summer",IF(AND(MONTH(A583)=2,MONTH(A582)=1),YEAR(A583)&amp;"-"&amp;YEAR(A583)-1999&amp;" Winter",AD582))</f>
        <v>2017-18 Summer</v>
      </c>
      <c r="AE583" s="2" t="str">
        <f t="shared" ref="AE583:AE646" si="169">IF(AND(MONTH(A583)=4,MONTH(A582)=3),YEAR(A583)&amp;"-"&amp;YEAR(A583)-1999&amp;" Summer",IF(AND(MONTH(A583)=10,MONTH(A582)=9),YEAR(A583)&amp;"-"&amp;YEAR(A583)-1999&amp;" Winter",AE582))</f>
        <v>2016-17 Winter</v>
      </c>
      <c r="AF583" s="127">
        <v>0</v>
      </c>
      <c r="AG583" s="7"/>
    </row>
    <row r="584" spans="1:33">
      <c r="A584" s="46">
        <v>42684</v>
      </c>
      <c r="B584" s="154" t="str">
        <f t="shared" si="153"/>
        <v>Nov</v>
      </c>
      <c r="C584" s="188"/>
      <c r="D584" s="188"/>
      <c r="E584" s="188"/>
      <c r="F584" s="189"/>
      <c r="G584" s="189"/>
      <c r="H584" s="189"/>
      <c r="I584" s="155">
        <f>VLOOKUP($B584,'Elec wholesale lookups'!$A$3:$L$15,'Inputs - Elec wholesale index'!I$2,FALSE)</f>
        <v>181634.52552031272</v>
      </c>
      <c r="J584" s="12">
        <f>VLOOKUP($B584,'Elec wholesale lookups'!$A$3:$L$15,'Inputs - Elec wholesale index'!J$2,FALSE)</f>
        <v>205597.26549163138</v>
      </c>
      <c r="K584" s="12">
        <f>VLOOKUP($B584,'Elec wholesale lookups'!$A$3:$L$15,'Inputs - Elec wholesale index'!K$2,FALSE)</f>
        <v>181634.52552031272</v>
      </c>
      <c r="L584" s="37">
        <f>VLOOKUP($B584,'Elec wholesale lookups'!$A$3:$O$15,'Inputs - Elec wholesale index'!L$2,FALSE)</f>
        <v>1</v>
      </c>
      <c r="M584" s="37">
        <f>VLOOKUP($B584,'Elec wholesale lookups'!$A$3:$O$15,'Inputs - Elec wholesale index'!M$2,FALSE)</f>
        <v>1</v>
      </c>
      <c r="N584" s="37">
        <f>VLOOKUP($B584,'Elec wholesale lookups'!$A$3:$O$15,'Inputs - Elec wholesale index'!N$2,FALSE)</f>
        <v>0</v>
      </c>
      <c r="O584" s="12">
        <f t="shared" si="154"/>
        <v>181634.52552031272</v>
      </c>
      <c r="P584" s="12">
        <f t="shared" si="155"/>
        <v>205597.26549163138</v>
      </c>
      <c r="Q584" s="12">
        <f t="shared" si="156"/>
        <v>0</v>
      </c>
      <c r="R584" s="12">
        <f t="shared" si="157"/>
        <v>387231.79101194406</v>
      </c>
      <c r="S584" s="22">
        <f t="shared" si="158"/>
        <v>0</v>
      </c>
      <c r="T584" s="22">
        <f t="shared" si="159"/>
        <v>0</v>
      </c>
      <c r="U584" s="22">
        <f t="shared" si="160"/>
        <v>0</v>
      </c>
      <c r="V584" s="22">
        <f t="shared" si="161"/>
        <v>0</v>
      </c>
      <c r="W584" s="43" t="str">
        <f t="shared" si="162"/>
        <v>n/a</v>
      </c>
      <c r="X584" s="22">
        <f t="shared" si="163"/>
        <v>0</v>
      </c>
      <c r="Y584" s="22">
        <f t="shared" si="164"/>
        <v>0</v>
      </c>
      <c r="Z584" s="22">
        <f t="shared" si="165"/>
        <v>0</v>
      </c>
      <c r="AA584" s="42">
        <f t="shared" si="166"/>
        <v>0</v>
      </c>
      <c r="AB584" s="43" t="str">
        <f t="shared" si="167"/>
        <v>n/a</v>
      </c>
      <c r="AC584" s="44" t="str">
        <f>IFERROR(W584*'Inputs - OBR and CPI'!$E$27+'Inputs - Elec wholesale index'!AB584*'Inputs - OBR and CPI'!$F$27,"n/a")</f>
        <v>n/a</v>
      </c>
      <c r="AD584" s="2" t="str">
        <f t="shared" si="168"/>
        <v>2017-18 Summer</v>
      </c>
      <c r="AE584" s="2" t="str">
        <f t="shared" si="169"/>
        <v>2016-17 Winter</v>
      </c>
      <c r="AF584" s="127">
        <v>0</v>
      </c>
      <c r="AG584" s="7"/>
    </row>
    <row r="585" spans="1:33">
      <c r="A585" s="46">
        <v>42685</v>
      </c>
      <c r="B585" s="154" t="str">
        <f t="shared" si="153"/>
        <v>Nov</v>
      </c>
      <c r="C585" s="188"/>
      <c r="D585" s="188"/>
      <c r="E585" s="188"/>
      <c r="F585" s="189"/>
      <c r="G585" s="189"/>
      <c r="H585" s="189"/>
      <c r="I585" s="155">
        <f>VLOOKUP($B585,'Elec wholesale lookups'!$A$3:$L$15,'Inputs - Elec wholesale index'!I$2,FALSE)</f>
        <v>181634.52552031272</v>
      </c>
      <c r="J585" s="12">
        <f>VLOOKUP($B585,'Elec wholesale lookups'!$A$3:$L$15,'Inputs - Elec wholesale index'!J$2,FALSE)</f>
        <v>205597.26549163138</v>
      </c>
      <c r="K585" s="12">
        <f>VLOOKUP($B585,'Elec wholesale lookups'!$A$3:$L$15,'Inputs - Elec wholesale index'!K$2,FALSE)</f>
        <v>181634.52552031272</v>
      </c>
      <c r="L585" s="37">
        <f>VLOOKUP($B585,'Elec wholesale lookups'!$A$3:$O$15,'Inputs - Elec wholesale index'!L$2,FALSE)</f>
        <v>1</v>
      </c>
      <c r="M585" s="37">
        <f>VLOOKUP($B585,'Elec wholesale lookups'!$A$3:$O$15,'Inputs - Elec wholesale index'!M$2,FALSE)</f>
        <v>1</v>
      </c>
      <c r="N585" s="37">
        <f>VLOOKUP($B585,'Elec wholesale lookups'!$A$3:$O$15,'Inputs - Elec wholesale index'!N$2,FALSE)</f>
        <v>0</v>
      </c>
      <c r="O585" s="12">
        <f t="shared" si="154"/>
        <v>181634.52552031272</v>
      </c>
      <c r="P585" s="12">
        <f t="shared" si="155"/>
        <v>205597.26549163138</v>
      </c>
      <c r="Q585" s="12">
        <f t="shared" si="156"/>
        <v>0</v>
      </c>
      <c r="R585" s="12">
        <f t="shared" si="157"/>
        <v>387231.79101194406</v>
      </c>
      <c r="S585" s="22">
        <f t="shared" si="158"/>
        <v>0</v>
      </c>
      <c r="T585" s="22">
        <f t="shared" si="159"/>
        <v>0</v>
      </c>
      <c r="U585" s="22">
        <f t="shared" si="160"/>
        <v>0</v>
      </c>
      <c r="V585" s="22">
        <f t="shared" si="161"/>
        <v>0</v>
      </c>
      <c r="W585" s="43" t="str">
        <f t="shared" si="162"/>
        <v>n/a</v>
      </c>
      <c r="X585" s="22">
        <f t="shared" si="163"/>
        <v>0</v>
      </c>
      <c r="Y585" s="22">
        <f t="shared" si="164"/>
        <v>0</v>
      </c>
      <c r="Z585" s="22">
        <f t="shared" si="165"/>
        <v>0</v>
      </c>
      <c r="AA585" s="42">
        <f t="shared" si="166"/>
        <v>0</v>
      </c>
      <c r="AB585" s="43" t="str">
        <f t="shared" si="167"/>
        <v>n/a</v>
      </c>
      <c r="AC585" s="44" t="str">
        <f>IFERROR(W585*'Inputs - OBR and CPI'!$E$27+'Inputs - Elec wholesale index'!AB585*'Inputs - OBR and CPI'!$F$27,"n/a")</f>
        <v>n/a</v>
      </c>
      <c r="AD585" s="2" t="str">
        <f t="shared" si="168"/>
        <v>2017-18 Summer</v>
      </c>
      <c r="AE585" s="2" t="str">
        <f t="shared" si="169"/>
        <v>2016-17 Winter</v>
      </c>
      <c r="AF585" s="127">
        <v>0</v>
      </c>
      <c r="AG585" s="7"/>
    </row>
    <row r="586" spans="1:33">
      <c r="A586" s="46">
        <v>42688</v>
      </c>
      <c r="B586" s="154" t="str">
        <f t="shared" si="153"/>
        <v>Nov</v>
      </c>
      <c r="C586" s="188"/>
      <c r="D586" s="188"/>
      <c r="E586" s="188"/>
      <c r="F586" s="189"/>
      <c r="G586" s="189"/>
      <c r="H586" s="189"/>
      <c r="I586" s="155">
        <f>VLOOKUP($B586,'Elec wholesale lookups'!$A$3:$L$15,'Inputs - Elec wholesale index'!I$2,FALSE)</f>
        <v>181634.52552031272</v>
      </c>
      <c r="J586" s="12">
        <f>VLOOKUP($B586,'Elec wholesale lookups'!$A$3:$L$15,'Inputs - Elec wholesale index'!J$2,FALSE)</f>
        <v>205597.26549163138</v>
      </c>
      <c r="K586" s="12">
        <f>VLOOKUP($B586,'Elec wholesale lookups'!$A$3:$L$15,'Inputs - Elec wholesale index'!K$2,FALSE)</f>
        <v>181634.52552031272</v>
      </c>
      <c r="L586" s="37">
        <f>VLOOKUP($B586,'Elec wholesale lookups'!$A$3:$O$15,'Inputs - Elec wholesale index'!L$2,FALSE)</f>
        <v>1</v>
      </c>
      <c r="M586" s="37">
        <f>VLOOKUP($B586,'Elec wholesale lookups'!$A$3:$O$15,'Inputs - Elec wholesale index'!M$2,FALSE)</f>
        <v>1</v>
      </c>
      <c r="N586" s="37">
        <f>VLOOKUP($B586,'Elec wholesale lookups'!$A$3:$O$15,'Inputs - Elec wholesale index'!N$2,FALSE)</f>
        <v>0</v>
      </c>
      <c r="O586" s="12">
        <f t="shared" si="154"/>
        <v>181634.52552031272</v>
      </c>
      <c r="P586" s="12">
        <f t="shared" si="155"/>
        <v>205597.26549163138</v>
      </c>
      <c r="Q586" s="12">
        <f t="shared" si="156"/>
        <v>0</v>
      </c>
      <c r="R586" s="12">
        <f t="shared" si="157"/>
        <v>387231.79101194406</v>
      </c>
      <c r="S586" s="22">
        <f t="shared" si="158"/>
        <v>0</v>
      </c>
      <c r="T586" s="22">
        <f t="shared" si="159"/>
        <v>0</v>
      </c>
      <c r="U586" s="22">
        <f t="shared" si="160"/>
        <v>0</v>
      </c>
      <c r="V586" s="22">
        <f t="shared" si="161"/>
        <v>0</v>
      </c>
      <c r="W586" s="43" t="str">
        <f t="shared" si="162"/>
        <v>n/a</v>
      </c>
      <c r="X586" s="22">
        <f t="shared" si="163"/>
        <v>0</v>
      </c>
      <c r="Y586" s="22">
        <f t="shared" si="164"/>
        <v>0</v>
      </c>
      <c r="Z586" s="22">
        <f t="shared" si="165"/>
        <v>0</v>
      </c>
      <c r="AA586" s="42">
        <f t="shared" si="166"/>
        <v>0</v>
      </c>
      <c r="AB586" s="43" t="str">
        <f t="shared" si="167"/>
        <v>n/a</v>
      </c>
      <c r="AC586" s="44" t="str">
        <f>IFERROR(W586*'Inputs - OBR and CPI'!$E$27+'Inputs - Elec wholesale index'!AB586*'Inputs - OBR and CPI'!$F$27,"n/a")</f>
        <v>n/a</v>
      </c>
      <c r="AD586" s="2" t="str">
        <f t="shared" si="168"/>
        <v>2017-18 Summer</v>
      </c>
      <c r="AE586" s="2" t="str">
        <f t="shared" si="169"/>
        <v>2016-17 Winter</v>
      </c>
      <c r="AF586" s="127">
        <v>0</v>
      </c>
      <c r="AG586" s="7"/>
    </row>
    <row r="587" spans="1:33">
      <c r="A587" s="46">
        <v>42689</v>
      </c>
      <c r="B587" s="154" t="str">
        <f t="shared" si="153"/>
        <v>Nov</v>
      </c>
      <c r="C587" s="188"/>
      <c r="D587" s="188"/>
      <c r="E587" s="188"/>
      <c r="F587" s="189"/>
      <c r="G587" s="189"/>
      <c r="H587" s="189"/>
      <c r="I587" s="155">
        <f>VLOOKUP($B587,'Elec wholesale lookups'!$A$3:$L$15,'Inputs - Elec wholesale index'!I$2,FALSE)</f>
        <v>181634.52552031272</v>
      </c>
      <c r="J587" s="12">
        <f>VLOOKUP($B587,'Elec wholesale lookups'!$A$3:$L$15,'Inputs - Elec wholesale index'!J$2,FALSE)</f>
        <v>205597.26549163138</v>
      </c>
      <c r="K587" s="12">
        <f>VLOOKUP($B587,'Elec wholesale lookups'!$A$3:$L$15,'Inputs - Elec wholesale index'!K$2,FALSE)</f>
        <v>181634.52552031272</v>
      </c>
      <c r="L587" s="37">
        <f>VLOOKUP($B587,'Elec wholesale lookups'!$A$3:$O$15,'Inputs - Elec wholesale index'!L$2,FALSE)</f>
        <v>1</v>
      </c>
      <c r="M587" s="37">
        <f>VLOOKUP($B587,'Elec wholesale lookups'!$A$3:$O$15,'Inputs - Elec wholesale index'!M$2,FALSE)</f>
        <v>1</v>
      </c>
      <c r="N587" s="37">
        <f>VLOOKUP($B587,'Elec wholesale lookups'!$A$3:$O$15,'Inputs - Elec wholesale index'!N$2,FALSE)</f>
        <v>0</v>
      </c>
      <c r="O587" s="12">
        <f t="shared" si="154"/>
        <v>181634.52552031272</v>
      </c>
      <c r="P587" s="12">
        <f t="shared" si="155"/>
        <v>205597.26549163138</v>
      </c>
      <c r="Q587" s="12">
        <f t="shared" si="156"/>
        <v>0</v>
      </c>
      <c r="R587" s="12">
        <f t="shared" si="157"/>
        <v>387231.79101194406</v>
      </c>
      <c r="S587" s="22">
        <f t="shared" si="158"/>
        <v>0</v>
      </c>
      <c r="T587" s="22">
        <f t="shared" si="159"/>
        <v>0</v>
      </c>
      <c r="U587" s="22">
        <f t="shared" si="160"/>
        <v>0</v>
      </c>
      <c r="V587" s="22">
        <f t="shared" si="161"/>
        <v>0</v>
      </c>
      <c r="W587" s="43" t="str">
        <f t="shared" si="162"/>
        <v>n/a</v>
      </c>
      <c r="X587" s="22">
        <f t="shared" si="163"/>
        <v>0</v>
      </c>
      <c r="Y587" s="22">
        <f t="shared" si="164"/>
        <v>0</v>
      </c>
      <c r="Z587" s="22">
        <f t="shared" si="165"/>
        <v>0</v>
      </c>
      <c r="AA587" s="42">
        <f t="shared" si="166"/>
        <v>0</v>
      </c>
      <c r="AB587" s="43" t="str">
        <f t="shared" si="167"/>
        <v>n/a</v>
      </c>
      <c r="AC587" s="44" t="str">
        <f>IFERROR(W587*'Inputs - OBR and CPI'!$E$27+'Inputs - Elec wholesale index'!AB587*'Inputs - OBR and CPI'!$F$27,"n/a")</f>
        <v>n/a</v>
      </c>
      <c r="AD587" s="2" t="str">
        <f t="shared" si="168"/>
        <v>2017-18 Summer</v>
      </c>
      <c r="AE587" s="2" t="str">
        <f t="shared" si="169"/>
        <v>2016-17 Winter</v>
      </c>
      <c r="AF587" s="127">
        <v>0</v>
      </c>
      <c r="AG587" s="7"/>
    </row>
    <row r="588" spans="1:33">
      <c r="A588" s="46">
        <v>42690</v>
      </c>
      <c r="B588" s="154" t="str">
        <f t="shared" si="153"/>
        <v>Nov</v>
      </c>
      <c r="C588" s="188"/>
      <c r="D588" s="188"/>
      <c r="E588" s="188"/>
      <c r="F588" s="189"/>
      <c r="G588" s="189"/>
      <c r="H588" s="189"/>
      <c r="I588" s="155">
        <f>VLOOKUP($B588,'Elec wholesale lookups'!$A$3:$L$15,'Inputs - Elec wholesale index'!I$2,FALSE)</f>
        <v>181634.52552031272</v>
      </c>
      <c r="J588" s="12">
        <f>VLOOKUP($B588,'Elec wholesale lookups'!$A$3:$L$15,'Inputs - Elec wholesale index'!J$2,FALSE)</f>
        <v>205597.26549163138</v>
      </c>
      <c r="K588" s="12">
        <f>VLOOKUP($B588,'Elec wholesale lookups'!$A$3:$L$15,'Inputs - Elec wholesale index'!K$2,FALSE)</f>
        <v>181634.52552031272</v>
      </c>
      <c r="L588" s="37">
        <f>VLOOKUP($B588,'Elec wholesale lookups'!$A$3:$O$15,'Inputs - Elec wholesale index'!L$2,FALSE)</f>
        <v>1</v>
      </c>
      <c r="M588" s="37">
        <f>VLOOKUP($B588,'Elec wholesale lookups'!$A$3:$O$15,'Inputs - Elec wholesale index'!M$2,FALSE)</f>
        <v>1</v>
      </c>
      <c r="N588" s="37">
        <f>VLOOKUP($B588,'Elec wholesale lookups'!$A$3:$O$15,'Inputs - Elec wholesale index'!N$2,FALSE)</f>
        <v>0</v>
      </c>
      <c r="O588" s="12">
        <f t="shared" si="154"/>
        <v>181634.52552031272</v>
      </c>
      <c r="P588" s="12">
        <f t="shared" si="155"/>
        <v>205597.26549163138</v>
      </c>
      <c r="Q588" s="12">
        <f t="shared" si="156"/>
        <v>0</v>
      </c>
      <c r="R588" s="12">
        <f t="shared" si="157"/>
        <v>387231.79101194406</v>
      </c>
      <c r="S588" s="22">
        <f t="shared" si="158"/>
        <v>0</v>
      </c>
      <c r="T588" s="22">
        <f t="shared" si="159"/>
        <v>0</v>
      </c>
      <c r="U588" s="22">
        <f t="shared" si="160"/>
        <v>0</v>
      </c>
      <c r="V588" s="22">
        <f t="shared" si="161"/>
        <v>0</v>
      </c>
      <c r="W588" s="43" t="str">
        <f t="shared" si="162"/>
        <v>n/a</v>
      </c>
      <c r="X588" s="22">
        <f t="shared" si="163"/>
        <v>0</v>
      </c>
      <c r="Y588" s="22">
        <f t="shared" si="164"/>
        <v>0</v>
      </c>
      <c r="Z588" s="22">
        <f t="shared" si="165"/>
        <v>0</v>
      </c>
      <c r="AA588" s="42">
        <f t="shared" si="166"/>
        <v>0</v>
      </c>
      <c r="AB588" s="43" t="str">
        <f t="shared" si="167"/>
        <v>n/a</v>
      </c>
      <c r="AC588" s="44" t="str">
        <f>IFERROR(W588*'Inputs - OBR and CPI'!$E$27+'Inputs - Elec wholesale index'!AB588*'Inputs - OBR and CPI'!$F$27,"n/a")</f>
        <v>n/a</v>
      </c>
      <c r="AD588" s="2" t="str">
        <f t="shared" si="168"/>
        <v>2017-18 Summer</v>
      </c>
      <c r="AE588" s="2" t="str">
        <f t="shared" si="169"/>
        <v>2016-17 Winter</v>
      </c>
      <c r="AF588" s="127">
        <v>0</v>
      </c>
      <c r="AG588" s="7"/>
    </row>
    <row r="589" spans="1:33">
      <c r="A589" s="46">
        <v>42691</v>
      </c>
      <c r="B589" s="154" t="str">
        <f t="shared" si="153"/>
        <v>Nov</v>
      </c>
      <c r="C589" s="188"/>
      <c r="D589" s="188"/>
      <c r="E589" s="188"/>
      <c r="F589" s="189"/>
      <c r="G589" s="189"/>
      <c r="H589" s="189"/>
      <c r="I589" s="155">
        <f>VLOOKUP($B589,'Elec wholesale lookups'!$A$3:$L$15,'Inputs - Elec wholesale index'!I$2,FALSE)</f>
        <v>181634.52552031272</v>
      </c>
      <c r="J589" s="12">
        <f>VLOOKUP($B589,'Elec wholesale lookups'!$A$3:$L$15,'Inputs - Elec wholesale index'!J$2,FALSE)</f>
        <v>205597.26549163138</v>
      </c>
      <c r="K589" s="12">
        <f>VLOOKUP($B589,'Elec wholesale lookups'!$A$3:$L$15,'Inputs - Elec wholesale index'!K$2,FALSE)</f>
        <v>181634.52552031272</v>
      </c>
      <c r="L589" s="37">
        <f>VLOOKUP($B589,'Elec wholesale lookups'!$A$3:$O$15,'Inputs - Elec wholesale index'!L$2,FALSE)</f>
        <v>1</v>
      </c>
      <c r="M589" s="37">
        <f>VLOOKUP($B589,'Elec wholesale lookups'!$A$3:$O$15,'Inputs - Elec wholesale index'!M$2,FALSE)</f>
        <v>1</v>
      </c>
      <c r="N589" s="37">
        <f>VLOOKUP($B589,'Elec wholesale lookups'!$A$3:$O$15,'Inputs - Elec wholesale index'!N$2,FALSE)</f>
        <v>0</v>
      </c>
      <c r="O589" s="12">
        <f t="shared" si="154"/>
        <v>181634.52552031272</v>
      </c>
      <c r="P589" s="12">
        <f t="shared" si="155"/>
        <v>205597.26549163138</v>
      </c>
      <c r="Q589" s="12">
        <f t="shared" si="156"/>
        <v>0</v>
      </c>
      <c r="R589" s="12">
        <f t="shared" si="157"/>
        <v>387231.79101194406</v>
      </c>
      <c r="S589" s="22">
        <f t="shared" si="158"/>
        <v>0</v>
      </c>
      <c r="T589" s="22">
        <f t="shared" si="159"/>
        <v>0</v>
      </c>
      <c r="U589" s="22">
        <f t="shared" si="160"/>
        <v>0</v>
      </c>
      <c r="V589" s="22">
        <f t="shared" si="161"/>
        <v>0</v>
      </c>
      <c r="W589" s="43" t="str">
        <f t="shared" si="162"/>
        <v>n/a</v>
      </c>
      <c r="X589" s="22">
        <f t="shared" si="163"/>
        <v>0</v>
      </c>
      <c r="Y589" s="22">
        <f t="shared" si="164"/>
        <v>0</v>
      </c>
      <c r="Z589" s="22">
        <f t="shared" si="165"/>
        <v>0</v>
      </c>
      <c r="AA589" s="42">
        <f t="shared" si="166"/>
        <v>0</v>
      </c>
      <c r="AB589" s="43" t="str">
        <f t="shared" si="167"/>
        <v>n/a</v>
      </c>
      <c r="AC589" s="44" t="str">
        <f>IFERROR(W589*'Inputs - OBR and CPI'!$E$27+'Inputs - Elec wholesale index'!AB589*'Inputs - OBR and CPI'!$F$27,"n/a")</f>
        <v>n/a</v>
      </c>
      <c r="AD589" s="2" t="str">
        <f t="shared" si="168"/>
        <v>2017-18 Summer</v>
      </c>
      <c r="AE589" s="2" t="str">
        <f t="shared" si="169"/>
        <v>2016-17 Winter</v>
      </c>
      <c r="AF589" s="127">
        <v>0</v>
      </c>
      <c r="AG589" s="7"/>
    </row>
    <row r="590" spans="1:33">
      <c r="A590" s="46">
        <v>42692</v>
      </c>
      <c r="B590" s="154" t="str">
        <f t="shared" si="153"/>
        <v>Nov</v>
      </c>
      <c r="C590" s="188"/>
      <c r="D590" s="188"/>
      <c r="E590" s="188"/>
      <c r="F590" s="189"/>
      <c r="G590" s="189"/>
      <c r="H590" s="189"/>
      <c r="I590" s="155">
        <f>VLOOKUP($B590,'Elec wholesale lookups'!$A$3:$L$15,'Inputs - Elec wholesale index'!I$2,FALSE)</f>
        <v>181634.52552031272</v>
      </c>
      <c r="J590" s="12">
        <f>VLOOKUP($B590,'Elec wholesale lookups'!$A$3:$L$15,'Inputs - Elec wholesale index'!J$2,FALSE)</f>
        <v>205597.26549163138</v>
      </c>
      <c r="K590" s="12">
        <f>VLOOKUP($B590,'Elec wholesale lookups'!$A$3:$L$15,'Inputs - Elec wholesale index'!K$2,FALSE)</f>
        <v>181634.52552031272</v>
      </c>
      <c r="L590" s="37">
        <f>VLOOKUP($B590,'Elec wholesale lookups'!$A$3:$O$15,'Inputs - Elec wholesale index'!L$2,FALSE)</f>
        <v>1</v>
      </c>
      <c r="M590" s="37">
        <f>VLOOKUP($B590,'Elec wholesale lookups'!$A$3:$O$15,'Inputs - Elec wholesale index'!M$2,FALSE)</f>
        <v>1</v>
      </c>
      <c r="N590" s="37">
        <f>VLOOKUP($B590,'Elec wholesale lookups'!$A$3:$O$15,'Inputs - Elec wholesale index'!N$2,FALSE)</f>
        <v>0</v>
      </c>
      <c r="O590" s="12">
        <f t="shared" si="154"/>
        <v>181634.52552031272</v>
      </c>
      <c r="P590" s="12">
        <f t="shared" si="155"/>
        <v>205597.26549163138</v>
      </c>
      <c r="Q590" s="12">
        <f t="shared" si="156"/>
        <v>0</v>
      </c>
      <c r="R590" s="12">
        <f t="shared" si="157"/>
        <v>387231.79101194406</v>
      </c>
      <c r="S590" s="22">
        <f t="shared" si="158"/>
        <v>0</v>
      </c>
      <c r="T590" s="22">
        <f t="shared" si="159"/>
        <v>0</v>
      </c>
      <c r="U590" s="22">
        <f t="shared" si="160"/>
        <v>0</v>
      </c>
      <c r="V590" s="22">
        <f t="shared" si="161"/>
        <v>0</v>
      </c>
      <c r="W590" s="43" t="str">
        <f t="shared" si="162"/>
        <v>n/a</v>
      </c>
      <c r="X590" s="22">
        <f t="shared" si="163"/>
        <v>0</v>
      </c>
      <c r="Y590" s="22">
        <f t="shared" si="164"/>
        <v>0</v>
      </c>
      <c r="Z590" s="22">
        <f t="shared" si="165"/>
        <v>0</v>
      </c>
      <c r="AA590" s="42">
        <f t="shared" si="166"/>
        <v>0</v>
      </c>
      <c r="AB590" s="43" t="str">
        <f t="shared" si="167"/>
        <v>n/a</v>
      </c>
      <c r="AC590" s="44" t="str">
        <f>IFERROR(W590*'Inputs - OBR and CPI'!$E$27+'Inputs - Elec wholesale index'!AB590*'Inputs - OBR and CPI'!$F$27,"n/a")</f>
        <v>n/a</v>
      </c>
      <c r="AD590" s="2" t="str">
        <f t="shared" si="168"/>
        <v>2017-18 Summer</v>
      </c>
      <c r="AE590" s="2" t="str">
        <f t="shared" si="169"/>
        <v>2016-17 Winter</v>
      </c>
      <c r="AF590" s="127">
        <v>0</v>
      </c>
      <c r="AG590" s="7"/>
    </row>
    <row r="591" spans="1:33">
      <c r="A591" s="46">
        <v>42695</v>
      </c>
      <c r="B591" s="154" t="str">
        <f t="shared" si="153"/>
        <v>Nov</v>
      </c>
      <c r="C591" s="188"/>
      <c r="D591" s="188"/>
      <c r="E591" s="188"/>
      <c r="F591" s="189"/>
      <c r="G591" s="189"/>
      <c r="H591" s="189"/>
      <c r="I591" s="155">
        <f>VLOOKUP($B591,'Elec wholesale lookups'!$A$3:$L$15,'Inputs - Elec wholesale index'!I$2,FALSE)</f>
        <v>181634.52552031272</v>
      </c>
      <c r="J591" s="12">
        <f>VLOOKUP($B591,'Elec wholesale lookups'!$A$3:$L$15,'Inputs - Elec wholesale index'!J$2,FALSE)</f>
        <v>205597.26549163138</v>
      </c>
      <c r="K591" s="12">
        <f>VLOOKUP($B591,'Elec wholesale lookups'!$A$3:$L$15,'Inputs - Elec wholesale index'!K$2,FALSE)</f>
        <v>181634.52552031272</v>
      </c>
      <c r="L591" s="37">
        <f>VLOOKUP($B591,'Elec wholesale lookups'!$A$3:$O$15,'Inputs - Elec wholesale index'!L$2,FALSE)</f>
        <v>1</v>
      </c>
      <c r="M591" s="37">
        <f>VLOOKUP($B591,'Elec wholesale lookups'!$A$3:$O$15,'Inputs - Elec wholesale index'!M$2,FALSE)</f>
        <v>1</v>
      </c>
      <c r="N591" s="37">
        <f>VLOOKUP($B591,'Elec wholesale lookups'!$A$3:$O$15,'Inputs - Elec wholesale index'!N$2,FALSE)</f>
        <v>0</v>
      </c>
      <c r="O591" s="12">
        <f t="shared" si="154"/>
        <v>181634.52552031272</v>
      </c>
      <c r="P591" s="12">
        <f t="shared" si="155"/>
        <v>205597.26549163138</v>
      </c>
      <c r="Q591" s="12">
        <f t="shared" si="156"/>
        <v>0</v>
      </c>
      <c r="R591" s="12">
        <f t="shared" si="157"/>
        <v>387231.79101194406</v>
      </c>
      <c r="S591" s="22">
        <f t="shared" si="158"/>
        <v>0</v>
      </c>
      <c r="T591" s="22">
        <f t="shared" si="159"/>
        <v>0</v>
      </c>
      <c r="U591" s="22">
        <f t="shared" si="160"/>
        <v>0</v>
      </c>
      <c r="V591" s="22">
        <f t="shared" si="161"/>
        <v>0</v>
      </c>
      <c r="W591" s="43" t="str">
        <f t="shared" si="162"/>
        <v>n/a</v>
      </c>
      <c r="X591" s="22">
        <f t="shared" si="163"/>
        <v>0</v>
      </c>
      <c r="Y591" s="22">
        <f t="shared" si="164"/>
        <v>0</v>
      </c>
      <c r="Z591" s="22">
        <f t="shared" si="165"/>
        <v>0</v>
      </c>
      <c r="AA591" s="42">
        <f t="shared" si="166"/>
        <v>0</v>
      </c>
      <c r="AB591" s="43" t="str">
        <f t="shared" si="167"/>
        <v>n/a</v>
      </c>
      <c r="AC591" s="44" t="str">
        <f>IFERROR(W591*'Inputs - OBR and CPI'!$E$27+'Inputs - Elec wholesale index'!AB591*'Inputs - OBR and CPI'!$F$27,"n/a")</f>
        <v>n/a</v>
      </c>
      <c r="AD591" s="2" t="str">
        <f t="shared" si="168"/>
        <v>2017-18 Summer</v>
      </c>
      <c r="AE591" s="2" t="str">
        <f t="shared" si="169"/>
        <v>2016-17 Winter</v>
      </c>
      <c r="AF591" s="127">
        <v>0</v>
      </c>
      <c r="AG591" s="7"/>
    </row>
    <row r="592" spans="1:33">
      <c r="A592" s="46">
        <v>42696</v>
      </c>
      <c r="B592" s="154" t="str">
        <f t="shared" si="153"/>
        <v>Nov</v>
      </c>
      <c r="C592" s="188"/>
      <c r="D592" s="188"/>
      <c r="E592" s="188"/>
      <c r="F592" s="189"/>
      <c r="G592" s="189"/>
      <c r="H592" s="189"/>
      <c r="I592" s="155">
        <f>VLOOKUP($B592,'Elec wholesale lookups'!$A$3:$L$15,'Inputs - Elec wholesale index'!I$2,FALSE)</f>
        <v>181634.52552031272</v>
      </c>
      <c r="J592" s="12">
        <f>VLOOKUP($B592,'Elec wholesale lookups'!$A$3:$L$15,'Inputs - Elec wholesale index'!J$2,FALSE)</f>
        <v>205597.26549163138</v>
      </c>
      <c r="K592" s="12">
        <f>VLOOKUP($B592,'Elec wholesale lookups'!$A$3:$L$15,'Inputs - Elec wholesale index'!K$2,FALSE)</f>
        <v>181634.52552031272</v>
      </c>
      <c r="L592" s="37">
        <f>VLOOKUP($B592,'Elec wholesale lookups'!$A$3:$O$15,'Inputs - Elec wholesale index'!L$2,FALSE)</f>
        <v>1</v>
      </c>
      <c r="M592" s="37">
        <f>VLOOKUP($B592,'Elec wholesale lookups'!$A$3:$O$15,'Inputs - Elec wholesale index'!M$2,FALSE)</f>
        <v>1</v>
      </c>
      <c r="N592" s="37">
        <f>VLOOKUP($B592,'Elec wholesale lookups'!$A$3:$O$15,'Inputs - Elec wholesale index'!N$2,FALSE)</f>
        <v>0</v>
      </c>
      <c r="O592" s="12">
        <f t="shared" si="154"/>
        <v>181634.52552031272</v>
      </c>
      <c r="P592" s="12">
        <f t="shared" si="155"/>
        <v>205597.26549163138</v>
      </c>
      <c r="Q592" s="12">
        <f t="shared" si="156"/>
        <v>0</v>
      </c>
      <c r="R592" s="12">
        <f t="shared" si="157"/>
        <v>387231.79101194406</v>
      </c>
      <c r="S592" s="22">
        <f t="shared" si="158"/>
        <v>0</v>
      </c>
      <c r="T592" s="22">
        <f t="shared" si="159"/>
        <v>0</v>
      </c>
      <c r="U592" s="22">
        <f t="shared" si="160"/>
        <v>0</v>
      </c>
      <c r="V592" s="22">
        <f t="shared" si="161"/>
        <v>0</v>
      </c>
      <c r="W592" s="43" t="str">
        <f t="shared" si="162"/>
        <v>n/a</v>
      </c>
      <c r="X592" s="22">
        <f t="shared" si="163"/>
        <v>0</v>
      </c>
      <c r="Y592" s="22">
        <f t="shared" si="164"/>
        <v>0</v>
      </c>
      <c r="Z592" s="22">
        <f t="shared" si="165"/>
        <v>0</v>
      </c>
      <c r="AA592" s="42">
        <f t="shared" si="166"/>
        <v>0</v>
      </c>
      <c r="AB592" s="43" t="str">
        <f t="shared" si="167"/>
        <v>n/a</v>
      </c>
      <c r="AC592" s="44" t="str">
        <f>IFERROR(W592*'Inputs - OBR and CPI'!$E$27+'Inputs - Elec wholesale index'!AB592*'Inputs - OBR and CPI'!$F$27,"n/a")</f>
        <v>n/a</v>
      </c>
      <c r="AD592" s="2" t="str">
        <f t="shared" si="168"/>
        <v>2017-18 Summer</v>
      </c>
      <c r="AE592" s="2" t="str">
        <f t="shared" si="169"/>
        <v>2016-17 Winter</v>
      </c>
      <c r="AF592" s="127">
        <v>0</v>
      </c>
      <c r="AG592" s="7"/>
    </row>
    <row r="593" spans="1:33">
      <c r="A593" s="46">
        <v>42697</v>
      </c>
      <c r="B593" s="154" t="str">
        <f t="shared" si="153"/>
        <v>Nov</v>
      </c>
      <c r="C593" s="188"/>
      <c r="D593" s="188"/>
      <c r="E593" s="188"/>
      <c r="F593" s="189"/>
      <c r="G593" s="189"/>
      <c r="H593" s="189"/>
      <c r="I593" s="155">
        <f>VLOOKUP($B593,'Elec wholesale lookups'!$A$3:$L$15,'Inputs - Elec wholesale index'!I$2,FALSE)</f>
        <v>181634.52552031272</v>
      </c>
      <c r="J593" s="12">
        <f>VLOOKUP($B593,'Elec wholesale lookups'!$A$3:$L$15,'Inputs - Elec wholesale index'!J$2,FALSE)</f>
        <v>205597.26549163138</v>
      </c>
      <c r="K593" s="12">
        <f>VLOOKUP($B593,'Elec wholesale lookups'!$A$3:$L$15,'Inputs - Elec wholesale index'!K$2,FALSE)</f>
        <v>181634.52552031272</v>
      </c>
      <c r="L593" s="37">
        <f>VLOOKUP($B593,'Elec wholesale lookups'!$A$3:$O$15,'Inputs - Elec wholesale index'!L$2,FALSE)</f>
        <v>1</v>
      </c>
      <c r="M593" s="37">
        <f>VLOOKUP($B593,'Elec wholesale lookups'!$A$3:$O$15,'Inputs - Elec wholesale index'!M$2,FALSE)</f>
        <v>1</v>
      </c>
      <c r="N593" s="37">
        <f>VLOOKUP($B593,'Elec wholesale lookups'!$A$3:$O$15,'Inputs - Elec wholesale index'!N$2,FALSE)</f>
        <v>0</v>
      </c>
      <c r="O593" s="12">
        <f t="shared" si="154"/>
        <v>181634.52552031272</v>
      </c>
      <c r="P593" s="12">
        <f t="shared" si="155"/>
        <v>205597.26549163138</v>
      </c>
      <c r="Q593" s="12">
        <f t="shared" si="156"/>
        <v>0</v>
      </c>
      <c r="R593" s="12">
        <f t="shared" si="157"/>
        <v>387231.79101194406</v>
      </c>
      <c r="S593" s="22">
        <f t="shared" si="158"/>
        <v>0</v>
      </c>
      <c r="T593" s="22">
        <f t="shared" si="159"/>
        <v>0</v>
      </c>
      <c r="U593" s="22">
        <f t="shared" si="160"/>
        <v>0</v>
      </c>
      <c r="V593" s="22">
        <f t="shared" si="161"/>
        <v>0</v>
      </c>
      <c r="W593" s="43" t="str">
        <f t="shared" si="162"/>
        <v>n/a</v>
      </c>
      <c r="X593" s="22">
        <f t="shared" si="163"/>
        <v>0</v>
      </c>
      <c r="Y593" s="22">
        <f t="shared" si="164"/>
        <v>0</v>
      </c>
      <c r="Z593" s="22">
        <f t="shared" si="165"/>
        <v>0</v>
      </c>
      <c r="AA593" s="42">
        <f t="shared" si="166"/>
        <v>0</v>
      </c>
      <c r="AB593" s="43" t="str">
        <f t="shared" si="167"/>
        <v>n/a</v>
      </c>
      <c r="AC593" s="44" t="str">
        <f>IFERROR(W593*'Inputs - OBR and CPI'!$E$27+'Inputs - Elec wholesale index'!AB593*'Inputs - OBR and CPI'!$F$27,"n/a")</f>
        <v>n/a</v>
      </c>
      <c r="AD593" s="2" t="str">
        <f t="shared" si="168"/>
        <v>2017-18 Summer</v>
      </c>
      <c r="AE593" s="2" t="str">
        <f t="shared" si="169"/>
        <v>2016-17 Winter</v>
      </c>
      <c r="AF593" s="127">
        <v>0</v>
      </c>
      <c r="AG593" s="7"/>
    </row>
    <row r="594" spans="1:33">
      <c r="A594" s="46">
        <v>42698</v>
      </c>
      <c r="B594" s="154" t="str">
        <f t="shared" si="153"/>
        <v>Nov</v>
      </c>
      <c r="C594" s="188"/>
      <c r="D594" s="188"/>
      <c r="E594" s="188"/>
      <c r="F594" s="189"/>
      <c r="G594" s="189"/>
      <c r="H594" s="189"/>
      <c r="I594" s="155">
        <f>VLOOKUP($B594,'Elec wholesale lookups'!$A$3:$L$15,'Inputs - Elec wholesale index'!I$2,FALSE)</f>
        <v>181634.52552031272</v>
      </c>
      <c r="J594" s="12">
        <f>VLOOKUP($B594,'Elec wholesale lookups'!$A$3:$L$15,'Inputs - Elec wholesale index'!J$2,FALSE)</f>
        <v>205597.26549163138</v>
      </c>
      <c r="K594" s="12">
        <f>VLOOKUP($B594,'Elec wholesale lookups'!$A$3:$L$15,'Inputs - Elec wholesale index'!K$2,FALSE)</f>
        <v>181634.52552031272</v>
      </c>
      <c r="L594" s="37">
        <f>VLOOKUP($B594,'Elec wholesale lookups'!$A$3:$O$15,'Inputs - Elec wholesale index'!L$2,FALSE)</f>
        <v>1</v>
      </c>
      <c r="M594" s="37">
        <f>VLOOKUP($B594,'Elec wholesale lookups'!$A$3:$O$15,'Inputs - Elec wholesale index'!M$2,FALSE)</f>
        <v>1</v>
      </c>
      <c r="N594" s="37">
        <f>VLOOKUP($B594,'Elec wholesale lookups'!$A$3:$O$15,'Inputs - Elec wholesale index'!N$2,FALSE)</f>
        <v>0</v>
      </c>
      <c r="O594" s="12">
        <f t="shared" si="154"/>
        <v>181634.52552031272</v>
      </c>
      <c r="P594" s="12">
        <f t="shared" si="155"/>
        <v>205597.26549163138</v>
      </c>
      <c r="Q594" s="12">
        <f t="shared" si="156"/>
        <v>0</v>
      </c>
      <c r="R594" s="12">
        <f t="shared" si="157"/>
        <v>387231.79101194406</v>
      </c>
      <c r="S594" s="22">
        <f t="shared" si="158"/>
        <v>0</v>
      </c>
      <c r="T594" s="22">
        <f t="shared" si="159"/>
        <v>0</v>
      </c>
      <c r="U594" s="22">
        <f t="shared" si="160"/>
        <v>0</v>
      </c>
      <c r="V594" s="22">
        <f t="shared" si="161"/>
        <v>0</v>
      </c>
      <c r="W594" s="43" t="str">
        <f t="shared" si="162"/>
        <v>n/a</v>
      </c>
      <c r="X594" s="22">
        <f t="shared" si="163"/>
        <v>0</v>
      </c>
      <c r="Y594" s="22">
        <f t="shared" si="164"/>
        <v>0</v>
      </c>
      <c r="Z594" s="22">
        <f t="shared" si="165"/>
        <v>0</v>
      </c>
      <c r="AA594" s="42">
        <f t="shared" si="166"/>
        <v>0</v>
      </c>
      <c r="AB594" s="43" t="str">
        <f t="shared" si="167"/>
        <v>n/a</v>
      </c>
      <c r="AC594" s="44" t="str">
        <f>IFERROR(W594*'Inputs - OBR and CPI'!$E$27+'Inputs - Elec wholesale index'!AB594*'Inputs - OBR and CPI'!$F$27,"n/a")</f>
        <v>n/a</v>
      </c>
      <c r="AD594" s="2" t="str">
        <f t="shared" si="168"/>
        <v>2017-18 Summer</v>
      </c>
      <c r="AE594" s="2" t="str">
        <f t="shared" si="169"/>
        <v>2016-17 Winter</v>
      </c>
      <c r="AF594" s="127">
        <v>0</v>
      </c>
      <c r="AG594" s="7"/>
    </row>
    <row r="595" spans="1:33">
      <c r="A595" s="46">
        <v>42699</v>
      </c>
      <c r="B595" s="154" t="str">
        <f t="shared" si="153"/>
        <v>Nov</v>
      </c>
      <c r="C595" s="188"/>
      <c r="D595" s="188"/>
      <c r="E595" s="188"/>
      <c r="F595" s="189"/>
      <c r="G595" s="189"/>
      <c r="H595" s="189"/>
      <c r="I595" s="155">
        <f>VLOOKUP($B595,'Elec wholesale lookups'!$A$3:$L$15,'Inputs - Elec wholesale index'!I$2,FALSE)</f>
        <v>181634.52552031272</v>
      </c>
      <c r="J595" s="12">
        <f>VLOOKUP($B595,'Elec wholesale lookups'!$A$3:$L$15,'Inputs - Elec wholesale index'!J$2,FALSE)</f>
        <v>205597.26549163138</v>
      </c>
      <c r="K595" s="12">
        <f>VLOOKUP($B595,'Elec wholesale lookups'!$A$3:$L$15,'Inputs - Elec wholesale index'!K$2,FALSE)</f>
        <v>181634.52552031272</v>
      </c>
      <c r="L595" s="37">
        <f>VLOOKUP($B595,'Elec wholesale lookups'!$A$3:$O$15,'Inputs - Elec wholesale index'!L$2,FALSE)</f>
        <v>1</v>
      </c>
      <c r="M595" s="37">
        <f>VLOOKUP($B595,'Elec wholesale lookups'!$A$3:$O$15,'Inputs - Elec wholesale index'!M$2,FALSE)</f>
        <v>1</v>
      </c>
      <c r="N595" s="37">
        <f>VLOOKUP($B595,'Elec wholesale lookups'!$A$3:$O$15,'Inputs - Elec wholesale index'!N$2,FALSE)</f>
        <v>0</v>
      </c>
      <c r="O595" s="12">
        <f t="shared" si="154"/>
        <v>181634.52552031272</v>
      </c>
      <c r="P595" s="12">
        <f t="shared" si="155"/>
        <v>205597.26549163138</v>
      </c>
      <c r="Q595" s="12">
        <f t="shared" si="156"/>
        <v>0</v>
      </c>
      <c r="R595" s="12">
        <f t="shared" si="157"/>
        <v>387231.79101194406</v>
      </c>
      <c r="S595" s="22">
        <f t="shared" si="158"/>
        <v>0</v>
      </c>
      <c r="T595" s="22">
        <f t="shared" si="159"/>
        <v>0</v>
      </c>
      <c r="U595" s="22">
        <f t="shared" si="160"/>
        <v>0</v>
      </c>
      <c r="V595" s="22">
        <f t="shared" si="161"/>
        <v>0</v>
      </c>
      <c r="W595" s="43" t="str">
        <f t="shared" si="162"/>
        <v>n/a</v>
      </c>
      <c r="X595" s="22">
        <f t="shared" si="163"/>
        <v>0</v>
      </c>
      <c r="Y595" s="22">
        <f t="shared" si="164"/>
        <v>0</v>
      </c>
      <c r="Z595" s="22">
        <f t="shared" si="165"/>
        <v>0</v>
      </c>
      <c r="AA595" s="42">
        <f t="shared" si="166"/>
        <v>0</v>
      </c>
      <c r="AB595" s="43" t="str">
        <f t="shared" si="167"/>
        <v>n/a</v>
      </c>
      <c r="AC595" s="44" t="str">
        <f>IFERROR(W595*'Inputs - OBR and CPI'!$E$27+'Inputs - Elec wholesale index'!AB595*'Inputs - OBR and CPI'!$F$27,"n/a")</f>
        <v>n/a</v>
      </c>
      <c r="AD595" s="2" t="str">
        <f t="shared" si="168"/>
        <v>2017-18 Summer</v>
      </c>
      <c r="AE595" s="2" t="str">
        <f t="shared" si="169"/>
        <v>2016-17 Winter</v>
      </c>
      <c r="AF595" s="127">
        <v>0</v>
      </c>
      <c r="AG595" s="7"/>
    </row>
    <row r="596" spans="1:33">
      <c r="A596" s="46">
        <v>42702</v>
      </c>
      <c r="B596" s="154" t="str">
        <f t="shared" si="153"/>
        <v>Nov</v>
      </c>
      <c r="C596" s="188"/>
      <c r="D596" s="188"/>
      <c r="E596" s="188"/>
      <c r="F596" s="189"/>
      <c r="G596" s="189"/>
      <c r="H596" s="189"/>
      <c r="I596" s="155">
        <f>VLOOKUP($B596,'Elec wholesale lookups'!$A$3:$L$15,'Inputs - Elec wholesale index'!I$2,FALSE)</f>
        <v>181634.52552031272</v>
      </c>
      <c r="J596" s="12">
        <f>VLOOKUP($B596,'Elec wholesale lookups'!$A$3:$L$15,'Inputs - Elec wholesale index'!J$2,FALSE)</f>
        <v>205597.26549163138</v>
      </c>
      <c r="K596" s="12">
        <f>VLOOKUP($B596,'Elec wholesale lookups'!$A$3:$L$15,'Inputs - Elec wholesale index'!K$2,FALSE)</f>
        <v>181634.52552031272</v>
      </c>
      <c r="L596" s="37">
        <f>VLOOKUP($B596,'Elec wholesale lookups'!$A$3:$O$15,'Inputs - Elec wholesale index'!L$2,FALSE)</f>
        <v>1</v>
      </c>
      <c r="M596" s="37">
        <f>VLOOKUP($B596,'Elec wholesale lookups'!$A$3:$O$15,'Inputs - Elec wholesale index'!M$2,FALSE)</f>
        <v>1</v>
      </c>
      <c r="N596" s="37">
        <f>VLOOKUP($B596,'Elec wholesale lookups'!$A$3:$O$15,'Inputs - Elec wholesale index'!N$2,FALSE)</f>
        <v>0</v>
      </c>
      <c r="O596" s="12">
        <f t="shared" si="154"/>
        <v>181634.52552031272</v>
      </c>
      <c r="P596" s="12">
        <f t="shared" si="155"/>
        <v>205597.26549163138</v>
      </c>
      <c r="Q596" s="12">
        <f t="shared" si="156"/>
        <v>0</v>
      </c>
      <c r="R596" s="12">
        <f t="shared" si="157"/>
        <v>387231.79101194406</v>
      </c>
      <c r="S596" s="22">
        <f t="shared" si="158"/>
        <v>0</v>
      </c>
      <c r="T596" s="22">
        <f t="shared" si="159"/>
        <v>0</v>
      </c>
      <c r="U596" s="22">
        <f t="shared" si="160"/>
        <v>0</v>
      </c>
      <c r="V596" s="22">
        <f t="shared" si="161"/>
        <v>0</v>
      </c>
      <c r="W596" s="43" t="str">
        <f t="shared" si="162"/>
        <v>n/a</v>
      </c>
      <c r="X596" s="22">
        <f t="shared" si="163"/>
        <v>0</v>
      </c>
      <c r="Y596" s="22">
        <f t="shared" si="164"/>
        <v>0</v>
      </c>
      <c r="Z596" s="22">
        <f t="shared" si="165"/>
        <v>0</v>
      </c>
      <c r="AA596" s="42">
        <f t="shared" si="166"/>
        <v>0</v>
      </c>
      <c r="AB596" s="43" t="str">
        <f t="shared" si="167"/>
        <v>n/a</v>
      </c>
      <c r="AC596" s="44" t="str">
        <f>IFERROR(W596*'Inputs - OBR and CPI'!$E$27+'Inputs - Elec wholesale index'!AB596*'Inputs - OBR and CPI'!$F$27,"n/a")</f>
        <v>n/a</v>
      </c>
      <c r="AD596" s="2" t="str">
        <f t="shared" si="168"/>
        <v>2017-18 Summer</v>
      </c>
      <c r="AE596" s="2" t="str">
        <f t="shared" si="169"/>
        <v>2016-17 Winter</v>
      </c>
      <c r="AF596" s="127">
        <v>0</v>
      </c>
      <c r="AG596" s="7"/>
    </row>
    <row r="597" spans="1:33">
      <c r="A597" s="46">
        <v>42703</v>
      </c>
      <c r="B597" s="154" t="str">
        <f t="shared" si="153"/>
        <v>Nov</v>
      </c>
      <c r="C597" s="188"/>
      <c r="D597" s="188"/>
      <c r="E597" s="188"/>
      <c r="F597" s="189"/>
      <c r="G597" s="189"/>
      <c r="H597" s="189"/>
      <c r="I597" s="155">
        <f>VLOOKUP($B597,'Elec wholesale lookups'!$A$3:$L$15,'Inputs - Elec wholesale index'!I$2,FALSE)</f>
        <v>181634.52552031272</v>
      </c>
      <c r="J597" s="12">
        <f>VLOOKUP($B597,'Elec wholesale lookups'!$A$3:$L$15,'Inputs - Elec wholesale index'!J$2,FALSE)</f>
        <v>205597.26549163138</v>
      </c>
      <c r="K597" s="12">
        <f>VLOOKUP($B597,'Elec wholesale lookups'!$A$3:$L$15,'Inputs - Elec wholesale index'!K$2,FALSE)</f>
        <v>181634.52552031272</v>
      </c>
      <c r="L597" s="37">
        <f>VLOOKUP($B597,'Elec wholesale lookups'!$A$3:$O$15,'Inputs - Elec wholesale index'!L$2,FALSE)</f>
        <v>1</v>
      </c>
      <c r="M597" s="37">
        <f>VLOOKUP($B597,'Elec wholesale lookups'!$A$3:$O$15,'Inputs - Elec wholesale index'!M$2,FALSE)</f>
        <v>1</v>
      </c>
      <c r="N597" s="37">
        <f>VLOOKUP($B597,'Elec wholesale lookups'!$A$3:$O$15,'Inputs - Elec wholesale index'!N$2,FALSE)</f>
        <v>0</v>
      </c>
      <c r="O597" s="12">
        <f t="shared" si="154"/>
        <v>181634.52552031272</v>
      </c>
      <c r="P597" s="12">
        <f t="shared" si="155"/>
        <v>205597.26549163138</v>
      </c>
      <c r="Q597" s="12">
        <f t="shared" si="156"/>
        <v>0</v>
      </c>
      <c r="R597" s="12">
        <f t="shared" si="157"/>
        <v>387231.79101194406</v>
      </c>
      <c r="S597" s="22">
        <f t="shared" si="158"/>
        <v>0</v>
      </c>
      <c r="T597" s="22">
        <f t="shared" si="159"/>
        <v>0</v>
      </c>
      <c r="U597" s="22">
        <f t="shared" si="160"/>
        <v>0</v>
      </c>
      <c r="V597" s="22">
        <f t="shared" si="161"/>
        <v>0</v>
      </c>
      <c r="W597" s="43" t="str">
        <f t="shared" si="162"/>
        <v>n/a</v>
      </c>
      <c r="X597" s="22">
        <f t="shared" si="163"/>
        <v>0</v>
      </c>
      <c r="Y597" s="22">
        <f t="shared" si="164"/>
        <v>0</v>
      </c>
      <c r="Z597" s="22">
        <f t="shared" si="165"/>
        <v>0</v>
      </c>
      <c r="AA597" s="42">
        <f t="shared" si="166"/>
        <v>0</v>
      </c>
      <c r="AB597" s="43" t="str">
        <f t="shared" si="167"/>
        <v>n/a</v>
      </c>
      <c r="AC597" s="44" t="str">
        <f>IFERROR(W597*'Inputs - OBR and CPI'!$E$27+'Inputs - Elec wholesale index'!AB597*'Inputs - OBR and CPI'!$F$27,"n/a")</f>
        <v>n/a</v>
      </c>
      <c r="AD597" s="2" t="str">
        <f t="shared" si="168"/>
        <v>2017-18 Summer</v>
      </c>
      <c r="AE597" s="2" t="str">
        <f t="shared" si="169"/>
        <v>2016-17 Winter</v>
      </c>
      <c r="AF597" s="127">
        <v>0</v>
      </c>
      <c r="AG597" s="7"/>
    </row>
    <row r="598" spans="1:33">
      <c r="A598" s="46">
        <v>42704</v>
      </c>
      <c r="B598" s="154" t="str">
        <f t="shared" si="153"/>
        <v>Nov</v>
      </c>
      <c r="C598" s="188"/>
      <c r="D598" s="188"/>
      <c r="E598" s="188"/>
      <c r="F598" s="189"/>
      <c r="G598" s="189"/>
      <c r="H598" s="189"/>
      <c r="I598" s="155">
        <f>VLOOKUP($B598,'Elec wholesale lookups'!$A$3:$L$15,'Inputs - Elec wholesale index'!I$2,FALSE)</f>
        <v>181634.52552031272</v>
      </c>
      <c r="J598" s="12">
        <f>VLOOKUP($B598,'Elec wholesale lookups'!$A$3:$L$15,'Inputs - Elec wholesale index'!J$2,FALSE)</f>
        <v>205597.26549163138</v>
      </c>
      <c r="K598" s="12">
        <f>VLOOKUP($B598,'Elec wholesale lookups'!$A$3:$L$15,'Inputs - Elec wholesale index'!K$2,FALSE)</f>
        <v>181634.52552031272</v>
      </c>
      <c r="L598" s="37">
        <f>VLOOKUP($B598,'Elec wholesale lookups'!$A$3:$O$15,'Inputs - Elec wholesale index'!L$2,FALSE)</f>
        <v>1</v>
      </c>
      <c r="M598" s="37">
        <f>VLOOKUP($B598,'Elec wholesale lookups'!$A$3:$O$15,'Inputs - Elec wholesale index'!M$2,FALSE)</f>
        <v>1</v>
      </c>
      <c r="N598" s="37">
        <f>VLOOKUP($B598,'Elec wholesale lookups'!$A$3:$O$15,'Inputs - Elec wholesale index'!N$2,FALSE)</f>
        <v>0</v>
      </c>
      <c r="O598" s="12">
        <f t="shared" si="154"/>
        <v>181634.52552031272</v>
      </c>
      <c r="P598" s="12">
        <f t="shared" si="155"/>
        <v>205597.26549163138</v>
      </c>
      <c r="Q598" s="12">
        <f t="shared" si="156"/>
        <v>0</v>
      </c>
      <c r="R598" s="12">
        <f t="shared" si="157"/>
        <v>387231.79101194406</v>
      </c>
      <c r="S598" s="22">
        <f t="shared" si="158"/>
        <v>0</v>
      </c>
      <c r="T598" s="22">
        <f t="shared" si="159"/>
        <v>0</v>
      </c>
      <c r="U598" s="22">
        <f t="shared" si="160"/>
        <v>0</v>
      </c>
      <c r="V598" s="22">
        <f t="shared" si="161"/>
        <v>0</v>
      </c>
      <c r="W598" s="43" t="str">
        <f t="shared" si="162"/>
        <v>n/a</v>
      </c>
      <c r="X598" s="22">
        <f t="shared" si="163"/>
        <v>0</v>
      </c>
      <c r="Y598" s="22">
        <f t="shared" si="164"/>
        <v>0</v>
      </c>
      <c r="Z598" s="22">
        <f t="shared" si="165"/>
        <v>0</v>
      </c>
      <c r="AA598" s="42">
        <f t="shared" si="166"/>
        <v>0</v>
      </c>
      <c r="AB598" s="43" t="str">
        <f t="shared" si="167"/>
        <v>n/a</v>
      </c>
      <c r="AC598" s="44" t="str">
        <f>IFERROR(W598*'Inputs - OBR and CPI'!$E$27+'Inputs - Elec wholesale index'!AB598*'Inputs - OBR and CPI'!$F$27,"n/a")</f>
        <v>n/a</v>
      </c>
      <c r="AD598" s="2" t="str">
        <f t="shared" si="168"/>
        <v>2017-18 Summer</v>
      </c>
      <c r="AE598" s="2" t="str">
        <f t="shared" si="169"/>
        <v>2016-17 Winter</v>
      </c>
      <c r="AF598" s="127">
        <v>0</v>
      </c>
      <c r="AG598" s="7"/>
    </row>
    <row r="599" spans="1:33">
      <c r="A599" s="46">
        <v>42705</v>
      </c>
      <c r="B599" s="154" t="str">
        <f t="shared" si="153"/>
        <v>Dec</v>
      </c>
      <c r="C599" s="188"/>
      <c r="D599" s="188"/>
      <c r="E599" s="188"/>
      <c r="F599" s="189"/>
      <c r="G599" s="189"/>
      <c r="H599" s="189"/>
      <c r="I599" s="155">
        <f>VLOOKUP($B599,'Elec wholesale lookups'!$A$3:$L$15,'Inputs - Elec wholesale index'!I$2,FALSE)</f>
        <v>181634.52552031272</v>
      </c>
      <c r="J599" s="12">
        <f>VLOOKUP($B599,'Elec wholesale lookups'!$A$3:$L$15,'Inputs - Elec wholesale index'!J$2,FALSE)</f>
        <v>205597.26549163138</v>
      </c>
      <c r="K599" s="12">
        <f>VLOOKUP($B599,'Elec wholesale lookups'!$A$3:$L$15,'Inputs - Elec wholesale index'!K$2,FALSE)</f>
        <v>181634.52552031272</v>
      </c>
      <c r="L599" s="37">
        <f>VLOOKUP($B599,'Elec wholesale lookups'!$A$3:$O$15,'Inputs - Elec wholesale index'!L$2,FALSE)</f>
        <v>1</v>
      </c>
      <c r="M599" s="37">
        <f>VLOOKUP($B599,'Elec wholesale lookups'!$A$3:$O$15,'Inputs - Elec wholesale index'!M$2,FALSE)</f>
        <v>1</v>
      </c>
      <c r="N599" s="37">
        <f>VLOOKUP($B599,'Elec wholesale lookups'!$A$3:$O$15,'Inputs - Elec wholesale index'!N$2,FALSE)</f>
        <v>0</v>
      </c>
      <c r="O599" s="12">
        <f t="shared" si="154"/>
        <v>181634.52552031272</v>
      </c>
      <c r="P599" s="12">
        <f t="shared" si="155"/>
        <v>205597.26549163138</v>
      </c>
      <c r="Q599" s="12">
        <f t="shared" si="156"/>
        <v>0</v>
      </c>
      <c r="R599" s="12">
        <f t="shared" si="157"/>
        <v>387231.79101194406</v>
      </c>
      <c r="S599" s="22">
        <f t="shared" si="158"/>
        <v>0</v>
      </c>
      <c r="T599" s="22">
        <f t="shared" si="159"/>
        <v>0</v>
      </c>
      <c r="U599" s="22">
        <f t="shared" si="160"/>
        <v>0</v>
      </c>
      <c r="V599" s="22">
        <f t="shared" si="161"/>
        <v>0</v>
      </c>
      <c r="W599" s="43" t="str">
        <f t="shared" si="162"/>
        <v>n/a</v>
      </c>
      <c r="X599" s="22">
        <f t="shared" si="163"/>
        <v>0</v>
      </c>
      <c r="Y599" s="22">
        <f t="shared" si="164"/>
        <v>0</v>
      </c>
      <c r="Z599" s="22">
        <f t="shared" si="165"/>
        <v>0</v>
      </c>
      <c r="AA599" s="42">
        <f t="shared" si="166"/>
        <v>0</v>
      </c>
      <c r="AB599" s="43" t="str">
        <f t="shared" si="167"/>
        <v>n/a</v>
      </c>
      <c r="AC599" s="44" t="str">
        <f>IFERROR(W599*'Inputs - OBR and CPI'!$E$27+'Inputs - Elec wholesale index'!AB599*'Inputs - OBR and CPI'!$F$27,"n/a")</f>
        <v>n/a</v>
      </c>
      <c r="AD599" s="2" t="str">
        <f t="shared" si="168"/>
        <v>2017-18 Summer</v>
      </c>
      <c r="AE599" s="2" t="str">
        <f t="shared" si="169"/>
        <v>2016-17 Winter</v>
      </c>
      <c r="AF599" s="127">
        <v>0</v>
      </c>
      <c r="AG599" s="7"/>
    </row>
    <row r="600" spans="1:33">
      <c r="A600" s="46">
        <v>42706</v>
      </c>
      <c r="B600" s="154" t="str">
        <f t="shared" si="153"/>
        <v>Dec</v>
      </c>
      <c r="C600" s="188"/>
      <c r="D600" s="188"/>
      <c r="E600" s="188"/>
      <c r="F600" s="189"/>
      <c r="G600" s="189"/>
      <c r="H600" s="189"/>
      <c r="I600" s="155">
        <f>VLOOKUP($B600,'Elec wholesale lookups'!$A$3:$L$15,'Inputs - Elec wholesale index'!I$2,FALSE)</f>
        <v>181634.52552031272</v>
      </c>
      <c r="J600" s="12">
        <f>VLOOKUP($B600,'Elec wholesale lookups'!$A$3:$L$15,'Inputs - Elec wholesale index'!J$2,FALSE)</f>
        <v>205597.26549163138</v>
      </c>
      <c r="K600" s="12">
        <f>VLOOKUP($B600,'Elec wholesale lookups'!$A$3:$L$15,'Inputs - Elec wholesale index'!K$2,FALSE)</f>
        <v>181634.52552031272</v>
      </c>
      <c r="L600" s="37">
        <f>VLOOKUP($B600,'Elec wholesale lookups'!$A$3:$O$15,'Inputs - Elec wholesale index'!L$2,FALSE)</f>
        <v>1</v>
      </c>
      <c r="M600" s="37">
        <f>VLOOKUP($B600,'Elec wholesale lookups'!$A$3:$O$15,'Inputs - Elec wholesale index'!M$2,FALSE)</f>
        <v>1</v>
      </c>
      <c r="N600" s="37">
        <f>VLOOKUP($B600,'Elec wholesale lookups'!$A$3:$O$15,'Inputs - Elec wholesale index'!N$2,FALSE)</f>
        <v>0</v>
      </c>
      <c r="O600" s="12">
        <f t="shared" si="154"/>
        <v>181634.52552031272</v>
      </c>
      <c r="P600" s="12">
        <f t="shared" si="155"/>
        <v>205597.26549163138</v>
      </c>
      <c r="Q600" s="12">
        <f t="shared" si="156"/>
        <v>0</v>
      </c>
      <c r="R600" s="12">
        <f t="shared" si="157"/>
        <v>387231.79101194406</v>
      </c>
      <c r="S600" s="22">
        <f t="shared" si="158"/>
        <v>0</v>
      </c>
      <c r="T600" s="22">
        <f t="shared" si="159"/>
        <v>0</v>
      </c>
      <c r="U600" s="22">
        <f t="shared" si="160"/>
        <v>0</v>
      </c>
      <c r="V600" s="22">
        <f t="shared" si="161"/>
        <v>0</v>
      </c>
      <c r="W600" s="43" t="str">
        <f t="shared" si="162"/>
        <v>n/a</v>
      </c>
      <c r="X600" s="22">
        <f t="shared" si="163"/>
        <v>0</v>
      </c>
      <c r="Y600" s="22">
        <f t="shared" si="164"/>
        <v>0</v>
      </c>
      <c r="Z600" s="22">
        <f t="shared" si="165"/>
        <v>0</v>
      </c>
      <c r="AA600" s="42">
        <f t="shared" si="166"/>
        <v>0</v>
      </c>
      <c r="AB600" s="43" t="str">
        <f t="shared" si="167"/>
        <v>n/a</v>
      </c>
      <c r="AC600" s="44" t="str">
        <f>IFERROR(W600*'Inputs - OBR and CPI'!$E$27+'Inputs - Elec wholesale index'!AB600*'Inputs - OBR and CPI'!$F$27,"n/a")</f>
        <v>n/a</v>
      </c>
      <c r="AD600" s="2" t="str">
        <f t="shared" si="168"/>
        <v>2017-18 Summer</v>
      </c>
      <c r="AE600" s="2" t="str">
        <f t="shared" si="169"/>
        <v>2016-17 Winter</v>
      </c>
      <c r="AF600" s="127">
        <v>0</v>
      </c>
      <c r="AG600" s="7"/>
    </row>
    <row r="601" spans="1:33">
      <c r="A601" s="46">
        <v>42709</v>
      </c>
      <c r="B601" s="154" t="str">
        <f t="shared" si="153"/>
        <v>Dec</v>
      </c>
      <c r="C601" s="188"/>
      <c r="D601" s="188"/>
      <c r="E601" s="188"/>
      <c r="F601" s="189"/>
      <c r="G601" s="189"/>
      <c r="H601" s="189"/>
      <c r="I601" s="155">
        <f>VLOOKUP($B601,'Elec wholesale lookups'!$A$3:$L$15,'Inputs - Elec wholesale index'!I$2,FALSE)</f>
        <v>181634.52552031272</v>
      </c>
      <c r="J601" s="12">
        <f>VLOOKUP($B601,'Elec wholesale lookups'!$A$3:$L$15,'Inputs - Elec wholesale index'!J$2,FALSE)</f>
        <v>205597.26549163138</v>
      </c>
      <c r="K601" s="12">
        <f>VLOOKUP($B601,'Elec wholesale lookups'!$A$3:$L$15,'Inputs - Elec wholesale index'!K$2,FALSE)</f>
        <v>181634.52552031272</v>
      </c>
      <c r="L601" s="37">
        <f>VLOOKUP($B601,'Elec wholesale lookups'!$A$3:$O$15,'Inputs - Elec wholesale index'!L$2,FALSE)</f>
        <v>1</v>
      </c>
      <c r="M601" s="37">
        <f>VLOOKUP($B601,'Elec wholesale lookups'!$A$3:$O$15,'Inputs - Elec wholesale index'!M$2,FALSE)</f>
        <v>1</v>
      </c>
      <c r="N601" s="37">
        <f>VLOOKUP($B601,'Elec wholesale lookups'!$A$3:$O$15,'Inputs - Elec wholesale index'!N$2,FALSE)</f>
        <v>0</v>
      </c>
      <c r="O601" s="12">
        <f t="shared" si="154"/>
        <v>181634.52552031272</v>
      </c>
      <c r="P601" s="12">
        <f t="shared" si="155"/>
        <v>205597.26549163138</v>
      </c>
      <c r="Q601" s="12">
        <f t="shared" si="156"/>
        <v>0</v>
      </c>
      <c r="R601" s="12">
        <f t="shared" si="157"/>
        <v>387231.79101194406</v>
      </c>
      <c r="S601" s="22">
        <f t="shared" si="158"/>
        <v>0</v>
      </c>
      <c r="T601" s="22">
        <f t="shared" si="159"/>
        <v>0</v>
      </c>
      <c r="U601" s="22">
        <f t="shared" si="160"/>
        <v>0</v>
      </c>
      <c r="V601" s="22">
        <f t="shared" si="161"/>
        <v>0</v>
      </c>
      <c r="W601" s="43" t="str">
        <f t="shared" si="162"/>
        <v>n/a</v>
      </c>
      <c r="X601" s="22">
        <f t="shared" si="163"/>
        <v>0</v>
      </c>
      <c r="Y601" s="22">
        <f t="shared" si="164"/>
        <v>0</v>
      </c>
      <c r="Z601" s="22">
        <f t="shared" si="165"/>
        <v>0</v>
      </c>
      <c r="AA601" s="42">
        <f t="shared" si="166"/>
        <v>0</v>
      </c>
      <c r="AB601" s="43" t="str">
        <f t="shared" si="167"/>
        <v>n/a</v>
      </c>
      <c r="AC601" s="44" t="str">
        <f>IFERROR(W601*'Inputs - OBR and CPI'!$E$27+'Inputs - Elec wholesale index'!AB601*'Inputs - OBR and CPI'!$F$27,"n/a")</f>
        <v>n/a</v>
      </c>
      <c r="AD601" s="2" t="str">
        <f t="shared" si="168"/>
        <v>2017-18 Summer</v>
      </c>
      <c r="AE601" s="2" t="str">
        <f t="shared" si="169"/>
        <v>2016-17 Winter</v>
      </c>
      <c r="AF601" s="127">
        <v>0</v>
      </c>
      <c r="AG601" s="7"/>
    </row>
    <row r="602" spans="1:33">
      <c r="A602" s="46">
        <v>42710</v>
      </c>
      <c r="B602" s="154" t="str">
        <f t="shared" si="153"/>
        <v>Dec</v>
      </c>
      <c r="C602" s="188"/>
      <c r="D602" s="188"/>
      <c r="E602" s="188"/>
      <c r="F602" s="189"/>
      <c r="G602" s="189"/>
      <c r="H602" s="189"/>
      <c r="I602" s="155">
        <f>VLOOKUP($B602,'Elec wholesale lookups'!$A$3:$L$15,'Inputs - Elec wholesale index'!I$2,FALSE)</f>
        <v>181634.52552031272</v>
      </c>
      <c r="J602" s="12">
        <f>VLOOKUP($B602,'Elec wholesale lookups'!$A$3:$L$15,'Inputs - Elec wholesale index'!J$2,FALSE)</f>
        <v>205597.26549163138</v>
      </c>
      <c r="K602" s="12">
        <f>VLOOKUP($B602,'Elec wholesale lookups'!$A$3:$L$15,'Inputs - Elec wholesale index'!K$2,FALSE)</f>
        <v>181634.52552031272</v>
      </c>
      <c r="L602" s="37">
        <f>VLOOKUP($B602,'Elec wholesale lookups'!$A$3:$O$15,'Inputs - Elec wholesale index'!L$2,FALSE)</f>
        <v>1</v>
      </c>
      <c r="M602" s="37">
        <f>VLOOKUP($B602,'Elec wholesale lookups'!$A$3:$O$15,'Inputs - Elec wholesale index'!M$2,FALSE)</f>
        <v>1</v>
      </c>
      <c r="N602" s="37">
        <f>VLOOKUP($B602,'Elec wholesale lookups'!$A$3:$O$15,'Inputs - Elec wholesale index'!N$2,FALSE)</f>
        <v>0</v>
      </c>
      <c r="O602" s="12">
        <f t="shared" si="154"/>
        <v>181634.52552031272</v>
      </c>
      <c r="P602" s="12">
        <f t="shared" si="155"/>
        <v>205597.26549163138</v>
      </c>
      <c r="Q602" s="12">
        <f t="shared" si="156"/>
        <v>0</v>
      </c>
      <c r="R602" s="12">
        <f t="shared" si="157"/>
        <v>387231.79101194406</v>
      </c>
      <c r="S602" s="22">
        <f t="shared" si="158"/>
        <v>0</v>
      </c>
      <c r="T602" s="22">
        <f t="shared" si="159"/>
        <v>0</v>
      </c>
      <c r="U602" s="22">
        <f t="shared" si="160"/>
        <v>0</v>
      </c>
      <c r="V602" s="22">
        <f t="shared" si="161"/>
        <v>0</v>
      </c>
      <c r="W602" s="43" t="str">
        <f t="shared" si="162"/>
        <v>n/a</v>
      </c>
      <c r="X602" s="22">
        <f t="shared" si="163"/>
        <v>0</v>
      </c>
      <c r="Y602" s="22">
        <f t="shared" si="164"/>
        <v>0</v>
      </c>
      <c r="Z602" s="22">
        <f t="shared" si="165"/>
        <v>0</v>
      </c>
      <c r="AA602" s="42">
        <f t="shared" si="166"/>
        <v>0</v>
      </c>
      <c r="AB602" s="43" t="str">
        <f t="shared" si="167"/>
        <v>n/a</v>
      </c>
      <c r="AC602" s="44" t="str">
        <f>IFERROR(W602*'Inputs - OBR and CPI'!$E$27+'Inputs - Elec wholesale index'!AB602*'Inputs - OBR and CPI'!$F$27,"n/a")</f>
        <v>n/a</v>
      </c>
      <c r="AD602" s="2" t="str">
        <f t="shared" si="168"/>
        <v>2017-18 Summer</v>
      </c>
      <c r="AE602" s="2" t="str">
        <f t="shared" si="169"/>
        <v>2016-17 Winter</v>
      </c>
      <c r="AF602" s="127">
        <v>0</v>
      </c>
      <c r="AG602" s="7"/>
    </row>
    <row r="603" spans="1:33">
      <c r="A603" s="46">
        <v>42711</v>
      </c>
      <c r="B603" s="154" t="str">
        <f t="shared" si="153"/>
        <v>Dec</v>
      </c>
      <c r="C603" s="188"/>
      <c r="D603" s="188"/>
      <c r="E603" s="188"/>
      <c r="F603" s="189"/>
      <c r="G603" s="189"/>
      <c r="H603" s="189"/>
      <c r="I603" s="155">
        <f>VLOOKUP($B603,'Elec wholesale lookups'!$A$3:$L$15,'Inputs - Elec wholesale index'!I$2,FALSE)</f>
        <v>181634.52552031272</v>
      </c>
      <c r="J603" s="12">
        <f>VLOOKUP($B603,'Elec wholesale lookups'!$A$3:$L$15,'Inputs - Elec wholesale index'!J$2,FALSE)</f>
        <v>205597.26549163138</v>
      </c>
      <c r="K603" s="12">
        <f>VLOOKUP($B603,'Elec wholesale lookups'!$A$3:$L$15,'Inputs - Elec wholesale index'!K$2,FALSE)</f>
        <v>181634.52552031272</v>
      </c>
      <c r="L603" s="37">
        <f>VLOOKUP($B603,'Elec wholesale lookups'!$A$3:$O$15,'Inputs - Elec wholesale index'!L$2,FALSE)</f>
        <v>1</v>
      </c>
      <c r="M603" s="37">
        <f>VLOOKUP($B603,'Elec wholesale lookups'!$A$3:$O$15,'Inputs - Elec wholesale index'!M$2,FALSE)</f>
        <v>1</v>
      </c>
      <c r="N603" s="37">
        <f>VLOOKUP($B603,'Elec wholesale lookups'!$A$3:$O$15,'Inputs - Elec wholesale index'!N$2,FALSE)</f>
        <v>0</v>
      </c>
      <c r="O603" s="12">
        <f t="shared" si="154"/>
        <v>181634.52552031272</v>
      </c>
      <c r="P603" s="12">
        <f t="shared" si="155"/>
        <v>205597.26549163138</v>
      </c>
      <c r="Q603" s="12">
        <f t="shared" si="156"/>
        <v>0</v>
      </c>
      <c r="R603" s="12">
        <f t="shared" si="157"/>
        <v>387231.79101194406</v>
      </c>
      <c r="S603" s="22">
        <f t="shared" si="158"/>
        <v>0</v>
      </c>
      <c r="T603" s="22">
        <f t="shared" si="159"/>
        <v>0</v>
      </c>
      <c r="U603" s="22">
        <f t="shared" si="160"/>
        <v>0</v>
      </c>
      <c r="V603" s="22">
        <f t="shared" si="161"/>
        <v>0</v>
      </c>
      <c r="W603" s="43" t="str">
        <f t="shared" si="162"/>
        <v>n/a</v>
      </c>
      <c r="X603" s="22">
        <f t="shared" si="163"/>
        <v>0</v>
      </c>
      <c r="Y603" s="22">
        <f t="shared" si="164"/>
        <v>0</v>
      </c>
      <c r="Z603" s="22">
        <f t="shared" si="165"/>
        <v>0</v>
      </c>
      <c r="AA603" s="42">
        <f t="shared" si="166"/>
        <v>0</v>
      </c>
      <c r="AB603" s="43" t="str">
        <f t="shared" si="167"/>
        <v>n/a</v>
      </c>
      <c r="AC603" s="44" t="str">
        <f>IFERROR(W603*'Inputs - OBR and CPI'!$E$27+'Inputs - Elec wholesale index'!AB603*'Inputs - OBR and CPI'!$F$27,"n/a")</f>
        <v>n/a</v>
      </c>
      <c r="AD603" s="2" t="str">
        <f t="shared" si="168"/>
        <v>2017-18 Summer</v>
      </c>
      <c r="AE603" s="2" t="str">
        <f t="shared" si="169"/>
        <v>2016-17 Winter</v>
      </c>
      <c r="AF603" s="127">
        <v>0</v>
      </c>
      <c r="AG603" s="7"/>
    </row>
    <row r="604" spans="1:33">
      <c r="A604" s="46">
        <v>42712</v>
      </c>
      <c r="B604" s="154" t="str">
        <f t="shared" si="153"/>
        <v>Dec</v>
      </c>
      <c r="C604" s="188"/>
      <c r="D604" s="188"/>
      <c r="E604" s="188"/>
      <c r="F604" s="189"/>
      <c r="G604" s="189"/>
      <c r="H604" s="189"/>
      <c r="I604" s="155">
        <f>VLOOKUP($B604,'Elec wholesale lookups'!$A$3:$L$15,'Inputs - Elec wholesale index'!I$2,FALSE)</f>
        <v>181634.52552031272</v>
      </c>
      <c r="J604" s="12">
        <f>VLOOKUP($B604,'Elec wholesale lookups'!$A$3:$L$15,'Inputs - Elec wholesale index'!J$2,FALSE)</f>
        <v>205597.26549163138</v>
      </c>
      <c r="K604" s="12">
        <f>VLOOKUP($B604,'Elec wholesale lookups'!$A$3:$L$15,'Inputs - Elec wholesale index'!K$2,FALSE)</f>
        <v>181634.52552031272</v>
      </c>
      <c r="L604" s="37">
        <f>VLOOKUP($B604,'Elec wholesale lookups'!$A$3:$O$15,'Inputs - Elec wholesale index'!L$2,FALSE)</f>
        <v>1</v>
      </c>
      <c r="M604" s="37">
        <f>VLOOKUP($B604,'Elec wholesale lookups'!$A$3:$O$15,'Inputs - Elec wholesale index'!M$2,FALSE)</f>
        <v>1</v>
      </c>
      <c r="N604" s="37">
        <f>VLOOKUP($B604,'Elec wholesale lookups'!$A$3:$O$15,'Inputs - Elec wholesale index'!N$2,FALSE)</f>
        <v>0</v>
      </c>
      <c r="O604" s="12">
        <f t="shared" si="154"/>
        <v>181634.52552031272</v>
      </c>
      <c r="P604" s="12">
        <f t="shared" si="155"/>
        <v>205597.26549163138</v>
      </c>
      <c r="Q604" s="12">
        <f t="shared" si="156"/>
        <v>0</v>
      </c>
      <c r="R604" s="12">
        <f t="shared" si="157"/>
        <v>387231.79101194406</v>
      </c>
      <c r="S604" s="22">
        <f t="shared" si="158"/>
        <v>0</v>
      </c>
      <c r="T604" s="22">
        <f t="shared" si="159"/>
        <v>0</v>
      </c>
      <c r="U604" s="22">
        <f t="shared" si="160"/>
        <v>0</v>
      </c>
      <c r="V604" s="22">
        <f t="shared" si="161"/>
        <v>0</v>
      </c>
      <c r="W604" s="43" t="str">
        <f t="shared" si="162"/>
        <v>n/a</v>
      </c>
      <c r="X604" s="22">
        <f t="shared" si="163"/>
        <v>0</v>
      </c>
      <c r="Y604" s="22">
        <f t="shared" si="164"/>
        <v>0</v>
      </c>
      <c r="Z604" s="22">
        <f t="shared" si="165"/>
        <v>0</v>
      </c>
      <c r="AA604" s="42">
        <f t="shared" si="166"/>
        <v>0</v>
      </c>
      <c r="AB604" s="43" t="str">
        <f t="shared" si="167"/>
        <v>n/a</v>
      </c>
      <c r="AC604" s="44" t="str">
        <f>IFERROR(W604*'Inputs - OBR and CPI'!$E$27+'Inputs - Elec wholesale index'!AB604*'Inputs - OBR and CPI'!$F$27,"n/a")</f>
        <v>n/a</v>
      </c>
      <c r="AD604" s="2" t="str">
        <f t="shared" si="168"/>
        <v>2017-18 Summer</v>
      </c>
      <c r="AE604" s="2" t="str">
        <f t="shared" si="169"/>
        <v>2016-17 Winter</v>
      </c>
      <c r="AF604" s="127">
        <v>0</v>
      </c>
      <c r="AG604" s="7"/>
    </row>
    <row r="605" spans="1:33">
      <c r="A605" s="46">
        <v>42713</v>
      </c>
      <c r="B605" s="154" t="str">
        <f t="shared" si="153"/>
        <v>Dec</v>
      </c>
      <c r="C605" s="188"/>
      <c r="D605" s="188"/>
      <c r="E605" s="188"/>
      <c r="F605" s="189"/>
      <c r="G605" s="189"/>
      <c r="H605" s="189"/>
      <c r="I605" s="155">
        <f>VLOOKUP($B605,'Elec wholesale lookups'!$A$3:$L$15,'Inputs - Elec wholesale index'!I$2,FALSE)</f>
        <v>181634.52552031272</v>
      </c>
      <c r="J605" s="12">
        <f>VLOOKUP($B605,'Elec wholesale lookups'!$A$3:$L$15,'Inputs - Elec wholesale index'!J$2,FALSE)</f>
        <v>205597.26549163138</v>
      </c>
      <c r="K605" s="12">
        <f>VLOOKUP($B605,'Elec wholesale lookups'!$A$3:$L$15,'Inputs - Elec wholesale index'!K$2,FALSE)</f>
        <v>181634.52552031272</v>
      </c>
      <c r="L605" s="37">
        <f>VLOOKUP($B605,'Elec wholesale lookups'!$A$3:$O$15,'Inputs - Elec wholesale index'!L$2,FALSE)</f>
        <v>1</v>
      </c>
      <c r="M605" s="37">
        <f>VLOOKUP($B605,'Elec wholesale lookups'!$A$3:$O$15,'Inputs - Elec wholesale index'!M$2,FALSE)</f>
        <v>1</v>
      </c>
      <c r="N605" s="37">
        <f>VLOOKUP($B605,'Elec wholesale lookups'!$A$3:$O$15,'Inputs - Elec wholesale index'!N$2,FALSE)</f>
        <v>0</v>
      </c>
      <c r="O605" s="12">
        <f t="shared" si="154"/>
        <v>181634.52552031272</v>
      </c>
      <c r="P605" s="12">
        <f t="shared" si="155"/>
        <v>205597.26549163138</v>
      </c>
      <c r="Q605" s="12">
        <f t="shared" si="156"/>
        <v>0</v>
      </c>
      <c r="R605" s="12">
        <f t="shared" si="157"/>
        <v>387231.79101194406</v>
      </c>
      <c r="S605" s="22">
        <f t="shared" si="158"/>
        <v>0</v>
      </c>
      <c r="T605" s="22">
        <f t="shared" si="159"/>
        <v>0</v>
      </c>
      <c r="U605" s="22">
        <f t="shared" si="160"/>
        <v>0</v>
      </c>
      <c r="V605" s="22">
        <f t="shared" si="161"/>
        <v>0</v>
      </c>
      <c r="W605" s="43" t="str">
        <f t="shared" si="162"/>
        <v>n/a</v>
      </c>
      <c r="X605" s="22">
        <f t="shared" si="163"/>
        <v>0</v>
      </c>
      <c r="Y605" s="22">
        <f t="shared" si="164"/>
        <v>0</v>
      </c>
      <c r="Z605" s="22">
        <f t="shared" si="165"/>
        <v>0</v>
      </c>
      <c r="AA605" s="42">
        <f t="shared" si="166"/>
        <v>0</v>
      </c>
      <c r="AB605" s="43" t="str">
        <f t="shared" si="167"/>
        <v>n/a</v>
      </c>
      <c r="AC605" s="44" t="str">
        <f>IFERROR(W605*'Inputs - OBR and CPI'!$E$27+'Inputs - Elec wholesale index'!AB605*'Inputs - OBR and CPI'!$F$27,"n/a")</f>
        <v>n/a</v>
      </c>
      <c r="AD605" s="2" t="str">
        <f t="shared" si="168"/>
        <v>2017-18 Summer</v>
      </c>
      <c r="AE605" s="2" t="str">
        <f t="shared" si="169"/>
        <v>2016-17 Winter</v>
      </c>
      <c r="AF605" s="127">
        <v>0</v>
      </c>
      <c r="AG605" s="7"/>
    </row>
    <row r="606" spans="1:33">
      <c r="A606" s="46">
        <v>42716</v>
      </c>
      <c r="B606" s="154" t="str">
        <f t="shared" si="153"/>
        <v>Dec</v>
      </c>
      <c r="C606" s="188"/>
      <c r="D606" s="188"/>
      <c r="E606" s="188"/>
      <c r="F606" s="189"/>
      <c r="G606" s="189"/>
      <c r="H606" s="189"/>
      <c r="I606" s="155">
        <f>VLOOKUP($B606,'Elec wholesale lookups'!$A$3:$L$15,'Inputs - Elec wholesale index'!I$2,FALSE)</f>
        <v>181634.52552031272</v>
      </c>
      <c r="J606" s="12">
        <f>VLOOKUP($B606,'Elec wholesale lookups'!$A$3:$L$15,'Inputs - Elec wholesale index'!J$2,FALSE)</f>
        <v>205597.26549163138</v>
      </c>
      <c r="K606" s="12">
        <f>VLOOKUP($B606,'Elec wholesale lookups'!$A$3:$L$15,'Inputs - Elec wholesale index'!K$2,FALSE)</f>
        <v>181634.52552031272</v>
      </c>
      <c r="L606" s="37">
        <f>VLOOKUP($B606,'Elec wholesale lookups'!$A$3:$O$15,'Inputs - Elec wholesale index'!L$2,FALSE)</f>
        <v>1</v>
      </c>
      <c r="M606" s="37">
        <f>VLOOKUP($B606,'Elec wholesale lookups'!$A$3:$O$15,'Inputs - Elec wholesale index'!M$2,FALSE)</f>
        <v>1</v>
      </c>
      <c r="N606" s="37">
        <f>VLOOKUP($B606,'Elec wholesale lookups'!$A$3:$O$15,'Inputs - Elec wholesale index'!N$2,FALSE)</f>
        <v>0</v>
      </c>
      <c r="O606" s="12">
        <f t="shared" si="154"/>
        <v>181634.52552031272</v>
      </c>
      <c r="P606" s="12">
        <f t="shared" si="155"/>
        <v>205597.26549163138</v>
      </c>
      <c r="Q606" s="12">
        <f t="shared" si="156"/>
        <v>0</v>
      </c>
      <c r="R606" s="12">
        <f t="shared" si="157"/>
        <v>387231.79101194406</v>
      </c>
      <c r="S606" s="22">
        <f t="shared" si="158"/>
        <v>0</v>
      </c>
      <c r="T606" s="22">
        <f t="shared" si="159"/>
        <v>0</v>
      </c>
      <c r="U606" s="22">
        <f t="shared" si="160"/>
        <v>0</v>
      </c>
      <c r="V606" s="22">
        <f t="shared" si="161"/>
        <v>0</v>
      </c>
      <c r="W606" s="43" t="str">
        <f t="shared" si="162"/>
        <v>n/a</v>
      </c>
      <c r="X606" s="22">
        <f t="shared" si="163"/>
        <v>0</v>
      </c>
      <c r="Y606" s="22">
        <f t="shared" si="164"/>
        <v>0</v>
      </c>
      <c r="Z606" s="22">
        <f t="shared" si="165"/>
        <v>0</v>
      </c>
      <c r="AA606" s="42">
        <f t="shared" si="166"/>
        <v>0</v>
      </c>
      <c r="AB606" s="43" t="str">
        <f t="shared" si="167"/>
        <v>n/a</v>
      </c>
      <c r="AC606" s="44" t="str">
        <f>IFERROR(W606*'Inputs - OBR and CPI'!$E$27+'Inputs - Elec wholesale index'!AB606*'Inputs - OBR and CPI'!$F$27,"n/a")</f>
        <v>n/a</v>
      </c>
      <c r="AD606" s="2" t="str">
        <f t="shared" si="168"/>
        <v>2017-18 Summer</v>
      </c>
      <c r="AE606" s="2" t="str">
        <f t="shared" si="169"/>
        <v>2016-17 Winter</v>
      </c>
      <c r="AF606" s="127">
        <v>0</v>
      </c>
      <c r="AG606" s="7"/>
    </row>
    <row r="607" spans="1:33">
      <c r="A607" s="46">
        <v>42717</v>
      </c>
      <c r="B607" s="154" t="str">
        <f t="shared" si="153"/>
        <v>Dec</v>
      </c>
      <c r="C607" s="188"/>
      <c r="D607" s="188"/>
      <c r="E607" s="188"/>
      <c r="F607" s="189"/>
      <c r="G607" s="189"/>
      <c r="H607" s="189"/>
      <c r="I607" s="155">
        <f>VLOOKUP($B607,'Elec wholesale lookups'!$A$3:$L$15,'Inputs - Elec wholesale index'!I$2,FALSE)</f>
        <v>181634.52552031272</v>
      </c>
      <c r="J607" s="12">
        <f>VLOOKUP($B607,'Elec wholesale lookups'!$A$3:$L$15,'Inputs - Elec wholesale index'!J$2,FALSE)</f>
        <v>205597.26549163138</v>
      </c>
      <c r="K607" s="12">
        <f>VLOOKUP($B607,'Elec wholesale lookups'!$A$3:$L$15,'Inputs - Elec wholesale index'!K$2,FALSE)</f>
        <v>181634.52552031272</v>
      </c>
      <c r="L607" s="37">
        <f>VLOOKUP($B607,'Elec wholesale lookups'!$A$3:$O$15,'Inputs - Elec wholesale index'!L$2,FALSE)</f>
        <v>1</v>
      </c>
      <c r="M607" s="37">
        <f>VLOOKUP($B607,'Elec wholesale lookups'!$A$3:$O$15,'Inputs - Elec wholesale index'!M$2,FALSE)</f>
        <v>1</v>
      </c>
      <c r="N607" s="37">
        <f>VLOOKUP($B607,'Elec wholesale lookups'!$A$3:$O$15,'Inputs - Elec wholesale index'!N$2,FALSE)</f>
        <v>0</v>
      </c>
      <c r="O607" s="12">
        <f t="shared" si="154"/>
        <v>181634.52552031272</v>
      </c>
      <c r="P607" s="12">
        <f t="shared" si="155"/>
        <v>205597.26549163138</v>
      </c>
      <c r="Q607" s="12">
        <f t="shared" si="156"/>
        <v>0</v>
      </c>
      <c r="R607" s="12">
        <f t="shared" si="157"/>
        <v>387231.79101194406</v>
      </c>
      <c r="S607" s="22">
        <f t="shared" si="158"/>
        <v>0</v>
      </c>
      <c r="T607" s="22">
        <f t="shared" si="159"/>
        <v>0</v>
      </c>
      <c r="U607" s="22">
        <f t="shared" si="160"/>
        <v>0</v>
      </c>
      <c r="V607" s="22">
        <f t="shared" si="161"/>
        <v>0</v>
      </c>
      <c r="W607" s="43" t="str">
        <f t="shared" si="162"/>
        <v>n/a</v>
      </c>
      <c r="X607" s="22">
        <f t="shared" si="163"/>
        <v>0</v>
      </c>
      <c r="Y607" s="22">
        <f t="shared" si="164"/>
        <v>0</v>
      </c>
      <c r="Z607" s="22">
        <f t="shared" si="165"/>
        <v>0</v>
      </c>
      <c r="AA607" s="42">
        <f t="shared" si="166"/>
        <v>0</v>
      </c>
      <c r="AB607" s="43" t="str">
        <f t="shared" si="167"/>
        <v>n/a</v>
      </c>
      <c r="AC607" s="44" t="str">
        <f>IFERROR(W607*'Inputs - OBR and CPI'!$E$27+'Inputs - Elec wholesale index'!AB607*'Inputs - OBR and CPI'!$F$27,"n/a")</f>
        <v>n/a</v>
      </c>
      <c r="AD607" s="2" t="str">
        <f t="shared" si="168"/>
        <v>2017-18 Summer</v>
      </c>
      <c r="AE607" s="2" t="str">
        <f t="shared" si="169"/>
        <v>2016-17 Winter</v>
      </c>
      <c r="AF607" s="127">
        <v>0</v>
      </c>
      <c r="AG607" s="7"/>
    </row>
    <row r="608" spans="1:33">
      <c r="A608" s="46">
        <v>42718</v>
      </c>
      <c r="B608" s="154" t="str">
        <f t="shared" si="153"/>
        <v>Dec</v>
      </c>
      <c r="C608" s="188"/>
      <c r="D608" s="188"/>
      <c r="E608" s="188"/>
      <c r="F608" s="189"/>
      <c r="G608" s="189"/>
      <c r="H608" s="189"/>
      <c r="I608" s="155">
        <f>VLOOKUP($B608,'Elec wholesale lookups'!$A$3:$L$15,'Inputs - Elec wholesale index'!I$2,FALSE)</f>
        <v>181634.52552031272</v>
      </c>
      <c r="J608" s="12">
        <f>VLOOKUP($B608,'Elec wholesale lookups'!$A$3:$L$15,'Inputs - Elec wholesale index'!J$2,FALSE)</f>
        <v>205597.26549163138</v>
      </c>
      <c r="K608" s="12">
        <f>VLOOKUP($B608,'Elec wholesale lookups'!$A$3:$L$15,'Inputs - Elec wholesale index'!K$2,FALSE)</f>
        <v>181634.52552031272</v>
      </c>
      <c r="L608" s="37">
        <f>VLOOKUP($B608,'Elec wholesale lookups'!$A$3:$O$15,'Inputs - Elec wholesale index'!L$2,FALSE)</f>
        <v>1</v>
      </c>
      <c r="M608" s="37">
        <f>VLOOKUP($B608,'Elec wholesale lookups'!$A$3:$O$15,'Inputs - Elec wholesale index'!M$2,FALSE)</f>
        <v>1</v>
      </c>
      <c r="N608" s="37">
        <f>VLOOKUP($B608,'Elec wholesale lookups'!$A$3:$O$15,'Inputs - Elec wholesale index'!N$2,FALSE)</f>
        <v>0</v>
      </c>
      <c r="O608" s="12">
        <f t="shared" si="154"/>
        <v>181634.52552031272</v>
      </c>
      <c r="P608" s="12">
        <f t="shared" si="155"/>
        <v>205597.26549163138</v>
      </c>
      <c r="Q608" s="12">
        <f t="shared" si="156"/>
        <v>0</v>
      </c>
      <c r="R608" s="12">
        <f t="shared" si="157"/>
        <v>387231.79101194406</v>
      </c>
      <c r="S608" s="22">
        <f t="shared" si="158"/>
        <v>0</v>
      </c>
      <c r="T608" s="22">
        <f t="shared" si="159"/>
        <v>0</v>
      </c>
      <c r="U608" s="22">
        <f t="shared" si="160"/>
        <v>0</v>
      </c>
      <c r="V608" s="22">
        <f t="shared" si="161"/>
        <v>0</v>
      </c>
      <c r="W608" s="43" t="str">
        <f t="shared" si="162"/>
        <v>n/a</v>
      </c>
      <c r="X608" s="22">
        <f t="shared" si="163"/>
        <v>0</v>
      </c>
      <c r="Y608" s="22">
        <f t="shared" si="164"/>
        <v>0</v>
      </c>
      <c r="Z608" s="22">
        <f t="shared" si="165"/>
        <v>0</v>
      </c>
      <c r="AA608" s="42">
        <f t="shared" si="166"/>
        <v>0</v>
      </c>
      <c r="AB608" s="43" t="str">
        <f t="shared" si="167"/>
        <v>n/a</v>
      </c>
      <c r="AC608" s="44" t="str">
        <f>IFERROR(W608*'Inputs - OBR and CPI'!$E$27+'Inputs - Elec wholesale index'!AB608*'Inputs - OBR and CPI'!$F$27,"n/a")</f>
        <v>n/a</v>
      </c>
      <c r="AD608" s="2" t="str">
        <f t="shared" si="168"/>
        <v>2017-18 Summer</v>
      </c>
      <c r="AE608" s="2" t="str">
        <f t="shared" si="169"/>
        <v>2016-17 Winter</v>
      </c>
      <c r="AF608" s="127">
        <v>0</v>
      </c>
      <c r="AG608" s="7"/>
    </row>
    <row r="609" spans="1:33">
      <c r="A609" s="46">
        <v>42719</v>
      </c>
      <c r="B609" s="154" t="str">
        <f t="shared" si="153"/>
        <v>Dec</v>
      </c>
      <c r="C609" s="188"/>
      <c r="D609" s="188"/>
      <c r="E609" s="188"/>
      <c r="F609" s="189"/>
      <c r="G609" s="189"/>
      <c r="H609" s="189"/>
      <c r="I609" s="155">
        <f>VLOOKUP($B609,'Elec wholesale lookups'!$A$3:$L$15,'Inputs - Elec wholesale index'!I$2,FALSE)</f>
        <v>181634.52552031272</v>
      </c>
      <c r="J609" s="12">
        <f>VLOOKUP($B609,'Elec wholesale lookups'!$A$3:$L$15,'Inputs - Elec wholesale index'!J$2,FALSE)</f>
        <v>205597.26549163138</v>
      </c>
      <c r="K609" s="12">
        <f>VLOOKUP($B609,'Elec wholesale lookups'!$A$3:$L$15,'Inputs - Elec wholesale index'!K$2,FALSE)</f>
        <v>181634.52552031272</v>
      </c>
      <c r="L609" s="37">
        <f>VLOOKUP($B609,'Elec wholesale lookups'!$A$3:$O$15,'Inputs - Elec wholesale index'!L$2,FALSE)</f>
        <v>1</v>
      </c>
      <c r="M609" s="37">
        <f>VLOOKUP($B609,'Elec wholesale lookups'!$A$3:$O$15,'Inputs - Elec wholesale index'!M$2,FALSE)</f>
        <v>1</v>
      </c>
      <c r="N609" s="37">
        <f>VLOOKUP($B609,'Elec wholesale lookups'!$A$3:$O$15,'Inputs - Elec wholesale index'!N$2,FALSE)</f>
        <v>0</v>
      </c>
      <c r="O609" s="12">
        <f t="shared" si="154"/>
        <v>181634.52552031272</v>
      </c>
      <c r="P609" s="12">
        <f t="shared" si="155"/>
        <v>205597.26549163138</v>
      </c>
      <c r="Q609" s="12">
        <f t="shared" si="156"/>
        <v>0</v>
      </c>
      <c r="R609" s="12">
        <f t="shared" si="157"/>
        <v>387231.79101194406</v>
      </c>
      <c r="S609" s="22">
        <f t="shared" si="158"/>
        <v>0</v>
      </c>
      <c r="T609" s="22">
        <f t="shared" si="159"/>
        <v>0</v>
      </c>
      <c r="U609" s="22">
        <f t="shared" si="160"/>
        <v>0</v>
      </c>
      <c r="V609" s="22">
        <f t="shared" si="161"/>
        <v>0</v>
      </c>
      <c r="W609" s="43" t="str">
        <f t="shared" si="162"/>
        <v>n/a</v>
      </c>
      <c r="X609" s="22">
        <f t="shared" si="163"/>
        <v>0</v>
      </c>
      <c r="Y609" s="22">
        <f t="shared" si="164"/>
        <v>0</v>
      </c>
      <c r="Z609" s="22">
        <f t="shared" si="165"/>
        <v>0</v>
      </c>
      <c r="AA609" s="42">
        <f t="shared" si="166"/>
        <v>0</v>
      </c>
      <c r="AB609" s="43" t="str">
        <f t="shared" si="167"/>
        <v>n/a</v>
      </c>
      <c r="AC609" s="44" t="str">
        <f>IFERROR(W609*'Inputs - OBR and CPI'!$E$27+'Inputs - Elec wholesale index'!AB609*'Inputs - OBR and CPI'!$F$27,"n/a")</f>
        <v>n/a</v>
      </c>
      <c r="AD609" s="2" t="str">
        <f t="shared" si="168"/>
        <v>2017-18 Summer</v>
      </c>
      <c r="AE609" s="2" t="str">
        <f t="shared" si="169"/>
        <v>2016-17 Winter</v>
      </c>
      <c r="AF609" s="127">
        <v>0</v>
      </c>
      <c r="AG609" s="7"/>
    </row>
    <row r="610" spans="1:33">
      <c r="A610" s="46">
        <v>42720</v>
      </c>
      <c r="B610" s="154" t="str">
        <f t="shared" si="153"/>
        <v>Dec</v>
      </c>
      <c r="C610" s="188"/>
      <c r="D610" s="188"/>
      <c r="E610" s="188"/>
      <c r="F610" s="189"/>
      <c r="G610" s="189"/>
      <c r="H610" s="189"/>
      <c r="I610" s="155">
        <f>VLOOKUP($B610,'Elec wholesale lookups'!$A$3:$L$15,'Inputs - Elec wholesale index'!I$2,FALSE)</f>
        <v>181634.52552031272</v>
      </c>
      <c r="J610" s="12">
        <f>VLOOKUP($B610,'Elec wholesale lookups'!$A$3:$L$15,'Inputs - Elec wholesale index'!J$2,FALSE)</f>
        <v>205597.26549163138</v>
      </c>
      <c r="K610" s="12">
        <f>VLOOKUP($B610,'Elec wholesale lookups'!$A$3:$L$15,'Inputs - Elec wholesale index'!K$2,FALSE)</f>
        <v>181634.52552031272</v>
      </c>
      <c r="L610" s="37">
        <f>VLOOKUP($B610,'Elec wholesale lookups'!$A$3:$O$15,'Inputs - Elec wholesale index'!L$2,FALSE)</f>
        <v>1</v>
      </c>
      <c r="M610" s="37">
        <f>VLOOKUP($B610,'Elec wholesale lookups'!$A$3:$O$15,'Inputs - Elec wholesale index'!M$2,FALSE)</f>
        <v>1</v>
      </c>
      <c r="N610" s="37">
        <f>VLOOKUP($B610,'Elec wholesale lookups'!$A$3:$O$15,'Inputs - Elec wholesale index'!N$2,FALSE)</f>
        <v>0</v>
      </c>
      <c r="O610" s="12">
        <f t="shared" si="154"/>
        <v>181634.52552031272</v>
      </c>
      <c r="P610" s="12">
        <f t="shared" si="155"/>
        <v>205597.26549163138</v>
      </c>
      <c r="Q610" s="12">
        <f t="shared" si="156"/>
        <v>0</v>
      </c>
      <c r="R610" s="12">
        <f t="shared" si="157"/>
        <v>387231.79101194406</v>
      </c>
      <c r="S610" s="22">
        <f t="shared" si="158"/>
        <v>0</v>
      </c>
      <c r="T610" s="22">
        <f t="shared" si="159"/>
        <v>0</v>
      </c>
      <c r="U610" s="22">
        <f t="shared" si="160"/>
        <v>0</v>
      </c>
      <c r="V610" s="22">
        <f t="shared" si="161"/>
        <v>0</v>
      </c>
      <c r="W610" s="43" t="str">
        <f t="shared" si="162"/>
        <v>n/a</v>
      </c>
      <c r="X610" s="22">
        <f t="shared" si="163"/>
        <v>0</v>
      </c>
      <c r="Y610" s="22">
        <f t="shared" si="164"/>
        <v>0</v>
      </c>
      <c r="Z610" s="22">
        <f t="shared" si="165"/>
        <v>0</v>
      </c>
      <c r="AA610" s="42">
        <f t="shared" si="166"/>
        <v>0</v>
      </c>
      <c r="AB610" s="43" t="str">
        <f t="shared" si="167"/>
        <v>n/a</v>
      </c>
      <c r="AC610" s="44" t="str">
        <f>IFERROR(W610*'Inputs - OBR and CPI'!$E$27+'Inputs - Elec wholesale index'!AB610*'Inputs - OBR and CPI'!$F$27,"n/a")</f>
        <v>n/a</v>
      </c>
      <c r="AD610" s="2" t="str">
        <f t="shared" si="168"/>
        <v>2017-18 Summer</v>
      </c>
      <c r="AE610" s="2" t="str">
        <f t="shared" si="169"/>
        <v>2016-17 Winter</v>
      </c>
      <c r="AF610" s="127">
        <v>0</v>
      </c>
      <c r="AG610" s="7"/>
    </row>
    <row r="611" spans="1:33">
      <c r="A611" s="46">
        <v>42723</v>
      </c>
      <c r="B611" s="154" t="str">
        <f t="shared" si="153"/>
        <v>Dec</v>
      </c>
      <c r="C611" s="188"/>
      <c r="D611" s="188"/>
      <c r="E611" s="188"/>
      <c r="F611" s="189"/>
      <c r="G611" s="189"/>
      <c r="H611" s="189"/>
      <c r="I611" s="155">
        <f>VLOOKUP($B611,'Elec wholesale lookups'!$A$3:$L$15,'Inputs - Elec wholesale index'!I$2,FALSE)</f>
        <v>181634.52552031272</v>
      </c>
      <c r="J611" s="12">
        <f>VLOOKUP($B611,'Elec wholesale lookups'!$A$3:$L$15,'Inputs - Elec wholesale index'!J$2,FALSE)</f>
        <v>205597.26549163138</v>
      </c>
      <c r="K611" s="12">
        <f>VLOOKUP($B611,'Elec wholesale lookups'!$A$3:$L$15,'Inputs - Elec wholesale index'!K$2,FALSE)</f>
        <v>181634.52552031272</v>
      </c>
      <c r="L611" s="37">
        <f>VLOOKUP($B611,'Elec wholesale lookups'!$A$3:$O$15,'Inputs - Elec wholesale index'!L$2,FALSE)</f>
        <v>1</v>
      </c>
      <c r="M611" s="37">
        <f>VLOOKUP($B611,'Elec wholesale lookups'!$A$3:$O$15,'Inputs - Elec wholesale index'!M$2,FALSE)</f>
        <v>1</v>
      </c>
      <c r="N611" s="37">
        <f>VLOOKUP($B611,'Elec wholesale lookups'!$A$3:$O$15,'Inputs - Elec wholesale index'!N$2,FALSE)</f>
        <v>0</v>
      </c>
      <c r="O611" s="12">
        <f t="shared" si="154"/>
        <v>181634.52552031272</v>
      </c>
      <c r="P611" s="12">
        <f t="shared" si="155"/>
        <v>205597.26549163138</v>
      </c>
      <c r="Q611" s="12">
        <f t="shared" si="156"/>
        <v>0</v>
      </c>
      <c r="R611" s="12">
        <f t="shared" si="157"/>
        <v>387231.79101194406</v>
      </c>
      <c r="S611" s="22">
        <f t="shared" si="158"/>
        <v>0</v>
      </c>
      <c r="T611" s="22">
        <f t="shared" si="159"/>
        <v>0</v>
      </c>
      <c r="U611" s="22">
        <f t="shared" si="160"/>
        <v>0</v>
      </c>
      <c r="V611" s="22">
        <f t="shared" si="161"/>
        <v>0</v>
      </c>
      <c r="W611" s="43" t="str">
        <f t="shared" si="162"/>
        <v>n/a</v>
      </c>
      <c r="X611" s="22">
        <f t="shared" si="163"/>
        <v>0</v>
      </c>
      <c r="Y611" s="22">
        <f t="shared" si="164"/>
        <v>0</v>
      </c>
      <c r="Z611" s="22">
        <f t="shared" si="165"/>
        <v>0</v>
      </c>
      <c r="AA611" s="42">
        <f t="shared" si="166"/>
        <v>0</v>
      </c>
      <c r="AB611" s="43" t="str">
        <f t="shared" si="167"/>
        <v>n/a</v>
      </c>
      <c r="AC611" s="44" t="str">
        <f>IFERROR(W611*'Inputs - OBR and CPI'!$E$27+'Inputs - Elec wholesale index'!AB611*'Inputs - OBR and CPI'!$F$27,"n/a")</f>
        <v>n/a</v>
      </c>
      <c r="AD611" s="2" t="str">
        <f t="shared" si="168"/>
        <v>2017-18 Summer</v>
      </c>
      <c r="AE611" s="2" t="str">
        <f t="shared" si="169"/>
        <v>2016-17 Winter</v>
      </c>
      <c r="AF611" s="127">
        <v>0</v>
      </c>
      <c r="AG611" s="7"/>
    </row>
    <row r="612" spans="1:33">
      <c r="A612" s="46">
        <v>42724</v>
      </c>
      <c r="B612" s="154" t="str">
        <f t="shared" si="153"/>
        <v>Dec</v>
      </c>
      <c r="C612" s="188"/>
      <c r="D612" s="188"/>
      <c r="E612" s="188"/>
      <c r="F612" s="189"/>
      <c r="G612" s="189"/>
      <c r="H612" s="189"/>
      <c r="I612" s="155">
        <f>VLOOKUP($B612,'Elec wholesale lookups'!$A$3:$L$15,'Inputs - Elec wholesale index'!I$2,FALSE)</f>
        <v>181634.52552031272</v>
      </c>
      <c r="J612" s="12">
        <f>VLOOKUP($B612,'Elec wholesale lookups'!$A$3:$L$15,'Inputs - Elec wholesale index'!J$2,FALSE)</f>
        <v>205597.26549163138</v>
      </c>
      <c r="K612" s="12">
        <f>VLOOKUP($B612,'Elec wholesale lookups'!$A$3:$L$15,'Inputs - Elec wholesale index'!K$2,FALSE)</f>
        <v>181634.52552031272</v>
      </c>
      <c r="L612" s="37">
        <f>VLOOKUP($B612,'Elec wholesale lookups'!$A$3:$O$15,'Inputs - Elec wholesale index'!L$2,FALSE)</f>
        <v>1</v>
      </c>
      <c r="M612" s="37">
        <f>VLOOKUP($B612,'Elec wholesale lookups'!$A$3:$O$15,'Inputs - Elec wholesale index'!M$2,FALSE)</f>
        <v>1</v>
      </c>
      <c r="N612" s="37">
        <f>VLOOKUP($B612,'Elec wholesale lookups'!$A$3:$O$15,'Inputs - Elec wholesale index'!N$2,FALSE)</f>
        <v>0</v>
      </c>
      <c r="O612" s="12">
        <f t="shared" si="154"/>
        <v>181634.52552031272</v>
      </c>
      <c r="P612" s="12">
        <f t="shared" si="155"/>
        <v>205597.26549163138</v>
      </c>
      <c r="Q612" s="12">
        <f t="shared" si="156"/>
        <v>0</v>
      </c>
      <c r="R612" s="12">
        <f t="shared" si="157"/>
        <v>387231.79101194406</v>
      </c>
      <c r="S612" s="22">
        <f t="shared" si="158"/>
        <v>0</v>
      </c>
      <c r="T612" s="22">
        <f t="shared" si="159"/>
        <v>0</v>
      </c>
      <c r="U612" s="22">
        <f t="shared" si="160"/>
        <v>0</v>
      </c>
      <c r="V612" s="22">
        <f t="shared" si="161"/>
        <v>0</v>
      </c>
      <c r="W612" s="43" t="str">
        <f t="shared" si="162"/>
        <v>n/a</v>
      </c>
      <c r="X612" s="22">
        <f t="shared" si="163"/>
        <v>0</v>
      </c>
      <c r="Y612" s="22">
        <f t="shared" si="164"/>
        <v>0</v>
      </c>
      <c r="Z612" s="22">
        <f t="shared" si="165"/>
        <v>0</v>
      </c>
      <c r="AA612" s="42">
        <f t="shared" si="166"/>
        <v>0</v>
      </c>
      <c r="AB612" s="43" t="str">
        <f t="shared" si="167"/>
        <v>n/a</v>
      </c>
      <c r="AC612" s="44" t="str">
        <f>IFERROR(W612*'Inputs - OBR and CPI'!$E$27+'Inputs - Elec wholesale index'!AB612*'Inputs - OBR and CPI'!$F$27,"n/a")</f>
        <v>n/a</v>
      </c>
      <c r="AD612" s="2" t="str">
        <f t="shared" si="168"/>
        <v>2017-18 Summer</v>
      </c>
      <c r="AE612" s="2" t="str">
        <f t="shared" si="169"/>
        <v>2016-17 Winter</v>
      </c>
      <c r="AF612" s="127">
        <v>0</v>
      </c>
      <c r="AG612" s="7"/>
    </row>
    <row r="613" spans="1:33">
      <c r="A613" s="46">
        <v>42725</v>
      </c>
      <c r="B613" s="154" t="str">
        <f t="shared" si="153"/>
        <v>Dec</v>
      </c>
      <c r="C613" s="188"/>
      <c r="D613" s="188"/>
      <c r="E613" s="188"/>
      <c r="F613" s="189"/>
      <c r="G613" s="189"/>
      <c r="H613" s="189"/>
      <c r="I613" s="155">
        <f>VLOOKUP($B613,'Elec wholesale lookups'!$A$3:$L$15,'Inputs - Elec wholesale index'!I$2,FALSE)</f>
        <v>181634.52552031272</v>
      </c>
      <c r="J613" s="12">
        <f>VLOOKUP($B613,'Elec wholesale lookups'!$A$3:$L$15,'Inputs - Elec wholesale index'!J$2,FALSE)</f>
        <v>205597.26549163138</v>
      </c>
      <c r="K613" s="12">
        <f>VLOOKUP($B613,'Elec wholesale lookups'!$A$3:$L$15,'Inputs - Elec wholesale index'!K$2,FALSE)</f>
        <v>181634.52552031272</v>
      </c>
      <c r="L613" s="37">
        <f>VLOOKUP($B613,'Elec wholesale lookups'!$A$3:$O$15,'Inputs - Elec wholesale index'!L$2,FALSE)</f>
        <v>1</v>
      </c>
      <c r="M613" s="37">
        <f>VLOOKUP($B613,'Elec wholesale lookups'!$A$3:$O$15,'Inputs - Elec wholesale index'!M$2,FALSE)</f>
        <v>1</v>
      </c>
      <c r="N613" s="37">
        <f>VLOOKUP($B613,'Elec wholesale lookups'!$A$3:$O$15,'Inputs - Elec wholesale index'!N$2,FALSE)</f>
        <v>0</v>
      </c>
      <c r="O613" s="12">
        <f t="shared" si="154"/>
        <v>181634.52552031272</v>
      </c>
      <c r="P613" s="12">
        <f t="shared" si="155"/>
        <v>205597.26549163138</v>
      </c>
      <c r="Q613" s="12">
        <f t="shared" si="156"/>
        <v>0</v>
      </c>
      <c r="R613" s="12">
        <f t="shared" si="157"/>
        <v>387231.79101194406</v>
      </c>
      <c r="S613" s="22">
        <f t="shared" si="158"/>
        <v>0</v>
      </c>
      <c r="T613" s="22">
        <f t="shared" si="159"/>
        <v>0</v>
      </c>
      <c r="U613" s="22">
        <f t="shared" si="160"/>
        <v>0</v>
      </c>
      <c r="V613" s="22">
        <f t="shared" si="161"/>
        <v>0</v>
      </c>
      <c r="W613" s="43" t="str">
        <f t="shared" si="162"/>
        <v>n/a</v>
      </c>
      <c r="X613" s="22">
        <f t="shared" si="163"/>
        <v>0</v>
      </c>
      <c r="Y613" s="22">
        <f t="shared" si="164"/>
        <v>0</v>
      </c>
      <c r="Z613" s="22">
        <f t="shared" si="165"/>
        <v>0</v>
      </c>
      <c r="AA613" s="42">
        <f t="shared" si="166"/>
        <v>0</v>
      </c>
      <c r="AB613" s="43" t="str">
        <f t="shared" si="167"/>
        <v>n/a</v>
      </c>
      <c r="AC613" s="44" t="str">
        <f>IFERROR(W613*'Inputs - OBR and CPI'!$E$27+'Inputs - Elec wholesale index'!AB613*'Inputs - OBR and CPI'!$F$27,"n/a")</f>
        <v>n/a</v>
      </c>
      <c r="AD613" s="2" t="str">
        <f t="shared" si="168"/>
        <v>2017-18 Summer</v>
      </c>
      <c r="AE613" s="2" t="str">
        <f t="shared" si="169"/>
        <v>2016-17 Winter</v>
      </c>
      <c r="AF613" s="127">
        <v>0</v>
      </c>
      <c r="AG613" s="7"/>
    </row>
    <row r="614" spans="1:33">
      <c r="A614" s="46">
        <v>42726</v>
      </c>
      <c r="B614" s="154" t="str">
        <f t="shared" si="153"/>
        <v>Dec</v>
      </c>
      <c r="C614" s="188"/>
      <c r="D614" s="188"/>
      <c r="E614" s="188"/>
      <c r="F614" s="189"/>
      <c r="G614" s="189"/>
      <c r="H614" s="189"/>
      <c r="I614" s="155">
        <f>VLOOKUP($B614,'Elec wholesale lookups'!$A$3:$L$15,'Inputs - Elec wholesale index'!I$2,FALSE)</f>
        <v>181634.52552031272</v>
      </c>
      <c r="J614" s="12">
        <f>VLOOKUP($B614,'Elec wholesale lookups'!$A$3:$L$15,'Inputs - Elec wholesale index'!J$2,FALSE)</f>
        <v>205597.26549163138</v>
      </c>
      <c r="K614" s="12">
        <f>VLOOKUP($B614,'Elec wholesale lookups'!$A$3:$L$15,'Inputs - Elec wholesale index'!K$2,FALSE)</f>
        <v>181634.52552031272</v>
      </c>
      <c r="L614" s="37">
        <f>VLOOKUP($B614,'Elec wholesale lookups'!$A$3:$O$15,'Inputs - Elec wholesale index'!L$2,FALSE)</f>
        <v>1</v>
      </c>
      <c r="M614" s="37">
        <f>VLOOKUP($B614,'Elec wholesale lookups'!$A$3:$O$15,'Inputs - Elec wholesale index'!M$2,FALSE)</f>
        <v>1</v>
      </c>
      <c r="N614" s="37">
        <f>VLOOKUP($B614,'Elec wholesale lookups'!$A$3:$O$15,'Inputs - Elec wholesale index'!N$2,FALSE)</f>
        <v>0</v>
      </c>
      <c r="O614" s="12">
        <f t="shared" si="154"/>
        <v>181634.52552031272</v>
      </c>
      <c r="P614" s="12">
        <f t="shared" si="155"/>
        <v>205597.26549163138</v>
      </c>
      <c r="Q614" s="12">
        <f t="shared" si="156"/>
        <v>0</v>
      </c>
      <c r="R614" s="12">
        <f t="shared" si="157"/>
        <v>387231.79101194406</v>
      </c>
      <c r="S614" s="22">
        <f t="shared" si="158"/>
        <v>0</v>
      </c>
      <c r="T614" s="22">
        <f t="shared" si="159"/>
        <v>0</v>
      </c>
      <c r="U614" s="22">
        <f t="shared" si="160"/>
        <v>0</v>
      </c>
      <c r="V614" s="22">
        <f t="shared" si="161"/>
        <v>0</v>
      </c>
      <c r="W614" s="43" t="str">
        <f t="shared" si="162"/>
        <v>n/a</v>
      </c>
      <c r="X614" s="22">
        <f t="shared" si="163"/>
        <v>0</v>
      </c>
      <c r="Y614" s="22">
        <f t="shared" si="164"/>
        <v>0</v>
      </c>
      <c r="Z614" s="22">
        <f t="shared" si="165"/>
        <v>0</v>
      </c>
      <c r="AA614" s="42">
        <f t="shared" si="166"/>
        <v>0</v>
      </c>
      <c r="AB614" s="43" t="str">
        <f t="shared" si="167"/>
        <v>n/a</v>
      </c>
      <c r="AC614" s="44" t="str">
        <f>IFERROR(W614*'Inputs - OBR and CPI'!$E$27+'Inputs - Elec wholesale index'!AB614*'Inputs - OBR and CPI'!$F$27,"n/a")</f>
        <v>n/a</v>
      </c>
      <c r="AD614" s="2" t="str">
        <f t="shared" si="168"/>
        <v>2017-18 Summer</v>
      </c>
      <c r="AE614" s="2" t="str">
        <f t="shared" si="169"/>
        <v>2016-17 Winter</v>
      </c>
      <c r="AF614" s="127">
        <v>0</v>
      </c>
      <c r="AG614" s="7"/>
    </row>
    <row r="615" spans="1:33">
      <c r="A615" s="46">
        <v>42727</v>
      </c>
      <c r="B615" s="154" t="str">
        <f t="shared" si="153"/>
        <v>Dec</v>
      </c>
      <c r="C615" s="188"/>
      <c r="D615" s="188"/>
      <c r="E615" s="188"/>
      <c r="F615" s="189"/>
      <c r="G615" s="189"/>
      <c r="H615" s="189"/>
      <c r="I615" s="155">
        <f>VLOOKUP($B615,'Elec wholesale lookups'!$A$3:$L$15,'Inputs - Elec wholesale index'!I$2,FALSE)</f>
        <v>181634.52552031272</v>
      </c>
      <c r="J615" s="12">
        <f>VLOOKUP($B615,'Elec wholesale lookups'!$A$3:$L$15,'Inputs - Elec wholesale index'!J$2,FALSE)</f>
        <v>205597.26549163138</v>
      </c>
      <c r="K615" s="12">
        <f>VLOOKUP($B615,'Elec wholesale lookups'!$A$3:$L$15,'Inputs - Elec wholesale index'!K$2,FALSE)</f>
        <v>181634.52552031272</v>
      </c>
      <c r="L615" s="37">
        <f>VLOOKUP($B615,'Elec wholesale lookups'!$A$3:$O$15,'Inputs - Elec wholesale index'!L$2,FALSE)</f>
        <v>1</v>
      </c>
      <c r="M615" s="37">
        <f>VLOOKUP($B615,'Elec wholesale lookups'!$A$3:$O$15,'Inputs - Elec wholesale index'!M$2,FALSE)</f>
        <v>1</v>
      </c>
      <c r="N615" s="37">
        <f>VLOOKUP($B615,'Elec wholesale lookups'!$A$3:$O$15,'Inputs - Elec wholesale index'!N$2,FALSE)</f>
        <v>0</v>
      </c>
      <c r="O615" s="12">
        <f t="shared" si="154"/>
        <v>181634.52552031272</v>
      </c>
      <c r="P615" s="12">
        <f t="shared" si="155"/>
        <v>205597.26549163138</v>
      </c>
      <c r="Q615" s="12">
        <f t="shared" si="156"/>
        <v>0</v>
      </c>
      <c r="R615" s="12">
        <f t="shared" si="157"/>
        <v>387231.79101194406</v>
      </c>
      <c r="S615" s="22">
        <f t="shared" si="158"/>
        <v>0</v>
      </c>
      <c r="T615" s="22">
        <f t="shared" si="159"/>
        <v>0</v>
      </c>
      <c r="U615" s="22">
        <f t="shared" si="160"/>
        <v>0</v>
      </c>
      <c r="V615" s="22">
        <f t="shared" si="161"/>
        <v>0</v>
      </c>
      <c r="W615" s="43" t="str">
        <f t="shared" si="162"/>
        <v>n/a</v>
      </c>
      <c r="X615" s="22">
        <f t="shared" si="163"/>
        <v>0</v>
      </c>
      <c r="Y615" s="22">
        <f t="shared" si="164"/>
        <v>0</v>
      </c>
      <c r="Z615" s="22">
        <f t="shared" si="165"/>
        <v>0</v>
      </c>
      <c r="AA615" s="42">
        <f t="shared" si="166"/>
        <v>0</v>
      </c>
      <c r="AB615" s="43" t="str">
        <f t="shared" si="167"/>
        <v>n/a</v>
      </c>
      <c r="AC615" s="44" t="str">
        <f>IFERROR(W615*'Inputs - OBR and CPI'!$E$27+'Inputs - Elec wholesale index'!AB615*'Inputs - OBR and CPI'!$F$27,"n/a")</f>
        <v>n/a</v>
      </c>
      <c r="AD615" s="2" t="str">
        <f t="shared" si="168"/>
        <v>2017-18 Summer</v>
      </c>
      <c r="AE615" s="2" t="str">
        <f t="shared" si="169"/>
        <v>2016-17 Winter</v>
      </c>
      <c r="AF615" s="127">
        <v>0</v>
      </c>
      <c r="AG615" s="7"/>
    </row>
    <row r="616" spans="1:33">
      <c r="A616" s="46">
        <v>42732</v>
      </c>
      <c r="B616" s="154" t="str">
        <f t="shared" si="153"/>
        <v>Dec</v>
      </c>
      <c r="C616" s="188"/>
      <c r="D616" s="188"/>
      <c r="E616" s="188"/>
      <c r="F616" s="189"/>
      <c r="G616" s="189"/>
      <c r="H616" s="189"/>
      <c r="I616" s="155">
        <f>VLOOKUP($B616,'Elec wholesale lookups'!$A$3:$L$15,'Inputs - Elec wholesale index'!I$2,FALSE)</f>
        <v>181634.52552031272</v>
      </c>
      <c r="J616" s="12">
        <f>VLOOKUP($B616,'Elec wholesale lookups'!$A$3:$L$15,'Inputs - Elec wholesale index'!J$2,FALSE)</f>
        <v>205597.26549163138</v>
      </c>
      <c r="K616" s="12">
        <f>VLOOKUP($B616,'Elec wholesale lookups'!$A$3:$L$15,'Inputs - Elec wholesale index'!K$2,FALSE)</f>
        <v>181634.52552031272</v>
      </c>
      <c r="L616" s="37">
        <f>VLOOKUP($B616,'Elec wholesale lookups'!$A$3:$O$15,'Inputs - Elec wholesale index'!L$2,FALSE)</f>
        <v>1</v>
      </c>
      <c r="M616" s="37">
        <f>VLOOKUP($B616,'Elec wholesale lookups'!$A$3:$O$15,'Inputs - Elec wholesale index'!M$2,FALSE)</f>
        <v>1</v>
      </c>
      <c r="N616" s="37">
        <f>VLOOKUP($B616,'Elec wholesale lookups'!$A$3:$O$15,'Inputs - Elec wholesale index'!N$2,FALSE)</f>
        <v>0</v>
      </c>
      <c r="O616" s="12">
        <f t="shared" si="154"/>
        <v>181634.52552031272</v>
      </c>
      <c r="P616" s="12">
        <f t="shared" si="155"/>
        <v>205597.26549163138</v>
      </c>
      <c r="Q616" s="12">
        <f t="shared" si="156"/>
        <v>0</v>
      </c>
      <c r="R616" s="12">
        <f t="shared" si="157"/>
        <v>387231.79101194406</v>
      </c>
      <c r="S616" s="22">
        <f t="shared" si="158"/>
        <v>0</v>
      </c>
      <c r="T616" s="22">
        <f t="shared" si="159"/>
        <v>0</v>
      </c>
      <c r="U616" s="22">
        <f t="shared" si="160"/>
        <v>0</v>
      </c>
      <c r="V616" s="22">
        <f t="shared" si="161"/>
        <v>0</v>
      </c>
      <c r="W616" s="43" t="str">
        <f t="shared" si="162"/>
        <v>n/a</v>
      </c>
      <c r="X616" s="22">
        <f t="shared" si="163"/>
        <v>0</v>
      </c>
      <c r="Y616" s="22">
        <f t="shared" si="164"/>
        <v>0</v>
      </c>
      <c r="Z616" s="22">
        <f t="shared" si="165"/>
        <v>0</v>
      </c>
      <c r="AA616" s="42">
        <f t="shared" si="166"/>
        <v>0</v>
      </c>
      <c r="AB616" s="43" t="str">
        <f t="shared" si="167"/>
        <v>n/a</v>
      </c>
      <c r="AC616" s="44" t="str">
        <f>IFERROR(W616*'Inputs - OBR and CPI'!$E$27+'Inputs - Elec wholesale index'!AB616*'Inputs - OBR and CPI'!$F$27,"n/a")</f>
        <v>n/a</v>
      </c>
      <c r="AD616" s="2" t="str">
        <f t="shared" si="168"/>
        <v>2017-18 Summer</v>
      </c>
      <c r="AE616" s="2" t="str">
        <f t="shared" si="169"/>
        <v>2016-17 Winter</v>
      </c>
      <c r="AF616" s="127">
        <v>0</v>
      </c>
      <c r="AG616" s="7"/>
    </row>
    <row r="617" spans="1:33">
      <c r="A617" s="46">
        <v>42733</v>
      </c>
      <c r="B617" s="154" t="str">
        <f t="shared" ref="B617:B680" si="170">TEXT(A617,"mmm")</f>
        <v>Dec</v>
      </c>
      <c r="C617" s="188"/>
      <c r="D617" s="188"/>
      <c r="E617" s="188"/>
      <c r="F617" s="189"/>
      <c r="G617" s="189"/>
      <c r="H617" s="189"/>
      <c r="I617" s="155">
        <f>VLOOKUP($B617,'Elec wholesale lookups'!$A$3:$L$15,'Inputs - Elec wholesale index'!I$2,FALSE)</f>
        <v>181634.52552031272</v>
      </c>
      <c r="J617" s="12">
        <f>VLOOKUP($B617,'Elec wholesale lookups'!$A$3:$L$15,'Inputs - Elec wholesale index'!J$2,FALSE)</f>
        <v>205597.26549163138</v>
      </c>
      <c r="K617" s="12">
        <f>VLOOKUP($B617,'Elec wholesale lookups'!$A$3:$L$15,'Inputs - Elec wholesale index'!K$2,FALSE)</f>
        <v>181634.52552031272</v>
      </c>
      <c r="L617" s="37">
        <f>VLOOKUP($B617,'Elec wholesale lookups'!$A$3:$O$15,'Inputs - Elec wholesale index'!L$2,FALSE)</f>
        <v>1</v>
      </c>
      <c r="M617" s="37">
        <f>VLOOKUP($B617,'Elec wholesale lookups'!$A$3:$O$15,'Inputs - Elec wholesale index'!M$2,FALSE)</f>
        <v>1</v>
      </c>
      <c r="N617" s="37">
        <f>VLOOKUP($B617,'Elec wholesale lookups'!$A$3:$O$15,'Inputs - Elec wholesale index'!N$2,FALSE)</f>
        <v>0</v>
      </c>
      <c r="O617" s="12">
        <f t="shared" si="154"/>
        <v>181634.52552031272</v>
      </c>
      <c r="P617" s="12">
        <f t="shared" si="155"/>
        <v>205597.26549163138</v>
      </c>
      <c r="Q617" s="12">
        <f t="shared" si="156"/>
        <v>0</v>
      </c>
      <c r="R617" s="12">
        <f t="shared" si="157"/>
        <v>387231.79101194406</v>
      </c>
      <c r="S617" s="22">
        <f t="shared" si="158"/>
        <v>0</v>
      </c>
      <c r="T617" s="22">
        <f t="shared" si="159"/>
        <v>0</v>
      </c>
      <c r="U617" s="22">
        <f t="shared" si="160"/>
        <v>0</v>
      </c>
      <c r="V617" s="22">
        <f t="shared" si="161"/>
        <v>0</v>
      </c>
      <c r="W617" s="43" t="str">
        <f t="shared" si="162"/>
        <v>n/a</v>
      </c>
      <c r="X617" s="22">
        <f t="shared" si="163"/>
        <v>0</v>
      </c>
      <c r="Y617" s="22">
        <f t="shared" si="164"/>
        <v>0</v>
      </c>
      <c r="Z617" s="22">
        <f t="shared" si="165"/>
        <v>0</v>
      </c>
      <c r="AA617" s="42">
        <f t="shared" si="166"/>
        <v>0</v>
      </c>
      <c r="AB617" s="43" t="str">
        <f t="shared" si="167"/>
        <v>n/a</v>
      </c>
      <c r="AC617" s="44" t="str">
        <f>IFERROR(W617*'Inputs - OBR and CPI'!$E$27+'Inputs - Elec wholesale index'!AB617*'Inputs - OBR and CPI'!$F$27,"n/a")</f>
        <v>n/a</v>
      </c>
      <c r="AD617" s="2" t="str">
        <f t="shared" si="168"/>
        <v>2017-18 Summer</v>
      </c>
      <c r="AE617" s="2" t="str">
        <f t="shared" si="169"/>
        <v>2016-17 Winter</v>
      </c>
      <c r="AF617" s="127">
        <v>0</v>
      </c>
      <c r="AG617" s="7"/>
    </row>
    <row r="618" spans="1:33">
      <c r="A618" s="46">
        <v>42734</v>
      </c>
      <c r="B618" s="154" t="str">
        <f t="shared" si="170"/>
        <v>Dec</v>
      </c>
      <c r="C618" s="188"/>
      <c r="D618" s="188"/>
      <c r="E618" s="188"/>
      <c r="F618" s="189"/>
      <c r="G618" s="189"/>
      <c r="H618" s="189"/>
      <c r="I618" s="155">
        <f>VLOOKUP($B618,'Elec wholesale lookups'!$A$3:$L$15,'Inputs - Elec wholesale index'!I$2,FALSE)</f>
        <v>181634.52552031272</v>
      </c>
      <c r="J618" s="12">
        <f>VLOOKUP($B618,'Elec wholesale lookups'!$A$3:$L$15,'Inputs - Elec wholesale index'!J$2,FALSE)</f>
        <v>205597.26549163138</v>
      </c>
      <c r="K618" s="12">
        <f>VLOOKUP($B618,'Elec wholesale lookups'!$A$3:$L$15,'Inputs - Elec wholesale index'!K$2,FALSE)</f>
        <v>181634.52552031272</v>
      </c>
      <c r="L618" s="37">
        <f>VLOOKUP($B618,'Elec wholesale lookups'!$A$3:$O$15,'Inputs - Elec wholesale index'!L$2,FALSE)</f>
        <v>1</v>
      </c>
      <c r="M618" s="37">
        <f>VLOOKUP($B618,'Elec wholesale lookups'!$A$3:$O$15,'Inputs - Elec wholesale index'!M$2,FALSE)</f>
        <v>1</v>
      </c>
      <c r="N618" s="37">
        <f>VLOOKUP($B618,'Elec wholesale lookups'!$A$3:$O$15,'Inputs - Elec wholesale index'!N$2,FALSE)</f>
        <v>0</v>
      </c>
      <c r="O618" s="12">
        <f t="shared" si="154"/>
        <v>181634.52552031272</v>
      </c>
      <c r="P618" s="12">
        <f t="shared" si="155"/>
        <v>205597.26549163138</v>
      </c>
      <c r="Q618" s="12">
        <f t="shared" si="156"/>
        <v>0</v>
      </c>
      <c r="R618" s="12">
        <f t="shared" si="157"/>
        <v>387231.79101194406</v>
      </c>
      <c r="S618" s="22">
        <f t="shared" si="158"/>
        <v>0</v>
      </c>
      <c r="T618" s="22">
        <f t="shared" si="159"/>
        <v>0</v>
      </c>
      <c r="U618" s="22">
        <f t="shared" si="160"/>
        <v>0</v>
      </c>
      <c r="V618" s="22">
        <f t="shared" si="161"/>
        <v>0</v>
      </c>
      <c r="W618" s="43" t="str">
        <f t="shared" si="162"/>
        <v>n/a</v>
      </c>
      <c r="X618" s="22">
        <f t="shared" si="163"/>
        <v>0</v>
      </c>
      <c r="Y618" s="22">
        <f t="shared" si="164"/>
        <v>0</v>
      </c>
      <c r="Z618" s="22">
        <f t="shared" si="165"/>
        <v>0</v>
      </c>
      <c r="AA618" s="42">
        <f t="shared" si="166"/>
        <v>0</v>
      </c>
      <c r="AB618" s="43" t="str">
        <f t="shared" si="167"/>
        <v>n/a</v>
      </c>
      <c r="AC618" s="44" t="str">
        <f>IFERROR(W618*'Inputs - OBR and CPI'!$E$27+'Inputs - Elec wholesale index'!AB618*'Inputs - OBR and CPI'!$F$27,"n/a")</f>
        <v>n/a</v>
      </c>
      <c r="AD618" s="2" t="str">
        <f t="shared" si="168"/>
        <v>2017-18 Summer</v>
      </c>
      <c r="AE618" s="2" t="str">
        <f t="shared" si="169"/>
        <v>2016-17 Winter</v>
      </c>
      <c r="AF618" s="127">
        <v>0</v>
      </c>
      <c r="AG618" s="7"/>
    </row>
    <row r="619" spans="1:33">
      <c r="A619" s="46">
        <v>42738</v>
      </c>
      <c r="B619" s="154" t="str">
        <f t="shared" si="170"/>
        <v>Jan</v>
      </c>
      <c r="C619" s="188"/>
      <c r="D619" s="188"/>
      <c r="E619" s="188"/>
      <c r="F619" s="189"/>
      <c r="G619" s="189"/>
      <c r="H619" s="189"/>
      <c r="I619" s="155">
        <f>VLOOKUP($B619,'Elec wholesale lookups'!$A$3:$L$15,'Inputs - Elec wholesale index'!I$2,FALSE)</f>
        <v>181634.52552031272</v>
      </c>
      <c r="J619" s="12">
        <f>VLOOKUP($B619,'Elec wholesale lookups'!$A$3:$L$15,'Inputs - Elec wholesale index'!J$2,FALSE)</f>
        <v>205597.26549163138</v>
      </c>
      <c r="K619" s="12">
        <f>VLOOKUP($B619,'Elec wholesale lookups'!$A$3:$L$15,'Inputs - Elec wholesale index'!K$2,FALSE)</f>
        <v>181634.52552031272</v>
      </c>
      <c r="L619" s="37">
        <f>VLOOKUP($B619,'Elec wholesale lookups'!$A$3:$O$15,'Inputs - Elec wholesale index'!L$2,FALSE)</f>
        <v>1</v>
      </c>
      <c r="M619" s="37">
        <f>VLOOKUP($B619,'Elec wholesale lookups'!$A$3:$O$15,'Inputs - Elec wholesale index'!M$2,FALSE)</f>
        <v>1</v>
      </c>
      <c r="N619" s="37">
        <f>VLOOKUP($B619,'Elec wholesale lookups'!$A$3:$O$15,'Inputs - Elec wholesale index'!N$2,FALSE)</f>
        <v>0</v>
      </c>
      <c r="O619" s="12">
        <f t="shared" si="154"/>
        <v>181634.52552031272</v>
      </c>
      <c r="P619" s="12">
        <f t="shared" si="155"/>
        <v>205597.26549163138</v>
      </c>
      <c r="Q619" s="12">
        <f t="shared" si="156"/>
        <v>0</v>
      </c>
      <c r="R619" s="12">
        <f t="shared" si="157"/>
        <v>387231.79101194406</v>
      </c>
      <c r="S619" s="22">
        <f t="shared" si="158"/>
        <v>0</v>
      </c>
      <c r="T619" s="22">
        <f t="shared" si="159"/>
        <v>0</v>
      </c>
      <c r="U619" s="22">
        <f t="shared" si="160"/>
        <v>0</v>
      </c>
      <c r="V619" s="22">
        <f t="shared" si="161"/>
        <v>0</v>
      </c>
      <c r="W619" s="43" t="str">
        <f t="shared" si="162"/>
        <v>n/a</v>
      </c>
      <c r="X619" s="22">
        <f t="shared" si="163"/>
        <v>0</v>
      </c>
      <c r="Y619" s="22">
        <f t="shared" si="164"/>
        <v>0</v>
      </c>
      <c r="Z619" s="22">
        <f t="shared" si="165"/>
        <v>0</v>
      </c>
      <c r="AA619" s="42">
        <f t="shared" si="166"/>
        <v>0</v>
      </c>
      <c r="AB619" s="43" t="str">
        <f t="shared" si="167"/>
        <v>n/a</v>
      </c>
      <c r="AC619" s="44" t="str">
        <f>IFERROR(W619*'Inputs - OBR and CPI'!$E$27+'Inputs - Elec wholesale index'!AB619*'Inputs - OBR and CPI'!$F$27,"n/a")</f>
        <v>n/a</v>
      </c>
      <c r="AD619" s="2" t="str">
        <f t="shared" si="168"/>
        <v>2017-18 Summer</v>
      </c>
      <c r="AE619" s="2" t="str">
        <f t="shared" si="169"/>
        <v>2016-17 Winter</v>
      </c>
      <c r="AF619" s="127">
        <v>0</v>
      </c>
      <c r="AG619" s="7"/>
    </row>
    <row r="620" spans="1:33">
      <c r="A620" s="46">
        <v>42739</v>
      </c>
      <c r="B620" s="154" t="str">
        <f t="shared" si="170"/>
        <v>Jan</v>
      </c>
      <c r="C620" s="188"/>
      <c r="D620" s="188"/>
      <c r="E620" s="188"/>
      <c r="F620" s="189"/>
      <c r="G620" s="189"/>
      <c r="H620" s="189"/>
      <c r="I620" s="155">
        <f>VLOOKUP($B620,'Elec wholesale lookups'!$A$3:$L$15,'Inputs - Elec wholesale index'!I$2,FALSE)</f>
        <v>181634.52552031272</v>
      </c>
      <c r="J620" s="12">
        <f>VLOOKUP($B620,'Elec wholesale lookups'!$A$3:$L$15,'Inputs - Elec wholesale index'!J$2,FALSE)</f>
        <v>205597.26549163138</v>
      </c>
      <c r="K620" s="12">
        <f>VLOOKUP($B620,'Elec wholesale lookups'!$A$3:$L$15,'Inputs - Elec wholesale index'!K$2,FALSE)</f>
        <v>181634.52552031272</v>
      </c>
      <c r="L620" s="37">
        <f>VLOOKUP($B620,'Elec wholesale lookups'!$A$3:$O$15,'Inputs - Elec wholesale index'!L$2,FALSE)</f>
        <v>1</v>
      </c>
      <c r="M620" s="37">
        <f>VLOOKUP($B620,'Elec wholesale lookups'!$A$3:$O$15,'Inputs - Elec wholesale index'!M$2,FALSE)</f>
        <v>1</v>
      </c>
      <c r="N620" s="37">
        <f>VLOOKUP($B620,'Elec wholesale lookups'!$A$3:$O$15,'Inputs - Elec wholesale index'!N$2,FALSE)</f>
        <v>0</v>
      </c>
      <c r="O620" s="12">
        <f t="shared" si="154"/>
        <v>181634.52552031272</v>
      </c>
      <c r="P620" s="12">
        <f t="shared" si="155"/>
        <v>205597.26549163138</v>
      </c>
      <c r="Q620" s="12">
        <f t="shared" si="156"/>
        <v>0</v>
      </c>
      <c r="R620" s="12">
        <f t="shared" si="157"/>
        <v>387231.79101194406</v>
      </c>
      <c r="S620" s="22">
        <f t="shared" si="158"/>
        <v>0</v>
      </c>
      <c r="T620" s="22">
        <f t="shared" si="159"/>
        <v>0</v>
      </c>
      <c r="U620" s="22">
        <f t="shared" si="160"/>
        <v>0</v>
      </c>
      <c r="V620" s="22">
        <f t="shared" si="161"/>
        <v>0</v>
      </c>
      <c r="W620" s="43" t="str">
        <f t="shared" si="162"/>
        <v>n/a</v>
      </c>
      <c r="X620" s="22">
        <f t="shared" si="163"/>
        <v>0</v>
      </c>
      <c r="Y620" s="22">
        <f t="shared" si="164"/>
        <v>0</v>
      </c>
      <c r="Z620" s="22">
        <f t="shared" si="165"/>
        <v>0</v>
      </c>
      <c r="AA620" s="42">
        <f t="shared" si="166"/>
        <v>0</v>
      </c>
      <c r="AB620" s="43" t="str">
        <f t="shared" si="167"/>
        <v>n/a</v>
      </c>
      <c r="AC620" s="44" t="str">
        <f>IFERROR(W620*'Inputs - OBR and CPI'!$E$27+'Inputs - Elec wholesale index'!AB620*'Inputs - OBR and CPI'!$F$27,"n/a")</f>
        <v>n/a</v>
      </c>
      <c r="AD620" s="2" t="str">
        <f t="shared" si="168"/>
        <v>2017-18 Summer</v>
      </c>
      <c r="AE620" s="2" t="str">
        <f t="shared" si="169"/>
        <v>2016-17 Winter</v>
      </c>
      <c r="AF620" s="127">
        <v>0</v>
      </c>
      <c r="AG620" s="7"/>
    </row>
    <row r="621" spans="1:33">
      <c r="A621" s="46">
        <v>42740</v>
      </c>
      <c r="B621" s="154" t="str">
        <f t="shared" si="170"/>
        <v>Jan</v>
      </c>
      <c r="C621" s="188"/>
      <c r="D621" s="188"/>
      <c r="E621" s="188"/>
      <c r="F621" s="189"/>
      <c r="G621" s="189"/>
      <c r="H621" s="189"/>
      <c r="I621" s="155">
        <f>VLOOKUP($B621,'Elec wholesale lookups'!$A$3:$L$15,'Inputs - Elec wholesale index'!I$2,FALSE)</f>
        <v>181634.52552031272</v>
      </c>
      <c r="J621" s="12">
        <f>VLOOKUP($B621,'Elec wholesale lookups'!$A$3:$L$15,'Inputs - Elec wholesale index'!J$2,FALSE)</f>
        <v>205597.26549163138</v>
      </c>
      <c r="K621" s="12">
        <f>VLOOKUP($B621,'Elec wholesale lookups'!$A$3:$L$15,'Inputs - Elec wholesale index'!K$2,FALSE)</f>
        <v>181634.52552031272</v>
      </c>
      <c r="L621" s="37">
        <f>VLOOKUP($B621,'Elec wholesale lookups'!$A$3:$O$15,'Inputs - Elec wholesale index'!L$2,FALSE)</f>
        <v>1</v>
      </c>
      <c r="M621" s="37">
        <f>VLOOKUP($B621,'Elec wholesale lookups'!$A$3:$O$15,'Inputs - Elec wholesale index'!M$2,FALSE)</f>
        <v>1</v>
      </c>
      <c r="N621" s="37">
        <f>VLOOKUP($B621,'Elec wholesale lookups'!$A$3:$O$15,'Inputs - Elec wholesale index'!N$2,FALSE)</f>
        <v>0</v>
      </c>
      <c r="O621" s="12">
        <f t="shared" si="154"/>
        <v>181634.52552031272</v>
      </c>
      <c r="P621" s="12">
        <f t="shared" si="155"/>
        <v>205597.26549163138</v>
      </c>
      <c r="Q621" s="12">
        <f t="shared" si="156"/>
        <v>0</v>
      </c>
      <c r="R621" s="12">
        <f t="shared" si="157"/>
        <v>387231.79101194406</v>
      </c>
      <c r="S621" s="22">
        <f t="shared" si="158"/>
        <v>0</v>
      </c>
      <c r="T621" s="22">
        <f t="shared" si="159"/>
        <v>0</v>
      </c>
      <c r="U621" s="22">
        <f t="shared" si="160"/>
        <v>0</v>
      </c>
      <c r="V621" s="22">
        <f t="shared" si="161"/>
        <v>0</v>
      </c>
      <c r="W621" s="43" t="str">
        <f t="shared" si="162"/>
        <v>n/a</v>
      </c>
      <c r="X621" s="22">
        <f t="shared" si="163"/>
        <v>0</v>
      </c>
      <c r="Y621" s="22">
        <f t="shared" si="164"/>
        <v>0</v>
      </c>
      <c r="Z621" s="22">
        <f t="shared" si="165"/>
        <v>0</v>
      </c>
      <c r="AA621" s="42">
        <f t="shared" si="166"/>
        <v>0</v>
      </c>
      <c r="AB621" s="43" t="str">
        <f t="shared" si="167"/>
        <v>n/a</v>
      </c>
      <c r="AC621" s="44" t="str">
        <f>IFERROR(W621*'Inputs - OBR and CPI'!$E$27+'Inputs - Elec wholesale index'!AB621*'Inputs - OBR and CPI'!$F$27,"n/a")</f>
        <v>n/a</v>
      </c>
      <c r="AD621" s="2" t="str">
        <f t="shared" si="168"/>
        <v>2017-18 Summer</v>
      </c>
      <c r="AE621" s="2" t="str">
        <f t="shared" si="169"/>
        <v>2016-17 Winter</v>
      </c>
      <c r="AF621" s="127">
        <v>0</v>
      </c>
      <c r="AG621" s="7"/>
    </row>
    <row r="622" spans="1:33">
      <c r="A622" s="46">
        <v>42741</v>
      </c>
      <c r="B622" s="154" t="str">
        <f t="shared" si="170"/>
        <v>Jan</v>
      </c>
      <c r="C622" s="188"/>
      <c r="D622" s="188"/>
      <c r="E622" s="188"/>
      <c r="F622" s="189"/>
      <c r="G622" s="189"/>
      <c r="H622" s="189"/>
      <c r="I622" s="155">
        <f>VLOOKUP($B622,'Elec wholesale lookups'!$A$3:$L$15,'Inputs - Elec wholesale index'!I$2,FALSE)</f>
        <v>181634.52552031272</v>
      </c>
      <c r="J622" s="12">
        <f>VLOOKUP($B622,'Elec wholesale lookups'!$A$3:$L$15,'Inputs - Elec wholesale index'!J$2,FALSE)</f>
        <v>205597.26549163138</v>
      </c>
      <c r="K622" s="12">
        <f>VLOOKUP($B622,'Elec wholesale lookups'!$A$3:$L$15,'Inputs - Elec wholesale index'!K$2,FALSE)</f>
        <v>181634.52552031272</v>
      </c>
      <c r="L622" s="37">
        <f>VLOOKUP($B622,'Elec wholesale lookups'!$A$3:$O$15,'Inputs - Elec wholesale index'!L$2,FALSE)</f>
        <v>1</v>
      </c>
      <c r="M622" s="37">
        <f>VLOOKUP($B622,'Elec wholesale lookups'!$A$3:$O$15,'Inputs - Elec wholesale index'!M$2,FALSE)</f>
        <v>1</v>
      </c>
      <c r="N622" s="37">
        <f>VLOOKUP($B622,'Elec wholesale lookups'!$A$3:$O$15,'Inputs - Elec wholesale index'!N$2,FALSE)</f>
        <v>0</v>
      </c>
      <c r="O622" s="12">
        <f t="shared" si="154"/>
        <v>181634.52552031272</v>
      </c>
      <c r="P622" s="12">
        <f t="shared" si="155"/>
        <v>205597.26549163138</v>
      </c>
      <c r="Q622" s="12">
        <f t="shared" si="156"/>
        <v>0</v>
      </c>
      <c r="R622" s="12">
        <f t="shared" si="157"/>
        <v>387231.79101194406</v>
      </c>
      <c r="S622" s="22">
        <f t="shared" si="158"/>
        <v>0</v>
      </c>
      <c r="T622" s="22">
        <f t="shared" si="159"/>
        <v>0</v>
      </c>
      <c r="U622" s="22">
        <f t="shared" si="160"/>
        <v>0</v>
      </c>
      <c r="V622" s="22">
        <f t="shared" si="161"/>
        <v>0</v>
      </c>
      <c r="W622" s="43" t="str">
        <f t="shared" si="162"/>
        <v>n/a</v>
      </c>
      <c r="X622" s="22">
        <f t="shared" si="163"/>
        <v>0</v>
      </c>
      <c r="Y622" s="22">
        <f t="shared" si="164"/>
        <v>0</v>
      </c>
      <c r="Z622" s="22">
        <f t="shared" si="165"/>
        <v>0</v>
      </c>
      <c r="AA622" s="42">
        <f t="shared" si="166"/>
        <v>0</v>
      </c>
      <c r="AB622" s="43" t="str">
        <f t="shared" si="167"/>
        <v>n/a</v>
      </c>
      <c r="AC622" s="44" t="str">
        <f>IFERROR(W622*'Inputs - OBR and CPI'!$E$27+'Inputs - Elec wholesale index'!AB622*'Inputs - OBR and CPI'!$F$27,"n/a")</f>
        <v>n/a</v>
      </c>
      <c r="AD622" s="2" t="str">
        <f t="shared" si="168"/>
        <v>2017-18 Summer</v>
      </c>
      <c r="AE622" s="2" t="str">
        <f t="shared" si="169"/>
        <v>2016-17 Winter</v>
      </c>
      <c r="AF622" s="127">
        <v>0</v>
      </c>
      <c r="AG622" s="7"/>
    </row>
    <row r="623" spans="1:33">
      <c r="A623" s="46">
        <v>42744</v>
      </c>
      <c r="B623" s="154" t="str">
        <f t="shared" si="170"/>
        <v>Jan</v>
      </c>
      <c r="C623" s="188"/>
      <c r="D623" s="188"/>
      <c r="E623" s="188"/>
      <c r="F623" s="189"/>
      <c r="G623" s="189"/>
      <c r="H623" s="189"/>
      <c r="I623" s="155">
        <f>VLOOKUP($B623,'Elec wholesale lookups'!$A$3:$L$15,'Inputs - Elec wholesale index'!I$2,FALSE)</f>
        <v>181634.52552031272</v>
      </c>
      <c r="J623" s="12">
        <f>VLOOKUP($B623,'Elec wholesale lookups'!$A$3:$L$15,'Inputs - Elec wholesale index'!J$2,FALSE)</f>
        <v>205597.26549163138</v>
      </c>
      <c r="K623" s="12">
        <f>VLOOKUP($B623,'Elec wholesale lookups'!$A$3:$L$15,'Inputs - Elec wholesale index'!K$2,FALSE)</f>
        <v>181634.52552031272</v>
      </c>
      <c r="L623" s="37">
        <f>VLOOKUP($B623,'Elec wholesale lookups'!$A$3:$O$15,'Inputs - Elec wholesale index'!L$2,FALSE)</f>
        <v>1</v>
      </c>
      <c r="M623" s="37">
        <f>VLOOKUP($B623,'Elec wholesale lookups'!$A$3:$O$15,'Inputs - Elec wholesale index'!M$2,FALSE)</f>
        <v>1</v>
      </c>
      <c r="N623" s="37">
        <f>VLOOKUP($B623,'Elec wholesale lookups'!$A$3:$O$15,'Inputs - Elec wholesale index'!N$2,FALSE)</f>
        <v>0</v>
      </c>
      <c r="O623" s="12">
        <f t="shared" si="154"/>
        <v>181634.52552031272</v>
      </c>
      <c r="P623" s="12">
        <f t="shared" si="155"/>
        <v>205597.26549163138</v>
      </c>
      <c r="Q623" s="12">
        <f t="shared" si="156"/>
        <v>0</v>
      </c>
      <c r="R623" s="12">
        <f t="shared" si="157"/>
        <v>387231.79101194406</v>
      </c>
      <c r="S623" s="22">
        <f t="shared" si="158"/>
        <v>0</v>
      </c>
      <c r="T623" s="22">
        <f t="shared" si="159"/>
        <v>0</v>
      </c>
      <c r="U623" s="22">
        <f t="shared" si="160"/>
        <v>0</v>
      </c>
      <c r="V623" s="22">
        <f t="shared" si="161"/>
        <v>0</v>
      </c>
      <c r="W623" s="43" t="str">
        <f t="shared" si="162"/>
        <v>n/a</v>
      </c>
      <c r="X623" s="22">
        <f t="shared" si="163"/>
        <v>0</v>
      </c>
      <c r="Y623" s="22">
        <f t="shared" si="164"/>
        <v>0</v>
      </c>
      <c r="Z623" s="22">
        <f t="shared" si="165"/>
        <v>0</v>
      </c>
      <c r="AA623" s="42">
        <f t="shared" si="166"/>
        <v>0</v>
      </c>
      <c r="AB623" s="43" t="str">
        <f t="shared" si="167"/>
        <v>n/a</v>
      </c>
      <c r="AC623" s="44" t="str">
        <f>IFERROR(W623*'Inputs - OBR and CPI'!$E$27+'Inputs - Elec wholesale index'!AB623*'Inputs - OBR and CPI'!$F$27,"n/a")</f>
        <v>n/a</v>
      </c>
      <c r="AD623" s="2" t="str">
        <f t="shared" si="168"/>
        <v>2017-18 Summer</v>
      </c>
      <c r="AE623" s="2" t="str">
        <f t="shared" si="169"/>
        <v>2016-17 Winter</v>
      </c>
      <c r="AF623" s="127">
        <v>0</v>
      </c>
      <c r="AG623" s="7"/>
    </row>
    <row r="624" spans="1:33">
      <c r="A624" s="46">
        <v>42745</v>
      </c>
      <c r="B624" s="154" t="str">
        <f t="shared" si="170"/>
        <v>Jan</v>
      </c>
      <c r="C624" s="188"/>
      <c r="D624" s="188"/>
      <c r="E624" s="188"/>
      <c r="F624" s="189"/>
      <c r="G624" s="189"/>
      <c r="H624" s="189"/>
      <c r="I624" s="155">
        <f>VLOOKUP($B624,'Elec wholesale lookups'!$A$3:$L$15,'Inputs - Elec wholesale index'!I$2,FALSE)</f>
        <v>181634.52552031272</v>
      </c>
      <c r="J624" s="12">
        <f>VLOOKUP($B624,'Elec wholesale lookups'!$A$3:$L$15,'Inputs - Elec wholesale index'!J$2,FALSE)</f>
        <v>205597.26549163138</v>
      </c>
      <c r="K624" s="12">
        <f>VLOOKUP($B624,'Elec wholesale lookups'!$A$3:$L$15,'Inputs - Elec wholesale index'!K$2,FALSE)</f>
        <v>181634.52552031272</v>
      </c>
      <c r="L624" s="37">
        <f>VLOOKUP($B624,'Elec wholesale lookups'!$A$3:$O$15,'Inputs - Elec wholesale index'!L$2,FALSE)</f>
        <v>1</v>
      </c>
      <c r="M624" s="37">
        <f>VLOOKUP($B624,'Elec wholesale lookups'!$A$3:$O$15,'Inputs - Elec wholesale index'!M$2,FALSE)</f>
        <v>1</v>
      </c>
      <c r="N624" s="37">
        <f>VLOOKUP($B624,'Elec wholesale lookups'!$A$3:$O$15,'Inputs - Elec wholesale index'!N$2,FALSE)</f>
        <v>0</v>
      </c>
      <c r="O624" s="12">
        <f t="shared" si="154"/>
        <v>181634.52552031272</v>
      </c>
      <c r="P624" s="12">
        <f t="shared" si="155"/>
        <v>205597.26549163138</v>
      </c>
      <c r="Q624" s="12">
        <f t="shared" si="156"/>
        <v>0</v>
      </c>
      <c r="R624" s="12">
        <f t="shared" si="157"/>
        <v>387231.79101194406</v>
      </c>
      <c r="S624" s="22">
        <f t="shared" si="158"/>
        <v>0</v>
      </c>
      <c r="T624" s="22">
        <f t="shared" si="159"/>
        <v>0</v>
      </c>
      <c r="U624" s="22">
        <f t="shared" si="160"/>
        <v>0</v>
      </c>
      <c r="V624" s="22">
        <f t="shared" si="161"/>
        <v>0</v>
      </c>
      <c r="W624" s="43" t="str">
        <f t="shared" si="162"/>
        <v>n/a</v>
      </c>
      <c r="X624" s="22">
        <f t="shared" si="163"/>
        <v>0</v>
      </c>
      <c r="Y624" s="22">
        <f t="shared" si="164"/>
        <v>0</v>
      </c>
      <c r="Z624" s="22">
        <f t="shared" si="165"/>
        <v>0</v>
      </c>
      <c r="AA624" s="42">
        <f t="shared" si="166"/>
        <v>0</v>
      </c>
      <c r="AB624" s="43" t="str">
        <f t="shared" si="167"/>
        <v>n/a</v>
      </c>
      <c r="AC624" s="44" t="str">
        <f>IFERROR(W624*'Inputs - OBR and CPI'!$E$27+'Inputs - Elec wholesale index'!AB624*'Inputs - OBR and CPI'!$F$27,"n/a")</f>
        <v>n/a</v>
      </c>
      <c r="AD624" s="2" t="str">
        <f t="shared" si="168"/>
        <v>2017-18 Summer</v>
      </c>
      <c r="AE624" s="2" t="str">
        <f t="shared" si="169"/>
        <v>2016-17 Winter</v>
      </c>
      <c r="AF624" s="127">
        <v>0</v>
      </c>
      <c r="AG624" s="7"/>
    </row>
    <row r="625" spans="1:33">
      <c r="A625" s="46">
        <v>42746</v>
      </c>
      <c r="B625" s="154" t="str">
        <f t="shared" si="170"/>
        <v>Jan</v>
      </c>
      <c r="C625" s="188"/>
      <c r="D625" s="188"/>
      <c r="E625" s="188"/>
      <c r="F625" s="189"/>
      <c r="G625" s="189"/>
      <c r="H625" s="189"/>
      <c r="I625" s="155">
        <f>VLOOKUP($B625,'Elec wholesale lookups'!$A$3:$L$15,'Inputs - Elec wholesale index'!I$2,FALSE)</f>
        <v>181634.52552031272</v>
      </c>
      <c r="J625" s="12">
        <f>VLOOKUP($B625,'Elec wholesale lookups'!$A$3:$L$15,'Inputs - Elec wholesale index'!J$2,FALSE)</f>
        <v>205597.26549163138</v>
      </c>
      <c r="K625" s="12">
        <f>VLOOKUP($B625,'Elec wholesale lookups'!$A$3:$L$15,'Inputs - Elec wholesale index'!K$2,FALSE)</f>
        <v>181634.52552031272</v>
      </c>
      <c r="L625" s="37">
        <f>VLOOKUP($B625,'Elec wholesale lookups'!$A$3:$O$15,'Inputs - Elec wholesale index'!L$2,FALSE)</f>
        <v>1</v>
      </c>
      <c r="M625" s="37">
        <f>VLOOKUP($B625,'Elec wholesale lookups'!$A$3:$O$15,'Inputs - Elec wholesale index'!M$2,FALSE)</f>
        <v>1</v>
      </c>
      <c r="N625" s="37">
        <f>VLOOKUP($B625,'Elec wholesale lookups'!$A$3:$O$15,'Inputs - Elec wholesale index'!N$2,FALSE)</f>
        <v>0</v>
      </c>
      <c r="O625" s="12">
        <f t="shared" si="154"/>
        <v>181634.52552031272</v>
      </c>
      <c r="P625" s="12">
        <f t="shared" si="155"/>
        <v>205597.26549163138</v>
      </c>
      <c r="Q625" s="12">
        <f t="shared" si="156"/>
        <v>0</v>
      </c>
      <c r="R625" s="12">
        <f t="shared" si="157"/>
        <v>387231.79101194406</v>
      </c>
      <c r="S625" s="22">
        <f t="shared" si="158"/>
        <v>0</v>
      </c>
      <c r="T625" s="22">
        <f t="shared" si="159"/>
        <v>0</v>
      </c>
      <c r="U625" s="22">
        <f t="shared" si="160"/>
        <v>0</v>
      </c>
      <c r="V625" s="22">
        <f t="shared" si="161"/>
        <v>0</v>
      </c>
      <c r="W625" s="43" t="str">
        <f t="shared" si="162"/>
        <v>n/a</v>
      </c>
      <c r="X625" s="22">
        <f t="shared" si="163"/>
        <v>0</v>
      </c>
      <c r="Y625" s="22">
        <f t="shared" si="164"/>
        <v>0</v>
      </c>
      <c r="Z625" s="22">
        <f t="shared" si="165"/>
        <v>0</v>
      </c>
      <c r="AA625" s="42">
        <f t="shared" si="166"/>
        <v>0</v>
      </c>
      <c r="AB625" s="43" t="str">
        <f t="shared" si="167"/>
        <v>n/a</v>
      </c>
      <c r="AC625" s="44" t="str">
        <f>IFERROR(W625*'Inputs - OBR and CPI'!$E$27+'Inputs - Elec wholesale index'!AB625*'Inputs - OBR and CPI'!$F$27,"n/a")</f>
        <v>n/a</v>
      </c>
      <c r="AD625" s="2" t="str">
        <f t="shared" si="168"/>
        <v>2017-18 Summer</v>
      </c>
      <c r="AE625" s="2" t="str">
        <f t="shared" si="169"/>
        <v>2016-17 Winter</v>
      </c>
      <c r="AF625" s="127">
        <v>0</v>
      </c>
      <c r="AG625" s="7"/>
    </row>
    <row r="626" spans="1:33">
      <c r="A626" s="46">
        <v>42747</v>
      </c>
      <c r="B626" s="154" t="str">
        <f t="shared" si="170"/>
        <v>Jan</v>
      </c>
      <c r="C626" s="188"/>
      <c r="D626" s="188"/>
      <c r="E626" s="188"/>
      <c r="F626" s="189"/>
      <c r="G626" s="189"/>
      <c r="H626" s="189"/>
      <c r="I626" s="155">
        <f>VLOOKUP($B626,'Elec wholesale lookups'!$A$3:$L$15,'Inputs - Elec wholesale index'!I$2,FALSE)</f>
        <v>181634.52552031272</v>
      </c>
      <c r="J626" s="12">
        <f>VLOOKUP($B626,'Elec wholesale lookups'!$A$3:$L$15,'Inputs - Elec wholesale index'!J$2,FALSE)</f>
        <v>205597.26549163138</v>
      </c>
      <c r="K626" s="12">
        <f>VLOOKUP($B626,'Elec wholesale lookups'!$A$3:$L$15,'Inputs - Elec wholesale index'!K$2,FALSE)</f>
        <v>181634.52552031272</v>
      </c>
      <c r="L626" s="37">
        <f>VLOOKUP($B626,'Elec wholesale lookups'!$A$3:$O$15,'Inputs - Elec wholesale index'!L$2,FALSE)</f>
        <v>1</v>
      </c>
      <c r="M626" s="37">
        <f>VLOOKUP($B626,'Elec wholesale lookups'!$A$3:$O$15,'Inputs - Elec wholesale index'!M$2,FALSE)</f>
        <v>1</v>
      </c>
      <c r="N626" s="37">
        <f>VLOOKUP($B626,'Elec wholesale lookups'!$A$3:$O$15,'Inputs - Elec wholesale index'!N$2,FALSE)</f>
        <v>0</v>
      </c>
      <c r="O626" s="12">
        <f t="shared" si="154"/>
        <v>181634.52552031272</v>
      </c>
      <c r="P626" s="12">
        <f t="shared" si="155"/>
        <v>205597.26549163138</v>
      </c>
      <c r="Q626" s="12">
        <f t="shared" si="156"/>
        <v>0</v>
      </c>
      <c r="R626" s="12">
        <f t="shared" si="157"/>
        <v>387231.79101194406</v>
      </c>
      <c r="S626" s="22">
        <f t="shared" si="158"/>
        <v>0</v>
      </c>
      <c r="T626" s="22">
        <f t="shared" si="159"/>
        <v>0</v>
      </c>
      <c r="U626" s="22">
        <f t="shared" si="160"/>
        <v>0</v>
      </c>
      <c r="V626" s="22">
        <f t="shared" si="161"/>
        <v>0</v>
      </c>
      <c r="W626" s="43" t="str">
        <f t="shared" si="162"/>
        <v>n/a</v>
      </c>
      <c r="X626" s="22">
        <f t="shared" si="163"/>
        <v>0</v>
      </c>
      <c r="Y626" s="22">
        <f t="shared" si="164"/>
        <v>0</v>
      </c>
      <c r="Z626" s="22">
        <f t="shared" si="165"/>
        <v>0</v>
      </c>
      <c r="AA626" s="42">
        <f t="shared" si="166"/>
        <v>0</v>
      </c>
      <c r="AB626" s="43" t="str">
        <f t="shared" si="167"/>
        <v>n/a</v>
      </c>
      <c r="AC626" s="44" t="str">
        <f>IFERROR(W626*'Inputs - OBR and CPI'!$E$27+'Inputs - Elec wholesale index'!AB626*'Inputs - OBR and CPI'!$F$27,"n/a")</f>
        <v>n/a</v>
      </c>
      <c r="AD626" s="2" t="str">
        <f t="shared" si="168"/>
        <v>2017-18 Summer</v>
      </c>
      <c r="AE626" s="2" t="str">
        <f t="shared" si="169"/>
        <v>2016-17 Winter</v>
      </c>
      <c r="AF626" s="127">
        <v>0</v>
      </c>
      <c r="AG626" s="7"/>
    </row>
    <row r="627" spans="1:33">
      <c r="A627" s="46">
        <v>42748</v>
      </c>
      <c r="B627" s="154" t="str">
        <f t="shared" si="170"/>
        <v>Jan</v>
      </c>
      <c r="C627" s="188"/>
      <c r="D627" s="188"/>
      <c r="E627" s="188"/>
      <c r="F627" s="189"/>
      <c r="G627" s="189"/>
      <c r="H627" s="189"/>
      <c r="I627" s="155">
        <f>VLOOKUP($B627,'Elec wholesale lookups'!$A$3:$L$15,'Inputs - Elec wholesale index'!I$2,FALSE)</f>
        <v>181634.52552031272</v>
      </c>
      <c r="J627" s="12">
        <f>VLOOKUP($B627,'Elec wholesale lookups'!$A$3:$L$15,'Inputs - Elec wholesale index'!J$2,FALSE)</f>
        <v>205597.26549163138</v>
      </c>
      <c r="K627" s="12">
        <f>VLOOKUP($B627,'Elec wholesale lookups'!$A$3:$L$15,'Inputs - Elec wholesale index'!K$2,FALSE)</f>
        <v>181634.52552031272</v>
      </c>
      <c r="L627" s="37">
        <f>VLOOKUP($B627,'Elec wholesale lookups'!$A$3:$O$15,'Inputs - Elec wholesale index'!L$2,FALSE)</f>
        <v>1</v>
      </c>
      <c r="M627" s="37">
        <f>VLOOKUP($B627,'Elec wholesale lookups'!$A$3:$O$15,'Inputs - Elec wholesale index'!M$2,FALSE)</f>
        <v>1</v>
      </c>
      <c r="N627" s="37">
        <f>VLOOKUP($B627,'Elec wholesale lookups'!$A$3:$O$15,'Inputs - Elec wholesale index'!N$2,FALSE)</f>
        <v>0</v>
      </c>
      <c r="O627" s="12">
        <f t="shared" si="154"/>
        <v>181634.52552031272</v>
      </c>
      <c r="P627" s="12">
        <f t="shared" si="155"/>
        <v>205597.26549163138</v>
      </c>
      <c r="Q627" s="12">
        <f t="shared" si="156"/>
        <v>0</v>
      </c>
      <c r="R627" s="12">
        <f t="shared" si="157"/>
        <v>387231.79101194406</v>
      </c>
      <c r="S627" s="22">
        <f t="shared" si="158"/>
        <v>0</v>
      </c>
      <c r="T627" s="22">
        <f t="shared" si="159"/>
        <v>0</v>
      </c>
      <c r="U627" s="22">
        <f t="shared" si="160"/>
        <v>0</v>
      </c>
      <c r="V627" s="22">
        <f t="shared" si="161"/>
        <v>0</v>
      </c>
      <c r="W627" s="43" t="str">
        <f t="shared" si="162"/>
        <v>n/a</v>
      </c>
      <c r="X627" s="22">
        <f t="shared" si="163"/>
        <v>0</v>
      </c>
      <c r="Y627" s="22">
        <f t="shared" si="164"/>
        <v>0</v>
      </c>
      <c r="Z627" s="22">
        <f t="shared" si="165"/>
        <v>0</v>
      </c>
      <c r="AA627" s="42">
        <f t="shared" si="166"/>
        <v>0</v>
      </c>
      <c r="AB627" s="43" t="str">
        <f t="shared" si="167"/>
        <v>n/a</v>
      </c>
      <c r="AC627" s="44" t="str">
        <f>IFERROR(W627*'Inputs - OBR and CPI'!$E$27+'Inputs - Elec wholesale index'!AB627*'Inputs - OBR and CPI'!$F$27,"n/a")</f>
        <v>n/a</v>
      </c>
      <c r="AD627" s="2" t="str">
        <f t="shared" si="168"/>
        <v>2017-18 Summer</v>
      </c>
      <c r="AE627" s="2" t="str">
        <f t="shared" si="169"/>
        <v>2016-17 Winter</v>
      </c>
      <c r="AF627" s="127">
        <v>0</v>
      </c>
      <c r="AG627" s="7"/>
    </row>
    <row r="628" spans="1:33">
      <c r="A628" s="46">
        <v>42751</v>
      </c>
      <c r="B628" s="154" t="str">
        <f t="shared" si="170"/>
        <v>Jan</v>
      </c>
      <c r="C628" s="188"/>
      <c r="D628" s="188"/>
      <c r="E628" s="188"/>
      <c r="F628" s="189"/>
      <c r="G628" s="189"/>
      <c r="H628" s="189"/>
      <c r="I628" s="155">
        <f>VLOOKUP($B628,'Elec wholesale lookups'!$A$3:$L$15,'Inputs - Elec wholesale index'!I$2,FALSE)</f>
        <v>181634.52552031272</v>
      </c>
      <c r="J628" s="12">
        <f>VLOOKUP($B628,'Elec wholesale lookups'!$A$3:$L$15,'Inputs - Elec wholesale index'!J$2,FALSE)</f>
        <v>205597.26549163138</v>
      </c>
      <c r="K628" s="12">
        <f>VLOOKUP($B628,'Elec wholesale lookups'!$A$3:$L$15,'Inputs - Elec wholesale index'!K$2,FALSE)</f>
        <v>181634.52552031272</v>
      </c>
      <c r="L628" s="37">
        <f>VLOOKUP($B628,'Elec wholesale lookups'!$A$3:$O$15,'Inputs - Elec wholesale index'!L$2,FALSE)</f>
        <v>1</v>
      </c>
      <c r="M628" s="37">
        <f>VLOOKUP($B628,'Elec wholesale lookups'!$A$3:$O$15,'Inputs - Elec wholesale index'!M$2,FALSE)</f>
        <v>1</v>
      </c>
      <c r="N628" s="37">
        <f>VLOOKUP($B628,'Elec wholesale lookups'!$A$3:$O$15,'Inputs - Elec wholesale index'!N$2,FALSE)</f>
        <v>0</v>
      </c>
      <c r="O628" s="12">
        <f t="shared" si="154"/>
        <v>181634.52552031272</v>
      </c>
      <c r="P628" s="12">
        <f t="shared" si="155"/>
        <v>205597.26549163138</v>
      </c>
      <c r="Q628" s="12">
        <f t="shared" si="156"/>
        <v>0</v>
      </c>
      <c r="R628" s="12">
        <f t="shared" si="157"/>
        <v>387231.79101194406</v>
      </c>
      <c r="S628" s="22">
        <f t="shared" si="158"/>
        <v>0</v>
      </c>
      <c r="T628" s="22">
        <f t="shared" si="159"/>
        <v>0</v>
      </c>
      <c r="U628" s="22">
        <f t="shared" si="160"/>
        <v>0</v>
      </c>
      <c r="V628" s="22">
        <f t="shared" si="161"/>
        <v>0</v>
      </c>
      <c r="W628" s="43" t="str">
        <f t="shared" si="162"/>
        <v>n/a</v>
      </c>
      <c r="X628" s="22">
        <f t="shared" si="163"/>
        <v>0</v>
      </c>
      <c r="Y628" s="22">
        <f t="shared" si="164"/>
        <v>0</v>
      </c>
      <c r="Z628" s="22">
        <f t="shared" si="165"/>
        <v>0</v>
      </c>
      <c r="AA628" s="42">
        <f t="shared" si="166"/>
        <v>0</v>
      </c>
      <c r="AB628" s="43" t="str">
        <f t="shared" si="167"/>
        <v>n/a</v>
      </c>
      <c r="AC628" s="44" t="str">
        <f>IFERROR(W628*'Inputs - OBR and CPI'!$E$27+'Inputs - Elec wholesale index'!AB628*'Inputs - OBR and CPI'!$F$27,"n/a")</f>
        <v>n/a</v>
      </c>
      <c r="AD628" s="2" t="str">
        <f t="shared" si="168"/>
        <v>2017-18 Summer</v>
      </c>
      <c r="AE628" s="2" t="str">
        <f t="shared" si="169"/>
        <v>2016-17 Winter</v>
      </c>
      <c r="AF628" s="127">
        <v>0</v>
      </c>
      <c r="AG628" s="7"/>
    </row>
    <row r="629" spans="1:33">
      <c r="A629" s="46">
        <v>42752</v>
      </c>
      <c r="B629" s="154" t="str">
        <f t="shared" si="170"/>
        <v>Jan</v>
      </c>
      <c r="C629" s="188"/>
      <c r="D629" s="188"/>
      <c r="E629" s="188"/>
      <c r="F629" s="189"/>
      <c r="G629" s="189"/>
      <c r="H629" s="189"/>
      <c r="I629" s="155">
        <f>VLOOKUP($B629,'Elec wholesale lookups'!$A$3:$L$15,'Inputs - Elec wholesale index'!I$2,FALSE)</f>
        <v>181634.52552031272</v>
      </c>
      <c r="J629" s="12">
        <f>VLOOKUP($B629,'Elec wholesale lookups'!$A$3:$L$15,'Inputs - Elec wholesale index'!J$2,FALSE)</f>
        <v>205597.26549163138</v>
      </c>
      <c r="K629" s="12">
        <f>VLOOKUP($B629,'Elec wholesale lookups'!$A$3:$L$15,'Inputs - Elec wholesale index'!K$2,FALSE)</f>
        <v>181634.52552031272</v>
      </c>
      <c r="L629" s="37">
        <f>VLOOKUP($B629,'Elec wholesale lookups'!$A$3:$O$15,'Inputs - Elec wholesale index'!L$2,FALSE)</f>
        <v>1</v>
      </c>
      <c r="M629" s="37">
        <f>VLOOKUP($B629,'Elec wholesale lookups'!$A$3:$O$15,'Inputs - Elec wholesale index'!M$2,FALSE)</f>
        <v>1</v>
      </c>
      <c r="N629" s="37">
        <f>VLOOKUP($B629,'Elec wholesale lookups'!$A$3:$O$15,'Inputs - Elec wholesale index'!N$2,FALSE)</f>
        <v>0</v>
      </c>
      <c r="O629" s="12">
        <f t="shared" si="154"/>
        <v>181634.52552031272</v>
      </c>
      <c r="P629" s="12">
        <f t="shared" si="155"/>
        <v>205597.26549163138</v>
      </c>
      <c r="Q629" s="12">
        <f t="shared" si="156"/>
        <v>0</v>
      </c>
      <c r="R629" s="12">
        <f t="shared" si="157"/>
        <v>387231.79101194406</v>
      </c>
      <c r="S629" s="22">
        <f t="shared" si="158"/>
        <v>0</v>
      </c>
      <c r="T629" s="22">
        <f t="shared" si="159"/>
        <v>0</v>
      </c>
      <c r="U629" s="22">
        <f t="shared" si="160"/>
        <v>0</v>
      </c>
      <c r="V629" s="22">
        <f t="shared" si="161"/>
        <v>0</v>
      </c>
      <c r="W629" s="43" t="str">
        <f t="shared" si="162"/>
        <v>n/a</v>
      </c>
      <c r="X629" s="22">
        <f t="shared" si="163"/>
        <v>0</v>
      </c>
      <c r="Y629" s="22">
        <f t="shared" si="164"/>
        <v>0</v>
      </c>
      <c r="Z629" s="22">
        <f t="shared" si="165"/>
        <v>0</v>
      </c>
      <c r="AA629" s="42">
        <f t="shared" si="166"/>
        <v>0</v>
      </c>
      <c r="AB629" s="43" t="str">
        <f t="shared" si="167"/>
        <v>n/a</v>
      </c>
      <c r="AC629" s="44" t="str">
        <f>IFERROR(W629*'Inputs - OBR and CPI'!$E$27+'Inputs - Elec wholesale index'!AB629*'Inputs - OBR and CPI'!$F$27,"n/a")</f>
        <v>n/a</v>
      </c>
      <c r="AD629" s="2" t="str">
        <f t="shared" si="168"/>
        <v>2017-18 Summer</v>
      </c>
      <c r="AE629" s="2" t="str">
        <f t="shared" si="169"/>
        <v>2016-17 Winter</v>
      </c>
      <c r="AF629" s="127">
        <v>0</v>
      </c>
      <c r="AG629" s="7"/>
    </row>
    <row r="630" spans="1:33">
      <c r="A630" s="46">
        <v>42753</v>
      </c>
      <c r="B630" s="154" t="str">
        <f t="shared" si="170"/>
        <v>Jan</v>
      </c>
      <c r="C630" s="188"/>
      <c r="D630" s="188"/>
      <c r="E630" s="188"/>
      <c r="F630" s="189"/>
      <c r="G630" s="189"/>
      <c r="H630" s="189"/>
      <c r="I630" s="155">
        <f>VLOOKUP($B630,'Elec wholesale lookups'!$A$3:$L$15,'Inputs - Elec wholesale index'!I$2,FALSE)</f>
        <v>181634.52552031272</v>
      </c>
      <c r="J630" s="12">
        <f>VLOOKUP($B630,'Elec wholesale lookups'!$A$3:$L$15,'Inputs - Elec wholesale index'!J$2,FALSE)</f>
        <v>205597.26549163138</v>
      </c>
      <c r="K630" s="12">
        <f>VLOOKUP($B630,'Elec wholesale lookups'!$A$3:$L$15,'Inputs - Elec wholesale index'!K$2,FALSE)</f>
        <v>181634.52552031272</v>
      </c>
      <c r="L630" s="37">
        <f>VLOOKUP($B630,'Elec wholesale lookups'!$A$3:$O$15,'Inputs - Elec wholesale index'!L$2,FALSE)</f>
        <v>1</v>
      </c>
      <c r="M630" s="37">
        <f>VLOOKUP($B630,'Elec wholesale lookups'!$A$3:$O$15,'Inputs - Elec wholesale index'!M$2,FALSE)</f>
        <v>1</v>
      </c>
      <c r="N630" s="37">
        <f>VLOOKUP($B630,'Elec wholesale lookups'!$A$3:$O$15,'Inputs - Elec wholesale index'!N$2,FALSE)</f>
        <v>0</v>
      </c>
      <c r="O630" s="12">
        <f t="shared" si="154"/>
        <v>181634.52552031272</v>
      </c>
      <c r="P630" s="12">
        <f t="shared" si="155"/>
        <v>205597.26549163138</v>
      </c>
      <c r="Q630" s="12">
        <f t="shared" si="156"/>
        <v>0</v>
      </c>
      <c r="R630" s="12">
        <f t="shared" si="157"/>
        <v>387231.79101194406</v>
      </c>
      <c r="S630" s="22">
        <f t="shared" si="158"/>
        <v>0</v>
      </c>
      <c r="T630" s="22">
        <f t="shared" si="159"/>
        <v>0</v>
      </c>
      <c r="U630" s="22">
        <f t="shared" si="160"/>
        <v>0</v>
      </c>
      <c r="V630" s="22">
        <f t="shared" si="161"/>
        <v>0</v>
      </c>
      <c r="W630" s="43" t="str">
        <f t="shared" si="162"/>
        <v>n/a</v>
      </c>
      <c r="X630" s="22">
        <f t="shared" si="163"/>
        <v>0</v>
      </c>
      <c r="Y630" s="22">
        <f t="shared" si="164"/>
        <v>0</v>
      </c>
      <c r="Z630" s="22">
        <f t="shared" si="165"/>
        <v>0</v>
      </c>
      <c r="AA630" s="42">
        <f t="shared" si="166"/>
        <v>0</v>
      </c>
      <c r="AB630" s="43" t="str">
        <f t="shared" si="167"/>
        <v>n/a</v>
      </c>
      <c r="AC630" s="44" t="str">
        <f>IFERROR(W630*'Inputs - OBR and CPI'!$E$27+'Inputs - Elec wholesale index'!AB630*'Inputs - OBR and CPI'!$F$27,"n/a")</f>
        <v>n/a</v>
      </c>
      <c r="AD630" s="2" t="str">
        <f t="shared" si="168"/>
        <v>2017-18 Summer</v>
      </c>
      <c r="AE630" s="2" t="str">
        <f t="shared" si="169"/>
        <v>2016-17 Winter</v>
      </c>
      <c r="AF630" s="127">
        <v>0</v>
      </c>
      <c r="AG630" s="7"/>
    </row>
    <row r="631" spans="1:33">
      <c r="A631" s="46">
        <v>42754</v>
      </c>
      <c r="B631" s="154" t="str">
        <f t="shared" si="170"/>
        <v>Jan</v>
      </c>
      <c r="C631" s="188"/>
      <c r="D631" s="188"/>
      <c r="E631" s="188"/>
      <c r="F631" s="189"/>
      <c r="G631" s="189"/>
      <c r="H631" s="189"/>
      <c r="I631" s="155">
        <f>VLOOKUP($B631,'Elec wholesale lookups'!$A$3:$L$15,'Inputs - Elec wholesale index'!I$2,FALSE)</f>
        <v>181634.52552031272</v>
      </c>
      <c r="J631" s="12">
        <f>VLOOKUP($B631,'Elec wholesale lookups'!$A$3:$L$15,'Inputs - Elec wholesale index'!J$2,FALSE)</f>
        <v>205597.26549163138</v>
      </c>
      <c r="K631" s="12">
        <f>VLOOKUP($B631,'Elec wholesale lookups'!$A$3:$L$15,'Inputs - Elec wholesale index'!K$2,FALSE)</f>
        <v>181634.52552031272</v>
      </c>
      <c r="L631" s="37">
        <f>VLOOKUP($B631,'Elec wholesale lookups'!$A$3:$O$15,'Inputs - Elec wholesale index'!L$2,FALSE)</f>
        <v>1</v>
      </c>
      <c r="M631" s="37">
        <f>VLOOKUP($B631,'Elec wholesale lookups'!$A$3:$O$15,'Inputs - Elec wholesale index'!M$2,FALSE)</f>
        <v>1</v>
      </c>
      <c r="N631" s="37">
        <f>VLOOKUP($B631,'Elec wholesale lookups'!$A$3:$O$15,'Inputs - Elec wholesale index'!N$2,FALSE)</f>
        <v>0</v>
      </c>
      <c r="O631" s="12">
        <f t="shared" si="154"/>
        <v>181634.52552031272</v>
      </c>
      <c r="P631" s="12">
        <f t="shared" si="155"/>
        <v>205597.26549163138</v>
      </c>
      <c r="Q631" s="12">
        <f t="shared" si="156"/>
        <v>0</v>
      </c>
      <c r="R631" s="12">
        <f t="shared" si="157"/>
        <v>387231.79101194406</v>
      </c>
      <c r="S631" s="22">
        <f t="shared" si="158"/>
        <v>0</v>
      </c>
      <c r="T631" s="22">
        <f t="shared" si="159"/>
        <v>0</v>
      </c>
      <c r="U631" s="22">
        <f t="shared" si="160"/>
        <v>0</v>
      </c>
      <c r="V631" s="22">
        <f t="shared" si="161"/>
        <v>0</v>
      </c>
      <c r="W631" s="43" t="str">
        <f t="shared" si="162"/>
        <v>n/a</v>
      </c>
      <c r="X631" s="22">
        <f t="shared" si="163"/>
        <v>0</v>
      </c>
      <c r="Y631" s="22">
        <f t="shared" si="164"/>
        <v>0</v>
      </c>
      <c r="Z631" s="22">
        <f t="shared" si="165"/>
        <v>0</v>
      </c>
      <c r="AA631" s="42">
        <f t="shared" si="166"/>
        <v>0</v>
      </c>
      <c r="AB631" s="43" t="str">
        <f t="shared" si="167"/>
        <v>n/a</v>
      </c>
      <c r="AC631" s="44" t="str">
        <f>IFERROR(W631*'Inputs - OBR and CPI'!$E$27+'Inputs - Elec wholesale index'!AB631*'Inputs - OBR and CPI'!$F$27,"n/a")</f>
        <v>n/a</v>
      </c>
      <c r="AD631" s="2" t="str">
        <f t="shared" si="168"/>
        <v>2017-18 Summer</v>
      </c>
      <c r="AE631" s="2" t="str">
        <f t="shared" si="169"/>
        <v>2016-17 Winter</v>
      </c>
      <c r="AF631" s="127">
        <v>0</v>
      </c>
      <c r="AG631" s="7"/>
    </row>
    <row r="632" spans="1:33">
      <c r="A632" s="46">
        <v>42755</v>
      </c>
      <c r="B632" s="154" t="str">
        <f t="shared" si="170"/>
        <v>Jan</v>
      </c>
      <c r="C632" s="188"/>
      <c r="D632" s="188"/>
      <c r="E632" s="188"/>
      <c r="F632" s="189"/>
      <c r="G632" s="189"/>
      <c r="H632" s="189"/>
      <c r="I632" s="155">
        <f>VLOOKUP($B632,'Elec wholesale lookups'!$A$3:$L$15,'Inputs - Elec wholesale index'!I$2,FALSE)</f>
        <v>181634.52552031272</v>
      </c>
      <c r="J632" s="12">
        <f>VLOOKUP($B632,'Elec wholesale lookups'!$A$3:$L$15,'Inputs - Elec wholesale index'!J$2,FALSE)</f>
        <v>205597.26549163138</v>
      </c>
      <c r="K632" s="12">
        <f>VLOOKUP($B632,'Elec wholesale lookups'!$A$3:$L$15,'Inputs - Elec wholesale index'!K$2,FALSE)</f>
        <v>181634.52552031272</v>
      </c>
      <c r="L632" s="37">
        <f>VLOOKUP($B632,'Elec wholesale lookups'!$A$3:$O$15,'Inputs - Elec wholesale index'!L$2,FALSE)</f>
        <v>1</v>
      </c>
      <c r="M632" s="37">
        <f>VLOOKUP($B632,'Elec wholesale lookups'!$A$3:$O$15,'Inputs - Elec wholesale index'!M$2,FALSE)</f>
        <v>1</v>
      </c>
      <c r="N632" s="37">
        <f>VLOOKUP($B632,'Elec wholesale lookups'!$A$3:$O$15,'Inputs - Elec wholesale index'!N$2,FALSE)</f>
        <v>0</v>
      </c>
      <c r="O632" s="12">
        <f t="shared" si="154"/>
        <v>181634.52552031272</v>
      </c>
      <c r="P632" s="12">
        <f t="shared" si="155"/>
        <v>205597.26549163138</v>
      </c>
      <c r="Q632" s="12">
        <f t="shared" si="156"/>
        <v>0</v>
      </c>
      <c r="R632" s="12">
        <f t="shared" si="157"/>
        <v>387231.79101194406</v>
      </c>
      <c r="S632" s="22">
        <f t="shared" si="158"/>
        <v>0</v>
      </c>
      <c r="T632" s="22">
        <f t="shared" si="159"/>
        <v>0</v>
      </c>
      <c r="U632" s="22">
        <f t="shared" si="160"/>
        <v>0</v>
      </c>
      <c r="V632" s="22">
        <f t="shared" si="161"/>
        <v>0</v>
      </c>
      <c r="W632" s="43" t="str">
        <f t="shared" si="162"/>
        <v>n/a</v>
      </c>
      <c r="X632" s="22">
        <f t="shared" si="163"/>
        <v>0</v>
      </c>
      <c r="Y632" s="22">
        <f t="shared" si="164"/>
        <v>0</v>
      </c>
      <c r="Z632" s="22">
        <f t="shared" si="165"/>
        <v>0</v>
      </c>
      <c r="AA632" s="42">
        <f t="shared" si="166"/>
        <v>0</v>
      </c>
      <c r="AB632" s="43" t="str">
        <f t="shared" si="167"/>
        <v>n/a</v>
      </c>
      <c r="AC632" s="44" t="str">
        <f>IFERROR(W632*'Inputs - OBR and CPI'!$E$27+'Inputs - Elec wholesale index'!AB632*'Inputs - OBR and CPI'!$F$27,"n/a")</f>
        <v>n/a</v>
      </c>
      <c r="AD632" s="2" t="str">
        <f t="shared" si="168"/>
        <v>2017-18 Summer</v>
      </c>
      <c r="AE632" s="2" t="str">
        <f t="shared" si="169"/>
        <v>2016-17 Winter</v>
      </c>
      <c r="AF632" s="127">
        <v>0</v>
      </c>
      <c r="AG632" s="7"/>
    </row>
    <row r="633" spans="1:33">
      <c r="A633" s="46">
        <v>42758</v>
      </c>
      <c r="B633" s="154" t="str">
        <f t="shared" si="170"/>
        <v>Jan</v>
      </c>
      <c r="C633" s="188"/>
      <c r="D633" s="188"/>
      <c r="E633" s="188"/>
      <c r="F633" s="189"/>
      <c r="G633" s="189"/>
      <c r="H633" s="189"/>
      <c r="I633" s="155">
        <f>VLOOKUP($B633,'Elec wholesale lookups'!$A$3:$L$15,'Inputs - Elec wholesale index'!I$2,FALSE)</f>
        <v>181634.52552031272</v>
      </c>
      <c r="J633" s="12">
        <f>VLOOKUP($B633,'Elec wholesale lookups'!$A$3:$L$15,'Inputs - Elec wholesale index'!J$2,FALSE)</f>
        <v>205597.26549163138</v>
      </c>
      <c r="K633" s="12">
        <f>VLOOKUP($B633,'Elec wholesale lookups'!$A$3:$L$15,'Inputs - Elec wholesale index'!K$2,FALSE)</f>
        <v>181634.52552031272</v>
      </c>
      <c r="L633" s="37">
        <f>VLOOKUP($B633,'Elec wholesale lookups'!$A$3:$O$15,'Inputs - Elec wholesale index'!L$2,FALSE)</f>
        <v>1</v>
      </c>
      <c r="M633" s="37">
        <f>VLOOKUP($B633,'Elec wholesale lookups'!$A$3:$O$15,'Inputs - Elec wholesale index'!M$2,FALSE)</f>
        <v>1</v>
      </c>
      <c r="N633" s="37">
        <f>VLOOKUP($B633,'Elec wholesale lookups'!$A$3:$O$15,'Inputs - Elec wholesale index'!N$2,FALSE)</f>
        <v>0</v>
      </c>
      <c r="O633" s="12">
        <f t="shared" si="154"/>
        <v>181634.52552031272</v>
      </c>
      <c r="P633" s="12">
        <f t="shared" si="155"/>
        <v>205597.26549163138</v>
      </c>
      <c r="Q633" s="12">
        <f t="shared" si="156"/>
        <v>0</v>
      </c>
      <c r="R633" s="12">
        <f t="shared" si="157"/>
        <v>387231.79101194406</v>
      </c>
      <c r="S633" s="22">
        <f t="shared" si="158"/>
        <v>0</v>
      </c>
      <c r="T633" s="22">
        <f t="shared" si="159"/>
        <v>0</v>
      </c>
      <c r="U633" s="22">
        <f t="shared" si="160"/>
        <v>0</v>
      </c>
      <c r="V633" s="22">
        <f t="shared" si="161"/>
        <v>0</v>
      </c>
      <c r="W633" s="43" t="str">
        <f t="shared" si="162"/>
        <v>n/a</v>
      </c>
      <c r="X633" s="22">
        <f t="shared" si="163"/>
        <v>0</v>
      </c>
      <c r="Y633" s="22">
        <f t="shared" si="164"/>
        <v>0</v>
      </c>
      <c r="Z633" s="22">
        <f t="shared" si="165"/>
        <v>0</v>
      </c>
      <c r="AA633" s="42">
        <f t="shared" si="166"/>
        <v>0</v>
      </c>
      <c r="AB633" s="43" t="str">
        <f t="shared" si="167"/>
        <v>n/a</v>
      </c>
      <c r="AC633" s="44" t="str">
        <f>IFERROR(W633*'Inputs - OBR and CPI'!$E$27+'Inputs - Elec wholesale index'!AB633*'Inputs - OBR and CPI'!$F$27,"n/a")</f>
        <v>n/a</v>
      </c>
      <c r="AD633" s="2" t="str">
        <f t="shared" si="168"/>
        <v>2017-18 Summer</v>
      </c>
      <c r="AE633" s="2" t="str">
        <f t="shared" si="169"/>
        <v>2016-17 Winter</v>
      </c>
      <c r="AF633" s="127">
        <v>0</v>
      </c>
      <c r="AG633" s="7"/>
    </row>
    <row r="634" spans="1:33">
      <c r="A634" s="46">
        <v>42759</v>
      </c>
      <c r="B634" s="154" t="str">
        <f t="shared" si="170"/>
        <v>Jan</v>
      </c>
      <c r="C634" s="188"/>
      <c r="D634" s="188"/>
      <c r="E634" s="188"/>
      <c r="F634" s="189"/>
      <c r="G634" s="189"/>
      <c r="H634" s="189"/>
      <c r="I634" s="155">
        <f>VLOOKUP($B634,'Elec wholesale lookups'!$A$3:$L$15,'Inputs - Elec wholesale index'!I$2,FALSE)</f>
        <v>181634.52552031272</v>
      </c>
      <c r="J634" s="12">
        <f>VLOOKUP($B634,'Elec wholesale lookups'!$A$3:$L$15,'Inputs - Elec wholesale index'!J$2,FALSE)</f>
        <v>205597.26549163138</v>
      </c>
      <c r="K634" s="12">
        <f>VLOOKUP($B634,'Elec wholesale lookups'!$A$3:$L$15,'Inputs - Elec wholesale index'!K$2,FALSE)</f>
        <v>181634.52552031272</v>
      </c>
      <c r="L634" s="37">
        <f>VLOOKUP($B634,'Elec wholesale lookups'!$A$3:$O$15,'Inputs - Elec wholesale index'!L$2,FALSE)</f>
        <v>1</v>
      </c>
      <c r="M634" s="37">
        <f>VLOOKUP($B634,'Elec wholesale lookups'!$A$3:$O$15,'Inputs - Elec wholesale index'!M$2,FALSE)</f>
        <v>1</v>
      </c>
      <c r="N634" s="37">
        <f>VLOOKUP($B634,'Elec wholesale lookups'!$A$3:$O$15,'Inputs - Elec wholesale index'!N$2,FALSE)</f>
        <v>0</v>
      </c>
      <c r="O634" s="12">
        <f t="shared" si="154"/>
        <v>181634.52552031272</v>
      </c>
      <c r="P634" s="12">
        <f t="shared" si="155"/>
        <v>205597.26549163138</v>
      </c>
      <c r="Q634" s="12">
        <f t="shared" si="156"/>
        <v>0</v>
      </c>
      <c r="R634" s="12">
        <f t="shared" si="157"/>
        <v>387231.79101194406</v>
      </c>
      <c r="S634" s="22">
        <f t="shared" si="158"/>
        <v>0</v>
      </c>
      <c r="T634" s="22">
        <f t="shared" si="159"/>
        <v>0</v>
      </c>
      <c r="U634" s="22">
        <f t="shared" si="160"/>
        <v>0</v>
      </c>
      <c r="V634" s="22">
        <f t="shared" si="161"/>
        <v>0</v>
      </c>
      <c r="W634" s="43" t="str">
        <f t="shared" si="162"/>
        <v>n/a</v>
      </c>
      <c r="X634" s="22">
        <f t="shared" si="163"/>
        <v>0</v>
      </c>
      <c r="Y634" s="22">
        <f t="shared" si="164"/>
        <v>0</v>
      </c>
      <c r="Z634" s="22">
        <f t="shared" si="165"/>
        <v>0</v>
      </c>
      <c r="AA634" s="42">
        <f t="shared" si="166"/>
        <v>0</v>
      </c>
      <c r="AB634" s="43" t="str">
        <f t="shared" si="167"/>
        <v>n/a</v>
      </c>
      <c r="AC634" s="44" t="str">
        <f>IFERROR(W634*'Inputs - OBR and CPI'!$E$27+'Inputs - Elec wholesale index'!AB634*'Inputs - OBR and CPI'!$F$27,"n/a")</f>
        <v>n/a</v>
      </c>
      <c r="AD634" s="2" t="str">
        <f t="shared" si="168"/>
        <v>2017-18 Summer</v>
      </c>
      <c r="AE634" s="2" t="str">
        <f t="shared" si="169"/>
        <v>2016-17 Winter</v>
      </c>
      <c r="AF634" s="127">
        <v>0</v>
      </c>
      <c r="AG634" s="7"/>
    </row>
    <row r="635" spans="1:33">
      <c r="A635" s="46">
        <v>42760</v>
      </c>
      <c r="B635" s="154" t="str">
        <f t="shared" si="170"/>
        <v>Jan</v>
      </c>
      <c r="C635" s="188"/>
      <c r="D635" s="188"/>
      <c r="E635" s="188"/>
      <c r="F635" s="189"/>
      <c r="G635" s="189"/>
      <c r="H635" s="189"/>
      <c r="I635" s="155">
        <f>VLOOKUP($B635,'Elec wholesale lookups'!$A$3:$L$15,'Inputs - Elec wholesale index'!I$2,FALSE)</f>
        <v>181634.52552031272</v>
      </c>
      <c r="J635" s="12">
        <f>VLOOKUP($B635,'Elec wholesale lookups'!$A$3:$L$15,'Inputs - Elec wholesale index'!J$2,FALSE)</f>
        <v>205597.26549163138</v>
      </c>
      <c r="K635" s="12">
        <f>VLOOKUP($B635,'Elec wholesale lookups'!$A$3:$L$15,'Inputs - Elec wholesale index'!K$2,FALSE)</f>
        <v>181634.52552031272</v>
      </c>
      <c r="L635" s="37">
        <f>VLOOKUP($B635,'Elec wholesale lookups'!$A$3:$O$15,'Inputs - Elec wholesale index'!L$2,FALSE)</f>
        <v>1</v>
      </c>
      <c r="M635" s="37">
        <f>VLOOKUP($B635,'Elec wholesale lookups'!$A$3:$O$15,'Inputs - Elec wholesale index'!M$2,FALSE)</f>
        <v>1</v>
      </c>
      <c r="N635" s="37">
        <f>VLOOKUP($B635,'Elec wholesale lookups'!$A$3:$O$15,'Inputs - Elec wholesale index'!N$2,FALSE)</f>
        <v>0</v>
      </c>
      <c r="O635" s="12">
        <f t="shared" si="154"/>
        <v>181634.52552031272</v>
      </c>
      <c r="P635" s="12">
        <f t="shared" si="155"/>
        <v>205597.26549163138</v>
      </c>
      <c r="Q635" s="12">
        <f t="shared" si="156"/>
        <v>0</v>
      </c>
      <c r="R635" s="12">
        <f t="shared" si="157"/>
        <v>387231.79101194406</v>
      </c>
      <c r="S635" s="22">
        <f t="shared" si="158"/>
        <v>0</v>
      </c>
      <c r="T635" s="22">
        <f t="shared" si="159"/>
        <v>0</v>
      </c>
      <c r="U635" s="22">
        <f t="shared" si="160"/>
        <v>0</v>
      </c>
      <c r="V635" s="22">
        <f t="shared" si="161"/>
        <v>0</v>
      </c>
      <c r="W635" s="43" t="str">
        <f t="shared" si="162"/>
        <v>n/a</v>
      </c>
      <c r="X635" s="22">
        <f t="shared" si="163"/>
        <v>0</v>
      </c>
      <c r="Y635" s="22">
        <f t="shared" si="164"/>
        <v>0</v>
      </c>
      <c r="Z635" s="22">
        <f t="shared" si="165"/>
        <v>0</v>
      </c>
      <c r="AA635" s="42">
        <f t="shared" si="166"/>
        <v>0</v>
      </c>
      <c r="AB635" s="43" t="str">
        <f t="shared" si="167"/>
        <v>n/a</v>
      </c>
      <c r="AC635" s="44" t="str">
        <f>IFERROR(W635*'Inputs - OBR and CPI'!$E$27+'Inputs - Elec wholesale index'!AB635*'Inputs - OBR and CPI'!$F$27,"n/a")</f>
        <v>n/a</v>
      </c>
      <c r="AD635" s="2" t="str">
        <f t="shared" si="168"/>
        <v>2017-18 Summer</v>
      </c>
      <c r="AE635" s="2" t="str">
        <f t="shared" si="169"/>
        <v>2016-17 Winter</v>
      </c>
      <c r="AF635" s="127">
        <v>0</v>
      </c>
      <c r="AG635" s="7"/>
    </row>
    <row r="636" spans="1:33">
      <c r="A636" s="46">
        <v>42761</v>
      </c>
      <c r="B636" s="154" t="str">
        <f t="shared" si="170"/>
        <v>Jan</v>
      </c>
      <c r="C636" s="188"/>
      <c r="D636" s="188"/>
      <c r="E636" s="188"/>
      <c r="F636" s="189"/>
      <c r="G636" s="189"/>
      <c r="H636" s="189"/>
      <c r="I636" s="155">
        <f>VLOOKUP($B636,'Elec wholesale lookups'!$A$3:$L$15,'Inputs - Elec wholesale index'!I$2,FALSE)</f>
        <v>181634.52552031272</v>
      </c>
      <c r="J636" s="12">
        <f>VLOOKUP($B636,'Elec wholesale lookups'!$A$3:$L$15,'Inputs - Elec wholesale index'!J$2,FALSE)</f>
        <v>205597.26549163138</v>
      </c>
      <c r="K636" s="12">
        <f>VLOOKUP($B636,'Elec wholesale lookups'!$A$3:$L$15,'Inputs - Elec wholesale index'!K$2,FALSE)</f>
        <v>181634.52552031272</v>
      </c>
      <c r="L636" s="37">
        <f>VLOOKUP($B636,'Elec wholesale lookups'!$A$3:$O$15,'Inputs - Elec wholesale index'!L$2,FALSE)</f>
        <v>1</v>
      </c>
      <c r="M636" s="37">
        <f>VLOOKUP($B636,'Elec wholesale lookups'!$A$3:$O$15,'Inputs - Elec wholesale index'!M$2,FALSE)</f>
        <v>1</v>
      </c>
      <c r="N636" s="37">
        <f>VLOOKUP($B636,'Elec wholesale lookups'!$A$3:$O$15,'Inputs - Elec wholesale index'!N$2,FALSE)</f>
        <v>0</v>
      </c>
      <c r="O636" s="12">
        <f t="shared" si="154"/>
        <v>181634.52552031272</v>
      </c>
      <c r="P636" s="12">
        <f t="shared" si="155"/>
        <v>205597.26549163138</v>
      </c>
      <c r="Q636" s="12">
        <f t="shared" si="156"/>
        <v>0</v>
      </c>
      <c r="R636" s="12">
        <f t="shared" si="157"/>
        <v>387231.79101194406</v>
      </c>
      <c r="S636" s="22">
        <f t="shared" si="158"/>
        <v>0</v>
      </c>
      <c r="T636" s="22">
        <f t="shared" si="159"/>
        <v>0</v>
      </c>
      <c r="U636" s="22">
        <f t="shared" si="160"/>
        <v>0</v>
      </c>
      <c r="V636" s="22">
        <f t="shared" si="161"/>
        <v>0</v>
      </c>
      <c r="W636" s="43" t="str">
        <f t="shared" si="162"/>
        <v>n/a</v>
      </c>
      <c r="X636" s="22">
        <f t="shared" si="163"/>
        <v>0</v>
      </c>
      <c r="Y636" s="22">
        <f t="shared" si="164"/>
        <v>0</v>
      </c>
      <c r="Z636" s="22">
        <f t="shared" si="165"/>
        <v>0</v>
      </c>
      <c r="AA636" s="42">
        <f t="shared" si="166"/>
        <v>0</v>
      </c>
      <c r="AB636" s="43" t="str">
        <f t="shared" si="167"/>
        <v>n/a</v>
      </c>
      <c r="AC636" s="44" t="str">
        <f>IFERROR(W636*'Inputs - OBR and CPI'!$E$27+'Inputs - Elec wholesale index'!AB636*'Inputs - OBR and CPI'!$F$27,"n/a")</f>
        <v>n/a</v>
      </c>
      <c r="AD636" s="2" t="str">
        <f t="shared" si="168"/>
        <v>2017-18 Summer</v>
      </c>
      <c r="AE636" s="2" t="str">
        <f t="shared" si="169"/>
        <v>2016-17 Winter</v>
      </c>
      <c r="AF636" s="127">
        <v>0</v>
      </c>
      <c r="AG636" s="7"/>
    </row>
    <row r="637" spans="1:33">
      <c r="A637" s="46">
        <v>42762</v>
      </c>
      <c r="B637" s="154" t="str">
        <f t="shared" si="170"/>
        <v>Jan</v>
      </c>
      <c r="C637" s="188"/>
      <c r="D637" s="188"/>
      <c r="E637" s="188"/>
      <c r="F637" s="189"/>
      <c r="G637" s="189"/>
      <c r="H637" s="189"/>
      <c r="I637" s="155">
        <f>VLOOKUP($B637,'Elec wholesale lookups'!$A$3:$L$15,'Inputs - Elec wholesale index'!I$2,FALSE)</f>
        <v>181634.52552031272</v>
      </c>
      <c r="J637" s="12">
        <f>VLOOKUP($B637,'Elec wholesale lookups'!$A$3:$L$15,'Inputs - Elec wholesale index'!J$2,FALSE)</f>
        <v>205597.26549163138</v>
      </c>
      <c r="K637" s="12">
        <f>VLOOKUP($B637,'Elec wholesale lookups'!$A$3:$L$15,'Inputs - Elec wholesale index'!K$2,FALSE)</f>
        <v>181634.52552031272</v>
      </c>
      <c r="L637" s="37">
        <f>VLOOKUP($B637,'Elec wholesale lookups'!$A$3:$O$15,'Inputs - Elec wholesale index'!L$2,FALSE)</f>
        <v>1</v>
      </c>
      <c r="M637" s="37">
        <f>VLOOKUP($B637,'Elec wholesale lookups'!$A$3:$O$15,'Inputs - Elec wholesale index'!M$2,FALSE)</f>
        <v>1</v>
      </c>
      <c r="N637" s="37">
        <f>VLOOKUP($B637,'Elec wholesale lookups'!$A$3:$O$15,'Inputs - Elec wholesale index'!N$2,FALSE)</f>
        <v>0</v>
      </c>
      <c r="O637" s="12">
        <f t="shared" si="154"/>
        <v>181634.52552031272</v>
      </c>
      <c r="P637" s="12">
        <f t="shared" si="155"/>
        <v>205597.26549163138</v>
      </c>
      <c r="Q637" s="12">
        <f t="shared" si="156"/>
        <v>0</v>
      </c>
      <c r="R637" s="12">
        <f t="shared" si="157"/>
        <v>387231.79101194406</v>
      </c>
      <c r="S637" s="22">
        <f t="shared" si="158"/>
        <v>0</v>
      </c>
      <c r="T637" s="22">
        <f t="shared" si="159"/>
        <v>0</v>
      </c>
      <c r="U637" s="22">
        <f t="shared" si="160"/>
        <v>0</v>
      </c>
      <c r="V637" s="22">
        <f t="shared" si="161"/>
        <v>0</v>
      </c>
      <c r="W637" s="43" t="str">
        <f t="shared" si="162"/>
        <v>n/a</v>
      </c>
      <c r="X637" s="22">
        <f t="shared" si="163"/>
        <v>0</v>
      </c>
      <c r="Y637" s="22">
        <f t="shared" si="164"/>
        <v>0</v>
      </c>
      <c r="Z637" s="22">
        <f t="shared" si="165"/>
        <v>0</v>
      </c>
      <c r="AA637" s="42">
        <f t="shared" si="166"/>
        <v>0</v>
      </c>
      <c r="AB637" s="43" t="str">
        <f t="shared" si="167"/>
        <v>n/a</v>
      </c>
      <c r="AC637" s="44" t="str">
        <f>IFERROR(W637*'Inputs - OBR and CPI'!$E$27+'Inputs - Elec wholesale index'!AB637*'Inputs - OBR and CPI'!$F$27,"n/a")</f>
        <v>n/a</v>
      </c>
      <c r="AD637" s="2" t="str">
        <f t="shared" si="168"/>
        <v>2017-18 Summer</v>
      </c>
      <c r="AE637" s="2" t="str">
        <f t="shared" si="169"/>
        <v>2016-17 Winter</v>
      </c>
      <c r="AF637" s="127">
        <v>0</v>
      </c>
      <c r="AG637" s="7"/>
    </row>
    <row r="638" spans="1:33">
      <c r="A638" s="46">
        <v>42765</v>
      </c>
      <c r="B638" s="154" t="str">
        <f t="shared" si="170"/>
        <v>Jan</v>
      </c>
      <c r="C638" s="188"/>
      <c r="D638" s="188"/>
      <c r="E638" s="188"/>
      <c r="F638" s="189"/>
      <c r="G638" s="189"/>
      <c r="H638" s="189"/>
      <c r="I638" s="155">
        <f>VLOOKUP($B638,'Elec wholesale lookups'!$A$3:$L$15,'Inputs - Elec wholesale index'!I$2,FALSE)</f>
        <v>181634.52552031272</v>
      </c>
      <c r="J638" s="12">
        <f>VLOOKUP($B638,'Elec wholesale lookups'!$A$3:$L$15,'Inputs - Elec wholesale index'!J$2,FALSE)</f>
        <v>205597.26549163138</v>
      </c>
      <c r="K638" s="12">
        <f>VLOOKUP($B638,'Elec wholesale lookups'!$A$3:$L$15,'Inputs - Elec wholesale index'!K$2,FALSE)</f>
        <v>181634.52552031272</v>
      </c>
      <c r="L638" s="37">
        <f>VLOOKUP($B638,'Elec wholesale lookups'!$A$3:$O$15,'Inputs - Elec wholesale index'!L$2,FALSE)</f>
        <v>1</v>
      </c>
      <c r="M638" s="37">
        <f>VLOOKUP($B638,'Elec wholesale lookups'!$A$3:$O$15,'Inputs - Elec wholesale index'!M$2,FALSE)</f>
        <v>1</v>
      </c>
      <c r="N638" s="37">
        <f>VLOOKUP($B638,'Elec wholesale lookups'!$A$3:$O$15,'Inputs - Elec wholesale index'!N$2,FALSE)</f>
        <v>0</v>
      </c>
      <c r="O638" s="12">
        <f t="shared" si="154"/>
        <v>181634.52552031272</v>
      </c>
      <c r="P638" s="12">
        <f t="shared" si="155"/>
        <v>205597.26549163138</v>
      </c>
      <c r="Q638" s="12">
        <f t="shared" si="156"/>
        <v>0</v>
      </c>
      <c r="R638" s="12">
        <f t="shared" si="157"/>
        <v>387231.79101194406</v>
      </c>
      <c r="S638" s="22">
        <f t="shared" si="158"/>
        <v>0</v>
      </c>
      <c r="T638" s="22">
        <f t="shared" si="159"/>
        <v>0</v>
      </c>
      <c r="U638" s="22">
        <f t="shared" si="160"/>
        <v>0</v>
      </c>
      <c r="V638" s="22">
        <f t="shared" si="161"/>
        <v>0</v>
      </c>
      <c r="W638" s="43" t="str">
        <f t="shared" si="162"/>
        <v>n/a</v>
      </c>
      <c r="X638" s="22">
        <f t="shared" si="163"/>
        <v>0</v>
      </c>
      <c r="Y638" s="22">
        <f t="shared" si="164"/>
        <v>0</v>
      </c>
      <c r="Z638" s="22">
        <f t="shared" si="165"/>
        <v>0</v>
      </c>
      <c r="AA638" s="42">
        <f t="shared" si="166"/>
        <v>0</v>
      </c>
      <c r="AB638" s="43" t="str">
        <f t="shared" si="167"/>
        <v>n/a</v>
      </c>
      <c r="AC638" s="44" t="str">
        <f>IFERROR(W638*'Inputs - OBR and CPI'!$E$27+'Inputs - Elec wholesale index'!AB638*'Inputs - OBR and CPI'!$F$27,"n/a")</f>
        <v>n/a</v>
      </c>
      <c r="AD638" s="2" t="str">
        <f t="shared" si="168"/>
        <v>2017-18 Summer</v>
      </c>
      <c r="AE638" s="2" t="str">
        <f t="shared" si="169"/>
        <v>2016-17 Winter</v>
      </c>
      <c r="AF638" s="127">
        <v>0</v>
      </c>
      <c r="AG638" s="7"/>
    </row>
    <row r="639" spans="1:33">
      <c r="A639" s="46">
        <v>42766</v>
      </c>
      <c r="B639" s="154" t="str">
        <f t="shared" si="170"/>
        <v>Jan</v>
      </c>
      <c r="C639" s="188"/>
      <c r="D639" s="188"/>
      <c r="E639" s="188"/>
      <c r="F639" s="189"/>
      <c r="G639" s="189"/>
      <c r="H639" s="189"/>
      <c r="I639" s="155">
        <f>VLOOKUP($B639,'Elec wholesale lookups'!$A$3:$L$15,'Inputs - Elec wholesale index'!I$2,FALSE)</f>
        <v>181634.52552031272</v>
      </c>
      <c r="J639" s="12">
        <f>VLOOKUP($B639,'Elec wholesale lookups'!$A$3:$L$15,'Inputs - Elec wholesale index'!J$2,FALSE)</f>
        <v>205597.26549163138</v>
      </c>
      <c r="K639" s="12">
        <f>VLOOKUP($B639,'Elec wholesale lookups'!$A$3:$L$15,'Inputs - Elec wholesale index'!K$2,FALSE)</f>
        <v>181634.52552031272</v>
      </c>
      <c r="L639" s="37">
        <f>VLOOKUP($B639,'Elec wholesale lookups'!$A$3:$O$15,'Inputs - Elec wholesale index'!L$2,FALSE)</f>
        <v>1</v>
      </c>
      <c r="M639" s="37">
        <f>VLOOKUP($B639,'Elec wholesale lookups'!$A$3:$O$15,'Inputs - Elec wholesale index'!M$2,FALSE)</f>
        <v>1</v>
      </c>
      <c r="N639" s="37">
        <f>VLOOKUP($B639,'Elec wholesale lookups'!$A$3:$O$15,'Inputs - Elec wholesale index'!N$2,FALSE)</f>
        <v>0</v>
      </c>
      <c r="O639" s="12">
        <f t="shared" si="154"/>
        <v>181634.52552031272</v>
      </c>
      <c r="P639" s="12">
        <f t="shared" si="155"/>
        <v>205597.26549163138</v>
      </c>
      <c r="Q639" s="12">
        <f t="shared" si="156"/>
        <v>0</v>
      </c>
      <c r="R639" s="12">
        <f t="shared" si="157"/>
        <v>387231.79101194406</v>
      </c>
      <c r="S639" s="22">
        <f t="shared" si="158"/>
        <v>0</v>
      </c>
      <c r="T639" s="22">
        <f t="shared" si="159"/>
        <v>0</v>
      </c>
      <c r="U639" s="22">
        <f t="shared" si="160"/>
        <v>0</v>
      </c>
      <c r="V639" s="22">
        <f t="shared" si="161"/>
        <v>0</v>
      </c>
      <c r="W639" s="43" t="str">
        <f t="shared" si="162"/>
        <v>n/a</v>
      </c>
      <c r="X639" s="22">
        <f t="shared" si="163"/>
        <v>0</v>
      </c>
      <c r="Y639" s="22">
        <f t="shared" si="164"/>
        <v>0</v>
      </c>
      <c r="Z639" s="22">
        <f t="shared" si="165"/>
        <v>0</v>
      </c>
      <c r="AA639" s="42">
        <f t="shared" si="166"/>
        <v>0</v>
      </c>
      <c r="AB639" s="43" t="str">
        <f t="shared" si="167"/>
        <v>n/a</v>
      </c>
      <c r="AC639" s="44" t="str">
        <f>IFERROR(W639*'Inputs - OBR and CPI'!$E$27+'Inputs - Elec wholesale index'!AB639*'Inputs - OBR and CPI'!$F$27,"n/a")</f>
        <v>n/a</v>
      </c>
      <c r="AD639" s="2" t="str">
        <f t="shared" si="168"/>
        <v>2017-18 Summer</v>
      </c>
      <c r="AE639" s="2" t="str">
        <f t="shared" si="169"/>
        <v>2016-17 Winter</v>
      </c>
      <c r="AF639" s="127">
        <v>0</v>
      </c>
      <c r="AG639" s="7"/>
    </row>
    <row r="640" spans="1:33">
      <c r="A640" s="46">
        <v>42767</v>
      </c>
      <c r="B640" s="13" t="str">
        <f t="shared" si="170"/>
        <v>Feb</v>
      </c>
      <c r="C640" s="190"/>
      <c r="D640" s="190"/>
      <c r="E640" s="190"/>
      <c r="F640" s="191"/>
      <c r="G640" s="191"/>
      <c r="H640" s="191"/>
      <c r="I640" s="12">
        <f>VLOOKUP($B640,'Elec wholesale lookups'!$A$3:$L$15,'Inputs - Elec wholesale index'!I$2,FALSE)</f>
        <v>181634.52552031272</v>
      </c>
      <c r="J640" s="12">
        <f>VLOOKUP($B640,'Elec wholesale lookups'!$A$3:$L$15,'Inputs - Elec wholesale index'!J$2,FALSE)</f>
        <v>205597.26549163138</v>
      </c>
      <c r="K640" s="12">
        <f>VLOOKUP($B640,'Elec wholesale lookups'!$A$3:$L$15,'Inputs - Elec wholesale index'!K$2,FALSE)</f>
        <v>181634.52552031272</v>
      </c>
      <c r="L640" s="37">
        <f>VLOOKUP($B640,'Elec wholesale lookups'!$A$3:$O$15,'Inputs - Elec wholesale index'!L$2,FALSE)</f>
        <v>0</v>
      </c>
      <c r="M640" s="37">
        <f>VLOOKUP($B640,'Elec wholesale lookups'!$A$3:$O$15,'Inputs - Elec wholesale index'!M$2,FALSE)</f>
        <v>1</v>
      </c>
      <c r="N640" s="37">
        <f>VLOOKUP($B640,'Elec wholesale lookups'!$A$3:$O$15,'Inputs - Elec wholesale index'!N$2,FALSE)</f>
        <v>1</v>
      </c>
      <c r="O640" s="12">
        <f t="shared" si="154"/>
        <v>0</v>
      </c>
      <c r="P640" s="12">
        <f t="shared" si="155"/>
        <v>205597.26549163138</v>
      </c>
      <c r="Q640" s="12">
        <f t="shared" si="156"/>
        <v>181634.52552031272</v>
      </c>
      <c r="R640" s="12">
        <f t="shared" si="157"/>
        <v>387231.79101194406</v>
      </c>
      <c r="S640" s="22">
        <f t="shared" si="158"/>
        <v>0</v>
      </c>
      <c r="T640" s="22">
        <f t="shared" si="159"/>
        <v>0</v>
      </c>
      <c r="U640" s="22">
        <f t="shared" si="160"/>
        <v>0</v>
      </c>
      <c r="V640" s="22">
        <f t="shared" si="161"/>
        <v>0</v>
      </c>
      <c r="W640" s="43" t="str">
        <f t="shared" si="162"/>
        <v>n/a</v>
      </c>
      <c r="X640" s="22">
        <f t="shared" si="163"/>
        <v>0</v>
      </c>
      <c r="Y640" s="22">
        <f t="shared" si="164"/>
        <v>0</v>
      </c>
      <c r="Z640" s="22">
        <f t="shared" si="165"/>
        <v>0</v>
      </c>
      <c r="AA640" s="42">
        <f t="shared" si="166"/>
        <v>0</v>
      </c>
      <c r="AB640" s="43" t="str">
        <f t="shared" si="167"/>
        <v>n/a</v>
      </c>
      <c r="AC640" s="44" t="str">
        <f>IFERROR(W640*'Inputs - OBR and CPI'!$E$27+'Inputs - Elec wholesale index'!AB640*'Inputs - OBR and CPI'!$F$27,"n/a")</f>
        <v>n/a</v>
      </c>
      <c r="AD640" s="2" t="str">
        <f t="shared" si="168"/>
        <v>2017-18 Winter</v>
      </c>
      <c r="AE640" s="2" t="str">
        <f t="shared" si="169"/>
        <v>2016-17 Winter</v>
      </c>
      <c r="AF640" s="127">
        <v>0</v>
      </c>
      <c r="AG640" s="7"/>
    </row>
    <row r="641" spans="1:33">
      <c r="A641" s="46">
        <v>42768</v>
      </c>
      <c r="B641" s="13" t="str">
        <f t="shared" si="170"/>
        <v>Feb</v>
      </c>
      <c r="C641" s="180"/>
      <c r="D641" s="180"/>
      <c r="E641" s="180"/>
      <c r="F641" s="192"/>
      <c r="G641" s="192"/>
      <c r="H641" s="192"/>
      <c r="I641" s="12">
        <f>VLOOKUP($B641,'Elec wholesale lookups'!$A$3:$L$15,'Inputs - Elec wholesale index'!I$2,FALSE)</f>
        <v>181634.52552031272</v>
      </c>
      <c r="J641" s="12">
        <f>VLOOKUP($B641,'Elec wholesale lookups'!$A$3:$L$15,'Inputs - Elec wholesale index'!J$2,FALSE)</f>
        <v>205597.26549163138</v>
      </c>
      <c r="K641" s="12">
        <f>VLOOKUP($B641,'Elec wholesale lookups'!$A$3:$L$15,'Inputs - Elec wholesale index'!K$2,FALSE)</f>
        <v>181634.52552031272</v>
      </c>
      <c r="L641" s="37">
        <f>VLOOKUP($B641,'Elec wholesale lookups'!$A$3:$O$15,'Inputs - Elec wholesale index'!L$2,FALSE)</f>
        <v>0</v>
      </c>
      <c r="M641" s="37">
        <f>VLOOKUP($B641,'Elec wholesale lookups'!$A$3:$O$15,'Inputs - Elec wholesale index'!M$2,FALSE)</f>
        <v>1</v>
      </c>
      <c r="N641" s="37">
        <f>VLOOKUP($B641,'Elec wholesale lookups'!$A$3:$O$15,'Inputs - Elec wholesale index'!N$2,FALSE)</f>
        <v>1</v>
      </c>
      <c r="O641" s="12">
        <f t="shared" si="154"/>
        <v>0</v>
      </c>
      <c r="P641" s="12">
        <f t="shared" si="155"/>
        <v>205597.26549163138</v>
      </c>
      <c r="Q641" s="12">
        <f t="shared" si="156"/>
        <v>181634.52552031272</v>
      </c>
      <c r="R641" s="12">
        <f t="shared" si="157"/>
        <v>387231.79101194406</v>
      </c>
      <c r="S641" s="22">
        <f t="shared" si="158"/>
        <v>0</v>
      </c>
      <c r="T641" s="22">
        <f t="shared" si="159"/>
        <v>0</v>
      </c>
      <c r="U641" s="22">
        <f t="shared" si="160"/>
        <v>0</v>
      </c>
      <c r="V641" s="22">
        <f t="shared" si="161"/>
        <v>0</v>
      </c>
      <c r="W641" s="43" t="str">
        <f t="shared" si="162"/>
        <v>n/a</v>
      </c>
      <c r="X641" s="22">
        <f t="shared" si="163"/>
        <v>0</v>
      </c>
      <c r="Y641" s="22">
        <f t="shared" si="164"/>
        <v>0</v>
      </c>
      <c r="Z641" s="22">
        <f t="shared" si="165"/>
        <v>0</v>
      </c>
      <c r="AA641" s="42">
        <f t="shared" si="166"/>
        <v>0</v>
      </c>
      <c r="AB641" s="43" t="str">
        <f t="shared" si="167"/>
        <v>n/a</v>
      </c>
      <c r="AC641" s="44" t="str">
        <f>IFERROR(W641*'Inputs - OBR and CPI'!$E$27+'Inputs - Elec wholesale index'!AB641*'Inputs - OBR and CPI'!$F$27,"n/a")</f>
        <v>n/a</v>
      </c>
      <c r="AD641" s="2" t="str">
        <f t="shared" si="168"/>
        <v>2017-18 Winter</v>
      </c>
      <c r="AE641" s="2" t="str">
        <f t="shared" si="169"/>
        <v>2016-17 Winter</v>
      </c>
      <c r="AF641" s="127">
        <v>0</v>
      </c>
      <c r="AG641" s="7"/>
    </row>
    <row r="642" spans="1:33">
      <c r="A642" s="46">
        <v>42769</v>
      </c>
      <c r="B642" s="13" t="str">
        <f t="shared" si="170"/>
        <v>Feb</v>
      </c>
      <c r="C642" s="180"/>
      <c r="D642" s="180"/>
      <c r="E642" s="180"/>
      <c r="F642" s="192"/>
      <c r="G642" s="192"/>
      <c r="H642" s="192"/>
      <c r="I642" s="12">
        <f>VLOOKUP($B642,'Elec wholesale lookups'!$A$3:$L$15,'Inputs - Elec wholesale index'!I$2,FALSE)</f>
        <v>181634.52552031272</v>
      </c>
      <c r="J642" s="12">
        <f>VLOOKUP($B642,'Elec wholesale lookups'!$A$3:$L$15,'Inputs - Elec wholesale index'!J$2,FALSE)</f>
        <v>205597.26549163138</v>
      </c>
      <c r="K642" s="12">
        <f>VLOOKUP($B642,'Elec wholesale lookups'!$A$3:$L$15,'Inputs - Elec wholesale index'!K$2,FALSE)</f>
        <v>181634.52552031272</v>
      </c>
      <c r="L642" s="37">
        <f>VLOOKUP($B642,'Elec wholesale lookups'!$A$3:$O$15,'Inputs - Elec wholesale index'!L$2,FALSE)</f>
        <v>0</v>
      </c>
      <c r="M642" s="37">
        <f>VLOOKUP($B642,'Elec wholesale lookups'!$A$3:$O$15,'Inputs - Elec wholesale index'!M$2,FALSE)</f>
        <v>1</v>
      </c>
      <c r="N642" s="37">
        <f>VLOOKUP($B642,'Elec wholesale lookups'!$A$3:$O$15,'Inputs - Elec wholesale index'!N$2,FALSE)</f>
        <v>1</v>
      </c>
      <c r="O642" s="12">
        <f t="shared" si="154"/>
        <v>0</v>
      </c>
      <c r="P642" s="12">
        <f t="shared" si="155"/>
        <v>205597.26549163138</v>
      </c>
      <c r="Q642" s="12">
        <f t="shared" si="156"/>
        <v>181634.52552031272</v>
      </c>
      <c r="R642" s="12">
        <f t="shared" si="157"/>
        <v>387231.79101194406</v>
      </c>
      <c r="S642" s="22">
        <f t="shared" si="158"/>
        <v>0</v>
      </c>
      <c r="T642" s="22">
        <f t="shared" si="159"/>
        <v>0</v>
      </c>
      <c r="U642" s="22">
        <f t="shared" si="160"/>
        <v>0</v>
      </c>
      <c r="V642" s="22">
        <f t="shared" si="161"/>
        <v>0</v>
      </c>
      <c r="W642" s="43" t="str">
        <f t="shared" si="162"/>
        <v>n/a</v>
      </c>
      <c r="X642" s="22">
        <f t="shared" si="163"/>
        <v>0</v>
      </c>
      <c r="Y642" s="22">
        <f t="shared" si="164"/>
        <v>0</v>
      </c>
      <c r="Z642" s="22">
        <f t="shared" si="165"/>
        <v>0</v>
      </c>
      <c r="AA642" s="42">
        <f t="shared" si="166"/>
        <v>0</v>
      </c>
      <c r="AB642" s="43" t="str">
        <f t="shared" si="167"/>
        <v>n/a</v>
      </c>
      <c r="AC642" s="44" t="str">
        <f>IFERROR(W642*'Inputs - OBR and CPI'!$E$27+'Inputs - Elec wholesale index'!AB642*'Inputs - OBR and CPI'!$F$27,"n/a")</f>
        <v>n/a</v>
      </c>
      <c r="AD642" s="2" t="str">
        <f t="shared" si="168"/>
        <v>2017-18 Winter</v>
      </c>
      <c r="AE642" s="2" t="str">
        <f t="shared" si="169"/>
        <v>2016-17 Winter</v>
      </c>
      <c r="AF642" s="127">
        <v>0</v>
      </c>
      <c r="AG642" s="7"/>
    </row>
    <row r="643" spans="1:33">
      <c r="A643" s="46">
        <v>42772</v>
      </c>
      <c r="B643" s="13" t="str">
        <f t="shared" si="170"/>
        <v>Feb</v>
      </c>
      <c r="C643" s="180"/>
      <c r="D643" s="180"/>
      <c r="E643" s="180"/>
      <c r="F643" s="192"/>
      <c r="G643" s="192"/>
      <c r="H643" s="192"/>
      <c r="I643" s="12">
        <f>VLOOKUP($B643,'Elec wholesale lookups'!$A$3:$L$15,'Inputs - Elec wholesale index'!I$2,FALSE)</f>
        <v>181634.52552031272</v>
      </c>
      <c r="J643" s="12">
        <f>VLOOKUP($B643,'Elec wholesale lookups'!$A$3:$L$15,'Inputs - Elec wholesale index'!J$2,FALSE)</f>
        <v>205597.26549163138</v>
      </c>
      <c r="K643" s="12">
        <f>VLOOKUP($B643,'Elec wholesale lookups'!$A$3:$L$15,'Inputs - Elec wholesale index'!K$2,FALSE)</f>
        <v>181634.52552031272</v>
      </c>
      <c r="L643" s="37">
        <f>VLOOKUP($B643,'Elec wholesale lookups'!$A$3:$O$15,'Inputs - Elec wholesale index'!L$2,FALSE)</f>
        <v>0</v>
      </c>
      <c r="M643" s="37">
        <f>VLOOKUP($B643,'Elec wholesale lookups'!$A$3:$O$15,'Inputs - Elec wholesale index'!M$2,FALSE)</f>
        <v>1</v>
      </c>
      <c r="N643" s="37">
        <f>VLOOKUP($B643,'Elec wholesale lookups'!$A$3:$O$15,'Inputs - Elec wholesale index'!N$2,FALSE)</f>
        <v>1</v>
      </c>
      <c r="O643" s="12">
        <f t="shared" si="154"/>
        <v>0</v>
      </c>
      <c r="P643" s="12">
        <f t="shared" si="155"/>
        <v>205597.26549163138</v>
      </c>
      <c r="Q643" s="12">
        <f t="shared" si="156"/>
        <v>181634.52552031272</v>
      </c>
      <c r="R643" s="12">
        <f t="shared" si="157"/>
        <v>387231.79101194406</v>
      </c>
      <c r="S643" s="22">
        <f t="shared" si="158"/>
        <v>0</v>
      </c>
      <c r="T643" s="22">
        <f t="shared" si="159"/>
        <v>0</v>
      </c>
      <c r="U643" s="22">
        <f t="shared" si="160"/>
        <v>0</v>
      </c>
      <c r="V643" s="22">
        <f t="shared" si="161"/>
        <v>0</v>
      </c>
      <c r="W643" s="43" t="str">
        <f t="shared" si="162"/>
        <v>n/a</v>
      </c>
      <c r="X643" s="22">
        <f t="shared" si="163"/>
        <v>0</v>
      </c>
      <c r="Y643" s="22">
        <f t="shared" si="164"/>
        <v>0</v>
      </c>
      <c r="Z643" s="22">
        <f t="shared" si="165"/>
        <v>0</v>
      </c>
      <c r="AA643" s="42">
        <f t="shared" si="166"/>
        <v>0</v>
      </c>
      <c r="AB643" s="43" t="str">
        <f t="shared" si="167"/>
        <v>n/a</v>
      </c>
      <c r="AC643" s="44" t="str">
        <f>IFERROR(W643*'Inputs - OBR and CPI'!$E$27+'Inputs - Elec wholesale index'!AB643*'Inputs - OBR and CPI'!$F$27,"n/a")</f>
        <v>n/a</v>
      </c>
      <c r="AD643" s="2" t="str">
        <f t="shared" si="168"/>
        <v>2017-18 Winter</v>
      </c>
      <c r="AE643" s="2" t="str">
        <f t="shared" si="169"/>
        <v>2016-17 Winter</v>
      </c>
      <c r="AF643" s="127">
        <v>0</v>
      </c>
      <c r="AG643" s="7"/>
    </row>
    <row r="644" spans="1:33">
      <c r="A644" s="46">
        <v>42773</v>
      </c>
      <c r="B644" s="13" t="str">
        <f t="shared" si="170"/>
        <v>Feb</v>
      </c>
      <c r="C644" s="180"/>
      <c r="D644" s="180"/>
      <c r="E644" s="180"/>
      <c r="F644" s="192"/>
      <c r="G644" s="192"/>
      <c r="H644" s="192"/>
      <c r="I644" s="12">
        <f>VLOOKUP($B644,'Elec wholesale lookups'!$A$3:$L$15,'Inputs - Elec wholesale index'!I$2,FALSE)</f>
        <v>181634.52552031272</v>
      </c>
      <c r="J644" s="12">
        <f>VLOOKUP($B644,'Elec wholesale lookups'!$A$3:$L$15,'Inputs - Elec wholesale index'!J$2,FALSE)</f>
        <v>205597.26549163138</v>
      </c>
      <c r="K644" s="12">
        <f>VLOOKUP($B644,'Elec wholesale lookups'!$A$3:$L$15,'Inputs - Elec wholesale index'!K$2,FALSE)</f>
        <v>181634.52552031272</v>
      </c>
      <c r="L644" s="37">
        <f>VLOOKUP($B644,'Elec wholesale lookups'!$A$3:$O$15,'Inputs - Elec wholesale index'!L$2,FALSE)</f>
        <v>0</v>
      </c>
      <c r="M644" s="37">
        <f>VLOOKUP($B644,'Elec wholesale lookups'!$A$3:$O$15,'Inputs - Elec wholesale index'!M$2,FALSE)</f>
        <v>1</v>
      </c>
      <c r="N644" s="37">
        <f>VLOOKUP($B644,'Elec wholesale lookups'!$A$3:$O$15,'Inputs - Elec wholesale index'!N$2,FALSE)</f>
        <v>1</v>
      </c>
      <c r="O644" s="12">
        <f t="shared" si="154"/>
        <v>0</v>
      </c>
      <c r="P644" s="12">
        <f t="shared" si="155"/>
        <v>205597.26549163138</v>
      </c>
      <c r="Q644" s="12">
        <f t="shared" si="156"/>
        <v>181634.52552031272</v>
      </c>
      <c r="R644" s="12">
        <f t="shared" si="157"/>
        <v>387231.79101194406</v>
      </c>
      <c r="S644" s="22">
        <f t="shared" si="158"/>
        <v>0</v>
      </c>
      <c r="T644" s="22">
        <f t="shared" si="159"/>
        <v>0</v>
      </c>
      <c r="U644" s="22">
        <f t="shared" si="160"/>
        <v>0</v>
      </c>
      <c r="V644" s="22">
        <f t="shared" si="161"/>
        <v>0</v>
      </c>
      <c r="W644" s="43" t="str">
        <f t="shared" si="162"/>
        <v>n/a</v>
      </c>
      <c r="X644" s="22">
        <f t="shared" si="163"/>
        <v>0</v>
      </c>
      <c r="Y644" s="22">
        <f t="shared" si="164"/>
        <v>0</v>
      </c>
      <c r="Z644" s="22">
        <f t="shared" si="165"/>
        <v>0</v>
      </c>
      <c r="AA644" s="42">
        <f t="shared" si="166"/>
        <v>0</v>
      </c>
      <c r="AB644" s="43" t="str">
        <f t="shared" si="167"/>
        <v>n/a</v>
      </c>
      <c r="AC644" s="44" t="str">
        <f>IFERROR(W644*'Inputs - OBR and CPI'!$E$27+'Inputs - Elec wholesale index'!AB644*'Inputs - OBR and CPI'!$F$27,"n/a")</f>
        <v>n/a</v>
      </c>
      <c r="AD644" s="2" t="str">
        <f t="shared" si="168"/>
        <v>2017-18 Winter</v>
      </c>
      <c r="AE644" s="2" t="str">
        <f t="shared" si="169"/>
        <v>2016-17 Winter</v>
      </c>
      <c r="AF644" s="127">
        <v>0</v>
      </c>
      <c r="AG644" s="7"/>
    </row>
    <row r="645" spans="1:33">
      <c r="A645" s="46">
        <v>42774</v>
      </c>
      <c r="B645" s="13" t="str">
        <f t="shared" si="170"/>
        <v>Feb</v>
      </c>
      <c r="C645" s="180"/>
      <c r="D645" s="180"/>
      <c r="E645" s="180"/>
      <c r="F645" s="192"/>
      <c r="G645" s="192"/>
      <c r="H645" s="192"/>
      <c r="I645" s="12">
        <f>VLOOKUP($B645,'Elec wholesale lookups'!$A$3:$L$15,'Inputs - Elec wholesale index'!I$2,FALSE)</f>
        <v>181634.52552031272</v>
      </c>
      <c r="J645" s="12">
        <f>VLOOKUP($B645,'Elec wholesale lookups'!$A$3:$L$15,'Inputs - Elec wholesale index'!J$2,FALSE)</f>
        <v>205597.26549163138</v>
      </c>
      <c r="K645" s="12">
        <f>VLOOKUP($B645,'Elec wholesale lookups'!$A$3:$L$15,'Inputs - Elec wholesale index'!K$2,FALSE)</f>
        <v>181634.52552031272</v>
      </c>
      <c r="L645" s="37">
        <f>VLOOKUP($B645,'Elec wholesale lookups'!$A$3:$O$15,'Inputs - Elec wholesale index'!L$2,FALSE)</f>
        <v>0</v>
      </c>
      <c r="M645" s="37">
        <f>VLOOKUP($B645,'Elec wholesale lookups'!$A$3:$O$15,'Inputs - Elec wholesale index'!M$2,FALSE)</f>
        <v>1</v>
      </c>
      <c r="N645" s="37">
        <f>VLOOKUP($B645,'Elec wholesale lookups'!$A$3:$O$15,'Inputs - Elec wholesale index'!N$2,FALSE)</f>
        <v>1</v>
      </c>
      <c r="O645" s="12">
        <f t="shared" si="154"/>
        <v>0</v>
      </c>
      <c r="P645" s="12">
        <f t="shared" si="155"/>
        <v>205597.26549163138</v>
      </c>
      <c r="Q645" s="12">
        <f t="shared" si="156"/>
        <v>181634.52552031272</v>
      </c>
      <c r="R645" s="12">
        <f t="shared" si="157"/>
        <v>387231.79101194406</v>
      </c>
      <c r="S645" s="22">
        <f t="shared" si="158"/>
        <v>0</v>
      </c>
      <c r="T645" s="22">
        <f t="shared" si="159"/>
        <v>0</v>
      </c>
      <c r="U645" s="22">
        <f t="shared" si="160"/>
        <v>0</v>
      </c>
      <c r="V645" s="22">
        <f t="shared" si="161"/>
        <v>0</v>
      </c>
      <c r="W645" s="43" t="str">
        <f t="shared" si="162"/>
        <v>n/a</v>
      </c>
      <c r="X645" s="22">
        <f t="shared" si="163"/>
        <v>0</v>
      </c>
      <c r="Y645" s="22">
        <f t="shared" si="164"/>
        <v>0</v>
      </c>
      <c r="Z645" s="22">
        <f t="shared" si="165"/>
        <v>0</v>
      </c>
      <c r="AA645" s="42">
        <f t="shared" si="166"/>
        <v>0</v>
      </c>
      <c r="AB645" s="43" t="str">
        <f t="shared" si="167"/>
        <v>n/a</v>
      </c>
      <c r="AC645" s="44" t="str">
        <f>IFERROR(W645*'Inputs - OBR and CPI'!$E$27+'Inputs - Elec wholesale index'!AB645*'Inputs - OBR and CPI'!$F$27,"n/a")</f>
        <v>n/a</v>
      </c>
      <c r="AD645" s="2" t="str">
        <f t="shared" si="168"/>
        <v>2017-18 Winter</v>
      </c>
      <c r="AE645" s="2" t="str">
        <f t="shared" si="169"/>
        <v>2016-17 Winter</v>
      </c>
      <c r="AF645" s="127">
        <v>0</v>
      </c>
      <c r="AG645" s="7"/>
    </row>
    <row r="646" spans="1:33">
      <c r="A646" s="46">
        <v>42775</v>
      </c>
      <c r="B646" s="13" t="str">
        <f t="shared" si="170"/>
        <v>Feb</v>
      </c>
      <c r="C646" s="180"/>
      <c r="D646" s="180"/>
      <c r="E646" s="180"/>
      <c r="F646" s="192"/>
      <c r="G646" s="192"/>
      <c r="H646" s="192"/>
      <c r="I646" s="12">
        <f>VLOOKUP($B646,'Elec wholesale lookups'!$A$3:$L$15,'Inputs - Elec wholesale index'!I$2,FALSE)</f>
        <v>181634.52552031272</v>
      </c>
      <c r="J646" s="12">
        <f>VLOOKUP($B646,'Elec wholesale lookups'!$A$3:$L$15,'Inputs - Elec wholesale index'!J$2,FALSE)</f>
        <v>205597.26549163138</v>
      </c>
      <c r="K646" s="12">
        <f>VLOOKUP($B646,'Elec wholesale lookups'!$A$3:$L$15,'Inputs - Elec wholesale index'!K$2,FALSE)</f>
        <v>181634.52552031272</v>
      </c>
      <c r="L646" s="37">
        <f>VLOOKUP($B646,'Elec wholesale lookups'!$A$3:$O$15,'Inputs - Elec wholesale index'!L$2,FALSE)</f>
        <v>0</v>
      </c>
      <c r="M646" s="37">
        <f>VLOOKUP($B646,'Elec wholesale lookups'!$A$3:$O$15,'Inputs - Elec wholesale index'!M$2,FALSE)</f>
        <v>1</v>
      </c>
      <c r="N646" s="37">
        <f>VLOOKUP($B646,'Elec wholesale lookups'!$A$3:$O$15,'Inputs - Elec wholesale index'!N$2,FALSE)</f>
        <v>1</v>
      </c>
      <c r="O646" s="12">
        <f t="shared" si="154"/>
        <v>0</v>
      </c>
      <c r="P646" s="12">
        <f t="shared" si="155"/>
        <v>205597.26549163138</v>
      </c>
      <c r="Q646" s="12">
        <f t="shared" si="156"/>
        <v>181634.52552031272</v>
      </c>
      <c r="R646" s="12">
        <f t="shared" si="157"/>
        <v>387231.79101194406</v>
      </c>
      <c r="S646" s="22">
        <f t="shared" si="158"/>
        <v>0</v>
      </c>
      <c r="T646" s="22">
        <f t="shared" si="159"/>
        <v>0</v>
      </c>
      <c r="U646" s="22">
        <f t="shared" si="160"/>
        <v>0</v>
      </c>
      <c r="V646" s="22">
        <f t="shared" si="161"/>
        <v>0</v>
      </c>
      <c r="W646" s="43" t="str">
        <f t="shared" si="162"/>
        <v>n/a</v>
      </c>
      <c r="X646" s="22">
        <f t="shared" si="163"/>
        <v>0</v>
      </c>
      <c r="Y646" s="22">
        <f t="shared" si="164"/>
        <v>0</v>
      </c>
      <c r="Z646" s="22">
        <f t="shared" si="165"/>
        <v>0</v>
      </c>
      <c r="AA646" s="42">
        <f t="shared" si="166"/>
        <v>0</v>
      </c>
      <c r="AB646" s="43" t="str">
        <f t="shared" si="167"/>
        <v>n/a</v>
      </c>
      <c r="AC646" s="44" t="str">
        <f>IFERROR(W646*'Inputs - OBR and CPI'!$E$27+'Inputs - Elec wholesale index'!AB646*'Inputs - OBR and CPI'!$F$27,"n/a")</f>
        <v>n/a</v>
      </c>
      <c r="AD646" s="2" t="str">
        <f t="shared" si="168"/>
        <v>2017-18 Winter</v>
      </c>
      <c r="AE646" s="2" t="str">
        <f t="shared" si="169"/>
        <v>2016-17 Winter</v>
      </c>
      <c r="AF646" s="127">
        <v>0</v>
      </c>
      <c r="AG646" s="7"/>
    </row>
    <row r="647" spans="1:33">
      <c r="A647" s="46">
        <v>42776</v>
      </c>
      <c r="B647" s="13" t="str">
        <f t="shared" si="170"/>
        <v>Feb</v>
      </c>
      <c r="C647" s="180"/>
      <c r="D647" s="180"/>
      <c r="E647" s="180"/>
      <c r="F647" s="192"/>
      <c r="G647" s="192"/>
      <c r="H647" s="192"/>
      <c r="I647" s="12">
        <f>VLOOKUP($B647,'Elec wholesale lookups'!$A$3:$L$15,'Inputs - Elec wholesale index'!I$2,FALSE)</f>
        <v>181634.52552031272</v>
      </c>
      <c r="J647" s="12">
        <f>VLOOKUP($B647,'Elec wholesale lookups'!$A$3:$L$15,'Inputs - Elec wholesale index'!J$2,FALSE)</f>
        <v>205597.26549163138</v>
      </c>
      <c r="K647" s="12">
        <f>VLOOKUP($B647,'Elec wholesale lookups'!$A$3:$L$15,'Inputs - Elec wholesale index'!K$2,FALSE)</f>
        <v>181634.52552031272</v>
      </c>
      <c r="L647" s="37">
        <f>VLOOKUP($B647,'Elec wholesale lookups'!$A$3:$O$15,'Inputs - Elec wholesale index'!L$2,FALSE)</f>
        <v>0</v>
      </c>
      <c r="M647" s="37">
        <f>VLOOKUP($B647,'Elec wholesale lookups'!$A$3:$O$15,'Inputs - Elec wholesale index'!M$2,FALSE)</f>
        <v>1</v>
      </c>
      <c r="N647" s="37">
        <f>VLOOKUP($B647,'Elec wholesale lookups'!$A$3:$O$15,'Inputs - Elec wholesale index'!N$2,FALSE)</f>
        <v>1</v>
      </c>
      <c r="O647" s="12">
        <f t="shared" ref="O647:O704" si="171">IF(L647="","",I647*L647)</f>
        <v>0</v>
      </c>
      <c r="P647" s="12">
        <f t="shared" ref="P647:P704" si="172">IF(M647="","",J647*M647)</f>
        <v>205597.26549163138</v>
      </c>
      <c r="Q647" s="12">
        <f t="shared" ref="Q647:Q704" si="173">IF(N647="","",K647*N647)</f>
        <v>181634.52552031272</v>
      </c>
      <c r="R647" s="12">
        <f t="shared" ref="R647:R704" si="174">SUM(O647:Q647)</f>
        <v>387231.79101194406</v>
      </c>
      <c r="S647" s="22">
        <f t="shared" ref="S647:S704" si="175">IF(O647="","",O647*C647)</f>
        <v>0</v>
      </c>
      <c r="T647" s="22">
        <f t="shared" ref="T647:T704" si="176">IF(P647="","",P647*D647)</f>
        <v>0</v>
      </c>
      <c r="U647" s="22">
        <f t="shared" ref="U647:U704" si="177">IF(Q647="","",Q647*E647)</f>
        <v>0</v>
      </c>
      <c r="V647" s="22">
        <f t="shared" ref="V647:V704" si="178">SUM(S647:U647)</f>
        <v>0</v>
      </c>
      <c r="W647" s="43" t="str">
        <f t="shared" ref="W647:W704" si="179">IF(MIN(C647:E647)&lt;1,"n/a",V647/R647)</f>
        <v>n/a</v>
      </c>
      <c r="X647" s="22">
        <f t="shared" ref="X647:X704" si="180">IF(O647="","",O647*F647)</f>
        <v>0</v>
      </c>
      <c r="Y647" s="22">
        <f t="shared" ref="Y647:Y704" si="181">IF(P647="","",P647*G647)</f>
        <v>0</v>
      </c>
      <c r="Z647" s="22">
        <f t="shared" ref="Z647:Z704" si="182">IF(Q647="","",Q647*H647)</f>
        <v>0</v>
      </c>
      <c r="AA647" s="42">
        <f t="shared" ref="AA647:AA704" si="183">SUM(X647:Z647)</f>
        <v>0</v>
      </c>
      <c r="AB647" s="43" t="str">
        <f t="shared" ref="AB647:AB704" si="184">IF(MIN(F647:H647)&lt;1,"n/a",AA647/$R647)</f>
        <v>n/a</v>
      </c>
      <c r="AC647" s="44" t="str">
        <f>IFERROR(W647*'Inputs - OBR and CPI'!$E$27+'Inputs - Elec wholesale index'!AB647*'Inputs - OBR and CPI'!$F$27,"n/a")</f>
        <v>n/a</v>
      </c>
      <c r="AD647" s="2" t="str">
        <f t="shared" ref="AD647:AD691" si="185">IF(AND(MONTH(A647)=8,MONTH(A646)=7),YEAR(A647)+1&amp;"-"&amp;YEAR(A647)-1998&amp;" Summer",IF(AND(MONTH(A647)=2,MONTH(A646)=1),YEAR(A647)&amp;"-"&amp;YEAR(A647)-1999&amp;" Winter",AD646))</f>
        <v>2017-18 Winter</v>
      </c>
      <c r="AE647" s="2" t="str">
        <f t="shared" ref="AE647:AE691" si="186">IF(AND(MONTH(A647)=4,MONTH(A646)=3),YEAR(A647)&amp;"-"&amp;YEAR(A647)-1999&amp;" Summer",IF(AND(MONTH(A647)=10,MONTH(A646)=9),YEAR(A647)&amp;"-"&amp;YEAR(A647)-1999&amp;" Winter",AE646))</f>
        <v>2016-17 Winter</v>
      </c>
      <c r="AF647" s="127">
        <v>0</v>
      </c>
      <c r="AG647" s="7"/>
    </row>
    <row r="648" spans="1:33">
      <c r="A648" s="46">
        <v>42779</v>
      </c>
      <c r="B648" s="13" t="str">
        <f t="shared" si="170"/>
        <v>Feb</v>
      </c>
      <c r="C648" s="180"/>
      <c r="D648" s="180"/>
      <c r="E648" s="180"/>
      <c r="F648" s="192"/>
      <c r="G648" s="192"/>
      <c r="H648" s="192"/>
      <c r="I648" s="12">
        <f>VLOOKUP($B648,'Elec wholesale lookups'!$A$3:$L$15,'Inputs - Elec wholesale index'!I$2,FALSE)</f>
        <v>181634.52552031272</v>
      </c>
      <c r="J648" s="12">
        <f>VLOOKUP($B648,'Elec wholesale lookups'!$A$3:$L$15,'Inputs - Elec wholesale index'!J$2,FALSE)</f>
        <v>205597.26549163138</v>
      </c>
      <c r="K648" s="12">
        <f>VLOOKUP($B648,'Elec wholesale lookups'!$A$3:$L$15,'Inputs - Elec wholesale index'!K$2,FALSE)</f>
        <v>181634.52552031272</v>
      </c>
      <c r="L648" s="37">
        <f>VLOOKUP($B648,'Elec wholesale lookups'!$A$3:$O$15,'Inputs - Elec wholesale index'!L$2,FALSE)</f>
        <v>0</v>
      </c>
      <c r="M648" s="37">
        <f>VLOOKUP($B648,'Elec wholesale lookups'!$A$3:$O$15,'Inputs - Elec wholesale index'!M$2,FALSE)</f>
        <v>1</v>
      </c>
      <c r="N648" s="37">
        <f>VLOOKUP($B648,'Elec wholesale lookups'!$A$3:$O$15,'Inputs - Elec wholesale index'!N$2,FALSE)</f>
        <v>1</v>
      </c>
      <c r="O648" s="12">
        <f t="shared" si="171"/>
        <v>0</v>
      </c>
      <c r="P648" s="12">
        <f t="shared" si="172"/>
        <v>205597.26549163138</v>
      </c>
      <c r="Q648" s="12">
        <f t="shared" si="173"/>
        <v>181634.52552031272</v>
      </c>
      <c r="R648" s="12">
        <f t="shared" si="174"/>
        <v>387231.79101194406</v>
      </c>
      <c r="S648" s="22">
        <f t="shared" si="175"/>
        <v>0</v>
      </c>
      <c r="T648" s="22">
        <f t="shared" si="176"/>
        <v>0</v>
      </c>
      <c r="U648" s="22">
        <f t="shared" si="177"/>
        <v>0</v>
      </c>
      <c r="V648" s="22">
        <f t="shared" si="178"/>
        <v>0</v>
      </c>
      <c r="W648" s="43" t="str">
        <f t="shared" si="179"/>
        <v>n/a</v>
      </c>
      <c r="X648" s="22">
        <f t="shared" si="180"/>
        <v>0</v>
      </c>
      <c r="Y648" s="22">
        <f t="shared" si="181"/>
        <v>0</v>
      </c>
      <c r="Z648" s="22">
        <f t="shared" si="182"/>
        <v>0</v>
      </c>
      <c r="AA648" s="42">
        <f t="shared" si="183"/>
        <v>0</v>
      </c>
      <c r="AB648" s="43" t="str">
        <f t="shared" si="184"/>
        <v>n/a</v>
      </c>
      <c r="AC648" s="44" t="str">
        <f>IFERROR(W648*'Inputs - OBR and CPI'!$E$27+'Inputs - Elec wholesale index'!AB648*'Inputs - OBR and CPI'!$F$27,"n/a")</f>
        <v>n/a</v>
      </c>
      <c r="AD648" s="2" t="str">
        <f t="shared" si="185"/>
        <v>2017-18 Winter</v>
      </c>
      <c r="AE648" s="2" t="str">
        <f t="shared" si="186"/>
        <v>2016-17 Winter</v>
      </c>
      <c r="AF648" s="127">
        <v>0</v>
      </c>
      <c r="AG648" s="7"/>
    </row>
    <row r="649" spans="1:33">
      <c r="A649" s="46">
        <v>42780</v>
      </c>
      <c r="B649" s="13" t="str">
        <f t="shared" si="170"/>
        <v>Feb</v>
      </c>
      <c r="C649" s="180"/>
      <c r="D649" s="180"/>
      <c r="E649" s="180"/>
      <c r="F649" s="192"/>
      <c r="G649" s="192"/>
      <c r="H649" s="192"/>
      <c r="I649" s="12">
        <f>VLOOKUP($B649,'Elec wholesale lookups'!$A$3:$L$15,'Inputs - Elec wholesale index'!I$2,FALSE)</f>
        <v>181634.52552031272</v>
      </c>
      <c r="J649" s="12">
        <f>VLOOKUP($B649,'Elec wholesale lookups'!$A$3:$L$15,'Inputs - Elec wholesale index'!J$2,FALSE)</f>
        <v>205597.26549163138</v>
      </c>
      <c r="K649" s="12">
        <f>VLOOKUP($B649,'Elec wholesale lookups'!$A$3:$L$15,'Inputs - Elec wholesale index'!K$2,FALSE)</f>
        <v>181634.52552031272</v>
      </c>
      <c r="L649" s="37">
        <f>VLOOKUP($B649,'Elec wholesale lookups'!$A$3:$O$15,'Inputs - Elec wholesale index'!L$2,FALSE)</f>
        <v>0</v>
      </c>
      <c r="M649" s="37">
        <f>VLOOKUP($B649,'Elec wholesale lookups'!$A$3:$O$15,'Inputs - Elec wholesale index'!M$2,FALSE)</f>
        <v>1</v>
      </c>
      <c r="N649" s="37">
        <f>VLOOKUP($B649,'Elec wholesale lookups'!$A$3:$O$15,'Inputs - Elec wholesale index'!N$2,FALSE)</f>
        <v>1</v>
      </c>
      <c r="O649" s="12">
        <f t="shared" si="171"/>
        <v>0</v>
      </c>
      <c r="P649" s="12">
        <f t="shared" si="172"/>
        <v>205597.26549163138</v>
      </c>
      <c r="Q649" s="12">
        <f t="shared" si="173"/>
        <v>181634.52552031272</v>
      </c>
      <c r="R649" s="12">
        <f t="shared" si="174"/>
        <v>387231.79101194406</v>
      </c>
      <c r="S649" s="22">
        <f t="shared" si="175"/>
        <v>0</v>
      </c>
      <c r="T649" s="22">
        <f t="shared" si="176"/>
        <v>0</v>
      </c>
      <c r="U649" s="22">
        <f t="shared" si="177"/>
        <v>0</v>
      </c>
      <c r="V649" s="22">
        <f t="shared" si="178"/>
        <v>0</v>
      </c>
      <c r="W649" s="43" t="str">
        <f t="shared" si="179"/>
        <v>n/a</v>
      </c>
      <c r="X649" s="22">
        <f t="shared" si="180"/>
        <v>0</v>
      </c>
      <c r="Y649" s="22">
        <f t="shared" si="181"/>
        <v>0</v>
      </c>
      <c r="Z649" s="22">
        <f t="shared" si="182"/>
        <v>0</v>
      </c>
      <c r="AA649" s="42">
        <f t="shared" si="183"/>
        <v>0</v>
      </c>
      <c r="AB649" s="43" t="str">
        <f t="shared" si="184"/>
        <v>n/a</v>
      </c>
      <c r="AC649" s="44" t="str">
        <f>IFERROR(W649*'Inputs - OBR and CPI'!$E$27+'Inputs - Elec wholesale index'!AB649*'Inputs - OBR and CPI'!$F$27,"n/a")</f>
        <v>n/a</v>
      </c>
      <c r="AD649" s="2" t="str">
        <f t="shared" si="185"/>
        <v>2017-18 Winter</v>
      </c>
      <c r="AE649" s="2" t="str">
        <f t="shared" si="186"/>
        <v>2016-17 Winter</v>
      </c>
      <c r="AF649" s="127">
        <v>0</v>
      </c>
      <c r="AG649" s="7"/>
    </row>
    <row r="650" spans="1:33">
      <c r="A650" s="46">
        <v>42781</v>
      </c>
      <c r="B650" s="13" t="str">
        <f t="shared" si="170"/>
        <v>Feb</v>
      </c>
      <c r="C650" s="180"/>
      <c r="D650" s="180"/>
      <c r="E650" s="180"/>
      <c r="F650" s="192"/>
      <c r="G650" s="192"/>
      <c r="H650" s="192"/>
      <c r="I650" s="12">
        <f>VLOOKUP($B650,'Elec wholesale lookups'!$A$3:$L$15,'Inputs - Elec wholesale index'!I$2,FALSE)</f>
        <v>181634.52552031272</v>
      </c>
      <c r="J650" s="12">
        <f>VLOOKUP($B650,'Elec wholesale lookups'!$A$3:$L$15,'Inputs - Elec wholesale index'!J$2,FALSE)</f>
        <v>205597.26549163138</v>
      </c>
      <c r="K650" s="12">
        <f>VLOOKUP($B650,'Elec wholesale lookups'!$A$3:$L$15,'Inputs - Elec wholesale index'!K$2,FALSE)</f>
        <v>181634.52552031272</v>
      </c>
      <c r="L650" s="37">
        <f>VLOOKUP($B650,'Elec wholesale lookups'!$A$3:$O$15,'Inputs - Elec wholesale index'!L$2,FALSE)</f>
        <v>0</v>
      </c>
      <c r="M650" s="37">
        <f>VLOOKUP($B650,'Elec wholesale lookups'!$A$3:$O$15,'Inputs - Elec wholesale index'!M$2,FALSE)</f>
        <v>1</v>
      </c>
      <c r="N650" s="37">
        <f>VLOOKUP($B650,'Elec wholesale lookups'!$A$3:$O$15,'Inputs - Elec wholesale index'!N$2,FALSE)</f>
        <v>1</v>
      </c>
      <c r="O650" s="12">
        <f t="shared" si="171"/>
        <v>0</v>
      </c>
      <c r="P650" s="12">
        <f t="shared" si="172"/>
        <v>205597.26549163138</v>
      </c>
      <c r="Q650" s="12">
        <f t="shared" si="173"/>
        <v>181634.52552031272</v>
      </c>
      <c r="R650" s="12">
        <f t="shared" si="174"/>
        <v>387231.79101194406</v>
      </c>
      <c r="S650" s="22">
        <f t="shared" si="175"/>
        <v>0</v>
      </c>
      <c r="T650" s="22">
        <f t="shared" si="176"/>
        <v>0</v>
      </c>
      <c r="U650" s="22">
        <f t="shared" si="177"/>
        <v>0</v>
      </c>
      <c r="V650" s="22">
        <f t="shared" si="178"/>
        <v>0</v>
      </c>
      <c r="W650" s="43" t="str">
        <f t="shared" si="179"/>
        <v>n/a</v>
      </c>
      <c r="X650" s="22">
        <f t="shared" si="180"/>
        <v>0</v>
      </c>
      <c r="Y650" s="22">
        <f t="shared" si="181"/>
        <v>0</v>
      </c>
      <c r="Z650" s="22">
        <f t="shared" si="182"/>
        <v>0</v>
      </c>
      <c r="AA650" s="42">
        <f t="shared" si="183"/>
        <v>0</v>
      </c>
      <c r="AB650" s="43" t="str">
        <f t="shared" si="184"/>
        <v>n/a</v>
      </c>
      <c r="AC650" s="44" t="str">
        <f>IFERROR(W650*'Inputs - OBR and CPI'!$E$27+'Inputs - Elec wholesale index'!AB650*'Inputs - OBR and CPI'!$F$27,"n/a")</f>
        <v>n/a</v>
      </c>
      <c r="AD650" s="2" t="str">
        <f t="shared" si="185"/>
        <v>2017-18 Winter</v>
      </c>
      <c r="AE650" s="2" t="str">
        <f t="shared" si="186"/>
        <v>2016-17 Winter</v>
      </c>
      <c r="AF650" s="127">
        <v>0</v>
      </c>
      <c r="AG650" s="7"/>
    </row>
    <row r="651" spans="1:33">
      <c r="A651" s="46">
        <v>42782</v>
      </c>
      <c r="B651" s="13" t="str">
        <f t="shared" si="170"/>
        <v>Feb</v>
      </c>
      <c r="C651" s="180"/>
      <c r="D651" s="180"/>
      <c r="E651" s="180"/>
      <c r="F651" s="192"/>
      <c r="G651" s="192"/>
      <c r="H651" s="192"/>
      <c r="I651" s="12">
        <f>VLOOKUP($B651,'Elec wholesale lookups'!$A$3:$L$15,'Inputs - Elec wholesale index'!I$2,FALSE)</f>
        <v>181634.52552031272</v>
      </c>
      <c r="J651" s="12">
        <f>VLOOKUP($B651,'Elec wholesale lookups'!$A$3:$L$15,'Inputs - Elec wholesale index'!J$2,FALSE)</f>
        <v>205597.26549163138</v>
      </c>
      <c r="K651" s="12">
        <f>VLOOKUP($B651,'Elec wholesale lookups'!$A$3:$L$15,'Inputs - Elec wholesale index'!K$2,FALSE)</f>
        <v>181634.52552031272</v>
      </c>
      <c r="L651" s="37">
        <f>VLOOKUP($B651,'Elec wholesale lookups'!$A$3:$O$15,'Inputs - Elec wholesale index'!L$2,FALSE)</f>
        <v>0</v>
      </c>
      <c r="M651" s="37">
        <f>VLOOKUP($B651,'Elec wholesale lookups'!$A$3:$O$15,'Inputs - Elec wholesale index'!M$2,FALSE)</f>
        <v>1</v>
      </c>
      <c r="N651" s="37">
        <f>VLOOKUP($B651,'Elec wholesale lookups'!$A$3:$O$15,'Inputs - Elec wholesale index'!N$2,FALSE)</f>
        <v>1</v>
      </c>
      <c r="O651" s="12">
        <f t="shared" si="171"/>
        <v>0</v>
      </c>
      <c r="P651" s="12">
        <f t="shared" si="172"/>
        <v>205597.26549163138</v>
      </c>
      <c r="Q651" s="12">
        <f t="shared" si="173"/>
        <v>181634.52552031272</v>
      </c>
      <c r="R651" s="12">
        <f t="shared" si="174"/>
        <v>387231.79101194406</v>
      </c>
      <c r="S651" s="22">
        <f t="shared" si="175"/>
        <v>0</v>
      </c>
      <c r="T651" s="22">
        <f t="shared" si="176"/>
        <v>0</v>
      </c>
      <c r="U651" s="22">
        <f t="shared" si="177"/>
        <v>0</v>
      </c>
      <c r="V651" s="22">
        <f t="shared" si="178"/>
        <v>0</v>
      </c>
      <c r="W651" s="43" t="str">
        <f t="shared" si="179"/>
        <v>n/a</v>
      </c>
      <c r="X651" s="22">
        <f t="shared" si="180"/>
        <v>0</v>
      </c>
      <c r="Y651" s="22">
        <f t="shared" si="181"/>
        <v>0</v>
      </c>
      <c r="Z651" s="22">
        <f t="shared" si="182"/>
        <v>0</v>
      </c>
      <c r="AA651" s="42">
        <f t="shared" si="183"/>
        <v>0</v>
      </c>
      <c r="AB651" s="43" t="str">
        <f t="shared" si="184"/>
        <v>n/a</v>
      </c>
      <c r="AC651" s="44" t="str">
        <f>IFERROR(W651*'Inputs - OBR and CPI'!$E$27+'Inputs - Elec wholesale index'!AB651*'Inputs - OBR and CPI'!$F$27,"n/a")</f>
        <v>n/a</v>
      </c>
      <c r="AD651" s="2" t="str">
        <f t="shared" si="185"/>
        <v>2017-18 Winter</v>
      </c>
      <c r="AE651" s="2" t="str">
        <f t="shared" si="186"/>
        <v>2016-17 Winter</v>
      </c>
      <c r="AF651" s="127">
        <v>0</v>
      </c>
      <c r="AG651" s="7"/>
    </row>
    <row r="652" spans="1:33">
      <c r="A652" s="46">
        <v>42783</v>
      </c>
      <c r="B652" s="13" t="str">
        <f t="shared" si="170"/>
        <v>Feb</v>
      </c>
      <c r="C652" s="180"/>
      <c r="D652" s="180"/>
      <c r="E652" s="180"/>
      <c r="F652" s="192"/>
      <c r="G652" s="192"/>
      <c r="H652" s="192"/>
      <c r="I652" s="12">
        <f>VLOOKUP($B652,'Elec wholesale lookups'!$A$3:$L$15,'Inputs - Elec wholesale index'!I$2,FALSE)</f>
        <v>181634.52552031272</v>
      </c>
      <c r="J652" s="12">
        <f>VLOOKUP($B652,'Elec wholesale lookups'!$A$3:$L$15,'Inputs - Elec wholesale index'!J$2,FALSE)</f>
        <v>205597.26549163138</v>
      </c>
      <c r="K652" s="12">
        <f>VLOOKUP($B652,'Elec wholesale lookups'!$A$3:$L$15,'Inputs - Elec wholesale index'!K$2,FALSE)</f>
        <v>181634.52552031272</v>
      </c>
      <c r="L652" s="37">
        <f>VLOOKUP($B652,'Elec wholesale lookups'!$A$3:$O$15,'Inputs - Elec wholesale index'!L$2,FALSE)</f>
        <v>0</v>
      </c>
      <c r="M652" s="37">
        <f>VLOOKUP($B652,'Elec wholesale lookups'!$A$3:$O$15,'Inputs - Elec wholesale index'!M$2,FALSE)</f>
        <v>1</v>
      </c>
      <c r="N652" s="37">
        <f>VLOOKUP($B652,'Elec wholesale lookups'!$A$3:$O$15,'Inputs - Elec wholesale index'!N$2,FALSE)</f>
        <v>1</v>
      </c>
      <c r="O652" s="12">
        <f t="shared" si="171"/>
        <v>0</v>
      </c>
      <c r="P652" s="12">
        <f t="shared" si="172"/>
        <v>205597.26549163138</v>
      </c>
      <c r="Q652" s="12">
        <f t="shared" si="173"/>
        <v>181634.52552031272</v>
      </c>
      <c r="R652" s="12">
        <f t="shared" si="174"/>
        <v>387231.79101194406</v>
      </c>
      <c r="S652" s="22">
        <f t="shared" si="175"/>
        <v>0</v>
      </c>
      <c r="T652" s="22">
        <f t="shared" si="176"/>
        <v>0</v>
      </c>
      <c r="U652" s="22">
        <f t="shared" si="177"/>
        <v>0</v>
      </c>
      <c r="V652" s="22">
        <f t="shared" si="178"/>
        <v>0</v>
      </c>
      <c r="W652" s="43" t="str">
        <f t="shared" si="179"/>
        <v>n/a</v>
      </c>
      <c r="X652" s="22">
        <f t="shared" si="180"/>
        <v>0</v>
      </c>
      <c r="Y652" s="22">
        <f t="shared" si="181"/>
        <v>0</v>
      </c>
      <c r="Z652" s="22">
        <f t="shared" si="182"/>
        <v>0</v>
      </c>
      <c r="AA652" s="42">
        <f t="shared" si="183"/>
        <v>0</v>
      </c>
      <c r="AB652" s="43" t="str">
        <f t="shared" si="184"/>
        <v>n/a</v>
      </c>
      <c r="AC652" s="44" t="str">
        <f>IFERROR(W652*'Inputs - OBR and CPI'!$E$27+'Inputs - Elec wholesale index'!AB652*'Inputs - OBR and CPI'!$F$27,"n/a")</f>
        <v>n/a</v>
      </c>
      <c r="AD652" s="2" t="str">
        <f t="shared" si="185"/>
        <v>2017-18 Winter</v>
      </c>
      <c r="AE652" s="2" t="str">
        <f t="shared" si="186"/>
        <v>2016-17 Winter</v>
      </c>
      <c r="AF652" s="127">
        <v>0</v>
      </c>
      <c r="AG652" s="7"/>
    </row>
    <row r="653" spans="1:33">
      <c r="A653" s="46">
        <v>42786</v>
      </c>
      <c r="B653" s="13" t="str">
        <f t="shared" si="170"/>
        <v>Feb</v>
      </c>
      <c r="C653" s="180"/>
      <c r="D653" s="180"/>
      <c r="E653" s="180"/>
      <c r="F653" s="192"/>
      <c r="G653" s="192"/>
      <c r="H653" s="192"/>
      <c r="I653" s="12">
        <f>VLOOKUP($B653,'Elec wholesale lookups'!$A$3:$L$15,'Inputs - Elec wholesale index'!I$2,FALSE)</f>
        <v>181634.52552031272</v>
      </c>
      <c r="J653" s="12">
        <f>VLOOKUP($B653,'Elec wholesale lookups'!$A$3:$L$15,'Inputs - Elec wholesale index'!J$2,FALSE)</f>
        <v>205597.26549163138</v>
      </c>
      <c r="K653" s="12">
        <f>VLOOKUP($B653,'Elec wholesale lookups'!$A$3:$L$15,'Inputs - Elec wholesale index'!K$2,FALSE)</f>
        <v>181634.52552031272</v>
      </c>
      <c r="L653" s="37">
        <f>VLOOKUP($B653,'Elec wholesale lookups'!$A$3:$O$15,'Inputs - Elec wholesale index'!L$2,FALSE)</f>
        <v>0</v>
      </c>
      <c r="M653" s="37">
        <f>VLOOKUP($B653,'Elec wholesale lookups'!$A$3:$O$15,'Inputs - Elec wholesale index'!M$2,FALSE)</f>
        <v>1</v>
      </c>
      <c r="N653" s="37">
        <f>VLOOKUP($B653,'Elec wholesale lookups'!$A$3:$O$15,'Inputs - Elec wholesale index'!N$2,FALSE)</f>
        <v>1</v>
      </c>
      <c r="O653" s="12">
        <f t="shared" si="171"/>
        <v>0</v>
      </c>
      <c r="P653" s="12">
        <f t="shared" si="172"/>
        <v>205597.26549163138</v>
      </c>
      <c r="Q653" s="12">
        <f t="shared" si="173"/>
        <v>181634.52552031272</v>
      </c>
      <c r="R653" s="12">
        <f t="shared" si="174"/>
        <v>387231.79101194406</v>
      </c>
      <c r="S653" s="22">
        <f t="shared" si="175"/>
        <v>0</v>
      </c>
      <c r="T653" s="22">
        <f t="shared" si="176"/>
        <v>0</v>
      </c>
      <c r="U653" s="22">
        <f t="shared" si="177"/>
        <v>0</v>
      </c>
      <c r="V653" s="22">
        <f t="shared" si="178"/>
        <v>0</v>
      </c>
      <c r="W653" s="43" t="str">
        <f t="shared" si="179"/>
        <v>n/a</v>
      </c>
      <c r="X653" s="22">
        <f t="shared" si="180"/>
        <v>0</v>
      </c>
      <c r="Y653" s="22">
        <f t="shared" si="181"/>
        <v>0</v>
      </c>
      <c r="Z653" s="22">
        <f t="shared" si="182"/>
        <v>0</v>
      </c>
      <c r="AA653" s="42">
        <f t="shared" si="183"/>
        <v>0</v>
      </c>
      <c r="AB653" s="43" t="str">
        <f t="shared" si="184"/>
        <v>n/a</v>
      </c>
      <c r="AC653" s="44" t="str">
        <f>IFERROR(W653*'Inputs - OBR and CPI'!$E$27+'Inputs - Elec wholesale index'!AB653*'Inputs - OBR and CPI'!$F$27,"n/a")</f>
        <v>n/a</v>
      </c>
      <c r="AD653" s="2" t="str">
        <f t="shared" si="185"/>
        <v>2017-18 Winter</v>
      </c>
      <c r="AE653" s="2" t="str">
        <f t="shared" si="186"/>
        <v>2016-17 Winter</v>
      </c>
      <c r="AF653" s="127">
        <v>0</v>
      </c>
      <c r="AG653" s="7"/>
    </row>
    <row r="654" spans="1:33">
      <c r="A654" s="46">
        <v>42787</v>
      </c>
      <c r="B654" s="13" t="str">
        <f t="shared" si="170"/>
        <v>Feb</v>
      </c>
      <c r="C654" s="180"/>
      <c r="D654" s="180"/>
      <c r="E654" s="180"/>
      <c r="F654" s="192"/>
      <c r="G654" s="192"/>
      <c r="H654" s="192"/>
      <c r="I654" s="12">
        <f>VLOOKUP($B654,'Elec wholesale lookups'!$A$3:$L$15,'Inputs - Elec wholesale index'!I$2,FALSE)</f>
        <v>181634.52552031272</v>
      </c>
      <c r="J654" s="12">
        <f>VLOOKUP($B654,'Elec wholesale lookups'!$A$3:$L$15,'Inputs - Elec wholesale index'!J$2,FALSE)</f>
        <v>205597.26549163138</v>
      </c>
      <c r="K654" s="12">
        <f>VLOOKUP($B654,'Elec wholesale lookups'!$A$3:$L$15,'Inputs - Elec wholesale index'!K$2,FALSE)</f>
        <v>181634.52552031272</v>
      </c>
      <c r="L654" s="37">
        <f>VLOOKUP($B654,'Elec wholesale lookups'!$A$3:$O$15,'Inputs - Elec wholesale index'!L$2,FALSE)</f>
        <v>0</v>
      </c>
      <c r="M654" s="37">
        <f>VLOOKUP($B654,'Elec wholesale lookups'!$A$3:$O$15,'Inputs - Elec wholesale index'!M$2,FALSE)</f>
        <v>1</v>
      </c>
      <c r="N654" s="37">
        <f>VLOOKUP($B654,'Elec wholesale lookups'!$A$3:$O$15,'Inputs - Elec wholesale index'!N$2,FALSE)</f>
        <v>1</v>
      </c>
      <c r="O654" s="12">
        <f t="shared" si="171"/>
        <v>0</v>
      </c>
      <c r="P654" s="12">
        <f t="shared" si="172"/>
        <v>205597.26549163138</v>
      </c>
      <c r="Q654" s="12">
        <f t="shared" si="173"/>
        <v>181634.52552031272</v>
      </c>
      <c r="R654" s="12">
        <f t="shared" si="174"/>
        <v>387231.79101194406</v>
      </c>
      <c r="S654" s="22">
        <f t="shared" si="175"/>
        <v>0</v>
      </c>
      <c r="T654" s="22">
        <f t="shared" si="176"/>
        <v>0</v>
      </c>
      <c r="U654" s="22">
        <f t="shared" si="177"/>
        <v>0</v>
      </c>
      <c r="V654" s="22">
        <f t="shared" si="178"/>
        <v>0</v>
      </c>
      <c r="W654" s="43" t="str">
        <f t="shared" si="179"/>
        <v>n/a</v>
      </c>
      <c r="X654" s="22">
        <f t="shared" si="180"/>
        <v>0</v>
      </c>
      <c r="Y654" s="22">
        <f t="shared" si="181"/>
        <v>0</v>
      </c>
      <c r="Z654" s="22">
        <f t="shared" si="182"/>
        <v>0</v>
      </c>
      <c r="AA654" s="42">
        <f t="shared" si="183"/>
        <v>0</v>
      </c>
      <c r="AB654" s="43" t="str">
        <f t="shared" si="184"/>
        <v>n/a</v>
      </c>
      <c r="AC654" s="44" t="str">
        <f>IFERROR(W654*'Inputs - OBR and CPI'!$E$27+'Inputs - Elec wholesale index'!AB654*'Inputs - OBR and CPI'!$F$27,"n/a")</f>
        <v>n/a</v>
      </c>
      <c r="AD654" s="2" t="str">
        <f t="shared" si="185"/>
        <v>2017-18 Winter</v>
      </c>
      <c r="AE654" s="2" t="str">
        <f t="shared" si="186"/>
        <v>2016-17 Winter</v>
      </c>
      <c r="AF654" s="127">
        <v>0</v>
      </c>
      <c r="AG654" s="7"/>
    </row>
    <row r="655" spans="1:33">
      <c r="A655" s="46">
        <v>42788</v>
      </c>
      <c r="B655" s="13" t="str">
        <f t="shared" si="170"/>
        <v>Feb</v>
      </c>
      <c r="C655" s="180"/>
      <c r="D655" s="180"/>
      <c r="E655" s="180"/>
      <c r="F655" s="192"/>
      <c r="G655" s="192"/>
      <c r="H655" s="192"/>
      <c r="I655" s="12">
        <f>VLOOKUP($B655,'Elec wholesale lookups'!$A$3:$L$15,'Inputs - Elec wholesale index'!I$2,FALSE)</f>
        <v>181634.52552031272</v>
      </c>
      <c r="J655" s="12">
        <f>VLOOKUP($B655,'Elec wholesale lookups'!$A$3:$L$15,'Inputs - Elec wholesale index'!J$2,FALSE)</f>
        <v>205597.26549163138</v>
      </c>
      <c r="K655" s="12">
        <f>VLOOKUP($B655,'Elec wholesale lookups'!$A$3:$L$15,'Inputs - Elec wholesale index'!K$2,FALSE)</f>
        <v>181634.52552031272</v>
      </c>
      <c r="L655" s="37">
        <f>VLOOKUP($B655,'Elec wholesale lookups'!$A$3:$O$15,'Inputs - Elec wholesale index'!L$2,FALSE)</f>
        <v>0</v>
      </c>
      <c r="M655" s="37">
        <f>VLOOKUP($B655,'Elec wholesale lookups'!$A$3:$O$15,'Inputs - Elec wholesale index'!M$2,FALSE)</f>
        <v>1</v>
      </c>
      <c r="N655" s="37">
        <f>VLOOKUP($B655,'Elec wholesale lookups'!$A$3:$O$15,'Inputs - Elec wholesale index'!N$2,FALSE)</f>
        <v>1</v>
      </c>
      <c r="O655" s="12">
        <f t="shared" si="171"/>
        <v>0</v>
      </c>
      <c r="P655" s="12">
        <f t="shared" si="172"/>
        <v>205597.26549163138</v>
      </c>
      <c r="Q655" s="12">
        <f t="shared" si="173"/>
        <v>181634.52552031272</v>
      </c>
      <c r="R655" s="12">
        <f t="shared" si="174"/>
        <v>387231.79101194406</v>
      </c>
      <c r="S655" s="22">
        <f t="shared" si="175"/>
        <v>0</v>
      </c>
      <c r="T655" s="22">
        <f t="shared" si="176"/>
        <v>0</v>
      </c>
      <c r="U655" s="22">
        <f t="shared" si="177"/>
        <v>0</v>
      </c>
      <c r="V655" s="22">
        <f t="shared" si="178"/>
        <v>0</v>
      </c>
      <c r="W655" s="43" t="str">
        <f t="shared" si="179"/>
        <v>n/a</v>
      </c>
      <c r="X655" s="22">
        <f t="shared" si="180"/>
        <v>0</v>
      </c>
      <c r="Y655" s="22">
        <f t="shared" si="181"/>
        <v>0</v>
      </c>
      <c r="Z655" s="22">
        <f t="shared" si="182"/>
        <v>0</v>
      </c>
      <c r="AA655" s="42">
        <f t="shared" si="183"/>
        <v>0</v>
      </c>
      <c r="AB655" s="43" t="str">
        <f t="shared" si="184"/>
        <v>n/a</v>
      </c>
      <c r="AC655" s="44" t="str">
        <f>IFERROR(W655*'Inputs - OBR and CPI'!$E$27+'Inputs - Elec wholesale index'!AB655*'Inputs - OBR and CPI'!$F$27,"n/a")</f>
        <v>n/a</v>
      </c>
      <c r="AD655" s="2" t="str">
        <f t="shared" si="185"/>
        <v>2017-18 Winter</v>
      </c>
      <c r="AE655" s="2" t="str">
        <f t="shared" si="186"/>
        <v>2016-17 Winter</v>
      </c>
      <c r="AF655" s="127">
        <v>0</v>
      </c>
      <c r="AG655" s="7"/>
    </row>
    <row r="656" spans="1:33">
      <c r="A656" s="46">
        <v>42789</v>
      </c>
      <c r="B656" s="13" t="str">
        <f t="shared" si="170"/>
        <v>Feb</v>
      </c>
      <c r="C656" s="180"/>
      <c r="D656" s="180"/>
      <c r="E656" s="180"/>
      <c r="F656" s="192"/>
      <c r="G656" s="192"/>
      <c r="H656" s="192"/>
      <c r="I656" s="12">
        <f>VLOOKUP($B656,'Elec wholesale lookups'!$A$3:$L$15,'Inputs - Elec wholesale index'!I$2,FALSE)</f>
        <v>181634.52552031272</v>
      </c>
      <c r="J656" s="12">
        <f>VLOOKUP($B656,'Elec wholesale lookups'!$A$3:$L$15,'Inputs - Elec wholesale index'!J$2,FALSE)</f>
        <v>205597.26549163138</v>
      </c>
      <c r="K656" s="12">
        <f>VLOOKUP($B656,'Elec wholesale lookups'!$A$3:$L$15,'Inputs - Elec wholesale index'!K$2,FALSE)</f>
        <v>181634.52552031272</v>
      </c>
      <c r="L656" s="37">
        <f>VLOOKUP($B656,'Elec wholesale lookups'!$A$3:$O$15,'Inputs - Elec wholesale index'!L$2,FALSE)</f>
        <v>0</v>
      </c>
      <c r="M656" s="37">
        <f>VLOOKUP($B656,'Elec wholesale lookups'!$A$3:$O$15,'Inputs - Elec wholesale index'!M$2,FALSE)</f>
        <v>1</v>
      </c>
      <c r="N656" s="37">
        <f>VLOOKUP($B656,'Elec wholesale lookups'!$A$3:$O$15,'Inputs - Elec wholesale index'!N$2,FALSE)</f>
        <v>1</v>
      </c>
      <c r="O656" s="12">
        <f t="shared" si="171"/>
        <v>0</v>
      </c>
      <c r="P656" s="12">
        <f t="shared" si="172"/>
        <v>205597.26549163138</v>
      </c>
      <c r="Q656" s="12">
        <f t="shared" si="173"/>
        <v>181634.52552031272</v>
      </c>
      <c r="R656" s="12">
        <f t="shared" si="174"/>
        <v>387231.79101194406</v>
      </c>
      <c r="S656" s="22">
        <f t="shared" si="175"/>
        <v>0</v>
      </c>
      <c r="T656" s="22">
        <f t="shared" si="176"/>
        <v>0</v>
      </c>
      <c r="U656" s="22">
        <f t="shared" si="177"/>
        <v>0</v>
      </c>
      <c r="V656" s="22">
        <f t="shared" si="178"/>
        <v>0</v>
      </c>
      <c r="W656" s="43" t="str">
        <f t="shared" si="179"/>
        <v>n/a</v>
      </c>
      <c r="X656" s="22">
        <f t="shared" si="180"/>
        <v>0</v>
      </c>
      <c r="Y656" s="22">
        <f t="shared" si="181"/>
        <v>0</v>
      </c>
      <c r="Z656" s="22">
        <f t="shared" si="182"/>
        <v>0</v>
      </c>
      <c r="AA656" s="42">
        <f t="shared" si="183"/>
        <v>0</v>
      </c>
      <c r="AB656" s="43" t="str">
        <f t="shared" si="184"/>
        <v>n/a</v>
      </c>
      <c r="AC656" s="44" t="str">
        <f>IFERROR(W656*'Inputs - OBR and CPI'!$E$27+'Inputs - Elec wholesale index'!AB656*'Inputs - OBR and CPI'!$F$27,"n/a")</f>
        <v>n/a</v>
      </c>
      <c r="AD656" s="2" t="str">
        <f t="shared" si="185"/>
        <v>2017-18 Winter</v>
      </c>
      <c r="AE656" s="2" t="str">
        <f t="shared" si="186"/>
        <v>2016-17 Winter</v>
      </c>
      <c r="AF656" s="127">
        <v>0</v>
      </c>
      <c r="AG656" s="7"/>
    </row>
    <row r="657" spans="1:33">
      <c r="A657" s="46">
        <v>42790</v>
      </c>
      <c r="B657" s="13" t="str">
        <f t="shared" si="170"/>
        <v>Feb</v>
      </c>
      <c r="C657" s="180"/>
      <c r="D657" s="180"/>
      <c r="E657" s="180"/>
      <c r="F657" s="192"/>
      <c r="G657" s="192"/>
      <c r="H657" s="192"/>
      <c r="I657" s="12">
        <f>VLOOKUP($B657,'Elec wholesale lookups'!$A$3:$L$15,'Inputs - Elec wholesale index'!I$2,FALSE)</f>
        <v>181634.52552031272</v>
      </c>
      <c r="J657" s="12">
        <f>VLOOKUP($B657,'Elec wholesale lookups'!$A$3:$L$15,'Inputs - Elec wholesale index'!J$2,FALSE)</f>
        <v>205597.26549163138</v>
      </c>
      <c r="K657" s="12">
        <f>VLOOKUP($B657,'Elec wholesale lookups'!$A$3:$L$15,'Inputs - Elec wholesale index'!K$2,FALSE)</f>
        <v>181634.52552031272</v>
      </c>
      <c r="L657" s="37">
        <f>VLOOKUP($B657,'Elec wholesale lookups'!$A$3:$O$15,'Inputs - Elec wholesale index'!L$2,FALSE)</f>
        <v>0</v>
      </c>
      <c r="M657" s="37">
        <f>VLOOKUP($B657,'Elec wholesale lookups'!$A$3:$O$15,'Inputs - Elec wholesale index'!M$2,FALSE)</f>
        <v>1</v>
      </c>
      <c r="N657" s="37">
        <f>VLOOKUP($B657,'Elec wholesale lookups'!$A$3:$O$15,'Inputs - Elec wholesale index'!N$2,FALSE)</f>
        <v>1</v>
      </c>
      <c r="O657" s="12">
        <f t="shared" si="171"/>
        <v>0</v>
      </c>
      <c r="P657" s="12">
        <f t="shared" si="172"/>
        <v>205597.26549163138</v>
      </c>
      <c r="Q657" s="12">
        <f t="shared" si="173"/>
        <v>181634.52552031272</v>
      </c>
      <c r="R657" s="12">
        <f t="shared" si="174"/>
        <v>387231.79101194406</v>
      </c>
      <c r="S657" s="22">
        <f t="shared" si="175"/>
        <v>0</v>
      </c>
      <c r="T657" s="22">
        <f t="shared" si="176"/>
        <v>0</v>
      </c>
      <c r="U657" s="22">
        <f t="shared" si="177"/>
        <v>0</v>
      </c>
      <c r="V657" s="22">
        <f t="shared" si="178"/>
        <v>0</v>
      </c>
      <c r="W657" s="43" t="str">
        <f t="shared" si="179"/>
        <v>n/a</v>
      </c>
      <c r="X657" s="22">
        <f t="shared" si="180"/>
        <v>0</v>
      </c>
      <c r="Y657" s="22">
        <f t="shared" si="181"/>
        <v>0</v>
      </c>
      <c r="Z657" s="22">
        <f t="shared" si="182"/>
        <v>0</v>
      </c>
      <c r="AA657" s="42">
        <f t="shared" si="183"/>
        <v>0</v>
      </c>
      <c r="AB657" s="43" t="str">
        <f t="shared" si="184"/>
        <v>n/a</v>
      </c>
      <c r="AC657" s="44" t="str">
        <f>IFERROR(W657*'Inputs - OBR and CPI'!$E$27+'Inputs - Elec wholesale index'!AB657*'Inputs - OBR and CPI'!$F$27,"n/a")</f>
        <v>n/a</v>
      </c>
      <c r="AD657" s="2" t="str">
        <f t="shared" si="185"/>
        <v>2017-18 Winter</v>
      </c>
      <c r="AE657" s="2" t="str">
        <f t="shared" si="186"/>
        <v>2016-17 Winter</v>
      </c>
      <c r="AF657" s="127">
        <v>0</v>
      </c>
      <c r="AG657" s="7"/>
    </row>
    <row r="658" spans="1:33">
      <c r="A658" s="46">
        <v>42793</v>
      </c>
      <c r="B658" s="13" t="str">
        <f t="shared" si="170"/>
        <v>Feb</v>
      </c>
      <c r="C658" s="180"/>
      <c r="D658" s="180"/>
      <c r="E658" s="180"/>
      <c r="F658" s="192"/>
      <c r="G658" s="192"/>
      <c r="H658" s="192"/>
      <c r="I658" s="12">
        <f>VLOOKUP($B658,'Elec wholesale lookups'!$A$3:$L$15,'Inputs - Elec wholesale index'!I$2,FALSE)</f>
        <v>181634.52552031272</v>
      </c>
      <c r="J658" s="12">
        <f>VLOOKUP($B658,'Elec wholesale lookups'!$A$3:$L$15,'Inputs - Elec wholesale index'!J$2,FALSE)</f>
        <v>205597.26549163138</v>
      </c>
      <c r="K658" s="12">
        <f>VLOOKUP($B658,'Elec wholesale lookups'!$A$3:$L$15,'Inputs - Elec wholesale index'!K$2,FALSE)</f>
        <v>181634.52552031272</v>
      </c>
      <c r="L658" s="37">
        <f>VLOOKUP($B658,'Elec wholesale lookups'!$A$3:$O$15,'Inputs - Elec wholesale index'!L$2,FALSE)</f>
        <v>0</v>
      </c>
      <c r="M658" s="37">
        <f>VLOOKUP($B658,'Elec wholesale lookups'!$A$3:$O$15,'Inputs - Elec wholesale index'!M$2,FALSE)</f>
        <v>1</v>
      </c>
      <c r="N658" s="37">
        <f>VLOOKUP($B658,'Elec wholesale lookups'!$A$3:$O$15,'Inputs - Elec wholesale index'!N$2,FALSE)</f>
        <v>1</v>
      </c>
      <c r="O658" s="12">
        <f t="shared" si="171"/>
        <v>0</v>
      </c>
      <c r="P658" s="12">
        <f t="shared" si="172"/>
        <v>205597.26549163138</v>
      </c>
      <c r="Q658" s="12">
        <f t="shared" si="173"/>
        <v>181634.52552031272</v>
      </c>
      <c r="R658" s="12">
        <f t="shared" si="174"/>
        <v>387231.79101194406</v>
      </c>
      <c r="S658" s="22">
        <f t="shared" si="175"/>
        <v>0</v>
      </c>
      <c r="T658" s="22">
        <f t="shared" si="176"/>
        <v>0</v>
      </c>
      <c r="U658" s="22">
        <f t="shared" si="177"/>
        <v>0</v>
      </c>
      <c r="V658" s="22">
        <f t="shared" si="178"/>
        <v>0</v>
      </c>
      <c r="W658" s="43" t="str">
        <f t="shared" si="179"/>
        <v>n/a</v>
      </c>
      <c r="X658" s="22">
        <f t="shared" si="180"/>
        <v>0</v>
      </c>
      <c r="Y658" s="22">
        <f t="shared" si="181"/>
        <v>0</v>
      </c>
      <c r="Z658" s="22">
        <f t="shared" si="182"/>
        <v>0</v>
      </c>
      <c r="AA658" s="42">
        <f t="shared" si="183"/>
        <v>0</v>
      </c>
      <c r="AB658" s="43" t="str">
        <f t="shared" si="184"/>
        <v>n/a</v>
      </c>
      <c r="AC658" s="44" t="str">
        <f>IFERROR(W658*'Inputs - OBR and CPI'!$E$27+'Inputs - Elec wholesale index'!AB658*'Inputs - OBR and CPI'!$F$27,"n/a")</f>
        <v>n/a</v>
      </c>
      <c r="AD658" s="2" t="str">
        <f t="shared" si="185"/>
        <v>2017-18 Winter</v>
      </c>
      <c r="AE658" s="2" t="str">
        <f t="shared" si="186"/>
        <v>2016-17 Winter</v>
      </c>
      <c r="AF658" s="127">
        <v>0</v>
      </c>
      <c r="AG658" s="7"/>
    </row>
    <row r="659" spans="1:33">
      <c r="A659" s="46">
        <v>42794</v>
      </c>
      <c r="B659" s="13" t="str">
        <f t="shared" si="170"/>
        <v>Feb</v>
      </c>
      <c r="C659" s="180"/>
      <c r="D659" s="180"/>
      <c r="E659" s="180"/>
      <c r="F659" s="192"/>
      <c r="G659" s="192"/>
      <c r="H659" s="192"/>
      <c r="I659" s="12">
        <f>VLOOKUP($B659,'Elec wholesale lookups'!$A$3:$L$15,'Inputs - Elec wholesale index'!I$2,FALSE)</f>
        <v>181634.52552031272</v>
      </c>
      <c r="J659" s="12">
        <f>VLOOKUP($B659,'Elec wholesale lookups'!$A$3:$L$15,'Inputs - Elec wholesale index'!J$2,FALSE)</f>
        <v>205597.26549163138</v>
      </c>
      <c r="K659" s="12">
        <f>VLOOKUP($B659,'Elec wholesale lookups'!$A$3:$L$15,'Inputs - Elec wholesale index'!K$2,FALSE)</f>
        <v>181634.52552031272</v>
      </c>
      <c r="L659" s="37">
        <f>VLOOKUP($B659,'Elec wholesale lookups'!$A$3:$O$15,'Inputs - Elec wholesale index'!L$2,FALSE)</f>
        <v>0</v>
      </c>
      <c r="M659" s="37">
        <f>VLOOKUP($B659,'Elec wholesale lookups'!$A$3:$O$15,'Inputs - Elec wholesale index'!M$2,FALSE)</f>
        <v>1</v>
      </c>
      <c r="N659" s="37">
        <f>VLOOKUP($B659,'Elec wholesale lookups'!$A$3:$O$15,'Inputs - Elec wholesale index'!N$2,FALSE)</f>
        <v>1</v>
      </c>
      <c r="O659" s="12">
        <f t="shared" si="171"/>
        <v>0</v>
      </c>
      <c r="P659" s="12">
        <f t="shared" si="172"/>
        <v>205597.26549163138</v>
      </c>
      <c r="Q659" s="12">
        <f t="shared" si="173"/>
        <v>181634.52552031272</v>
      </c>
      <c r="R659" s="12">
        <f t="shared" si="174"/>
        <v>387231.79101194406</v>
      </c>
      <c r="S659" s="22">
        <f t="shared" si="175"/>
        <v>0</v>
      </c>
      <c r="T659" s="22">
        <f t="shared" si="176"/>
        <v>0</v>
      </c>
      <c r="U659" s="22">
        <f t="shared" si="177"/>
        <v>0</v>
      </c>
      <c r="V659" s="22">
        <f t="shared" si="178"/>
        <v>0</v>
      </c>
      <c r="W659" s="43" t="str">
        <f t="shared" si="179"/>
        <v>n/a</v>
      </c>
      <c r="X659" s="22">
        <f t="shared" si="180"/>
        <v>0</v>
      </c>
      <c r="Y659" s="22">
        <f t="shared" si="181"/>
        <v>0</v>
      </c>
      <c r="Z659" s="22">
        <f t="shared" si="182"/>
        <v>0</v>
      </c>
      <c r="AA659" s="42">
        <f t="shared" si="183"/>
        <v>0</v>
      </c>
      <c r="AB659" s="43" t="str">
        <f t="shared" si="184"/>
        <v>n/a</v>
      </c>
      <c r="AC659" s="44" t="str">
        <f>IFERROR(W659*'Inputs - OBR and CPI'!$E$27+'Inputs - Elec wholesale index'!AB659*'Inputs - OBR and CPI'!$F$27,"n/a")</f>
        <v>n/a</v>
      </c>
      <c r="AD659" s="2" t="str">
        <f t="shared" si="185"/>
        <v>2017-18 Winter</v>
      </c>
      <c r="AE659" s="2" t="str">
        <f t="shared" si="186"/>
        <v>2016-17 Winter</v>
      </c>
      <c r="AF659" s="127">
        <v>0</v>
      </c>
      <c r="AG659" s="7"/>
    </row>
    <row r="660" spans="1:33">
      <c r="A660" s="46">
        <v>42795</v>
      </c>
      <c r="B660" s="13" t="str">
        <f t="shared" si="170"/>
        <v>Mar</v>
      </c>
      <c r="C660" s="180"/>
      <c r="D660" s="180"/>
      <c r="E660" s="180"/>
      <c r="F660" s="192"/>
      <c r="G660" s="192"/>
      <c r="H660" s="192"/>
      <c r="I660" s="12">
        <f>VLOOKUP($B660,'Elec wholesale lookups'!$A$3:$L$15,'Inputs - Elec wholesale index'!I$2,FALSE)</f>
        <v>181634.52552031272</v>
      </c>
      <c r="J660" s="12">
        <f>VLOOKUP($B660,'Elec wholesale lookups'!$A$3:$L$15,'Inputs - Elec wholesale index'!J$2,FALSE)</f>
        <v>205597.26549163138</v>
      </c>
      <c r="K660" s="12">
        <f>VLOOKUP($B660,'Elec wholesale lookups'!$A$3:$L$15,'Inputs - Elec wholesale index'!K$2,FALSE)</f>
        <v>181634.52552031272</v>
      </c>
      <c r="L660" s="37">
        <f>VLOOKUP($B660,'Elec wholesale lookups'!$A$3:$O$15,'Inputs - Elec wholesale index'!L$2,FALSE)</f>
        <v>0</v>
      </c>
      <c r="M660" s="37">
        <f>VLOOKUP($B660,'Elec wholesale lookups'!$A$3:$O$15,'Inputs - Elec wholesale index'!M$2,FALSE)</f>
        <v>1</v>
      </c>
      <c r="N660" s="37">
        <f>VLOOKUP($B660,'Elec wholesale lookups'!$A$3:$O$15,'Inputs - Elec wholesale index'!N$2,FALSE)</f>
        <v>1</v>
      </c>
      <c r="O660" s="12">
        <f t="shared" si="171"/>
        <v>0</v>
      </c>
      <c r="P660" s="12">
        <f t="shared" si="172"/>
        <v>205597.26549163138</v>
      </c>
      <c r="Q660" s="12">
        <f t="shared" si="173"/>
        <v>181634.52552031272</v>
      </c>
      <c r="R660" s="12">
        <f t="shared" si="174"/>
        <v>387231.79101194406</v>
      </c>
      <c r="S660" s="22">
        <f t="shared" si="175"/>
        <v>0</v>
      </c>
      <c r="T660" s="22">
        <f t="shared" si="176"/>
        <v>0</v>
      </c>
      <c r="U660" s="22">
        <f t="shared" si="177"/>
        <v>0</v>
      </c>
      <c r="V660" s="22">
        <f t="shared" si="178"/>
        <v>0</v>
      </c>
      <c r="W660" s="43" t="str">
        <f t="shared" si="179"/>
        <v>n/a</v>
      </c>
      <c r="X660" s="22">
        <f t="shared" si="180"/>
        <v>0</v>
      </c>
      <c r="Y660" s="22">
        <f t="shared" si="181"/>
        <v>0</v>
      </c>
      <c r="Z660" s="22">
        <f t="shared" si="182"/>
        <v>0</v>
      </c>
      <c r="AA660" s="42">
        <f t="shared" si="183"/>
        <v>0</v>
      </c>
      <c r="AB660" s="43" t="str">
        <f t="shared" si="184"/>
        <v>n/a</v>
      </c>
      <c r="AC660" s="44" t="str">
        <f>IFERROR(W660*'Inputs - OBR and CPI'!$E$27+'Inputs - Elec wholesale index'!AB660*'Inputs - OBR and CPI'!$F$27,"n/a")</f>
        <v>n/a</v>
      </c>
      <c r="AD660" s="2" t="str">
        <f t="shared" si="185"/>
        <v>2017-18 Winter</v>
      </c>
      <c r="AE660" s="2" t="str">
        <f t="shared" si="186"/>
        <v>2016-17 Winter</v>
      </c>
      <c r="AF660" s="127">
        <v>0</v>
      </c>
      <c r="AG660" s="7"/>
    </row>
    <row r="661" spans="1:33">
      <c r="A661" s="46">
        <v>42796</v>
      </c>
      <c r="B661" s="13" t="str">
        <f t="shared" si="170"/>
        <v>Mar</v>
      </c>
      <c r="C661" s="180"/>
      <c r="D661" s="180"/>
      <c r="E661" s="180"/>
      <c r="F661" s="192"/>
      <c r="G661" s="192"/>
      <c r="H661" s="192"/>
      <c r="I661" s="12">
        <f>VLOOKUP($B661,'Elec wholesale lookups'!$A$3:$L$15,'Inputs - Elec wholesale index'!I$2,FALSE)</f>
        <v>181634.52552031272</v>
      </c>
      <c r="J661" s="12">
        <f>VLOOKUP($B661,'Elec wholesale lookups'!$A$3:$L$15,'Inputs - Elec wholesale index'!J$2,FALSE)</f>
        <v>205597.26549163138</v>
      </c>
      <c r="K661" s="12">
        <f>VLOOKUP($B661,'Elec wholesale lookups'!$A$3:$L$15,'Inputs - Elec wholesale index'!K$2,FALSE)</f>
        <v>181634.52552031272</v>
      </c>
      <c r="L661" s="37">
        <f>VLOOKUP($B661,'Elec wholesale lookups'!$A$3:$O$15,'Inputs - Elec wholesale index'!L$2,FALSE)</f>
        <v>0</v>
      </c>
      <c r="M661" s="37">
        <f>VLOOKUP($B661,'Elec wholesale lookups'!$A$3:$O$15,'Inputs - Elec wholesale index'!M$2,FALSE)</f>
        <v>1</v>
      </c>
      <c r="N661" s="37">
        <f>VLOOKUP($B661,'Elec wholesale lookups'!$A$3:$O$15,'Inputs - Elec wholesale index'!N$2,FALSE)</f>
        <v>1</v>
      </c>
      <c r="O661" s="12">
        <f t="shared" si="171"/>
        <v>0</v>
      </c>
      <c r="P661" s="12">
        <f t="shared" si="172"/>
        <v>205597.26549163138</v>
      </c>
      <c r="Q661" s="12">
        <f t="shared" si="173"/>
        <v>181634.52552031272</v>
      </c>
      <c r="R661" s="12">
        <f t="shared" si="174"/>
        <v>387231.79101194406</v>
      </c>
      <c r="S661" s="22">
        <f t="shared" si="175"/>
        <v>0</v>
      </c>
      <c r="T661" s="22">
        <f t="shared" si="176"/>
        <v>0</v>
      </c>
      <c r="U661" s="22">
        <f t="shared" si="177"/>
        <v>0</v>
      </c>
      <c r="V661" s="22">
        <f t="shared" si="178"/>
        <v>0</v>
      </c>
      <c r="W661" s="43" t="str">
        <f t="shared" si="179"/>
        <v>n/a</v>
      </c>
      <c r="X661" s="22">
        <f t="shared" si="180"/>
        <v>0</v>
      </c>
      <c r="Y661" s="22">
        <f t="shared" si="181"/>
        <v>0</v>
      </c>
      <c r="Z661" s="22">
        <f t="shared" si="182"/>
        <v>0</v>
      </c>
      <c r="AA661" s="42">
        <f t="shared" si="183"/>
        <v>0</v>
      </c>
      <c r="AB661" s="43" t="str">
        <f t="shared" si="184"/>
        <v>n/a</v>
      </c>
      <c r="AC661" s="44" t="str">
        <f>IFERROR(W661*'Inputs - OBR and CPI'!$E$27+'Inputs - Elec wholesale index'!AB661*'Inputs - OBR and CPI'!$F$27,"n/a")</f>
        <v>n/a</v>
      </c>
      <c r="AD661" s="2" t="str">
        <f t="shared" si="185"/>
        <v>2017-18 Winter</v>
      </c>
      <c r="AE661" s="2" t="str">
        <f t="shared" si="186"/>
        <v>2016-17 Winter</v>
      </c>
      <c r="AF661" s="127">
        <v>0</v>
      </c>
      <c r="AG661" s="7"/>
    </row>
    <row r="662" spans="1:33">
      <c r="A662" s="46">
        <v>42797</v>
      </c>
      <c r="B662" s="13" t="str">
        <f t="shared" si="170"/>
        <v>Mar</v>
      </c>
      <c r="C662" s="180"/>
      <c r="D662" s="180"/>
      <c r="E662" s="180"/>
      <c r="F662" s="192"/>
      <c r="G662" s="192"/>
      <c r="H662" s="192"/>
      <c r="I662" s="12">
        <f>VLOOKUP($B662,'Elec wholesale lookups'!$A$3:$L$15,'Inputs - Elec wholesale index'!I$2,FALSE)</f>
        <v>181634.52552031272</v>
      </c>
      <c r="J662" s="12">
        <f>VLOOKUP($B662,'Elec wholesale lookups'!$A$3:$L$15,'Inputs - Elec wholesale index'!J$2,FALSE)</f>
        <v>205597.26549163138</v>
      </c>
      <c r="K662" s="12">
        <f>VLOOKUP($B662,'Elec wholesale lookups'!$A$3:$L$15,'Inputs - Elec wholesale index'!K$2,FALSE)</f>
        <v>181634.52552031272</v>
      </c>
      <c r="L662" s="37">
        <f>VLOOKUP($B662,'Elec wholesale lookups'!$A$3:$O$15,'Inputs - Elec wholesale index'!L$2,FALSE)</f>
        <v>0</v>
      </c>
      <c r="M662" s="37">
        <f>VLOOKUP($B662,'Elec wholesale lookups'!$A$3:$O$15,'Inputs - Elec wholesale index'!M$2,FALSE)</f>
        <v>1</v>
      </c>
      <c r="N662" s="37">
        <f>VLOOKUP($B662,'Elec wholesale lookups'!$A$3:$O$15,'Inputs - Elec wholesale index'!N$2,FALSE)</f>
        <v>1</v>
      </c>
      <c r="O662" s="12">
        <f t="shared" si="171"/>
        <v>0</v>
      </c>
      <c r="P662" s="12">
        <f t="shared" si="172"/>
        <v>205597.26549163138</v>
      </c>
      <c r="Q662" s="12">
        <f t="shared" si="173"/>
        <v>181634.52552031272</v>
      </c>
      <c r="R662" s="12">
        <f t="shared" si="174"/>
        <v>387231.79101194406</v>
      </c>
      <c r="S662" s="22">
        <f t="shared" si="175"/>
        <v>0</v>
      </c>
      <c r="T662" s="22">
        <f t="shared" si="176"/>
        <v>0</v>
      </c>
      <c r="U662" s="22">
        <f t="shared" si="177"/>
        <v>0</v>
      </c>
      <c r="V662" s="22">
        <f t="shared" si="178"/>
        <v>0</v>
      </c>
      <c r="W662" s="43" t="str">
        <f t="shared" si="179"/>
        <v>n/a</v>
      </c>
      <c r="X662" s="22">
        <f t="shared" si="180"/>
        <v>0</v>
      </c>
      <c r="Y662" s="22">
        <f t="shared" si="181"/>
        <v>0</v>
      </c>
      <c r="Z662" s="22">
        <f t="shared" si="182"/>
        <v>0</v>
      </c>
      <c r="AA662" s="42">
        <f t="shared" si="183"/>
        <v>0</v>
      </c>
      <c r="AB662" s="43" t="str">
        <f t="shared" si="184"/>
        <v>n/a</v>
      </c>
      <c r="AC662" s="44" t="str">
        <f>IFERROR(W662*'Inputs - OBR and CPI'!$E$27+'Inputs - Elec wholesale index'!AB662*'Inputs - OBR and CPI'!$F$27,"n/a")</f>
        <v>n/a</v>
      </c>
      <c r="AD662" s="2" t="str">
        <f t="shared" si="185"/>
        <v>2017-18 Winter</v>
      </c>
      <c r="AE662" s="2" t="str">
        <f t="shared" si="186"/>
        <v>2016-17 Winter</v>
      </c>
      <c r="AF662" s="127">
        <v>0</v>
      </c>
      <c r="AG662" s="7"/>
    </row>
    <row r="663" spans="1:33">
      <c r="A663" s="46">
        <v>42800</v>
      </c>
      <c r="B663" s="13" t="str">
        <f t="shared" si="170"/>
        <v>Mar</v>
      </c>
      <c r="C663" s="180"/>
      <c r="D663" s="180"/>
      <c r="E663" s="180"/>
      <c r="F663" s="192"/>
      <c r="G663" s="192"/>
      <c r="H663" s="192"/>
      <c r="I663" s="12">
        <f>VLOOKUP($B663,'Elec wholesale lookups'!$A$3:$L$15,'Inputs - Elec wholesale index'!I$2,FALSE)</f>
        <v>181634.52552031272</v>
      </c>
      <c r="J663" s="12">
        <f>VLOOKUP($B663,'Elec wholesale lookups'!$A$3:$L$15,'Inputs - Elec wholesale index'!J$2,FALSE)</f>
        <v>205597.26549163138</v>
      </c>
      <c r="K663" s="12">
        <f>VLOOKUP($B663,'Elec wholesale lookups'!$A$3:$L$15,'Inputs - Elec wholesale index'!K$2,FALSE)</f>
        <v>181634.52552031272</v>
      </c>
      <c r="L663" s="37">
        <f>VLOOKUP($B663,'Elec wholesale lookups'!$A$3:$O$15,'Inputs - Elec wholesale index'!L$2,FALSE)</f>
        <v>0</v>
      </c>
      <c r="M663" s="37">
        <f>VLOOKUP($B663,'Elec wholesale lookups'!$A$3:$O$15,'Inputs - Elec wholesale index'!M$2,FALSE)</f>
        <v>1</v>
      </c>
      <c r="N663" s="37">
        <f>VLOOKUP($B663,'Elec wholesale lookups'!$A$3:$O$15,'Inputs - Elec wholesale index'!N$2,FALSE)</f>
        <v>1</v>
      </c>
      <c r="O663" s="12">
        <f t="shared" si="171"/>
        <v>0</v>
      </c>
      <c r="P663" s="12">
        <f t="shared" si="172"/>
        <v>205597.26549163138</v>
      </c>
      <c r="Q663" s="12">
        <f t="shared" si="173"/>
        <v>181634.52552031272</v>
      </c>
      <c r="R663" s="12">
        <f t="shared" si="174"/>
        <v>387231.79101194406</v>
      </c>
      <c r="S663" s="22">
        <f t="shared" si="175"/>
        <v>0</v>
      </c>
      <c r="T663" s="22">
        <f t="shared" si="176"/>
        <v>0</v>
      </c>
      <c r="U663" s="22">
        <f t="shared" si="177"/>
        <v>0</v>
      </c>
      <c r="V663" s="22">
        <f t="shared" si="178"/>
        <v>0</v>
      </c>
      <c r="W663" s="43" t="str">
        <f t="shared" si="179"/>
        <v>n/a</v>
      </c>
      <c r="X663" s="22">
        <f t="shared" si="180"/>
        <v>0</v>
      </c>
      <c r="Y663" s="22">
        <f t="shared" si="181"/>
        <v>0</v>
      </c>
      <c r="Z663" s="22">
        <f t="shared" si="182"/>
        <v>0</v>
      </c>
      <c r="AA663" s="42">
        <f t="shared" si="183"/>
        <v>0</v>
      </c>
      <c r="AB663" s="43" t="str">
        <f t="shared" si="184"/>
        <v>n/a</v>
      </c>
      <c r="AC663" s="44" t="str">
        <f>IFERROR(W663*'Inputs - OBR and CPI'!$E$27+'Inputs - Elec wholesale index'!AB663*'Inputs - OBR and CPI'!$F$27,"n/a")</f>
        <v>n/a</v>
      </c>
      <c r="AD663" s="2" t="str">
        <f t="shared" si="185"/>
        <v>2017-18 Winter</v>
      </c>
      <c r="AE663" s="2" t="str">
        <f t="shared" si="186"/>
        <v>2016-17 Winter</v>
      </c>
      <c r="AF663" s="127">
        <v>0</v>
      </c>
      <c r="AG663" s="7"/>
    </row>
    <row r="664" spans="1:33">
      <c r="A664" s="46">
        <v>42801</v>
      </c>
      <c r="B664" s="13" t="str">
        <f t="shared" si="170"/>
        <v>Mar</v>
      </c>
      <c r="C664" s="180"/>
      <c r="D664" s="180"/>
      <c r="E664" s="180"/>
      <c r="F664" s="192"/>
      <c r="G664" s="192"/>
      <c r="H664" s="192"/>
      <c r="I664" s="12">
        <f>VLOOKUP($B664,'Elec wholesale lookups'!$A$3:$L$15,'Inputs - Elec wholesale index'!I$2,FALSE)</f>
        <v>181634.52552031272</v>
      </c>
      <c r="J664" s="12">
        <f>VLOOKUP($B664,'Elec wholesale lookups'!$A$3:$L$15,'Inputs - Elec wholesale index'!J$2,FALSE)</f>
        <v>205597.26549163138</v>
      </c>
      <c r="K664" s="12">
        <f>VLOOKUP($B664,'Elec wholesale lookups'!$A$3:$L$15,'Inputs - Elec wholesale index'!K$2,FALSE)</f>
        <v>181634.52552031272</v>
      </c>
      <c r="L664" s="37">
        <f>VLOOKUP($B664,'Elec wholesale lookups'!$A$3:$O$15,'Inputs - Elec wholesale index'!L$2,FALSE)</f>
        <v>0</v>
      </c>
      <c r="M664" s="37">
        <f>VLOOKUP($B664,'Elec wholesale lookups'!$A$3:$O$15,'Inputs - Elec wholesale index'!M$2,FALSE)</f>
        <v>1</v>
      </c>
      <c r="N664" s="37">
        <f>VLOOKUP($B664,'Elec wholesale lookups'!$A$3:$O$15,'Inputs - Elec wholesale index'!N$2,FALSE)</f>
        <v>1</v>
      </c>
      <c r="O664" s="12">
        <f t="shared" si="171"/>
        <v>0</v>
      </c>
      <c r="P664" s="12">
        <f t="shared" si="172"/>
        <v>205597.26549163138</v>
      </c>
      <c r="Q664" s="12">
        <f t="shared" si="173"/>
        <v>181634.52552031272</v>
      </c>
      <c r="R664" s="12">
        <f t="shared" si="174"/>
        <v>387231.79101194406</v>
      </c>
      <c r="S664" s="22">
        <f t="shared" si="175"/>
        <v>0</v>
      </c>
      <c r="T664" s="22">
        <f t="shared" si="176"/>
        <v>0</v>
      </c>
      <c r="U664" s="22">
        <f t="shared" si="177"/>
        <v>0</v>
      </c>
      <c r="V664" s="22">
        <f t="shared" si="178"/>
        <v>0</v>
      </c>
      <c r="W664" s="43" t="str">
        <f t="shared" si="179"/>
        <v>n/a</v>
      </c>
      <c r="X664" s="22">
        <f t="shared" si="180"/>
        <v>0</v>
      </c>
      <c r="Y664" s="22">
        <f t="shared" si="181"/>
        <v>0</v>
      </c>
      <c r="Z664" s="22">
        <f t="shared" si="182"/>
        <v>0</v>
      </c>
      <c r="AA664" s="42">
        <f t="shared" si="183"/>
        <v>0</v>
      </c>
      <c r="AB664" s="43" t="str">
        <f t="shared" si="184"/>
        <v>n/a</v>
      </c>
      <c r="AC664" s="44" t="str">
        <f>IFERROR(W664*'Inputs - OBR and CPI'!$E$27+'Inputs - Elec wholesale index'!AB664*'Inputs - OBR and CPI'!$F$27,"n/a")</f>
        <v>n/a</v>
      </c>
      <c r="AD664" s="2" t="str">
        <f t="shared" si="185"/>
        <v>2017-18 Winter</v>
      </c>
      <c r="AE664" s="2" t="str">
        <f t="shared" si="186"/>
        <v>2016-17 Winter</v>
      </c>
      <c r="AF664" s="127">
        <v>0</v>
      </c>
      <c r="AG664" s="7"/>
    </row>
    <row r="665" spans="1:33">
      <c r="A665" s="46">
        <v>42802</v>
      </c>
      <c r="B665" s="13" t="str">
        <f t="shared" si="170"/>
        <v>Mar</v>
      </c>
      <c r="C665" s="180"/>
      <c r="D665" s="180"/>
      <c r="E665" s="180"/>
      <c r="F665" s="192"/>
      <c r="G665" s="192"/>
      <c r="H665" s="192"/>
      <c r="I665" s="12">
        <f>VLOOKUP($B665,'Elec wholesale lookups'!$A$3:$L$15,'Inputs - Elec wholesale index'!I$2,FALSE)</f>
        <v>181634.52552031272</v>
      </c>
      <c r="J665" s="12">
        <f>VLOOKUP($B665,'Elec wholesale lookups'!$A$3:$L$15,'Inputs - Elec wholesale index'!J$2,FALSE)</f>
        <v>205597.26549163138</v>
      </c>
      <c r="K665" s="12">
        <f>VLOOKUP($B665,'Elec wholesale lookups'!$A$3:$L$15,'Inputs - Elec wholesale index'!K$2,FALSE)</f>
        <v>181634.52552031272</v>
      </c>
      <c r="L665" s="37">
        <f>VLOOKUP($B665,'Elec wholesale lookups'!$A$3:$O$15,'Inputs - Elec wholesale index'!L$2,FALSE)</f>
        <v>0</v>
      </c>
      <c r="M665" s="37">
        <f>VLOOKUP($B665,'Elec wholesale lookups'!$A$3:$O$15,'Inputs - Elec wholesale index'!M$2,FALSE)</f>
        <v>1</v>
      </c>
      <c r="N665" s="37">
        <f>VLOOKUP($B665,'Elec wholesale lookups'!$A$3:$O$15,'Inputs - Elec wholesale index'!N$2,FALSE)</f>
        <v>1</v>
      </c>
      <c r="O665" s="12">
        <f t="shared" si="171"/>
        <v>0</v>
      </c>
      <c r="P665" s="12">
        <f t="shared" si="172"/>
        <v>205597.26549163138</v>
      </c>
      <c r="Q665" s="12">
        <f t="shared" si="173"/>
        <v>181634.52552031272</v>
      </c>
      <c r="R665" s="12">
        <f t="shared" si="174"/>
        <v>387231.79101194406</v>
      </c>
      <c r="S665" s="22">
        <f t="shared" si="175"/>
        <v>0</v>
      </c>
      <c r="T665" s="22">
        <f t="shared" si="176"/>
        <v>0</v>
      </c>
      <c r="U665" s="22">
        <f t="shared" si="177"/>
        <v>0</v>
      </c>
      <c r="V665" s="22">
        <f t="shared" si="178"/>
        <v>0</v>
      </c>
      <c r="W665" s="43" t="str">
        <f t="shared" si="179"/>
        <v>n/a</v>
      </c>
      <c r="X665" s="22">
        <f t="shared" si="180"/>
        <v>0</v>
      </c>
      <c r="Y665" s="22">
        <f t="shared" si="181"/>
        <v>0</v>
      </c>
      <c r="Z665" s="22">
        <f t="shared" si="182"/>
        <v>0</v>
      </c>
      <c r="AA665" s="42">
        <f t="shared" si="183"/>
        <v>0</v>
      </c>
      <c r="AB665" s="43" t="str">
        <f t="shared" si="184"/>
        <v>n/a</v>
      </c>
      <c r="AC665" s="44" t="str">
        <f>IFERROR(W665*'Inputs - OBR and CPI'!$E$27+'Inputs - Elec wholesale index'!AB665*'Inputs - OBR and CPI'!$F$27,"n/a")</f>
        <v>n/a</v>
      </c>
      <c r="AD665" s="2" t="str">
        <f t="shared" si="185"/>
        <v>2017-18 Winter</v>
      </c>
      <c r="AE665" s="2" t="str">
        <f t="shared" si="186"/>
        <v>2016-17 Winter</v>
      </c>
      <c r="AF665" s="127">
        <v>0</v>
      </c>
      <c r="AG665" s="7"/>
    </row>
    <row r="666" spans="1:33">
      <c r="A666" s="46">
        <v>42803</v>
      </c>
      <c r="B666" s="13" t="str">
        <f t="shared" si="170"/>
        <v>Mar</v>
      </c>
      <c r="C666" s="180"/>
      <c r="D666" s="180"/>
      <c r="E666" s="180"/>
      <c r="F666" s="192"/>
      <c r="G666" s="192"/>
      <c r="H666" s="192"/>
      <c r="I666" s="12">
        <f>VLOOKUP($B666,'Elec wholesale lookups'!$A$3:$L$15,'Inputs - Elec wholesale index'!I$2,FALSE)</f>
        <v>181634.52552031272</v>
      </c>
      <c r="J666" s="12">
        <f>VLOOKUP($B666,'Elec wholesale lookups'!$A$3:$L$15,'Inputs - Elec wholesale index'!J$2,FALSE)</f>
        <v>205597.26549163138</v>
      </c>
      <c r="K666" s="12">
        <f>VLOOKUP($B666,'Elec wholesale lookups'!$A$3:$L$15,'Inputs - Elec wholesale index'!K$2,FALSE)</f>
        <v>181634.52552031272</v>
      </c>
      <c r="L666" s="37">
        <f>VLOOKUP($B666,'Elec wholesale lookups'!$A$3:$O$15,'Inputs - Elec wholesale index'!L$2,FALSE)</f>
        <v>0</v>
      </c>
      <c r="M666" s="37">
        <f>VLOOKUP($B666,'Elec wholesale lookups'!$A$3:$O$15,'Inputs - Elec wholesale index'!M$2,FALSE)</f>
        <v>1</v>
      </c>
      <c r="N666" s="37">
        <f>VLOOKUP($B666,'Elec wholesale lookups'!$A$3:$O$15,'Inputs - Elec wholesale index'!N$2,FALSE)</f>
        <v>1</v>
      </c>
      <c r="O666" s="12">
        <f t="shared" si="171"/>
        <v>0</v>
      </c>
      <c r="P666" s="12">
        <f t="shared" si="172"/>
        <v>205597.26549163138</v>
      </c>
      <c r="Q666" s="12">
        <f t="shared" si="173"/>
        <v>181634.52552031272</v>
      </c>
      <c r="R666" s="12">
        <f t="shared" si="174"/>
        <v>387231.79101194406</v>
      </c>
      <c r="S666" s="22">
        <f t="shared" si="175"/>
        <v>0</v>
      </c>
      <c r="T666" s="22">
        <f t="shared" si="176"/>
        <v>0</v>
      </c>
      <c r="U666" s="22">
        <f t="shared" si="177"/>
        <v>0</v>
      </c>
      <c r="V666" s="22">
        <f t="shared" si="178"/>
        <v>0</v>
      </c>
      <c r="W666" s="43" t="str">
        <f t="shared" si="179"/>
        <v>n/a</v>
      </c>
      <c r="X666" s="22">
        <f t="shared" si="180"/>
        <v>0</v>
      </c>
      <c r="Y666" s="22">
        <f t="shared" si="181"/>
        <v>0</v>
      </c>
      <c r="Z666" s="22">
        <f t="shared" si="182"/>
        <v>0</v>
      </c>
      <c r="AA666" s="42">
        <f t="shared" si="183"/>
        <v>0</v>
      </c>
      <c r="AB666" s="43" t="str">
        <f t="shared" si="184"/>
        <v>n/a</v>
      </c>
      <c r="AC666" s="44" t="str">
        <f>IFERROR(W666*'Inputs - OBR and CPI'!$E$27+'Inputs - Elec wholesale index'!AB666*'Inputs - OBR and CPI'!$F$27,"n/a")</f>
        <v>n/a</v>
      </c>
      <c r="AD666" s="2" t="str">
        <f t="shared" si="185"/>
        <v>2017-18 Winter</v>
      </c>
      <c r="AE666" s="2" t="str">
        <f t="shared" si="186"/>
        <v>2016-17 Winter</v>
      </c>
      <c r="AF666" s="127">
        <v>0</v>
      </c>
      <c r="AG666" s="7"/>
    </row>
    <row r="667" spans="1:33">
      <c r="A667" s="46">
        <v>42804</v>
      </c>
      <c r="B667" s="13" t="str">
        <f t="shared" si="170"/>
        <v>Mar</v>
      </c>
      <c r="C667" s="180"/>
      <c r="D667" s="180"/>
      <c r="E667" s="180"/>
      <c r="F667" s="192"/>
      <c r="G667" s="192"/>
      <c r="H667" s="192"/>
      <c r="I667" s="12">
        <f>VLOOKUP($B667,'Elec wholesale lookups'!$A$3:$L$15,'Inputs - Elec wholesale index'!I$2,FALSE)</f>
        <v>181634.52552031272</v>
      </c>
      <c r="J667" s="12">
        <f>VLOOKUP($B667,'Elec wholesale lookups'!$A$3:$L$15,'Inputs - Elec wholesale index'!J$2,FALSE)</f>
        <v>205597.26549163138</v>
      </c>
      <c r="K667" s="12">
        <f>VLOOKUP($B667,'Elec wholesale lookups'!$A$3:$L$15,'Inputs - Elec wholesale index'!K$2,FALSE)</f>
        <v>181634.52552031272</v>
      </c>
      <c r="L667" s="37">
        <f>VLOOKUP($B667,'Elec wholesale lookups'!$A$3:$O$15,'Inputs - Elec wholesale index'!L$2,FALSE)</f>
        <v>0</v>
      </c>
      <c r="M667" s="37">
        <f>VLOOKUP($B667,'Elec wholesale lookups'!$A$3:$O$15,'Inputs - Elec wholesale index'!M$2,FALSE)</f>
        <v>1</v>
      </c>
      <c r="N667" s="37">
        <f>VLOOKUP($B667,'Elec wholesale lookups'!$A$3:$O$15,'Inputs - Elec wholesale index'!N$2,FALSE)</f>
        <v>1</v>
      </c>
      <c r="O667" s="12">
        <f t="shared" si="171"/>
        <v>0</v>
      </c>
      <c r="P667" s="12">
        <f t="shared" si="172"/>
        <v>205597.26549163138</v>
      </c>
      <c r="Q667" s="12">
        <f t="shared" si="173"/>
        <v>181634.52552031272</v>
      </c>
      <c r="R667" s="12">
        <f t="shared" si="174"/>
        <v>387231.79101194406</v>
      </c>
      <c r="S667" s="22">
        <f t="shared" si="175"/>
        <v>0</v>
      </c>
      <c r="T667" s="22">
        <f t="shared" si="176"/>
        <v>0</v>
      </c>
      <c r="U667" s="22">
        <f t="shared" si="177"/>
        <v>0</v>
      </c>
      <c r="V667" s="22">
        <f t="shared" si="178"/>
        <v>0</v>
      </c>
      <c r="W667" s="43" t="str">
        <f t="shared" si="179"/>
        <v>n/a</v>
      </c>
      <c r="X667" s="22">
        <f t="shared" si="180"/>
        <v>0</v>
      </c>
      <c r="Y667" s="22">
        <f t="shared" si="181"/>
        <v>0</v>
      </c>
      <c r="Z667" s="22">
        <f t="shared" si="182"/>
        <v>0</v>
      </c>
      <c r="AA667" s="42">
        <f t="shared" si="183"/>
        <v>0</v>
      </c>
      <c r="AB667" s="43" t="str">
        <f t="shared" si="184"/>
        <v>n/a</v>
      </c>
      <c r="AC667" s="44" t="str">
        <f>IFERROR(W667*'Inputs - OBR and CPI'!$E$27+'Inputs - Elec wholesale index'!AB667*'Inputs - OBR and CPI'!$F$27,"n/a")</f>
        <v>n/a</v>
      </c>
      <c r="AD667" s="2" t="str">
        <f t="shared" si="185"/>
        <v>2017-18 Winter</v>
      </c>
      <c r="AE667" s="2" t="str">
        <f t="shared" si="186"/>
        <v>2016-17 Winter</v>
      </c>
      <c r="AF667" s="127">
        <v>0</v>
      </c>
      <c r="AG667" s="7"/>
    </row>
    <row r="668" spans="1:33">
      <c r="A668" s="46">
        <v>42807</v>
      </c>
      <c r="B668" s="13" t="str">
        <f t="shared" si="170"/>
        <v>Mar</v>
      </c>
      <c r="C668" s="180"/>
      <c r="D668" s="180"/>
      <c r="E668" s="180"/>
      <c r="F668" s="192"/>
      <c r="G668" s="192"/>
      <c r="H668" s="192"/>
      <c r="I668" s="12">
        <f>VLOOKUP($B668,'Elec wholesale lookups'!$A$3:$L$15,'Inputs - Elec wholesale index'!I$2,FALSE)</f>
        <v>181634.52552031272</v>
      </c>
      <c r="J668" s="12">
        <f>VLOOKUP($B668,'Elec wholesale lookups'!$A$3:$L$15,'Inputs - Elec wholesale index'!J$2,FALSE)</f>
        <v>205597.26549163138</v>
      </c>
      <c r="K668" s="12">
        <f>VLOOKUP($B668,'Elec wholesale lookups'!$A$3:$L$15,'Inputs - Elec wholesale index'!K$2,FALSE)</f>
        <v>181634.52552031272</v>
      </c>
      <c r="L668" s="37">
        <f>VLOOKUP($B668,'Elec wholesale lookups'!$A$3:$O$15,'Inputs - Elec wholesale index'!L$2,FALSE)</f>
        <v>0</v>
      </c>
      <c r="M668" s="37">
        <f>VLOOKUP($B668,'Elec wholesale lookups'!$A$3:$O$15,'Inputs - Elec wholesale index'!M$2,FALSE)</f>
        <v>1</v>
      </c>
      <c r="N668" s="37">
        <f>VLOOKUP($B668,'Elec wholesale lookups'!$A$3:$O$15,'Inputs - Elec wholesale index'!N$2,FALSE)</f>
        <v>1</v>
      </c>
      <c r="O668" s="12">
        <f t="shared" si="171"/>
        <v>0</v>
      </c>
      <c r="P668" s="12">
        <f t="shared" si="172"/>
        <v>205597.26549163138</v>
      </c>
      <c r="Q668" s="12">
        <f t="shared" si="173"/>
        <v>181634.52552031272</v>
      </c>
      <c r="R668" s="12">
        <f t="shared" si="174"/>
        <v>387231.79101194406</v>
      </c>
      <c r="S668" s="22">
        <f t="shared" si="175"/>
        <v>0</v>
      </c>
      <c r="T668" s="22">
        <f t="shared" si="176"/>
        <v>0</v>
      </c>
      <c r="U668" s="22">
        <f t="shared" si="177"/>
        <v>0</v>
      </c>
      <c r="V668" s="22">
        <f t="shared" si="178"/>
        <v>0</v>
      </c>
      <c r="W668" s="43" t="str">
        <f t="shared" si="179"/>
        <v>n/a</v>
      </c>
      <c r="X668" s="22">
        <f t="shared" si="180"/>
        <v>0</v>
      </c>
      <c r="Y668" s="22">
        <f t="shared" si="181"/>
        <v>0</v>
      </c>
      <c r="Z668" s="22">
        <f t="shared" si="182"/>
        <v>0</v>
      </c>
      <c r="AA668" s="42">
        <f t="shared" si="183"/>
        <v>0</v>
      </c>
      <c r="AB668" s="43" t="str">
        <f t="shared" si="184"/>
        <v>n/a</v>
      </c>
      <c r="AC668" s="44" t="str">
        <f>IFERROR(W668*'Inputs - OBR and CPI'!$E$27+'Inputs - Elec wholesale index'!AB668*'Inputs - OBR and CPI'!$F$27,"n/a")</f>
        <v>n/a</v>
      </c>
      <c r="AD668" s="2" t="str">
        <f t="shared" si="185"/>
        <v>2017-18 Winter</v>
      </c>
      <c r="AE668" s="2" t="str">
        <f t="shared" si="186"/>
        <v>2016-17 Winter</v>
      </c>
      <c r="AF668" s="127">
        <v>0</v>
      </c>
      <c r="AG668" s="7"/>
    </row>
    <row r="669" spans="1:33">
      <c r="A669" s="46">
        <v>42808</v>
      </c>
      <c r="B669" s="13" t="str">
        <f t="shared" si="170"/>
        <v>Mar</v>
      </c>
      <c r="C669" s="180"/>
      <c r="D669" s="180"/>
      <c r="E669" s="180"/>
      <c r="F669" s="192"/>
      <c r="G669" s="192"/>
      <c r="H669" s="192"/>
      <c r="I669" s="12">
        <f>VLOOKUP($B669,'Elec wholesale lookups'!$A$3:$L$15,'Inputs - Elec wholesale index'!I$2,FALSE)</f>
        <v>181634.52552031272</v>
      </c>
      <c r="J669" s="12">
        <f>VLOOKUP($B669,'Elec wholesale lookups'!$A$3:$L$15,'Inputs - Elec wholesale index'!J$2,FALSE)</f>
        <v>205597.26549163138</v>
      </c>
      <c r="K669" s="12">
        <f>VLOOKUP($B669,'Elec wholesale lookups'!$A$3:$L$15,'Inputs - Elec wholesale index'!K$2,FALSE)</f>
        <v>181634.52552031272</v>
      </c>
      <c r="L669" s="37">
        <f>VLOOKUP($B669,'Elec wholesale lookups'!$A$3:$O$15,'Inputs - Elec wholesale index'!L$2,FALSE)</f>
        <v>0</v>
      </c>
      <c r="M669" s="37">
        <f>VLOOKUP($B669,'Elec wholesale lookups'!$A$3:$O$15,'Inputs - Elec wholesale index'!M$2,FALSE)</f>
        <v>1</v>
      </c>
      <c r="N669" s="37">
        <f>VLOOKUP($B669,'Elec wholesale lookups'!$A$3:$O$15,'Inputs - Elec wholesale index'!N$2,FALSE)</f>
        <v>1</v>
      </c>
      <c r="O669" s="12">
        <f t="shared" si="171"/>
        <v>0</v>
      </c>
      <c r="P669" s="12">
        <f t="shared" si="172"/>
        <v>205597.26549163138</v>
      </c>
      <c r="Q669" s="12">
        <f t="shared" si="173"/>
        <v>181634.52552031272</v>
      </c>
      <c r="R669" s="12">
        <f t="shared" si="174"/>
        <v>387231.79101194406</v>
      </c>
      <c r="S669" s="22">
        <f t="shared" si="175"/>
        <v>0</v>
      </c>
      <c r="T669" s="22">
        <f t="shared" si="176"/>
        <v>0</v>
      </c>
      <c r="U669" s="22">
        <f t="shared" si="177"/>
        <v>0</v>
      </c>
      <c r="V669" s="22">
        <f t="shared" si="178"/>
        <v>0</v>
      </c>
      <c r="W669" s="43" t="str">
        <f t="shared" si="179"/>
        <v>n/a</v>
      </c>
      <c r="X669" s="22">
        <f t="shared" si="180"/>
        <v>0</v>
      </c>
      <c r="Y669" s="22">
        <f t="shared" si="181"/>
        <v>0</v>
      </c>
      <c r="Z669" s="22">
        <f t="shared" si="182"/>
        <v>0</v>
      </c>
      <c r="AA669" s="42">
        <f t="shared" si="183"/>
        <v>0</v>
      </c>
      <c r="AB669" s="43" t="str">
        <f t="shared" si="184"/>
        <v>n/a</v>
      </c>
      <c r="AC669" s="44" t="str">
        <f>IFERROR(W669*'Inputs - OBR and CPI'!$E$27+'Inputs - Elec wholesale index'!AB669*'Inputs - OBR and CPI'!$F$27,"n/a")</f>
        <v>n/a</v>
      </c>
      <c r="AD669" s="2" t="str">
        <f t="shared" si="185"/>
        <v>2017-18 Winter</v>
      </c>
      <c r="AE669" s="2" t="str">
        <f t="shared" si="186"/>
        <v>2016-17 Winter</v>
      </c>
      <c r="AF669" s="127">
        <v>0</v>
      </c>
      <c r="AG669" s="7"/>
    </row>
    <row r="670" spans="1:33">
      <c r="A670" s="46">
        <v>42809</v>
      </c>
      <c r="B670" s="13" t="str">
        <f t="shared" si="170"/>
        <v>Mar</v>
      </c>
      <c r="C670" s="180"/>
      <c r="D670" s="180"/>
      <c r="E670" s="180"/>
      <c r="F670" s="192"/>
      <c r="G670" s="192"/>
      <c r="H670" s="192"/>
      <c r="I670" s="12">
        <f>VLOOKUP($B670,'Elec wholesale lookups'!$A$3:$L$15,'Inputs - Elec wholesale index'!I$2,FALSE)</f>
        <v>181634.52552031272</v>
      </c>
      <c r="J670" s="12">
        <f>VLOOKUP($B670,'Elec wholesale lookups'!$A$3:$L$15,'Inputs - Elec wholesale index'!J$2,FALSE)</f>
        <v>205597.26549163138</v>
      </c>
      <c r="K670" s="12">
        <f>VLOOKUP($B670,'Elec wholesale lookups'!$A$3:$L$15,'Inputs - Elec wholesale index'!K$2,FALSE)</f>
        <v>181634.52552031272</v>
      </c>
      <c r="L670" s="37">
        <f>VLOOKUP($B670,'Elec wholesale lookups'!$A$3:$O$15,'Inputs - Elec wholesale index'!L$2,FALSE)</f>
        <v>0</v>
      </c>
      <c r="M670" s="37">
        <f>VLOOKUP($B670,'Elec wholesale lookups'!$A$3:$O$15,'Inputs - Elec wholesale index'!M$2,FALSE)</f>
        <v>1</v>
      </c>
      <c r="N670" s="37">
        <f>VLOOKUP($B670,'Elec wholesale lookups'!$A$3:$O$15,'Inputs - Elec wholesale index'!N$2,FALSE)</f>
        <v>1</v>
      </c>
      <c r="O670" s="12">
        <f t="shared" si="171"/>
        <v>0</v>
      </c>
      <c r="P670" s="12">
        <f t="shared" si="172"/>
        <v>205597.26549163138</v>
      </c>
      <c r="Q670" s="12">
        <f t="shared" si="173"/>
        <v>181634.52552031272</v>
      </c>
      <c r="R670" s="12">
        <f t="shared" si="174"/>
        <v>387231.79101194406</v>
      </c>
      <c r="S670" s="22">
        <f t="shared" si="175"/>
        <v>0</v>
      </c>
      <c r="T670" s="22">
        <f t="shared" si="176"/>
        <v>0</v>
      </c>
      <c r="U670" s="22">
        <f t="shared" si="177"/>
        <v>0</v>
      </c>
      <c r="V670" s="22">
        <f t="shared" si="178"/>
        <v>0</v>
      </c>
      <c r="W670" s="43" t="str">
        <f t="shared" si="179"/>
        <v>n/a</v>
      </c>
      <c r="X670" s="22">
        <f t="shared" si="180"/>
        <v>0</v>
      </c>
      <c r="Y670" s="22">
        <f t="shared" si="181"/>
        <v>0</v>
      </c>
      <c r="Z670" s="22">
        <f t="shared" si="182"/>
        <v>0</v>
      </c>
      <c r="AA670" s="42">
        <f t="shared" si="183"/>
        <v>0</v>
      </c>
      <c r="AB670" s="43" t="str">
        <f t="shared" si="184"/>
        <v>n/a</v>
      </c>
      <c r="AC670" s="44" t="str">
        <f>IFERROR(W670*'Inputs - OBR and CPI'!$E$27+'Inputs - Elec wholesale index'!AB670*'Inputs - OBR and CPI'!$F$27,"n/a")</f>
        <v>n/a</v>
      </c>
      <c r="AD670" s="2" t="str">
        <f t="shared" si="185"/>
        <v>2017-18 Winter</v>
      </c>
      <c r="AE670" s="2" t="str">
        <f t="shared" si="186"/>
        <v>2016-17 Winter</v>
      </c>
      <c r="AF670" s="127">
        <v>0</v>
      </c>
      <c r="AG670" s="7"/>
    </row>
    <row r="671" spans="1:33">
      <c r="A671" s="46">
        <v>42810</v>
      </c>
      <c r="B671" s="13" t="str">
        <f t="shared" si="170"/>
        <v>Mar</v>
      </c>
      <c r="C671" s="180"/>
      <c r="D671" s="180"/>
      <c r="E671" s="180"/>
      <c r="F671" s="192"/>
      <c r="G671" s="192"/>
      <c r="H671" s="192"/>
      <c r="I671" s="12">
        <f>VLOOKUP($B671,'Elec wholesale lookups'!$A$3:$L$15,'Inputs - Elec wholesale index'!I$2,FALSE)</f>
        <v>181634.52552031272</v>
      </c>
      <c r="J671" s="12">
        <f>VLOOKUP($B671,'Elec wholesale lookups'!$A$3:$L$15,'Inputs - Elec wholesale index'!J$2,FALSE)</f>
        <v>205597.26549163138</v>
      </c>
      <c r="K671" s="12">
        <f>VLOOKUP($B671,'Elec wholesale lookups'!$A$3:$L$15,'Inputs - Elec wholesale index'!K$2,FALSE)</f>
        <v>181634.52552031272</v>
      </c>
      <c r="L671" s="37">
        <f>VLOOKUP($B671,'Elec wholesale lookups'!$A$3:$O$15,'Inputs - Elec wholesale index'!L$2,FALSE)</f>
        <v>0</v>
      </c>
      <c r="M671" s="37">
        <f>VLOOKUP($B671,'Elec wholesale lookups'!$A$3:$O$15,'Inputs - Elec wholesale index'!M$2,FALSE)</f>
        <v>1</v>
      </c>
      <c r="N671" s="37">
        <f>VLOOKUP($B671,'Elec wholesale lookups'!$A$3:$O$15,'Inputs - Elec wholesale index'!N$2,FALSE)</f>
        <v>1</v>
      </c>
      <c r="O671" s="12">
        <f t="shared" si="171"/>
        <v>0</v>
      </c>
      <c r="P671" s="12">
        <f t="shared" si="172"/>
        <v>205597.26549163138</v>
      </c>
      <c r="Q671" s="12">
        <f t="shared" si="173"/>
        <v>181634.52552031272</v>
      </c>
      <c r="R671" s="12">
        <f t="shared" si="174"/>
        <v>387231.79101194406</v>
      </c>
      <c r="S671" s="22">
        <f t="shared" si="175"/>
        <v>0</v>
      </c>
      <c r="T671" s="22">
        <f t="shared" si="176"/>
        <v>0</v>
      </c>
      <c r="U671" s="22">
        <f t="shared" si="177"/>
        <v>0</v>
      </c>
      <c r="V671" s="22">
        <f t="shared" si="178"/>
        <v>0</v>
      </c>
      <c r="W671" s="43" t="str">
        <f t="shared" si="179"/>
        <v>n/a</v>
      </c>
      <c r="X671" s="22">
        <f t="shared" si="180"/>
        <v>0</v>
      </c>
      <c r="Y671" s="22">
        <f t="shared" si="181"/>
        <v>0</v>
      </c>
      <c r="Z671" s="22">
        <f t="shared" si="182"/>
        <v>0</v>
      </c>
      <c r="AA671" s="42">
        <f t="shared" si="183"/>
        <v>0</v>
      </c>
      <c r="AB671" s="43" t="str">
        <f t="shared" si="184"/>
        <v>n/a</v>
      </c>
      <c r="AC671" s="44" t="str">
        <f>IFERROR(W671*'Inputs - OBR and CPI'!$E$27+'Inputs - Elec wholesale index'!AB671*'Inputs - OBR and CPI'!$F$27,"n/a")</f>
        <v>n/a</v>
      </c>
      <c r="AD671" s="2" t="str">
        <f t="shared" si="185"/>
        <v>2017-18 Winter</v>
      </c>
      <c r="AE671" s="2" t="str">
        <f t="shared" si="186"/>
        <v>2016-17 Winter</v>
      </c>
      <c r="AF671" s="127">
        <v>0</v>
      </c>
      <c r="AG671" s="7"/>
    </row>
    <row r="672" spans="1:33">
      <c r="A672" s="46">
        <v>42811</v>
      </c>
      <c r="B672" s="13" t="str">
        <f t="shared" si="170"/>
        <v>Mar</v>
      </c>
      <c r="C672" s="180"/>
      <c r="D672" s="180"/>
      <c r="E672" s="180"/>
      <c r="F672" s="192"/>
      <c r="G672" s="192"/>
      <c r="H672" s="192"/>
      <c r="I672" s="12">
        <f>VLOOKUP($B672,'Elec wholesale lookups'!$A$3:$L$15,'Inputs - Elec wholesale index'!I$2,FALSE)</f>
        <v>181634.52552031272</v>
      </c>
      <c r="J672" s="12">
        <f>VLOOKUP($B672,'Elec wholesale lookups'!$A$3:$L$15,'Inputs - Elec wholesale index'!J$2,FALSE)</f>
        <v>205597.26549163138</v>
      </c>
      <c r="K672" s="12">
        <f>VLOOKUP($B672,'Elec wholesale lookups'!$A$3:$L$15,'Inputs - Elec wholesale index'!K$2,FALSE)</f>
        <v>181634.52552031272</v>
      </c>
      <c r="L672" s="37">
        <f>VLOOKUP($B672,'Elec wholesale lookups'!$A$3:$O$15,'Inputs - Elec wholesale index'!L$2,FALSE)</f>
        <v>0</v>
      </c>
      <c r="M672" s="37">
        <f>VLOOKUP($B672,'Elec wholesale lookups'!$A$3:$O$15,'Inputs - Elec wholesale index'!M$2,FALSE)</f>
        <v>1</v>
      </c>
      <c r="N672" s="37">
        <f>VLOOKUP($B672,'Elec wholesale lookups'!$A$3:$O$15,'Inputs - Elec wholesale index'!N$2,FALSE)</f>
        <v>1</v>
      </c>
      <c r="O672" s="12">
        <f t="shared" si="171"/>
        <v>0</v>
      </c>
      <c r="P672" s="12">
        <f t="shared" si="172"/>
        <v>205597.26549163138</v>
      </c>
      <c r="Q672" s="12">
        <f t="shared" si="173"/>
        <v>181634.52552031272</v>
      </c>
      <c r="R672" s="12">
        <f t="shared" si="174"/>
        <v>387231.79101194406</v>
      </c>
      <c r="S672" s="22">
        <f t="shared" si="175"/>
        <v>0</v>
      </c>
      <c r="T672" s="22">
        <f t="shared" si="176"/>
        <v>0</v>
      </c>
      <c r="U672" s="22">
        <f t="shared" si="177"/>
        <v>0</v>
      </c>
      <c r="V672" s="22">
        <f t="shared" si="178"/>
        <v>0</v>
      </c>
      <c r="W672" s="43" t="str">
        <f t="shared" si="179"/>
        <v>n/a</v>
      </c>
      <c r="X672" s="22">
        <f t="shared" si="180"/>
        <v>0</v>
      </c>
      <c r="Y672" s="22">
        <f t="shared" si="181"/>
        <v>0</v>
      </c>
      <c r="Z672" s="22">
        <f t="shared" si="182"/>
        <v>0</v>
      </c>
      <c r="AA672" s="42">
        <f t="shared" si="183"/>
        <v>0</v>
      </c>
      <c r="AB672" s="43" t="str">
        <f t="shared" si="184"/>
        <v>n/a</v>
      </c>
      <c r="AC672" s="44" t="str">
        <f>IFERROR(W672*'Inputs - OBR and CPI'!$E$27+'Inputs - Elec wholesale index'!AB672*'Inputs - OBR and CPI'!$F$27,"n/a")</f>
        <v>n/a</v>
      </c>
      <c r="AD672" s="2" t="str">
        <f t="shared" si="185"/>
        <v>2017-18 Winter</v>
      </c>
      <c r="AE672" s="2" t="str">
        <f t="shared" si="186"/>
        <v>2016-17 Winter</v>
      </c>
      <c r="AF672" s="127">
        <v>0</v>
      </c>
      <c r="AG672" s="7"/>
    </row>
    <row r="673" spans="1:33">
      <c r="A673" s="46">
        <v>42814</v>
      </c>
      <c r="B673" s="13" t="str">
        <f t="shared" si="170"/>
        <v>Mar</v>
      </c>
      <c r="C673" s="180"/>
      <c r="D673" s="180"/>
      <c r="E673" s="180"/>
      <c r="F673" s="192"/>
      <c r="G673" s="192"/>
      <c r="H673" s="192"/>
      <c r="I673" s="12">
        <f>VLOOKUP($B673,'Elec wholesale lookups'!$A$3:$L$15,'Inputs - Elec wholesale index'!I$2,FALSE)</f>
        <v>181634.52552031272</v>
      </c>
      <c r="J673" s="12">
        <f>VLOOKUP($B673,'Elec wholesale lookups'!$A$3:$L$15,'Inputs - Elec wholesale index'!J$2,FALSE)</f>
        <v>205597.26549163138</v>
      </c>
      <c r="K673" s="12">
        <f>VLOOKUP($B673,'Elec wholesale lookups'!$A$3:$L$15,'Inputs - Elec wholesale index'!K$2,FALSE)</f>
        <v>181634.52552031272</v>
      </c>
      <c r="L673" s="37">
        <f>VLOOKUP($B673,'Elec wholesale lookups'!$A$3:$O$15,'Inputs - Elec wholesale index'!L$2,FALSE)</f>
        <v>0</v>
      </c>
      <c r="M673" s="37">
        <f>VLOOKUP($B673,'Elec wholesale lookups'!$A$3:$O$15,'Inputs - Elec wholesale index'!M$2,FALSE)</f>
        <v>1</v>
      </c>
      <c r="N673" s="37">
        <f>VLOOKUP($B673,'Elec wholesale lookups'!$A$3:$O$15,'Inputs - Elec wholesale index'!N$2,FALSE)</f>
        <v>1</v>
      </c>
      <c r="O673" s="12">
        <f t="shared" si="171"/>
        <v>0</v>
      </c>
      <c r="P673" s="12">
        <f t="shared" si="172"/>
        <v>205597.26549163138</v>
      </c>
      <c r="Q673" s="12">
        <f t="shared" si="173"/>
        <v>181634.52552031272</v>
      </c>
      <c r="R673" s="12">
        <f t="shared" si="174"/>
        <v>387231.79101194406</v>
      </c>
      <c r="S673" s="22">
        <f t="shared" si="175"/>
        <v>0</v>
      </c>
      <c r="T673" s="22">
        <f t="shared" si="176"/>
        <v>0</v>
      </c>
      <c r="U673" s="22">
        <f t="shared" si="177"/>
        <v>0</v>
      </c>
      <c r="V673" s="22">
        <f t="shared" si="178"/>
        <v>0</v>
      </c>
      <c r="W673" s="43" t="str">
        <f t="shared" si="179"/>
        <v>n/a</v>
      </c>
      <c r="X673" s="22">
        <f t="shared" si="180"/>
        <v>0</v>
      </c>
      <c r="Y673" s="22">
        <f t="shared" si="181"/>
        <v>0</v>
      </c>
      <c r="Z673" s="22">
        <f t="shared" si="182"/>
        <v>0</v>
      </c>
      <c r="AA673" s="42">
        <f t="shared" si="183"/>
        <v>0</v>
      </c>
      <c r="AB673" s="43" t="str">
        <f t="shared" si="184"/>
        <v>n/a</v>
      </c>
      <c r="AC673" s="44" t="str">
        <f>IFERROR(W673*'Inputs - OBR and CPI'!$E$27+'Inputs - Elec wholesale index'!AB673*'Inputs - OBR and CPI'!$F$27,"n/a")</f>
        <v>n/a</v>
      </c>
      <c r="AD673" s="2" t="str">
        <f t="shared" si="185"/>
        <v>2017-18 Winter</v>
      </c>
      <c r="AE673" s="2" t="str">
        <f t="shared" si="186"/>
        <v>2016-17 Winter</v>
      </c>
      <c r="AF673" s="127">
        <v>0</v>
      </c>
      <c r="AG673" s="7"/>
    </row>
    <row r="674" spans="1:33">
      <c r="A674" s="46">
        <v>42815</v>
      </c>
      <c r="B674" s="13" t="str">
        <f t="shared" si="170"/>
        <v>Mar</v>
      </c>
      <c r="C674" s="180"/>
      <c r="D674" s="180"/>
      <c r="E674" s="180"/>
      <c r="F674" s="192"/>
      <c r="G674" s="192"/>
      <c r="H674" s="192"/>
      <c r="I674" s="12">
        <f>VLOOKUP($B674,'Elec wholesale lookups'!$A$3:$L$15,'Inputs - Elec wholesale index'!I$2,FALSE)</f>
        <v>181634.52552031272</v>
      </c>
      <c r="J674" s="12">
        <f>VLOOKUP($B674,'Elec wholesale lookups'!$A$3:$L$15,'Inputs - Elec wholesale index'!J$2,FALSE)</f>
        <v>205597.26549163138</v>
      </c>
      <c r="K674" s="12">
        <f>VLOOKUP($B674,'Elec wholesale lookups'!$A$3:$L$15,'Inputs - Elec wholesale index'!K$2,FALSE)</f>
        <v>181634.52552031272</v>
      </c>
      <c r="L674" s="37">
        <f>VLOOKUP($B674,'Elec wholesale lookups'!$A$3:$O$15,'Inputs - Elec wholesale index'!L$2,FALSE)</f>
        <v>0</v>
      </c>
      <c r="M674" s="37">
        <f>VLOOKUP($B674,'Elec wholesale lookups'!$A$3:$O$15,'Inputs - Elec wholesale index'!M$2,FALSE)</f>
        <v>1</v>
      </c>
      <c r="N674" s="37">
        <f>VLOOKUP($B674,'Elec wholesale lookups'!$A$3:$O$15,'Inputs - Elec wholesale index'!N$2,FALSE)</f>
        <v>1</v>
      </c>
      <c r="O674" s="12">
        <f t="shared" si="171"/>
        <v>0</v>
      </c>
      <c r="P674" s="12">
        <f t="shared" si="172"/>
        <v>205597.26549163138</v>
      </c>
      <c r="Q674" s="12">
        <f t="shared" si="173"/>
        <v>181634.52552031272</v>
      </c>
      <c r="R674" s="12">
        <f t="shared" si="174"/>
        <v>387231.79101194406</v>
      </c>
      <c r="S674" s="22">
        <f t="shared" si="175"/>
        <v>0</v>
      </c>
      <c r="T674" s="22">
        <f t="shared" si="176"/>
        <v>0</v>
      </c>
      <c r="U674" s="22">
        <f t="shared" si="177"/>
        <v>0</v>
      </c>
      <c r="V674" s="22">
        <f t="shared" si="178"/>
        <v>0</v>
      </c>
      <c r="W674" s="43" t="str">
        <f t="shared" si="179"/>
        <v>n/a</v>
      </c>
      <c r="X674" s="22">
        <f t="shared" si="180"/>
        <v>0</v>
      </c>
      <c r="Y674" s="22">
        <f t="shared" si="181"/>
        <v>0</v>
      </c>
      <c r="Z674" s="22">
        <f t="shared" si="182"/>
        <v>0</v>
      </c>
      <c r="AA674" s="42">
        <f t="shared" si="183"/>
        <v>0</v>
      </c>
      <c r="AB674" s="43" t="str">
        <f t="shared" si="184"/>
        <v>n/a</v>
      </c>
      <c r="AC674" s="44" t="str">
        <f>IFERROR(W674*'Inputs - OBR and CPI'!$E$27+'Inputs - Elec wholesale index'!AB674*'Inputs - OBR and CPI'!$F$27,"n/a")</f>
        <v>n/a</v>
      </c>
      <c r="AD674" s="2" t="str">
        <f t="shared" si="185"/>
        <v>2017-18 Winter</v>
      </c>
      <c r="AE674" s="2" t="str">
        <f t="shared" si="186"/>
        <v>2016-17 Winter</v>
      </c>
      <c r="AF674" s="127">
        <v>0</v>
      </c>
      <c r="AG674" s="7"/>
    </row>
    <row r="675" spans="1:33">
      <c r="A675" s="46">
        <v>42816</v>
      </c>
      <c r="B675" s="13" t="str">
        <f t="shared" si="170"/>
        <v>Mar</v>
      </c>
      <c r="C675" s="180"/>
      <c r="D675" s="180"/>
      <c r="E675" s="180"/>
      <c r="F675" s="192"/>
      <c r="G675" s="192"/>
      <c r="H675" s="192"/>
      <c r="I675" s="12">
        <f>VLOOKUP($B675,'Elec wholesale lookups'!$A$3:$L$15,'Inputs - Elec wholesale index'!I$2,FALSE)</f>
        <v>181634.52552031272</v>
      </c>
      <c r="J675" s="12">
        <f>VLOOKUP($B675,'Elec wholesale lookups'!$A$3:$L$15,'Inputs - Elec wholesale index'!J$2,FALSE)</f>
        <v>205597.26549163138</v>
      </c>
      <c r="K675" s="12">
        <f>VLOOKUP($B675,'Elec wholesale lookups'!$A$3:$L$15,'Inputs - Elec wholesale index'!K$2,FALSE)</f>
        <v>181634.52552031272</v>
      </c>
      <c r="L675" s="37">
        <f>VLOOKUP($B675,'Elec wholesale lookups'!$A$3:$O$15,'Inputs - Elec wholesale index'!L$2,FALSE)</f>
        <v>0</v>
      </c>
      <c r="M675" s="37">
        <f>VLOOKUP($B675,'Elec wholesale lookups'!$A$3:$O$15,'Inputs - Elec wholesale index'!M$2,FALSE)</f>
        <v>1</v>
      </c>
      <c r="N675" s="37">
        <f>VLOOKUP($B675,'Elec wholesale lookups'!$A$3:$O$15,'Inputs - Elec wholesale index'!N$2,FALSE)</f>
        <v>1</v>
      </c>
      <c r="O675" s="12">
        <f t="shared" si="171"/>
        <v>0</v>
      </c>
      <c r="P675" s="12">
        <f t="shared" si="172"/>
        <v>205597.26549163138</v>
      </c>
      <c r="Q675" s="12">
        <f t="shared" si="173"/>
        <v>181634.52552031272</v>
      </c>
      <c r="R675" s="12">
        <f t="shared" si="174"/>
        <v>387231.79101194406</v>
      </c>
      <c r="S675" s="22">
        <f t="shared" si="175"/>
        <v>0</v>
      </c>
      <c r="T675" s="22">
        <f t="shared" si="176"/>
        <v>0</v>
      </c>
      <c r="U675" s="22">
        <f t="shared" si="177"/>
        <v>0</v>
      </c>
      <c r="V675" s="22">
        <f t="shared" si="178"/>
        <v>0</v>
      </c>
      <c r="W675" s="43" t="str">
        <f t="shared" si="179"/>
        <v>n/a</v>
      </c>
      <c r="X675" s="22">
        <f t="shared" si="180"/>
        <v>0</v>
      </c>
      <c r="Y675" s="22">
        <f t="shared" si="181"/>
        <v>0</v>
      </c>
      <c r="Z675" s="22">
        <f t="shared" si="182"/>
        <v>0</v>
      </c>
      <c r="AA675" s="42">
        <f t="shared" si="183"/>
        <v>0</v>
      </c>
      <c r="AB675" s="43" t="str">
        <f t="shared" si="184"/>
        <v>n/a</v>
      </c>
      <c r="AC675" s="44" t="str">
        <f>IFERROR(W675*'Inputs - OBR and CPI'!$E$27+'Inputs - Elec wholesale index'!AB675*'Inputs - OBR and CPI'!$F$27,"n/a")</f>
        <v>n/a</v>
      </c>
      <c r="AD675" s="2" t="str">
        <f t="shared" si="185"/>
        <v>2017-18 Winter</v>
      </c>
      <c r="AE675" s="2" t="str">
        <f t="shared" si="186"/>
        <v>2016-17 Winter</v>
      </c>
      <c r="AF675" s="127">
        <v>0</v>
      </c>
      <c r="AG675" s="7"/>
    </row>
    <row r="676" spans="1:33">
      <c r="A676" s="46">
        <v>42817</v>
      </c>
      <c r="B676" s="13" t="str">
        <f t="shared" si="170"/>
        <v>Mar</v>
      </c>
      <c r="C676" s="180"/>
      <c r="D676" s="180"/>
      <c r="E676" s="180"/>
      <c r="F676" s="192"/>
      <c r="G676" s="192"/>
      <c r="H676" s="192"/>
      <c r="I676" s="12">
        <f>VLOOKUP($B676,'Elec wholesale lookups'!$A$3:$L$15,'Inputs - Elec wholesale index'!I$2,FALSE)</f>
        <v>181634.52552031272</v>
      </c>
      <c r="J676" s="12">
        <f>VLOOKUP($B676,'Elec wholesale lookups'!$A$3:$L$15,'Inputs - Elec wholesale index'!J$2,FALSE)</f>
        <v>205597.26549163138</v>
      </c>
      <c r="K676" s="12">
        <f>VLOOKUP($B676,'Elec wholesale lookups'!$A$3:$L$15,'Inputs - Elec wholesale index'!K$2,FALSE)</f>
        <v>181634.52552031272</v>
      </c>
      <c r="L676" s="37">
        <f>VLOOKUP($B676,'Elec wholesale lookups'!$A$3:$O$15,'Inputs - Elec wholesale index'!L$2,FALSE)</f>
        <v>0</v>
      </c>
      <c r="M676" s="37">
        <f>VLOOKUP($B676,'Elec wholesale lookups'!$A$3:$O$15,'Inputs - Elec wholesale index'!M$2,FALSE)</f>
        <v>1</v>
      </c>
      <c r="N676" s="37">
        <f>VLOOKUP($B676,'Elec wholesale lookups'!$A$3:$O$15,'Inputs - Elec wholesale index'!N$2,FALSE)</f>
        <v>1</v>
      </c>
      <c r="O676" s="12">
        <f t="shared" si="171"/>
        <v>0</v>
      </c>
      <c r="P676" s="12">
        <f t="shared" si="172"/>
        <v>205597.26549163138</v>
      </c>
      <c r="Q676" s="12">
        <f t="shared" si="173"/>
        <v>181634.52552031272</v>
      </c>
      <c r="R676" s="12">
        <f t="shared" si="174"/>
        <v>387231.79101194406</v>
      </c>
      <c r="S676" s="22">
        <f t="shared" si="175"/>
        <v>0</v>
      </c>
      <c r="T676" s="22">
        <f t="shared" si="176"/>
        <v>0</v>
      </c>
      <c r="U676" s="22">
        <f t="shared" si="177"/>
        <v>0</v>
      </c>
      <c r="V676" s="22">
        <f t="shared" si="178"/>
        <v>0</v>
      </c>
      <c r="W676" s="43" t="str">
        <f t="shared" si="179"/>
        <v>n/a</v>
      </c>
      <c r="X676" s="22">
        <f t="shared" si="180"/>
        <v>0</v>
      </c>
      <c r="Y676" s="22">
        <f t="shared" si="181"/>
        <v>0</v>
      </c>
      <c r="Z676" s="22">
        <f t="shared" si="182"/>
        <v>0</v>
      </c>
      <c r="AA676" s="42">
        <f t="shared" si="183"/>
        <v>0</v>
      </c>
      <c r="AB676" s="43" t="str">
        <f t="shared" si="184"/>
        <v>n/a</v>
      </c>
      <c r="AC676" s="44" t="str">
        <f>IFERROR(W676*'Inputs - OBR and CPI'!$E$27+'Inputs - Elec wholesale index'!AB676*'Inputs - OBR and CPI'!$F$27,"n/a")</f>
        <v>n/a</v>
      </c>
      <c r="AD676" s="2" t="str">
        <f t="shared" si="185"/>
        <v>2017-18 Winter</v>
      </c>
      <c r="AE676" s="2" t="str">
        <f t="shared" si="186"/>
        <v>2016-17 Winter</v>
      </c>
      <c r="AF676" s="127">
        <v>0</v>
      </c>
      <c r="AG676" s="7"/>
    </row>
    <row r="677" spans="1:33">
      <c r="A677" s="46">
        <v>42818</v>
      </c>
      <c r="B677" s="13" t="str">
        <f t="shared" si="170"/>
        <v>Mar</v>
      </c>
      <c r="C677" s="180"/>
      <c r="D677" s="180"/>
      <c r="E677" s="180"/>
      <c r="F677" s="192"/>
      <c r="G677" s="192"/>
      <c r="H677" s="192"/>
      <c r="I677" s="12">
        <f>VLOOKUP($B677,'Elec wholesale lookups'!$A$3:$L$15,'Inputs - Elec wholesale index'!I$2,FALSE)</f>
        <v>181634.52552031272</v>
      </c>
      <c r="J677" s="12">
        <f>VLOOKUP($B677,'Elec wholesale lookups'!$A$3:$L$15,'Inputs - Elec wholesale index'!J$2,FALSE)</f>
        <v>205597.26549163138</v>
      </c>
      <c r="K677" s="12">
        <f>VLOOKUP($B677,'Elec wholesale lookups'!$A$3:$L$15,'Inputs - Elec wholesale index'!K$2,FALSE)</f>
        <v>181634.52552031272</v>
      </c>
      <c r="L677" s="37">
        <f>VLOOKUP($B677,'Elec wholesale lookups'!$A$3:$O$15,'Inputs - Elec wholesale index'!L$2,FALSE)</f>
        <v>0</v>
      </c>
      <c r="M677" s="37">
        <f>VLOOKUP($B677,'Elec wholesale lookups'!$A$3:$O$15,'Inputs - Elec wholesale index'!M$2,FALSE)</f>
        <v>1</v>
      </c>
      <c r="N677" s="37">
        <f>VLOOKUP($B677,'Elec wholesale lookups'!$A$3:$O$15,'Inputs - Elec wholesale index'!N$2,FALSE)</f>
        <v>1</v>
      </c>
      <c r="O677" s="12">
        <f t="shared" si="171"/>
        <v>0</v>
      </c>
      <c r="P677" s="12">
        <f t="shared" si="172"/>
        <v>205597.26549163138</v>
      </c>
      <c r="Q677" s="12">
        <f t="shared" si="173"/>
        <v>181634.52552031272</v>
      </c>
      <c r="R677" s="12">
        <f t="shared" si="174"/>
        <v>387231.79101194406</v>
      </c>
      <c r="S677" s="22">
        <f t="shared" si="175"/>
        <v>0</v>
      </c>
      <c r="T677" s="22">
        <f t="shared" si="176"/>
        <v>0</v>
      </c>
      <c r="U677" s="22">
        <f t="shared" si="177"/>
        <v>0</v>
      </c>
      <c r="V677" s="22">
        <f t="shared" si="178"/>
        <v>0</v>
      </c>
      <c r="W677" s="43" t="str">
        <f t="shared" si="179"/>
        <v>n/a</v>
      </c>
      <c r="X677" s="22">
        <f t="shared" si="180"/>
        <v>0</v>
      </c>
      <c r="Y677" s="22">
        <f t="shared" si="181"/>
        <v>0</v>
      </c>
      <c r="Z677" s="22">
        <f t="shared" si="182"/>
        <v>0</v>
      </c>
      <c r="AA677" s="42">
        <f t="shared" si="183"/>
        <v>0</v>
      </c>
      <c r="AB677" s="43" t="str">
        <f t="shared" si="184"/>
        <v>n/a</v>
      </c>
      <c r="AC677" s="44" t="str">
        <f>IFERROR(W677*'Inputs - OBR and CPI'!$E$27+'Inputs - Elec wholesale index'!AB677*'Inputs - OBR and CPI'!$F$27,"n/a")</f>
        <v>n/a</v>
      </c>
      <c r="AD677" s="2" t="str">
        <f t="shared" si="185"/>
        <v>2017-18 Winter</v>
      </c>
      <c r="AE677" s="2" t="str">
        <f t="shared" si="186"/>
        <v>2016-17 Winter</v>
      </c>
      <c r="AF677" s="127">
        <v>0</v>
      </c>
      <c r="AG677" s="7"/>
    </row>
    <row r="678" spans="1:33">
      <c r="A678" s="46">
        <v>42821</v>
      </c>
      <c r="B678" s="13" t="str">
        <f t="shared" si="170"/>
        <v>Mar</v>
      </c>
      <c r="C678" s="180"/>
      <c r="D678" s="180"/>
      <c r="E678" s="180"/>
      <c r="F678" s="192"/>
      <c r="G678" s="192"/>
      <c r="H678" s="192"/>
      <c r="I678" s="12">
        <f>VLOOKUP($B678,'Elec wholesale lookups'!$A$3:$L$15,'Inputs - Elec wholesale index'!I$2,FALSE)</f>
        <v>181634.52552031272</v>
      </c>
      <c r="J678" s="12">
        <f>VLOOKUP($B678,'Elec wholesale lookups'!$A$3:$L$15,'Inputs - Elec wholesale index'!J$2,FALSE)</f>
        <v>205597.26549163138</v>
      </c>
      <c r="K678" s="12">
        <f>VLOOKUP($B678,'Elec wholesale lookups'!$A$3:$L$15,'Inputs - Elec wholesale index'!K$2,FALSE)</f>
        <v>181634.52552031272</v>
      </c>
      <c r="L678" s="37">
        <f>VLOOKUP($B678,'Elec wholesale lookups'!$A$3:$O$15,'Inputs - Elec wholesale index'!L$2,FALSE)</f>
        <v>0</v>
      </c>
      <c r="M678" s="37">
        <f>VLOOKUP($B678,'Elec wholesale lookups'!$A$3:$O$15,'Inputs - Elec wholesale index'!M$2,FALSE)</f>
        <v>1</v>
      </c>
      <c r="N678" s="37">
        <f>VLOOKUP($B678,'Elec wholesale lookups'!$A$3:$O$15,'Inputs - Elec wholesale index'!N$2,FALSE)</f>
        <v>1</v>
      </c>
      <c r="O678" s="12">
        <f t="shared" si="171"/>
        <v>0</v>
      </c>
      <c r="P678" s="12">
        <f t="shared" si="172"/>
        <v>205597.26549163138</v>
      </c>
      <c r="Q678" s="12">
        <f t="shared" si="173"/>
        <v>181634.52552031272</v>
      </c>
      <c r="R678" s="12">
        <f t="shared" si="174"/>
        <v>387231.79101194406</v>
      </c>
      <c r="S678" s="22">
        <f t="shared" si="175"/>
        <v>0</v>
      </c>
      <c r="T678" s="22">
        <f t="shared" si="176"/>
        <v>0</v>
      </c>
      <c r="U678" s="22">
        <f t="shared" si="177"/>
        <v>0</v>
      </c>
      <c r="V678" s="22">
        <f t="shared" si="178"/>
        <v>0</v>
      </c>
      <c r="W678" s="43" t="str">
        <f t="shared" si="179"/>
        <v>n/a</v>
      </c>
      <c r="X678" s="22">
        <f t="shared" si="180"/>
        <v>0</v>
      </c>
      <c r="Y678" s="22">
        <f t="shared" si="181"/>
        <v>0</v>
      </c>
      <c r="Z678" s="22">
        <f t="shared" si="182"/>
        <v>0</v>
      </c>
      <c r="AA678" s="42">
        <f t="shared" si="183"/>
        <v>0</v>
      </c>
      <c r="AB678" s="43" t="str">
        <f t="shared" si="184"/>
        <v>n/a</v>
      </c>
      <c r="AC678" s="44" t="str">
        <f>IFERROR(W678*'Inputs - OBR and CPI'!$E$27+'Inputs - Elec wholesale index'!AB678*'Inputs - OBR and CPI'!$F$27,"n/a")</f>
        <v>n/a</v>
      </c>
      <c r="AD678" s="2" t="str">
        <f t="shared" si="185"/>
        <v>2017-18 Winter</v>
      </c>
      <c r="AE678" s="2" t="str">
        <f t="shared" si="186"/>
        <v>2016-17 Winter</v>
      </c>
      <c r="AF678" s="127">
        <v>0</v>
      </c>
      <c r="AG678" s="7"/>
    </row>
    <row r="679" spans="1:33">
      <c r="A679" s="46">
        <v>42822</v>
      </c>
      <c r="B679" s="13" t="str">
        <f t="shared" si="170"/>
        <v>Mar</v>
      </c>
      <c r="C679" s="180"/>
      <c r="D679" s="180"/>
      <c r="E679" s="180"/>
      <c r="F679" s="192"/>
      <c r="G679" s="192"/>
      <c r="H679" s="192"/>
      <c r="I679" s="12">
        <f>VLOOKUP($B679,'Elec wholesale lookups'!$A$3:$L$15,'Inputs - Elec wholesale index'!I$2,FALSE)</f>
        <v>181634.52552031272</v>
      </c>
      <c r="J679" s="12">
        <f>VLOOKUP($B679,'Elec wholesale lookups'!$A$3:$L$15,'Inputs - Elec wholesale index'!J$2,FALSE)</f>
        <v>205597.26549163138</v>
      </c>
      <c r="K679" s="12">
        <f>VLOOKUP($B679,'Elec wholesale lookups'!$A$3:$L$15,'Inputs - Elec wholesale index'!K$2,FALSE)</f>
        <v>181634.52552031272</v>
      </c>
      <c r="L679" s="37">
        <f>VLOOKUP($B679,'Elec wholesale lookups'!$A$3:$O$15,'Inputs - Elec wholesale index'!L$2,FALSE)</f>
        <v>0</v>
      </c>
      <c r="M679" s="37">
        <f>VLOOKUP($B679,'Elec wholesale lookups'!$A$3:$O$15,'Inputs - Elec wholesale index'!M$2,FALSE)</f>
        <v>1</v>
      </c>
      <c r="N679" s="37">
        <f>VLOOKUP($B679,'Elec wholesale lookups'!$A$3:$O$15,'Inputs - Elec wholesale index'!N$2,FALSE)</f>
        <v>1</v>
      </c>
      <c r="O679" s="12">
        <f t="shared" si="171"/>
        <v>0</v>
      </c>
      <c r="P679" s="12">
        <f t="shared" si="172"/>
        <v>205597.26549163138</v>
      </c>
      <c r="Q679" s="12">
        <f t="shared" si="173"/>
        <v>181634.52552031272</v>
      </c>
      <c r="R679" s="12">
        <f t="shared" si="174"/>
        <v>387231.79101194406</v>
      </c>
      <c r="S679" s="22">
        <f t="shared" si="175"/>
        <v>0</v>
      </c>
      <c r="T679" s="22">
        <f t="shared" si="176"/>
        <v>0</v>
      </c>
      <c r="U679" s="22">
        <f t="shared" si="177"/>
        <v>0</v>
      </c>
      <c r="V679" s="22">
        <f t="shared" si="178"/>
        <v>0</v>
      </c>
      <c r="W679" s="43" t="str">
        <f t="shared" si="179"/>
        <v>n/a</v>
      </c>
      <c r="X679" s="22">
        <f t="shared" si="180"/>
        <v>0</v>
      </c>
      <c r="Y679" s="22">
        <f t="shared" si="181"/>
        <v>0</v>
      </c>
      <c r="Z679" s="22">
        <f t="shared" si="182"/>
        <v>0</v>
      </c>
      <c r="AA679" s="42">
        <f t="shared" si="183"/>
        <v>0</v>
      </c>
      <c r="AB679" s="43" t="str">
        <f t="shared" si="184"/>
        <v>n/a</v>
      </c>
      <c r="AC679" s="44" t="str">
        <f>IFERROR(W679*'Inputs - OBR and CPI'!$E$27+'Inputs - Elec wholesale index'!AB679*'Inputs - OBR and CPI'!$F$27,"n/a")</f>
        <v>n/a</v>
      </c>
      <c r="AD679" s="2" t="str">
        <f t="shared" si="185"/>
        <v>2017-18 Winter</v>
      </c>
      <c r="AE679" s="2" t="str">
        <f t="shared" si="186"/>
        <v>2016-17 Winter</v>
      </c>
      <c r="AF679" s="127">
        <v>0</v>
      </c>
      <c r="AG679" s="7"/>
    </row>
    <row r="680" spans="1:33">
      <c r="A680" s="46">
        <v>42823</v>
      </c>
      <c r="B680" s="13" t="str">
        <f t="shared" si="170"/>
        <v>Mar</v>
      </c>
      <c r="C680" s="180"/>
      <c r="D680" s="180"/>
      <c r="E680" s="180"/>
      <c r="F680" s="192"/>
      <c r="G680" s="192"/>
      <c r="H680" s="192"/>
      <c r="I680" s="12">
        <f>VLOOKUP($B680,'Elec wholesale lookups'!$A$3:$L$15,'Inputs - Elec wholesale index'!I$2,FALSE)</f>
        <v>181634.52552031272</v>
      </c>
      <c r="J680" s="12">
        <f>VLOOKUP($B680,'Elec wholesale lookups'!$A$3:$L$15,'Inputs - Elec wholesale index'!J$2,FALSE)</f>
        <v>205597.26549163138</v>
      </c>
      <c r="K680" s="12">
        <f>VLOOKUP($B680,'Elec wholesale lookups'!$A$3:$L$15,'Inputs - Elec wholesale index'!K$2,FALSE)</f>
        <v>181634.52552031272</v>
      </c>
      <c r="L680" s="37">
        <f>VLOOKUP($B680,'Elec wholesale lookups'!$A$3:$O$15,'Inputs - Elec wholesale index'!L$2,FALSE)</f>
        <v>0</v>
      </c>
      <c r="M680" s="37">
        <f>VLOOKUP($B680,'Elec wholesale lookups'!$A$3:$O$15,'Inputs - Elec wholesale index'!M$2,FALSE)</f>
        <v>1</v>
      </c>
      <c r="N680" s="37">
        <f>VLOOKUP($B680,'Elec wholesale lookups'!$A$3:$O$15,'Inputs - Elec wholesale index'!N$2,FALSE)</f>
        <v>1</v>
      </c>
      <c r="O680" s="12">
        <f t="shared" si="171"/>
        <v>0</v>
      </c>
      <c r="P680" s="12">
        <f t="shared" si="172"/>
        <v>205597.26549163138</v>
      </c>
      <c r="Q680" s="12">
        <f t="shared" si="173"/>
        <v>181634.52552031272</v>
      </c>
      <c r="R680" s="12">
        <f t="shared" si="174"/>
        <v>387231.79101194406</v>
      </c>
      <c r="S680" s="22">
        <f t="shared" si="175"/>
        <v>0</v>
      </c>
      <c r="T680" s="22">
        <f t="shared" si="176"/>
        <v>0</v>
      </c>
      <c r="U680" s="22">
        <f t="shared" si="177"/>
        <v>0</v>
      </c>
      <c r="V680" s="22">
        <f t="shared" si="178"/>
        <v>0</v>
      </c>
      <c r="W680" s="43" t="str">
        <f t="shared" si="179"/>
        <v>n/a</v>
      </c>
      <c r="X680" s="22">
        <f t="shared" si="180"/>
        <v>0</v>
      </c>
      <c r="Y680" s="22">
        <f t="shared" si="181"/>
        <v>0</v>
      </c>
      <c r="Z680" s="22">
        <f t="shared" si="182"/>
        <v>0</v>
      </c>
      <c r="AA680" s="42">
        <f t="shared" si="183"/>
        <v>0</v>
      </c>
      <c r="AB680" s="43" t="str">
        <f t="shared" si="184"/>
        <v>n/a</v>
      </c>
      <c r="AC680" s="44" t="str">
        <f>IFERROR(W680*'Inputs - OBR and CPI'!$E$27+'Inputs - Elec wholesale index'!AB680*'Inputs - OBR and CPI'!$F$27,"n/a")</f>
        <v>n/a</v>
      </c>
      <c r="AD680" s="2" t="str">
        <f t="shared" si="185"/>
        <v>2017-18 Winter</v>
      </c>
      <c r="AE680" s="2" t="str">
        <f t="shared" si="186"/>
        <v>2016-17 Winter</v>
      </c>
      <c r="AF680" s="127">
        <v>0</v>
      </c>
      <c r="AG680" s="7"/>
    </row>
    <row r="681" spans="1:33">
      <c r="A681" s="46">
        <v>42824</v>
      </c>
      <c r="B681" s="13" t="str">
        <f t="shared" ref="B681:B736" si="187">TEXT(A681,"mmm")</f>
        <v>Mar</v>
      </c>
      <c r="C681" s="180"/>
      <c r="D681" s="180"/>
      <c r="E681" s="180"/>
      <c r="F681" s="192"/>
      <c r="G681" s="192"/>
      <c r="H681" s="192"/>
      <c r="I681" s="12">
        <f>VLOOKUP($B681,'Elec wholesale lookups'!$A$3:$L$15,'Inputs - Elec wholesale index'!I$2,FALSE)</f>
        <v>181634.52552031272</v>
      </c>
      <c r="J681" s="12">
        <f>VLOOKUP($B681,'Elec wholesale lookups'!$A$3:$L$15,'Inputs - Elec wholesale index'!J$2,FALSE)</f>
        <v>205597.26549163138</v>
      </c>
      <c r="K681" s="12">
        <f>VLOOKUP($B681,'Elec wholesale lookups'!$A$3:$L$15,'Inputs - Elec wholesale index'!K$2,FALSE)</f>
        <v>181634.52552031272</v>
      </c>
      <c r="L681" s="37">
        <f>VLOOKUP($B681,'Elec wholesale lookups'!$A$3:$O$15,'Inputs - Elec wholesale index'!L$2,FALSE)</f>
        <v>0</v>
      </c>
      <c r="M681" s="37">
        <f>VLOOKUP($B681,'Elec wholesale lookups'!$A$3:$O$15,'Inputs - Elec wholesale index'!M$2,FALSE)</f>
        <v>1</v>
      </c>
      <c r="N681" s="37">
        <f>VLOOKUP($B681,'Elec wholesale lookups'!$A$3:$O$15,'Inputs - Elec wholesale index'!N$2,FALSE)</f>
        <v>1</v>
      </c>
      <c r="O681" s="12">
        <f t="shared" si="171"/>
        <v>0</v>
      </c>
      <c r="P681" s="12">
        <f t="shared" si="172"/>
        <v>205597.26549163138</v>
      </c>
      <c r="Q681" s="12">
        <f t="shared" si="173"/>
        <v>181634.52552031272</v>
      </c>
      <c r="R681" s="12">
        <f t="shared" si="174"/>
        <v>387231.79101194406</v>
      </c>
      <c r="S681" s="22">
        <f t="shared" si="175"/>
        <v>0</v>
      </c>
      <c r="T681" s="22">
        <f t="shared" si="176"/>
        <v>0</v>
      </c>
      <c r="U681" s="22">
        <f t="shared" si="177"/>
        <v>0</v>
      </c>
      <c r="V681" s="22">
        <f t="shared" si="178"/>
        <v>0</v>
      </c>
      <c r="W681" s="43" t="str">
        <f t="shared" si="179"/>
        <v>n/a</v>
      </c>
      <c r="X681" s="22">
        <f t="shared" si="180"/>
        <v>0</v>
      </c>
      <c r="Y681" s="22">
        <f t="shared" si="181"/>
        <v>0</v>
      </c>
      <c r="Z681" s="22">
        <f t="shared" si="182"/>
        <v>0</v>
      </c>
      <c r="AA681" s="42">
        <f t="shared" si="183"/>
        <v>0</v>
      </c>
      <c r="AB681" s="43" t="str">
        <f t="shared" si="184"/>
        <v>n/a</v>
      </c>
      <c r="AC681" s="44" t="str">
        <f>IFERROR(W681*'Inputs - OBR and CPI'!$E$27+'Inputs - Elec wholesale index'!AB681*'Inputs - OBR and CPI'!$F$27,"n/a")</f>
        <v>n/a</v>
      </c>
      <c r="AD681" s="2" t="str">
        <f t="shared" si="185"/>
        <v>2017-18 Winter</v>
      </c>
      <c r="AE681" s="2" t="str">
        <f t="shared" si="186"/>
        <v>2016-17 Winter</v>
      </c>
      <c r="AF681" s="127">
        <v>0</v>
      </c>
      <c r="AG681" s="7"/>
    </row>
    <row r="682" spans="1:33">
      <c r="A682" s="46">
        <v>42825</v>
      </c>
      <c r="B682" s="13" t="str">
        <f t="shared" si="187"/>
        <v>Mar</v>
      </c>
      <c r="C682" s="180"/>
      <c r="D682" s="180"/>
      <c r="E682" s="180"/>
      <c r="F682" s="192"/>
      <c r="G682" s="192"/>
      <c r="H682" s="192"/>
      <c r="I682" s="12">
        <f>VLOOKUP($B682,'Elec wholesale lookups'!$A$3:$L$15,'Inputs - Elec wholesale index'!I$2,FALSE)</f>
        <v>181634.52552031272</v>
      </c>
      <c r="J682" s="12">
        <f>VLOOKUP($B682,'Elec wholesale lookups'!$A$3:$L$15,'Inputs - Elec wholesale index'!J$2,FALSE)</f>
        <v>205597.26549163138</v>
      </c>
      <c r="K682" s="12">
        <f>VLOOKUP($B682,'Elec wholesale lookups'!$A$3:$L$15,'Inputs - Elec wholesale index'!K$2,FALSE)</f>
        <v>181634.52552031272</v>
      </c>
      <c r="L682" s="37">
        <f>VLOOKUP($B682,'Elec wholesale lookups'!$A$3:$O$15,'Inputs - Elec wholesale index'!L$2,FALSE)</f>
        <v>0</v>
      </c>
      <c r="M682" s="37">
        <f>VLOOKUP($B682,'Elec wholesale lookups'!$A$3:$O$15,'Inputs - Elec wholesale index'!M$2,FALSE)</f>
        <v>1</v>
      </c>
      <c r="N682" s="37">
        <f>VLOOKUP($B682,'Elec wholesale lookups'!$A$3:$O$15,'Inputs - Elec wholesale index'!N$2,FALSE)</f>
        <v>1</v>
      </c>
      <c r="O682" s="12">
        <f t="shared" si="171"/>
        <v>0</v>
      </c>
      <c r="P682" s="12">
        <f t="shared" si="172"/>
        <v>205597.26549163138</v>
      </c>
      <c r="Q682" s="12">
        <f t="shared" si="173"/>
        <v>181634.52552031272</v>
      </c>
      <c r="R682" s="12">
        <f t="shared" si="174"/>
        <v>387231.79101194406</v>
      </c>
      <c r="S682" s="22">
        <f t="shared" si="175"/>
        <v>0</v>
      </c>
      <c r="T682" s="22">
        <f t="shared" si="176"/>
        <v>0</v>
      </c>
      <c r="U682" s="22">
        <f t="shared" si="177"/>
        <v>0</v>
      </c>
      <c r="V682" s="22">
        <f t="shared" si="178"/>
        <v>0</v>
      </c>
      <c r="W682" s="43" t="str">
        <f t="shared" si="179"/>
        <v>n/a</v>
      </c>
      <c r="X682" s="22">
        <f t="shared" si="180"/>
        <v>0</v>
      </c>
      <c r="Y682" s="22">
        <f t="shared" si="181"/>
        <v>0</v>
      </c>
      <c r="Z682" s="22">
        <f t="shared" si="182"/>
        <v>0</v>
      </c>
      <c r="AA682" s="42">
        <f t="shared" si="183"/>
        <v>0</v>
      </c>
      <c r="AB682" s="43" t="str">
        <f t="shared" si="184"/>
        <v>n/a</v>
      </c>
      <c r="AC682" s="44" t="str">
        <f>IFERROR(W682*'Inputs - OBR and CPI'!$E$27+'Inputs - Elec wholesale index'!AB682*'Inputs - OBR and CPI'!$F$27,"n/a")</f>
        <v>n/a</v>
      </c>
      <c r="AD682" s="2" t="str">
        <f t="shared" si="185"/>
        <v>2017-18 Winter</v>
      </c>
      <c r="AE682" s="2" t="str">
        <f t="shared" si="186"/>
        <v>2016-17 Winter</v>
      </c>
      <c r="AF682" s="127">
        <v>0</v>
      </c>
      <c r="AG682" s="7"/>
    </row>
    <row r="683" spans="1:33">
      <c r="A683" s="46">
        <v>42828</v>
      </c>
      <c r="B683" s="13" t="str">
        <f t="shared" si="187"/>
        <v>Apr</v>
      </c>
      <c r="C683" s="180"/>
      <c r="D683" s="180"/>
      <c r="E683" s="180"/>
      <c r="F683" s="192"/>
      <c r="G683" s="192"/>
      <c r="H683" s="192"/>
      <c r="I683" s="12">
        <f>VLOOKUP($B683,'Elec wholesale lookups'!$A$3:$L$15,'Inputs - Elec wholesale index'!I$2,FALSE)</f>
        <v>205597.26549163138</v>
      </c>
      <c r="J683" s="12">
        <f>VLOOKUP($B683,'Elec wholesale lookups'!$A$3:$L$15,'Inputs - Elec wholesale index'!J$2,FALSE)</f>
        <v>181634.52552031272</v>
      </c>
      <c r="K683" s="12">
        <f>VLOOKUP($B683,'Elec wholesale lookups'!$A$3:$L$15,'Inputs - Elec wholesale index'!K$2,FALSE)</f>
        <v>205597.26549163138</v>
      </c>
      <c r="L683" s="37">
        <f>VLOOKUP($B683,'Elec wholesale lookups'!$A$3:$O$15,'Inputs - Elec wholesale index'!L$2,FALSE)</f>
        <v>1</v>
      </c>
      <c r="M683" s="37">
        <f>VLOOKUP($B683,'Elec wholesale lookups'!$A$3:$O$15,'Inputs - Elec wholesale index'!M$2,FALSE)</f>
        <v>1</v>
      </c>
      <c r="N683" s="37">
        <f>VLOOKUP($B683,'Elec wholesale lookups'!$A$3:$O$15,'Inputs - Elec wholesale index'!N$2,FALSE)</f>
        <v>0</v>
      </c>
      <c r="O683" s="12">
        <f t="shared" si="171"/>
        <v>205597.26549163138</v>
      </c>
      <c r="P683" s="12">
        <f t="shared" si="172"/>
        <v>181634.52552031272</v>
      </c>
      <c r="Q683" s="12">
        <f t="shared" si="173"/>
        <v>0</v>
      </c>
      <c r="R683" s="12">
        <f t="shared" si="174"/>
        <v>387231.79101194406</v>
      </c>
      <c r="S683" s="22">
        <f t="shared" si="175"/>
        <v>0</v>
      </c>
      <c r="T683" s="22">
        <f t="shared" si="176"/>
        <v>0</v>
      </c>
      <c r="U683" s="22">
        <f t="shared" si="177"/>
        <v>0</v>
      </c>
      <c r="V683" s="22">
        <f t="shared" si="178"/>
        <v>0</v>
      </c>
      <c r="W683" s="43" t="str">
        <f t="shared" si="179"/>
        <v>n/a</v>
      </c>
      <c r="X683" s="22">
        <f t="shared" si="180"/>
        <v>0</v>
      </c>
      <c r="Y683" s="22">
        <f t="shared" si="181"/>
        <v>0</v>
      </c>
      <c r="Z683" s="22">
        <f t="shared" si="182"/>
        <v>0</v>
      </c>
      <c r="AA683" s="42">
        <f t="shared" si="183"/>
        <v>0</v>
      </c>
      <c r="AB683" s="43" t="str">
        <f t="shared" si="184"/>
        <v>n/a</v>
      </c>
      <c r="AC683" s="44" t="str">
        <f>IFERROR(W683*'Inputs - OBR and CPI'!$E$27+'Inputs - Elec wholesale index'!AB683*'Inputs - OBR and CPI'!$F$27,"n/a")</f>
        <v>n/a</v>
      </c>
      <c r="AD683" s="2" t="str">
        <f t="shared" si="185"/>
        <v>2017-18 Winter</v>
      </c>
      <c r="AE683" s="2" t="str">
        <f t="shared" si="186"/>
        <v>2017-18 Summer</v>
      </c>
      <c r="AF683" s="127">
        <v>0</v>
      </c>
      <c r="AG683" s="7"/>
    </row>
    <row r="684" spans="1:33">
      <c r="A684" s="46">
        <v>42829</v>
      </c>
      <c r="B684" s="13" t="str">
        <f t="shared" si="187"/>
        <v>Apr</v>
      </c>
      <c r="C684" s="180"/>
      <c r="D684" s="180"/>
      <c r="E684" s="180"/>
      <c r="F684" s="192"/>
      <c r="G684" s="192"/>
      <c r="H684" s="192"/>
      <c r="I684" s="12">
        <f>VLOOKUP($B684,'Elec wholesale lookups'!$A$3:$L$15,'Inputs - Elec wholesale index'!I$2,FALSE)</f>
        <v>205597.26549163138</v>
      </c>
      <c r="J684" s="12">
        <f>VLOOKUP($B684,'Elec wholesale lookups'!$A$3:$L$15,'Inputs - Elec wholesale index'!J$2,FALSE)</f>
        <v>181634.52552031272</v>
      </c>
      <c r="K684" s="12">
        <f>VLOOKUP($B684,'Elec wholesale lookups'!$A$3:$L$15,'Inputs - Elec wholesale index'!K$2,FALSE)</f>
        <v>205597.26549163138</v>
      </c>
      <c r="L684" s="37">
        <f>VLOOKUP($B684,'Elec wholesale lookups'!$A$3:$O$15,'Inputs - Elec wholesale index'!L$2,FALSE)</f>
        <v>1</v>
      </c>
      <c r="M684" s="37">
        <f>VLOOKUP($B684,'Elec wholesale lookups'!$A$3:$O$15,'Inputs - Elec wholesale index'!M$2,FALSE)</f>
        <v>1</v>
      </c>
      <c r="N684" s="37">
        <f>VLOOKUP($B684,'Elec wholesale lookups'!$A$3:$O$15,'Inputs - Elec wholesale index'!N$2,FALSE)</f>
        <v>0</v>
      </c>
      <c r="O684" s="12">
        <f t="shared" si="171"/>
        <v>205597.26549163138</v>
      </c>
      <c r="P684" s="12">
        <f t="shared" si="172"/>
        <v>181634.52552031272</v>
      </c>
      <c r="Q684" s="12">
        <f t="shared" si="173"/>
        <v>0</v>
      </c>
      <c r="R684" s="12">
        <f t="shared" si="174"/>
        <v>387231.79101194406</v>
      </c>
      <c r="S684" s="22">
        <f t="shared" si="175"/>
        <v>0</v>
      </c>
      <c r="T684" s="22">
        <f t="shared" si="176"/>
        <v>0</v>
      </c>
      <c r="U684" s="22">
        <f t="shared" si="177"/>
        <v>0</v>
      </c>
      <c r="V684" s="22">
        <f t="shared" si="178"/>
        <v>0</v>
      </c>
      <c r="W684" s="43" t="str">
        <f t="shared" si="179"/>
        <v>n/a</v>
      </c>
      <c r="X684" s="22">
        <f t="shared" si="180"/>
        <v>0</v>
      </c>
      <c r="Y684" s="22">
        <f t="shared" si="181"/>
        <v>0</v>
      </c>
      <c r="Z684" s="22">
        <f t="shared" si="182"/>
        <v>0</v>
      </c>
      <c r="AA684" s="42">
        <f t="shared" si="183"/>
        <v>0</v>
      </c>
      <c r="AB684" s="43" t="str">
        <f t="shared" si="184"/>
        <v>n/a</v>
      </c>
      <c r="AC684" s="44" t="str">
        <f>IFERROR(W684*'Inputs - OBR and CPI'!$E$27+'Inputs - Elec wholesale index'!AB684*'Inputs - OBR and CPI'!$F$27,"n/a")</f>
        <v>n/a</v>
      </c>
      <c r="AD684" s="2" t="str">
        <f t="shared" si="185"/>
        <v>2017-18 Winter</v>
      </c>
      <c r="AE684" s="2" t="str">
        <f t="shared" si="186"/>
        <v>2017-18 Summer</v>
      </c>
      <c r="AF684" s="127">
        <v>0</v>
      </c>
      <c r="AG684" s="7"/>
    </row>
    <row r="685" spans="1:33">
      <c r="A685" s="46">
        <v>42830</v>
      </c>
      <c r="B685" s="13" t="str">
        <f t="shared" si="187"/>
        <v>Apr</v>
      </c>
      <c r="C685" s="180"/>
      <c r="D685" s="180"/>
      <c r="E685" s="180"/>
      <c r="F685" s="192"/>
      <c r="G685" s="192"/>
      <c r="H685" s="192"/>
      <c r="I685" s="12">
        <f>VLOOKUP($B685,'Elec wholesale lookups'!$A$3:$L$15,'Inputs - Elec wholesale index'!I$2,FALSE)</f>
        <v>205597.26549163138</v>
      </c>
      <c r="J685" s="12">
        <f>VLOOKUP($B685,'Elec wholesale lookups'!$A$3:$L$15,'Inputs - Elec wholesale index'!J$2,FALSE)</f>
        <v>181634.52552031272</v>
      </c>
      <c r="K685" s="12">
        <f>VLOOKUP($B685,'Elec wholesale lookups'!$A$3:$L$15,'Inputs - Elec wholesale index'!K$2,FALSE)</f>
        <v>205597.26549163138</v>
      </c>
      <c r="L685" s="37">
        <f>VLOOKUP($B685,'Elec wholesale lookups'!$A$3:$O$15,'Inputs - Elec wholesale index'!L$2,FALSE)</f>
        <v>1</v>
      </c>
      <c r="M685" s="37">
        <f>VLOOKUP($B685,'Elec wholesale lookups'!$A$3:$O$15,'Inputs - Elec wholesale index'!M$2,FALSE)</f>
        <v>1</v>
      </c>
      <c r="N685" s="37">
        <f>VLOOKUP($B685,'Elec wholesale lookups'!$A$3:$O$15,'Inputs - Elec wholesale index'!N$2,FALSE)</f>
        <v>0</v>
      </c>
      <c r="O685" s="12">
        <f t="shared" si="171"/>
        <v>205597.26549163138</v>
      </c>
      <c r="P685" s="12">
        <f t="shared" si="172"/>
        <v>181634.52552031272</v>
      </c>
      <c r="Q685" s="12">
        <f t="shared" si="173"/>
        <v>0</v>
      </c>
      <c r="R685" s="12">
        <f t="shared" si="174"/>
        <v>387231.79101194406</v>
      </c>
      <c r="S685" s="22">
        <f t="shared" si="175"/>
        <v>0</v>
      </c>
      <c r="T685" s="22">
        <f t="shared" si="176"/>
        <v>0</v>
      </c>
      <c r="U685" s="22">
        <f t="shared" si="177"/>
        <v>0</v>
      </c>
      <c r="V685" s="22">
        <f t="shared" si="178"/>
        <v>0</v>
      </c>
      <c r="W685" s="43" t="str">
        <f t="shared" si="179"/>
        <v>n/a</v>
      </c>
      <c r="X685" s="22">
        <f t="shared" si="180"/>
        <v>0</v>
      </c>
      <c r="Y685" s="22">
        <f t="shared" si="181"/>
        <v>0</v>
      </c>
      <c r="Z685" s="22">
        <f t="shared" si="182"/>
        <v>0</v>
      </c>
      <c r="AA685" s="42">
        <f t="shared" si="183"/>
        <v>0</v>
      </c>
      <c r="AB685" s="43" t="str">
        <f t="shared" si="184"/>
        <v>n/a</v>
      </c>
      <c r="AC685" s="44" t="str">
        <f>IFERROR(W685*'Inputs - OBR and CPI'!$E$27+'Inputs - Elec wholesale index'!AB685*'Inputs - OBR and CPI'!$F$27,"n/a")</f>
        <v>n/a</v>
      </c>
      <c r="AD685" s="2" t="str">
        <f t="shared" si="185"/>
        <v>2017-18 Winter</v>
      </c>
      <c r="AE685" s="2" t="str">
        <f t="shared" si="186"/>
        <v>2017-18 Summer</v>
      </c>
      <c r="AF685" s="127">
        <v>0</v>
      </c>
      <c r="AG685" s="7"/>
    </row>
    <row r="686" spans="1:33">
      <c r="A686" s="46">
        <v>42831</v>
      </c>
      <c r="B686" s="13" t="str">
        <f t="shared" si="187"/>
        <v>Apr</v>
      </c>
      <c r="C686" s="180"/>
      <c r="D686" s="180"/>
      <c r="E686" s="180"/>
      <c r="F686" s="192"/>
      <c r="G686" s="192"/>
      <c r="H686" s="192"/>
      <c r="I686" s="12">
        <f>VLOOKUP($B686,'Elec wholesale lookups'!$A$3:$L$15,'Inputs - Elec wholesale index'!I$2,FALSE)</f>
        <v>205597.26549163138</v>
      </c>
      <c r="J686" s="12">
        <f>VLOOKUP($B686,'Elec wholesale lookups'!$A$3:$L$15,'Inputs - Elec wholesale index'!J$2,FALSE)</f>
        <v>181634.52552031272</v>
      </c>
      <c r="K686" s="12">
        <f>VLOOKUP($B686,'Elec wholesale lookups'!$A$3:$L$15,'Inputs - Elec wholesale index'!K$2,FALSE)</f>
        <v>205597.26549163138</v>
      </c>
      <c r="L686" s="37">
        <f>VLOOKUP($B686,'Elec wholesale lookups'!$A$3:$O$15,'Inputs - Elec wholesale index'!L$2,FALSE)</f>
        <v>1</v>
      </c>
      <c r="M686" s="37">
        <f>VLOOKUP($B686,'Elec wholesale lookups'!$A$3:$O$15,'Inputs - Elec wholesale index'!M$2,FALSE)</f>
        <v>1</v>
      </c>
      <c r="N686" s="37">
        <f>VLOOKUP($B686,'Elec wholesale lookups'!$A$3:$O$15,'Inputs - Elec wholesale index'!N$2,FALSE)</f>
        <v>0</v>
      </c>
      <c r="O686" s="12">
        <f t="shared" si="171"/>
        <v>205597.26549163138</v>
      </c>
      <c r="P686" s="12">
        <f t="shared" si="172"/>
        <v>181634.52552031272</v>
      </c>
      <c r="Q686" s="12">
        <f t="shared" si="173"/>
        <v>0</v>
      </c>
      <c r="R686" s="12">
        <f t="shared" si="174"/>
        <v>387231.79101194406</v>
      </c>
      <c r="S686" s="22">
        <f t="shared" si="175"/>
        <v>0</v>
      </c>
      <c r="T686" s="22">
        <f t="shared" si="176"/>
        <v>0</v>
      </c>
      <c r="U686" s="22">
        <f t="shared" si="177"/>
        <v>0</v>
      </c>
      <c r="V686" s="22">
        <f t="shared" si="178"/>
        <v>0</v>
      </c>
      <c r="W686" s="43" t="str">
        <f t="shared" si="179"/>
        <v>n/a</v>
      </c>
      <c r="X686" s="22">
        <f t="shared" si="180"/>
        <v>0</v>
      </c>
      <c r="Y686" s="22">
        <f t="shared" si="181"/>
        <v>0</v>
      </c>
      <c r="Z686" s="22">
        <f t="shared" si="182"/>
        <v>0</v>
      </c>
      <c r="AA686" s="42">
        <f t="shared" si="183"/>
        <v>0</v>
      </c>
      <c r="AB686" s="43" t="str">
        <f t="shared" si="184"/>
        <v>n/a</v>
      </c>
      <c r="AC686" s="44" t="str">
        <f>IFERROR(W686*'Inputs - OBR and CPI'!$E$27+'Inputs - Elec wholesale index'!AB686*'Inputs - OBR and CPI'!$F$27,"n/a")</f>
        <v>n/a</v>
      </c>
      <c r="AD686" s="2" t="str">
        <f t="shared" si="185"/>
        <v>2017-18 Winter</v>
      </c>
      <c r="AE686" s="2" t="str">
        <f t="shared" si="186"/>
        <v>2017-18 Summer</v>
      </c>
      <c r="AF686" s="127">
        <v>0</v>
      </c>
      <c r="AG686" s="7"/>
    </row>
    <row r="687" spans="1:33">
      <c r="A687" s="46">
        <v>42832</v>
      </c>
      <c r="B687" s="13" t="str">
        <f t="shared" si="187"/>
        <v>Apr</v>
      </c>
      <c r="C687" s="180"/>
      <c r="D687" s="180"/>
      <c r="E687" s="180"/>
      <c r="F687" s="192"/>
      <c r="G687" s="192"/>
      <c r="H687" s="192"/>
      <c r="I687" s="12">
        <f>VLOOKUP($B687,'Elec wholesale lookups'!$A$3:$L$15,'Inputs - Elec wholesale index'!I$2,FALSE)</f>
        <v>205597.26549163138</v>
      </c>
      <c r="J687" s="12">
        <f>VLOOKUP($B687,'Elec wholesale lookups'!$A$3:$L$15,'Inputs - Elec wholesale index'!J$2,FALSE)</f>
        <v>181634.52552031272</v>
      </c>
      <c r="K687" s="12">
        <f>VLOOKUP($B687,'Elec wholesale lookups'!$A$3:$L$15,'Inputs - Elec wholesale index'!K$2,FALSE)</f>
        <v>205597.26549163138</v>
      </c>
      <c r="L687" s="37">
        <f>VLOOKUP($B687,'Elec wholesale lookups'!$A$3:$O$15,'Inputs - Elec wholesale index'!L$2,FALSE)</f>
        <v>1</v>
      </c>
      <c r="M687" s="37">
        <f>VLOOKUP($B687,'Elec wholesale lookups'!$A$3:$O$15,'Inputs - Elec wholesale index'!M$2,FALSE)</f>
        <v>1</v>
      </c>
      <c r="N687" s="37">
        <f>VLOOKUP($B687,'Elec wholesale lookups'!$A$3:$O$15,'Inputs - Elec wholesale index'!N$2,FALSE)</f>
        <v>0</v>
      </c>
      <c r="O687" s="12">
        <f t="shared" si="171"/>
        <v>205597.26549163138</v>
      </c>
      <c r="P687" s="12">
        <f t="shared" si="172"/>
        <v>181634.52552031272</v>
      </c>
      <c r="Q687" s="12">
        <f t="shared" si="173"/>
        <v>0</v>
      </c>
      <c r="R687" s="12">
        <f t="shared" si="174"/>
        <v>387231.79101194406</v>
      </c>
      <c r="S687" s="22">
        <f t="shared" si="175"/>
        <v>0</v>
      </c>
      <c r="T687" s="22">
        <f t="shared" si="176"/>
        <v>0</v>
      </c>
      <c r="U687" s="22">
        <f t="shared" si="177"/>
        <v>0</v>
      </c>
      <c r="V687" s="22">
        <f t="shared" si="178"/>
        <v>0</v>
      </c>
      <c r="W687" s="43" t="str">
        <f t="shared" si="179"/>
        <v>n/a</v>
      </c>
      <c r="X687" s="22">
        <f t="shared" si="180"/>
        <v>0</v>
      </c>
      <c r="Y687" s="22">
        <f t="shared" si="181"/>
        <v>0</v>
      </c>
      <c r="Z687" s="22">
        <f t="shared" si="182"/>
        <v>0</v>
      </c>
      <c r="AA687" s="42">
        <f t="shared" si="183"/>
        <v>0</v>
      </c>
      <c r="AB687" s="43" t="str">
        <f t="shared" si="184"/>
        <v>n/a</v>
      </c>
      <c r="AC687" s="44" t="str">
        <f>IFERROR(W687*'Inputs - OBR and CPI'!$E$27+'Inputs - Elec wholesale index'!AB687*'Inputs - OBR and CPI'!$F$27,"n/a")</f>
        <v>n/a</v>
      </c>
      <c r="AD687" s="2" t="str">
        <f t="shared" si="185"/>
        <v>2017-18 Winter</v>
      </c>
      <c r="AE687" s="2" t="str">
        <f t="shared" si="186"/>
        <v>2017-18 Summer</v>
      </c>
      <c r="AF687" s="127">
        <v>0</v>
      </c>
      <c r="AG687" s="7"/>
    </row>
    <row r="688" spans="1:33">
      <c r="A688" s="46">
        <v>42835</v>
      </c>
      <c r="B688" s="13" t="str">
        <f t="shared" si="187"/>
        <v>Apr</v>
      </c>
      <c r="C688" s="180"/>
      <c r="D688" s="180"/>
      <c r="E688" s="180"/>
      <c r="F688" s="192"/>
      <c r="G688" s="192"/>
      <c r="H688" s="192"/>
      <c r="I688" s="12">
        <f>VLOOKUP($B688,'Elec wholesale lookups'!$A$3:$L$15,'Inputs - Elec wholesale index'!I$2,FALSE)</f>
        <v>205597.26549163138</v>
      </c>
      <c r="J688" s="12">
        <f>VLOOKUP($B688,'Elec wholesale lookups'!$A$3:$L$15,'Inputs - Elec wholesale index'!J$2,FALSE)</f>
        <v>181634.52552031272</v>
      </c>
      <c r="K688" s="12">
        <f>VLOOKUP($B688,'Elec wholesale lookups'!$A$3:$L$15,'Inputs - Elec wholesale index'!K$2,FALSE)</f>
        <v>205597.26549163138</v>
      </c>
      <c r="L688" s="37">
        <f>VLOOKUP($B688,'Elec wholesale lookups'!$A$3:$O$15,'Inputs - Elec wholesale index'!L$2,FALSE)</f>
        <v>1</v>
      </c>
      <c r="M688" s="37">
        <f>VLOOKUP($B688,'Elec wholesale lookups'!$A$3:$O$15,'Inputs - Elec wholesale index'!M$2,FALSE)</f>
        <v>1</v>
      </c>
      <c r="N688" s="37">
        <f>VLOOKUP($B688,'Elec wholesale lookups'!$A$3:$O$15,'Inputs - Elec wholesale index'!N$2,FALSE)</f>
        <v>0</v>
      </c>
      <c r="O688" s="12">
        <f t="shared" si="171"/>
        <v>205597.26549163138</v>
      </c>
      <c r="P688" s="12">
        <f t="shared" si="172"/>
        <v>181634.52552031272</v>
      </c>
      <c r="Q688" s="12">
        <f t="shared" si="173"/>
        <v>0</v>
      </c>
      <c r="R688" s="12">
        <f t="shared" si="174"/>
        <v>387231.79101194406</v>
      </c>
      <c r="S688" s="22">
        <f t="shared" si="175"/>
        <v>0</v>
      </c>
      <c r="T688" s="22">
        <f t="shared" si="176"/>
        <v>0</v>
      </c>
      <c r="U688" s="22">
        <f t="shared" si="177"/>
        <v>0</v>
      </c>
      <c r="V688" s="22">
        <f t="shared" si="178"/>
        <v>0</v>
      </c>
      <c r="W688" s="43" t="str">
        <f t="shared" si="179"/>
        <v>n/a</v>
      </c>
      <c r="X688" s="22">
        <f t="shared" si="180"/>
        <v>0</v>
      </c>
      <c r="Y688" s="22">
        <f t="shared" si="181"/>
        <v>0</v>
      </c>
      <c r="Z688" s="22">
        <f t="shared" si="182"/>
        <v>0</v>
      </c>
      <c r="AA688" s="42">
        <f t="shared" si="183"/>
        <v>0</v>
      </c>
      <c r="AB688" s="43" t="str">
        <f t="shared" si="184"/>
        <v>n/a</v>
      </c>
      <c r="AC688" s="44" t="str">
        <f>IFERROR(W688*'Inputs - OBR and CPI'!$E$27+'Inputs - Elec wholesale index'!AB688*'Inputs - OBR and CPI'!$F$27,"n/a")</f>
        <v>n/a</v>
      </c>
      <c r="AD688" s="2" t="str">
        <f t="shared" si="185"/>
        <v>2017-18 Winter</v>
      </c>
      <c r="AE688" s="2" t="str">
        <f t="shared" si="186"/>
        <v>2017-18 Summer</v>
      </c>
      <c r="AF688" s="127">
        <v>0</v>
      </c>
      <c r="AG688" s="7"/>
    </row>
    <row r="689" spans="1:33">
      <c r="A689" s="46">
        <v>42836</v>
      </c>
      <c r="B689" s="13" t="str">
        <f t="shared" si="187"/>
        <v>Apr</v>
      </c>
      <c r="C689" s="180"/>
      <c r="D689" s="180"/>
      <c r="E689" s="180"/>
      <c r="F689" s="192"/>
      <c r="G689" s="192"/>
      <c r="H689" s="192"/>
      <c r="I689" s="12">
        <f>VLOOKUP($B689,'Elec wholesale lookups'!$A$3:$L$15,'Inputs - Elec wholesale index'!I$2,FALSE)</f>
        <v>205597.26549163138</v>
      </c>
      <c r="J689" s="12">
        <f>VLOOKUP($B689,'Elec wholesale lookups'!$A$3:$L$15,'Inputs - Elec wholesale index'!J$2,FALSE)</f>
        <v>181634.52552031272</v>
      </c>
      <c r="K689" s="12">
        <f>VLOOKUP($B689,'Elec wholesale lookups'!$A$3:$L$15,'Inputs - Elec wholesale index'!K$2,FALSE)</f>
        <v>205597.26549163138</v>
      </c>
      <c r="L689" s="37">
        <f>VLOOKUP($B689,'Elec wholesale lookups'!$A$3:$O$15,'Inputs - Elec wholesale index'!L$2,FALSE)</f>
        <v>1</v>
      </c>
      <c r="M689" s="37">
        <f>VLOOKUP($B689,'Elec wholesale lookups'!$A$3:$O$15,'Inputs - Elec wholesale index'!M$2,FALSE)</f>
        <v>1</v>
      </c>
      <c r="N689" s="37">
        <f>VLOOKUP($B689,'Elec wholesale lookups'!$A$3:$O$15,'Inputs - Elec wholesale index'!N$2,FALSE)</f>
        <v>0</v>
      </c>
      <c r="O689" s="12">
        <f t="shared" si="171"/>
        <v>205597.26549163138</v>
      </c>
      <c r="P689" s="12">
        <f t="shared" si="172"/>
        <v>181634.52552031272</v>
      </c>
      <c r="Q689" s="12">
        <f t="shared" si="173"/>
        <v>0</v>
      </c>
      <c r="R689" s="12">
        <f t="shared" si="174"/>
        <v>387231.79101194406</v>
      </c>
      <c r="S689" s="22">
        <f t="shared" si="175"/>
        <v>0</v>
      </c>
      <c r="T689" s="22">
        <f t="shared" si="176"/>
        <v>0</v>
      </c>
      <c r="U689" s="22">
        <f t="shared" si="177"/>
        <v>0</v>
      </c>
      <c r="V689" s="22">
        <f t="shared" si="178"/>
        <v>0</v>
      </c>
      <c r="W689" s="43" t="str">
        <f t="shared" si="179"/>
        <v>n/a</v>
      </c>
      <c r="X689" s="22">
        <f t="shared" si="180"/>
        <v>0</v>
      </c>
      <c r="Y689" s="22">
        <f t="shared" si="181"/>
        <v>0</v>
      </c>
      <c r="Z689" s="22">
        <f t="shared" si="182"/>
        <v>0</v>
      </c>
      <c r="AA689" s="42">
        <f t="shared" si="183"/>
        <v>0</v>
      </c>
      <c r="AB689" s="43" t="str">
        <f t="shared" si="184"/>
        <v>n/a</v>
      </c>
      <c r="AC689" s="44" t="str">
        <f>IFERROR(W689*'Inputs - OBR and CPI'!$E$27+'Inputs - Elec wholesale index'!AB689*'Inputs - OBR and CPI'!$F$27,"n/a")</f>
        <v>n/a</v>
      </c>
      <c r="AD689" s="2" t="str">
        <f t="shared" si="185"/>
        <v>2017-18 Winter</v>
      </c>
      <c r="AE689" s="2" t="str">
        <f t="shared" si="186"/>
        <v>2017-18 Summer</v>
      </c>
      <c r="AF689" s="127">
        <v>0</v>
      </c>
      <c r="AG689" s="7"/>
    </row>
    <row r="690" spans="1:33">
      <c r="A690" s="46">
        <v>42837</v>
      </c>
      <c r="B690" s="13" t="str">
        <f t="shared" si="187"/>
        <v>Apr</v>
      </c>
      <c r="C690" s="180"/>
      <c r="D690" s="180"/>
      <c r="E690" s="180"/>
      <c r="F690" s="192"/>
      <c r="G690" s="192"/>
      <c r="H690" s="192"/>
      <c r="I690" s="12">
        <f>VLOOKUP($B690,'Elec wholesale lookups'!$A$3:$L$15,'Inputs - Elec wholesale index'!I$2,FALSE)</f>
        <v>205597.26549163138</v>
      </c>
      <c r="J690" s="12">
        <f>VLOOKUP($B690,'Elec wholesale lookups'!$A$3:$L$15,'Inputs - Elec wholesale index'!J$2,FALSE)</f>
        <v>181634.52552031272</v>
      </c>
      <c r="K690" s="12">
        <f>VLOOKUP($B690,'Elec wholesale lookups'!$A$3:$L$15,'Inputs - Elec wholesale index'!K$2,FALSE)</f>
        <v>205597.26549163138</v>
      </c>
      <c r="L690" s="37">
        <f>VLOOKUP($B690,'Elec wholesale lookups'!$A$3:$O$15,'Inputs - Elec wholesale index'!L$2,FALSE)</f>
        <v>1</v>
      </c>
      <c r="M690" s="37">
        <f>VLOOKUP($B690,'Elec wholesale lookups'!$A$3:$O$15,'Inputs - Elec wholesale index'!M$2,FALSE)</f>
        <v>1</v>
      </c>
      <c r="N690" s="37">
        <f>VLOOKUP($B690,'Elec wholesale lookups'!$A$3:$O$15,'Inputs - Elec wholesale index'!N$2,FALSE)</f>
        <v>0</v>
      </c>
      <c r="O690" s="12">
        <f t="shared" si="171"/>
        <v>205597.26549163138</v>
      </c>
      <c r="P690" s="12">
        <f t="shared" si="172"/>
        <v>181634.52552031272</v>
      </c>
      <c r="Q690" s="12">
        <f t="shared" si="173"/>
        <v>0</v>
      </c>
      <c r="R690" s="12">
        <f t="shared" si="174"/>
        <v>387231.79101194406</v>
      </c>
      <c r="S690" s="22">
        <f t="shared" si="175"/>
        <v>0</v>
      </c>
      <c r="T690" s="22">
        <f t="shared" si="176"/>
        <v>0</v>
      </c>
      <c r="U690" s="22">
        <f t="shared" si="177"/>
        <v>0</v>
      </c>
      <c r="V690" s="22">
        <f t="shared" si="178"/>
        <v>0</v>
      </c>
      <c r="W690" s="43" t="str">
        <f t="shared" si="179"/>
        <v>n/a</v>
      </c>
      <c r="X690" s="22">
        <f t="shared" si="180"/>
        <v>0</v>
      </c>
      <c r="Y690" s="22">
        <f t="shared" si="181"/>
        <v>0</v>
      </c>
      <c r="Z690" s="22">
        <f t="shared" si="182"/>
        <v>0</v>
      </c>
      <c r="AA690" s="42">
        <f t="shared" si="183"/>
        <v>0</v>
      </c>
      <c r="AB690" s="43" t="str">
        <f t="shared" si="184"/>
        <v>n/a</v>
      </c>
      <c r="AC690" s="44" t="str">
        <f>IFERROR(W690*'Inputs - OBR and CPI'!$E$27+'Inputs - Elec wholesale index'!AB690*'Inputs - OBR and CPI'!$F$27,"n/a")</f>
        <v>n/a</v>
      </c>
      <c r="AD690" s="2" t="str">
        <f t="shared" si="185"/>
        <v>2017-18 Winter</v>
      </c>
      <c r="AE690" s="2" t="str">
        <f t="shared" si="186"/>
        <v>2017-18 Summer</v>
      </c>
      <c r="AF690" s="127">
        <v>0</v>
      </c>
      <c r="AG690" s="7"/>
    </row>
    <row r="691" spans="1:33">
      <c r="A691" s="46">
        <v>42838</v>
      </c>
      <c r="B691" s="13" t="str">
        <f t="shared" si="187"/>
        <v>Apr</v>
      </c>
      <c r="C691" s="180"/>
      <c r="D691" s="180"/>
      <c r="E691" s="180"/>
      <c r="F691" s="192"/>
      <c r="G691" s="192"/>
      <c r="H691" s="192"/>
      <c r="I691" s="12">
        <f>VLOOKUP($B691,'Elec wholesale lookups'!$A$3:$L$15,'Inputs - Elec wholesale index'!I$2,FALSE)</f>
        <v>205597.26549163138</v>
      </c>
      <c r="J691" s="12">
        <f>VLOOKUP($B691,'Elec wholesale lookups'!$A$3:$L$15,'Inputs - Elec wholesale index'!J$2,FALSE)</f>
        <v>181634.52552031272</v>
      </c>
      <c r="K691" s="12">
        <f>VLOOKUP($B691,'Elec wholesale lookups'!$A$3:$L$15,'Inputs - Elec wholesale index'!K$2,FALSE)</f>
        <v>205597.26549163138</v>
      </c>
      <c r="L691" s="37">
        <f>VLOOKUP($B691,'Elec wholesale lookups'!$A$3:$O$15,'Inputs - Elec wholesale index'!L$2,FALSE)</f>
        <v>1</v>
      </c>
      <c r="M691" s="37">
        <f>VLOOKUP($B691,'Elec wholesale lookups'!$A$3:$O$15,'Inputs - Elec wholesale index'!M$2,FALSE)</f>
        <v>1</v>
      </c>
      <c r="N691" s="37">
        <f>VLOOKUP($B691,'Elec wholesale lookups'!$A$3:$O$15,'Inputs - Elec wholesale index'!N$2,FALSE)</f>
        <v>0</v>
      </c>
      <c r="O691" s="12">
        <f t="shared" si="171"/>
        <v>205597.26549163138</v>
      </c>
      <c r="P691" s="12">
        <f t="shared" si="172"/>
        <v>181634.52552031272</v>
      </c>
      <c r="Q691" s="12">
        <f t="shared" si="173"/>
        <v>0</v>
      </c>
      <c r="R691" s="12">
        <f t="shared" si="174"/>
        <v>387231.79101194406</v>
      </c>
      <c r="S691" s="22">
        <f t="shared" si="175"/>
        <v>0</v>
      </c>
      <c r="T691" s="22">
        <f t="shared" si="176"/>
        <v>0</v>
      </c>
      <c r="U691" s="22">
        <f t="shared" si="177"/>
        <v>0</v>
      </c>
      <c r="V691" s="22">
        <f t="shared" si="178"/>
        <v>0</v>
      </c>
      <c r="W691" s="43" t="str">
        <f t="shared" si="179"/>
        <v>n/a</v>
      </c>
      <c r="X691" s="22">
        <f t="shared" si="180"/>
        <v>0</v>
      </c>
      <c r="Y691" s="22">
        <f t="shared" si="181"/>
        <v>0</v>
      </c>
      <c r="Z691" s="22">
        <f t="shared" si="182"/>
        <v>0</v>
      </c>
      <c r="AA691" s="42">
        <f t="shared" si="183"/>
        <v>0</v>
      </c>
      <c r="AB691" s="43" t="str">
        <f t="shared" si="184"/>
        <v>n/a</v>
      </c>
      <c r="AC691" s="44" t="str">
        <f>IFERROR(W691*'Inputs - OBR and CPI'!$E$27+'Inputs - Elec wholesale index'!AB691*'Inputs - OBR and CPI'!$F$27,"n/a")</f>
        <v>n/a</v>
      </c>
      <c r="AD691" s="2" t="str">
        <f t="shared" si="185"/>
        <v>2017-18 Winter</v>
      </c>
      <c r="AE691" s="2" t="str">
        <f t="shared" si="186"/>
        <v>2017-18 Summer</v>
      </c>
      <c r="AF691" s="127">
        <v>0</v>
      </c>
      <c r="AG691" s="7"/>
    </row>
    <row r="692" spans="1:33">
      <c r="A692" s="46">
        <v>42843</v>
      </c>
      <c r="B692" s="13" t="str">
        <f t="shared" si="187"/>
        <v>Apr</v>
      </c>
      <c r="C692" s="180"/>
      <c r="D692" s="180"/>
      <c r="E692" s="180"/>
      <c r="F692" s="192"/>
      <c r="G692" s="192"/>
      <c r="H692" s="192"/>
      <c r="I692" s="12">
        <f>VLOOKUP($B692,'Elec wholesale lookups'!$A$3:$L$15,'Inputs - Elec wholesale index'!I$2,FALSE)</f>
        <v>205597.26549163138</v>
      </c>
      <c r="J692" s="12">
        <f>VLOOKUP($B692,'Elec wholesale lookups'!$A$3:$L$15,'Inputs - Elec wholesale index'!J$2,FALSE)</f>
        <v>181634.52552031272</v>
      </c>
      <c r="K692" s="12">
        <f>VLOOKUP($B692,'Elec wholesale lookups'!$A$3:$L$15,'Inputs - Elec wholesale index'!K$2,FALSE)</f>
        <v>205597.26549163138</v>
      </c>
      <c r="L692" s="37">
        <f>VLOOKUP($B692,'Elec wholesale lookups'!$A$3:$O$15,'Inputs - Elec wholesale index'!L$2,FALSE)</f>
        <v>1</v>
      </c>
      <c r="M692" s="37">
        <f>VLOOKUP($B692,'Elec wholesale lookups'!$A$3:$O$15,'Inputs - Elec wholesale index'!M$2,FALSE)</f>
        <v>1</v>
      </c>
      <c r="N692" s="37">
        <f>VLOOKUP($B692,'Elec wholesale lookups'!$A$3:$O$15,'Inputs - Elec wholesale index'!N$2,FALSE)</f>
        <v>0</v>
      </c>
      <c r="O692" s="12">
        <f t="shared" si="171"/>
        <v>205597.26549163138</v>
      </c>
      <c r="P692" s="12">
        <f t="shared" si="172"/>
        <v>181634.52552031272</v>
      </c>
      <c r="Q692" s="12">
        <f t="shared" si="173"/>
        <v>0</v>
      </c>
      <c r="R692" s="12">
        <f t="shared" si="174"/>
        <v>387231.79101194406</v>
      </c>
      <c r="S692" s="22">
        <f t="shared" si="175"/>
        <v>0</v>
      </c>
      <c r="T692" s="22">
        <f t="shared" si="176"/>
        <v>0</v>
      </c>
      <c r="U692" s="22">
        <f t="shared" si="177"/>
        <v>0</v>
      </c>
      <c r="V692" s="22">
        <f t="shared" si="178"/>
        <v>0</v>
      </c>
      <c r="W692" s="43" t="str">
        <f t="shared" si="179"/>
        <v>n/a</v>
      </c>
      <c r="X692" s="22">
        <f t="shared" si="180"/>
        <v>0</v>
      </c>
      <c r="Y692" s="22">
        <f t="shared" si="181"/>
        <v>0</v>
      </c>
      <c r="Z692" s="22">
        <f t="shared" si="182"/>
        <v>0</v>
      </c>
      <c r="AA692" s="42">
        <f t="shared" si="183"/>
        <v>0</v>
      </c>
      <c r="AB692" s="43" t="str">
        <f t="shared" si="184"/>
        <v>n/a</v>
      </c>
      <c r="AC692" s="44" t="str">
        <f>IFERROR(W692*'Inputs - OBR and CPI'!$E$27+'Inputs - Elec wholesale index'!AB692*'Inputs - OBR and CPI'!$F$27,"n/a")</f>
        <v>n/a</v>
      </c>
      <c r="AD692" s="2" t="str">
        <f t="shared" ref="AD692:AD755" si="188">IF(AND(MONTH(A692)=8,MONTH(A691)=7),YEAR(A692)+1&amp;"-"&amp;YEAR(A692)-1998&amp;" Summer",IF(AND(MONTH(A692)=2,MONTH(A691)=1),YEAR(A692)&amp;"-"&amp;YEAR(A692)-1999&amp;" Winter",AD691))</f>
        <v>2017-18 Winter</v>
      </c>
      <c r="AE692" s="2" t="str">
        <f t="shared" ref="AE692:AE755" si="189">IF(AND(MONTH(A692)=4,MONTH(A691)=3),YEAR(A692)&amp;"-"&amp;YEAR(A692)-1999&amp;" Summer",IF(AND(MONTH(A692)=10,MONTH(A691)=9),YEAR(A692)&amp;"-"&amp;YEAR(A692)-1999&amp;" Winter",AE691))</f>
        <v>2017-18 Summer</v>
      </c>
      <c r="AF692" s="127">
        <v>0</v>
      </c>
      <c r="AG692" s="7"/>
    </row>
    <row r="693" spans="1:33">
      <c r="A693" s="46">
        <v>42844</v>
      </c>
      <c r="B693" s="13" t="str">
        <f t="shared" si="187"/>
        <v>Apr</v>
      </c>
      <c r="C693" s="180"/>
      <c r="D693" s="180"/>
      <c r="E693" s="180"/>
      <c r="F693" s="192"/>
      <c r="G693" s="192"/>
      <c r="H693" s="192"/>
      <c r="I693" s="12">
        <f>VLOOKUP($B693,'Elec wholesale lookups'!$A$3:$L$15,'Inputs - Elec wholesale index'!I$2,FALSE)</f>
        <v>205597.26549163138</v>
      </c>
      <c r="J693" s="12">
        <f>VLOOKUP($B693,'Elec wholesale lookups'!$A$3:$L$15,'Inputs - Elec wholesale index'!J$2,FALSE)</f>
        <v>181634.52552031272</v>
      </c>
      <c r="K693" s="12">
        <f>VLOOKUP($B693,'Elec wholesale lookups'!$A$3:$L$15,'Inputs - Elec wholesale index'!K$2,FALSE)</f>
        <v>205597.26549163138</v>
      </c>
      <c r="L693" s="37">
        <f>VLOOKUP($B693,'Elec wholesale lookups'!$A$3:$O$15,'Inputs - Elec wholesale index'!L$2,FALSE)</f>
        <v>1</v>
      </c>
      <c r="M693" s="37">
        <f>VLOOKUP($B693,'Elec wholesale lookups'!$A$3:$O$15,'Inputs - Elec wholesale index'!M$2,FALSE)</f>
        <v>1</v>
      </c>
      <c r="N693" s="37">
        <f>VLOOKUP($B693,'Elec wholesale lookups'!$A$3:$O$15,'Inputs - Elec wholesale index'!N$2,FALSE)</f>
        <v>0</v>
      </c>
      <c r="O693" s="12">
        <f t="shared" si="171"/>
        <v>205597.26549163138</v>
      </c>
      <c r="P693" s="12">
        <f t="shared" si="172"/>
        <v>181634.52552031272</v>
      </c>
      <c r="Q693" s="12">
        <f t="shared" si="173"/>
        <v>0</v>
      </c>
      <c r="R693" s="12">
        <f t="shared" si="174"/>
        <v>387231.79101194406</v>
      </c>
      <c r="S693" s="22">
        <f t="shared" si="175"/>
        <v>0</v>
      </c>
      <c r="T693" s="22">
        <f t="shared" si="176"/>
        <v>0</v>
      </c>
      <c r="U693" s="22">
        <f t="shared" si="177"/>
        <v>0</v>
      </c>
      <c r="V693" s="22">
        <f t="shared" si="178"/>
        <v>0</v>
      </c>
      <c r="W693" s="43" t="str">
        <f t="shared" si="179"/>
        <v>n/a</v>
      </c>
      <c r="X693" s="22">
        <f t="shared" si="180"/>
        <v>0</v>
      </c>
      <c r="Y693" s="22">
        <f t="shared" si="181"/>
        <v>0</v>
      </c>
      <c r="Z693" s="22">
        <f t="shared" si="182"/>
        <v>0</v>
      </c>
      <c r="AA693" s="42">
        <f t="shared" si="183"/>
        <v>0</v>
      </c>
      <c r="AB693" s="43" t="str">
        <f t="shared" si="184"/>
        <v>n/a</v>
      </c>
      <c r="AC693" s="44" t="str">
        <f>IFERROR(W693*'Inputs - OBR and CPI'!$E$27+'Inputs - Elec wholesale index'!AB693*'Inputs - OBR and CPI'!$F$27,"n/a")</f>
        <v>n/a</v>
      </c>
      <c r="AD693" s="2" t="str">
        <f t="shared" si="188"/>
        <v>2017-18 Winter</v>
      </c>
      <c r="AE693" s="2" t="str">
        <f t="shared" si="189"/>
        <v>2017-18 Summer</v>
      </c>
      <c r="AF693" s="127">
        <v>0</v>
      </c>
      <c r="AG693" s="7"/>
    </row>
    <row r="694" spans="1:33">
      <c r="A694" s="46">
        <v>42845</v>
      </c>
      <c r="B694" s="13" t="str">
        <f t="shared" si="187"/>
        <v>Apr</v>
      </c>
      <c r="C694" s="180"/>
      <c r="D694" s="180"/>
      <c r="E694" s="180"/>
      <c r="F694" s="192"/>
      <c r="G694" s="192"/>
      <c r="H694" s="192"/>
      <c r="I694" s="12">
        <f>VLOOKUP($B694,'Elec wholesale lookups'!$A$3:$L$15,'Inputs - Elec wholesale index'!I$2,FALSE)</f>
        <v>205597.26549163138</v>
      </c>
      <c r="J694" s="12">
        <f>VLOOKUP($B694,'Elec wholesale lookups'!$A$3:$L$15,'Inputs - Elec wholesale index'!J$2,FALSE)</f>
        <v>181634.52552031272</v>
      </c>
      <c r="K694" s="12">
        <f>VLOOKUP($B694,'Elec wholesale lookups'!$A$3:$L$15,'Inputs - Elec wholesale index'!K$2,FALSE)</f>
        <v>205597.26549163138</v>
      </c>
      <c r="L694" s="37">
        <f>VLOOKUP($B694,'Elec wholesale lookups'!$A$3:$O$15,'Inputs - Elec wholesale index'!L$2,FALSE)</f>
        <v>1</v>
      </c>
      <c r="M694" s="37">
        <f>VLOOKUP($B694,'Elec wholesale lookups'!$A$3:$O$15,'Inputs - Elec wholesale index'!M$2,FALSE)</f>
        <v>1</v>
      </c>
      <c r="N694" s="37">
        <f>VLOOKUP($B694,'Elec wholesale lookups'!$A$3:$O$15,'Inputs - Elec wholesale index'!N$2,FALSE)</f>
        <v>0</v>
      </c>
      <c r="O694" s="12">
        <f t="shared" si="171"/>
        <v>205597.26549163138</v>
      </c>
      <c r="P694" s="12">
        <f t="shared" si="172"/>
        <v>181634.52552031272</v>
      </c>
      <c r="Q694" s="12">
        <f t="shared" si="173"/>
        <v>0</v>
      </c>
      <c r="R694" s="12">
        <f t="shared" si="174"/>
        <v>387231.79101194406</v>
      </c>
      <c r="S694" s="22">
        <f t="shared" si="175"/>
        <v>0</v>
      </c>
      <c r="T694" s="22">
        <f t="shared" si="176"/>
        <v>0</v>
      </c>
      <c r="U694" s="22">
        <f t="shared" si="177"/>
        <v>0</v>
      </c>
      <c r="V694" s="22">
        <f t="shared" si="178"/>
        <v>0</v>
      </c>
      <c r="W694" s="43" t="str">
        <f t="shared" si="179"/>
        <v>n/a</v>
      </c>
      <c r="X694" s="22">
        <f t="shared" si="180"/>
        <v>0</v>
      </c>
      <c r="Y694" s="22">
        <f t="shared" si="181"/>
        <v>0</v>
      </c>
      <c r="Z694" s="22">
        <f t="shared" si="182"/>
        <v>0</v>
      </c>
      <c r="AA694" s="42">
        <f t="shared" si="183"/>
        <v>0</v>
      </c>
      <c r="AB694" s="43" t="str">
        <f t="shared" si="184"/>
        <v>n/a</v>
      </c>
      <c r="AC694" s="44" t="str">
        <f>IFERROR(W694*'Inputs - OBR and CPI'!$E$27+'Inputs - Elec wholesale index'!AB694*'Inputs - OBR and CPI'!$F$27,"n/a")</f>
        <v>n/a</v>
      </c>
      <c r="AD694" s="2" t="str">
        <f t="shared" si="188"/>
        <v>2017-18 Winter</v>
      </c>
      <c r="AE694" s="2" t="str">
        <f t="shared" si="189"/>
        <v>2017-18 Summer</v>
      </c>
      <c r="AF694" s="127">
        <v>0</v>
      </c>
      <c r="AG694" s="7"/>
    </row>
    <row r="695" spans="1:33">
      <c r="A695" s="46">
        <v>42846</v>
      </c>
      <c r="B695" s="13" t="str">
        <f t="shared" si="187"/>
        <v>Apr</v>
      </c>
      <c r="C695" s="180"/>
      <c r="D695" s="180"/>
      <c r="E695" s="180"/>
      <c r="F695" s="192"/>
      <c r="G695" s="192"/>
      <c r="H695" s="192"/>
      <c r="I695" s="12">
        <f>VLOOKUP($B695,'Elec wholesale lookups'!$A$3:$L$15,'Inputs - Elec wholesale index'!I$2,FALSE)</f>
        <v>205597.26549163138</v>
      </c>
      <c r="J695" s="12">
        <f>VLOOKUP($B695,'Elec wholesale lookups'!$A$3:$L$15,'Inputs - Elec wholesale index'!J$2,FALSE)</f>
        <v>181634.52552031272</v>
      </c>
      <c r="K695" s="12">
        <f>VLOOKUP($B695,'Elec wholesale lookups'!$A$3:$L$15,'Inputs - Elec wholesale index'!K$2,FALSE)</f>
        <v>205597.26549163138</v>
      </c>
      <c r="L695" s="37">
        <f>VLOOKUP($B695,'Elec wholesale lookups'!$A$3:$O$15,'Inputs - Elec wholesale index'!L$2,FALSE)</f>
        <v>1</v>
      </c>
      <c r="M695" s="37">
        <f>VLOOKUP($B695,'Elec wholesale lookups'!$A$3:$O$15,'Inputs - Elec wholesale index'!M$2,FALSE)</f>
        <v>1</v>
      </c>
      <c r="N695" s="37">
        <f>VLOOKUP($B695,'Elec wholesale lookups'!$A$3:$O$15,'Inputs - Elec wholesale index'!N$2,FALSE)</f>
        <v>0</v>
      </c>
      <c r="O695" s="12">
        <f t="shared" si="171"/>
        <v>205597.26549163138</v>
      </c>
      <c r="P695" s="12">
        <f t="shared" si="172"/>
        <v>181634.52552031272</v>
      </c>
      <c r="Q695" s="12">
        <f t="shared" si="173"/>
        <v>0</v>
      </c>
      <c r="R695" s="12">
        <f t="shared" si="174"/>
        <v>387231.79101194406</v>
      </c>
      <c r="S695" s="22">
        <f t="shared" si="175"/>
        <v>0</v>
      </c>
      <c r="T695" s="22">
        <f t="shared" si="176"/>
        <v>0</v>
      </c>
      <c r="U695" s="22">
        <f t="shared" si="177"/>
        <v>0</v>
      </c>
      <c r="V695" s="22">
        <f t="shared" si="178"/>
        <v>0</v>
      </c>
      <c r="W695" s="43" t="str">
        <f t="shared" si="179"/>
        <v>n/a</v>
      </c>
      <c r="X695" s="22">
        <f t="shared" si="180"/>
        <v>0</v>
      </c>
      <c r="Y695" s="22">
        <f t="shared" si="181"/>
        <v>0</v>
      </c>
      <c r="Z695" s="22">
        <f t="shared" si="182"/>
        <v>0</v>
      </c>
      <c r="AA695" s="42">
        <f t="shared" si="183"/>
        <v>0</v>
      </c>
      <c r="AB695" s="43" t="str">
        <f t="shared" si="184"/>
        <v>n/a</v>
      </c>
      <c r="AC695" s="44" t="str">
        <f>IFERROR(W695*'Inputs - OBR and CPI'!$E$27+'Inputs - Elec wholesale index'!AB695*'Inputs - OBR and CPI'!$F$27,"n/a")</f>
        <v>n/a</v>
      </c>
      <c r="AD695" s="2" t="str">
        <f t="shared" si="188"/>
        <v>2017-18 Winter</v>
      </c>
      <c r="AE695" s="2" t="str">
        <f t="shared" si="189"/>
        <v>2017-18 Summer</v>
      </c>
      <c r="AF695" s="127">
        <v>0</v>
      </c>
      <c r="AG695" s="7"/>
    </row>
    <row r="696" spans="1:33">
      <c r="A696" s="46">
        <v>42849</v>
      </c>
      <c r="B696" s="13" t="str">
        <f t="shared" si="187"/>
        <v>Apr</v>
      </c>
      <c r="C696" s="180"/>
      <c r="D696" s="180"/>
      <c r="E696" s="180"/>
      <c r="F696" s="192"/>
      <c r="G696" s="192"/>
      <c r="H696" s="192"/>
      <c r="I696" s="12">
        <f>VLOOKUP($B696,'Elec wholesale lookups'!$A$3:$L$15,'Inputs - Elec wholesale index'!I$2,FALSE)</f>
        <v>205597.26549163138</v>
      </c>
      <c r="J696" s="12">
        <f>VLOOKUP($B696,'Elec wholesale lookups'!$A$3:$L$15,'Inputs - Elec wholesale index'!J$2,FALSE)</f>
        <v>181634.52552031272</v>
      </c>
      <c r="K696" s="12">
        <f>VLOOKUP($B696,'Elec wholesale lookups'!$A$3:$L$15,'Inputs - Elec wholesale index'!K$2,FALSE)</f>
        <v>205597.26549163138</v>
      </c>
      <c r="L696" s="37">
        <f>VLOOKUP($B696,'Elec wholesale lookups'!$A$3:$O$15,'Inputs - Elec wholesale index'!L$2,FALSE)</f>
        <v>1</v>
      </c>
      <c r="M696" s="37">
        <f>VLOOKUP($B696,'Elec wholesale lookups'!$A$3:$O$15,'Inputs - Elec wholesale index'!M$2,FALSE)</f>
        <v>1</v>
      </c>
      <c r="N696" s="37">
        <f>VLOOKUP($B696,'Elec wholesale lookups'!$A$3:$O$15,'Inputs - Elec wholesale index'!N$2,FALSE)</f>
        <v>0</v>
      </c>
      <c r="O696" s="12">
        <f t="shared" si="171"/>
        <v>205597.26549163138</v>
      </c>
      <c r="P696" s="12">
        <f t="shared" si="172"/>
        <v>181634.52552031272</v>
      </c>
      <c r="Q696" s="12">
        <f t="shared" si="173"/>
        <v>0</v>
      </c>
      <c r="R696" s="12">
        <f t="shared" si="174"/>
        <v>387231.79101194406</v>
      </c>
      <c r="S696" s="22">
        <f t="shared" si="175"/>
        <v>0</v>
      </c>
      <c r="T696" s="22">
        <f t="shared" si="176"/>
        <v>0</v>
      </c>
      <c r="U696" s="22">
        <f t="shared" si="177"/>
        <v>0</v>
      </c>
      <c r="V696" s="22">
        <f t="shared" si="178"/>
        <v>0</v>
      </c>
      <c r="W696" s="43" t="str">
        <f t="shared" si="179"/>
        <v>n/a</v>
      </c>
      <c r="X696" s="22">
        <f t="shared" si="180"/>
        <v>0</v>
      </c>
      <c r="Y696" s="22">
        <f t="shared" si="181"/>
        <v>0</v>
      </c>
      <c r="Z696" s="22">
        <f t="shared" si="182"/>
        <v>0</v>
      </c>
      <c r="AA696" s="42">
        <f t="shared" si="183"/>
        <v>0</v>
      </c>
      <c r="AB696" s="43" t="str">
        <f t="shared" si="184"/>
        <v>n/a</v>
      </c>
      <c r="AC696" s="44" t="str">
        <f>IFERROR(W696*'Inputs - OBR and CPI'!$E$27+'Inputs - Elec wholesale index'!AB696*'Inputs - OBR and CPI'!$F$27,"n/a")</f>
        <v>n/a</v>
      </c>
      <c r="AD696" s="2" t="str">
        <f t="shared" si="188"/>
        <v>2017-18 Winter</v>
      </c>
      <c r="AE696" s="2" t="str">
        <f t="shared" si="189"/>
        <v>2017-18 Summer</v>
      </c>
      <c r="AF696" s="127">
        <v>0</v>
      </c>
      <c r="AG696" s="7"/>
    </row>
    <row r="697" spans="1:33">
      <c r="A697" s="46">
        <v>42850</v>
      </c>
      <c r="B697" s="13" t="str">
        <f t="shared" si="187"/>
        <v>Apr</v>
      </c>
      <c r="C697" s="180"/>
      <c r="D697" s="180"/>
      <c r="E697" s="180"/>
      <c r="F697" s="192"/>
      <c r="G697" s="192"/>
      <c r="H697" s="192"/>
      <c r="I697" s="12">
        <f>VLOOKUP($B697,'Elec wholesale lookups'!$A$3:$L$15,'Inputs - Elec wholesale index'!I$2,FALSE)</f>
        <v>205597.26549163138</v>
      </c>
      <c r="J697" s="12">
        <f>VLOOKUP($B697,'Elec wholesale lookups'!$A$3:$L$15,'Inputs - Elec wholesale index'!J$2,FALSE)</f>
        <v>181634.52552031272</v>
      </c>
      <c r="K697" s="12">
        <f>VLOOKUP($B697,'Elec wholesale lookups'!$A$3:$L$15,'Inputs - Elec wholesale index'!K$2,FALSE)</f>
        <v>205597.26549163138</v>
      </c>
      <c r="L697" s="37">
        <f>VLOOKUP($B697,'Elec wholesale lookups'!$A$3:$O$15,'Inputs - Elec wholesale index'!L$2,FALSE)</f>
        <v>1</v>
      </c>
      <c r="M697" s="37">
        <f>VLOOKUP($B697,'Elec wholesale lookups'!$A$3:$O$15,'Inputs - Elec wholesale index'!M$2,FALSE)</f>
        <v>1</v>
      </c>
      <c r="N697" s="37">
        <f>VLOOKUP($B697,'Elec wholesale lookups'!$A$3:$O$15,'Inputs - Elec wholesale index'!N$2,FALSE)</f>
        <v>0</v>
      </c>
      <c r="O697" s="12">
        <f t="shared" si="171"/>
        <v>205597.26549163138</v>
      </c>
      <c r="P697" s="12">
        <f t="shared" si="172"/>
        <v>181634.52552031272</v>
      </c>
      <c r="Q697" s="12">
        <f t="shared" si="173"/>
        <v>0</v>
      </c>
      <c r="R697" s="12">
        <f t="shared" si="174"/>
        <v>387231.79101194406</v>
      </c>
      <c r="S697" s="22">
        <f t="shared" si="175"/>
        <v>0</v>
      </c>
      <c r="T697" s="22">
        <f t="shared" si="176"/>
        <v>0</v>
      </c>
      <c r="U697" s="22">
        <f t="shared" si="177"/>
        <v>0</v>
      </c>
      <c r="V697" s="22">
        <f t="shared" si="178"/>
        <v>0</v>
      </c>
      <c r="W697" s="43" t="str">
        <f t="shared" si="179"/>
        <v>n/a</v>
      </c>
      <c r="X697" s="22">
        <f t="shared" si="180"/>
        <v>0</v>
      </c>
      <c r="Y697" s="22">
        <f t="shared" si="181"/>
        <v>0</v>
      </c>
      <c r="Z697" s="22">
        <f t="shared" si="182"/>
        <v>0</v>
      </c>
      <c r="AA697" s="42">
        <f t="shared" si="183"/>
        <v>0</v>
      </c>
      <c r="AB697" s="43" t="str">
        <f t="shared" si="184"/>
        <v>n/a</v>
      </c>
      <c r="AC697" s="44" t="str">
        <f>IFERROR(W697*'Inputs - OBR and CPI'!$E$27+'Inputs - Elec wholesale index'!AB697*'Inputs - OBR and CPI'!$F$27,"n/a")</f>
        <v>n/a</v>
      </c>
      <c r="AD697" s="2" t="str">
        <f t="shared" si="188"/>
        <v>2017-18 Winter</v>
      </c>
      <c r="AE697" s="2" t="str">
        <f t="shared" si="189"/>
        <v>2017-18 Summer</v>
      </c>
      <c r="AF697" s="127">
        <v>0</v>
      </c>
      <c r="AG697" s="7"/>
    </row>
    <row r="698" spans="1:33">
      <c r="A698" s="46">
        <v>42851</v>
      </c>
      <c r="B698" s="13" t="str">
        <f t="shared" si="187"/>
        <v>Apr</v>
      </c>
      <c r="C698" s="180"/>
      <c r="D698" s="180"/>
      <c r="E698" s="180"/>
      <c r="F698" s="192"/>
      <c r="G698" s="192"/>
      <c r="H698" s="192"/>
      <c r="I698" s="12">
        <f>VLOOKUP($B698,'Elec wholesale lookups'!$A$3:$L$15,'Inputs - Elec wholesale index'!I$2,FALSE)</f>
        <v>205597.26549163138</v>
      </c>
      <c r="J698" s="12">
        <f>VLOOKUP($B698,'Elec wholesale lookups'!$A$3:$L$15,'Inputs - Elec wholesale index'!J$2,FALSE)</f>
        <v>181634.52552031272</v>
      </c>
      <c r="K698" s="12">
        <f>VLOOKUP($B698,'Elec wholesale lookups'!$A$3:$L$15,'Inputs - Elec wholesale index'!K$2,FALSE)</f>
        <v>205597.26549163138</v>
      </c>
      <c r="L698" s="37">
        <f>VLOOKUP($B698,'Elec wholesale lookups'!$A$3:$O$15,'Inputs - Elec wholesale index'!L$2,FALSE)</f>
        <v>1</v>
      </c>
      <c r="M698" s="37">
        <f>VLOOKUP($B698,'Elec wholesale lookups'!$A$3:$O$15,'Inputs - Elec wholesale index'!M$2,FALSE)</f>
        <v>1</v>
      </c>
      <c r="N698" s="37">
        <f>VLOOKUP($B698,'Elec wholesale lookups'!$A$3:$O$15,'Inputs - Elec wholesale index'!N$2,FALSE)</f>
        <v>0</v>
      </c>
      <c r="O698" s="12">
        <f t="shared" si="171"/>
        <v>205597.26549163138</v>
      </c>
      <c r="P698" s="12">
        <f t="shared" si="172"/>
        <v>181634.52552031272</v>
      </c>
      <c r="Q698" s="12">
        <f t="shared" si="173"/>
        <v>0</v>
      </c>
      <c r="R698" s="12">
        <f t="shared" si="174"/>
        <v>387231.79101194406</v>
      </c>
      <c r="S698" s="22">
        <f t="shared" si="175"/>
        <v>0</v>
      </c>
      <c r="T698" s="22">
        <f t="shared" si="176"/>
        <v>0</v>
      </c>
      <c r="U698" s="22">
        <f t="shared" si="177"/>
        <v>0</v>
      </c>
      <c r="V698" s="22">
        <f t="shared" si="178"/>
        <v>0</v>
      </c>
      <c r="W698" s="43" t="str">
        <f t="shared" si="179"/>
        <v>n/a</v>
      </c>
      <c r="X698" s="22">
        <f t="shared" si="180"/>
        <v>0</v>
      </c>
      <c r="Y698" s="22">
        <f t="shared" si="181"/>
        <v>0</v>
      </c>
      <c r="Z698" s="22">
        <f t="shared" si="182"/>
        <v>0</v>
      </c>
      <c r="AA698" s="42">
        <f t="shared" si="183"/>
        <v>0</v>
      </c>
      <c r="AB698" s="43" t="str">
        <f t="shared" si="184"/>
        <v>n/a</v>
      </c>
      <c r="AC698" s="44" t="str">
        <f>IFERROR(W698*'Inputs - OBR and CPI'!$E$27+'Inputs - Elec wholesale index'!AB698*'Inputs - OBR and CPI'!$F$27,"n/a")</f>
        <v>n/a</v>
      </c>
      <c r="AD698" s="2" t="str">
        <f t="shared" si="188"/>
        <v>2017-18 Winter</v>
      </c>
      <c r="AE698" s="2" t="str">
        <f t="shared" si="189"/>
        <v>2017-18 Summer</v>
      </c>
      <c r="AF698" s="127">
        <v>0</v>
      </c>
      <c r="AG698" s="7"/>
    </row>
    <row r="699" spans="1:33">
      <c r="A699" s="46">
        <v>42852</v>
      </c>
      <c r="B699" s="13" t="str">
        <f t="shared" si="187"/>
        <v>Apr</v>
      </c>
      <c r="C699" s="180"/>
      <c r="D699" s="180"/>
      <c r="E699" s="180"/>
      <c r="F699" s="192"/>
      <c r="G699" s="192"/>
      <c r="H699" s="192"/>
      <c r="I699" s="12">
        <f>VLOOKUP($B699,'Elec wholesale lookups'!$A$3:$L$15,'Inputs - Elec wholesale index'!I$2,FALSE)</f>
        <v>205597.26549163138</v>
      </c>
      <c r="J699" s="12">
        <f>VLOOKUP($B699,'Elec wholesale lookups'!$A$3:$L$15,'Inputs - Elec wholesale index'!J$2,FALSE)</f>
        <v>181634.52552031272</v>
      </c>
      <c r="K699" s="12">
        <f>VLOOKUP($B699,'Elec wholesale lookups'!$A$3:$L$15,'Inputs - Elec wholesale index'!K$2,FALSE)</f>
        <v>205597.26549163138</v>
      </c>
      <c r="L699" s="37">
        <f>VLOOKUP($B699,'Elec wholesale lookups'!$A$3:$O$15,'Inputs - Elec wholesale index'!L$2,FALSE)</f>
        <v>1</v>
      </c>
      <c r="M699" s="37">
        <f>VLOOKUP($B699,'Elec wholesale lookups'!$A$3:$O$15,'Inputs - Elec wholesale index'!M$2,FALSE)</f>
        <v>1</v>
      </c>
      <c r="N699" s="37">
        <f>VLOOKUP($B699,'Elec wholesale lookups'!$A$3:$O$15,'Inputs - Elec wholesale index'!N$2,FALSE)</f>
        <v>0</v>
      </c>
      <c r="O699" s="12">
        <f t="shared" si="171"/>
        <v>205597.26549163138</v>
      </c>
      <c r="P699" s="12">
        <f t="shared" si="172"/>
        <v>181634.52552031272</v>
      </c>
      <c r="Q699" s="12">
        <f t="shared" si="173"/>
        <v>0</v>
      </c>
      <c r="R699" s="12">
        <f t="shared" si="174"/>
        <v>387231.79101194406</v>
      </c>
      <c r="S699" s="22">
        <f t="shared" si="175"/>
        <v>0</v>
      </c>
      <c r="T699" s="22">
        <f t="shared" si="176"/>
        <v>0</v>
      </c>
      <c r="U699" s="22">
        <f t="shared" si="177"/>
        <v>0</v>
      </c>
      <c r="V699" s="22">
        <f t="shared" si="178"/>
        <v>0</v>
      </c>
      <c r="W699" s="43" t="str">
        <f t="shared" si="179"/>
        <v>n/a</v>
      </c>
      <c r="X699" s="22">
        <f t="shared" si="180"/>
        <v>0</v>
      </c>
      <c r="Y699" s="22">
        <f t="shared" si="181"/>
        <v>0</v>
      </c>
      <c r="Z699" s="22">
        <f t="shared" si="182"/>
        <v>0</v>
      </c>
      <c r="AA699" s="42">
        <f t="shared" si="183"/>
        <v>0</v>
      </c>
      <c r="AB699" s="43" t="str">
        <f t="shared" si="184"/>
        <v>n/a</v>
      </c>
      <c r="AC699" s="44" t="str">
        <f>IFERROR(W699*'Inputs - OBR and CPI'!$E$27+'Inputs - Elec wholesale index'!AB699*'Inputs - OBR and CPI'!$F$27,"n/a")</f>
        <v>n/a</v>
      </c>
      <c r="AD699" s="2" t="str">
        <f t="shared" si="188"/>
        <v>2017-18 Winter</v>
      </c>
      <c r="AE699" s="2" t="str">
        <f t="shared" si="189"/>
        <v>2017-18 Summer</v>
      </c>
      <c r="AF699" s="127">
        <v>0</v>
      </c>
    </row>
    <row r="700" spans="1:33">
      <c r="A700" s="46">
        <v>42853</v>
      </c>
      <c r="B700" s="13" t="str">
        <f t="shared" si="187"/>
        <v>Apr</v>
      </c>
      <c r="C700" s="180"/>
      <c r="D700" s="180"/>
      <c r="E700" s="180"/>
      <c r="F700" s="192"/>
      <c r="G700" s="192"/>
      <c r="H700" s="192"/>
      <c r="I700" s="12">
        <f>VLOOKUP($B700,'Elec wholesale lookups'!$A$3:$L$15,'Inputs - Elec wholesale index'!I$2,FALSE)</f>
        <v>205597.26549163138</v>
      </c>
      <c r="J700" s="12">
        <f>VLOOKUP($B700,'Elec wholesale lookups'!$A$3:$L$15,'Inputs - Elec wholesale index'!J$2,FALSE)</f>
        <v>181634.52552031272</v>
      </c>
      <c r="K700" s="12">
        <f>VLOOKUP($B700,'Elec wholesale lookups'!$A$3:$L$15,'Inputs - Elec wholesale index'!K$2,FALSE)</f>
        <v>205597.26549163138</v>
      </c>
      <c r="L700" s="37">
        <f>VLOOKUP($B700,'Elec wholesale lookups'!$A$3:$O$15,'Inputs - Elec wholesale index'!L$2,FALSE)</f>
        <v>1</v>
      </c>
      <c r="M700" s="37">
        <f>VLOOKUP($B700,'Elec wholesale lookups'!$A$3:$O$15,'Inputs - Elec wholesale index'!M$2,FALSE)</f>
        <v>1</v>
      </c>
      <c r="N700" s="37">
        <f>VLOOKUP($B700,'Elec wholesale lookups'!$A$3:$O$15,'Inputs - Elec wholesale index'!N$2,FALSE)</f>
        <v>0</v>
      </c>
      <c r="O700" s="12">
        <f t="shared" si="171"/>
        <v>205597.26549163138</v>
      </c>
      <c r="P700" s="12">
        <f t="shared" si="172"/>
        <v>181634.52552031272</v>
      </c>
      <c r="Q700" s="12">
        <f t="shared" si="173"/>
        <v>0</v>
      </c>
      <c r="R700" s="12">
        <f t="shared" si="174"/>
        <v>387231.79101194406</v>
      </c>
      <c r="S700" s="22">
        <f t="shared" si="175"/>
        <v>0</v>
      </c>
      <c r="T700" s="22">
        <f t="shared" si="176"/>
        <v>0</v>
      </c>
      <c r="U700" s="22">
        <f t="shared" si="177"/>
        <v>0</v>
      </c>
      <c r="V700" s="22">
        <f t="shared" si="178"/>
        <v>0</v>
      </c>
      <c r="W700" s="43" t="str">
        <f t="shared" si="179"/>
        <v>n/a</v>
      </c>
      <c r="X700" s="22">
        <f t="shared" si="180"/>
        <v>0</v>
      </c>
      <c r="Y700" s="22">
        <f t="shared" si="181"/>
        <v>0</v>
      </c>
      <c r="Z700" s="22">
        <f t="shared" si="182"/>
        <v>0</v>
      </c>
      <c r="AA700" s="42">
        <f t="shared" si="183"/>
        <v>0</v>
      </c>
      <c r="AB700" s="43" t="str">
        <f t="shared" si="184"/>
        <v>n/a</v>
      </c>
      <c r="AC700" s="44" t="str">
        <f>IFERROR(W700*'Inputs - OBR and CPI'!$E$27+'Inputs - Elec wholesale index'!AB700*'Inputs - OBR and CPI'!$F$27,"n/a")</f>
        <v>n/a</v>
      </c>
      <c r="AD700" s="2" t="str">
        <f t="shared" si="188"/>
        <v>2017-18 Winter</v>
      </c>
      <c r="AE700" s="2" t="str">
        <f t="shared" si="189"/>
        <v>2017-18 Summer</v>
      </c>
      <c r="AF700" s="127">
        <v>0</v>
      </c>
    </row>
    <row r="701" spans="1:33">
      <c r="A701" s="46">
        <v>42857</v>
      </c>
      <c r="B701" s="13" t="str">
        <f t="shared" si="187"/>
        <v>May</v>
      </c>
      <c r="C701" s="180"/>
      <c r="D701" s="180"/>
      <c r="E701" s="180"/>
      <c r="F701" s="192"/>
      <c r="G701" s="192"/>
      <c r="H701" s="192"/>
      <c r="I701" s="12">
        <f>VLOOKUP($B701,'Elec wholesale lookups'!$A$3:$L$15,'Inputs - Elec wholesale index'!I$2,FALSE)</f>
        <v>205597.26549163138</v>
      </c>
      <c r="J701" s="12">
        <f>VLOOKUP($B701,'Elec wholesale lookups'!$A$3:$L$15,'Inputs - Elec wholesale index'!J$2,FALSE)</f>
        <v>181634.52552031272</v>
      </c>
      <c r="K701" s="12">
        <f>VLOOKUP($B701,'Elec wholesale lookups'!$A$3:$L$15,'Inputs - Elec wholesale index'!K$2,FALSE)</f>
        <v>205597.26549163138</v>
      </c>
      <c r="L701" s="37">
        <f>VLOOKUP($B701,'Elec wholesale lookups'!$A$3:$O$15,'Inputs - Elec wholesale index'!L$2,FALSE)</f>
        <v>1</v>
      </c>
      <c r="M701" s="37">
        <f>VLOOKUP($B701,'Elec wholesale lookups'!$A$3:$O$15,'Inputs - Elec wholesale index'!M$2,FALSE)</f>
        <v>1</v>
      </c>
      <c r="N701" s="37">
        <f>VLOOKUP($B701,'Elec wholesale lookups'!$A$3:$O$15,'Inputs - Elec wholesale index'!N$2,FALSE)</f>
        <v>0</v>
      </c>
      <c r="O701" s="12">
        <f t="shared" si="171"/>
        <v>205597.26549163138</v>
      </c>
      <c r="P701" s="12">
        <f t="shared" si="172"/>
        <v>181634.52552031272</v>
      </c>
      <c r="Q701" s="12">
        <f t="shared" si="173"/>
        <v>0</v>
      </c>
      <c r="R701" s="12">
        <f t="shared" si="174"/>
        <v>387231.79101194406</v>
      </c>
      <c r="S701" s="22">
        <f t="shared" si="175"/>
        <v>0</v>
      </c>
      <c r="T701" s="22">
        <f t="shared" si="176"/>
        <v>0</v>
      </c>
      <c r="U701" s="22">
        <f t="shared" si="177"/>
        <v>0</v>
      </c>
      <c r="V701" s="22">
        <f t="shared" si="178"/>
        <v>0</v>
      </c>
      <c r="W701" s="43" t="str">
        <f t="shared" si="179"/>
        <v>n/a</v>
      </c>
      <c r="X701" s="22">
        <f t="shared" si="180"/>
        <v>0</v>
      </c>
      <c r="Y701" s="22">
        <f t="shared" si="181"/>
        <v>0</v>
      </c>
      <c r="Z701" s="22">
        <f t="shared" si="182"/>
        <v>0</v>
      </c>
      <c r="AA701" s="42">
        <f t="shared" si="183"/>
        <v>0</v>
      </c>
      <c r="AB701" s="43" t="str">
        <f t="shared" si="184"/>
        <v>n/a</v>
      </c>
      <c r="AC701" s="44" t="str">
        <f>IFERROR(W701*'Inputs - OBR and CPI'!$E$27+'Inputs - Elec wholesale index'!AB701*'Inputs - OBR and CPI'!$F$27,"n/a")</f>
        <v>n/a</v>
      </c>
      <c r="AD701" s="2" t="str">
        <f t="shared" si="188"/>
        <v>2017-18 Winter</v>
      </c>
      <c r="AE701" s="2" t="str">
        <f t="shared" si="189"/>
        <v>2017-18 Summer</v>
      </c>
      <c r="AF701" s="127">
        <v>0</v>
      </c>
    </row>
    <row r="702" spans="1:33">
      <c r="A702" s="46">
        <v>42858</v>
      </c>
      <c r="B702" s="13" t="str">
        <f t="shared" si="187"/>
        <v>May</v>
      </c>
      <c r="C702" s="180"/>
      <c r="D702" s="180"/>
      <c r="E702" s="180"/>
      <c r="F702" s="192"/>
      <c r="G702" s="192"/>
      <c r="H702" s="192"/>
      <c r="I702" s="12">
        <f>VLOOKUP($B702,'Elec wholesale lookups'!$A$3:$L$15,'Inputs - Elec wholesale index'!I$2,FALSE)</f>
        <v>205597.26549163138</v>
      </c>
      <c r="J702" s="12">
        <f>VLOOKUP($B702,'Elec wholesale lookups'!$A$3:$L$15,'Inputs - Elec wholesale index'!J$2,FALSE)</f>
        <v>181634.52552031272</v>
      </c>
      <c r="K702" s="12">
        <f>VLOOKUP($B702,'Elec wholesale lookups'!$A$3:$L$15,'Inputs - Elec wholesale index'!K$2,FALSE)</f>
        <v>205597.26549163138</v>
      </c>
      <c r="L702" s="37">
        <f>VLOOKUP($B702,'Elec wholesale lookups'!$A$3:$O$15,'Inputs - Elec wholesale index'!L$2,FALSE)</f>
        <v>1</v>
      </c>
      <c r="M702" s="37">
        <f>VLOOKUP($B702,'Elec wholesale lookups'!$A$3:$O$15,'Inputs - Elec wholesale index'!M$2,FALSE)</f>
        <v>1</v>
      </c>
      <c r="N702" s="37">
        <f>VLOOKUP($B702,'Elec wholesale lookups'!$A$3:$O$15,'Inputs - Elec wholesale index'!N$2,FALSE)</f>
        <v>0</v>
      </c>
      <c r="O702" s="12">
        <f t="shared" si="171"/>
        <v>205597.26549163138</v>
      </c>
      <c r="P702" s="12">
        <f t="shared" si="172"/>
        <v>181634.52552031272</v>
      </c>
      <c r="Q702" s="12">
        <f t="shared" si="173"/>
        <v>0</v>
      </c>
      <c r="R702" s="12">
        <f t="shared" si="174"/>
        <v>387231.79101194406</v>
      </c>
      <c r="S702" s="22">
        <f t="shared" si="175"/>
        <v>0</v>
      </c>
      <c r="T702" s="22">
        <f t="shared" si="176"/>
        <v>0</v>
      </c>
      <c r="U702" s="22">
        <f t="shared" si="177"/>
        <v>0</v>
      </c>
      <c r="V702" s="22">
        <f t="shared" si="178"/>
        <v>0</v>
      </c>
      <c r="W702" s="43" t="str">
        <f t="shared" si="179"/>
        <v>n/a</v>
      </c>
      <c r="X702" s="22">
        <f t="shared" si="180"/>
        <v>0</v>
      </c>
      <c r="Y702" s="22">
        <f t="shared" si="181"/>
        <v>0</v>
      </c>
      <c r="Z702" s="22">
        <f t="shared" si="182"/>
        <v>0</v>
      </c>
      <c r="AA702" s="42">
        <f t="shared" si="183"/>
        <v>0</v>
      </c>
      <c r="AB702" s="43" t="str">
        <f t="shared" si="184"/>
        <v>n/a</v>
      </c>
      <c r="AC702" s="44" t="str">
        <f>IFERROR(W702*'Inputs - OBR and CPI'!$E$27+'Inputs - Elec wholesale index'!AB702*'Inputs - OBR and CPI'!$F$27,"n/a")</f>
        <v>n/a</v>
      </c>
      <c r="AD702" s="2" t="str">
        <f t="shared" si="188"/>
        <v>2017-18 Winter</v>
      </c>
      <c r="AE702" s="2" t="str">
        <f t="shared" si="189"/>
        <v>2017-18 Summer</v>
      </c>
      <c r="AF702" s="127">
        <v>0</v>
      </c>
    </row>
    <row r="703" spans="1:33">
      <c r="A703" s="46">
        <v>42859</v>
      </c>
      <c r="B703" s="13" t="str">
        <f t="shared" si="187"/>
        <v>May</v>
      </c>
      <c r="C703" s="180"/>
      <c r="D703" s="180"/>
      <c r="E703" s="180"/>
      <c r="F703" s="192"/>
      <c r="G703" s="192"/>
      <c r="H703" s="192"/>
      <c r="I703" s="12">
        <f>VLOOKUP($B703,'Elec wholesale lookups'!$A$3:$L$15,'Inputs - Elec wholesale index'!I$2,FALSE)</f>
        <v>205597.26549163138</v>
      </c>
      <c r="J703" s="12">
        <f>VLOOKUP($B703,'Elec wholesale lookups'!$A$3:$L$15,'Inputs - Elec wholesale index'!J$2,FALSE)</f>
        <v>181634.52552031272</v>
      </c>
      <c r="K703" s="12">
        <f>VLOOKUP($B703,'Elec wholesale lookups'!$A$3:$L$15,'Inputs - Elec wholesale index'!K$2,FALSE)</f>
        <v>205597.26549163138</v>
      </c>
      <c r="L703" s="37">
        <f>VLOOKUP($B703,'Elec wholesale lookups'!$A$3:$O$15,'Inputs - Elec wholesale index'!L$2,FALSE)</f>
        <v>1</v>
      </c>
      <c r="M703" s="37">
        <f>VLOOKUP($B703,'Elec wholesale lookups'!$A$3:$O$15,'Inputs - Elec wholesale index'!M$2,FALSE)</f>
        <v>1</v>
      </c>
      <c r="N703" s="37">
        <f>VLOOKUP($B703,'Elec wholesale lookups'!$A$3:$O$15,'Inputs - Elec wholesale index'!N$2,FALSE)</f>
        <v>0</v>
      </c>
      <c r="O703" s="12">
        <f t="shared" si="171"/>
        <v>205597.26549163138</v>
      </c>
      <c r="P703" s="12">
        <f t="shared" si="172"/>
        <v>181634.52552031272</v>
      </c>
      <c r="Q703" s="12">
        <f t="shared" si="173"/>
        <v>0</v>
      </c>
      <c r="R703" s="12">
        <f t="shared" si="174"/>
        <v>387231.79101194406</v>
      </c>
      <c r="S703" s="22">
        <f t="shared" si="175"/>
        <v>0</v>
      </c>
      <c r="T703" s="22">
        <f t="shared" si="176"/>
        <v>0</v>
      </c>
      <c r="U703" s="22">
        <f t="shared" si="177"/>
        <v>0</v>
      </c>
      <c r="V703" s="22">
        <f t="shared" si="178"/>
        <v>0</v>
      </c>
      <c r="W703" s="43" t="str">
        <f t="shared" si="179"/>
        <v>n/a</v>
      </c>
      <c r="X703" s="22">
        <f t="shared" si="180"/>
        <v>0</v>
      </c>
      <c r="Y703" s="22">
        <f t="shared" si="181"/>
        <v>0</v>
      </c>
      <c r="Z703" s="22">
        <f t="shared" si="182"/>
        <v>0</v>
      </c>
      <c r="AA703" s="42">
        <f t="shared" si="183"/>
        <v>0</v>
      </c>
      <c r="AB703" s="43" t="str">
        <f t="shared" si="184"/>
        <v>n/a</v>
      </c>
      <c r="AC703" s="44" t="str">
        <f>IFERROR(W703*'Inputs - OBR and CPI'!$E$27+'Inputs - Elec wholesale index'!AB703*'Inputs - OBR and CPI'!$F$27,"n/a")</f>
        <v>n/a</v>
      </c>
      <c r="AD703" s="2" t="str">
        <f t="shared" si="188"/>
        <v>2017-18 Winter</v>
      </c>
      <c r="AE703" s="2" t="str">
        <f t="shared" si="189"/>
        <v>2017-18 Summer</v>
      </c>
      <c r="AF703" s="127">
        <v>0</v>
      </c>
    </row>
    <row r="704" spans="1:33">
      <c r="A704" s="46">
        <v>42860</v>
      </c>
      <c r="B704" s="13" t="str">
        <f t="shared" si="187"/>
        <v>May</v>
      </c>
      <c r="C704" s="180"/>
      <c r="D704" s="180"/>
      <c r="E704" s="180"/>
      <c r="F704" s="192"/>
      <c r="G704" s="192"/>
      <c r="H704" s="192"/>
      <c r="I704" s="12">
        <f>VLOOKUP($B704,'Elec wholesale lookups'!$A$3:$L$15,'Inputs - Elec wholesale index'!I$2,FALSE)</f>
        <v>205597.26549163138</v>
      </c>
      <c r="J704" s="12">
        <f>VLOOKUP($B704,'Elec wholesale lookups'!$A$3:$L$15,'Inputs - Elec wholesale index'!J$2,FALSE)</f>
        <v>181634.52552031272</v>
      </c>
      <c r="K704" s="12">
        <f>VLOOKUP($B704,'Elec wholesale lookups'!$A$3:$L$15,'Inputs - Elec wholesale index'!K$2,FALSE)</f>
        <v>205597.26549163138</v>
      </c>
      <c r="L704" s="37">
        <f>VLOOKUP($B704,'Elec wholesale lookups'!$A$3:$O$15,'Inputs - Elec wholesale index'!L$2,FALSE)</f>
        <v>1</v>
      </c>
      <c r="M704" s="37">
        <f>VLOOKUP($B704,'Elec wholesale lookups'!$A$3:$O$15,'Inputs - Elec wholesale index'!M$2,FALSE)</f>
        <v>1</v>
      </c>
      <c r="N704" s="37">
        <f>VLOOKUP($B704,'Elec wholesale lookups'!$A$3:$O$15,'Inputs - Elec wholesale index'!N$2,FALSE)</f>
        <v>0</v>
      </c>
      <c r="O704" s="12">
        <f t="shared" si="171"/>
        <v>205597.26549163138</v>
      </c>
      <c r="P704" s="12">
        <f t="shared" si="172"/>
        <v>181634.52552031272</v>
      </c>
      <c r="Q704" s="12">
        <f t="shared" si="173"/>
        <v>0</v>
      </c>
      <c r="R704" s="12">
        <f t="shared" si="174"/>
        <v>387231.79101194406</v>
      </c>
      <c r="S704" s="22">
        <f t="shared" si="175"/>
        <v>0</v>
      </c>
      <c r="T704" s="22">
        <f t="shared" si="176"/>
        <v>0</v>
      </c>
      <c r="U704" s="22">
        <f t="shared" si="177"/>
        <v>0</v>
      </c>
      <c r="V704" s="22">
        <f t="shared" si="178"/>
        <v>0</v>
      </c>
      <c r="W704" s="43" t="str">
        <f t="shared" si="179"/>
        <v>n/a</v>
      </c>
      <c r="X704" s="22">
        <f t="shared" si="180"/>
        <v>0</v>
      </c>
      <c r="Y704" s="22">
        <f t="shared" si="181"/>
        <v>0</v>
      </c>
      <c r="Z704" s="22">
        <f t="shared" si="182"/>
        <v>0</v>
      </c>
      <c r="AA704" s="42">
        <f t="shared" si="183"/>
        <v>0</v>
      </c>
      <c r="AB704" s="43" t="str">
        <f t="shared" si="184"/>
        <v>n/a</v>
      </c>
      <c r="AC704" s="44" t="str">
        <f>IFERROR(W704*'Inputs - OBR and CPI'!$E$27+'Inputs - Elec wholesale index'!AB704*'Inputs - OBR and CPI'!$F$27,"n/a")</f>
        <v>n/a</v>
      </c>
      <c r="AD704" s="2" t="str">
        <f t="shared" si="188"/>
        <v>2017-18 Winter</v>
      </c>
      <c r="AE704" s="2" t="str">
        <f t="shared" si="189"/>
        <v>2017-18 Summer</v>
      </c>
      <c r="AF704" s="127">
        <v>0</v>
      </c>
    </row>
    <row r="705" spans="1:32">
      <c r="A705" s="46">
        <v>42863</v>
      </c>
      <c r="B705" s="13" t="str">
        <f t="shared" si="187"/>
        <v>May</v>
      </c>
      <c r="C705" s="180"/>
      <c r="D705" s="180"/>
      <c r="E705" s="180"/>
      <c r="F705" s="192"/>
      <c r="G705" s="192"/>
      <c r="H705" s="192"/>
      <c r="I705" s="12">
        <f>VLOOKUP($B705,'Elec wholesale lookups'!$A$3:$L$15,'Inputs - Elec wholesale index'!I$2,FALSE)</f>
        <v>205597.26549163138</v>
      </c>
      <c r="J705" s="12">
        <f>VLOOKUP($B705,'Elec wholesale lookups'!$A$3:$L$15,'Inputs - Elec wholesale index'!J$2,FALSE)</f>
        <v>181634.52552031272</v>
      </c>
      <c r="K705" s="12">
        <f>VLOOKUP($B705,'Elec wholesale lookups'!$A$3:$L$15,'Inputs - Elec wholesale index'!K$2,FALSE)</f>
        <v>205597.26549163138</v>
      </c>
      <c r="L705" s="37">
        <f>VLOOKUP($B705,'Elec wholesale lookups'!$A$3:$O$15,'Inputs - Elec wholesale index'!L$2,FALSE)</f>
        <v>1</v>
      </c>
      <c r="M705" s="37">
        <f>VLOOKUP($B705,'Elec wholesale lookups'!$A$3:$O$15,'Inputs - Elec wholesale index'!M$2,FALSE)</f>
        <v>1</v>
      </c>
      <c r="N705" s="37">
        <f>VLOOKUP($B705,'Elec wholesale lookups'!$A$3:$O$15,'Inputs - Elec wholesale index'!N$2,FALSE)</f>
        <v>0</v>
      </c>
      <c r="O705" s="12">
        <f t="shared" ref="O705:O766" si="190">IF(L705="","",I705*L705)</f>
        <v>205597.26549163138</v>
      </c>
      <c r="P705" s="12">
        <f t="shared" ref="P705:P766" si="191">IF(M705="","",J705*M705)</f>
        <v>181634.52552031272</v>
      </c>
      <c r="Q705" s="12">
        <f t="shared" ref="Q705:Q766" si="192">IF(N705="","",K705*N705)</f>
        <v>0</v>
      </c>
      <c r="R705" s="12">
        <f t="shared" ref="R705:R766" si="193">SUM(O705:Q705)</f>
        <v>387231.79101194406</v>
      </c>
      <c r="S705" s="22">
        <f t="shared" ref="S705:S766" si="194">IF(O705="","",O705*C705)</f>
        <v>0</v>
      </c>
      <c r="T705" s="22">
        <f t="shared" ref="T705:T766" si="195">IF(P705="","",P705*D705)</f>
        <v>0</v>
      </c>
      <c r="U705" s="22">
        <f t="shared" ref="U705:U766" si="196">IF(Q705="","",Q705*E705)</f>
        <v>0</v>
      </c>
      <c r="V705" s="22">
        <f t="shared" ref="V705:V766" si="197">SUM(S705:U705)</f>
        <v>0</v>
      </c>
      <c r="W705" s="43" t="str">
        <f t="shared" ref="W705:W766" si="198">IF(MIN(C705:E705)&lt;1,"n/a",V705/R705)</f>
        <v>n/a</v>
      </c>
      <c r="X705" s="22">
        <f t="shared" ref="X705:X766" si="199">IF(O705="","",O705*F705)</f>
        <v>0</v>
      </c>
      <c r="Y705" s="22">
        <f t="shared" ref="Y705:Y766" si="200">IF(P705="","",P705*G705)</f>
        <v>0</v>
      </c>
      <c r="Z705" s="22">
        <f t="shared" ref="Z705:Z766" si="201">IF(Q705="","",Q705*H705)</f>
        <v>0</v>
      </c>
      <c r="AA705" s="42">
        <f t="shared" ref="AA705:AA766" si="202">SUM(X705:Z705)</f>
        <v>0</v>
      </c>
      <c r="AB705" s="43" t="str">
        <f t="shared" ref="AB705:AB766" si="203">IF(MIN(F705:H705)&lt;1,"n/a",AA705/$R705)</f>
        <v>n/a</v>
      </c>
      <c r="AC705" s="44" t="str">
        <f>IFERROR(W705*'Inputs - OBR and CPI'!$E$27+'Inputs - Elec wholesale index'!AB705*'Inputs - OBR and CPI'!$F$27,"n/a")</f>
        <v>n/a</v>
      </c>
      <c r="AD705" s="2" t="str">
        <f t="shared" si="188"/>
        <v>2017-18 Winter</v>
      </c>
      <c r="AE705" s="2" t="str">
        <f t="shared" si="189"/>
        <v>2017-18 Summer</v>
      </c>
      <c r="AF705" s="127">
        <v>0</v>
      </c>
    </row>
    <row r="706" spans="1:32">
      <c r="A706" s="46">
        <v>42864</v>
      </c>
      <c r="B706" s="13" t="str">
        <f t="shared" si="187"/>
        <v>May</v>
      </c>
      <c r="C706" s="180"/>
      <c r="D706" s="180"/>
      <c r="E706" s="180"/>
      <c r="F706" s="192"/>
      <c r="G706" s="192"/>
      <c r="H706" s="192"/>
      <c r="I706" s="12">
        <f>VLOOKUP($B706,'Elec wholesale lookups'!$A$3:$L$15,'Inputs - Elec wholesale index'!I$2,FALSE)</f>
        <v>205597.26549163138</v>
      </c>
      <c r="J706" s="12">
        <f>VLOOKUP($B706,'Elec wholesale lookups'!$A$3:$L$15,'Inputs - Elec wholesale index'!J$2,FALSE)</f>
        <v>181634.52552031272</v>
      </c>
      <c r="K706" s="12">
        <f>VLOOKUP($B706,'Elec wholesale lookups'!$A$3:$L$15,'Inputs - Elec wholesale index'!K$2,FALSE)</f>
        <v>205597.26549163138</v>
      </c>
      <c r="L706" s="37">
        <f>VLOOKUP($B706,'Elec wholesale lookups'!$A$3:$O$15,'Inputs - Elec wholesale index'!L$2,FALSE)</f>
        <v>1</v>
      </c>
      <c r="M706" s="37">
        <f>VLOOKUP($B706,'Elec wholesale lookups'!$A$3:$O$15,'Inputs - Elec wholesale index'!M$2,FALSE)</f>
        <v>1</v>
      </c>
      <c r="N706" s="37">
        <f>VLOOKUP($B706,'Elec wholesale lookups'!$A$3:$O$15,'Inputs - Elec wholesale index'!N$2,FALSE)</f>
        <v>0</v>
      </c>
      <c r="O706" s="12">
        <f t="shared" si="190"/>
        <v>205597.26549163138</v>
      </c>
      <c r="P706" s="12">
        <f t="shared" si="191"/>
        <v>181634.52552031272</v>
      </c>
      <c r="Q706" s="12">
        <f t="shared" si="192"/>
        <v>0</v>
      </c>
      <c r="R706" s="12">
        <f t="shared" si="193"/>
        <v>387231.79101194406</v>
      </c>
      <c r="S706" s="22">
        <f t="shared" si="194"/>
        <v>0</v>
      </c>
      <c r="T706" s="22">
        <f t="shared" si="195"/>
        <v>0</v>
      </c>
      <c r="U706" s="22">
        <f t="shared" si="196"/>
        <v>0</v>
      </c>
      <c r="V706" s="22">
        <f t="shared" si="197"/>
        <v>0</v>
      </c>
      <c r="W706" s="43" t="str">
        <f t="shared" si="198"/>
        <v>n/a</v>
      </c>
      <c r="X706" s="22">
        <f t="shared" si="199"/>
        <v>0</v>
      </c>
      <c r="Y706" s="22">
        <f t="shared" si="200"/>
        <v>0</v>
      </c>
      <c r="Z706" s="22">
        <f t="shared" si="201"/>
        <v>0</v>
      </c>
      <c r="AA706" s="42">
        <f t="shared" si="202"/>
        <v>0</v>
      </c>
      <c r="AB706" s="43" t="str">
        <f t="shared" si="203"/>
        <v>n/a</v>
      </c>
      <c r="AC706" s="44" t="str">
        <f>IFERROR(W706*'Inputs - OBR and CPI'!$E$27+'Inputs - Elec wholesale index'!AB706*'Inputs - OBR and CPI'!$F$27,"n/a")</f>
        <v>n/a</v>
      </c>
      <c r="AD706" s="2" t="str">
        <f t="shared" si="188"/>
        <v>2017-18 Winter</v>
      </c>
      <c r="AE706" s="2" t="str">
        <f t="shared" si="189"/>
        <v>2017-18 Summer</v>
      </c>
      <c r="AF706" s="127">
        <v>0</v>
      </c>
    </row>
    <row r="707" spans="1:32">
      <c r="A707" s="46">
        <v>42865</v>
      </c>
      <c r="B707" s="13" t="str">
        <f t="shared" si="187"/>
        <v>May</v>
      </c>
      <c r="C707" s="180"/>
      <c r="D707" s="180"/>
      <c r="E707" s="180"/>
      <c r="F707" s="192"/>
      <c r="G707" s="192"/>
      <c r="H707" s="192"/>
      <c r="I707" s="12">
        <f>VLOOKUP($B707,'Elec wholesale lookups'!$A$3:$L$15,'Inputs - Elec wholesale index'!I$2,FALSE)</f>
        <v>205597.26549163138</v>
      </c>
      <c r="J707" s="12">
        <f>VLOOKUP($B707,'Elec wholesale lookups'!$A$3:$L$15,'Inputs - Elec wholesale index'!J$2,FALSE)</f>
        <v>181634.52552031272</v>
      </c>
      <c r="K707" s="12">
        <f>VLOOKUP($B707,'Elec wholesale lookups'!$A$3:$L$15,'Inputs - Elec wholesale index'!K$2,FALSE)</f>
        <v>205597.26549163138</v>
      </c>
      <c r="L707" s="37">
        <f>VLOOKUP($B707,'Elec wholesale lookups'!$A$3:$O$15,'Inputs - Elec wholesale index'!L$2,FALSE)</f>
        <v>1</v>
      </c>
      <c r="M707" s="37">
        <f>VLOOKUP($B707,'Elec wholesale lookups'!$A$3:$O$15,'Inputs - Elec wholesale index'!M$2,FALSE)</f>
        <v>1</v>
      </c>
      <c r="N707" s="37">
        <f>VLOOKUP($B707,'Elec wholesale lookups'!$A$3:$O$15,'Inputs - Elec wholesale index'!N$2,FALSE)</f>
        <v>0</v>
      </c>
      <c r="O707" s="12">
        <f t="shared" si="190"/>
        <v>205597.26549163138</v>
      </c>
      <c r="P707" s="12">
        <f t="shared" si="191"/>
        <v>181634.52552031272</v>
      </c>
      <c r="Q707" s="12">
        <f t="shared" si="192"/>
        <v>0</v>
      </c>
      <c r="R707" s="12">
        <f t="shared" si="193"/>
        <v>387231.79101194406</v>
      </c>
      <c r="S707" s="22">
        <f t="shared" si="194"/>
        <v>0</v>
      </c>
      <c r="T707" s="22">
        <f t="shared" si="195"/>
        <v>0</v>
      </c>
      <c r="U707" s="22">
        <f t="shared" si="196"/>
        <v>0</v>
      </c>
      <c r="V707" s="22">
        <f t="shared" si="197"/>
        <v>0</v>
      </c>
      <c r="W707" s="43" t="str">
        <f t="shared" si="198"/>
        <v>n/a</v>
      </c>
      <c r="X707" s="22">
        <f t="shared" si="199"/>
        <v>0</v>
      </c>
      <c r="Y707" s="22">
        <f t="shared" si="200"/>
        <v>0</v>
      </c>
      <c r="Z707" s="22">
        <f t="shared" si="201"/>
        <v>0</v>
      </c>
      <c r="AA707" s="42">
        <f t="shared" si="202"/>
        <v>0</v>
      </c>
      <c r="AB707" s="43" t="str">
        <f t="shared" si="203"/>
        <v>n/a</v>
      </c>
      <c r="AC707" s="44" t="str">
        <f>IFERROR(W707*'Inputs - OBR and CPI'!$E$27+'Inputs - Elec wholesale index'!AB707*'Inputs - OBR and CPI'!$F$27,"n/a")</f>
        <v>n/a</v>
      </c>
      <c r="AD707" s="2" t="str">
        <f t="shared" si="188"/>
        <v>2017-18 Winter</v>
      </c>
      <c r="AE707" s="2" t="str">
        <f t="shared" si="189"/>
        <v>2017-18 Summer</v>
      </c>
      <c r="AF707" s="127">
        <v>0</v>
      </c>
    </row>
    <row r="708" spans="1:32">
      <c r="A708" s="46">
        <v>42866</v>
      </c>
      <c r="B708" s="13" t="str">
        <f t="shared" si="187"/>
        <v>May</v>
      </c>
      <c r="C708" s="180"/>
      <c r="D708" s="180"/>
      <c r="E708" s="180"/>
      <c r="F708" s="192"/>
      <c r="G708" s="192"/>
      <c r="H708" s="192"/>
      <c r="I708" s="12">
        <f>VLOOKUP($B708,'Elec wholesale lookups'!$A$3:$L$15,'Inputs - Elec wholesale index'!I$2,FALSE)</f>
        <v>205597.26549163138</v>
      </c>
      <c r="J708" s="12">
        <f>VLOOKUP($B708,'Elec wholesale lookups'!$A$3:$L$15,'Inputs - Elec wholesale index'!J$2,FALSE)</f>
        <v>181634.52552031272</v>
      </c>
      <c r="K708" s="12">
        <f>VLOOKUP($B708,'Elec wholesale lookups'!$A$3:$L$15,'Inputs - Elec wholesale index'!K$2,FALSE)</f>
        <v>205597.26549163138</v>
      </c>
      <c r="L708" s="37">
        <f>VLOOKUP($B708,'Elec wholesale lookups'!$A$3:$O$15,'Inputs - Elec wholesale index'!L$2,FALSE)</f>
        <v>1</v>
      </c>
      <c r="M708" s="37">
        <f>VLOOKUP($B708,'Elec wholesale lookups'!$A$3:$O$15,'Inputs - Elec wholesale index'!M$2,FALSE)</f>
        <v>1</v>
      </c>
      <c r="N708" s="37">
        <f>VLOOKUP($B708,'Elec wholesale lookups'!$A$3:$O$15,'Inputs - Elec wholesale index'!N$2,FALSE)</f>
        <v>0</v>
      </c>
      <c r="O708" s="12">
        <f t="shared" si="190"/>
        <v>205597.26549163138</v>
      </c>
      <c r="P708" s="12">
        <f t="shared" si="191"/>
        <v>181634.52552031272</v>
      </c>
      <c r="Q708" s="12">
        <f t="shared" si="192"/>
        <v>0</v>
      </c>
      <c r="R708" s="12">
        <f t="shared" si="193"/>
        <v>387231.79101194406</v>
      </c>
      <c r="S708" s="22">
        <f t="shared" si="194"/>
        <v>0</v>
      </c>
      <c r="T708" s="22">
        <f t="shared" si="195"/>
        <v>0</v>
      </c>
      <c r="U708" s="22">
        <f t="shared" si="196"/>
        <v>0</v>
      </c>
      <c r="V708" s="22">
        <f t="shared" si="197"/>
        <v>0</v>
      </c>
      <c r="W708" s="43" t="str">
        <f t="shared" si="198"/>
        <v>n/a</v>
      </c>
      <c r="X708" s="22">
        <f t="shared" si="199"/>
        <v>0</v>
      </c>
      <c r="Y708" s="22">
        <f t="shared" si="200"/>
        <v>0</v>
      </c>
      <c r="Z708" s="22">
        <f t="shared" si="201"/>
        <v>0</v>
      </c>
      <c r="AA708" s="42">
        <f t="shared" si="202"/>
        <v>0</v>
      </c>
      <c r="AB708" s="43" t="str">
        <f t="shared" si="203"/>
        <v>n/a</v>
      </c>
      <c r="AC708" s="44" t="str">
        <f>IFERROR(W708*'Inputs - OBR and CPI'!$E$27+'Inputs - Elec wholesale index'!AB708*'Inputs - OBR and CPI'!$F$27,"n/a")</f>
        <v>n/a</v>
      </c>
      <c r="AD708" s="2" t="str">
        <f t="shared" si="188"/>
        <v>2017-18 Winter</v>
      </c>
      <c r="AE708" s="2" t="str">
        <f t="shared" si="189"/>
        <v>2017-18 Summer</v>
      </c>
      <c r="AF708" s="127">
        <v>0</v>
      </c>
    </row>
    <row r="709" spans="1:32">
      <c r="A709" s="46">
        <v>42867</v>
      </c>
      <c r="B709" s="13" t="str">
        <f t="shared" si="187"/>
        <v>May</v>
      </c>
      <c r="C709" s="180"/>
      <c r="D709" s="180"/>
      <c r="E709" s="180"/>
      <c r="F709" s="192"/>
      <c r="G709" s="192"/>
      <c r="H709" s="192"/>
      <c r="I709" s="12">
        <f>VLOOKUP($B709,'Elec wholesale lookups'!$A$3:$L$15,'Inputs - Elec wholesale index'!I$2,FALSE)</f>
        <v>205597.26549163138</v>
      </c>
      <c r="J709" s="12">
        <f>VLOOKUP($B709,'Elec wholesale lookups'!$A$3:$L$15,'Inputs - Elec wholesale index'!J$2,FALSE)</f>
        <v>181634.52552031272</v>
      </c>
      <c r="K709" s="12">
        <f>VLOOKUP($B709,'Elec wholesale lookups'!$A$3:$L$15,'Inputs - Elec wholesale index'!K$2,FALSE)</f>
        <v>205597.26549163138</v>
      </c>
      <c r="L709" s="37">
        <f>VLOOKUP($B709,'Elec wholesale lookups'!$A$3:$O$15,'Inputs - Elec wholesale index'!L$2,FALSE)</f>
        <v>1</v>
      </c>
      <c r="M709" s="37">
        <f>VLOOKUP($B709,'Elec wholesale lookups'!$A$3:$O$15,'Inputs - Elec wholesale index'!M$2,FALSE)</f>
        <v>1</v>
      </c>
      <c r="N709" s="37">
        <f>VLOOKUP($B709,'Elec wholesale lookups'!$A$3:$O$15,'Inputs - Elec wholesale index'!N$2,FALSE)</f>
        <v>0</v>
      </c>
      <c r="O709" s="12">
        <f t="shared" si="190"/>
        <v>205597.26549163138</v>
      </c>
      <c r="P709" s="12">
        <f t="shared" si="191"/>
        <v>181634.52552031272</v>
      </c>
      <c r="Q709" s="12">
        <f t="shared" si="192"/>
        <v>0</v>
      </c>
      <c r="R709" s="12">
        <f t="shared" si="193"/>
        <v>387231.79101194406</v>
      </c>
      <c r="S709" s="22">
        <f t="shared" si="194"/>
        <v>0</v>
      </c>
      <c r="T709" s="22">
        <f t="shared" si="195"/>
        <v>0</v>
      </c>
      <c r="U709" s="22">
        <f t="shared" si="196"/>
        <v>0</v>
      </c>
      <c r="V709" s="22">
        <f t="shared" si="197"/>
        <v>0</v>
      </c>
      <c r="W709" s="43" t="str">
        <f t="shared" si="198"/>
        <v>n/a</v>
      </c>
      <c r="X709" s="22">
        <f t="shared" si="199"/>
        <v>0</v>
      </c>
      <c r="Y709" s="22">
        <f t="shared" si="200"/>
        <v>0</v>
      </c>
      <c r="Z709" s="22">
        <f t="shared" si="201"/>
        <v>0</v>
      </c>
      <c r="AA709" s="42">
        <f t="shared" si="202"/>
        <v>0</v>
      </c>
      <c r="AB709" s="43" t="str">
        <f t="shared" si="203"/>
        <v>n/a</v>
      </c>
      <c r="AC709" s="44" t="str">
        <f>IFERROR(W709*'Inputs - OBR and CPI'!$E$27+'Inputs - Elec wholesale index'!AB709*'Inputs - OBR and CPI'!$F$27,"n/a")</f>
        <v>n/a</v>
      </c>
      <c r="AD709" s="2" t="str">
        <f t="shared" si="188"/>
        <v>2017-18 Winter</v>
      </c>
      <c r="AE709" s="2" t="str">
        <f t="shared" si="189"/>
        <v>2017-18 Summer</v>
      </c>
      <c r="AF709" s="127">
        <v>0</v>
      </c>
    </row>
    <row r="710" spans="1:32">
      <c r="A710" s="46">
        <v>42870</v>
      </c>
      <c r="B710" s="13" t="str">
        <f t="shared" si="187"/>
        <v>May</v>
      </c>
      <c r="C710" s="180"/>
      <c r="D710" s="180"/>
      <c r="E710" s="180"/>
      <c r="F710" s="192"/>
      <c r="G710" s="192"/>
      <c r="H710" s="192"/>
      <c r="I710" s="12">
        <f>VLOOKUP($B710,'Elec wholesale lookups'!$A$3:$L$15,'Inputs - Elec wholesale index'!I$2,FALSE)</f>
        <v>205597.26549163138</v>
      </c>
      <c r="J710" s="12">
        <f>VLOOKUP($B710,'Elec wholesale lookups'!$A$3:$L$15,'Inputs - Elec wholesale index'!J$2,FALSE)</f>
        <v>181634.52552031272</v>
      </c>
      <c r="K710" s="12">
        <f>VLOOKUP($B710,'Elec wholesale lookups'!$A$3:$L$15,'Inputs - Elec wholesale index'!K$2,FALSE)</f>
        <v>205597.26549163138</v>
      </c>
      <c r="L710" s="37">
        <f>VLOOKUP($B710,'Elec wholesale lookups'!$A$3:$O$15,'Inputs - Elec wholesale index'!L$2,FALSE)</f>
        <v>1</v>
      </c>
      <c r="M710" s="37">
        <f>VLOOKUP($B710,'Elec wholesale lookups'!$A$3:$O$15,'Inputs - Elec wholesale index'!M$2,FALSE)</f>
        <v>1</v>
      </c>
      <c r="N710" s="37">
        <f>VLOOKUP($B710,'Elec wholesale lookups'!$A$3:$O$15,'Inputs - Elec wholesale index'!N$2,FALSE)</f>
        <v>0</v>
      </c>
      <c r="O710" s="12">
        <f t="shared" si="190"/>
        <v>205597.26549163138</v>
      </c>
      <c r="P710" s="12">
        <f t="shared" si="191"/>
        <v>181634.52552031272</v>
      </c>
      <c r="Q710" s="12">
        <f t="shared" si="192"/>
        <v>0</v>
      </c>
      <c r="R710" s="12">
        <f t="shared" si="193"/>
        <v>387231.79101194406</v>
      </c>
      <c r="S710" s="22">
        <f t="shared" si="194"/>
        <v>0</v>
      </c>
      <c r="T710" s="22">
        <f t="shared" si="195"/>
        <v>0</v>
      </c>
      <c r="U710" s="22">
        <f t="shared" si="196"/>
        <v>0</v>
      </c>
      <c r="V710" s="22">
        <f t="shared" si="197"/>
        <v>0</v>
      </c>
      <c r="W710" s="43" t="str">
        <f t="shared" si="198"/>
        <v>n/a</v>
      </c>
      <c r="X710" s="22">
        <f t="shared" si="199"/>
        <v>0</v>
      </c>
      <c r="Y710" s="22">
        <f t="shared" si="200"/>
        <v>0</v>
      </c>
      <c r="Z710" s="22">
        <f t="shared" si="201"/>
        <v>0</v>
      </c>
      <c r="AA710" s="42">
        <f t="shared" si="202"/>
        <v>0</v>
      </c>
      <c r="AB710" s="43" t="str">
        <f t="shared" si="203"/>
        <v>n/a</v>
      </c>
      <c r="AC710" s="44" t="str">
        <f>IFERROR(W710*'Inputs - OBR and CPI'!$E$27+'Inputs - Elec wholesale index'!AB710*'Inputs - OBR and CPI'!$F$27,"n/a")</f>
        <v>n/a</v>
      </c>
      <c r="AD710" s="2" t="str">
        <f t="shared" si="188"/>
        <v>2017-18 Winter</v>
      </c>
      <c r="AE710" s="2" t="str">
        <f t="shared" si="189"/>
        <v>2017-18 Summer</v>
      </c>
      <c r="AF710" s="127">
        <v>0</v>
      </c>
    </row>
    <row r="711" spans="1:32">
      <c r="A711" s="46">
        <v>42871</v>
      </c>
      <c r="B711" s="13" t="str">
        <f t="shared" si="187"/>
        <v>May</v>
      </c>
      <c r="C711" s="180"/>
      <c r="D711" s="180"/>
      <c r="E711" s="180"/>
      <c r="F711" s="192"/>
      <c r="G711" s="192"/>
      <c r="H711" s="192"/>
      <c r="I711" s="12">
        <f>VLOOKUP($B711,'Elec wholesale lookups'!$A$3:$L$15,'Inputs - Elec wholesale index'!I$2,FALSE)</f>
        <v>205597.26549163138</v>
      </c>
      <c r="J711" s="12">
        <f>VLOOKUP($B711,'Elec wholesale lookups'!$A$3:$L$15,'Inputs - Elec wholesale index'!J$2,FALSE)</f>
        <v>181634.52552031272</v>
      </c>
      <c r="K711" s="12">
        <f>VLOOKUP($B711,'Elec wholesale lookups'!$A$3:$L$15,'Inputs - Elec wholesale index'!K$2,FALSE)</f>
        <v>205597.26549163138</v>
      </c>
      <c r="L711" s="37">
        <f>VLOOKUP($B711,'Elec wholesale lookups'!$A$3:$O$15,'Inputs - Elec wholesale index'!L$2,FALSE)</f>
        <v>1</v>
      </c>
      <c r="M711" s="37">
        <f>VLOOKUP($B711,'Elec wholesale lookups'!$A$3:$O$15,'Inputs - Elec wholesale index'!M$2,FALSE)</f>
        <v>1</v>
      </c>
      <c r="N711" s="37">
        <f>VLOOKUP($B711,'Elec wholesale lookups'!$A$3:$O$15,'Inputs - Elec wholesale index'!N$2,FALSE)</f>
        <v>0</v>
      </c>
      <c r="O711" s="12">
        <f t="shared" si="190"/>
        <v>205597.26549163138</v>
      </c>
      <c r="P711" s="12">
        <f t="shared" si="191"/>
        <v>181634.52552031272</v>
      </c>
      <c r="Q711" s="12">
        <f t="shared" si="192"/>
        <v>0</v>
      </c>
      <c r="R711" s="12">
        <f t="shared" si="193"/>
        <v>387231.79101194406</v>
      </c>
      <c r="S711" s="22">
        <f t="shared" si="194"/>
        <v>0</v>
      </c>
      <c r="T711" s="22">
        <f t="shared" si="195"/>
        <v>0</v>
      </c>
      <c r="U711" s="22">
        <f t="shared" si="196"/>
        <v>0</v>
      </c>
      <c r="V711" s="22">
        <f t="shared" si="197"/>
        <v>0</v>
      </c>
      <c r="W711" s="43" t="str">
        <f t="shared" si="198"/>
        <v>n/a</v>
      </c>
      <c r="X711" s="22">
        <f t="shared" si="199"/>
        <v>0</v>
      </c>
      <c r="Y711" s="22">
        <f t="shared" si="200"/>
        <v>0</v>
      </c>
      <c r="Z711" s="22">
        <f t="shared" si="201"/>
        <v>0</v>
      </c>
      <c r="AA711" s="42">
        <f t="shared" si="202"/>
        <v>0</v>
      </c>
      <c r="AB711" s="43" t="str">
        <f t="shared" si="203"/>
        <v>n/a</v>
      </c>
      <c r="AC711" s="44" t="str">
        <f>IFERROR(W711*'Inputs - OBR and CPI'!$E$27+'Inputs - Elec wholesale index'!AB711*'Inputs - OBR and CPI'!$F$27,"n/a")</f>
        <v>n/a</v>
      </c>
      <c r="AD711" s="2" t="str">
        <f t="shared" si="188"/>
        <v>2017-18 Winter</v>
      </c>
      <c r="AE711" s="2" t="str">
        <f t="shared" si="189"/>
        <v>2017-18 Summer</v>
      </c>
      <c r="AF711" s="127">
        <v>0</v>
      </c>
    </row>
    <row r="712" spans="1:32">
      <c r="A712" s="46">
        <v>42872</v>
      </c>
      <c r="B712" s="13" t="str">
        <f t="shared" si="187"/>
        <v>May</v>
      </c>
      <c r="C712" s="180"/>
      <c r="D712" s="180"/>
      <c r="E712" s="180"/>
      <c r="F712" s="192"/>
      <c r="G712" s="192"/>
      <c r="H712" s="192"/>
      <c r="I712" s="12">
        <f>VLOOKUP($B712,'Elec wholesale lookups'!$A$3:$L$15,'Inputs - Elec wholesale index'!I$2,FALSE)</f>
        <v>205597.26549163138</v>
      </c>
      <c r="J712" s="12">
        <f>VLOOKUP($B712,'Elec wholesale lookups'!$A$3:$L$15,'Inputs - Elec wholesale index'!J$2,FALSE)</f>
        <v>181634.52552031272</v>
      </c>
      <c r="K712" s="12">
        <f>VLOOKUP($B712,'Elec wholesale lookups'!$A$3:$L$15,'Inputs - Elec wholesale index'!K$2,FALSE)</f>
        <v>205597.26549163138</v>
      </c>
      <c r="L712" s="37">
        <f>VLOOKUP($B712,'Elec wholesale lookups'!$A$3:$O$15,'Inputs - Elec wholesale index'!L$2,FALSE)</f>
        <v>1</v>
      </c>
      <c r="M712" s="37">
        <f>VLOOKUP($B712,'Elec wholesale lookups'!$A$3:$O$15,'Inputs - Elec wholesale index'!M$2,FALSE)</f>
        <v>1</v>
      </c>
      <c r="N712" s="37">
        <f>VLOOKUP($B712,'Elec wholesale lookups'!$A$3:$O$15,'Inputs - Elec wholesale index'!N$2,FALSE)</f>
        <v>0</v>
      </c>
      <c r="O712" s="12">
        <f t="shared" si="190"/>
        <v>205597.26549163138</v>
      </c>
      <c r="P712" s="12">
        <f t="shared" si="191"/>
        <v>181634.52552031272</v>
      </c>
      <c r="Q712" s="12">
        <f t="shared" si="192"/>
        <v>0</v>
      </c>
      <c r="R712" s="12">
        <f t="shared" si="193"/>
        <v>387231.79101194406</v>
      </c>
      <c r="S712" s="22">
        <f t="shared" si="194"/>
        <v>0</v>
      </c>
      <c r="T712" s="22">
        <f t="shared" si="195"/>
        <v>0</v>
      </c>
      <c r="U712" s="22">
        <f t="shared" si="196"/>
        <v>0</v>
      </c>
      <c r="V712" s="22">
        <f t="shared" si="197"/>
        <v>0</v>
      </c>
      <c r="W712" s="43" t="str">
        <f t="shared" si="198"/>
        <v>n/a</v>
      </c>
      <c r="X712" s="22">
        <f t="shared" si="199"/>
        <v>0</v>
      </c>
      <c r="Y712" s="22">
        <f t="shared" si="200"/>
        <v>0</v>
      </c>
      <c r="Z712" s="22">
        <f t="shared" si="201"/>
        <v>0</v>
      </c>
      <c r="AA712" s="42">
        <f t="shared" si="202"/>
        <v>0</v>
      </c>
      <c r="AB712" s="43" t="str">
        <f t="shared" si="203"/>
        <v>n/a</v>
      </c>
      <c r="AC712" s="44" t="str">
        <f>IFERROR(W712*'Inputs - OBR and CPI'!$E$27+'Inputs - Elec wholesale index'!AB712*'Inputs - OBR and CPI'!$F$27,"n/a")</f>
        <v>n/a</v>
      </c>
      <c r="AD712" s="2" t="str">
        <f t="shared" si="188"/>
        <v>2017-18 Winter</v>
      </c>
      <c r="AE712" s="2" t="str">
        <f t="shared" si="189"/>
        <v>2017-18 Summer</v>
      </c>
      <c r="AF712" s="127">
        <v>0</v>
      </c>
    </row>
    <row r="713" spans="1:32">
      <c r="A713" s="46">
        <v>42873</v>
      </c>
      <c r="B713" s="13" t="str">
        <f t="shared" si="187"/>
        <v>May</v>
      </c>
      <c r="C713" s="180"/>
      <c r="D713" s="180"/>
      <c r="E713" s="180"/>
      <c r="F713" s="192"/>
      <c r="G713" s="192"/>
      <c r="H713" s="192"/>
      <c r="I713" s="12">
        <f>VLOOKUP($B713,'Elec wholesale lookups'!$A$3:$L$15,'Inputs - Elec wholesale index'!I$2,FALSE)</f>
        <v>205597.26549163138</v>
      </c>
      <c r="J713" s="12">
        <f>VLOOKUP($B713,'Elec wholesale lookups'!$A$3:$L$15,'Inputs - Elec wholesale index'!J$2,FALSE)</f>
        <v>181634.52552031272</v>
      </c>
      <c r="K713" s="12">
        <f>VLOOKUP($B713,'Elec wholesale lookups'!$A$3:$L$15,'Inputs - Elec wholesale index'!K$2,FALSE)</f>
        <v>205597.26549163138</v>
      </c>
      <c r="L713" s="37">
        <f>VLOOKUP($B713,'Elec wholesale lookups'!$A$3:$O$15,'Inputs - Elec wholesale index'!L$2,FALSE)</f>
        <v>1</v>
      </c>
      <c r="M713" s="37">
        <f>VLOOKUP($B713,'Elec wholesale lookups'!$A$3:$O$15,'Inputs - Elec wholesale index'!M$2,FALSE)</f>
        <v>1</v>
      </c>
      <c r="N713" s="37">
        <f>VLOOKUP($B713,'Elec wholesale lookups'!$A$3:$O$15,'Inputs - Elec wholesale index'!N$2,FALSE)</f>
        <v>0</v>
      </c>
      <c r="O713" s="12">
        <f t="shared" si="190"/>
        <v>205597.26549163138</v>
      </c>
      <c r="P713" s="12">
        <f t="shared" si="191"/>
        <v>181634.52552031272</v>
      </c>
      <c r="Q713" s="12">
        <f t="shared" si="192"/>
        <v>0</v>
      </c>
      <c r="R713" s="12">
        <f t="shared" si="193"/>
        <v>387231.79101194406</v>
      </c>
      <c r="S713" s="22">
        <f t="shared" si="194"/>
        <v>0</v>
      </c>
      <c r="T713" s="22">
        <f t="shared" si="195"/>
        <v>0</v>
      </c>
      <c r="U713" s="22">
        <f t="shared" si="196"/>
        <v>0</v>
      </c>
      <c r="V713" s="22">
        <f t="shared" si="197"/>
        <v>0</v>
      </c>
      <c r="W713" s="43" t="str">
        <f t="shared" si="198"/>
        <v>n/a</v>
      </c>
      <c r="X713" s="22">
        <f t="shared" si="199"/>
        <v>0</v>
      </c>
      <c r="Y713" s="22">
        <f t="shared" si="200"/>
        <v>0</v>
      </c>
      <c r="Z713" s="22">
        <f t="shared" si="201"/>
        <v>0</v>
      </c>
      <c r="AA713" s="42">
        <f t="shared" si="202"/>
        <v>0</v>
      </c>
      <c r="AB713" s="43" t="str">
        <f t="shared" si="203"/>
        <v>n/a</v>
      </c>
      <c r="AC713" s="44" t="str">
        <f>IFERROR(W713*'Inputs - OBR and CPI'!$E$27+'Inputs - Elec wholesale index'!AB713*'Inputs - OBR and CPI'!$F$27,"n/a")</f>
        <v>n/a</v>
      </c>
      <c r="AD713" s="2" t="str">
        <f t="shared" si="188"/>
        <v>2017-18 Winter</v>
      </c>
      <c r="AE713" s="2" t="str">
        <f t="shared" si="189"/>
        <v>2017-18 Summer</v>
      </c>
      <c r="AF713" s="127">
        <v>0</v>
      </c>
    </row>
    <row r="714" spans="1:32">
      <c r="A714" s="46">
        <v>42874</v>
      </c>
      <c r="B714" s="13" t="str">
        <f t="shared" si="187"/>
        <v>May</v>
      </c>
      <c r="C714" s="180"/>
      <c r="D714" s="180"/>
      <c r="E714" s="180"/>
      <c r="F714" s="192"/>
      <c r="G714" s="192"/>
      <c r="H714" s="192"/>
      <c r="I714" s="12">
        <f>VLOOKUP($B714,'Elec wholesale lookups'!$A$3:$L$15,'Inputs - Elec wholesale index'!I$2,FALSE)</f>
        <v>205597.26549163138</v>
      </c>
      <c r="J714" s="12">
        <f>VLOOKUP($B714,'Elec wholesale lookups'!$A$3:$L$15,'Inputs - Elec wholesale index'!J$2,FALSE)</f>
        <v>181634.52552031272</v>
      </c>
      <c r="K714" s="12">
        <f>VLOOKUP($B714,'Elec wholesale lookups'!$A$3:$L$15,'Inputs - Elec wholesale index'!K$2,FALSE)</f>
        <v>205597.26549163138</v>
      </c>
      <c r="L714" s="37">
        <f>VLOOKUP($B714,'Elec wholesale lookups'!$A$3:$O$15,'Inputs - Elec wholesale index'!L$2,FALSE)</f>
        <v>1</v>
      </c>
      <c r="M714" s="37">
        <f>VLOOKUP($B714,'Elec wholesale lookups'!$A$3:$O$15,'Inputs - Elec wholesale index'!M$2,FALSE)</f>
        <v>1</v>
      </c>
      <c r="N714" s="37">
        <f>VLOOKUP($B714,'Elec wholesale lookups'!$A$3:$O$15,'Inputs - Elec wholesale index'!N$2,FALSE)</f>
        <v>0</v>
      </c>
      <c r="O714" s="12">
        <f t="shared" si="190"/>
        <v>205597.26549163138</v>
      </c>
      <c r="P714" s="12">
        <f t="shared" si="191"/>
        <v>181634.52552031272</v>
      </c>
      <c r="Q714" s="12">
        <f t="shared" si="192"/>
        <v>0</v>
      </c>
      <c r="R714" s="12">
        <f t="shared" si="193"/>
        <v>387231.79101194406</v>
      </c>
      <c r="S714" s="22">
        <f t="shared" si="194"/>
        <v>0</v>
      </c>
      <c r="T714" s="22">
        <f t="shared" si="195"/>
        <v>0</v>
      </c>
      <c r="U714" s="22">
        <f t="shared" si="196"/>
        <v>0</v>
      </c>
      <c r="V714" s="22">
        <f t="shared" si="197"/>
        <v>0</v>
      </c>
      <c r="W714" s="43" t="str">
        <f t="shared" si="198"/>
        <v>n/a</v>
      </c>
      <c r="X714" s="22">
        <f t="shared" si="199"/>
        <v>0</v>
      </c>
      <c r="Y714" s="22">
        <f t="shared" si="200"/>
        <v>0</v>
      </c>
      <c r="Z714" s="22">
        <f t="shared" si="201"/>
        <v>0</v>
      </c>
      <c r="AA714" s="42">
        <f t="shared" si="202"/>
        <v>0</v>
      </c>
      <c r="AB714" s="43" t="str">
        <f t="shared" si="203"/>
        <v>n/a</v>
      </c>
      <c r="AC714" s="44" t="str">
        <f>IFERROR(W714*'Inputs - OBR and CPI'!$E$27+'Inputs - Elec wholesale index'!AB714*'Inputs - OBR and CPI'!$F$27,"n/a")</f>
        <v>n/a</v>
      </c>
      <c r="AD714" s="2" t="str">
        <f t="shared" si="188"/>
        <v>2017-18 Winter</v>
      </c>
      <c r="AE714" s="2" t="str">
        <f t="shared" si="189"/>
        <v>2017-18 Summer</v>
      </c>
      <c r="AF714" s="127">
        <v>0</v>
      </c>
    </row>
    <row r="715" spans="1:32">
      <c r="A715" s="46">
        <v>42877</v>
      </c>
      <c r="B715" s="13" t="str">
        <f t="shared" si="187"/>
        <v>May</v>
      </c>
      <c r="C715" s="180"/>
      <c r="D715" s="180"/>
      <c r="E715" s="180"/>
      <c r="F715" s="192"/>
      <c r="G715" s="192"/>
      <c r="H715" s="192"/>
      <c r="I715" s="12">
        <f>VLOOKUP($B715,'Elec wholesale lookups'!$A$3:$L$15,'Inputs - Elec wholesale index'!I$2,FALSE)</f>
        <v>205597.26549163138</v>
      </c>
      <c r="J715" s="12">
        <f>VLOOKUP($B715,'Elec wholesale lookups'!$A$3:$L$15,'Inputs - Elec wholesale index'!J$2,FALSE)</f>
        <v>181634.52552031272</v>
      </c>
      <c r="K715" s="12">
        <f>VLOOKUP($B715,'Elec wholesale lookups'!$A$3:$L$15,'Inputs - Elec wholesale index'!K$2,FALSE)</f>
        <v>205597.26549163138</v>
      </c>
      <c r="L715" s="37">
        <f>VLOOKUP($B715,'Elec wholesale lookups'!$A$3:$O$15,'Inputs - Elec wholesale index'!L$2,FALSE)</f>
        <v>1</v>
      </c>
      <c r="M715" s="37">
        <f>VLOOKUP($B715,'Elec wholesale lookups'!$A$3:$O$15,'Inputs - Elec wholesale index'!M$2,FALSE)</f>
        <v>1</v>
      </c>
      <c r="N715" s="37">
        <f>VLOOKUP($B715,'Elec wholesale lookups'!$A$3:$O$15,'Inputs - Elec wholesale index'!N$2,FALSE)</f>
        <v>0</v>
      </c>
      <c r="O715" s="12">
        <f t="shared" si="190"/>
        <v>205597.26549163138</v>
      </c>
      <c r="P715" s="12">
        <f t="shared" si="191"/>
        <v>181634.52552031272</v>
      </c>
      <c r="Q715" s="12">
        <f t="shared" si="192"/>
        <v>0</v>
      </c>
      <c r="R715" s="12">
        <f t="shared" si="193"/>
        <v>387231.79101194406</v>
      </c>
      <c r="S715" s="22">
        <f t="shared" si="194"/>
        <v>0</v>
      </c>
      <c r="T715" s="22">
        <f t="shared" si="195"/>
        <v>0</v>
      </c>
      <c r="U715" s="22">
        <f t="shared" si="196"/>
        <v>0</v>
      </c>
      <c r="V715" s="22">
        <f t="shared" si="197"/>
        <v>0</v>
      </c>
      <c r="W715" s="43" t="str">
        <f t="shared" si="198"/>
        <v>n/a</v>
      </c>
      <c r="X715" s="22">
        <f t="shared" si="199"/>
        <v>0</v>
      </c>
      <c r="Y715" s="22">
        <f t="shared" si="200"/>
        <v>0</v>
      </c>
      <c r="Z715" s="22">
        <f t="shared" si="201"/>
        <v>0</v>
      </c>
      <c r="AA715" s="42">
        <f t="shared" si="202"/>
        <v>0</v>
      </c>
      <c r="AB715" s="43" t="str">
        <f t="shared" si="203"/>
        <v>n/a</v>
      </c>
      <c r="AC715" s="44" t="str">
        <f>IFERROR(W715*'Inputs - OBR and CPI'!$E$27+'Inputs - Elec wholesale index'!AB715*'Inputs - OBR and CPI'!$F$27,"n/a")</f>
        <v>n/a</v>
      </c>
      <c r="AD715" s="2" t="str">
        <f t="shared" si="188"/>
        <v>2017-18 Winter</v>
      </c>
      <c r="AE715" s="2" t="str">
        <f t="shared" si="189"/>
        <v>2017-18 Summer</v>
      </c>
      <c r="AF715" s="127">
        <v>0</v>
      </c>
    </row>
    <row r="716" spans="1:32">
      <c r="A716" s="46">
        <v>42878</v>
      </c>
      <c r="B716" s="13" t="str">
        <f t="shared" si="187"/>
        <v>May</v>
      </c>
      <c r="C716" s="180"/>
      <c r="D716" s="180"/>
      <c r="E716" s="180"/>
      <c r="F716" s="192"/>
      <c r="G716" s="192"/>
      <c r="H716" s="192"/>
      <c r="I716" s="12">
        <f>VLOOKUP($B716,'Elec wholesale lookups'!$A$3:$L$15,'Inputs - Elec wholesale index'!I$2,FALSE)</f>
        <v>205597.26549163138</v>
      </c>
      <c r="J716" s="12">
        <f>VLOOKUP($B716,'Elec wholesale lookups'!$A$3:$L$15,'Inputs - Elec wholesale index'!J$2,FALSE)</f>
        <v>181634.52552031272</v>
      </c>
      <c r="K716" s="12">
        <f>VLOOKUP($B716,'Elec wholesale lookups'!$A$3:$L$15,'Inputs - Elec wholesale index'!K$2,FALSE)</f>
        <v>205597.26549163138</v>
      </c>
      <c r="L716" s="37">
        <f>VLOOKUP($B716,'Elec wholesale lookups'!$A$3:$O$15,'Inputs - Elec wholesale index'!L$2,FALSE)</f>
        <v>1</v>
      </c>
      <c r="M716" s="37">
        <f>VLOOKUP($B716,'Elec wholesale lookups'!$A$3:$O$15,'Inputs - Elec wholesale index'!M$2,FALSE)</f>
        <v>1</v>
      </c>
      <c r="N716" s="37">
        <f>VLOOKUP($B716,'Elec wholesale lookups'!$A$3:$O$15,'Inputs - Elec wholesale index'!N$2,FALSE)</f>
        <v>0</v>
      </c>
      <c r="O716" s="12">
        <f t="shared" si="190"/>
        <v>205597.26549163138</v>
      </c>
      <c r="P716" s="12">
        <f t="shared" si="191"/>
        <v>181634.52552031272</v>
      </c>
      <c r="Q716" s="12">
        <f t="shared" si="192"/>
        <v>0</v>
      </c>
      <c r="R716" s="12">
        <f t="shared" si="193"/>
        <v>387231.79101194406</v>
      </c>
      <c r="S716" s="22">
        <f t="shared" si="194"/>
        <v>0</v>
      </c>
      <c r="T716" s="22">
        <f t="shared" si="195"/>
        <v>0</v>
      </c>
      <c r="U716" s="22">
        <f t="shared" si="196"/>
        <v>0</v>
      </c>
      <c r="V716" s="22">
        <f t="shared" si="197"/>
        <v>0</v>
      </c>
      <c r="W716" s="43" t="str">
        <f t="shared" si="198"/>
        <v>n/a</v>
      </c>
      <c r="X716" s="22">
        <f t="shared" si="199"/>
        <v>0</v>
      </c>
      <c r="Y716" s="22">
        <f t="shared" si="200"/>
        <v>0</v>
      </c>
      <c r="Z716" s="22">
        <f t="shared" si="201"/>
        <v>0</v>
      </c>
      <c r="AA716" s="42">
        <f t="shared" si="202"/>
        <v>0</v>
      </c>
      <c r="AB716" s="43" t="str">
        <f t="shared" si="203"/>
        <v>n/a</v>
      </c>
      <c r="AC716" s="44" t="str">
        <f>IFERROR(W716*'Inputs - OBR and CPI'!$E$27+'Inputs - Elec wholesale index'!AB716*'Inputs - OBR and CPI'!$F$27,"n/a")</f>
        <v>n/a</v>
      </c>
      <c r="AD716" s="2" t="str">
        <f t="shared" si="188"/>
        <v>2017-18 Winter</v>
      </c>
      <c r="AE716" s="2" t="str">
        <f t="shared" si="189"/>
        <v>2017-18 Summer</v>
      </c>
      <c r="AF716" s="127">
        <v>0</v>
      </c>
    </row>
    <row r="717" spans="1:32">
      <c r="A717" s="46">
        <v>42879</v>
      </c>
      <c r="B717" s="13" t="str">
        <f t="shared" si="187"/>
        <v>May</v>
      </c>
      <c r="C717" s="180"/>
      <c r="D717" s="180"/>
      <c r="E717" s="180"/>
      <c r="F717" s="192"/>
      <c r="G717" s="192"/>
      <c r="H717" s="192"/>
      <c r="I717" s="12">
        <f>VLOOKUP($B717,'Elec wholesale lookups'!$A$3:$L$15,'Inputs - Elec wholesale index'!I$2,FALSE)</f>
        <v>205597.26549163138</v>
      </c>
      <c r="J717" s="12">
        <f>VLOOKUP($B717,'Elec wholesale lookups'!$A$3:$L$15,'Inputs - Elec wholesale index'!J$2,FALSE)</f>
        <v>181634.52552031272</v>
      </c>
      <c r="K717" s="12">
        <f>VLOOKUP($B717,'Elec wholesale lookups'!$A$3:$L$15,'Inputs - Elec wholesale index'!K$2,FALSE)</f>
        <v>205597.26549163138</v>
      </c>
      <c r="L717" s="37">
        <f>VLOOKUP($B717,'Elec wholesale lookups'!$A$3:$O$15,'Inputs - Elec wholesale index'!L$2,FALSE)</f>
        <v>1</v>
      </c>
      <c r="M717" s="37">
        <f>VLOOKUP($B717,'Elec wholesale lookups'!$A$3:$O$15,'Inputs - Elec wholesale index'!M$2,FALSE)</f>
        <v>1</v>
      </c>
      <c r="N717" s="37">
        <f>VLOOKUP($B717,'Elec wholesale lookups'!$A$3:$O$15,'Inputs - Elec wholesale index'!N$2,FALSE)</f>
        <v>0</v>
      </c>
      <c r="O717" s="12">
        <f t="shared" si="190"/>
        <v>205597.26549163138</v>
      </c>
      <c r="P717" s="12">
        <f t="shared" si="191"/>
        <v>181634.52552031272</v>
      </c>
      <c r="Q717" s="12">
        <f t="shared" si="192"/>
        <v>0</v>
      </c>
      <c r="R717" s="12">
        <f t="shared" si="193"/>
        <v>387231.79101194406</v>
      </c>
      <c r="S717" s="22">
        <f t="shared" si="194"/>
        <v>0</v>
      </c>
      <c r="T717" s="22">
        <f t="shared" si="195"/>
        <v>0</v>
      </c>
      <c r="U717" s="22">
        <f t="shared" si="196"/>
        <v>0</v>
      </c>
      <c r="V717" s="22">
        <f t="shared" si="197"/>
        <v>0</v>
      </c>
      <c r="W717" s="43" t="str">
        <f t="shared" si="198"/>
        <v>n/a</v>
      </c>
      <c r="X717" s="22">
        <f t="shared" si="199"/>
        <v>0</v>
      </c>
      <c r="Y717" s="22">
        <f t="shared" si="200"/>
        <v>0</v>
      </c>
      <c r="Z717" s="22">
        <f t="shared" si="201"/>
        <v>0</v>
      </c>
      <c r="AA717" s="42">
        <f t="shared" si="202"/>
        <v>0</v>
      </c>
      <c r="AB717" s="43" t="str">
        <f t="shared" si="203"/>
        <v>n/a</v>
      </c>
      <c r="AC717" s="44" t="str">
        <f>IFERROR(W717*'Inputs - OBR and CPI'!$E$27+'Inputs - Elec wholesale index'!AB717*'Inputs - OBR and CPI'!$F$27,"n/a")</f>
        <v>n/a</v>
      </c>
      <c r="AD717" s="2" t="str">
        <f t="shared" si="188"/>
        <v>2017-18 Winter</v>
      </c>
      <c r="AE717" s="2" t="str">
        <f t="shared" si="189"/>
        <v>2017-18 Summer</v>
      </c>
      <c r="AF717" s="127">
        <v>0</v>
      </c>
    </row>
    <row r="718" spans="1:32">
      <c r="A718" s="46">
        <v>42880</v>
      </c>
      <c r="B718" s="13" t="str">
        <f t="shared" si="187"/>
        <v>May</v>
      </c>
      <c r="C718" s="180"/>
      <c r="D718" s="180"/>
      <c r="E718" s="180"/>
      <c r="F718" s="192"/>
      <c r="G718" s="192"/>
      <c r="H718" s="192"/>
      <c r="I718" s="12">
        <f>VLOOKUP($B718,'Elec wholesale lookups'!$A$3:$L$15,'Inputs - Elec wholesale index'!I$2,FALSE)</f>
        <v>205597.26549163138</v>
      </c>
      <c r="J718" s="12">
        <f>VLOOKUP($B718,'Elec wholesale lookups'!$A$3:$L$15,'Inputs - Elec wholesale index'!J$2,FALSE)</f>
        <v>181634.52552031272</v>
      </c>
      <c r="K718" s="12">
        <f>VLOOKUP($B718,'Elec wholesale lookups'!$A$3:$L$15,'Inputs - Elec wholesale index'!K$2,FALSE)</f>
        <v>205597.26549163138</v>
      </c>
      <c r="L718" s="37">
        <f>VLOOKUP($B718,'Elec wholesale lookups'!$A$3:$O$15,'Inputs - Elec wholesale index'!L$2,FALSE)</f>
        <v>1</v>
      </c>
      <c r="M718" s="37">
        <f>VLOOKUP($B718,'Elec wholesale lookups'!$A$3:$O$15,'Inputs - Elec wholesale index'!M$2,FALSE)</f>
        <v>1</v>
      </c>
      <c r="N718" s="37">
        <f>VLOOKUP($B718,'Elec wholesale lookups'!$A$3:$O$15,'Inputs - Elec wholesale index'!N$2,FALSE)</f>
        <v>0</v>
      </c>
      <c r="O718" s="12">
        <f t="shared" si="190"/>
        <v>205597.26549163138</v>
      </c>
      <c r="P718" s="12">
        <f t="shared" si="191"/>
        <v>181634.52552031272</v>
      </c>
      <c r="Q718" s="12">
        <f t="shared" si="192"/>
        <v>0</v>
      </c>
      <c r="R718" s="12">
        <f t="shared" si="193"/>
        <v>387231.79101194406</v>
      </c>
      <c r="S718" s="22">
        <f t="shared" si="194"/>
        <v>0</v>
      </c>
      <c r="T718" s="22">
        <f t="shared" si="195"/>
        <v>0</v>
      </c>
      <c r="U718" s="22">
        <f t="shared" si="196"/>
        <v>0</v>
      </c>
      <c r="V718" s="22">
        <f t="shared" si="197"/>
        <v>0</v>
      </c>
      <c r="W718" s="43" t="str">
        <f t="shared" si="198"/>
        <v>n/a</v>
      </c>
      <c r="X718" s="22">
        <f t="shared" si="199"/>
        <v>0</v>
      </c>
      <c r="Y718" s="22">
        <f t="shared" si="200"/>
        <v>0</v>
      </c>
      <c r="Z718" s="22">
        <f t="shared" si="201"/>
        <v>0</v>
      </c>
      <c r="AA718" s="42">
        <f t="shared" si="202"/>
        <v>0</v>
      </c>
      <c r="AB718" s="43" t="str">
        <f t="shared" si="203"/>
        <v>n/a</v>
      </c>
      <c r="AC718" s="44" t="str">
        <f>IFERROR(W718*'Inputs - OBR and CPI'!$E$27+'Inputs - Elec wholesale index'!AB718*'Inputs - OBR and CPI'!$F$27,"n/a")</f>
        <v>n/a</v>
      </c>
      <c r="AD718" s="2" t="str">
        <f t="shared" si="188"/>
        <v>2017-18 Winter</v>
      </c>
      <c r="AE718" s="2" t="str">
        <f t="shared" si="189"/>
        <v>2017-18 Summer</v>
      </c>
      <c r="AF718" s="127">
        <v>0</v>
      </c>
    </row>
    <row r="719" spans="1:32">
      <c r="A719" s="46">
        <v>42881</v>
      </c>
      <c r="B719" s="13" t="str">
        <f t="shared" si="187"/>
        <v>May</v>
      </c>
      <c r="C719" s="180"/>
      <c r="D719" s="180"/>
      <c r="E719" s="180"/>
      <c r="F719" s="192"/>
      <c r="G719" s="192"/>
      <c r="H719" s="192"/>
      <c r="I719" s="12">
        <f>VLOOKUP($B719,'Elec wholesale lookups'!$A$3:$L$15,'Inputs - Elec wholesale index'!I$2,FALSE)</f>
        <v>205597.26549163138</v>
      </c>
      <c r="J719" s="12">
        <f>VLOOKUP($B719,'Elec wholesale lookups'!$A$3:$L$15,'Inputs - Elec wholesale index'!J$2,FALSE)</f>
        <v>181634.52552031272</v>
      </c>
      <c r="K719" s="12">
        <f>VLOOKUP($B719,'Elec wholesale lookups'!$A$3:$L$15,'Inputs - Elec wholesale index'!K$2,FALSE)</f>
        <v>205597.26549163138</v>
      </c>
      <c r="L719" s="37">
        <f>VLOOKUP($B719,'Elec wholesale lookups'!$A$3:$O$15,'Inputs - Elec wholesale index'!L$2,FALSE)</f>
        <v>1</v>
      </c>
      <c r="M719" s="37">
        <f>VLOOKUP($B719,'Elec wholesale lookups'!$A$3:$O$15,'Inputs - Elec wholesale index'!M$2,FALSE)</f>
        <v>1</v>
      </c>
      <c r="N719" s="37">
        <f>VLOOKUP($B719,'Elec wholesale lookups'!$A$3:$O$15,'Inputs - Elec wholesale index'!N$2,FALSE)</f>
        <v>0</v>
      </c>
      <c r="O719" s="12">
        <f t="shared" si="190"/>
        <v>205597.26549163138</v>
      </c>
      <c r="P719" s="12">
        <f t="shared" si="191"/>
        <v>181634.52552031272</v>
      </c>
      <c r="Q719" s="12">
        <f t="shared" si="192"/>
        <v>0</v>
      </c>
      <c r="R719" s="12">
        <f t="shared" si="193"/>
        <v>387231.79101194406</v>
      </c>
      <c r="S719" s="22">
        <f t="shared" si="194"/>
        <v>0</v>
      </c>
      <c r="T719" s="22">
        <f t="shared" si="195"/>
        <v>0</v>
      </c>
      <c r="U719" s="22">
        <f t="shared" si="196"/>
        <v>0</v>
      </c>
      <c r="V719" s="22">
        <f t="shared" si="197"/>
        <v>0</v>
      </c>
      <c r="W719" s="43" t="str">
        <f t="shared" si="198"/>
        <v>n/a</v>
      </c>
      <c r="X719" s="22">
        <f t="shared" si="199"/>
        <v>0</v>
      </c>
      <c r="Y719" s="22">
        <f t="shared" si="200"/>
        <v>0</v>
      </c>
      <c r="Z719" s="22">
        <f t="shared" si="201"/>
        <v>0</v>
      </c>
      <c r="AA719" s="42">
        <f t="shared" si="202"/>
        <v>0</v>
      </c>
      <c r="AB719" s="43" t="str">
        <f t="shared" si="203"/>
        <v>n/a</v>
      </c>
      <c r="AC719" s="44" t="str">
        <f>IFERROR(W719*'Inputs - OBR and CPI'!$E$27+'Inputs - Elec wholesale index'!AB719*'Inputs - OBR and CPI'!$F$27,"n/a")</f>
        <v>n/a</v>
      </c>
      <c r="AD719" s="2" t="str">
        <f t="shared" si="188"/>
        <v>2017-18 Winter</v>
      </c>
      <c r="AE719" s="2" t="str">
        <f t="shared" si="189"/>
        <v>2017-18 Summer</v>
      </c>
      <c r="AF719" s="127">
        <v>0</v>
      </c>
    </row>
    <row r="720" spans="1:32">
      <c r="A720" s="46">
        <v>42885</v>
      </c>
      <c r="B720" s="13" t="str">
        <f t="shared" si="187"/>
        <v>May</v>
      </c>
      <c r="C720" s="180"/>
      <c r="D720" s="180"/>
      <c r="E720" s="180"/>
      <c r="F720" s="192"/>
      <c r="G720" s="192"/>
      <c r="H720" s="192"/>
      <c r="I720" s="12">
        <f>VLOOKUP($B720,'Elec wholesale lookups'!$A$3:$L$15,'Inputs - Elec wholesale index'!I$2,FALSE)</f>
        <v>205597.26549163138</v>
      </c>
      <c r="J720" s="12">
        <f>VLOOKUP($B720,'Elec wholesale lookups'!$A$3:$L$15,'Inputs - Elec wholesale index'!J$2,FALSE)</f>
        <v>181634.52552031272</v>
      </c>
      <c r="K720" s="12">
        <f>VLOOKUP($B720,'Elec wholesale lookups'!$A$3:$L$15,'Inputs - Elec wholesale index'!K$2,FALSE)</f>
        <v>205597.26549163138</v>
      </c>
      <c r="L720" s="37">
        <f>VLOOKUP($B720,'Elec wholesale lookups'!$A$3:$O$15,'Inputs - Elec wholesale index'!L$2,FALSE)</f>
        <v>1</v>
      </c>
      <c r="M720" s="37">
        <f>VLOOKUP($B720,'Elec wholesale lookups'!$A$3:$O$15,'Inputs - Elec wholesale index'!M$2,FALSE)</f>
        <v>1</v>
      </c>
      <c r="N720" s="37">
        <f>VLOOKUP($B720,'Elec wholesale lookups'!$A$3:$O$15,'Inputs - Elec wholesale index'!N$2,FALSE)</f>
        <v>0</v>
      </c>
      <c r="O720" s="12">
        <f t="shared" si="190"/>
        <v>205597.26549163138</v>
      </c>
      <c r="P720" s="12">
        <f t="shared" si="191"/>
        <v>181634.52552031272</v>
      </c>
      <c r="Q720" s="12">
        <f t="shared" si="192"/>
        <v>0</v>
      </c>
      <c r="R720" s="12">
        <f t="shared" si="193"/>
        <v>387231.79101194406</v>
      </c>
      <c r="S720" s="22">
        <f t="shared" si="194"/>
        <v>0</v>
      </c>
      <c r="T720" s="22">
        <f t="shared" si="195"/>
        <v>0</v>
      </c>
      <c r="U720" s="22">
        <f t="shared" si="196"/>
        <v>0</v>
      </c>
      <c r="V720" s="22">
        <f t="shared" si="197"/>
        <v>0</v>
      </c>
      <c r="W720" s="43" t="str">
        <f t="shared" si="198"/>
        <v>n/a</v>
      </c>
      <c r="X720" s="22">
        <f t="shared" si="199"/>
        <v>0</v>
      </c>
      <c r="Y720" s="22">
        <f t="shared" si="200"/>
        <v>0</v>
      </c>
      <c r="Z720" s="22">
        <f t="shared" si="201"/>
        <v>0</v>
      </c>
      <c r="AA720" s="42">
        <f t="shared" si="202"/>
        <v>0</v>
      </c>
      <c r="AB720" s="43" t="str">
        <f t="shared" si="203"/>
        <v>n/a</v>
      </c>
      <c r="AC720" s="44" t="str">
        <f>IFERROR(W720*'Inputs - OBR and CPI'!$E$27+'Inputs - Elec wholesale index'!AB720*'Inputs - OBR and CPI'!$F$27,"n/a")</f>
        <v>n/a</v>
      </c>
      <c r="AD720" s="2" t="str">
        <f t="shared" si="188"/>
        <v>2017-18 Winter</v>
      </c>
      <c r="AE720" s="2" t="str">
        <f t="shared" si="189"/>
        <v>2017-18 Summer</v>
      </c>
      <c r="AF720" s="127">
        <v>0</v>
      </c>
    </row>
    <row r="721" spans="1:32">
      <c r="A721" s="46">
        <v>42886</v>
      </c>
      <c r="B721" s="13" t="str">
        <f t="shared" si="187"/>
        <v>May</v>
      </c>
      <c r="C721" s="180"/>
      <c r="D721" s="180"/>
      <c r="E721" s="180"/>
      <c r="F721" s="192"/>
      <c r="G721" s="192"/>
      <c r="H721" s="192"/>
      <c r="I721" s="12">
        <f>VLOOKUP($B721,'Elec wholesale lookups'!$A$3:$L$15,'Inputs - Elec wholesale index'!I$2,FALSE)</f>
        <v>205597.26549163138</v>
      </c>
      <c r="J721" s="12">
        <f>VLOOKUP($B721,'Elec wholesale lookups'!$A$3:$L$15,'Inputs - Elec wholesale index'!J$2,FALSE)</f>
        <v>181634.52552031272</v>
      </c>
      <c r="K721" s="12">
        <f>VLOOKUP($B721,'Elec wholesale lookups'!$A$3:$L$15,'Inputs - Elec wholesale index'!K$2,FALSE)</f>
        <v>205597.26549163138</v>
      </c>
      <c r="L721" s="37">
        <f>VLOOKUP($B721,'Elec wholesale lookups'!$A$3:$O$15,'Inputs - Elec wholesale index'!L$2,FALSE)</f>
        <v>1</v>
      </c>
      <c r="M721" s="37">
        <f>VLOOKUP($B721,'Elec wholesale lookups'!$A$3:$O$15,'Inputs - Elec wholesale index'!M$2,FALSE)</f>
        <v>1</v>
      </c>
      <c r="N721" s="37">
        <f>VLOOKUP($B721,'Elec wholesale lookups'!$A$3:$O$15,'Inputs - Elec wholesale index'!N$2,FALSE)</f>
        <v>0</v>
      </c>
      <c r="O721" s="12">
        <f t="shared" si="190"/>
        <v>205597.26549163138</v>
      </c>
      <c r="P721" s="12">
        <f t="shared" si="191"/>
        <v>181634.52552031272</v>
      </c>
      <c r="Q721" s="12">
        <f t="shared" si="192"/>
        <v>0</v>
      </c>
      <c r="R721" s="12">
        <f t="shared" si="193"/>
        <v>387231.79101194406</v>
      </c>
      <c r="S721" s="22">
        <f t="shared" si="194"/>
        <v>0</v>
      </c>
      <c r="T721" s="22">
        <f t="shared" si="195"/>
        <v>0</v>
      </c>
      <c r="U721" s="22">
        <f t="shared" si="196"/>
        <v>0</v>
      </c>
      <c r="V721" s="22">
        <f t="shared" si="197"/>
        <v>0</v>
      </c>
      <c r="W721" s="43" t="str">
        <f t="shared" si="198"/>
        <v>n/a</v>
      </c>
      <c r="X721" s="22">
        <f t="shared" si="199"/>
        <v>0</v>
      </c>
      <c r="Y721" s="22">
        <f t="shared" si="200"/>
        <v>0</v>
      </c>
      <c r="Z721" s="22">
        <f t="shared" si="201"/>
        <v>0</v>
      </c>
      <c r="AA721" s="42">
        <f t="shared" si="202"/>
        <v>0</v>
      </c>
      <c r="AB721" s="43" t="str">
        <f t="shared" si="203"/>
        <v>n/a</v>
      </c>
      <c r="AC721" s="44" t="str">
        <f>IFERROR(W721*'Inputs - OBR and CPI'!$E$27+'Inputs - Elec wholesale index'!AB721*'Inputs - OBR and CPI'!$F$27,"n/a")</f>
        <v>n/a</v>
      </c>
      <c r="AD721" s="2" t="str">
        <f t="shared" si="188"/>
        <v>2017-18 Winter</v>
      </c>
      <c r="AE721" s="2" t="str">
        <f t="shared" si="189"/>
        <v>2017-18 Summer</v>
      </c>
      <c r="AF721" s="127">
        <v>0</v>
      </c>
    </row>
    <row r="722" spans="1:32">
      <c r="A722" s="46">
        <v>42887</v>
      </c>
      <c r="B722" s="13" t="str">
        <f t="shared" si="187"/>
        <v>Jun</v>
      </c>
      <c r="C722" s="180"/>
      <c r="D722" s="180"/>
      <c r="E722" s="180"/>
      <c r="F722" s="192"/>
      <c r="G722" s="192"/>
      <c r="H722" s="192"/>
      <c r="I722" s="12">
        <f>VLOOKUP($B722,'Elec wholesale lookups'!$A$3:$L$15,'Inputs - Elec wholesale index'!I$2,FALSE)</f>
        <v>205597.26549163138</v>
      </c>
      <c r="J722" s="12">
        <f>VLOOKUP($B722,'Elec wholesale lookups'!$A$3:$L$15,'Inputs - Elec wholesale index'!J$2,FALSE)</f>
        <v>181634.52552031272</v>
      </c>
      <c r="K722" s="12">
        <f>VLOOKUP($B722,'Elec wholesale lookups'!$A$3:$L$15,'Inputs - Elec wholesale index'!K$2,FALSE)</f>
        <v>205597.26549163138</v>
      </c>
      <c r="L722" s="37">
        <f>VLOOKUP($B722,'Elec wholesale lookups'!$A$3:$O$15,'Inputs - Elec wholesale index'!L$2,FALSE)</f>
        <v>1</v>
      </c>
      <c r="M722" s="37">
        <f>VLOOKUP($B722,'Elec wholesale lookups'!$A$3:$O$15,'Inputs - Elec wholesale index'!M$2,FALSE)</f>
        <v>1</v>
      </c>
      <c r="N722" s="37">
        <f>VLOOKUP($B722,'Elec wholesale lookups'!$A$3:$O$15,'Inputs - Elec wholesale index'!N$2,FALSE)</f>
        <v>0</v>
      </c>
      <c r="O722" s="12">
        <f t="shared" si="190"/>
        <v>205597.26549163138</v>
      </c>
      <c r="P722" s="12">
        <f t="shared" si="191"/>
        <v>181634.52552031272</v>
      </c>
      <c r="Q722" s="12">
        <f t="shared" si="192"/>
        <v>0</v>
      </c>
      <c r="R722" s="12">
        <f t="shared" si="193"/>
        <v>387231.79101194406</v>
      </c>
      <c r="S722" s="22">
        <f t="shared" si="194"/>
        <v>0</v>
      </c>
      <c r="T722" s="22">
        <f t="shared" si="195"/>
        <v>0</v>
      </c>
      <c r="U722" s="22">
        <f t="shared" si="196"/>
        <v>0</v>
      </c>
      <c r="V722" s="22">
        <f t="shared" si="197"/>
        <v>0</v>
      </c>
      <c r="W722" s="43" t="str">
        <f t="shared" si="198"/>
        <v>n/a</v>
      </c>
      <c r="X722" s="22">
        <f t="shared" si="199"/>
        <v>0</v>
      </c>
      <c r="Y722" s="22">
        <f t="shared" si="200"/>
        <v>0</v>
      </c>
      <c r="Z722" s="22">
        <f t="shared" si="201"/>
        <v>0</v>
      </c>
      <c r="AA722" s="42">
        <f t="shared" si="202"/>
        <v>0</v>
      </c>
      <c r="AB722" s="43" t="str">
        <f t="shared" si="203"/>
        <v>n/a</v>
      </c>
      <c r="AC722" s="44" t="str">
        <f>IFERROR(W722*'Inputs - OBR and CPI'!$E$27+'Inputs - Elec wholesale index'!AB722*'Inputs - OBR and CPI'!$F$27,"n/a")</f>
        <v>n/a</v>
      </c>
      <c r="AD722" s="2" t="str">
        <f t="shared" si="188"/>
        <v>2017-18 Winter</v>
      </c>
      <c r="AE722" s="2" t="str">
        <f t="shared" si="189"/>
        <v>2017-18 Summer</v>
      </c>
      <c r="AF722" s="127">
        <v>0</v>
      </c>
    </row>
    <row r="723" spans="1:32">
      <c r="A723" s="46">
        <v>42888</v>
      </c>
      <c r="B723" s="13" t="str">
        <f t="shared" si="187"/>
        <v>Jun</v>
      </c>
      <c r="C723" s="180"/>
      <c r="D723" s="180"/>
      <c r="E723" s="180"/>
      <c r="F723" s="192"/>
      <c r="G723" s="192"/>
      <c r="H723" s="192"/>
      <c r="I723" s="12">
        <f>VLOOKUP($B723,'Elec wholesale lookups'!$A$3:$L$15,'Inputs - Elec wholesale index'!I$2,FALSE)</f>
        <v>205597.26549163138</v>
      </c>
      <c r="J723" s="12">
        <f>VLOOKUP($B723,'Elec wholesale lookups'!$A$3:$L$15,'Inputs - Elec wholesale index'!J$2,FALSE)</f>
        <v>181634.52552031272</v>
      </c>
      <c r="K723" s="12">
        <f>VLOOKUP($B723,'Elec wholesale lookups'!$A$3:$L$15,'Inputs - Elec wholesale index'!K$2,FALSE)</f>
        <v>205597.26549163138</v>
      </c>
      <c r="L723" s="37">
        <f>VLOOKUP($B723,'Elec wholesale lookups'!$A$3:$O$15,'Inputs - Elec wholesale index'!L$2,FALSE)</f>
        <v>1</v>
      </c>
      <c r="M723" s="37">
        <f>VLOOKUP($B723,'Elec wholesale lookups'!$A$3:$O$15,'Inputs - Elec wholesale index'!M$2,FALSE)</f>
        <v>1</v>
      </c>
      <c r="N723" s="37">
        <f>VLOOKUP($B723,'Elec wholesale lookups'!$A$3:$O$15,'Inputs - Elec wholesale index'!N$2,FALSE)</f>
        <v>0</v>
      </c>
      <c r="O723" s="12">
        <f t="shared" si="190"/>
        <v>205597.26549163138</v>
      </c>
      <c r="P723" s="12">
        <f t="shared" si="191"/>
        <v>181634.52552031272</v>
      </c>
      <c r="Q723" s="12">
        <f t="shared" si="192"/>
        <v>0</v>
      </c>
      <c r="R723" s="12">
        <f t="shared" si="193"/>
        <v>387231.79101194406</v>
      </c>
      <c r="S723" s="22">
        <f t="shared" si="194"/>
        <v>0</v>
      </c>
      <c r="T723" s="22">
        <f t="shared" si="195"/>
        <v>0</v>
      </c>
      <c r="U723" s="22">
        <f t="shared" si="196"/>
        <v>0</v>
      </c>
      <c r="V723" s="22">
        <f t="shared" si="197"/>
        <v>0</v>
      </c>
      <c r="W723" s="43" t="str">
        <f t="shared" si="198"/>
        <v>n/a</v>
      </c>
      <c r="X723" s="22">
        <f t="shared" si="199"/>
        <v>0</v>
      </c>
      <c r="Y723" s="22">
        <f t="shared" si="200"/>
        <v>0</v>
      </c>
      <c r="Z723" s="22">
        <f t="shared" si="201"/>
        <v>0</v>
      </c>
      <c r="AA723" s="42">
        <f t="shared" si="202"/>
        <v>0</v>
      </c>
      <c r="AB723" s="43" t="str">
        <f t="shared" si="203"/>
        <v>n/a</v>
      </c>
      <c r="AC723" s="44" t="str">
        <f>IFERROR(W723*'Inputs - OBR and CPI'!$E$27+'Inputs - Elec wholesale index'!AB723*'Inputs - OBR and CPI'!$F$27,"n/a")</f>
        <v>n/a</v>
      </c>
      <c r="AD723" s="2" t="str">
        <f t="shared" si="188"/>
        <v>2017-18 Winter</v>
      </c>
      <c r="AE723" s="2" t="str">
        <f t="shared" si="189"/>
        <v>2017-18 Summer</v>
      </c>
      <c r="AF723" s="127">
        <v>0</v>
      </c>
    </row>
    <row r="724" spans="1:32">
      <c r="A724" s="46">
        <v>42891</v>
      </c>
      <c r="B724" s="13" t="str">
        <f t="shared" si="187"/>
        <v>Jun</v>
      </c>
      <c r="C724" s="180"/>
      <c r="D724" s="180"/>
      <c r="E724" s="180"/>
      <c r="F724" s="192"/>
      <c r="G724" s="192"/>
      <c r="H724" s="192"/>
      <c r="I724" s="12">
        <f>VLOOKUP($B724,'Elec wholesale lookups'!$A$3:$L$15,'Inputs - Elec wholesale index'!I$2,FALSE)</f>
        <v>205597.26549163138</v>
      </c>
      <c r="J724" s="12">
        <f>VLOOKUP($B724,'Elec wholesale lookups'!$A$3:$L$15,'Inputs - Elec wholesale index'!J$2,FALSE)</f>
        <v>181634.52552031272</v>
      </c>
      <c r="K724" s="12">
        <f>VLOOKUP($B724,'Elec wholesale lookups'!$A$3:$L$15,'Inputs - Elec wholesale index'!K$2,FALSE)</f>
        <v>205597.26549163138</v>
      </c>
      <c r="L724" s="37">
        <f>VLOOKUP($B724,'Elec wholesale lookups'!$A$3:$O$15,'Inputs - Elec wholesale index'!L$2,FALSE)</f>
        <v>1</v>
      </c>
      <c r="M724" s="37">
        <f>VLOOKUP($B724,'Elec wholesale lookups'!$A$3:$O$15,'Inputs - Elec wholesale index'!M$2,FALSE)</f>
        <v>1</v>
      </c>
      <c r="N724" s="37">
        <f>VLOOKUP($B724,'Elec wholesale lookups'!$A$3:$O$15,'Inputs - Elec wholesale index'!N$2,FALSE)</f>
        <v>0</v>
      </c>
      <c r="O724" s="12">
        <f t="shared" si="190"/>
        <v>205597.26549163138</v>
      </c>
      <c r="P724" s="12">
        <f t="shared" si="191"/>
        <v>181634.52552031272</v>
      </c>
      <c r="Q724" s="12">
        <f t="shared" si="192"/>
        <v>0</v>
      </c>
      <c r="R724" s="12">
        <f t="shared" si="193"/>
        <v>387231.79101194406</v>
      </c>
      <c r="S724" s="22">
        <f t="shared" si="194"/>
        <v>0</v>
      </c>
      <c r="T724" s="22">
        <f t="shared" si="195"/>
        <v>0</v>
      </c>
      <c r="U724" s="22">
        <f t="shared" si="196"/>
        <v>0</v>
      </c>
      <c r="V724" s="22">
        <f t="shared" si="197"/>
        <v>0</v>
      </c>
      <c r="W724" s="43" t="str">
        <f t="shared" si="198"/>
        <v>n/a</v>
      </c>
      <c r="X724" s="22">
        <f t="shared" si="199"/>
        <v>0</v>
      </c>
      <c r="Y724" s="22">
        <f t="shared" si="200"/>
        <v>0</v>
      </c>
      <c r="Z724" s="22">
        <f t="shared" si="201"/>
        <v>0</v>
      </c>
      <c r="AA724" s="42">
        <f t="shared" si="202"/>
        <v>0</v>
      </c>
      <c r="AB724" s="43" t="str">
        <f t="shared" si="203"/>
        <v>n/a</v>
      </c>
      <c r="AC724" s="44" t="str">
        <f>IFERROR(W724*'Inputs - OBR and CPI'!$E$27+'Inputs - Elec wholesale index'!AB724*'Inputs - OBR and CPI'!$F$27,"n/a")</f>
        <v>n/a</v>
      </c>
      <c r="AD724" s="2" t="str">
        <f t="shared" si="188"/>
        <v>2017-18 Winter</v>
      </c>
      <c r="AE724" s="2" t="str">
        <f t="shared" si="189"/>
        <v>2017-18 Summer</v>
      </c>
      <c r="AF724" s="127">
        <v>0</v>
      </c>
    </row>
    <row r="725" spans="1:32">
      <c r="A725" s="46">
        <v>42892</v>
      </c>
      <c r="B725" s="13" t="str">
        <f t="shared" si="187"/>
        <v>Jun</v>
      </c>
      <c r="C725" s="180"/>
      <c r="D725" s="180"/>
      <c r="E725" s="180"/>
      <c r="F725" s="192"/>
      <c r="G725" s="192"/>
      <c r="H725" s="192"/>
      <c r="I725" s="12">
        <f>VLOOKUP($B725,'Elec wholesale lookups'!$A$3:$L$15,'Inputs - Elec wholesale index'!I$2,FALSE)</f>
        <v>205597.26549163138</v>
      </c>
      <c r="J725" s="12">
        <f>VLOOKUP($B725,'Elec wholesale lookups'!$A$3:$L$15,'Inputs - Elec wholesale index'!J$2,FALSE)</f>
        <v>181634.52552031272</v>
      </c>
      <c r="K725" s="12">
        <f>VLOOKUP($B725,'Elec wholesale lookups'!$A$3:$L$15,'Inputs - Elec wholesale index'!K$2,FALSE)</f>
        <v>205597.26549163138</v>
      </c>
      <c r="L725" s="37">
        <f>VLOOKUP($B725,'Elec wholesale lookups'!$A$3:$O$15,'Inputs - Elec wholesale index'!L$2,FALSE)</f>
        <v>1</v>
      </c>
      <c r="M725" s="37">
        <f>VLOOKUP($B725,'Elec wholesale lookups'!$A$3:$O$15,'Inputs - Elec wholesale index'!M$2,FALSE)</f>
        <v>1</v>
      </c>
      <c r="N725" s="37">
        <f>VLOOKUP($B725,'Elec wholesale lookups'!$A$3:$O$15,'Inputs - Elec wholesale index'!N$2,FALSE)</f>
        <v>0</v>
      </c>
      <c r="O725" s="12">
        <f t="shared" si="190"/>
        <v>205597.26549163138</v>
      </c>
      <c r="P725" s="12">
        <f t="shared" si="191"/>
        <v>181634.52552031272</v>
      </c>
      <c r="Q725" s="12">
        <f t="shared" si="192"/>
        <v>0</v>
      </c>
      <c r="R725" s="12">
        <f t="shared" si="193"/>
        <v>387231.79101194406</v>
      </c>
      <c r="S725" s="22">
        <f t="shared" si="194"/>
        <v>0</v>
      </c>
      <c r="T725" s="22">
        <f t="shared" si="195"/>
        <v>0</v>
      </c>
      <c r="U725" s="22">
        <f t="shared" si="196"/>
        <v>0</v>
      </c>
      <c r="V725" s="22">
        <f t="shared" si="197"/>
        <v>0</v>
      </c>
      <c r="W725" s="43" t="str">
        <f t="shared" si="198"/>
        <v>n/a</v>
      </c>
      <c r="X725" s="22">
        <f t="shared" si="199"/>
        <v>0</v>
      </c>
      <c r="Y725" s="22">
        <f t="shared" si="200"/>
        <v>0</v>
      </c>
      <c r="Z725" s="22">
        <f t="shared" si="201"/>
        <v>0</v>
      </c>
      <c r="AA725" s="42">
        <f t="shared" si="202"/>
        <v>0</v>
      </c>
      <c r="AB725" s="43" t="str">
        <f t="shared" si="203"/>
        <v>n/a</v>
      </c>
      <c r="AC725" s="44" t="str">
        <f>IFERROR(W725*'Inputs - OBR and CPI'!$E$27+'Inputs - Elec wholesale index'!AB725*'Inputs - OBR and CPI'!$F$27,"n/a")</f>
        <v>n/a</v>
      </c>
      <c r="AD725" s="2" t="str">
        <f t="shared" si="188"/>
        <v>2017-18 Winter</v>
      </c>
      <c r="AE725" s="2" t="str">
        <f t="shared" si="189"/>
        <v>2017-18 Summer</v>
      </c>
      <c r="AF725" s="127">
        <v>0</v>
      </c>
    </row>
    <row r="726" spans="1:32">
      <c r="A726" s="46">
        <v>42893</v>
      </c>
      <c r="B726" s="13" t="str">
        <f t="shared" si="187"/>
        <v>Jun</v>
      </c>
      <c r="C726" s="180"/>
      <c r="D726" s="180"/>
      <c r="E726" s="180"/>
      <c r="F726" s="192"/>
      <c r="G726" s="192"/>
      <c r="H726" s="192"/>
      <c r="I726" s="12">
        <f>VLOOKUP($B726,'Elec wholesale lookups'!$A$3:$L$15,'Inputs - Elec wholesale index'!I$2,FALSE)</f>
        <v>205597.26549163138</v>
      </c>
      <c r="J726" s="12">
        <f>VLOOKUP($B726,'Elec wholesale lookups'!$A$3:$L$15,'Inputs - Elec wholesale index'!J$2,FALSE)</f>
        <v>181634.52552031272</v>
      </c>
      <c r="K726" s="12">
        <f>VLOOKUP($B726,'Elec wholesale lookups'!$A$3:$L$15,'Inputs - Elec wholesale index'!K$2,FALSE)</f>
        <v>205597.26549163138</v>
      </c>
      <c r="L726" s="37">
        <f>VLOOKUP($B726,'Elec wholesale lookups'!$A$3:$O$15,'Inputs - Elec wholesale index'!L$2,FALSE)</f>
        <v>1</v>
      </c>
      <c r="M726" s="37">
        <f>VLOOKUP($B726,'Elec wholesale lookups'!$A$3:$O$15,'Inputs - Elec wholesale index'!M$2,FALSE)</f>
        <v>1</v>
      </c>
      <c r="N726" s="37">
        <f>VLOOKUP($B726,'Elec wholesale lookups'!$A$3:$O$15,'Inputs - Elec wholesale index'!N$2,FALSE)</f>
        <v>0</v>
      </c>
      <c r="O726" s="12">
        <f t="shared" si="190"/>
        <v>205597.26549163138</v>
      </c>
      <c r="P726" s="12">
        <f t="shared" si="191"/>
        <v>181634.52552031272</v>
      </c>
      <c r="Q726" s="12">
        <f t="shared" si="192"/>
        <v>0</v>
      </c>
      <c r="R726" s="12">
        <f t="shared" si="193"/>
        <v>387231.79101194406</v>
      </c>
      <c r="S726" s="22">
        <f t="shared" si="194"/>
        <v>0</v>
      </c>
      <c r="T726" s="22">
        <f t="shared" si="195"/>
        <v>0</v>
      </c>
      <c r="U726" s="22">
        <f t="shared" si="196"/>
        <v>0</v>
      </c>
      <c r="V726" s="22">
        <f t="shared" si="197"/>
        <v>0</v>
      </c>
      <c r="W726" s="43" t="str">
        <f t="shared" si="198"/>
        <v>n/a</v>
      </c>
      <c r="X726" s="22">
        <f t="shared" si="199"/>
        <v>0</v>
      </c>
      <c r="Y726" s="22">
        <f t="shared" si="200"/>
        <v>0</v>
      </c>
      <c r="Z726" s="22">
        <f t="shared" si="201"/>
        <v>0</v>
      </c>
      <c r="AA726" s="42">
        <f t="shared" si="202"/>
        <v>0</v>
      </c>
      <c r="AB726" s="43" t="str">
        <f t="shared" si="203"/>
        <v>n/a</v>
      </c>
      <c r="AC726" s="44" t="str">
        <f>IFERROR(W726*'Inputs - OBR and CPI'!$E$27+'Inputs - Elec wholesale index'!AB726*'Inputs - OBR and CPI'!$F$27,"n/a")</f>
        <v>n/a</v>
      </c>
      <c r="AD726" s="2" t="str">
        <f t="shared" si="188"/>
        <v>2017-18 Winter</v>
      </c>
      <c r="AE726" s="2" t="str">
        <f t="shared" si="189"/>
        <v>2017-18 Summer</v>
      </c>
      <c r="AF726" s="127">
        <v>0</v>
      </c>
    </row>
    <row r="727" spans="1:32">
      <c r="A727" s="46">
        <v>42894</v>
      </c>
      <c r="B727" s="13" t="str">
        <f t="shared" si="187"/>
        <v>Jun</v>
      </c>
      <c r="C727" s="180"/>
      <c r="D727" s="180"/>
      <c r="E727" s="180"/>
      <c r="F727" s="192"/>
      <c r="G727" s="192"/>
      <c r="H727" s="192"/>
      <c r="I727" s="12">
        <f>VLOOKUP($B727,'Elec wholesale lookups'!$A$3:$L$15,'Inputs - Elec wholesale index'!I$2,FALSE)</f>
        <v>205597.26549163138</v>
      </c>
      <c r="J727" s="12">
        <f>VLOOKUP($B727,'Elec wholesale lookups'!$A$3:$L$15,'Inputs - Elec wholesale index'!J$2,FALSE)</f>
        <v>181634.52552031272</v>
      </c>
      <c r="K727" s="12">
        <f>VLOOKUP($B727,'Elec wholesale lookups'!$A$3:$L$15,'Inputs - Elec wholesale index'!K$2,FALSE)</f>
        <v>205597.26549163138</v>
      </c>
      <c r="L727" s="37">
        <f>VLOOKUP($B727,'Elec wholesale lookups'!$A$3:$O$15,'Inputs - Elec wholesale index'!L$2,FALSE)</f>
        <v>1</v>
      </c>
      <c r="M727" s="37">
        <f>VLOOKUP($B727,'Elec wholesale lookups'!$A$3:$O$15,'Inputs - Elec wholesale index'!M$2,FALSE)</f>
        <v>1</v>
      </c>
      <c r="N727" s="37">
        <f>VLOOKUP($B727,'Elec wholesale lookups'!$A$3:$O$15,'Inputs - Elec wholesale index'!N$2,FALSE)</f>
        <v>0</v>
      </c>
      <c r="O727" s="12">
        <f t="shared" si="190"/>
        <v>205597.26549163138</v>
      </c>
      <c r="P727" s="12">
        <f t="shared" si="191"/>
        <v>181634.52552031272</v>
      </c>
      <c r="Q727" s="12">
        <f t="shared" si="192"/>
        <v>0</v>
      </c>
      <c r="R727" s="12">
        <f t="shared" si="193"/>
        <v>387231.79101194406</v>
      </c>
      <c r="S727" s="22">
        <f t="shared" si="194"/>
        <v>0</v>
      </c>
      <c r="T727" s="22">
        <f t="shared" si="195"/>
        <v>0</v>
      </c>
      <c r="U727" s="22">
        <f t="shared" si="196"/>
        <v>0</v>
      </c>
      <c r="V727" s="22">
        <f t="shared" si="197"/>
        <v>0</v>
      </c>
      <c r="W727" s="43" t="str">
        <f t="shared" si="198"/>
        <v>n/a</v>
      </c>
      <c r="X727" s="22">
        <f t="shared" si="199"/>
        <v>0</v>
      </c>
      <c r="Y727" s="22">
        <f t="shared" si="200"/>
        <v>0</v>
      </c>
      <c r="Z727" s="22">
        <f t="shared" si="201"/>
        <v>0</v>
      </c>
      <c r="AA727" s="42">
        <f t="shared" si="202"/>
        <v>0</v>
      </c>
      <c r="AB727" s="43" t="str">
        <f t="shared" si="203"/>
        <v>n/a</v>
      </c>
      <c r="AC727" s="44" t="str">
        <f>IFERROR(W727*'Inputs - OBR and CPI'!$E$27+'Inputs - Elec wholesale index'!AB727*'Inputs - OBR and CPI'!$F$27,"n/a")</f>
        <v>n/a</v>
      </c>
      <c r="AD727" s="2" t="str">
        <f t="shared" si="188"/>
        <v>2017-18 Winter</v>
      </c>
      <c r="AE727" s="2" t="str">
        <f t="shared" si="189"/>
        <v>2017-18 Summer</v>
      </c>
      <c r="AF727" s="127">
        <v>0</v>
      </c>
    </row>
    <row r="728" spans="1:32">
      <c r="A728" s="46">
        <v>42895</v>
      </c>
      <c r="B728" s="13" t="str">
        <f t="shared" si="187"/>
        <v>Jun</v>
      </c>
      <c r="C728" s="180"/>
      <c r="D728" s="180"/>
      <c r="E728" s="180"/>
      <c r="F728" s="192"/>
      <c r="G728" s="192"/>
      <c r="H728" s="192"/>
      <c r="I728" s="12">
        <f>VLOOKUP($B728,'Elec wholesale lookups'!$A$3:$L$15,'Inputs - Elec wholesale index'!I$2,FALSE)</f>
        <v>205597.26549163138</v>
      </c>
      <c r="J728" s="12">
        <f>VLOOKUP($B728,'Elec wholesale lookups'!$A$3:$L$15,'Inputs - Elec wholesale index'!J$2,FALSE)</f>
        <v>181634.52552031272</v>
      </c>
      <c r="K728" s="12">
        <f>VLOOKUP($B728,'Elec wholesale lookups'!$A$3:$L$15,'Inputs - Elec wholesale index'!K$2,FALSE)</f>
        <v>205597.26549163138</v>
      </c>
      <c r="L728" s="37">
        <f>VLOOKUP($B728,'Elec wholesale lookups'!$A$3:$O$15,'Inputs - Elec wholesale index'!L$2,FALSE)</f>
        <v>1</v>
      </c>
      <c r="M728" s="37">
        <f>VLOOKUP($B728,'Elec wholesale lookups'!$A$3:$O$15,'Inputs - Elec wholesale index'!M$2,FALSE)</f>
        <v>1</v>
      </c>
      <c r="N728" s="37">
        <f>VLOOKUP($B728,'Elec wholesale lookups'!$A$3:$O$15,'Inputs - Elec wholesale index'!N$2,FALSE)</f>
        <v>0</v>
      </c>
      <c r="O728" s="12">
        <f t="shared" si="190"/>
        <v>205597.26549163138</v>
      </c>
      <c r="P728" s="12">
        <f t="shared" si="191"/>
        <v>181634.52552031272</v>
      </c>
      <c r="Q728" s="12">
        <f t="shared" si="192"/>
        <v>0</v>
      </c>
      <c r="R728" s="12">
        <f t="shared" si="193"/>
        <v>387231.79101194406</v>
      </c>
      <c r="S728" s="22">
        <f t="shared" si="194"/>
        <v>0</v>
      </c>
      <c r="T728" s="22">
        <f t="shared" si="195"/>
        <v>0</v>
      </c>
      <c r="U728" s="22">
        <f t="shared" si="196"/>
        <v>0</v>
      </c>
      <c r="V728" s="22">
        <f t="shared" si="197"/>
        <v>0</v>
      </c>
      <c r="W728" s="43" t="str">
        <f t="shared" si="198"/>
        <v>n/a</v>
      </c>
      <c r="X728" s="22">
        <f t="shared" si="199"/>
        <v>0</v>
      </c>
      <c r="Y728" s="22">
        <f t="shared" si="200"/>
        <v>0</v>
      </c>
      <c r="Z728" s="22">
        <f t="shared" si="201"/>
        <v>0</v>
      </c>
      <c r="AA728" s="42">
        <f t="shared" si="202"/>
        <v>0</v>
      </c>
      <c r="AB728" s="43" t="str">
        <f t="shared" si="203"/>
        <v>n/a</v>
      </c>
      <c r="AC728" s="44" t="str">
        <f>IFERROR(W728*'Inputs - OBR and CPI'!$E$27+'Inputs - Elec wholesale index'!AB728*'Inputs - OBR and CPI'!$F$27,"n/a")</f>
        <v>n/a</v>
      </c>
      <c r="AD728" s="2" t="str">
        <f t="shared" si="188"/>
        <v>2017-18 Winter</v>
      </c>
      <c r="AE728" s="2" t="str">
        <f t="shared" si="189"/>
        <v>2017-18 Summer</v>
      </c>
      <c r="AF728" s="127">
        <v>0</v>
      </c>
    </row>
    <row r="729" spans="1:32">
      <c r="A729" s="46">
        <v>42898</v>
      </c>
      <c r="B729" s="13" t="str">
        <f t="shared" si="187"/>
        <v>Jun</v>
      </c>
      <c r="C729" s="180"/>
      <c r="D729" s="180"/>
      <c r="E729" s="180"/>
      <c r="F729" s="192"/>
      <c r="G729" s="192"/>
      <c r="H729" s="192"/>
      <c r="I729" s="12">
        <f>VLOOKUP($B729,'Elec wholesale lookups'!$A$3:$L$15,'Inputs - Elec wholesale index'!I$2,FALSE)</f>
        <v>205597.26549163138</v>
      </c>
      <c r="J729" s="12">
        <f>VLOOKUP($B729,'Elec wholesale lookups'!$A$3:$L$15,'Inputs - Elec wholesale index'!J$2,FALSE)</f>
        <v>181634.52552031272</v>
      </c>
      <c r="K729" s="12">
        <f>VLOOKUP($B729,'Elec wholesale lookups'!$A$3:$L$15,'Inputs - Elec wholesale index'!K$2,FALSE)</f>
        <v>205597.26549163138</v>
      </c>
      <c r="L729" s="37">
        <f>VLOOKUP($B729,'Elec wholesale lookups'!$A$3:$O$15,'Inputs - Elec wholesale index'!L$2,FALSE)</f>
        <v>1</v>
      </c>
      <c r="M729" s="37">
        <f>VLOOKUP($B729,'Elec wholesale lookups'!$A$3:$O$15,'Inputs - Elec wholesale index'!M$2,FALSE)</f>
        <v>1</v>
      </c>
      <c r="N729" s="37">
        <f>VLOOKUP($B729,'Elec wholesale lookups'!$A$3:$O$15,'Inputs - Elec wholesale index'!N$2,FALSE)</f>
        <v>0</v>
      </c>
      <c r="O729" s="12">
        <f t="shared" si="190"/>
        <v>205597.26549163138</v>
      </c>
      <c r="P729" s="12">
        <f t="shared" si="191"/>
        <v>181634.52552031272</v>
      </c>
      <c r="Q729" s="12">
        <f t="shared" si="192"/>
        <v>0</v>
      </c>
      <c r="R729" s="12">
        <f t="shared" si="193"/>
        <v>387231.79101194406</v>
      </c>
      <c r="S729" s="22">
        <f t="shared" si="194"/>
        <v>0</v>
      </c>
      <c r="T729" s="22">
        <f t="shared" si="195"/>
        <v>0</v>
      </c>
      <c r="U729" s="22">
        <f t="shared" si="196"/>
        <v>0</v>
      </c>
      <c r="V729" s="22">
        <f t="shared" si="197"/>
        <v>0</v>
      </c>
      <c r="W729" s="43" t="str">
        <f t="shared" si="198"/>
        <v>n/a</v>
      </c>
      <c r="X729" s="22">
        <f t="shared" si="199"/>
        <v>0</v>
      </c>
      <c r="Y729" s="22">
        <f t="shared" si="200"/>
        <v>0</v>
      </c>
      <c r="Z729" s="22">
        <f t="shared" si="201"/>
        <v>0</v>
      </c>
      <c r="AA729" s="42">
        <f t="shared" si="202"/>
        <v>0</v>
      </c>
      <c r="AB729" s="43" t="str">
        <f t="shared" si="203"/>
        <v>n/a</v>
      </c>
      <c r="AC729" s="44" t="str">
        <f>IFERROR(W729*'Inputs - OBR and CPI'!$E$27+'Inputs - Elec wholesale index'!AB729*'Inputs - OBR and CPI'!$F$27,"n/a")</f>
        <v>n/a</v>
      </c>
      <c r="AD729" s="2" t="str">
        <f t="shared" si="188"/>
        <v>2017-18 Winter</v>
      </c>
      <c r="AE729" s="2" t="str">
        <f t="shared" si="189"/>
        <v>2017-18 Summer</v>
      </c>
      <c r="AF729" s="127">
        <v>0</v>
      </c>
    </row>
    <row r="730" spans="1:32">
      <c r="A730" s="46">
        <v>42899</v>
      </c>
      <c r="B730" s="13" t="str">
        <f t="shared" si="187"/>
        <v>Jun</v>
      </c>
      <c r="C730" s="180"/>
      <c r="D730" s="180"/>
      <c r="E730" s="180"/>
      <c r="F730" s="192"/>
      <c r="G730" s="192"/>
      <c r="H730" s="192"/>
      <c r="I730" s="12">
        <f>VLOOKUP($B730,'Elec wholesale lookups'!$A$3:$L$15,'Inputs - Elec wholesale index'!I$2,FALSE)</f>
        <v>205597.26549163138</v>
      </c>
      <c r="J730" s="12">
        <f>VLOOKUP($B730,'Elec wholesale lookups'!$A$3:$L$15,'Inputs - Elec wholesale index'!J$2,FALSE)</f>
        <v>181634.52552031272</v>
      </c>
      <c r="K730" s="12">
        <f>VLOOKUP($B730,'Elec wholesale lookups'!$A$3:$L$15,'Inputs - Elec wholesale index'!K$2,FALSE)</f>
        <v>205597.26549163138</v>
      </c>
      <c r="L730" s="37">
        <f>VLOOKUP($B730,'Elec wholesale lookups'!$A$3:$O$15,'Inputs - Elec wholesale index'!L$2,FALSE)</f>
        <v>1</v>
      </c>
      <c r="M730" s="37">
        <f>VLOOKUP($B730,'Elec wholesale lookups'!$A$3:$O$15,'Inputs - Elec wholesale index'!M$2,FALSE)</f>
        <v>1</v>
      </c>
      <c r="N730" s="37">
        <f>VLOOKUP($B730,'Elec wholesale lookups'!$A$3:$O$15,'Inputs - Elec wholesale index'!N$2,FALSE)</f>
        <v>0</v>
      </c>
      <c r="O730" s="12">
        <f t="shared" si="190"/>
        <v>205597.26549163138</v>
      </c>
      <c r="P730" s="12">
        <f t="shared" si="191"/>
        <v>181634.52552031272</v>
      </c>
      <c r="Q730" s="12">
        <f t="shared" si="192"/>
        <v>0</v>
      </c>
      <c r="R730" s="12">
        <f t="shared" si="193"/>
        <v>387231.79101194406</v>
      </c>
      <c r="S730" s="22">
        <f t="shared" si="194"/>
        <v>0</v>
      </c>
      <c r="T730" s="22">
        <f t="shared" si="195"/>
        <v>0</v>
      </c>
      <c r="U730" s="22">
        <f t="shared" si="196"/>
        <v>0</v>
      </c>
      <c r="V730" s="22">
        <f t="shared" si="197"/>
        <v>0</v>
      </c>
      <c r="W730" s="43" t="str">
        <f t="shared" si="198"/>
        <v>n/a</v>
      </c>
      <c r="X730" s="22">
        <f t="shared" si="199"/>
        <v>0</v>
      </c>
      <c r="Y730" s="22">
        <f t="shared" si="200"/>
        <v>0</v>
      </c>
      <c r="Z730" s="22">
        <f t="shared" si="201"/>
        <v>0</v>
      </c>
      <c r="AA730" s="42">
        <f t="shared" si="202"/>
        <v>0</v>
      </c>
      <c r="AB730" s="43" t="str">
        <f t="shared" si="203"/>
        <v>n/a</v>
      </c>
      <c r="AC730" s="44" t="str">
        <f>IFERROR(W730*'Inputs - OBR and CPI'!$E$27+'Inputs - Elec wholesale index'!AB730*'Inputs - OBR and CPI'!$F$27,"n/a")</f>
        <v>n/a</v>
      </c>
      <c r="AD730" s="2" t="str">
        <f t="shared" si="188"/>
        <v>2017-18 Winter</v>
      </c>
      <c r="AE730" s="2" t="str">
        <f t="shared" si="189"/>
        <v>2017-18 Summer</v>
      </c>
      <c r="AF730" s="127">
        <v>0</v>
      </c>
    </row>
    <row r="731" spans="1:32">
      <c r="A731" s="46">
        <v>42900</v>
      </c>
      <c r="B731" s="13" t="str">
        <f t="shared" si="187"/>
        <v>Jun</v>
      </c>
      <c r="C731" s="180"/>
      <c r="D731" s="180"/>
      <c r="E731" s="180"/>
      <c r="F731" s="192"/>
      <c r="G731" s="192"/>
      <c r="H731" s="192"/>
      <c r="I731" s="12">
        <f>VLOOKUP($B731,'Elec wholesale lookups'!$A$3:$L$15,'Inputs - Elec wholesale index'!I$2,FALSE)</f>
        <v>205597.26549163138</v>
      </c>
      <c r="J731" s="12">
        <f>VLOOKUP($B731,'Elec wholesale lookups'!$A$3:$L$15,'Inputs - Elec wholesale index'!J$2,FALSE)</f>
        <v>181634.52552031272</v>
      </c>
      <c r="K731" s="12">
        <f>VLOOKUP($B731,'Elec wholesale lookups'!$A$3:$L$15,'Inputs - Elec wholesale index'!K$2,FALSE)</f>
        <v>205597.26549163138</v>
      </c>
      <c r="L731" s="37">
        <f>VLOOKUP($B731,'Elec wholesale lookups'!$A$3:$O$15,'Inputs - Elec wholesale index'!L$2,FALSE)</f>
        <v>1</v>
      </c>
      <c r="M731" s="37">
        <f>VLOOKUP($B731,'Elec wholesale lookups'!$A$3:$O$15,'Inputs - Elec wholesale index'!M$2,FALSE)</f>
        <v>1</v>
      </c>
      <c r="N731" s="37">
        <f>VLOOKUP($B731,'Elec wholesale lookups'!$A$3:$O$15,'Inputs - Elec wholesale index'!N$2,FALSE)</f>
        <v>0</v>
      </c>
      <c r="O731" s="12">
        <f t="shared" si="190"/>
        <v>205597.26549163138</v>
      </c>
      <c r="P731" s="12">
        <f t="shared" si="191"/>
        <v>181634.52552031272</v>
      </c>
      <c r="Q731" s="12">
        <f t="shared" si="192"/>
        <v>0</v>
      </c>
      <c r="R731" s="12">
        <f t="shared" si="193"/>
        <v>387231.79101194406</v>
      </c>
      <c r="S731" s="22">
        <f t="shared" si="194"/>
        <v>0</v>
      </c>
      <c r="T731" s="22">
        <f t="shared" si="195"/>
        <v>0</v>
      </c>
      <c r="U731" s="22">
        <f t="shared" si="196"/>
        <v>0</v>
      </c>
      <c r="V731" s="22">
        <f t="shared" si="197"/>
        <v>0</v>
      </c>
      <c r="W731" s="43" t="str">
        <f t="shared" si="198"/>
        <v>n/a</v>
      </c>
      <c r="X731" s="22">
        <f t="shared" si="199"/>
        <v>0</v>
      </c>
      <c r="Y731" s="22">
        <f t="shared" si="200"/>
        <v>0</v>
      </c>
      <c r="Z731" s="22">
        <f t="shared" si="201"/>
        <v>0</v>
      </c>
      <c r="AA731" s="42">
        <f t="shared" si="202"/>
        <v>0</v>
      </c>
      <c r="AB731" s="43" t="str">
        <f t="shared" si="203"/>
        <v>n/a</v>
      </c>
      <c r="AC731" s="44" t="str">
        <f>IFERROR(W731*'Inputs - OBR and CPI'!$E$27+'Inputs - Elec wholesale index'!AB731*'Inputs - OBR and CPI'!$F$27,"n/a")</f>
        <v>n/a</v>
      </c>
      <c r="AD731" s="2" t="str">
        <f t="shared" si="188"/>
        <v>2017-18 Winter</v>
      </c>
      <c r="AE731" s="2" t="str">
        <f t="shared" si="189"/>
        <v>2017-18 Summer</v>
      </c>
      <c r="AF731" s="127">
        <v>0</v>
      </c>
    </row>
    <row r="732" spans="1:32">
      <c r="A732" s="46">
        <v>42901</v>
      </c>
      <c r="B732" s="13" t="str">
        <f t="shared" si="187"/>
        <v>Jun</v>
      </c>
      <c r="C732" s="180"/>
      <c r="D732" s="180"/>
      <c r="E732" s="180"/>
      <c r="F732" s="192"/>
      <c r="G732" s="192"/>
      <c r="H732" s="192"/>
      <c r="I732" s="12">
        <f>VLOOKUP($B732,'Elec wholesale lookups'!$A$3:$L$15,'Inputs - Elec wholesale index'!I$2,FALSE)</f>
        <v>205597.26549163138</v>
      </c>
      <c r="J732" s="12">
        <f>VLOOKUP($B732,'Elec wholesale lookups'!$A$3:$L$15,'Inputs - Elec wholesale index'!J$2,FALSE)</f>
        <v>181634.52552031272</v>
      </c>
      <c r="K732" s="12">
        <f>VLOOKUP($B732,'Elec wholesale lookups'!$A$3:$L$15,'Inputs - Elec wholesale index'!K$2,FALSE)</f>
        <v>205597.26549163138</v>
      </c>
      <c r="L732" s="37">
        <f>VLOOKUP($B732,'Elec wholesale lookups'!$A$3:$O$15,'Inputs - Elec wholesale index'!L$2,FALSE)</f>
        <v>1</v>
      </c>
      <c r="M732" s="37">
        <f>VLOOKUP($B732,'Elec wholesale lookups'!$A$3:$O$15,'Inputs - Elec wholesale index'!M$2,FALSE)</f>
        <v>1</v>
      </c>
      <c r="N732" s="37">
        <f>VLOOKUP($B732,'Elec wholesale lookups'!$A$3:$O$15,'Inputs - Elec wholesale index'!N$2,FALSE)</f>
        <v>0</v>
      </c>
      <c r="O732" s="12">
        <f t="shared" si="190"/>
        <v>205597.26549163138</v>
      </c>
      <c r="P732" s="12">
        <f t="shared" si="191"/>
        <v>181634.52552031272</v>
      </c>
      <c r="Q732" s="12">
        <f t="shared" si="192"/>
        <v>0</v>
      </c>
      <c r="R732" s="12">
        <f t="shared" si="193"/>
        <v>387231.79101194406</v>
      </c>
      <c r="S732" s="22">
        <f t="shared" si="194"/>
        <v>0</v>
      </c>
      <c r="T732" s="22">
        <f t="shared" si="195"/>
        <v>0</v>
      </c>
      <c r="U732" s="22">
        <f t="shared" si="196"/>
        <v>0</v>
      </c>
      <c r="V732" s="22">
        <f t="shared" si="197"/>
        <v>0</v>
      </c>
      <c r="W732" s="43" t="str">
        <f t="shared" si="198"/>
        <v>n/a</v>
      </c>
      <c r="X732" s="22">
        <f t="shared" si="199"/>
        <v>0</v>
      </c>
      <c r="Y732" s="22">
        <f t="shared" si="200"/>
        <v>0</v>
      </c>
      <c r="Z732" s="22">
        <f t="shared" si="201"/>
        <v>0</v>
      </c>
      <c r="AA732" s="42">
        <f t="shared" si="202"/>
        <v>0</v>
      </c>
      <c r="AB732" s="43" t="str">
        <f t="shared" si="203"/>
        <v>n/a</v>
      </c>
      <c r="AC732" s="44" t="str">
        <f>IFERROR(W732*'Inputs - OBR and CPI'!$E$27+'Inputs - Elec wholesale index'!AB732*'Inputs - OBR and CPI'!$F$27,"n/a")</f>
        <v>n/a</v>
      </c>
      <c r="AD732" s="2" t="str">
        <f t="shared" si="188"/>
        <v>2017-18 Winter</v>
      </c>
      <c r="AE732" s="2" t="str">
        <f t="shared" si="189"/>
        <v>2017-18 Summer</v>
      </c>
      <c r="AF732" s="127">
        <v>0</v>
      </c>
    </row>
    <row r="733" spans="1:32">
      <c r="A733" s="46">
        <v>42902</v>
      </c>
      <c r="B733" s="13" t="str">
        <f t="shared" si="187"/>
        <v>Jun</v>
      </c>
      <c r="C733" s="180"/>
      <c r="D733" s="180"/>
      <c r="E733" s="180"/>
      <c r="F733" s="192"/>
      <c r="G733" s="192"/>
      <c r="H733" s="192"/>
      <c r="I733" s="12">
        <f>VLOOKUP($B733,'Elec wholesale lookups'!$A$3:$L$15,'Inputs - Elec wholesale index'!I$2,FALSE)</f>
        <v>205597.26549163138</v>
      </c>
      <c r="J733" s="12">
        <f>VLOOKUP($B733,'Elec wholesale lookups'!$A$3:$L$15,'Inputs - Elec wholesale index'!J$2,FALSE)</f>
        <v>181634.52552031272</v>
      </c>
      <c r="K733" s="12">
        <f>VLOOKUP($B733,'Elec wholesale lookups'!$A$3:$L$15,'Inputs - Elec wholesale index'!K$2,FALSE)</f>
        <v>205597.26549163138</v>
      </c>
      <c r="L733" s="37">
        <f>VLOOKUP($B733,'Elec wholesale lookups'!$A$3:$O$15,'Inputs - Elec wholesale index'!L$2,FALSE)</f>
        <v>1</v>
      </c>
      <c r="M733" s="37">
        <f>VLOOKUP($B733,'Elec wholesale lookups'!$A$3:$O$15,'Inputs - Elec wholesale index'!M$2,FALSE)</f>
        <v>1</v>
      </c>
      <c r="N733" s="37">
        <f>VLOOKUP($B733,'Elec wholesale lookups'!$A$3:$O$15,'Inputs - Elec wholesale index'!N$2,FALSE)</f>
        <v>0</v>
      </c>
      <c r="O733" s="12">
        <f t="shared" si="190"/>
        <v>205597.26549163138</v>
      </c>
      <c r="P733" s="12">
        <f t="shared" si="191"/>
        <v>181634.52552031272</v>
      </c>
      <c r="Q733" s="12">
        <f t="shared" si="192"/>
        <v>0</v>
      </c>
      <c r="R733" s="12">
        <f t="shared" si="193"/>
        <v>387231.79101194406</v>
      </c>
      <c r="S733" s="22">
        <f t="shared" si="194"/>
        <v>0</v>
      </c>
      <c r="T733" s="22">
        <f t="shared" si="195"/>
        <v>0</v>
      </c>
      <c r="U733" s="22">
        <f t="shared" si="196"/>
        <v>0</v>
      </c>
      <c r="V733" s="22">
        <f t="shared" si="197"/>
        <v>0</v>
      </c>
      <c r="W733" s="43" t="str">
        <f t="shared" si="198"/>
        <v>n/a</v>
      </c>
      <c r="X733" s="22">
        <f t="shared" si="199"/>
        <v>0</v>
      </c>
      <c r="Y733" s="22">
        <f t="shared" si="200"/>
        <v>0</v>
      </c>
      <c r="Z733" s="22">
        <f t="shared" si="201"/>
        <v>0</v>
      </c>
      <c r="AA733" s="42">
        <f t="shared" si="202"/>
        <v>0</v>
      </c>
      <c r="AB733" s="43" t="str">
        <f t="shared" si="203"/>
        <v>n/a</v>
      </c>
      <c r="AC733" s="44" t="str">
        <f>IFERROR(W733*'Inputs - OBR and CPI'!$E$27+'Inputs - Elec wholesale index'!AB733*'Inputs - OBR and CPI'!$F$27,"n/a")</f>
        <v>n/a</v>
      </c>
      <c r="AD733" s="2" t="str">
        <f t="shared" si="188"/>
        <v>2017-18 Winter</v>
      </c>
      <c r="AE733" s="2" t="str">
        <f t="shared" si="189"/>
        <v>2017-18 Summer</v>
      </c>
      <c r="AF733" s="127">
        <v>0</v>
      </c>
    </row>
    <row r="734" spans="1:32">
      <c r="A734" s="46">
        <v>42905</v>
      </c>
      <c r="B734" s="13" t="str">
        <f t="shared" si="187"/>
        <v>Jun</v>
      </c>
      <c r="C734" s="180"/>
      <c r="D734" s="180"/>
      <c r="E734" s="180"/>
      <c r="F734" s="192"/>
      <c r="G734" s="192"/>
      <c r="H734" s="192"/>
      <c r="I734" s="12">
        <f>VLOOKUP($B734,'Elec wholesale lookups'!$A$3:$L$15,'Inputs - Elec wholesale index'!I$2,FALSE)</f>
        <v>205597.26549163138</v>
      </c>
      <c r="J734" s="12">
        <f>VLOOKUP($B734,'Elec wholesale lookups'!$A$3:$L$15,'Inputs - Elec wholesale index'!J$2,FALSE)</f>
        <v>181634.52552031272</v>
      </c>
      <c r="K734" s="12">
        <f>VLOOKUP($B734,'Elec wholesale lookups'!$A$3:$L$15,'Inputs - Elec wholesale index'!K$2,FALSE)</f>
        <v>205597.26549163138</v>
      </c>
      <c r="L734" s="37">
        <f>VLOOKUP($B734,'Elec wholesale lookups'!$A$3:$O$15,'Inputs - Elec wholesale index'!L$2,FALSE)</f>
        <v>1</v>
      </c>
      <c r="M734" s="37">
        <f>VLOOKUP($B734,'Elec wholesale lookups'!$A$3:$O$15,'Inputs - Elec wholesale index'!M$2,FALSE)</f>
        <v>1</v>
      </c>
      <c r="N734" s="37">
        <f>VLOOKUP($B734,'Elec wholesale lookups'!$A$3:$O$15,'Inputs - Elec wholesale index'!N$2,FALSE)</f>
        <v>0</v>
      </c>
      <c r="O734" s="12">
        <f t="shared" si="190"/>
        <v>205597.26549163138</v>
      </c>
      <c r="P734" s="12">
        <f t="shared" si="191"/>
        <v>181634.52552031272</v>
      </c>
      <c r="Q734" s="12">
        <f t="shared" si="192"/>
        <v>0</v>
      </c>
      <c r="R734" s="12">
        <f t="shared" si="193"/>
        <v>387231.79101194406</v>
      </c>
      <c r="S734" s="22">
        <f t="shared" si="194"/>
        <v>0</v>
      </c>
      <c r="T734" s="22">
        <f t="shared" si="195"/>
        <v>0</v>
      </c>
      <c r="U734" s="22">
        <f t="shared" si="196"/>
        <v>0</v>
      </c>
      <c r="V734" s="22">
        <f t="shared" si="197"/>
        <v>0</v>
      </c>
      <c r="W734" s="43" t="str">
        <f t="shared" si="198"/>
        <v>n/a</v>
      </c>
      <c r="X734" s="22">
        <f t="shared" si="199"/>
        <v>0</v>
      </c>
      <c r="Y734" s="22">
        <f t="shared" si="200"/>
        <v>0</v>
      </c>
      <c r="Z734" s="22">
        <f t="shared" si="201"/>
        <v>0</v>
      </c>
      <c r="AA734" s="42">
        <f t="shared" si="202"/>
        <v>0</v>
      </c>
      <c r="AB734" s="43" t="str">
        <f t="shared" si="203"/>
        <v>n/a</v>
      </c>
      <c r="AC734" s="44" t="str">
        <f>IFERROR(W734*'Inputs - OBR and CPI'!$E$27+'Inputs - Elec wholesale index'!AB734*'Inputs - OBR and CPI'!$F$27,"n/a")</f>
        <v>n/a</v>
      </c>
      <c r="AD734" s="2" t="str">
        <f t="shared" si="188"/>
        <v>2017-18 Winter</v>
      </c>
      <c r="AE734" s="2" t="str">
        <f t="shared" si="189"/>
        <v>2017-18 Summer</v>
      </c>
      <c r="AF734" s="127">
        <v>0</v>
      </c>
    </row>
    <row r="735" spans="1:32">
      <c r="A735" s="46">
        <v>42906</v>
      </c>
      <c r="B735" s="13" t="str">
        <f t="shared" si="187"/>
        <v>Jun</v>
      </c>
      <c r="C735" s="180"/>
      <c r="D735" s="180"/>
      <c r="E735" s="180"/>
      <c r="F735" s="192"/>
      <c r="G735" s="192"/>
      <c r="H735" s="192"/>
      <c r="I735" s="12">
        <f>VLOOKUP($B735,'Elec wholesale lookups'!$A$3:$L$15,'Inputs - Elec wholesale index'!I$2,FALSE)</f>
        <v>205597.26549163138</v>
      </c>
      <c r="J735" s="12">
        <f>VLOOKUP($B735,'Elec wholesale lookups'!$A$3:$L$15,'Inputs - Elec wholesale index'!J$2,FALSE)</f>
        <v>181634.52552031272</v>
      </c>
      <c r="K735" s="12">
        <f>VLOOKUP($B735,'Elec wholesale lookups'!$A$3:$L$15,'Inputs - Elec wholesale index'!K$2,FALSE)</f>
        <v>205597.26549163138</v>
      </c>
      <c r="L735" s="37">
        <f>VLOOKUP($B735,'Elec wholesale lookups'!$A$3:$O$15,'Inputs - Elec wholesale index'!L$2,FALSE)</f>
        <v>1</v>
      </c>
      <c r="M735" s="37">
        <f>VLOOKUP($B735,'Elec wholesale lookups'!$A$3:$O$15,'Inputs - Elec wholesale index'!M$2,FALSE)</f>
        <v>1</v>
      </c>
      <c r="N735" s="37">
        <f>VLOOKUP($B735,'Elec wholesale lookups'!$A$3:$O$15,'Inputs - Elec wholesale index'!N$2,FALSE)</f>
        <v>0</v>
      </c>
      <c r="O735" s="12">
        <f t="shared" si="190"/>
        <v>205597.26549163138</v>
      </c>
      <c r="P735" s="12">
        <f t="shared" si="191"/>
        <v>181634.52552031272</v>
      </c>
      <c r="Q735" s="12">
        <f t="shared" si="192"/>
        <v>0</v>
      </c>
      <c r="R735" s="12">
        <f t="shared" si="193"/>
        <v>387231.79101194406</v>
      </c>
      <c r="S735" s="22">
        <f t="shared" si="194"/>
        <v>0</v>
      </c>
      <c r="T735" s="22">
        <f t="shared" si="195"/>
        <v>0</v>
      </c>
      <c r="U735" s="22">
        <f t="shared" si="196"/>
        <v>0</v>
      </c>
      <c r="V735" s="22">
        <f t="shared" si="197"/>
        <v>0</v>
      </c>
      <c r="W735" s="43" t="str">
        <f t="shared" si="198"/>
        <v>n/a</v>
      </c>
      <c r="X735" s="22">
        <f t="shared" si="199"/>
        <v>0</v>
      </c>
      <c r="Y735" s="22">
        <f t="shared" si="200"/>
        <v>0</v>
      </c>
      <c r="Z735" s="22">
        <f t="shared" si="201"/>
        <v>0</v>
      </c>
      <c r="AA735" s="42">
        <f t="shared" si="202"/>
        <v>0</v>
      </c>
      <c r="AB735" s="43" t="str">
        <f t="shared" si="203"/>
        <v>n/a</v>
      </c>
      <c r="AC735" s="44" t="str">
        <f>IFERROR(W735*'Inputs - OBR and CPI'!$E$27+'Inputs - Elec wholesale index'!AB735*'Inputs - OBR and CPI'!$F$27,"n/a")</f>
        <v>n/a</v>
      </c>
      <c r="AD735" s="2" t="str">
        <f t="shared" si="188"/>
        <v>2017-18 Winter</v>
      </c>
      <c r="AE735" s="2" t="str">
        <f t="shared" si="189"/>
        <v>2017-18 Summer</v>
      </c>
      <c r="AF735" s="127">
        <v>0</v>
      </c>
    </row>
    <row r="736" spans="1:32">
      <c r="A736" s="46">
        <v>42907</v>
      </c>
      <c r="B736" s="13" t="str">
        <f t="shared" si="187"/>
        <v>Jun</v>
      </c>
      <c r="C736" s="180"/>
      <c r="D736" s="180"/>
      <c r="E736" s="180"/>
      <c r="F736" s="192"/>
      <c r="G736" s="192"/>
      <c r="H736" s="192"/>
      <c r="I736" s="12">
        <f>VLOOKUP($B736,'Elec wholesale lookups'!$A$3:$L$15,'Inputs - Elec wholesale index'!I$2,FALSE)</f>
        <v>205597.26549163138</v>
      </c>
      <c r="J736" s="12">
        <f>VLOOKUP($B736,'Elec wholesale lookups'!$A$3:$L$15,'Inputs - Elec wholesale index'!J$2,FALSE)</f>
        <v>181634.52552031272</v>
      </c>
      <c r="K736" s="12">
        <f>VLOOKUP($B736,'Elec wholesale lookups'!$A$3:$L$15,'Inputs - Elec wholesale index'!K$2,FALSE)</f>
        <v>205597.26549163138</v>
      </c>
      <c r="L736" s="37">
        <f>VLOOKUP($B736,'Elec wholesale lookups'!$A$3:$O$15,'Inputs - Elec wholesale index'!L$2,FALSE)</f>
        <v>1</v>
      </c>
      <c r="M736" s="37">
        <f>VLOOKUP($B736,'Elec wholesale lookups'!$A$3:$O$15,'Inputs - Elec wholesale index'!M$2,FALSE)</f>
        <v>1</v>
      </c>
      <c r="N736" s="37">
        <f>VLOOKUP($B736,'Elec wholesale lookups'!$A$3:$O$15,'Inputs - Elec wholesale index'!N$2,FALSE)</f>
        <v>0</v>
      </c>
      <c r="O736" s="12">
        <f t="shared" si="190"/>
        <v>205597.26549163138</v>
      </c>
      <c r="P736" s="12">
        <f t="shared" si="191"/>
        <v>181634.52552031272</v>
      </c>
      <c r="Q736" s="12">
        <f t="shared" si="192"/>
        <v>0</v>
      </c>
      <c r="R736" s="12">
        <f t="shared" si="193"/>
        <v>387231.79101194406</v>
      </c>
      <c r="S736" s="22">
        <f t="shared" si="194"/>
        <v>0</v>
      </c>
      <c r="T736" s="22">
        <f t="shared" si="195"/>
        <v>0</v>
      </c>
      <c r="U736" s="22">
        <f t="shared" si="196"/>
        <v>0</v>
      </c>
      <c r="V736" s="22">
        <f t="shared" si="197"/>
        <v>0</v>
      </c>
      <c r="W736" s="43" t="str">
        <f t="shared" si="198"/>
        <v>n/a</v>
      </c>
      <c r="X736" s="22">
        <f t="shared" si="199"/>
        <v>0</v>
      </c>
      <c r="Y736" s="22">
        <f t="shared" si="200"/>
        <v>0</v>
      </c>
      <c r="Z736" s="22">
        <f t="shared" si="201"/>
        <v>0</v>
      </c>
      <c r="AA736" s="42">
        <f t="shared" si="202"/>
        <v>0</v>
      </c>
      <c r="AB736" s="43" t="str">
        <f t="shared" si="203"/>
        <v>n/a</v>
      </c>
      <c r="AC736" s="44" t="str">
        <f>IFERROR(W736*'Inputs - OBR and CPI'!$E$27+'Inputs - Elec wholesale index'!AB736*'Inputs - OBR and CPI'!$F$27,"n/a")</f>
        <v>n/a</v>
      </c>
      <c r="AD736" s="2" t="str">
        <f t="shared" si="188"/>
        <v>2017-18 Winter</v>
      </c>
      <c r="AE736" s="2" t="str">
        <f t="shared" si="189"/>
        <v>2017-18 Summer</v>
      </c>
      <c r="AF736" s="127">
        <v>0</v>
      </c>
    </row>
    <row r="737" spans="1:32">
      <c r="A737" s="46">
        <v>42908</v>
      </c>
      <c r="B737" s="13" t="str">
        <f t="shared" ref="B737:B764" si="204">TEXT(A737,"mmm")</f>
        <v>Jun</v>
      </c>
      <c r="C737" s="180"/>
      <c r="D737" s="180"/>
      <c r="E737" s="180"/>
      <c r="F737" s="192"/>
      <c r="G737" s="192"/>
      <c r="H737" s="192"/>
      <c r="I737" s="12">
        <f>VLOOKUP($B737,'Elec wholesale lookups'!$A$3:$L$15,'Inputs - Elec wholesale index'!I$2,FALSE)</f>
        <v>205597.26549163138</v>
      </c>
      <c r="J737" s="12">
        <f>VLOOKUP($B737,'Elec wholesale lookups'!$A$3:$L$15,'Inputs - Elec wholesale index'!J$2,FALSE)</f>
        <v>181634.52552031272</v>
      </c>
      <c r="K737" s="12">
        <f>VLOOKUP($B737,'Elec wholesale lookups'!$A$3:$L$15,'Inputs - Elec wholesale index'!K$2,FALSE)</f>
        <v>205597.26549163138</v>
      </c>
      <c r="L737" s="37">
        <f>VLOOKUP($B737,'Elec wholesale lookups'!$A$3:$O$15,'Inputs - Elec wholesale index'!L$2,FALSE)</f>
        <v>1</v>
      </c>
      <c r="M737" s="37">
        <f>VLOOKUP($B737,'Elec wholesale lookups'!$A$3:$O$15,'Inputs - Elec wholesale index'!M$2,FALSE)</f>
        <v>1</v>
      </c>
      <c r="N737" s="37">
        <f>VLOOKUP($B737,'Elec wholesale lookups'!$A$3:$O$15,'Inputs - Elec wholesale index'!N$2,FALSE)</f>
        <v>0</v>
      </c>
      <c r="O737" s="12">
        <f t="shared" si="190"/>
        <v>205597.26549163138</v>
      </c>
      <c r="P737" s="12">
        <f t="shared" si="191"/>
        <v>181634.52552031272</v>
      </c>
      <c r="Q737" s="12">
        <f t="shared" si="192"/>
        <v>0</v>
      </c>
      <c r="R737" s="12">
        <f t="shared" si="193"/>
        <v>387231.79101194406</v>
      </c>
      <c r="S737" s="22">
        <f t="shared" si="194"/>
        <v>0</v>
      </c>
      <c r="T737" s="22">
        <f t="shared" si="195"/>
        <v>0</v>
      </c>
      <c r="U737" s="22">
        <f t="shared" si="196"/>
        <v>0</v>
      </c>
      <c r="V737" s="22">
        <f t="shared" si="197"/>
        <v>0</v>
      </c>
      <c r="W737" s="43" t="str">
        <f t="shared" si="198"/>
        <v>n/a</v>
      </c>
      <c r="X737" s="22">
        <f t="shared" si="199"/>
        <v>0</v>
      </c>
      <c r="Y737" s="22">
        <f t="shared" si="200"/>
        <v>0</v>
      </c>
      <c r="Z737" s="22">
        <f t="shared" si="201"/>
        <v>0</v>
      </c>
      <c r="AA737" s="42">
        <f t="shared" si="202"/>
        <v>0</v>
      </c>
      <c r="AB737" s="43" t="str">
        <f t="shared" si="203"/>
        <v>n/a</v>
      </c>
      <c r="AC737" s="44" t="str">
        <f>IFERROR(W737*'Inputs - OBR and CPI'!$E$27+'Inputs - Elec wholesale index'!AB737*'Inputs - OBR and CPI'!$F$27,"n/a")</f>
        <v>n/a</v>
      </c>
      <c r="AD737" s="2" t="str">
        <f t="shared" si="188"/>
        <v>2017-18 Winter</v>
      </c>
      <c r="AE737" s="2" t="str">
        <f t="shared" si="189"/>
        <v>2017-18 Summer</v>
      </c>
      <c r="AF737" s="127">
        <v>0</v>
      </c>
    </row>
    <row r="738" spans="1:32">
      <c r="A738" s="46">
        <v>42909</v>
      </c>
      <c r="B738" s="13" t="str">
        <f t="shared" si="204"/>
        <v>Jun</v>
      </c>
      <c r="C738" s="180"/>
      <c r="D738" s="180"/>
      <c r="E738" s="180"/>
      <c r="F738" s="192"/>
      <c r="G738" s="192"/>
      <c r="H738" s="192"/>
      <c r="I738" s="12">
        <f>VLOOKUP($B738,'Elec wholesale lookups'!$A$3:$L$15,'Inputs - Elec wholesale index'!I$2,FALSE)</f>
        <v>205597.26549163138</v>
      </c>
      <c r="J738" s="12">
        <f>VLOOKUP($B738,'Elec wholesale lookups'!$A$3:$L$15,'Inputs - Elec wholesale index'!J$2,FALSE)</f>
        <v>181634.52552031272</v>
      </c>
      <c r="K738" s="12">
        <f>VLOOKUP($B738,'Elec wholesale lookups'!$A$3:$L$15,'Inputs - Elec wholesale index'!K$2,FALSE)</f>
        <v>205597.26549163138</v>
      </c>
      <c r="L738" s="37">
        <f>VLOOKUP($B738,'Elec wholesale lookups'!$A$3:$O$15,'Inputs - Elec wholesale index'!L$2,FALSE)</f>
        <v>1</v>
      </c>
      <c r="M738" s="37">
        <f>VLOOKUP($B738,'Elec wholesale lookups'!$A$3:$O$15,'Inputs - Elec wholesale index'!M$2,FALSE)</f>
        <v>1</v>
      </c>
      <c r="N738" s="37">
        <f>VLOOKUP($B738,'Elec wholesale lookups'!$A$3:$O$15,'Inputs - Elec wholesale index'!N$2,FALSE)</f>
        <v>0</v>
      </c>
      <c r="O738" s="12">
        <f t="shared" si="190"/>
        <v>205597.26549163138</v>
      </c>
      <c r="P738" s="12">
        <f t="shared" si="191"/>
        <v>181634.52552031272</v>
      </c>
      <c r="Q738" s="12">
        <f t="shared" si="192"/>
        <v>0</v>
      </c>
      <c r="R738" s="12">
        <f t="shared" si="193"/>
        <v>387231.79101194406</v>
      </c>
      <c r="S738" s="22">
        <f t="shared" si="194"/>
        <v>0</v>
      </c>
      <c r="T738" s="22">
        <f t="shared" si="195"/>
        <v>0</v>
      </c>
      <c r="U738" s="22">
        <f t="shared" si="196"/>
        <v>0</v>
      </c>
      <c r="V738" s="22">
        <f t="shared" si="197"/>
        <v>0</v>
      </c>
      <c r="W738" s="43" t="str">
        <f t="shared" si="198"/>
        <v>n/a</v>
      </c>
      <c r="X738" s="22">
        <f t="shared" si="199"/>
        <v>0</v>
      </c>
      <c r="Y738" s="22">
        <f t="shared" si="200"/>
        <v>0</v>
      </c>
      <c r="Z738" s="22">
        <f t="shared" si="201"/>
        <v>0</v>
      </c>
      <c r="AA738" s="42">
        <f t="shared" si="202"/>
        <v>0</v>
      </c>
      <c r="AB738" s="43" t="str">
        <f t="shared" si="203"/>
        <v>n/a</v>
      </c>
      <c r="AC738" s="44" t="str">
        <f>IFERROR(W738*'Inputs - OBR and CPI'!$E$27+'Inputs - Elec wholesale index'!AB738*'Inputs - OBR and CPI'!$F$27,"n/a")</f>
        <v>n/a</v>
      </c>
      <c r="AD738" s="2" t="str">
        <f t="shared" si="188"/>
        <v>2017-18 Winter</v>
      </c>
      <c r="AE738" s="2" t="str">
        <f t="shared" si="189"/>
        <v>2017-18 Summer</v>
      </c>
      <c r="AF738" s="127">
        <v>0</v>
      </c>
    </row>
    <row r="739" spans="1:32">
      <c r="A739" s="46">
        <v>42912</v>
      </c>
      <c r="B739" s="13" t="str">
        <f t="shared" si="204"/>
        <v>Jun</v>
      </c>
      <c r="C739" s="180"/>
      <c r="D739" s="180"/>
      <c r="E739" s="180"/>
      <c r="F739" s="192"/>
      <c r="G739" s="192"/>
      <c r="H739" s="192"/>
      <c r="I739" s="12">
        <f>VLOOKUP($B739,'Elec wholesale lookups'!$A$3:$L$15,'Inputs - Elec wholesale index'!I$2,FALSE)</f>
        <v>205597.26549163138</v>
      </c>
      <c r="J739" s="12">
        <f>VLOOKUP($B739,'Elec wholesale lookups'!$A$3:$L$15,'Inputs - Elec wholesale index'!J$2,FALSE)</f>
        <v>181634.52552031272</v>
      </c>
      <c r="K739" s="12">
        <f>VLOOKUP($B739,'Elec wholesale lookups'!$A$3:$L$15,'Inputs - Elec wholesale index'!K$2,FALSE)</f>
        <v>205597.26549163138</v>
      </c>
      <c r="L739" s="37">
        <f>VLOOKUP($B739,'Elec wholesale lookups'!$A$3:$O$15,'Inputs - Elec wholesale index'!L$2,FALSE)</f>
        <v>1</v>
      </c>
      <c r="M739" s="37">
        <f>VLOOKUP($B739,'Elec wholesale lookups'!$A$3:$O$15,'Inputs - Elec wholesale index'!M$2,FALSE)</f>
        <v>1</v>
      </c>
      <c r="N739" s="37">
        <f>VLOOKUP($B739,'Elec wholesale lookups'!$A$3:$O$15,'Inputs - Elec wholesale index'!N$2,FALSE)</f>
        <v>0</v>
      </c>
      <c r="O739" s="12">
        <f t="shared" si="190"/>
        <v>205597.26549163138</v>
      </c>
      <c r="P739" s="12">
        <f t="shared" si="191"/>
        <v>181634.52552031272</v>
      </c>
      <c r="Q739" s="12">
        <f t="shared" si="192"/>
        <v>0</v>
      </c>
      <c r="R739" s="12">
        <f t="shared" si="193"/>
        <v>387231.79101194406</v>
      </c>
      <c r="S739" s="22">
        <f t="shared" si="194"/>
        <v>0</v>
      </c>
      <c r="T739" s="22">
        <f t="shared" si="195"/>
        <v>0</v>
      </c>
      <c r="U739" s="22">
        <f t="shared" si="196"/>
        <v>0</v>
      </c>
      <c r="V739" s="22">
        <f t="shared" si="197"/>
        <v>0</v>
      </c>
      <c r="W739" s="43" t="str">
        <f t="shared" si="198"/>
        <v>n/a</v>
      </c>
      <c r="X739" s="22">
        <f t="shared" si="199"/>
        <v>0</v>
      </c>
      <c r="Y739" s="22">
        <f t="shared" si="200"/>
        <v>0</v>
      </c>
      <c r="Z739" s="22">
        <f t="shared" si="201"/>
        <v>0</v>
      </c>
      <c r="AA739" s="42">
        <f t="shared" si="202"/>
        <v>0</v>
      </c>
      <c r="AB739" s="43" t="str">
        <f t="shared" si="203"/>
        <v>n/a</v>
      </c>
      <c r="AC739" s="44" t="str">
        <f>IFERROR(W739*'Inputs - OBR and CPI'!$E$27+'Inputs - Elec wholesale index'!AB739*'Inputs - OBR and CPI'!$F$27,"n/a")</f>
        <v>n/a</v>
      </c>
      <c r="AD739" s="2" t="str">
        <f t="shared" si="188"/>
        <v>2017-18 Winter</v>
      </c>
      <c r="AE739" s="2" t="str">
        <f t="shared" si="189"/>
        <v>2017-18 Summer</v>
      </c>
      <c r="AF739" s="127">
        <v>0</v>
      </c>
    </row>
    <row r="740" spans="1:32">
      <c r="A740" s="46">
        <v>42913</v>
      </c>
      <c r="B740" s="13" t="str">
        <f t="shared" si="204"/>
        <v>Jun</v>
      </c>
      <c r="C740" s="180"/>
      <c r="D740" s="180"/>
      <c r="E740" s="180"/>
      <c r="F740" s="192"/>
      <c r="G740" s="192"/>
      <c r="H740" s="192"/>
      <c r="I740" s="12">
        <f>VLOOKUP($B740,'Elec wholesale lookups'!$A$3:$L$15,'Inputs - Elec wholesale index'!I$2,FALSE)</f>
        <v>205597.26549163138</v>
      </c>
      <c r="J740" s="12">
        <f>VLOOKUP($B740,'Elec wholesale lookups'!$A$3:$L$15,'Inputs - Elec wholesale index'!J$2,FALSE)</f>
        <v>181634.52552031272</v>
      </c>
      <c r="K740" s="12">
        <f>VLOOKUP($B740,'Elec wholesale lookups'!$A$3:$L$15,'Inputs - Elec wholesale index'!K$2,FALSE)</f>
        <v>205597.26549163138</v>
      </c>
      <c r="L740" s="37">
        <f>VLOOKUP($B740,'Elec wholesale lookups'!$A$3:$O$15,'Inputs - Elec wholesale index'!L$2,FALSE)</f>
        <v>1</v>
      </c>
      <c r="M740" s="37">
        <f>VLOOKUP($B740,'Elec wholesale lookups'!$A$3:$O$15,'Inputs - Elec wholesale index'!M$2,FALSE)</f>
        <v>1</v>
      </c>
      <c r="N740" s="37">
        <f>VLOOKUP($B740,'Elec wholesale lookups'!$A$3:$O$15,'Inputs - Elec wholesale index'!N$2,FALSE)</f>
        <v>0</v>
      </c>
      <c r="O740" s="12">
        <f t="shared" si="190"/>
        <v>205597.26549163138</v>
      </c>
      <c r="P740" s="12">
        <f t="shared" si="191"/>
        <v>181634.52552031272</v>
      </c>
      <c r="Q740" s="12">
        <f t="shared" si="192"/>
        <v>0</v>
      </c>
      <c r="R740" s="12">
        <f t="shared" si="193"/>
        <v>387231.79101194406</v>
      </c>
      <c r="S740" s="22">
        <f t="shared" si="194"/>
        <v>0</v>
      </c>
      <c r="T740" s="22">
        <f t="shared" si="195"/>
        <v>0</v>
      </c>
      <c r="U740" s="22">
        <f t="shared" si="196"/>
        <v>0</v>
      </c>
      <c r="V740" s="22">
        <f t="shared" si="197"/>
        <v>0</v>
      </c>
      <c r="W740" s="43" t="str">
        <f t="shared" si="198"/>
        <v>n/a</v>
      </c>
      <c r="X740" s="22">
        <f t="shared" si="199"/>
        <v>0</v>
      </c>
      <c r="Y740" s="22">
        <f t="shared" si="200"/>
        <v>0</v>
      </c>
      <c r="Z740" s="22">
        <f t="shared" si="201"/>
        <v>0</v>
      </c>
      <c r="AA740" s="42">
        <f t="shared" si="202"/>
        <v>0</v>
      </c>
      <c r="AB740" s="43" t="str">
        <f t="shared" si="203"/>
        <v>n/a</v>
      </c>
      <c r="AC740" s="44" t="str">
        <f>IFERROR(W740*'Inputs - OBR and CPI'!$E$27+'Inputs - Elec wholesale index'!AB740*'Inputs - OBR and CPI'!$F$27,"n/a")</f>
        <v>n/a</v>
      </c>
      <c r="AD740" s="2" t="str">
        <f t="shared" si="188"/>
        <v>2017-18 Winter</v>
      </c>
      <c r="AE740" s="2" t="str">
        <f t="shared" si="189"/>
        <v>2017-18 Summer</v>
      </c>
      <c r="AF740" s="127">
        <v>0</v>
      </c>
    </row>
    <row r="741" spans="1:32">
      <c r="A741" s="46">
        <v>42914</v>
      </c>
      <c r="B741" s="13" t="str">
        <f t="shared" si="204"/>
        <v>Jun</v>
      </c>
      <c r="C741" s="180"/>
      <c r="D741" s="180"/>
      <c r="E741" s="180"/>
      <c r="F741" s="192"/>
      <c r="G741" s="192"/>
      <c r="H741" s="192"/>
      <c r="I741" s="12">
        <f>VLOOKUP($B741,'Elec wholesale lookups'!$A$3:$L$15,'Inputs - Elec wholesale index'!I$2,FALSE)</f>
        <v>205597.26549163138</v>
      </c>
      <c r="J741" s="12">
        <f>VLOOKUP($B741,'Elec wholesale lookups'!$A$3:$L$15,'Inputs - Elec wholesale index'!J$2,FALSE)</f>
        <v>181634.52552031272</v>
      </c>
      <c r="K741" s="12">
        <f>VLOOKUP($B741,'Elec wholesale lookups'!$A$3:$L$15,'Inputs - Elec wholesale index'!K$2,FALSE)</f>
        <v>205597.26549163138</v>
      </c>
      <c r="L741" s="37">
        <f>VLOOKUP($B741,'Elec wholesale lookups'!$A$3:$O$15,'Inputs - Elec wholesale index'!L$2,FALSE)</f>
        <v>1</v>
      </c>
      <c r="M741" s="37">
        <f>VLOOKUP($B741,'Elec wholesale lookups'!$A$3:$O$15,'Inputs - Elec wholesale index'!M$2,FALSE)</f>
        <v>1</v>
      </c>
      <c r="N741" s="37">
        <f>VLOOKUP($B741,'Elec wholesale lookups'!$A$3:$O$15,'Inputs - Elec wholesale index'!N$2,FALSE)</f>
        <v>0</v>
      </c>
      <c r="O741" s="12">
        <f t="shared" si="190"/>
        <v>205597.26549163138</v>
      </c>
      <c r="P741" s="12">
        <f t="shared" si="191"/>
        <v>181634.52552031272</v>
      </c>
      <c r="Q741" s="12">
        <f t="shared" si="192"/>
        <v>0</v>
      </c>
      <c r="R741" s="12">
        <f t="shared" si="193"/>
        <v>387231.79101194406</v>
      </c>
      <c r="S741" s="22">
        <f t="shared" si="194"/>
        <v>0</v>
      </c>
      <c r="T741" s="22">
        <f t="shared" si="195"/>
        <v>0</v>
      </c>
      <c r="U741" s="22">
        <f t="shared" si="196"/>
        <v>0</v>
      </c>
      <c r="V741" s="22">
        <f t="shared" si="197"/>
        <v>0</v>
      </c>
      <c r="W741" s="43" t="str">
        <f t="shared" si="198"/>
        <v>n/a</v>
      </c>
      <c r="X741" s="22">
        <f t="shared" si="199"/>
        <v>0</v>
      </c>
      <c r="Y741" s="22">
        <f t="shared" si="200"/>
        <v>0</v>
      </c>
      <c r="Z741" s="22">
        <f t="shared" si="201"/>
        <v>0</v>
      </c>
      <c r="AA741" s="42">
        <f t="shared" si="202"/>
        <v>0</v>
      </c>
      <c r="AB741" s="43" t="str">
        <f t="shared" si="203"/>
        <v>n/a</v>
      </c>
      <c r="AC741" s="44" t="str">
        <f>IFERROR(W741*'Inputs - OBR and CPI'!$E$27+'Inputs - Elec wholesale index'!AB741*'Inputs - OBR and CPI'!$F$27,"n/a")</f>
        <v>n/a</v>
      </c>
      <c r="AD741" s="2" t="str">
        <f t="shared" si="188"/>
        <v>2017-18 Winter</v>
      </c>
      <c r="AE741" s="2" t="str">
        <f t="shared" si="189"/>
        <v>2017-18 Summer</v>
      </c>
      <c r="AF741" s="127">
        <v>0</v>
      </c>
    </row>
    <row r="742" spans="1:32">
      <c r="A742" s="46">
        <v>42915</v>
      </c>
      <c r="B742" s="13" t="str">
        <f t="shared" si="204"/>
        <v>Jun</v>
      </c>
      <c r="C742" s="180"/>
      <c r="D742" s="180"/>
      <c r="E742" s="180"/>
      <c r="F742" s="192"/>
      <c r="G742" s="192"/>
      <c r="H742" s="192"/>
      <c r="I742" s="12">
        <f>VLOOKUP($B742,'Elec wholesale lookups'!$A$3:$L$15,'Inputs - Elec wholesale index'!I$2,FALSE)</f>
        <v>205597.26549163138</v>
      </c>
      <c r="J742" s="12">
        <f>VLOOKUP($B742,'Elec wholesale lookups'!$A$3:$L$15,'Inputs - Elec wholesale index'!J$2,FALSE)</f>
        <v>181634.52552031272</v>
      </c>
      <c r="K742" s="12">
        <f>VLOOKUP($B742,'Elec wholesale lookups'!$A$3:$L$15,'Inputs - Elec wholesale index'!K$2,FALSE)</f>
        <v>205597.26549163138</v>
      </c>
      <c r="L742" s="37">
        <f>VLOOKUP($B742,'Elec wholesale lookups'!$A$3:$O$15,'Inputs - Elec wholesale index'!L$2,FALSE)</f>
        <v>1</v>
      </c>
      <c r="M742" s="37">
        <f>VLOOKUP($B742,'Elec wholesale lookups'!$A$3:$O$15,'Inputs - Elec wholesale index'!M$2,FALSE)</f>
        <v>1</v>
      </c>
      <c r="N742" s="37">
        <f>VLOOKUP($B742,'Elec wholesale lookups'!$A$3:$O$15,'Inputs - Elec wholesale index'!N$2,FALSE)</f>
        <v>0</v>
      </c>
      <c r="O742" s="12">
        <f t="shared" si="190"/>
        <v>205597.26549163138</v>
      </c>
      <c r="P742" s="12">
        <f t="shared" si="191"/>
        <v>181634.52552031272</v>
      </c>
      <c r="Q742" s="12">
        <f t="shared" si="192"/>
        <v>0</v>
      </c>
      <c r="R742" s="12">
        <f t="shared" si="193"/>
        <v>387231.79101194406</v>
      </c>
      <c r="S742" s="22">
        <f t="shared" si="194"/>
        <v>0</v>
      </c>
      <c r="T742" s="22">
        <f t="shared" si="195"/>
        <v>0</v>
      </c>
      <c r="U742" s="22">
        <f t="shared" si="196"/>
        <v>0</v>
      </c>
      <c r="V742" s="22">
        <f t="shared" si="197"/>
        <v>0</v>
      </c>
      <c r="W742" s="43" t="str">
        <f t="shared" si="198"/>
        <v>n/a</v>
      </c>
      <c r="X742" s="22">
        <f t="shared" si="199"/>
        <v>0</v>
      </c>
      <c r="Y742" s="22">
        <f t="shared" si="200"/>
        <v>0</v>
      </c>
      <c r="Z742" s="22">
        <f t="shared" si="201"/>
        <v>0</v>
      </c>
      <c r="AA742" s="42">
        <f t="shared" si="202"/>
        <v>0</v>
      </c>
      <c r="AB742" s="43" t="str">
        <f t="shared" si="203"/>
        <v>n/a</v>
      </c>
      <c r="AC742" s="44" t="str">
        <f>IFERROR(W742*'Inputs - OBR and CPI'!$E$27+'Inputs - Elec wholesale index'!AB742*'Inputs - OBR and CPI'!$F$27,"n/a")</f>
        <v>n/a</v>
      </c>
      <c r="AD742" s="2" t="str">
        <f t="shared" si="188"/>
        <v>2017-18 Winter</v>
      </c>
      <c r="AE742" s="2" t="str">
        <f t="shared" si="189"/>
        <v>2017-18 Summer</v>
      </c>
      <c r="AF742" s="127">
        <v>0</v>
      </c>
    </row>
    <row r="743" spans="1:32">
      <c r="A743" s="46">
        <v>42916</v>
      </c>
      <c r="B743" s="13" t="str">
        <f t="shared" si="204"/>
        <v>Jun</v>
      </c>
      <c r="C743" s="180"/>
      <c r="D743" s="180"/>
      <c r="E743" s="180"/>
      <c r="F743" s="192"/>
      <c r="G743" s="192"/>
      <c r="H743" s="192"/>
      <c r="I743" s="12">
        <f>VLOOKUP($B743,'Elec wholesale lookups'!$A$3:$L$15,'Inputs - Elec wholesale index'!I$2,FALSE)</f>
        <v>205597.26549163138</v>
      </c>
      <c r="J743" s="12">
        <f>VLOOKUP($B743,'Elec wholesale lookups'!$A$3:$L$15,'Inputs - Elec wholesale index'!J$2,FALSE)</f>
        <v>181634.52552031272</v>
      </c>
      <c r="K743" s="12">
        <f>VLOOKUP($B743,'Elec wholesale lookups'!$A$3:$L$15,'Inputs - Elec wholesale index'!K$2,FALSE)</f>
        <v>205597.26549163138</v>
      </c>
      <c r="L743" s="37">
        <f>VLOOKUP($B743,'Elec wholesale lookups'!$A$3:$O$15,'Inputs - Elec wholesale index'!L$2,FALSE)</f>
        <v>1</v>
      </c>
      <c r="M743" s="37">
        <f>VLOOKUP($B743,'Elec wholesale lookups'!$A$3:$O$15,'Inputs - Elec wholesale index'!M$2,FALSE)</f>
        <v>1</v>
      </c>
      <c r="N743" s="37">
        <f>VLOOKUP($B743,'Elec wholesale lookups'!$A$3:$O$15,'Inputs - Elec wholesale index'!N$2,FALSE)</f>
        <v>0</v>
      </c>
      <c r="O743" s="12">
        <f t="shared" si="190"/>
        <v>205597.26549163138</v>
      </c>
      <c r="P743" s="12">
        <f t="shared" si="191"/>
        <v>181634.52552031272</v>
      </c>
      <c r="Q743" s="12">
        <f t="shared" si="192"/>
        <v>0</v>
      </c>
      <c r="R743" s="12">
        <f t="shared" si="193"/>
        <v>387231.79101194406</v>
      </c>
      <c r="S743" s="22">
        <f t="shared" si="194"/>
        <v>0</v>
      </c>
      <c r="T743" s="22">
        <f t="shared" si="195"/>
        <v>0</v>
      </c>
      <c r="U743" s="22">
        <f t="shared" si="196"/>
        <v>0</v>
      </c>
      <c r="V743" s="22">
        <f t="shared" si="197"/>
        <v>0</v>
      </c>
      <c r="W743" s="43" t="str">
        <f t="shared" si="198"/>
        <v>n/a</v>
      </c>
      <c r="X743" s="22">
        <f t="shared" si="199"/>
        <v>0</v>
      </c>
      <c r="Y743" s="22">
        <f t="shared" si="200"/>
        <v>0</v>
      </c>
      <c r="Z743" s="22">
        <f t="shared" si="201"/>
        <v>0</v>
      </c>
      <c r="AA743" s="42">
        <f t="shared" si="202"/>
        <v>0</v>
      </c>
      <c r="AB743" s="43" t="str">
        <f t="shared" si="203"/>
        <v>n/a</v>
      </c>
      <c r="AC743" s="44" t="str">
        <f>IFERROR(W743*'Inputs - OBR and CPI'!$E$27+'Inputs - Elec wholesale index'!AB743*'Inputs - OBR and CPI'!$F$27,"n/a")</f>
        <v>n/a</v>
      </c>
      <c r="AD743" s="2" t="str">
        <f t="shared" si="188"/>
        <v>2017-18 Winter</v>
      </c>
      <c r="AE743" s="2" t="str">
        <f t="shared" si="189"/>
        <v>2017-18 Summer</v>
      </c>
      <c r="AF743" s="127">
        <v>0</v>
      </c>
    </row>
    <row r="744" spans="1:32">
      <c r="A744" s="46">
        <v>42919</v>
      </c>
      <c r="B744" s="13" t="str">
        <f t="shared" si="204"/>
        <v>Jul</v>
      </c>
      <c r="C744" s="180"/>
      <c r="D744" s="180"/>
      <c r="E744" s="180"/>
      <c r="F744" s="192"/>
      <c r="G744" s="192"/>
      <c r="H744" s="192"/>
      <c r="I744" s="12">
        <f>VLOOKUP($B744,'Elec wholesale lookups'!$A$3:$L$15,'Inputs - Elec wholesale index'!I$2,FALSE)</f>
        <v>205597.26549163138</v>
      </c>
      <c r="J744" s="12">
        <f>VLOOKUP($B744,'Elec wholesale lookups'!$A$3:$L$15,'Inputs - Elec wholesale index'!J$2,FALSE)</f>
        <v>181634.52552031272</v>
      </c>
      <c r="K744" s="12">
        <f>VLOOKUP($B744,'Elec wholesale lookups'!$A$3:$L$15,'Inputs - Elec wholesale index'!K$2,FALSE)</f>
        <v>205597.26549163138</v>
      </c>
      <c r="L744" s="37">
        <f>VLOOKUP($B744,'Elec wholesale lookups'!$A$3:$O$15,'Inputs - Elec wholesale index'!L$2,FALSE)</f>
        <v>1</v>
      </c>
      <c r="M744" s="37">
        <f>VLOOKUP($B744,'Elec wholesale lookups'!$A$3:$O$15,'Inputs - Elec wholesale index'!M$2,FALSE)</f>
        <v>1</v>
      </c>
      <c r="N744" s="37">
        <f>VLOOKUP($B744,'Elec wholesale lookups'!$A$3:$O$15,'Inputs - Elec wholesale index'!N$2,FALSE)</f>
        <v>0</v>
      </c>
      <c r="O744" s="12">
        <f t="shared" si="190"/>
        <v>205597.26549163138</v>
      </c>
      <c r="P744" s="12">
        <f t="shared" si="191"/>
        <v>181634.52552031272</v>
      </c>
      <c r="Q744" s="12">
        <f t="shared" si="192"/>
        <v>0</v>
      </c>
      <c r="R744" s="12">
        <f t="shared" si="193"/>
        <v>387231.79101194406</v>
      </c>
      <c r="S744" s="22">
        <f t="shared" si="194"/>
        <v>0</v>
      </c>
      <c r="T744" s="22">
        <f t="shared" si="195"/>
        <v>0</v>
      </c>
      <c r="U744" s="22">
        <f t="shared" si="196"/>
        <v>0</v>
      </c>
      <c r="V744" s="22">
        <f t="shared" si="197"/>
        <v>0</v>
      </c>
      <c r="W744" s="43" t="str">
        <f t="shared" si="198"/>
        <v>n/a</v>
      </c>
      <c r="X744" s="22">
        <f t="shared" si="199"/>
        <v>0</v>
      </c>
      <c r="Y744" s="22">
        <f t="shared" si="200"/>
        <v>0</v>
      </c>
      <c r="Z744" s="22">
        <f t="shared" si="201"/>
        <v>0</v>
      </c>
      <c r="AA744" s="42">
        <f t="shared" si="202"/>
        <v>0</v>
      </c>
      <c r="AB744" s="43" t="str">
        <f t="shared" si="203"/>
        <v>n/a</v>
      </c>
      <c r="AC744" s="44" t="str">
        <f>IFERROR(W744*'Inputs - OBR and CPI'!$E$27+'Inputs - Elec wholesale index'!AB744*'Inputs - OBR and CPI'!$F$27,"n/a")</f>
        <v>n/a</v>
      </c>
      <c r="AD744" s="2" t="str">
        <f t="shared" si="188"/>
        <v>2017-18 Winter</v>
      </c>
      <c r="AE744" s="2" t="str">
        <f t="shared" si="189"/>
        <v>2017-18 Summer</v>
      </c>
      <c r="AF744" s="127">
        <v>0</v>
      </c>
    </row>
    <row r="745" spans="1:32">
      <c r="A745" s="46">
        <v>42920</v>
      </c>
      <c r="B745" s="13" t="str">
        <f t="shared" si="204"/>
        <v>Jul</v>
      </c>
      <c r="C745" s="180"/>
      <c r="D745" s="180"/>
      <c r="E745" s="180"/>
      <c r="F745" s="192"/>
      <c r="G745" s="192"/>
      <c r="H745" s="192"/>
      <c r="I745" s="12">
        <f>VLOOKUP($B745,'Elec wholesale lookups'!$A$3:$L$15,'Inputs - Elec wholesale index'!I$2,FALSE)</f>
        <v>205597.26549163138</v>
      </c>
      <c r="J745" s="12">
        <f>VLOOKUP($B745,'Elec wholesale lookups'!$A$3:$L$15,'Inputs - Elec wholesale index'!J$2,FALSE)</f>
        <v>181634.52552031272</v>
      </c>
      <c r="K745" s="12">
        <f>VLOOKUP($B745,'Elec wholesale lookups'!$A$3:$L$15,'Inputs - Elec wholesale index'!K$2,FALSE)</f>
        <v>205597.26549163138</v>
      </c>
      <c r="L745" s="37">
        <f>VLOOKUP($B745,'Elec wholesale lookups'!$A$3:$O$15,'Inputs - Elec wholesale index'!L$2,FALSE)</f>
        <v>1</v>
      </c>
      <c r="M745" s="37">
        <f>VLOOKUP($B745,'Elec wholesale lookups'!$A$3:$O$15,'Inputs - Elec wholesale index'!M$2,FALSE)</f>
        <v>1</v>
      </c>
      <c r="N745" s="37">
        <f>VLOOKUP($B745,'Elec wholesale lookups'!$A$3:$O$15,'Inputs - Elec wholesale index'!N$2,FALSE)</f>
        <v>0</v>
      </c>
      <c r="O745" s="12">
        <f t="shared" si="190"/>
        <v>205597.26549163138</v>
      </c>
      <c r="P745" s="12">
        <f t="shared" si="191"/>
        <v>181634.52552031272</v>
      </c>
      <c r="Q745" s="12">
        <f t="shared" si="192"/>
        <v>0</v>
      </c>
      <c r="R745" s="12">
        <f t="shared" si="193"/>
        <v>387231.79101194406</v>
      </c>
      <c r="S745" s="22">
        <f t="shared" si="194"/>
        <v>0</v>
      </c>
      <c r="T745" s="22">
        <f t="shared" si="195"/>
        <v>0</v>
      </c>
      <c r="U745" s="22">
        <f t="shared" si="196"/>
        <v>0</v>
      </c>
      <c r="V745" s="22">
        <f t="shared" si="197"/>
        <v>0</v>
      </c>
      <c r="W745" s="43" t="str">
        <f t="shared" si="198"/>
        <v>n/a</v>
      </c>
      <c r="X745" s="22">
        <f t="shared" si="199"/>
        <v>0</v>
      </c>
      <c r="Y745" s="22">
        <f t="shared" si="200"/>
        <v>0</v>
      </c>
      <c r="Z745" s="22">
        <f t="shared" si="201"/>
        <v>0</v>
      </c>
      <c r="AA745" s="42">
        <f t="shared" si="202"/>
        <v>0</v>
      </c>
      <c r="AB745" s="43" t="str">
        <f t="shared" si="203"/>
        <v>n/a</v>
      </c>
      <c r="AC745" s="44" t="str">
        <f>IFERROR(W745*'Inputs - OBR and CPI'!$E$27+'Inputs - Elec wholesale index'!AB745*'Inputs - OBR and CPI'!$F$27,"n/a")</f>
        <v>n/a</v>
      </c>
      <c r="AD745" s="2" t="str">
        <f t="shared" si="188"/>
        <v>2017-18 Winter</v>
      </c>
      <c r="AE745" s="2" t="str">
        <f t="shared" si="189"/>
        <v>2017-18 Summer</v>
      </c>
      <c r="AF745" s="127">
        <v>0</v>
      </c>
    </row>
    <row r="746" spans="1:32">
      <c r="A746" s="46">
        <v>42921</v>
      </c>
      <c r="B746" s="13" t="str">
        <f t="shared" si="204"/>
        <v>Jul</v>
      </c>
      <c r="C746" s="180"/>
      <c r="D746" s="180"/>
      <c r="E746" s="180"/>
      <c r="F746" s="192"/>
      <c r="G746" s="192"/>
      <c r="H746" s="192"/>
      <c r="I746" s="12">
        <f>VLOOKUP($B746,'Elec wholesale lookups'!$A$3:$L$15,'Inputs - Elec wholesale index'!I$2,FALSE)</f>
        <v>205597.26549163138</v>
      </c>
      <c r="J746" s="12">
        <f>VLOOKUP($B746,'Elec wholesale lookups'!$A$3:$L$15,'Inputs - Elec wholesale index'!J$2,FALSE)</f>
        <v>181634.52552031272</v>
      </c>
      <c r="K746" s="12">
        <f>VLOOKUP($B746,'Elec wholesale lookups'!$A$3:$L$15,'Inputs - Elec wholesale index'!K$2,FALSE)</f>
        <v>205597.26549163138</v>
      </c>
      <c r="L746" s="37">
        <f>VLOOKUP($B746,'Elec wholesale lookups'!$A$3:$O$15,'Inputs - Elec wholesale index'!L$2,FALSE)</f>
        <v>1</v>
      </c>
      <c r="M746" s="37">
        <f>VLOOKUP($B746,'Elec wholesale lookups'!$A$3:$O$15,'Inputs - Elec wholesale index'!M$2,FALSE)</f>
        <v>1</v>
      </c>
      <c r="N746" s="37">
        <f>VLOOKUP($B746,'Elec wholesale lookups'!$A$3:$O$15,'Inputs - Elec wholesale index'!N$2,FALSE)</f>
        <v>0</v>
      </c>
      <c r="O746" s="12">
        <f t="shared" si="190"/>
        <v>205597.26549163138</v>
      </c>
      <c r="P746" s="12">
        <f t="shared" si="191"/>
        <v>181634.52552031272</v>
      </c>
      <c r="Q746" s="12">
        <f t="shared" si="192"/>
        <v>0</v>
      </c>
      <c r="R746" s="12">
        <f t="shared" si="193"/>
        <v>387231.79101194406</v>
      </c>
      <c r="S746" s="22">
        <f t="shared" si="194"/>
        <v>0</v>
      </c>
      <c r="T746" s="22">
        <f t="shared" si="195"/>
        <v>0</v>
      </c>
      <c r="U746" s="22">
        <f t="shared" si="196"/>
        <v>0</v>
      </c>
      <c r="V746" s="22">
        <f t="shared" si="197"/>
        <v>0</v>
      </c>
      <c r="W746" s="43" t="str">
        <f t="shared" si="198"/>
        <v>n/a</v>
      </c>
      <c r="X746" s="22">
        <f t="shared" si="199"/>
        <v>0</v>
      </c>
      <c r="Y746" s="22">
        <f t="shared" si="200"/>
        <v>0</v>
      </c>
      <c r="Z746" s="22">
        <f t="shared" si="201"/>
        <v>0</v>
      </c>
      <c r="AA746" s="42">
        <f t="shared" si="202"/>
        <v>0</v>
      </c>
      <c r="AB746" s="43" t="str">
        <f t="shared" si="203"/>
        <v>n/a</v>
      </c>
      <c r="AC746" s="44" t="str">
        <f>IFERROR(W746*'Inputs - OBR and CPI'!$E$27+'Inputs - Elec wholesale index'!AB746*'Inputs - OBR and CPI'!$F$27,"n/a")</f>
        <v>n/a</v>
      </c>
      <c r="AD746" s="2" t="str">
        <f t="shared" si="188"/>
        <v>2017-18 Winter</v>
      </c>
      <c r="AE746" s="2" t="str">
        <f t="shared" si="189"/>
        <v>2017-18 Summer</v>
      </c>
      <c r="AF746" s="127">
        <v>0</v>
      </c>
    </row>
    <row r="747" spans="1:32">
      <c r="A747" s="46">
        <v>42922</v>
      </c>
      <c r="B747" s="13" t="str">
        <f t="shared" si="204"/>
        <v>Jul</v>
      </c>
      <c r="C747" s="180"/>
      <c r="D747" s="180"/>
      <c r="E747" s="180"/>
      <c r="F747" s="192"/>
      <c r="G747" s="192"/>
      <c r="H747" s="192"/>
      <c r="I747" s="12">
        <f>VLOOKUP($B747,'Elec wholesale lookups'!$A$3:$L$15,'Inputs - Elec wholesale index'!I$2,FALSE)</f>
        <v>205597.26549163138</v>
      </c>
      <c r="J747" s="12">
        <f>VLOOKUP($B747,'Elec wholesale lookups'!$A$3:$L$15,'Inputs - Elec wholesale index'!J$2,FALSE)</f>
        <v>181634.52552031272</v>
      </c>
      <c r="K747" s="12">
        <f>VLOOKUP($B747,'Elec wholesale lookups'!$A$3:$L$15,'Inputs - Elec wholesale index'!K$2,FALSE)</f>
        <v>205597.26549163138</v>
      </c>
      <c r="L747" s="37">
        <f>VLOOKUP($B747,'Elec wholesale lookups'!$A$3:$O$15,'Inputs - Elec wholesale index'!L$2,FALSE)</f>
        <v>1</v>
      </c>
      <c r="M747" s="37">
        <f>VLOOKUP($B747,'Elec wholesale lookups'!$A$3:$O$15,'Inputs - Elec wholesale index'!M$2,FALSE)</f>
        <v>1</v>
      </c>
      <c r="N747" s="37">
        <f>VLOOKUP($B747,'Elec wholesale lookups'!$A$3:$O$15,'Inputs - Elec wholesale index'!N$2,FALSE)</f>
        <v>0</v>
      </c>
      <c r="O747" s="12">
        <f t="shared" si="190"/>
        <v>205597.26549163138</v>
      </c>
      <c r="P747" s="12">
        <f t="shared" si="191"/>
        <v>181634.52552031272</v>
      </c>
      <c r="Q747" s="12">
        <f t="shared" si="192"/>
        <v>0</v>
      </c>
      <c r="R747" s="12">
        <f t="shared" si="193"/>
        <v>387231.79101194406</v>
      </c>
      <c r="S747" s="22">
        <f t="shared" si="194"/>
        <v>0</v>
      </c>
      <c r="T747" s="22">
        <f t="shared" si="195"/>
        <v>0</v>
      </c>
      <c r="U747" s="22">
        <f t="shared" si="196"/>
        <v>0</v>
      </c>
      <c r="V747" s="22">
        <f t="shared" si="197"/>
        <v>0</v>
      </c>
      <c r="W747" s="43" t="str">
        <f t="shared" si="198"/>
        <v>n/a</v>
      </c>
      <c r="X747" s="22">
        <f t="shared" si="199"/>
        <v>0</v>
      </c>
      <c r="Y747" s="22">
        <f t="shared" si="200"/>
        <v>0</v>
      </c>
      <c r="Z747" s="22">
        <f t="shared" si="201"/>
        <v>0</v>
      </c>
      <c r="AA747" s="42">
        <f t="shared" si="202"/>
        <v>0</v>
      </c>
      <c r="AB747" s="43" t="str">
        <f t="shared" si="203"/>
        <v>n/a</v>
      </c>
      <c r="AC747" s="44" t="str">
        <f>IFERROR(W747*'Inputs - OBR and CPI'!$E$27+'Inputs - Elec wholesale index'!AB747*'Inputs - OBR and CPI'!$F$27,"n/a")</f>
        <v>n/a</v>
      </c>
      <c r="AD747" s="2" t="str">
        <f t="shared" si="188"/>
        <v>2017-18 Winter</v>
      </c>
      <c r="AE747" s="2" t="str">
        <f t="shared" si="189"/>
        <v>2017-18 Summer</v>
      </c>
      <c r="AF747" s="127">
        <v>0</v>
      </c>
    </row>
    <row r="748" spans="1:32">
      <c r="A748" s="46">
        <v>42923</v>
      </c>
      <c r="B748" s="13" t="str">
        <f t="shared" si="204"/>
        <v>Jul</v>
      </c>
      <c r="C748" s="180"/>
      <c r="D748" s="180"/>
      <c r="E748" s="180"/>
      <c r="F748" s="192"/>
      <c r="G748" s="192"/>
      <c r="H748" s="192"/>
      <c r="I748" s="12">
        <f>VLOOKUP($B748,'Elec wholesale lookups'!$A$3:$L$15,'Inputs - Elec wholesale index'!I$2,FALSE)</f>
        <v>205597.26549163138</v>
      </c>
      <c r="J748" s="12">
        <f>VLOOKUP($B748,'Elec wholesale lookups'!$A$3:$L$15,'Inputs - Elec wholesale index'!J$2,FALSE)</f>
        <v>181634.52552031272</v>
      </c>
      <c r="K748" s="12">
        <f>VLOOKUP($B748,'Elec wholesale lookups'!$A$3:$L$15,'Inputs - Elec wholesale index'!K$2,FALSE)</f>
        <v>205597.26549163138</v>
      </c>
      <c r="L748" s="37">
        <f>VLOOKUP($B748,'Elec wholesale lookups'!$A$3:$O$15,'Inputs - Elec wholesale index'!L$2,FALSE)</f>
        <v>1</v>
      </c>
      <c r="M748" s="37">
        <f>VLOOKUP($B748,'Elec wholesale lookups'!$A$3:$O$15,'Inputs - Elec wholesale index'!M$2,FALSE)</f>
        <v>1</v>
      </c>
      <c r="N748" s="37">
        <f>VLOOKUP($B748,'Elec wholesale lookups'!$A$3:$O$15,'Inputs - Elec wholesale index'!N$2,FALSE)</f>
        <v>0</v>
      </c>
      <c r="O748" s="12">
        <f t="shared" si="190"/>
        <v>205597.26549163138</v>
      </c>
      <c r="P748" s="12">
        <f t="shared" si="191"/>
        <v>181634.52552031272</v>
      </c>
      <c r="Q748" s="12">
        <f t="shared" si="192"/>
        <v>0</v>
      </c>
      <c r="R748" s="12">
        <f t="shared" si="193"/>
        <v>387231.79101194406</v>
      </c>
      <c r="S748" s="22">
        <f t="shared" si="194"/>
        <v>0</v>
      </c>
      <c r="T748" s="22">
        <f t="shared" si="195"/>
        <v>0</v>
      </c>
      <c r="U748" s="22">
        <f t="shared" si="196"/>
        <v>0</v>
      </c>
      <c r="V748" s="22">
        <f t="shared" si="197"/>
        <v>0</v>
      </c>
      <c r="W748" s="43" t="str">
        <f t="shared" si="198"/>
        <v>n/a</v>
      </c>
      <c r="X748" s="22">
        <f t="shared" si="199"/>
        <v>0</v>
      </c>
      <c r="Y748" s="22">
        <f t="shared" si="200"/>
        <v>0</v>
      </c>
      <c r="Z748" s="22">
        <f t="shared" si="201"/>
        <v>0</v>
      </c>
      <c r="AA748" s="42">
        <f t="shared" si="202"/>
        <v>0</v>
      </c>
      <c r="AB748" s="43" t="str">
        <f t="shared" si="203"/>
        <v>n/a</v>
      </c>
      <c r="AC748" s="44" t="str">
        <f>IFERROR(W748*'Inputs - OBR and CPI'!$E$27+'Inputs - Elec wholesale index'!AB748*'Inputs - OBR and CPI'!$F$27,"n/a")</f>
        <v>n/a</v>
      </c>
      <c r="AD748" s="2" t="str">
        <f t="shared" si="188"/>
        <v>2017-18 Winter</v>
      </c>
      <c r="AE748" s="2" t="str">
        <f t="shared" si="189"/>
        <v>2017-18 Summer</v>
      </c>
      <c r="AF748" s="127">
        <v>0</v>
      </c>
    </row>
    <row r="749" spans="1:32">
      <c r="A749" s="46">
        <v>42926</v>
      </c>
      <c r="B749" s="13" t="str">
        <f t="shared" si="204"/>
        <v>Jul</v>
      </c>
      <c r="C749" s="180"/>
      <c r="D749" s="180"/>
      <c r="E749" s="180"/>
      <c r="F749" s="192"/>
      <c r="G749" s="192"/>
      <c r="H749" s="192"/>
      <c r="I749" s="12">
        <f>VLOOKUP($B749,'Elec wholesale lookups'!$A$3:$L$15,'Inputs - Elec wholesale index'!I$2,FALSE)</f>
        <v>205597.26549163138</v>
      </c>
      <c r="J749" s="12">
        <f>VLOOKUP($B749,'Elec wholesale lookups'!$A$3:$L$15,'Inputs - Elec wholesale index'!J$2,FALSE)</f>
        <v>181634.52552031272</v>
      </c>
      <c r="K749" s="12">
        <f>VLOOKUP($B749,'Elec wholesale lookups'!$A$3:$L$15,'Inputs - Elec wholesale index'!K$2,FALSE)</f>
        <v>205597.26549163138</v>
      </c>
      <c r="L749" s="37">
        <f>VLOOKUP($B749,'Elec wholesale lookups'!$A$3:$O$15,'Inputs - Elec wholesale index'!L$2,FALSE)</f>
        <v>1</v>
      </c>
      <c r="M749" s="37">
        <f>VLOOKUP($B749,'Elec wholesale lookups'!$A$3:$O$15,'Inputs - Elec wholesale index'!M$2,FALSE)</f>
        <v>1</v>
      </c>
      <c r="N749" s="37">
        <f>VLOOKUP($B749,'Elec wholesale lookups'!$A$3:$O$15,'Inputs - Elec wholesale index'!N$2,FALSE)</f>
        <v>0</v>
      </c>
      <c r="O749" s="12">
        <f t="shared" si="190"/>
        <v>205597.26549163138</v>
      </c>
      <c r="P749" s="12">
        <f t="shared" si="191"/>
        <v>181634.52552031272</v>
      </c>
      <c r="Q749" s="12">
        <f t="shared" si="192"/>
        <v>0</v>
      </c>
      <c r="R749" s="12">
        <f t="shared" si="193"/>
        <v>387231.79101194406</v>
      </c>
      <c r="S749" s="22">
        <f t="shared" si="194"/>
        <v>0</v>
      </c>
      <c r="T749" s="22">
        <f t="shared" si="195"/>
        <v>0</v>
      </c>
      <c r="U749" s="22">
        <f t="shared" si="196"/>
        <v>0</v>
      </c>
      <c r="V749" s="22">
        <f t="shared" si="197"/>
        <v>0</v>
      </c>
      <c r="W749" s="43" t="str">
        <f t="shared" si="198"/>
        <v>n/a</v>
      </c>
      <c r="X749" s="22">
        <f t="shared" si="199"/>
        <v>0</v>
      </c>
      <c r="Y749" s="22">
        <f t="shared" si="200"/>
        <v>0</v>
      </c>
      <c r="Z749" s="22">
        <f t="shared" si="201"/>
        <v>0</v>
      </c>
      <c r="AA749" s="42">
        <f t="shared" si="202"/>
        <v>0</v>
      </c>
      <c r="AB749" s="43" t="str">
        <f t="shared" si="203"/>
        <v>n/a</v>
      </c>
      <c r="AC749" s="44" t="str">
        <f>IFERROR(W749*'Inputs - OBR and CPI'!$E$27+'Inputs - Elec wholesale index'!AB749*'Inputs - OBR and CPI'!$F$27,"n/a")</f>
        <v>n/a</v>
      </c>
      <c r="AD749" s="2" t="str">
        <f t="shared" si="188"/>
        <v>2017-18 Winter</v>
      </c>
      <c r="AE749" s="2" t="str">
        <f t="shared" si="189"/>
        <v>2017-18 Summer</v>
      </c>
      <c r="AF749" s="127">
        <v>0</v>
      </c>
    </row>
    <row r="750" spans="1:32">
      <c r="A750" s="46">
        <v>42927</v>
      </c>
      <c r="B750" s="13" t="str">
        <f t="shared" si="204"/>
        <v>Jul</v>
      </c>
      <c r="C750" s="180"/>
      <c r="D750" s="180"/>
      <c r="E750" s="180"/>
      <c r="F750" s="192"/>
      <c r="G750" s="192"/>
      <c r="H750" s="192"/>
      <c r="I750" s="12">
        <f>VLOOKUP($B750,'Elec wholesale lookups'!$A$3:$L$15,'Inputs - Elec wholesale index'!I$2,FALSE)</f>
        <v>205597.26549163138</v>
      </c>
      <c r="J750" s="12">
        <f>VLOOKUP($B750,'Elec wholesale lookups'!$A$3:$L$15,'Inputs - Elec wholesale index'!J$2,FALSE)</f>
        <v>181634.52552031272</v>
      </c>
      <c r="K750" s="12">
        <f>VLOOKUP($B750,'Elec wholesale lookups'!$A$3:$L$15,'Inputs - Elec wholesale index'!K$2,FALSE)</f>
        <v>205597.26549163138</v>
      </c>
      <c r="L750" s="37">
        <f>VLOOKUP($B750,'Elec wholesale lookups'!$A$3:$O$15,'Inputs - Elec wholesale index'!L$2,FALSE)</f>
        <v>1</v>
      </c>
      <c r="M750" s="37">
        <f>VLOOKUP($B750,'Elec wholesale lookups'!$A$3:$O$15,'Inputs - Elec wholesale index'!M$2,FALSE)</f>
        <v>1</v>
      </c>
      <c r="N750" s="37">
        <f>VLOOKUP($B750,'Elec wholesale lookups'!$A$3:$O$15,'Inputs - Elec wholesale index'!N$2,FALSE)</f>
        <v>0</v>
      </c>
      <c r="O750" s="12">
        <f t="shared" si="190"/>
        <v>205597.26549163138</v>
      </c>
      <c r="P750" s="12">
        <f t="shared" si="191"/>
        <v>181634.52552031272</v>
      </c>
      <c r="Q750" s="12">
        <f t="shared" si="192"/>
        <v>0</v>
      </c>
      <c r="R750" s="12">
        <f t="shared" si="193"/>
        <v>387231.79101194406</v>
      </c>
      <c r="S750" s="22">
        <f t="shared" si="194"/>
        <v>0</v>
      </c>
      <c r="T750" s="22">
        <f t="shared" si="195"/>
        <v>0</v>
      </c>
      <c r="U750" s="22">
        <f t="shared" si="196"/>
        <v>0</v>
      </c>
      <c r="V750" s="22">
        <f t="shared" si="197"/>
        <v>0</v>
      </c>
      <c r="W750" s="43" t="str">
        <f t="shared" si="198"/>
        <v>n/a</v>
      </c>
      <c r="X750" s="22">
        <f t="shared" si="199"/>
        <v>0</v>
      </c>
      <c r="Y750" s="22">
        <f t="shared" si="200"/>
        <v>0</v>
      </c>
      <c r="Z750" s="22">
        <f t="shared" si="201"/>
        <v>0</v>
      </c>
      <c r="AA750" s="42">
        <f t="shared" si="202"/>
        <v>0</v>
      </c>
      <c r="AB750" s="43" t="str">
        <f t="shared" si="203"/>
        <v>n/a</v>
      </c>
      <c r="AC750" s="44" t="str">
        <f>IFERROR(W750*'Inputs - OBR and CPI'!$E$27+'Inputs - Elec wholesale index'!AB750*'Inputs - OBR and CPI'!$F$27,"n/a")</f>
        <v>n/a</v>
      </c>
      <c r="AD750" s="2" t="str">
        <f t="shared" si="188"/>
        <v>2017-18 Winter</v>
      </c>
      <c r="AE750" s="2" t="str">
        <f t="shared" si="189"/>
        <v>2017-18 Summer</v>
      </c>
      <c r="AF750" s="127">
        <v>0</v>
      </c>
    </row>
    <row r="751" spans="1:32">
      <c r="A751" s="46">
        <v>42928</v>
      </c>
      <c r="B751" s="13" t="str">
        <f t="shared" si="204"/>
        <v>Jul</v>
      </c>
      <c r="C751" s="180"/>
      <c r="D751" s="180"/>
      <c r="E751" s="180"/>
      <c r="F751" s="192"/>
      <c r="G751" s="192"/>
      <c r="H751" s="192"/>
      <c r="I751" s="12">
        <f>VLOOKUP($B751,'Elec wholesale lookups'!$A$3:$L$15,'Inputs - Elec wholesale index'!I$2,FALSE)</f>
        <v>205597.26549163138</v>
      </c>
      <c r="J751" s="12">
        <f>VLOOKUP($B751,'Elec wholesale lookups'!$A$3:$L$15,'Inputs - Elec wholesale index'!J$2,FALSE)</f>
        <v>181634.52552031272</v>
      </c>
      <c r="K751" s="12">
        <f>VLOOKUP($B751,'Elec wholesale lookups'!$A$3:$L$15,'Inputs - Elec wholesale index'!K$2,FALSE)</f>
        <v>205597.26549163138</v>
      </c>
      <c r="L751" s="37">
        <f>VLOOKUP($B751,'Elec wholesale lookups'!$A$3:$O$15,'Inputs - Elec wholesale index'!L$2,FALSE)</f>
        <v>1</v>
      </c>
      <c r="M751" s="37">
        <f>VLOOKUP($B751,'Elec wholesale lookups'!$A$3:$O$15,'Inputs - Elec wholesale index'!M$2,FALSE)</f>
        <v>1</v>
      </c>
      <c r="N751" s="37">
        <f>VLOOKUP($B751,'Elec wholesale lookups'!$A$3:$O$15,'Inputs - Elec wholesale index'!N$2,FALSE)</f>
        <v>0</v>
      </c>
      <c r="O751" s="12">
        <f t="shared" si="190"/>
        <v>205597.26549163138</v>
      </c>
      <c r="P751" s="12">
        <f t="shared" si="191"/>
        <v>181634.52552031272</v>
      </c>
      <c r="Q751" s="12">
        <f t="shared" si="192"/>
        <v>0</v>
      </c>
      <c r="R751" s="12">
        <f t="shared" si="193"/>
        <v>387231.79101194406</v>
      </c>
      <c r="S751" s="22">
        <f t="shared" si="194"/>
        <v>0</v>
      </c>
      <c r="T751" s="22">
        <f t="shared" si="195"/>
        <v>0</v>
      </c>
      <c r="U751" s="22">
        <f t="shared" si="196"/>
        <v>0</v>
      </c>
      <c r="V751" s="22">
        <f t="shared" si="197"/>
        <v>0</v>
      </c>
      <c r="W751" s="43" t="str">
        <f t="shared" si="198"/>
        <v>n/a</v>
      </c>
      <c r="X751" s="22">
        <f t="shared" si="199"/>
        <v>0</v>
      </c>
      <c r="Y751" s="22">
        <f t="shared" si="200"/>
        <v>0</v>
      </c>
      <c r="Z751" s="22">
        <f t="shared" si="201"/>
        <v>0</v>
      </c>
      <c r="AA751" s="42">
        <f t="shared" si="202"/>
        <v>0</v>
      </c>
      <c r="AB751" s="43" t="str">
        <f t="shared" si="203"/>
        <v>n/a</v>
      </c>
      <c r="AC751" s="44" t="str">
        <f>IFERROR(W751*'Inputs - OBR and CPI'!$E$27+'Inputs - Elec wholesale index'!AB751*'Inputs - OBR and CPI'!$F$27,"n/a")</f>
        <v>n/a</v>
      </c>
      <c r="AD751" s="2" t="str">
        <f t="shared" si="188"/>
        <v>2017-18 Winter</v>
      </c>
      <c r="AE751" s="2" t="str">
        <f t="shared" si="189"/>
        <v>2017-18 Summer</v>
      </c>
      <c r="AF751" s="127">
        <v>0</v>
      </c>
    </row>
    <row r="752" spans="1:32">
      <c r="A752" s="46">
        <v>42929</v>
      </c>
      <c r="B752" s="13" t="str">
        <f t="shared" si="204"/>
        <v>Jul</v>
      </c>
      <c r="C752" s="180"/>
      <c r="D752" s="180"/>
      <c r="E752" s="180"/>
      <c r="F752" s="192"/>
      <c r="G752" s="192"/>
      <c r="H752" s="192"/>
      <c r="I752" s="12">
        <f>VLOOKUP($B752,'Elec wholesale lookups'!$A$3:$L$15,'Inputs - Elec wholesale index'!I$2,FALSE)</f>
        <v>205597.26549163138</v>
      </c>
      <c r="J752" s="12">
        <f>VLOOKUP($B752,'Elec wholesale lookups'!$A$3:$L$15,'Inputs - Elec wholesale index'!J$2,FALSE)</f>
        <v>181634.52552031272</v>
      </c>
      <c r="K752" s="12">
        <f>VLOOKUP($B752,'Elec wholesale lookups'!$A$3:$L$15,'Inputs - Elec wholesale index'!K$2,FALSE)</f>
        <v>205597.26549163138</v>
      </c>
      <c r="L752" s="37">
        <f>VLOOKUP($B752,'Elec wholesale lookups'!$A$3:$O$15,'Inputs - Elec wholesale index'!L$2,FALSE)</f>
        <v>1</v>
      </c>
      <c r="M752" s="37">
        <f>VLOOKUP($B752,'Elec wholesale lookups'!$A$3:$O$15,'Inputs - Elec wholesale index'!M$2,FALSE)</f>
        <v>1</v>
      </c>
      <c r="N752" s="37">
        <f>VLOOKUP($B752,'Elec wholesale lookups'!$A$3:$O$15,'Inputs - Elec wholesale index'!N$2,FALSE)</f>
        <v>0</v>
      </c>
      <c r="O752" s="12">
        <f t="shared" si="190"/>
        <v>205597.26549163138</v>
      </c>
      <c r="P752" s="12">
        <f t="shared" si="191"/>
        <v>181634.52552031272</v>
      </c>
      <c r="Q752" s="12">
        <f t="shared" si="192"/>
        <v>0</v>
      </c>
      <c r="R752" s="12">
        <f t="shared" si="193"/>
        <v>387231.79101194406</v>
      </c>
      <c r="S752" s="22">
        <f t="shared" si="194"/>
        <v>0</v>
      </c>
      <c r="T752" s="22">
        <f t="shared" si="195"/>
        <v>0</v>
      </c>
      <c r="U752" s="22">
        <f t="shared" si="196"/>
        <v>0</v>
      </c>
      <c r="V752" s="22">
        <f t="shared" si="197"/>
        <v>0</v>
      </c>
      <c r="W752" s="43" t="str">
        <f t="shared" si="198"/>
        <v>n/a</v>
      </c>
      <c r="X752" s="22">
        <f t="shared" si="199"/>
        <v>0</v>
      </c>
      <c r="Y752" s="22">
        <f t="shared" si="200"/>
        <v>0</v>
      </c>
      <c r="Z752" s="22">
        <f t="shared" si="201"/>
        <v>0</v>
      </c>
      <c r="AA752" s="42">
        <f t="shared" si="202"/>
        <v>0</v>
      </c>
      <c r="AB752" s="43" t="str">
        <f t="shared" si="203"/>
        <v>n/a</v>
      </c>
      <c r="AC752" s="44" t="str">
        <f>IFERROR(W752*'Inputs - OBR and CPI'!$E$27+'Inputs - Elec wholesale index'!AB752*'Inputs - OBR and CPI'!$F$27,"n/a")</f>
        <v>n/a</v>
      </c>
      <c r="AD752" s="2" t="str">
        <f t="shared" si="188"/>
        <v>2017-18 Winter</v>
      </c>
      <c r="AE752" s="2" t="str">
        <f t="shared" si="189"/>
        <v>2017-18 Summer</v>
      </c>
      <c r="AF752" s="127">
        <v>0</v>
      </c>
    </row>
    <row r="753" spans="1:32">
      <c r="A753" s="46">
        <v>42930</v>
      </c>
      <c r="B753" s="13" t="str">
        <f t="shared" si="204"/>
        <v>Jul</v>
      </c>
      <c r="C753" s="180"/>
      <c r="D753" s="180"/>
      <c r="E753" s="180"/>
      <c r="F753" s="192"/>
      <c r="G753" s="192"/>
      <c r="H753" s="192"/>
      <c r="I753" s="12">
        <f>VLOOKUP($B753,'Elec wholesale lookups'!$A$3:$L$15,'Inputs - Elec wholesale index'!I$2,FALSE)</f>
        <v>205597.26549163138</v>
      </c>
      <c r="J753" s="12">
        <f>VLOOKUP($B753,'Elec wholesale lookups'!$A$3:$L$15,'Inputs - Elec wholesale index'!J$2,FALSE)</f>
        <v>181634.52552031272</v>
      </c>
      <c r="K753" s="12">
        <f>VLOOKUP($B753,'Elec wholesale lookups'!$A$3:$L$15,'Inputs - Elec wholesale index'!K$2,FALSE)</f>
        <v>205597.26549163138</v>
      </c>
      <c r="L753" s="37">
        <f>VLOOKUP($B753,'Elec wholesale lookups'!$A$3:$O$15,'Inputs - Elec wholesale index'!L$2,FALSE)</f>
        <v>1</v>
      </c>
      <c r="M753" s="37">
        <f>VLOOKUP($B753,'Elec wholesale lookups'!$A$3:$O$15,'Inputs - Elec wholesale index'!M$2,FALSE)</f>
        <v>1</v>
      </c>
      <c r="N753" s="37">
        <f>VLOOKUP($B753,'Elec wholesale lookups'!$A$3:$O$15,'Inputs - Elec wholesale index'!N$2,FALSE)</f>
        <v>0</v>
      </c>
      <c r="O753" s="12">
        <f t="shared" si="190"/>
        <v>205597.26549163138</v>
      </c>
      <c r="P753" s="12">
        <f t="shared" si="191"/>
        <v>181634.52552031272</v>
      </c>
      <c r="Q753" s="12">
        <f t="shared" si="192"/>
        <v>0</v>
      </c>
      <c r="R753" s="12">
        <f t="shared" si="193"/>
        <v>387231.79101194406</v>
      </c>
      <c r="S753" s="22">
        <f t="shared" si="194"/>
        <v>0</v>
      </c>
      <c r="T753" s="22">
        <f t="shared" si="195"/>
        <v>0</v>
      </c>
      <c r="U753" s="22">
        <f t="shared" si="196"/>
        <v>0</v>
      </c>
      <c r="V753" s="22">
        <f t="shared" si="197"/>
        <v>0</v>
      </c>
      <c r="W753" s="43" t="str">
        <f t="shared" si="198"/>
        <v>n/a</v>
      </c>
      <c r="X753" s="22">
        <f t="shared" si="199"/>
        <v>0</v>
      </c>
      <c r="Y753" s="22">
        <f t="shared" si="200"/>
        <v>0</v>
      </c>
      <c r="Z753" s="22">
        <f t="shared" si="201"/>
        <v>0</v>
      </c>
      <c r="AA753" s="42">
        <f t="shared" si="202"/>
        <v>0</v>
      </c>
      <c r="AB753" s="43" t="str">
        <f t="shared" si="203"/>
        <v>n/a</v>
      </c>
      <c r="AC753" s="44" t="str">
        <f>IFERROR(W753*'Inputs - OBR and CPI'!$E$27+'Inputs - Elec wholesale index'!AB753*'Inputs - OBR and CPI'!$F$27,"n/a")</f>
        <v>n/a</v>
      </c>
      <c r="AD753" s="2" t="str">
        <f t="shared" si="188"/>
        <v>2017-18 Winter</v>
      </c>
      <c r="AE753" s="2" t="str">
        <f t="shared" si="189"/>
        <v>2017-18 Summer</v>
      </c>
      <c r="AF753" s="127">
        <v>0</v>
      </c>
    </row>
    <row r="754" spans="1:32">
      <c r="A754" s="46">
        <v>42933</v>
      </c>
      <c r="B754" s="13" t="str">
        <f t="shared" si="204"/>
        <v>Jul</v>
      </c>
      <c r="C754" s="180"/>
      <c r="D754" s="180"/>
      <c r="E754" s="180"/>
      <c r="F754" s="192"/>
      <c r="G754" s="192"/>
      <c r="H754" s="192"/>
      <c r="I754" s="12">
        <f>VLOOKUP($B754,'Elec wholesale lookups'!$A$3:$L$15,'Inputs - Elec wholesale index'!I$2,FALSE)</f>
        <v>205597.26549163138</v>
      </c>
      <c r="J754" s="12">
        <f>VLOOKUP($B754,'Elec wholesale lookups'!$A$3:$L$15,'Inputs - Elec wholesale index'!J$2,FALSE)</f>
        <v>181634.52552031272</v>
      </c>
      <c r="K754" s="12">
        <f>VLOOKUP($B754,'Elec wholesale lookups'!$A$3:$L$15,'Inputs - Elec wholesale index'!K$2,FALSE)</f>
        <v>205597.26549163138</v>
      </c>
      <c r="L754" s="37">
        <f>VLOOKUP($B754,'Elec wholesale lookups'!$A$3:$O$15,'Inputs - Elec wholesale index'!L$2,FALSE)</f>
        <v>1</v>
      </c>
      <c r="M754" s="37">
        <f>VLOOKUP($B754,'Elec wholesale lookups'!$A$3:$O$15,'Inputs - Elec wholesale index'!M$2,FALSE)</f>
        <v>1</v>
      </c>
      <c r="N754" s="37">
        <f>VLOOKUP($B754,'Elec wholesale lookups'!$A$3:$O$15,'Inputs - Elec wholesale index'!N$2,FALSE)</f>
        <v>0</v>
      </c>
      <c r="O754" s="12">
        <f t="shared" si="190"/>
        <v>205597.26549163138</v>
      </c>
      <c r="P754" s="12">
        <f t="shared" si="191"/>
        <v>181634.52552031272</v>
      </c>
      <c r="Q754" s="12">
        <f t="shared" si="192"/>
        <v>0</v>
      </c>
      <c r="R754" s="12">
        <f t="shared" si="193"/>
        <v>387231.79101194406</v>
      </c>
      <c r="S754" s="22">
        <f t="shared" si="194"/>
        <v>0</v>
      </c>
      <c r="T754" s="22">
        <f t="shared" si="195"/>
        <v>0</v>
      </c>
      <c r="U754" s="22">
        <f t="shared" si="196"/>
        <v>0</v>
      </c>
      <c r="V754" s="22">
        <f t="shared" si="197"/>
        <v>0</v>
      </c>
      <c r="W754" s="43" t="str">
        <f t="shared" si="198"/>
        <v>n/a</v>
      </c>
      <c r="X754" s="22">
        <f t="shared" si="199"/>
        <v>0</v>
      </c>
      <c r="Y754" s="22">
        <f t="shared" si="200"/>
        <v>0</v>
      </c>
      <c r="Z754" s="22">
        <f t="shared" si="201"/>
        <v>0</v>
      </c>
      <c r="AA754" s="42">
        <f t="shared" si="202"/>
        <v>0</v>
      </c>
      <c r="AB754" s="43" t="str">
        <f t="shared" si="203"/>
        <v>n/a</v>
      </c>
      <c r="AC754" s="44" t="str">
        <f>IFERROR(W754*'Inputs - OBR and CPI'!$E$27+'Inputs - Elec wholesale index'!AB754*'Inputs - OBR and CPI'!$F$27,"n/a")</f>
        <v>n/a</v>
      </c>
      <c r="AD754" s="2" t="str">
        <f t="shared" si="188"/>
        <v>2017-18 Winter</v>
      </c>
      <c r="AE754" s="2" t="str">
        <f t="shared" si="189"/>
        <v>2017-18 Summer</v>
      </c>
      <c r="AF754" s="127">
        <v>0</v>
      </c>
    </row>
    <row r="755" spans="1:32">
      <c r="A755" s="46">
        <v>42934</v>
      </c>
      <c r="B755" s="13" t="str">
        <f t="shared" si="204"/>
        <v>Jul</v>
      </c>
      <c r="C755" s="180"/>
      <c r="D755" s="180"/>
      <c r="E755" s="180"/>
      <c r="F755" s="192"/>
      <c r="G755" s="192"/>
      <c r="H755" s="192"/>
      <c r="I755" s="12">
        <f>VLOOKUP($B755,'Elec wholesale lookups'!$A$3:$L$15,'Inputs - Elec wholesale index'!I$2,FALSE)</f>
        <v>205597.26549163138</v>
      </c>
      <c r="J755" s="12">
        <f>VLOOKUP($B755,'Elec wholesale lookups'!$A$3:$L$15,'Inputs - Elec wholesale index'!J$2,FALSE)</f>
        <v>181634.52552031272</v>
      </c>
      <c r="K755" s="12">
        <f>VLOOKUP($B755,'Elec wholesale lookups'!$A$3:$L$15,'Inputs - Elec wholesale index'!K$2,FALSE)</f>
        <v>205597.26549163138</v>
      </c>
      <c r="L755" s="37">
        <f>VLOOKUP($B755,'Elec wholesale lookups'!$A$3:$O$15,'Inputs - Elec wholesale index'!L$2,FALSE)</f>
        <v>1</v>
      </c>
      <c r="M755" s="37">
        <f>VLOOKUP($B755,'Elec wholesale lookups'!$A$3:$O$15,'Inputs - Elec wholesale index'!M$2,FALSE)</f>
        <v>1</v>
      </c>
      <c r="N755" s="37">
        <f>VLOOKUP($B755,'Elec wholesale lookups'!$A$3:$O$15,'Inputs - Elec wholesale index'!N$2,FALSE)</f>
        <v>0</v>
      </c>
      <c r="O755" s="12">
        <f t="shared" si="190"/>
        <v>205597.26549163138</v>
      </c>
      <c r="P755" s="12">
        <f t="shared" si="191"/>
        <v>181634.52552031272</v>
      </c>
      <c r="Q755" s="12">
        <f t="shared" si="192"/>
        <v>0</v>
      </c>
      <c r="R755" s="12">
        <f t="shared" si="193"/>
        <v>387231.79101194406</v>
      </c>
      <c r="S755" s="22">
        <f t="shared" si="194"/>
        <v>0</v>
      </c>
      <c r="T755" s="22">
        <f t="shared" si="195"/>
        <v>0</v>
      </c>
      <c r="U755" s="22">
        <f t="shared" si="196"/>
        <v>0</v>
      </c>
      <c r="V755" s="22">
        <f t="shared" si="197"/>
        <v>0</v>
      </c>
      <c r="W755" s="43" t="str">
        <f t="shared" si="198"/>
        <v>n/a</v>
      </c>
      <c r="X755" s="22">
        <f t="shared" si="199"/>
        <v>0</v>
      </c>
      <c r="Y755" s="22">
        <f t="shared" si="200"/>
        <v>0</v>
      </c>
      <c r="Z755" s="22">
        <f t="shared" si="201"/>
        <v>0</v>
      </c>
      <c r="AA755" s="42">
        <f t="shared" si="202"/>
        <v>0</v>
      </c>
      <c r="AB755" s="43" t="str">
        <f t="shared" si="203"/>
        <v>n/a</v>
      </c>
      <c r="AC755" s="44" t="str">
        <f>IFERROR(W755*'Inputs - OBR and CPI'!$E$27+'Inputs - Elec wholesale index'!AB755*'Inputs - OBR and CPI'!$F$27,"n/a")</f>
        <v>n/a</v>
      </c>
      <c r="AD755" s="2" t="str">
        <f t="shared" si="188"/>
        <v>2017-18 Winter</v>
      </c>
      <c r="AE755" s="2" t="str">
        <f t="shared" si="189"/>
        <v>2017-18 Summer</v>
      </c>
      <c r="AF755" s="127">
        <v>0</v>
      </c>
    </row>
    <row r="756" spans="1:32">
      <c r="A756" s="46">
        <v>42935</v>
      </c>
      <c r="B756" s="13" t="str">
        <f t="shared" si="204"/>
        <v>Jul</v>
      </c>
      <c r="C756" s="180"/>
      <c r="D756" s="180"/>
      <c r="E756" s="180"/>
      <c r="F756" s="192"/>
      <c r="G756" s="192"/>
      <c r="H756" s="192"/>
      <c r="I756" s="12">
        <f>VLOOKUP($B756,'Elec wholesale lookups'!$A$3:$L$15,'Inputs - Elec wholesale index'!I$2,FALSE)</f>
        <v>205597.26549163138</v>
      </c>
      <c r="J756" s="12">
        <f>VLOOKUP($B756,'Elec wholesale lookups'!$A$3:$L$15,'Inputs - Elec wholesale index'!J$2,FALSE)</f>
        <v>181634.52552031272</v>
      </c>
      <c r="K756" s="12">
        <f>VLOOKUP($B756,'Elec wholesale lookups'!$A$3:$L$15,'Inputs - Elec wholesale index'!K$2,FALSE)</f>
        <v>205597.26549163138</v>
      </c>
      <c r="L756" s="37">
        <f>VLOOKUP($B756,'Elec wholesale lookups'!$A$3:$O$15,'Inputs - Elec wholesale index'!L$2,FALSE)</f>
        <v>1</v>
      </c>
      <c r="M756" s="37">
        <f>VLOOKUP($B756,'Elec wholesale lookups'!$A$3:$O$15,'Inputs - Elec wholesale index'!M$2,FALSE)</f>
        <v>1</v>
      </c>
      <c r="N756" s="37">
        <f>VLOOKUP($B756,'Elec wholesale lookups'!$A$3:$O$15,'Inputs - Elec wholesale index'!N$2,FALSE)</f>
        <v>0</v>
      </c>
      <c r="O756" s="12">
        <f t="shared" si="190"/>
        <v>205597.26549163138</v>
      </c>
      <c r="P756" s="12">
        <f t="shared" si="191"/>
        <v>181634.52552031272</v>
      </c>
      <c r="Q756" s="12">
        <f t="shared" si="192"/>
        <v>0</v>
      </c>
      <c r="R756" s="12">
        <f t="shared" si="193"/>
        <v>387231.79101194406</v>
      </c>
      <c r="S756" s="22">
        <f t="shared" si="194"/>
        <v>0</v>
      </c>
      <c r="T756" s="22">
        <f t="shared" si="195"/>
        <v>0</v>
      </c>
      <c r="U756" s="22">
        <f t="shared" si="196"/>
        <v>0</v>
      </c>
      <c r="V756" s="22">
        <f t="shared" si="197"/>
        <v>0</v>
      </c>
      <c r="W756" s="43" t="str">
        <f t="shared" si="198"/>
        <v>n/a</v>
      </c>
      <c r="X756" s="22">
        <f t="shared" si="199"/>
        <v>0</v>
      </c>
      <c r="Y756" s="22">
        <f t="shared" si="200"/>
        <v>0</v>
      </c>
      <c r="Z756" s="22">
        <f t="shared" si="201"/>
        <v>0</v>
      </c>
      <c r="AA756" s="42">
        <f t="shared" si="202"/>
        <v>0</v>
      </c>
      <c r="AB756" s="43" t="str">
        <f t="shared" si="203"/>
        <v>n/a</v>
      </c>
      <c r="AC756" s="44" t="str">
        <f>IFERROR(W756*'Inputs - OBR and CPI'!$E$27+'Inputs - Elec wholesale index'!AB756*'Inputs - OBR and CPI'!$F$27,"n/a")</f>
        <v>n/a</v>
      </c>
      <c r="AD756" s="2" t="str">
        <f t="shared" ref="AD756:AD819" si="205">IF(AND(MONTH(A756)=8,MONTH(A755)=7),YEAR(A756)+1&amp;"-"&amp;YEAR(A756)-1998&amp;" Summer",IF(AND(MONTH(A756)=2,MONTH(A755)=1),YEAR(A756)&amp;"-"&amp;YEAR(A756)-1999&amp;" Winter",AD755))</f>
        <v>2017-18 Winter</v>
      </c>
      <c r="AE756" s="2" t="str">
        <f t="shared" ref="AE756:AE819" si="206">IF(AND(MONTH(A756)=4,MONTH(A755)=3),YEAR(A756)&amp;"-"&amp;YEAR(A756)-1999&amp;" Summer",IF(AND(MONTH(A756)=10,MONTH(A755)=9),YEAR(A756)&amp;"-"&amp;YEAR(A756)-1999&amp;" Winter",AE755))</f>
        <v>2017-18 Summer</v>
      </c>
      <c r="AF756" s="127">
        <v>0</v>
      </c>
    </row>
    <row r="757" spans="1:32">
      <c r="A757" s="46">
        <v>42936</v>
      </c>
      <c r="B757" s="13" t="str">
        <f t="shared" si="204"/>
        <v>Jul</v>
      </c>
      <c r="C757" s="180"/>
      <c r="D757" s="180"/>
      <c r="E757" s="180"/>
      <c r="F757" s="192"/>
      <c r="G757" s="192"/>
      <c r="H757" s="192"/>
      <c r="I757" s="12">
        <f>VLOOKUP($B757,'Elec wholesale lookups'!$A$3:$L$15,'Inputs - Elec wholesale index'!I$2,FALSE)</f>
        <v>205597.26549163138</v>
      </c>
      <c r="J757" s="12">
        <f>VLOOKUP($B757,'Elec wholesale lookups'!$A$3:$L$15,'Inputs - Elec wholesale index'!J$2,FALSE)</f>
        <v>181634.52552031272</v>
      </c>
      <c r="K757" s="12">
        <f>VLOOKUP($B757,'Elec wholesale lookups'!$A$3:$L$15,'Inputs - Elec wholesale index'!K$2,FALSE)</f>
        <v>205597.26549163138</v>
      </c>
      <c r="L757" s="37">
        <f>VLOOKUP($B757,'Elec wholesale lookups'!$A$3:$O$15,'Inputs - Elec wholesale index'!L$2,FALSE)</f>
        <v>1</v>
      </c>
      <c r="M757" s="37">
        <f>VLOOKUP($B757,'Elec wholesale lookups'!$A$3:$O$15,'Inputs - Elec wholesale index'!M$2,FALSE)</f>
        <v>1</v>
      </c>
      <c r="N757" s="37">
        <f>VLOOKUP($B757,'Elec wholesale lookups'!$A$3:$O$15,'Inputs - Elec wholesale index'!N$2,FALSE)</f>
        <v>0</v>
      </c>
      <c r="O757" s="12">
        <f t="shared" si="190"/>
        <v>205597.26549163138</v>
      </c>
      <c r="P757" s="12">
        <f t="shared" si="191"/>
        <v>181634.52552031272</v>
      </c>
      <c r="Q757" s="12">
        <f t="shared" si="192"/>
        <v>0</v>
      </c>
      <c r="R757" s="12">
        <f t="shared" si="193"/>
        <v>387231.79101194406</v>
      </c>
      <c r="S757" s="22">
        <f t="shared" si="194"/>
        <v>0</v>
      </c>
      <c r="T757" s="22">
        <f t="shared" si="195"/>
        <v>0</v>
      </c>
      <c r="U757" s="22">
        <f t="shared" si="196"/>
        <v>0</v>
      </c>
      <c r="V757" s="22">
        <f t="shared" si="197"/>
        <v>0</v>
      </c>
      <c r="W757" s="43" t="str">
        <f t="shared" si="198"/>
        <v>n/a</v>
      </c>
      <c r="X757" s="22">
        <f t="shared" si="199"/>
        <v>0</v>
      </c>
      <c r="Y757" s="22">
        <f t="shared" si="200"/>
        <v>0</v>
      </c>
      <c r="Z757" s="22">
        <f t="shared" si="201"/>
        <v>0</v>
      </c>
      <c r="AA757" s="42">
        <f t="shared" si="202"/>
        <v>0</v>
      </c>
      <c r="AB757" s="43" t="str">
        <f t="shared" si="203"/>
        <v>n/a</v>
      </c>
      <c r="AC757" s="44" t="str">
        <f>IFERROR(W757*'Inputs - OBR and CPI'!$E$27+'Inputs - Elec wholesale index'!AB757*'Inputs - OBR and CPI'!$F$27,"n/a")</f>
        <v>n/a</v>
      </c>
      <c r="AD757" s="2" t="str">
        <f t="shared" si="205"/>
        <v>2017-18 Winter</v>
      </c>
      <c r="AE757" s="2" t="str">
        <f t="shared" si="206"/>
        <v>2017-18 Summer</v>
      </c>
      <c r="AF757" s="127">
        <v>0</v>
      </c>
    </row>
    <row r="758" spans="1:32">
      <c r="A758" s="46">
        <v>42937</v>
      </c>
      <c r="B758" s="13" t="str">
        <f t="shared" si="204"/>
        <v>Jul</v>
      </c>
      <c r="C758" s="180"/>
      <c r="D758" s="180"/>
      <c r="E758" s="180"/>
      <c r="F758" s="192"/>
      <c r="G758" s="192"/>
      <c r="H758" s="192"/>
      <c r="I758" s="12">
        <f>VLOOKUP($B758,'Elec wholesale lookups'!$A$3:$L$15,'Inputs - Elec wholesale index'!I$2,FALSE)</f>
        <v>205597.26549163138</v>
      </c>
      <c r="J758" s="12">
        <f>VLOOKUP($B758,'Elec wholesale lookups'!$A$3:$L$15,'Inputs - Elec wholesale index'!J$2,FALSE)</f>
        <v>181634.52552031272</v>
      </c>
      <c r="K758" s="12">
        <f>VLOOKUP($B758,'Elec wholesale lookups'!$A$3:$L$15,'Inputs - Elec wholesale index'!K$2,FALSE)</f>
        <v>205597.26549163138</v>
      </c>
      <c r="L758" s="37">
        <f>VLOOKUP($B758,'Elec wholesale lookups'!$A$3:$O$15,'Inputs - Elec wholesale index'!L$2,FALSE)</f>
        <v>1</v>
      </c>
      <c r="M758" s="37">
        <f>VLOOKUP($B758,'Elec wholesale lookups'!$A$3:$O$15,'Inputs - Elec wholesale index'!M$2,FALSE)</f>
        <v>1</v>
      </c>
      <c r="N758" s="37">
        <f>VLOOKUP($B758,'Elec wholesale lookups'!$A$3:$O$15,'Inputs - Elec wholesale index'!N$2,FALSE)</f>
        <v>0</v>
      </c>
      <c r="O758" s="12">
        <f t="shared" si="190"/>
        <v>205597.26549163138</v>
      </c>
      <c r="P758" s="12">
        <f t="shared" si="191"/>
        <v>181634.52552031272</v>
      </c>
      <c r="Q758" s="12">
        <f t="shared" si="192"/>
        <v>0</v>
      </c>
      <c r="R758" s="12">
        <f t="shared" si="193"/>
        <v>387231.79101194406</v>
      </c>
      <c r="S758" s="22">
        <f t="shared" si="194"/>
        <v>0</v>
      </c>
      <c r="T758" s="22">
        <f t="shared" si="195"/>
        <v>0</v>
      </c>
      <c r="U758" s="22">
        <f t="shared" si="196"/>
        <v>0</v>
      </c>
      <c r="V758" s="22">
        <f t="shared" si="197"/>
        <v>0</v>
      </c>
      <c r="W758" s="43" t="str">
        <f t="shared" si="198"/>
        <v>n/a</v>
      </c>
      <c r="X758" s="22">
        <f t="shared" si="199"/>
        <v>0</v>
      </c>
      <c r="Y758" s="22">
        <f t="shared" si="200"/>
        <v>0</v>
      </c>
      <c r="Z758" s="22">
        <f t="shared" si="201"/>
        <v>0</v>
      </c>
      <c r="AA758" s="42">
        <f t="shared" si="202"/>
        <v>0</v>
      </c>
      <c r="AB758" s="43" t="str">
        <f t="shared" si="203"/>
        <v>n/a</v>
      </c>
      <c r="AC758" s="44" t="str">
        <f>IFERROR(W758*'Inputs - OBR and CPI'!$E$27+'Inputs - Elec wholesale index'!AB758*'Inputs - OBR and CPI'!$F$27,"n/a")</f>
        <v>n/a</v>
      </c>
      <c r="AD758" s="2" t="str">
        <f t="shared" si="205"/>
        <v>2017-18 Winter</v>
      </c>
      <c r="AE758" s="2" t="str">
        <f t="shared" si="206"/>
        <v>2017-18 Summer</v>
      </c>
      <c r="AF758" s="127">
        <v>0</v>
      </c>
    </row>
    <row r="759" spans="1:32">
      <c r="A759" s="46">
        <v>42940</v>
      </c>
      <c r="B759" s="13" t="str">
        <f t="shared" si="204"/>
        <v>Jul</v>
      </c>
      <c r="C759" s="180"/>
      <c r="D759" s="180"/>
      <c r="E759" s="180"/>
      <c r="F759" s="192"/>
      <c r="G759" s="192"/>
      <c r="H759" s="192"/>
      <c r="I759" s="12">
        <f>VLOOKUP($B759,'Elec wholesale lookups'!$A$3:$L$15,'Inputs - Elec wholesale index'!I$2,FALSE)</f>
        <v>205597.26549163138</v>
      </c>
      <c r="J759" s="12">
        <f>VLOOKUP($B759,'Elec wholesale lookups'!$A$3:$L$15,'Inputs - Elec wholesale index'!J$2,FALSE)</f>
        <v>181634.52552031272</v>
      </c>
      <c r="K759" s="12">
        <f>VLOOKUP($B759,'Elec wholesale lookups'!$A$3:$L$15,'Inputs - Elec wholesale index'!K$2,FALSE)</f>
        <v>205597.26549163138</v>
      </c>
      <c r="L759" s="37">
        <f>VLOOKUP($B759,'Elec wholesale lookups'!$A$3:$O$15,'Inputs - Elec wholesale index'!L$2,FALSE)</f>
        <v>1</v>
      </c>
      <c r="M759" s="37">
        <f>VLOOKUP($B759,'Elec wholesale lookups'!$A$3:$O$15,'Inputs - Elec wholesale index'!M$2,FALSE)</f>
        <v>1</v>
      </c>
      <c r="N759" s="37">
        <f>VLOOKUP($B759,'Elec wholesale lookups'!$A$3:$O$15,'Inputs - Elec wholesale index'!N$2,FALSE)</f>
        <v>0</v>
      </c>
      <c r="O759" s="12">
        <f t="shared" si="190"/>
        <v>205597.26549163138</v>
      </c>
      <c r="P759" s="12">
        <f t="shared" si="191"/>
        <v>181634.52552031272</v>
      </c>
      <c r="Q759" s="12">
        <f t="shared" si="192"/>
        <v>0</v>
      </c>
      <c r="R759" s="12">
        <f t="shared" si="193"/>
        <v>387231.79101194406</v>
      </c>
      <c r="S759" s="22">
        <f t="shared" si="194"/>
        <v>0</v>
      </c>
      <c r="T759" s="22">
        <f t="shared" si="195"/>
        <v>0</v>
      </c>
      <c r="U759" s="22">
        <f t="shared" si="196"/>
        <v>0</v>
      </c>
      <c r="V759" s="22">
        <f t="shared" si="197"/>
        <v>0</v>
      </c>
      <c r="W759" s="43" t="str">
        <f t="shared" si="198"/>
        <v>n/a</v>
      </c>
      <c r="X759" s="22">
        <f t="shared" si="199"/>
        <v>0</v>
      </c>
      <c r="Y759" s="22">
        <f t="shared" si="200"/>
        <v>0</v>
      </c>
      <c r="Z759" s="22">
        <f t="shared" si="201"/>
        <v>0</v>
      </c>
      <c r="AA759" s="42">
        <f t="shared" si="202"/>
        <v>0</v>
      </c>
      <c r="AB759" s="43" t="str">
        <f t="shared" si="203"/>
        <v>n/a</v>
      </c>
      <c r="AC759" s="44" t="str">
        <f>IFERROR(W759*'Inputs - OBR and CPI'!$E$27+'Inputs - Elec wholesale index'!AB759*'Inputs - OBR and CPI'!$F$27,"n/a")</f>
        <v>n/a</v>
      </c>
      <c r="AD759" s="2" t="str">
        <f t="shared" si="205"/>
        <v>2017-18 Winter</v>
      </c>
      <c r="AE759" s="2" t="str">
        <f t="shared" si="206"/>
        <v>2017-18 Summer</v>
      </c>
      <c r="AF759" s="127">
        <v>0</v>
      </c>
    </row>
    <row r="760" spans="1:32">
      <c r="A760" s="46">
        <v>42941</v>
      </c>
      <c r="B760" s="13" t="str">
        <f t="shared" si="204"/>
        <v>Jul</v>
      </c>
      <c r="C760" s="180"/>
      <c r="D760" s="180"/>
      <c r="E760" s="180"/>
      <c r="F760" s="192"/>
      <c r="G760" s="192"/>
      <c r="H760" s="192"/>
      <c r="I760" s="12">
        <f>VLOOKUP($B760,'Elec wholesale lookups'!$A$3:$L$15,'Inputs - Elec wholesale index'!I$2,FALSE)</f>
        <v>205597.26549163138</v>
      </c>
      <c r="J760" s="12">
        <f>VLOOKUP($B760,'Elec wholesale lookups'!$A$3:$L$15,'Inputs - Elec wholesale index'!J$2,FALSE)</f>
        <v>181634.52552031272</v>
      </c>
      <c r="K760" s="12">
        <f>VLOOKUP($B760,'Elec wholesale lookups'!$A$3:$L$15,'Inputs - Elec wholesale index'!K$2,FALSE)</f>
        <v>205597.26549163138</v>
      </c>
      <c r="L760" s="37">
        <f>VLOOKUP($B760,'Elec wholesale lookups'!$A$3:$O$15,'Inputs - Elec wholesale index'!L$2,FALSE)</f>
        <v>1</v>
      </c>
      <c r="M760" s="37">
        <f>VLOOKUP($B760,'Elec wholesale lookups'!$A$3:$O$15,'Inputs - Elec wholesale index'!M$2,FALSE)</f>
        <v>1</v>
      </c>
      <c r="N760" s="37">
        <f>VLOOKUP($B760,'Elec wholesale lookups'!$A$3:$O$15,'Inputs - Elec wholesale index'!N$2,FALSE)</f>
        <v>0</v>
      </c>
      <c r="O760" s="12">
        <f t="shared" si="190"/>
        <v>205597.26549163138</v>
      </c>
      <c r="P760" s="12">
        <f t="shared" si="191"/>
        <v>181634.52552031272</v>
      </c>
      <c r="Q760" s="12">
        <f t="shared" si="192"/>
        <v>0</v>
      </c>
      <c r="R760" s="12">
        <f t="shared" si="193"/>
        <v>387231.79101194406</v>
      </c>
      <c r="S760" s="22">
        <f t="shared" si="194"/>
        <v>0</v>
      </c>
      <c r="T760" s="22">
        <f t="shared" si="195"/>
        <v>0</v>
      </c>
      <c r="U760" s="22">
        <f t="shared" si="196"/>
        <v>0</v>
      </c>
      <c r="V760" s="22">
        <f t="shared" si="197"/>
        <v>0</v>
      </c>
      <c r="W760" s="43" t="str">
        <f t="shared" si="198"/>
        <v>n/a</v>
      </c>
      <c r="X760" s="22">
        <f t="shared" si="199"/>
        <v>0</v>
      </c>
      <c r="Y760" s="22">
        <f t="shared" si="200"/>
        <v>0</v>
      </c>
      <c r="Z760" s="22">
        <f t="shared" si="201"/>
        <v>0</v>
      </c>
      <c r="AA760" s="42">
        <f t="shared" si="202"/>
        <v>0</v>
      </c>
      <c r="AB760" s="43" t="str">
        <f t="shared" si="203"/>
        <v>n/a</v>
      </c>
      <c r="AC760" s="44" t="str">
        <f>IFERROR(W760*'Inputs - OBR and CPI'!$E$27+'Inputs - Elec wholesale index'!AB760*'Inputs - OBR and CPI'!$F$27,"n/a")</f>
        <v>n/a</v>
      </c>
      <c r="AD760" s="2" t="str">
        <f t="shared" si="205"/>
        <v>2017-18 Winter</v>
      </c>
      <c r="AE760" s="2" t="str">
        <f t="shared" si="206"/>
        <v>2017-18 Summer</v>
      </c>
      <c r="AF760" s="127">
        <v>0</v>
      </c>
    </row>
    <row r="761" spans="1:32">
      <c r="A761" s="46">
        <v>42942</v>
      </c>
      <c r="B761" s="13" t="str">
        <f t="shared" si="204"/>
        <v>Jul</v>
      </c>
      <c r="C761" s="180"/>
      <c r="D761" s="180"/>
      <c r="E761" s="180"/>
      <c r="F761" s="180"/>
      <c r="G761" s="180"/>
      <c r="H761" s="180"/>
      <c r="I761" s="12">
        <f>VLOOKUP($B761,'Elec wholesale lookups'!$A$3:$L$15,'Inputs - Elec wholesale index'!I$2,FALSE)</f>
        <v>205597.26549163138</v>
      </c>
      <c r="J761" s="12">
        <f>VLOOKUP($B761,'Elec wholesale lookups'!$A$3:$L$15,'Inputs - Elec wholesale index'!J$2,FALSE)</f>
        <v>181634.52552031272</v>
      </c>
      <c r="K761" s="12">
        <f>VLOOKUP($B761,'Elec wholesale lookups'!$A$3:$L$15,'Inputs - Elec wholesale index'!K$2,FALSE)</f>
        <v>205597.26549163138</v>
      </c>
      <c r="L761" s="37">
        <f>VLOOKUP($B761,'Elec wholesale lookups'!$A$3:$O$15,'Inputs - Elec wholesale index'!L$2,FALSE)</f>
        <v>1</v>
      </c>
      <c r="M761" s="37">
        <f>VLOOKUP($B761,'Elec wholesale lookups'!$A$3:$O$15,'Inputs - Elec wholesale index'!M$2,FALSE)</f>
        <v>1</v>
      </c>
      <c r="N761" s="37">
        <f>VLOOKUP($B761,'Elec wholesale lookups'!$A$3:$O$15,'Inputs - Elec wholesale index'!N$2,FALSE)</f>
        <v>0</v>
      </c>
      <c r="O761" s="12">
        <f t="shared" si="190"/>
        <v>205597.26549163138</v>
      </c>
      <c r="P761" s="12">
        <f t="shared" si="191"/>
        <v>181634.52552031272</v>
      </c>
      <c r="Q761" s="12">
        <f t="shared" si="192"/>
        <v>0</v>
      </c>
      <c r="R761" s="12">
        <f t="shared" si="193"/>
        <v>387231.79101194406</v>
      </c>
      <c r="S761" s="22">
        <f t="shared" si="194"/>
        <v>0</v>
      </c>
      <c r="T761" s="22">
        <f t="shared" si="195"/>
        <v>0</v>
      </c>
      <c r="U761" s="22">
        <f t="shared" si="196"/>
        <v>0</v>
      </c>
      <c r="V761" s="22">
        <f t="shared" si="197"/>
        <v>0</v>
      </c>
      <c r="W761" s="43" t="str">
        <f t="shared" si="198"/>
        <v>n/a</v>
      </c>
      <c r="X761" s="22">
        <f t="shared" si="199"/>
        <v>0</v>
      </c>
      <c r="Y761" s="22">
        <f t="shared" si="200"/>
        <v>0</v>
      </c>
      <c r="Z761" s="22">
        <f t="shared" si="201"/>
        <v>0</v>
      </c>
      <c r="AA761" s="42">
        <f t="shared" si="202"/>
        <v>0</v>
      </c>
      <c r="AB761" s="43" t="str">
        <f t="shared" si="203"/>
        <v>n/a</v>
      </c>
      <c r="AC761" s="44" t="str">
        <f>IFERROR(W761*'Inputs - OBR and CPI'!$E$27+'Inputs - Elec wholesale index'!AB761*'Inputs - OBR and CPI'!$F$27,"n/a")</f>
        <v>n/a</v>
      </c>
      <c r="AD761" s="2" t="str">
        <f t="shared" si="205"/>
        <v>2017-18 Winter</v>
      </c>
      <c r="AE761" s="2" t="str">
        <f t="shared" si="206"/>
        <v>2017-18 Summer</v>
      </c>
      <c r="AF761" s="127">
        <v>0</v>
      </c>
    </row>
    <row r="762" spans="1:32">
      <c r="A762" s="46">
        <v>42943</v>
      </c>
      <c r="B762" s="13" t="str">
        <f t="shared" si="204"/>
        <v>Jul</v>
      </c>
      <c r="C762" s="180"/>
      <c r="D762" s="180"/>
      <c r="E762" s="180"/>
      <c r="F762" s="180"/>
      <c r="G762" s="180"/>
      <c r="H762" s="180"/>
      <c r="I762" s="12">
        <f>VLOOKUP($B762,'Elec wholesale lookups'!$A$3:$L$15,'Inputs - Elec wholesale index'!I$2,FALSE)</f>
        <v>205597.26549163138</v>
      </c>
      <c r="J762" s="12">
        <f>VLOOKUP($B762,'Elec wholesale lookups'!$A$3:$L$15,'Inputs - Elec wholesale index'!J$2,FALSE)</f>
        <v>181634.52552031272</v>
      </c>
      <c r="K762" s="12">
        <f>VLOOKUP($B762,'Elec wholesale lookups'!$A$3:$L$15,'Inputs - Elec wholesale index'!K$2,FALSE)</f>
        <v>205597.26549163138</v>
      </c>
      <c r="L762" s="37">
        <f>VLOOKUP($B762,'Elec wholesale lookups'!$A$3:$O$15,'Inputs - Elec wholesale index'!L$2,FALSE)</f>
        <v>1</v>
      </c>
      <c r="M762" s="37">
        <f>VLOOKUP($B762,'Elec wholesale lookups'!$A$3:$O$15,'Inputs - Elec wholesale index'!M$2,FALSE)</f>
        <v>1</v>
      </c>
      <c r="N762" s="37">
        <f>VLOOKUP($B762,'Elec wholesale lookups'!$A$3:$O$15,'Inputs - Elec wholesale index'!N$2,FALSE)</f>
        <v>0</v>
      </c>
      <c r="O762" s="12">
        <f t="shared" si="190"/>
        <v>205597.26549163138</v>
      </c>
      <c r="P762" s="12">
        <f t="shared" si="191"/>
        <v>181634.52552031272</v>
      </c>
      <c r="Q762" s="12">
        <f t="shared" si="192"/>
        <v>0</v>
      </c>
      <c r="R762" s="12">
        <f t="shared" si="193"/>
        <v>387231.79101194406</v>
      </c>
      <c r="S762" s="22">
        <f t="shared" si="194"/>
        <v>0</v>
      </c>
      <c r="T762" s="22">
        <f t="shared" si="195"/>
        <v>0</v>
      </c>
      <c r="U762" s="22">
        <f t="shared" si="196"/>
        <v>0</v>
      </c>
      <c r="V762" s="22">
        <f t="shared" si="197"/>
        <v>0</v>
      </c>
      <c r="W762" s="43" t="str">
        <f t="shared" si="198"/>
        <v>n/a</v>
      </c>
      <c r="X762" s="22">
        <f t="shared" si="199"/>
        <v>0</v>
      </c>
      <c r="Y762" s="22">
        <f t="shared" si="200"/>
        <v>0</v>
      </c>
      <c r="Z762" s="22">
        <f t="shared" si="201"/>
        <v>0</v>
      </c>
      <c r="AA762" s="42">
        <f t="shared" si="202"/>
        <v>0</v>
      </c>
      <c r="AB762" s="43" t="str">
        <f t="shared" si="203"/>
        <v>n/a</v>
      </c>
      <c r="AC762" s="44" t="str">
        <f>IFERROR(W762*'Inputs - OBR and CPI'!$E$27+'Inputs - Elec wholesale index'!AB762*'Inputs - OBR and CPI'!$F$27,"n/a")</f>
        <v>n/a</v>
      </c>
      <c r="AD762" s="2" t="str">
        <f t="shared" si="205"/>
        <v>2017-18 Winter</v>
      </c>
      <c r="AE762" s="2" t="str">
        <f t="shared" si="206"/>
        <v>2017-18 Summer</v>
      </c>
      <c r="AF762" s="127">
        <v>0</v>
      </c>
    </row>
    <row r="763" spans="1:32">
      <c r="A763" s="46">
        <v>42944</v>
      </c>
      <c r="B763" s="13" t="str">
        <f t="shared" si="204"/>
        <v>Jul</v>
      </c>
      <c r="C763" s="180"/>
      <c r="D763" s="180"/>
      <c r="E763" s="180"/>
      <c r="F763" s="180"/>
      <c r="G763" s="180"/>
      <c r="H763" s="180"/>
      <c r="I763" s="12">
        <f>VLOOKUP($B763,'Elec wholesale lookups'!$A$3:$L$15,'Inputs - Elec wholesale index'!I$2,FALSE)</f>
        <v>205597.26549163138</v>
      </c>
      <c r="J763" s="12">
        <f>VLOOKUP($B763,'Elec wholesale lookups'!$A$3:$L$15,'Inputs - Elec wholesale index'!J$2,FALSE)</f>
        <v>181634.52552031272</v>
      </c>
      <c r="K763" s="12">
        <f>VLOOKUP($B763,'Elec wholesale lookups'!$A$3:$L$15,'Inputs - Elec wholesale index'!K$2,FALSE)</f>
        <v>205597.26549163138</v>
      </c>
      <c r="L763" s="37">
        <f>VLOOKUP($B763,'Elec wholesale lookups'!$A$3:$O$15,'Inputs - Elec wholesale index'!L$2,FALSE)</f>
        <v>1</v>
      </c>
      <c r="M763" s="37">
        <f>VLOOKUP($B763,'Elec wholesale lookups'!$A$3:$O$15,'Inputs - Elec wholesale index'!M$2,FALSE)</f>
        <v>1</v>
      </c>
      <c r="N763" s="37">
        <f>VLOOKUP($B763,'Elec wholesale lookups'!$A$3:$O$15,'Inputs - Elec wholesale index'!N$2,FALSE)</f>
        <v>0</v>
      </c>
      <c r="O763" s="12">
        <f t="shared" si="190"/>
        <v>205597.26549163138</v>
      </c>
      <c r="P763" s="12">
        <f t="shared" si="191"/>
        <v>181634.52552031272</v>
      </c>
      <c r="Q763" s="12">
        <f t="shared" si="192"/>
        <v>0</v>
      </c>
      <c r="R763" s="12">
        <f t="shared" si="193"/>
        <v>387231.79101194406</v>
      </c>
      <c r="S763" s="22">
        <f t="shared" si="194"/>
        <v>0</v>
      </c>
      <c r="T763" s="22">
        <f t="shared" si="195"/>
        <v>0</v>
      </c>
      <c r="U763" s="22">
        <f t="shared" si="196"/>
        <v>0</v>
      </c>
      <c r="V763" s="22">
        <f t="shared" si="197"/>
        <v>0</v>
      </c>
      <c r="W763" s="43" t="str">
        <f t="shared" si="198"/>
        <v>n/a</v>
      </c>
      <c r="X763" s="22">
        <f t="shared" si="199"/>
        <v>0</v>
      </c>
      <c r="Y763" s="22">
        <f t="shared" si="200"/>
        <v>0</v>
      </c>
      <c r="Z763" s="22">
        <f t="shared" si="201"/>
        <v>0</v>
      </c>
      <c r="AA763" s="42">
        <f t="shared" si="202"/>
        <v>0</v>
      </c>
      <c r="AB763" s="43" t="str">
        <f t="shared" si="203"/>
        <v>n/a</v>
      </c>
      <c r="AC763" s="44" t="str">
        <f>IFERROR(W763*'Inputs - OBR and CPI'!$E$27+'Inputs - Elec wholesale index'!AB763*'Inputs - OBR and CPI'!$F$27,"n/a")</f>
        <v>n/a</v>
      </c>
      <c r="AD763" s="2" t="str">
        <f t="shared" si="205"/>
        <v>2017-18 Winter</v>
      </c>
      <c r="AE763" s="2" t="str">
        <f t="shared" si="206"/>
        <v>2017-18 Summer</v>
      </c>
      <c r="AF763" s="127">
        <v>0</v>
      </c>
    </row>
    <row r="764" spans="1:32">
      <c r="A764" s="46">
        <v>42947</v>
      </c>
      <c r="B764" s="13" t="str">
        <f t="shared" si="204"/>
        <v>Jul</v>
      </c>
      <c r="C764" s="180"/>
      <c r="D764" s="180"/>
      <c r="E764" s="180"/>
      <c r="F764" s="180"/>
      <c r="G764" s="180"/>
      <c r="H764" s="180"/>
      <c r="I764" s="12">
        <f>VLOOKUP($B764,'Elec wholesale lookups'!$A$3:$L$15,'Inputs - Elec wholesale index'!I$2,FALSE)</f>
        <v>205597.26549163138</v>
      </c>
      <c r="J764" s="12">
        <f>VLOOKUP($B764,'Elec wholesale lookups'!$A$3:$L$15,'Inputs - Elec wholesale index'!J$2,FALSE)</f>
        <v>181634.52552031272</v>
      </c>
      <c r="K764" s="12">
        <f>VLOOKUP($B764,'Elec wholesale lookups'!$A$3:$L$15,'Inputs - Elec wholesale index'!K$2,FALSE)</f>
        <v>205597.26549163138</v>
      </c>
      <c r="L764" s="37">
        <f>VLOOKUP($B764,'Elec wholesale lookups'!$A$3:$O$15,'Inputs - Elec wholesale index'!L$2,FALSE)</f>
        <v>1</v>
      </c>
      <c r="M764" s="37">
        <f>VLOOKUP($B764,'Elec wholesale lookups'!$A$3:$O$15,'Inputs - Elec wholesale index'!M$2,FALSE)</f>
        <v>1</v>
      </c>
      <c r="N764" s="37">
        <f>VLOOKUP($B764,'Elec wholesale lookups'!$A$3:$O$15,'Inputs - Elec wholesale index'!N$2,FALSE)</f>
        <v>0</v>
      </c>
      <c r="O764" s="12">
        <f t="shared" si="190"/>
        <v>205597.26549163138</v>
      </c>
      <c r="P764" s="12">
        <f t="shared" si="191"/>
        <v>181634.52552031272</v>
      </c>
      <c r="Q764" s="12">
        <f t="shared" si="192"/>
        <v>0</v>
      </c>
      <c r="R764" s="12">
        <f t="shared" si="193"/>
        <v>387231.79101194406</v>
      </c>
      <c r="S764" s="22">
        <f t="shared" si="194"/>
        <v>0</v>
      </c>
      <c r="T764" s="22">
        <f t="shared" si="195"/>
        <v>0</v>
      </c>
      <c r="U764" s="22">
        <f t="shared" si="196"/>
        <v>0</v>
      </c>
      <c r="V764" s="22">
        <f t="shared" si="197"/>
        <v>0</v>
      </c>
      <c r="W764" s="43" t="str">
        <f t="shared" si="198"/>
        <v>n/a</v>
      </c>
      <c r="X764" s="22">
        <f t="shared" si="199"/>
        <v>0</v>
      </c>
      <c r="Y764" s="22">
        <f t="shared" si="200"/>
        <v>0</v>
      </c>
      <c r="Z764" s="22">
        <f t="shared" si="201"/>
        <v>0</v>
      </c>
      <c r="AA764" s="42">
        <f t="shared" si="202"/>
        <v>0</v>
      </c>
      <c r="AB764" s="43" t="str">
        <f t="shared" si="203"/>
        <v>n/a</v>
      </c>
      <c r="AC764" s="44" t="str">
        <f>IFERROR(W764*'Inputs - OBR and CPI'!$E$27+'Inputs - Elec wholesale index'!AB764*'Inputs - OBR and CPI'!$F$27,"n/a")</f>
        <v>n/a</v>
      </c>
      <c r="AD764" s="2" t="str">
        <f t="shared" si="205"/>
        <v>2017-18 Winter</v>
      </c>
      <c r="AE764" s="2" t="str">
        <f t="shared" si="206"/>
        <v>2017-18 Summer</v>
      </c>
      <c r="AF764" s="127">
        <v>0</v>
      </c>
    </row>
    <row r="765" spans="1:32">
      <c r="A765" s="46">
        <v>42948</v>
      </c>
      <c r="B765" s="13" t="s">
        <v>137</v>
      </c>
      <c r="C765" s="179"/>
      <c r="D765" s="179"/>
      <c r="E765" s="179"/>
      <c r="F765" s="179"/>
      <c r="G765" s="179"/>
      <c r="H765" s="179"/>
      <c r="I765" s="12">
        <f>VLOOKUP($B765,'Elec wholesale lookups'!$A$3:$L$15,'Inputs - Elec wholesale index'!I$2,FALSE)</f>
        <v>205597.26549163138</v>
      </c>
      <c r="J765" s="12">
        <f>VLOOKUP($B765,'Elec wholesale lookups'!$A$3:$L$15,'Inputs - Elec wholesale index'!J$2,FALSE)</f>
        <v>181634.52552031272</v>
      </c>
      <c r="K765" s="12">
        <f>VLOOKUP($B765,'Elec wholesale lookups'!$A$3:$L$15,'Inputs - Elec wholesale index'!K$2,FALSE)</f>
        <v>205597.26549163138</v>
      </c>
      <c r="L765" s="37">
        <f>VLOOKUP($B765,'Elec wholesale lookups'!$A$3:$O$15,'Inputs - Elec wholesale index'!L$2,FALSE)</f>
        <v>0</v>
      </c>
      <c r="M765" s="37">
        <f>VLOOKUP($B765,'Elec wholesale lookups'!$A$3:$O$15,'Inputs - Elec wholesale index'!M$2,FALSE)</f>
        <v>1</v>
      </c>
      <c r="N765" s="37">
        <f>VLOOKUP($B765,'Elec wholesale lookups'!$A$3:$O$15,'Inputs - Elec wholesale index'!N$2,FALSE)</f>
        <v>1</v>
      </c>
      <c r="O765" s="12">
        <f t="shared" si="190"/>
        <v>0</v>
      </c>
      <c r="P765" s="12">
        <f t="shared" si="191"/>
        <v>181634.52552031272</v>
      </c>
      <c r="Q765" s="12">
        <f t="shared" si="192"/>
        <v>205597.26549163138</v>
      </c>
      <c r="R765" s="12">
        <f t="shared" si="193"/>
        <v>387231.79101194406</v>
      </c>
      <c r="S765" s="22">
        <f t="shared" si="194"/>
        <v>0</v>
      </c>
      <c r="T765" s="22">
        <f t="shared" si="195"/>
        <v>0</v>
      </c>
      <c r="U765" s="22">
        <f t="shared" si="196"/>
        <v>0</v>
      </c>
      <c r="V765" s="22">
        <f t="shared" si="197"/>
        <v>0</v>
      </c>
      <c r="W765" s="43" t="str">
        <f t="shared" si="198"/>
        <v>n/a</v>
      </c>
      <c r="X765" s="22">
        <f t="shared" si="199"/>
        <v>0</v>
      </c>
      <c r="Y765" s="22">
        <f t="shared" si="200"/>
        <v>0</v>
      </c>
      <c r="Z765" s="22">
        <f t="shared" si="201"/>
        <v>0</v>
      </c>
      <c r="AA765" s="42">
        <f t="shared" si="202"/>
        <v>0</v>
      </c>
      <c r="AB765" s="43" t="str">
        <f t="shared" si="203"/>
        <v>n/a</v>
      </c>
      <c r="AC765" s="44" t="str">
        <f>IFERROR(W765*'Inputs - OBR and CPI'!$E$27+'Inputs - Elec wholesale index'!AB765*'Inputs - OBR and CPI'!$F$27,"n/a")</f>
        <v>n/a</v>
      </c>
      <c r="AD765" s="2" t="str">
        <f t="shared" si="205"/>
        <v>2018-19 Summer</v>
      </c>
      <c r="AE765" s="2" t="str">
        <f t="shared" si="206"/>
        <v>2017-18 Summer</v>
      </c>
      <c r="AF765" s="127">
        <v>0</v>
      </c>
    </row>
    <row r="766" spans="1:32">
      <c r="A766" s="46">
        <v>42949</v>
      </c>
      <c r="B766" s="13" t="s">
        <v>137</v>
      </c>
      <c r="C766" s="179"/>
      <c r="D766" s="179"/>
      <c r="E766" s="179"/>
      <c r="F766" s="179"/>
      <c r="G766" s="179"/>
      <c r="H766" s="179"/>
      <c r="I766" s="12">
        <f>VLOOKUP($B766,'Elec wholesale lookups'!$A$3:$L$15,'Inputs - Elec wholesale index'!I$2,FALSE)</f>
        <v>205597.26549163138</v>
      </c>
      <c r="J766" s="12">
        <f>VLOOKUP($B766,'Elec wholesale lookups'!$A$3:$L$15,'Inputs - Elec wholesale index'!J$2,FALSE)</f>
        <v>181634.52552031272</v>
      </c>
      <c r="K766" s="12">
        <f>VLOOKUP($B766,'Elec wholesale lookups'!$A$3:$L$15,'Inputs - Elec wholesale index'!K$2,FALSE)</f>
        <v>205597.26549163138</v>
      </c>
      <c r="L766" s="37">
        <f>VLOOKUP($B766,'Elec wholesale lookups'!$A$3:$O$15,'Inputs - Elec wholesale index'!L$2,FALSE)</f>
        <v>0</v>
      </c>
      <c r="M766" s="37">
        <f>VLOOKUP($B766,'Elec wholesale lookups'!$A$3:$O$15,'Inputs - Elec wholesale index'!M$2,FALSE)</f>
        <v>1</v>
      </c>
      <c r="N766" s="37">
        <f>VLOOKUP($B766,'Elec wholesale lookups'!$A$3:$O$15,'Inputs - Elec wholesale index'!N$2,FALSE)</f>
        <v>1</v>
      </c>
      <c r="O766" s="12">
        <f t="shared" si="190"/>
        <v>0</v>
      </c>
      <c r="P766" s="12">
        <f t="shared" si="191"/>
        <v>181634.52552031272</v>
      </c>
      <c r="Q766" s="12">
        <f t="shared" si="192"/>
        <v>205597.26549163138</v>
      </c>
      <c r="R766" s="12">
        <f t="shared" si="193"/>
        <v>387231.79101194406</v>
      </c>
      <c r="S766" s="22">
        <f t="shared" si="194"/>
        <v>0</v>
      </c>
      <c r="T766" s="22">
        <f t="shared" si="195"/>
        <v>0</v>
      </c>
      <c r="U766" s="22">
        <f t="shared" si="196"/>
        <v>0</v>
      </c>
      <c r="V766" s="22">
        <f t="shared" si="197"/>
        <v>0</v>
      </c>
      <c r="W766" s="43" t="str">
        <f t="shared" si="198"/>
        <v>n/a</v>
      </c>
      <c r="X766" s="22">
        <f t="shared" si="199"/>
        <v>0</v>
      </c>
      <c r="Y766" s="22">
        <f t="shared" si="200"/>
        <v>0</v>
      </c>
      <c r="Z766" s="22">
        <f t="shared" si="201"/>
        <v>0</v>
      </c>
      <c r="AA766" s="42">
        <f t="shared" si="202"/>
        <v>0</v>
      </c>
      <c r="AB766" s="43" t="str">
        <f t="shared" si="203"/>
        <v>n/a</v>
      </c>
      <c r="AC766" s="44" t="str">
        <f>IFERROR(W766*'Inputs - OBR and CPI'!$E$27+'Inputs - Elec wholesale index'!AB766*'Inputs - OBR and CPI'!$F$27,"n/a")</f>
        <v>n/a</v>
      </c>
      <c r="AD766" s="2" t="str">
        <f t="shared" si="205"/>
        <v>2018-19 Summer</v>
      </c>
      <c r="AE766" s="2" t="str">
        <f t="shared" si="206"/>
        <v>2017-18 Summer</v>
      </c>
      <c r="AF766" s="127">
        <v>0</v>
      </c>
    </row>
    <row r="767" spans="1:32">
      <c r="A767" s="46">
        <v>42950</v>
      </c>
      <c r="B767" s="13" t="s">
        <v>137</v>
      </c>
      <c r="C767" s="179"/>
      <c r="D767" s="179"/>
      <c r="E767" s="179"/>
      <c r="F767" s="179"/>
      <c r="G767" s="179"/>
      <c r="H767" s="179"/>
      <c r="I767" s="12">
        <f>VLOOKUP($B767,'Elec wholesale lookups'!$A$3:$L$15,'Inputs - Elec wholesale index'!I$2,FALSE)</f>
        <v>205597.26549163138</v>
      </c>
      <c r="J767" s="12">
        <f>VLOOKUP($B767,'Elec wholesale lookups'!$A$3:$L$15,'Inputs - Elec wholesale index'!J$2,FALSE)</f>
        <v>181634.52552031272</v>
      </c>
      <c r="K767" s="12">
        <f>VLOOKUP($B767,'Elec wholesale lookups'!$A$3:$L$15,'Inputs - Elec wholesale index'!K$2,FALSE)</f>
        <v>205597.26549163138</v>
      </c>
      <c r="L767" s="37">
        <f>VLOOKUP($B767,'Elec wholesale lookups'!$A$3:$O$15,'Inputs - Elec wholesale index'!L$2,FALSE)</f>
        <v>0</v>
      </c>
      <c r="M767" s="37">
        <f>VLOOKUP($B767,'Elec wholesale lookups'!$A$3:$O$15,'Inputs - Elec wholesale index'!M$2,FALSE)</f>
        <v>1</v>
      </c>
      <c r="N767" s="37">
        <f>VLOOKUP($B767,'Elec wholesale lookups'!$A$3:$O$15,'Inputs - Elec wholesale index'!N$2,FALSE)</f>
        <v>1</v>
      </c>
      <c r="O767" s="12">
        <f t="shared" ref="O767:O830" si="207">IF(L767="","",I767*L767)</f>
        <v>0</v>
      </c>
      <c r="P767" s="12">
        <f t="shared" ref="P767:P830" si="208">IF(M767="","",J767*M767)</f>
        <v>181634.52552031272</v>
      </c>
      <c r="Q767" s="12">
        <f t="shared" ref="Q767:Q830" si="209">IF(N767="","",K767*N767)</f>
        <v>205597.26549163138</v>
      </c>
      <c r="R767" s="12">
        <f t="shared" ref="R767:R830" si="210">SUM(O767:Q767)</f>
        <v>387231.79101194406</v>
      </c>
      <c r="S767" s="22">
        <f t="shared" ref="S767:S830" si="211">IF(O767="","",O767*C767)</f>
        <v>0</v>
      </c>
      <c r="T767" s="22">
        <f t="shared" ref="T767:T830" si="212">IF(P767="","",P767*D767)</f>
        <v>0</v>
      </c>
      <c r="U767" s="22">
        <f t="shared" ref="U767:U830" si="213">IF(Q767="","",Q767*E767)</f>
        <v>0</v>
      </c>
      <c r="V767" s="22">
        <f t="shared" ref="V767:V830" si="214">SUM(S767:U767)</f>
        <v>0</v>
      </c>
      <c r="W767" s="43" t="str">
        <f t="shared" ref="W767:W830" si="215">IF(MIN(C767:E767)&lt;1,"n/a",V767/R767)</f>
        <v>n/a</v>
      </c>
      <c r="X767" s="22">
        <f t="shared" ref="X767:X830" si="216">IF(O767="","",O767*F767)</f>
        <v>0</v>
      </c>
      <c r="Y767" s="22">
        <f t="shared" ref="Y767:Y830" si="217">IF(P767="","",P767*G767)</f>
        <v>0</v>
      </c>
      <c r="Z767" s="22">
        <f t="shared" ref="Z767:Z830" si="218">IF(Q767="","",Q767*H767)</f>
        <v>0</v>
      </c>
      <c r="AA767" s="42">
        <f t="shared" ref="AA767:AA830" si="219">SUM(X767:Z767)</f>
        <v>0</v>
      </c>
      <c r="AB767" s="43" t="str">
        <f t="shared" ref="AB767:AB830" si="220">IF(MIN(F767:H767)&lt;1,"n/a",AA767/$R767)</f>
        <v>n/a</v>
      </c>
      <c r="AC767" s="44" t="str">
        <f>IFERROR(W767*'Inputs - OBR and CPI'!$E$27+'Inputs - Elec wholesale index'!AB767*'Inputs - OBR and CPI'!$F$27,"n/a")</f>
        <v>n/a</v>
      </c>
      <c r="AD767" s="2" t="str">
        <f t="shared" si="205"/>
        <v>2018-19 Summer</v>
      </c>
      <c r="AE767" s="2" t="str">
        <f t="shared" si="206"/>
        <v>2017-18 Summer</v>
      </c>
      <c r="AF767" s="127">
        <v>0</v>
      </c>
    </row>
    <row r="768" spans="1:32">
      <c r="A768" s="46">
        <v>42951</v>
      </c>
      <c r="B768" s="13" t="s">
        <v>137</v>
      </c>
      <c r="C768" s="179"/>
      <c r="D768" s="179"/>
      <c r="E768" s="179"/>
      <c r="F768" s="179"/>
      <c r="G768" s="179"/>
      <c r="H768" s="179"/>
      <c r="I768" s="12">
        <f>VLOOKUP($B768,'Elec wholesale lookups'!$A$3:$L$15,'Inputs - Elec wholesale index'!I$2,FALSE)</f>
        <v>205597.26549163138</v>
      </c>
      <c r="J768" s="12">
        <f>VLOOKUP($B768,'Elec wholesale lookups'!$A$3:$L$15,'Inputs - Elec wholesale index'!J$2,FALSE)</f>
        <v>181634.52552031272</v>
      </c>
      <c r="K768" s="12">
        <f>VLOOKUP($B768,'Elec wholesale lookups'!$A$3:$L$15,'Inputs - Elec wholesale index'!K$2,FALSE)</f>
        <v>205597.26549163138</v>
      </c>
      <c r="L768" s="37">
        <f>VLOOKUP($B768,'Elec wholesale lookups'!$A$3:$O$15,'Inputs - Elec wholesale index'!L$2,FALSE)</f>
        <v>0</v>
      </c>
      <c r="M768" s="37">
        <f>VLOOKUP($B768,'Elec wholesale lookups'!$A$3:$O$15,'Inputs - Elec wholesale index'!M$2,FALSE)</f>
        <v>1</v>
      </c>
      <c r="N768" s="37">
        <f>VLOOKUP($B768,'Elec wholesale lookups'!$A$3:$O$15,'Inputs - Elec wholesale index'!N$2,FALSE)</f>
        <v>1</v>
      </c>
      <c r="O768" s="12">
        <f t="shared" si="207"/>
        <v>0</v>
      </c>
      <c r="P768" s="12">
        <f t="shared" si="208"/>
        <v>181634.52552031272</v>
      </c>
      <c r="Q768" s="12">
        <f t="shared" si="209"/>
        <v>205597.26549163138</v>
      </c>
      <c r="R768" s="12">
        <f t="shared" si="210"/>
        <v>387231.79101194406</v>
      </c>
      <c r="S768" s="22">
        <f t="shared" si="211"/>
        <v>0</v>
      </c>
      <c r="T768" s="22">
        <f t="shared" si="212"/>
        <v>0</v>
      </c>
      <c r="U768" s="22">
        <f t="shared" si="213"/>
        <v>0</v>
      </c>
      <c r="V768" s="22">
        <f t="shared" si="214"/>
        <v>0</v>
      </c>
      <c r="W768" s="43" t="str">
        <f t="shared" si="215"/>
        <v>n/a</v>
      </c>
      <c r="X768" s="22">
        <f t="shared" si="216"/>
        <v>0</v>
      </c>
      <c r="Y768" s="22">
        <f t="shared" si="217"/>
        <v>0</v>
      </c>
      <c r="Z768" s="22">
        <f t="shared" si="218"/>
        <v>0</v>
      </c>
      <c r="AA768" s="42">
        <f t="shared" si="219"/>
        <v>0</v>
      </c>
      <c r="AB768" s="43" t="str">
        <f t="shared" si="220"/>
        <v>n/a</v>
      </c>
      <c r="AC768" s="44" t="str">
        <f>IFERROR(W768*'Inputs - OBR and CPI'!$E$27+'Inputs - Elec wholesale index'!AB768*'Inputs - OBR and CPI'!$F$27,"n/a")</f>
        <v>n/a</v>
      </c>
      <c r="AD768" s="2" t="str">
        <f t="shared" si="205"/>
        <v>2018-19 Summer</v>
      </c>
      <c r="AE768" s="2" t="str">
        <f t="shared" si="206"/>
        <v>2017-18 Summer</v>
      </c>
      <c r="AF768" s="127">
        <v>0</v>
      </c>
    </row>
    <row r="769" spans="1:32">
      <c r="A769" s="46">
        <v>42954</v>
      </c>
      <c r="B769" s="13" t="s">
        <v>137</v>
      </c>
      <c r="C769" s="179"/>
      <c r="D769" s="179"/>
      <c r="E769" s="179"/>
      <c r="F769" s="179"/>
      <c r="G769" s="179"/>
      <c r="H769" s="179"/>
      <c r="I769" s="12">
        <f>VLOOKUP($B769,'Elec wholesale lookups'!$A$3:$L$15,'Inputs - Elec wholesale index'!I$2,FALSE)</f>
        <v>205597.26549163138</v>
      </c>
      <c r="J769" s="12">
        <f>VLOOKUP($B769,'Elec wholesale lookups'!$A$3:$L$15,'Inputs - Elec wholesale index'!J$2,FALSE)</f>
        <v>181634.52552031272</v>
      </c>
      <c r="K769" s="12">
        <f>VLOOKUP($B769,'Elec wholesale lookups'!$A$3:$L$15,'Inputs - Elec wholesale index'!K$2,FALSE)</f>
        <v>205597.26549163138</v>
      </c>
      <c r="L769" s="37">
        <f>VLOOKUP($B769,'Elec wholesale lookups'!$A$3:$O$15,'Inputs - Elec wholesale index'!L$2,FALSE)</f>
        <v>0</v>
      </c>
      <c r="M769" s="37">
        <f>VLOOKUP($B769,'Elec wholesale lookups'!$A$3:$O$15,'Inputs - Elec wholesale index'!M$2,FALSE)</f>
        <v>1</v>
      </c>
      <c r="N769" s="37">
        <f>VLOOKUP($B769,'Elec wholesale lookups'!$A$3:$O$15,'Inputs - Elec wholesale index'!N$2,FALSE)</f>
        <v>1</v>
      </c>
      <c r="O769" s="12">
        <f t="shared" si="207"/>
        <v>0</v>
      </c>
      <c r="P769" s="12">
        <f t="shared" si="208"/>
        <v>181634.52552031272</v>
      </c>
      <c r="Q769" s="12">
        <f t="shared" si="209"/>
        <v>205597.26549163138</v>
      </c>
      <c r="R769" s="12">
        <f t="shared" si="210"/>
        <v>387231.79101194406</v>
      </c>
      <c r="S769" s="22">
        <f t="shared" si="211"/>
        <v>0</v>
      </c>
      <c r="T769" s="22">
        <f t="shared" si="212"/>
        <v>0</v>
      </c>
      <c r="U769" s="22">
        <f t="shared" si="213"/>
        <v>0</v>
      </c>
      <c r="V769" s="22">
        <f t="shared" si="214"/>
        <v>0</v>
      </c>
      <c r="W769" s="43" t="str">
        <f t="shared" si="215"/>
        <v>n/a</v>
      </c>
      <c r="X769" s="22">
        <f t="shared" si="216"/>
        <v>0</v>
      </c>
      <c r="Y769" s="22">
        <f t="shared" si="217"/>
        <v>0</v>
      </c>
      <c r="Z769" s="22">
        <f t="shared" si="218"/>
        <v>0</v>
      </c>
      <c r="AA769" s="42">
        <f t="shared" si="219"/>
        <v>0</v>
      </c>
      <c r="AB769" s="43" t="str">
        <f t="shared" si="220"/>
        <v>n/a</v>
      </c>
      <c r="AC769" s="44" t="str">
        <f>IFERROR(W769*'Inputs - OBR and CPI'!$E$27+'Inputs - Elec wholesale index'!AB769*'Inputs - OBR and CPI'!$F$27,"n/a")</f>
        <v>n/a</v>
      </c>
      <c r="AD769" s="2" t="str">
        <f t="shared" si="205"/>
        <v>2018-19 Summer</v>
      </c>
      <c r="AE769" s="2" t="str">
        <f t="shared" si="206"/>
        <v>2017-18 Summer</v>
      </c>
      <c r="AF769" s="127">
        <v>0</v>
      </c>
    </row>
    <row r="770" spans="1:32">
      <c r="A770" s="46">
        <v>42955</v>
      </c>
      <c r="B770" s="13" t="s">
        <v>137</v>
      </c>
      <c r="C770" s="179"/>
      <c r="D770" s="179"/>
      <c r="E770" s="179"/>
      <c r="F770" s="179"/>
      <c r="G770" s="179"/>
      <c r="H770" s="179"/>
      <c r="I770" s="12">
        <f>VLOOKUP($B770,'Elec wholesale lookups'!$A$3:$L$15,'Inputs - Elec wholesale index'!I$2,FALSE)</f>
        <v>205597.26549163138</v>
      </c>
      <c r="J770" s="12">
        <f>VLOOKUP($B770,'Elec wholesale lookups'!$A$3:$L$15,'Inputs - Elec wholesale index'!J$2,FALSE)</f>
        <v>181634.52552031272</v>
      </c>
      <c r="K770" s="12">
        <f>VLOOKUP($B770,'Elec wholesale lookups'!$A$3:$L$15,'Inputs - Elec wholesale index'!K$2,FALSE)</f>
        <v>205597.26549163138</v>
      </c>
      <c r="L770" s="37">
        <f>VLOOKUP($B770,'Elec wholesale lookups'!$A$3:$O$15,'Inputs - Elec wholesale index'!L$2,FALSE)</f>
        <v>0</v>
      </c>
      <c r="M770" s="37">
        <f>VLOOKUP($B770,'Elec wholesale lookups'!$A$3:$O$15,'Inputs - Elec wholesale index'!M$2,FALSE)</f>
        <v>1</v>
      </c>
      <c r="N770" s="37">
        <f>VLOOKUP($B770,'Elec wholesale lookups'!$A$3:$O$15,'Inputs - Elec wholesale index'!N$2,FALSE)</f>
        <v>1</v>
      </c>
      <c r="O770" s="12">
        <f t="shared" si="207"/>
        <v>0</v>
      </c>
      <c r="P770" s="12">
        <f t="shared" si="208"/>
        <v>181634.52552031272</v>
      </c>
      <c r="Q770" s="12">
        <f t="shared" si="209"/>
        <v>205597.26549163138</v>
      </c>
      <c r="R770" s="12">
        <f t="shared" si="210"/>
        <v>387231.79101194406</v>
      </c>
      <c r="S770" s="22">
        <f t="shared" si="211"/>
        <v>0</v>
      </c>
      <c r="T770" s="22">
        <f t="shared" si="212"/>
        <v>0</v>
      </c>
      <c r="U770" s="22">
        <f t="shared" si="213"/>
        <v>0</v>
      </c>
      <c r="V770" s="22">
        <f t="shared" si="214"/>
        <v>0</v>
      </c>
      <c r="W770" s="43" t="str">
        <f t="shared" si="215"/>
        <v>n/a</v>
      </c>
      <c r="X770" s="22">
        <f t="shared" si="216"/>
        <v>0</v>
      </c>
      <c r="Y770" s="22">
        <f t="shared" si="217"/>
        <v>0</v>
      </c>
      <c r="Z770" s="22">
        <f t="shared" si="218"/>
        <v>0</v>
      </c>
      <c r="AA770" s="42">
        <f t="shared" si="219"/>
        <v>0</v>
      </c>
      <c r="AB770" s="43" t="str">
        <f t="shared" si="220"/>
        <v>n/a</v>
      </c>
      <c r="AC770" s="44" t="str">
        <f>IFERROR(W770*'Inputs - OBR and CPI'!$E$27+'Inputs - Elec wholesale index'!AB770*'Inputs - OBR and CPI'!$F$27,"n/a")</f>
        <v>n/a</v>
      </c>
      <c r="AD770" s="2" t="str">
        <f t="shared" si="205"/>
        <v>2018-19 Summer</v>
      </c>
      <c r="AE770" s="2" t="str">
        <f t="shared" si="206"/>
        <v>2017-18 Summer</v>
      </c>
      <c r="AF770" s="127">
        <v>0</v>
      </c>
    </row>
    <row r="771" spans="1:32">
      <c r="A771" s="46">
        <v>42956</v>
      </c>
      <c r="B771" s="13" t="s">
        <v>137</v>
      </c>
      <c r="C771" s="179"/>
      <c r="D771" s="179"/>
      <c r="E771" s="179"/>
      <c r="F771" s="179"/>
      <c r="G771" s="179"/>
      <c r="H771" s="179"/>
      <c r="I771" s="12">
        <f>VLOOKUP($B771,'Elec wholesale lookups'!$A$3:$L$15,'Inputs - Elec wholesale index'!I$2,FALSE)</f>
        <v>205597.26549163138</v>
      </c>
      <c r="J771" s="12">
        <f>VLOOKUP($B771,'Elec wholesale lookups'!$A$3:$L$15,'Inputs - Elec wholesale index'!J$2,FALSE)</f>
        <v>181634.52552031272</v>
      </c>
      <c r="K771" s="12">
        <f>VLOOKUP($B771,'Elec wholesale lookups'!$A$3:$L$15,'Inputs - Elec wholesale index'!K$2,FALSE)</f>
        <v>205597.26549163138</v>
      </c>
      <c r="L771" s="37">
        <f>VLOOKUP($B771,'Elec wholesale lookups'!$A$3:$O$15,'Inputs - Elec wholesale index'!L$2,FALSE)</f>
        <v>0</v>
      </c>
      <c r="M771" s="37">
        <f>VLOOKUP($B771,'Elec wholesale lookups'!$A$3:$O$15,'Inputs - Elec wholesale index'!M$2,FALSE)</f>
        <v>1</v>
      </c>
      <c r="N771" s="37">
        <f>VLOOKUP($B771,'Elec wholesale lookups'!$A$3:$O$15,'Inputs - Elec wholesale index'!N$2,FALSE)</f>
        <v>1</v>
      </c>
      <c r="O771" s="12">
        <f t="shared" si="207"/>
        <v>0</v>
      </c>
      <c r="P771" s="12">
        <f t="shared" si="208"/>
        <v>181634.52552031272</v>
      </c>
      <c r="Q771" s="12">
        <f t="shared" si="209"/>
        <v>205597.26549163138</v>
      </c>
      <c r="R771" s="12">
        <f t="shared" si="210"/>
        <v>387231.79101194406</v>
      </c>
      <c r="S771" s="22">
        <f t="shared" si="211"/>
        <v>0</v>
      </c>
      <c r="T771" s="22">
        <f t="shared" si="212"/>
        <v>0</v>
      </c>
      <c r="U771" s="22">
        <f t="shared" si="213"/>
        <v>0</v>
      </c>
      <c r="V771" s="22">
        <f t="shared" si="214"/>
        <v>0</v>
      </c>
      <c r="W771" s="43" t="str">
        <f t="shared" si="215"/>
        <v>n/a</v>
      </c>
      <c r="X771" s="22">
        <f t="shared" si="216"/>
        <v>0</v>
      </c>
      <c r="Y771" s="22">
        <f t="shared" si="217"/>
        <v>0</v>
      </c>
      <c r="Z771" s="22">
        <f t="shared" si="218"/>
        <v>0</v>
      </c>
      <c r="AA771" s="42">
        <f t="shared" si="219"/>
        <v>0</v>
      </c>
      <c r="AB771" s="43" t="str">
        <f t="shared" si="220"/>
        <v>n/a</v>
      </c>
      <c r="AC771" s="44" t="str">
        <f>IFERROR(W771*'Inputs - OBR and CPI'!$E$27+'Inputs - Elec wholesale index'!AB771*'Inputs - OBR and CPI'!$F$27,"n/a")</f>
        <v>n/a</v>
      </c>
      <c r="AD771" s="2" t="str">
        <f t="shared" si="205"/>
        <v>2018-19 Summer</v>
      </c>
      <c r="AE771" s="2" t="str">
        <f t="shared" si="206"/>
        <v>2017-18 Summer</v>
      </c>
      <c r="AF771" s="127">
        <v>0</v>
      </c>
    </row>
    <row r="772" spans="1:32">
      <c r="A772" s="46">
        <v>42957</v>
      </c>
      <c r="B772" s="13" t="s">
        <v>137</v>
      </c>
      <c r="C772" s="179"/>
      <c r="D772" s="179"/>
      <c r="E772" s="179"/>
      <c r="F772" s="179"/>
      <c r="G772" s="179"/>
      <c r="H772" s="179"/>
      <c r="I772" s="12">
        <f>VLOOKUP($B772,'Elec wholesale lookups'!$A$3:$L$15,'Inputs - Elec wholesale index'!I$2,FALSE)</f>
        <v>205597.26549163138</v>
      </c>
      <c r="J772" s="12">
        <f>VLOOKUP($B772,'Elec wholesale lookups'!$A$3:$L$15,'Inputs - Elec wholesale index'!J$2,FALSE)</f>
        <v>181634.52552031272</v>
      </c>
      <c r="K772" s="12">
        <f>VLOOKUP($B772,'Elec wholesale lookups'!$A$3:$L$15,'Inputs - Elec wholesale index'!K$2,FALSE)</f>
        <v>205597.26549163138</v>
      </c>
      <c r="L772" s="37">
        <f>VLOOKUP($B772,'Elec wholesale lookups'!$A$3:$O$15,'Inputs - Elec wholesale index'!L$2,FALSE)</f>
        <v>0</v>
      </c>
      <c r="M772" s="37">
        <f>VLOOKUP($B772,'Elec wholesale lookups'!$A$3:$O$15,'Inputs - Elec wholesale index'!M$2,FALSE)</f>
        <v>1</v>
      </c>
      <c r="N772" s="37">
        <f>VLOOKUP($B772,'Elec wholesale lookups'!$A$3:$O$15,'Inputs - Elec wholesale index'!N$2,FALSE)</f>
        <v>1</v>
      </c>
      <c r="O772" s="12">
        <f t="shared" si="207"/>
        <v>0</v>
      </c>
      <c r="P772" s="12">
        <f t="shared" si="208"/>
        <v>181634.52552031272</v>
      </c>
      <c r="Q772" s="12">
        <f t="shared" si="209"/>
        <v>205597.26549163138</v>
      </c>
      <c r="R772" s="12">
        <f t="shared" si="210"/>
        <v>387231.79101194406</v>
      </c>
      <c r="S772" s="22">
        <f t="shared" si="211"/>
        <v>0</v>
      </c>
      <c r="T772" s="22">
        <f t="shared" si="212"/>
        <v>0</v>
      </c>
      <c r="U772" s="22">
        <f t="shared" si="213"/>
        <v>0</v>
      </c>
      <c r="V772" s="22">
        <f t="shared" si="214"/>
        <v>0</v>
      </c>
      <c r="W772" s="43" t="str">
        <f t="shared" si="215"/>
        <v>n/a</v>
      </c>
      <c r="X772" s="22">
        <f t="shared" si="216"/>
        <v>0</v>
      </c>
      <c r="Y772" s="22">
        <f t="shared" si="217"/>
        <v>0</v>
      </c>
      <c r="Z772" s="22">
        <f t="shared" si="218"/>
        <v>0</v>
      </c>
      <c r="AA772" s="42">
        <f t="shared" si="219"/>
        <v>0</v>
      </c>
      <c r="AB772" s="43" t="str">
        <f t="shared" si="220"/>
        <v>n/a</v>
      </c>
      <c r="AC772" s="44" t="str">
        <f>IFERROR(W772*'Inputs - OBR and CPI'!$E$27+'Inputs - Elec wholesale index'!AB772*'Inputs - OBR and CPI'!$F$27,"n/a")</f>
        <v>n/a</v>
      </c>
      <c r="AD772" s="2" t="str">
        <f t="shared" si="205"/>
        <v>2018-19 Summer</v>
      </c>
      <c r="AE772" s="2" t="str">
        <f t="shared" si="206"/>
        <v>2017-18 Summer</v>
      </c>
      <c r="AF772" s="127">
        <v>0</v>
      </c>
    </row>
    <row r="773" spans="1:32">
      <c r="A773" s="46">
        <v>42958</v>
      </c>
      <c r="B773" s="13" t="s">
        <v>137</v>
      </c>
      <c r="C773" s="179"/>
      <c r="D773" s="179"/>
      <c r="E773" s="179"/>
      <c r="F773" s="179"/>
      <c r="G773" s="179"/>
      <c r="H773" s="179"/>
      <c r="I773" s="12">
        <f>VLOOKUP($B773,'Elec wholesale lookups'!$A$3:$L$15,'Inputs - Elec wholesale index'!I$2,FALSE)</f>
        <v>205597.26549163138</v>
      </c>
      <c r="J773" s="12">
        <f>VLOOKUP($B773,'Elec wholesale lookups'!$A$3:$L$15,'Inputs - Elec wholesale index'!J$2,FALSE)</f>
        <v>181634.52552031272</v>
      </c>
      <c r="K773" s="12">
        <f>VLOOKUP($B773,'Elec wholesale lookups'!$A$3:$L$15,'Inputs - Elec wholesale index'!K$2,FALSE)</f>
        <v>205597.26549163138</v>
      </c>
      <c r="L773" s="37">
        <f>VLOOKUP($B773,'Elec wholesale lookups'!$A$3:$O$15,'Inputs - Elec wholesale index'!L$2,FALSE)</f>
        <v>0</v>
      </c>
      <c r="M773" s="37">
        <f>VLOOKUP($B773,'Elec wholesale lookups'!$A$3:$O$15,'Inputs - Elec wholesale index'!M$2,FALSE)</f>
        <v>1</v>
      </c>
      <c r="N773" s="37">
        <f>VLOOKUP($B773,'Elec wholesale lookups'!$A$3:$O$15,'Inputs - Elec wholesale index'!N$2,FALSE)</f>
        <v>1</v>
      </c>
      <c r="O773" s="12">
        <f t="shared" si="207"/>
        <v>0</v>
      </c>
      <c r="P773" s="12">
        <f t="shared" si="208"/>
        <v>181634.52552031272</v>
      </c>
      <c r="Q773" s="12">
        <f t="shared" si="209"/>
        <v>205597.26549163138</v>
      </c>
      <c r="R773" s="12">
        <f t="shared" si="210"/>
        <v>387231.79101194406</v>
      </c>
      <c r="S773" s="22">
        <f t="shared" si="211"/>
        <v>0</v>
      </c>
      <c r="T773" s="22">
        <f t="shared" si="212"/>
        <v>0</v>
      </c>
      <c r="U773" s="22">
        <f t="shared" si="213"/>
        <v>0</v>
      </c>
      <c r="V773" s="22">
        <f t="shared" si="214"/>
        <v>0</v>
      </c>
      <c r="W773" s="43" t="str">
        <f t="shared" si="215"/>
        <v>n/a</v>
      </c>
      <c r="X773" s="22">
        <f t="shared" si="216"/>
        <v>0</v>
      </c>
      <c r="Y773" s="22">
        <f t="shared" si="217"/>
        <v>0</v>
      </c>
      <c r="Z773" s="22">
        <f t="shared" si="218"/>
        <v>0</v>
      </c>
      <c r="AA773" s="42">
        <f t="shared" si="219"/>
        <v>0</v>
      </c>
      <c r="AB773" s="43" t="str">
        <f t="shared" si="220"/>
        <v>n/a</v>
      </c>
      <c r="AC773" s="44" t="str">
        <f>IFERROR(W773*'Inputs - OBR and CPI'!$E$27+'Inputs - Elec wholesale index'!AB773*'Inputs - OBR and CPI'!$F$27,"n/a")</f>
        <v>n/a</v>
      </c>
      <c r="AD773" s="2" t="str">
        <f t="shared" si="205"/>
        <v>2018-19 Summer</v>
      </c>
      <c r="AE773" s="2" t="str">
        <f t="shared" si="206"/>
        <v>2017-18 Summer</v>
      </c>
      <c r="AF773" s="127">
        <v>0</v>
      </c>
    </row>
    <row r="774" spans="1:32">
      <c r="A774" s="46">
        <v>42961</v>
      </c>
      <c r="B774" s="13" t="s">
        <v>137</v>
      </c>
      <c r="C774" s="179"/>
      <c r="D774" s="179"/>
      <c r="E774" s="179"/>
      <c r="F774" s="179"/>
      <c r="G774" s="179"/>
      <c r="H774" s="179"/>
      <c r="I774" s="12">
        <f>VLOOKUP($B774,'Elec wholesale lookups'!$A$3:$L$15,'Inputs - Elec wholesale index'!I$2,FALSE)</f>
        <v>205597.26549163138</v>
      </c>
      <c r="J774" s="12">
        <f>VLOOKUP($B774,'Elec wholesale lookups'!$A$3:$L$15,'Inputs - Elec wholesale index'!J$2,FALSE)</f>
        <v>181634.52552031272</v>
      </c>
      <c r="K774" s="12">
        <f>VLOOKUP($B774,'Elec wholesale lookups'!$A$3:$L$15,'Inputs - Elec wholesale index'!K$2,FALSE)</f>
        <v>205597.26549163138</v>
      </c>
      <c r="L774" s="37">
        <f>VLOOKUP($B774,'Elec wholesale lookups'!$A$3:$O$15,'Inputs - Elec wholesale index'!L$2,FALSE)</f>
        <v>0</v>
      </c>
      <c r="M774" s="37">
        <f>VLOOKUP($B774,'Elec wholesale lookups'!$A$3:$O$15,'Inputs - Elec wholesale index'!M$2,FALSE)</f>
        <v>1</v>
      </c>
      <c r="N774" s="37">
        <f>VLOOKUP($B774,'Elec wholesale lookups'!$A$3:$O$15,'Inputs - Elec wholesale index'!N$2,FALSE)</f>
        <v>1</v>
      </c>
      <c r="O774" s="12">
        <f t="shared" si="207"/>
        <v>0</v>
      </c>
      <c r="P774" s="12">
        <f t="shared" si="208"/>
        <v>181634.52552031272</v>
      </c>
      <c r="Q774" s="12">
        <f t="shared" si="209"/>
        <v>205597.26549163138</v>
      </c>
      <c r="R774" s="12">
        <f t="shared" si="210"/>
        <v>387231.79101194406</v>
      </c>
      <c r="S774" s="22">
        <f t="shared" si="211"/>
        <v>0</v>
      </c>
      <c r="T774" s="22">
        <f t="shared" si="212"/>
        <v>0</v>
      </c>
      <c r="U774" s="22">
        <f t="shared" si="213"/>
        <v>0</v>
      </c>
      <c r="V774" s="22">
        <f t="shared" si="214"/>
        <v>0</v>
      </c>
      <c r="W774" s="43" t="str">
        <f t="shared" si="215"/>
        <v>n/a</v>
      </c>
      <c r="X774" s="22">
        <f t="shared" si="216"/>
        <v>0</v>
      </c>
      <c r="Y774" s="22">
        <f t="shared" si="217"/>
        <v>0</v>
      </c>
      <c r="Z774" s="22">
        <f t="shared" si="218"/>
        <v>0</v>
      </c>
      <c r="AA774" s="42">
        <f t="shared" si="219"/>
        <v>0</v>
      </c>
      <c r="AB774" s="43" t="str">
        <f t="shared" si="220"/>
        <v>n/a</v>
      </c>
      <c r="AC774" s="44" t="str">
        <f>IFERROR(W774*'Inputs - OBR and CPI'!$E$27+'Inputs - Elec wholesale index'!AB774*'Inputs - OBR and CPI'!$F$27,"n/a")</f>
        <v>n/a</v>
      </c>
      <c r="AD774" s="2" t="str">
        <f t="shared" si="205"/>
        <v>2018-19 Summer</v>
      </c>
      <c r="AE774" s="2" t="str">
        <f t="shared" si="206"/>
        <v>2017-18 Summer</v>
      </c>
      <c r="AF774" s="127">
        <v>0</v>
      </c>
    </row>
    <row r="775" spans="1:32">
      <c r="A775" s="46">
        <v>42962</v>
      </c>
      <c r="B775" s="13" t="s">
        <v>137</v>
      </c>
      <c r="C775" s="179"/>
      <c r="D775" s="179"/>
      <c r="E775" s="179"/>
      <c r="F775" s="179"/>
      <c r="G775" s="179"/>
      <c r="H775" s="179"/>
      <c r="I775" s="12">
        <f>VLOOKUP($B775,'Elec wholesale lookups'!$A$3:$L$15,'Inputs - Elec wholesale index'!I$2,FALSE)</f>
        <v>205597.26549163138</v>
      </c>
      <c r="J775" s="12">
        <f>VLOOKUP($B775,'Elec wholesale lookups'!$A$3:$L$15,'Inputs - Elec wholesale index'!J$2,FALSE)</f>
        <v>181634.52552031272</v>
      </c>
      <c r="K775" s="12">
        <f>VLOOKUP($B775,'Elec wholesale lookups'!$A$3:$L$15,'Inputs - Elec wholesale index'!K$2,FALSE)</f>
        <v>205597.26549163138</v>
      </c>
      <c r="L775" s="37">
        <f>VLOOKUP($B775,'Elec wholesale lookups'!$A$3:$O$15,'Inputs - Elec wholesale index'!L$2,FALSE)</f>
        <v>0</v>
      </c>
      <c r="M775" s="37">
        <f>VLOOKUP($B775,'Elec wholesale lookups'!$A$3:$O$15,'Inputs - Elec wholesale index'!M$2,FALSE)</f>
        <v>1</v>
      </c>
      <c r="N775" s="37">
        <f>VLOOKUP($B775,'Elec wholesale lookups'!$A$3:$O$15,'Inputs - Elec wholesale index'!N$2,FALSE)</f>
        <v>1</v>
      </c>
      <c r="O775" s="12">
        <f t="shared" si="207"/>
        <v>0</v>
      </c>
      <c r="P775" s="12">
        <f t="shared" si="208"/>
        <v>181634.52552031272</v>
      </c>
      <c r="Q775" s="12">
        <f t="shared" si="209"/>
        <v>205597.26549163138</v>
      </c>
      <c r="R775" s="12">
        <f t="shared" si="210"/>
        <v>387231.79101194406</v>
      </c>
      <c r="S775" s="22">
        <f t="shared" si="211"/>
        <v>0</v>
      </c>
      <c r="T775" s="22">
        <f t="shared" si="212"/>
        <v>0</v>
      </c>
      <c r="U775" s="22">
        <f t="shared" si="213"/>
        <v>0</v>
      </c>
      <c r="V775" s="22">
        <f t="shared" si="214"/>
        <v>0</v>
      </c>
      <c r="W775" s="43" t="str">
        <f t="shared" si="215"/>
        <v>n/a</v>
      </c>
      <c r="X775" s="22">
        <f t="shared" si="216"/>
        <v>0</v>
      </c>
      <c r="Y775" s="22">
        <f t="shared" si="217"/>
        <v>0</v>
      </c>
      <c r="Z775" s="22">
        <f t="shared" si="218"/>
        <v>0</v>
      </c>
      <c r="AA775" s="42">
        <f t="shared" si="219"/>
        <v>0</v>
      </c>
      <c r="AB775" s="43" t="str">
        <f t="shared" si="220"/>
        <v>n/a</v>
      </c>
      <c r="AC775" s="44" t="str">
        <f>IFERROR(W775*'Inputs - OBR and CPI'!$E$27+'Inputs - Elec wholesale index'!AB775*'Inputs - OBR and CPI'!$F$27,"n/a")</f>
        <v>n/a</v>
      </c>
      <c r="AD775" s="2" t="str">
        <f t="shared" si="205"/>
        <v>2018-19 Summer</v>
      </c>
      <c r="AE775" s="2" t="str">
        <f t="shared" si="206"/>
        <v>2017-18 Summer</v>
      </c>
      <c r="AF775" s="127">
        <v>0</v>
      </c>
    </row>
    <row r="776" spans="1:32">
      <c r="A776" s="46">
        <v>42963</v>
      </c>
      <c r="B776" s="13" t="s">
        <v>137</v>
      </c>
      <c r="C776" s="179"/>
      <c r="D776" s="179"/>
      <c r="E776" s="179"/>
      <c r="F776" s="179"/>
      <c r="G776" s="179"/>
      <c r="H776" s="179"/>
      <c r="I776" s="12">
        <f>VLOOKUP($B776,'Elec wholesale lookups'!$A$3:$L$15,'Inputs - Elec wholesale index'!I$2,FALSE)</f>
        <v>205597.26549163138</v>
      </c>
      <c r="J776" s="12">
        <f>VLOOKUP($B776,'Elec wholesale lookups'!$A$3:$L$15,'Inputs - Elec wholesale index'!J$2,FALSE)</f>
        <v>181634.52552031272</v>
      </c>
      <c r="K776" s="12">
        <f>VLOOKUP($B776,'Elec wholesale lookups'!$A$3:$L$15,'Inputs - Elec wholesale index'!K$2,FALSE)</f>
        <v>205597.26549163138</v>
      </c>
      <c r="L776" s="37">
        <f>VLOOKUP($B776,'Elec wholesale lookups'!$A$3:$O$15,'Inputs - Elec wholesale index'!L$2,FALSE)</f>
        <v>0</v>
      </c>
      <c r="M776" s="37">
        <f>VLOOKUP($B776,'Elec wholesale lookups'!$A$3:$O$15,'Inputs - Elec wholesale index'!M$2,FALSE)</f>
        <v>1</v>
      </c>
      <c r="N776" s="37">
        <f>VLOOKUP($B776,'Elec wholesale lookups'!$A$3:$O$15,'Inputs - Elec wholesale index'!N$2,FALSE)</f>
        <v>1</v>
      </c>
      <c r="O776" s="12">
        <f t="shared" si="207"/>
        <v>0</v>
      </c>
      <c r="P776" s="12">
        <f t="shared" si="208"/>
        <v>181634.52552031272</v>
      </c>
      <c r="Q776" s="12">
        <f t="shared" si="209"/>
        <v>205597.26549163138</v>
      </c>
      <c r="R776" s="12">
        <f t="shared" si="210"/>
        <v>387231.79101194406</v>
      </c>
      <c r="S776" s="22">
        <f t="shared" si="211"/>
        <v>0</v>
      </c>
      <c r="T776" s="22">
        <f t="shared" si="212"/>
        <v>0</v>
      </c>
      <c r="U776" s="22">
        <f t="shared" si="213"/>
        <v>0</v>
      </c>
      <c r="V776" s="22">
        <f t="shared" si="214"/>
        <v>0</v>
      </c>
      <c r="W776" s="43" t="str">
        <f t="shared" si="215"/>
        <v>n/a</v>
      </c>
      <c r="X776" s="22">
        <f t="shared" si="216"/>
        <v>0</v>
      </c>
      <c r="Y776" s="22">
        <f t="shared" si="217"/>
        <v>0</v>
      </c>
      <c r="Z776" s="22">
        <f t="shared" si="218"/>
        <v>0</v>
      </c>
      <c r="AA776" s="42">
        <f t="shared" si="219"/>
        <v>0</v>
      </c>
      <c r="AB776" s="43" t="str">
        <f t="shared" si="220"/>
        <v>n/a</v>
      </c>
      <c r="AC776" s="44" t="str">
        <f>IFERROR(W776*'Inputs - OBR and CPI'!$E$27+'Inputs - Elec wholesale index'!AB776*'Inputs - OBR and CPI'!$F$27,"n/a")</f>
        <v>n/a</v>
      </c>
      <c r="AD776" s="2" t="str">
        <f t="shared" si="205"/>
        <v>2018-19 Summer</v>
      </c>
      <c r="AE776" s="2" t="str">
        <f t="shared" si="206"/>
        <v>2017-18 Summer</v>
      </c>
      <c r="AF776" s="127">
        <v>0</v>
      </c>
    </row>
    <row r="777" spans="1:32">
      <c r="A777" s="46">
        <v>42964</v>
      </c>
      <c r="B777" s="13" t="s">
        <v>137</v>
      </c>
      <c r="C777" s="179"/>
      <c r="D777" s="179"/>
      <c r="E777" s="179"/>
      <c r="F777" s="179"/>
      <c r="G777" s="179"/>
      <c r="H777" s="179"/>
      <c r="I777" s="12">
        <f>VLOOKUP($B777,'Elec wholesale lookups'!$A$3:$L$15,'Inputs - Elec wholesale index'!I$2,FALSE)</f>
        <v>205597.26549163138</v>
      </c>
      <c r="J777" s="12">
        <f>VLOOKUP($B777,'Elec wholesale lookups'!$A$3:$L$15,'Inputs - Elec wholesale index'!J$2,FALSE)</f>
        <v>181634.52552031272</v>
      </c>
      <c r="K777" s="12">
        <f>VLOOKUP($B777,'Elec wholesale lookups'!$A$3:$L$15,'Inputs - Elec wholesale index'!K$2,FALSE)</f>
        <v>205597.26549163138</v>
      </c>
      <c r="L777" s="37">
        <f>VLOOKUP($B777,'Elec wholesale lookups'!$A$3:$O$15,'Inputs - Elec wholesale index'!L$2,FALSE)</f>
        <v>0</v>
      </c>
      <c r="M777" s="37">
        <f>VLOOKUP($B777,'Elec wholesale lookups'!$A$3:$O$15,'Inputs - Elec wholesale index'!M$2,FALSE)</f>
        <v>1</v>
      </c>
      <c r="N777" s="37">
        <f>VLOOKUP($B777,'Elec wholesale lookups'!$A$3:$O$15,'Inputs - Elec wholesale index'!N$2,FALSE)</f>
        <v>1</v>
      </c>
      <c r="O777" s="12">
        <f t="shared" si="207"/>
        <v>0</v>
      </c>
      <c r="P777" s="12">
        <f t="shared" si="208"/>
        <v>181634.52552031272</v>
      </c>
      <c r="Q777" s="12">
        <f t="shared" si="209"/>
        <v>205597.26549163138</v>
      </c>
      <c r="R777" s="12">
        <f t="shared" si="210"/>
        <v>387231.79101194406</v>
      </c>
      <c r="S777" s="22">
        <f t="shared" si="211"/>
        <v>0</v>
      </c>
      <c r="T777" s="22">
        <f t="shared" si="212"/>
        <v>0</v>
      </c>
      <c r="U777" s="22">
        <f t="shared" si="213"/>
        <v>0</v>
      </c>
      <c r="V777" s="22">
        <f t="shared" si="214"/>
        <v>0</v>
      </c>
      <c r="W777" s="43" t="str">
        <f t="shared" si="215"/>
        <v>n/a</v>
      </c>
      <c r="X777" s="22">
        <f t="shared" si="216"/>
        <v>0</v>
      </c>
      <c r="Y777" s="22">
        <f t="shared" si="217"/>
        <v>0</v>
      </c>
      <c r="Z777" s="22">
        <f t="shared" si="218"/>
        <v>0</v>
      </c>
      <c r="AA777" s="42">
        <f t="shared" si="219"/>
        <v>0</v>
      </c>
      <c r="AB777" s="43" t="str">
        <f t="shared" si="220"/>
        <v>n/a</v>
      </c>
      <c r="AC777" s="44" t="str">
        <f>IFERROR(W777*'Inputs - OBR and CPI'!$E$27+'Inputs - Elec wholesale index'!AB777*'Inputs - OBR and CPI'!$F$27,"n/a")</f>
        <v>n/a</v>
      </c>
      <c r="AD777" s="2" t="str">
        <f t="shared" si="205"/>
        <v>2018-19 Summer</v>
      </c>
      <c r="AE777" s="2" t="str">
        <f t="shared" si="206"/>
        <v>2017-18 Summer</v>
      </c>
      <c r="AF777" s="127">
        <v>0</v>
      </c>
    </row>
    <row r="778" spans="1:32">
      <c r="A778" s="46">
        <v>42965</v>
      </c>
      <c r="B778" s="13" t="s">
        <v>137</v>
      </c>
      <c r="C778" s="179"/>
      <c r="D778" s="179"/>
      <c r="E778" s="179"/>
      <c r="F778" s="179"/>
      <c r="G778" s="179"/>
      <c r="H778" s="179"/>
      <c r="I778" s="12">
        <f>VLOOKUP($B778,'Elec wholesale lookups'!$A$3:$L$15,'Inputs - Elec wholesale index'!I$2,FALSE)</f>
        <v>205597.26549163138</v>
      </c>
      <c r="J778" s="12">
        <f>VLOOKUP($B778,'Elec wholesale lookups'!$A$3:$L$15,'Inputs - Elec wholesale index'!J$2,FALSE)</f>
        <v>181634.52552031272</v>
      </c>
      <c r="K778" s="12">
        <f>VLOOKUP($B778,'Elec wholesale lookups'!$A$3:$L$15,'Inputs - Elec wholesale index'!K$2,FALSE)</f>
        <v>205597.26549163138</v>
      </c>
      <c r="L778" s="37">
        <f>VLOOKUP($B778,'Elec wholesale lookups'!$A$3:$O$15,'Inputs - Elec wholesale index'!L$2,FALSE)</f>
        <v>0</v>
      </c>
      <c r="M778" s="37">
        <f>VLOOKUP($B778,'Elec wholesale lookups'!$A$3:$O$15,'Inputs - Elec wholesale index'!M$2,FALSE)</f>
        <v>1</v>
      </c>
      <c r="N778" s="37">
        <f>VLOOKUP($B778,'Elec wholesale lookups'!$A$3:$O$15,'Inputs - Elec wholesale index'!N$2,FALSE)</f>
        <v>1</v>
      </c>
      <c r="O778" s="12">
        <f t="shared" si="207"/>
        <v>0</v>
      </c>
      <c r="P778" s="12">
        <f t="shared" si="208"/>
        <v>181634.52552031272</v>
      </c>
      <c r="Q778" s="12">
        <f t="shared" si="209"/>
        <v>205597.26549163138</v>
      </c>
      <c r="R778" s="12">
        <f t="shared" si="210"/>
        <v>387231.79101194406</v>
      </c>
      <c r="S778" s="22">
        <f t="shared" si="211"/>
        <v>0</v>
      </c>
      <c r="T778" s="22">
        <f t="shared" si="212"/>
        <v>0</v>
      </c>
      <c r="U778" s="22">
        <f t="shared" si="213"/>
        <v>0</v>
      </c>
      <c r="V778" s="22">
        <f t="shared" si="214"/>
        <v>0</v>
      </c>
      <c r="W778" s="43" t="str">
        <f t="shared" si="215"/>
        <v>n/a</v>
      </c>
      <c r="X778" s="22">
        <f t="shared" si="216"/>
        <v>0</v>
      </c>
      <c r="Y778" s="22">
        <f t="shared" si="217"/>
        <v>0</v>
      </c>
      <c r="Z778" s="22">
        <f t="shared" si="218"/>
        <v>0</v>
      </c>
      <c r="AA778" s="42">
        <f t="shared" si="219"/>
        <v>0</v>
      </c>
      <c r="AB778" s="43" t="str">
        <f t="shared" si="220"/>
        <v>n/a</v>
      </c>
      <c r="AC778" s="44" t="str">
        <f>IFERROR(W778*'Inputs - OBR and CPI'!$E$27+'Inputs - Elec wholesale index'!AB778*'Inputs - OBR and CPI'!$F$27,"n/a")</f>
        <v>n/a</v>
      </c>
      <c r="AD778" s="2" t="str">
        <f t="shared" si="205"/>
        <v>2018-19 Summer</v>
      </c>
      <c r="AE778" s="2" t="str">
        <f t="shared" si="206"/>
        <v>2017-18 Summer</v>
      </c>
      <c r="AF778" s="127">
        <v>0</v>
      </c>
    </row>
    <row r="779" spans="1:32">
      <c r="A779" s="46">
        <v>42968</v>
      </c>
      <c r="B779" s="13" t="s">
        <v>137</v>
      </c>
      <c r="C779" s="179"/>
      <c r="D779" s="179"/>
      <c r="E779" s="179"/>
      <c r="F779" s="179"/>
      <c r="G779" s="179"/>
      <c r="H779" s="179"/>
      <c r="I779" s="12">
        <f>VLOOKUP($B779,'Elec wholesale lookups'!$A$3:$L$15,'Inputs - Elec wholesale index'!I$2,FALSE)</f>
        <v>205597.26549163138</v>
      </c>
      <c r="J779" s="12">
        <f>VLOOKUP($B779,'Elec wholesale lookups'!$A$3:$L$15,'Inputs - Elec wholesale index'!J$2,FALSE)</f>
        <v>181634.52552031272</v>
      </c>
      <c r="K779" s="12">
        <f>VLOOKUP($B779,'Elec wholesale lookups'!$A$3:$L$15,'Inputs - Elec wholesale index'!K$2,FALSE)</f>
        <v>205597.26549163138</v>
      </c>
      <c r="L779" s="37">
        <f>VLOOKUP($B779,'Elec wholesale lookups'!$A$3:$O$15,'Inputs - Elec wholesale index'!L$2,FALSE)</f>
        <v>0</v>
      </c>
      <c r="M779" s="37">
        <f>VLOOKUP($B779,'Elec wholesale lookups'!$A$3:$O$15,'Inputs - Elec wholesale index'!M$2,FALSE)</f>
        <v>1</v>
      </c>
      <c r="N779" s="37">
        <f>VLOOKUP($B779,'Elec wholesale lookups'!$A$3:$O$15,'Inputs - Elec wholesale index'!N$2,FALSE)</f>
        <v>1</v>
      </c>
      <c r="O779" s="12">
        <f t="shared" si="207"/>
        <v>0</v>
      </c>
      <c r="P779" s="12">
        <f t="shared" si="208"/>
        <v>181634.52552031272</v>
      </c>
      <c r="Q779" s="12">
        <f t="shared" si="209"/>
        <v>205597.26549163138</v>
      </c>
      <c r="R779" s="12">
        <f t="shared" si="210"/>
        <v>387231.79101194406</v>
      </c>
      <c r="S779" s="22">
        <f t="shared" si="211"/>
        <v>0</v>
      </c>
      <c r="T779" s="22">
        <f t="shared" si="212"/>
        <v>0</v>
      </c>
      <c r="U779" s="22">
        <f t="shared" si="213"/>
        <v>0</v>
      </c>
      <c r="V779" s="22">
        <f t="shared" si="214"/>
        <v>0</v>
      </c>
      <c r="W779" s="43" t="str">
        <f t="shared" si="215"/>
        <v>n/a</v>
      </c>
      <c r="X779" s="22">
        <f t="shared" si="216"/>
        <v>0</v>
      </c>
      <c r="Y779" s="22">
        <f t="shared" si="217"/>
        <v>0</v>
      </c>
      <c r="Z779" s="22">
        <f t="shared" si="218"/>
        <v>0</v>
      </c>
      <c r="AA779" s="42">
        <f t="shared" si="219"/>
        <v>0</v>
      </c>
      <c r="AB779" s="43" t="str">
        <f t="shared" si="220"/>
        <v>n/a</v>
      </c>
      <c r="AC779" s="44" t="str">
        <f>IFERROR(W779*'Inputs - OBR and CPI'!$E$27+'Inputs - Elec wholesale index'!AB779*'Inputs - OBR and CPI'!$F$27,"n/a")</f>
        <v>n/a</v>
      </c>
      <c r="AD779" s="2" t="str">
        <f t="shared" si="205"/>
        <v>2018-19 Summer</v>
      </c>
      <c r="AE779" s="2" t="str">
        <f t="shared" si="206"/>
        <v>2017-18 Summer</v>
      </c>
      <c r="AF779" s="127">
        <v>0</v>
      </c>
    </row>
    <row r="780" spans="1:32">
      <c r="A780" s="46">
        <v>42969</v>
      </c>
      <c r="B780" s="13" t="s">
        <v>137</v>
      </c>
      <c r="C780" s="179"/>
      <c r="D780" s="179"/>
      <c r="E780" s="179"/>
      <c r="F780" s="179"/>
      <c r="G780" s="179"/>
      <c r="H780" s="179"/>
      <c r="I780" s="12">
        <f>VLOOKUP($B780,'Elec wholesale lookups'!$A$3:$L$15,'Inputs - Elec wholesale index'!I$2,FALSE)</f>
        <v>205597.26549163138</v>
      </c>
      <c r="J780" s="12">
        <f>VLOOKUP($B780,'Elec wholesale lookups'!$A$3:$L$15,'Inputs - Elec wholesale index'!J$2,FALSE)</f>
        <v>181634.52552031272</v>
      </c>
      <c r="K780" s="12">
        <f>VLOOKUP($B780,'Elec wholesale lookups'!$A$3:$L$15,'Inputs - Elec wholesale index'!K$2,FALSE)</f>
        <v>205597.26549163138</v>
      </c>
      <c r="L780" s="37">
        <f>VLOOKUP($B780,'Elec wholesale lookups'!$A$3:$O$15,'Inputs - Elec wholesale index'!L$2,FALSE)</f>
        <v>0</v>
      </c>
      <c r="M780" s="37">
        <f>VLOOKUP($B780,'Elec wholesale lookups'!$A$3:$O$15,'Inputs - Elec wholesale index'!M$2,FALSE)</f>
        <v>1</v>
      </c>
      <c r="N780" s="37">
        <f>VLOOKUP($B780,'Elec wholesale lookups'!$A$3:$O$15,'Inputs - Elec wholesale index'!N$2,FALSE)</f>
        <v>1</v>
      </c>
      <c r="O780" s="12">
        <f t="shared" si="207"/>
        <v>0</v>
      </c>
      <c r="P780" s="12">
        <f t="shared" si="208"/>
        <v>181634.52552031272</v>
      </c>
      <c r="Q780" s="12">
        <f t="shared" si="209"/>
        <v>205597.26549163138</v>
      </c>
      <c r="R780" s="12">
        <f t="shared" si="210"/>
        <v>387231.79101194406</v>
      </c>
      <c r="S780" s="22">
        <f t="shared" si="211"/>
        <v>0</v>
      </c>
      <c r="T780" s="22">
        <f t="shared" si="212"/>
        <v>0</v>
      </c>
      <c r="U780" s="22">
        <f t="shared" si="213"/>
        <v>0</v>
      </c>
      <c r="V780" s="22">
        <f t="shared" si="214"/>
        <v>0</v>
      </c>
      <c r="W780" s="43" t="str">
        <f t="shared" si="215"/>
        <v>n/a</v>
      </c>
      <c r="X780" s="22">
        <f t="shared" si="216"/>
        <v>0</v>
      </c>
      <c r="Y780" s="22">
        <f t="shared" si="217"/>
        <v>0</v>
      </c>
      <c r="Z780" s="22">
        <f t="shared" si="218"/>
        <v>0</v>
      </c>
      <c r="AA780" s="42">
        <f t="shared" si="219"/>
        <v>0</v>
      </c>
      <c r="AB780" s="43" t="str">
        <f t="shared" si="220"/>
        <v>n/a</v>
      </c>
      <c r="AC780" s="44" t="str">
        <f>IFERROR(W780*'Inputs - OBR and CPI'!$E$27+'Inputs - Elec wholesale index'!AB780*'Inputs - OBR and CPI'!$F$27,"n/a")</f>
        <v>n/a</v>
      </c>
      <c r="AD780" s="2" t="str">
        <f t="shared" si="205"/>
        <v>2018-19 Summer</v>
      </c>
      <c r="AE780" s="2" t="str">
        <f t="shared" si="206"/>
        <v>2017-18 Summer</v>
      </c>
      <c r="AF780" s="127">
        <v>0</v>
      </c>
    </row>
    <row r="781" spans="1:32">
      <c r="A781" s="46">
        <v>42970</v>
      </c>
      <c r="B781" s="13" t="s">
        <v>137</v>
      </c>
      <c r="C781" s="179"/>
      <c r="D781" s="179"/>
      <c r="E781" s="179"/>
      <c r="F781" s="179"/>
      <c r="G781" s="179"/>
      <c r="H781" s="179"/>
      <c r="I781" s="12">
        <f>VLOOKUP($B781,'Elec wholesale lookups'!$A$3:$L$15,'Inputs - Elec wholesale index'!I$2,FALSE)</f>
        <v>205597.26549163138</v>
      </c>
      <c r="J781" s="12">
        <f>VLOOKUP($B781,'Elec wholesale lookups'!$A$3:$L$15,'Inputs - Elec wholesale index'!J$2,FALSE)</f>
        <v>181634.52552031272</v>
      </c>
      <c r="K781" s="12">
        <f>VLOOKUP($B781,'Elec wholesale lookups'!$A$3:$L$15,'Inputs - Elec wholesale index'!K$2,FALSE)</f>
        <v>205597.26549163138</v>
      </c>
      <c r="L781" s="37">
        <f>VLOOKUP($B781,'Elec wholesale lookups'!$A$3:$O$15,'Inputs - Elec wholesale index'!L$2,FALSE)</f>
        <v>0</v>
      </c>
      <c r="M781" s="37">
        <f>VLOOKUP($B781,'Elec wholesale lookups'!$A$3:$O$15,'Inputs - Elec wholesale index'!M$2,FALSE)</f>
        <v>1</v>
      </c>
      <c r="N781" s="37">
        <f>VLOOKUP($B781,'Elec wholesale lookups'!$A$3:$O$15,'Inputs - Elec wholesale index'!N$2,FALSE)</f>
        <v>1</v>
      </c>
      <c r="O781" s="12">
        <f t="shared" si="207"/>
        <v>0</v>
      </c>
      <c r="P781" s="12">
        <f t="shared" si="208"/>
        <v>181634.52552031272</v>
      </c>
      <c r="Q781" s="12">
        <f t="shared" si="209"/>
        <v>205597.26549163138</v>
      </c>
      <c r="R781" s="12">
        <f t="shared" si="210"/>
        <v>387231.79101194406</v>
      </c>
      <c r="S781" s="22">
        <f t="shared" si="211"/>
        <v>0</v>
      </c>
      <c r="T781" s="22">
        <f t="shared" si="212"/>
        <v>0</v>
      </c>
      <c r="U781" s="22">
        <f t="shared" si="213"/>
        <v>0</v>
      </c>
      <c r="V781" s="22">
        <f t="shared" si="214"/>
        <v>0</v>
      </c>
      <c r="W781" s="43" t="str">
        <f t="shared" si="215"/>
        <v>n/a</v>
      </c>
      <c r="X781" s="22">
        <f t="shared" si="216"/>
        <v>0</v>
      </c>
      <c r="Y781" s="22">
        <f t="shared" si="217"/>
        <v>0</v>
      </c>
      <c r="Z781" s="22">
        <f t="shared" si="218"/>
        <v>0</v>
      </c>
      <c r="AA781" s="42">
        <f t="shared" si="219"/>
        <v>0</v>
      </c>
      <c r="AB781" s="43" t="str">
        <f t="shared" si="220"/>
        <v>n/a</v>
      </c>
      <c r="AC781" s="44" t="str">
        <f>IFERROR(W781*'Inputs - OBR and CPI'!$E$27+'Inputs - Elec wholesale index'!AB781*'Inputs - OBR and CPI'!$F$27,"n/a")</f>
        <v>n/a</v>
      </c>
      <c r="AD781" s="2" t="str">
        <f t="shared" si="205"/>
        <v>2018-19 Summer</v>
      </c>
      <c r="AE781" s="2" t="str">
        <f t="shared" si="206"/>
        <v>2017-18 Summer</v>
      </c>
      <c r="AF781" s="127">
        <v>0</v>
      </c>
    </row>
    <row r="782" spans="1:32">
      <c r="A782" s="46">
        <v>42971</v>
      </c>
      <c r="B782" s="13" t="s">
        <v>137</v>
      </c>
      <c r="C782" s="179"/>
      <c r="D782" s="179"/>
      <c r="E782" s="179"/>
      <c r="F782" s="179"/>
      <c r="G782" s="179"/>
      <c r="H782" s="179"/>
      <c r="I782" s="12">
        <f>VLOOKUP($B782,'Elec wholesale lookups'!$A$3:$L$15,'Inputs - Elec wholesale index'!I$2,FALSE)</f>
        <v>205597.26549163138</v>
      </c>
      <c r="J782" s="12">
        <f>VLOOKUP($B782,'Elec wholesale lookups'!$A$3:$L$15,'Inputs - Elec wholesale index'!J$2,FALSE)</f>
        <v>181634.52552031272</v>
      </c>
      <c r="K782" s="12">
        <f>VLOOKUP($B782,'Elec wholesale lookups'!$A$3:$L$15,'Inputs - Elec wholesale index'!K$2,FALSE)</f>
        <v>205597.26549163138</v>
      </c>
      <c r="L782" s="37">
        <f>VLOOKUP($B782,'Elec wholesale lookups'!$A$3:$O$15,'Inputs - Elec wholesale index'!L$2,FALSE)</f>
        <v>0</v>
      </c>
      <c r="M782" s="37">
        <f>VLOOKUP($B782,'Elec wholesale lookups'!$A$3:$O$15,'Inputs - Elec wholesale index'!M$2,FALSE)</f>
        <v>1</v>
      </c>
      <c r="N782" s="37">
        <f>VLOOKUP($B782,'Elec wholesale lookups'!$A$3:$O$15,'Inputs - Elec wholesale index'!N$2,FALSE)</f>
        <v>1</v>
      </c>
      <c r="O782" s="12">
        <f t="shared" si="207"/>
        <v>0</v>
      </c>
      <c r="P782" s="12">
        <f t="shared" si="208"/>
        <v>181634.52552031272</v>
      </c>
      <c r="Q782" s="12">
        <f t="shared" si="209"/>
        <v>205597.26549163138</v>
      </c>
      <c r="R782" s="12">
        <f t="shared" si="210"/>
        <v>387231.79101194406</v>
      </c>
      <c r="S782" s="22">
        <f t="shared" si="211"/>
        <v>0</v>
      </c>
      <c r="T782" s="22">
        <f t="shared" si="212"/>
        <v>0</v>
      </c>
      <c r="U782" s="22">
        <f t="shared" si="213"/>
        <v>0</v>
      </c>
      <c r="V782" s="22">
        <f t="shared" si="214"/>
        <v>0</v>
      </c>
      <c r="W782" s="43" t="str">
        <f t="shared" si="215"/>
        <v>n/a</v>
      </c>
      <c r="X782" s="22">
        <f t="shared" si="216"/>
        <v>0</v>
      </c>
      <c r="Y782" s="22">
        <f t="shared" si="217"/>
        <v>0</v>
      </c>
      <c r="Z782" s="22">
        <f t="shared" si="218"/>
        <v>0</v>
      </c>
      <c r="AA782" s="42">
        <f t="shared" si="219"/>
        <v>0</v>
      </c>
      <c r="AB782" s="43" t="str">
        <f t="shared" si="220"/>
        <v>n/a</v>
      </c>
      <c r="AC782" s="44" t="str">
        <f>IFERROR(W782*'Inputs - OBR and CPI'!$E$27+'Inputs - Elec wholesale index'!AB782*'Inputs - OBR and CPI'!$F$27,"n/a")</f>
        <v>n/a</v>
      </c>
      <c r="AD782" s="2" t="str">
        <f t="shared" si="205"/>
        <v>2018-19 Summer</v>
      </c>
      <c r="AE782" s="2" t="str">
        <f t="shared" si="206"/>
        <v>2017-18 Summer</v>
      </c>
      <c r="AF782" s="127">
        <v>0</v>
      </c>
    </row>
    <row r="783" spans="1:32">
      <c r="A783" s="46">
        <v>42972</v>
      </c>
      <c r="B783" s="13" t="s">
        <v>137</v>
      </c>
      <c r="C783" s="179"/>
      <c r="D783" s="179"/>
      <c r="E783" s="179"/>
      <c r="F783" s="179"/>
      <c r="G783" s="179"/>
      <c r="H783" s="179"/>
      <c r="I783" s="12">
        <f>VLOOKUP($B783,'Elec wholesale lookups'!$A$3:$L$15,'Inputs - Elec wholesale index'!I$2,FALSE)</f>
        <v>205597.26549163138</v>
      </c>
      <c r="J783" s="12">
        <f>VLOOKUP($B783,'Elec wholesale lookups'!$A$3:$L$15,'Inputs - Elec wholesale index'!J$2,FALSE)</f>
        <v>181634.52552031272</v>
      </c>
      <c r="K783" s="12">
        <f>VLOOKUP($B783,'Elec wholesale lookups'!$A$3:$L$15,'Inputs - Elec wholesale index'!K$2,FALSE)</f>
        <v>205597.26549163138</v>
      </c>
      <c r="L783" s="37">
        <f>VLOOKUP($B783,'Elec wholesale lookups'!$A$3:$O$15,'Inputs - Elec wholesale index'!L$2,FALSE)</f>
        <v>0</v>
      </c>
      <c r="M783" s="37">
        <f>VLOOKUP($B783,'Elec wholesale lookups'!$A$3:$O$15,'Inputs - Elec wholesale index'!M$2,FALSE)</f>
        <v>1</v>
      </c>
      <c r="N783" s="37">
        <f>VLOOKUP($B783,'Elec wholesale lookups'!$A$3:$O$15,'Inputs - Elec wholesale index'!N$2,FALSE)</f>
        <v>1</v>
      </c>
      <c r="O783" s="12">
        <f t="shared" si="207"/>
        <v>0</v>
      </c>
      <c r="P783" s="12">
        <f t="shared" si="208"/>
        <v>181634.52552031272</v>
      </c>
      <c r="Q783" s="12">
        <f t="shared" si="209"/>
        <v>205597.26549163138</v>
      </c>
      <c r="R783" s="12">
        <f t="shared" si="210"/>
        <v>387231.79101194406</v>
      </c>
      <c r="S783" s="22">
        <f t="shared" si="211"/>
        <v>0</v>
      </c>
      <c r="T783" s="22">
        <f t="shared" si="212"/>
        <v>0</v>
      </c>
      <c r="U783" s="22">
        <f t="shared" si="213"/>
        <v>0</v>
      </c>
      <c r="V783" s="22">
        <f t="shared" si="214"/>
        <v>0</v>
      </c>
      <c r="W783" s="43" t="str">
        <f t="shared" si="215"/>
        <v>n/a</v>
      </c>
      <c r="X783" s="22">
        <f t="shared" si="216"/>
        <v>0</v>
      </c>
      <c r="Y783" s="22">
        <f t="shared" si="217"/>
        <v>0</v>
      </c>
      <c r="Z783" s="22">
        <f t="shared" si="218"/>
        <v>0</v>
      </c>
      <c r="AA783" s="42">
        <f t="shared" si="219"/>
        <v>0</v>
      </c>
      <c r="AB783" s="43" t="str">
        <f t="shared" si="220"/>
        <v>n/a</v>
      </c>
      <c r="AC783" s="44" t="str">
        <f>IFERROR(W783*'Inputs - OBR and CPI'!$E$27+'Inputs - Elec wholesale index'!AB783*'Inputs - OBR and CPI'!$F$27,"n/a")</f>
        <v>n/a</v>
      </c>
      <c r="AD783" s="2" t="str">
        <f t="shared" si="205"/>
        <v>2018-19 Summer</v>
      </c>
      <c r="AE783" s="2" t="str">
        <f t="shared" si="206"/>
        <v>2017-18 Summer</v>
      </c>
      <c r="AF783" s="127">
        <v>0</v>
      </c>
    </row>
    <row r="784" spans="1:32">
      <c r="A784" s="46">
        <v>42976</v>
      </c>
      <c r="B784" s="13" t="s">
        <v>137</v>
      </c>
      <c r="C784" s="179"/>
      <c r="D784" s="179"/>
      <c r="E784" s="179"/>
      <c r="F784" s="179"/>
      <c r="G784" s="179"/>
      <c r="H784" s="179"/>
      <c r="I784" s="12">
        <f>VLOOKUP($B784,'Elec wholesale lookups'!$A$3:$L$15,'Inputs - Elec wholesale index'!I$2,FALSE)</f>
        <v>205597.26549163138</v>
      </c>
      <c r="J784" s="12">
        <f>VLOOKUP($B784,'Elec wholesale lookups'!$A$3:$L$15,'Inputs - Elec wholesale index'!J$2,FALSE)</f>
        <v>181634.52552031272</v>
      </c>
      <c r="K784" s="12">
        <f>VLOOKUP($B784,'Elec wholesale lookups'!$A$3:$L$15,'Inputs - Elec wholesale index'!K$2,FALSE)</f>
        <v>205597.26549163138</v>
      </c>
      <c r="L784" s="37">
        <f>VLOOKUP($B784,'Elec wholesale lookups'!$A$3:$O$15,'Inputs - Elec wholesale index'!L$2,FALSE)</f>
        <v>0</v>
      </c>
      <c r="M784" s="37">
        <f>VLOOKUP($B784,'Elec wholesale lookups'!$A$3:$O$15,'Inputs - Elec wholesale index'!M$2,FALSE)</f>
        <v>1</v>
      </c>
      <c r="N784" s="37">
        <f>VLOOKUP($B784,'Elec wholesale lookups'!$A$3:$O$15,'Inputs - Elec wholesale index'!N$2,FALSE)</f>
        <v>1</v>
      </c>
      <c r="O784" s="12">
        <f t="shared" si="207"/>
        <v>0</v>
      </c>
      <c r="P784" s="12">
        <f t="shared" si="208"/>
        <v>181634.52552031272</v>
      </c>
      <c r="Q784" s="12">
        <f t="shared" si="209"/>
        <v>205597.26549163138</v>
      </c>
      <c r="R784" s="12">
        <f t="shared" si="210"/>
        <v>387231.79101194406</v>
      </c>
      <c r="S784" s="22">
        <f t="shared" si="211"/>
        <v>0</v>
      </c>
      <c r="T784" s="22">
        <f t="shared" si="212"/>
        <v>0</v>
      </c>
      <c r="U784" s="22">
        <f t="shared" si="213"/>
        <v>0</v>
      </c>
      <c r="V784" s="22">
        <f t="shared" si="214"/>
        <v>0</v>
      </c>
      <c r="W784" s="43" t="str">
        <f t="shared" si="215"/>
        <v>n/a</v>
      </c>
      <c r="X784" s="22">
        <f t="shared" si="216"/>
        <v>0</v>
      </c>
      <c r="Y784" s="22">
        <f t="shared" si="217"/>
        <v>0</v>
      </c>
      <c r="Z784" s="22">
        <f t="shared" si="218"/>
        <v>0</v>
      </c>
      <c r="AA784" s="42">
        <f t="shared" si="219"/>
        <v>0</v>
      </c>
      <c r="AB784" s="43" t="str">
        <f t="shared" si="220"/>
        <v>n/a</v>
      </c>
      <c r="AC784" s="44" t="str">
        <f>IFERROR(W784*'Inputs - OBR and CPI'!$E$27+'Inputs - Elec wholesale index'!AB784*'Inputs - OBR and CPI'!$F$27,"n/a")</f>
        <v>n/a</v>
      </c>
      <c r="AD784" s="2" t="str">
        <f t="shared" si="205"/>
        <v>2018-19 Summer</v>
      </c>
      <c r="AE784" s="2" t="str">
        <f t="shared" si="206"/>
        <v>2017-18 Summer</v>
      </c>
      <c r="AF784" s="127">
        <v>0</v>
      </c>
    </row>
    <row r="785" spans="1:32">
      <c r="A785" s="46">
        <v>42977</v>
      </c>
      <c r="B785" s="13" t="s">
        <v>137</v>
      </c>
      <c r="C785" s="179"/>
      <c r="D785" s="179"/>
      <c r="E785" s="179"/>
      <c r="F785" s="179"/>
      <c r="G785" s="179"/>
      <c r="H785" s="179"/>
      <c r="I785" s="12">
        <f>VLOOKUP($B785,'Elec wholesale lookups'!$A$3:$L$15,'Inputs - Elec wholesale index'!I$2,FALSE)</f>
        <v>205597.26549163138</v>
      </c>
      <c r="J785" s="12">
        <f>VLOOKUP($B785,'Elec wholesale lookups'!$A$3:$L$15,'Inputs - Elec wholesale index'!J$2,FALSE)</f>
        <v>181634.52552031272</v>
      </c>
      <c r="K785" s="12">
        <f>VLOOKUP($B785,'Elec wholesale lookups'!$A$3:$L$15,'Inputs - Elec wholesale index'!K$2,FALSE)</f>
        <v>205597.26549163138</v>
      </c>
      <c r="L785" s="37">
        <f>VLOOKUP($B785,'Elec wholesale lookups'!$A$3:$O$15,'Inputs - Elec wholesale index'!L$2,FALSE)</f>
        <v>0</v>
      </c>
      <c r="M785" s="37">
        <f>VLOOKUP($B785,'Elec wholesale lookups'!$A$3:$O$15,'Inputs - Elec wholesale index'!M$2,FALSE)</f>
        <v>1</v>
      </c>
      <c r="N785" s="37">
        <f>VLOOKUP($B785,'Elec wholesale lookups'!$A$3:$O$15,'Inputs - Elec wholesale index'!N$2,FALSE)</f>
        <v>1</v>
      </c>
      <c r="O785" s="12">
        <f t="shared" si="207"/>
        <v>0</v>
      </c>
      <c r="P785" s="12">
        <f t="shared" si="208"/>
        <v>181634.52552031272</v>
      </c>
      <c r="Q785" s="12">
        <f t="shared" si="209"/>
        <v>205597.26549163138</v>
      </c>
      <c r="R785" s="12">
        <f t="shared" si="210"/>
        <v>387231.79101194406</v>
      </c>
      <c r="S785" s="22">
        <f t="shared" si="211"/>
        <v>0</v>
      </c>
      <c r="T785" s="22">
        <f t="shared" si="212"/>
        <v>0</v>
      </c>
      <c r="U785" s="22">
        <f t="shared" si="213"/>
        <v>0</v>
      </c>
      <c r="V785" s="22">
        <f t="shared" si="214"/>
        <v>0</v>
      </c>
      <c r="W785" s="43" t="str">
        <f t="shared" si="215"/>
        <v>n/a</v>
      </c>
      <c r="X785" s="22">
        <f t="shared" si="216"/>
        <v>0</v>
      </c>
      <c r="Y785" s="22">
        <f t="shared" si="217"/>
        <v>0</v>
      </c>
      <c r="Z785" s="22">
        <f t="shared" si="218"/>
        <v>0</v>
      </c>
      <c r="AA785" s="42">
        <f t="shared" si="219"/>
        <v>0</v>
      </c>
      <c r="AB785" s="43" t="str">
        <f t="shared" si="220"/>
        <v>n/a</v>
      </c>
      <c r="AC785" s="44" t="str">
        <f>IFERROR(W785*'Inputs - OBR and CPI'!$E$27+'Inputs - Elec wholesale index'!AB785*'Inputs - OBR and CPI'!$F$27,"n/a")</f>
        <v>n/a</v>
      </c>
      <c r="AD785" s="2" t="str">
        <f t="shared" si="205"/>
        <v>2018-19 Summer</v>
      </c>
      <c r="AE785" s="2" t="str">
        <f t="shared" si="206"/>
        <v>2017-18 Summer</v>
      </c>
      <c r="AF785" s="127">
        <v>0</v>
      </c>
    </row>
    <row r="786" spans="1:32">
      <c r="A786" s="46">
        <v>42978</v>
      </c>
      <c r="B786" s="13" t="s">
        <v>137</v>
      </c>
      <c r="C786" s="179"/>
      <c r="D786" s="179"/>
      <c r="E786" s="179"/>
      <c r="F786" s="179"/>
      <c r="G786" s="179"/>
      <c r="H786" s="179"/>
      <c r="I786" s="12">
        <f>VLOOKUP($B786,'Elec wholesale lookups'!$A$3:$L$15,'Inputs - Elec wholesale index'!I$2,FALSE)</f>
        <v>205597.26549163138</v>
      </c>
      <c r="J786" s="12">
        <f>VLOOKUP($B786,'Elec wholesale lookups'!$A$3:$L$15,'Inputs - Elec wholesale index'!J$2,FALSE)</f>
        <v>181634.52552031272</v>
      </c>
      <c r="K786" s="12">
        <f>VLOOKUP($B786,'Elec wholesale lookups'!$A$3:$L$15,'Inputs - Elec wholesale index'!K$2,FALSE)</f>
        <v>205597.26549163138</v>
      </c>
      <c r="L786" s="37">
        <f>VLOOKUP($B786,'Elec wholesale lookups'!$A$3:$O$15,'Inputs - Elec wholesale index'!L$2,FALSE)</f>
        <v>0</v>
      </c>
      <c r="M786" s="37">
        <f>VLOOKUP($B786,'Elec wholesale lookups'!$A$3:$O$15,'Inputs - Elec wholesale index'!M$2,FALSE)</f>
        <v>1</v>
      </c>
      <c r="N786" s="37">
        <f>VLOOKUP($B786,'Elec wholesale lookups'!$A$3:$O$15,'Inputs - Elec wholesale index'!N$2,FALSE)</f>
        <v>1</v>
      </c>
      <c r="O786" s="12">
        <f t="shared" si="207"/>
        <v>0</v>
      </c>
      <c r="P786" s="12">
        <f t="shared" si="208"/>
        <v>181634.52552031272</v>
      </c>
      <c r="Q786" s="12">
        <f t="shared" si="209"/>
        <v>205597.26549163138</v>
      </c>
      <c r="R786" s="12">
        <f t="shared" si="210"/>
        <v>387231.79101194406</v>
      </c>
      <c r="S786" s="22">
        <f t="shared" si="211"/>
        <v>0</v>
      </c>
      <c r="T786" s="22">
        <f t="shared" si="212"/>
        <v>0</v>
      </c>
      <c r="U786" s="22">
        <f t="shared" si="213"/>
        <v>0</v>
      </c>
      <c r="V786" s="22">
        <f t="shared" si="214"/>
        <v>0</v>
      </c>
      <c r="W786" s="43" t="str">
        <f t="shared" si="215"/>
        <v>n/a</v>
      </c>
      <c r="X786" s="22">
        <f t="shared" si="216"/>
        <v>0</v>
      </c>
      <c r="Y786" s="22">
        <f t="shared" si="217"/>
        <v>0</v>
      </c>
      <c r="Z786" s="22">
        <f t="shared" si="218"/>
        <v>0</v>
      </c>
      <c r="AA786" s="42">
        <f t="shared" si="219"/>
        <v>0</v>
      </c>
      <c r="AB786" s="43" t="str">
        <f t="shared" si="220"/>
        <v>n/a</v>
      </c>
      <c r="AC786" s="44" t="str">
        <f>IFERROR(W786*'Inputs - OBR and CPI'!$E$27+'Inputs - Elec wholesale index'!AB786*'Inputs - OBR and CPI'!$F$27,"n/a")</f>
        <v>n/a</v>
      </c>
      <c r="AD786" s="2" t="str">
        <f t="shared" si="205"/>
        <v>2018-19 Summer</v>
      </c>
      <c r="AE786" s="2" t="str">
        <f t="shared" si="206"/>
        <v>2017-18 Summer</v>
      </c>
      <c r="AF786" s="127">
        <v>0</v>
      </c>
    </row>
    <row r="787" spans="1:32">
      <c r="A787" s="46">
        <v>42979</v>
      </c>
      <c r="B787" s="13" t="s">
        <v>138</v>
      </c>
      <c r="C787" s="179"/>
      <c r="D787" s="179"/>
      <c r="E787" s="179"/>
      <c r="F787" s="179"/>
      <c r="G787" s="179"/>
      <c r="H787" s="179"/>
      <c r="I787" s="12">
        <f>VLOOKUP($B787,'Elec wholesale lookups'!$A$3:$L$15,'Inputs - Elec wholesale index'!I$2,FALSE)</f>
        <v>205597.26549163138</v>
      </c>
      <c r="J787" s="12">
        <f>VLOOKUP($B787,'Elec wholesale lookups'!$A$3:$L$15,'Inputs - Elec wholesale index'!J$2,FALSE)</f>
        <v>181634.52552031272</v>
      </c>
      <c r="K787" s="12">
        <f>VLOOKUP($B787,'Elec wholesale lookups'!$A$3:$L$15,'Inputs - Elec wholesale index'!K$2,FALSE)</f>
        <v>205597.26549163138</v>
      </c>
      <c r="L787" s="37">
        <f>VLOOKUP($B787,'Elec wholesale lookups'!$A$3:$O$15,'Inputs - Elec wholesale index'!L$2,FALSE)</f>
        <v>0</v>
      </c>
      <c r="M787" s="37">
        <f>VLOOKUP($B787,'Elec wholesale lookups'!$A$3:$O$15,'Inputs - Elec wholesale index'!M$2,FALSE)</f>
        <v>1</v>
      </c>
      <c r="N787" s="37">
        <f>VLOOKUP($B787,'Elec wholesale lookups'!$A$3:$O$15,'Inputs - Elec wholesale index'!N$2,FALSE)</f>
        <v>1</v>
      </c>
      <c r="O787" s="12">
        <f t="shared" si="207"/>
        <v>0</v>
      </c>
      <c r="P787" s="12">
        <f t="shared" si="208"/>
        <v>181634.52552031272</v>
      </c>
      <c r="Q787" s="12">
        <f t="shared" si="209"/>
        <v>205597.26549163138</v>
      </c>
      <c r="R787" s="12">
        <f t="shared" si="210"/>
        <v>387231.79101194406</v>
      </c>
      <c r="S787" s="22">
        <f t="shared" si="211"/>
        <v>0</v>
      </c>
      <c r="T787" s="22">
        <f t="shared" si="212"/>
        <v>0</v>
      </c>
      <c r="U787" s="22">
        <f t="shared" si="213"/>
        <v>0</v>
      </c>
      <c r="V787" s="22">
        <f t="shared" si="214"/>
        <v>0</v>
      </c>
      <c r="W787" s="43" t="str">
        <f t="shared" si="215"/>
        <v>n/a</v>
      </c>
      <c r="X787" s="22">
        <f t="shared" si="216"/>
        <v>0</v>
      </c>
      <c r="Y787" s="22">
        <f t="shared" si="217"/>
        <v>0</v>
      </c>
      <c r="Z787" s="22">
        <f t="shared" si="218"/>
        <v>0</v>
      </c>
      <c r="AA787" s="42">
        <f t="shared" si="219"/>
        <v>0</v>
      </c>
      <c r="AB787" s="43" t="str">
        <f t="shared" si="220"/>
        <v>n/a</v>
      </c>
      <c r="AC787" s="44" t="str">
        <f>IFERROR(W787*'Inputs - OBR and CPI'!$E$27+'Inputs - Elec wholesale index'!AB787*'Inputs - OBR and CPI'!$F$27,"n/a")</f>
        <v>n/a</v>
      </c>
      <c r="AD787" s="2" t="str">
        <f t="shared" si="205"/>
        <v>2018-19 Summer</v>
      </c>
      <c r="AE787" s="2" t="str">
        <f t="shared" si="206"/>
        <v>2017-18 Summer</v>
      </c>
      <c r="AF787" s="127">
        <v>0</v>
      </c>
    </row>
    <row r="788" spans="1:32">
      <c r="A788" s="46">
        <v>42982</v>
      </c>
      <c r="B788" s="13" t="s">
        <v>138</v>
      </c>
      <c r="C788" s="179"/>
      <c r="D788" s="179"/>
      <c r="E788" s="179"/>
      <c r="F788" s="179"/>
      <c r="G788" s="179"/>
      <c r="H788" s="179"/>
      <c r="I788" s="12">
        <f>VLOOKUP($B788,'Elec wholesale lookups'!$A$3:$L$15,'Inputs - Elec wholesale index'!I$2,FALSE)</f>
        <v>205597.26549163138</v>
      </c>
      <c r="J788" s="12">
        <f>VLOOKUP($B788,'Elec wholesale lookups'!$A$3:$L$15,'Inputs - Elec wholesale index'!J$2,FALSE)</f>
        <v>181634.52552031272</v>
      </c>
      <c r="K788" s="12">
        <f>VLOOKUP($B788,'Elec wholesale lookups'!$A$3:$L$15,'Inputs - Elec wholesale index'!K$2,FALSE)</f>
        <v>205597.26549163138</v>
      </c>
      <c r="L788" s="37">
        <f>VLOOKUP($B788,'Elec wholesale lookups'!$A$3:$O$15,'Inputs - Elec wholesale index'!L$2,FALSE)</f>
        <v>0</v>
      </c>
      <c r="M788" s="37">
        <f>VLOOKUP($B788,'Elec wholesale lookups'!$A$3:$O$15,'Inputs - Elec wholesale index'!M$2,FALSE)</f>
        <v>1</v>
      </c>
      <c r="N788" s="37">
        <f>VLOOKUP($B788,'Elec wholesale lookups'!$A$3:$O$15,'Inputs - Elec wholesale index'!N$2,FALSE)</f>
        <v>1</v>
      </c>
      <c r="O788" s="12">
        <f t="shared" si="207"/>
        <v>0</v>
      </c>
      <c r="P788" s="12">
        <f t="shared" si="208"/>
        <v>181634.52552031272</v>
      </c>
      <c r="Q788" s="12">
        <f t="shared" si="209"/>
        <v>205597.26549163138</v>
      </c>
      <c r="R788" s="12">
        <f t="shared" si="210"/>
        <v>387231.79101194406</v>
      </c>
      <c r="S788" s="22">
        <f t="shared" si="211"/>
        <v>0</v>
      </c>
      <c r="T788" s="22">
        <f t="shared" si="212"/>
        <v>0</v>
      </c>
      <c r="U788" s="22">
        <f t="shared" si="213"/>
        <v>0</v>
      </c>
      <c r="V788" s="22">
        <f t="shared" si="214"/>
        <v>0</v>
      </c>
      <c r="W788" s="43" t="str">
        <f t="shared" si="215"/>
        <v>n/a</v>
      </c>
      <c r="X788" s="22">
        <f t="shared" si="216"/>
        <v>0</v>
      </c>
      <c r="Y788" s="22">
        <f t="shared" si="217"/>
        <v>0</v>
      </c>
      <c r="Z788" s="22">
        <f t="shared" si="218"/>
        <v>0</v>
      </c>
      <c r="AA788" s="42">
        <f t="shared" si="219"/>
        <v>0</v>
      </c>
      <c r="AB788" s="43" t="str">
        <f t="shared" si="220"/>
        <v>n/a</v>
      </c>
      <c r="AC788" s="44" t="str">
        <f>IFERROR(W788*'Inputs - OBR and CPI'!$E$27+'Inputs - Elec wholesale index'!AB788*'Inputs - OBR and CPI'!$F$27,"n/a")</f>
        <v>n/a</v>
      </c>
      <c r="AD788" s="2" t="str">
        <f t="shared" si="205"/>
        <v>2018-19 Summer</v>
      </c>
      <c r="AE788" s="2" t="str">
        <f t="shared" si="206"/>
        <v>2017-18 Summer</v>
      </c>
      <c r="AF788" s="127">
        <v>0</v>
      </c>
    </row>
    <row r="789" spans="1:32">
      <c r="A789" s="46">
        <v>42983</v>
      </c>
      <c r="B789" s="13" t="s">
        <v>138</v>
      </c>
      <c r="C789" s="179"/>
      <c r="D789" s="179"/>
      <c r="E789" s="179"/>
      <c r="F789" s="179"/>
      <c r="G789" s="179"/>
      <c r="H789" s="179"/>
      <c r="I789" s="12">
        <f>VLOOKUP($B789,'Elec wholesale lookups'!$A$3:$L$15,'Inputs - Elec wholesale index'!I$2,FALSE)</f>
        <v>205597.26549163138</v>
      </c>
      <c r="J789" s="12">
        <f>VLOOKUP($B789,'Elec wholesale lookups'!$A$3:$L$15,'Inputs - Elec wholesale index'!J$2,FALSE)</f>
        <v>181634.52552031272</v>
      </c>
      <c r="K789" s="12">
        <f>VLOOKUP($B789,'Elec wholesale lookups'!$A$3:$L$15,'Inputs - Elec wholesale index'!K$2,FALSE)</f>
        <v>205597.26549163138</v>
      </c>
      <c r="L789" s="37">
        <f>VLOOKUP($B789,'Elec wholesale lookups'!$A$3:$O$15,'Inputs - Elec wholesale index'!L$2,FALSE)</f>
        <v>0</v>
      </c>
      <c r="M789" s="37">
        <f>VLOOKUP($B789,'Elec wholesale lookups'!$A$3:$O$15,'Inputs - Elec wholesale index'!M$2,FALSE)</f>
        <v>1</v>
      </c>
      <c r="N789" s="37">
        <f>VLOOKUP($B789,'Elec wholesale lookups'!$A$3:$O$15,'Inputs - Elec wholesale index'!N$2,FALSE)</f>
        <v>1</v>
      </c>
      <c r="O789" s="12">
        <f t="shared" si="207"/>
        <v>0</v>
      </c>
      <c r="P789" s="12">
        <f t="shared" si="208"/>
        <v>181634.52552031272</v>
      </c>
      <c r="Q789" s="12">
        <f t="shared" si="209"/>
        <v>205597.26549163138</v>
      </c>
      <c r="R789" s="12">
        <f t="shared" si="210"/>
        <v>387231.79101194406</v>
      </c>
      <c r="S789" s="22">
        <f t="shared" si="211"/>
        <v>0</v>
      </c>
      <c r="T789" s="22">
        <f t="shared" si="212"/>
        <v>0</v>
      </c>
      <c r="U789" s="22">
        <f t="shared" si="213"/>
        <v>0</v>
      </c>
      <c r="V789" s="22">
        <f t="shared" si="214"/>
        <v>0</v>
      </c>
      <c r="W789" s="43" t="str">
        <f t="shared" si="215"/>
        <v>n/a</v>
      </c>
      <c r="X789" s="22">
        <f t="shared" si="216"/>
        <v>0</v>
      </c>
      <c r="Y789" s="22">
        <f t="shared" si="217"/>
        <v>0</v>
      </c>
      <c r="Z789" s="22">
        <f t="shared" si="218"/>
        <v>0</v>
      </c>
      <c r="AA789" s="42">
        <f t="shared" si="219"/>
        <v>0</v>
      </c>
      <c r="AB789" s="43" t="str">
        <f t="shared" si="220"/>
        <v>n/a</v>
      </c>
      <c r="AC789" s="44" t="str">
        <f>IFERROR(W789*'Inputs - OBR and CPI'!$E$27+'Inputs - Elec wholesale index'!AB789*'Inputs - OBR and CPI'!$F$27,"n/a")</f>
        <v>n/a</v>
      </c>
      <c r="AD789" s="2" t="str">
        <f t="shared" si="205"/>
        <v>2018-19 Summer</v>
      </c>
      <c r="AE789" s="2" t="str">
        <f t="shared" si="206"/>
        <v>2017-18 Summer</v>
      </c>
      <c r="AF789" s="127">
        <v>0</v>
      </c>
    </row>
    <row r="790" spans="1:32">
      <c r="A790" s="46">
        <v>42984</v>
      </c>
      <c r="B790" s="13" t="s">
        <v>138</v>
      </c>
      <c r="C790" s="179"/>
      <c r="D790" s="179"/>
      <c r="E790" s="179"/>
      <c r="F790" s="179"/>
      <c r="G790" s="179"/>
      <c r="H790" s="179"/>
      <c r="I790" s="12">
        <f>VLOOKUP($B790,'Elec wholesale lookups'!$A$3:$L$15,'Inputs - Elec wholesale index'!I$2,FALSE)</f>
        <v>205597.26549163138</v>
      </c>
      <c r="J790" s="12">
        <f>VLOOKUP($B790,'Elec wholesale lookups'!$A$3:$L$15,'Inputs - Elec wholesale index'!J$2,FALSE)</f>
        <v>181634.52552031272</v>
      </c>
      <c r="K790" s="12">
        <f>VLOOKUP($B790,'Elec wholesale lookups'!$A$3:$L$15,'Inputs - Elec wholesale index'!K$2,FALSE)</f>
        <v>205597.26549163138</v>
      </c>
      <c r="L790" s="37">
        <f>VLOOKUP($B790,'Elec wholesale lookups'!$A$3:$O$15,'Inputs - Elec wholesale index'!L$2,FALSE)</f>
        <v>0</v>
      </c>
      <c r="M790" s="37">
        <f>VLOOKUP($B790,'Elec wholesale lookups'!$A$3:$O$15,'Inputs - Elec wholesale index'!M$2,FALSE)</f>
        <v>1</v>
      </c>
      <c r="N790" s="37">
        <f>VLOOKUP($B790,'Elec wholesale lookups'!$A$3:$O$15,'Inputs - Elec wholesale index'!N$2,FALSE)</f>
        <v>1</v>
      </c>
      <c r="O790" s="12">
        <f t="shared" si="207"/>
        <v>0</v>
      </c>
      <c r="P790" s="12">
        <f t="shared" si="208"/>
        <v>181634.52552031272</v>
      </c>
      <c r="Q790" s="12">
        <f t="shared" si="209"/>
        <v>205597.26549163138</v>
      </c>
      <c r="R790" s="12">
        <f t="shared" si="210"/>
        <v>387231.79101194406</v>
      </c>
      <c r="S790" s="22">
        <f t="shared" si="211"/>
        <v>0</v>
      </c>
      <c r="T790" s="22">
        <f t="shared" si="212"/>
        <v>0</v>
      </c>
      <c r="U790" s="22">
        <f t="shared" si="213"/>
        <v>0</v>
      </c>
      <c r="V790" s="22">
        <f t="shared" si="214"/>
        <v>0</v>
      </c>
      <c r="W790" s="43" t="str">
        <f t="shared" si="215"/>
        <v>n/a</v>
      </c>
      <c r="X790" s="22">
        <f t="shared" si="216"/>
        <v>0</v>
      </c>
      <c r="Y790" s="22">
        <f t="shared" si="217"/>
        <v>0</v>
      </c>
      <c r="Z790" s="22">
        <f t="shared" si="218"/>
        <v>0</v>
      </c>
      <c r="AA790" s="42">
        <f t="shared" si="219"/>
        <v>0</v>
      </c>
      <c r="AB790" s="43" t="str">
        <f t="shared" si="220"/>
        <v>n/a</v>
      </c>
      <c r="AC790" s="44" t="str">
        <f>IFERROR(W790*'Inputs - OBR and CPI'!$E$27+'Inputs - Elec wholesale index'!AB790*'Inputs - OBR and CPI'!$F$27,"n/a")</f>
        <v>n/a</v>
      </c>
      <c r="AD790" s="2" t="str">
        <f t="shared" si="205"/>
        <v>2018-19 Summer</v>
      </c>
      <c r="AE790" s="2" t="str">
        <f t="shared" si="206"/>
        <v>2017-18 Summer</v>
      </c>
      <c r="AF790" s="127">
        <v>0</v>
      </c>
    </row>
    <row r="791" spans="1:32">
      <c r="A791" s="46">
        <v>42985</v>
      </c>
      <c r="B791" s="13" t="s">
        <v>138</v>
      </c>
      <c r="C791" s="179"/>
      <c r="D791" s="179"/>
      <c r="E791" s="179"/>
      <c r="F791" s="179"/>
      <c r="G791" s="179"/>
      <c r="H791" s="179"/>
      <c r="I791" s="12">
        <f>VLOOKUP($B791,'Elec wholesale lookups'!$A$3:$L$15,'Inputs - Elec wholesale index'!I$2,FALSE)</f>
        <v>205597.26549163138</v>
      </c>
      <c r="J791" s="12">
        <f>VLOOKUP($B791,'Elec wholesale lookups'!$A$3:$L$15,'Inputs - Elec wholesale index'!J$2,FALSE)</f>
        <v>181634.52552031272</v>
      </c>
      <c r="K791" s="12">
        <f>VLOOKUP($B791,'Elec wholesale lookups'!$A$3:$L$15,'Inputs - Elec wholesale index'!K$2,FALSE)</f>
        <v>205597.26549163138</v>
      </c>
      <c r="L791" s="37">
        <f>VLOOKUP($B791,'Elec wholesale lookups'!$A$3:$O$15,'Inputs - Elec wholesale index'!L$2,FALSE)</f>
        <v>0</v>
      </c>
      <c r="M791" s="37">
        <f>VLOOKUP($B791,'Elec wholesale lookups'!$A$3:$O$15,'Inputs - Elec wholesale index'!M$2,FALSE)</f>
        <v>1</v>
      </c>
      <c r="N791" s="37">
        <f>VLOOKUP($B791,'Elec wholesale lookups'!$A$3:$O$15,'Inputs - Elec wholesale index'!N$2,FALSE)</f>
        <v>1</v>
      </c>
      <c r="O791" s="12">
        <f t="shared" si="207"/>
        <v>0</v>
      </c>
      <c r="P791" s="12">
        <f t="shared" si="208"/>
        <v>181634.52552031272</v>
      </c>
      <c r="Q791" s="12">
        <f t="shared" si="209"/>
        <v>205597.26549163138</v>
      </c>
      <c r="R791" s="12">
        <f t="shared" si="210"/>
        <v>387231.79101194406</v>
      </c>
      <c r="S791" s="22">
        <f t="shared" si="211"/>
        <v>0</v>
      </c>
      <c r="T791" s="22">
        <f t="shared" si="212"/>
        <v>0</v>
      </c>
      <c r="U791" s="22">
        <f t="shared" si="213"/>
        <v>0</v>
      </c>
      <c r="V791" s="22">
        <f t="shared" si="214"/>
        <v>0</v>
      </c>
      <c r="W791" s="43" t="str">
        <f t="shared" si="215"/>
        <v>n/a</v>
      </c>
      <c r="X791" s="22">
        <f t="shared" si="216"/>
        <v>0</v>
      </c>
      <c r="Y791" s="22">
        <f t="shared" si="217"/>
        <v>0</v>
      </c>
      <c r="Z791" s="22">
        <f t="shared" si="218"/>
        <v>0</v>
      </c>
      <c r="AA791" s="42">
        <f t="shared" si="219"/>
        <v>0</v>
      </c>
      <c r="AB791" s="43" t="str">
        <f t="shared" si="220"/>
        <v>n/a</v>
      </c>
      <c r="AC791" s="44" t="str">
        <f>IFERROR(W791*'Inputs - OBR and CPI'!$E$27+'Inputs - Elec wholesale index'!AB791*'Inputs - OBR and CPI'!$F$27,"n/a")</f>
        <v>n/a</v>
      </c>
      <c r="AD791" s="2" t="str">
        <f t="shared" si="205"/>
        <v>2018-19 Summer</v>
      </c>
      <c r="AE791" s="2" t="str">
        <f t="shared" si="206"/>
        <v>2017-18 Summer</v>
      </c>
      <c r="AF791" s="127">
        <v>0</v>
      </c>
    </row>
    <row r="792" spans="1:32">
      <c r="A792" s="46">
        <v>42986</v>
      </c>
      <c r="B792" s="13" t="s">
        <v>138</v>
      </c>
      <c r="C792" s="179"/>
      <c r="D792" s="179"/>
      <c r="E792" s="179"/>
      <c r="F792" s="179"/>
      <c r="G792" s="179"/>
      <c r="H792" s="179"/>
      <c r="I792" s="12">
        <f>VLOOKUP($B792,'Elec wholesale lookups'!$A$3:$L$15,'Inputs - Elec wholesale index'!I$2,FALSE)</f>
        <v>205597.26549163138</v>
      </c>
      <c r="J792" s="12">
        <f>VLOOKUP($B792,'Elec wholesale lookups'!$A$3:$L$15,'Inputs - Elec wholesale index'!J$2,FALSE)</f>
        <v>181634.52552031272</v>
      </c>
      <c r="K792" s="12">
        <f>VLOOKUP($B792,'Elec wholesale lookups'!$A$3:$L$15,'Inputs - Elec wholesale index'!K$2,FALSE)</f>
        <v>205597.26549163138</v>
      </c>
      <c r="L792" s="37">
        <f>VLOOKUP($B792,'Elec wholesale lookups'!$A$3:$O$15,'Inputs - Elec wholesale index'!L$2,FALSE)</f>
        <v>0</v>
      </c>
      <c r="M792" s="37">
        <f>VLOOKUP($B792,'Elec wholesale lookups'!$A$3:$O$15,'Inputs - Elec wholesale index'!M$2,FALSE)</f>
        <v>1</v>
      </c>
      <c r="N792" s="37">
        <f>VLOOKUP($B792,'Elec wholesale lookups'!$A$3:$O$15,'Inputs - Elec wholesale index'!N$2,FALSE)</f>
        <v>1</v>
      </c>
      <c r="O792" s="12">
        <f t="shared" si="207"/>
        <v>0</v>
      </c>
      <c r="P792" s="12">
        <f t="shared" si="208"/>
        <v>181634.52552031272</v>
      </c>
      <c r="Q792" s="12">
        <f t="shared" si="209"/>
        <v>205597.26549163138</v>
      </c>
      <c r="R792" s="12">
        <f t="shared" si="210"/>
        <v>387231.79101194406</v>
      </c>
      <c r="S792" s="22">
        <f t="shared" si="211"/>
        <v>0</v>
      </c>
      <c r="T792" s="22">
        <f t="shared" si="212"/>
        <v>0</v>
      </c>
      <c r="U792" s="22">
        <f t="shared" si="213"/>
        <v>0</v>
      </c>
      <c r="V792" s="22">
        <f t="shared" si="214"/>
        <v>0</v>
      </c>
      <c r="W792" s="43" t="str">
        <f t="shared" si="215"/>
        <v>n/a</v>
      </c>
      <c r="X792" s="22">
        <f t="shared" si="216"/>
        <v>0</v>
      </c>
      <c r="Y792" s="22">
        <f t="shared" si="217"/>
        <v>0</v>
      </c>
      <c r="Z792" s="22">
        <f t="shared" si="218"/>
        <v>0</v>
      </c>
      <c r="AA792" s="42">
        <f t="shared" si="219"/>
        <v>0</v>
      </c>
      <c r="AB792" s="43" t="str">
        <f t="shared" si="220"/>
        <v>n/a</v>
      </c>
      <c r="AC792" s="44" t="str">
        <f>IFERROR(W792*'Inputs - OBR and CPI'!$E$27+'Inputs - Elec wholesale index'!AB792*'Inputs - OBR and CPI'!$F$27,"n/a")</f>
        <v>n/a</v>
      </c>
      <c r="AD792" s="2" t="str">
        <f t="shared" si="205"/>
        <v>2018-19 Summer</v>
      </c>
      <c r="AE792" s="2" t="str">
        <f t="shared" si="206"/>
        <v>2017-18 Summer</v>
      </c>
      <c r="AF792" s="127">
        <v>0</v>
      </c>
    </row>
    <row r="793" spans="1:32">
      <c r="A793" s="46">
        <v>42989</v>
      </c>
      <c r="B793" s="13" t="s">
        <v>138</v>
      </c>
      <c r="C793" s="179"/>
      <c r="D793" s="179"/>
      <c r="E793" s="179"/>
      <c r="F793" s="179"/>
      <c r="G793" s="179"/>
      <c r="H793" s="179"/>
      <c r="I793" s="12">
        <f>VLOOKUP($B793,'Elec wholesale lookups'!$A$3:$L$15,'Inputs - Elec wholesale index'!I$2,FALSE)</f>
        <v>205597.26549163138</v>
      </c>
      <c r="J793" s="12">
        <f>VLOOKUP($B793,'Elec wholesale lookups'!$A$3:$L$15,'Inputs - Elec wholesale index'!J$2,FALSE)</f>
        <v>181634.52552031272</v>
      </c>
      <c r="K793" s="12">
        <f>VLOOKUP($B793,'Elec wholesale lookups'!$A$3:$L$15,'Inputs - Elec wholesale index'!K$2,FALSE)</f>
        <v>205597.26549163138</v>
      </c>
      <c r="L793" s="37">
        <f>VLOOKUP($B793,'Elec wholesale lookups'!$A$3:$O$15,'Inputs - Elec wholesale index'!L$2,FALSE)</f>
        <v>0</v>
      </c>
      <c r="M793" s="37">
        <f>VLOOKUP($B793,'Elec wholesale lookups'!$A$3:$O$15,'Inputs - Elec wholesale index'!M$2,FALSE)</f>
        <v>1</v>
      </c>
      <c r="N793" s="37">
        <f>VLOOKUP($B793,'Elec wholesale lookups'!$A$3:$O$15,'Inputs - Elec wholesale index'!N$2,FALSE)</f>
        <v>1</v>
      </c>
      <c r="O793" s="12">
        <f t="shared" si="207"/>
        <v>0</v>
      </c>
      <c r="P793" s="12">
        <f t="shared" si="208"/>
        <v>181634.52552031272</v>
      </c>
      <c r="Q793" s="12">
        <f t="shared" si="209"/>
        <v>205597.26549163138</v>
      </c>
      <c r="R793" s="12">
        <f t="shared" si="210"/>
        <v>387231.79101194406</v>
      </c>
      <c r="S793" s="22">
        <f t="shared" si="211"/>
        <v>0</v>
      </c>
      <c r="T793" s="22">
        <f t="shared" si="212"/>
        <v>0</v>
      </c>
      <c r="U793" s="22">
        <f t="shared" si="213"/>
        <v>0</v>
      </c>
      <c r="V793" s="22">
        <f t="shared" si="214"/>
        <v>0</v>
      </c>
      <c r="W793" s="43" t="str">
        <f t="shared" si="215"/>
        <v>n/a</v>
      </c>
      <c r="X793" s="22">
        <f t="shared" si="216"/>
        <v>0</v>
      </c>
      <c r="Y793" s="22">
        <f t="shared" si="217"/>
        <v>0</v>
      </c>
      <c r="Z793" s="22">
        <f t="shared" si="218"/>
        <v>0</v>
      </c>
      <c r="AA793" s="42">
        <f t="shared" si="219"/>
        <v>0</v>
      </c>
      <c r="AB793" s="43" t="str">
        <f t="shared" si="220"/>
        <v>n/a</v>
      </c>
      <c r="AC793" s="44" t="str">
        <f>IFERROR(W793*'Inputs - OBR and CPI'!$E$27+'Inputs - Elec wholesale index'!AB793*'Inputs - OBR and CPI'!$F$27,"n/a")</f>
        <v>n/a</v>
      </c>
      <c r="AD793" s="2" t="str">
        <f t="shared" si="205"/>
        <v>2018-19 Summer</v>
      </c>
      <c r="AE793" s="2" t="str">
        <f t="shared" si="206"/>
        <v>2017-18 Summer</v>
      </c>
      <c r="AF793" s="127">
        <v>0</v>
      </c>
    </row>
    <row r="794" spans="1:32">
      <c r="A794" s="46">
        <v>42990</v>
      </c>
      <c r="B794" s="13" t="s">
        <v>138</v>
      </c>
      <c r="C794" s="179"/>
      <c r="D794" s="179"/>
      <c r="E794" s="179"/>
      <c r="F794" s="179"/>
      <c r="G794" s="179"/>
      <c r="H794" s="179"/>
      <c r="I794" s="12">
        <f>VLOOKUP($B794,'Elec wholesale lookups'!$A$3:$L$15,'Inputs - Elec wholesale index'!I$2,FALSE)</f>
        <v>205597.26549163138</v>
      </c>
      <c r="J794" s="12">
        <f>VLOOKUP($B794,'Elec wholesale lookups'!$A$3:$L$15,'Inputs - Elec wholesale index'!J$2,FALSE)</f>
        <v>181634.52552031272</v>
      </c>
      <c r="K794" s="12">
        <f>VLOOKUP($B794,'Elec wholesale lookups'!$A$3:$L$15,'Inputs - Elec wholesale index'!K$2,FALSE)</f>
        <v>205597.26549163138</v>
      </c>
      <c r="L794" s="37">
        <f>VLOOKUP($B794,'Elec wholesale lookups'!$A$3:$O$15,'Inputs - Elec wholesale index'!L$2,FALSE)</f>
        <v>0</v>
      </c>
      <c r="M794" s="37">
        <f>VLOOKUP($B794,'Elec wholesale lookups'!$A$3:$O$15,'Inputs - Elec wholesale index'!M$2,FALSE)</f>
        <v>1</v>
      </c>
      <c r="N794" s="37">
        <f>VLOOKUP($B794,'Elec wholesale lookups'!$A$3:$O$15,'Inputs - Elec wholesale index'!N$2,FALSE)</f>
        <v>1</v>
      </c>
      <c r="O794" s="12">
        <f t="shared" si="207"/>
        <v>0</v>
      </c>
      <c r="P794" s="12">
        <f t="shared" si="208"/>
        <v>181634.52552031272</v>
      </c>
      <c r="Q794" s="12">
        <f t="shared" si="209"/>
        <v>205597.26549163138</v>
      </c>
      <c r="R794" s="12">
        <f t="shared" si="210"/>
        <v>387231.79101194406</v>
      </c>
      <c r="S794" s="22">
        <f t="shared" si="211"/>
        <v>0</v>
      </c>
      <c r="T794" s="22">
        <f t="shared" si="212"/>
        <v>0</v>
      </c>
      <c r="U794" s="22">
        <f t="shared" si="213"/>
        <v>0</v>
      </c>
      <c r="V794" s="22">
        <f t="shared" si="214"/>
        <v>0</v>
      </c>
      <c r="W794" s="43" t="str">
        <f t="shared" si="215"/>
        <v>n/a</v>
      </c>
      <c r="X794" s="22">
        <f t="shared" si="216"/>
        <v>0</v>
      </c>
      <c r="Y794" s="22">
        <f t="shared" si="217"/>
        <v>0</v>
      </c>
      <c r="Z794" s="22">
        <f t="shared" si="218"/>
        <v>0</v>
      </c>
      <c r="AA794" s="42">
        <f t="shared" si="219"/>
        <v>0</v>
      </c>
      <c r="AB794" s="43" t="str">
        <f t="shared" si="220"/>
        <v>n/a</v>
      </c>
      <c r="AC794" s="44" t="str">
        <f>IFERROR(W794*'Inputs - OBR and CPI'!$E$27+'Inputs - Elec wholesale index'!AB794*'Inputs - OBR and CPI'!$F$27,"n/a")</f>
        <v>n/a</v>
      </c>
      <c r="AD794" s="2" t="str">
        <f t="shared" si="205"/>
        <v>2018-19 Summer</v>
      </c>
      <c r="AE794" s="2" t="str">
        <f t="shared" si="206"/>
        <v>2017-18 Summer</v>
      </c>
      <c r="AF794" s="127">
        <v>0</v>
      </c>
    </row>
    <row r="795" spans="1:32">
      <c r="A795" s="46">
        <v>42991</v>
      </c>
      <c r="B795" s="13" t="s">
        <v>138</v>
      </c>
      <c r="C795" s="179"/>
      <c r="D795" s="179"/>
      <c r="E795" s="179"/>
      <c r="F795" s="179"/>
      <c r="G795" s="179"/>
      <c r="H795" s="179"/>
      <c r="I795" s="12">
        <f>VLOOKUP($B795,'Elec wholesale lookups'!$A$3:$L$15,'Inputs - Elec wholesale index'!I$2,FALSE)</f>
        <v>205597.26549163138</v>
      </c>
      <c r="J795" s="12">
        <f>VLOOKUP($B795,'Elec wholesale lookups'!$A$3:$L$15,'Inputs - Elec wholesale index'!J$2,FALSE)</f>
        <v>181634.52552031272</v>
      </c>
      <c r="K795" s="12">
        <f>VLOOKUP($B795,'Elec wholesale lookups'!$A$3:$L$15,'Inputs - Elec wholesale index'!K$2,FALSE)</f>
        <v>205597.26549163138</v>
      </c>
      <c r="L795" s="37">
        <f>VLOOKUP($B795,'Elec wholesale lookups'!$A$3:$O$15,'Inputs - Elec wholesale index'!L$2,FALSE)</f>
        <v>0</v>
      </c>
      <c r="M795" s="37">
        <f>VLOOKUP($B795,'Elec wholesale lookups'!$A$3:$O$15,'Inputs - Elec wholesale index'!M$2,FALSE)</f>
        <v>1</v>
      </c>
      <c r="N795" s="37">
        <f>VLOOKUP($B795,'Elec wholesale lookups'!$A$3:$O$15,'Inputs - Elec wholesale index'!N$2,FALSE)</f>
        <v>1</v>
      </c>
      <c r="O795" s="12">
        <f t="shared" si="207"/>
        <v>0</v>
      </c>
      <c r="P795" s="12">
        <f t="shared" si="208"/>
        <v>181634.52552031272</v>
      </c>
      <c r="Q795" s="12">
        <f t="shared" si="209"/>
        <v>205597.26549163138</v>
      </c>
      <c r="R795" s="12">
        <f t="shared" si="210"/>
        <v>387231.79101194406</v>
      </c>
      <c r="S795" s="22">
        <f t="shared" si="211"/>
        <v>0</v>
      </c>
      <c r="T795" s="22">
        <f t="shared" si="212"/>
        <v>0</v>
      </c>
      <c r="U795" s="22">
        <f t="shared" si="213"/>
        <v>0</v>
      </c>
      <c r="V795" s="22">
        <f t="shared" si="214"/>
        <v>0</v>
      </c>
      <c r="W795" s="43" t="str">
        <f t="shared" si="215"/>
        <v>n/a</v>
      </c>
      <c r="X795" s="22">
        <f t="shared" si="216"/>
        <v>0</v>
      </c>
      <c r="Y795" s="22">
        <f t="shared" si="217"/>
        <v>0</v>
      </c>
      <c r="Z795" s="22">
        <f t="shared" si="218"/>
        <v>0</v>
      </c>
      <c r="AA795" s="42">
        <f t="shared" si="219"/>
        <v>0</v>
      </c>
      <c r="AB795" s="43" t="str">
        <f t="shared" si="220"/>
        <v>n/a</v>
      </c>
      <c r="AC795" s="44" t="str">
        <f>IFERROR(W795*'Inputs - OBR and CPI'!$E$27+'Inputs - Elec wholesale index'!AB795*'Inputs - OBR and CPI'!$F$27,"n/a")</f>
        <v>n/a</v>
      </c>
      <c r="AD795" s="2" t="str">
        <f t="shared" si="205"/>
        <v>2018-19 Summer</v>
      </c>
      <c r="AE795" s="2" t="str">
        <f t="shared" si="206"/>
        <v>2017-18 Summer</v>
      </c>
      <c r="AF795" s="127">
        <v>0</v>
      </c>
    </row>
    <row r="796" spans="1:32">
      <c r="A796" s="46">
        <v>42992</v>
      </c>
      <c r="B796" s="13" t="s">
        <v>138</v>
      </c>
      <c r="C796" s="179"/>
      <c r="D796" s="179"/>
      <c r="E796" s="179"/>
      <c r="F796" s="179"/>
      <c r="G796" s="179"/>
      <c r="H796" s="179"/>
      <c r="I796" s="12">
        <f>VLOOKUP($B796,'Elec wholesale lookups'!$A$3:$L$15,'Inputs - Elec wholesale index'!I$2,FALSE)</f>
        <v>205597.26549163138</v>
      </c>
      <c r="J796" s="12">
        <f>VLOOKUP($B796,'Elec wholesale lookups'!$A$3:$L$15,'Inputs - Elec wholesale index'!J$2,FALSE)</f>
        <v>181634.52552031272</v>
      </c>
      <c r="K796" s="12">
        <f>VLOOKUP($B796,'Elec wholesale lookups'!$A$3:$L$15,'Inputs - Elec wholesale index'!K$2,FALSE)</f>
        <v>205597.26549163138</v>
      </c>
      <c r="L796" s="37">
        <f>VLOOKUP($B796,'Elec wholesale lookups'!$A$3:$O$15,'Inputs - Elec wholesale index'!L$2,FALSE)</f>
        <v>0</v>
      </c>
      <c r="M796" s="37">
        <f>VLOOKUP($B796,'Elec wholesale lookups'!$A$3:$O$15,'Inputs - Elec wholesale index'!M$2,FALSE)</f>
        <v>1</v>
      </c>
      <c r="N796" s="37">
        <f>VLOOKUP($B796,'Elec wholesale lookups'!$A$3:$O$15,'Inputs - Elec wholesale index'!N$2,FALSE)</f>
        <v>1</v>
      </c>
      <c r="O796" s="12">
        <f t="shared" si="207"/>
        <v>0</v>
      </c>
      <c r="P796" s="12">
        <f t="shared" si="208"/>
        <v>181634.52552031272</v>
      </c>
      <c r="Q796" s="12">
        <f t="shared" si="209"/>
        <v>205597.26549163138</v>
      </c>
      <c r="R796" s="12">
        <f t="shared" si="210"/>
        <v>387231.79101194406</v>
      </c>
      <c r="S796" s="22">
        <f t="shared" si="211"/>
        <v>0</v>
      </c>
      <c r="T796" s="22">
        <f t="shared" si="212"/>
        <v>0</v>
      </c>
      <c r="U796" s="22">
        <f t="shared" si="213"/>
        <v>0</v>
      </c>
      <c r="V796" s="22">
        <f t="shared" si="214"/>
        <v>0</v>
      </c>
      <c r="W796" s="43" t="str">
        <f t="shared" si="215"/>
        <v>n/a</v>
      </c>
      <c r="X796" s="22">
        <f t="shared" si="216"/>
        <v>0</v>
      </c>
      <c r="Y796" s="22">
        <f t="shared" si="217"/>
        <v>0</v>
      </c>
      <c r="Z796" s="22">
        <f t="shared" si="218"/>
        <v>0</v>
      </c>
      <c r="AA796" s="42">
        <f t="shared" si="219"/>
        <v>0</v>
      </c>
      <c r="AB796" s="43" t="str">
        <f t="shared" si="220"/>
        <v>n/a</v>
      </c>
      <c r="AC796" s="44" t="str">
        <f>IFERROR(W796*'Inputs - OBR and CPI'!$E$27+'Inputs - Elec wholesale index'!AB796*'Inputs - OBR and CPI'!$F$27,"n/a")</f>
        <v>n/a</v>
      </c>
      <c r="AD796" s="2" t="str">
        <f t="shared" si="205"/>
        <v>2018-19 Summer</v>
      </c>
      <c r="AE796" s="2" t="str">
        <f t="shared" si="206"/>
        <v>2017-18 Summer</v>
      </c>
      <c r="AF796" s="127">
        <v>0</v>
      </c>
    </row>
    <row r="797" spans="1:32">
      <c r="A797" s="46">
        <v>42993</v>
      </c>
      <c r="B797" s="13" t="s">
        <v>138</v>
      </c>
      <c r="C797" s="179"/>
      <c r="D797" s="179"/>
      <c r="E797" s="179"/>
      <c r="F797" s="179"/>
      <c r="G797" s="179"/>
      <c r="H797" s="179"/>
      <c r="I797" s="12">
        <f>VLOOKUP($B797,'Elec wholesale lookups'!$A$3:$L$15,'Inputs - Elec wholesale index'!I$2,FALSE)</f>
        <v>205597.26549163138</v>
      </c>
      <c r="J797" s="12">
        <f>VLOOKUP($B797,'Elec wholesale lookups'!$A$3:$L$15,'Inputs - Elec wholesale index'!J$2,FALSE)</f>
        <v>181634.52552031272</v>
      </c>
      <c r="K797" s="12">
        <f>VLOOKUP($B797,'Elec wholesale lookups'!$A$3:$L$15,'Inputs - Elec wholesale index'!K$2,FALSE)</f>
        <v>205597.26549163138</v>
      </c>
      <c r="L797" s="37">
        <f>VLOOKUP($B797,'Elec wholesale lookups'!$A$3:$O$15,'Inputs - Elec wholesale index'!L$2,FALSE)</f>
        <v>0</v>
      </c>
      <c r="M797" s="37">
        <f>VLOOKUP($B797,'Elec wholesale lookups'!$A$3:$O$15,'Inputs - Elec wholesale index'!M$2,FALSE)</f>
        <v>1</v>
      </c>
      <c r="N797" s="37">
        <f>VLOOKUP($B797,'Elec wholesale lookups'!$A$3:$O$15,'Inputs - Elec wholesale index'!N$2,FALSE)</f>
        <v>1</v>
      </c>
      <c r="O797" s="12">
        <f t="shared" si="207"/>
        <v>0</v>
      </c>
      <c r="P797" s="12">
        <f t="shared" si="208"/>
        <v>181634.52552031272</v>
      </c>
      <c r="Q797" s="12">
        <f t="shared" si="209"/>
        <v>205597.26549163138</v>
      </c>
      <c r="R797" s="12">
        <f t="shared" si="210"/>
        <v>387231.79101194406</v>
      </c>
      <c r="S797" s="22">
        <f t="shared" si="211"/>
        <v>0</v>
      </c>
      <c r="T797" s="22">
        <f t="shared" si="212"/>
        <v>0</v>
      </c>
      <c r="U797" s="22">
        <f t="shared" si="213"/>
        <v>0</v>
      </c>
      <c r="V797" s="22">
        <f t="shared" si="214"/>
        <v>0</v>
      </c>
      <c r="W797" s="43" t="str">
        <f t="shared" si="215"/>
        <v>n/a</v>
      </c>
      <c r="X797" s="22">
        <f t="shared" si="216"/>
        <v>0</v>
      </c>
      <c r="Y797" s="22">
        <f t="shared" si="217"/>
        <v>0</v>
      </c>
      <c r="Z797" s="22">
        <f t="shared" si="218"/>
        <v>0</v>
      </c>
      <c r="AA797" s="42">
        <f t="shared" si="219"/>
        <v>0</v>
      </c>
      <c r="AB797" s="43" t="str">
        <f t="shared" si="220"/>
        <v>n/a</v>
      </c>
      <c r="AC797" s="44" t="str">
        <f>IFERROR(W797*'Inputs - OBR and CPI'!$E$27+'Inputs - Elec wholesale index'!AB797*'Inputs - OBR and CPI'!$F$27,"n/a")</f>
        <v>n/a</v>
      </c>
      <c r="AD797" s="2" t="str">
        <f t="shared" si="205"/>
        <v>2018-19 Summer</v>
      </c>
      <c r="AE797" s="2" t="str">
        <f t="shared" si="206"/>
        <v>2017-18 Summer</v>
      </c>
      <c r="AF797" s="127">
        <v>0</v>
      </c>
    </row>
    <row r="798" spans="1:32">
      <c r="A798" s="46">
        <v>42996</v>
      </c>
      <c r="B798" s="13" t="s">
        <v>138</v>
      </c>
      <c r="C798" s="179"/>
      <c r="D798" s="179"/>
      <c r="E798" s="179"/>
      <c r="F798" s="179"/>
      <c r="G798" s="179"/>
      <c r="H798" s="179"/>
      <c r="I798" s="12">
        <f>VLOOKUP($B798,'Elec wholesale lookups'!$A$3:$L$15,'Inputs - Elec wholesale index'!I$2,FALSE)</f>
        <v>205597.26549163138</v>
      </c>
      <c r="J798" s="12">
        <f>VLOOKUP($B798,'Elec wholesale lookups'!$A$3:$L$15,'Inputs - Elec wholesale index'!J$2,FALSE)</f>
        <v>181634.52552031272</v>
      </c>
      <c r="K798" s="12">
        <f>VLOOKUP($B798,'Elec wholesale lookups'!$A$3:$L$15,'Inputs - Elec wholesale index'!K$2,FALSE)</f>
        <v>205597.26549163138</v>
      </c>
      <c r="L798" s="37">
        <f>VLOOKUP($B798,'Elec wholesale lookups'!$A$3:$O$15,'Inputs - Elec wholesale index'!L$2,FALSE)</f>
        <v>0</v>
      </c>
      <c r="M798" s="37">
        <f>VLOOKUP($B798,'Elec wholesale lookups'!$A$3:$O$15,'Inputs - Elec wholesale index'!M$2,FALSE)</f>
        <v>1</v>
      </c>
      <c r="N798" s="37">
        <f>VLOOKUP($B798,'Elec wholesale lookups'!$A$3:$O$15,'Inputs - Elec wholesale index'!N$2,FALSE)</f>
        <v>1</v>
      </c>
      <c r="O798" s="12">
        <f t="shared" si="207"/>
        <v>0</v>
      </c>
      <c r="P798" s="12">
        <f t="shared" si="208"/>
        <v>181634.52552031272</v>
      </c>
      <c r="Q798" s="12">
        <f t="shared" si="209"/>
        <v>205597.26549163138</v>
      </c>
      <c r="R798" s="12">
        <f t="shared" si="210"/>
        <v>387231.79101194406</v>
      </c>
      <c r="S798" s="22">
        <f t="shared" si="211"/>
        <v>0</v>
      </c>
      <c r="T798" s="22">
        <f t="shared" si="212"/>
        <v>0</v>
      </c>
      <c r="U798" s="22">
        <f t="shared" si="213"/>
        <v>0</v>
      </c>
      <c r="V798" s="22">
        <f t="shared" si="214"/>
        <v>0</v>
      </c>
      <c r="W798" s="43" t="str">
        <f t="shared" si="215"/>
        <v>n/a</v>
      </c>
      <c r="X798" s="22">
        <f t="shared" si="216"/>
        <v>0</v>
      </c>
      <c r="Y798" s="22">
        <f t="shared" si="217"/>
        <v>0</v>
      </c>
      <c r="Z798" s="22">
        <f t="shared" si="218"/>
        <v>0</v>
      </c>
      <c r="AA798" s="42">
        <f t="shared" si="219"/>
        <v>0</v>
      </c>
      <c r="AB798" s="43" t="str">
        <f t="shared" si="220"/>
        <v>n/a</v>
      </c>
      <c r="AC798" s="44" t="str">
        <f>IFERROR(W798*'Inputs - OBR and CPI'!$E$27+'Inputs - Elec wholesale index'!AB798*'Inputs - OBR and CPI'!$F$27,"n/a")</f>
        <v>n/a</v>
      </c>
      <c r="AD798" s="2" t="str">
        <f t="shared" si="205"/>
        <v>2018-19 Summer</v>
      </c>
      <c r="AE798" s="2" t="str">
        <f t="shared" si="206"/>
        <v>2017-18 Summer</v>
      </c>
      <c r="AF798" s="127">
        <v>0</v>
      </c>
    </row>
    <row r="799" spans="1:32">
      <c r="A799" s="46">
        <v>42997</v>
      </c>
      <c r="B799" s="13" t="s">
        <v>138</v>
      </c>
      <c r="C799" s="179"/>
      <c r="D799" s="179"/>
      <c r="E799" s="179"/>
      <c r="F799" s="179"/>
      <c r="G799" s="179"/>
      <c r="H799" s="179"/>
      <c r="I799" s="12">
        <f>VLOOKUP($B799,'Elec wholesale lookups'!$A$3:$L$15,'Inputs - Elec wholesale index'!I$2,FALSE)</f>
        <v>205597.26549163138</v>
      </c>
      <c r="J799" s="12">
        <f>VLOOKUP($B799,'Elec wholesale lookups'!$A$3:$L$15,'Inputs - Elec wholesale index'!J$2,FALSE)</f>
        <v>181634.52552031272</v>
      </c>
      <c r="K799" s="12">
        <f>VLOOKUP($B799,'Elec wholesale lookups'!$A$3:$L$15,'Inputs - Elec wholesale index'!K$2,FALSE)</f>
        <v>205597.26549163138</v>
      </c>
      <c r="L799" s="37">
        <f>VLOOKUP($B799,'Elec wholesale lookups'!$A$3:$O$15,'Inputs - Elec wholesale index'!L$2,FALSE)</f>
        <v>0</v>
      </c>
      <c r="M799" s="37">
        <f>VLOOKUP($B799,'Elec wholesale lookups'!$A$3:$O$15,'Inputs - Elec wholesale index'!M$2,FALSE)</f>
        <v>1</v>
      </c>
      <c r="N799" s="37">
        <f>VLOOKUP($B799,'Elec wholesale lookups'!$A$3:$O$15,'Inputs - Elec wholesale index'!N$2,FALSE)</f>
        <v>1</v>
      </c>
      <c r="O799" s="12">
        <f t="shared" si="207"/>
        <v>0</v>
      </c>
      <c r="P799" s="12">
        <f t="shared" si="208"/>
        <v>181634.52552031272</v>
      </c>
      <c r="Q799" s="12">
        <f t="shared" si="209"/>
        <v>205597.26549163138</v>
      </c>
      <c r="R799" s="12">
        <f t="shared" si="210"/>
        <v>387231.79101194406</v>
      </c>
      <c r="S799" s="22">
        <f t="shared" si="211"/>
        <v>0</v>
      </c>
      <c r="T799" s="22">
        <f t="shared" si="212"/>
        <v>0</v>
      </c>
      <c r="U799" s="22">
        <f t="shared" si="213"/>
        <v>0</v>
      </c>
      <c r="V799" s="22">
        <f t="shared" si="214"/>
        <v>0</v>
      </c>
      <c r="W799" s="43" t="str">
        <f t="shared" si="215"/>
        <v>n/a</v>
      </c>
      <c r="X799" s="22">
        <f t="shared" si="216"/>
        <v>0</v>
      </c>
      <c r="Y799" s="22">
        <f t="shared" si="217"/>
        <v>0</v>
      </c>
      <c r="Z799" s="22">
        <f t="shared" si="218"/>
        <v>0</v>
      </c>
      <c r="AA799" s="42">
        <f t="shared" si="219"/>
        <v>0</v>
      </c>
      <c r="AB799" s="43" t="str">
        <f t="shared" si="220"/>
        <v>n/a</v>
      </c>
      <c r="AC799" s="44" t="str">
        <f>IFERROR(W799*'Inputs - OBR and CPI'!$E$27+'Inputs - Elec wholesale index'!AB799*'Inputs - OBR and CPI'!$F$27,"n/a")</f>
        <v>n/a</v>
      </c>
      <c r="AD799" s="2" t="str">
        <f t="shared" si="205"/>
        <v>2018-19 Summer</v>
      </c>
      <c r="AE799" s="2" t="str">
        <f t="shared" si="206"/>
        <v>2017-18 Summer</v>
      </c>
      <c r="AF799" s="127">
        <v>0</v>
      </c>
    </row>
    <row r="800" spans="1:32">
      <c r="A800" s="46">
        <v>42998</v>
      </c>
      <c r="B800" s="13" t="s">
        <v>138</v>
      </c>
      <c r="C800" s="179"/>
      <c r="D800" s="179"/>
      <c r="E800" s="179"/>
      <c r="F800" s="179"/>
      <c r="G800" s="179"/>
      <c r="H800" s="179"/>
      <c r="I800" s="12">
        <f>VLOOKUP($B800,'Elec wholesale lookups'!$A$3:$L$15,'Inputs - Elec wholesale index'!I$2,FALSE)</f>
        <v>205597.26549163138</v>
      </c>
      <c r="J800" s="12">
        <f>VLOOKUP($B800,'Elec wholesale lookups'!$A$3:$L$15,'Inputs - Elec wholesale index'!J$2,FALSE)</f>
        <v>181634.52552031272</v>
      </c>
      <c r="K800" s="12">
        <f>VLOOKUP($B800,'Elec wholesale lookups'!$A$3:$L$15,'Inputs - Elec wholesale index'!K$2,FALSE)</f>
        <v>205597.26549163138</v>
      </c>
      <c r="L800" s="37">
        <f>VLOOKUP($B800,'Elec wholesale lookups'!$A$3:$O$15,'Inputs - Elec wholesale index'!L$2,FALSE)</f>
        <v>0</v>
      </c>
      <c r="M800" s="37">
        <f>VLOOKUP($B800,'Elec wholesale lookups'!$A$3:$O$15,'Inputs - Elec wholesale index'!M$2,FALSE)</f>
        <v>1</v>
      </c>
      <c r="N800" s="37">
        <f>VLOOKUP($B800,'Elec wholesale lookups'!$A$3:$O$15,'Inputs - Elec wholesale index'!N$2,FALSE)</f>
        <v>1</v>
      </c>
      <c r="O800" s="12">
        <f t="shared" si="207"/>
        <v>0</v>
      </c>
      <c r="P800" s="12">
        <f t="shared" si="208"/>
        <v>181634.52552031272</v>
      </c>
      <c r="Q800" s="12">
        <f t="shared" si="209"/>
        <v>205597.26549163138</v>
      </c>
      <c r="R800" s="12">
        <f t="shared" si="210"/>
        <v>387231.79101194406</v>
      </c>
      <c r="S800" s="22">
        <f t="shared" si="211"/>
        <v>0</v>
      </c>
      <c r="T800" s="22">
        <f t="shared" si="212"/>
        <v>0</v>
      </c>
      <c r="U800" s="22">
        <f t="shared" si="213"/>
        <v>0</v>
      </c>
      <c r="V800" s="22">
        <f t="shared" si="214"/>
        <v>0</v>
      </c>
      <c r="W800" s="43" t="str">
        <f t="shared" si="215"/>
        <v>n/a</v>
      </c>
      <c r="X800" s="22">
        <f t="shared" si="216"/>
        <v>0</v>
      </c>
      <c r="Y800" s="22">
        <f t="shared" si="217"/>
        <v>0</v>
      </c>
      <c r="Z800" s="22">
        <f t="shared" si="218"/>
        <v>0</v>
      </c>
      <c r="AA800" s="42">
        <f t="shared" si="219"/>
        <v>0</v>
      </c>
      <c r="AB800" s="43" t="str">
        <f t="shared" si="220"/>
        <v>n/a</v>
      </c>
      <c r="AC800" s="44" t="str">
        <f>IFERROR(W800*'Inputs - OBR and CPI'!$E$27+'Inputs - Elec wholesale index'!AB800*'Inputs - OBR and CPI'!$F$27,"n/a")</f>
        <v>n/a</v>
      </c>
      <c r="AD800" s="2" t="str">
        <f t="shared" si="205"/>
        <v>2018-19 Summer</v>
      </c>
      <c r="AE800" s="2" t="str">
        <f t="shared" si="206"/>
        <v>2017-18 Summer</v>
      </c>
      <c r="AF800" s="127">
        <v>0</v>
      </c>
    </row>
    <row r="801" spans="1:32">
      <c r="A801" s="46">
        <v>42999</v>
      </c>
      <c r="B801" s="13" t="s">
        <v>138</v>
      </c>
      <c r="C801" s="179"/>
      <c r="D801" s="179"/>
      <c r="E801" s="179"/>
      <c r="F801" s="179"/>
      <c r="G801" s="179"/>
      <c r="H801" s="179"/>
      <c r="I801" s="12">
        <f>VLOOKUP($B801,'Elec wholesale lookups'!$A$3:$L$15,'Inputs - Elec wholesale index'!I$2,FALSE)</f>
        <v>205597.26549163138</v>
      </c>
      <c r="J801" s="12">
        <f>VLOOKUP($B801,'Elec wholesale lookups'!$A$3:$L$15,'Inputs - Elec wholesale index'!J$2,FALSE)</f>
        <v>181634.52552031272</v>
      </c>
      <c r="K801" s="12">
        <f>VLOOKUP($B801,'Elec wholesale lookups'!$A$3:$L$15,'Inputs - Elec wholesale index'!K$2,FALSE)</f>
        <v>205597.26549163138</v>
      </c>
      <c r="L801" s="37">
        <f>VLOOKUP($B801,'Elec wholesale lookups'!$A$3:$O$15,'Inputs - Elec wholesale index'!L$2,FALSE)</f>
        <v>0</v>
      </c>
      <c r="M801" s="37">
        <f>VLOOKUP($B801,'Elec wholesale lookups'!$A$3:$O$15,'Inputs - Elec wholesale index'!M$2,FALSE)</f>
        <v>1</v>
      </c>
      <c r="N801" s="37">
        <f>VLOOKUP($B801,'Elec wholesale lookups'!$A$3:$O$15,'Inputs - Elec wholesale index'!N$2,FALSE)</f>
        <v>1</v>
      </c>
      <c r="O801" s="12">
        <f t="shared" si="207"/>
        <v>0</v>
      </c>
      <c r="P801" s="12">
        <f t="shared" si="208"/>
        <v>181634.52552031272</v>
      </c>
      <c r="Q801" s="12">
        <f t="shared" si="209"/>
        <v>205597.26549163138</v>
      </c>
      <c r="R801" s="12">
        <f t="shared" si="210"/>
        <v>387231.79101194406</v>
      </c>
      <c r="S801" s="22">
        <f t="shared" si="211"/>
        <v>0</v>
      </c>
      <c r="T801" s="22">
        <f t="shared" si="212"/>
        <v>0</v>
      </c>
      <c r="U801" s="22">
        <f t="shared" si="213"/>
        <v>0</v>
      </c>
      <c r="V801" s="22">
        <f t="shared" si="214"/>
        <v>0</v>
      </c>
      <c r="W801" s="43" t="str">
        <f t="shared" si="215"/>
        <v>n/a</v>
      </c>
      <c r="X801" s="22">
        <f t="shared" si="216"/>
        <v>0</v>
      </c>
      <c r="Y801" s="22">
        <f t="shared" si="217"/>
        <v>0</v>
      </c>
      <c r="Z801" s="22">
        <f t="shared" si="218"/>
        <v>0</v>
      </c>
      <c r="AA801" s="42">
        <f t="shared" si="219"/>
        <v>0</v>
      </c>
      <c r="AB801" s="43" t="str">
        <f t="shared" si="220"/>
        <v>n/a</v>
      </c>
      <c r="AC801" s="44" t="str">
        <f>IFERROR(W801*'Inputs - OBR and CPI'!$E$27+'Inputs - Elec wholesale index'!AB801*'Inputs - OBR and CPI'!$F$27,"n/a")</f>
        <v>n/a</v>
      </c>
      <c r="AD801" s="2" t="str">
        <f t="shared" si="205"/>
        <v>2018-19 Summer</v>
      </c>
      <c r="AE801" s="2" t="str">
        <f t="shared" si="206"/>
        <v>2017-18 Summer</v>
      </c>
      <c r="AF801" s="127">
        <v>0</v>
      </c>
    </row>
    <row r="802" spans="1:32">
      <c r="A802" s="46">
        <v>43000</v>
      </c>
      <c r="B802" s="13" t="s">
        <v>138</v>
      </c>
      <c r="C802" s="179"/>
      <c r="D802" s="179"/>
      <c r="E802" s="179"/>
      <c r="F802" s="179"/>
      <c r="G802" s="179"/>
      <c r="H802" s="179"/>
      <c r="I802" s="12">
        <f>VLOOKUP($B802,'Elec wholesale lookups'!$A$3:$L$15,'Inputs - Elec wholesale index'!I$2,FALSE)</f>
        <v>205597.26549163138</v>
      </c>
      <c r="J802" s="12">
        <f>VLOOKUP($B802,'Elec wholesale lookups'!$A$3:$L$15,'Inputs - Elec wholesale index'!J$2,FALSE)</f>
        <v>181634.52552031272</v>
      </c>
      <c r="K802" s="12">
        <f>VLOOKUP($B802,'Elec wholesale lookups'!$A$3:$L$15,'Inputs - Elec wholesale index'!K$2,FALSE)</f>
        <v>205597.26549163138</v>
      </c>
      <c r="L802" s="37">
        <f>VLOOKUP($B802,'Elec wholesale lookups'!$A$3:$O$15,'Inputs - Elec wholesale index'!L$2,FALSE)</f>
        <v>0</v>
      </c>
      <c r="M802" s="37">
        <f>VLOOKUP($B802,'Elec wholesale lookups'!$A$3:$O$15,'Inputs - Elec wholesale index'!M$2,FALSE)</f>
        <v>1</v>
      </c>
      <c r="N802" s="37">
        <f>VLOOKUP($B802,'Elec wholesale lookups'!$A$3:$O$15,'Inputs - Elec wholesale index'!N$2,FALSE)</f>
        <v>1</v>
      </c>
      <c r="O802" s="12">
        <f t="shared" si="207"/>
        <v>0</v>
      </c>
      <c r="P802" s="12">
        <f t="shared" si="208"/>
        <v>181634.52552031272</v>
      </c>
      <c r="Q802" s="12">
        <f t="shared" si="209"/>
        <v>205597.26549163138</v>
      </c>
      <c r="R802" s="12">
        <f t="shared" si="210"/>
        <v>387231.79101194406</v>
      </c>
      <c r="S802" s="22">
        <f t="shared" si="211"/>
        <v>0</v>
      </c>
      <c r="T802" s="22">
        <f t="shared" si="212"/>
        <v>0</v>
      </c>
      <c r="U802" s="22">
        <f t="shared" si="213"/>
        <v>0</v>
      </c>
      <c r="V802" s="22">
        <f t="shared" si="214"/>
        <v>0</v>
      </c>
      <c r="W802" s="43" t="str">
        <f t="shared" si="215"/>
        <v>n/a</v>
      </c>
      <c r="X802" s="22">
        <f t="shared" si="216"/>
        <v>0</v>
      </c>
      <c r="Y802" s="22">
        <f t="shared" si="217"/>
        <v>0</v>
      </c>
      <c r="Z802" s="22">
        <f t="shared" si="218"/>
        <v>0</v>
      </c>
      <c r="AA802" s="42">
        <f t="shared" si="219"/>
        <v>0</v>
      </c>
      <c r="AB802" s="43" t="str">
        <f t="shared" si="220"/>
        <v>n/a</v>
      </c>
      <c r="AC802" s="44" t="str">
        <f>IFERROR(W802*'Inputs - OBR and CPI'!$E$27+'Inputs - Elec wholesale index'!AB802*'Inputs - OBR and CPI'!$F$27,"n/a")</f>
        <v>n/a</v>
      </c>
      <c r="AD802" s="2" t="str">
        <f t="shared" si="205"/>
        <v>2018-19 Summer</v>
      </c>
      <c r="AE802" s="2" t="str">
        <f t="shared" si="206"/>
        <v>2017-18 Summer</v>
      </c>
      <c r="AF802" s="127">
        <v>0</v>
      </c>
    </row>
    <row r="803" spans="1:32">
      <c r="A803" s="46">
        <v>43003</v>
      </c>
      <c r="B803" s="13" t="s">
        <v>138</v>
      </c>
      <c r="C803" s="179"/>
      <c r="D803" s="179"/>
      <c r="E803" s="179"/>
      <c r="F803" s="179"/>
      <c r="G803" s="179"/>
      <c r="H803" s="179"/>
      <c r="I803" s="12">
        <f>VLOOKUP($B803,'Elec wholesale lookups'!$A$3:$L$15,'Inputs - Elec wholesale index'!I$2,FALSE)</f>
        <v>205597.26549163138</v>
      </c>
      <c r="J803" s="12">
        <f>VLOOKUP($B803,'Elec wholesale lookups'!$A$3:$L$15,'Inputs - Elec wholesale index'!J$2,FALSE)</f>
        <v>181634.52552031272</v>
      </c>
      <c r="K803" s="12">
        <f>VLOOKUP($B803,'Elec wholesale lookups'!$A$3:$L$15,'Inputs - Elec wholesale index'!K$2,FALSE)</f>
        <v>205597.26549163138</v>
      </c>
      <c r="L803" s="37">
        <f>VLOOKUP($B803,'Elec wholesale lookups'!$A$3:$O$15,'Inputs - Elec wholesale index'!L$2,FALSE)</f>
        <v>0</v>
      </c>
      <c r="M803" s="37">
        <f>VLOOKUP($B803,'Elec wholesale lookups'!$A$3:$O$15,'Inputs - Elec wholesale index'!M$2,FALSE)</f>
        <v>1</v>
      </c>
      <c r="N803" s="37">
        <f>VLOOKUP($B803,'Elec wholesale lookups'!$A$3:$O$15,'Inputs - Elec wholesale index'!N$2,FALSE)</f>
        <v>1</v>
      </c>
      <c r="O803" s="12">
        <f t="shared" si="207"/>
        <v>0</v>
      </c>
      <c r="P803" s="12">
        <f t="shared" si="208"/>
        <v>181634.52552031272</v>
      </c>
      <c r="Q803" s="12">
        <f t="shared" si="209"/>
        <v>205597.26549163138</v>
      </c>
      <c r="R803" s="12">
        <f t="shared" si="210"/>
        <v>387231.79101194406</v>
      </c>
      <c r="S803" s="22">
        <f t="shared" si="211"/>
        <v>0</v>
      </c>
      <c r="T803" s="22">
        <f t="shared" si="212"/>
        <v>0</v>
      </c>
      <c r="U803" s="22">
        <f t="shared" si="213"/>
        <v>0</v>
      </c>
      <c r="V803" s="22">
        <f t="shared" si="214"/>
        <v>0</v>
      </c>
      <c r="W803" s="43" t="str">
        <f t="shared" si="215"/>
        <v>n/a</v>
      </c>
      <c r="X803" s="22">
        <f t="shared" si="216"/>
        <v>0</v>
      </c>
      <c r="Y803" s="22">
        <f t="shared" si="217"/>
        <v>0</v>
      </c>
      <c r="Z803" s="22">
        <f t="shared" si="218"/>
        <v>0</v>
      </c>
      <c r="AA803" s="42">
        <f t="shared" si="219"/>
        <v>0</v>
      </c>
      <c r="AB803" s="43" t="str">
        <f t="shared" si="220"/>
        <v>n/a</v>
      </c>
      <c r="AC803" s="44" t="str">
        <f>IFERROR(W803*'Inputs - OBR and CPI'!$E$27+'Inputs - Elec wholesale index'!AB803*'Inputs - OBR and CPI'!$F$27,"n/a")</f>
        <v>n/a</v>
      </c>
      <c r="AD803" s="2" t="str">
        <f t="shared" si="205"/>
        <v>2018-19 Summer</v>
      </c>
      <c r="AE803" s="2" t="str">
        <f t="shared" si="206"/>
        <v>2017-18 Summer</v>
      </c>
      <c r="AF803" s="127">
        <v>0</v>
      </c>
    </row>
    <row r="804" spans="1:32">
      <c r="A804" s="46">
        <v>43004</v>
      </c>
      <c r="B804" s="13" t="s">
        <v>138</v>
      </c>
      <c r="C804" s="179"/>
      <c r="D804" s="179"/>
      <c r="E804" s="179"/>
      <c r="F804" s="179"/>
      <c r="G804" s="179"/>
      <c r="H804" s="179"/>
      <c r="I804" s="12">
        <f>VLOOKUP($B804,'Elec wholesale lookups'!$A$3:$L$15,'Inputs - Elec wholesale index'!I$2,FALSE)</f>
        <v>205597.26549163138</v>
      </c>
      <c r="J804" s="12">
        <f>VLOOKUP($B804,'Elec wholesale lookups'!$A$3:$L$15,'Inputs - Elec wholesale index'!J$2,FALSE)</f>
        <v>181634.52552031272</v>
      </c>
      <c r="K804" s="12">
        <f>VLOOKUP($B804,'Elec wholesale lookups'!$A$3:$L$15,'Inputs - Elec wholesale index'!K$2,FALSE)</f>
        <v>205597.26549163138</v>
      </c>
      <c r="L804" s="37">
        <f>VLOOKUP($B804,'Elec wholesale lookups'!$A$3:$O$15,'Inputs - Elec wholesale index'!L$2,FALSE)</f>
        <v>0</v>
      </c>
      <c r="M804" s="37">
        <f>VLOOKUP($B804,'Elec wholesale lookups'!$A$3:$O$15,'Inputs - Elec wholesale index'!M$2,FALSE)</f>
        <v>1</v>
      </c>
      <c r="N804" s="37">
        <f>VLOOKUP($B804,'Elec wholesale lookups'!$A$3:$O$15,'Inputs - Elec wholesale index'!N$2,FALSE)</f>
        <v>1</v>
      </c>
      <c r="O804" s="12">
        <f t="shared" si="207"/>
        <v>0</v>
      </c>
      <c r="P804" s="12">
        <f t="shared" si="208"/>
        <v>181634.52552031272</v>
      </c>
      <c r="Q804" s="12">
        <f t="shared" si="209"/>
        <v>205597.26549163138</v>
      </c>
      <c r="R804" s="12">
        <f t="shared" si="210"/>
        <v>387231.79101194406</v>
      </c>
      <c r="S804" s="22">
        <f t="shared" si="211"/>
        <v>0</v>
      </c>
      <c r="T804" s="22">
        <f t="shared" si="212"/>
        <v>0</v>
      </c>
      <c r="U804" s="22">
        <f t="shared" si="213"/>
        <v>0</v>
      </c>
      <c r="V804" s="22">
        <f t="shared" si="214"/>
        <v>0</v>
      </c>
      <c r="W804" s="43" t="str">
        <f t="shared" si="215"/>
        <v>n/a</v>
      </c>
      <c r="X804" s="22">
        <f t="shared" si="216"/>
        <v>0</v>
      </c>
      <c r="Y804" s="22">
        <f t="shared" si="217"/>
        <v>0</v>
      </c>
      <c r="Z804" s="22">
        <f t="shared" si="218"/>
        <v>0</v>
      </c>
      <c r="AA804" s="42">
        <f t="shared" si="219"/>
        <v>0</v>
      </c>
      <c r="AB804" s="43" t="str">
        <f t="shared" si="220"/>
        <v>n/a</v>
      </c>
      <c r="AC804" s="44" t="str">
        <f>IFERROR(W804*'Inputs - OBR and CPI'!$E$27+'Inputs - Elec wholesale index'!AB804*'Inputs - OBR and CPI'!$F$27,"n/a")</f>
        <v>n/a</v>
      </c>
      <c r="AD804" s="2" t="str">
        <f t="shared" si="205"/>
        <v>2018-19 Summer</v>
      </c>
      <c r="AE804" s="2" t="str">
        <f t="shared" si="206"/>
        <v>2017-18 Summer</v>
      </c>
      <c r="AF804" s="127">
        <v>0</v>
      </c>
    </row>
    <row r="805" spans="1:32">
      <c r="A805" s="46">
        <v>43005</v>
      </c>
      <c r="B805" s="13" t="s">
        <v>138</v>
      </c>
      <c r="C805" s="179"/>
      <c r="D805" s="179"/>
      <c r="E805" s="179"/>
      <c r="F805" s="179"/>
      <c r="G805" s="179"/>
      <c r="H805" s="179"/>
      <c r="I805" s="12">
        <f>VLOOKUP($B805,'Elec wholesale lookups'!$A$3:$L$15,'Inputs - Elec wholesale index'!I$2,FALSE)</f>
        <v>205597.26549163138</v>
      </c>
      <c r="J805" s="12">
        <f>VLOOKUP($B805,'Elec wholesale lookups'!$A$3:$L$15,'Inputs - Elec wholesale index'!J$2,FALSE)</f>
        <v>181634.52552031272</v>
      </c>
      <c r="K805" s="12">
        <f>VLOOKUP($B805,'Elec wholesale lookups'!$A$3:$L$15,'Inputs - Elec wholesale index'!K$2,FALSE)</f>
        <v>205597.26549163138</v>
      </c>
      <c r="L805" s="37">
        <f>VLOOKUP($B805,'Elec wholesale lookups'!$A$3:$O$15,'Inputs - Elec wholesale index'!L$2,FALSE)</f>
        <v>0</v>
      </c>
      <c r="M805" s="37">
        <f>VLOOKUP($B805,'Elec wholesale lookups'!$A$3:$O$15,'Inputs - Elec wholesale index'!M$2,FALSE)</f>
        <v>1</v>
      </c>
      <c r="N805" s="37">
        <f>VLOOKUP($B805,'Elec wholesale lookups'!$A$3:$O$15,'Inputs - Elec wholesale index'!N$2,FALSE)</f>
        <v>1</v>
      </c>
      <c r="O805" s="12">
        <f t="shared" si="207"/>
        <v>0</v>
      </c>
      <c r="P805" s="12">
        <f t="shared" si="208"/>
        <v>181634.52552031272</v>
      </c>
      <c r="Q805" s="12">
        <f t="shared" si="209"/>
        <v>205597.26549163138</v>
      </c>
      <c r="R805" s="12">
        <f t="shared" si="210"/>
        <v>387231.79101194406</v>
      </c>
      <c r="S805" s="22">
        <f t="shared" si="211"/>
        <v>0</v>
      </c>
      <c r="T805" s="22">
        <f t="shared" si="212"/>
        <v>0</v>
      </c>
      <c r="U805" s="22">
        <f t="shared" si="213"/>
        <v>0</v>
      </c>
      <c r="V805" s="22">
        <f t="shared" si="214"/>
        <v>0</v>
      </c>
      <c r="W805" s="43" t="str">
        <f t="shared" si="215"/>
        <v>n/a</v>
      </c>
      <c r="X805" s="22">
        <f t="shared" si="216"/>
        <v>0</v>
      </c>
      <c r="Y805" s="22">
        <f t="shared" si="217"/>
        <v>0</v>
      </c>
      <c r="Z805" s="22">
        <f t="shared" si="218"/>
        <v>0</v>
      </c>
      <c r="AA805" s="42">
        <f t="shared" si="219"/>
        <v>0</v>
      </c>
      <c r="AB805" s="43" t="str">
        <f t="shared" si="220"/>
        <v>n/a</v>
      </c>
      <c r="AC805" s="44" t="str">
        <f>IFERROR(W805*'Inputs - OBR and CPI'!$E$27+'Inputs - Elec wholesale index'!AB805*'Inputs - OBR and CPI'!$F$27,"n/a")</f>
        <v>n/a</v>
      </c>
      <c r="AD805" s="2" t="str">
        <f t="shared" si="205"/>
        <v>2018-19 Summer</v>
      </c>
      <c r="AE805" s="2" t="str">
        <f t="shared" si="206"/>
        <v>2017-18 Summer</v>
      </c>
      <c r="AF805" s="127">
        <v>0</v>
      </c>
    </row>
    <row r="806" spans="1:32">
      <c r="A806" s="46">
        <v>43006</v>
      </c>
      <c r="B806" s="13" t="s">
        <v>138</v>
      </c>
      <c r="C806" s="179"/>
      <c r="D806" s="179"/>
      <c r="E806" s="179"/>
      <c r="F806" s="179"/>
      <c r="G806" s="179"/>
      <c r="H806" s="179"/>
      <c r="I806" s="12">
        <f>VLOOKUP($B806,'Elec wholesale lookups'!$A$3:$L$15,'Inputs - Elec wholesale index'!I$2,FALSE)</f>
        <v>205597.26549163138</v>
      </c>
      <c r="J806" s="12">
        <f>VLOOKUP($B806,'Elec wholesale lookups'!$A$3:$L$15,'Inputs - Elec wholesale index'!J$2,FALSE)</f>
        <v>181634.52552031272</v>
      </c>
      <c r="K806" s="12">
        <f>VLOOKUP($B806,'Elec wholesale lookups'!$A$3:$L$15,'Inputs - Elec wholesale index'!K$2,FALSE)</f>
        <v>205597.26549163138</v>
      </c>
      <c r="L806" s="37">
        <f>VLOOKUP($B806,'Elec wholesale lookups'!$A$3:$O$15,'Inputs - Elec wholesale index'!L$2,FALSE)</f>
        <v>0</v>
      </c>
      <c r="M806" s="37">
        <f>VLOOKUP($B806,'Elec wholesale lookups'!$A$3:$O$15,'Inputs - Elec wholesale index'!M$2,FALSE)</f>
        <v>1</v>
      </c>
      <c r="N806" s="37">
        <f>VLOOKUP($B806,'Elec wholesale lookups'!$A$3:$O$15,'Inputs - Elec wholesale index'!N$2,FALSE)</f>
        <v>1</v>
      </c>
      <c r="O806" s="12">
        <f t="shared" si="207"/>
        <v>0</v>
      </c>
      <c r="P806" s="12">
        <f t="shared" si="208"/>
        <v>181634.52552031272</v>
      </c>
      <c r="Q806" s="12">
        <f t="shared" si="209"/>
        <v>205597.26549163138</v>
      </c>
      <c r="R806" s="12">
        <f t="shared" si="210"/>
        <v>387231.79101194406</v>
      </c>
      <c r="S806" s="22">
        <f t="shared" si="211"/>
        <v>0</v>
      </c>
      <c r="T806" s="22">
        <f t="shared" si="212"/>
        <v>0</v>
      </c>
      <c r="U806" s="22">
        <f t="shared" si="213"/>
        <v>0</v>
      </c>
      <c r="V806" s="22">
        <f t="shared" si="214"/>
        <v>0</v>
      </c>
      <c r="W806" s="43" t="str">
        <f t="shared" si="215"/>
        <v>n/a</v>
      </c>
      <c r="X806" s="22">
        <f t="shared" si="216"/>
        <v>0</v>
      </c>
      <c r="Y806" s="22">
        <f t="shared" si="217"/>
        <v>0</v>
      </c>
      <c r="Z806" s="22">
        <f t="shared" si="218"/>
        <v>0</v>
      </c>
      <c r="AA806" s="42">
        <f t="shared" si="219"/>
        <v>0</v>
      </c>
      <c r="AB806" s="43" t="str">
        <f t="shared" si="220"/>
        <v>n/a</v>
      </c>
      <c r="AC806" s="44" t="str">
        <f>IFERROR(W806*'Inputs - OBR and CPI'!$E$27+'Inputs - Elec wholesale index'!AB806*'Inputs - OBR and CPI'!$F$27,"n/a")</f>
        <v>n/a</v>
      </c>
      <c r="AD806" s="2" t="str">
        <f t="shared" si="205"/>
        <v>2018-19 Summer</v>
      </c>
      <c r="AE806" s="2" t="str">
        <f t="shared" si="206"/>
        <v>2017-18 Summer</v>
      </c>
      <c r="AF806" s="127">
        <v>0</v>
      </c>
    </row>
    <row r="807" spans="1:32">
      <c r="A807" s="46">
        <v>43007</v>
      </c>
      <c r="B807" s="13" t="s">
        <v>138</v>
      </c>
      <c r="C807" s="179"/>
      <c r="D807" s="179"/>
      <c r="E807" s="179"/>
      <c r="F807" s="179"/>
      <c r="G807" s="179"/>
      <c r="H807" s="179"/>
      <c r="I807" s="12">
        <f>VLOOKUP($B807,'Elec wholesale lookups'!$A$3:$L$15,'Inputs - Elec wholesale index'!I$2,FALSE)</f>
        <v>205597.26549163138</v>
      </c>
      <c r="J807" s="12">
        <f>VLOOKUP($B807,'Elec wholesale lookups'!$A$3:$L$15,'Inputs - Elec wholesale index'!J$2,FALSE)</f>
        <v>181634.52552031272</v>
      </c>
      <c r="K807" s="12">
        <f>VLOOKUP($B807,'Elec wholesale lookups'!$A$3:$L$15,'Inputs - Elec wholesale index'!K$2,FALSE)</f>
        <v>205597.26549163138</v>
      </c>
      <c r="L807" s="37">
        <f>VLOOKUP($B807,'Elec wholesale lookups'!$A$3:$O$15,'Inputs - Elec wholesale index'!L$2,FALSE)</f>
        <v>0</v>
      </c>
      <c r="M807" s="37">
        <f>VLOOKUP($B807,'Elec wholesale lookups'!$A$3:$O$15,'Inputs - Elec wholesale index'!M$2,FALSE)</f>
        <v>1</v>
      </c>
      <c r="N807" s="37">
        <f>VLOOKUP($B807,'Elec wholesale lookups'!$A$3:$O$15,'Inputs - Elec wholesale index'!N$2,FALSE)</f>
        <v>1</v>
      </c>
      <c r="O807" s="12">
        <f t="shared" si="207"/>
        <v>0</v>
      </c>
      <c r="P807" s="12">
        <f t="shared" si="208"/>
        <v>181634.52552031272</v>
      </c>
      <c r="Q807" s="12">
        <f t="shared" si="209"/>
        <v>205597.26549163138</v>
      </c>
      <c r="R807" s="12">
        <f t="shared" si="210"/>
        <v>387231.79101194406</v>
      </c>
      <c r="S807" s="22">
        <f t="shared" si="211"/>
        <v>0</v>
      </c>
      <c r="T807" s="22">
        <f t="shared" si="212"/>
        <v>0</v>
      </c>
      <c r="U807" s="22">
        <f t="shared" si="213"/>
        <v>0</v>
      </c>
      <c r="V807" s="22">
        <f t="shared" si="214"/>
        <v>0</v>
      </c>
      <c r="W807" s="43" t="str">
        <f t="shared" si="215"/>
        <v>n/a</v>
      </c>
      <c r="X807" s="22">
        <f t="shared" si="216"/>
        <v>0</v>
      </c>
      <c r="Y807" s="22">
        <f t="shared" si="217"/>
        <v>0</v>
      </c>
      <c r="Z807" s="22">
        <f t="shared" si="218"/>
        <v>0</v>
      </c>
      <c r="AA807" s="42">
        <f t="shared" si="219"/>
        <v>0</v>
      </c>
      <c r="AB807" s="43" t="str">
        <f t="shared" si="220"/>
        <v>n/a</v>
      </c>
      <c r="AC807" s="44" t="str">
        <f>IFERROR(W807*'Inputs - OBR and CPI'!$E$27+'Inputs - Elec wholesale index'!AB807*'Inputs - OBR and CPI'!$F$27,"n/a")</f>
        <v>n/a</v>
      </c>
      <c r="AD807" s="2" t="str">
        <f t="shared" si="205"/>
        <v>2018-19 Summer</v>
      </c>
      <c r="AE807" s="2" t="str">
        <f t="shared" si="206"/>
        <v>2017-18 Summer</v>
      </c>
      <c r="AF807" s="127">
        <v>0</v>
      </c>
    </row>
    <row r="808" spans="1:32">
      <c r="A808" s="46">
        <v>43010</v>
      </c>
      <c r="B808" s="13" t="s">
        <v>139</v>
      </c>
      <c r="C808" s="179"/>
      <c r="D808" s="179"/>
      <c r="E808" s="179"/>
      <c r="F808" s="179"/>
      <c r="G808" s="179"/>
      <c r="H808" s="179"/>
      <c r="I808" s="12">
        <f>VLOOKUP($B808,'Elec wholesale lookups'!$A$3:$L$15,'Inputs - Elec wholesale index'!I$2,FALSE)</f>
        <v>181634.52552031272</v>
      </c>
      <c r="J808" s="12">
        <f>VLOOKUP($B808,'Elec wholesale lookups'!$A$3:$L$15,'Inputs - Elec wholesale index'!J$2,FALSE)</f>
        <v>205597.26549163138</v>
      </c>
      <c r="K808" s="12">
        <f>VLOOKUP($B808,'Elec wholesale lookups'!$A$3:$L$15,'Inputs - Elec wholesale index'!K$2,FALSE)</f>
        <v>181634.52552031272</v>
      </c>
      <c r="L808" s="37">
        <f>VLOOKUP($B808,'Elec wholesale lookups'!$A$3:$O$15,'Inputs - Elec wholesale index'!L$2,FALSE)</f>
        <v>1</v>
      </c>
      <c r="M808" s="37">
        <f>VLOOKUP($B808,'Elec wholesale lookups'!$A$3:$O$15,'Inputs - Elec wholesale index'!M$2,FALSE)</f>
        <v>1</v>
      </c>
      <c r="N808" s="37">
        <f>VLOOKUP($B808,'Elec wholesale lookups'!$A$3:$O$15,'Inputs - Elec wholesale index'!N$2,FALSE)</f>
        <v>0</v>
      </c>
      <c r="O808" s="12">
        <f t="shared" si="207"/>
        <v>181634.52552031272</v>
      </c>
      <c r="P808" s="12">
        <f t="shared" si="208"/>
        <v>205597.26549163138</v>
      </c>
      <c r="Q808" s="12">
        <f t="shared" si="209"/>
        <v>0</v>
      </c>
      <c r="R808" s="12">
        <f t="shared" si="210"/>
        <v>387231.79101194406</v>
      </c>
      <c r="S808" s="22">
        <f t="shared" si="211"/>
        <v>0</v>
      </c>
      <c r="T808" s="22">
        <f t="shared" si="212"/>
        <v>0</v>
      </c>
      <c r="U808" s="22">
        <f t="shared" si="213"/>
        <v>0</v>
      </c>
      <c r="V808" s="22">
        <f t="shared" si="214"/>
        <v>0</v>
      </c>
      <c r="W808" s="43" t="str">
        <f t="shared" si="215"/>
        <v>n/a</v>
      </c>
      <c r="X808" s="22">
        <f t="shared" si="216"/>
        <v>0</v>
      </c>
      <c r="Y808" s="22">
        <f t="shared" si="217"/>
        <v>0</v>
      </c>
      <c r="Z808" s="22">
        <f t="shared" si="218"/>
        <v>0</v>
      </c>
      <c r="AA808" s="42">
        <f t="shared" si="219"/>
        <v>0</v>
      </c>
      <c r="AB808" s="43" t="str">
        <f t="shared" si="220"/>
        <v>n/a</v>
      </c>
      <c r="AC808" s="44" t="str">
        <f>IFERROR(W808*'Inputs - OBR and CPI'!$E$27+'Inputs - Elec wholesale index'!AB808*'Inputs - OBR and CPI'!$F$27,"n/a")</f>
        <v>n/a</v>
      </c>
      <c r="AD808" s="2" t="str">
        <f t="shared" si="205"/>
        <v>2018-19 Summer</v>
      </c>
      <c r="AE808" s="2" t="str">
        <f t="shared" si="206"/>
        <v>2017-18 Winter</v>
      </c>
      <c r="AF808" s="127">
        <v>0</v>
      </c>
    </row>
    <row r="809" spans="1:32">
      <c r="A809" s="46">
        <v>43011</v>
      </c>
      <c r="B809" s="13" t="s">
        <v>139</v>
      </c>
      <c r="C809" s="179"/>
      <c r="D809" s="179"/>
      <c r="E809" s="179"/>
      <c r="F809" s="179"/>
      <c r="G809" s="179"/>
      <c r="H809" s="179"/>
      <c r="I809" s="12">
        <f>VLOOKUP($B809,'Elec wholesale lookups'!$A$3:$L$15,'Inputs - Elec wholesale index'!I$2,FALSE)</f>
        <v>181634.52552031272</v>
      </c>
      <c r="J809" s="12">
        <f>VLOOKUP($B809,'Elec wholesale lookups'!$A$3:$L$15,'Inputs - Elec wholesale index'!J$2,FALSE)</f>
        <v>205597.26549163138</v>
      </c>
      <c r="K809" s="12">
        <f>VLOOKUP($B809,'Elec wholesale lookups'!$A$3:$L$15,'Inputs - Elec wholesale index'!K$2,FALSE)</f>
        <v>181634.52552031272</v>
      </c>
      <c r="L809" s="37">
        <f>VLOOKUP($B809,'Elec wholesale lookups'!$A$3:$O$15,'Inputs - Elec wholesale index'!L$2,FALSE)</f>
        <v>1</v>
      </c>
      <c r="M809" s="37">
        <f>VLOOKUP($B809,'Elec wholesale lookups'!$A$3:$O$15,'Inputs - Elec wholesale index'!M$2,FALSE)</f>
        <v>1</v>
      </c>
      <c r="N809" s="37">
        <f>VLOOKUP($B809,'Elec wholesale lookups'!$A$3:$O$15,'Inputs - Elec wholesale index'!N$2,FALSE)</f>
        <v>0</v>
      </c>
      <c r="O809" s="12">
        <f t="shared" si="207"/>
        <v>181634.52552031272</v>
      </c>
      <c r="P809" s="12">
        <f t="shared" si="208"/>
        <v>205597.26549163138</v>
      </c>
      <c r="Q809" s="12">
        <f t="shared" si="209"/>
        <v>0</v>
      </c>
      <c r="R809" s="12">
        <f t="shared" si="210"/>
        <v>387231.79101194406</v>
      </c>
      <c r="S809" s="22">
        <f t="shared" si="211"/>
        <v>0</v>
      </c>
      <c r="T809" s="22">
        <f t="shared" si="212"/>
        <v>0</v>
      </c>
      <c r="U809" s="22">
        <f t="shared" si="213"/>
        <v>0</v>
      </c>
      <c r="V809" s="22">
        <f t="shared" si="214"/>
        <v>0</v>
      </c>
      <c r="W809" s="43" t="str">
        <f t="shared" si="215"/>
        <v>n/a</v>
      </c>
      <c r="X809" s="22">
        <f t="shared" si="216"/>
        <v>0</v>
      </c>
      <c r="Y809" s="22">
        <f t="shared" si="217"/>
        <v>0</v>
      </c>
      <c r="Z809" s="22">
        <f t="shared" si="218"/>
        <v>0</v>
      </c>
      <c r="AA809" s="42">
        <f t="shared" si="219"/>
        <v>0</v>
      </c>
      <c r="AB809" s="43" t="str">
        <f t="shared" si="220"/>
        <v>n/a</v>
      </c>
      <c r="AC809" s="44" t="str">
        <f>IFERROR(W809*'Inputs - OBR and CPI'!$E$27+'Inputs - Elec wholesale index'!AB809*'Inputs - OBR and CPI'!$F$27,"n/a")</f>
        <v>n/a</v>
      </c>
      <c r="AD809" s="2" t="str">
        <f t="shared" si="205"/>
        <v>2018-19 Summer</v>
      </c>
      <c r="AE809" s="2" t="str">
        <f t="shared" si="206"/>
        <v>2017-18 Winter</v>
      </c>
      <c r="AF809" s="127">
        <v>0</v>
      </c>
    </row>
    <row r="810" spans="1:32">
      <c r="A810" s="46">
        <v>43012</v>
      </c>
      <c r="B810" s="13" t="s">
        <v>139</v>
      </c>
      <c r="C810" s="179"/>
      <c r="D810" s="179"/>
      <c r="E810" s="179"/>
      <c r="F810" s="179"/>
      <c r="G810" s="179"/>
      <c r="H810" s="179"/>
      <c r="I810" s="12">
        <f>VLOOKUP($B810,'Elec wholesale lookups'!$A$3:$L$15,'Inputs - Elec wholesale index'!I$2,FALSE)</f>
        <v>181634.52552031272</v>
      </c>
      <c r="J810" s="12">
        <f>VLOOKUP($B810,'Elec wholesale lookups'!$A$3:$L$15,'Inputs - Elec wholesale index'!J$2,FALSE)</f>
        <v>205597.26549163138</v>
      </c>
      <c r="K810" s="12">
        <f>VLOOKUP($B810,'Elec wholesale lookups'!$A$3:$L$15,'Inputs - Elec wholesale index'!K$2,FALSE)</f>
        <v>181634.52552031272</v>
      </c>
      <c r="L810" s="37">
        <f>VLOOKUP($B810,'Elec wholesale lookups'!$A$3:$O$15,'Inputs - Elec wholesale index'!L$2,FALSE)</f>
        <v>1</v>
      </c>
      <c r="M810" s="37">
        <f>VLOOKUP($B810,'Elec wholesale lookups'!$A$3:$O$15,'Inputs - Elec wholesale index'!M$2,FALSE)</f>
        <v>1</v>
      </c>
      <c r="N810" s="37">
        <f>VLOOKUP($B810,'Elec wholesale lookups'!$A$3:$O$15,'Inputs - Elec wholesale index'!N$2,FALSE)</f>
        <v>0</v>
      </c>
      <c r="O810" s="12">
        <f t="shared" si="207"/>
        <v>181634.52552031272</v>
      </c>
      <c r="P810" s="12">
        <f t="shared" si="208"/>
        <v>205597.26549163138</v>
      </c>
      <c r="Q810" s="12">
        <f t="shared" si="209"/>
        <v>0</v>
      </c>
      <c r="R810" s="12">
        <f t="shared" si="210"/>
        <v>387231.79101194406</v>
      </c>
      <c r="S810" s="22">
        <f t="shared" si="211"/>
        <v>0</v>
      </c>
      <c r="T810" s="22">
        <f t="shared" si="212"/>
        <v>0</v>
      </c>
      <c r="U810" s="22">
        <f t="shared" si="213"/>
        <v>0</v>
      </c>
      <c r="V810" s="22">
        <f t="shared" si="214"/>
        <v>0</v>
      </c>
      <c r="W810" s="43" t="str">
        <f t="shared" si="215"/>
        <v>n/a</v>
      </c>
      <c r="X810" s="22">
        <f t="shared" si="216"/>
        <v>0</v>
      </c>
      <c r="Y810" s="22">
        <f t="shared" si="217"/>
        <v>0</v>
      </c>
      <c r="Z810" s="22">
        <f t="shared" si="218"/>
        <v>0</v>
      </c>
      <c r="AA810" s="42">
        <f t="shared" si="219"/>
        <v>0</v>
      </c>
      <c r="AB810" s="43" t="str">
        <f t="shared" si="220"/>
        <v>n/a</v>
      </c>
      <c r="AC810" s="44" t="str">
        <f>IFERROR(W810*'Inputs - OBR and CPI'!$E$27+'Inputs - Elec wholesale index'!AB810*'Inputs - OBR and CPI'!$F$27,"n/a")</f>
        <v>n/a</v>
      </c>
      <c r="AD810" s="2" t="str">
        <f t="shared" si="205"/>
        <v>2018-19 Summer</v>
      </c>
      <c r="AE810" s="2" t="str">
        <f t="shared" si="206"/>
        <v>2017-18 Winter</v>
      </c>
      <c r="AF810" s="127">
        <v>0</v>
      </c>
    </row>
    <row r="811" spans="1:32">
      <c r="A811" s="46">
        <v>43013</v>
      </c>
      <c r="B811" s="13" t="s">
        <v>139</v>
      </c>
      <c r="C811" s="179"/>
      <c r="D811" s="179"/>
      <c r="E811" s="179"/>
      <c r="F811" s="179"/>
      <c r="G811" s="179"/>
      <c r="H811" s="179"/>
      <c r="I811" s="12">
        <f>VLOOKUP($B811,'Elec wholesale lookups'!$A$3:$L$15,'Inputs - Elec wholesale index'!I$2,FALSE)</f>
        <v>181634.52552031272</v>
      </c>
      <c r="J811" s="12">
        <f>VLOOKUP($B811,'Elec wholesale lookups'!$A$3:$L$15,'Inputs - Elec wholesale index'!J$2,FALSE)</f>
        <v>205597.26549163138</v>
      </c>
      <c r="K811" s="12">
        <f>VLOOKUP($B811,'Elec wholesale lookups'!$A$3:$L$15,'Inputs - Elec wholesale index'!K$2,FALSE)</f>
        <v>181634.52552031272</v>
      </c>
      <c r="L811" s="37">
        <f>VLOOKUP($B811,'Elec wholesale lookups'!$A$3:$O$15,'Inputs - Elec wholesale index'!L$2,FALSE)</f>
        <v>1</v>
      </c>
      <c r="M811" s="37">
        <f>VLOOKUP($B811,'Elec wholesale lookups'!$A$3:$O$15,'Inputs - Elec wholesale index'!M$2,FALSE)</f>
        <v>1</v>
      </c>
      <c r="N811" s="37">
        <f>VLOOKUP($B811,'Elec wholesale lookups'!$A$3:$O$15,'Inputs - Elec wholesale index'!N$2,FALSE)</f>
        <v>0</v>
      </c>
      <c r="O811" s="12">
        <f t="shared" si="207"/>
        <v>181634.52552031272</v>
      </c>
      <c r="P811" s="12">
        <f t="shared" si="208"/>
        <v>205597.26549163138</v>
      </c>
      <c r="Q811" s="12">
        <f t="shared" si="209"/>
        <v>0</v>
      </c>
      <c r="R811" s="12">
        <f t="shared" si="210"/>
        <v>387231.79101194406</v>
      </c>
      <c r="S811" s="22">
        <f t="shared" si="211"/>
        <v>0</v>
      </c>
      <c r="T811" s="22">
        <f t="shared" si="212"/>
        <v>0</v>
      </c>
      <c r="U811" s="22">
        <f t="shared" si="213"/>
        <v>0</v>
      </c>
      <c r="V811" s="22">
        <f t="shared" si="214"/>
        <v>0</v>
      </c>
      <c r="W811" s="43" t="str">
        <f t="shared" si="215"/>
        <v>n/a</v>
      </c>
      <c r="X811" s="22">
        <f t="shared" si="216"/>
        <v>0</v>
      </c>
      <c r="Y811" s="22">
        <f t="shared" si="217"/>
        <v>0</v>
      </c>
      <c r="Z811" s="22">
        <f t="shared" si="218"/>
        <v>0</v>
      </c>
      <c r="AA811" s="42">
        <f t="shared" si="219"/>
        <v>0</v>
      </c>
      <c r="AB811" s="43" t="str">
        <f t="shared" si="220"/>
        <v>n/a</v>
      </c>
      <c r="AC811" s="44" t="str">
        <f>IFERROR(W811*'Inputs - OBR and CPI'!$E$27+'Inputs - Elec wholesale index'!AB811*'Inputs - OBR and CPI'!$F$27,"n/a")</f>
        <v>n/a</v>
      </c>
      <c r="AD811" s="2" t="str">
        <f t="shared" si="205"/>
        <v>2018-19 Summer</v>
      </c>
      <c r="AE811" s="2" t="str">
        <f t="shared" si="206"/>
        <v>2017-18 Winter</v>
      </c>
      <c r="AF811" s="127">
        <v>0</v>
      </c>
    </row>
    <row r="812" spans="1:32">
      <c r="A812" s="46">
        <v>43014</v>
      </c>
      <c r="B812" s="13" t="s">
        <v>139</v>
      </c>
      <c r="C812" s="179"/>
      <c r="D812" s="179"/>
      <c r="E812" s="179"/>
      <c r="F812" s="179"/>
      <c r="G812" s="179"/>
      <c r="H812" s="179"/>
      <c r="I812" s="12">
        <f>VLOOKUP($B812,'Elec wholesale lookups'!$A$3:$L$15,'Inputs - Elec wholesale index'!I$2,FALSE)</f>
        <v>181634.52552031272</v>
      </c>
      <c r="J812" s="12">
        <f>VLOOKUP($B812,'Elec wholesale lookups'!$A$3:$L$15,'Inputs - Elec wholesale index'!J$2,FALSE)</f>
        <v>205597.26549163138</v>
      </c>
      <c r="K812" s="12">
        <f>VLOOKUP($B812,'Elec wholesale lookups'!$A$3:$L$15,'Inputs - Elec wholesale index'!K$2,FALSE)</f>
        <v>181634.52552031272</v>
      </c>
      <c r="L812" s="37">
        <f>VLOOKUP($B812,'Elec wholesale lookups'!$A$3:$O$15,'Inputs - Elec wholesale index'!L$2,FALSE)</f>
        <v>1</v>
      </c>
      <c r="M812" s="37">
        <f>VLOOKUP($B812,'Elec wholesale lookups'!$A$3:$O$15,'Inputs - Elec wholesale index'!M$2,FALSE)</f>
        <v>1</v>
      </c>
      <c r="N812" s="37">
        <f>VLOOKUP($B812,'Elec wholesale lookups'!$A$3:$O$15,'Inputs - Elec wholesale index'!N$2,FALSE)</f>
        <v>0</v>
      </c>
      <c r="O812" s="12">
        <f t="shared" si="207"/>
        <v>181634.52552031272</v>
      </c>
      <c r="P812" s="12">
        <f t="shared" si="208"/>
        <v>205597.26549163138</v>
      </c>
      <c r="Q812" s="12">
        <f t="shared" si="209"/>
        <v>0</v>
      </c>
      <c r="R812" s="12">
        <f t="shared" si="210"/>
        <v>387231.79101194406</v>
      </c>
      <c r="S812" s="22">
        <f t="shared" si="211"/>
        <v>0</v>
      </c>
      <c r="T812" s="22">
        <f t="shared" si="212"/>
        <v>0</v>
      </c>
      <c r="U812" s="22">
        <f t="shared" si="213"/>
        <v>0</v>
      </c>
      <c r="V812" s="22">
        <f t="shared" si="214"/>
        <v>0</v>
      </c>
      <c r="W812" s="43" t="str">
        <f t="shared" si="215"/>
        <v>n/a</v>
      </c>
      <c r="X812" s="22">
        <f t="shared" si="216"/>
        <v>0</v>
      </c>
      <c r="Y812" s="22">
        <f t="shared" si="217"/>
        <v>0</v>
      </c>
      <c r="Z812" s="22">
        <f t="shared" si="218"/>
        <v>0</v>
      </c>
      <c r="AA812" s="42">
        <f t="shared" si="219"/>
        <v>0</v>
      </c>
      <c r="AB812" s="43" t="str">
        <f t="shared" si="220"/>
        <v>n/a</v>
      </c>
      <c r="AC812" s="44" t="str">
        <f>IFERROR(W812*'Inputs - OBR and CPI'!$E$27+'Inputs - Elec wholesale index'!AB812*'Inputs - OBR and CPI'!$F$27,"n/a")</f>
        <v>n/a</v>
      </c>
      <c r="AD812" s="2" t="str">
        <f t="shared" si="205"/>
        <v>2018-19 Summer</v>
      </c>
      <c r="AE812" s="2" t="str">
        <f t="shared" si="206"/>
        <v>2017-18 Winter</v>
      </c>
      <c r="AF812" s="127">
        <v>0</v>
      </c>
    </row>
    <row r="813" spans="1:32">
      <c r="A813" s="46">
        <v>43017</v>
      </c>
      <c r="B813" s="13" t="s">
        <v>139</v>
      </c>
      <c r="C813" s="179"/>
      <c r="D813" s="179"/>
      <c r="E813" s="179"/>
      <c r="F813" s="179"/>
      <c r="G813" s="179"/>
      <c r="H813" s="179"/>
      <c r="I813" s="12">
        <f>VLOOKUP($B813,'Elec wholesale lookups'!$A$3:$L$15,'Inputs - Elec wholesale index'!I$2,FALSE)</f>
        <v>181634.52552031272</v>
      </c>
      <c r="J813" s="12">
        <f>VLOOKUP($B813,'Elec wholesale lookups'!$A$3:$L$15,'Inputs - Elec wholesale index'!J$2,FALSE)</f>
        <v>205597.26549163138</v>
      </c>
      <c r="K813" s="12">
        <f>VLOOKUP($B813,'Elec wholesale lookups'!$A$3:$L$15,'Inputs - Elec wholesale index'!K$2,FALSE)</f>
        <v>181634.52552031272</v>
      </c>
      <c r="L813" s="37">
        <f>VLOOKUP($B813,'Elec wholesale lookups'!$A$3:$O$15,'Inputs - Elec wholesale index'!L$2,FALSE)</f>
        <v>1</v>
      </c>
      <c r="M813" s="37">
        <f>VLOOKUP($B813,'Elec wholesale lookups'!$A$3:$O$15,'Inputs - Elec wholesale index'!M$2,FALSE)</f>
        <v>1</v>
      </c>
      <c r="N813" s="37">
        <f>VLOOKUP($B813,'Elec wholesale lookups'!$A$3:$O$15,'Inputs - Elec wholesale index'!N$2,FALSE)</f>
        <v>0</v>
      </c>
      <c r="O813" s="12">
        <f t="shared" si="207"/>
        <v>181634.52552031272</v>
      </c>
      <c r="P813" s="12">
        <f t="shared" si="208"/>
        <v>205597.26549163138</v>
      </c>
      <c r="Q813" s="12">
        <f t="shared" si="209"/>
        <v>0</v>
      </c>
      <c r="R813" s="12">
        <f t="shared" si="210"/>
        <v>387231.79101194406</v>
      </c>
      <c r="S813" s="22">
        <f t="shared" si="211"/>
        <v>0</v>
      </c>
      <c r="T813" s="22">
        <f t="shared" si="212"/>
        <v>0</v>
      </c>
      <c r="U813" s="22">
        <f t="shared" si="213"/>
        <v>0</v>
      </c>
      <c r="V813" s="22">
        <f t="shared" si="214"/>
        <v>0</v>
      </c>
      <c r="W813" s="43" t="str">
        <f t="shared" si="215"/>
        <v>n/a</v>
      </c>
      <c r="X813" s="22">
        <f t="shared" si="216"/>
        <v>0</v>
      </c>
      <c r="Y813" s="22">
        <f t="shared" si="217"/>
        <v>0</v>
      </c>
      <c r="Z813" s="22">
        <f t="shared" si="218"/>
        <v>0</v>
      </c>
      <c r="AA813" s="42">
        <f t="shared" si="219"/>
        <v>0</v>
      </c>
      <c r="AB813" s="43" t="str">
        <f t="shared" si="220"/>
        <v>n/a</v>
      </c>
      <c r="AC813" s="44" t="str">
        <f>IFERROR(W813*'Inputs - OBR and CPI'!$E$27+'Inputs - Elec wholesale index'!AB813*'Inputs - OBR and CPI'!$F$27,"n/a")</f>
        <v>n/a</v>
      </c>
      <c r="AD813" s="2" t="str">
        <f t="shared" si="205"/>
        <v>2018-19 Summer</v>
      </c>
      <c r="AE813" s="2" t="str">
        <f t="shared" si="206"/>
        <v>2017-18 Winter</v>
      </c>
      <c r="AF813" s="127">
        <v>0</v>
      </c>
    </row>
    <row r="814" spans="1:32">
      <c r="A814" s="46">
        <v>43018</v>
      </c>
      <c r="B814" s="13" t="s">
        <v>139</v>
      </c>
      <c r="C814" s="179"/>
      <c r="D814" s="179"/>
      <c r="E814" s="179"/>
      <c r="F814" s="179"/>
      <c r="G814" s="179"/>
      <c r="H814" s="179"/>
      <c r="I814" s="12">
        <f>VLOOKUP($B814,'Elec wholesale lookups'!$A$3:$L$15,'Inputs - Elec wholesale index'!I$2,FALSE)</f>
        <v>181634.52552031272</v>
      </c>
      <c r="J814" s="12">
        <f>VLOOKUP($B814,'Elec wholesale lookups'!$A$3:$L$15,'Inputs - Elec wholesale index'!J$2,FALSE)</f>
        <v>205597.26549163138</v>
      </c>
      <c r="K814" s="12">
        <f>VLOOKUP($B814,'Elec wholesale lookups'!$A$3:$L$15,'Inputs - Elec wholesale index'!K$2,FALSE)</f>
        <v>181634.52552031272</v>
      </c>
      <c r="L814" s="37">
        <f>VLOOKUP($B814,'Elec wholesale lookups'!$A$3:$O$15,'Inputs - Elec wholesale index'!L$2,FALSE)</f>
        <v>1</v>
      </c>
      <c r="M814" s="37">
        <f>VLOOKUP($B814,'Elec wholesale lookups'!$A$3:$O$15,'Inputs - Elec wholesale index'!M$2,FALSE)</f>
        <v>1</v>
      </c>
      <c r="N814" s="37">
        <f>VLOOKUP($B814,'Elec wholesale lookups'!$A$3:$O$15,'Inputs - Elec wholesale index'!N$2,FALSE)</f>
        <v>0</v>
      </c>
      <c r="O814" s="12">
        <f t="shared" si="207"/>
        <v>181634.52552031272</v>
      </c>
      <c r="P814" s="12">
        <f t="shared" si="208"/>
        <v>205597.26549163138</v>
      </c>
      <c r="Q814" s="12">
        <f t="shared" si="209"/>
        <v>0</v>
      </c>
      <c r="R814" s="12">
        <f t="shared" si="210"/>
        <v>387231.79101194406</v>
      </c>
      <c r="S814" s="22">
        <f t="shared" si="211"/>
        <v>0</v>
      </c>
      <c r="T814" s="22">
        <f t="shared" si="212"/>
        <v>0</v>
      </c>
      <c r="U814" s="22">
        <f t="shared" si="213"/>
        <v>0</v>
      </c>
      <c r="V814" s="22">
        <f t="shared" si="214"/>
        <v>0</v>
      </c>
      <c r="W814" s="43" t="str">
        <f t="shared" si="215"/>
        <v>n/a</v>
      </c>
      <c r="X814" s="22">
        <f t="shared" si="216"/>
        <v>0</v>
      </c>
      <c r="Y814" s="22">
        <f t="shared" si="217"/>
        <v>0</v>
      </c>
      <c r="Z814" s="22">
        <f t="shared" si="218"/>
        <v>0</v>
      </c>
      <c r="AA814" s="42">
        <f t="shared" si="219"/>
        <v>0</v>
      </c>
      <c r="AB814" s="43" t="str">
        <f t="shared" si="220"/>
        <v>n/a</v>
      </c>
      <c r="AC814" s="44" t="str">
        <f>IFERROR(W814*'Inputs - OBR and CPI'!$E$27+'Inputs - Elec wholesale index'!AB814*'Inputs - OBR and CPI'!$F$27,"n/a")</f>
        <v>n/a</v>
      </c>
      <c r="AD814" s="2" t="str">
        <f t="shared" si="205"/>
        <v>2018-19 Summer</v>
      </c>
      <c r="AE814" s="2" t="str">
        <f t="shared" si="206"/>
        <v>2017-18 Winter</v>
      </c>
      <c r="AF814" s="127">
        <v>0</v>
      </c>
    </row>
    <row r="815" spans="1:32">
      <c r="A815" s="46">
        <v>43019</v>
      </c>
      <c r="B815" s="13" t="s">
        <v>139</v>
      </c>
      <c r="C815" s="179"/>
      <c r="D815" s="179"/>
      <c r="E815" s="179"/>
      <c r="F815" s="179"/>
      <c r="G815" s="179"/>
      <c r="H815" s="179"/>
      <c r="I815" s="12">
        <f>VLOOKUP($B815,'Elec wholesale lookups'!$A$3:$L$15,'Inputs - Elec wholesale index'!I$2,FALSE)</f>
        <v>181634.52552031272</v>
      </c>
      <c r="J815" s="12">
        <f>VLOOKUP($B815,'Elec wholesale lookups'!$A$3:$L$15,'Inputs - Elec wholesale index'!J$2,FALSE)</f>
        <v>205597.26549163138</v>
      </c>
      <c r="K815" s="12">
        <f>VLOOKUP($B815,'Elec wholesale lookups'!$A$3:$L$15,'Inputs - Elec wholesale index'!K$2,FALSE)</f>
        <v>181634.52552031272</v>
      </c>
      <c r="L815" s="37">
        <f>VLOOKUP($B815,'Elec wholesale lookups'!$A$3:$O$15,'Inputs - Elec wholesale index'!L$2,FALSE)</f>
        <v>1</v>
      </c>
      <c r="M815" s="37">
        <f>VLOOKUP($B815,'Elec wholesale lookups'!$A$3:$O$15,'Inputs - Elec wholesale index'!M$2,FALSE)</f>
        <v>1</v>
      </c>
      <c r="N815" s="37">
        <f>VLOOKUP($B815,'Elec wholesale lookups'!$A$3:$O$15,'Inputs - Elec wholesale index'!N$2,FALSE)</f>
        <v>0</v>
      </c>
      <c r="O815" s="12">
        <f t="shared" si="207"/>
        <v>181634.52552031272</v>
      </c>
      <c r="P815" s="12">
        <f t="shared" si="208"/>
        <v>205597.26549163138</v>
      </c>
      <c r="Q815" s="12">
        <f t="shared" si="209"/>
        <v>0</v>
      </c>
      <c r="R815" s="12">
        <f t="shared" si="210"/>
        <v>387231.79101194406</v>
      </c>
      <c r="S815" s="22">
        <f t="shared" si="211"/>
        <v>0</v>
      </c>
      <c r="T815" s="22">
        <f t="shared" si="212"/>
        <v>0</v>
      </c>
      <c r="U815" s="22">
        <f t="shared" si="213"/>
        <v>0</v>
      </c>
      <c r="V815" s="22">
        <f t="shared" si="214"/>
        <v>0</v>
      </c>
      <c r="W815" s="43" t="str">
        <f t="shared" si="215"/>
        <v>n/a</v>
      </c>
      <c r="X815" s="22">
        <f t="shared" si="216"/>
        <v>0</v>
      </c>
      <c r="Y815" s="22">
        <f t="shared" si="217"/>
        <v>0</v>
      </c>
      <c r="Z815" s="22">
        <f t="shared" si="218"/>
        <v>0</v>
      </c>
      <c r="AA815" s="42">
        <f t="shared" si="219"/>
        <v>0</v>
      </c>
      <c r="AB815" s="43" t="str">
        <f t="shared" si="220"/>
        <v>n/a</v>
      </c>
      <c r="AC815" s="44" t="str">
        <f>IFERROR(W815*'Inputs - OBR and CPI'!$E$27+'Inputs - Elec wholesale index'!AB815*'Inputs - OBR and CPI'!$F$27,"n/a")</f>
        <v>n/a</v>
      </c>
      <c r="AD815" s="2" t="str">
        <f t="shared" si="205"/>
        <v>2018-19 Summer</v>
      </c>
      <c r="AE815" s="2" t="str">
        <f t="shared" si="206"/>
        <v>2017-18 Winter</v>
      </c>
      <c r="AF815" s="127">
        <v>0</v>
      </c>
    </row>
    <row r="816" spans="1:32">
      <c r="A816" s="46">
        <v>43020</v>
      </c>
      <c r="B816" s="13" t="s">
        <v>139</v>
      </c>
      <c r="C816" s="179"/>
      <c r="D816" s="179"/>
      <c r="E816" s="179"/>
      <c r="F816" s="179"/>
      <c r="G816" s="179"/>
      <c r="H816" s="179"/>
      <c r="I816" s="12">
        <f>VLOOKUP($B816,'Elec wholesale lookups'!$A$3:$L$15,'Inputs - Elec wholesale index'!I$2,FALSE)</f>
        <v>181634.52552031272</v>
      </c>
      <c r="J816" s="12">
        <f>VLOOKUP($B816,'Elec wholesale lookups'!$A$3:$L$15,'Inputs - Elec wholesale index'!J$2,FALSE)</f>
        <v>205597.26549163138</v>
      </c>
      <c r="K816" s="12">
        <f>VLOOKUP($B816,'Elec wholesale lookups'!$A$3:$L$15,'Inputs - Elec wholesale index'!K$2,FALSE)</f>
        <v>181634.52552031272</v>
      </c>
      <c r="L816" s="37">
        <f>VLOOKUP($B816,'Elec wholesale lookups'!$A$3:$O$15,'Inputs - Elec wholesale index'!L$2,FALSE)</f>
        <v>1</v>
      </c>
      <c r="M816" s="37">
        <f>VLOOKUP($B816,'Elec wholesale lookups'!$A$3:$O$15,'Inputs - Elec wholesale index'!M$2,FALSE)</f>
        <v>1</v>
      </c>
      <c r="N816" s="37">
        <f>VLOOKUP($B816,'Elec wholesale lookups'!$A$3:$O$15,'Inputs - Elec wholesale index'!N$2,FALSE)</f>
        <v>0</v>
      </c>
      <c r="O816" s="12">
        <f t="shared" si="207"/>
        <v>181634.52552031272</v>
      </c>
      <c r="P816" s="12">
        <f t="shared" si="208"/>
        <v>205597.26549163138</v>
      </c>
      <c r="Q816" s="12">
        <f t="shared" si="209"/>
        <v>0</v>
      </c>
      <c r="R816" s="12">
        <f t="shared" si="210"/>
        <v>387231.79101194406</v>
      </c>
      <c r="S816" s="22">
        <f t="shared" si="211"/>
        <v>0</v>
      </c>
      <c r="T816" s="22">
        <f t="shared" si="212"/>
        <v>0</v>
      </c>
      <c r="U816" s="22">
        <f t="shared" si="213"/>
        <v>0</v>
      </c>
      <c r="V816" s="22">
        <f t="shared" si="214"/>
        <v>0</v>
      </c>
      <c r="W816" s="43" t="str">
        <f t="shared" si="215"/>
        <v>n/a</v>
      </c>
      <c r="X816" s="22">
        <f t="shared" si="216"/>
        <v>0</v>
      </c>
      <c r="Y816" s="22">
        <f t="shared" si="217"/>
        <v>0</v>
      </c>
      <c r="Z816" s="22">
        <f t="shared" si="218"/>
        <v>0</v>
      </c>
      <c r="AA816" s="42">
        <f t="shared" si="219"/>
        <v>0</v>
      </c>
      <c r="AB816" s="43" t="str">
        <f t="shared" si="220"/>
        <v>n/a</v>
      </c>
      <c r="AC816" s="44" t="str">
        <f>IFERROR(W816*'Inputs - OBR and CPI'!$E$27+'Inputs - Elec wholesale index'!AB816*'Inputs - OBR and CPI'!$F$27,"n/a")</f>
        <v>n/a</v>
      </c>
      <c r="AD816" s="2" t="str">
        <f t="shared" si="205"/>
        <v>2018-19 Summer</v>
      </c>
      <c r="AE816" s="2" t="str">
        <f t="shared" si="206"/>
        <v>2017-18 Winter</v>
      </c>
      <c r="AF816" s="127">
        <v>0</v>
      </c>
    </row>
    <row r="817" spans="1:32">
      <c r="A817" s="46">
        <v>43021</v>
      </c>
      <c r="B817" s="13" t="s">
        <v>139</v>
      </c>
      <c r="C817" s="179"/>
      <c r="D817" s="179"/>
      <c r="E817" s="179"/>
      <c r="F817" s="179"/>
      <c r="G817" s="179"/>
      <c r="H817" s="179"/>
      <c r="I817" s="12">
        <f>VLOOKUP($B817,'Elec wholesale lookups'!$A$3:$L$15,'Inputs - Elec wholesale index'!I$2,FALSE)</f>
        <v>181634.52552031272</v>
      </c>
      <c r="J817" s="12">
        <f>VLOOKUP($B817,'Elec wholesale lookups'!$A$3:$L$15,'Inputs - Elec wholesale index'!J$2,FALSE)</f>
        <v>205597.26549163138</v>
      </c>
      <c r="K817" s="12">
        <f>VLOOKUP($B817,'Elec wholesale lookups'!$A$3:$L$15,'Inputs - Elec wholesale index'!K$2,FALSE)</f>
        <v>181634.52552031272</v>
      </c>
      <c r="L817" s="37">
        <f>VLOOKUP($B817,'Elec wholesale lookups'!$A$3:$O$15,'Inputs - Elec wholesale index'!L$2,FALSE)</f>
        <v>1</v>
      </c>
      <c r="M817" s="37">
        <f>VLOOKUP($B817,'Elec wholesale lookups'!$A$3:$O$15,'Inputs - Elec wholesale index'!M$2,FALSE)</f>
        <v>1</v>
      </c>
      <c r="N817" s="37">
        <f>VLOOKUP($B817,'Elec wholesale lookups'!$A$3:$O$15,'Inputs - Elec wholesale index'!N$2,FALSE)</f>
        <v>0</v>
      </c>
      <c r="O817" s="12">
        <f t="shared" si="207"/>
        <v>181634.52552031272</v>
      </c>
      <c r="P817" s="12">
        <f t="shared" si="208"/>
        <v>205597.26549163138</v>
      </c>
      <c r="Q817" s="12">
        <f t="shared" si="209"/>
        <v>0</v>
      </c>
      <c r="R817" s="12">
        <f t="shared" si="210"/>
        <v>387231.79101194406</v>
      </c>
      <c r="S817" s="22">
        <f t="shared" si="211"/>
        <v>0</v>
      </c>
      <c r="T817" s="22">
        <f t="shared" si="212"/>
        <v>0</v>
      </c>
      <c r="U817" s="22">
        <f t="shared" si="213"/>
        <v>0</v>
      </c>
      <c r="V817" s="22">
        <f t="shared" si="214"/>
        <v>0</v>
      </c>
      <c r="W817" s="43" t="str">
        <f t="shared" si="215"/>
        <v>n/a</v>
      </c>
      <c r="X817" s="22">
        <f t="shared" si="216"/>
        <v>0</v>
      </c>
      <c r="Y817" s="22">
        <f t="shared" si="217"/>
        <v>0</v>
      </c>
      <c r="Z817" s="22">
        <f t="shared" si="218"/>
        <v>0</v>
      </c>
      <c r="AA817" s="42">
        <f t="shared" si="219"/>
        <v>0</v>
      </c>
      <c r="AB817" s="43" t="str">
        <f t="shared" si="220"/>
        <v>n/a</v>
      </c>
      <c r="AC817" s="44" t="str">
        <f>IFERROR(W817*'Inputs - OBR and CPI'!$E$27+'Inputs - Elec wholesale index'!AB817*'Inputs - OBR and CPI'!$F$27,"n/a")</f>
        <v>n/a</v>
      </c>
      <c r="AD817" s="2" t="str">
        <f t="shared" si="205"/>
        <v>2018-19 Summer</v>
      </c>
      <c r="AE817" s="2" t="str">
        <f t="shared" si="206"/>
        <v>2017-18 Winter</v>
      </c>
      <c r="AF817" s="127">
        <v>0</v>
      </c>
    </row>
    <row r="818" spans="1:32">
      <c r="A818" s="46">
        <v>43024</v>
      </c>
      <c r="B818" s="13" t="s">
        <v>139</v>
      </c>
      <c r="C818" s="179"/>
      <c r="D818" s="179"/>
      <c r="E818" s="179"/>
      <c r="F818" s="179"/>
      <c r="G818" s="179"/>
      <c r="H818" s="179"/>
      <c r="I818" s="12">
        <f>VLOOKUP($B818,'Elec wholesale lookups'!$A$3:$L$15,'Inputs - Elec wholesale index'!I$2,FALSE)</f>
        <v>181634.52552031272</v>
      </c>
      <c r="J818" s="12">
        <f>VLOOKUP($B818,'Elec wholesale lookups'!$A$3:$L$15,'Inputs - Elec wholesale index'!J$2,FALSE)</f>
        <v>205597.26549163138</v>
      </c>
      <c r="K818" s="12">
        <f>VLOOKUP($B818,'Elec wholesale lookups'!$A$3:$L$15,'Inputs - Elec wholesale index'!K$2,FALSE)</f>
        <v>181634.52552031272</v>
      </c>
      <c r="L818" s="37">
        <f>VLOOKUP($B818,'Elec wholesale lookups'!$A$3:$O$15,'Inputs - Elec wholesale index'!L$2,FALSE)</f>
        <v>1</v>
      </c>
      <c r="M818" s="37">
        <f>VLOOKUP($B818,'Elec wholesale lookups'!$A$3:$O$15,'Inputs - Elec wholesale index'!M$2,FALSE)</f>
        <v>1</v>
      </c>
      <c r="N818" s="37">
        <f>VLOOKUP($B818,'Elec wholesale lookups'!$A$3:$O$15,'Inputs - Elec wholesale index'!N$2,FALSE)</f>
        <v>0</v>
      </c>
      <c r="O818" s="12">
        <f t="shared" si="207"/>
        <v>181634.52552031272</v>
      </c>
      <c r="P818" s="12">
        <f t="shared" si="208"/>
        <v>205597.26549163138</v>
      </c>
      <c r="Q818" s="12">
        <f t="shared" si="209"/>
        <v>0</v>
      </c>
      <c r="R818" s="12">
        <f t="shared" si="210"/>
        <v>387231.79101194406</v>
      </c>
      <c r="S818" s="22">
        <f t="shared" si="211"/>
        <v>0</v>
      </c>
      <c r="T818" s="22">
        <f t="shared" si="212"/>
        <v>0</v>
      </c>
      <c r="U818" s="22">
        <f t="shared" si="213"/>
        <v>0</v>
      </c>
      <c r="V818" s="22">
        <f t="shared" si="214"/>
        <v>0</v>
      </c>
      <c r="W818" s="43" t="str">
        <f t="shared" si="215"/>
        <v>n/a</v>
      </c>
      <c r="X818" s="22">
        <f t="shared" si="216"/>
        <v>0</v>
      </c>
      <c r="Y818" s="22">
        <f t="shared" si="217"/>
        <v>0</v>
      </c>
      <c r="Z818" s="22">
        <f t="shared" si="218"/>
        <v>0</v>
      </c>
      <c r="AA818" s="42">
        <f t="shared" si="219"/>
        <v>0</v>
      </c>
      <c r="AB818" s="43" t="str">
        <f t="shared" si="220"/>
        <v>n/a</v>
      </c>
      <c r="AC818" s="44" t="str">
        <f>IFERROR(W818*'Inputs - OBR and CPI'!$E$27+'Inputs - Elec wholesale index'!AB818*'Inputs - OBR and CPI'!$F$27,"n/a")</f>
        <v>n/a</v>
      </c>
      <c r="AD818" s="2" t="str">
        <f t="shared" si="205"/>
        <v>2018-19 Summer</v>
      </c>
      <c r="AE818" s="2" t="str">
        <f t="shared" si="206"/>
        <v>2017-18 Winter</v>
      </c>
      <c r="AF818" s="127">
        <v>0</v>
      </c>
    </row>
    <row r="819" spans="1:32">
      <c r="A819" s="46">
        <v>43025</v>
      </c>
      <c r="B819" s="13" t="s">
        <v>139</v>
      </c>
      <c r="C819" s="179"/>
      <c r="D819" s="179"/>
      <c r="E819" s="179"/>
      <c r="F819" s="179"/>
      <c r="G819" s="179"/>
      <c r="H819" s="179"/>
      <c r="I819" s="12">
        <f>VLOOKUP($B819,'Elec wholesale lookups'!$A$3:$L$15,'Inputs - Elec wholesale index'!I$2,FALSE)</f>
        <v>181634.52552031272</v>
      </c>
      <c r="J819" s="12">
        <f>VLOOKUP($B819,'Elec wholesale lookups'!$A$3:$L$15,'Inputs - Elec wholesale index'!J$2,FALSE)</f>
        <v>205597.26549163138</v>
      </c>
      <c r="K819" s="12">
        <f>VLOOKUP($B819,'Elec wholesale lookups'!$A$3:$L$15,'Inputs - Elec wholesale index'!K$2,FALSE)</f>
        <v>181634.52552031272</v>
      </c>
      <c r="L819" s="37">
        <f>VLOOKUP($B819,'Elec wholesale lookups'!$A$3:$O$15,'Inputs - Elec wholesale index'!L$2,FALSE)</f>
        <v>1</v>
      </c>
      <c r="M819" s="37">
        <f>VLOOKUP($B819,'Elec wholesale lookups'!$A$3:$O$15,'Inputs - Elec wholesale index'!M$2,FALSE)</f>
        <v>1</v>
      </c>
      <c r="N819" s="37">
        <f>VLOOKUP($B819,'Elec wholesale lookups'!$A$3:$O$15,'Inputs - Elec wholesale index'!N$2,FALSE)</f>
        <v>0</v>
      </c>
      <c r="O819" s="12">
        <f t="shared" si="207"/>
        <v>181634.52552031272</v>
      </c>
      <c r="P819" s="12">
        <f t="shared" si="208"/>
        <v>205597.26549163138</v>
      </c>
      <c r="Q819" s="12">
        <f t="shared" si="209"/>
        <v>0</v>
      </c>
      <c r="R819" s="12">
        <f t="shared" si="210"/>
        <v>387231.79101194406</v>
      </c>
      <c r="S819" s="22">
        <f t="shared" si="211"/>
        <v>0</v>
      </c>
      <c r="T819" s="22">
        <f t="shared" si="212"/>
        <v>0</v>
      </c>
      <c r="U819" s="22">
        <f t="shared" si="213"/>
        <v>0</v>
      </c>
      <c r="V819" s="22">
        <f t="shared" si="214"/>
        <v>0</v>
      </c>
      <c r="W819" s="43" t="str">
        <f t="shared" si="215"/>
        <v>n/a</v>
      </c>
      <c r="X819" s="22">
        <f t="shared" si="216"/>
        <v>0</v>
      </c>
      <c r="Y819" s="22">
        <f t="shared" si="217"/>
        <v>0</v>
      </c>
      <c r="Z819" s="22">
        <f t="shared" si="218"/>
        <v>0</v>
      </c>
      <c r="AA819" s="42">
        <f t="shared" si="219"/>
        <v>0</v>
      </c>
      <c r="AB819" s="43" t="str">
        <f t="shared" si="220"/>
        <v>n/a</v>
      </c>
      <c r="AC819" s="44" t="str">
        <f>IFERROR(W819*'Inputs - OBR and CPI'!$E$27+'Inputs - Elec wholesale index'!AB819*'Inputs - OBR and CPI'!$F$27,"n/a")</f>
        <v>n/a</v>
      </c>
      <c r="AD819" s="2" t="str">
        <f t="shared" si="205"/>
        <v>2018-19 Summer</v>
      </c>
      <c r="AE819" s="2" t="str">
        <f t="shared" si="206"/>
        <v>2017-18 Winter</v>
      </c>
      <c r="AF819" s="127">
        <v>0</v>
      </c>
    </row>
    <row r="820" spans="1:32">
      <c r="A820" s="46">
        <v>43026</v>
      </c>
      <c r="B820" s="13" t="s">
        <v>139</v>
      </c>
      <c r="C820" s="179"/>
      <c r="D820" s="179"/>
      <c r="E820" s="179"/>
      <c r="F820" s="179"/>
      <c r="G820" s="179"/>
      <c r="H820" s="179"/>
      <c r="I820" s="12">
        <f>VLOOKUP($B820,'Elec wholesale lookups'!$A$3:$L$15,'Inputs - Elec wholesale index'!I$2,FALSE)</f>
        <v>181634.52552031272</v>
      </c>
      <c r="J820" s="12">
        <f>VLOOKUP($B820,'Elec wholesale lookups'!$A$3:$L$15,'Inputs - Elec wholesale index'!J$2,FALSE)</f>
        <v>205597.26549163138</v>
      </c>
      <c r="K820" s="12">
        <f>VLOOKUP($B820,'Elec wholesale lookups'!$A$3:$L$15,'Inputs - Elec wholesale index'!K$2,FALSE)</f>
        <v>181634.52552031272</v>
      </c>
      <c r="L820" s="37">
        <f>VLOOKUP($B820,'Elec wholesale lookups'!$A$3:$O$15,'Inputs - Elec wholesale index'!L$2,FALSE)</f>
        <v>1</v>
      </c>
      <c r="M820" s="37">
        <f>VLOOKUP($B820,'Elec wholesale lookups'!$A$3:$O$15,'Inputs - Elec wholesale index'!M$2,FALSE)</f>
        <v>1</v>
      </c>
      <c r="N820" s="37">
        <f>VLOOKUP($B820,'Elec wholesale lookups'!$A$3:$O$15,'Inputs - Elec wholesale index'!N$2,FALSE)</f>
        <v>0</v>
      </c>
      <c r="O820" s="12">
        <f t="shared" si="207"/>
        <v>181634.52552031272</v>
      </c>
      <c r="P820" s="12">
        <f t="shared" si="208"/>
        <v>205597.26549163138</v>
      </c>
      <c r="Q820" s="12">
        <f t="shared" si="209"/>
        <v>0</v>
      </c>
      <c r="R820" s="12">
        <f t="shared" si="210"/>
        <v>387231.79101194406</v>
      </c>
      <c r="S820" s="22">
        <f t="shared" si="211"/>
        <v>0</v>
      </c>
      <c r="T820" s="22">
        <f t="shared" si="212"/>
        <v>0</v>
      </c>
      <c r="U820" s="22">
        <f t="shared" si="213"/>
        <v>0</v>
      </c>
      <c r="V820" s="22">
        <f t="shared" si="214"/>
        <v>0</v>
      </c>
      <c r="W820" s="43" t="str">
        <f t="shared" si="215"/>
        <v>n/a</v>
      </c>
      <c r="X820" s="22">
        <f t="shared" si="216"/>
        <v>0</v>
      </c>
      <c r="Y820" s="22">
        <f t="shared" si="217"/>
        <v>0</v>
      </c>
      <c r="Z820" s="22">
        <f t="shared" si="218"/>
        <v>0</v>
      </c>
      <c r="AA820" s="42">
        <f t="shared" si="219"/>
        <v>0</v>
      </c>
      <c r="AB820" s="43" t="str">
        <f t="shared" si="220"/>
        <v>n/a</v>
      </c>
      <c r="AC820" s="44" t="str">
        <f>IFERROR(W820*'Inputs - OBR and CPI'!$E$27+'Inputs - Elec wholesale index'!AB820*'Inputs - OBR and CPI'!$F$27,"n/a")</f>
        <v>n/a</v>
      </c>
      <c r="AD820" s="2" t="str">
        <f t="shared" ref="AD820:AD883" si="221">IF(AND(MONTH(A820)=8,MONTH(A819)=7),YEAR(A820)+1&amp;"-"&amp;YEAR(A820)-1998&amp;" Summer",IF(AND(MONTH(A820)=2,MONTH(A819)=1),YEAR(A820)&amp;"-"&amp;YEAR(A820)-1999&amp;" Winter",AD819))</f>
        <v>2018-19 Summer</v>
      </c>
      <c r="AE820" s="2" t="str">
        <f t="shared" ref="AE820:AE883" si="222">IF(AND(MONTH(A820)=4,MONTH(A819)=3),YEAR(A820)&amp;"-"&amp;YEAR(A820)-1999&amp;" Summer",IF(AND(MONTH(A820)=10,MONTH(A819)=9),YEAR(A820)&amp;"-"&amp;YEAR(A820)-1999&amp;" Winter",AE819))</f>
        <v>2017-18 Winter</v>
      </c>
      <c r="AF820" s="127">
        <v>0</v>
      </c>
    </row>
    <row r="821" spans="1:32">
      <c r="A821" s="46">
        <v>43027</v>
      </c>
      <c r="B821" s="13" t="s">
        <v>139</v>
      </c>
      <c r="C821" s="179"/>
      <c r="D821" s="179"/>
      <c r="E821" s="179"/>
      <c r="F821" s="179"/>
      <c r="G821" s="179"/>
      <c r="H821" s="179"/>
      <c r="I821" s="12">
        <f>VLOOKUP($B821,'Elec wholesale lookups'!$A$3:$L$15,'Inputs - Elec wholesale index'!I$2,FALSE)</f>
        <v>181634.52552031272</v>
      </c>
      <c r="J821" s="12">
        <f>VLOOKUP($B821,'Elec wholesale lookups'!$A$3:$L$15,'Inputs - Elec wholesale index'!J$2,FALSE)</f>
        <v>205597.26549163138</v>
      </c>
      <c r="K821" s="12">
        <f>VLOOKUP($B821,'Elec wholesale lookups'!$A$3:$L$15,'Inputs - Elec wholesale index'!K$2,FALSE)</f>
        <v>181634.52552031272</v>
      </c>
      <c r="L821" s="37">
        <f>VLOOKUP($B821,'Elec wholesale lookups'!$A$3:$O$15,'Inputs - Elec wholesale index'!L$2,FALSE)</f>
        <v>1</v>
      </c>
      <c r="M821" s="37">
        <f>VLOOKUP($B821,'Elec wholesale lookups'!$A$3:$O$15,'Inputs - Elec wholesale index'!M$2,FALSE)</f>
        <v>1</v>
      </c>
      <c r="N821" s="37">
        <f>VLOOKUP($B821,'Elec wholesale lookups'!$A$3:$O$15,'Inputs - Elec wholesale index'!N$2,FALSE)</f>
        <v>0</v>
      </c>
      <c r="O821" s="12">
        <f t="shared" si="207"/>
        <v>181634.52552031272</v>
      </c>
      <c r="P821" s="12">
        <f t="shared" si="208"/>
        <v>205597.26549163138</v>
      </c>
      <c r="Q821" s="12">
        <f t="shared" si="209"/>
        <v>0</v>
      </c>
      <c r="R821" s="12">
        <f t="shared" si="210"/>
        <v>387231.79101194406</v>
      </c>
      <c r="S821" s="22">
        <f t="shared" si="211"/>
        <v>0</v>
      </c>
      <c r="T821" s="22">
        <f t="shared" si="212"/>
        <v>0</v>
      </c>
      <c r="U821" s="22">
        <f t="shared" si="213"/>
        <v>0</v>
      </c>
      <c r="V821" s="22">
        <f t="shared" si="214"/>
        <v>0</v>
      </c>
      <c r="W821" s="43" t="str">
        <f t="shared" si="215"/>
        <v>n/a</v>
      </c>
      <c r="X821" s="22">
        <f t="shared" si="216"/>
        <v>0</v>
      </c>
      <c r="Y821" s="22">
        <f t="shared" si="217"/>
        <v>0</v>
      </c>
      <c r="Z821" s="22">
        <f t="shared" si="218"/>
        <v>0</v>
      </c>
      <c r="AA821" s="42">
        <f t="shared" si="219"/>
        <v>0</v>
      </c>
      <c r="AB821" s="43" t="str">
        <f t="shared" si="220"/>
        <v>n/a</v>
      </c>
      <c r="AC821" s="44" t="str">
        <f>IFERROR(W821*'Inputs - OBR and CPI'!$E$27+'Inputs - Elec wholesale index'!AB821*'Inputs - OBR and CPI'!$F$27,"n/a")</f>
        <v>n/a</v>
      </c>
      <c r="AD821" s="2" t="str">
        <f t="shared" si="221"/>
        <v>2018-19 Summer</v>
      </c>
      <c r="AE821" s="2" t="str">
        <f t="shared" si="222"/>
        <v>2017-18 Winter</v>
      </c>
      <c r="AF821" s="127">
        <v>0</v>
      </c>
    </row>
    <row r="822" spans="1:32">
      <c r="A822" s="46">
        <v>43028</v>
      </c>
      <c r="B822" s="13" t="s">
        <v>139</v>
      </c>
      <c r="C822" s="179"/>
      <c r="D822" s="179"/>
      <c r="E822" s="179"/>
      <c r="F822" s="179"/>
      <c r="G822" s="179"/>
      <c r="H822" s="179"/>
      <c r="I822" s="12">
        <f>VLOOKUP($B822,'Elec wholesale lookups'!$A$3:$L$15,'Inputs - Elec wholesale index'!I$2,FALSE)</f>
        <v>181634.52552031272</v>
      </c>
      <c r="J822" s="12">
        <f>VLOOKUP($B822,'Elec wholesale lookups'!$A$3:$L$15,'Inputs - Elec wholesale index'!J$2,FALSE)</f>
        <v>205597.26549163138</v>
      </c>
      <c r="K822" s="12">
        <f>VLOOKUP($B822,'Elec wholesale lookups'!$A$3:$L$15,'Inputs - Elec wholesale index'!K$2,FALSE)</f>
        <v>181634.52552031272</v>
      </c>
      <c r="L822" s="37">
        <f>VLOOKUP($B822,'Elec wholesale lookups'!$A$3:$O$15,'Inputs - Elec wholesale index'!L$2,FALSE)</f>
        <v>1</v>
      </c>
      <c r="M822" s="37">
        <f>VLOOKUP($B822,'Elec wholesale lookups'!$A$3:$O$15,'Inputs - Elec wholesale index'!M$2,FALSE)</f>
        <v>1</v>
      </c>
      <c r="N822" s="37">
        <f>VLOOKUP($B822,'Elec wholesale lookups'!$A$3:$O$15,'Inputs - Elec wholesale index'!N$2,FALSE)</f>
        <v>0</v>
      </c>
      <c r="O822" s="12">
        <f t="shared" si="207"/>
        <v>181634.52552031272</v>
      </c>
      <c r="P822" s="12">
        <f t="shared" si="208"/>
        <v>205597.26549163138</v>
      </c>
      <c r="Q822" s="12">
        <f t="shared" si="209"/>
        <v>0</v>
      </c>
      <c r="R822" s="12">
        <f t="shared" si="210"/>
        <v>387231.79101194406</v>
      </c>
      <c r="S822" s="22">
        <f t="shared" si="211"/>
        <v>0</v>
      </c>
      <c r="T822" s="22">
        <f t="shared" si="212"/>
        <v>0</v>
      </c>
      <c r="U822" s="22">
        <f t="shared" si="213"/>
        <v>0</v>
      </c>
      <c r="V822" s="22">
        <f t="shared" si="214"/>
        <v>0</v>
      </c>
      <c r="W822" s="43" t="str">
        <f t="shared" si="215"/>
        <v>n/a</v>
      </c>
      <c r="X822" s="22">
        <f t="shared" si="216"/>
        <v>0</v>
      </c>
      <c r="Y822" s="22">
        <f t="shared" si="217"/>
        <v>0</v>
      </c>
      <c r="Z822" s="22">
        <f t="shared" si="218"/>
        <v>0</v>
      </c>
      <c r="AA822" s="42">
        <f t="shared" si="219"/>
        <v>0</v>
      </c>
      <c r="AB822" s="43" t="str">
        <f t="shared" si="220"/>
        <v>n/a</v>
      </c>
      <c r="AC822" s="44" t="str">
        <f>IFERROR(W822*'Inputs - OBR and CPI'!$E$27+'Inputs - Elec wholesale index'!AB822*'Inputs - OBR and CPI'!$F$27,"n/a")</f>
        <v>n/a</v>
      </c>
      <c r="AD822" s="2" t="str">
        <f t="shared" si="221"/>
        <v>2018-19 Summer</v>
      </c>
      <c r="AE822" s="2" t="str">
        <f t="shared" si="222"/>
        <v>2017-18 Winter</v>
      </c>
      <c r="AF822" s="127">
        <v>0</v>
      </c>
    </row>
    <row r="823" spans="1:32">
      <c r="A823" s="46">
        <v>43031</v>
      </c>
      <c r="B823" s="13" t="s">
        <v>139</v>
      </c>
      <c r="C823" s="179"/>
      <c r="D823" s="179"/>
      <c r="E823" s="179"/>
      <c r="F823" s="179"/>
      <c r="G823" s="179"/>
      <c r="H823" s="179"/>
      <c r="I823" s="12">
        <f>VLOOKUP($B823,'Elec wholesale lookups'!$A$3:$L$15,'Inputs - Elec wholesale index'!I$2,FALSE)</f>
        <v>181634.52552031272</v>
      </c>
      <c r="J823" s="12">
        <f>VLOOKUP($B823,'Elec wholesale lookups'!$A$3:$L$15,'Inputs - Elec wholesale index'!J$2,FALSE)</f>
        <v>205597.26549163138</v>
      </c>
      <c r="K823" s="12">
        <f>VLOOKUP($B823,'Elec wholesale lookups'!$A$3:$L$15,'Inputs - Elec wholesale index'!K$2,FALSE)</f>
        <v>181634.52552031272</v>
      </c>
      <c r="L823" s="37">
        <f>VLOOKUP($B823,'Elec wholesale lookups'!$A$3:$O$15,'Inputs - Elec wholesale index'!L$2,FALSE)</f>
        <v>1</v>
      </c>
      <c r="M823" s="37">
        <f>VLOOKUP($B823,'Elec wholesale lookups'!$A$3:$O$15,'Inputs - Elec wholesale index'!M$2,FALSE)</f>
        <v>1</v>
      </c>
      <c r="N823" s="37">
        <f>VLOOKUP($B823,'Elec wholesale lookups'!$A$3:$O$15,'Inputs - Elec wholesale index'!N$2,FALSE)</f>
        <v>0</v>
      </c>
      <c r="O823" s="12">
        <f t="shared" si="207"/>
        <v>181634.52552031272</v>
      </c>
      <c r="P823" s="12">
        <f t="shared" si="208"/>
        <v>205597.26549163138</v>
      </c>
      <c r="Q823" s="12">
        <f t="shared" si="209"/>
        <v>0</v>
      </c>
      <c r="R823" s="12">
        <f t="shared" si="210"/>
        <v>387231.79101194406</v>
      </c>
      <c r="S823" s="22">
        <f t="shared" si="211"/>
        <v>0</v>
      </c>
      <c r="T823" s="22">
        <f t="shared" si="212"/>
        <v>0</v>
      </c>
      <c r="U823" s="22">
        <f t="shared" si="213"/>
        <v>0</v>
      </c>
      <c r="V823" s="22">
        <f t="shared" si="214"/>
        <v>0</v>
      </c>
      <c r="W823" s="43" t="str">
        <f t="shared" si="215"/>
        <v>n/a</v>
      </c>
      <c r="X823" s="22">
        <f t="shared" si="216"/>
        <v>0</v>
      </c>
      <c r="Y823" s="22">
        <f t="shared" si="217"/>
        <v>0</v>
      </c>
      <c r="Z823" s="22">
        <f t="shared" si="218"/>
        <v>0</v>
      </c>
      <c r="AA823" s="42">
        <f t="shared" si="219"/>
        <v>0</v>
      </c>
      <c r="AB823" s="43" t="str">
        <f t="shared" si="220"/>
        <v>n/a</v>
      </c>
      <c r="AC823" s="44" t="str">
        <f>IFERROR(W823*'Inputs - OBR and CPI'!$E$27+'Inputs - Elec wholesale index'!AB823*'Inputs - OBR and CPI'!$F$27,"n/a")</f>
        <v>n/a</v>
      </c>
      <c r="AD823" s="2" t="str">
        <f t="shared" si="221"/>
        <v>2018-19 Summer</v>
      </c>
      <c r="AE823" s="2" t="str">
        <f t="shared" si="222"/>
        <v>2017-18 Winter</v>
      </c>
      <c r="AF823" s="127">
        <v>0</v>
      </c>
    </row>
    <row r="824" spans="1:32">
      <c r="A824" s="46">
        <v>43032</v>
      </c>
      <c r="B824" s="13" t="s">
        <v>139</v>
      </c>
      <c r="C824" s="179"/>
      <c r="D824" s="179"/>
      <c r="E824" s="179"/>
      <c r="F824" s="179"/>
      <c r="G824" s="179"/>
      <c r="H824" s="179"/>
      <c r="I824" s="12">
        <f>VLOOKUP($B824,'Elec wholesale lookups'!$A$3:$L$15,'Inputs - Elec wholesale index'!I$2,FALSE)</f>
        <v>181634.52552031272</v>
      </c>
      <c r="J824" s="12">
        <f>VLOOKUP($B824,'Elec wholesale lookups'!$A$3:$L$15,'Inputs - Elec wholesale index'!J$2,FALSE)</f>
        <v>205597.26549163138</v>
      </c>
      <c r="K824" s="12">
        <f>VLOOKUP($B824,'Elec wholesale lookups'!$A$3:$L$15,'Inputs - Elec wholesale index'!K$2,FALSE)</f>
        <v>181634.52552031272</v>
      </c>
      <c r="L824" s="37">
        <f>VLOOKUP($B824,'Elec wholesale lookups'!$A$3:$O$15,'Inputs - Elec wholesale index'!L$2,FALSE)</f>
        <v>1</v>
      </c>
      <c r="M824" s="37">
        <f>VLOOKUP($B824,'Elec wholesale lookups'!$A$3:$O$15,'Inputs - Elec wholesale index'!M$2,FALSE)</f>
        <v>1</v>
      </c>
      <c r="N824" s="37">
        <f>VLOOKUP($B824,'Elec wholesale lookups'!$A$3:$O$15,'Inputs - Elec wholesale index'!N$2,FALSE)</f>
        <v>0</v>
      </c>
      <c r="O824" s="12">
        <f t="shared" si="207"/>
        <v>181634.52552031272</v>
      </c>
      <c r="P824" s="12">
        <f t="shared" si="208"/>
        <v>205597.26549163138</v>
      </c>
      <c r="Q824" s="12">
        <f t="shared" si="209"/>
        <v>0</v>
      </c>
      <c r="R824" s="12">
        <f t="shared" si="210"/>
        <v>387231.79101194406</v>
      </c>
      <c r="S824" s="22">
        <f t="shared" si="211"/>
        <v>0</v>
      </c>
      <c r="T824" s="22">
        <f t="shared" si="212"/>
        <v>0</v>
      </c>
      <c r="U824" s="22">
        <f t="shared" si="213"/>
        <v>0</v>
      </c>
      <c r="V824" s="22">
        <f t="shared" si="214"/>
        <v>0</v>
      </c>
      <c r="W824" s="43" t="str">
        <f t="shared" si="215"/>
        <v>n/a</v>
      </c>
      <c r="X824" s="22">
        <f t="shared" si="216"/>
        <v>0</v>
      </c>
      <c r="Y824" s="22">
        <f t="shared" si="217"/>
        <v>0</v>
      </c>
      <c r="Z824" s="22">
        <f t="shared" si="218"/>
        <v>0</v>
      </c>
      <c r="AA824" s="42">
        <f t="shared" si="219"/>
        <v>0</v>
      </c>
      <c r="AB824" s="43" t="str">
        <f t="shared" si="220"/>
        <v>n/a</v>
      </c>
      <c r="AC824" s="44" t="str">
        <f>IFERROR(W824*'Inputs - OBR and CPI'!$E$27+'Inputs - Elec wholesale index'!AB824*'Inputs - OBR and CPI'!$F$27,"n/a")</f>
        <v>n/a</v>
      </c>
      <c r="AD824" s="2" t="str">
        <f t="shared" si="221"/>
        <v>2018-19 Summer</v>
      </c>
      <c r="AE824" s="2" t="str">
        <f t="shared" si="222"/>
        <v>2017-18 Winter</v>
      </c>
      <c r="AF824" s="127">
        <v>0</v>
      </c>
    </row>
    <row r="825" spans="1:32">
      <c r="A825" s="46">
        <v>43033</v>
      </c>
      <c r="B825" s="13" t="s">
        <v>139</v>
      </c>
      <c r="C825" s="179"/>
      <c r="D825" s="179"/>
      <c r="E825" s="179"/>
      <c r="F825" s="179"/>
      <c r="G825" s="179"/>
      <c r="H825" s="179"/>
      <c r="I825" s="12">
        <f>VLOOKUP($B825,'Elec wholesale lookups'!$A$3:$L$15,'Inputs - Elec wholesale index'!I$2,FALSE)</f>
        <v>181634.52552031272</v>
      </c>
      <c r="J825" s="12">
        <f>VLOOKUP($B825,'Elec wholesale lookups'!$A$3:$L$15,'Inputs - Elec wholesale index'!J$2,FALSE)</f>
        <v>205597.26549163138</v>
      </c>
      <c r="K825" s="12">
        <f>VLOOKUP($B825,'Elec wholesale lookups'!$A$3:$L$15,'Inputs - Elec wholesale index'!K$2,FALSE)</f>
        <v>181634.52552031272</v>
      </c>
      <c r="L825" s="37">
        <f>VLOOKUP($B825,'Elec wholesale lookups'!$A$3:$O$15,'Inputs - Elec wholesale index'!L$2,FALSE)</f>
        <v>1</v>
      </c>
      <c r="M825" s="37">
        <f>VLOOKUP($B825,'Elec wholesale lookups'!$A$3:$O$15,'Inputs - Elec wholesale index'!M$2,FALSE)</f>
        <v>1</v>
      </c>
      <c r="N825" s="37">
        <f>VLOOKUP($B825,'Elec wholesale lookups'!$A$3:$O$15,'Inputs - Elec wholesale index'!N$2,FALSE)</f>
        <v>0</v>
      </c>
      <c r="O825" s="12">
        <f t="shared" si="207"/>
        <v>181634.52552031272</v>
      </c>
      <c r="P825" s="12">
        <f t="shared" si="208"/>
        <v>205597.26549163138</v>
      </c>
      <c r="Q825" s="12">
        <f t="shared" si="209"/>
        <v>0</v>
      </c>
      <c r="R825" s="12">
        <f t="shared" si="210"/>
        <v>387231.79101194406</v>
      </c>
      <c r="S825" s="22">
        <f t="shared" si="211"/>
        <v>0</v>
      </c>
      <c r="T825" s="22">
        <f t="shared" si="212"/>
        <v>0</v>
      </c>
      <c r="U825" s="22">
        <f t="shared" si="213"/>
        <v>0</v>
      </c>
      <c r="V825" s="22">
        <f t="shared" si="214"/>
        <v>0</v>
      </c>
      <c r="W825" s="43" t="str">
        <f t="shared" si="215"/>
        <v>n/a</v>
      </c>
      <c r="X825" s="22">
        <f t="shared" si="216"/>
        <v>0</v>
      </c>
      <c r="Y825" s="22">
        <f t="shared" si="217"/>
        <v>0</v>
      </c>
      <c r="Z825" s="22">
        <f t="shared" si="218"/>
        <v>0</v>
      </c>
      <c r="AA825" s="42">
        <f t="shared" si="219"/>
        <v>0</v>
      </c>
      <c r="AB825" s="43" t="str">
        <f t="shared" si="220"/>
        <v>n/a</v>
      </c>
      <c r="AC825" s="44" t="str">
        <f>IFERROR(W825*'Inputs - OBR and CPI'!$E$27+'Inputs - Elec wholesale index'!AB825*'Inputs - OBR and CPI'!$F$27,"n/a")</f>
        <v>n/a</v>
      </c>
      <c r="AD825" s="2" t="str">
        <f t="shared" si="221"/>
        <v>2018-19 Summer</v>
      </c>
      <c r="AE825" s="2" t="str">
        <f t="shared" si="222"/>
        <v>2017-18 Winter</v>
      </c>
      <c r="AF825" s="127">
        <v>0</v>
      </c>
    </row>
    <row r="826" spans="1:32">
      <c r="A826" s="46">
        <v>43034</v>
      </c>
      <c r="B826" s="13" t="s">
        <v>139</v>
      </c>
      <c r="C826" s="179"/>
      <c r="D826" s="179"/>
      <c r="E826" s="179"/>
      <c r="F826" s="179"/>
      <c r="G826" s="179"/>
      <c r="H826" s="179"/>
      <c r="I826" s="12">
        <f>VLOOKUP($B826,'Elec wholesale lookups'!$A$3:$L$15,'Inputs - Elec wholesale index'!I$2,FALSE)</f>
        <v>181634.52552031272</v>
      </c>
      <c r="J826" s="12">
        <f>VLOOKUP($B826,'Elec wholesale lookups'!$A$3:$L$15,'Inputs - Elec wholesale index'!J$2,FALSE)</f>
        <v>205597.26549163138</v>
      </c>
      <c r="K826" s="12">
        <f>VLOOKUP($B826,'Elec wholesale lookups'!$A$3:$L$15,'Inputs - Elec wholesale index'!K$2,FALSE)</f>
        <v>181634.52552031272</v>
      </c>
      <c r="L826" s="37">
        <f>VLOOKUP($B826,'Elec wholesale lookups'!$A$3:$O$15,'Inputs - Elec wholesale index'!L$2,FALSE)</f>
        <v>1</v>
      </c>
      <c r="M826" s="37">
        <f>VLOOKUP($B826,'Elec wholesale lookups'!$A$3:$O$15,'Inputs - Elec wholesale index'!M$2,FALSE)</f>
        <v>1</v>
      </c>
      <c r="N826" s="37">
        <f>VLOOKUP($B826,'Elec wholesale lookups'!$A$3:$O$15,'Inputs - Elec wholesale index'!N$2,FALSE)</f>
        <v>0</v>
      </c>
      <c r="O826" s="12">
        <f t="shared" si="207"/>
        <v>181634.52552031272</v>
      </c>
      <c r="P826" s="12">
        <f t="shared" si="208"/>
        <v>205597.26549163138</v>
      </c>
      <c r="Q826" s="12">
        <f t="shared" si="209"/>
        <v>0</v>
      </c>
      <c r="R826" s="12">
        <f t="shared" si="210"/>
        <v>387231.79101194406</v>
      </c>
      <c r="S826" s="22">
        <f t="shared" si="211"/>
        <v>0</v>
      </c>
      <c r="T826" s="22">
        <f t="shared" si="212"/>
        <v>0</v>
      </c>
      <c r="U826" s="22">
        <f t="shared" si="213"/>
        <v>0</v>
      </c>
      <c r="V826" s="22">
        <f t="shared" si="214"/>
        <v>0</v>
      </c>
      <c r="W826" s="43" t="str">
        <f t="shared" si="215"/>
        <v>n/a</v>
      </c>
      <c r="X826" s="22">
        <f t="shared" si="216"/>
        <v>0</v>
      </c>
      <c r="Y826" s="22">
        <f t="shared" si="217"/>
        <v>0</v>
      </c>
      <c r="Z826" s="22">
        <f t="shared" si="218"/>
        <v>0</v>
      </c>
      <c r="AA826" s="42">
        <f t="shared" si="219"/>
        <v>0</v>
      </c>
      <c r="AB826" s="43" t="str">
        <f t="shared" si="220"/>
        <v>n/a</v>
      </c>
      <c r="AC826" s="44" t="str">
        <f>IFERROR(W826*'Inputs - OBR and CPI'!$E$27+'Inputs - Elec wholesale index'!AB826*'Inputs - OBR and CPI'!$F$27,"n/a")</f>
        <v>n/a</v>
      </c>
      <c r="AD826" s="2" t="str">
        <f t="shared" si="221"/>
        <v>2018-19 Summer</v>
      </c>
      <c r="AE826" s="2" t="str">
        <f t="shared" si="222"/>
        <v>2017-18 Winter</v>
      </c>
      <c r="AF826" s="127">
        <v>0</v>
      </c>
    </row>
    <row r="827" spans="1:32">
      <c r="A827" s="46">
        <v>43035</v>
      </c>
      <c r="B827" s="13" t="s">
        <v>139</v>
      </c>
      <c r="C827" s="179"/>
      <c r="D827" s="179"/>
      <c r="E827" s="179"/>
      <c r="F827" s="179"/>
      <c r="G827" s="179"/>
      <c r="H827" s="179"/>
      <c r="I827" s="12">
        <f>VLOOKUP($B827,'Elec wholesale lookups'!$A$3:$L$15,'Inputs - Elec wholesale index'!I$2,FALSE)</f>
        <v>181634.52552031272</v>
      </c>
      <c r="J827" s="12">
        <f>VLOOKUP($B827,'Elec wholesale lookups'!$A$3:$L$15,'Inputs - Elec wholesale index'!J$2,FALSE)</f>
        <v>205597.26549163138</v>
      </c>
      <c r="K827" s="12">
        <f>VLOOKUP($B827,'Elec wholesale lookups'!$A$3:$L$15,'Inputs - Elec wholesale index'!K$2,FALSE)</f>
        <v>181634.52552031272</v>
      </c>
      <c r="L827" s="37">
        <f>VLOOKUP($B827,'Elec wholesale lookups'!$A$3:$O$15,'Inputs - Elec wholesale index'!L$2,FALSE)</f>
        <v>1</v>
      </c>
      <c r="M827" s="37">
        <f>VLOOKUP($B827,'Elec wholesale lookups'!$A$3:$O$15,'Inputs - Elec wholesale index'!M$2,FALSE)</f>
        <v>1</v>
      </c>
      <c r="N827" s="37">
        <f>VLOOKUP($B827,'Elec wholesale lookups'!$A$3:$O$15,'Inputs - Elec wholesale index'!N$2,FALSE)</f>
        <v>0</v>
      </c>
      <c r="O827" s="12">
        <f t="shared" si="207"/>
        <v>181634.52552031272</v>
      </c>
      <c r="P827" s="12">
        <f t="shared" si="208"/>
        <v>205597.26549163138</v>
      </c>
      <c r="Q827" s="12">
        <f t="shared" si="209"/>
        <v>0</v>
      </c>
      <c r="R827" s="12">
        <f t="shared" si="210"/>
        <v>387231.79101194406</v>
      </c>
      <c r="S827" s="22">
        <f t="shared" si="211"/>
        <v>0</v>
      </c>
      <c r="T827" s="22">
        <f t="shared" si="212"/>
        <v>0</v>
      </c>
      <c r="U827" s="22">
        <f t="shared" si="213"/>
        <v>0</v>
      </c>
      <c r="V827" s="22">
        <f t="shared" si="214"/>
        <v>0</v>
      </c>
      <c r="W827" s="43" t="str">
        <f t="shared" si="215"/>
        <v>n/a</v>
      </c>
      <c r="X827" s="22">
        <f t="shared" si="216"/>
        <v>0</v>
      </c>
      <c r="Y827" s="22">
        <f t="shared" si="217"/>
        <v>0</v>
      </c>
      <c r="Z827" s="22">
        <f t="shared" si="218"/>
        <v>0</v>
      </c>
      <c r="AA827" s="42">
        <f t="shared" si="219"/>
        <v>0</v>
      </c>
      <c r="AB827" s="43" t="str">
        <f t="shared" si="220"/>
        <v>n/a</v>
      </c>
      <c r="AC827" s="44" t="str">
        <f>IFERROR(W827*'Inputs - OBR and CPI'!$E$27+'Inputs - Elec wholesale index'!AB827*'Inputs - OBR and CPI'!$F$27,"n/a")</f>
        <v>n/a</v>
      </c>
      <c r="AD827" s="2" t="str">
        <f t="shared" si="221"/>
        <v>2018-19 Summer</v>
      </c>
      <c r="AE827" s="2" t="str">
        <f t="shared" si="222"/>
        <v>2017-18 Winter</v>
      </c>
      <c r="AF827" s="127">
        <v>0</v>
      </c>
    </row>
    <row r="828" spans="1:32">
      <c r="A828" s="46">
        <v>43038</v>
      </c>
      <c r="B828" s="13" t="s">
        <v>139</v>
      </c>
      <c r="C828" s="179"/>
      <c r="D828" s="179"/>
      <c r="E828" s="179"/>
      <c r="F828" s="179"/>
      <c r="G828" s="179"/>
      <c r="H828" s="179"/>
      <c r="I828" s="12">
        <f>VLOOKUP($B828,'Elec wholesale lookups'!$A$3:$L$15,'Inputs - Elec wholesale index'!I$2,FALSE)</f>
        <v>181634.52552031272</v>
      </c>
      <c r="J828" s="12">
        <f>VLOOKUP($B828,'Elec wholesale lookups'!$A$3:$L$15,'Inputs - Elec wholesale index'!J$2,FALSE)</f>
        <v>205597.26549163138</v>
      </c>
      <c r="K828" s="12">
        <f>VLOOKUP($B828,'Elec wholesale lookups'!$A$3:$L$15,'Inputs - Elec wholesale index'!K$2,FALSE)</f>
        <v>181634.52552031272</v>
      </c>
      <c r="L828" s="37">
        <f>VLOOKUP($B828,'Elec wholesale lookups'!$A$3:$O$15,'Inputs - Elec wholesale index'!L$2,FALSE)</f>
        <v>1</v>
      </c>
      <c r="M828" s="37">
        <f>VLOOKUP($B828,'Elec wholesale lookups'!$A$3:$O$15,'Inputs - Elec wholesale index'!M$2,FALSE)</f>
        <v>1</v>
      </c>
      <c r="N828" s="37">
        <f>VLOOKUP($B828,'Elec wholesale lookups'!$A$3:$O$15,'Inputs - Elec wholesale index'!N$2,FALSE)</f>
        <v>0</v>
      </c>
      <c r="O828" s="12">
        <f t="shared" si="207"/>
        <v>181634.52552031272</v>
      </c>
      <c r="P828" s="12">
        <f t="shared" si="208"/>
        <v>205597.26549163138</v>
      </c>
      <c r="Q828" s="12">
        <f t="shared" si="209"/>
        <v>0</v>
      </c>
      <c r="R828" s="12">
        <f t="shared" si="210"/>
        <v>387231.79101194406</v>
      </c>
      <c r="S828" s="22">
        <f t="shared" si="211"/>
        <v>0</v>
      </c>
      <c r="T828" s="22">
        <f t="shared" si="212"/>
        <v>0</v>
      </c>
      <c r="U828" s="22">
        <f t="shared" si="213"/>
        <v>0</v>
      </c>
      <c r="V828" s="22">
        <f t="shared" si="214"/>
        <v>0</v>
      </c>
      <c r="W828" s="43" t="str">
        <f t="shared" si="215"/>
        <v>n/a</v>
      </c>
      <c r="X828" s="22">
        <f t="shared" si="216"/>
        <v>0</v>
      </c>
      <c r="Y828" s="22">
        <f t="shared" si="217"/>
        <v>0</v>
      </c>
      <c r="Z828" s="22">
        <f t="shared" si="218"/>
        <v>0</v>
      </c>
      <c r="AA828" s="42">
        <f t="shared" si="219"/>
        <v>0</v>
      </c>
      <c r="AB828" s="43" t="str">
        <f t="shared" si="220"/>
        <v>n/a</v>
      </c>
      <c r="AC828" s="44" t="str">
        <f>IFERROR(W828*'Inputs - OBR and CPI'!$E$27+'Inputs - Elec wholesale index'!AB828*'Inputs - OBR and CPI'!$F$27,"n/a")</f>
        <v>n/a</v>
      </c>
      <c r="AD828" s="2" t="str">
        <f t="shared" si="221"/>
        <v>2018-19 Summer</v>
      </c>
      <c r="AE828" s="2" t="str">
        <f t="shared" si="222"/>
        <v>2017-18 Winter</v>
      </c>
      <c r="AF828" s="127">
        <v>0</v>
      </c>
    </row>
    <row r="829" spans="1:32">
      <c r="A829" s="46">
        <v>43039</v>
      </c>
      <c r="B829" s="13" t="s">
        <v>139</v>
      </c>
      <c r="C829" s="179"/>
      <c r="D829" s="179"/>
      <c r="E829" s="179"/>
      <c r="F829" s="179"/>
      <c r="G829" s="179"/>
      <c r="H829" s="179"/>
      <c r="I829" s="12">
        <f>VLOOKUP($B829,'Elec wholesale lookups'!$A$3:$L$15,'Inputs - Elec wholesale index'!I$2,FALSE)</f>
        <v>181634.52552031272</v>
      </c>
      <c r="J829" s="12">
        <f>VLOOKUP($B829,'Elec wholesale lookups'!$A$3:$L$15,'Inputs - Elec wholesale index'!J$2,FALSE)</f>
        <v>205597.26549163138</v>
      </c>
      <c r="K829" s="12">
        <f>VLOOKUP($B829,'Elec wholesale lookups'!$A$3:$L$15,'Inputs - Elec wholesale index'!K$2,FALSE)</f>
        <v>181634.52552031272</v>
      </c>
      <c r="L829" s="37">
        <f>VLOOKUP($B829,'Elec wholesale lookups'!$A$3:$O$15,'Inputs - Elec wholesale index'!L$2,FALSE)</f>
        <v>1</v>
      </c>
      <c r="M829" s="37">
        <f>VLOOKUP($B829,'Elec wholesale lookups'!$A$3:$O$15,'Inputs - Elec wholesale index'!M$2,FALSE)</f>
        <v>1</v>
      </c>
      <c r="N829" s="37">
        <f>VLOOKUP($B829,'Elec wholesale lookups'!$A$3:$O$15,'Inputs - Elec wholesale index'!N$2,FALSE)</f>
        <v>0</v>
      </c>
      <c r="O829" s="12">
        <f t="shared" si="207"/>
        <v>181634.52552031272</v>
      </c>
      <c r="P829" s="12">
        <f t="shared" si="208"/>
        <v>205597.26549163138</v>
      </c>
      <c r="Q829" s="12">
        <f t="shared" si="209"/>
        <v>0</v>
      </c>
      <c r="R829" s="12">
        <f t="shared" si="210"/>
        <v>387231.79101194406</v>
      </c>
      <c r="S829" s="22">
        <f t="shared" si="211"/>
        <v>0</v>
      </c>
      <c r="T829" s="22">
        <f t="shared" si="212"/>
        <v>0</v>
      </c>
      <c r="U829" s="22">
        <f t="shared" si="213"/>
        <v>0</v>
      </c>
      <c r="V829" s="22">
        <f t="shared" si="214"/>
        <v>0</v>
      </c>
      <c r="W829" s="43" t="str">
        <f t="shared" si="215"/>
        <v>n/a</v>
      </c>
      <c r="X829" s="22">
        <f t="shared" si="216"/>
        <v>0</v>
      </c>
      <c r="Y829" s="22">
        <f t="shared" si="217"/>
        <v>0</v>
      </c>
      <c r="Z829" s="22">
        <f t="shared" si="218"/>
        <v>0</v>
      </c>
      <c r="AA829" s="42">
        <f t="shared" si="219"/>
        <v>0</v>
      </c>
      <c r="AB829" s="43" t="str">
        <f t="shared" si="220"/>
        <v>n/a</v>
      </c>
      <c r="AC829" s="44" t="str">
        <f>IFERROR(W829*'Inputs - OBR and CPI'!$E$27+'Inputs - Elec wholesale index'!AB829*'Inputs - OBR and CPI'!$F$27,"n/a")</f>
        <v>n/a</v>
      </c>
      <c r="AD829" s="2" t="str">
        <f t="shared" si="221"/>
        <v>2018-19 Summer</v>
      </c>
      <c r="AE829" s="2" t="str">
        <f t="shared" si="222"/>
        <v>2017-18 Winter</v>
      </c>
      <c r="AF829" s="127">
        <v>0</v>
      </c>
    </row>
    <row r="830" spans="1:32">
      <c r="A830" s="46">
        <v>43040</v>
      </c>
      <c r="B830" s="13" t="s">
        <v>140</v>
      </c>
      <c r="C830" s="179"/>
      <c r="D830" s="179"/>
      <c r="E830" s="179"/>
      <c r="F830" s="179"/>
      <c r="G830" s="179"/>
      <c r="H830" s="179"/>
      <c r="I830" s="12">
        <f>VLOOKUP($B830,'Elec wholesale lookups'!$A$3:$L$15,'Inputs - Elec wholesale index'!I$2,FALSE)</f>
        <v>181634.52552031272</v>
      </c>
      <c r="J830" s="12">
        <f>VLOOKUP($B830,'Elec wholesale lookups'!$A$3:$L$15,'Inputs - Elec wholesale index'!J$2,FALSE)</f>
        <v>205597.26549163138</v>
      </c>
      <c r="K830" s="12">
        <f>VLOOKUP($B830,'Elec wholesale lookups'!$A$3:$L$15,'Inputs - Elec wholesale index'!K$2,FALSE)</f>
        <v>181634.52552031272</v>
      </c>
      <c r="L830" s="37">
        <f>VLOOKUP($B830,'Elec wholesale lookups'!$A$3:$O$15,'Inputs - Elec wholesale index'!L$2,FALSE)</f>
        <v>1</v>
      </c>
      <c r="M830" s="37">
        <f>VLOOKUP($B830,'Elec wholesale lookups'!$A$3:$O$15,'Inputs - Elec wholesale index'!M$2,FALSE)</f>
        <v>1</v>
      </c>
      <c r="N830" s="37">
        <f>VLOOKUP($B830,'Elec wholesale lookups'!$A$3:$O$15,'Inputs - Elec wholesale index'!N$2,FALSE)</f>
        <v>0</v>
      </c>
      <c r="O830" s="12">
        <f t="shared" si="207"/>
        <v>181634.52552031272</v>
      </c>
      <c r="P830" s="12">
        <f t="shared" si="208"/>
        <v>205597.26549163138</v>
      </c>
      <c r="Q830" s="12">
        <f t="shared" si="209"/>
        <v>0</v>
      </c>
      <c r="R830" s="12">
        <f t="shared" si="210"/>
        <v>387231.79101194406</v>
      </c>
      <c r="S830" s="22">
        <f t="shared" si="211"/>
        <v>0</v>
      </c>
      <c r="T830" s="22">
        <f t="shared" si="212"/>
        <v>0</v>
      </c>
      <c r="U830" s="22">
        <f t="shared" si="213"/>
        <v>0</v>
      </c>
      <c r="V830" s="22">
        <f t="shared" si="214"/>
        <v>0</v>
      </c>
      <c r="W830" s="43" t="str">
        <f t="shared" si="215"/>
        <v>n/a</v>
      </c>
      <c r="X830" s="22">
        <f t="shared" si="216"/>
        <v>0</v>
      </c>
      <c r="Y830" s="22">
        <f t="shared" si="217"/>
        <v>0</v>
      </c>
      <c r="Z830" s="22">
        <f t="shared" si="218"/>
        <v>0</v>
      </c>
      <c r="AA830" s="42">
        <f t="shared" si="219"/>
        <v>0</v>
      </c>
      <c r="AB830" s="43" t="str">
        <f t="shared" si="220"/>
        <v>n/a</v>
      </c>
      <c r="AC830" s="44" t="str">
        <f>IFERROR(W830*'Inputs - OBR and CPI'!$E$27+'Inputs - Elec wholesale index'!AB830*'Inputs - OBR and CPI'!$F$27,"n/a")</f>
        <v>n/a</v>
      </c>
      <c r="AD830" s="2" t="str">
        <f t="shared" si="221"/>
        <v>2018-19 Summer</v>
      </c>
      <c r="AE830" s="2" t="str">
        <f t="shared" si="222"/>
        <v>2017-18 Winter</v>
      </c>
      <c r="AF830" s="127">
        <v>0</v>
      </c>
    </row>
    <row r="831" spans="1:32">
      <c r="A831" s="46">
        <v>43041</v>
      </c>
      <c r="B831" s="13" t="s">
        <v>140</v>
      </c>
      <c r="C831" s="179"/>
      <c r="D831" s="179"/>
      <c r="E831" s="179"/>
      <c r="F831" s="179"/>
      <c r="G831" s="179"/>
      <c r="H831" s="179"/>
      <c r="I831" s="12">
        <f>VLOOKUP($B831,'Elec wholesale lookups'!$A$3:$L$15,'Inputs - Elec wholesale index'!I$2,FALSE)</f>
        <v>181634.52552031272</v>
      </c>
      <c r="J831" s="12">
        <f>VLOOKUP($B831,'Elec wholesale lookups'!$A$3:$L$15,'Inputs - Elec wholesale index'!J$2,FALSE)</f>
        <v>205597.26549163138</v>
      </c>
      <c r="K831" s="12">
        <f>VLOOKUP($B831,'Elec wholesale lookups'!$A$3:$L$15,'Inputs - Elec wholesale index'!K$2,FALSE)</f>
        <v>181634.52552031272</v>
      </c>
      <c r="L831" s="37">
        <f>VLOOKUP($B831,'Elec wholesale lookups'!$A$3:$O$15,'Inputs - Elec wholesale index'!L$2,FALSE)</f>
        <v>1</v>
      </c>
      <c r="M831" s="37">
        <f>VLOOKUP($B831,'Elec wholesale lookups'!$A$3:$O$15,'Inputs - Elec wholesale index'!M$2,FALSE)</f>
        <v>1</v>
      </c>
      <c r="N831" s="37">
        <f>VLOOKUP($B831,'Elec wholesale lookups'!$A$3:$O$15,'Inputs - Elec wholesale index'!N$2,FALSE)</f>
        <v>0</v>
      </c>
      <c r="O831" s="12">
        <f t="shared" ref="O831:O893" si="223">IF(L831="","",I831*L831)</f>
        <v>181634.52552031272</v>
      </c>
      <c r="P831" s="12">
        <f t="shared" ref="P831:P893" si="224">IF(M831="","",J831*M831)</f>
        <v>205597.26549163138</v>
      </c>
      <c r="Q831" s="12">
        <f t="shared" ref="Q831:Q893" si="225">IF(N831="","",K831*N831)</f>
        <v>0</v>
      </c>
      <c r="R831" s="12">
        <f t="shared" ref="R831:R893" si="226">SUM(O831:Q831)</f>
        <v>387231.79101194406</v>
      </c>
      <c r="S831" s="22">
        <f t="shared" ref="S831:S893" si="227">IF(O831="","",O831*C831)</f>
        <v>0</v>
      </c>
      <c r="T831" s="22">
        <f t="shared" ref="T831:T893" si="228">IF(P831="","",P831*D831)</f>
        <v>0</v>
      </c>
      <c r="U831" s="22">
        <f t="shared" ref="U831:U893" si="229">IF(Q831="","",Q831*E831)</f>
        <v>0</v>
      </c>
      <c r="V831" s="22">
        <f t="shared" ref="V831:V893" si="230">SUM(S831:U831)</f>
        <v>0</v>
      </c>
      <c r="W831" s="43" t="str">
        <f t="shared" ref="W831:W893" si="231">IF(MIN(C831:E831)&lt;1,"n/a",V831/R831)</f>
        <v>n/a</v>
      </c>
      <c r="X831" s="22">
        <f t="shared" ref="X831:X893" si="232">IF(O831="","",O831*F831)</f>
        <v>0</v>
      </c>
      <c r="Y831" s="22">
        <f t="shared" ref="Y831:Y893" si="233">IF(P831="","",P831*G831)</f>
        <v>0</v>
      </c>
      <c r="Z831" s="22">
        <f t="shared" ref="Z831:Z893" si="234">IF(Q831="","",Q831*H831)</f>
        <v>0</v>
      </c>
      <c r="AA831" s="42">
        <f t="shared" ref="AA831:AA893" si="235">SUM(X831:Z831)</f>
        <v>0</v>
      </c>
      <c r="AB831" s="43" t="str">
        <f t="shared" ref="AB831:AB893" si="236">IF(MIN(F831:H831)&lt;1,"n/a",AA831/$R831)</f>
        <v>n/a</v>
      </c>
      <c r="AC831" s="44" t="str">
        <f>IFERROR(W831*'Inputs - OBR and CPI'!$E$27+'Inputs - Elec wholesale index'!AB831*'Inputs - OBR and CPI'!$F$27,"n/a")</f>
        <v>n/a</v>
      </c>
      <c r="AD831" s="2" t="str">
        <f t="shared" si="221"/>
        <v>2018-19 Summer</v>
      </c>
      <c r="AE831" s="2" t="str">
        <f t="shared" si="222"/>
        <v>2017-18 Winter</v>
      </c>
      <c r="AF831" s="127">
        <v>0</v>
      </c>
    </row>
    <row r="832" spans="1:32">
      <c r="A832" s="46">
        <v>43042</v>
      </c>
      <c r="B832" s="13" t="s">
        <v>140</v>
      </c>
      <c r="C832" s="179"/>
      <c r="D832" s="179"/>
      <c r="E832" s="179"/>
      <c r="F832" s="179"/>
      <c r="G832" s="179"/>
      <c r="H832" s="179"/>
      <c r="I832" s="12">
        <f>VLOOKUP($B832,'Elec wholesale lookups'!$A$3:$L$15,'Inputs - Elec wholesale index'!I$2,FALSE)</f>
        <v>181634.52552031272</v>
      </c>
      <c r="J832" s="12">
        <f>VLOOKUP($B832,'Elec wholesale lookups'!$A$3:$L$15,'Inputs - Elec wholesale index'!J$2,FALSE)</f>
        <v>205597.26549163138</v>
      </c>
      <c r="K832" s="12">
        <f>VLOOKUP($B832,'Elec wholesale lookups'!$A$3:$L$15,'Inputs - Elec wholesale index'!K$2,FALSE)</f>
        <v>181634.52552031272</v>
      </c>
      <c r="L832" s="37">
        <f>VLOOKUP($B832,'Elec wholesale lookups'!$A$3:$O$15,'Inputs - Elec wholesale index'!L$2,FALSE)</f>
        <v>1</v>
      </c>
      <c r="M832" s="37">
        <f>VLOOKUP($B832,'Elec wholesale lookups'!$A$3:$O$15,'Inputs - Elec wholesale index'!M$2,FALSE)</f>
        <v>1</v>
      </c>
      <c r="N832" s="37">
        <f>VLOOKUP($B832,'Elec wholesale lookups'!$A$3:$O$15,'Inputs - Elec wholesale index'!N$2,FALSE)</f>
        <v>0</v>
      </c>
      <c r="O832" s="12">
        <f t="shared" si="223"/>
        <v>181634.52552031272</v>
      </c>
      <c r="P832" s="12">
        <f t="shared" si="224"/>
        <v>205597.26549163138</v>
      </c>
      <c r="Q832" s="12">
        <f t="shared" si="225"/>
        <v>0</v>
      </c>
      <c r="R832" s="12">
        <f t="shared" si="226"/>
        <v>387231.79101194406</v>
      </c>
      <c r="S832" s="22">
        <f t="shared" si="227"/>
        <v>0</v>
      </c>
      <c r="T832" s="22">
        <f t="shared" si="228"/>
        <v>0</v>
      </c>
      <c r="U832" s="22">
        <f t="shared" si="229"/>
        <v>0</v>
      </c>
      <c r="V832" s="22">
        <f t="shared" si="230"/>
        <v>0</v>
      </c>
      <c r="W832" s="43" t="str">
        <f t="shared" si="231"/>
        <v>n/a</v>
      </c>
      <c r="X832" s="22">
        <f t="shared" si="232"/>
        <v>0</v>
      </c>
      <c r="Y832" s="22">
        <f t="shared" si="233"/>
        <v>0</v>
      </c>
      <c r="Z832" s="22">
        <f t="shared" si="234"/>
        <v>0</v>
      </c>
      <c r="AA832" s="42">
        <f t="shared" si="235"/>
        <v>0</v>
      </c>
      <c r="AB832" s="43" t="str">
        <f t="shared" si="236"/>
        <v>n/a</v>
      </c>
      <c r="AC832" s="44" t="str">
        <f>IFERROR(W832*'Inputs - OBR and CPI'!$E$27+'Inputs - Elec wholesale index'!AB832*'Inputs - OBR and CPI'!$F$27,"n/a")</f>
        <v>n/a</v>
      </c>
      <c r="AD832" s="2" t="str">
        <f t="shared" si="221"/>
        <v>2018-19 Summer</v>
      </c>
      <c r="AE832" s="2" t="str">
        <f t="shared" si="222"/>
        <v>2017-18 Winter</v>
      </c>
      <c r="AF832" s="127">
        <v>0</v>
      </c>
    </row>
    <row r="833" spans="1:32">
      <c r="A833" s="46">
        <v>43045</v>
      </c>
      <c r="B833" s="13" t="s">
        <v>140</v>
      </c>
      <c r="C833" s="179"/>
      <c r="D833" s="179"/>
      <c r="E833" s="179"/>
      <c r="F833" s="179"/>
      <c r="G833" s="179"/>
      <c r="H833" s="179"/>
      <c r="I833" s="12">
        <f>VLOOKUP($B833,'Elec wholesale lookups'!$A$3:$L$15,'Inputs - Elec wholesale index'!I$2,FALSE)</f>
        <v>181634.52552031272</v>
      </c>
      <c r="J833" s="12">
        <f>VLOOKUP($B833,'Elec wholesale lookups'!$A$3:$L$15,'Inputs - Elec wholesale index'!J$2,FALSE)</f>
        <v>205597.26549163138</v>
      </c>
      <c r="K833" s="12">
        <f>VLOOKUP($B833,'Elec wholesale lookups'!$A$3:$L$15,'Inputs - Elec wholesale index'!K$2,FALSE)</f>
        <v>181634.52552031272</v>
      </c>
      <c r="L833" s="37">
        <f>VLOOKUP($B833,'Elec wholesale lookups'!$A$3:$O$15,'Inputs - Elec wholesale index'!L$2,FALSE)</f>
        <v>1</v>
      </c>
      <c r="M833" s="37">
        <f>VLOOKUP($B833,'Elec wholesale lookups'!$A$3:$O$15,'Inputs - Elec wholesale index'!M$2,FALSE)</f>
        <v>1</v>
      </c>
      <c r="N833" s="37">
        <f>VLOOKUP($B833,'Elec wholesale lookups'!$A$3:$O$15,'Inputs - Elec wholesale index'!N$2,FALSE)</f>
        <v>0</v>
      </c>
      <c r="O833" s="12">
        <f t="shared" si="223"/>
        <v>181634.52552031272</v>
      </c>
      <c r="P833" s="12">
        <f t="shared" si="224"/>
        <v>205597.26549163138</v>
      </c>
      <c r="Q833" s="12">
        <f t="shared" si="225"/>
        <v>0</v>
      </c>
      <c r="R833" s="12">
        <f t="shared" si="226"/>
        <v>387231.79101194406</v>
      </c>
      <c r="S833" s="22">
        <f t="shared" si="227"/>
        <v>0</v>
      </c>
      <c r="T833" s="22">
        <f t="shared" si="228"/>
        <v>0</v>
      </c>
      <c r="U833" s="22">
        <f t="shared" si="229"/>
        <v>0</v>
      </c>
      <c r="V833" s="22">
        <f t="shared" si="230"/>
        <v>0</v>
      </c>
      <c r="W833" s="43" t="str">
        <f t="shared" si="231"/>
        <v>n/a</v>
      </c>
      <c r="X833" s="22">
        <f t="shared" si="232"/>
        <v>0</v>
      </c>
      <c r="Y833" s="22">
        <f t="shared" si="233"/>
        <v>0</v>
      </c>
      <c r="Z833" s="22">
        <f t="shared" si="234"/>
        <v>0</v>
      </c>
      <c r="AA833" s="42">
        <f t="shared" si="235"/>
        <v>0</v>
      </c>
      <c r="AB833" s="43" t="str">
        <f t="shared" si="236"/>
        <v>n/a</v>
      </c>
      <c r="AC833" s="44" t="str">
        <f>IFERROR(W833*'Inputs - OBR and CPI'!$E$27+'Inputs - Elec wholesale index'!AB833*'Inputs - OBR and CPI'!$F$27,"n/a")</f>
        <v>n/a</v>
      </c>
      <c r="AD833" s="2" t="str">
        <f t="shared" si="221"/>
        <v>2018-19 Summer</v>
      </c>
      <c r="AE833" s="2" t="str">
        <f t="shared" si="222"/>
        <v>2017-18 Winter</v>
      </c>
      <c r="AF833" s="127">
        <v>0</v>
      </c>
    </row>
    <row r="834" spans="1:32">
      <c r="A834" s="46">
        <v>43046</v>
      </c>
      <c r="B834" s="13" t="s">
        <v>140</v>
      </c>
      <c r="C834" s="179"/>
      <c r="D834" s="179"/>
      <c r="E834" s="179"/>
      <c r="F834" s="179"/>
      <c r="G834" s="179"/>
      <c r="H834" s="179"/>
      <c r="I834" s="12">
        <f>VLOOKUP($B834,'Elec wholesale lookups'!$A$3:$L$15,'Inputs - Elec wholesale index'!I$2,FALSE)</f>
        <v>181634.52552031272</v>
      </c>
      <c r="J834" s="12">
        <f>VLOOKUP($B834,'Elec wholesale lookups'!$A$3:$L$15,'Inputs - Elec wholesale index'!J$2,FALSE)</f>
        <v>205597.26549163138</v>
      </c>
      <c r="K834" s="12">
        <f>VLOOKUP($B834,'Elec wholesale lookups'!$A$3:$L$15,'Inputs - Elec wholesale index'!K$2,FALSE)</f>
        <v>181634.52552031272</v>
      </c>
      <c r="L834" s="37">
        <f>VLOOKUP($B834,'Elec wholesale lookups'!$A$3:$O$15,'Inputs - Elec wholesale index'!L$2,FALSE)</f>
        <v>1</v>
      </c>
      <c r="M834" s="37">
        <f>VLOOKUP($B834,'Elec wholesale lookups'!$A$3:$O$15,'Inputs - Elec wholesale index'!M$2,FALSE)</f>
        <v>1</v>
      </c>
      <c r="N834" s="37">
        <f>VLOOKUP($B834,'Elec wholesale lookups'!$A$3:$O$15,'Inputs - Elec wholesale index'!N$2,FALSE)</f>
        <v>0</v>
      </c>
      <c r="O834" s="12">
        <f t="shared" si="223"/>
        <v>181634.52552031272</v>
      </c>
      <c r="P834" s="12">
        <f t="shared" si="224"/>
        <v>205597.26549163138</v>
      </c>
      <c r="Q834" s="12">
        <f t="shared" si="225"/>
        <v>0</v>
      </c>
      <c r="R834" s="12">
        <f t="shared" si="226"/>
        <v>387231.79101194406</v>
      </c>
      <c r="S834" s="22">
        <f t="shared" si="227"/>
        <v>0</v>
      </c>
      <c r="T834" s="22">
        <f t="shared" si="228"/>
        <v>0</v>
      </c>
      <c r="U834" s="22">
        <f t="shared" si="229"/>
        <v>0</v>
      </c>
      <c r="V834" s="22">
        <f t="shared" si="230"/>
        <v>0</v>
      </c>
      <c r="W834" s="43" t="str">
        <f t="shared" si="231"/>
        <v>n/a</v>
      </c>
      <c r="X834" s="22">
        <f t="shared" si="232"/>
        <v>0</v>
      </c>
      <c r="Y834" s="22">
        <f t="shared" si="233"/>
        <v>0</v>
      </c>
      <c r="Z834" s="22">
        <f t="shared" si="234"/>
        <v>0</v>
      </c>
      <c r="AA834" s="42">
        <f t="shared" si="235"/>
        <v>0</v>
      </c>
      <c r="AB834" s="43" t="str">
        <f t="shared" si="236"/>
        <v>n/a</v>
      </c>
      <c r="AC834" s="44" t="str">
        <f>IFERROR(W834*'Inputs - OBR and CPI'!$E$27+'Inputs - Elec wholesale index'!AB834*'Inputs - OBR and CPI'!$F$27,"n/a")</f>
        <v>n/a</v>
      </c>
      <c r="AD834" s="2" t="str">
        <f t="shared" si="221"/>
        <v>2018-19 Summer</v>
      </c>
      <c r="AE834" s="2" t="str">
        <f t="shared" si="222"/>
        <v>2017-18 Winter</v>
      </c>
      <c r="AF834" s="127">
        <v>0</v>
      </c>
    </row>
    <row r="835" spans="1:32">
      <c r="A835" s="46">
        <v>43047</v>
      </c>
      <c r="B835" s="13" t="s">
        <v>140</v>
      </c>
      <c r="C835" s="179"/>
      <c r="D835" s="179"/>
      <c r="E835" s="179"/>
      <c r="F835" s="179"/>
      <c r="G835" s="179"/>
      <c r="H835" s="179"/>
      <c r="I835" s="12">
        <f>VLOOKUP($B835,'Elec wholesale lookups'!$A$3:$L$15,'Inputs - Elec wholesale index'!I$2,FALSE)</f>
        <v>181634.52552031272</v>
      </c>
      <c r="J835" s="12">
        <f>VLOOKUP($B835,'Elec wholesale lookups'!$A$3:$L$15,'Inputs - Elec wholesale index'!J$2,FALSE)</f>
        <v>205597.26549163138</v>
      </c>
      <c r="K835" s="12">
        <f>VLOOKUP($B835,'Elec wholesale lookups'!$A$3:$L$15,'Inputs - Elec wholesale index'!K$2,FALSE)</f>
        <v>181634.52552031272</v>
      </c>
      <c r="L835" s="37">
        <f>VLOOKUP($B835,'Elec wholesale lookups'!$A$3:$O$15,'Inputs - Elec wholesale index'!L$2,FALSE)</f>
        <v>1</v>
      </c>
      <c r="M835" s="37">
        <f>VLOOKUP($B835,'Elec wholesale lookups'!$A$3:$O$15,'Inputs - Elec wholesale index'!M$2,FALSE)</f>
        <v>1</v>
      </c>
      <c r="N835" s="37">
        <f>VLOOKUP($B835,'Elec wholesale lookups'!$A$3:$O$15,'Inputs - Elec wholesale index'!N$2,FALSE)</f>
        <v>0</v>
      </c>
      <c r="O835" s="12">
        <f t="shared" si="223"/>
        <v>181634.52552031272</v>
      </c>
      <c r="P835" s="12">
        <f t="shared" si="224"/>
        <v>205597.26549163138</v>
      </c>
      <c r="Q835" s="12">
        <f t="shared" si="225"/>
        <v>0</v>
      </c>
      <c r="R835" s="12">
        <f t="shared" si="226"/>
        <v>387231.79101194406</v>
      </c>
      <c r="S835" s="22">
        <f t="shared" si="227"/>
        <v>0</v>
      </c>
      <c r="T835" s="22">
        <f t="shared" si="228"/>
        <v>0</v>
      </c>
      <c r="U835" s="22">
        <f t="shared" si="229"/>
        <v>0</v>
      </c>
      <c r="V835" s="22">
        <f t="shared" si="230"/>
        <v>0</v>
      </c>
      <c r="W835" s="43" t="str">
        <f t="shared" si="231"/>
        <v>n/a</v>
      </c>
      <c r="X835" s="22">
        <f t="shared" si="232"/>
        <v>0</v>
      </c>
      <c r="Y835" s="22">
        <f t="shared" si="233"/>
        <v>0</v>
      </c>
      <c r="Z835" s="22">
        <f t="shared" si="234"/>
        <v>0</v>
      </c>
      <c r="AA835" s="42">
        <f t="shared" si="235"/>
        <v>0</v>
      </c>
      <c r="AB835" s="43" t="str">
        <f t="shared" si="236"/>
        <v>n/a</v>
      </c>
      <c r="AC835" s="44" t="str">
        <f>IFERROR(W835*'Inputs - OBR and CPI'!$E$27+'Inputs - Elec wholesale index'!AB835*'Inputs - OBR and CPI'!$F$27,"n/a")</f>
        <v>n/a</v>
      </c>
      <c r="AD835" s="2" t="str">
        <f t="shared" si="221"/>
        <v>2018-19 Summer</v>
      </c>
      <c r="AE835" s="2" t="str">
        <f t="shared" si="222"/>
        <v>2017-18 Winter</v>
      </c>
      <c r="AF835" s="127">
        <v>0</v>
      </c>
    </row>
    <row r="836" spans="1:32">
      <c r="A836" s="46">
        <v>43048</v>
      </c>
      <c r="B836" s="13" t="s">
        <v>140</v>
      </c>
      <c r="C836" s="179"/>
      <c r="D836" s="179"/>
      <c r="E836" s="179"/>
      <c r="F836" s="179"/>
      <c r="G836" s="179"/>
      <c r="H836" s="179"/>
      <c r="I836" s="12">
        <f>VLOOKUP($B836,'Elec wholesale lookups'!$A$3:$L$15,'Inputs - Elec wholesale index'!I$2,FALSE)</f>
        <v>181634.52552031272</v>
      </c>
      <c r="J836" s="12">
        <f>VLOOKUP($B836,'Elec wholesale lookups'!$A$3:$L$15,'Inputs - Elec wholesale index'!J$2,FALSE)</f>
        <v>205597.26549163138</v>
      </c>
      <c r="K836" s="12">
        <f>VLOOKUP($B836,'Elec wholesale lookups'!$A$3:$L$15,'Inputs - Elec wholesale index'!K$2,FALSE)</f>
        <v>181634.52552031272</v>
      </c>
      <c r="L836" s="37">
        <f>VLOOKUP($B836,'Elec wholesale lookups'!$A$3:$O$15,'Inputs - Elec wholesale index'!L$2,FALSE)</f>
        <v>1</v>
      </c>
      <c r="M836" s="37">
        <f>VLOOKUP($B836,'Elec wholesale lookups'!$A$3:$O$15,'Inputs - Elec wholesale index'!M$2,FALSE)</f>
        <v>1</v>
      </c>
      <c r="N836" s="37">
        <f>VLOOKUP($B836,'Elec wholesale lookups'!$A$3:$O$15,'Inputs - Elec wholesale index'!N$2,FALSE)</f>
        <v>0</v>
      </c>
      <c r="O836" s="12">
        <f t="shared" si="223"/>
        <v>181634.52552031272</v>
      </c>
      <c r="P836" s="12">
        <f t="shared" si="224"/>
        <v>205597.26549163138</v>
      </c>
      <c r="Q836" s="12">
        <f t="shared" si="225"/>
        <v>0</v>
      </c>
      <c r="R836" s="12">
        <f t="shared" si="226"/>
        <v>387231.79101194406</v>
      </c>
      <c r="S836" s="22">
        <f t="shared" si="227"/>
        <v>0</v>
      </c>
      <c r="T836" s="22">
        <f t="shared" si="228"/>
        <v>0</v>
      </c>
      <c r="U836" s="22">
        <f t="shared" si="229"/>
        <v>0</v>
      </c>
      <c r="V836" s="22">
        <f t="shared" si="230"/>
        <v>0</v>
      </c>
      <c r="W836" s="43" t="str">
        <f t="shared" si="231"/>
        <v>n/a</v>
      </c>
      <c r="X836" s="22">
        <f t="shared" si="232"/>
        <v>0</v>
      </c>
      <c r="Y836" s="22">
        <f t="shared" si="233"/>
        <v>0</v>
      </c>
      <c r="Z836" s="22">
        <f t="shared" si="234"/>
        <v>0</v>
      </c>
      <c r="AA836" s="42">
        <f t="shared" si="235"/>
        <v>0</v>
      </c>
      <c r="AB836" s="43" t="str">
        <f t="shared" si="236"/>
        <v>n/a</v>
      </c>
      <c r="AC836" s="44" t="str">
        <f>IFERROR(W836*'Inputs - OBR and CPI'!$E$27+'Inputs - Elec wholesale index'!AB836*'Inputs - OBR and CPI'!$F$27,"n/a")</f>
        <v>n/a</v>
      </c>
      <c r="AD836" s="2" t="str">
        <f t="shared" si="221"/>
        <v>2018-19 Summer</v>
      </c>
      <c r="AE836" s="2" t="str">
        <f t="shared" si="222"/>
        <v>2017-18 Winter</v>
      </c>
      <c r="AF836" s="127">
        <v>0</v>
      </c>
    </row>
    <row r="837" spans="1:32">
      <c r="A837" s="46">
        <v>43049</v>
      </c>
      <c r="B837" s="13" t="s">
        <v>140</v>
      </c>
      <c r="C837" s="179"/>
      <c r="D837" s="179"/>
      <c r="E837" s="179"/>
      <c r="F837" s="179"/>
      <c r="G837" s="179"/>
      <c r="H837" s="179"/>
      <c r="I837" s="12">
        <f>VLOOKUP($B837,'Elec wholesale lookups'!$A$3:$L$15,'Inputs - Elec wholesale index'!I$2,FALSE)</f>
        <v>181634.52552031272</v>
      </c>
      <c r="J837" s="12">
        <f>VLOOKUP($B837,'Elec wholesale lookups'!$A$3:$L$15,'Inputs - Elec wholesale index'!J$2,FALSE)</f>
        <v>205597.26549163138</v>
      </c>
      <c r="K837" s="12">
        <f>VLOOKUP($B837,'Elec wholesale lookups'!$A$3:$L$15,'Inputs - Elec wholesale index'!K$2,FALSE)</f>
        <v>181634.52552031272</v>
      </c>
      <c r="L837" s="37">
        <f>VLOOKUP($B837,'Elec wholesale lookups'!$A$3:$O$15,'Inputs - Elec wholesale index'!L$2,FALSE)</f>
        <v>1</v>
      </c>
      <c r="M837" s="37">
        <f>VLOOKUP($B837,'Elec wholesale lookups'!$A$3:$O$15,'Inputs - Elec wholesale index'!M$2,FALSE)</f>
        <v>1</v>
      </c>
      <c r="N837" s="37">
        <f>VLOOKUP($B837,'Elec wholesale lookups'!$A$3:$O$15,'Inputs - Elec wholesale index'!N$2,FALSE)</f>
        <v>0</v>
      </c>
      <c r="O837" s="12">
        <f t="shared" si="223"/>
        <v>181634.52552031272</v>
      </c>
      <c r="P837" s="12">
        <f t="shared" si="224"/>
        <v>205597.26549163138</v>
      </c>
      <c r="Q837" s="12">
        <f t="shared" si="225"/>
        <v>0</v>
      </c>
      <c r="R837" s="12">
        <f t="shared" si="226"/>
        <v>387231.79101194406</v>
      </c>
      <c r="S837" s="22">
        <f t="shared" si="227"/>
        <v>0</v>
      </c>
      <c r="T837" s="22">
        <f t="shared" si="228"/>
        <v>0</v>
      </c>
      <c r="U837" s="22">
        <f t="shared" si="229"/>
        <v>0</v>
      </c>
      <c r="V837" s="22">
        <f t="shared" si="230"/>
        <v>0</v>
      </c>
      <c r="W837" s="43" t="str">
        <f t="shared" si="231"/>
        <v>n/a</v>
      </c>
      <c r="X837" s="22">
        <f t="shared" si="232"/>
        <v>0</v>
      </c>
      <c r="Y837" s="22">
        <f t="shared" si="233"/>
        <v>0</v>
      </c>
      <c r="Z837" s="22">
        <f t="shared" si="234"/>
        <v>0</v>
      </c>
      <c r="AA837" s="42">
        <f t="shared" si="235"/>
        <v>0</v>
      </c>
      <c r="AB837" s="43" t="str">
        <f t="shared" si="236"/>
        <v>n/a</v>
      </c>
      <c r="AC837" s="44" t="str">
        <f>IFERROR(W837*'Inputs - OBR and CPI'!$E$27+'Inputs - Elec wholesale index'!AB837*'Inputs - OBR and CPI'!$F$27,"n/a")</f>
        <v>n/a</v>
      </c>
      <c r="AD837" s="2" t="str">
        <f t="shared" si="221"/>
        <v>2018-19 Summer</v>
      </c>
      <c r="AE837" s="2" t="str">
        <f t="shared" si="222"/>
        <v>2017-18 Winter</v>
      </c>
      <c r="AF837" s="127">
        <v>0</v>
      </c>
    </row>
    <row r="838" spans="1:32">
      <c r="A838" s="46">
        <v>43052</v>
      </c>
      <c r="B838" s="13" t="s">
        <v>140</v>
      </c>
      <c r="C838" s="179"/>
      <c r="D838" s="179"/>
      <c r="E838" s="179"/>
      <c r="F838" s="179"/>
      <c r="G838" s="179"/>
      <c r="H838" s="179"/>
      <c r="I838" s="12">
        <f>VLOOKUP($B838,'Elec wholesale lookups'!$A$3:$L$15,'Inputs - Elec wholesale index'!I$2,FALSE)</f>
        <v>181634.52552031272</v>
      </c>
      <c r="J838" s="12">
        <f>VLOOKUP($B838,'Elec wholesale lookups'!$A$3:$L$15,'Inputs - Elec wholesale index'!J$2,FALSE)</f>
        <v>205597.26549163138</v>
      </c>
      <c r="K838" s="12">
        <f>VLOOKUP($B838,'Elec wholesale lookups'!$A$3:$L$15,'Inputs - Elec wholesale index'!K$2,FALSE)</f>
        <v>181634.52552031272</v>
      </c>
      <c r="L838" s="37">
        <f>VLOOKUP($B838,'Elec wholesale lookups'!$A$3:$O$15,'Inputs - Elec wholesale index'!L$2,FALSE)</f>
        <v>1</v>
      </c>
      <c r="M838" s="37">
        <f>VLOOKUP($B838,'Elec wholesale lookups'!$A$3:$O$15,'Inputs - Elec wholesale index'!M$2,FALSE)</f>
        <v>1</v>
      </c>
      <c r="N838" s="37">
        <f>VLOOKUP($B838,'Elec wholesale lookups'!$A$3:$O$15,'Inputs - Elec wholesale index'!N$2,FALSE)</f>
        <v>0</v>
      </c>
      <c r="O838" s="12">
        <f t="shared" si="223"/>
        <v>181634.52552031272</v>
      </c>
      <c r="P838" s="12">
        <f t="shared" si="224"/>
        <v>205597.26549163138</v>
      </c>
      <c r="Q838" s="12">
        <f t="shared" si="225"/>
        <v>0</v>
      </c>
      <c r="R838" s="12">
        <f t="shared" si="226"/>
        <v>387231.79101194406</v>
      </c>
      <c r="S838" s="22">
        <f t="shared" si="227"/>
        <v>0</v>
      </c>
      <c r="T838" s="22">
        <f t="shared" si="228"/>
        <v>0</v>
      </c>
      <c r="U838" s="22">
        <f t="shared" si="229"/>
        <v>0</v>
      </c>
      <c r="V838" s="22">
        <f t="shared" si="230"/>
        <v>0</v>
      </c>
      <c r="W838" s="43" t="str">
        <f t="shared" si="231"/>
        <v>n/a</v>
      </c>
      <c r="X838" s="22">
        <f t="shared" si="232"/>
        <v>0</v>
      </c>
      <c r="Y838" s="22">
        <f t="shared" si="233"/>
        <v>0</v>
      </c>
      <c r="Z838" s="22">
        <f t="shared" si="234"/>
        <v>0</v>
      </c>
      <c r="AA838" s="42">
        <f t="shared" si="235"/>
        <v>0</v>
      </c>
      <c r="AB838" s="43" t="str">
        <f t="shared" si="236"/>
        <v>n/a</v>
      </c>
      <c r="AC838" s="44" t="str">
        <f>IFERROR(W838*'Inputs - OBR and CPI'!$E$27+'Inputs - Elec wholesale index'!AB838*'Inputs - OBR and CPI'!$F$27,"n/a")</f>
        <v>n/a</v>
      </c>
      <c r="AD838" s="2" t="str">
        <f t="shared" si="221"/>
        <v>2018-19 Summer</v>
      </c>
      <c r="AE838" s="2" t="str">
        <f t="shared" si="222"/>
        <v>2017-18 Winter</v>
      </c>
      <c r="AF838" s="127">
        <v>0</v>
      </c>
    </row>
    <row r="839" spans="1:32">
      <c r="A839" s="46">
        <v>43053</v>
      </c>
      <c r="B839" s="13" t="s">
        <v>140</v>
      </c>
      <c r="C839" s="179"/>
      <c r="D839" s="179"/>
      <c r="E839" s="179"/>
      <c r="F839" s="179"/>
      <c r="G839" s="179"/>
      <c r="H839" s="179"/>
      <c r="I839" s="12">
        <f>VLOOKUP($B839,'Elec wholesale lookups'!$A$3:$L$15,'Inputs - Elec wholesale index'!I$2,FALSE)</f>
        <v>181634.52552031272</v>
      </c>
      <c r="J839" s="12">
        <f>VLOOKUP($B839,'Elec wholesale lookups'!$A$3:$L$15,'Inputs - Elec wholesale index'!J$2,FALSE)</f>
        <v>205597.26549163138</v>
      </c>
      <c r="K839" s="12">
        <f>VLOOKUP($B839,'Elec wholesale lookups'!$A$3:$L$15,'Inputs - Elec wholesale index'!K$2,FALSE)</f>
        <v>181634.52552031272</v>
      </c>
      <c r="L839" s="37">
        <f>VLOOKUP($B839,'Elec wholesale lookups'!$A$3:$O$15,'Inputs - Elec wholesale index'!L$2,FALSE)</f>
        <v>1</v>
      </c>
      <c r="M839" s="37">
        <f>VLOOKUP($B839,'Elec wholesale lookups'!$A$3:$O$15,'Inputs - Elec wholesale index'!M$2,FALSE)</f>
        <v>1</v>
      </c>
      <c r="N839" s="37">
        <f>VLOOKUP($B839,'Elec wholesale lookups'!$A$3:$O$15,'Inputs - Elec wholesale index'!N$2,FALSE)</f>
        <v>0</v>
      </c>
      <c r="O839" s="12">
        <f t="shared" si="223"/>
        <v>181634.52552031272</v>
      </c>
      <c r="P839" s="12">
        <f t="shared" si="224"/>
        <v>205597.26549163138</v>
      </c>
      <c r="Q839" s="12">
        <f t="shared" si="225"/>
        <v>0</v>
      </c>
      <c r="R839" s="12">
        <f t="shared" si="226"/>
        <v>387231.79101194406</v>
      </c>
      <c r="S839" s="22">
        <f t="shared" si="227"/>
        <v>0</v>
      </c>
      <c r="T839" s="22">
        <f t="shared" si="228"/>
        <v>0</v>
      </c>
      <c r="U839" s="22">
        <f t="shared" si="229"/>
        <v>0</v>
      </c>
      <c r="V839" s="22">
        <f t="shared" si="230"/>
        <v>0</v>
      </c>
      <c r="W839" s="43" t="str">
        <f t="shared" si="231"/>
        <v>n/a</v>
      </c>
      <c r="X839" s="22">
        <f t="shared" si="232"/>
        <v>0</v>
      </c>
      <c r="Y839" s="22">
        <f t="shared" si="233"/>
        <v>0</v>
      </c>
      <c r="Z839" s="22">
        <f t="shared" si="234"/>
        <v>0</v>
      </c>
      <c r="AA839" s="42">
        <f t="shared" si="235"/>
        <v>0</v>
      </c>
      <c r="AB839" s="43" t="str">
        <f t="shared" si="236"/>
        <v>n/a</v>
      </c>
      <c r="AC839" s="44" t="str">
        <f>IFERROR(W839*'Inputs - OBR and CPI'!$E$27+'Inputs - Elec wholesale index'!AB839*'Inputs - OBR and CPI'!$F$27,"n/a")</f>
        <v>n/a</v>
      </c>
      <c r="AD839" s="2" t="str">
        <f t="shared" si="221"/>
        <v>2018-19 Summer</v>
      </c>
      <c r="AE839" s="2" t="str">
        <f t="shared" si="222"/>
        <v>2017-18 Winter</v>
      </c>
      <c r="AF839" s="127">
        <v>0</v>
      </c>
    </row>
    <row r="840" spans="1:32">
      <c r="A840" s="46">
        <v>43054</v>
      </c>
      <c r="B840" s="13" t="s">
        <v>140</v>
      </c>
      <c r="C840" s="179"/>
      <c r="D840" s="179"/>
      <c r="E840" s="179"/>
      <c r="F840" s="179"/>
      <c r="G840" s="179"/>
      <c r="H840" s="179"/>
      <c r="I840" s="12">
        <f>VLOOKUP($B840,'Elec wholesale lookups'!$A$3:$L$15,'Inputs - Elec wholesale index'!I$2,FALSE)</f>
        <v>181634.52552031272</v>
      </c>
      <c r="J840" s="12">
        <f>VLOOKUP($B840,'Elec wholesale lookups'!$A$3:$L$15,'Inputs - Elec wholesale index'!J$2,FALSE)</f>
        <v>205597.26549163138</v>
      </c>
      <c r="K840" s="12">
        <f>VLOOKUP($B840,'Elec wholesale lookups'!$A$3:$L$15,'Inputs - Elec wholesale index'!K$2,FALSE)</f>
        <v>181634.52552031272</v>
      </c>
      <c r="L840" s="37">
        <f>VLOOKUP($B840,'Elec wholesale lookups'!$A$3:$O$15,'Inputs - Elec wholesale index'!L$2,FALSE)</f>
        <v>1</v>
      </c>
      <c r="M840" s="37">
        <f>VLOOKUP($B840,'Elec wholesale lookups'!$A$3:$O$15,'Inputs - Elec wholesale index'!M$2,FALSE)</f>
        <v>1</v>
      </c>
      <c r="N840" s="37">
        <f>VLOOKUP($B840,'Elec wholesale lookups'!$A$3:$O$15,'Inputs - Elec wholesale index'!N$2,FALSE)</f>
        <v>0</v>
      </c>
      <c r="O840" s="12">
        <f t="shared" si="223"/>
        <v>181634.52552031272</v>
      </c>
      <c r="P840" s="12">
        <f t="shared" si="224"/>
        <v>205597.26549163138</v>
      </c>
      <c r="Q840" s="12">
        <f t="shared" si="225"/>
        <v>0</v>
      </c>
      <c r="R840" s="12">
        <f t="shared" si="226"/>
        <v>387231.79101194406</v>
      </c>
      <c r="S840" s="22">
        <f t="shared" si="227"/>
        <v>0</v>
      </c>
      <c r="T840" s="22">
        <f t="shared" si="228"/>
        <v>0</v>
      </c>
      <c r="U840" s="22">
        <f t="shared" si="229"/>
        <v>0</v>
      </c>
      <c r="V840" s="22">
        <f t="shared" si="230"/>
        <v>0</v>
      </c>
      <c r="W840" s="43" t="str">
        <f t="shared" si="231"/>
        <v>n/a</v>
      </c>
      <c r="X840" s="22">
        <f t="shared" si="232"/>
        <v>0</v>
      </c>
      <c r="Y840" s="22">
        <f t="shared" si="233"/>
        <v>0</v>
      </c>
      <c r="Z840" s="22">
        <f t="shared" si="234"/>
        <v>0</v>
      </c>
      <c r="AA840" s="42">
        <f t="shared" si="235"/>
        <v>0</v>
      </c>
      <c r="AB840" s="43" t="str">
        <f t="shared" si="236"/>
        <v>n/a</v>
      </c>
      <c r="AC840" s="44" t="str">
        <f>IFERROR(W840*'Inputs - OBR and CPI'!$E$27+'Inputs - Elec wholesale index'!AB840*'Inputs - OBR and CPI'!$F$27,"n/a")</f>
        <v>n/a</v>
      </c>
      <c r="AD840" s="2" t="str">
        <f t="shared" si="221"/>
        <v>2018-19 Summer</v>
      </c>
      <c r="AE840" s="2" t="str">
        <f t="shared" si="222"/>
        <v>2017-18 Winter</v>
      </c>
      <c r="AF840" s="127">
        <v>0</v>
      </c>
    </row>
    <row r="841" spans="1:32">
      <c r="A841" s="46">
        <v>43055</v>
      </c>
      <c r="B841" s="13" t="s">
        <v>140</v>
      </c>
      <c r="C841" s="179"/>
      <c r="D841" s="179"/>
      <c r="E841" s="179"/>
      <c r="F841" s="179"/>
      <c r="G841" s="179"/>
      <c r="H841" s="179"/>
      <c r="I841" s="12">
        <f>VLOOKUP($B841,'Elec wholesale lookups'!$A$3:$L$15,'Inputs - Elec wholesale index'!I$2,FALSE)</f>
        <v>181634.52552031272</v>
      </c>
      <c r="J841" s="12">
        <f>VLOOKUP($B841,'Elec wholesale lookups'!$A$3:$L$15,'Inputs - Elec wholesale index'!J$2,FALSE)</f>
        <v>205597.26549163138</v>
      </c>
      <c r="K841" s="12">
        <f>VLOOKUP($B841,'Elec wholesale lookups'!$A$3:$L$15,'Inputs - Elec wholesale index'!K$2,FALSE)</f>
        <v>181634.52552031272</v>
      </c>
      <c r="L841" s="37">
        <f>VLOOKUP($B841,'Elec wholesale lookups'!$A$3:$O$15,'Inputs - Elec wholesale index'!L$2,FALSE)</f>
        <v>1</v>
      </c>
      <c r="M841" s="37">
        <f>VLOOKUP($B841,'Elec wholesale lookups'!$A$3:$O$15,'Inputs - Elec wholesale index'!M$2,FALSE)</f>
        <v>1</v>
      </c>
      <c r="N841" s="37">
        <f>VLOOKUP($B841,'Elec wholesale lookups'!$A$3:$O$15,'Inputs - Elec wholesale index'!N$2,FALSE)</f>
        <v>0</v>
      </c>
      <c r="O841" s="12">
        <f t="shared" si="223"/>
        <v>181634.52552031272</v>
      </c>
      <c r="P841" s="12">
        <f t="shared" si="224"/>
        <v>205597.26549163138</v>
      </c>
      <c r="Q841" s="12">
        <f t="shared" si="225"/>
        <v>0</v>
      </c>
      <c r="R841" s="12">
        <f t="shared" si="226"/>
        <v>387231.79101194406</v>
      </c>
      <c r="S841" s="22">
        <f t="shared" si="227"/>
        <v>0</v>
      </c>
      <c r="T841" s="22">
        <f t="shared" si="228"/>
        <v>0</v>
      </c>
      <c r="U841" s="22">
        <f t="shared" si="229"/>
        <v>0</v>
      </c>
      <c r="V841" s="22">
        <f t="shared" si="230"/>
        <v>0</v>
      </c>
      <c r="W841" s="43" t="str">
        <f t="shared" si="231"/>
        <v>n/a</v>
      </c>
      <c r="X841" s="22">
        <f t="shared" si="232"/>
        <v>0</v>
      </c>
      <c r="Y841" s="22">
        <f t="shared" si="233"/>
        <v>0</v>
      </c>
      <c r="Z841" s="22">
        <f t="shared" si="234"/>
        <v>0</v>
      </c>
      <c r="AA841" s="42">
        <f t="shared" si="235"/>
        <v>0</v>
      </c>
      <c r="AB841" s="43" t="str">
        <f t="shared" si="236"/>
        <v>n/a</v>
      </c>
      <c r="AC841" s="44" t="str">
        <f>IFERROR(W841*'Inputs - OBR and CPI'!$E$27+'Inputs - Elec wholesale index'!AB841*'Inputs - OBR and CPI'!$F$27,"n/a")</f>
        <v>n/a</v>
      </c>
      <c r="AD841" s="2" t="str">
        <f t="shared" si="221"/>
        <v>2018-19 Summer</v>
      </c>
      <c r="AE841" s="2" t="str">
        <f t="shared" si="222"/>
        <v>2017-18 Winter</v>
      </c>
      <c r="AF841" s="127">
        <v>0</v>
      </c>
    </row>
    <row r="842" spans="1:32">
      <c r="A842" s="46">
        <v>43056</v>
      </c>
      <c r="B842" s="13" t="s">
        <v>140</v>
      </c>
      <c r="C842" s="179"/>
      <c r="D842" s="179"/>
      <c r="E842" s="179"/>
      <c r="F842" s="179"/>
      <c r="G842" s="179"/>
      <c r="H842" s="179"/>
      <c r="I842" s="12">
        <f>VLOOKUP($B842,'Elec wholesale lookups'!$A$3:$L$15,'Inputs - Elec wholesale index'!I$2,FALSE)</f>
        <v>181634.52552031272</v>
      </c>
      <c r="J842" s="12">
        <f>VLOOKUP($B842,'Elec wholesale lookups'!$A$3:$L$15,'Inputs - Elec wholesale index'!J$2,FALSE)</f>
        <v>205597.26549163138</v>
      </c>
      <c r="K842" s="12">
        <f>VLOOKUP($B842,'Elec wholesale lookups'!$A$3:$L$15,'Inputs - Elec wholesale index'!K$2,FALSE)</f>
        <v>181634.52552031272</v>
      </c>
      <c r="L842" s="37">
        <f>VLOOKUP($B842,'Elec wholesale lookups'!$A$3:$O$15,'Inputs - Elec wholesale index'!L$2,FALSE)</f>
        <v>1</v>
      </c>
      <c r="M842" s="37">
        <f>VLOOKUP($B842,'Elec wholesale lookups'!$A$3:$O$15,'Inputs - Elec wholesale index'!M$2,FALSE)</f>
        <v>1</v>
      </c>
      <c r="N842" s="37">
        <f>VLOOKUP($B842,'Elec wholesale lookups'!$A$3:$O$15,'Inputs - Elec wholesale index'!N$2,FALSE)</f>
        <v>0</v>
      </c>
      <c r="O842" s="12">
        <f t="shared" si="223"/>
        <v>181634.52552031272</v>
      </c>
      <c r="P842" s="12">
        <f t="shared" si="224"/>
        <v>205597.26549163138</v>
      </c>
      <c r="Q842" s="12">
        <f t="shared" si="225"/>
        <v>0</v>
      </c>
      <c r="R842" s="12">
        <f t="shared" si="226"/>
        <v>387231.79101194406</v>
      </c>
      <c r="S842" s="22">
        <f t="shared" si="227"/>
        <v>0</v>
      </c>
      <c r="T842" s="22">
        <f t="shared" si="228"/>
        <v>0</v>
      </c>
      <c r="U842" s="22">
        <f t="shared" si="229"/>
        <v>0</v>
      </c>
      <c r="V842" s="22">
        <f t="shared" si="230"/>
        <v>0</v>
      </c>
      <c r="W842" s="43" t="str">
        <f t="shared" si="231"/>
        <v>n/a</v>
      </c>
      <c r="X842" s="22">
        <f t="shared" si="232"/>
        <v>0</v>
      </c>
      <c r="Y842" s="22">
        <f t="shared" si="233"/>
        <v>0</v>
      </c>
      <c r="Z842" s="22">
        <f t="shared" si="234"/>
        <v>0</v>
      </c>
      <c r="AA842" s="42">
        <f t="shared" si="235"/>
        <v>0</v>
      </c>
      <c r="AB842" s="43" t="str">
        <f t="shared" si="236"/>
        <v>n/a</v>
      </c>
      <c r="AC842" s="44" t="str">
        <f>IFERROR(W842*'Inputs - OBR and CPI'!$E$27+'Inputs - Elec wholesale index'!AB842*'Inputs - OBR and CPI'!$F$27,"n/a")</f>
        <v>n/a</v>
      </c>
      <c r="AD842" s="2" t="str">
        <f t="shared" si="221"/>
        <v>2018-19 Summer</v>
      </c>
      <c r="AE842" s="2" t="str">
        <f t="shared" si="222"/>
        <v>2017-18 Winter</v>
      </c>
      <c r="AF842" s="127">
        <v>0</v>
      </c>
    </row>
    <row r="843" spans="1:32">
      <c r="A843" s="46">
        <v>43059</v>
      </c>
      <c r="B843" s="13" t="s">
        <v>140</v>
      </c>
      <c r="C843" s="179"/>
      <c r="D843" s="179"/>
      <c r="E843" s="179"/>
      <c r="F843" s="179"/>
      <c r="G843" s="179"/>
      <c r="H843" s="179"/>
      <c r="I843" s="12">
        <f>VLOOKUP($B843,'Elec wholesale lookups'!$A$3:$L$15,'Inputs - Elec wholesale index'!I$2,FALSE)</f>
        <v>181634.52552031272</v>
      </c>
      <c r="J843" s="12">
        <f>VLOOKUP($B843,'Elec wholesale lookups'!$A$3:$L$15,'Inputs - Elec wholesale index'!J$2,FALSE)</f>
        <v>205597.26549163138</v>
      </c>
      <c r="K843" s="12">
        <f>VLOOKUP($B843,'Elec wholesale lookups'!$A$3:$L$15,'Inputs - Elec wholesale index'!K$2,FALSE)</f>
        <v>181634.52552031272</v>
      </c>
      <c r="L843" s="37">
        <f>VLOOKUP($B843,'Elec wholesale lookups'!$A$3:$O$15,'Inputs - Elec wholesale index'!L$2,FALSE)</f>
        <v>1</v>
      </c>
      <c r="M843" s="37">
        <f>VLOOKUP($B843,'Elec wholesale lookups'!$A$3:$O$15,'Inputs - Elec wholesale index'!M$2,FALSE)</f>
        <v>1</v>
      </c>
      <c r="N843" s="37">
        <f>VLOOKUP($B843,'Elec wholesale lookups'!$A$3:$O$15,'Inputs - Elec wholesale index'!N$2,FALSE)</f>
        <v>0</v>
      </c>
      <c r="O843" s="12">
        <f t="shared" si="223"/>
        <v>181634.52552031272</v>
      </c>
      <c r="P843" s="12">
        <f t="shared" si="224"/>
        <v>205597.26549163138</v>
      </c>
      <c r="Q843" s="12">
        <f t="shared" si="225"/>
        <v>0</v>
      </c>
      <c r="R843" s="12">
        <f t="shared" si="226"/>
        <v>387231.79101194406</v>
      </c>
      <c r="S843" s="22">
        <f t="shared" si="227"/>
        <v>0</v>
      </c>
      <c r="T843" s="22">
        <f t="shared" si="228"/>
        <v>0</v>
      </c>
      <c r="U843" s="22">
        <f t="shared" si="229"/>
        <v>0</v>
      </c>
      <c r="V843" s="22">
        <f t="shared" si="230"/>
        <v>0</v>
      </c>
      <c r="W843" s="43" t="str">
        <f t="shared" si="231"/>
        <v>n/a</v>
      </c>
      <c r="X843" s="22">
        <f t="shared" si="232"/>
        <v>0</v>
      </c>
      <c r="Y843" s="22">
        <f t="shared" si="233"/>
        <v>0</v>
      </c>
      <c r="Z843" s="22">
        <f t="shared" si="234"/>
        <v>0</v>
      </c>
      <c r="AA843" s="42">
        <f t="shared" si="235"/>
        <v>0</v>
      </c>
      <c r="AB843" s="43" t="str">
        <f t="shared" si="236"/>
        <v>n/a</v>
      </c>
      <c r="AC843" s="44" t="str">
        <f>IFERROR(W843*'Inputs - OBR and CPI'!$E$27+'Inputs - Elec wholesale index'!AB843*'Inputs - OBR and CPI'!$F$27,"n/a")</f>
        <v>n/a</v>
      </c>
      <c r="AD843" s="2" t="str">
        <f t="shared" si="221"/>
        <v>2018-19 Summer</v>
      </c>
      <c r="AE843" s="2" t="str">
        <f t="shared" si="222"/>
        <v>2017-18 Winter</v>
      </c>
      <c r="AF843" s="127">
        <v>0</v>
      </c>
    </row>
    <row r="844" spans="1:32">
      <c r="A844" s="46">
        <v>43060</v>
      </c>
      <c r="B844" s="13" t="s">
        <v>140</v>
      </c>
      <c r="C844" s="179"/>
      <c r="D844" s="179"/>
      <c r="E844" s="179"/>
      <c r="F844" s="179"/>
      <c r="G844" s="179"/>
      <c r="H844" s="179"/>
      <c r="I844" s="12">
        <f>VLOOKUP($B844,'Elec wholesale lookups'!$A$3:$L$15,'Inputs - Elec wholesale index'!I$2,FALSE)</f>
        <v>181634.52552031272</v>
      </c>
      <c r="J844" s="12">
        <f>VLOOKUP($B844,'Elec wholesale lookups'!$A$3:$L$15,'Inputs - Elec wholesale index'!J$2,FALSE)</f>
        <v>205597.26549163138</v>
      </c>
      <c r="K844" s="12">
        <f>VLOOKUP($B844,'Elec wholesale lookups'!$A$3:$L$15,'Inputs - Elec wholesale index'!K$2,FALSE)</f>
        <v>181634.52552031272</v>
      </c>
      <c r="L844" s="37">
        <f>VLOOKUP($B844,'Elec wholesale lookups'!$A$3:$O$15,'Inputs - Elec wholesale index'!L$2,FALSE)</f>
        <v>1</v>
      </c>
      <c r="M844" s="37">
        <f>VLOOKUP($B844,'Elec wholesale lookups'!$A$3:$O$15,'Inputs - Elec wholesale index'!M$2,FALSE)</f>
        <v>1</v>
      </c>
      <c r="N844" s="37">
        <f>VLOOKUP($B844,'Elec wholesale lookups'!$A$3:$O$15,'Inputs - Elec wholesale index'!N$2,FALSE)</f>
        <v>0</v>
      </c>
      <c r="O844" s="12">
        <f t="shared" si="223"/>
        <v>181634.52552031272</v>
      </c>
      <c r="P844" s="12">
        <f t="shared" si="224"/>
        <v>205597.26549163138</v>
      </c>
      <c r="Q844" s="12">
        <f t="shared" si="225"/>
        <v>0</v>
      </c>
      <c r="R844" s="12">
        <f t="shared" si="226"/>
        <v>387231.79101194406</v>
      </c>
      <c r="S844" s="22">
        <f t="shared" si="227"/>
        <v>0</v>
      </c>
      <c r="T844" s="22">
        <f t="shared" si="228"/>
        <v>0</v>
      </c>
      <c r="U844" s="22">
        <f t="shared" si="229"/>
        <v>0</v>
      </c>
      <c r="V844" s="22">
        <f t="shared" si="230"/>
        <v>0</v>
      </c>
      <c r="W844" s="43" t="str">
        <f t="shared" si="231"/>
        <v>n/a</v>
      </c>
      <c r="X844" s="22">
        <f t="shared" si="232"/>
        <v>0</v>
      </c>
      <c r="Y844" s="22">
        <f t="shared" si="233"/>
        <v>0</v>
      </c>
      <c r="Z844" s="22">
        <f t="shared" si="234"/>
        <v>0</v>
      </c>
      <c r="AA844" s="42">
        <f t="shared" si="235"/>
        <v>0</v>
      </c>
      <c r="AB844" s="43" t="str">
        <f t="shared" si="236"/>
        <v>n/a</v>
      </c>
      <c r="AC844" s="44" t="str">
        <f>IFERROR(W844*'Inputs - OBR and CPI'!$E$27+'Inputs - Elec wholesale index'!AB844*'Inputs - OBR and CPI'!$F$27,"n/a")</f>
        <v>n/a</v>
      </c>
      <c r="AD844" s="2" t="str">
        <f t="shared" si="221"/>
        <v>2018-19 Summer</v>
      </c>
      <c r="AE844" s="2" t="str">
        <f t="shared" si="222"/>
        <v>2017-18 Winter</v>
      </c>
      <c r="AF844" s="127">
        <v>0</v>
      </c>
    </row>
    <row r="845" spans="1:32">
      <c r="A845" s="46">
        <v>43061</v>
      </c>
      <c r="B845" s="13" t="s">
        <v>140</v>
      </c>
      <c r="C845" s="179"/>
      <c r="D845" s="179"/>
      <c r="E845" s="179"/>
      <c r="F845" s="179"/>
      <c r="G845" s="179"/>
      <c r="H845" s="179"/>
      <c r="I845" s="12">
        <f>VLOOKUP($B845,'Elec wholesale lookups'!$A$3:$L$15,'Inputs - Elec wholesale index'!I$2,FALSE)</f>
        <v>181634.52552031272</v>
      </c>
      <c r="J845" s="12">
        <f>VLOOKUP($B845,'Elec wholesale lookups'!$A$3:$L$15,'Inputs - Elec wholesale index'!J$2,FALSE)</f>
        <v>205597.26549163138</v>
      </c>
      <c r="K845" s="12">
        <f>VLOOKUP($B845,'Elec wholesale lookups'!$A$3:$L$15,'Inputs - Elec wholesale index'!K$2,FALSE)</f>
        <v>181634.52552031272</v>
      </c>
      <c r="L845" s="37">
        <f>VLOOKUP($B845,'Elec wholesale lookups'!$A$3:$O$15,'Inputs - Elec wholesale index'!L$2,FALSE)</f>
        <v>1</v>
      </c>
      <c r="M845" s="37">
        <f>VLOOKUP($B845,'Elec wholesale lookups'!$A$3:$O$15,'Inputs - Elec wholesale index'!M$2,FALSE)</f>
        <v>1</v>
      </c>
      <c r="N845" s="37">
        <f>VLOOKUP($B845,'Elec wholesale lookups'!$A$3:$O$15,'Inputs - Elec wholesale index'!N$2,FALSE)</f>
        <v>0</v>
      </c>
      <c r="O845" s="12">
        <f t="shared" si="223"/>
        <v>181634.52552031272</v>
      </c>
      <c r="P845" s="12">
        <f t="shared" si="224"/>
        <v>205597.26549163138</v>
      </c>
      <c r="Q845" s="12">
        <f t="shared" si="225"/>
        <v>0</v>
      </c>
      <c r="R845" s="12">
        <f t="shared" si="226"/>
        <v>387231.79101194406</v>
      </c>
      <c r="S845" s="22">
        <f t="shared" si="227"/>
        <v>0</v>
      </c>
      <c r="T845" s="22">
        <f t="shared" si="228"/>
        <v>0</v>
      </c>
      <c r="U845" s="22">
        <f t="shared" si="229"/>
        <v>0</v>
      </c>
      <c r="V845" s="22">
        <f t="shared" si="230"/>
        <v>0</v>
      </c>
      <c r="W845" s="43" t="str">
        <f t="shared" si="231"/>
        <v>n/a</v>
      </c>
      <c r="X845" s="22">
        <f t="shared" si="232"/>
        <v>0</v>
      </c>
      <c r="Y845" s="22">
        <f t="shared" si="233"/>
        <v>0</v>
      </c>
      <c r="Z845" s="22">
        <f t="shared" si="234"/>
        <v>0</v>
      </c>
      <c r="AA845" s="42">
        <f t="shared" si="235"/>
        <v>0</v>
      </c>
      <c r="AB845" s="43" t="str">
        <f t="shared" si="236"/>
        <v>n/a</v>
      </c>
      <c r="AC845" s="44" t="str">
        <f>IFERROR(W845*'Inputs - OBR and CPI'!$E$27+'Inputs - Elec wholesale index'!AB845*'Inputs - OBR and CPI'!$F$27,"n/a")</f>
        <v>n/a</v>
      </c>
      <c r="AD845" s="2" t="str">
        <f t="shared" si="221"/>
        <v>2018-19 Summer</v>
      </c>
      <c r="AE845" s="2" t="str">
        <f t="shared" si="222"/>
        <v>2017-18 Winter</v>
      </c>
      <c r="AF845" s="127">
        <v>0</v>
      </c>
    </row>
    <row r="846" spans="1:32">
      <c r="A846" s="46">
        <v>43062</v>
      </c>
      <c r="B846" s="13" t="s">
        <v>140</v>
      </c>
      <c r="C846" s="179"/>
      <c r="D846" s="179"/>
      <c r="E846" s="179"/>
      <c r="F846" s="179"/>
      <c r="G846" s="179"/>
      <c r="H846" s="179"/>
      <c r="I846" s="12">
        <f>VLOOKUP($B846,'Elec wholesale lookups'!$A$3:$L$15,'Inputs - Elec wholesale index'!I$2,FALSE)</f>
        <v>181634.52552031272</v>
      </c>
      <c r="J846" s="12">
        <f>VLOOKUP($B846,'Elec wholesale lookups'!$A$3:$L$15,'Inputs - Elec wholesale index'!J$2,FALSE)</f>
        <v>205597.26549163138</v>
      </c>
      <c r="K846" s="12">
        <f>VLOOKUP($B846,'Elec wholesale lookups'!$A$3:$L$15,'Inputs - Elec wholesale index'!K$2,FALSE)</f>
        <v>181634.52552031272</v>
      </c>
      <c r="L846" s="37">
        <f>VLOOKUP($B846,'Elec wholesale lookups'!$A$3:$O$15,'Inputs - Elec wholesale index'!L$2,FALSE)</f>
        <v>1</v>
      </c>
      <c r="M846" s="37">
        <f>VLOOKUP($B846,'Elec wholesale lookups'!$A$3:$O$15,'Inputs - Elec wholesale index'!M$2,FALSE)</f>
        <v>1</v>
      </c>
      <c r="N846" s="37">
        <f>VLOOKUP($B846,'Elec wholesale lookups'!$A$3:$O$15,'Inputs - Elec wholesale index'!N$2,FALSE)</f>
        <v>0</v>
      </c>
      <c r="O846" s="12">
        <f t="shared" si="223"/>
        <v>181634.52552031272</v>
      </c>
      <c r="P846" s="12">
        <f t="shared" si="224"/>
        <v>205597.26549163138</v>
      </c>
      <c r="Q846" s="12">
        <f t="shared" si="225"/>
        <v>0</v>
      </c>
      <c r="R846" s="12">
        <f t="shared" si="226"/>
        <v>387231.79101194406</v>
      </c>
      <c r="S846" s="22">
        <f t="shared" si="227"/>
        <v>0</v>
      </c>
      <c r="T846" s="22">
        <f t="shared" si="228"/>
        <v>0</v>
      </c>
      <c r="U846" s="22">
        <f t="shared" si="229"/>
        <v>0</v>
      </c>
      <c r="V846" s="22">
        <f t="shared" si="230"/>
        <v>0</v>
      </c>
      <c r="W846" s="43" t="str">
        <f t="shared" si="231"/>
        <v>n/a</v>
      </c>
      <c r="X846" s="22">
        <f t="shared" si="232"/>
        <v>0</v>
      </c>
      <c r="Y846" s="22">
        <f t="shared" si="233"/>
        <v>0</v>
      </c>
      <c r="Z846" s="22">
        <f t="shared" si="234"/>
        <v>0</v>
      </c>
      <c r="AA846" s="42">
        <f t="shared" si="235"/>
        <v>0</v>
      </c>
      <c r="AB846" s="43" t="str">
        <f t="shared" si="236"/>
        <v>n/a</v>
      </c>
      <c r="AC846" s="44" t="str">
        <f>IFERROR(W846*'Inputs - OBR and CPI'!$E$27+'Inputs - Elec wholesale index'!AB846*'Inputs - OBR and CPI'!$F$27,"n/a")</f>
        <v>n/a</v>
      </c>
      <c r="AD846" s="2" t="str">
        <f t="shared" si="221"/>
        <v>2018-19 Summer</v>
      </c>
      <c r="AE846" s="2" t="str">
        <f t="shared" si="222"/>
        <v>2017-18 Winter</v>
      </c>
      <c r="AF846" s="127">
        <v>0</v>
      </c>
    </row>
    <row r="847" spans="1:32">
      <c r="A847" s="46">
        <v>43063</v>
      </c>
      <c r="B847" s="13" t="s">
        <v>140</v>
      </c>
      <c r="C847" s="179"/>
      <c r="D847" s="179"/>
      <c r="E847" s="179"/>
      <c r="F847" s="179"/>
      <c r="G847" s="179"/>
      <c r="H847" s="179"/>
      <c r="I847" s="12">
        <f>VLOOKUP($B847,'Elec wholesale lookups'!$A$3:$L$15,'Inputs - Elec wholesale index'!I$2,FALSE)</f>
        <v>181634.52552031272</v>
      </c>
      <c r="J847" s="12">
        <f>VLOOKUP($B847,'Elec wholesale lookups'!$A$3:$L$15,'Inputs - Elec wholesale index'!J$2,FALSE)</f>
        <v>205597.26549163138</v>
      </c>
      <c r="K847" s="12">
        <f>VLOOKUP($B847,'Elec wholesale lookups'!$A$3:$L$15,'Inputs - Elec wholesale index'!K$2,FALSE)</f>
        <v>181634.52552031272</v>
      </c>
      <c r="L847" s="37">
        <f>VLOOKUP($B847,'Elec wholesale lookups'!$A$3:$O$15,'Inputs - Elec wholesale index'!L$2,FALSE)</f>
        <v>1</v>
      </c>
      <c r="M847" s="37">
        <f>VLOOKUP($B847,'Elec wholesale lookups'!$A$3:$O$15,'Inputs - Elec wholesale index'!M$2,FALSE)</f>
        <v>1</v>
      </c>
      <c r="N847" s="37">
        <f>VLOOKUP($B847,'Elec wholesale lookups'!$A$3:$O$15,'Inputs - Elec wholesale index'!N$2,FALSE)</f>
        <v>0</v>
      </c>
      <c r="O847" s="12">
        <f t="shared" si="223"/>
        <v>181634.52552031272</v>
      </c>
      <c r="P847" s="12">
        <f t="shared" si="224"/>
        <v>205597.26549163138</v>
      </c>
      <c r="Q847" s="12">
        <f t="shared" si="225"/>
        <v>0</v>
      </c>
      <c r="R847" s="12">
        <f t="shared" si="226"/>
        <v>387231.79101194406</v>
      </c>
      <c r="S847" s="22">
        <f t="shared" si="227"/>
        <v>0</v>
      </c>
      <c r="T847" s="22">
        <f t="shared" si="228"/>
        <v>0</v>
      </c>
      <c r="U847" s="22">
        <f t="shared" si="229"/>
        <v>0</v>
      </c>
      <c r="V847" s="22">
        <f t="shared" si="230"/>
        <v>0</v>
      </c>
      <c r="W847" s="43" t="str">
        <f t="shared" si="231"/>
        <v>n/a</v>
      </c>
      <c r="X847" s="22">
        <f t="shared" si="232"/>
        <v>0</v>
      </c>
      <c r="Y847" s="22">
        <f t="shared" si="233"/>
        <v>0</v>
      </c>
      <c r="Z847" s="22">
        <f t="shared" si="234"/>
        <v>0</v>
      </c>
      <c r="AA847" s="42">
        <f t="shared" si="235"/>
        <v>0</v>
      </c>
      <c r="AB847" s="43" t="str">
        <f t="shared" si="236"/>
        <v>n/a</v>
      </c>
      <c r="AC847" s="44" t="str">
        <f>IFERROR(W847*'Inputs - OBR and CPI'!$E$27+'Inputs - Elec wholesale index'!AB847*'Inputs - OBR and CPI'!$F$27,"n/a")</f>
        <v>n/a</v>
      </c>
      <c r="AD847" s="2" t="str">
        <f t="shared" si="221"/>
        <v>2018-19 Summer</v>
      </c>
      <c r="AE847" s="2" t="str">
        <f t="shared" si="222"/>
        <v>2017-18 Winter</v>
      </c>
      <c r="AF847" s="127">
        <v>0</v>
      </c>
    </row>
    <row r="848" spans="1:32">
      <c r="A848" s="46">
        <v>43066</v>
      </c>
      <c r="B848" s="13" t="s">
        <v>140</v>
      </c>
      <c r="C848" s="179"/>
      <c r="D848" s="179"/>
      <c r="E848" s="179"/>
      <c r="F848" s="179"/>
      <c r="G848" s="179"/>
      <c r="H848" s="179"/>
      <c r="I848" s="12">
        <f>VLOOKUP($B848,'Elec wholesale lookups'!$A$3:$L$15,'Inputs - Elec wholesale index'!I$2,FALSE)</f>
        <v>181634.52552031272</v>
      </c>
      <c r="J848" s="12">
        <f>VLOOKUP($B848,'Elec wholesale lookups'!$A$3:$L$15,'Inputs - Elec wholesale index'!J$2,FALSE)</f>
        <v>205597.26549163138</v>
      </c>
      <c r="K848" s="12">
        <f>VLOOKUP($B848,'Elec wholesale lookups'!$A$3:$L$15,'Inputs - Elec wholesale index'!K$2,FALSE)</f>
        <v>181634.52552031272</v>
      </c>
      <c r="L848" s="37">
        <f>VLOOKUP($B848,'Elec wholesale lookups'!$A$3:$O$15,'Inputs - Elec wholesale index'!L$2,FALSE)</f>
        <v>1</v>
      </c>
      <c r="M848" s="37">
        <f>VLOOKUP($B848,'Elec wholesale lookups'!$A$3:$O$15,'Inputs - Elec wholesale index'!M$2,FALSE)</f>
        <v>1</v>
      </c>
      <c r="N848" s="37">
        <f>VLOOKUP($B848,'Elec wholesale lookups'!$A$3:$O$15,'Inputs - Elec wholesale index'!N$2,FALSE)</f>
        <v>0</v>
      </c>
      <c r="O848" s="12">
        <f t="shared" si="223"/>
        <v>181634.52552031272</v>
      </c>
      <c r="P848" s="12">
        <f t="shared" si="224"/>
        <v>205597.26549163138</v>
      </c>
      <c r="Q848" s="12">
        <f t="shared" si="225"/>
        <v>0</v>
      </c>
      <c r="R848" s="12">
        <f t="shared" si="226"/>
        <v>387231.79101194406</v>
      </c>
      <c r="S848" s="22">
        <f t="shared" si="227"/>
        <v>0</v>
      </c>
      <c r="T848" s="22">
        <f t="shared" si="228"/>
        <v>0</v>
      </c>
      <c r="U848" s="22">
        <f t="shared" si="229"/>
        <v>0</v>
      </c>
      <c r="V848" s="22">
        <f t="shared" si="230"/>
        <v>0</v>
      </c>
      <c r="W848" s="43" t="str">
        <f t="shared" si="231"/>
        <v>n/a</v>
      </c>
      <c r="X848" s="22">
        <f t="shared" si="232"/>
        <v>0</v>
      </c>
      <c r="Y848" s="22">
        <f t="shared" si="233"/>
        <v>0</v>
      </c>
      <c r="Z848" s="22">
        <f t="shared" si="234"/>
        <v>0</v>
      </c>
      <c r="AA848" s="42">
        <f t="shared" si="235"/>
        <v>0</v>
      </c>
      <c r="AB848" s="43" t="str">
        <f t="shared" si="236"/>
        <v>n/a</v>
      </c>
      <c r="AC848" s="44" t="str">
        <f>IFERROR(W848*'Inputs - OBR and CPI'!$E$27+'Inputs - Elec wholesale index'!AB848*'Inputs - OBR and CPI'!$F$27,"n/a")</f>
        <v>n/a</v>
      </c>
      <c r="AD848" s="2" t="str">
        <f t="shared" si="221"/>
        <v>2018-19 Summer</v>
      </c>
      <c r="AE848" s="2" t="str">
        <f t="shared" si="222"/>
        <v>2017-18 Winter</v>
      </c>
      <c r="AF848" s="127">
        <v>0</v>
      </c>
    </row>
    <row r="849" spans="1:32">
      <c r="A849" s="46">
        <v>43067</v>
      </c>
      <c r="B849" s="13" t="s">
        <v>140</v>
      </c>
      <c r="C849" s="179"/>
      <c r="D849" s="179"/>
      <c r="E849" s="179"/>
      <c r="F849" s="179"/>
      <c r="G849" s="179"/>
      <c r="H849" s="179"/>
      <c r="I849" s="12">
        <f>VLOOKUP($B849,'Elec wholesale lookups'!$A$3:$L$15,'Inputs - Elec wholesale index'!I$2,FALSE)</f>
        <v>181634.52552031272</v>
      </c>
      <c r="J849" s="12">
        <f>VLOOKUP($B849,'Elec wholesale lookups'!$A$3:$L$15,'Inputs - Elec wholesale index'!J$2,FALSE)</f>
        <v>205597.26549163138</v>
      </c>
      <c r="K849" s="12">
        <f>VLOOKUP($B849,'Elec wholesale lookups'!$A$3:$L$15,'Inputs - Elec wholesale index'!K$2,FALSE)</f>
        <v>181634.52552031272</v>
      </c>
      <c r="L849" s="37">
        <f>VLOOKUP($B849,'Elec wholesale lookups'!$A$3:$O$15,'Inputs - Elec wholesale index'!L$2,FALSE)</f>
        <v>1</v>
      </c>
      <c r="M849" s="37">
        <f>VLOOKUP($B849,'Elec wholesale lookups'!$A$3:$O$15,'Inputs - Elec wholesale index'!M$2,FALSE)</f>
        <v>1</v>
      </c>
      <c r="N849" s="37">
        <f>VLOOKUP($B849,'Elec wholesale lookups'!$A$3:$O$15,'Inputs - Elec wholesale index'!N$2,FALSE)</f>
        <v>0</v>
      </c>
      <c r="O849" s="12">
        <f t="shared" si="223"/>
        <v>181634.52552031272</v>
      </c>
      <c r="P849" s="12">
        <f t="shared" si="224"/>
        <v>205597.26549163138</v>
      </c>
      <c r="Q849" s="12">
        <f t="shared" si="225"/>
        <v>0</v>
      </c>
      <c r="R849" s="12">
        <f t="shared" si="226"/>
        <v>387231.79101194406</v>
      </c>
      <c r="S849" s="22">
        <f t="shared" si="227"/>
        <v>0</v>
      </c>
      <c r="T849" s="22">
        <f t="shared" si="228"/>
        <v>0</v>
      </c>
      <c r="U849" s="22">
        <f t="shared" si="229"/>
        <v>0</v>
      </c>
      <c r="V849" s="22">
        <f t="shared" si="230"/>
        <v>0</v>
      </c>
      <c r="W849" s="43" t="str">
        <f t="shared" si="231"/>
        <v>n/a</v>
      </c>
      <c r="X849" s="22">
        <f t="shared" si="232"/>
        <v>0</v>
      </c>
      <c r="Y849" s="22">
        <f t="shared" si="233"/>
        <v>0</v>
      </c>
      <c r="Z849" s="22">
        <f t="shared" si="234"/>
        <v>0</v>
      </c>
      <c r="AA849" s="42">
        <f t="shared" si="235"/>
        <v>0</v>
      </c>
      <c r="AB849" s="43" t="str">
        <f t="shared" si="236"/>
        <v>n/a</v>
      </c>
      <c r="AC849" s="44" t="str">
        <f>IFERROR(W849*'Inputs - OBR and CPI'!$E$27+'Inputs - Elec wholesale index'!AB849*'Inputs - OBR and CPI'!$F$27,"n/a")</f>
        <v>n/a</v>
      </c>
      <c r="AD849" s="2" t="str">
        <f t="shared" si="221"/>
        <v>2018-19 Summer</v>
      </c>
      <c r="AE849" s="2" t="str">
        <f t="shared" si="222"/>
        <v>2017-18 Winter</v>
      </c>
      <c r="AF849" s="127">
        <v>0</v>
      </c>
    </row>
    <row r="850" spans="1:32">
      <c r="A850" s="46">
        <v>43068</v>
      </c>
      <c r="B850" s="13" t="s">
        <v>140</v>
      </c>
      <c r="C850" s="179"/>
      <c r="D850" s="179"/>
      <c r="E850" s="179"/>
      <c r="F850" s="179"/>
      <c r="G850" s="179"/>
      <c r="H850" s="179"/>
      <c r="I850" s="12">
        <f>VLOOKUP($B850,'Elec wholesale lookups'!$A$3:$L$15,'Inputs - Elec wholesale index'!I$2,FALSE)</f>
        <v>181634.52552031272</v>
      </c>
      <c r="J850" s="12">
        <f>VLOOKUP($B850,'Elec wholesale lookups'!$A$3:$L$15,'Inputs - Elec wholesale index'!J$2,FALSE)</f>
        <v>205597.26549163138</v>
      </c>
      <c r="K850" s="12">
        <f>VLOOKUP($B850,'Elec wholesale lookups'!$A$3:$L$15,'Inputs - Elec wholesale index'!K$2,FALSE)</f>
        <v>181634.52552031272</v>
      </c>
      <c r="L850" s="37">
        <f>VLOOKUP($B850,'Elec wholesale lookups'!$A$3:$O$15,'Inputs - Elec wholesale index'!L$2,FALSE)</f>
        <v>1</v>
      </c>
      <c r="M850" s="37">
        <f>VLOOKUP($B850,'Elec wholesale lookups'!$A$3:$O$15,'Inputs - Elec wholesale index'!M$2,FALSE)</f>
        <v>1</v>
      </c>
      <c r="N850" s="37">
        <f>VLOOKUP($B850,'Elec wholesale lookups'!$A$3:$O$15,'Inputs - Elec wholesale index'!N$2,FALSE)</f>
        <v>0</v>
      </c>
      <c r="O850" s="12">
        <f t="shared" si="223"/>
        <v>181634.52552031272</v>
      </c>
      <c r="P850" s="12">
        <f t="shared" si="224"/>
        <v>205597.26549163138</v>
      </c>
      <c r="Q850" s="12">
        <f t="shared" si="225"/>
        <v>0</v>
      </c>
      <c r="R850" s="12">
        <f t="shared" si="226"/>
        <v>387231.79101194406</v>
      </c>
      <c r="S850" s="22">
        <f t="shared" si="227"/>
        <v>0</v>
      </c>
      <c r="T850" s="22">
        <f t="shared" si="228"/>
        <v>0</v>
      </c>
      <c r="U850" s="22">
        <f t="shared" si="229"/>
        <v>0</v>
      </c>
      <c r="V850" s="22">
        <f t="shared" si="230"/>
        <v>0</v>
      </c>
      <c r="W850" s="43" t="str">
        <f t="shared" si="231"/>
        <v>n/a</v>
      </c>
      <c r="X850" s="22">
        <f t="shared" si="232"/>
        <v>0</v>
      </c>
      <c r="Y850" s="22">
        <f t="shared" si="233"/>
        <v>0</v>
      </c>
      <c r="Z850" s="22">
        <f t="shared" si="234"/>
        <v>0</v>
      </c>
      <c r="AA850" s="42">
        <f t="shared" si="235"/>
        <v>0</v>
      </c>
      <c r="AB850" s="43" t="str">
        <f t="shared" si="236"/>
        <v>n/a</v>
      </c>
      <c r="AC850" s="44" t="str">
        <f>IFERROR(W850*'Inputs - OBR and CPI'!$E$27+'Inputs - Elec wholesale index'!AB850*'Inputs - OBR and CPI'!$F$27,"n/a")</f>
        <v>n/a</v>
      </c>
      <c r="AD850" s="2" t="str">
        <f t="shared" si="221"/>
        <v>2018-19 Summer</v>
      </c>
      <c r="AE850" s="2" t="str">
        <f t="shared" si="222"/>
        <v>2017-18 Winter</v>
      </c>
      <c r="AF850" s="127">
        <v>0</v>
      </c>
    </row>
    <row r="851" spans="1:32">
      <c r="A851" s="46">
        <v>43069</v>
      </c>
      <c r="B851" s="13" t="s">
        <v>140</v>
      </c>
      <c r="C851" s="179"/>
      <c r="D851" s="179"/>
      <c r="E851" s="179"/>
      <c r="F851" s="179"/>
      <c r="G851" s="179"/>
      <c r="H851" s="179"/>
      <c r="I851" s="12">
        <f>VLOOKUP($B851,'Elec wholesale lookups'!$A$3:$L$15,'Inputs - Elec wholesale index'!I$2,FALSE)</f>
        <v>181634.52552031272</v>
      </c>
      <c r="J851" s="12">
        <f>VLOOKUP($B851,'Elec wholesale lookups'!$A$3:$L$15,'Inputs - Elec wholesale index'!J$2,FALSE)</f>
        <v>205597.26549163138</v>
      </c>
      <c r="K851" s="12">
        <f>VLOOKUP($B851,'Elec wholesale lookups'!$A$3:$L$15,'Inputs - Elec wholesale index'!K$2,FALSE)</f>
        <v>181634.52552031272</v>
      </c>
      <c r="L851" s="37">
        <f>VLOOKUP($B851,'Elec wholesale lookups'!$A$3:$O$15,'Inputs - Elec wholesale index'!L$2,FALSE)</f>
        <v>1</v>
      </c>
      <c r="M851" s="37">
        <f>VLOOKUP($B851,'Elec wholesale lookups'!$A$3:$O$15,'Inputs - Elec wholesale index'!M$2,FALSE)</f>
        <v>1</v>
      </c>
      <c r="N851" s="37">
        <f>VLOOKUP($B851,'Elec wholesale lookups'!$A$3:$O$15,'Inputs - Elec wholesale index'!N$2,FALSE)</f>
        <v>0</v>
      </c>
      <c r="O851" s="12">
        <f t="shared" si="223"/>
        <v>181634.52552031272</v>
      </c>
      <c r="P851" s="12">
        <f t="shared" si="224"/>
        <v>205597.26549163138</v>
      </c>
      <c r="Q851" s="12">
        <f t="shared" si="225"/>
        <v>0</v>
      </c>
      <c r="R851" s="12">
        <f t="shared" si="226"/>
        <v>387231.79101194406</v>
      </c>
      <c r="S851" s="22">
        <f t="shared" si="227"/>
        <v>0</v>
      </c>
      <c r="T851" s="22">
        <f t="shared" si="228"/>
        <v>0</v>
      </c>
      <c r="U851" s="22">
        <f t="shared" si="229"/>
        <v>0</v>
      </c>
      <c r="V851" s="22">
        <f t="shared" si="230"/>
        <v>0</v>
      </c>
      <c r="W851" s="43" t="str">
        <f t="shared" si="231"/>
        <v>n/a</v>
      </c>
      <c r="X851" s="22">
        <f t="shared" si="232"/>
        <v>0</v>
      </c>
      <c r="Y851" s="22">
        <f t="shared" si="233"/>
        <v>0</v>
      </c>
      <c r="Z851" s="22">
        <f t="shared" si="234"/>
        <v>0</v>
      </c>
      <c r="AA851" s="42">
        <f t="shared" si="235"/>
        <v>0</v>
      </c>
      <c r="AB851" s="43" t="str">
        <f t="shared" si="236"/>
        <v>n/a</v>
      </c>
      <c r="AC851" s="44" t="str">
        <f>IFERROR(W851*'Inputs - OBR and CPI'!$E$27+'Inputs - Elec wholesale index'!AB851*'Inputs - OBR and CPI'!$F$27,"n/a")</f>
        <v>n/a</v>
      </c>
      <c r="AD851" s="2" t="str">
        <f t="shared" si="221"/>
        <v>2018-19 Summer</v>
      </c>
      <c r="AE851" s="2" t="str">
        <f t="shared" si="222"/>
        <v>2017-18 Winter</v>
      </c>
      <c r="AF851" s="127">
        <v>0</v>
      </c>
    </row>
    <row r="852" spans="1:32">
      <c r="A852" s="46">
        <v>43070</v>
      </c>
      <c r="B852" s="13" t="s">
        <v>141</v>
      </c>
      <c r="C852" s="179"/>
      <c r="D852" s="179"/>
      <c r="E852" s="179"/>
      <c r="F852" s="179"/>
      <c r="G852" s="179"/>
      <c r="H852" s="179"/>
      <c r="I852" s="12">
        <f>VLOOKUP($B852,'Elec wholesale lookups'!$A$3:$L$15,'Inputs - Elec wholesale index'!I$2,FALSE)</f>
        <v>181634.52552031272</v>
      </c>
      <c r="J852" s="12">
        <f>VLOOKUP($B852,'Elec wholesale lookups'!$A$3:$L$15,'Inputs - Elec wholesale index'!J$2,FALSE)</f>
        <v>205597.26549163138</v>
      </c>
      <c r="K852" s="12">
        <f>VLOOKUP($B852,'Elec wholesale lookups'!$A$3:$L$15,'Inputs - Elec wholesale index'!K$2,FALSE)</f>
        <v>181634.52552031272</v>
      </c>
      <c r="L852" s="37">
        <f>VLOOKUP($B852,'Elec wholesale lookups'!$A$3:$O$15,'Inputs - Elec wholesale index'!L$2,FALSE)</f>
        <v>1</v>
      </c>
      <c r="M852" s="37">
        <f>VLOOKUP($B852,'Elec wholesale lookups'!$A$3:$O$15,'Inputs - Elec wholesale index'!M$2,FALSE)</f>
        <v>1</v>
      </c>
      <c r="N852" s="37">
        <f>VLOOKUP($B852,'Elec wholesale lookups'!$A$3:$O$15,'Inputs - Elec wholesale index'!N$2,FALSE)</f>
        <v>0</v>
      </c>
      <c r="O852" s="12">
        <f t="shared" si="223"/>
        <v>181634.52552031272</v>
      </c>
      <c r="P852" s="12">
        <f t="shared" si="224"/>
        <v>205597.26549163138</v>
      </c>
      <c r="Q852" s="12">
        <f t="shared" si="225"/>
        <v>0</v>
      </c>
      <c r="R852" s="12">
        <f t="shared" si="226"/>
        <v>387231.79101194406</v>
      </c>
      <c r="S852" s="22">
        <f t="shared" si="227"/>
        <v>0</v>
      </c>
      <c r="T852" s="22">
        <f t="shared" si="228"/>
        <v>0</v>
      </c>
      <c r="U852" s="22">
        <f t="shared" si="229"/>
        <v>0</v>
      </c>
      <c r="V852" s="22">
        <f t="shared" si="230"/>
        <v>0</v>
      </c>
      <c r="W852" s="43" t="str">
        <f t="shared" si="231"/>
        <v>n/a</v>
      </c>
      <c r="X852" s="22">
        <f t="shared" si="232"/>
        <v>0</v>
      </c>
      <c r="Y852" s="22">
        <f t="shared" si="233"/>
        <v>0</v>
      </c>
      <c r="Z852" s="22">
        <f t="shared" si="234"/>
        <v>0</v>
      </c>
      <c r="AA852" s="42">
        <f t="shared" si="235"/>
        <v>0</v>
      </c>
      <c r="AB852" s="43" t="str">
        <f t="shared" si="236"/>
        <v>n/a</v>
      </c>
      <c r="AC852" s="44" t="str">
        <f>IFERROR(W852*'Inputs - OBR and CPI'!$E$27+'Inputs - Elec wholesale index'!AB852*'Inputs - OBR and CPI'!$F$27,"n/a")</f>
        <v>n/a</v>
      </c>
      <c r="AD852" s="2" t="str">
        <f t="shared" si="221"/>
        <v>2018-19 Summer</v>
      </c>
      <c r="AE852" s="2" t="str">
        <f t="shared" si="222"/>
        <v>2017-18 Winter</v>
      </c>
      <c r="AF852" s="127">
        <v>0</v>
      </c>
    </row>
    <row r="853" spans="1:32">
      <c r="A853" s="46">
        <v>43073</v>
      </c>
      <c r="B853" s="13" t="s">
        <v>141</v>
      </c>
      <c r="C853" s="179"/>
      <c r="D853" s="179"/>
      <c r="E853" s="179"/>
      <c r="F853" s="179"/>
      <c r="G853" s="179"/>
      <c r="H853" s="179"/>
      <c r="I853" s="12">
        <f>VLOOKUP($B853,'Elec wholesale lookups'!$A$3:$L$15,'Inputs - Elec wholesale index'!I$2,FALSE)</f>
        <v>181634.52552031272</v>
      </c>
      <c r="J853" s="12">
        <f>VLOOKUP($B853,'Elec wholesale lookups'!$A$3:$L$15,'Inputs - Elec wholesale index'!J$2,FALSE)</f>
        <v>205597.26549163138</v>
      </c>
      <c r="K853" s="12">
        <f>VLOOKUP($B853,'Elec wholesale lookups'!$A$3:$L$15,'Inputs - Elec wholesale index'!K$2,FALSE)</f>
        <v>181634.52552031272</v>
      </c>
      <c r="L853" s="37">
        <f>VLOOKUP($B853,'Elec wholesale lookups'!$A$3:$O$15,'Inputs - Elec wholesale index'!L$2,FALSE)</f>
        <v>1</v>
      </c>
      <c r="M853" s="37">
        <f>VLOOKUP($B853,'Elec wholesale lookups'!$A$3:$O$15,'Inputs - Elec wholesale index'!M$2,FALSE)</f>
        <v>1</v>
      </c>
      <c r="N853" s="37">
        <f>VLOOKUP($B853,'Elec wholesale lookups'!$A$3:$O$15,'Inputs - Elec wholesale index'!N$2,FALSE)</f>
        <v>0</v>
      </c>
      <c r="O853" s="12">
        <f t="shared" si="223"/>
        <v>181634.52552031272</v>
      </c>
      <c r="P853" s="12">
        <f t="shared" si="224"/>
        <v>205597.26549163138</v>
      </c>
      <c r="Q853" s="12">
        <f t="shared" si="225"/>
        <v>0</v>
      </c>
      <c r="R853" s="12">
        <f t="shared" si="226"/>
        <v>387231.79101194406</v>
      </c>
      <c r="S853" s="22">
        <f t="shared" si="227"/>
        <v>0</v>
      </c>
      <c r="T853" s="22">
        <f t="shared" si="228"/>
        <v>0</v>
      </c>
      <c r="U853" s="22">
        <f t="shared" si="229"/>
        <v>0</v>
      </c>
      <c r="V853" s="22">
        <f t="shared" si="230"/>
        <v>0</v>
      </c>
      <c r="W853" s="43" t="str">
        <f t="shared" si="231"/>
        <v>n/a</v>
      </c>
      <c r="X853" s="22">
        <f t="shared" si="232"/>
        <v>0</v>
      </c>
      <c r="Y853" s="22">
        <f t="shared" si="233"/>
        <v>0</v>
      </c>
      <c r="Z853" s="22">
        <f t="shared" si="234"/>
        <v>0</v>
      </c>
      <c r="AA853" s="42">
        <f t="shared" si="235"/>
        <v>0</v>
      </c>
      <c r="AB853" s="43" t="str">
        <f t="shared" si="236"/>
        <v>n/a</v>
      </c>
      <c r="AC853" s="44" t="str">
        <f>IFERROR(W853*'Inputs - OBR and CPI'!$E$27+'Inputs - Elec wholesale index'!AB853*'Inputs - OBR and CPI'!$F$27,"n/a")</f>
        <v>n/a</v>
      </c>
      <c r="AD853" s="2" t="str">
        <f t="shared" si="221"/>
        <v>2018-19 Summer</v>
      </c>
      <c r="AE853" s="2" t="str">
        <f t="shared" si="222"/>
        <v>2017-18 Winter</v>
      </c>
      <c r="AF853" s="127">
        <v>0</v>
      </c>
    </row>
    <row r="854" spans="1:32">
      <c r="A854" s="46">
        <v>43074</v>
      </c>
      <c r="B854" s="13" t="s">
        <v>141</v>
      </c>
      <c r="C854" s="179"/>
      <c r="D854" s="179"/>
      <c r="E854" s="179"/>
      <c r="F854" s="179"/>
      <c r="G854" s="179"/>
      <c r="H854" s="179"/>
      <c r="I854" s="12">
        <f>VLOOKUP($B854,'Elec wholesale lookups'!$A$3:$L$15,'Inputs - Elec wholesale index'!I$2,FALSE)</f>
        <v>181634.52552031272</v>
      </c>
      <c r="J854" s="12">
        <f>VLOOKUP($B854,'Elec wholesale lookups'!$A$3:$L$15,'Inputs - Elec wholesale index'!J$2,FALSE)</f>
        <v>205597.26549163138</v>
      </c>
      <c r="K854" s="12">
        <f>VLOOKUP($B854,'Elec wholesale lookups'!$A$3:$L$15,'Inputs - Elec wholesale index'!K$2,FALSE)</f>
        <v>181634.52552031272</v>
      </c>
      <c r="L854" s="37">
        <f>VLOOKUP($B854,'Elec wholesale lookups'!$A$3:$O$15,'Inputs - Elec wholesale index'!L$2,FALSE)</f>
        <v>1</v>
      </c>
      <c r="M854" s="37">
        <f>VLOOKUP($B854,'Elec wholesale lookups'!$A$3:$O$15,'Inputs - Elec wholesale index'!M$2,FALSE)</f>
        <v>1</v>
      </c>
      <c r="N854" s="37">
        <f>VLOOKUP($B854,'Elec wholesale lookups'!$A$3:$O$15,'Inputs - Elec wholesale index'!N$2,FALSE)</f>
        <v>0</v>
      </c>
      <c r="O854" s="12">
        <f t="shared" si="223"/>
        <v>181634.52552031272</v>
      </c>
      <c r="P854" s="12">
        <f t="shared" si="224"/>
        <v>205597.26549163138</v>
      </c>
      <c r="Q854" s="12">
        <f t="shared" si="225"/>
        <v>0</v>
      </c>
      <c r="R854" s="12">
        <f t="shared" si="226"/>
        <v>387231.79101194406</v>
      </c>
      <c r="S854" s="22">
        <f t="shared" si="227"/>
        <v>0</v>
      </c>
      <c r="T854" s="22">
        <f t="shared" si="228"/>
        <v>0</v>
      </c>
      <c r="U854" s="22">
        <f t="shared" si="229"/>
        <v>0</v>
      </c>
      <c r="V854" s="22">
        <f t="shared" si="230"/>
        <v>0</v>
      </c>
      <c r="W854" s="43" t="str">
        <f t="shared" si="231"/>
        <v>n/a</v>
      </c>
      <c r="X854" s="22">
        <f t="shared" si="232"/>
        <v>0</v>
      </c>
      <c r="Y854" s="22">
        <f t="shared" si="233"/>
        <v>0</v>
      </c>
      <c r="Z854" s="22">
        <f t="shared" si="234"/>
        <v>0</v>
      </c>
      <c r="AA854" s="42">
        <f t="shared" si="235"/>
        <v>0</v>
      </c>
      <c r="AB854" s="43" t="str">
        <f t="shared" si="236"/>
        <v>n/a</v>
      </c>
      <c r="AC854" s="44" t="str">
        <f>IFERROR(W854*'Inputs - OBR and CPI'!$E$27+'Inputs - Elec wholesale index'!AB854*'Inputs - OBR and CPI'!$F$27,"n/a")</f>
        <v>n/a</v>
      </c>
      <c r="AD854" s="2" t="str">
        <f t="shared" si="221"/>
        <v>2018-19 Summer</v>
      </c>
      <c r="AE854" s="2" t="str">
        <f t="shared" si="222"/>
        <v>2017-18 Winter</v>
      </c>
      <c r="AF854" s="127">
        <v>0</v>
      </c>
    </row>
    <row r="855" spans="1:32">
      <c r="A855" s="46">
        <v>43075</v>
      </c>
      <c r="B855" s="13" t="s">
        <v>141</v>
      </c>
      <c r="C855" s="179"/>
      <c r="D855" s="179"/>
      <c r="E855" s="179"/>
      <c r="F855" s="179"/>
      <c r="G855" s="179"/>
      <c r="H855" s="179"/>
      <c r="I855" s="12">
        <f>VLOOKUP($B855,'Elec wholesale lookups'!$A$3:$L$15,'Inputs - Elec wholesale index'!I$2,FALSE)</f>
        <v>181634.52552031272</v>
      </c>
      <c r="J855" s="12">
        <f>VLOOKUP($B855,'Elec wholesale lookups'!$A$3:$L$15,'Inputs - Elec wholesale index'!J$2,FALSE)</f>
        <v>205597.26549163138</v>
      </c>
      <c r="K855" s="12">
        <f>VLOOKUP($B855,'Elec wholesale lookups'!$A$3:$L$15,'Inputs - Elec wholesale index'!K$2,FALSE)</f>
        <v>181634.52552031272</v>
      </c>
      <c r="L855" s="37">
        <f>VLOOKUP($B855,'Elec wholesale lookups'!$A$3:$O$15,'Inputs - Elec wholesale index'!L$2,FALSE)</f>
        <v>1</v>
      </c>
      <c r="M855" s="37">
        <f>VLOOKUP($B855,'Elec wholesale lookups'!$A$3:$O$15,'Inputs - Elec wholesale index'!M$2,FALSE)</f>
        <v>1</v>
      </c>
      <c r="N855" s="37">
        <f>VLOOKUP($B855,'Elec wholesale lookups'!$A$3:$O$15,'Inputs - Elec wholesale index'!N$2,FALSE)</f>
        <v>0</v>
      </c>
      <c r="O855" s="12">
        <f t="shared" si="223"/>
        <v>181634.52552031272</v>
      </c>
      <c r="P855" s="12">
        <f t="shared" si="224"/>
        <v>205597.26549163138</v>
      </c>
      <c r="Q855" s="12">
        <f t="shared" si="225"/>
        <v>0</v>
      </c>
      <c r="R855" s="12">
        <f t="shared" si="226"/>
        <v>387231.79101194406</v>
      </c>
      <c r="S855" s="22">
        <f t="shared" si="227"/>
        <v>0</v>
      </c>
      <c r="T855" s="22">
        <f t="shared" si="228"/>
        <v>0</v>
      </c>
      <c r="U855" s="22">
        <f t="shared" si="229"/>
        <v>0</v>
      </c>
      <c r="V855" s="22">
        <f t="shared" si="230"/>
        <v>0</v>
      </c>
      <c r="W855" s="43" t="str">
        <f t="shared" si="231"/>
        <v>n/a</v>
      </c>
      <c r="X855" s="22">
        <f t="shared" si="232"/>
        <v>0</v>
      </c>
      <c r="Y855" s="22">
        <f t="shared" si="233"/>
        <v>0</v>
      </c>
      <c r="Z855" s="22">
        <f t="shared" si="234"/>
        <v>0</v>
      </c>
      <c r="AA855" s="42">
        <f t="shared" si="235"/>
        <v>0</v>
      </c>
      <c r="AB855" s="43" t="str">
        <f t="shared" si="236"/>
        <v>n/a</v>
      </c>
      <c r="AC855" s="44" t="str">
        <f>IFERROR(W855*'Inputs - OBR and CPI'!$E$27+'Inputs - Elec wholesale index'!AB855*'Inputs - OBR and CPI'!$F$27,"n/a")</f>
        <v>n/a</v>
      </c>
      <c r="AD855" s="2" t="str">
        <f t="shared" si="221"/>
        <v>2018-19 Summer</v>
      </c>
      <c r="AE855" s="2" t="str">
        <f t="shared" si="222"/>
        <v>2017-18 Winter</v>
      </c>
      <c r="AF855" s="127">
        <v>0</v>
      </c>
    </row>
    <row r="856" spans="1:32">
      <c r="A856" s="46">
        <v>43076</v>
      </c>
      <c r="B856" s="13" t="s">
        <v>141</v>
      </c>
      <c r="C856" s="179"/>
      <c r="D856" s="179"/>
      <c r="E856" s="179"/>
      <c r="F856" s="179"/>
      <c r="G856" s="179"/>
      <c r="H856" s="179"/>
      <c r="I856" s="12">
        <f>VLOOKUP($B856,'Elec wholesale lookups'!$A$3:$L$15,'Inputs - Elec wholesale index'!I$2,FALSE)</f>
        <v>181634.52552031272</v>
      </c>
      <c r="J856" s="12">
        <f>VLOOKUP($B856,'Elec wholesale lookups'!$A$3:$L$15,'Inputs - Elec wholesale index'!J$2,FALSE)</f>
        <v>205597.26549163138</v>
      </c>
      <c r="K856" s="12">
        <f>VLOOKUP($B856,'Elec wholesale lookups'!$A$3:$L$15,'Inputs - Elec wholesale index'!K$2,FALSE)</f>
        <v>181634.52552031272</v>
      </c>
      <c r="L856" s="37">
        <f>VLOOKUP($B856,'Elec wholesale lookups'!$A$3:$O$15,'Inputs - Elec wholesale index'!L$2,FALSE)</f>
        <v>1</v>
      </c>
      <c r="M856" s="37">
        <f>VLOOKUP($B856,'Elec wholesale lookups'!$A$3:$O$15,'Inputs - Elec wholesale index'!M$2,FALSE)</f>
        <v>1</v>
      </c>
      <c r="N856" s="37">
        <f>VLOOKUP($B856,'Elec wholesale lookups'!$A$3:$O$15,'Inputs - Elec wholesale index'!N$2,FALSE)</f>
        <v>0</v>
      </c>
      <c r="O856" s="12">
        <f t="shared" si="223"/>
        <v>181634.52552031272</v>
      </c>
      <c r="P856" s="12">
        <f t="shared" si="224"/>
        <v>205597.26549163138</v>
      </c>
      <c r="Q856" s="12">
        <f t="shared" si="225"/>
        <v>0</v>
      </c>
      <c r="R856" s="12">
        <f t="shared" si="226"/>
        <v>387231.79101194406</v>
      </c>
      <c r="S856" s="22">
        <f t="shared" si="227"/>
        <v>0</v>
      </c>
      <c r="T856" s="22">
        <f t="shared" si="228"/>
        <v>0</v>
      </c>
      <c r="U856" s="22">
        <f t="shared" si="229"/>
        <v>0</v>
      </c>
      <c r="V856" s="22">
        <f t="shared" si="230"/>
        <v>0</v>
      </c>
      <c r="W856" s="43" t="str">
        <f t="shared" si="231"/>
        <v>n/a</v>
      </c>
      <c r="X856" s="22">
        <f t="shared" si="232"/>
        <v>0</v>
      </c>
      <c r="Y856" s="22">
        <f t="shared" si="233"/>
        <v>0</v>
      </c>
      <c r="Z856" s="22">
        <f t="shared" si="234"/>
        <v>0</v>
      </c>
      <c r="AA856" s="42">
        <f t="shared" si="235"/>
        <v>0</v>
      </c>
      <c r="AB856" s="43" t="str">
        <f t="shared" si="236"/>
        <v>n/a</v>
      </c>
      <c r="AC856" s="44" t="str">
        <f>IFERROR(W856*'Inputs - OBR and CPI'!$E$27+'Inputs - Elec wholesale index'!AB856*'Inputs - OBR and CPI'!$F$27,"n/a")</f>
        <v>n/a</v>
      </c>
      <c r="AD856" s="2" t="str">
        <f t="shared" si="221"/>
        <v>2018-19 Summer</v>
      </c>
      <c r="AE856" s="2" t="str">
        <f t="shared" si="222"/>
        <v>2017-18 Winter</v>
      </c>
      <c r="AF856" s="127">
        <v>0</v>
      </c>
    </row>
    <row r="857" spans="1:32">
      <c r="A857" s="46">
        <v>43077</v>
      </c>
      <c r="B857" s="13" t="s">
        <v>141</v>
      </c>
      <c r="C857" s="179"/>
      <c r="D857" s="179"/>
      <c r="E857" s="179"/>
      <c r="F857" s="179"/>
      <c r="G857" s="179"/>
      <c r="H857" s="179"/>
      <c r="I857" s="12">
        <f>VLOOKUP($B857,'Elec wholesale lookups'!$A$3:$L$15,'Inputs - Elec wholesale index'!I$2,FALSE)</f>
        <v>181634.52552031272</v>
      </c>
      <c r="J857" s="12">
        <f>VLOOKUP($B857,'Elec wholesale lookups'!$A$3:$L$15,'Inputs - Elec wholesale index'!J$2,FALSE)</f>
        <v>205597.26549163138</v>
      </c>
      <c r="K857" s="12">
        <f>VLOOKUP($B857,'Elec wholesale lookups'!$A$3:$L$15,'Inputs - Elec wholesale index'!K$2,FALSE)</f>
        <v>181634.52552031272</v>
      </c>
      <c r="L857" s="37">
        <f>VLOOKUP($B857,'Elec wholesale lookups'!$A$3:$O$15,'Inputs - Elec wholesale index'!L$2,FALSE)</f>
        <v>1</v>
      </c>
      <c r="M857" s="37">
        <f>VLOOKUP($B857,'Elec wholesale lookups'!$A$3:$O$15,'Inputs - Elec wholesale index'!M$2,FALSE)</f>
        <v>1</v>
      </c>
      <c r="N857" s="37">
        <f>VLOOKUP($B857,'Elec wholesale lookups'!$A$3:$O$15,'Inputs - Elec wholesale index'!N$2,FALSE)</f>
        <v>0</v>
      </c>
      <c r="O857" s="12">
        <f t="shared" si="223"/>
        <v>181634.52552031272</v>
      </c>
      <c r="P857" s="12">
        <f t="shared" si="224"/>
        <v>205597.26549163138</v>
      </c>
      <c r="Q857" s="12">
        <f t="shared" si="225"/>
        <v>0</v>
      </c>
      <c r="R857" s="12">
        <f t="shared" si="226"/>
        <v>387231.79101194406</v>
      </c>
      <c r="S857" s="22">
        <f t="shared" si="227"/>
        <v>0</v>
      </c>
      <c r="T857" s="22">
        <f t="shared" si="228"/>
        <v>0</v>
      </c>
      <c r="U857" s="22">
        <f t="shared" si="229"/>
        <v>0</v>
      </c>
      <c r="V857" s="22">
        <f t="shared" si="230"/>
        <v>0</v>
      </c>
      <c r="W857" s="43" t="str">
        <f t="shared" si="231"/>
        <v>n/a</v>
      </c>
      <c r="X857" s="22">
        <f t="shared" si="232"/>
        <v>0</v>
      </c>
      <c r="Y857" s="22">
        <f t="shared" si="233"/>
        <v>0</v>
      </c>
      <c r="Z857" s="22">
        <f t="shared" si="234"/>
        <v>0</v>
      </c>
      <c r="AA857" s="42">
        <f t="shared" si="235"/>
        <v>0</v>
      </c>
      <c r="AB857" s="43" t="str">
        <f t="shared" si="236"/>
        <v>n/a</v>
      </c>
      <c r="AC857" s="44" t="str">
        <f>IFERROR(W857*'Inputs - OBR and CPI'!$E$27+'Inputs - Elec wholesale index'!AB857*'Inputs - OBR and CPI'!$F$27,"n/a")</f>
        <v>n/a</v>
      </c>
      <c r="AD857" s="2" t="str">
        <f t="shared" si="221"/>
        <v>2018-19 Summer</v>
      </c>
      <c r="AE857" s="2" t="str">
        <f t="shared" si="222"/>
        <v>2017-18 Winter</v>
      </c>
      <c r="AF857" s="127">
        <v>0</v>
      </c>
    </row>
    <row r="858" spans="1:32">
      <c r="A858" s="46">
        <v>43080</v>
      </c>
      <c r="B858" s="13" t="s">
        <v>141</v>
      </c>
      <c r="C858" s="179"/>
      <c r="D858" s="179"/>
      <c r="E858" s="179"/>
      <c r="F858" s="179"/>
      <c r="G858" s="179"/>
      <c r="H858" s="179"/>
      <c r="I858" s="12">
        <f>VLOOKUP($B858,'Elec wholesale lookups'!$A$3:$L$15,'Inputs - Elec wholesale index'!I$2,FALSE)</f>
        <v>181634.52552031272</v>
      </c>
      <c r="J858" s="12">
        <f>VLOOKUP($B858,'Elec wholesale lookups'!$A$3:$L$15,'Inputs - Elec wholesale index'!J$2,FALSE)</f>
        <v>205597.26549163138</v>
      </c>
      <c r="K858" s="12">
        <f>VLOOKUP($B858,'Elec wholesale lookups'!$A$3:$L$15,'Inputs - Elec wholesale index'!K$2,FALSE)</f>
        <v>181634.52552031272</v>
      </c>
      <c r="L858" s="37">
        <f>VLOOKUP($B858,'Elec wholesale lookups'!$A$3:$O$15,'Inputs - Elec wholesale index'!L$2,FALSE)</f>
        <v>1</v>
      </c>
      <c r="M858" s="37">
        <f>VLOOKUP($B858,'Elec wholesale lookups'!$A$3:$O$15,'Inputs - Elec wholesale index'!M$2,FALSE)</f>
        <v>1</v>
      </c>
      <c r="N858" s="37">
        <f>VLOOKUP($B858,'Elec wholesale lookups'!$A$3:$O$15,'Inputs - Elec wholesale index'!N$2,FALSE)</f>
        <v>0</v>
      </c>
      <c r="O858" s="12">
        <f t="shared" si="223"/>
        <v>181634.52552031272</v>
      </c>
      <c r="P858" s="12">
        <f t="shared" si="224"/>
        <v>205597.26549163138</v>
      </c>
      <c r="Q858" s="12">
        <f t="shared" si="225"/>
        <v>0</v>
      </c>
      <c r="R858" s="12">
        <f t="shared" si="226"/>
        <v>387231.79101194406</v>
      </c>
      <c r="S858" s="22">
        <f t="shared" si="227"/>
        <v>0</v>
      </c>
      <c r="T858" s="22">
        <f t="shared" si="228"/>
        <v>0</v>
      </c>
      <c r="U858" s="22">
        <f t="shared" si="229"/>
        <v>0</v>
      </c>
      <c r="V858" s="22">
        <f t="shared" si="230"/>
        <v>0</v>
      </c>
      <c r="W858" s="43" t="str">
        <f t="shared" si="231"/>
        <v>n/a</v>
      </c>
      <c r="X858" s="22">
        <f t="shared" si="232"/>
        <v>0</v>
      </c>
      <c r="Y858" s="22">
        <f t="shared" si="233"/>
        <v>0</v>
      </c>
      <c r="Z858" s="22">
        <f t="shared" si="234"/>
        <v>0</v>
      </c>
      <c r="AA858" s="42">
        <f t="shared" si="235"/>
        <v>0</v>
      </c>
      <c r="AB858" s="43" t="str">
        <f t="shared" si="236"/>
        <v>n/a</v>
      </c>
      <c r="AC858" s="44" t="str">
        <f>IFERROR(W858*'Inputs - OBR and CPI'!$E$27+'Inputs - Elec wholesale index'!AB858*'Inputs - OBR and CPI'!$F$27,"n/a")</f>
        <v>n/a</v>
      </c>
      <c r="AD858" s="2" t="str">
        <f t="shared" si="221"/>
        <v>2018-19 Summer</v>
      </c>
      <c r="AE858" s="2" t="str">
        <f t="shared" si="222"/>
        <v>2017-18 Winter</v>
      </c>
      <c r="AF858" s="127">
        <v>0</v>
      </c>
    </row>
    <row r="859" spans="1:32">
      <c r="A859" s="46">
        <v>43081</v>
      </c>
      <c r="B859" s="13" t="s">
        <v>141</v>
      </c>
      <c r="C859" s="179"/>
      <c r="D859" s="179"/>
      <c r="E859" s="179"/>
      <c r="F859" s="179"/>
      <c r="G859" s="179"/>
      <c r="H859" s="179"/>
      <c r="I859" s="12">
        <f>VLOOKUP($B859,'Elec wholesale lookups'!$A$3:$L$15,'Inputs - Elec wholesale index'!I$2,FALSE)</f>
        <v>181634.52552031272</v>
      </c>
      <c r="J859" s="12">
        <f>VLOOKUP($B859,'Elec wholesale lookups'!$A$3:$L$15,'Inputs - Elec wholesale index'!J$2,FALSE)</f>
        <v>205597.26549163138</v>
      </c>
      <c r="K859" s="12">
        <f>VLOOKUP($B859,'Elec wholesale lookups'!$A$3:$L$15,'Inputs - Elec wholesale index'!K$2,FALSE)</f>
        <v>181634.52552031272</v>
      </c>
      <c r="L859" s="37">
        <f>VLOOKUP($B859,'Elec wholesale lookups'!$A$3:$O$15,'Inputs - Elec wholesale index'!L$2,FALSE)</f>
        <v>1</v>
      </c>
      <c r="M859" s="37">
        <f>VLOOKUP($B859,'Elec wholesale lookups'!$A$3:$O$15,'Inputs - Elec wholesale index'!M$2,FALSE)</f>
        <v>1</v>
      </c>
      <c r="N859" s="37">
        <f>VLOOKUP($B859,'Elec wholesale lookups'!$A$3:$O$15,'Inputs - Elec wholesale index'!N$2,FALSE)</f>
        <v>0</v>
      </c>
      <c r="O859" s="12">
        <f t="shared" si="223"/>
        <v>181634.52552031272</v>
      </c>
      <c r="P859" s="12">
        <f t="shared" si="224"/>
        <v>205597.26549163138</v>
      </c>
      <c r="Q859" s="12">
        <f t="shared" si="225"/>
        <v>0</v>
      </c>
      <c r="R859" s="12">
        <f t="shared" si="226"/>
        <v>387231.79101194406</v>
      </c>
      <c r="S859" s="22">
        <f t="shared" si="227"/>
        <v>0</v>
      </c>
      <c r="T859" s="22">
        <f t="shared" si="228"/>
        <v>0</v>
      </c>
      <c r="U859" s="22">
        <f t="shared" si="229"/>
        <v>0</v>
      </c>
      <c r="V859" s="22">
        <f t="shared" si="230"/>
        <v>0</v>
      </c>
      <c r="W859" s="43" t="str">
        <f t="shared" si="231"/>
        <v>n/a</v>
      </c>
      <c r="X859" s="22">
        <f t="shared" si="232"/>
        <v>0</v>
      </c>
      <c r="Y859" s="22">
        <f t="shared" si="233"/>
        <v>0</v>
      </c>
      <c r="Z859" s="22">
        <f t="shared" si="234"/>
        <v>0</v>
      </c>
      <c r="AA859" s="42">
        <f t="shared" si="235"/>
        <v>0</v>
      </c>
      <c r="AB859" s="43" t="str">
        <f t="shared" si="236"/>
        <v>n/a</v>
      </c>
      <c r="AC859" s="44" t="str">
        <f>IFERROR(W859*'Inputs - OBR and CPI'!$E$27+'Inputs - Elec wholesale index'!AB859*'Inputs - OBR and CPI'!$F$27,"n/a")</f>
        <v>n/a</v>
      </c>
      <c r="AD859" s="2" t="str">
        <f t="shared" si="221"/>
        <v>2018-19 Summer</v>
      </c>
      <c r="AE859" s="2" t="str">
        <f t="shared" si="222"/>
        <v>2017-18 Winter</v>
      </c>
      <c r="AF859" s="127">
        <v>0</v>
      </c>
    </row>
    <row r="860" spans="1:32">
      <c r="A860" s="46">
        <v>43082</v>
      </c>
      <c r="B860" s="13" t="s">
        <v>141</v>
      </c>
      <c r="C860" s="179"/>
      <c r="D860" s="179"/>
      <c r="E860" s="179"/>
      <c r="F860" s="179"/>
      <c r="G860" s="179"/>
      <c r="H860" s="179"/>
      <c r="I860" s="12">
        <f>VLOOKUP($B860,'Elec wholesale lookups'!$A$3:$L$15,'Inputs - Elec wholesale index'!I$2,FALSE)</f>
        <v>181634.52552031272</v>
      </c>
      <c r="J860" s="12">
        <f>VLOOKUP($B860,'Elec wholesale lookups'!$A$3:$L$15,'Inputs - Elec wholesale index'!J$2,FALSE)</f>
        <v>205597.26549163138</v>
      </c>
      <c r="K860" s="12">
        <f>VLOOKUP($B860,'Elec wholesale lookups'!$A$3:$L$15,'Inputs - Elec wholesale index'!K$2,FALSE)</f>
        <v>181634.52552031272</v>
      </c>
      <c r="L860" s="37">
        <f>VLOOKUP($B860,'Elec wholesale lookups'!$A$3:$O$15,'Inputs - Elec wholesale index'!L$2,FALSE)</f>
        <v>1</v>
      </c>
      <c r="M860" s="37">
        <f>VLOOKUP($B860,'Elec wholesale lookups'!$A$3:$O$15,'Inputs - Elec wholesale index'!M$2,FALSE)</f>
        <v>1</v>
      </c>
      <c r="N860" s="37">
        <f>VLOOKUP($B860,'Elec wholesale lookups'!$A$3:$O$15,'Inputs - Elec wholesale index'!N$2,FALSE)</f>
        <v>0</v>
      </c>
      <c r="O860" s="12">
        <f t="shared" si="223"/>
        <v>181634.52552031272</v>
      </c>
      <c r="P860" s="12">
        <f t="shared" si="224"/>
        <v>205597.26549163138</v>
      </c>
      <c r="Q860" s="12">
        <f t="shared" si="225"/>
        <v>0</v>
      </c>
      <c r="R860" s="12">
        <f t="shared" si="226"/>
        <v>387231.79101194406</v>
      </c>
      <c r="S860" s="22">
        <f t="shared" si="227"/>
        <v>0</v>
      </c>
      <c r="T860" s="22">
        <f t="shared" si="228"/>
        <v>0</v>
      </c>
      <c r="U860" s="22">
        <f t="shared" si="229"/>
        <v>0</v>
      </c>
      <c r="V860" s="22">
        <f t="shared" si="230"/>
        <v>0</v>
      </c>
      <c r="W860" s="43" t="str">
        <f t="shared" si="231"/>
        <v>n/a</v>
      </c>
      <c r="X860" s="22">
        <f t="shared" si="232"/>
        <v>0</v>
      </c>
      <c r="Y860" s="22">
        <f t="shared" si="233"/>
        <v>0</v>
      </c>
      <c r="Z860" s="22">
        <f t="shared" si="234"/>
        <v>0</v>
      </c>
      <c r="AA860" s="42">
        <f t="shared" si="235"/>
        <v>0</v>
      </c>
      <c r="AB860" s="43" t="str">
        <f t="shared" si="236"/>
        <v>n/a</v>
      </c>
      <c r="AC860" s="44" t="str">
        <f>IFERROR(W860*'Inputs - OBR and CPI'!$E$27+'Inputs - Elec wholesale index'!AB860*'Inputs - OBR and CPI'!$F$27,"n/a")</f>
        <v>n/a</v>
      </c>
      <c r="AD860" s="2" t="str">
        <f t="shared" si="221"/>
        <v>2018-19 Summer</v>
      </c>
      <c r="AE860" s="2" t="str">
        <f t="shared" si="222"/>
        <v>2017-18 Winter</v>
      </c>
      <c r="AF860" s="127">
        <v>0</v>
      </c>
    </row>
    <row r="861" spans="1:32">
      <c r="A861" s="46">
        <v>43083</v>
      </c>
      <c r="B861" s="13" t="s">
        <v>141</v>
      </c>
      <c r="C861" s="179"/>
      <c r="D861" s="179"/>
      <c r="E861" s="179"/>
      <c r="F861" s="179"/>
      <c r="G861" s="179"/>
      <c r="H861" s="179"/>
      <c r="I861" s="12">
        <f>VLOOKUP($B861,'Elec wholesale lookups'!$A$3:$L$15,'Inputs - Elec wholesale index'!I$2,FALSE)</f>
        <v>181634.52552031272</v>
      </c>
      <c r="J861" s="12">
        <f>VLOOKUP($B861,'Elec wholesale lookups'!$A$3:$L$15,'Inputs - Elec wholesale index'!J$2,FALSE)</f>
        <v>205597.26549163138</v>
      </c>
      <c r="K861" s="12">
        <f>VLOOKUP($B861,'Elec wholesale lookups'!$A$3:$L$15,'Inputs - Elec wholesale index'!K$2,FALSE)</f>
        <v>181634.52552031272</v>
      </c>
      <c r="L861" s="37">
        <f>VLOOKUP($B861,'Elec wholesale lookups'!$A$3:$O$15,'Inputs - Elec wholesale index'!L$2,FALSE)</f>
        <v>1</v>
      </c>
      <c r="M861" s="37">
        <f>VLOOKUP($B861,'Elec wholesale lookups'!$A$3:$O$15,'Inputs - Elec wholesale index'!M$2,FALSE)</f>
        <v>1</v>
      </c>
      <c r="N861" s="37">
        <f>VLOOKUP($B861,'Elec wholesale lookups'!$A$3:$O$15,'Inputs - Elec wholesale index'!N$2,FALSE)</f>
        <v>0</v>
      </c>
      <c r="O861" s="12">
        <f t="shared" si="223"/>
        <v>181634.52552031272</v>
      </c>
      <c r="P861" s="12">
        <f t="shared" si="224"/>
        <v>205597.26549163138</v>
      </c>
      <c r="Q861" s="12">
        <f t="shared" si="225"/>
        <v>0</v>
      </c>
      <c r="R861" s="12">
        <f t="shared" si="226"/>
        <v>387231.79101194406</v>
      </c>
      <c r="S861" s="22">
        <f t="shared" si="227"/>
        <v>0</v>
      </c>
      <c r="T861" s="22">
        <f t="shared" si="228"/>
        <v>0</v>
      </c>
      <c r="U861" s="22">
        <f t="shared" si="229"/>
        <v>0</v>
      </c>
      <c r="V861" s="22">
        <f t="shared" si="230"/>
        <v>0</v>
      </c>
      <c r="W861" s="43" t="str">
        <f t="shared" si="231"/>
        <v>n/a</v>
      </c>
      <c r="X861" s="22">
        <f t="shared" si="232"/>
        <v>0</v>
      </c>
      <c r="Y861" s="22">
        <f t="shared" si="233"/>
        <v>0</v>
      </c>
      <c r="Z861" s="22">
        <f t="shared" si="234"/>
        <v>0</v>
      </c>
      <c r="AA861" s="42">
        <f t="shared" si="235"/>
        <v>0</v>
      </c>
      <c r="AB861" s="43" t="str">
        <f t="shared" si="236"/>
        <v>n/a</v>
      </c>
      <c r="AC861" s="44" t="str">
        <f>IFERROR(W861*'Inputs - OBR and CPI'!$E$27+'Inputs - Elec wholesale index'!AB861*'Inputs - OBR and CPI'!$F$27,"n/a")</f>
        <v>n/a</v>
      </c>
      <c r="AD861" s="2" t="str">
        <f t="shared" si="221"/>
        <v>2018-19 Summer</v>
      </c>
      <c r="AE861" s="2" t="str">
        <f t="shared" si="222"/>
        <v>2017-18 Winter</v>
      </c>
      <c r="AF861" s="127">
        <v>0</v>
      </c>
    </row>
    <row r="862" spans="1:32">
      <c r="A862" s="46">
        <v>43084</v>
      </c>
      <c r="B862" s="13" t="s">
        <v>141</v>
      </c>
      <c r="C862" s="179"/>
      <c r="D862" s="179"/>
      <c r="E862" s="179"/>
      <c r="F862" s="179"/>
      <c r="G862" s="179"/>
      <c r="H862" s="179"/>
      <c r="I862" s="12">
        <f>VLOOKUP($B862,'Elec wholesale lookups'!$A$3:$L$15,'Inputs - Elec wholesale index'!I$2,FALSE)</f>
        <v>181634.52552031272</v>
      </c>
      <c r="J862" s="12">
        <f>VLOOKUP($B862,'Elec wholesale lookups'!$A$3:$L$15,'Inputs - Elec wholesale index'!J$2,FALSE)</f>
        <v>205597.26549163138</v>
      </c>
      <c r="K862" s="12">
        <f>VLOOKUP($B862,'Elec wholesale lookups'!$A$3:$L$15,'Inputs - Elec wholesale index'!K$2,FALSE)</f>
        <v>181634.52552031272</v>
      </c>
      <c r="L862" s="37">
        <f>VLOOKUP($B862,'Elec wholesale lookups'!$A$3:$O$15,'Inputs - Elec wholesale index'!L$2,FALSE)</f>
        <v>1</v>
      </c>
      <c r="M862" s="37">
        <f>VLOOKUP($B862,'Elec wholesale lookups'!$A$3:$O$15,'Inputs - Elec wholesale index'!M$2,FALSE)</f>
        <v>1</v>
      </c>
      <c r="N862" s="37">
        <f>VLOOKUP($B862,'Elec wholesale lookups'!$A$3:$O$15,'Inputs - Elec wholesale index'!N$2,FALSE)</f>
        <v>0</v>
      </c>
      <c r="O862" s="12">
        <f t="shared" si="223"/>
        <v>181634.52552031272</v>
      </c>
      <c r="P862" s="12">
        <f t="shared" si="224"/>
        <v>205597.26549163138</v>
      </c>
      <c r="Q862" s="12">
        <f t="shared" si="225"/>
        <v>0</v>
      </c>
      <c r="R862" s="12">
        <f t="shared" si="226"/>
        <v>387231.79101194406</v>
      </c>
      <c r="S862" s="22">
        <f t="shared" si="227"/>
        <v>0</v>
      </c>
      <c r="T862" s="22">
        <f t="shared" si="228"/>
        <v>0</v>
      </c>
      <c r="U862" s="22">
        <f t="shared" si="229"/>
        <v>0</v>
      </c>
      <c r="V862" s="22">
        <f t="shared" si="230"/>
        <v>0</v>
      </c>
      <c r="W862" s="43" t="str">
        <f t="shared" si="231"/>
        <v>n/a</v>
      </c>
      <c r="X862" s="22">
        <f t="shared" si="232"/>
        <v>0</v>
      </c>
      <c r="Y862" s="22">
        <f t="shared" si="233"/>
        <v>0</v>
      </c>
      <c r="Z862" s="22">
        <f t="shared" si="234"/>
        <v>0</v>
      </c>
      <c r="AA862" s="42">
        <f t="shared" si="235"/>
        <v>0</v>
      </c>
      <c r="AB862" s="43" t="str">
        <f t="shared" si="236"/>
        <v>n/a</v>
      </c>
      <c r="AC862" s="44" t="str">
        <f>IFERROR(W862*'Inputs - OBR and CPI'!$E$27+'Inputs - Elec wholesale index'!AB862*'Inputs - OBR and CPI'!$F$27,"n/a")</f>
        <v>n/a</v>
      </c>
      <c r="AD862" s="2" t="str">
        <f t="shared" si="221"/>
        <v>2018-19 Summer</v>
      </c>
      <c r="AE862" s="2" t="str">
        <f t="shared" si="222"/>
        <v>2017-18 Winter</v>
      </c>
      <c r="AF862" s="127">
        <v>0</v>
      </c>
    </row>
    <row r="863" spans="1:32">
      <c r="A863" s="46">
        <v>43087</v>
      </c>
      <c r="B863" s="13" t="s">
        <v>141</v>
      </c>
      <c r="C863" s="179"/>
      <c r="D863" s="179"/>
      <c r="E863" s="179"/>
      <c r="F863" s="179"/>
      <c r="G863" s="179"/>
      <c r="H863" s="179"/>
      <c r="I863" s="12">
        <f>VLOOKUP($B863,'Elec wholesale lookups'!$A$3:$L$15,'Inputs - Elec wholesale index'!I$2,FALSE)</f>
        <v>181634.52552031272</v>
      </c>
      <c r="J863" s="12">
        <f>VLOOKUP($B863,'Elec wholesale lookups'!$A$3:$L$15,'Inputs - Elec wholesale index'!J$2,FALSE)</f>
        <v>205597.26549163138</v>
      </c>
      <c r="K863" s="12">
        <f>VLOOKUP($B863,'Elec wholesale lookups'!$A$3:$L$15,'Inputs - Elec wholesale index'!K$2,FALSE)</f>
        <v>181634.52552031272</v>
      </c>
      <c r="L863" s="37">
        <f>VLOOKUP($B863,'Elec wholesale lookups'!$A$3:$O$15,'Inputs - Elec wholesale index'!L$2,FALSE)</f>
        <v>1</v>
      </c>
      <c r="M863" s="37">
        <f>VLOOKUP($B863,'Elec wholesale lookups'!$A$3:$O$15,'Inputs - Elec wholesale index'!M$2,FALSE)</f>
        <v>1</v>
      </c>
      <c r="N863" s="37">
        <f>VLOOKUP($B863,'Elec wholesale lookups'!$A$3:$O$15,'Inputs - Elec wholesale index'!N$2,FALSE)</f>
        <v>0</v>
      </c>
      <c r="O863" s="12">
        <f t="shared" si="223"/>
        <v>181634.52552031272</v>
      </c>
      <c r="P863" s="12">
        <f t="shared" si="224"/>
        <v>205597.26549163138</v>
      </c>
      <c r="Q863" s="12">
        <f t="shared" si="225"/>
        <v>0</v>
      </c>
      <c r="R863" s="12">
        <f t="shared" si="226"/>
        <v>387231.79101194406</v>
      </c>
      <c r="S863" s="22">
        <f t="shared" si="227"/>
        <v>0</v>
      </c>
      <c r="T863" s="22">
        <f t="shared" si="228"/>
        <v>0</v>
      </c>
      <c r="U863" s="22">
        <f t="shared" si="229"/>
        <v>0</v>
      </c>
      <c r="V863" s="22">
        <f t="shared" si="230"/>
        <v>0</v>
      </c>
      <c r="W863" s="43" t="str">
        <f t="shared" si="231"/>
        <v>n/a</v>
      </c>
      <c r="X863" s="22">
        <f t="shared" si="232"/>
        <v>0</v>
      </c>
      <c r="Y863" s="22">
        <f t="shared" si="233"/>
        <v>0</v>
      </c>
      <c r="Z863" s="22">
        <f t="shared" si="234"/>
        <v>0</v>
      </c>
      <c r="AA863" s="42">
        <f t="shared" si="235"/>
        <v>0</v>
      </c>
      <c r="AB863" s="43" t="str">
        <f t="shared" si="236"/>
        <v>n/a</v>
      </c>
      <c r="AC863" s="44" t="str">
        <f>IFERROR(W863*'Inputs - OBR and CPI'!$E$27+'Inputs - Elec wholesale index'!AB863*'Inputs - OBR and CPI'!$F$27,"n/a")</f>
        <v>n/a</v>
      </c>
      <c r="AD863" s="2" t="str">
        <f t="shared" si="221"/>
        <v>2018-19 Summer</v>
      </c>
      <c r="AE863" s="2" t="str">
        <f t="shared" si="222"/>
        <v>2017-18 Winter</v>
      </c>
      <c r="AF863" s="127">
        <v>0</v>
      </c>
    </row>
    <row r="864" spans="1:32">
      <c r="A864" s="46">
        <v>43088</v>
      </c>
      <c r="B864" s="13" t="s">
        <v>141</v>
      </c>
      <c r="C864" s="179"/>
      <c r="D864" s="179"/>
      <c r="E864" s="179"/>
      <c r="F864" s="179"/>
      <c r="G864" s="179"/>
      <c r="H864" s="179"/>
      <c r="I864" s="12">
        <f>VLOOKUP($B864,'Elec wholesale lookups'!$A$3:$L$15,'Inputs - Elec wholesale index'!I$2,FALSE)</f>
        <v>181634.52552031272</v>
      </c>
      <c r="J864" s="12">
        <f>VLOOKUP($B864,'Elec wholesale lookups'!$A$3:$L$15,'Inputs - Elec wholesale index'!J$2,FALSE)</f>
        <v>205597.26549163138</v>
      </c>
      <c r="K864" s="12">
        <f>VLOOKUP($B864,'Elec wholesale lookups'!$A$3:$L$15,'Inputs - Elec wholesale index'!K$2,FALSE)</f>
        <v>181634.52552031272</v>
      </c>
      <c r="L864" s="37">
        <f>VLOOKUP($B864,'Elec wholesale lookups'!$A$3:$O$15,'Inputs - Elec wholesale index'!L$2,FALSE)</f>
        <v>1</v>
      </c>
      <c r="M864" s="37">
        <f>VLOOKUP($B864,'Elec wholesale lookups'!$A$3:$O$15,'Inputs - Elec wholesale index'!M$2,FALSE)</f>
        <v>1</v>
      </c>
      <c r="N864" s="37">
        <f>VLOOKUP($B864,'Elec wholesale lookups'!$A$3:$O$15,'Inputs - Elec wholesale index'!N$2,FALSE)</f>
        <v>0</v>
      </c>
      <c r="O864" s="12">
        <f t="shared" si="223"/>
        <v>181634.52552031272</v>
      </c>
      <c r="P864" s="12">
        <f t="shared" si="224"/>
        <v>205597.26549163138</v>
      </c>
      <c r="Q864" s="12">
        <f t="shared" si="225"/>
        <v>0</v>
      </c>
      <c r="R864" s="12">
        <f t="shared" si="226"/>
        <v>387231.79101194406</v>
      </c>
      <c r="S864" s="22">
        <f t="shared" si="227"/>
        <v>0</v>
      </c>
      <c r="T864" s="22">
        <f t="shared" si="228"/>
        <v>0</v>
      </c>
      <c r="U864" s="22">
        <f t="shared" si="229"/>
        <v>0</v>
      </c>
      <c r="V864" s="22">
        <f t="shared" si="230"/>
        <v>0</v>
      </c>
      <c r="W864" s="43" t="str">
        <f t="shared" si="231"/>
        <v>n/a</v>
      </c>
      <c r="X864" s="22">
        <f t="shared" si="232"/>
        <v>0</v>
      </c>
      <c r="Y864" s="22">
        <f t="shared" si="233"/>
        <v>0</v>
      </c>
      <c r="Z864" s="22">
        <f t="shared" si="234"/>
        <v>0</v>
      </c>
      <c r="AA864" s="42">
        <f t="shared" si="235"/>
        <v>0</v>
      </c>
      <c r="AB864" s="43" t="str">
        <f t="shared" si="236"/>
        <v>n/a</v>
      </c>
      <c r="AC864" s="44" t="str">
        <f>IFERROR(W864*'Inputs - OBR and CPI'!$E$27+'Inputs - Elec wholesale index'!AB864*'Inputs - OBR and CPI'!$F$27,"n/a")</f>
        <v>n/a</v>
      </c>
      <c r="AD864" s="2" t="str">
        <f t="shared" si="221"/>
        <v>2018-19 Summer</v>
      </c>
      <c r="AE864" s="2" t="str">
        <f t="shared" si="222"/>
        <v>2017-18 Winter</v>
      </c>
      <c r="AF864" s="127">
        <v>0</v>
      </c>
    </row>
    <row r="865" spans="1:32">
      <c r="A865" s="46">
        <v>43089</v>
      </c>
      <c r="B865" s="13" t="s">
        <v>141</v>
      </c>
      <c r="C865" s="179"/>
      <c r="D865" s="179"/>
      <c r="E865" s="179"/>
      <c r="F865" s="179"/>
      <c r="G865" s="179"/>
      <c r="H865" s="179"/>
      <c r="I865" s="12">
        <f>VLOOKUP($B865,'Elec wholesale lookups'!$A$3:$L$15,'Inputs - Elec wholesale index'!I$2,FALSE)</f>
        <v>181634.52552031272</v>
      </c>
      <c r="J865" s="12">
        <f>VLOOKUP($B865,'Elec wholesale lookups'!$A$3:$L$15,'Inputs - Elec wholesale index'!J$2,FALSE)</f>
        <v>205597.26549163138</v>
      </c>
      <c r="K865" s="12">
        <f>VLOOKUP($B865,'Elec wholesale lookups'!$A$3:$L$15,'Inputs - Elec wholesale index'!K$2,FALSE)</f>
        <v>181634.52552031272</v>
      </c>
      <c r="L865" s="37">
        <f>VLOOKUP($B865,'Elec wholesale lookups'!$A$3:$O$15,'Inputs - Elec wholesale index'!L$2,FALSE)</f>
        <v>1</v>
      </c>
      <c r="M865" s="37">
        <f>VLOOKUP($B865,'Elec wholesale lookups'!$A$3:$O$15,'Inputs - Elec wholesale index'!M$2,FALSE)</f>
        <v>1</v>
      </c>
      <c r="N865" s="37">
        <f>VLOOKUP($B865,'Elec wholesale lookups'!$A$3:$O$15,'Inputs - Elec wholesale index'!N$2,FALSE)</f>
        <v>0</v>
      </c>
      <c r="O865" s="12">
        <f t="shared" si="223"/>
        <v>181634.52552031272</v>
      </c>
      <c r="P865" s="12">
        <f t="shared" si="224"/>
        <v>205597.26549163138</v>
      </c>
      <c r="Q865" s="12">
        <f t="shared" si="225"/>
        <v>0</v>
      </c>
      <c r="R865" s="12">
        <f t="shared" si="226"/>
        <v>387231.79101194406</v>
      </c>
      <c r="S865" s="22">
        <f t="shared" si="227"/>
        <v>0</v>
      </c>
      <c r="T865" s="22">
        <f t="shared" si="228"/>
        <v>0</v>
      </c>
      <c r="U865" s="22">
        <f t="shared" si="229"/>
        <v>0</v>
      </c>
      <c r="V865" s="22">
        <f t="shared" si="230"/>
        <v>0</v>
      </c>
      <c r="W865" s="43" t="str">
        <f t="shared" si="231"/>
        <v>n/a</v>
      </c>
      <c r="X865" s="22">
        <f t="shared" si="232"/>
        <v>0</v>
      </c>
      <c r="Y865" s="22">
        <f t="shared" si="233"/>
        <v>0</v>
      </c>
      <c r="Z865" s="22">
        <f t="shared" si="234"/>
        <v>0</v>
      </c>
      <c r="AA865" s="42">
        <f t="shared" si="235"/>
        <v>0</v>
      </c>
      <c r="AB865" s="43" t="str">
        <f t="shared" si="236"/>
        <v>n/a</v>
      </c>
      <c r="AC865" s="44" t="str">
        <f>IFERROR(W865*'Inputs - OBR and CPI'!$E$27+'Inputs - Elec wholesale index'!AB865*'Inputs - OBR and CPI'!$F$27,"n/a")</f>
        <v>n/a</v>
      </c>
      <c r="AD865" s="2" t="str">
        <f t="shared" si="221"/>
        <v>2018-19 Summer</v>
      </c>
      <c r="AE865" s="2" t="str">
        <f t="shared" si="222"/>
        <v>2017-18 Winter</v>
      </c>
      <c r="AF865" s="127">
        <v>0</v>
      </c>
    </row>
    <row r="866" spans="1:32">
      <c r="A866" s="46">
        <v>43090</v>
      </c>
      <c r="B866" s="13" t="s">
        <v>141</v>
      </c>
      <c r="C866" s="179"/>
      <c r="D866" s="179"/>
      <c r="E866" s="179"/>
      <c r="F866" s="179"/>
      <c r="G866" s="179"/>
      <c r="H866" s="179"/>
      <c r="I866" s="12">
        <f>VLOOKUP($B866,'Elec wholesale lookups'!$A$3:$L$15,'Inputs - Elec wholesale index'!I$2,FALSE)</f>
        <v>181634.52552031272</v>
      </c>
      <c r="J866" s="12">
        <f>VLOOKUP($B866,'Elec wholesale lookups'!$A$3:$L$15,'Inputs - Elec wholesale index'!J$2,FALSE)</f>
        <v>205597.26549163138</v>
      </c>
      <c r="K866" s="12">
        <f>VLOOKUP($B866,'Elec wholesale lookups'!$A$3:$L$15,'Inputs - Elec wholesale index'!K$2,FALSE)</f>
        <v>181634.52552031272</v>
      </c>
      <c r="L866" s="37">
        <f>VLOOKUP($B866,'Elec wholesale lookups'!$A$3:$O$15,'Inputs - Elec wholesale index'!L$2,FALSE)</f>
        <v>1</v>
      </c>
      <c r="M866" s="37">
        <f>VLOOKUP($B866,'Elec wholesale lookups'!$A$3:$O$15,'Inputs - Elec wholesale index'!M$2,FALSE)</f>
        <v>1</v>
      </c>
      <c r="N866" s="37">
        <f>VLOOKUP($B866,'Elec wholesale lookups'!$A$3:$O$15,'Inputs - Elec wholesale index'!N$2,FALSE)</f>
        <v>0</v>
      </c>
      <c r="O866" s="12">
        <f t="shared" si="223"/>
        <v>181634.52552031272</v>
      </c>
      <c r="P866" s="12">
        <f t="shared" si="224"/>
        <v>205597.26549163138</v>
      </c>
      <c r="Q866" s="12">
        <f t="shared" si="225"/>
        <v>0</v>
      </c>
      <c r="R866" s="12">
        <f t="shared" si="226"/>
        <v>387231.79101194406</v>
      </c>
      <c r="S866" s="22">
        <f t="shared" si="227"/>
        <v>0</v>
      </c>
      <c r="T866" s="22">
        <f t="shared" si="228"/>
        <v>0</v>
      </c>
      <c r="U866" s="22">
        <f t="shared" si="229"/>
        <v>0</v>
      </c>
      <c r="V866" s="22">
        <f t="shared" si="230"/>
        <v>0</v>
      </c>
      <c r="W866" s="43" t="str">
        <f t="shared" si="231"/>
        <v>n/a</v>
      </c>
      <c r="X866" s="22">
        <f t="shared" si="232"/>
        <v>0</v>
      </c>
      <c r="Y866" s="22">
        <f t="shared" si="233"/>
        <v>0</v>
      </c>
      <c r="Z866" s="22">
        <f t="shared" si="234"/>
        <v>0</v>
      </c>
      <c r="AA866" s="42">
        <f t="shared" si="235"/>
        <v>0</v>
      </c>
      <c r="AB866" s="43" t="str">
        <f t="shared" si="236"/>
        <v>n/a</v>
      </c>
      <c r="AC866" s="44" t="str">
        <f>IFERROR(W866*'Inputs - OBR and CPI'!$E$27+'Inputs - Elec wholesale index'!AB866*'Inputs - OBR and CPI'!$F$27,"n/a")</f>
        <v>n/a</v>
      </c>
      <c r="AD866" s="2" t="str">
        <f t="shared" si="221"/>
        <v>2018-19 Summer</v>
      </c>
      <c r="AE866" s="2" t="str">
        <f t="shared" si="222"/>
        <v>2017-18 Winter</v>
      </c>
      <c r="AF866" s="127">
        <v>0</v>
      </c>
    </row>
    <row r="867" spans="1:32">
      <c r="A867" s="46">
        <v>43091</v>
      </c>
      <c r="B867" s="13" t="s">
        <v>141</v>
      </c>
      <c r="C867" s="179"/>
      <c r="D867" s="179"/>
      <c r="E867" s="179"/>
      <c r="F867" s="179"/>
      <c r="G867" s="179"/>
      <c r="H867" s="179"/>
      <c r="I867" s="12">
        <f>VLOOKUP($B867,'Elec wholesale lookups'!$A$3:$L$15,'Inputs - Elec wholesale index'!I$2,FALSE)</f>
        <v>181634.52552031272</v>
      </c>
      <c r="J867" s="12">
        <f>VLOOKUP($B867,'Elec wholesale lookups'!$A$3:$L$15,'Inputs - Elec wholesale index'!J$2,FALSE)</f>
        <v>205597.26549163138</v>
      </c>
      <c r="K867" s="12">
        <f>VLOOKUP($B867,'Elec wholesale lookups'!$A$3:$L$15,'Inputs - Elec wholesale index'!K$2,FALSE)</f>
        <v>181634.52552031272</v>
      </c>
      <c r="L867" s="37">
        <f>VLOOKUP($B867,'Elec wholesale lookups'!$A$3:$O$15,'Inputs - Elec wholesale index'!L$2,FALSE)</f>
        <v>1</v>
      </c>
      <c r="M867" s="37">
        <f>VLOOKUP($B867,'Elec wholesale lookups'!$A$3:$O$15,'Inputs - Elec wholesale index'!M$2,FALSE)</f>
        <v>1</v>
      </c>
      <c r="N867" s="37">
        <f>VLOOKUP($B867,'Elec wholesale lookups'!$A$3:$O$15,'Inputs - Elec wholesale index'!N$2,FALSE)</f>
        <v>0</v>
      </c>
      <c r="O867" s="12">
        <f t="shared" si="223"/>
        <v>181634.52552031272</v>
      </c>
      <c r="P867" s="12">
        <f t="shared" si="224"/>
        <v>205597.26549163138</v>
      </c>
      <c r="Q867" s="12">
        <f t="shared" si="225"/>
        <v>0</v>
      </c>
      <c r="R867" s="12">
        <f t="shared" si="226"/>
        <v>387231.79101194406</v>
      </c>
      <c r="S867" s="22">
        <f t="shared" si="227"/>
        <v>0</v>
      </c>
      <c r="T867" s="22">
        <f t="shared" si="228"/>
        <v>0</v>
      </c>
      <c r="U867" s="22">
        <f t="shared" si="229"/>
        <v>0</v>
      </c>
      <c r="V867" s="22">
        <f t="shared" si="230"/>
        <v>0</v>
      </c>
      <c r="W867" s="43" t="str">
        <f t="shared" si="231"/>
        <v>n/a</v>
      </c>
      <c r="X867" s="22">
        <f t="shared" si="232"/>
        <v>0</v>
      </c>
      <c r="Y867" s="22">
        <f t="shared" si="233"/>
        <v>0</v>
      </c>
      <c r="Z867" s="22">
        <f t="shared" si="234"/>
        <v>0</v>
      </c>
      <c r="AA867" s="42">
        <f t="shared" si="235"/>
        <v>0</v>
      </c>
      <c r="AB867" s="43" t="str">
        <f t="shared" si="236"/>
        <v>n/a</v>
      </c>
      <c r="AC867" s="44" t="str">
        <f>IFERROR(W867*'Inputs - OBR and CPI'!$E$27+'Inputs - Elec wholesale index'!AB867*'Inputs - OBR and CPI'!$F$27,"n/a")</f>
        <v>n/a</v>
      </c>
      <c r="AD867" s="2" t="str">
        <f t="shared" si="221"/>
        <v>2018-19 Summer</v>
      </c>
      <c r="AE867" s="2" t="str">
        <f t="shared" si="222"/>
        <v>2017-18 Winter</v>
      </c>
      <c r="AF867" s="127">
        <v>0</v>
      </c>
    </row>
    <row r="868" spans="1:32">
      <c r="A868" s="46">
        <v>43096</v>
      </c>
      <c r="B868" s="13" t="s">
        <v>141</v>
      </c>
      <c r="C868" s="179"/>
      <c r="D868" s="179"/>
      <c r="E868" s="179"/>
      <c r="F868" s="179"/>
      <c r="G868" s="179"/>
      <c r="H868" s="179"/>
      <c r="I868" s="12">
        <f>VLOOKUP($B868,'Elec wholesale lookups'!$A$3:$L$15,'Inputs - Elec wholesale index'!I$2,FALSE)</f>
        <v>181634.52552031272</v>
      </c>
      <c r="J868" s="12">
        <f>VLOOKUP($B868,'Elec wholesale lookups'!$A$3:$L$15,'Inputs - Elec wholesale index'!J$2,FALSE)</f>
        <v>205597.26549163138</v>
      </c>
      <c r="K868" s="12">
        <f>VLOOKUP($B868,'Elec wholesale lookups'!$A$3:$L$15,'Inputs - Elec wholesale index'!K$2,FALSE)</f>
        <v>181634.52552031272</v>
      </c>
      <c r="L868" s="37">
        <f>VLOOKUP($B868,'Elec wholesale lookups'!$A$3:$O$15,'Inputs - Elec wholesale index'!L$2,FALSE)</f>
        <v>1</v>
      </c>
      <c r="M868" s="37">
        <f>VLOOKUP($B868,'Elec wholesale lookups'!$A$3:$O$15,'Inputs - Elec wholesale index'!M$2,FALSE)</f>
        <v>1</v>
      </c>
      <c r="N868" s="37">
        <f>VLOOKUP($B868,'Elec wholesale lookups'!$A$3:$O$15,'Inputs - Elec wholesale index'!N$2,FALSE)</f>
        <v>0</v>
      </c>
      <c r="O868" s="12">
        <f t="shared" si="223"/>
        <v>181634.52552031272</v>
      </c>
      <c r="P868" s="12">
        <f t="shared" si="224"/>
        <v>205597.26549163138</v>
      </c>
      <c r="Q868" s="12">
        <f t="shared" si="225"/>
        <v>0</v>
      </c>
      <c r="R868" s="12">
        <f t="shared" si="226"/>
        <v>387231.79101194406</v>
      </c>
      <c r="S868" s="22">
        <f t="shared" si="227"/>
        <v>0</v>
      </c>
      <c r="T868" s="22">
        <f t="shared" si="228"/>
        <v>0</v>
      </c>
      <c r="U868" s="22">
        <f t="shared" si="229"/>
        <v>0</v>
      </c>
      <c r="V868" s="22">
        <f t="shared" si="230"/>
        <v>0</v>
      </c>
      <c r="W868" s="43" t="str">
        <f t="shared" si="231"/>
        <v>n/a</v>
      </c>
      <c r="X868" s="22">
        <f t="shared" si="232"/>
        <v>0</v>
      </c>
      <c r="Y868" s="22">
        <f t="shared" si="233"/>
        <v>0</v>
      </c>
      <c r="Z868" s="22">
        <f t="shared" si="234"/>
        <v>0</v>
      </c>
      <c r="AA868" s="42">
        <f t="shared" si="235"/>
        <v>0</v>
      </c>
      <c r="AB868" s="43" t="str">
        <f t="shared" si="236"/>
        <v>n/a</v>
      </c>
      <c r="AC868" s="44" t="str">
        <f>IFERROR(W868*'Inputs - OBR and CPI'!$E$27+'Inputs - Elec wholesale index'!AB868*'Inputs - OBR and CPI'!$F$27,"n/a")</f>
        <v>n/a</v>
      </c>
      <c r="AD868" s="2" t="str">
        <f t="shared" si="221"/>
        <v>2018-19 Summer</v>
      </c>
      <c r="AE868" s="2" t="str">
        <f t="shared" si="222"/>
        <v>2017-18 Winter</v>
      </c>
      <c r="AF868" s="127">
        <v>0</v>
      </c>
    </row>
    <row r="869" spans="1:32">
      <c r="A869" s="46">
        <v>43097</v>
      </c>
      <c r="B869" s="13" t="s">
        <v>141</v>
      </c>
      <c r="C869" s="179"/>
      <c r="D869" s="179"/>
      <c r="E869" s="179"/>
      <c r="F869" s="179"/>
      <c r="G869" s="179"/>
      <c r="H869" s="179"/>
      <c r="I869" s="12">
        <f>VLOOKUP($B869,'Elec wholesale lookups'!$A$3:$L$15,'Inputs - Elec wholesale index'!I$2,FALSE)</f>
        <v>181634.52552031272</v>
      </c>
      <c r="J869" s="12">
        <f>VLOOKUP($B869,'Elec wholesale lookups'!$A$3:$L$15,'Inputs - Elec wholesale index'!J$2,FALSE)</f>
        <v>205597.26549163138</v>
      </c>
      <c r="K869" s="12">
        <f>VLOOKUP($B869,'Elec wholesale lookups'!$A$3:$L$15,'Inputs - Elec wholesale index'!K$2,FALSE)</f>
        <v>181634.52552031272</v>
      </c>
      <c r="L869" s="37">
        <f>VLOOKUP($B869,'Elec wholesale lookups'!$A$3:$O$15,'Inputs - Elec wholesale index'!L$2,FALSE)</f>
        <v>1</v>
      </c>
      <c r="M869" s="37">
        <f>VLOOKUP($B869,'Elec wholesale lookups'!$A$3:$O$15,'Inputs - Elec wholesale index'!M$2,FALSE)</f>
        <v>1</v>
      </c>
      <c r="N869" s="37">
        <f>VLOOKUP($B869,'Elec wholesale lookups'!$A$3:$O$15,'Inputs - Elec wholesale index'!N$2,FALSE)</f>
        <v>0</v>
      </c>
      <c r="O869" s="12">
        <f t="shared" si="223"/>
        <v>181634.52552031272</v>
      </c>
      <c r="P869" s="12">
        <f t="shared" si="224"/>
        <v>205597.26549163138</v>
      </c>
      <c r="Q869" s="12">
        <f t="shared" si="225"/>
        <v>0</v>
      </c>
      <c r="R869" s="12">
        <f t="shared" si="226"/>
        <v>387231.79101194406</v>
      </c>
      <c r="S869" s="22">
        <f t="shared" si="227"/>
        <v>0</v>
      </c>
      <c r="T869" s="22">
        <f t="shared" si="228"/>
        <v>0</v>
      </c>
      <c r="U869" s="22">
        <f t="shared" si="229"/>
        <v>0</v>
      </c>
      <c r="V869" s="22">
        <f t="shared" si="230"/>
        <v>0</v>
      </c>
      <c r="W869" s="43" t="str">
        <f t="shared" si="231"/>
        <v>n/a</v>
      </c>
      <c r="X869" s="22">
        <f t="shared" si="232"/>
        <v>0</v>
      </c>
      <c r="Y869" s="22">
        <f t="shared" si="233"/>
        <v>0</v>
      </c>
      <c r="Z869" s="22">
        <f t="shared" si="234"/>
        <v>0</v>
      </c>
      <c r="AA869" s="42">
        <f t="shared" si="235"/>
        <v>0</v>
      </c>
      <c r="AB869" s="43" t="str">
        <f t="shared" si="236"/>
        <v>n/a</v>
      </c>
      <c r="AC869" s="44" t="str">
        <f>IFERROR(W869*'Inputs - OBR and CPI'!$E$27+'Inputs - Elec wholesale index'!AB869*'Inputs - OBR and CPI'!$F$27,"n/a")</f>
        <v>n/a</v>
      </c>
      <c r="AD869" s="2" t="str">
        <f t="shared" si="221"/>
        <v>2018-19 Summer</v>
      </c>
      <c r="AE869" s="2" t="str">
        <f t="shared" si="222"/>
        <v>2017-18 Winter</v>
      </c>
      <c r="AF869" s="127">
        <v>0</v>
      </c>
    </row>
    <row r="870" spans="1:32">
      <c r="A870" s="46">
        <v>43098</v>
      </c>
      <c r="B870" s="13" t="s">
        <v>141</v>
      </c>
      <c r="C870" s="179"/>
      <c r="D870" s="179"/>
      <c r="E870" s="179"/>
      <c r="F870" s="179"/>
      <c r="G870" s="179"/>
      <c r="H870" s="179"/>
      <c r="I870" s="12">
        <f>VLOOKUP($B870,'Elec wholesale lookups'!$A$3:$L$15,'Inputs - Elec wholesale index'!I$2,FALSE)</f>
        <v>181634.52552031272</v>
      </c>
      <c r="J870" s="12">
        <f>VLOOKUP($B870,'Elec wholesale lookups'!$A$3:$L$15,'Inputs - Elec wholesale index'!J$2,FALSE)</f>
        <v>205597.26549163138</v>
      </c>
      <c r="K870" s="12">
        <f>VLOOKUP($B870,'Elec wholesale lookups'!$A$3:$L$15,'Inputs - Elec wholesale index'!K$2,FALSE)</f>
        <v>181634.52552031272</v>
      </c>
      <c r="L870" s="37">
        <f>VLOOKUP($B870,'Elec wholesale lookups'!$A$3:$O$15,'Inputs - Elec wholesale index'!L$2,FALSE)</f>
        <v>1</v>
      </c>
      <c r="M870" s="37">
        <f>VLOOKUP($B870,'Elec wholesale lookups'!$A$3:$O$15,'Inputs - Elec wholesale index'!M$2,FALSE)</f>
        <v>1</v>
      </c>
      <c r="N870" s="37">
        <f>VLOOKUP($B870,'Elec wholesale lookups'!$A$3:$O$15,'Inputs - Elec wholesale index'!N$2,FALSE)</f>
        <v>0</v>
      </c>
      <c r="O870" s="12">
        <f t="shared" si="223"/>
        <v>181634.52552031272</v>
      </c>
      <c r="P870" s="12">
        <f t="shared" si="224"/>
        <v>205597.26549163138</v>
      </c>
      <c r="Q870" s="12">
        <f t="shared" si="225"/>
        <v>0</v>
      </c>
      <c r="R870" s="12">
        <f t="shared" si="226"/>
        <v>387231.79101194406</v>
      </c>
      <c r="S870" s="22">
        <f t="shared" si="227"/>
        <v>0</v>
      </c>
      <c r="T870" s="22">
        <f t="shared" si="228"/>
        <v>0</v>
      </c>
      <c r="U870" s="22">
        <f t="shared" si="229"/>
        <v>0</v>
      </c>
      <c r="V870" s="22">
        <f t="shared" si="230"/>
        <v>0</v>
      </c>
      <c r="W870" s="43" t="str">
        <f t="shared" si="231"/>
        <v>n/a</v>
      </c>
      <c r="X870" s="22">
        <f t="shared" si="232"/>
        <v>0</v>
      </c>
      <c r="Y870" s="22">
        <f t="shared" si="233"/>
        <v>0</v>
      </c>
      <c r="Z870" s="22">
        <f t="shared" si="234"/>
        <v>0</v>
      </c>
      <c r="AA870" s="42">
        <f t="shared" si="235"/>
        <v>0</v>
      </c>
      <c r="AB870" s="43" t="str">
        <f t="shared" si="236"/>
        <v>n/a</v>
      </c>
      <c r="AC870" s="44" t="str">
        <f>IFERROR(W870*'Inputs - OBR and CPI'!$E$27+'Inputs - Elec wholesale index'!AB870*'Inputs - OBR and CPI'!$F$27,"n/a")</f>
        <v>n/a</v>
      </c>
      <c r="AD870" s="2" t="str">
        <f t="shared" si="221"/>
        <v>2018-19 Summer</v>
      </c>
      <c r="AE870" s="2" t="str">
        <f t="shared" si="222"/>
        <v>2017-18 Winter</v>
      </c>
      <c r="AF870" s="127">
        <v>0</v>
      </c>
    </row>
    <row r="871" spans="1:32">
      <c r="A871" s="46">
        <v>43102</v>
      </c>
      <c r="B871" s="13" t="s">
        <v>130</v>
      </c>
      <c r="C871" s="179"/>
      <c r="D871" s="179"/>
      <c r="E871" s="179"/>
      <c r="F871" s="179"/>
      <c r="G871" s="179"/>
      <c r="H871" s="179"/>
      <c r="I871" s="12">
        <f>VLOOKUP($B871,'Elec wholesale lookups'!$A$3:$L$15,'Inputs - Elec wholesale index'!I$2,FALSE)</f>
        <v>181634.52552031272</v>
      </c>
      <c r="J871" s="12">
        <f>VLOOKUP($B871,'Elec wholesale lookups'!$A$3:$L$15,'Inputs - Elec wholesale index'!J$2,FALSE)</f>
        <v>205597.26549163138</v>
      </c>
      <c r="K871" s="12">
        <f>VLOOKUP($B871,'Elec wholesale lookups'!$A$3:$L$15,'Inputs - Elec wholesale index'!K$2,FALSE)</f>
        <v>181634.52552031272</v>
      </c>
      <c r="L871" s="37">
        <f>VLOOKUP($B871,'Elec wholesale lookups'!$A$3:$O$15,'Inputs - Elec wholesale index'!L$2,FALSE)</f>
        <v>1</v>
      </c>
      <c r="M871" s="37">
        <f>VLOOKUP($B871,'Elec wholesale lookups'!$A$3:$O$15,'Inputs - Elec wholesale index'!M$2,FALSE)</f>
        <v>1</v>
      </c>
      <c r="N871" s="37">
        <f>VLOOKUP($B871,'Elec wholesale lookups'!$A$3:$O$15,'Inputs - Elec wholesale index'!N$2,FALSE)</f>
        <v>0</v>
      </c>
      <c r="O871" s="12">
        <f t="shared" si="223"/>
        <v>181634.52552031272</v>
      </c>
      <c r="P871" s="12">
        <f t="shared" si="224"/>
        <v>205597.26549163138</v>
      </c>
      <c r="Q871" s="12">
        <f t="shared" si="225"/>
        <v>0</v>
      </c>
      <c r="R871" s="12">
        <f t="shared" si="226"/>
        <v>387231.79101194406</v>
      </c>
      <c r="S871" s="22">
        <f t="shared" si="227"/>
        <v>0</v>
      </c>
      <c r="T871" s="22">
        <f t="shared" si="228"/>
        <v>0</v>
      </c>
      <c r="U871" s="22">
        <f t="shared" si="229"/>
        <v>0</v>
      </c>
      <c r="V871" s="22">
        <f t="shared" si="230"/>
        <v>0</v>
      </c>
      <c r="W871" s="43" t="str">
        <f t="shared" si="231"/>
        <v>n/a</v>
      </c>
      <c r="X871" s="22">
        <f t="shared" si="232"/>
        <v>0</v>
      </c>
      <c r="Y871" s="22">
        <f t="shared" si="233"/>
        <v>0</v>
      </c>
      <c r="Z871" s="22">
        <f t="shared" si="234"/>
        <v>0</v>
      </c>
      <c r="AA871" s="42">
        <f t="shared" si="235"/>
        <v>0</v>
      </c>
      <c r="AB871" s="43" t="str">
        <f t="shared" si="236"/>
        <v>n/a</v>
      </c>
      <c r="AC871" s="44" t="str">
        <f>IFERROR(W871*'Inputs - OBR and CPI'!$E$27+'Inputs - Elec wholesale index'!AB871*'Inputs - OBR and CPI'!$F$27,"n/a")</f>
        <v>n/a</v>
      </c>
      <c r="AD871" s="2" t="str">
        <f t="shared" si="221"/>
        <v>2018-19 Summer</v>
      </c>
      <c r="AE871" s="2" t="str">
        <f t="shared" si="222"/>
        <v>2017-18 Winter</v>
      </c>
      <c r="AF871" s="127">
        <v>0</v>
      </c>
    </row>
    <row r="872" spans="1:32">
      <c r="A872" s="46">
        <v>43103</v>
      </c>
      <c r="B872" s="13" t="s">
        <v>130</v>
      </c>
      <c r="C872" s="179"/>
      <c r="D872" s="179"/>
      <c r="E872" s="179"/>
      <c r="F872" s="179"/>
      <c r="G872" s="179"/>
      <c r="H872" s="179"/>
      <c r="I872" s="12">
        <f>VLOOKUP($B872,'Elec wholesale lookups'!$A$3:$L$15,'Inputs - Elec wholesale index'!I$2,FALSE)</f>
        <v>181634.52552031272</v>
      </c>
      <c r="J872" s="12">
        <f>VLOOKUP($B872,'Elec wholesale lookups'!$A$3:$L$15,'Inputs - Elec wholesale index'!J$2,FALSE)</f>
        <v>205597.26549163138</v>
      </c>
      <c r="K872" s="12">
        <f>VLOOKUP($B872,'Elec wholesale lookups'!$A$3:$L$15,'Inputs - Elec wholesale index'!K$2,FALSE)</f>
        <v>181634.52552031272</v>
      </c>
      <c r="L872" s="37">
        <f>VLOOKUP($B872,'Elec wholesale lookups'!$A$3:$O$15,'Inputs - Elec wholesale index'!L$2,FALSE)</f>
        <v>1</v>
      </c>
      <c r="M872" s="37">
        <f>VLOOKUP($B872,'Elec wholesale lookups'!$A$3:$O$15,'Inputs - Elec wholesale index'!M$2,FALSE)</f>
        <v>1</v>
      </c>
      <c r="N872" s="37">
        <f>VLOOKUP($B872,'Elec wholesale lookups'!$A$3:$O$15,'Inputs - Elec wholesale index'!N$2,FALSE)</f>
        <v>0</v>
      </c>
      <c r="O872" s="12">
        <f t="shared" si="223"/>
        <v>181634.52552031272</v>
      </c>
      <c r="P872" s="12">
        <f t="shared" si="224"/>
        <v>205597.26549163138</v>
      </c>
      <c r="Q872" s="12">
        <f t="shared" si="225"/>
        <v>0</v>
      </c>
      <c r="R872" s="12">
        <f t="shared" si="226"/>
        <v>387231.79101194406</v>
      </c>
      <c r="S872" s="22">
        <f t="shared" si="227"/>
        <v>0</v>
      </c>
      <c r="T872" s="22">
        <f t="shared" si="228"/>
        <v>0</v>
      </c>
      <c r="U872" s="22">
        <f t="shared" si="229"/>
        <v>0</v>
      </c>
      <c r="V872" s="22">
        <f t="shared" si="230"/>
        <v>0</v>
      </c>
      <c r="W872" s="43" t="str">
        <f t="shared" si="231"/>
        <v>n/a</v>
      </c>
      <c r="X872" s="22">
        <f t="shared" si="232"/>
        <v>0</v>
      </c>
      <c r="Y872" s="22">
        <f t="shared" si="233"/>
        <v>0</v>
      </c>
      <c r="Z872" s="22">
        <f t="shared" si="234"/>
        <v>0</v>
      </c>
      <c r="AA872" s="42">
        <f t="shared" si="235"/>
        <v>0</v>
      </c>
      <c r="AB872" s="43" t="str">
        <f t="shared" si="236"/>
        <v>n/a</v>
      </c>
      <c r="AC872" s="44" t="str">
        <f>IFERROR(W872*'Inputs - OBR and CPI'!$E$27+'Inputs - Elec wholesale index'!AB872*'Inputs - OBR and CPI'!$F$27,"n/a")</f>
        <v>n/a</v>
      </c>
      <c r="AD872" s="2" t="str">
        <f t="shared" si="221"/>
        <v>2018-19 Summer</v>
      </c>
      <c r="AE872" s="2" t="str">
        <f t="shared" si="222"/>
        <v>2017-18 Winter</v>
      </c>
      <c r="AF872" s="127">
        <v>0</v>
      </c>
    </row>
    <row r="873" spans="1:32">
      <c r="A873" s="46">
        <v>43104</v>
      </c>
      <c r="B873" s="13" t="s">
        <v>130</v>
      </c>
      <c r="C873" s="179"/>
      <c r="D873" s="179"/>
      <c r="E873" s="179"/>
      <c r="F873" s="179"/>
      <c r="G873" s="179"/>
      <c r="H873" s="179"/>
      <c r="I873" s="12">
        <f>VLOOKUP($B873,'Elec wholesale lookups'!$A$3:$L$15,'Inputs - Elec wholesale index'!I$2,FALSE)</f>
        <v>181634.52552031272</v>
      </c>
      <c r="J873" s="12">
        <f>VLOOKUP($B873,'Elec wholesale lookups'!$A$3:$L$15,'Inputs - Elec wholesale index'!J$2,FALSE)</f>
        <v>205597.26549163138</v>
      </c>
      <c r="K873" s="12">
        <f>VLOOKUP($B873,'Elec wholesale lookups'!$A$3:$L$15,'Inputs - Elec wholesale index'!K$2,FALSE)</f>
        <v>181634.52552031272</v>
      </c>
      <c r="L873" s="37">
        <f>VLOOKUP($B873,'Elec wholesale lookups'!$A$3:$O$15,'Inputs - Elec wholesale index'!L$2,FALSE)</f>
        <v>1</v>
      </c>
      <c r="M873" s="37">
        <f>VLOOKUP($B873,'Elec wholesale lookups'!$A$3:$O$15,'Inputs - Elec wholesale index'!M$2,FALSE)</f>
        <v>1</v>
      </c>
      <c r="N873" s="37">
        <f>VLOOKUP($B873,'Elec wholesale lookups'!$A$3:$O$15,'Inputs - Elec wholesale index'!N$2,FALSE)</f>
        <v>0</v>
      </c>
      <c r="O873" s="12">
        <f t="shared" si="223"/>
        <v>181634.52552031272</v>
      </c>
      <c r="P873" s="12">
        <f t="shared" si="224"/>
        <v>205597.26549163138</v>
      </c>
      <c r="Q873" s="12">
        <f t="shared" si="225"/>
        <v>0</v>
      </c>
      <c r="R873" s="12">
        <f t="shared" si="226"/>
        <v>387231.79101194406</v>
      </c>
      <c r="S873" s="22">
        <f t="shared" si="227"/>
        <v>0</v>
      </c>
      <c r="T873" s="22">
        <f t="shared" si="228"/>
        <v>0</v>
      </c>
      <c r="U873" s="22">
        <f t="shared" si="229"/>
        <v>0</v>
      </c>
      <c r="V873" s="22">
        <f t="shared" si="230"/>
        <v>0</v>
      </c>
      <c r="W873" s="43" t="str">
        <f t="shared" si="231"/>
        <v>n/a</v>
      </c>
      <c r="X873" s="22">
        <f t="shared" si="232"/>
        <v>0</v>
      </c>
      <c r="Y873" s="22">
        <f t="shared" si="233"/>
        <v>0</v>
      </c>
      <c r="Z873" s="22">
        <f t="shared" si="234"/>
        <v>0</v>
      </c>
      <c r="AA873" s="42">
        <f t="shared" si="235"/>
        <v>0</v>
      </c>
      <c r="AB873" s="43" t="str">
        <f t="shared" si="236"/>
        <v>n/a</v>
      </c>
      <c r="AC873" s="44" t="str">
        <f>IFERROR(W873*'Inputs - OBR and CPI'!$E$27+'Inputs - Elec wholesale index'!AB873*'Inputs - OBR and CPI'!$F$27,"n/a")</f>
        <v>n/a</v>
      </c>
      <c r="AD873" s="2" t="str">
        <f t="shared" si="221"/>
        <v>2018-19 Summer</v>
      </c>
      <c r="AE873" s="2" t="str">
        <f t="shared" si="222"/>
        <v>2017-18 Winter</v>
      </c>
      <c r="AF873" s="127">
        <v>0</v>
      </c>
    </row>
    <row r="874" spans="1:32">
      <c r="A874" s="46">
        <v>43105</v>
      </c>
      <c r="B874" s="13" t="s">
        <v>130</v>
      </c>
      <c r="C874" s="179"/>
      <c r="D874" s="179"/>
      <c r="E874" s="179"/>
      <c r="F874" s="179"/>
      <c r="G874" s="179"/>
      <c r="H874" s="179"/>
      <c r="I874" s="12">
        <f>VLOOKUP($B874,'Elec wholesale lookups'!$A$3:$L$15,'Inputs - Elec wholesale index'!I$2,FALSE)</f>
        <v>181634.52552031272</v>
      </c>
      <c r="J874" s="12">
        <f>VLOOKUP($B874,'Elec wholesale lookups'!$A$3:$L$15,'Inputs - Elec wholesale index'!J$2,FALSE)</f>
        <v>205597.26549163138</v>
      </c>
      <c r="K874" s="12">
        <f>VLOOKUP($B874,'Elec wholesale lookups'!$A$3:$L$15,'Inputs - Elec wholesale index'!K$2,FALSE)</f>
        <v>181634.52552031272</v>
      </c>
      <c r="L874" s="37">
        <f>VLOOKUP($B874,'Elec wholesale lookups'!$A$3:$O$15,'Inputs - Elec wholesale index'!L$2,FALSE)</f>
        <v>1</v>
      </c>
      <c r="M874" s="37">
        <f>VLOOKUP($B874,'Elec wholesale lookups'!$A$3:$O$15,'Inputs - Elec wholesale index'!M$2,FALSE)</f>
        <v>1</v>
      </c>
      <c r="N874" s="37">
        <f>VLOOKUP($B874,'Elec wholesale lookups'!$A$3:$O$15,'Inputs - Elec wholesale index'!N$2,FALSE)</f>
        <v>0</v>
      </c>
      <c r="O874" s="12">
        <f t="shared" si="223"/>
        <v>181634.52552031272</v>
      </c>
      <c r="P874" s="12">
        <f t="shared" si="224"/>
        <v>205597.26549163138</v>
      </c>
      <c r="Q874" s="12">
        <f t="shared" si="225"/>
        <v>0</v>
      </c>
      <c r="R874" s="12">
        <f t="shared" si="226"/>
        <v>387231.79101194406</v>
      </c>
      <c r="S874" s="22">
        <f t="shared" si="227"/>
        <v>0</v>
      </c>
      <c r="T874" s="22">
        <f t="shared" si="228"/>
        <v>0</v>
      </c>
      <c r="U874" s="22">
        <f t="shared" si="229"/>
        <v>0</v>
      </c>
      <c r="V874" s="22">
        <f t="shared" si="230"/>
        <v>0</v>
      </c>
      <c r="W874" s="43" t="str">
        <f t="shared" si="231"/>
        <v>n/a</v>
      </c>
      <c r="X874" s="22">
        <f t="shared" si="232"/>
        <v>0</v>
      </c>
      <c r="Y874" s="22">
        <f t="shared" si="233"/>
        <v>0</v>
      </c>
      <c r="Z874" s="22">
        <f t="shared" si="234"/>
        <v>0</v>
      </c>
      <c r="AA874" s="42">
        <f t="shared" si="235"/>
        <v>0</v>
      </c>
      <c r="AB874" s="43" t="str">
        <f t="shared" si="236"/>
        <v>n/a</v>
      </c>
      <c r="AC874" s="44" t="str">
        <f>IFERROR(W874*'Inputs - OBR and CPI'!$E$27+'Inputs - Elec wholesale index'!AB874*'Inputs - OBR and CPI'!$F$27,"n/a")</f>
        <v>n/a</v>
      </c>
      <c r="AD874" s="2" t="str">
        <f t="shared" si="221"/>
        <v>2018-19 Summer</v>
      </c>
      <c r="AE874" s="2" t="str">
        <f t="shared" si="222"/>
        <v>2017-18 Winter</v>
      </c>
      <c r="AF874" s="127">
        <v>0</v>
      </c>
    </row>
    <row r="875" spans="1:32">
      <c r="A875" s="46">
        <v>43108</v>
      </c>
      <c r="B875" s="13" t="s">
        <v>130</v>
      </c>
      <c r="C875" s="179"/>
      <c r="D875" s="179"/>
      <c r="E875" s="179"/>
      <c r="F875" s="179"/>
      <c r="G875" s="179"/>
      <c r="H875" s="179"/>
      <c r="I875" s="12">
        <f>VLOOKUP($B875,'Elec wholesale lookups'!$A$3:$L$15,'Inputs - Elec wholesale index'!I$2,FALSE)</f>
        <v>181634.52552031272</v>
      </c>
      <c r="J875" s="12">
        <f>VLOOKUP($B875,'Elec wholesale lookups'!$A$3:$L$15,'Inputs - Elec wholesale index'!J$2,FALSE)</f>
        <v>205597.26549163138</v>
      </c>
      <c r="K875" s="12">
        <f>VLOOKUP($B875,'Elec wholesale lookups'!$A$3:$L$15,'Inputs - Elec wholesale index'!K$2,FALSE)</f>
        <v>181634.52552031272</v>
      </c>
      <c r="L875" s="37">
        <f>VLOOKUP($B875,'Elec wholesale lookups'!$A$3:$O$15,'Inputs - Elec wholesale index'!L$2,FALSE)</f>
        <v>1</v>
      </c>
      <c r="M875" s="37">
        <f>VLOOKUP($B875,'Elec wholesale lookups'!$A$3:$O$15,'Inputs - Elec wholesale index'!M$2,FALSE)</f>
        <v>1</v>
      </c>
      <c r="N875" s="37">
        <f>VLOOKUP($B875,'Elec wholesale lookups'!$A$3:$O$15,'Inputs - Elec wholesale index'!N$2,FALSE)</f>
        <v>0</v>
      </c>
      <c r="O875" s="12">
        <f t="shared" si="223"/>
        <v>181634.52552031272</v>
      </c>
      <c r="P875" s="12">
        <f t="shared" si="224"/>
        <v>205597.26549163138</v>
      </c>
      <c r="Q875" s="12">
        <f t="shared" si="225"/>
        <v>0</v>
      </c>
      <c r="R875" s="12">
        <f t="shared" si="226"/>
        <v>387231.79101194406</v>
      </c>
      <c r="S875" s="22">
        <f t="shared" si="227"/>
        <v>0</v>
      </c>
      <c r="T875" s="22">
        <f t="shared" si="228"/>
        <v>0</v>
      </c>
      <c r="U875" s="22">
        <f t="shared" si="229"/>
        <v>0</v>
      </c>
      <c r="V875" s="22">
        <f t="shared" si="230"/>
        <v>0</v>
      </c>
      <c r="W875" s="43" t="str">
        <f t="shared" si="231"/>
        <v>n/a</v>
      </c>
      <c r="X875" s="22">
        <f t="shared" si="232"/>
        <v>0</v>
      </c>
      <c r="Y875" s="22">
        <f t="shared" si="233"/>
        <v>0</v>
      </c>
      <c r="Z875" s="22">
        <f t="shared" si="234"/>
        <v>0</v>
      </c>
      <c r="AA875" s="42">
        <f t="shared" si="235"/>
        <v>0</v>
      </c>
      <c r="AB875" s="43" t="str">
        <f t="shared" si="236"/>
        <v>n/a</v>
      </c>
      <c r="AC875" s="44" t="str">
        <f>IFERROR(W875*'Inputs - OBR and CPI'!$E$27+'Inputs - Elec wholesale index'!AB875*'Inputs - OBR and CPI'!$F$27,"n/a")</f>
        <v>n/a</v>
      </c>
      <c r="AD875" s="2" t="str">
        <f t="shared" si="221"/>
        <v>2018-19 Summer</v>
      </c>
      <c r="AE875" s="2" t="str">
        <f t="shared" si="222"/>
        <v>2017-18 Winter</v>
      </c>
      <c r="AF875" s="127">
        <v>0</v>
      </c>
    </row>
    <row r="876" spans="1:32">
      <c r="A876" s="46">
        <v>43109</v>
      </c>
      <c r="B876" s="13" t="s">
        <v>130</v>
      </c>
      <c r="C876" s="179"/>
      <c r="D876" s="179"/>
      <c r="E876" s="179"/>
      <c r="F876" s="179"/>
      <c r="G876" s="179"/>
      <c r="H876" s="179"/>
      <c r="I876" s="12">
        <f>VLOOKUP($B876,'Elec wholesale lookups'!$A$3:$L$15,'Inputs - Elec wholesale index'!I$2,FALSE)</f>
        <v>181634.52552031272</v>
      </c>
      <c r="J876" s="12">
        <f>VLOOKUP($B876,'Elec wholesale lookups'!$A$3:$L$15,'Inputs - Elec wholesale index'!J$2,FALSE)</f>
        <v>205597.26549163138</v>
      </c>
      <c r="K876" s="12">
        <f>VLOOKUP($B876,'Elec wholesale lookups'!$A$3:$L$15,'Inputs - Elec wholesale index'!K$2,FALSE)</f>
        <v>181634.52552031272</v>
      </c>
      <c r="L876" s="37">
        <f>VLOOKUP($B876,'Elec wholesale lookups'!$A$3:$O$15,'Inputs - Elec wholesale index'!L$2,FALSE)</f>
        <v>1</v>
      </c>
      <c r="M876" s="37">
        <f>VLOOKUP($B876,'Elec wholesale lookups'!$A$3:$O$15,'Inputs - Elec wholesale index'!M$2,FALSE)</f>
        <v>1</v>
      </c>
      <c r="N876" s="37">
        <f>VLOOKUP($B876,'Elec wholesale lookups'!$A$3:$O$15,'Inputs - Elec wholesale index'!N$2,FALSE)</f>
        <v>0</v>
      </c>
      <c r="O876" s="12">
        <f t="shared" si="223"/>
        <v>181634.52552031272</v>
      </c>
      <c r="P876" s="12">
        <f t="shared" si="224"/>
        <v>205597.26549163138</v>
      </c>
      <c r="Q876" s="12">
        <f t="shared" si="225"/>
        <v>0</v>
      </c>
      <c r="R876" s="12">
        <f t="shared" si="226"/>
        <v>387231.79101194406</v>
      </c>
      <c r="S876" s="22">
        <f t="shared" si="227"/>
        <v>0</v>
      </c>
      <c r="T876" s="22">
        <f t="shared" si="228"/>
        <v>0</v>
      </c>
      <c r="U876" s="22">
        <f t="shared" si="229"/>
        <v>0</v>
      </c>
      <c r="V876" s="22">
        <f t="shared" si="230"/>
        <v>0</v>
      </c>
      <c r="W876" s="43" t="str">
        <f t="shared" si="231"/>
        <v>n/a</v>
      </c>
      <c r="X876" s="22">
        <f t="shared" si="232"/>
        <v>0</v>
      </c>
      <c r="Y876" s="22">
        <f t="shared" si="233"/>
        <v>0</v>
      </c>
      <c r="Z876" s="22">
        <f t="shared" si="234"/>
        <v>0</v>
      </c>
      <c r="AA876" s="42">
        <f t="shared" si="235"/>
        <v>0</v>
      </c>
      <c r="AB876" s="43" t="str">
        <f t="shared" si="236"/>
        <v>n/a</v>
      </c>
      <c r="AC876" s="44" t="str">
        <f>IFERROR(W876*'Inputs - OBR and CPI'!$E$27+'Inputs - Elec wholesale index'!AB876*'Inputs - OBR and CPI'!$F$27,"n/a")</f>
        <v>n/a</v>
      </c>
      <c r="AD876" s="2" t="str">
        <f t="shared" si="221"/>
        <v>2018-19 Summer</v>
      </c>
      <c r="AE876" s="2" t="str">
        <f t="shared" si="222"/>
        <v>2017-18 Winter</v>
      </c>
      <c r="AF876" s="127">
        <v>0</v>
      </c>
    </row>
    <row r="877" spans="1:32">
      <c r="A877" s="46">
        <v>43110</v>
      </c>
      <c r="B877" s="13" t="s">
        <v>130</v>
      </c>
      <c r="C877" s="179"/>
      <c r="D877" s="179"/>
      <c r="E877" s="179"/>
      <c r="F877" s="179"/>
      <c r="G877" s="179"/>
      <c r="H877" s="179"/>
      <c r="I877" s="12">
        <f>VLOOKUP($B877,'Elec wholesale lookups'!$A$3:$L$15,'Inputs - Elec wholesale index'!I$2,FALSE)</f>
        <v>181634.52552031272</v>
      </c>
      <c r="J877" s="12">
        <f>VLOOKUP($B877,'Elec wholesale lookups'!$A$3:$L$15,'Inputs - Elec wholesale index'!J$2,FALSE)</f>
        <v>205597.26549163138</v>
      </c>
      <c r="K877" s="12">
        <f>VLOOKUP($B877,'Elec wholesale lookups'!$A$3:$L$15,'Inputs - Elec wholesale index'!K$2,FALSE)</f>
        <v>181634.52552031272</v>
      </c>
      <c r="L877" s="37">
        <f>VLOOKUP($B877,'Elec wholesale lookups'!$A$3:$O$15,'Inputs - Elec wholesale index'!L$2,FALSE)</f>
        <v>1</v>
      </c>
      <c r="M877" s="37">
        <f>VLOOKUP($B877,'Elec wholesale lookups'!$A$3:$O$15,'Inputs - Elec wholesale index'!M$2,FALSE)</f>
        <v>1</v>
      </c>
      <c r="N877" s="37">
        <f>VLOOKUP($B877,'Elec wholesale lookups'!$A$3:$O$15,'Inputs - Elec wholesale index'!N$2,FALSE)</f>
        <v>0</v>
      </c>
      <c r="O877" s="12">
        <f t="shared" si="223"/>
        <v>181634.52552031272</v>
      </c>
      <c r="P877" s="12">
        <f t="shared" si="224"/>
        <v>205597.26549163138</v>
      </c>
      <c r="Q877" s="12">
        <f t="shared" si="225"/>
        <v>0</v>
      </c>
      <c r="R877" s="12">
        <f t="shared" si="226"/>
        <v>387231.79101194406</v>
      </c>
      <c r="S877" s="22">
        <f t="shared" si="227"/>
        <v>0</v>
      </c>
      <c r="T877" s="22">
        <f t="shared" si="228"/>
        <v>0</v>
      </c>
      <c r="U877" s="22">
        <f t="shared" si="229"/>
        <v>0</v>
      </c>
      <c r="V877" s="22">
        <f t="shared" si="230"/>
        <v>0</v>
      </c>
      <c r="W877" s="43" t="str">
        <f t="shared" si="231"/>
        <v>n/a</v>
      </c>
      <c r="X877" s="22">
        <f t="shared" si="232"/>
        <v>0</v>
      </c>
      <c r="Y877" s="22">
        <f t="shared" si="233"/>
        <v>0</v>
      </c>
      <c r="Z877" s="22">
        <f t="shared" si="234"/>
        <v>0</v>
      </c>
      <c r="AA877" s="42">
        <f t="shared" si="235"/>
        <v>0</v>
      </c>
      <c r="AB877" s="43" t="str">
        <f t="shared" si="236"/>
        <v>n/a</v>
      </c>
      <c r="AC877" s="44" t="str">
        <f>IFERROR(W877*'Inputs - OBR and CPI'!$E$27+'Inputs - Elec wholesale index'!AB877*'Inputs - OBR and CPI'!$F$27,"n/a")</f>
        <v>n/a</v>
      </c>
      <c r="AD877" s="2" t="str">
        <f t="shared" si="221"/>
        <v>2018-19 Summer</v>
      </c>
      <c r="AE877" s="2" t="str">
        <f t="shared" si="222"/>
        <v>2017-18 Winter</v>
      </c>
      <c r="AF877" s="127">
        <v>0</v>
      </c>
    </row>
    <row r="878" spans="1:32">
      <c r="A878" s="46">
        <v>43111</v>
      </c>
      <c r="B878" s="13" t="s">
        <v>130</v>
      </c>
      <c r="C878" s="179"/>
      <c r="D878" s="179"/>
      <c r="E878" s="179"/>
      <c r="F878" s="179"/>
      <c r="G878" s="179"/>
      <c r="H878" s="179"/>
      <c r="I878" s="12">
        <f>VLOOKUP($B878,'Elec wholesale lookups'!$A$3:$L$15,'Inputs - Elec wholesale index'!I$2,FALSE)</f>
        <v>181634.52552031272</v>
      </c>
      <c r="J878" s="12">
        <f>VLOOKUP($B878,'Elec wholesale lookups'!$A$3:$L$15,'Inputs - Elec wholesale index'!J$2,FALSE)</f>
        <v>205597.26549163138</v>
      </c>
      <c r="K878" s="12">
        <f>VLOOKUP($B878,'Elec wholesale lookups'!$A$3:$L$15,'Inputs - Elec wholesale index'!K$2,FALSE)</f>
        <v>181634.52552031272</v>
      </c>
      <c r="L878" s="37">
        <f>VLOOKUP($B878,'Elec wholesale lookups'!$A$3:$O$15,'Inputs - Elec wholesale index'!L$2,FALSE)</f>
        <v>1</v>
      </c>
      <c r="M878" s="37">
        <f>VLOOKUP($B878,'Elec wholesale lookups'!$A$3:$O$15,'Inputs - Elec wholesale index'!M$2,FALSE)</f>
        <v>1</v>
      </c>
      <c r="N878" s="37">
        <f>VLOOKUP($B878,'Elec wholesale lookups'!$A$3:$O$15,'Inputs - Elec wholesale index'!N$2,FALSE)</f>
        <v>0</v>
      </c>
      <c r="O878" s="12">
        <f t="shared" si="223"/>
        <v>181634.52552031272</v>
      </c>
      <c r="P878" s="12">
        <f t="shared" si="224"/>
        <v>205597.26549163138</v>
      </c>
      <c r="Q878" s="12">
        <f t="shared" si="225"/>
        <v>0</v>
      </c>
      <c r="R878" s="12">
        <f t="shared" si="226"/>
        <v>387231.79101194406</v>
      </c>
      <c r="S878" s="22">
        <f t="shared" si="227"/>
        <v>0</v>
      </c>
      <c r="T878" s="22">
        <f t="shared" si="228"/>
        <v>0</v>
      </c>
      <c r="U878" s="22">
        <f t="shared" si="229"/>
        <v>0</v>
      </c>
      <c r="V878" s="22">
        <f t="shared" si="230"/>
        <v>0</v>
      </c>
      <c r="W878" s="43" t="str">
        <f t="shared" si="231"/>
        <v>n/a</v>
      </c>
      <c r="X878" s="22">
        <f t="shared" si="232"/>
        <v>0</v>
      </c>
      <c r="Y878" s="22">
        <f t="shared" si="233"/>
        <v>0</v>
      </c>
      <c r="Z878" s="22">
        <f t="shared" si="234"/>
        <v>0</v>
      </c>
      <c r="AA878" s="42">
        <f t="shared" si="235"/>
        <v>0</v>
      </c>
      <c r="AB878" s="43" t="str">
        <f t="shared" si="236"/>
        <v>n/a</v>
      </c>
      <c r="AC878" s="44" t="str">
        <f>IFERROR(W878*'Inputs - OBR and CPI'!$E$27+'Inputs - Elec wholesale index'!AB878*'Inputs - OBR and CPI'!$F$27,"n/a")</f>
        <v>n/a</v>
      </c>
      <c r="AD878" s="2" t="str">
        <f t="shared" si="221"/>
        <v>2018-19 Summer</v>
      </c>
      <c r="AE878" s="2" t="str">
        <f t="shared" si="222"/>
        <v>2017-18 Winter</v>
      </c>
      <c r="AF878" s="127">
        <v>0</v>
      </c>
    </row>
    <row r="879" spans="1:32">
      <c r="A879" s="46">
        <v>43112</v>
      </c>
      <c r="B879" s="13" t="s">
        <v>130</v>
      </c>
      <c r="C879" s="179"/>
      <c r="D879" s="179"/>
      <c r="E879" s="179"/>
      <c r="F879" s="179"/>
      <c r="G879" s="179"/>
      <c r="H879" s="179"/>
      <c r="I879" s="12">
        <f>VLOOKUP($B879,'Elec wholesale lookups'!$A$3:$L$15,'Inputs - Elec wholesale index'!I$2,FALSE)</f>
        <v>181634.52552031272</v>
      </c>
      <c r="J879" s="12">
        <f>VLOOKUP($B879,'Elec wholesale lookups'!$A$3:$L$15,'Inputs - Elec wholesale index'!J$2,FALSE)</f>
        <v>205597.26549163138</v>
      </c>
      <c r="K879" s="12">
        <f>VLOOKUP($B879,'Elec wholesale lookups'!$A$3:$L$15,'Inputs - Elec wholesale index'!K$2,FALSE)</f>
        <v>181634.52552031272</v>
      </c>
      <c r="L879" s="37">
        <f>VLOOKUP($B879,'Elec wholesale lookups'!$A$3:$O$15,'Inputs - Elec wholesale index'!L$2,FALSE)</f>
        <v>1</v>
      </c>
      <c r="M879" s="37">
        <f>VLOOKUP($B879,'Elec wholesale lookups'!$A$3:$O$15,'Inputs - Elec wholesale index'!M$2,FALSE)</f>
        <v>1</v>
      </c>
      <c r="N879" s="37">
        <f>VLOOKUP($B879,'Elec wholesale lookups'!$A$3:$O$15,'Inputs - Elec wholesale index'!N$2,FALSE)</f>
        <v>0</v>
      </c>
      <c r="O879" s="12">
        <f t="shared" si="223"/>
        <v>181634.52552031272</v>
      </c>
      <c r="P879" s="12">
        <f t="shared" si="224"/>
        <v>205597.26549163138</v>
      </c>
      <c r="Q879" s="12">
        <f t="shared" si="225"/>
        <v>0</v>
      </c>
      <c r="R879" s="12">
        <f t="shared" si="226"/>
        <v>387231.79101194406</v>
      </c>
      <c r="S879" s="22">
        <f t="shared" si="227"/>
        <v>0</v>
      </c>
      <c r="T879" s="22">
        <f t="shared" si="228"/>
        <v>0</v>
      </c>
      <c r="U879" s="22">
        <f t="shared" si="229"/>
        <v>0</v>
      </c>
      <c r="V879" s="22">
        <f t="shared" si="230"/>
        <v>0</v>
      </c>
      <c r="W879" s="43" t="str">
        <f t="shared" si="231"/>
        <v>n/a</v>
      </c>
      <c r="X879" s="22">
        <f t="shared" si="232"/>
        <v>0</v>
      </c>
      <c r="Y879" s="22">
        <f t="shared" si="233"/>
        <v>0</v>
      </c>
      <c r="Z879" s="22">
        <f t="shared" si="234"/>
        <v>0</v>
      </c>
      <c r="AA879" s="42">
        <f t="shared" si="235"/>
        <v>0</v>
      </c>
      <c r="AB879" s="43" t="str">
        <f t="shared" si="236"/>
        <v>n/a</v>
      </c>
      <c r="AC879" s="44" t="str">
        <f>IFERROR(W879*'Inputs - OBR and CPI'!$E$27+'Inputs - Elec wholesale index'!AB879*'Inputs - OBR and CPI'!$F$27,"n/a")</f>
        <v>n/a</v>
      </c>
      <c r="AD879" s="2" t="str">
        <f t="shared" si="221"/>
        <v>2018-19 Summer</v>
      </c>
      <c r="AE879" s="2" t="str">
        <f t="shared" si="222"/>
        <v>2017-18 Winter</v>
      </c>
      <c r="AF879" s="127">
        <v>0</v>
      </c>
    </row>
    <row r="880" spans="1:32">
      <c r="A880" s="46">
        <v>43115</v>
      </c>
      <c r="B880" s="13" t="s">
        <v>130</v>
      </c>
      <c r="C880" s="179"/>
      <c r="D880" s="179"/>
      <c r="E880" s="179"/>
      <c r="F880" s="179"/>
      <c r="G880" s="179"/>
      <c r="H880" s="179"/>
      <c r="I880" s="12">
        <f>VLOOKUP($B880,'Elec wholesale lookups'!$A$3:$L$15,'Inputs - Elec wholesale index'!I$2,FALSE)</f>
        <v>181634.52552031272</v>
      </c>
      <c r="J880" s="12">
        <f>VLOOKUP($B880,'Elec wholesale lookups'!$A$3:$L$15,'Inputs - Elec wholesale index'!J$2,FALSE)</f>
        <v>205597.26549163138</v>
      </c>
      <c r="K880" s="12">
        <f>VLOOKUP($B880,'Elec wholesale lookups'!$A$3:$L$15,'Inputs - Elec wholesale index'!K$2,FALSE)</f>
        <v>181634.52552031272</v>
      </c>
      <c r="L880" s="37">
        <f>VLOOKUP($B880,'Elec wholesale lookups'!$A$3:$O$15,'Inputs - Elec wholesale index'!L$2,FALSE)</f>
        <v>1</v>
      </c>
      <c r="M880" s="37">
        <f>VLOOKUP($B880,'Elec wholesale lookups'!$A$3:$O$15,'Inputs - Elec wholesale index'!M$2,FALSE)</f>
        <v>1</v>
      </c>
      <c r="N880" s="37">
        <f>VLOOKUP($B880,'Elec wholesale lookups'!$A$3:$O$15,'Inputs - Elec wholesale index'!N$2,FALSE)</f>
        <v>0</v>
      </c>
      <c r="O880" s="12">
        <f t="shared" si="223"/>
        <v>181634.52552031272</v>
      </c>
      <c r="P880" s="12">
        <f t="shared" si="224"/>
        <v>205597.26549163138</v>
      </c>
      <c r="Q880" s="12">
        <f t="shared" si="225"/>
        <v>0</v>
      </c>
      <c r="R880" s="12">
        <f t="shared" si="226"/>
        <v>387231.79101194406</v>
      </c>
      <c r="S880" s="22">
        <f t="shared" si="227"/>
        <v>0</v>
      </c>
      <c r="T880" s="22">
        <f t="shared" si="228"/>
        <v>0</v>
      </c>
      <c r="U880" s="22">
        <f t="shared" si="229"/>
        <v>0</v>
      </c>
      <c r="V880" s="22">
        <f t="shared" si="230"/>
        <v>0</v>
      </c>
      <c r="W880" s="43" t="str">
        <f t="shared" si="231"/>
        <v>n/a</v>
      </c>
      <c r="X880" s="22">
        <f t="shared" si="232"/>
        <v>0</v>
      </c>
      <c r="Y880" s="22">
        <f t="shared" si="233"/>
        <v>0</v>
      </c>
      <c r="Z880" s="22">
        <f t="shared" si="234"/>
        <v>0</v>
      </c>
      <c r="AA880" s="42">
        <f t="shared" si="235"/>
        <v>0</v>
      </c>
      <c r="AB880" s="43" t="str">
        <f t="shared" si="236"/>
        <v>n/a</v>
      </c>
      <c r="AC880" s="44" t="str">
        <f>IFERROR(W880*'Inputs - OBR and CPI'!$E$27+'Inputs - Elec wholesale index'!AB880*'Inputs - OBR and CPI'!$F$27,"n/a")</f>
        <v>n/a</v>
      </c>
      <c r="AD880" s="2" t="str">
        <f t="shared" si="221"/>
        <v>2018-19 Summer</v>
      </c>
      <c r="AE880" s="2" t="str">
        <f t="shared" si="222"/>
        <v>2017-18 Winter</v>
      </c>
      <c r="AF880" s="127">
        <v>0</v>
      </c>
    </row>
    <row r="881" spans="1:32">
      <c r="A881" s="46">
        <v>43116</v>
      </c>
      <c r="B881" s="13" t="s">
        <v>130</v>
      </c>
      <c r="C881" s="179"/>
      <c r="D881" s="179"/>
      <c r="E881" s="179"/>
      <c r="F881" s="179"/>
      <c r="G881" s="179"/>
      <c r="H881" s="179"/>
      <c r="I881" s="12">
        <f>VLOOKUP($B881,'Elec wholesale lookups'!$A$3:$L$15,'Inputs - Elec wholesale index'!I$2,FALSE)</f>
        <v>181634.52552031272</v>
      </c>
      <c r="J881" s="12">
        <f>VLOOKUP($B881,'Elec wholesale lookups'!$A$3:$L$15,'Inputs - Elec wholesale index'!J$2,FALSE)</f>
        <v>205597.26549163138</v>
      </c>
      <c r="K881" s="12">
        <f>VLOOKUP($B881,'Elec wholesale lookups'!$A$3:$L$15,'Inputs - Elec wholesale index'!K$2,FALSE)</f>
        <v>181634.52552031272</v>
      </c>
      <c r="L881" s="37">
        <f>VLOOKUP($B881,'Elec wholesale lookups'!$A$3:$O$15,'Inputs - Elec wholesale index'!L$2,FALSE)</f>
        <v>1</v>
      </c>
      <c r="M881" s="37">
        <f>VLOOKUP($B881,'Elec wholesale lookups'!$A$3:$O$15,'Inputs - Elec wholesale index'!M$2,FALSE)</f>
        <v>1</v>
      </c>
      <c r="N881" s="37">
        <f>VLOOKUP($B881,'Elec wholesale lookups'!$A$3:$O$15,'Inputs - Elec wholesale index'!N$2,FALSE)</f>
        <v>0</v>
      </c>
      <c r="O881" s="12">
        <f t="shared" si="223"/>
        <v>181634.52552031272</v>
      </c>
      <c r="P881" s="12">
        <f t="shared" si="224"/>
        <v>205597.26549163138</v>
      </c>
      <c r="Q881" s="12">
        <f t="shared" si="225"/>
        <v>0</v>
      </c>
      <c r="R881" s="12">
        <f t="shared" si="226"/>
        <v>387231.79101194406</v>
      </c>
      <c r="S881" s="22">
        <f t="shared" si="227"/>
        <v>0</v>
      </c>
      <c r="T881" s="22">
        <f t="shared" si="228"/>
        <v>0</v>
      </c>
      <c r="U881" s="22">
        <f t="shared" si="229"/>
        <v>0</v>
      </c>
      <c r="V881" s="22">
        <f t="shared" si="230"/>
        <v>0</v>
      </c>
      <c r="W881" s="43" t="str">
        <f t="shared" si="231"/>
        <v>n/a</v>
      </c>
      <c r="X881" s="22">
        <f t="shared" si="232"/>
        <v>0</v>
      </c>
      <c r="Y881" s="22">
        <f t="shared" si="233"/>
        <v>0</v>
      </c>
      <c r="Z881" s="22">
        <f t="shared" si="234"/>
        <v>0</v>
      </c>
      <c r="AA881" s="42">
        <f t="shared" si="235"/>
        <v>0</v>
      </c>
      <c r="AB881" s="43" t="str">
        <f t="shared" si="236"/>
        <v>n/a</v>
      </c>
      <c r="AC881" s="44" t="str">
        <f>IFERROR(W881*'Inputs - OBR and CPI'!$E$27+'Inputs - Elec wholesale index'!AB881*'Inputs - OBR and CPI'!$F$27,"n/a")</f>
        <v>n/a</v>
      </c>
      <c r="AD881" s="2" t="str">
        <f t="shared" si="221"/>
        <v>2018-19 Summer</v>
      </c>
      <c r="AE881" s="2" t="str">
        <f t="shared" si="222"/>
        <v>2017-18 Winter</v>
      </c>
      <c r="AF881" s="127">
        <v>0</v>
      </c>
    </row>
    <row r="882" spans="1:32">
      <c r="A882" s="46">
        <v>43117</v>
      </c>
      <c r="B882" s="13" t="s">
        <v>130</v>
      </c>
      <c r="C882" s="179"/>
      <c r="D882" s="179"/>
      <c r="E882" s="179"/>
      <c r="F882" s="179"/>
      <c r="G882" s="179"/>
      <c r="H882" s="179"/>
      <c r="I882" s="12">
        <f>VLOOKUP($B882,'Elec wholesale lookups'!$A$3:$L$15,'Inputs - Elec wholesale index'!I$2,FALSE)</f>
        <v>181634.52552031272</v>
      </c>
      <c r="J882" s="12">
        <f>VLOOKUP($B882,'Elec wholesale lookups'!$A$3:$L$15,'Inputs - Elec wholesale index'!J$2,FALSE)</f>
        <v>205597.26549163138</v>
      </c>
      <c r="K882" s="12">
        <f>VLOOKUP($B882,'Elec wholesale lookups'!$A$3:$L$15,'Inputs - Elec wholesale index'!K$2,FALSE)</f>
        <v>181634.52552031272</v>
      </c>
      <c r="L882" s="37">
        <f>VLOOKUP($B882,'Elec wholesale lookups'!$A$3:$O$15,'Inputs - Elec wholesale index'!L$2,FALSE)</f>
        <v>1</v>
      </c>
      <c r="M882" s="37">
        <f>VLOOKUP($B882,'Elec wholesale lookups'!$A$3:$O$15,'Inputs - Elec wholesale index'!M$2,FALSE)</f>
        <v>1</v>
      </c>
      <c r="N882" s="37">
        <f>VLOOKUP($B882,'Elec wholesale lookups'!$A$3:$O$15,'Inputs - Elec wholesale index'!N$2,FALSE)</f>
        <v>0</v>
      </c>
      <c r="O882" s="12">
        <f t="shared" si="223"/>
        <v>181634.52552031272</v>
      </c>
      <c r="P882" s="12">
        <f t="shared" si="224"/>
        <v>205597.26549163138</v>
      </c>
      <c r="Q882" s="12">
        <f t="shared" si="225"/>
        <v>0</v>
      </c>
      <c r="R882" s="12">
        <f t="shared" si="226"/>
        <v>387231.79101194406</v>
      </c>
      <c r="S882" s="22">
        <f t="shared" si="227"/>
        <v>0</v>
      </c>
      <c r="T882" s="22">
        <f t="shared" si="228"/>
        <v>0</v>
      </c>
      <c r="U882" s="22">
        <f t="shared" si="229"/>
        <v>0</v>
      </c>
      <c r="V882" s="22">
        <f t="shared" si="230"/>
        <v>0</v>
      </c>
      <c r="W882" s="43" t="str">
        <f t="shared" si="231"/>
        <v>n/a</v>
      </c>
      <c r="X882" s="22">
        <f t="shared" si="232"/>
        <v>0</v>
      </c>
      <c r="Y882" s="22">
        <f t="shared" si="233"/>
        <v>0</v>
      </c>
      <c r="Z882" s="22">
        <f t="shared" si="234"/>
        <v>0</v>
      </c>
      <c r="AA882" s="42">
        <f t="shared" si="235"/>
        <v>0</v>
      </c>
      <c r="AB882" s="43" t="str">
        <f t="shared" si="236"/>
        <v>n/a</v>
      </c>
      <c r="AC882" s="44" t="str">
        <f>IFERROR(W882*'Inputs - OBR and CPI'!$E$27+'Inputs - Elec wholesale index'!AB882*'Inputs - OBR and CPI'!$F$27,"n/a")</f>
        <v>n/a</v>
      </c>
      <c r="AD882" s="2" t="str">
        <f t="shared" si="221"/>
        <v>2018-19 Summer</v>
      </c>
      <c r="AE882" s="2" t="str">
        <f t="shared" si="222"/>
        <v>2017-18 Winter</v>
      </c>
      <c r="AF882" s="127">
        <v>0</v>
      </c>
    </row>
    <row r="883" spans="1:32">
      <c r="A883" s="46">
        <v>43118</v>
      </c>
      <c r="B883" s="13" t="s">
        <v>130</v>
      </c>
      <c r="C883" s="179"/>
      <c r="D883" s="179"/>
      <c r="E883" s="179"/>
      <c r="F883" s="179"/>
      <c r="G883" s="179"/>
      <c r="H883" s="179"/>
      <c r="I883" s="12">
        <f>VLOOKUP($B883,'Elec wholesale lookups'!$A$3:$L$15,'Inputs - Elec wholesale index'!I$2,FALSE)</f>
        <v>181634.52552031272</v>
      </c>
      <c r="J883" s="12">
        <f>VLOOKUP($B883,'Elec wholesale lookups'!$A$3:$L$15,'Inputs - Elec wholesale index'!J$2,FALSE)</f>
        <v>205597.26549163138</v>
      </c>
      <c r="K883" s="12">
        <f>VLOOKUP($B883,'Elec wholesale lookups'!$A$3:$L$15,'Inputs - Elec wholesale index'!K$2,FALSE)</f>
        <v>181634.52552031272</v>
      </c>
      <c r="L883" s="37">
        <f>VLOOKUP($B883,'Elec wholesale lookups'!$A$3:$O$15,'Inputs - Elec wholesale index'!L$2,FALSE)</f>
        <v>1</v>
      </c>
      <c r="M883" s="37">
        <f>VLOOKUP($B883,'Elec wholesale lookups'!$A$3:$O$15,'Inputs - Elec wholesale index'!M$2,FALSE)</f>
        <v>1</v>
      </c>
      <c r="N883" s="37">
        <f>VLOOKUP($B883,'Elec wholesale lookups'!$A$3:$O$15,'Inputs - Elec wholesale index'!N$2,FALSE)</f>
        <v>0</v>
      </c>
      <c r="O883" s="12">
        <f t="shared" si="223"/>
        <v>181634.52552031272</v>
      </c>
      <c r="P883" s="12">
        <f t="shared" si="224"/>
        <v>205597.26549163138</v>
      </c>
      <c r="Q883" s="12">
        <f t="shared" si="225"/>
        <v>0</v>
      </c>
      <c r="R883" s="12">
        <f t="shared" si="226"/>
        <v>387231.79101194406</v>
      </c>
      <c r="S883" s="22">
        <f t="shared" si="227"/>
        <v>0</v>
      </c>
      <c r="T883" s="22">
        <f t="shared" si="228"/>
        <v>0</v>
      </c>
      <c r="U883" s="22">
        <f t="shared" si="229"/>
        <v>0</v>
      </c>
      <c r="V883" s="22">
        <f t="shared" si="230"/>
        <v>0</v>
      </c>
      <c r="W883" s="43" t="str">
        <f t="shared" si="231"/>
        <v>n/a</v>
      </c>
      <c r="X883" s="22">
        <f t="shared" si="232"/>
        <v>0</v>
      </c>
      <c r="Y883" s="22">
        <f t="shared" si="233"/>
        <v>0</v>
      </c>
      <c r="Z883" s="22">
        <f t="shared" si="234"/>
        <v>0</v>
      </c>
      <c r="AA883" s="42">
        <f t="shared" si="235"/>
        <v>0</v>
      </c>
      <c r="AB883" s="43" t="str">
        <f t="shared" si="236"/>
        <v>n/a</v>
      </c>
      <c r="AC883" s="44" t="str">
        <f>IFERROR(W883*'Inputs - OBR and CPI'!$E$27+'Inputs - Elec wholesale index'!AB883*'Inputs - OBR and CPI'!$F$27,"n/a")</f>
        <v>n/a</v>
      </c>
      <c r="AD883" s="2" t="str">
        <f t="shared" si="221"/>
        <v>2018-19 Summer</v>
      </c>
      <c r="AE883" s="2" t="str">
        <f t="shared" si="222"/>
        <v>2017-18 Winter</v>
      </c>
      <c r="AF883" s="127">
        <v>0</v>
      </c>
    </row>
    <row r="884" spans="1:32">
      <c r="A884" s="46">
        <v>43119</v>
      </c>
      <c r="B884" s="13" t="s">
        <v>130</v>
      </c>
      <c r="C884" s="179"/>
      <c r="D884" s="179"/>
      <c r="E884" s="179"/>
      <c r="F884" s="179"/>
      <c r="G884" s="179"/>
      <c r="H884" s="179"/>
      <c r="I884" s="12">
        <f>VLOOKUP($B884,'Elec wholesale lookups'!$A$3:$L$15,'Inputs - Elec wholesale index'!I$2,FALSE)</f>
        <v>181634.52552031272</v>
      </c>
      <c r="J884" s="12">
        <f>VLOOKUP($B884,'Elec wholesale lookups'!$A$3:$L$15,'Inputs - Elec wholesale index'!J$2,FALSE)</f>
        <v>205597.26549163138</v>
      </c>
      <c r="K884" s="12">
        <f>VLOOKUP($B884,'Elec wholesale lookups'!$A$3:$L$15,'Inputs - Elec wholesale index'!K$2,FALSE)</f>
        <v>181634.52552031272</v>
      </c>
      <c r="L884" s="37">
        <f>VLOOKUP($B884,'Elec wholesale lookups'!$A$3:$O$15,'Inputs - Elec wholesale index'!L$2,FALSE)</f>
        <v>1</v>
      </c>
      <c r="M884" s="37">
        <f>VLOOKUP($B884,'Elec wholesale lookups'!$A$3:$O$15,'Inputs - Elec wholesale index'!M$2,FALSE)</f>
        <v>1</v>
      </c>
      <c r="N884" s="37">
        <f>VLOOKUP($B884,'Elec wholesale lookups'!$A$3:$O$15,'Inputs - Elec wholesale index'!N$2,FALSE)</f>
        <v>0</v>
      </c>
      <c r="O884" s="12">
        <f t="shared" si="223"/>
        <v>181634.52552031272</v>
      </c>
      <c r="P884" s="12">
        <f t="shared" si="224"/>
        <v>205597.26549163138</v>
      </c>
      <c r="Q884" s="12">
        <f t="shared" si="225"/>
        <v>0</v>
      </c>
      <c r="R884" s="12">
        <f t="shared" si="226"/>
        <v>387231.79101194406</v>
      </c>
      <c r="S884" s="22">
        <f t="shared" si="227"/>
        <v>0</v>
      </c>
      <c r="T884" s="22">
        <f t="shared" si="228"/>
        <v>0</v>
      </c>
      <c r="U884" s="22">
        <f t="shared" si="229"/>
        <v>0</v>
      </c>
      <c r="V884" s="22">
        <f t="shared" si="230"/>
        <v>0</v>
      </c>
      <c r="W884" s="43" t="str">
        <f t="shared" si="231"/>
        <v>n/a</v>
      </c>
      <c r="X884" s="22">
        <f t="shared" si="232"/>
        <v>0</v>
      </c>
      <c r="Y884" s="22">
        <f t="shared" si="233"/>
        <v>0</v>
      </c>
      <c r="Z884" s="22">
        <f t="shared" si="234"/>
        <v>0</v>
      </c>
      <c r="AA884" s="42">
        <f t="shared" si="235"/>
        <v>0</v>
      </c>
      <c r="AB884" s="43" t="str">
        <f t="shared" si="236"/>
        <v>n/a</v>
      </c>
      <c r="AC884" s="44" t="str">
        <f>IFERROR(W884*'Inputs - OBR and CPI'!$E$27+'Inputs - Elec wholesale index'!AB884*'Inputs - OBR and CPI'!$F$27,"n/a")</f>
        <v>n/a</v>
      </c>
      <c r="AD884" s="2" t="str">
        <f t="shared" ref="AD884:AD947" si="237">IF(AND(MONTH(A884)=8,MONTH(A883)=7),YEAR(A884)+1&amp;"-"&amp;YEAR(A884)-1998&amp;" Summer",IF(AND(MONTH(A884)=2,MONTH(A883)=1),YEAR(A884)&amp;"-"&amp;YEAR(A884)-1999&amp;" Winter",AD883))</f>
        <v>2018-19 Summer</v>
      </c>
      <c r="AE884" s="2" t="str">
        <f t="shared" ref="AE884:AE947" si="238">IF(AND(MONTH(A884)=4,MONTH(A883)=3),YEAR(A884)&amp;"-"&amp;YEAR(A884)-1999&amp;" Summer",IF(AND(MONTH(A884)=10,MONTH(A883)=9),YEAR(A884)&amp;"-"&amp;YEAR(A884)-1999&amp;" Winter",AE883))</f>
        <v>2017-18 Winter</v>
      </c>
      <c r="AF884" s="127">
        <v>0</v>
      </c>
    </row>
    <row r="885" spans="1:32">
      <c r="A885" s="46">
        <v>43122</v>
      </c>
      <c r="B885" s="13" t="s">
        <v>130</v>
      </c>
      <c r="C885" s="179"/>
      <c r="D885" s="179"/>
      <c r="E885" s="179"/>
      <c r="F885" s="179"/>
      <c r="G885" s="179"/>
      <c r="H885" s="179"/>
      <c r="I885" s="12">
        <f>VLOOKUP($B885,'Elec wholesale lookups'!$A$3:$L$15,'Inputs - Elec wholesale index'!I$2,FALSE)</f>
        <v>181634.52552031272</v>
      </c>
      <c r="J885" s="12">
        <f>VLOOKUP($B885,'Elec wholesale lookups'!$A$3:$L$15,'Inputs - Elec wholesale index'!J$2,FALSE)</f>
        <v>205597.26549163138</v>
      </c>
      <c r="K885" s="12">
        <f>VLOOKUP($B885,'Elec wholesale lookups'!$A$3:$L$15,'Inputs - Elec wholesale index'!K$2,FALSE)</f>
        <v>181634.52552031272</v>
      </c>
      <c r="L885" s="37">
        <f>VLOOKUP($B885,'Elec wholesale lookups'!$A$3:$O$15,'Inputs - Elec wholesale index'!L$2,FALSE)</f>
        <v>1</v>
      </c>
      <c r="M885" s="37">
        <f>VLOOKUP($B885,'Elec wholesale lookups'!$A$3:$O$15,'Inputs - Elec wholesale index'!M$2,FALSE)</f>
        <v>1</v>
      </c>
      <c r="N885" s="37">
        <f>VLOOKUP($B885,'Elec wholesale lookups'!$A$3:$O$15,'Inputs - Elec wholesale index'!N$2,FALSE)</f>
        <v>0</v>
      </c>
      <c r="O885" s="12">
        <f t="shared" si="223"/>
        <v>181634.52552031272</v>
      </c>
      <c r="P885" s="12">
        <f t="shared" si="224"/>
        <v>205597.26549163138</v>
      </c>
      <c r="Q885" s="12">
        <f t="shared" si="225"/>
        <v>0</v>
      </c>
      <c r="R885" s="12">
        <f t="shared" si="226"/>
        <v>387231.79101194406</v>
      </c>
      <c r="S885" s="22">
        <f t="shared" si="227"/>
        <v>0</v>
      </c>
      <c r="T885" s="22">
        <f t="shared" si="228"/>
        <v>0</v>
      </c>
      <c r="U885" s="22">
        <f t="shared" si="229"/>
        <v>0</v>
      </c>
      <c r="V885" s="22">
        <f t="shared" si="230"/>
        <v>0</v>
      </c>
      <c r="W885" s="43" t="str">
        <f t="shared" si="231"/>
        <v>n/a</v>
      </c>
      <c r="X885" s="22">
        <f t="shared" si="232"/>
        <v>0</v>
      </c>
      <c r="Y885" s="22">
        <f t="shared" si="233"/>
        <v>0</v>
      </c>
      <c r="Z885" s="22">
        <f t="shared" si="234"/>
        <v>0</v>
      </c>
      <c r="AA885" s="42">
        <f t="shared" si="235"/>
        <v>0</v>
      </c>
      <c r="AB885" s="43" t="str">
        <f t="shared" si="236"/>
        <v>n/a</v>
      </c>
      <c r="AC885" s="44" t="str">
        <f>IFERROR(W885*'Inputs - OBR and CPI'!$E$27+'Inputs - Elec wholesale index'!AB885*'Inputs - OBR and CPI'!$F$27,"n/a")</f>
        <v>n/a</v>
      </c>
      <c r="AD885" s="2" t="str">
        <f t="shared" si="237"/>
        <v>2018-19 Summer</v>
      </c>
      <c r="AE885" s="2" t="str">
        <f t="shared" si="238"/>
        <v>2017-18 Winter</v>
      </c>
      <c r="AF885" s="127">
        <v>0</v>
      </c>
    </row>
    <row r="886" spans="1:32">
      <c r="A886" s="46">
        <v>43123</v>
      </c>
      <c r="B886" s="13" t="s">
        <v>130</v>
      </c>
      <c r="C886" s="179"/>
      <c r="D886" s="179"/>
      <c r="E886" s="179"/>
      <c r="F886" s="179"/>
      <c r="G886" s="179"/>
      <c r="H886" s="179"/>
      <c r="I886" s="12">
        <f>VLOOKUP($B886,'Elec wholesale lookups'!$A$3:$L$15,'Inputs - Elec wholesale index'!I$2,FALSE)</f>
        <v>181634.52552031272</v>
      </c>
      <c r="J886" s="12">
        <f>VLOOKUP($B886,'Elec wholesale lookups'!$A$3:$L$15,'Inputs - Elec wholesale index'!J$2,FALSE)</f>
        <v>205597.26549163138</v>
      </c>
      <c r="K886" s="12">
        <f>VLOOKUP($B886,'Elec wholesale lookups'!$A$3:$L$15,'Inputs - Elec wholesale index'!K$2,FALSE)</f>
        <v>181634.52552031272</v>
      </c>
      <c r="L886" s="37">
        <f>VLOOKUP($B886,'Elec wholesale lookups'!$A$3:$O$15,'Inputs - Elec wholesale index'!L$2,FALSE)</f>
        <v>1</v>
      </c>
      <c r="M886" s="37">
        <f>VLOOKUP($B886,'Elec wholesale lookups'!$A$3:$O$15,'Inputs - Elec wholesale index'!M$2,FALSE)</f>
        <v>1</v>
      </c>
      <c r="N886" s="37">
        <f>VLOOKUP($B886,'Elec wholesale lookups'!$A$3:$O$15,'Inputs - Elec wholesale index'!N$2,FALSE)</f>
        <v>0</v>
      </c>
      <c r="O886" s="12">
        <f t="shared" si="223"/>
        <v>181634.52552031272</v>
      </c>
      <c r="P886" s="12">
        <f t="shared" si="224"/>
        <v>205597.26549163138</v>
      </c>
      <c r="Q886" s="12">
        <f t="shared" si="225"/>
        <v>0</v>
      </c>
      <c r="R886" s="12">
        <f t="shared" si="226"/>
        <v>387231.79101194406</v>
      </c>
      <c r="S886" s="22">
        <f t="shared" si="227"/>
        <v>0</v>
      </c>
      <c r="T886" s="22">
        <f t="shared" si="228"/>
        <v>0</v>
      </c>
      <c r="U886" s="22">
        <f t="shared" si="229"/>
        <v>0</v>
      </c>
      <c r="V886" s="22">
        <f t="shared" si="230"/>
        <v>0</v>
      </c>
      <c r="W886" s="43" t="str">
        <f t="shared" si="231"/>
        <v>n/a</v>
      </c>
      <c r="X886" s="22">
        <f t="shared" si="232"/>
        <v>0</v>
      </c>
      <c r="Y886" s="22">
        <f t="shared" si="233"/>
        <v>0</v>
      </c>
      <c r="Z886" s="22">
        <f t="shared" si="234"/>
        <v>0</v>
      </c>
      <c r="AA886" s="42">
        <f t="shared" si="235"/>
        <v>0</v>
      </c>
      <c r="AB886" s="43" t="str">
        <f t="shared" si="236"/>
        <v>n/a</v>
      </c>
      <c r="AC886" s="44" t="str">
        <f>IFERROR(W886*'Inputs - OBR and CPI'!$E$27+'Inputs - Elec wholesale index'!AB886*'Inputs - OBR and CPI'!$F$27,"n/a")</f>
        <v>n/a</v>
      </c>
      <c r="AD886" s="2" t="str">
        <f t="shared" si="237"/>
        <v>2018-19 Summer</v>
      </c>
      <c r="AE886" s="2" t="str">
        <f t="shared" si="238"/>
        <v>2017-18 Winter</v>
      </c>
      <c r="AF886" s="127">
        <v>0</v>
      </c>
    </row>
    <row r="887" spans="1:32">
      <c r="A887" s="46">
        <v>43124</v>
      </c>
      <c r="B887" s="13" t="s">
        <v>130</v>
      </c>
      <c r="C887" s="179"/>
      <c r="D887" s="179"/>
      <c r="E887" s="179"/>
      <c r="F887" s="179"/>
      <c r="G887" s="179"/>
      <c r="H887" s="179"/>
      <c r="I887" s="12">
        <f>VLOOKUP($B887,'Elec wholesale lookups'!$A$3:$L$15,'Inputs - Elec wholesale index'!I$2,FALSE)</f>
        <v>181634.52552031272</v>
      </c>
      <c r="J887" s="12">
        <f>VLOOKUP($B887,'Elec wholesale lookups'!$A$3:$L$15,'Inputs - Elec wholesale index'!J$2,FALSE)</f>
        <v>205597.26549163138</v>
      </c>
      <c r="K887" s="12">
        <f>VLOOKUP($B887,'Elec wholesale lookups'!$A$3:$L$15,'Inputs - Elec wholesale index'!K$2,FALSE)</f>
        <v>181634.52552031272</v>
      </c>
      <c r="L887" s="37">
        <f>VLOOKUP($B887,'Elec wholesale lookups'!$A$3:$O$15,'Inputs - Elec wholesale index'!L$2,FALSE)</f>
        <v>1</v>
      </c>
      <c r="M887" s="37">
        <f>VLOOKUP($B887,'Elec wholesale lookups'!$A$3:$O$15,'Inputs - Elec wholesale index'!M$2,FALSE)</f>
        <v>1</v>
      </c>
      <c r="N887" s="37">
        <f>VLOOKUP($B887,'Elec wholesale lookups'!$A$3:$O$15,'Inputs - Elec wholesale index'!N$2,FALSE)</f>
        <v>0</v>
      </c>
      <c r="O887" s="12">
        <f t="shared" si="223"/>
        <v>181634.52552031272</v>
      </c>
      <c r="P887" s="12">
        <f t="shared" si="224"/>
        <v>205597.26549163138</v>
      </c>
      <c r="Q887" s="12">
        <f t="shared" si="225"/>
        <v>0</v>
      </c>
      <c r="R887" s="12">
        <f t="shared" si="226"/>
        <v>387231.79101194406</v>
      </c>
      <c r="S887" s="22">
        <f t="shared" si="227"/>
        <v>0</v>
      </c>
      <c r="T887" s="22">
        <f t="shared" si="228"/>
        <v>0</v>
      </c>
      <c r="U887" s="22">
        <f t="shared" si="229"/>
        <v>0</v>
      </c>
      <c r="V887" s="22">
        <f t="shared" si="230"/>
        <v>0</v>
      </c>
      <c r="W887" s="43" t="str">
        <f t="shared" si="231"/>
        <v>n/a</v>
      </c>
      <c r="X887" s="22">
        <f t="shared" si="232"/>
        <v>0</v>
      </c>
      <c r="Y887" s="22">
        <f t="shared" si="233"/>
        <v>0</v>
      </c>
      <c r="Z887" s="22">
        <f t="shared" si="234"/>
        <v>0</v>
      </c>
      <c r="AA887" s="42">
        <f t="shared" si="235"/>
        <v>0</v>
      </c>
      <c r="AB887" s="43" t="str">
        <f t="shared" si="236"/>
        <v>n/a</v>
      </c>
      <c r="AC887" s="44" t="str">
        <f>IFERROR(W887*'Inputs - OBR and CPI'!$E$27+'Inputs - Elec wholesale index'!AB887*'Inputs - OBR and CPI'!$F$27,"n/a")</f>
        <v>n/a</v>
      </c>
      <c r="AD887" s="2" t="str">
        <f t="shared" si="237"/>
        <v>2018-19 Summer</v>
      </c>
      <c r="AE887" s="2" t="str">
        <f t="shared" si="238"/>
        <v>2017-18 Winter</v>
      </c>
      <c r="AF887" s="127">
        <v>0</v>
      </c>
    </row>
    <row r="888" spans="1:32">
      <c r="A888" s="46">
        <v>43125</v>
      </c>
      <c r="B888" s="13" t="s">
        <v>130</v>
      </c>
      <c r="C888" s="179"/>
      <c r="D888" s="179"/>
      <c r="E888" s="179"/>
      <c r="F888" s="179"/>
      <c r="G888" s="179"/>
      <c r="H888" s="179"/>
      <c r="I888" s="12">
        <f>VLOOKUP($B888,'Elec wholesale lookups'!$A$3:$L$15,'Inputs - Elec wholesale index'!I$2,FALSE)</f>
        <v>181634.52552031272</v>
      </c>
      <c r="J888" s="12">
        <f>VLOOKUP($B888,'Elec wholesale lookups'!$A$3:$L$15,'Inputs - Elec wholesale index'!J$2,FALSE)</f>
        <v>205597.26549163138</v>
      </c>
      <c r="K888" s="12">
        <f>VLOOKUP($B888,'Elec wholesale lookups'!$A$3:$L$15,'Inputs - Elec wholesale index'!K$2,FALSE)</f>
        <v>181634.52552031272</v>
      </c>
      <c r="L888" s="37">
        <f>VLOOKUP($B888,'Elec wholesale lookups'!$A$3:$O$15,'Inputs - Elec wholesale index'!L$2,FALSE)</f>
        <v>1</v>
      </c>
      <c r="M888" s="37">
        <f>VLOOKUP($B888,'Elec wholesale lookups'!$A$3:$O$15,'Inputs - Elec wholesale index'!M$2,FALSE)</f>
        <v>1</v>
      </c>
      <c r="N888" s="37">
        <f>VLOOKUP($B888,'Elec wholesale lookups'!$A$3:$O$15,'Inputs - Elec wholesale index'!N$2,FALSE)</f>
        <v>0</v>
      </c>
      <c r="O888" s="12">
        <f t="shared" si="223"/>
        <v>181634.52552031272</v>
      </c>
      <c r="P888" s="12">
        <f t="shared" si="224"/>
        <v>205597.26549163138</v>
      </c>
      <c r="Q888" s="12">
        <f t="shared" si="225"/>
        <v>0</v>
      </c>
      <c r="R888" s="12">
        <f t="shared" si="226"/>
        <v>387231.79101194406</v>
      </c>
      <c r="S888" s="22">
        <f t="shared" si="227"/>
        <v>0</v>
      </c>
      <c r="T888" s="22">
        <f t="shared" si="228"/>
        <v>0</v>
      </c>
      <c r="U888" s="22">
        <f t="shared" si="229"/>
        <v>0</v>
      </c>
      <c r="V888" s="22">
        <f t="shared" si="230"/>
        <v>0</v>
      </c>
      <c r="W888" s="43" t="str">
        <f t="shared" si="231"/>
        <v>n/a</v>
      </c>
      <c r="X888" s="22">
        <f t="shared" si="232"/>
        <v>0</v>
      </c>
      <c r="Y888" s="22">
        <f t="shared" si="233"/>
        <v>0</v>
      </c>
      <c r="Z888" s="22">
        <f t="shared" si="234"/>
        <v>0</v>
      </c>
      <c r="AA888" s="42">
        <f t="shared" si="235"/>
        <v>0</v>
      </c>
      <c r="AB888" s="43" t="str">
        <f t="shared" si="236"/>
        <v>n/a</v>
      </c>
      <c r="AC888" s="44" t="str">
        <f>IFERROR(W888*'Inputs - OBR and CPI'!$E$27+'Inputs - Elec wholesale index'!AB888*'Inputs - OBR and CPI'!$F$27,"n/a")</f>
        <v>n/a</v>
      </c>
      <c r="AD888" s="2" t="str">
        <f t="shared" si="237"/>
        <v>2018-19 Summer</v>
      </c>
      <c r="AE888" s="2" t="str">
        <f t="shared" si="238"/>
        <v>2017-18 Winter</v>
      </c>
      <c r="AF888" s="127">
        <v>0</v>
      </c>
    </row>
    <row r="889" spans="1:32">
      <c r="A889" s="46">
        <v>43126</v>
      </c>
      <c r="B889" s="13" t="s">
        <v>130</v>
      </c>
      <c r="C889" s="179"/>
      <c r="D889" s="179"/>
      <c r="E889" s="179"/>
      <c r="F889" s="179"/>
      <c r="G889" s="179"/>
      <c r="H889" s="179"/>
      <c r="I889" s="12">
        <f>VLOOKUP($B889,'Elec wholesale lookups'!$A$3:$L$15,'Inputs - Elec wholesale index'!I$2,FALSE)</f>
        <v>181634.52552031272</v>
      </c>
      <c r="J889" s="12">
        <f>VLOOKUP($B889,'Elec wholesale lookups'!$A$3:$L$15,'Inputs - Elec wholesale index'!J$2,FALSE)</f>
        <v>205597.26549163138</v>
      </c>
      <c r="K889" s="12">
        <f>VLOOKUP($B889,'Elec wholesale lookups'!$A$3:$L$15,'Inputs - Elec wholesale index'!K$2,FALSE)</f>
        <v>181634.52552031272</v>
      </c>
      <c r="L889" s="37">
        <f>VLOOKUP($B889,'Elec wholesale lookups'!$A$3:$O$15,'Inputs - Elec wholesale index'!L$2,FALSE)</f>
        <v>1</v>
      </c>
      <c r="M889" s="37">
        <f>VLOOKUP($B889,'Elec wholesale lookups'!$A$3:$O$15,'Inputs - Elec wholesale index'!M$2,FALSE)</f>
        <v>1</v>
      </c>
      <c r="N889" s="37">
        <f>VLOOKUP($B889,'Elec wholesale lookups'!$A$3:$O$15,'Inputs - Elec wholesale index'!N$2,FALSE)</f>
        <v>0</v>
      </c>
      <c r="O889" s="12">
        <f t="shared" si="223"/>
        <v>181634.52552031272</v>
      </c>
      <c r="P889" s="12">
        <f t="shared" si="224"/>
        <v>205597.26549163138</v>
      </c>
      <c r="Q889" s="12">
        <f t="shared" si="225"/>
        <v>0</v>
      </c>
      <c r="R889" s="12">
        <f t="shared" si="226"/>
        <v>387231.79101194406</v>
      </c>
      <c r="S889" s="22">
        <f t="shared" si="227"/>
        <v>0</v>
      </c>
      <c r="T889" s="22">
        <f t="shared" si="228"/>
        <v>0</v>
      </c>
      <c r="U889" s="22">
        <f t="shared" si="229"/>
        <v>0</v>
      </c>
      <c r="V889" s="22">
        <f t="shared" si="230"/>
        <v>0</v>
      </c>
      <c r="W889" s="43" t="str">
        <f t="shared" si="231"/>
        <v>n/a</v>
      </c>
      <c r="X889" s="22">
        <f t="shared" si="232"/>
        <v>0</v>
      </c>
      <c r="Y889" s="22">
        <f t="shared" si="233"/>
        <v>0</v>
      </c>
      <c r="Z889" s="22">
        <f t="shared" si="234"/>
        <v>0</v>
      </c>
      <c r="AA889" s="42">
        <f t="shared" si="235"/>
        <v>0</v>
      </c>
      <c r="AB889" s="43" t="str">
        <f t="shared" si="236"/>
        <v>n/a</v>
      </c>
      <c r="AC889" s="44" t="str">
        <f>IFERROR(W889*'Inputs - OBR and CPI'!$E$27+'Inputs - Elec wholesale index'!AB889*'Inputs - OBR and CPI'!$F$27,"n/a")</f>
        <v>n/a</v>
      </c>
      <c r="AD889" s="2" t="str">
        <f t="shared" si="237"/>
        <v>2018-19 Summer</v>
      </c>
      <c r="AE889" s="2" t="str">
        <f t="shared" si="238"/>
        <v>2017-18 Winter</v>
      </c>
      <c r="AF889" s="127">
        <v>0</v>
      </c>
    </row>
    <row r="890" spans="1:32">
      <c r="A890" s="46">
        <v>43129</v>
      </c>
      <c r="B890" s="13" t="s">
        <v>130</v>
      </c>
      <c r="C890" s="179"/>
      <c r="D890" s="179"/>
      <c r="E890" s="179"/>
      <c r="F890" s="179"/>
      <c r="G890" s="179"/>
      <c r="H890" s="179"/>
      <c r="I890" s="12">
        <f>VLOOKUP($B890,'Elec wholesale lookups'!$A$3:$L$15,'Inputs - Elec wholesale index'!I$2,FALSE)</f>
        <v>181634.52552031272</v>
      </c>
      <c r="J890" s="12">
        <f>VLOOKUP($B890,'Elec wholesale lookups'!$A$3:$L$15,'Inputs - Elec wholesale index'!J$2,FALSE)</f>
        <v>205597.26549163138</v>
      </c>
      <c r="K890" s="12">
        <f>VLOOKUP($B890,'Elec wholesale lookups'!$A$3:$L$15,'Inputs - Elec wholesale index'!K$2,FALSE)</f>
        <v>181634.52552031272</v>
      </c>
      <c r="L890" s="37">
        <f>VLOOKUP($B890,'Elec wholesale lookups'!$A$3:$O$15,'Inputs - Elec wholesale index'!L$2,FALSE)</f>
        <v>1</v>
      </c>
      <c r="M890" s="37">
        <f>VLOOKUP($B890,'Elec wholesale lookups'!$A$3:$O$15,'Inputs - Elec wholesale index'!M$2,FALSE)</f>
        <v>1</v>
      </c>
      <c r="N890" s="37">
        <f>VLOOKUP($B890,'Elec wholesale lookups'!$A$3:$O$15,'Inputs - Elec wholesale index'!N$2,FALSE)</f>
        <v>0</v>
      </c>
      <c r="O890" s="12">
        <f t="shared" si="223"/>
        <v>181634.52552031272</v>
      </c>
      <c r="P890" s="12">
        <f t="shared" si="224"/>
        <v>205597.26549163138</v>
      </c>
      <c r="Q890" s="12">
        <f t="shared" si="225"/>
        <v>0</v>
      </c>
      <c r="R890" s="12">
        <f t="shared" si="226"/>
        <v>387231.79101194406</v>
      </c>
      <c r="S890" s="22">
        <f t="shared" si="227"/>
        <v>0</v>
      </c>
      <c r="T890" s="22">
        <f t="shared" si="228"/>
        <v>0</v>
      </c>
      <c r="U890" s="22">
        <f t="shared" si="229"/>
        <v>0</v>
      </c>
      <c r="V890" s="22">
        <f t="shared" si="230"/>
        <v>0</v>
      </c>
      <c r="W890" s="43" t="str">
        <f t="shared" si="231"/>
        <v>n/a</v>
      </c>
      <c r="X890" s="22">
        <f t="shared" si="232"/>
        <v>0</v>
      </c>
      <c r="Y890" s="22">
        <f t="shared" si="233"/>
        <v>0</v>
      </c>
      <c r="Z890" s="22">
        <f t="shared" si="234"/>
        <v>0</v>
      </c>
      <c r="AA890" s="42">
        <f t="shared" si="235"/>
        <v>0</v>
      </c>
      <c r="AB890" s="43" t="str">
        <f t="shared" si="236"/>
        <v>n/a</v>
      </c>
      <c r="AC890" s="44" t="str">
        <f>IFERROR(W890*'Inputs - OBR and CPI'!$E$27+'Inputs - Elec wholesale index'!AB890*'Inputs - OBR and CPI'!$F$27,"n/a")</f>
        <v>n/a</v>
      </c>
      <c r="AD890" s="2" t="str">
        <f t="shared" si="237"/>
        <v>2018-19 Summer</v>
      </c>
      <c r="AE890" s="2" t="str">
        <f t="shared" si="238"/>
        <v>2017-18 Winter</v>
      </c>
      <c r="AF890" s="127">
        <v>0</v>
      </c>
    </row>
    <row r="891" spans="1:32">
      <c r="A891" s="46">
        <v>43130</v>
      </c>
      <c r="B891" s="13" t="s">
        <v>130</v>
      </c>
      <c r="C891" s="179"/>
      <c r="D891" s="179"/>
      <c r="E891" s="179"/>
      <c r="F891" s="179"/>
      <c r="G891" s="179"/>
      <c r="H891" s="179"/>
      <c r="I891" s="12">
        <f>VLOOKUP($B891,'Elec wholesale lookups'!$A$3:$L$15,'Inputs - Elec wholesale index'!I$2,FALSE)</f>
        <v>181634.52552031272</v>
      </c>
      <c r="J891" s="12">
        <f>VLOOKUP($B891,'Elec wholesale lookups'!$A$3:$L$15,'Inputs - Elec wholesale index'!J$2,FALSE)</f>
        <v>205597.26549163138</v>
      </c>
      <c r="K891" s="12">
        <f>VLOOKUP($B891,'Elec wholesale lookups'!$A$3:$L$15,'Inputs - Elec wholesale index'!K$2,FALSE)</f>
        <v>181634.52552031272</v>
      </c>
      <c r="L891" s="37">
        <f>VLOOKUP($B891,'Elec wholesale lookups'!$A$3:$O$15,'Inputs - Elec wholesale index'!L$2,FALSE)</f>
        <v>1</v>
      </c>
      <c r="M891" s="37">
        <f>VLOOKUP($B891,'Elec wholesale lookups'!$A$3:$O$15,'Inputs - Elec wholesale index'!M$2,FALSE)</f>
        <v>1</v>
      </c>
      <c r="N891" s="37">
        <f>VLOOKUP($B891,'Elec wholesale lookups'!$A$3:$O$15,'Inputs - Elec wholesale index'!N$2,FALSE)</f>
        <v>0</v>
      </c>
      <c r="O891" s="12">
        <f t="shared" si="223"/>
        <v>181634.52552031272</v>
      </c>
      <c r="P891" s="12">
        <f t="shared" si="224"/>
        <v>205597.26549163138</v>
      </c>
      <c r="Q891" s="12">
        <f t="shared" si="225"/>
        <v>0</v>
      </c>
      <c r="R891" s="12">
        <f t="shared" si="226"/>
        <v>387231.79101194406</v>
      </c>
      <c r="S891" s="22">
        <f t="shared" si="227"/>
        <v>0</v>
      </c>
      <c r="T891" s="22">
        <f t="shared" si="228"/>
        <v>0</v>
      </c>
      <c r="U891" s="22">
        <f t="shared" si="229"/>
        <v>0</v>
      </c>
      <c r="V891" s="22">
        <f t="shared" si="230"/>
        <v>0</v>
      </c>
      <c r="W891" s="43" t="str">
        <f t="shared" si="231"/>
        <v>n/a</v>
      </c>
      <c r="X891" s="22">
        <f t="shared" si="232"/>
        <v>0</v>
      </c>
      <c r="Y891" s="22">
        <f t="shared" si="233"/>
        <v>0</v>
      </c>
      <c r="Z891" s="22">
        <f t="shared" si="234"/>
        <v>0</v>
      </c>
      <c r="AA891" s="42">
        <f t="shared" si="235"/>
        <v>0</v>
      </c>
      <c r="AB891" s="43" t="str">
        <f t="shared" si="236"/>
        <v>n/a</v>
      </c>
      <c r="AC891" s="44" t="str">
        <f>IFERROR(W891*'Inputs - OBR and CPI'!$E$27+'Inputs - Elec wholesale index'!AB891*'Inputs - OBR and CPI'!$F$27,"n/a")</f>
        <v>n/a</v>
      </c>
      <c r="AD891" s="2" t="str">
        <f t="shared" si="237"/>
        <v>2018-19 Summer</v>
      </c>
      <c r="AE891" s="2" t="str">
        <f t="shared" si="238"/>
        <v>2017-18 Winter</v>
      </c>
      <c r="AF891" s="127">
        <v>0</v>
      </c>
    </row>
    <row r="892" spans="1:32">
      <c r="A892" s="46">
        <v>43131</v>
      </c>
      <c r="B892" s="13" t="s">
        <v>130</v>
      </c>
      <c r="C892" s="179"/>
      <c r="D892" s="179"/>
      <c r="E892" s="179"/>
      <c r="F892" s="179"/>
      <c r="G892" s="179"/>
      <c r="H892" s="179"/>
      <c r="I892" s="12">
        <f>VLOOKUP($B892,'Elec wholesale lookups'!$A$3:$L$15,'Inputs - Elec wholesale index'!I$2,FALSE)</f>
        <v>181634.52552031272</v>
      </c>
      <c r="J892" s="12">
        <f>VLOOKUP($B892,'Elec wholesale lookups'!$A$3:$L$15,'Inputs - Elec wholesale index'!J$2,FALSE)</f>
        <v>205597.26549163138</v>
      </c>
      <c r="K892" s="12">
        <f>VLOOKUP($B892,'Elec wholesale lookups'!$A$3:$L$15,'Inputs - Elec wholesale index'!K$2,FALSE)</f>
        <v>181634.52552031272</v>
      </c>
      <c r="L892" s="37">
        <f>VLOOKUP($B892,'Elec wholesale lookups'!$A$3:$O$15,'Inputs - Elec wholesale index'!L$2,FALSE)</f>
        <v>1</v>
      </c>
      <c r="M892" s="37">
        <f>VLOOKUP($B892,'Elec wholesale lookups'!$A$3:$O$15,'Inputs - Elec wholesale index'!M$2,FALSE)</f>
        <v>1</v>
      </c>
      <c r="N892" s="37">
        <f>VLOOKUP($B892,'Elec wholesale lookups'!$A$3:$O$15,'Inputs - Elec wholesale index'!N$2,FALSE)</f>
        <v>0</v>
      </c>
      <c r="O892" s="12">
        <f t="shared" si="223"/>
        <v>181634.52552031272</v>
      </c>
      <c r="P892" s="12">
        <f t="shared" si="224"/>
        <v>205597.26549163138</v>
      </c>
      <c r="Q892" s="12">
        <f t="shared" si="225"/>
        <v>0</v>
      </c>
      <c r="R892" s="12">
        <f t="shared" si="226"/>
        <v>387231.79101194406</v>
      </c>
      <c r="S892" s="22">
        <f t="shared" si="227"/>
        <v>0</v>
      </c>
      <c r="T892" s="22">
        <f t="shared" si="228"/>
        <v>0</v>
      </c>
      <c r="U892" s="22">
        <f t="shared" si="229"/>
        <v>0</v>
      </c>
      <c r="V892" s="22">
        <f t="shared" si="230"/>
        <v>0</v>
      </c>
      <c r="W892" s="43" t="str">
        <f t="shared" si="231"/>
        <v>n/a</v>
      </c>
      <c r="X892" s="22">
        <f t="shared" si="232"/>
        <v>0</v>
      </c>
      <c r="Y892" s="22">
        <f t="shared" si="233"/>
        <v>0</v>
      </c>
      <c r="Z892" s="22">
        <f t="shared" si="234"/>
        <v>0</v>
      </c>
      <c r="AA892" s="42">
        <f t="shared" si="235"/>
        <v>0</v>
      </c>
      <c r="AB892" s="43" t="str">
        <f t="shared" si="236"/>
        <v>n/a</v>
      </c>
      <c r="AC892" s="44" t="str">
        <f>IFERROR(W892*'Inputs - OBR and CPI'!$E$27+'Inputs - Elec wholesale index'!AB892*'Inputs - OBR and CPI'!$F$27,"n/a")</f>
        <v>n/a</v>
      </c>
      <c r="AD892" s="2" t="str">
        <f t="shared" si="237"/>
        <v>2018-19 Summer</v>
      </c>
      <c r="AE892" s="2" t="str">
        <f t="shared" si="238"/>
        <v>2017-18 Winter</v>
      </c>
      <c r="AF892" s="127">
        <v>0</v>
      </c>
    </row>
    <row r="893" spans="1:32">
      <c r="A893" s="46">
        <v>43132</v>
      </c>
      <c r="B893" s="13" t="str">
        <f t="shared" ref="B893:B956" si="239">TEXT(A893,"mmm")</f>
        <v>Feb</v>
      </c>
      <c r="C893" s="179"/>
      <c r="D893" s="179"/>
      <c r="E893" s="179"/>
      <c r="F893" s="179"/>
      <c r="G893" s="179"/>
      <c r="H893" s="179"/>
      <c r="I893" s="12">
        <f>VLOOKUP($B893,'Elec wholesale lookups'!$A$3:$L$15,'Inputs - Elec wholesale index'!I$2,FALSE)</f>
        <v>181634.52552031272</v>
      </c>
      <c r="J893" s="12">
        <f>VLOOKUP($B893,'Elec wholesale lookups'!$A$3:$L$15,'Inputs - Elec wholesale index'!J$2,FALSE)</f>
        <v>205597.26549163138</v>
      </c>
      <c r="K893" s="12">
        <f>VLOOKUP($B893,'Elec wholesale lookups'!$A$3:$L$15,'Inputs - Elec wholesale index'!K$2,FALSE)</f>
        <v>181634.52552031272</v>
      </c>
      <c r="L893" s="37">
        <f>VLOOKUP($B893,'Elec wholesale lookups'!$A$3:$O$15,'Inputs - Elec wholesale index'!L$2,FALSE)</f>
        <v>0</v>
      </c>
      <c r="M893" s="37">
        <f>VLOOKUP($B893,'Elec wholesale lookups'!$A$3:$O$15,'Inputs - Elec wholesale index'!M$2,FALSE)</f>
        <v>1</v>
      </c>
      <c r="N893" s="37">
        <f>VLOOKUP($B893,'Elec wholesale lookups'!$A$3:$O$15,'Inputs - Elec wholesale index'!N$2,FALSE)</f>
        <v>1</v>
      </c>
      <c r="O893" s="12">
        <f t="shared" si="223"/>
        <v>0</v>
      </c>
      <c r="P893" s="12">
        <f t="shared" si="224"/>
        <v>205597.26549163138</v>
      </c>
      <c r="Q893" s="12">
        <f t="shared" si="225"/>
        <v>181634.52552031272</v>
      </c>
      <c r="R893" s="12">
        <f t="shared" si="226"/>
        <v>387231.79101194406</v>
      </c>
      <c r="S893" s="22">
        <f t="shared" si="227"/>
        <v>0</v>
      </c>
      <c r="T893" s="22">
        <f t="shared" si="228"/>
        <v>0</v>
      </c>
      <c r="U893" s="22">
        <f t="shared" si="229"/>
        <v>0</v>
      </c>
      <c r="V893" s="22">
        <f t="shared" si="230"/>
        <v>0</v>
      </c>
      <c r="W893" s="43" t="str">
        <f t="shared" si="231"/>
        <v>n/a</v>
      </c>
      <c r="X893" s="22">
        <f t="shared" si="232"/>
        <v>0</v>
      </c>
      <c r="Y893" s="22">
        <f t="shared" si="233"/>
        <v>0</v>
      </c>
      <c r="Z893" s="22">
        <f t="shared" si="234"/>
        <v>0</v>
      </c>
      <c r="AA893" s="42">
        <f t="shared" si="235"/>
        <v>0</v>
      </c>
      <c r="AB893" s="43" t="str">
        <f t="shared" si="236"/>
        <v>n/a</v>
      </c>
      <c r="AC893" s="44" t="str">
        <f>IFERROR(W893*'Inputs - OBR and CPI'!$E$27+'Inputs - Elec wholesale index'!AB893*'Inputs - OBR and CPI'!$F$27,"n/a")</f>
        <v>n/a</v>
      </c>
      <c r="AD893" s="170" t="str">
        <f t="shared" si="237"/>
        <v>2018-19 Winter</v>
      </c>
      <c r="AE893" s="170" t="str">
        <f t="shared" si="238"/>
        <v>2017-18 Winter</v>
      </c>
      <c r="AF893" s="127">
        <v>0</v>
      </c>
    </row>
    <row r="894" spans="1:32">
      <c r="A894" s="46">
        <v>43133</v>
      </c>
      <c r="B894" s="13" t="str">
        <f t="shared" si="239"/>
        <v>Feb</v>
      </c>
      <c r="C894" s="179"/>
      <c r="D894" s="179"/>
      <c r="E894" s="179"/>
      <c r="F894" s="179"/>
      <c r="G894" s="179"/>
      <c r="H894" s="179"/>
      <c r="I894" s="12">
        <f>VLOOKUP($B894,'Elec wholesale lookups'!$A$3:$L$15,'Inputs - Elec wholesale index'!I$2,FALSE)</f>
        <v>181634.52552031272</v>
      </c>
      <c r="J894" s="12">
        <f>VLOOKUP($B894,'Elec wholesale lookups'!$A$3:$L$15,'Inputs - Elec wholesale index'!J$2,FALSE)</f>
        <v>205597.26549163138</v>
      </c>
      <c r="K894" s="12">
        <f>VLOOKUP($B894,'Elec wholesale lookups'!$A$3:$L$15,'Inputs - Elec wholesale index'!K$2,FALSE)</f>
        <v>181634.52552031272</v>
      </c>
      <c r="L894" s="37">
        <f>VLOOKUP($B894,'Elec wholesale lookups'!$A$3:$O$15,'Inputs - Elec wholesale index'!L$2,FALSE)</f>
        <v>0</v>
      </c>
      <c r="M894" s="37">
        <f>VLOOKUP($B894,'Elec wholesale lookups'!$A$3:$O$15,'Inputs - Elec wholesale index'!M$2,FALSE)</f>
        <v>1</v>
      </c>
      <c r="N894" s="37">
        <f>VLOOKUP($B894,'Elec wholesale lookups'!$A$3:$O$15,'Inputs - Elec wholesale index'!N$2,FALSE)</f>
        <v>1</v>
      </c>
      <c r="O894" s="12">
        <f t="shared" ref="O894:O957" si="240">IF(L894="","",I894*L894)</f>
        <v>0</v>
      </c>
      <c r="P894" s="12">
        <f t="shared" ref="P894:P957" si="241">IF(M894="","",J894*M894)</f>
        <v>205597.26549163138</v>
      </c>
      <c r="Q894" s="12">
        <f t="shared" ref="Q894:Q957" si="242">IF(N894="","",K894*N894)</f>
        <v>181634.52552031272</v>
      </c>
      <c r="R894" s="12">
        <f t="shared" ref="R894:R957" si="243">SUM(O894:Q894)</f>
        <v>387231.79101194406</v>
      </c>
      <c r="S894" s="22">
        <f t="shared" ref="S894:S957" si="244">IF(O894="","",O894*C894)</f>
        <v>0</v>
      </c>
      <c r="T894" s="22">
        <f t="shared" ref="T894:T957" si="245">IF(P894="","",P894*D894)</f>
        <v>0</v>
      </c>
      <c r="U894" s="22">
        <f t="shared" ref="U894:U957" si="246">IF(Q894="","",Q894*E894)</f>
        <v>0</v>
      </c>
      <c r="V894" s="22">
        <f t="shared" ref="V894:V957" si="247">SUM(S894:U894)</f>
        <v>0</v>
      </c>
      <c r="W894" s="43" t="str">
        <f t="shared" ref="W894:W957" si="248">IF(MIN(C894:E894)&lt;1,"n/a",V894/R894)</f>
        <v>n/a</v>
      </c>
      <c r="X894" s="22">
        <f t="shared" ref="X894:X957" si="249">IF(O894="","",O894*F894)</f>
        <v>0</v>
      </c>
      <c r="Y894" s="22">
        <f t="shared" ref="Y894:Y957" si="250">IF(P894="","",P894*G894)</f>
        <v>0</v>
      </c>
      <c r="Z894" s="22">
        <f t="shared" ref="Z894:Z957" si="251">IF(Q894="","",Q894*H894)</f>
        <v>0</v>
      </c>
      <c r="AA894" s="42">
        <f t="shared" ref="AA894:AA957" si="252">SUM(X894:Z894)</f>
        <v>0</v>
      </c>
      <c r="AB894" s="43" t="str">
        <f t="shared" ref="AB894:AB957" si="253">IF(MIN(F894:H894)&lt;1,"n/a",AA894/$R894)</f>
        <v>n/a</v>
      </c>
      <c r="AC894" s="44" t="str">
        <f>IFERROR(W894*'Inputs - OBR and CPI'!$E$27+'Inputs - Elec wholesale index'!AB894*'Inputs - OBR and CPI'!$F$27,"n/a")</f>
        <v>n/a</v>
      </c>
      <c r="AD894" s="170" t="str">
        <f t="shared" si="237"/>
        <v>2018-19 Winter</v>
      </c>
      <c r="AE894" s="170" t="str">
        <f t="shared" si="238"/>
        <v>2017-18 Winter</v>
      </c>
      <c r="AF894" s="127">
        <v>0</v>
      </c>
    </row>
    <row r="895" spans="1:32">
      <c r="A895" s="46">
        <v>43136</v>
      </c>
      <c r="B895" s="13" t="str">
        <f t="shared" si="239"/>
        <v>Feb</v>
      </c>
      <c r="C895" s="179"/>
      <c r="D895" s="179"/>
      <c r="E895" s="179"/>
      <c r="F895" s="179"/>
      <c r="G895" s="179"/>
      <c r="H895" s="179"/>
      <c r="I895" s="12">
        <f>VLOOKUP($B895,'Elec wholesale lookups'!$A$3:$L$15,'Inputs - Elec wholesale index'!I$2,FALSE)</f>
        <v>181634.52552031272</v>
      </c>
      <c r="J895" s="12">
        <f>VLOOKUP($B895,'Elec wholesale lookups'!$A$3:$L$15,'Inputs - Elec wholesale index'!J$2,FALSE)</f>
        <v>205597.26549163138</v>
      </c>
      <c r="K895" s="12">
        <f>VLOOKUP($B895,'Elec wholesale lookups'!$A$3:$L$15,'Inputs - Elec wholesale index'!K$2,FALSE)</f>
        <v>181634.52552031272</v>
      </c>
      <c r="L895" s="37">
        <f>VLOOKUP($B895,'Elec wholesale lookups'!$A$3:$O$15,'Inputs - Elec wholesale index'!L$2,FALSE)</f>
        <v>0</v>
      </c>
      <c r="M895" s="37">
        <f>VLOOKUP($B895,'Elec wholesale lookups'!$A$3:$O$15,'Inputs - Elec wholesale index'!M$2,FALSE)</f>
        <v>1</v>
      </c>
      <c r="N895" s="37">
        <f>VLOOKUP($B895,'Elec wholesale lookups'!$A$3:$O$15,'Inputs - Elec wholesale index'!N$2,FALSE)</f>
        <v>1</v>
      </c>
      <c r="O895" s="12">
        <f t="shared" si="240"/>
        <v>0</v>
      </c>
      <c r="P895" s="12">
        <f t="shared" si="241"/>
        <v>205597.26549163138</v>
      </c>
      <c r="Q895" s="12">
        <f t="shared" si="242"/>
        <v>181634.52552031272</v>
      </c>
      <c r="R895" s="12">
        <f t="shared" si="243"/>
        <v>387231.79101194406</v>
      </c>
      <c r="S895" s="22">
        <f t="shared" si="244"/>
        <v>0</v>
      </c>
      <c r="T895" s="22">
        <f t="shared" si="245"/>
        <v>0</v>
      </c>
      <c r="U895" s="22">
        <f t="shared" si="246"/>
        <v>0</v>
      </c>
      <c r="V895" s="22">
        <f t="shared" si="247"/>
        <v>0</v>
      </c>
      <c r="W895" s="43" t="str">
        <f t="shared" si="248"/>
        <v>n/a</v>
      </c>
      <c r="X895" s="22">
        <f t="shared" si="249"/>
        <v>0</v>
      </c>
      <c r="Y895" s="22">
        <f t="shared" si="250"/>
        <v>0</v>
      </c>
      <c r="Z895" s="22">
        <f t="shared" si="251"/>
        <v>0</v>
      </c>
      <c r="AA895" s="42">
        <f t="shared" si="252"/>
        <v>0</v>
      </c>
      <c r="AB895" s="43" t="str">
        <f t="shared" si="253"/>
        <v>n/a</v>
      </c>
      <c r="AC895" s="44" t="str">
        <f>IFERROR(W895*'Inputs - OBR and CPI'!$E$27+'Inputs - Elec wholesale index'!AB895*'Inputs - OBR and CPI'!$F$27,"n/a")</f>
        <v>n/a</v>
      </c>
      <c r="AD895" s="170" t="str">
        <f t="shared" si="237"/>
        <v>2018-19 Winter</v>
      </c>
      <c r="AE895" s="170" t="str">
        <f t="shared" si="238"/>
        <v>2017-18 Winter</v>
      </c>
      <c r="AF895" s="127">
        <v>0</v>
      </c>
    </row>
    <row r="896" spans="1:32">
      <c r="A896" s="46">
        <v>43137</v>
      </c>
      <c r="B896" s="13" t="str">
        <f t="shared" si="239"/>
        <v>Feb</v>
      </c>
      <c r="C896" s="179"/>
      <c r="D896" s="179"/>
      <c r="E896" s="179"/>
      <c r="F896" s="179"/>
      <c r="G896" s="179"/>
      <c r="H896" s="179"/>
      <c r="I896" s="12">
        <f>VLOOKUP($B896,'Elec wholesale lookups'!$A$3:$L$15,'Inputs - Elec wholesale index'!I$2,FALSE)</f>
        <v>181634.52552031272</v>
      </c>
      <c r="J896" s="12">
        <f>VLOOKUP($B896,'Elec wholesale lookups'!$A$3:$L$15,'Inputs - Elec wholesale index'!J$2,FALSE)</f>
        <v>205597.26549163138</v>
      </c>
      <c r="K896" s="12">
        <f>VLOOKUP($B896,'Elec wholesale lookups'!$A$3:$L$15,'Inputs - Elec wholesale index'!K$2,FALSE)</f>
        <v>181634.52552031272</v>
      </c>
      <c r="L896" s="37">
        <f>VLOOKUP($B896,'Elec wholesale lookups'!$A$3:$O$15,'Inputs - Elec wholesale index'!L$2,FALSE)</f>
        <v>0</v>
      </c>
      <c r="M896" s="37">
        <f>VLOOKUP($B896,'Elec wholesale lookups'!$A$3:$O$15,'Inputs - Elec wholesale index'!M$2,FALSE)</f>
        <v>1</v>
      </c>
      <c r="N896" s="37">
        <f>VLOOKUP($B896,'Elec wholesale lookups'!$A$3:$O$15,'Inputs - Elec wholesale index'!N$2,FALSE)</f>
        <v>1</v>
      </c>
      <c r="O896" s="12">
        <f t="shared" si="240"/>
        <v>0</v>
      </c>
      <c r="P896" s="12">
        <f t="shared" si="241"/>
        <v>205597.26549163138</v>
      </c>
      <c r="Q896" s="12">
        <f t="shared" si="242"/>
        <v>181634.52552031272</v>
      </c>
      <c r="R896" s="12">
        <f t="shared" si="243"/>
        <v>387231.79101194406</v>
      </c>
      <c r="S896" s="22">
        <f t="shared" si="244"/>
        <v>0</v>
      </c>
      <c r="T896" s="22">
        <f t="shared" si="245"/>
        <v>0</v>
      </c>
      <c r="U896" s="22">
        <f t="shared" si="246"/>
        <v>0</v>
      </c>
      <c r="V896" s="22">
        <f t="shared" si="247"/>
        <v>0</v>
      </c>
      <c r="W896" s="43" t="str">
        <f t="shared" si="248"/>
        <v>n/a</v>
      </c>
      <c r="X896" s="22">
        <f t="shared" si="249"/>
        <v>0</v>
      </c>
      <c r="Y896" s="22">
        <f t="shared" si="250"/>
        <v>0</v>
      </c>
      <c r="Z896" s="22">
        <f t="shared" si="251"/>
        <v>0</v>
      </c>
      <c r="AA896" s="42">
        <f t="shared" si="252"/>
        <v>0</v>
      </c>
      <c r="AB896" s="43" t="str">
        <f t="shared" si="253"/>
        <v>n/a</v>
      </c>
      <c r="AC896" s="44" t="str">
        <f>IFERROR(W896*'Inputs - OBR and CPI'!$E$27+'Inputs - Elec wholesale index'!AB896*'Inputs - OBR and CPI'!$F$27,"n/a")</f>
        <v>n/a</v>
      </c>
      <c r="AD896" s="170" t="str">
        <f t="shared" si="237"/>
        <v>2018-19 Winter</v>
      </c>
      <c r="AE896" s="170" t="str">
        <f t="shared" si="238"/>
        <v>2017-18 Winter</v>
      </c>
      <c r="AF896" s="127">
        <v>0</v>
      </c>
    </row>
    <row r="897" spans="1:32">
      <c r="A897" s="46">
        <v>43138</v>
      </c>
      <c r="B897" s="13" t="str">
        <f t="shared" si="239"/>
        <v>Feb</v>
      </c>
      <c r="C897" s="179"/>
      <c r="D897" s="179"/>
      <c r="E897" s="179"/>
      <c r="F897" s="179"/>
      <c r="G897" s="179"/>
      <c r="H897" s="179"/>
      <c r="I897" s="12">
        <f>VLOOKUP($B897,'Elec wholesale lookups'!$A$3:$L$15,'Inputs - Elec wholesale index'!I$2,FALSE)</f>
        <v>181634.52552031272</v>
      </c>
      <c r="J897" s="12">
        <f>VLOOKUP($B897,'Elec wholesale lookups'!$A$3:$L$15,'Inputs - Elec wholesale index'!J$2,FALSE)</f>
        <v>205597.26549163138</v>
      </c>
      <c r="K897" s="12">
        <f>VLOOKUP($B897,'Elec wholesale lookups'!$A$3:$L$15,'Inputs - Elec wholesale index'!K$2,FALSE)</f>
        <v>181634.52552031272</v>
      </c>
      <c r="L897" s="37">
        <f>VLOOKUP($B897,'Elec wholesale lookups'!$A$3:$O$15,'Inputs - Elec wholesale index'!L$2,FALSE)</f>
        <v>0</v>
      </c>
      <c r="M897" s="37">
        <f>VLOOKUP($B897,'Elec wholesale lookups'!$A$3:$O$15,'Inputs - Elec wholesale index'!M$2,FALSE)</f>
        <v>1</v>
      </c>
      <c r="N897" s="37">
        <f>VLOOKUP($B897,'Elec wholesale lookups'!$A$3:$O$15,'Inputs - Elec wholesale index'!N$2,FALSE)</f>
        <v>1</v>
      </c>
      <c r="O897" s="12">
        <f t="shared" si="240"/>
        <v>0</v>
      </c>
      <c r="P897" s="12">
        <f t="shared" si="241"/>
        <v>205597.26549163138</v>
      </c>
      <c r="Q897" s="12">
        <f t="shared" si="242"/>
        <v>181634.52552031272</v>
      </c>
      <c r="R897" s="12">
        <f t="shared" si="243"/>
        <v>387231.79101194406</v>
      </c>
      <c r="S897" s="22">
        <f t="shared" si="244"/>
        <v>0</v>
      </c>
      <c r="T897" s="22">
        <f t="shared" si="245"/>
        <v>0</v>
      </c>
      <c r="U897" s="22">
        <f t="shared" si="246"/>
        <v>0</v>
      </c>
      <c r="V897" s="22">
        <f t="shared" si="247"/>
        <v>0</v>
      </c>
      <c r="W897" s="43" t="str">
        <f t="shared" si="248"/>
        <v>n/a</v>
      </c>
      <c r="X897" s="22">
        <f t="shared" si="249"/>
        <v>0</v>
      </c>
      <c r="Y897" s="22">
        <f t="shared" si="250"/>
        <v>0</v>
      </c>
      <c r="Z897" s="22">
        <f t="shared" si="251"/>
        <v>0</v>
      </c>
      <c r="AA897" s="42">
        <f t="shared" si="252"/>
        <v>0</v>
      </c>
      <c r="AB897" s="43" t="str">
        <f t="shared" si="253"/>
        <v>n/a</v>
      </c>
      <c r="AC897" s="44" t="str">
        <f>IFERROR(W897*'Inputs - OBR and CPI'!$E$27+'Inputs - Elec wholesale index'!AB897*'Inputs - OBR and CPI'!$F$27,"n/a")</f>
        <v>n/a</v>
      </c>
      <c r="AD897" s="170" t="str">
        <f t="shared" si="237"/>
        <v>2018-19 Winter</v>
      </c>
      <c r="AE897" s="170" t="str">
        <f t="shared" si="238"/>
        <v>2017-18 Winter</v>
      </c>
      <c r="AF897" s="127">
        <v>0</v>
      </c>
    </row>
    <row r="898" spans="1:32">
      <c r="A898" s="46">
        <v>43139</v>
      </c>
      <c r="B898" s="13" t="str">
        <f t="shared" si="239"/>
        <v>Feb</v>
      </c>
      <c r="C898" s="179"/>
      <c r="D898" s="179"/>
      <c r="E898" s="179"/>
      <c r="F898" s="179"/>
      <c r="G898" s="179"/>
      <c r="H898" s="179"/>
      <c r="I898" s="12">
        <f>VLOOKUP($B898,'Elec wholesale lookups'!$A$3:$L$15,'Inputs - Elec wholesale index'!I$2,FALSE)</f>
        <v>181634.52552031272</v>
      </c>
      <c r="J898" s="12">
        <f>VLOOKUP($B898,'Elec wholesale lookups'!$A$3:$L$15,'Inputs - Elec wholesale index'!J$2,FALSE)</f>
        <v>205597.26549163138</v>
      </c>
      <c r="K898" s="12">
        <f>VLOOKUP($B898,'Elec wholesale lookups'!$A$3:$L$15,'Inputs - Elec wholesale index'!K$2,FALSE)</f>
        <v>181634.52552031272</v>
      </c>
      <c r="L898" s="37">
        <f>VLOOKUP($B898,'Elec wholesale lookups'!$A$3:$O$15,'Inputs - Elec wholesale index'!L$2,FALSE)</f>
        <v>0</v>
      </c>
      <c r="M898" s="37">
        <f>VLOOKUP($B898,'Elec wholesale lookups'!$A$3:$O$15,'Inputs - Elec wholesale index'!M$2,FALSE)</f>
        <v>1</v>
      </c>
      <c r="N898" s="37">
        <f>VLOOKUP($B898,'Elec wholesale lookups'!$A$3:$O$15,'Inputs - Elec wholesale index'!N$2,FALSE)</f>
        <v>1</v>
      </c>
      <c r="O898" s="12">
        <f t="shared" si="240"/>
        <v>0</v>
      </c>
      <c r="P898" s="12">
        <f t="shared" si="241"/>
        <v>205597.26549163138</v>
      </c>
      <c r="Q898" s="12">
        <f t="shared" si="242"/>
        <v>181634.52552031272</v>
      </c>
      <c r="R898" s="12">
        <f t="shared" si="243"/>
        <v>387231.79101194406</v>
      </c>
      <c r="S898" s="22">
        <f t="shared" si="244"/>
        <v>0</v>
      </c>
      <c r="T898" s="22">
        <f t="shared" si="245"/>
        <v>0</v>
      </c>
      <c r="U898" s="22">
        <f t="shared" si="246"/>
        <v>0</v>
      </c>
      <c r="V898" s="22">
        <f t="shared" si="247"/>
        <v>0</v>
      </c>
      <c r="W898" s="43" t="str">
        <f t="shared" si="248"/>
        <v>n/a</v>
      </c>
      <c r="X898" s="22">
        <f t="shared" si="249"/>
        <v>0</v>
      </c>
      <c r="Y898" s="22">
        <f t="shared" si="250"/>
        <v>0</v>
      </c>
      <c r="Z898" s="22">
        <f t="shared" si="251"/>
        <v>0</v>
      </c>
      <c r="AA898" s="42">
        <f t="shared" si="252"/>
        <v>0</v>
      </c>
      <c r="AB898" s="43" t="str">
        <f t="shared" si="253"/>
        <v>n/a</v>
      </c>
      <c r="AC898" s="44" t="str">
        <f>IFERROR(W898*'Inputs - OBR and CPI'!$E$27+'Inputs - Elec wholesale index'!AB898*'Inputs - OBR and CPI'!$F$27,"n/a")</f>
        <v>n/a</v>
      </c>
      <c r="AD898" s="170" t="str">
        <f t="shared" si="237"/>
        <v>2018-19 Winter</v>
      </c>
      <c r="AE898" s="170" t="str">
        <f t="shared" si="238"/>
        <v>2017-18 Winter</v>
      </c>
      <c r="AF898" s="127">
        <v>0</v>
      </c>
    </row>
    <row r="899" spans="1:32">
      <c r="A899" s="46">
        <v>43140</v>
      </c>
      <c r="B899" s="13" t="str">
        <f t="shared" si="239"/>
        <v>Feb</v>
      </c>
      <c r="C899" s="179"/>
      <c r="D899" s="179"/>
      <c r="E899" s="179"/>
      <c r="F899" s="179"/>
      <c r="G899" s="179"/>
      <c r="H899" s="179"/>
      <c r="I899" s="12">
        <f>VLOOKUP($B899,'Elec wholesale lookups'!$A$3:$L$15,'Inputs - Elec wholesale index'!I$2,FALSE)</f>
        <v>181634.52552031272</v>
      </c>
      <c r="J899" s="12">
        <f>VLOOKUP($B899,'Elec wholesale lookups'!$A$3:$L$15,'Inputs - Elec wholesale index'!J$2,FALSE)</f>
        <v>205597.26549163138</v>
      </c>
      <c r="K899" s="12">
        <f>VLOOKUP($B899,'Elec wholesale lookups'!$A$3:$L$15,'Inputs - Elec wholesale index'!K$2,FALSE)</f>
        <v>181634.52552031272</v>
      </c>
      <c r="L899" s="37">
        <f>VLOOKUP($B899,'Elec wholesale lookups'!$A$3:$O$15,'Inputs - Elec wholesale index'!L$2,FALSE)</f>
        <v>0</v>
      </c>
      <c r="M899" s="37">
        <f>VLOOKUP($B899,'Elec wholesale lookups'!$A$3:$O$15,'Inputs - Elec wholesale index'!M$2,FALSE)</f>
        <v>1</v>
      </c>
      <c r="N899" s="37">
        <f>VLOOKUP($B899,'Elec wholesale lookups'!$A$3:$O$15,'Inputs - Elec wholesale index'!N$2,FALSE)</f>
        <v>1</v>
      </c>
      <c r="O899" s="12">
        <f t="shared" si="240"/>
        <v>0</v>
      </c>
      <c r="P899" s="12">
        <f t="shared" si="241"/>
        <v>205597.26549163138</v>
      </c>
      <c r="Q899" s="12">
        <f t="shared" si="242"/>
        <v>181634.52552031272</v>
      </c>
      <c r="R899" s="12">
        <f t="shared" si="243"/>
        <v>387231.79101194406</v>
      </c>
      <c r="S899" s="22">
        <f t="shared" si="244"/>
        <v>0</v>
      </c>
      <c r="T899" s="22">
        <f t="shared" si="245"/>
        <v>0</v>
      </c>
      <c r="U899" s="22">
        <f t="shared" si="246"/>
        <v>0</v>
      </c>
      <c r="V899" s="22">
        <f t="shared" si="247"/>
        <v>0</v>
      </c>
      <c r="W899" s="43" t="str">
        <f t="shared" si="248"/>
        <v>n/a</v>
      </c>
      <c r="X899" s="22">
        <f t="shared" si="249"/>
        <v>0</v>
      </c>
      <c r="Y899" s="22">
        <f t="shared" si="250"/>
        <v>0</v>
      </c>
      <c r="Z899" s="22">
        <f t="shared" si="251"/>
        <v>0</v>
      </c>
      <c r="AA899" s="42">
        <f t="shared" si="252"/>
        <v>0</v>
      </c>
      <c r="AB899" s="43" t="str">
        <f t="shared" si="253"/>
        <v>n/a</v>
      </c>
      <c r="AC899" s="44" t="str">
        <f>IFERROR(W899*'Inputs - OBR and CPI'!$E$27+'Inputs - Elec wholesale index'!AB899*'Inputs - OBR and CPI'!$F$27,"n/a")</f>
        <v>n/a</v>
      </c>
      <c r="AD899" s="170" t="str">
        <f t="shared" si="237"/>
        <v>2018-19 Winter</v>
      </c>
      <c r="AE899" s="170" t="str">
        <f t="shared" si="238"/>
        <v>2017-18 Winter</v>
      </c>
      <c r="AF899" s="127">
        <v>0</v>
      </c>
    </row>
    <row r="900" spans="1:32">
      <c r="A900" s="46">
        <v>43143</v>
      </c>
      <c r="B900" s="13" t="str">
        <f t="shared" si="239"/>
        <v>Feb</v>
      </c>
      <c r="C900" s="179"/>
      <c r="D900" s="179"/>
      <c r="E900" s="179"/>
      <c r="F900" s="179"/>
      <c r="G900" s="179"/>
      <c r="H900" s="179"/>
      <c r="I900" s="12">
        <f>VLOOKUP($B900,'Elec wholesale lookups'!$A$3:$L$15,'Inputs - Elec wholesale index'!I$2,FALSE)</f>
        <v>181634.52552031272</v>
      </c>
      <c r="J900" s="12">
        <f>VLOOKUP($B900,'Elec wholesale lookups'!$A$3:$L$15,'Inputs - Elec wholesale index'!J$2,FALSE)</f>
        <v>205597.26549163138</v>
      </c>
      <c r="K900" s="12">
        <f>VLOOKUP($B900,'Elec wholesale lookups'!$A$3:$L$15,'Inputs - Elec wholesale index'!K$2,FALSE)</f>
        <v>181634.52552031272</v>
      </c>
      <c r="L900" s="37">
        <f>VLOOKUP($B900,'Elec wholesale lookups'!$A$3:$O$15,'Inputs - Elec wholesale index'!L$2,FALSE)</f>
        <v>0</v>
      </c>
      <c r="M900" s="37">
        <f>VLOOKUP($B900,'Elec wholesale lookups'!$A$3:$O$15,'Inputs - Elec wholesale index'!M$2,FALSE)</f>
        <v>1</v>
      </c>
      <c r="N900" s="37">
        <f>VLOOKUP($B900,'Elec wholesale lookups'!$A$3:$O$15,'Inputs - Elec wholesale index'!N$2,FALSE)</f>
        <v>1</v>
      </c>
      <c r="O900" s="12">
        <f t="shared" si="240"/>
        <v>0</v>
      </c>
      <c r="P900" s="12">
        <f t="shared" si="241"/>
        <v>205597.26549163138</v>
      </c>
      <c r="Q900" s="12">
        <f t="shared" si="242"/>
        <v>181634.52552031272</v>
      </c>
      <c r="R900" s="12">
        <f t="shared" si="243"/>
        <v>387231.79101194406</v>
      </c>
      <c r="S900" s="22">
        <f t="shared" si="244"/>
        <v>0</v>
      </c>
      <c r="T900" s="22">
        <f t="shared" si="245"/>
        <v>0</v>
      </c>
      <c r="U900" s="22">
        <f t="shared" si="246"/>
        <v>0</v>
      </c>
      <c r="V900" s="22">
        <f t="shared" si="247"/>
        <v>0</v>
      </c>
      <c r="W900" s="43" t="str">
        <f t="shared" si="248"/>
        <v>n/a</v>
      </c>
      <c r="X900" s="22">
        <f t="shared" si="249"/>
        <v>0</v>
      </c>
      <c r="Y900" s="22">
        <f t="shared" si="250"/>
        <v>0</v>
      </c>
      <c r="Z900" s="22">
        <f t="shared" si="251"/>
        <v>0</v>
      </c>
      <c r="AA900" s="42">
        <f t="shared" si="252"/>
        <v>0</v>
      </c>
      <c r="AB900" s="43" t="str">
        <f t="shared" si="253"/>
        <v>n/a</v>
      </c>
      <c r="AC900" s="44" t="str">
        <f>IFERROR(W900*'Inputs - OBR and CPI'!$E$27+'Inputs - Elec wholesale index'!AB900*'Inputs - OBR and CPI'!$F$27,"n/a")</f>
        <v>n/a</v>
      </c>
      <c r="AD900" s="170" t="str">
        <f t="shared" si="237"/>
        <v>2018-19 Winter</v>
      </c>
      <c r="AE900" s="170" t="str">
        <f t="shared" si="238"/>
        <v>2017-18 Winter</v>
      </c>
      <c r="AF900" s="127">
        <v>0</v>
      </c>
    </row>
    <row r="901" spans="1:32">
      <c r="A901" s="46">
        <v>43144</v>
      </c>
      <c r="B901" s="13" t="str">
        <f t="shared" si="239"/>
        <v>Feb</v>
      </c>
      <c r="C901" s="179"/>
      <c r="D901" s="179"/>
      <c r="E901" s="179"/>
      <c r="F901" s="179"/>
      <c r="G901" s="179"/>
      <c r="H901" s="179"/>
      <c r="I901" s="12">
        <f>VLOOKUP($B901,'Elec wholesale lookups'!$A$3:$L$15,'Inputs - Elec wholesale index'!I$2,FALSE)</f>
        <v>181634.52552031272</v>
      </c>
      <c r="J901" s="12">
        <f>VLOOKUP($B901,'Elec wholesale lookups'!$A$3:$L$15,'Inputs - Elec wholesale index'!J$2,FALSE)</f>
        <v>205597.26549163138</v>
      </c>
      <c r="K901" s="12">
        <f>VLOOKUP($B901,'Elec wholesale lookups'!$A$3:$L$15,'Inputs - Elec wholesale index'!K$2,FALSE)</f>
        <v>181634.52552031272</v>
      </c>
      <c r="L901" s="37">
        <f>VLOOKUP($B901,'Elec wholesale lookups'!$A$3:$O$15,'Inputs - Elec wholesale index'!L$2,FALSE)</f>
        <v>0</v>
      </c>
      <c r="M901" s="37">
        <f>VLOOKUP($B901,'Elec wholesale lookups'!$A$3:$O$15,'Inputs - Elec wholesale index'!M$2,FALSE)</f>
        <v>1</v>
      </c>
      <c r="N901" s="37">
        <f>VLOOKUP($B901,'Elec wholesale lookups'!$A$3:$O$15,'Inputs - Elec wholesale index'!N$2,FALSE)</f>
        <v>1</v>
      </c>
      <c r="O901" s="12">
        <f t="shared" si="240"/>
        <v>0</v>
      </c>
      <c r="P901" s="12">
        <f t="shared" si="241"/>
        <v>205597.26549163138</v>
      </c>
      <c r="Q901" s="12">
        <f t="shared" si="242"/>
        <v>181634.52552031272</v>
      </c>
      <c r="R901" s="12">
        <f t="shared" si="243"/>
        <v>387231.79101194406</v>
      </c>
      <c r="S901" s="22">
        <f t="shared" si="244"/>
        <v>0</v>
      </c>
      <c r="T901" s="22">
        <f t="shared" si="245"/>
        <v>0</v>
      </c>
      <c r="U901" s="22">
        <f t="shared" si="246"/>
        <v>0</v>
      </c>
      <c r="V901" s="22">
        <f t="shared" si="247"/>
        <v>0</v>
      </c>
      <c r="W901" s="43" t="str">
        <f t="shared" si="248"/>
        <v>n/a</v>
      </c>
      <c r="X901" s="22">
        <f t="shared" si="249"/>
        <v>0</v>
      </c>
      <c r="Y901" s="22">
        <f t="shared" si="250"/>
        <v>0</v>
      </c>
      <c r="Z901" s="22">
        <f t="shared" si="251"/>
        <v>0</v>
      </c>
      <c r="AA901" s="42">
        <f t="shared" si="252"/>
        <v>0</v>
      </c>
      <c r="AB901" s="43" t="str">
        <f t="shared" si="253"/>
        <v>n/a</v>
      </c>
      <c r="AC901" s="44" t="str">
        <f>IFERROR(W901*'Inputs - OBR and CPI'!$E$27+'Inputs - Elec wholesale index'!AB901*'Inputs - OBR and CPI'!$F$27,"n/a")</f>
        <v>n/a</v>
      </c>
      <c r="AD901" s="170" t="str">
        <f t="shared" si="237"/>
        <v>2018-19 Winter</v>
      </c>
      <c r="AE901" s="170" t="str">
        <f t="shared" si="238"/>
        <v>2017-18 Winter</v>
      </c>
      <c r="AF901" s="127">
        <v>0</v>
      </c>
    </row>
    <row r="902" spans="1:32">
      <c r="A902" s="46">
        <v>43145</v>
      </c>
      <c r="B902" s="13" t="str">
        <f t="shared" si="239"/>
        <v>Feb</v>
      </c>
      <c r="C902" s="179"/>
      <c r="D902" s="179"/>
      <c r="E902" s="179"/>
      <c r="F902" s="179"/>
      <c r="G902" s="179"/>
      <c r="H902" s="179"/>
      <c r="I902" s="12">
        <f>VLOOKUP($B902,'Elec wholesale lookups'!$A$3:$L$15,'Inputs - Elec wholesale index'!I$2,FALSE)</f>
        <v>181634.52552031272</v>
      </c>
      <c r="J902" s="12">
        <f>VLOOKUP($B902,'Elec wholesale lookups'!$A$3:$L$15,'Inputs - Elec wholesale index'!J$2,FALSE)</f>
        <v>205597.26549163138</v>
      </c>
      <c r="K902" s="12">
        <f>VLOOKUP($B902,'Elec wholesale lookups'!$A$3:$L$15,'Inputs - Elec wholesale index'!K$2,FALSE)</f>
        <v>181634.52552031272</v>
      </c>
      <c r="L902" s="37">
        <f>VLOOKUP($B902,'Elec wholesale lookups'!$A$3:$O$15,'Inputs - Elec wholesale index'!L$2,FALSE)</f>
        <v>0</v>
      </c>
      <c r="M902" s="37">
        <f>VLOOKUP($B902,'Elec wholesale lookups'!$A$3:$O$15,'Inputs - Elec wholesale index'!M$2,FALSE)</f>
        <v>1</v>
      </c>
      <c r="N902" s="37">
        <f>VLOOKUP($B902,'Elec wholesale lookups'!$A$3:$O$15,'Inputs - Elec wholesale index'!N$2,FALSE)</f>
        <v>1</v>
      </c>
      <c r="O902" s="12">
        <f t="shared" si="240"/>
        <v>0</v>
      </c>
      <c r="P902" s="12">
        <f t="shared" si="241"/>
        <v>205597.26549163138</v>
      </c>
      <c r="Q902" s="12">
        <f t="shared" si="242"/>
        <v>181634.52552031272</v>
      </c>
      <c r="R902" s="12">
        <f t="shared" si="243"/>
        <v>387231.79101194406</v>
      </c>
      <c r="S902" s="22">
        <f t="shared" si="244"/>
        <v>0</v>
      </c>
      <c r="T902" s="22">
        <f t="shared" si="245"/>
        <v>0</v>
      </c>
      <c r="U902" s="22">
        <f t="shared" si="246"/>
        <v>0</v>
      </c>
      <c r="V902" s="22">
        <f t="shared" si="247"/>
        <v>0</v>
      </c>
      <c r="W902" s="43" t="str">
        <f t="shared" si="248"/>
        <v>n/a</v>
      </c>
      <c r="X902" s="22">
        <f t="shared" si="249"/>
        <v>0</v>
      </c>
      <c r="Y902" s="22">
        <f t="shared" si="250"/>
        <v>0</v>
      </c>
      <c r="Z902" s="22">
        <f t="shared" si="251"/>
        <v>0</v>
      </c>
      <c r="AA902" s="42">
        <f t="shared" si="252"/>
        <v>0</v>
      </c>
      <c r="AB902" s="43" t="str">
        <f t="shared" si="253"/>
        <v>n/a</v>
      </c>
      <c r="AC902" s="44" t="str">
        <f>IFERROR(W902*'Inputs - OBR and CPI'!$E$27+'Inputs - Elec wholesale index'!AB902*'Inputs - OBR and CPI'!$F$27,"n/a")</f>
        <v>n/a</v>
      </c>
      <c r="AD902" s="170" t="str">
        <f t="shared" si="237"/>
        <v>2018-19 Winter</v>
      </c>
      <c r="AE902" s="170" t="str">
        <f t="shared" si="238"/>
        <v>2017-18 Winter</v>
      </c>
      <c r="AF902" s="127">
        <v>0</v>
      </c>
    </row>
    <row r="903" spans="1:32">
      <c r="A903" s="46">
        <v>43146</v>
      </c>
      <c r="B903" s="13" t="str">
        <f t="shared" si="239"/>
        <v>Feb</v>
      </c>
      <c r="C903" s="179"/>
      <c r="D903" s="179"/>
      <c r="E903" s="179"/>
      <c r="F903" s="179"/>
      <c r="G903" s="179"/>
      <c r="H903" s="179"/>
      <c r="I903" s="12">
        <f>VLOOKUP($B903,'Elec wholesale lookups'!$A$3:$L$15,'Inputs - Elec wholesale index'!I$2,FALSE)</f>
        <v>181634.52552031272</v>
      </c>
      <c r="J903" s="12">
        <f>VLOOKUP($B903,'Elec wholesale lookups'!$A$3:$L$15,'Inputs - Elec wholesale index'!J$2,FALSE)</f>
        <v>205597.26549163138</v>
      </c>
      <c r="K903" s="12">
        <f>VLOOKUP($B903,'Elec wholesale lookups'!$A$3:$L$15,'Inputs - Elec wholesale index'!K$2,FALSE)</f>
        <v>181634.52552031272</v>
      </c>
      <c r="L903" s="37">
        <f>VLOOKUP($B903,'Elec wholesale lookups'!$A$3:$O$15,'Inputs - Elec wholesale index'!L$2,FALSE)</f>
        <v>0</v>
      </c>
      <c r="M903" s="37">
        <f>VLOOKUP($B903,'Elec wholesale lookups'!$A$3:$O$15,'Inputs - Elec wholesale index'!M$2,FALSE)</f>
        <v>1</v>
      </c>
      <c r="N903" s="37">
        <f>VLOOKUP($B903,'Elec wholesale lookups'!$A$3:$O$15,'Inputs - Elec wholesale index'!N$2,FALSE)</f>
        <v>1</v>
      </c>
      <c r="O903" s="12">
        <f t="shared" si="240"/>
        <v>0</v>
      </c>
      <c r="P903" s="12">
        <f t="shared" si="241"/>
        <v>205597.26549163138</v>
      </c>
      <c r="Q903" s="12">
        <f t="shared" si="242"/>
        <v>181634.52552031272</v>
      </c>
      <c r="R903" s="12">
        <f t="shared" si="243"/>
        <v>387231.79101194406</v>
      </c>
      <c r="S903" s="22">
        <f t="shared" si="244"/>
        <v>0</v>
      </c>
      <c r="T903" s="22">
        <f t="shared" si="245"/>
        <v>0</v>
      </c>
      <c r="U903" s="22">
        <f t="shared" si="246"/>
        <v>0</v>
      </c>
      <c r="V903" s="22">
        <f t="shared" si="247"/>
        <v>0</v>
      </c>
      <c r="W903" s="43" t="str">
        <f t="shared" si="248"/>
        <v>n/a</v>
      </c>
      <c r="X903" s="22">
        <f t="shared" si="249"/>
        <v>0</v>
      </c>
      <c r="Y903" s="22">
        <f t="shared" si="250"/>
        <v>0</v>
      </c>
      <c r="Z903" s="22">
        <f t="shared" si="251"/>
        <v>0</v>
      </c>
      <c r="AA903" s="42">
        <f t="shared" si="252"/>
        <v>0</v>
      </c>
      <c r="AB903" s="43" t="str">
        <f t="shared" si="253"/>
        <v>n/a</v>
      </c>
      <c r="AC903" s="44" t="str">
        <f>IFERROR(W903*'Inputs - OBR and CPI'!$E$27+'Inputs - Elec wholesale index'!AB903*'Inputs - OBR and CPI'!$F$27,"n/a")</f>
        <v>n/a</v>
      </c>
      <c r="AD903" s="170" t="str">
        <f t="shared" si="237"/>
        <v>2018-19 Winter</v>
      </c>
      <c r="AE903" s="170" t="str">
        <f t="shared" si="238"/>
        <v>2017-18 Winter</v>
      </c>
      <c r="AF903" s="127">
        <v>0</v>
      </c>
    </row>
    <row r="904" spans="1:32">
      <c r="A904" s="46">
        <v>43147</v>
      </c>
      <c r="B904" s="13" t="str">
        <f t="shared" si="239"/>
        <v>Feb</v>
      </c>
      <c r="C904" s="179"/>
      <c r="D904" s="179"/>
      <c r="E904" s="179"/>
      <c r="F904" s="179"/>
      <c r="G904" s="179"/>
      <c r="H904" s="179"/>
      <c r="I904" s="12">
        <f>VLOOKUP($B904,'Elec wholesale lookups'!$A$3:$L$15,'Inputs - Elec wholesale index'!I$2,FALSE)</f>
        <v>181634.52552031272</v>
      </c>
      <c r="J904" s="12">
        <f>VLOOKUP($B904,'Elec wholesale lookups'!$A$3:$L$15,'Inputs - Elec wholesale index'!J$2,FALSE)</f>
        <v>205597.26549163138</v>
      </c>
      <c r="K904" s="12">
        <f>VLOOKUP($B904,'Elec wholesale lookups'!$A$3:$L$15,'Inputs - Elec wholesale index'!K$2,FALSE)</f>
        <v>181634.52552031272</v>
      </c>
      <c r="L904" s="37">
        <f>VLOOKUP($B904,'Elec wholesale lookups'!$A$3:$O$15,'Inputs - Elec wholesale index'!L$2,FALSE)</f>
        <v>0</v>
      </c>
      <c r="M904" s="37">
        <f>VLOOKUP($B904,'Elec wholesale lookups'!$A$3:$O$15,'Inputs - Elec wholesale index'!M$2,FALSE)</f>
        <v>1</v>
      </c>
      <c r="N904" s="37">
        <f>VLOOKUP($B904,'Elec wholesale lookups'!$A$3:$O$15,'Inputs - Elec wholesale index'!N$2,FALSE)</f>
        <v>1</v>
      </c>
      <c r="O904" s="12">
        <f t="shared" si="240"/>
        <v>0</v>
      </c>
      <c r="P904" s="12">
        <f t="shared" si="241"/>
        <v>205597.26549163138</v>
      </c>
      <c r="Q904" s="12">
        <f t="shared" si="242"/>
        <v>181634.52552031272</v>
      </c>
      <c r="R904" s="12">
        <f t="shared" si="243"/>
        <v>387231.79101194406</v>
      </c>
      <c r="S904" s="22">
        <f t="shared" si="244"/>
        <v>0</v>
      </c>
      <c r="T904" s="22">
        <f t="shared" si="245"/>
        <v>0</v>
      </c>
      <c r="U904" s="22">
        <f t="shared" si="246"/>
        <v>0</v>
      </c>
      <c r="V904" s="22">
        <f t="shared" si="247"/>
        <v>0</v>
      </c>
      <c r="W904" s="43" t="str">
        <f t="shared" si="248"/>
        <v>n/a</v>
      </c>
      <c r="X904" s="22">
        <f t="shared" si="249"/>
        <v>0</v>
      </c>
      <c r="Y904" s="22">
        <f t="shared" si="250"/>
        <v>0</v>
      </c>
      <c r="Z904" s="22">
        <f t="shared" si="251"/>
        <v>0</v>
      </c>
      <c r="AA904" s="42">
        <f t="shared" si="252"/>
        <v>0</v>
      </c>
      <c r="AB904" s="43" t="str">
        <f t="shared" si="253"/>
        <v>n/a</v>
      </c>
      <c r="AC904" s="44" t="str">
        <f>IFERROR(W904*'Inputs - OBR and CPI'!$E$27+'Inputs - Elec wholesale index'!AB904*'Inputs - OBR and CPI'!$F$27,"n/a")</f>
        <v>n/a</v>
      </c>
      <c r="AD904" s="170" t="str">
        <f t="shared" si="237"/>
        <v>2018-19 Winter</v>
      </c>
      <c r="AE904" s="170" t="str">
        <f t="shared" si="238"/>
        <v>2017-18 Winter</v>
      </c>
      <c r="AF904" s="127">
        <v>0</v>
      </c>
    </row>
    <row r="905" spans="1:32">
      <c r="A905" s="46">
        <v>43150</v>
      </c>
      <c r="B905" s="13" t="str">
        <f t="shared" si="239"/>
        <v>Feb</v>
      </c>
      <c r="C905" s="179"/>
      <c r="D905" s="179"/>
      <c r="E905" s="179"/>
      <c r="F905" s="179"/>
      <c r="G905" s="179"/>
      <c r="H905" s="179"/>
      <c r="I905" s="12">
        <f>VLOOKUP($B905,'Elec wholesale lookups'!$A$3:$L$15,'Inputs - Elec wholesale index'!I$2,FALSE)</f>
        <v>181634.52552031272</v>
      </c>
      <c r="J905" s="12">
        <f>VLOOKUP($B905,'Elec wholesale lookups'!$A$3:$L$15,'Inputs - Elec wholesale index'!J$2,FALSE)</f>
        <v>205597.26549163138</v>
      </c>
      <c r="K905" s="12">
        <f>VLOOKUP($B905,'Elec wholesale lookups'!$A$3:$L$15,'Inputs - Elec wholesale index'!K$2,FALSE)</f>
        <v>181634.52552031272</v>
      </c>
      <c r="L905" s="37">
        <f>VLOOKUP($B905,'Elec wholesale lookups'!$A$3:$O$15,'Inputs - Elec wholesale index'!L$2,FALSE)</f>
        <v>0</v>
      </c>
      <c r="M905" s="37">
        <f>VLOOKUP($B905,'Elec wholesale lookups'!$A$3:$O$15,'Inputs - Elec wholesale index'!M$2,FALSE)</f>
        <v>1</v>
      </c>
      <c r="N905" s="37">
        <f>VLOOKUP($B905,'Elec wholesale lookups'!$A$3:$O$15,'Inputs - Elec wholesale index'!N$2,FALSE)</f>
        <v>1</v>
      </c>
      <c r="O905" s="12">
        <f t="shared" si="240"/>
        <v>0</v>
      </c>
      <c r="P905" s="12">
        <f t="shared" si="241"/>
        <v>205597.26549163138</v>
      </c>
      <c r="Q905" s="12">
        <f t="shared" si="242"/>
        <v>181634.52552031272</v>
      </c>
      <c r="R905" s="12">
        <f t="shared" si="243"/>
        <v>387231.79101194406</v>
      </c>
      <c r="S905" s="22">
        <f t="shared" si="244"/>
        <v>0</v>
      </c>
      <c r="T905" s="22">
        <f t="shared" si="245"/>
        <v>0</v>
      </c>
      <c r="U905" s="22">
        <f t="shared" si="246"/>
        <v>0</v>
      </c>
      <c r="V905" s="22">
        <f t="shared" si="247"/>
        <v>0</v>
      </c>
      <c r="W905" s="43" t="str">
        <f t="shared" si="248"/>
        <v>n/a</v>
      </c>
      <c r="X905" s="22">
        <f t="shared" si="249"/>
        <v>0</v>
      </c>
      <c r="Y905" s="22">
        <f t="shared" si="250"/>
        <v>0</v>
      </c>
      <c r="Z905" s="22">
        <f t="shared" si="251"/>
        <v>0</v>
      </c>
      <c r="AA905" s="42">
        <f t="shared" si="252"/>
        <v>0</v>
      </c>
      <c r="AB905" s="43" t="str">
        <f t="shared" si="253"/>
        <v>n/a</v>
      </c>
      <c r="AC905" s="44" t="str">
        <f>IFERROR(W905*'Inputs - OBR and CPI'!$E$27+'Inputs - Elec wholesale index'!AB905*'Inputs - OBR and CPI'!$F$27,"n/a")</f>
        <v>n/a</v>
      </c>
      <c r="AD905" s="170" t="str">
        <f t="shared" si="237"/>
        <v>2018-19 Winter</v>
      </c>
      <c r="AE905" s="170" t="str">
        <f t="shared" si="238"/>
        <v>2017-18 Winter</v>
      </c>
      <c r="AF905" s="127">
        <v>0</v>
      </c>
    </row>
    <row r="906" spans="1:32">
      <c r="A906" s="46">
        <v>43151</v>
      </c>
      <c r="B906" s="13" t="str">
        <f t="shared" si="239"/>
        <v>Feb</v>
      </c>
      <c r="C906" s="179"/>
      <c r="D906" s="179"/>
      <c r="E906" s="179"/>
      <c r="F906" s="179"/>
      <c r="G906" s="179"/>
      <c r="H906" s="179"/>
      <c r="I906" s="12">
        <f>VLOOKUP($B906,'Elec wholesale lookups'!$A$3:$L$15,'Inputs - Elec wholesale index'!I$2,FALSE)</f>
        <v>181634.52552031272</v>
      </c>
      <c r="J906" s="12">
        <f>VLOOKUP($B906,'Elec wholesale lookups'!$A$3:$L$15,'Inputs - Elec wholesale index'!J$2,FALSE)</f>
        <v>205597.26549163138</v>
      </c>
      <c r="K906" s="12">
        <f>VLOOKUP($B906,'Elec wholesale lookups'!$A$3:$L$15,'Inputs - Elec wholesale index'!K$2,FALSE)</f>
        <v>181634.52552031272</v>
      </c>
      <c r="L906" s="37">
        <f>VLOOKUP($B906,'Elec wholesale lookups'!$A$3:$O$15,'Inputs - Elec wholesale index'!L$2,FALSE)</f>
        <v>0</v>
      </c>
      <c r="M906" s="37">
        <f>VLOOKUP($B906,'Elec wholesale lookups'!$A$3:$O$15,'Inputs - Elec wholesale index'!M$2,FALSE)</f>
        <v>1</v>
      </c>
      <c r="N906" s="37">
        <f>VLOOKUP($B906,'Elec wholesale lookups'!$A$3:$O$15,'Inputs - Elec wholesale index'!N$2,FALSE)</f>
        <v>1</v>
      </c>
      <c r="O906" s="12">
        <f t="shared" si="240"/>
        <v>0</v>
      </c>
      <c r="P906" s="12">
        <f t="shared" si="241"/>
        <v>205597.26549163138</v>
      </c>
      <c r="Q906" s="12">
        <f t="shared" si="242"/>
        <v>181634.52552031272</v>
      </c>
      <c r="R906" s="12">
        <f t="shared" si="243"/>
        <v>387231.79101194406</v>
      </c>
      <c r="S906" s="22">
        <f t="shared" si="244"/>
        <v>0</v>
      </c>
      <c r="T906" s="22">
        <f t="shared" si="245"/>
        <v>0</v>
      </c>
      <c r="U906" s="22">
        <f t="shared" si="246"/>
        <v>0</v>
      </c>
      <c r="V906" s="22">
        <f t="shared" si="247"/>
        <v>0</v>
      </c>
      <c r="W906" s="43" t="str">
        <f t="shared" si="248"/>
        <v>n/a</v>
      </c>
      <c r="X906" s="22">
        <f t="shared" si="249"/>
        <v>0</v>
      </c>
      <c r="Y906" s="22">
        <f t="shared" si="250"/>
        <v>0</v>
      </c>
      <c r="Z906" s="22">
        <f t="shared" si="251"/>
        <v>0</v>
      </c>
      <c r="AA906" s="42">
        <f t="shared" si="252"/>
        <v>0</v>
      </c>
      <c r="AB906" s="43" t="str">
        <f t="shared" si="253"/>
        <v>n/a</v>
      </c>
      <c r="AC906" s="44" t="str">
        <f>IFERROR(W906*'Inputs - OBR and CPI'!$E$27+'Inputs - Elec wholesale index'!AB906*'Inputs - OBR and CPI'!$F$27,"n/a")</f>
        <v>n/a</v>
      </c>
      <c r="AD906" s="170" t="str">
        <f t="shared" si="237"/>
        <v>2018-19 Winter</v>
      </c>
      <c r="AE906" s="170" t="str">
        <f t="shared" si="238"/>
        <v>2017-18 Winter</v>
      </c>
      <c r="AF906" s="127">
        <v>0</v>
      </c>
    </row>
    <row r="907" spans="1:32">
      <c r="A907" s="46">
        <v>43152</v>
      </c>
      <c r="B907" s="13" t="str">
        <f t="shared" si="239"/>
        <v>Feb</v>
      </c>
      <c r="C907" s="179"/>
      <c r="D907" s="179"/>
      <c r="E907" s="179"/>
      <c r="F907" s="179"/>
      <c r="G907" s="179"/>
      <c r="H907" s="179"/>
      <c r="I907" s="12">
        <f>VLOOKUP($B907,'Elec wholesale lookups'!$A$3:$L$15,'Inputs - Elec wholesale index'!I$2,FALSE)</f>
        <v>181634.52552031272</v>
      </c>
      <c r="J907" s="12">
        <f>VLOOKUP($B907,'Elec wholesale lookups'!$A$3:$L$15,'Inputs - Elec wholesale index'!J$2,FALSE)</f>
        <v>205597.26549163138</v>
      </c>
      <c r="K907" s="12">
        <f>VLOOKUP($B907,'Elec wholesale lookups'!$A$3:$L$15,'Inputs - Elec wholesale index'!K$2,FALSE)</f>
        <v>181634.52552031272</v>
      </c>
      <c r="L907" s="37">
        <f>VLOOKUP($B907,'Elec wholesale lookups'!$A$3:$O$15,'Inputs - Elec wholesale index'!L$2,FALSE)</f>
        <v>0</v>
      </c>
      <c r="M907" s="37">
        <f>VLOOKUP($B907,'Elec wholesale lookups'!$A$3:$O$15,'Inputs - Elec wholesale index'!M$2,FALSE)</f>
        <v>1</v>
      </c>
      <c r="N907" s="37">
        <f>VLOOKUP($B907,'Elec wholesale lookups'!$A$3:$O$15,'Inputs - Elec wholesale index'!N$2,FALSE)</f>
        <v>1</v>
      </c>
      <c r="O907" s="12">
        <f t="shared" si="240"/>
        <v>0</v>
      </c>
      <c r="P907" s="12">
        <f t="shared" si="241"/>
        <v>205597.26549163138</v>
      </c>
      <c r="Q907" s="12">
        <f t="shared" si="242"/>
        <v>181634.52552031272</v>
      </c>
      <c r="R907" s="12">
        <f t="shared" si="243"/>
        <v>387231.79101194406</v>
      </c>
      <c r="S907" s="22">
        <f t="shared" si="244"/>
        <v>0</v>
      </c>
      <c r="T907" s="22">
        <f t="shared" si="245"/>
        <v>0</v>
      </c>
      <c r="U907" s="22">
        <f t="shared" si="246"/>
        <v>0</v>
      </c>
      <c r="V907" s="22">
        <f t="shared" si="247"/>
        <v>0</v>
      </c>
      <c r="W907" s="43" t="str">
        <f t="shared" si="248"/>
        <v>n/a</v>
      </c>
      <c r="X907" s="22">
        <f t="shared" si="249"/>
        <v>0</v>
      </c>
      <c r="Y907" s="22">
        <f t="shared" si="250"/>
        <v>0</v>
      </c>
      <c r="Z907" s="22">
        <f t="shared" si="251"/>
        <v>0</v>
      </c>
      <c r="AA907" s="42">
        <f t="shared" si="252"/>
        <v>0</v>
      </c>
      <c r="AB907" s="43" t="str">
        <f t="shared" si="253"/>
        <v>n/a</v>
      </c>
      <c r="AC907" s="44" t="str">
        <f>IFERROR(W907*'Inputs - OBR and CPI'!$E$27+'Inputs - Elec wholesale index'!AB907*'Inputs - OBR and CPI'!$F$27,"n/a")</f>
        <v>n/a</v>
      </c>
      <c r="AD907" s="170" t="str">
        <f t="shared" si="237"/>
        <v>2018-19 Winter</v>
      </c>
      <c r="AE907" s="170" t="str">
        <f t="shared" si="238"/>
        <v>2017-18 Winter</v>
      </c>
      <c r="AF907" s="127">
        <v>0</v>
      </c>
    </row>
    <row r="908" spans="1:32">
      <c r="A908" s="46">
        <v>43153</v>
      </c>
      <c r="B908" s="13" t="str">
        <f t="shared" si="239"/>
        <v>Feb</v>
      </c>
      <c r="C908" s="179"/>
      <c r="D908" s="179"/>
      <c r="E908" s="179"/>
      <c r="F908" s="179"/>
      <c r="G908" s="179"/>
      <c r="H908" s="179"/>
      <c r="I908" s="12">
        <f>VLOOKUP($B908,'Elec wholesale lookups'!$A$3:$L$15,'Inputs - Elec wholesale index'!I$2,FALSE)</f>
        <v>181634.52552031272</v>
      </c>
      <c r="J908" s="12">
        <f>VLOOKUP($B908,'Elec wholesale lookups'!$A$3:$L$15,'Inputs - Elec wholesale index'!J$2,FALSE)</f>
        <v>205597.26549163138</v>
      </c>
      <c r="K908" s="12">
        <f>VLOOKUP($B908,'Elec wholesale lookups'!$A$3:$L$15,'Inputs - Elec wholesale index'!K$2,FALSE)</f>
        <v>181634.52552031272</v>
      </c>
      <c r="L908" s="37">
        <f>VLOOKUP($B908,'Elec wholesale lookups'!$A$3:$O$15,'Inputs - Elec wholesale index'!L$2,FALSE)</f>
        <v>0</v>
      </c>
      <c r="M908" s="37">
        <f>VLOOKUP($B908,'Elec wholesale lookups'!$A$3:$O$15,'Inputs - Elec wholesale index'!M$2,FALSE)</f>
        <v>1</v>
      </c>
      <c r="N908" s="37">
        <f>VLOOKUP($B908,'Elec wholesale lookups'!$A$3:$O$15,'Inputs - Elec wholesale index'!N$2,FALSE)</f>
        <v>1</v>
      </c>
      <c r="O908" s="12">
        <f t="shared" si="240"/>
        <v>0</v>
      </c>
      <c r="P908" s="12">
        <f t="shared" si="241"/>
        <v>205597.26549163138</v>
      </c>
      <c r="Q908" s="12">
        <f t="shared" si="242"/>
        <v>181634.52552031272</v>
      </c>
      <c r="R908" s="12">
        <f t="shared" si="243"/>
        <v>387231.79101194406</v>
      </c>
      <c r="S908" s="22">
        <f t="shared" si="244"/>
        <v>0</v>
      </c>
      <c r="T908" s="22">
        <f t="shared" si="245"/>
        <v>0</v>
      </c>
      <c r="U908" s="22">
        <f t="shared" si="246"/>
        <v>0</v>
      </c>
      <c r="V908" s="22">
        <f t="shared" si="247"/>
        <v>0</v>
      </c>
      <c r="W908" s="43" t="str">
        <f t="shared" si="248"/>
        <v>n/a</v>
      </c>
      <c r="X908" s="22">
        <f t="shared" si="249"/>
        <v>0</v>
      </c>
      <c r="Y908" s="22">
        <f t="shared" si="250"/>
        <v>0</v>
      </c>
      <c r="Z908" s="22">
        <f t="shared" si="251"/>
        <v>0</v>
      </c>
      <c r="AA908" s="42">
        <f t="shared" si="252"/>
        <v>0</v>
      </c>
      <c r="AB908" s="43" t="str">
        <f t="shared" si="253"/>
        <v>n/a</v>
      </c>
      <c r="AC908" s="44" t="str">
        <f>IFERROR(W908*'Inputs - OBR and CPI'!$E$27+'Inputs - Elec wholesale index'!AB908*'Inputs - OBR and CPI'!$F$27,"n/a")</f>
        <v>n/a</v>
      </c>
      <c r="AD908" s="170" t="str">
        <f t="shared" si="237"/>
        <v>2018-19 Winter</v>
      </c>
      <c r="AE908" s="170" t="str">
        <f t="shared" si="238"/>
        <v>2017-18 Winter</v>
      </c>
      <c r="AF908" s="127">
        <v>0</v>
      </c>
    </row>
    <row r="909" spans="1:32">
      <c r="A909" s="46">
        <v>43154</v>
      </c>
      <c r="B909" s="13" t="str">
        <f t="shared" si="239"/>
        <v>Feb</v>
      </c>
      <c r="C909" s="179"/>
      <c r="D909" s="179"/>
      <c r="E909" s="179"/>
      <c r="F909" s="179"/>
      <c r="G909" s="179"/>
      <c r="H909" s="179"/>
      <c r="I909" s="12">
        <f>VLOOKUP($B909,'Elec wholesale lookups'!$A$3:$L$15,'Inputs - Elec wholesale index'!I$2,FALSE)</f>
        <v>181634.52552031272</v>
      </c>
      <c r="J909" s="12">
        <f>VLOOKUP($B909,'Elec wholesale lookups'!$A$3:$L$15,'Inputs - Elec wholesale index'!J$2,FALSE)</f>
        <v>205597.26549163138</v>
      </c>
      <c r="K909" s="12">
        <f>VLOOKUP($B909,'Elec wholesale lookups'!$A$3:$L$15,'Inputs - Elec wholesale index'!K$2,FALSE)</f>
        <v>181634.52552031272</v>
      </c>
      <c r="L909" s="37">
        <f>VLOOKUP($B909,'Elec wholesale lookups'!$A$3:$O$15,'Inputs - Elec wholesale index'!L$2,FALSE)</f>
        <v>0</v>
      </c>
      <c r="M909" s="37">
        <f>VLOOKUP($B909,'Elec wholesale lookups'!$A$3:$O$15,'Inputs - Elec wholesale index'!M$2,FALSE)</f>
        <v>1</v>
      </c>
      <c r="N909" s="37">
        <f>VLOOKUP($B909,'Elec wholesale lookups'!$A$3:$O$15,'Inputs - Elec wholesale index'!N$2,FALSE)</f>
        <v>1</v>
      </c>
      <c r="O909" s="12">
        <f t="shared" si="240"/>
        <v>0</v>
      </c>
      <c r="P909" s="12">
        <f t="shared" si="241"/>
        <v>205597.26549163138</v>
      </c>
      <c r="Q909" s="12">
        <f t="shared" si="242"/>
        <v>181634.52552031272</v>
      </c>
      <c r="R909" s="12">
        <f t="shared" si="243"/>
        <v>387231.79101194406</v>
      </c>
      <c r="S909" s="22">
        <f t="shared" si="244"/>
        <v>0</v>
      </c>
      <c r="T909" s="22">
        <f t="shared" si="245"/>
        <v>0</v>
      </c>
      <c r="U909" s="22">
        <f t="shared" si="246"/>
        <v>0</v>
      </c>
      <c r="V909" s="22">
        <f t="shared" si="247"/>
        <v>0</v>
      </c>
      <c r="W909" s="43" t="str">
        <f t="shared" si="248"/>
        <v>n/a</v>
      </c>
      <c r="X909" s="22">
        <f t="shared" si="249"/>
        <v>0</v>
      </c>
      <c r="Y909" s="22">
        <f t="shared" si="250"/>
        <v>0</v>
      </c>
      <c r="Z909" s="22">
        <f t="shared" si="251"/>
        <v>0</v>
      </c>
      <c r="AA909" s="42">
        <f t="shared" si="252"/>
        <v>0</v>
      </c>
      <c r="AB909" s="43" t="str">
        <f t="shared" si="253"/>
        <v>n/a</v>
      </c>
      <c r="AC909" s="44" t="str">
        <f>IFERROR(W909*'Inputs - OBR and CPI'!$E$27+'Inputs - Elec wholesale index'!AB909*'Inputs - OBR and CPI'!$F$27,"n/a")</f>
        <v>n/a</v>
      </c>
      <c r="AD909" s="170" t="str">
        <f t="shared" si="237"/>
        <v>2018-19 Winter</v>
      </c>
      <c r="AE909" s="170" t="str">
        <f t="shared" si="238"/>
        <v>2017-18 Winter</v>
      </c>
      <c r="AF909" s="127">
        <v>0</v>
      </c>
    </row>
    <row r="910" spans="1:32">
      <c r="A910" s="46">
        <v>43157</v>
      </c>
      <c r="B910" s="13" t="str">
        <f t="shared" si="239"/>
        <v>Feb</v>
      </c>
      <c r="C910" s="179"/>
      <c r="D910" s="179"/>
      <c r="E910" s="179"/>
      <c r="F910" s="179"/>
      <c r="G910" s="179"/>
      <c r="H910" s="179"/>
      <c r="I910" s="12">
        <f>VLOOKUP($B910,'Elec wholesale lookups'!$A$3:$L$15,'Inputs - Elec wholesale index'!I$2,FALSE)</f>
        <v>181634.52552031272</v>
      </c>
      <c r="J910" s="12">
        <f>VLOOKUP($B910,'Elec wholesale lookups'!$A$3:$L$15,'Inputs - Elec wholesale index'!J$2,FALSE)</f>
        <v>205597.26549163138</v>
      </c>
      <c r="K910" s="12">
        <f>VLOOKUP($B910,'Elec wholesale lookups'!$A$3:$L$15,'Inputs - Elec wholesale index'!K$2,FALSE)</f>
        <v>181634.52552031272</v>
      </c>
      <c r="L910" s="37">
        <f>VLOOKUP($B910,'Elec wholesale lookups'!$A$3:$O$15,'Inputs - Elec wholesale index'!L$2,FALSE)</f>
        <v>0</v>
      </c>
      <c r="M910" s="37">
        <f>VLOOKUP($B910,'Elec wholesale lookups'!$A$3:$O$15,'Inputs - Elec wholesale index'!M$2,FALSE)</f>
        <v>1</v>
      </c>
      <c r="N910" s="37">
        <f>VLOOKUP($B910,'Elec wholesale lookups'!$A$3:$O$15,'Inputs - Elec wholesale index'!N$2,FALSE)</f>
        <v>1</v>
      </c>
      <c r="O910" s="12">
        <f t="shared" si="240"/>
        <v>0</v>
      </c>
      <c r="P910" s="12">
        <f t="shared" si="241"/>
        <v>205597.26549163138</v>
      </c>
      <c r="Q910" s="12">
        <f t="shared" si="242"/>
        <v>181634.52552031272</v>
      </c>
      <c r="R910" s="12">
        <f t="shared" si="243"/>
        <v>387231.79101194406</v>
      </c>
      <c r="S910" s="22">
        <f t="shared" si="244"/>
        <v>0</v>
      </c>
      <c r="T910" s="22">
        <f t="shared" si="245"/>
        <v>0</v>
      </c>
      <c r="U910" s="22">
        <f t="shared" si="246"/>
        <v>0</v>
      </c>
      <c r="V910" s="22">
        <f t="shared" si="247"/>
        <v>0</v>
      </c>
      <c r="W910" s="43" t="str">
        <f t="shared" si="248"/>
        <v>n/a</v>
      </c>
      <c r="X910" s="22">
        <f t="shared" si="249"/>
        <v>0</v>
      </c>
      <c r="Y910" s="22">
        <f t="shared" si="250"/>
        <v>0</v>
      </c>
      <c r="Z910" s="22">
        <f t="shared" si="251"/>
        <v>0</v>
      </c>
      <c r="AA910" s="42">
        <f t="shared" si="252"/>
        <v>0</v>
      </c>
      <c r="AB910" s="43" t="str">
        <f t="shared" si="253"/>
        <v>n/a</v>
      </c>
      <c r="AC910" s="44" t="str">
        <f>IFERROR(W910*'Inputs - OBR and CPI'!$E$27+'Inputs - Elec wholesale index'!AB910*'Inputs - OBR and CPI'!$F$27,"n/a")</f>
        <v>n/a</v>
      </c>
      <c r="AD910" s="170" t="str">
        <f t="shared" si="237"/>
        <v>2018-19 Winter</v>
      </c>
      <c r="AE910" s="170" t="str">
        <f t="shared" si="238"/>
        <v>2017-18 Winter</v>
      </c>
      <c r="AF910" s="127">
        <v>0</v>
      </c>
    </row>
    <row r="911" spans="1:32">
      <c r="A911" s="46">
        <v>43158</v>
      </c>
      <c r="B911" s="13" t="str">
        <f t="shared" si="239"/>
        <v>Feb</v>
      </c>
      <c r="C911" s="179"/>
      <c r="D911" s="179"/>
      <c r="E911" s="179"/>
      <c r="F911" s="179"/>
      <c r="G911" s="179"/>
      <c r="H911" s="179"/>
      <c r="I911" s="12">
        <f>VLOOKUP($B911,'Elec wholesale lookups'!$A$3:$L$15,'Inputs - Elec wholesale index'!I$2,FALSE)</f>
        <v>181634.52552031272</v>
      </c>
      <c r="J911" s="12">
        <f>VLOOKUP($B911,'Elec wholesale lookups'!$A$3:$L$15,'Inputs - Elec wholesale index'!J$2,FALSE)</f>
        <v>205597.26549163138</v>
      </c>
      <c r="K911" s="12">
        <f>VLOOKUP($B911,'Elec wholesale lookups'!$A$3:$L$15,'Inputs - Elec wholesale index'!K$2,FALSE)</f>
        <v>181634.52552031272</v>
      </c>
      <c r="L911" s="37">
        <f>VLOOKUP($B911,'Elec wholesale lookups'!$A$3:$O$15,'Inputs - Elec wholesale index'!L$2,FALSE)</f>
        <v>0</v>
      </c>
      <c r="M911" s="37">
        <f>VLOOKUP($B911,'Elec wholesale lookups'!$A$3:$O$15,'Inputs - Elec wholesale index'!M$2,FALSE)</f>
        <v>1</v>
      </c>
      <c r="N911" s="37">
        <f>VLOOKUP($B911,'Elec wholesale lookups'!$A$3:$O$15,'Inputs - Elec wholesale index'!N$2,FALSE)</f>
        <v>1</v>
      </c>
      <c r="O911" s="12">
        <f t="shared" si="240"/>
        <v>0</v>
      </c>
      <c r="P911" s="12">
        <f t="shared" si="241"/>
        <v>205597.26549163138</v>
      </c>
      <c r="Q911" s="12">
        <f t="shared" si="242"/>
        <v>181634.52552031272</v>
      </c>
      <c r="R911" s="12">
        <f t="shared" si="243"/>
        <v>387231.79101194406</v>
      </c>
      <c r="S911" s="22">
        <f t="shared" si="244"/>
        <v>0</v>
      </c>
      <c r="T911" s="22">
        <f t="shared" si="245"/>
        <v>0</v>
      </c>
      <c r="U911" s="22">
        <f t="shared" si="246"/>
        <v>0</v>
      </c>
      <c r="V911" s="22">
        <f t="shared" si="247"/>
        <v>0</v>
      </c>
      <c r="W911" s="43" t="str">
        <f t="shared" si="248"/>
        <v>n/a</v>
      </c>
      <c r="X911" s="22">
        <f t="shared" si="249"/>
        <v>0</v>
      </c>
      <c r="Y911" s="22">
        <f t="shared" si="250"/>
        <v>0</v>
      </c>
      <c r="Z911" s="22">
        <f t="shared" si="251"/>
        <v>0</v>
      </c>
      <c r="AA911" s="42">
        <f t="shared" si="252"/>
        <v>0</v>
      </c>
      <c r="AB911" s="43" t="str">
        <f t="shared" si="253"/>
        <v>n/a</v>
      </c>
      <c r="AC911" s="44" t="str">
        <f>IFERROR(W911*'Inputs - OBR and CPI'!$E$27+'Inputs - Elec wholesale index'!AB911*'Inputs - OBR and CPI'!$F$27,"n/a")</f>
        <v>n/a</v>
      </c>
      <c r="AD911" s="170" t="str">
        <f t="shared" si="237"/>
        <v>2018-19 Winter</v>
      </c>
      <c r="AE911" s="170" t="str">
        <f t="shared" si="238"/>
        <v>2017-18 Winter</v>
      </c>
      <c r="AF911" s="127">
        <v>0</v>
      </c>
    </row>
    <row r="912" spans="1:32">
      <c r="A912" s="46">
        <v>43159</v>
      </c>
      <c r="B912" s="13" t="str">
        <f t="shared" si="239"/>
        <v>Feb</v>
      </c>
      <c r="C912" s="179"/>
      <c r="D912" s="179"/>
      <c r="E912" s="179"/>
      <c r="F912" s="179"/>
      <c r="G912" s="179"/>
      <c r="H912" s="179"/>
      <c r="I912" s="12">
        <f>VLOOKUP($B912,'Elec wholesale lookups'!$A$3:$L$15,'Inputs - Elec wholesale index'!I$2,FALSE)</f>
        <v>181634.52552031272</v>
      </c>
      <c r="J912" s="12">
        <f>VLOOKUP($B912,'Elec wholesale lookups'!$A$3:$L$15,'Inputs - Elec wholesale index'!J$2,FALSE)</f>
        <v>205597.26549163138</v>
      </c>
      <c r="K912" s="12">
        <f>VLOOKUP($B912,'Elec wholesale lookups'!$A$3:$L$15,'Inputs - Elec wholesale index'!K$2,FALSE)</f>
        <v>181634.52552031272</v>
      </c>
      <c r="L912" s="37">
        <f>VLOOKUP($B912,'Elec wholesale lookups'!$A$3:$O$15,'Inputs - Elec wholesale index'!L$2,FALSE)</f>
        <v>0</v>
      </c>
      <c r="M912" s="37">
        <f>VLOOKUP($B912,'Elec wholesale lookups'!$A$3:$O$15,'Inputs - Elec wholesale index'!M$2,FALSE)</f>
        <v>1</v>
      </c>
      <c r="N912" s="37">
        <f>VLOOKUP($B912,'Elec wholesale lookups'!$A$3:$O$15,'Inputs - Elec wholesale index'!N$2,FALSE)</f>
        <v>1</v>
      </c>
      <c r="O912" s="12">
        <f t="shared" si="240"/>
        <v>0</v>
      </c>
      <c r="P912" s="12">
        <f t="shared" si="241"/>
        <v>205597.26549163138</v>
      </c>
      <c r="Q912" s="12">
        <f t="shared" si="242"/>
        <v>181634.52552031272</v>
      </c>
      <c r="R912" s="12">
        <f t="shared" si="243"/>
        <v>387231.79101194406</v>
      </c>
      <c r="S912" s="22">
        <f t="shared" si="244"/>
        <v>0</v>
      </c>
      <c r="T912" s="22">
        <f t="shared" si="245"/>
        <v>0</v>
      </c>
      <c r="U912" s="22">
        <f t="shared" si="246"/>
        <v>0</v>
      </c>
      <c r="V912" s="22">
        <f t="shared" si="247"/>
        <v>0</v>
      </c>
      <c r="W912" s="43" t="str">
        <f t="shared" si="248"/>
        <v>n/a</v>
      </c>
      <c r="X912" s="22">
        <f t="shared" si="249"/>
        <v>0</v>
      </c>
      <c r="Y912" s="22">
        <f t="shared" si="250"/>
        <v>0</v>
      </c>
      <c r="Z912" s="22">
        <f t="shared" si="251"/>
        <v>0</v>
      </c>
      <c r="AA912" s="42">
        <f t="shared" si="252"/>
        <v>0</v>
      </c>
      <c r="AB912" s="43" t="str">
        <f t="shared" si="253"/>
        <v>n/a</v>
      </c>
      <c r="AC912" s="44" t="str">
        <f>IFERROR(W912*'Inputs - OBR and CPI'!$E$27+'Inputs - Elec wholesale index'!AB912*'Inputs - OBR and CPI'!$F$27,"n/a")</f>
        <v>n/a</v>
      </c>
      <c r="AD912" s="170" t="str">
        <f t="shared" si="237"/>
        <v>2018-19 Winter</v>
      </c>
      <c r="AE912" s="170" t="str">
        <f t="shared" si="238"/>
        <v>2017-18 Winter</v>
      </c>
      <c r="AF912" s="127">
        <v>0</v>
      </c>
    </row>
    <row r="913" spans="1:32">
      <c r="A913" s="46">
        <v>43160</v>
      </c>
      <c r="B913" s="13" t="str">
        <f t="shared" si="239"/>
        <v>Mar</v>
      </c>
      <c r="C913" s="179"/>
      <c r="D913" s="179"/>
      <c r="E913" s="179"/>
      <c r="F913" s="179"/>
      <c r="G913" s="179"/>
      <c r="H913" s="179"/>
      <c r="I913" s="12">
        <f>VLOOKUP($B913,'Elec wholesale lookups'!$A$3:$L$15,'Inputs - Elec wholesale index'!I$2,FALSE)</f>
        <v>181634.52552031272</v>
      </c>
      <c r="J913" s="12">
        <f>VLOOKUP($B913,'Elec wholesale lookups'!$A$3:$L$15,'Inputs - Elec wholesale index'!J$2,FALSE)</f>
        <v>205597.26549163138</v>
      </c>
      <c r="K913" s="12">
        <f>VLOOKUP($B913,'Elec wholesale lookups'!$A$3:$L$15,'Inputs - Elec wholesale index'!K$2,FALSE)</f>
        <v>181634.52552031272</v>
      </c>
      <c r="L913" s="37">
        <f>VLOOKUP($B913,'Elec wholesale lookups'!$A$3:$O$15,'Inputs - Elec wholesale index'!L$2,FALSE)</f>
        <v>0</v>
      </c>
      <c r="M913" s="37">
        <f>VLOOKUP($B913,'Elec wholesale lookups'!$A$3:$O$15,'Inputs - Elec wholesale index'!M$2,FALSE)</f>
        <v>1</v>
      </c>
      <c r="N913" s="37">
        <f>VLOOKUP($B913,'Elec wholesale lookups'!$A$3:$O$15,'Inputs - Elec wholesale index'!N$2,FALSE)</f>
        <v>1</v>
      </c>
      <c r="O913" s="12">
        <f t="shared" si="240"/>
        <v>0</v>
      </c>
      <c r="P913" s="12">
        <f t="shared" si="241"/>
        <v>205597.26549163138</v>
      </c>
      <c r="Q913" s="12">
        <f t="shared" si="242"/>
        <v>181634.52552031272</v>
      </c>
      <c r="R913" s="12">
        <f t="shared" si="243"/>
        <v>387231.79101194406</v>
      </c>
      <c r="S913" s="22">
        <f t="shared" si="244"/>
        <v>0</v>
      </c>
      <c r="T913" s="22">
        <f t="shared" si="245"/>
        <v>0</v>
      </c>
      <c r="U913" s="22">
        <f t="shared" si="246"/>
        <v>0</v>
      </c>
      <c r="V913" s="22">
        <f t="shared" si="247"/>
        <v>0</v>
      </c>
      <c r="W913" s="43" t="str">
        <f t="shared" si="248"/>
        <v>n/a</v>
      </c>
      <c r="X913" s="22">
        <f t="shared" si="249"/>
        <v>0</v>
      </c>
      <c r="Y913" s="22">
        <f t="shared" si="250"/>
        <v>0</v>
      </c>
      <c r="Z913" s="22">
        <f t="shared" si="251"/>
        <v>0</v>
      </c>
      <c r="AA913" s="42">
        <f t="shared" si="252"/>
        <v>0</v>
      </c>
      <c r="AB913" s="43" t="str">
        <f t="shared" si="253"/>
        <v>n/a</v>
      </c>
      <c r="AC913" s="44" t="str">
        <f>IFERROR(W913*'Inputs - OBR and CPI'!$E$27+'Inputs - Elec wholesale index'!AB913*'Inputs - OBR and CPI'!$F$27,"n/a")</f>
        <v>n/a</v>
      </c>
      <c r="AD913" s="170" t="str">
        <f t="shared" si="237"/>
        <v>2018-19 Winter</v>
      </c>
      <c r="AE913" s="170" t="str">
        <f t="shared" si="238"/>
        <v>2017-18 Winter</v>
      </c>
      <c r="AF913" s="127">
        <v>0</v>
      </c>
    </row>
    <row r="914" spans="1:32">
      <c r="A914" s="46">
        <v>43161</v>
      </c>
      <c r="B914" s="13" t="str">
        <f t="shared" si="239"/>
        <v>Mar</v>
      </c>
      <c r="C914" s="179"/>
      <c r="D914" s="179"/>
      <c r="E914" s="179"/>
      <c r="F914" s="179"/>
      <c r="G914" s="179"/>
      <c r="H914" s="179"/>
      <c r="I914" s="12">
        <f>VLOOKUP($B914,'Elec wholesale lookups'!$A$3:$L$15,'Inputs - Elec wholesale index'!I$2,FALSE)</f>
        <v>181634.52552031272</v>
      </c>
      <c r="J914" s="12">
        <f>VLOOKUP($B914,'Elec wholesale lookups'!$A$3:$L$15,'Inputs - Elec wholesale index'!J$2,FALSE)</f>
        <v>205597.26549163138</v>
      </c>
      <c r="K914" s="12">
        <f>VLOOKUP($B914,'Elec wholesale lookups'!$A$3:$L$15,'Inputs - Elec wholesale index'!K$2,FALSE)</f>
        <v>181634.52552031272</v>
      </c>
      <c r="L914" s="37">
        <f>VLOOKUP($B914,'Elec wholesale lookups'!$A$3:$O$15,'Inputs - Elec wholesale index'!L$2,FALSE)</f>
        <v>0</v>
      </c>
      <c r="M914" s="37">
        <f>VLOOKUP($B914,'Elec wholesale lookups'!$A$3:$O$15,'Inputs - Elec wholesale index'!M$2,FALSE)</f>
        <v>1</v>
      </c>
      <c r="N914" s="37">
        <f>VLOOKUP($B914,'Elec wholesale lookups'!$A$3:$O$15,'Inputs - Elec wholesale index'!N$2,FALSE)</f>
        <v>1</v>
      </c>
      <c r="O914" s="12">
        <f t="shared" si="240"/>
        <v>0</v>
      </c>
      <c r="P914" s="12">
        <f t="shared" si="241"/>
        <v>205597.26549163138</v>
      </c>
      <c r="Q914" s="12">
        <f t="shared" si="242"/>
        <v>181634.52552031272</v>
      </c>
      <c r="R914" s="12">
        <f t="shared" si="243"/>
        <v>387231.79101194406</v>
      </c>
      <c r="S914" s="22">
        <f t="shared" si="244"/>
        <v>0</v>
      </c>
      <c r="T914" s="22">
        <f t="shared" si="245"/>
        <v>0</v>
      </c>
      <c r="U914" s="22">
        <f t="shared" si="246"/>
        <v>0</v>
      </c>
      <c r="V914" s="22">
        <f t="shared" si="247"/>
        <v>0</v>
      </c>
      <c r="W914" s="43" t="str">
        <f t="shared" si="248"/>
        <v>n/a</v>
      </c>
      <c r="X914" s="22">
        <f t="shared" si="249"/>
        <v>0</v>
      </c>
      <c r="Y914" s="22">
        <f t="shared" si="250"/>
        <v>0</v>
      </c>
      <c r="Z914" s="22">
        <f t="shared" si="251"/>
        <v>0</v>
      </c>
      <c r="AA914" s="42">
        <f t="shared" si="252"/>
        <v>0</v>
      </c>
      <c r="AB914" s="43" t="str">
        <f t="shared" si="253"/>
        <v>n/a</v>
      </c>
      <c r="AC914" s="44" t="str">
        <f>IFERROR(W914*'Inputs - OBR and CPI'!$E$27+'Inputs - Elec wholesale index'!AB914*'Inputs - OBR and CPI'!$F$27,"n/a")</f>
        <v>n/a</v>
      </c>
      <c r="AD914" s="170" t="str">
        <f t="shared" si="237"/>
        <v>2018-19 Winter</v>
      </c>
      <c r="AE914" s="170" t="str">
        <f t="shared" si="238"/>
        <v>2017-18 Winter</v>
      </c>
      <c r="AF914" s="127">
        <v>0</v>
      </c>
    </row>
    <row r="915" spans="1:32">
      <c r="A915" s="46">
        <v>43164</v>
      </c>
      <c r="B915" s="13" t="str">
        <f t="shared" si="239"/>
        <v>Mar</v>
      </c>
      <c r="C915" s="179"/>
      <c r="D915" s="179"/>
      <c r="E915" s="179"/>
      <c r="F915" s="179"/>
      <c r="G915" s="179"/>
      <c r="H915" s="179"/>
      <c r="I915" s="12">
        <f>VLOOKUP($B915,'Elec wholesale lookups'!$A$3:$L$15,'Inputs - Elec wholesale index'!I$2,FALSE)</f>
        <v>181634.52552031272</v>
      </c>
      <c r="J915" s="12">
        <f>VLOOKUP($B915,'Elec wholesale lookups'!$A$3:$L$15,'Inputs - Elec wholesale index'!J$2,FALSE)</f>
        <v>205597.26549163138</v>
      </c>
      <c r="K915" s="12">
        <f>VLOOKUP($B915,'Elec wholesale lookups'!$A$3:$L$15,'Inputs - Elec wholesale index'!K$2,FALSE)</f>
        <v>181634.52552031272</v>
      </c>
      <c r="L915" s="37">
        <f>VLOOKUP($B915,'Elec wholesale lookups'!$A$3:$O$15,'Inputs - Elec wholesale index'!L$2,FALSE)</f>
        <v>0</v>
      </c>
      <c r="M915" s="37">
        <f>VLOOKUP($B915,'Elec wholesale lookups'!$A$3:$O$15,'Inputs - Elec wholesale index'!M$2,FALSE)</f>
        <v>1</v>
      </c>
      <c r="N915" s="37">
        <f>VLOOKUP($B915,'Elec wholesale lookups'!$A$3:$O$15,'Inputs - Elec wholesale index'!N$2,FALSE)</f>
        <v>1</v>
      </c>
      <c r="O915" s="12">
        <f t="shared" si="240"/>
        <v>0</v>
      </c>
      <c r="P915" s="12">
        <f t="shared" si="241"/>
        <v>205597.26549163138</v>
      </c>
      <c r="Q915" s="12">
        <f t="shared" si="242"/>
        <v>181634.52552031272</v>
      </c>
      <c r="R915" s="12">
        <f t="shared" si="243"/>
        <v>387231.79101194406</v>
      </c>
      <c r="S915" s="22">
        <f t="shared" si="244"/>
        <v>0</v>
      </c>
      <c r="T915" s="22">
        <f t="shared" si="245"/>
        <v>0</v>
      </c>
      <c r="U915" s="22">
        <f t="shared" si="246"/>
        <v>0</v>
      </c>
      <c r="V915" s="22">
        <f t="shared" si="247"/>
        <v>0</v>
      </c>
      <c r="W915" s="43" t="str">
        <f t="shared" si="248"/>
        <v>n/a</v>
      </c>
      <c r="X915" s="22">
        <f t="shared" si="249"/>
        <v>0</v>
      </c>
      <c r="Y915" s="22">
        <f t="shared" si="250"/>
        <v>0</v>
      </c>
      <c r="Z915" s="22">
        <f t="shared" si="251"/>
        <v>0</v>
      </c>
      <c r="AA915" s="42">
        <f t="shared" si="252"/>
        <v>0</v>
      </c>
      <c r="AB915" s="43" t="str">
        <f t="shared" si="253"/>
        <v>n/a</v>
      </c>
      <c r="AC915" s="44" t="str">
        <f>IFERROR(W915*'Inputs - OBR and CPI'!$E$27+'Inputs - Elec wholesale index'!AB915*'Inputs - OBR and CPI'!$F$27,"n/a")</f>
        <v>n/a</v>
      </c>
      <c r="AD915" s="170" t="str">
        <f t="shared" si="237"/>
        <v>2018-19 Winter</v>
      </c>
      <c r="AE915" s="170" t="str">
        <f t="shared" si="238"/>
        <v>2017-18 Winter</v>
      </c>
      <c r="AF915" s="127">
        <v>0</v>
      </c>
    </row>
    <row r="916" spans="1:32">
      <c r="A916" s="46">
        <v>43165</v>
      </c>
      <c r="B916" s="13" t="str">
        <f t="shared" si="239"/>
        <v>Mar</v>
      </c>
      <c r="C916" s="179"/>
      <c r="D916" s="179"/>
      <c r="E916" s="179"/>
      <c r="F916" s="179"/>
      <c r="G916" s="179"/>
      <c r="H916" s="179"/>
      <c r="I916" s="12">
        <f>VLOOKUP($B916,'Elec wholesale lookups'!$A$3:$L$15,'Inputs - Elec wholesale index'!I$2,FALSE)</f>
        <v>181634.52552031272</v>
      </c>
      <c r="J916" s="12">
        <f>VLOOKUP($B916,'Elec wholesale lookups'!$A$3:$L$15,'Inputs - Elec wholesale index'!J$2,FALSE)</f>
        <v>205597.26549163138</v>
      </c>
      <c r="K916" s="12">
        <f>VLOOKUP($B916,'Elec wholesale lookups'!$A$3:$L$15,'Inputs - Elec wholesale index'!K$2,FALSE)</f>
        <v>181634.52552031272</v>
      </c>
      <c r="L916" s="37">
        <f>VLOOKUP($B916,'Elec wholesale lookups'!$A$3:$O$15,'Inputs - Elec wholesale index'!L$2,FALSE)</f>
        <v>0</v>
      </c>
      <c r="M916" s="37">
        <f>VLOOKUP($B916,'Elec wholesale lookups'!$A$3:$O$15,'Inputs - Elec wholesale index'!M$2,FALSE)</f>
        <v>1</v>
      </c>
      <c r="N916" s="37">
        <f>VLOOKUP($B916,'Elec wholesale lookups'!$A$3:$O$15,'Inputs - Elec wholesale index'!N$2,FALSE)</f>
        <v>1</v>
      </c>
      <c r="O916" s="12">
        <f t="shared" si="240"/>
        <v>0</v>
      </c>
      <c r="P916" s="12">
        <f t="shared" si="241"/>
        <v>205597.26549163138</v>
      </c>
      <c r="Q916" s="12">
        <f t="shared" si="242"/>
        <v>181634.52552031272</v>
      </c>
      <c r="R916" s="12">
        <f t="shared" si="243"/>
        <v>387231.79101194406</v>
      </c>
      <c r="S916" s="22">
        <f t="shared" si="244"/>
        <v>0</v>
      </c>
      <c r="T916" s="22">
        <f t="shared" si="245"/>
        <v>0</v>
      </c>
      <c r="U916" s="22">
        <f t="shared" si="246"/>
        <v>0</v>
      </c>
      <c r="V916" s="22">
        <f t="shared" si="247"/>
        <v>0</v>
      </c>
      <c r="W916" s="43" t="str">
        <f t="shared" si="248"/>
        <v>n/a</v>
      </c>
      <c r="X916" s="22">
        <f t="shared" si="249"/>
        <v>0</v>
      </c>
      <c r="Y916" s="22">
        <f t="shared" si="250"/>
        <v>0</v>
      </c>
      <c r="Z916" s="22">
        <f t="shared" si="251"/>
        <v>0</v>
      </c>
      <c r="AA916" s="42">
        <f t="shared" si="252"/>
        <v>0</v>
      </c>
      <c r="AB916" s="43" t="str">
        <f t="shared" si="253"/>
        <v>n/a</v>
      </c>
      <c r="AC916" s="44" t="str">
        <f>IFERROR(W916*'Inputs - OBR and CPI'!$E$27+'Inputs - Elec wholesale index'!AB916*'Inputs - OBR and CPI'!$F$27,"n/a")</f>
        <v>n/a</v>
      </c>
      <c r="AD916" s="170" t="str">
        <f t="shared" si="237"/>
        <v>2018-19 Winter</v>
      </c>
      <c r="AE916" s="170" t="str">
        <f t="shared" si="238"/>
        <v>2017-18 Winter</v>
      </c>
      <c r="AF916" s="127">
        <v>0</v>
      </c>
    </row>
    <row r="917" spans="1:32">
      <c r="A917" s="46">
        <v>43166</v>
      </c>
      <c r="B917" s="13" t="str">
        <f t="shared" si="239"/>
        <v>Mar</v>
      </c>
      <c r="C917" s="179"/>
      <c r="D917" s="179"/>
      <c r="E917" s="179"/>
      <c r="F917" s="179"/>
      <c r="G917" s="179"/>
      <c r="H917" s="179"/>
      <c r="I917" s="12">
        <f>VLOOKUP($B917,'Elec wholesale lookups'!$A$3:$L$15,'Inputs - Elec wholesale index'!I$2,FALSE)</f>
        <v>181634.52552031272</v>
      </c>
      <c r="J917" s="12">
        <f>VLOOKUP($B917,'Elec wholesale lookups'!$A$3:$L$15,'Inputs - Elec wholesale index'!J$2,FALSE)</f>
        <v>205597.26549163138</v>
      </c>
      <c r="K917" s="12">
        <f>VLOOKUP($B917,'Elec wholesale lookups'!$A$3:$L$15,'Inputs - Elec wholesale index'!K$2,FALSE)</f>
        <v>181634.52552031272</v>
      </c>
      <c r="L917" s="37">
        <f>VLOOKUP($B917,'Elec wholesale lookups'!$A$3:$O$15,'Inputs - Elec wholesale index'!L$2,FALSE)</f>
        <v>0</v>
      </c>
      <c r="M917" s="37">
        <f>VLOOKUP($B917,'Elec wholesale lookups'!$A$3:$O$15,'Inputs - Elec wholesale index'!M$2,FALSE)</f>
        <v>1</v>
      </c>
      <c r="N917" s="37">
        <f>VLOOKUP($B917,'Elec wholesale lookups'!$A$3:$O$15,'Inputs - Elec wholesale index'!N$2,FALSE)</f>
        <v>1</v>
      </c>
      <c r="O917" s="12">
        <f t="shared" si="240"/>
        <v>0</v>
      </c>
      <c r="P917" s="12">
        <f t="shared" si="241"/>
        <v>205597.26549163138</v>
      </c>
      <c r="Q917" s="12">
        <f t="shared" si="242"/>
        <v>181634.52552031272</v>
      </c>
      <c r="R917" s="12">
        <f t="shared" si="243"/>
        <v>387231.79101194406</v>
      </c>
      <c r="S917" s="22">
        <f t="shared" si="244"/>
        <v>0</v>
      </c>
      <c r="T917" s="22">
        <f t="shared" si="245"/>
        <v>0</v>
      </c>
      <c r="U917" s="22">
        <f t="shared" si="246"/>
        <v>0</v>
      </c>
      <c r="V917" s="22">
        <f t="shared" si="247"/>
        <v>0</v>
      </c>
      <c r="W917" s="43" t="str">
        <f t="shared" si="248"/>
        <v>n/a</v>
      </c>
      <c r="X917" s="22">
        <f t="shared" si="249"/>
        <v>0</v>
      </c>
      <c r="Y917" s="22">
        <f t="shared" si="250"/>
        <v>0</v>
      </c>
      <c r="Z917" s="22">
        <f t="shared" si="251"/>
        <v>0</v>
      </c>
      <c r="AA917" s="42">
        <f t="shared" si="252"/>
        <v>0</v>
      </c>
      <c r="AB917" s="43" t="str">
        <f t="shared" si="253"/>
        <v>n/a</v>
      </c>
      <c r="AC917" s="44" t="str">
        <f>IFERROR(W917*'Inputs - OBR and CPI'!$E$27+'Inputs - Elec wholesale index'!AB917*'Inputs - OBR and CPI'!$F$27,"n/a")</f>
        <v>n/a</v>
      </c>
      <c r="AD917" s="170" t="str">
        <f t="shared" si="237"/>
        <v>2018-19 Winter</v>
      </c>
      <c r="AE917" s="170" t="str">
        <f t="shared" si="238"/>
        <v>2017-18 Winter</v>
      </c>
      <c r="AF917" s="127">
        <v>0</v>
      </c>
    </row>
    <row r="918" spans="1:32">
      <c r="A918" s="46">
        <v>43167</v>
      </c>
      <c r="B918" s="13" t="str">
        <f t="shared" si="239"/>
        <v>Mar</v>
      </c>
      <c r="C918" s="179"/>
      <c r="D918" s="179"/>
      <c r="E918" s="179"/>
      <c r="F918" s="179"/>
      <c r="G918" s="179"/>
      <c r="H918" s="179"/>
      <c r="I918" s="12">
        <f>VLOOKUP($B918,'Elec wholesale lookups'!$A$3:$L$15,'Inputs - Elec wholesale index'!I$2,FALSE)</f>
        <v>181634.52552031272</v>
      </c>
      <c r="J918" s="12">
        <f>VLOOKUP($B918,'Elec wholesale lookups'!$A$3:$L$15,'Inputs - Elec wholesale index'!J$2,FALSE)</f>
        <v>205597.26549163138</v>
      </c>
      <c r="K918" s="12">
        <f>VLOOKUP($B918,'Elec wholesale lookups'!$A$3:$L$15,'Inputs - Elec wholesale index'!K$2,FALSE)</f>
        <v>181634.52552031272</v>
      </c>
      <c r="L918" s="37">
        <f>VLOOKUP($B918,'Elec wholesale lookups'!$A$3:$O$15,'Inputs - Elec wholesale index'!L$2,FALSE)</f>
        <v>0</v>
      </c>
      <c r="M918" s="37">
        <f>VLOOKUP($B918,'Elec wholesale lookups'!$A$3:$O$15,'Inputs - Elec wholesale index'!M$2,FALSE)</f>
        <v>1</v>
      </c>
      <c r="N918" s="37">
        <f>VLOOKUP($B918,'Elec wholesale lookups'!$A$3:$O$15,'Inputs - Elec wholesale index'!N$2,FALSE)</f>
        <v>1</v>
      </c>
      <c r="O918" s="12">
        <f t="shared" si="240"/>
        <v>0</v>
      </c>
      <c r="P918" s="12">
        <f t="shared" si="241"/>
        <v>205597.26549163138</v>
      </c>
      <c r="Q918" s="12">
        <f t="shared" si="242"/>
        <v>181634.52552031272</v>
      </c>
      <c r="R918" s="12">
        <f t="shared" si="243"/>
        <v>387231.79101194406</v>
      </c>
      <c r="S918" s="22">
        <f t="shared" si="244"/>
        <v>0</v>
      </c>
      <c r="T918" s="22">
        <f t="shared" si="245"/>
        <v>0</v>
      </c>
      <c r="U918" s="22">
        <f t="shared" si="246"/>
        <v>0</v>
      </c>
      <c r="V918" s="22">
        <f t="shared" si="247"/>
        <v>0</v>
      </c>
      <c r="W918" s="43" t="str">
        <f t="shared" si="248"/>
        <v>n/a</v>
      </c>
      <c r="X918" s="22">
        <f t="shared" si="249"/>
        <v>0</v>
      </c>
      <c r="Y918" s="22">
        <f t="shared" si="250"/>
        <v>0</v>
      </c>
      <c r="Z918" s="22">
        <f t="shared" si="251"/>
        <v>0</v>
      </c>
      <c r="AA918" s="42">
        <f t="shared" si="252"/>
        <v>0</v>
      </c>
      <c r="AB918" s="43" t="str">
        <f t="shared" si="253"/>
        <v>n/a</v>
      </c>
      <c r="AC918" s="44" t="str">
        <f>IFERROR(W918*'Inputs - OBR and CPI'!$E$27+'Inputs - Elec wholesale index'!AB918*'Inputs - OBR and CPI'!$F$27,"n/a")</f>
        <v>n/a</v>
      </c>
      <c r="AD918" s="170" t="str">
        <f t="shared" si="237"/>
        <v>2018-19 Winter</v>
      </c>
      <c r="AE918" s="170" t="str">
        <f t="shared" si="238"/>
        <v>2017-18 Winter</v>
      </c>
      <c r="AF918" s="127">
        <v>0</v>
      </c>
    </row>
    <row r="919" spans="1:32">
      <c r="A919" s="46">
        <v>43168</v>
      </c>
      <c r="B919" s="13" t="str">
        <f t="shared" si="239"/>
        <v>Mar</v>
      </c>
      <c r="C919" s="179"/>
      <c r="D919" s="179"/>
      <c r="E919" s="179"/>
      <c r="F919" s="179"/>
      <c r="G919" s="179"/>
      <c r="H919" s="179"/>
      <c r="I919" s="12">
        <f>VLOOKUP($B919,'Elec wholesale lookups'!$A$3:$L$15,'Inputs - Elec wholesale index'!I$2,FALSE)</f>
        <v>181634.52552031272</v>
      </c>
      <c r="J919" s="12">
        <f>VLOOKUP($B919,'Elec wholesale lookups'!$A$3:$L$15,'Inputs - Elec wholesale index'!J$2,FALSE)</f>
        <v>205597.26549163138</v>
      </c>
      <c r="K919" s="12">
        <f>VLOOKUP($B919,'Elec wholesale lookups'!$A$3:$L$15,'Inputs - Elec wholesale index'!K$2,FALSE)</f>
        <v>181634.52552031272</v>
      </c>
      <c r="L919" s="37">
        <f>VLOOKUP($B919,'Elec wholesale lookups'!$A$3:$O$15,'Inputs - Elec wholesale index'!L$2,FALSE)</f>
        <v>0</v>
      </c>
      <c r="M919" s="37">
        <f>VLOOKUP($B919,'Elec wholesale lookups'!$A$3:$O$15,'Inputs - Elec wholesale index'!M$2,FALSE)</f>
        <v>1</v>
      </c>
      <c r="N919" s="37">
        <f>VLOOKUP($B919,'Elec wholesale lookups'!$A$3:$O$15,'Inputs - Elec wholesale index'!N$2,FALSE)</f>
        <v>1</v>
      </c>
      <c r="O919" s="12">
        <f t="shared" si="240"/>
        <v>0</v>
      </c>
      <c r="P919" s="12">
        <f t="shared" si="241"/>
        <v>205597.26549163138</v>
      </c>
      <c r="Q919" s="12">
        <f t="shared" si="242"/>
        <v>181634.52552031272</v>
      </c>
      <c r="R919" s="12">
        <f t="shared" si="243"/>
        <v>387231.79101194406</v>
      </c>
      <c r="S919" s="22">
        <f t="shared" si="244"/>
        <v>0</v>
      </c>
      <c r="T919" s="22">
        <f t="shared" si="245"/>
        <v>0</v>
      </c>
      <c r="U919" s="22">
        <f t="shared" si="246"/>
        <v>0</v>
      </c>
      <c r="V919" s="22">
        <f t="shared" si="247"/>
        <v>0</v>
      </c>
      <c r="W919" s="43" t="str">
        <f t="shared" si="248"/>
        <v>n/a</v>
      </c>
      <c r="X919" s="22">
        <f t="shared" si="249"/>
        <v>0</v>
      </c>
      <c r="Y919" s="22">
        <f t="shared" si="250"/>
        <v>0</v>
      </c>
      <c r="Z919" s="22">
        <f t="shared" si="251"/>
        <v>0</v>
      </c>
      <c r="AA919" s="42">
        <f t="shared" si="252"/>
        <v>0</v>
      </c>
      <c r="AB919" s="43" t="str">
        <f t="shared" si="253"/>
        <v>n/a</v>
      </c>
      <c r="AC919" s="44" t="str">
        <f>IFERROR(W919*'Inputs - OBR and CPI'!$E$27+'Inputs - Elec wholesale index'!AB919*'Inputs - OBR and CPI'!$F$27,"n/a")</f>
        <v>n/a</v>
      </c>
      <c r="AD919" s="170" t="str">
        <f t="shared" si="237"/>
        <v>2018-19 Winter</v>
      </c>
      <c r="AE919" s="170" t="str">
        <f t="shared" si="238"/>
        <v>2017-18 Winter</v>
      </c>
      <c r="AF919" s="127">
        <v>0</v>
      </c>
    </row>
    <row r="920" spans="1:32">
      <c r="A920" s="46">
        <v>43171</v>
      </c>
      <c r="B920" s="13" t="str">
        <f t="shared" si="239"/>
        <v>Mar</v>
      </c>
      <c r="C920" s="179"/>
      <c r="D920" s="179"/>
      <c r="E920" s="179"/>
      <c r="F920" s="179"/>
      <c r="G920" s="179"/>
      <c r="H920" s="179"/>
      <c r="I920" s="12">
        <f>VLOOKUP($B920,'Elec wholesale lookups'!$A$3:$L$15,'Inputs - Elec wholesale index'!I$2,FALSE)</f>
        <v>181634.52552031272</v>
      </c>
      <c r="J920" s="12">
        <f>VLOOKUP($B920,'Elec wholesale lookups'!$A$3:$L$15,'Inputs - Elec wholesale index'!J$2,FALSE)</f>
        <v>205597.26549163138</v>
      </c>
      <c r="K920" s="12">
        <f>VLOOKUP($B920,'Elec wholesale lookups'!$A$3:$L$15,'Inputs - Elec wholesale index'!K$2,FALSE)</f>
        <v>181634.52552031272</v>
      </c>
      <c r="L920" s="37">
        <f>VLOOKUP($B920,'Elec wholesale lookups'!$A$3:$O$15,'Inputs - Elec wholesale index'!L$2,FALSE)</f>
        <v>0</v>
      </c>
      <c r="M920" s="37">
        <f>VLOOKUP($B920,'Elec wholesale lookups'!$A$3:$O$15,'Inputs - Elec wholesale index'!M$2,FALSE)</f>
        <v>1</v>
      </c>
      <c r="N920" s="37">
        <f>VLOOKUP($B920,'Elec wholesale lookups'!$A$3:$O$15,'Inputs - Elec wholesale index'!N$2,FALSE)</f>
        <v>1</v>
      </c>
      <c r="O920" s="12">
        <f t="shared" si="240"/>
        <v>0</v>
      </c>
      <c r="P920" s="12">
        <f t="shared" si="241"/>
        <v>205597.26549163138</v>
      </c>
      <c r="Q920" s="12">
        <f t="shared" si="242"/>
        <v>181634.52552031272</v>
      </c>
      <c r="R920" s="12">
        <f t="shared" si="243"/>
        <v>387231.79101194406</v>
      </c>
      <c r="S920" s="22">
        <f t="shared" si="244"/>
        <v>0</v>
      </c>
      <c r="T920" s="22">
        <f t="shared" si="245"/>
        <v>0</v>
      </c>
      <c r="U920" s="22">
        <f t="shared" si="246"/>
        <v>0</v>
      </c>
      <c r="V920" s="22">
        <f t="shared" si="247"/>
        <v>0</v>
      </c>
      <c r="W920" s="43" t="str">
        <f t="shared" si="248"/>
        <v>n/a</v>
      </c>
      <c r="X920" s="22">
        <f t="shared" si="249"/>
        <v>0</v>
      </c>
      <c r="Y920" s="22">
        <f t="shared" si="250"/>
        <v>0</v>
      </c>
      <c r="Z920" s="22">
        <f t="shared" si="251"/>
        <v>0</v>
      </c>
      <c r="AA920" s="42">
        <f t="shared" si="252"/>
        <v>0</v>
      </c>
      <c r="AB920" s="43" t="str">
        <f t="shared" si="253"/>
        <v>n/a</v>
      </c>
      <c r="AC920" s="44" t="str">
        <f>IFERROR(W920*'Inputs - OBR and CPI'!$E$27+'Inputs - Elec wholesale index'!AB920*'Inputs - OBR and CPI'!$F$27,"n/a")</f>
        <v>n/a</v>
      </c>
      <c r="AD920" s="170" t="str">
        <f t="shared" si="237"/>
        <v>2018-19 Winter</v>
      </c>
      <c r="AE920" s="170" t="str">
        <f t="shared" si="238"/>
        <v>2017-18 Winter</v>
      </c>
      <c r="AF920" s="127">
        <v>0</v>
      </c>
    </row>
    <row r="921" spans="1:32">
      <c r="A921" s="46">
        <v>43172</v>
      </c>
      <c r="B921" s="13" t="str">
        <f t="shared" si="239"/>
        <v>Mar</v>
      </c>
      <c r="C921" s="179"/>
      <c r="D921" s="179"/>
      <c r="E921" s="179"/>
      <c r="F921" s="179"/>
      <c r="G921" s="179"/>
      <c r="H921" s="179"/>
      <c r="I921" s="12">
        <f>VLOOKUP($B921,'Elec wholesale lookups'!$A$3:$L$15,'Inputs - Elec wholesale index'!I$2,FALSE)</f>
        <v>181634.52552031272</v>
      </c>
      <c r="J921" s="12">
        <f>VLOOKUP($B921,'Elec wholesale lookups'!$A$3:$L$15,'Inputs - Elec wholesale index'!J$2,FALSE)</f>
        <v>205597.26549163138</v>
      </c>
      <c r="K921" s="12">
        <f>VLOOKUP($B921,'Elec wholesale lookups'!$A$3:$L$15,'Inputs - Elec wholesale index'!K$2,FALSE)</f>
        <v>181634.52552031272</v>
      </c>
      <c r="L921" s="37">
        <f>VLOOKUP($B921,'Elec wholesale lookups'!$A$3:$O$15,'Inputs - Elec wholesale index'!L$2,FALSE)</f>
        <v>0</v>
      </c>
      <c r="M921" s="37">
        <f>VLOOKUP($B921,'Elec wholesale lookups'!$A$3:$O$15,'Inputs - Elec wholesale index'!M$2,FALSE)</f>
        <v>1</v>
      </c>
      <c r="N921" s="37">
        <f>VLOOKUP($B921,'Elec wholesale lookups'!$A$3:$O$15,'Inputs - Elec wholesale index'!N$2,FALSE)</f>
        <v>1</v>
      </c>
      <c r="O921" s="12">
        <f t="shared" si="240"/>
        <v>0</v>
      </c>
      <c r="P921" s="12">
        <f t="shared" si="241"/>
        <v>205597.26549163138</v>
      </c>
      <c r="Q921" s="12">
        <f t="shared" si="242"/>
        <v>181634.52552031272</v>
      </c>
      <c r="R921" s="12">
        <f t="shared" si="243"/>
        <v>387231.79101194406</v>
      </c>
      <c r="S921" s="22">
        <f t="shared" si="244"/>
        <v>0</v>
      </c>
      <c r="T921" s="22">
        <f t="shared" si="245"/>
        <v>0</v>
      </c>
      <c r="U921" s="22">
        <f t="shared" si="246"/>
        <v>0</v>
      </c>
      <c r="V921" s="22">
        <f t="shared" si="247"/>
        <v>0</v>
      </c>
      <c r="W921" s="43" t="str">
        <f t="shared" si="248"/>
        <v>n/a</v>
      </c>
      <c r="X921" s="22">
        <f t="shared" si="249"/>
        <v>0</v>
      </c>
      <c r="Y921" s="22">
        <f t="shared" si="250"/>
        <v>0</v>
      </c>
      <c r="Z921" s="22">
        <f t="shared" si="251"/>
        <v>0</v>
      </c>
      <c r="AA921" s="42">
        <f t="shared" si="252"/>
        <v>0</v>
      </c>
      <c r="AB921" s="43" t="str">
        <f t="shared" si="253"/>
        <v>n/a</v>
      </c>
      <c r="AC921" s="44" t="str">
        <f>IFERROR(W921*'Inputs - OBR and CPI'!$E$27+'Inputs - Elec wholesale index'!AB921*'Inputs - OBR and CPI'!$F$27,"n/a")</f>
        <v>n/a</v>
      </c>
      <c r="AD921" s="170" t="str">
        <f t="shared" si="237"/>
        <v>2018-19 Winter</v>
      </c>
      <c r="AE921" s="170" t="str">
        <f t="shared" si="238"/>
        <v>2017-18 Winter</v>
      </c>
      <c r="AF921" s="127">
        <v>0</v>
      </c>
    </row>
    <row r="922" spans="1:32">
      <c r="A922" s="46">
        <v>43173</v>
      </c>
      <c r="B922" s="13" t="str">
        <f t="shared" si="239"/>
        <v>Mar</v>
      </c>
      <c r="C922" s="179"/>
      <c r="D922" s="179"/>
      <c r="E922" s="179"/>
      <c r="F922" s="179"/>
      <c r="G922" s="179"/>
      <c r="H922" s="179"/>
      <c r="I922" s="12">
        <f>VLOOKUP($B922,'Elec wholesale lookups'!$A$3:$L$15,'Inputs - Elec wholesale index'!I$2,FALSE)</f>
        <v>181634.52552031272</v>
      </c>
      <c r="J922" s="12">
        <f>VLOOKUP($B922,'Elec wholesale lookups'!$A$3:$L$15,'Inputs - Elec wholesale index'!J$2,FALSE)</f>
        <v>205597.26549163138</v>
      </c>
      <c r="K922" s="12">
        <f>VLOOKUP($B922,'Elec wholesale lookups'!$A$3:$L$15,'Inputs - Elec wholesale index'!K$2,FALSE)</f>
        <v>181634.52552031272</v>
      </c>
      <c r="L922" s="37">
        <f>VLOOKUP($B922,'Elec wholesale lookups'!$A$3:$O$15,'Inputs - Elec wholesale index'!L$2,FALSE)</f>
        <v>0</v>
      </c>
      <c r="M922" s="37">
        <f>VLOOKUP($B922,'Elec wholesale lookups'!$A$3:$O$15,'Inputs - Elec wholesale index'!M$2,FALSE)</f>
        <v>1</v>
      </c>
      <c r="N922" s="37">
        <f>VLOOKUP($B922,'Elec wholesale lookups'!$A$3:$O$15,'Inputs - Elec wholesale index'!N$2,FALSE)</f>
        <v>1</v>
      </c>
      <c r="O922" s="12">
        <f t="shared" si="240"/>
        <v>0</v>
      </c>
      <c r="P922" s="12">
        <f t="shared" si="241"/>
        <v>205597.26549163138</v>
      </c>
      <c r="Q922" s="12">
        <f t="shared" si="242"/>
        <v>181634.52552031272</v>
      </c>
      <c r="R922" s="12">
        <f t="shared" si="243"/>
        <v>387231.79101194406</v>
      </c>
      <c r="S922" s="22">
        <f t="shared" si="244"/>
        <v>0</v>
      </c>
      <c r="T922" s="22">
        <f t="shared" si="245"/>
        <v>0</v>
      </c>
      <c r="U922" s="22">
        <f t="shared" si="246"/>
        <v>0</v>
      </c>
      <c r="V922" s="22">
        <f t="shared" si="247"/>
        <v>0</v>
      </c>
      <c r="W922" s="43" t="str">
        <f t="shared" si="248"/>
        <v>n/a</v>
      </c>
      <c r="X922" s="22">
        <f t="shared" si="249"/>
        <v>0</v>
      </c>
      <c r="Y922" s="22">
        <f t="shared" si="250"/>
        <v>0</v>
      </c>
      <c r="Z922" s="22">
        <f t="shared" si="251"/>
        <v>0</v>
      </c>
      <c r="AA922" s="42">
        <f t="shared" si="252"/>
        <v>0</v>
      </c>
      <c r="AB922" s="43" t="str">
        <f t="shared" si="253"/>
        <v>n/a</v>
      </c>
      <c r="AC922" s="44" t="str">
        <f>IFERROR(W922*'Inputs - OBR and CPI'!$E$27+'Inputs - Elec wholesale index'!AB922*'Inputs - OBR and CPI'!$F$27,"n/a")</f>
        <v>n/a</v>
      </c>
      <c r="AD922" s="170" t="str">
        <f t="shared" si="237"/>
        <v>2018-19 Winter</v>
      </c>
      <c r="AE922" s="170" t="str">
        <f t="shared" si="238"/>
        <v>2017-18 Winter</v>
      </c>
      <c r="AF922" s="127">
        <v>0</v>
      </c>
    </row>
    <row r="923" spans="1:32">
      <c r="A923" s="46">
        <v>43174</v>
      </c>
      <c r="B923" s="13" t="str">
        <f t="shared" si="239"/>
        <v>Mar</v>
      </c>
      <c r="C923" s="179"/>
      <c r="D923" s="179"/>
      <c r="E923" s="179"/>
      <c r="F923" s="179"/>
      <c r="G923" s="179"/>
      <c r="H923" s="179"/>
      <c r="I923" s="12">
        <f>VLOOKUP($B923,'Elec wholesale lookups'!$A$3:$L$15,'Inputs - Elec wholesale index'!I$2,FALSE)</f>
        <v>181634.52552031272</v>
      </c>
      <c r="J923" s="12">
        <f>VLOOKUP($B923,'Elec wholesale lookups'!$A$3:$L$15,'Inputs - Elec wholesale index'!J$2,FALSE)</f>
        <v>205597.26549163138</v>
      </c>
      <c r="K923" s="12">
        <f>VLOOKUP($B923,'Elec wholesale lookups'!$A$3:$L$15,'Inputs - Elec wholesale index'!K$2,FALSE)</f>
        <v>181634.52552031272</v>
      </c>
      <c r="L923" s="37">
        <f>VLOOKUP($B923,'Elec wholesale lookups'!$A$3:$O$15,'Inputs - Elec wholesale index'!L$2,FALSE)</f>
        <v>0</v>
      </c>
      <c r="M923" s="37">
        <f>VLOOKUP($B923,'Elec wholesale lookups'!$A$3:$O$15,'Inputs - Elec wholesale index'!M$2,FALSE)</f>
        <v>1</v>
      </c>
      <c r="N923" s="37">
        <f>VLOOKUP($B923,'Elec wholesale lookups'!$A$3:$O$15,'Inputs - Elec wholesale index'!N$2,FALSE)</f>
        <v>1</v>
      </c>
      <c r="O923" s="12">
        <f t="shared" si="240"/>
        <v>0</v>
      </c>
      <c r="P923" s="12">
        <f t="shared" si="241"/>
        <v>205597.26549163138</v>
      </c>
      <c r="Q923" s="12">
        <f t="shared" si="242"/>
        <v>181634.52552031272</v>
      </c>
      <c r="R923" s="12">
        <f t="shared" si="243"/>
        <v>387231.79101194406</v>
      </c>
      <c r="S923" s="22">
        <f t="shared" si="244"/>
        <v>0</v>
      </c>
      <c r="T923" s="22">
        <f t="shared" si="245"/>
        <v>0</v>
      </c>
      <c r="U923" s="22">
        <f t="shared" si="246"/>
        <v>0</v>
      </c>
      <c r="V923" s="22">
        <f t="shared" si="247"/>
        <v>0</v>
      </c>
      <c r="W923" s="43" t="str">
        <f t="shared" si="248"/>
        <v>n/a</v>
      </c>
      <c r="X923" s="22">
        <f t="shared" si="249"/>
        <v>0</v>
      </c>
      <c r="Y923" s="22">
        <f t="shared" si="250"/>
        <v>0</v>
      </c>
      <c r="Z923" s="22">
        <f t="shared" si="251"/>
        <v>0</v>
      </c>
      <c r="AA923" s="42">
        <f t="shared" si="252"/>
        <v>0</v>
      </c>
      <c r="AB923" s="43" t="str">
        <f t="shared" si="253"/>
        <v>n/a</v>
      </c>
      <c r="AC923" s="44" t="str">
        <f>IFERROR(W923*'Inputs - OBR and CPI'!$E$27+'Inputs - Elec wholesale index'!AB923*'Inputs - OBR and CPI'!$F$27,"n/a")</f>
        <v>n/a</v>
      </c>
      <c r="AD923" s="170" t="str">
        <f t="shared" si="237"/>
        <v>2018-19 Winter</v>
      </c>
      <c r="AE923" s="170" t="str">
        <f t="shared" si="238"/>
        <v>2017-18 Winter</v>
      </c>
      <c r="AF923" s="127">
        <v>0</v>
      </c>
    </row>
    <row r="924" spans="1:32">
      <c r="A924" s="46">
        <v>43175</v>
      </c>
      <c r="B924" s="13" t="str">
        <f t="shared" si="239"/>
        <v>Mar</v>
      </c>
      <c r="C924" s="179"/>
      <c r="D924" s="179"/>
      <c r="E924" s="179"/>
      <c r="F924" s="179"/>
      <c r="G924" s="179"/>
      <c r="H924" s="179"/>
      <c r="I924" s="12">
        <f>VLOOKUP($B924,'Elec wholesale lookups'!$A$3:$L$15,'Inputs - Elec wholesale index'!I$2,FALSE)</f>
        <v>181634.52552031272</v>
      </c>
      <c r="J924" s="12">
        <f>VLOOKUP($B924,'Elec wholesale lookups'!$A$3:$L$15,'Inputs - Elec wholesale index'!J$2,FALSE)</f>
        <v>205597.26549163138</v>
      </c>
      <c r="K924" s="12">
        <f>VLOOKUP($B924,'Elec wholesale lookups'!$A$3:$L$15,'Inputs - Elec wholesale index'!K$2,FALSE)</f>
        <v>181634.52552031272</v>
      </c>
      <c r="L924" s="37">
        <f>VLOOKUP($B924,'Elec wholesale lookups'!$A$3:$O$15,'Inputs - Elec wholesale index'!L$2,FALSE)</f>
        <v>0</v>
      </c>
      <c r="M924" s="37">
        <f>VLOOKUP($B924,'Elec wholesale lookups'!$A$3:$O$15,'Inputs - Elec wholesale index'!M$2,FALSE)</f>
        <v>1</v>
      </c>
      <c r="N924" s="37">
        <f>VLOOKUP($B924,'Elec wholesale lookups'!$A$3:$O$15,'Inputs - Elec wholesale index'!N$2,FALSE)</f>
        <v>1</v>
      </c>
      <c r="O924" s="12">
        <f t="shared" si="240"/>
        <v>0</v>
      </c>
      <c r="P924" s="12">
        <f t="shared" si="241"/>
        <v>205597.26549163138</v>
      </c>
      <c r="Q924" s="12">
        <f t="shared" si="242"/>
        <v>181634.52552031272</v>
      </c>
      <c r="R924" s="12">
        <f t="shared" si="243"/>
        <v>387231.79101194406</v>
      </c>
      <c r="S924" s="22">
        <f t="shared" si="244"/>
        <v>0</v>
      </c>
      <c r="T924" s="22">
        <f t="shared" si="245"/>
        <v>0</v>
      </c>
      <c r="U924" s="22">
        <f t="shared" si="246"/>
        <v>0</v>
      </c>
      <c r="V924" s="22">
        <f t="shared" si="247"/>
        <v>0</v>
      </c>
      <c r="W924" s="43" t="str">
        <f t="shared" si="248"/>
        <v>n/a</v>
      </c>
      <c r="X924" s="22">
        <f t="shared" si="249"/>
        <v>0</v>
      </c>
      <c r="Y924" s="22">
        <f t="shared" si="250"/>
        <v>0</v>
      </c>
      <c r="Z924" s="22">
        <f t="shared" si="251"/>
        <v>0</v>
      </c>
      <c r="AA924" s="42">
        <f t="shared" si="252"/>
        <v>0</v>
      </c>
      <c r="AB924" s="43" t="str">
        <f t="shared" si="253"/>
        <v>n/a</v>
      </c>
      <c r="AC924" s="44" t="str">
        <f>IFERROR(W924*'Inputs - OBR and CPI'!$E$27+'Inputs - Elec wholesale index'!AB924*'Inputs - OBR and CPI'!$F$27,"n/a")</f>
        <v>n/a</v>
      </c>
      <c r="AD924" s="170" t="str">
        <f t="shared" si="237"/>
        <v>2018-19 Winter</v>
      </c>
      <c r="AE924" s="170" t="str">
        <f t="shared" si="238"/>
        <v>2017-18 Winter</v>
      </c>
      <c r="AF924" s="127">
        <v>0</v>
      </c>
    </row>
    <row r="925" spans="1:32">
      <c r="A925" s="46">
        <v>43178</v>
      </c>
      <c r="B925" s="13" t="str">
        <f t="shared" si="239"/>
        <v>Mar</v>
      </c>
      <c r="C925" s="179"/>
      <c r="D925" s="179"/>
      <c r="E925" s="179"/>
      <c r="F925" s="179"/>
      <c r="G925" s="179"/>
      <c r="H925" s="179"/>
      <c r="I925" s="12">
        <f>VLOOKUP($B925,'Elec wholesale lookups'!$A$3:$L$15,'Inputs - Elec wholesale index'!I$2,FALSE)</f>
        <v>181634.52552031272</v>
      </c>
      <c r="J925" s="12">
        <f>VLOOKUP($B925,'Elec wholesale lookups'!$A$3:$L$15,'Inputs - Elec wholesale index'!J$2,FALSE)</f>
        <v>205597.26549163138</v>
      </c>
      <c r="K925" s="12">
        <f>VLOOKUP($B925,'Elec wholesale lookups'!$A$3:$L$15,'Inputs - Elec wholesale index'!K$2,FALSE)</f>
        <v>181634.52552031272</v>
      </c>
      <c r="L925" s="37">
        <f>VLOOKUP($B925,'Elec wholesale lookups'!$A$3:$O$15,'Inputs - Elec wholesale index'!L$2,FALSE)</f>
        <v>0</v>
      </c>
      <c r="M925" s="37">
        <f>VLOOKUP($B925,'Elec wholesale lookups'!$A$3:$O$15,'Inputs - Elec wholesale index'!M$2,FALSE)</f>
        <v>1</v>
      </c>
      <c r="N925" s="37">
        <f>VLOOKUP($B925,'Elec wholesale lookups'!$A$3:$O$15,'Inputs - Elec wholesale index'!N$2,FALSE)</f>
        <v>1</v>
      </c>
      <c r="O925" s="12">
        <f t="shared" si="240"/>
        <v>0</v>
      </c>
      <c r="P925" s="12">
        <f t="shared" si="241"/>
        <v>205597.26549163138</v>
      </c>
      <c r="Q925" s="12">
        <f t="shared" si="242"/>
        <v>181634.52552031272</v>
      </c>
      <c r="R925" s="12">
        <f t="shared" si="243"/>
        <v>387231.79101194406</v>
      </c>
      <c r="S925" s="22">
        <f t="shared" si="244"/>
        <v>0</v>
      </c>
      <c r="T925" s="22">
        <f t="shared" si="245"/>
        <v>0</v>
      </c>
      <c r="U925" s="22">
        <f t="shared" si="246"/>
        <v>0</v>
      </c>
      <c r="V925" s="22">
        <f t="shared" si="247"/>
        <v>0</v>
      </c>
      <c r="W925" s="43" t="str">
        <f t="shared" si="248"/>
        <v>n/a</v>
      </c>
      <c r="X925" s="22">
        <f t="shared" si="249"/>
        <v>0</v>
      </c>
      <c r="Y925" s="22">
        <f t="shared" si="250"/>
        <v>0</v>
      </c>
      <c r="Z925" s="22">
        <f t="shared" si="251"/>
        <v>0</v>
      </c>
      <c r="AA925" s="42">
        <f t="shared" si="252"/>
        <v>0</v>
      </c>
      <c r="AB925" s="43" t="str">
        <f t="shared" si="253"/>
        <v>n/a</v>
      </c>
      <c r="AC925" s="44" t="str">
        <f>IFERROR(W925*'Inputs - OBR and CPI'!$E$27+'Inputs - Elec wholesale index'!AB925*'Inputs - OBR and CPI'!$F$27,"n/a")</f>
        <v>n/a</v>
      </c>
      <c r="AD925" s="170" t="str">
        <f t="shared" si="237"/>
        <v>2018-19 Winter</v>
      </c>
      <c r="AE925" s="170" t="str">
        <f t="shared" si="238"/>
        <v>2017-18 Winter</v>
      </c>
      <c r="AF925" s="127">
        <v>0</v>
      </c>
    </row>
    <row r="926" spans="1:32">
      <c r="A926" s="46">
        <v>43179</v>
      </c>
      <c r="B926" s="13" t="str">
        <f t="shared" si="239"/>
        <v>Mar</v>
      </c>
      <c r="C926" s="179"/>
      <c r="D926" s="179"/>
      <c r="E926" s="179"/>
      <c r="F926" s="179"/>
      <c r="G926" s="179"/>
      <c r="H926" s="179"/>
      <c r="I926" s="12">
        <f>VLOOKUP($B926,'Elec wholesale lookups'!$A$3:$L$15,'Inputs - Elec wholesale index'!I$2,FALSE)</f>
        <v>181634.52552031272</v>
      </c>
      <c r="J926" s="12">
        <f>VLOOKUP($B926,'Elec wholesale lookups'!$A$3:$L$15,'Inputs - Elec wholesale index'!J$2,FALSE)</f>
        <v>205597.26549163138</v>
      </c>
      <c r="K926" s="12">
        <f>VLOOKUP($B926,'Elec wholesale lookups'!$A$3:$L$15,'Inputs - Elec wholesale index'!K$2,FALSE)</f>
        <v>181634.52552031272</v>
      </c>
      <c r="L926" s="37">
        <f>VLOOKUP($B926,'Elec wholesale lookups'!$A$3:$O$15,'Inputs - Elec wholesale index'!L$2,FALSE)</f>
        <v>0</v>
      </c>
      <c r="M926" s="37">
        <f>VLOOKUP($B926,'Elec wholesale lookups'!$A$3:$O$15,'Inputs - Elec wholesale index'!M$2,FALSE)</f>
        <v>1</v>
      </c>
      <c r="N926" s="37">
        <f>VLOOKUP($B926,'Elec wholesale lookups'!$A$3:$O$15,'Inputs - Elec wholesale index'!N$2,FALSE)</f>
        <v>1</v>
      </c>
      <c r="O926" s="12">
        <f t="shared" si="240"/>
        <v>0</v>
      </c>
      <c r="P926" s="12">
        <f t="shared" si="241"/>
        <v>205597.26549163138</v>
      </c>
      <c r="Q926" s="12">
        <f t="shared" si="242"/>
        <v>181634.52552031272</v>
      </c>
      <c r="R926" s="12">
        <f t="shared" si="243"/>
        <v>387231.79101194406</v>
      </c>
      <c r="S926" s="22">
        <f t="shared" si="244"/>
        <v>0</v>
      </c>
      <c r="T926" s="22">
        <f t="shared" si="245"/>
        <v>0</v>
      </c>
      <c r="U926" s="22">
        <f t="shared" si="246"/>
        <v>0</v>
      </c>
      <c r="V926" s="22">
        <f t="shared" si="247"/>
        <v>0</v>
      </c>
      <c r="W926" s="43" t="str">
        <f t="shared" si="248"/>
        <v>n/a</v>
      </c>
      <c r="X926" s="22">
        <f t="shared" si="249"/>
        <v>0</v>
      </c>
      <c r="Y926" s="22">
        <f t="shared" si="250"/>
        <v>0</v>
      </c>
      <c r="Z926" s="22">
        <f t="shared" si="251"/>
        <v>0</v>
      </c>
      <c r="AA926" s="42">
        <f t="shared" si="252"/>
        <v>0</v>
      </c>
      <c r="AB926" s="43" t="str">
        <f t="shared" si="253"/>
        <v>n/a</v>
      </c>
      <c r="AC926" s="44" t="str">
        <f>IFERROR(W926*'Inputs - OBR and CPI'!$E$27+'Inputs - Elec wholesale index'!AB926*'Inputs - OBR and CPI'!$F$27,"n/a")</f>
        <v>n/a</v>
      </c>
      <c r="AD926" s="170" t="str">
        <f t="shared" si="237"/>
        <v>2018-19 Winter</v>
      </c>
      <c r="AE926" s="170" t="str">
        <f t="shared" si="238"/>
        <v>2017-18 Winter</v>
      </c>
      <c r="AF926" s="127">
        <v>0</v>
      </c>
    </row>
    <row r="927" spans="1:32">
      <c r="A927" s="46">
        <v>43180</v>
      </c>
      <c r="B927" s="13" t="str">
        <f t="shared" si="239"/>
        <v>Mar</v>
      </c>
      <c r="C927" s="179"/>
      <c r="D927" s="179"/>
      <c r="E927" s="179"/>
      <c r="F927" s="179"/>
      <c r="G927" s="179"/>
      <c r="H927" s="179"/>
      <c r="I927" s="12">
        <f>VLOOKUP($B927,'Elec wholesale lookups'!$A$3:$L$15,'Inputs - Elec wholesale index'!I$2,FALSE)</f>
        <v>181634.52552031272</v>
      </c>
      <c r="J927" s="12">
        <f>VLOOKUP($B927,'Elec wholesale lookups'!$A$3:$L$15,'Inputs - Elec wholesale index'!J$2,FALSE)</f>
        <v>205597.26549163138</v>
      </c>
      <c r="K927" s="12">
        <f>VLOOKUP($B927,'Elec wholesale lookups'!$A$3:$L$15,'Inputs - Elec wholesale index'!K$2,FALSE)</f>
        <v>181634.52552031272</v>
      </c>
      <c r="L927" s="37">
        <f>VLOOKUP($B927,'Elec wholesale lookups'!$A$3:$O$15,'Inputs - Elec wholesale index'!L$2,FALSE)</f>
        <v>0</v>
      </c>
      <c r="M927" s="37">
        <f>VLOOKUP($B927,'Elec wholesale lookups'!$A$3:$O$15,'Inputs - Elec wholesale index'!M$2,FALSE)</f>
        <v>1</v>
      </c>
      <c r="N927" s="37">
        <f>VLOOKUP($B927,'Elec wholesale lookups'!$A$3:$O$15,'Inputs - Elec wholesale index'!N$2,FALSE)</f>
        <v>1</v>
      </c>
      <c r="O927" s="12">
        <f t="shared" si="240"/>
        <v>0</v>
      </c>
      <c r="P927" s="12">
        <f t="shared" si="241"/>
        <v>205597.26549163138</v>
      </c>
      <c r="Q927" s="12">
        <f t="shared" si="242"/>
        <v>181634.52552031272</v>
      </c>
      <c r="R927" s="12">
        <f t="shared" si="243"/>
        <v>387231.79101194406</v>
      </c>
      <c r="S927" s="22">
        <f t="shared" si="244"/>
        <v>0</v>
      </c>
      <c r="T927" s="22">
        <f t="shared" si="245"/>
        <v>0</v>
      </c>
      <c r="U927" s="22">
        <f t="shared" si="246"/>
        <v>0</v>
      </c>
      <c r="V927" s="22">
        <f t="shared" si="247"/>
        <v>0</v>
      </c>
      <c r="W927" s="43" t="str">
        <f t="shared" si="248"/>
        <v>n/a</v>
      </c>
      <c r="X927" s="22">
        <f t="shared" si="249"/>
        <v>0</v>
      </c>
      <c r="Y927" s="22">
        <f t="shared" si="250"/>
        <v>0</v>
      </c>
      <c r="Z927" s="22">
        <f t="shared" si="251"/>
        <v>0</v>
      </c>
      <c r="AA927" s="42">
        <f t="shared" si="252"/>
        <v>0</v>
      </c>
      <c r="AB927" s="43" t="str">
        <f t="shared" si="253"/>
        <v>n/a</v>
      </c>
      <c r="AC927" s="44" t="str">
        <f>IFERROR(W927*'Inputs - OBR and CPI'!$E$27+'Inputs - Elec wholesale index'!AB927*'Inputs - OBR and CPI'!$F$27,"n/a")</f>
        <v>n/a</v>
      </c>
      <c r="AD927" s="170" t="str">
        <f t="shared" si="237"/>
        <v>2018-19 Winter</v>
      </c>
      <c r="AE927" s="170" t="str">
        <f t="shared" si="238"/>
        <v>2017-18 Winter</v>
      </c>
      <c r="AF927" s="127">
        <v>0</v>
      </c>
    </row>
    <row r="928" spans="1:32">
      <c r="A928" s="46">
        <v>43181</v>
      </c>
      <c r="B928" s="13" t="str">
        <f t="shared" si="239"/>
        <v>Mar</v>
      </c>
      <c r="C928" s="179"/>
      <c r="D928" s="179"/>
      <c r="E928" s="179"/>
      <c r="F928" s="179"/>
      <c r="G928" s="179"/>
      <c r="H928" s="179"/>
      <c r="I928" s="12">
        <f>VLOOKUP($B928,'Elec wholesale lookups'!$A$3:$L$15,'Inputs - Elec wholesale index'!I$2,FALSE)</f>
        <v>181634.52552031272</v>
      </c>
      <c r="J928" s="12">
        <f>VLOOKUP($B928,'Elec wholesale lookups'!$A$3:$L$15,'Inputs - Elec wholesale index'!J$2,FALSE)</f>
        <v>205597.26549163138</v>
      </c>
      <c r="K928" s="12">
        <f>VLOOKUP($B928,'Elec wholesale lookups'!$A$3:$L$15,'Inputs - Elec wholesale index'!K$2,FALSE)</f>
        <v>181634.52552031272</v>
      </c>
      <c r="L928" s="37">
        <f>VLOOKUP($B928,'Elec wholesale lookups'!$A$3:$O$15,'Inputs - Elec wholesale index'!L$2,FALSE)</f>
        <v>0</v>
      </c>
      <c r="M928" s="37">
        <f>VLOOKUP($B928,'Elec wholesale lookups'!$A$3:$O$15,'Inputs - Elec wholesale index'!M$2,FALSE)</f>
        <v>1</v>
      </c>
      <c r="N928" s="37">
        <f>VLOOKUP($B928,'Elec wholesale lookups'!$A$3:$O$15,'Inputs - Elec wholesale index'!N$2,FALSE)</f>
        <v>1</v>
      </c>
      <c r="O928" s="12">
        <f t="shared" si="240"/>
        <v>0</v>
      </c>
      <c r="P928" s="12">
        <f t="shared" si="241"/>
        <v>205597.26549163138</v>
      </c>
      <c r="Q928" s="12">
        <f t="shared" si="242"/>
        <v>181634.52552031272</v>
      </c>
      <c r="R928" s="12">
        <f t="shared" si="243"/>
        <v>387231.79101194406</v>
      </c>
      <c r="S928" s="22">
        <f t="shared" si="244"/>
        <v>0</v>
      </c>
      <c r="T928" s="22">
        <f t="shared" si="245"/>
        <v>0</v>
      </c>
      <c r="U928" s="22">
        <f t="shared" si="246"/>
        <v>0</v>
      </c>
      <c r="V928" s="22">
        <f t="shared" si="247"/>
        <v>0</v>
      </c>
      <c r="W928" s="43" t="str">
        <f t="shared" si="248"/>
        <v>n/a</v>
      </c>
      <c r="X928" s="22">
        <f t="shared" si="249"/>
        <v>0</v>
      </c>
      <c r="Y928" s="22">
        <f t="shared" si="250"/>
        <v>0</v>
      </c>
      <c r="Z928" s="22">
        <f t="shared" si="251"/>
        <v>0</v>
      </c>
      <c r="AA928" s="42">
        <f t="shared" si="252"/>
        <v>0</v>
      </c>
      <c r="AB928" s="43" t="str">
        <f t="shared" si="253"/>
        <v>n/a</v>
      </c>
      <c r="AC928" s="44" t="str">
        <f>IFERROR(W928*'Inputs - OBR and CPI'!$E$27+'Inputs - Elec wholesale index'!AB928*'Inputs - OBR and CPI'!$F$27,"n/a")</f>
        <v>n/a</v>
      </c>
      <c r="AD928" s="170" t="str">
        <f t="shared" si="237"/>
        <v>2018-19 Winter</v>
      </c>
      <c r="AE928" s="170" t="str">
        <f t="shared" si="238"/>
        <v>2017-18 Winter</v>
      </c>
      <c r="AF928" s="127">
        <v>0</v>
      </c>
    </row>
    <row r="929" spans="1:32">
      <c r="A929" s="46">
        <v>43182</v>
      </c>
      <c r="B929" s="13" t="str">
        <f t="shared" si="239"/>
        <v>Mar</v>
      </c>
      <c r="C929" s="179"/>
      <c r="D929" s="179"/>
      <c r="E929" s="179"/>
      <c r="F929" s="179"/>
      <c r="G929" s="179"/>
      <c r="H929" s="179"/>
      <c r="I929" s="12">
        <f>VLOOKUP($B929,'Elec wholesale lookups'!$A$3:$L$15,'Inputs - Elec wholesale index'!I$2,FALSE)</f>
        <v>181634.52552031272</v>
      </c>
      <c r="J929" s="12">
        <f>VLOOKUP($B929,'Elec wholesale lookups'!$A$3:$L$15,'Inputs - Elec wholesale index'!J$2,FALSE)</f>
        <v>205597.26549163138</v>
      </c>
      <c r="K929" s="12">
        <f>VLOOKUP($B929,'Elec wholesale lookups'!$A$3:$L$15,'Inputs - Elec wholesale index'!K$2,FALSE)</f>
        <v>181634.52552031272</v>
      </c>
      <c r="L929" s="37">
        <f>VLOOKUP($B929,'Elec wholesale lookups'!$A$3:$O$15,'Inputs - Elec wholesale index'!L$2,FALSE)</f>
        <v>0</v>
      </c>
      <c r="M929" s="37">
        <f>VLOOKUP($B929,'Elec wholesale lookups'!$A$3:$O$15,'Inputs - Elec wholesale index'!M$2,FALSE)</f>
        <v>1</v>
      </c>
      <c r="N929" s="37">
        <f>VLOOKUP($B929,'Elec wholesale lookups'!$A$3:$O$15,'Inputs - Elec wholesale index'!N$2,FALSE)</f>
        <v>1</v>
      </c>
      <c r="O929" s="12">
        <f t="shared" si="240"/>
        <v>0</v>
      </c>
      <c r="P929" s="12">
        <f t="shared" si="241"/>
        <v>205597.26549163138</v>
      </c>
      <c r="Q929" s="12">
        <f t="shared" si="242"/>
        <v>181634.52552031272</v>
      </c>
      <c r="R929" s="12">
        <f t="shared" si="243"/>
        <v>387231.79101194406</v>
      </c>
      <c r="S929" s="22">
        <f t="shared" si="244"/>
        <v>0</v>
      </c>
      <c r="T929" s="22">
        <f t="shared" si="245"/>
        <v>0</v>
      </c>
      <c r="U929" s="22">
        <f t="shared" si="246"/>
        <v>0</v>
      </c>
      <c r="V929" s="22">
        <f t="shared" si="247"/>
        <v>0</v>
      </c>
      <c r="W929" s="43" t="str">
        <f t="shared" si="248"/>
        <v>n/a</v>
      </c>
      <c r="X929" s="22">
        <f t="shared" si="249"/>
        <v>0</v>
      </c>
      <c r="Y929" s="22">
        <f t="shared" si="250"/>
        <v>0</v>
      </c>
      <c r="Z929" s="22">
        <f t="shared" si="251"/>
        <v>0</v>
      </c>
      <c r="AA929" s="42">
        <f t="shared" si="252"/>
        <v>0</v>
      </c>
      <c r="AB929" s="43" t="str">
        <f t="shared" si="253"/>
        <v>n/a</v>
      </c>
      <c r="AC929" s="44" t="str">
        <f>IFERROR(W929*'Inputs - OBR and CPI'!$E$27+'Inputs - Elec wholesale index'!AB929*'Inputs - OBR and CPI'!$F$27,"n/a")</f>
        <v>n/a</v>
      </c>
      <c r="AD929" s="170" t="str">
        <f t="shared" si="237"/>
        <v>2018-19 Winter</v>
      </c>
      <c r="AE929" s="170" t="str">
        <f t="shared" si="238"/>
        <v>2017-18 Winter</v>
      </c>
      <c r="AF929" s="127">
        <v>0</v>
      </c>
    </row>
    <row r="930" spans="1:32">
      <c r="A930" s="46">
        <v>43185</v>
      </c>
      <c r="B930" s="13" t="str">
        <f t="shared" si="239"/>
        <v>Mar</v>
      </c>
      <c r="C930" s="179"/>
      <c r="D930" s="179"/>
      <c r="E930" s="179"/>
      <c r="F930" s="179"/>
      <c r="G930" s="179"/>
      <c r="H930" s="179"/>
      <c r="I930" s="12">
        <f>VLOOKUP($B930,'Elec wholesale lookups'!$A$3:$L$15,'Inputs - Elec wholesale index'!I$2,FALSE)</f>
        <v>181634.52552031272</v>
      </c>
      <c r="J930" s="12">
        <f>VLOOKUP($B930,'Elec wholesale lookups'!$A$3:$L$15,'Inputs - Elec wholesale index'!J$2,FALSE)</f>
        <v>205597.26549163138</v>
      </c>
      <c r="K930" s="12">
        <f>VLOOKUP($B930,'Elec wholesale lookups'!$A$3:$L$15,'Inputs - Elec wholesale index'!K$2,FALSE)</f>
        <v>181634.52552031272</v>
      </c>
      <c r="L930" s="37">
        <f>VLOOKUP($B930,'Elec wholesale lookups'!$A$3:$O$15,'Inputs - Elec wholesale index'!L$2,FALSE)</f>
        <v>0</v>
      </c>
      <c r="M930" s="37">
        <f>VLOOKUP($B930,'Elec wholesale lookups'!$A$3:$O$15,'Inputs - Elec wholesale index'!M$2,FALSE)</f>
        <v>1</v>
      </c>
      <c r="N930" s="37">
        <f>VLOOKUP($B930,'Elec wholesale lookups'!$A$3:$O$15,'Inputs - Elec wholesale index'!N$2,FALSE)</f>
        <v>1</v>
      </c>
      <c r="O930" s="12">
        <f t="shared" si="240"/>
        <v>0</v>
      </c>
      <c r="P930" s="12">
        <f t="shared" si="241"/>
        <v>205597.26549163138</v>
      </c>
      <c r="Q930" s="12">
        <f t="shared" si="242"/>
        <v>181634.52552031272</v>
      </c>
      <c r="R930" s="12">
        <f t="shared" si="243"/>
        <v>387231.79101194406</v>
      </c>
      <c r="S930" s="22">
        <f t="shared" si="244"/>
        <v>0</v>
      </c>
      <c r="T930" s="22">
        <f t="shared" si="245"/>
        <v>0</v>
      </c>
      <c r="U930" s="22">
        <f t="shared" si="246"/>
        <v>0</v>
      </c>
      <c r="V930" s="22">
        <f t="shared" si="247"/>
        <v>0</v>
      </c>
      <c r="W930" s="43" t="str">
        <f t="shared" si="248"/>
        <v>n/a</v>
      </c>
      <c r="X930" s="22">
        <f t="shared" si="249"/>
        <v>0</v>
      </c>
      <c r="Y930" s="22">
        <f t="shared" si="250"/>
        <v>0</v>
      </c>
      <c r="Z930" s="22">
        <f t="shared" si="251"/>
        <v>0</v>
      </c>
      <c r="AA930" s="42">
        <f t="shared" si="252"/>
        <v>0</v>
      </c>
      <c r="AB930" s="43" t="str">
        <f t="shared" si="253"/>
        <v>n/a</v>
      </c>
      <c r="AC930" s="44" t="str">
        <f>IFERROR(W930*'Inputs - OBR and CPI'!$E$27+'Inputs - Elec wholesale index'!AB930*'Inputs - OBR and CPI'!$F$27,"n/a")</f>
        <v>n/a</v>
      </c>
      <c r="AD930" s="170" t="str">
        <f t="shared" si="237"/>
        <v>2018-19 Winter</v>
      </c>
      <c r="AE930" s="170" t="str">
        <f t="shared" si="238"/>
        <v>2017-18 Winter</v>
      </c>
      <c r="AF930" s="127">
        <v>0</v>
      </c>
    </row>
    <row r="931" spans="1:32">
      <c r="A931" s="46">
        <v>43186</v>
      </c>
      <c r="B931" s="13" t="str">
        <f t="shared" si="239"/>
        <v>Mar</v>
      </c>
      <c r="C931" s="179"/>
      <c r="D931" s="179"/>
      <c r="E931" s="179"/>
      <c r="F931" s="179"/>
      <c r="G931" s="179"/>
      <c r="H931" s="179"/>
      <c r="I931" s="12">
        <f>VLOOKUP($B931,'Elec wholesale lookups'!$A$3:$L$15,'Inputs - Elec wholesale index'!I$2,FALSE)</f>
        <v>181634.52552031272</v>
      </c>
      <c r="J931" s="12">
        <f>VLOOKUP($B931,'Elec wholesale lookups'!$A$3:$L$15,'Inputs - Elec wholesale index'!J$2,FALSE)</f>
        <v>205597.26549163138</v>
      </c>
      <c r="K931" s="12">
        <f>VLOOKUP($B931,'Elec wholesale lookups'!$A$3:$L$15,'Inputs - Elec wholesale index'!K$2,FALSE)</f>
        <v>181634.52552031272</v>
      </c>
      <c r="L931" s="37">
        <f>VLOOKUP($B931,'Elec wholesale lookups'!$A$3:$O$15,'Inputs - Elec wholesale index'!L$2,FALSE)</f>
        <v>0</v>
      </c>
      <c r="M931" s="37">
        <f>VLOOKUP($B931,'Elec wholesale lookups'!$A$3:$O$15,'Inputs - Elec wholesale index'!M$2,FALSE)</f>
        <v>1</v>
      </c>
      <c r="N931" s="37">
        <f>VLOOKUP($B931,'Elec wholesale lookups'!$A$3:$O$15,'Inputs - Elec wholesale index'!N$2,FALSE)</f>
        <v>1</v>
      </c>
      <c r="O931" s="12">
        <f t="shared" si="240"/>
        <v>0</v>
      </c>
      <c r="P931" s="12">
        <f t="shared" si="241"/>
        <v>205597.26549163138</v>
      </c>
      <c r="Q931" s="12">
        <f t="shared" si="242"/>
        <v>181634.52552031272</v>
      </c>
      <c r="R931" s="12">
        <f t="shared" si="243"/>
        <v>387231.79101194406</v>
      </c>
      <c r="S931" s="22">
        <f t="shared" si="244"/>
        <v>0</v>
      </c>
      <c r="T931" s="22">
        <f t="shared" si="245"/>
        <v>0</v>
      </c>
      <c r="U931" s="22">
        <f t="shared" si="246"/>
        <v>0</v>
      </c>
      <c r="V931" s="22">
        <f t="shared" si="247"/>
        <v>0</v>
      </c>
      <c r="W931" s="43" t="str">
        <f t="shared" si="248"/>
        <v>n/a</v>
      </c>
      <c r="X931" s="22">
        <f t="shared" si="249"/>
        <v>0</v>
      </c>
      <c r="Y931" s="22">
        <f t="shared" si="250"/>
        <v>0</v>
      </c>
      <c r="Z931" s="22">
        <f t="shared" si="251"/>
        <v>0</v>
      </c>
      <c r="AA931" s="42">
        <f t="shared" si="252"/>
        <v>0</v>
      </c>
      <c r="AB931" s="43" t="str">
        <f t="shared" si="253"/>
        <v>n/a</v>
      </c>
      <c r="AC931" s="44" t="str">
        <f>IFERROR(W931*'Inputs - OBR and CPI'!$E$27+'Inputs - Elec wholesale index'!AB931*'Inputs - OBR and CPI'!$F$27,"n/a")</f>
        <v>n/a</v>
      </c>
      <c r="AD931" s="170" t="str">
        <f t="shared" si="237"/>
        <v>2018-19 Winter</v>
      </c>
      <c r="AE931" s="170" t="str">
        <f t="shared" si="238"/>
        <v>2017-18 Winter</v>
      </c>
      <c r="AF931" s="127">
        <v>0</v>
      </c>
    </row>
    <row r="932" spans="1:32">
      <c r="A932" s="46">
        <v>43187</v>
      </c>
      <c r="B932" s="13" t="str">
        <f t="shared" si="239"/>
        <v>Mar</v>
      </c>
      <c r="C932" s="179"/>
      <c r="D932" s="179"/>
      <c r="E932" s="179"/>
      <c r="F932" s="179"/>
      <c r="G932" s="179"/>
      <c r="H932" s="179"/>
      <c r="I932" s="12">
        <f>VLOOKUP($B932,'Elec wholesale lookups'!$A$3:$L$15,'Inputs - Elec wholesale index'!I$2,FALSE)</f>
        <v>181634.52552031272</v>
      </c>
      <c r="J932" s="12">
        <f>VLOOKUP($B932,'Elec wholesale lookups'!$A$3:$L$15,'Inputs - Elec wholesale index'!J$2,FALSE)</f>
        <v>205597.26549163138</v>
      </c>
      <c r="K932" s="12">
        <f>VLOOKUP($B932,'Elec wholesale lookups'!$A$3:$L$15,'Inputs - Elec wholesale index'!K$2,FALSE)</f>
        <v>181634.52552031272</v>
      </c>
      <c r="L932" s="37">
        <f>VLOOKUP($B932,'Elec wholesale lookups'!$A$3:$O$15,'Inputs - Elec wholesale index'!L$2,FALSE)</f>
        <v>0</v>
      </c>
      <c r="M932" s="37">
        <f>VLOOKUP($B932,'Elec wholesale lookups'!$A$3:$O$15,'Inputs - Elec wholesale index'!M$2,FALSE)</f>
        <v>1</v>
      </c>
      <c r="N932" s="37">
        <f>VLOOKUP($B932,'Elec wholesale lookups'!$A$3:$O$15,'Inputs - Elec wholesale index'!N$2,FALSE)</f>
        <v>1</v>
      </c>
      <c r="O932" s="12">
        <f t="shared" si="240"/>
        <v>0</v>
      </c>
      <c r="P932" s="12">
        <f t="shared" si="241"/>
        <v>205597.26549163138</v>
      </c>
      <c r="Q932" s="12">
        <f t="shared" si="242"/>
        <v>181634.52552031272</v>
      </c>
      <c r="R932" s="12">
        <f t="shared" si="243"/>
        <v>387231.79101194406</v>
      </c>
      <c r="S932" s="22">
        <f t="shared" si="244"/>
        <v>0</v>
      </c>
      <c r="T932" s="22">
        <f t="shared" si="245"/>
        <v>0</v>
      </c>
      <c r="U932" s="22">
        <f t="shared" si="246"/>
        <v>0</v>
      </c>
      <c r="V932" s="22">
        <f t="shared" si="247"/>
        <v>0</v>
      </c>
      <c r="W932" s="43" t="str">
        <f t="shared" si="248"/>
        <v>n/a</v>
      </c>
      <c r="X932" s="22">
        <f t="shared" si="249"/>
        <v>0</v>
      </c>
      <c r="Y932" s="22">
        <f t="shared" si="250"/>
        <v>0</v>
      </c>
      <c r="Z932" s="22">
        <f t="shared" si="251"/>
        <v>0</v>
      </c>
      <c r="AA932" s="42">
        <f t="shared" si="252"/>
        <v>0</v>
      </c>
      <c r="AB932" s="43" t="str">
        <f t="shared" si="253"/>
        <v>n/a</v>
      </c>
      <c r="AC932" s="44" t="str">
        <f>IFERROR(W932*'Inputs - OBR and CPI'!$E$27+'Inputs - Elec wholesale index'!AB932*'Inputs - OBR and CPI'!$F$27,"n/a")</f>
        <v>n/a</v>
      </c>
      <c r="AD932" s="170" t="str">
        <f t="shared" si="237"/>
        <v>2018-19 Winter</v>
      </c>
      <c r="AE932" s="170" t="str">
        <f t="shared" si="238"/>
        <v>2017-18 Winter</v>
      </c>
      <c r="AF932" s="127">
        <v>0</v>
      </c>
    </row>
    <row r="933" spans="1:32">
      <c r="A933" s="46">
        <v>43188</v>
      </c>
      <c r="B933" s="13" t="str">
        <f t="shared" si="239"/>
        <v>Mar</v>
      </c>
      <c r="C933" s="179"/>
      <c r="D933" s="179"/>
      <c r="E933" s="179"/>
      <c r="F933" s="179"/>
      <c r="G933" s="179"/>
      <c r="H933" s="179"/>
      <c r="I933" s="12">
        <f>VLOOKUP($B933,'Elec wholesale lookups'!$A$3:$L$15,'Inputs - Elec wholesale index'!I$2,FALSE)</f>
        <v>181634.52552031272</v>
      </c>
      <c r="J933" s="12">
        <f>VLOOKUP($B933,'Elec wholesale lookups'!$A$3:$L$15,'Inputs - Elec wholesale index'!J$2,FALSE)</f>
        <v>205597.26549163138</v>
      </c>
      <c r="K933" s="12">
        <f>VLOOKUP($B933,'Elec wholesale lookups'!$A$3:$L$15,'Inputs - Elec wholesale index'!K$2,FALSE)</f>
        <v>181634.52552031272</v>
      </c>
      <c r="L933" s="37">
        <f>VLOOKUP($B933,'Elec wholesale lookups'!$A$3:$O$15,'Inputs - Elec wholesale index'!L$2,FALSE)</f>
        <v>0</v>
      </c>
      <c r="M933" s="37">
        <f>VLOOKUP($B933,'Elec wholesale lookups'!$A$3:$O$15,'Inputs - Elec wholesale index'!M$2,FALSE)</f>
        <v>1</v>
      </c>
      <c r="N933" s="37">
        <f>VLOOKUP($B933,'Elec wholesale lookups'!$A$3:$O$15,'Inputs - Elec wholesale index'!N$2,FALSE)</f>
        <v>1</v>
      </c>
      <c r="O933" s="12">
        <f t="shared" si="240"/>
        <v>0</v>
      </c>
      <c r="P933" s="12">
        <f t="shared" si="241"/>
        <v>205597.26549163138</v>
      </c>
      <c r="Q933" s="12">
        <f t="shared" si="242"/>
        <v>181634.52552031272</v>
      </c>
      <c r="R933" s="12">
        <f t="shared" si="243"/>
        <v>387231.79101194406</v>
      </c>
      <c r="S933" s="22">
        <f t="shared" si="244"/>
        <v>0</v>
      </c>
      <c r="T933" s="22">
        <f t="shared" si="245"/>
        <v>0</v>
      </c>
      <c r="U933" s="22">
        <f t="shared" si="246"/>
        <v>0</v>
      </c>
      <c r="V933" s="22">
        <f t="shared" si="247"/>
        <v>0</v>
      </c>
      <c r="W933" s="43" t="str">
        <f t="shared" si="248"/>
        <v>n/a</v>
      </c>
      <c r="X933" s="22">
        <f t="shared" si="249"/>
        <v>0</v>
      </c>
      <c r="Y933" s="22">
        <f t="shared" si="250"/>
        <v>0</v>
      </c>
      <c r="Z933" s="22">
        <f t="shared" si="251"/>
        <v>0</v>
      </c>
      <c r="AA933" s="42">
        <f t="shared" si="252"/>
        <v>0</v>
      </c>
      <c r="AB933" s="43" t="str">
        <f t="shared" si="253"/>
        <v>n/a</v>
      </c>
      <c r="AC933" s="44" t="str">
        <f>IFERROR(W933*'Inputs - OBR and CPI'!$E$27+'Inputs - Elec wholesale index'!AB933*'Inputs - OBR and CPI'!$F$27,"n/a")</f>
        <v>n/a</v>
      </c>
      <c r="AD933" s="170" t="str">
        <f t="shared" si="237"/>
        <v>2018-19 Winter</v>
      </c>
      <c r="AE933" s="170" t="str">
        <f t="shared" si="238"/>
        <v>2017-18 Winter</v>
      </c>
      <c r="AF933" s="127">
        <v>0</v>
      </c>
    </row>
    <row r="934" spans="1:32">
      <c r="A934" s="46">
        <v>43193</v>
      </c>
      <c r="B934" s="13" t="str">
        <f t="shared" si="239"/>
        <v>Apr</v>
      </c>
      <c r="C934" s="179"/>
      <c r="D934" s="179"/>
      <c r="E934" s="179"/>
      <c r="F934" s="179"/>
      <c r="G934" s="179"/>
      <c r="H934" s="179"/>
      <c r="I934" s="12">
        <f>VLOOKUP($B934,'Elec wholesale lookups'!$A$3:$L$15,'Inputs - Elec wholesale index'!I$2,FALSE)</f>
        <v>205597.26549163138</v>
      </c>
      <c r="J934" s="12">
        <f>VLOOKUP($B934,'Elec wholesale lookups'!$A$3:$L$15,'Inputs - Elec wholesale index'!J$2,FALSE)</f>
        <v>181634.52552031272</v>
      </c>
      <c r="K934" s="12">
        <f>VLOOKUP($B934,'Elec wholesale lookups'!$A$3:$L$15,'Inputs - Elec wholesale index'!K$2,FALSE)</f>
        <v>205597.26549163138</v>
      </c>
      <c r="L934" s="37">
        <f>VLOOKUP($B934,'Elec wholesale lookups'!$A$3:$O$15,'Inputs - Elec wholesale index'!L$2,FALSE)</f>
        <v>1</v>
      </c>
      <c r="M934" s="37">
        <f>VLOOKUP($B934,'Elec wholesale lookups'!$A$3:$O$15,'Inputs - Elec wholesale index'!M$2,FALSE)</f>
        <v>1</v>
      </c>
      <c r="N934" s="37">
        <f>VLOOKUP($B934,'Elec wholesale lookups'!$A$3:$O$15,'Inputs - Elec wholesale index'!N$2,FALSE)</f>
        <v>0</v>
      </c>
      <c r="O934" s="12">
        <f t="shared" si="240"/>
        <v>205597.26549163138</v>
      </c>
      <c r="P934" s="12">
        <f t="shared" si="241"/>
        <v>181634.52552031272</v>
      </c>
      <c r="Q934" s="12">
        <f t="shared" si="242"/>
        <v>0</v>
      </c>
      <c r="R934" s="12">
        <f t="shared" si="243"/>
        <v>387231.79101194406</v>
      </c>
      <c r="S934" s="22">
        <f t="shared" si="244"/>
        <v>0</v>
      </c>
      <c r="T934" s="22">
        <f t="shared" si="245"/>
        <v>0</v>
      </c>
      <c r="U934" s="22">
        <f t="shared" si="246"/>
        <v>0</v>
      </c>
      <c r="V934" s="22">
        <f t="shared" si="247"/>
        <v>0</v>
      </c>
      <c r="W934" s="43" t="str">
        <f t="shared" si="248"/>
        <v>n/a</v>
      </c>
      <c r="X934" s="22">
        <f t="shared" si="249"/>
        <v>0</v>
      </c>
      <c r="Y934" s="22">
        <f t="shared" si="250"/>
        <v>0</v>
      </c>
      <c r="Z934" s="22">
        <f t="shared" si="251"/>
        <v>0</v>
      </c>
      <c r="AA934" s="42">
        <f t="shared" si="252"/>
        <v>0</v>
      </c>
      <c r="AB934" s="43" t="str">
        <f t="shared" si="253"/>
        <v>n/a</v>
      </c>
      <c r="AC934" s="44" t="str">
        <f>IFERROR(W934*'Inputs - OBR and CPI'!$E$27+'Inputs - Elec wholesale index'!AB934*'Inputs - OBR and CPI'!$F$27,"n/a")</f>
        <v>n/a</v>
      </c>
      <c r="AD934" s="170" t="str">
        <f t="shared" si="237"/>
        <v>2018-19 Winter</v>
      </c>
      <c r="AE934" s="170" t="str">
        <f t="shared" si="238"/>
        <v>2018-19 Summer</v>
      </c>
      <c r="AF934" s="127">
        <v>0</v>
      </c>
    </row>
    <row r="935" spans="1:32">
      <c r="A935" s="46">
        <v>43194</v>
      </c>
      <c r="B935" s="13" t="str">
        <f t="shared" si="239"/>
        <v>Apr</v>
      </c>
      <c r="C935" s="179"/>
      <c r="D935" s="179"/>
      <c r="E935" s="179"/>
      <c r="F935" s="179"/>
      <c r="G935" s="179"/>
      <c r="H935" s="179"/>
      <c r="I935" s="12">
        <f>VLOOKUP($B935,'Elec wholesale lookups'!$A$3:$L$15,'Inputs - Elec wholesale index'!I$2,FALSE)</f>
        <v>205597.26549163138</v>
      </c>
      <c r="J935" s="12">
        <f>VLOOKUP($B935,'Elec wholesale lookups'!$A$3:$L$15,'Inputs - Elec wholesale index'!J$2,FALSE)</f>
        <v>181634.52552031272</v>
      </c>
      <c r="K935" s="12">
        <f>VLOOKUP($B935,'Elec wholesale lookups'!$A$3:$L$15,'Inputs - Elec wholesale index'!K$2,FALSE)</f>
        <v>205597.26549163138</v>
      </c>
      <c r="L935" s="37">
        <f>VLOOKUP($B935,'Elec wholesale lookups'!$A$3:$O$15,'Inputs - Elec wholesale index'!L$2,FALSE)</f>
        <v>1</v>
      </c>
      <c r="M935" s="37">
        <f>VLOOKUP($B935,'Elec wholesale lookups'!$A$3:$O$15,'Inputs - Elec wholesale index'!M$2,FALSE)</f>
        <v>1</v>
      </c>
      <c r="N935" s="37">
        <f>VLOOKUP($B935,'Elec wholesale lookups'!$A$3:$O$15,'Inputs - Elec wholesale index'!N$2,FALSE)</f>
        <v>0</v>
      </c>
      <c r="O935" s="12">
        <f t="shared" si="240"/>
        <v>205597.26549163138</v>
      </c>
      <c r="P935" s="12">
        <f t="shared" si="241"/>
        <v>181634.52552031272</v>
      </c>
      <c r="Q935" s="12">
        <f t="shared" si="242"/>
        <v>0</v>
      </c>
      <c r="R935" s="12">
        <f t="shared" si="243"/>
        <v>387231.79101194406</v>
      </c>
      <c r="S935" s="22">
        <f t="shared" si="244"/>
        <v>0</v>
      </c>
      <c r="T935" s="22">
        <f t="shared" si="245"/>
        <v>0</v>
      </c>
      <c r="U935" s="22">
        <f t="shared" si="246"/>
        <v>0</v>
      </c>
      <c r="V935" s="22">
        <f t="shared" si="247"/>
        <v>0</v>
      </c>
      <c r="W935" s="43" t="str">
        <f t="shared" si="248"/>
        <v>n/a</v>
      </c>
      <c r="X935" s="22">
        <f t="shared" si="249"/>
        <v>0</v>
      </c>
      <c r="Y935" s="22">
        <f t="shared" si="250"/>
        <v>0</v>
      </c>
      <c r="Z935" s="22">
        <f t="shared" si="251"/>
        <v>0</v>
      </c>
      <c r="AA935" s="42">
        <f t="shared" si="252"/>
        <v>0</v>
      </c>
      <c r="AB935" s="43" t="str">
        <f t="shared" si="253"/>
        <v>n/a</v>
      </c>
      <c r="AC935" s="44" t="str">
        <f>IFERROR(W935*'Inputs - OBR and CPI'!$E$27+'Inputs - Elec wholesale index'!AB935*'Inputs - OBR and CPI'!$F$27,"n/a")</f>
        <v>n/a</v>
      </c>
      <c r="AD935" s="170" t="str">
        <f t="shared" si="237"/>
        <v>2018-19 Winter</v>
      </c>
      <c r="AE935" s="170" t="str">
        <f t="shared" si="238"/>
        <v>2018-19 Summer</v>
      </c>
      <c r="AF935" s="127">
        <v>0</v>
      </c>
    </row>
    <row r="936" spans="1:32">
      <c r="A936" s="46">
        <v>43195</v>
      </c>
      <c r="B936" s="13" t="str">
        <f t="shared" si="239"/>
        <v>Apr</v>
      </c>
      <c r="C936" s="179"/>
      <c r="D936" s="179"/>
      <c r="E936" s="179"/>
      <c r="F936" s="179"/>
      <c r="G936" s="179"/>
      <c r="H936" s="179"/>
      <c r="I936" s="12">
        <f>VLOOKUP($B936,'Elec wholesale lookups'!$A$3:$L$15,'Inputs - Elec wholesale index'!I$2,FALSE)</f>
        <v>205597.26549163138</v>
      </c>
      <c r="J936" s="12">
        <f>VLOOKUP($B936,'Elec wholesale lookups'!$A$3:$L$15,'Inputs - Elec wholesale index'!J$2,FALSE)</f>
        <v>181634.52552031272</v>
      </c>
      <c r="K936" s="12">
        <f>VLOOKUP($B936,'Elec wholesale lookups'!$A$3:$L$15,'Inputs - Elec wholesale index'!K$2,FALSE)</f>
        <v>205597.26549163138</v>
      </c>
      <c r="L936" s="37">
        <f>VLOOKUP($B936,'Elec wholesale lookups'!$A$3:$O$15,'Inputs - Elec wholesale index'!L$2,FALSE)</f>
        <v>1</v>
      </c>
      <c r="M936" s="37">
        <f>VLOOKUP($B936,'Elec wholesale lookups'!$A$3:$O$15,'Inputs - Elec wholesale index'!M$2,FALSE)</f>
        <v>1</v>
      </c>
      <c r="N936" s="37">
        <f>VLOOKUP($B936,'Elec wholesale lookups'!$A$3:$O$15,'Inputs - Elec wholesale index'!N$2,FALSE)</f>
        <v>0</v>
      </c>
      <c r="O936" s="12">
        <f t="shared" si="240"/>
        <v>205597.26549163138</v>
      </c>
      <c r="P936" s="12">
        <f t="shared" si="241"/>
        <v>181634.52552031272</v>
      </c>
      <c r="Q936" s="12">
        <f t="shared" si="242"/>
        <v>0</v>
      </c>
      <c r="R936" s="12">
        <f t="shared" si="243"/>
        <v>387231.79101194406</v>
      </c>
      <c r="S936" s="22">
        <f t="shared" si="244"/>
        <v>0</v>
      </c>
      <c r="T936" s="22">
        <f t="shared" si="245"/>
        <v>0</v>
      </c>
      <c r="U936" s="22">
        <f t="shared" si="246"/>
        <v>0</v>
      </c>
      <c r="V936" s="22">
        <f t="shared" si="247"/>
        <v>0</v>
      </c>
      <c r="W936" s="43" t="str">
        <f t="shared" si="248"/>
        <v>n/a</v>
      </c>
      <c r="X936" s="22">
        <f t="shared" si="249"/>
        <v>0</v>
      </c>
      <c r="Y936" s="22">
        <f t="shared" si="250"/>
        <v>0</v>
      </c>
      <c r="Z936" s="22">
        <f t="shared" si="251"/>
        <v>0</v>
      </c>
      <c r="AA936" s="42">
        <f t="shared" si="252"/>
        <v>0</v>
      </c>
      <c r="AB936" s="43" t="str">
        <f t="shared" si="253"/>
        <v>n/a</v>
      </c>
      <c r="AC936" s="44" t="str">
        <f>IFERROR(W936*'Inputs - OBR and CPI'!$E$27+'Inputs - Elec wholesale index'!AB936*'Inputs - OBR and CPI'!$F$27,"n/a")</f>
        <v>n/a</v>
      </c>
      <c r="AD936" s="170" t="str">
        <f t="shared" si="237"/>
        <v>2018-19 Winter</v>
      </c>
      <c r="AE936" s="170" t="str">
        <f t="shared" si="238"/>
        <v>2018-19 Summer</v>
      </c>
      <c r="AF936" s="127">
        <v>0</v>
      </c>
    </row>
    <row r="937" spans="1:32">
      <c r="A937" s="46">
        <v>43199</v>
      </c>
      <c r="B937" s="13" t="str">
        <f t="shared" si="239"/>
        <v>Apr</v>
      </c>
      <c r="C937" s="179"/>
      <c r="D937" s="179"/>
      <c r="E937" s="179"/>
      <c r="F937" s="179"/>
      <c r="G937" s="179"/>
      <c r="H937" s="179"/>
      <c r="I937" s="12">
        <f>VLOOKUP($B937,'Elec wholesale lookups'!$A$3:$L$15,'Inputs - Elec wholesale index'!I$2,FALSE)</f>
        <v>205597.26549163138</v>
      </c>
      <c r="J937" s="12">
        <f>VLOOKUP($B937,'Elec wholesale lookups'!$A$3:$L$15,'Inputs - Elec wholesale index'!J$2,FALSE)</f>
        <v>181634.52552031272</v>
      </c>
      <c r="K937" s="12">
        <f>VLOOKUP($B937,'Elec wholesale lookups'!$A$3:$L$15,'Inputs - Elec wholesale index'!K$2,FALSE)</f>
        <v>205597.26549163138</v>
      </c>
      <c r="L937" s="37">
        <f>VLOOKUP($B937,'Elec wholesale lookups'!$A$3:$O$15,'Inputs - Elec wholesale index'!L$2,FALSE)</f>
        <v>1</v>
      </c>
      <c r="M937" s="37">
        <f>VLOOKUP($B937,'Elec wholesale lookups'!$A$3:$O$15,'Inputs - Elec wholesale index'!M$2,FALSE)</f>
        <v>1</v>
      </c>
      <c r="N937" s="37">
        <f>VLOOKUP($B937,'Elec wholesale lookups'!$A$3:$O$15,'Inputs - Elec wholesale index'!N$2,FALSE)</f>
        <v>0</v>
      </c>
      <c r="O937" s="12">
        <f t="shared" si="240"/>
        <v>205597.26549163138</v>
      </c>
      <c r="P937" s="12">
        <f t="shared" si="241"/>
        <v>181634.52552031272</v>
      </c>
      <c r="Q937" s="12">
        <f t="shared" si="242"/>
        <v>0</v>
      </c>
      <c r="R937" s="12">
        <f t="shared" si="243"/>
        <v>387231.79101194406</v>
      </c>
      <c r="S937" s="22">
        <f t="shared" si="244"/>
        <v>0</v>
      </c>
      <c r="T937" s="22">
        <f t="shared" si="245"/>
        <v>0</v>
      </c>
      <c r="U937" s="22">
        <f t="shared" si="246"/>
        <v>0</v>
      </c>
      <c r="V937" s="22">
        <f t="shared" si="247"/>
        <v>0</v>
      </c>
      <c r="W937" s="43" t="str">
        <f t="shared" si="248"/>
        <v>n/a</v>
      </c>
      <c r="X937" s="22">
        <f t="shared" si="249"/>
        <v>0</v>
      </c>
      <c r="Y937" s="22">
        <f t="shared" si="250"/>
        <v>0</v>
      </c>
      <c r="Z937" s="22">
        <f t="shared" si="251"/>
        <v>0</v>
      </c>
      <c r="AA937" s="42">
        <f t="shared" si="252"/>
        <v>0</v>
      </c>
      <c r="AB937" s="43" t="str">
        <f t="shared" si="253"/>
        <v>n/a</v>
      </c>
      <c r="AC937" s="44" t="str">
        <f>IFERROR(W937*'Inputs - OBR and CPI'!$E$27+'Inputs - Elec wholesale index'!AB937*'Inputs - OBR and CPI'!$F$27,"n/a")</f>
        <v>n/a</v>
      </c>
      <c r="AD937" s="170" t="str">
        <f t="shared" si="237"/>
        <v>2018-19 Winter</v>
      </c>
      <c r="AE937" s="170" t="str">
        <f t="shared" si="238"/>
        <v>2018-19 Summer</v>
      </c>
      <c r="AF937" s="127">
        <v>0</v>
      </c>
    </row>
    <row r="938" spans="1:32">
      <c r="A938" s="46">
        <v>43200</v>
      </c>
      <c r="B938" s="13" t="str">
        <f t="shared" si="239"/>
        <v>Apr</v>
      </c>
      <c r="C938" s="179"/>
      <c r="D938" s="179"/>
      <c r="E938" s="179"/>
      <c r="F938" s="179"/>
      <c r="G938" s="179"/>
      <c r="H938" s="179"/>
      <c r="I938" s="12">
        <f>VLOOKUP($B938,'Elec wholesale lookups'!$A$3:$L$15,'Inputs - Elec wholesale index'!I$2,FALSE)</f>
        <v>205597.26549163138</v>
      </c>
      <c r="J938" s="12">
        <f>VLOOKUP($B938,'Elec wholesale lookups'!$A$3:$L$15,'Inputs - Elec wholesale index'!J$2,FALSE)</f>
        <v>181634.52552031272</v>
      </c>
      <c r="K938" s="12">
        <f>VLOOKUP($B938,'Elec wholesale lookups'!$A$3:$L$15,'Inputs - Elec wholesale index'!K$2,FALSE)</f>
        <v>205597.26549163138</v>
      </c>
      <c r="L938" s="37">
        <f>VLOOKUP($B938,'Elec wholesale lookups'!$A$3:$O$15,'Inputs - Elec wholesale index'!L$2,FALSE)</f>
        <v>1</v>
      </c>
      <c r="M938" s="37">
        <f>VLOOKUP($B938,'Elec wholesale lookups'!$A$3:$O$15,'Inputs - Elec wholesale index'!M$2,FALSE)</f>
        <v>1</v>
      </c>
      <c r="N938" s="37">
        <f>VLOOKUP($B938,'Elec wholesale lookups'!$A$3:$O$15,'Inputs - Elec wholesale index'!N$2,FALSE)</f>
        <v>0</v>
      </c>
      <c r="O938" s="12">
        <f t="shared" si="240"/>
        <v>205597.26549163138</v>
      </c>
      <c r="P938" s="12">
        <f t="shared" si="241"/>
        <v>181634.52552031272</v>
      </c>
      <c r="Q938" s="12">
        <f t="shared" si="242"/>
        <v>0</v>
      </c>
      <c r="R938" s="12">
        <f t="shared" si="243"/>
        <v>387231.79101194406</v>
      </c>
      <c r="S938" s="22">
        <f t="shared" si="244"/>
        <v>0</v>
      </c>
      <c r="T938" s="22">
        <f t="shared" si="245"/>
        <v>0</v>
      </c>
      <c r="U938" s="22">
        <f t="shared" si="246"/>
        <v>0</v>
      </c>
      <c r="V938" s="22">
        <f t="shared" si="247"/>
        <v>0</v>
      </c>
      <c r="W938" s="43" t="str">
        <f t="shared" si="248"/>
        <v>n/a</v>
      </c>
      <c r="X938" s="22">
        <f t="shared" si="249"/>
        <v>0</v>
      </c>
      <c r="Y938" s="22">
        <f t="shared" si="250"/>
        <v>0</v>
      </c>
      <c r="Z938" s="22">
        <f t="shared" si="251"/>
        <v>0</v>
      </c>
      <c r="AA938" s="42">
        <f t="shared" si="252"/>
        <v>0</v>
      </c>
      <c r="AB938" s="43" t="str">
        <f t="shared" si="253"/>
        <v>n/a</v>
      </c>
      <c r="AC938" s="44" t="str">
        <f>IFERROR(W938*'Inputs - OBR and CPI'!$E$27+'Inputs - Elec wholesale index'!AB938*'Inputs - OBR and CPI'!$F$27,"n/a")</f>
        <v>n/a</v>
      </c>
      <c r="AD938" s="170" t="str">
        <f t="shared" si="237"/>
        <v>2018-19 Winter</v>
      </c>
      <c r="AE938" s="170" t="str">
        <f t="shared" si="238"/>
        <v>2018-19 Summer</v>
      </c>
      <c r="AF938" s="127">
        <v>0</v>
      </c>
    </row>
    <row r="939" spans="1:32">
      <c r="A939" s="46">
        <v>43201</v>
      </c>
      <c r="B939" s="13" t="str">
        <f t="shared" si="239"/>
        <v>Apr</v>
      </c>
      <c r="C939" s="179"/>
      <c r="D939" s="179"/>
      <c r="E939" s="179"/>
      <c r="F939" s="179"/>
      <c r="G939" s="179"/>
      <c r="H939" s="179"/>
      <c r="I939" s="12">
        <f>VLOOKUP($B939,'Elec wholesale lookups'!$A$3:$L$15,'Inputs - Elec wholesale index'!I$2,FALSE)</f>
        <v>205597.26549163138</v>
      </c>
      <c r="J939" s="12">
        <f>VLOOKUP($B939,'Elec wholesale lookups'!$A$3:$L$15,'Inputs - Elec wholesale index'!J$2,FALSE)</f>
        <v>181634.52552031272</v>
      </c>
      <c r="K939" s="12">
        <f>VLOOKUP($B939,'Elec wholesale lookups'!$A$3:$L$15,'Inputs - Elec wholesale index'!K$2,FALSE)</f>
        <v>205597.26549163138</v>
      </c>
      <c r="L939" s="37">
        <f>VLOOKUP($B939,'Elec wholesale lookups'!$A$3:$O$15,'Inputs - Elec wholesale index'!L$2,FALSE)</f>
        <v>1</v>
      </c>
      <c r="M939" s="37">
        <f>VLOOKUP($B939,'Elec wholesale lookups'!$A$3:$O$15,'Inputs - Elec wholesale index'!M$2,FALSE)</f>
        <v>1</v>
      </c>
      <c r="N939" s="37">
        <f>VLOOKUP($B939,'Elec wholesale lookups'!$A$3:$O$15,'Inputs - Elec wholesale index'!N$2,FALSE)</f>
        <v>0</v>
      </c>
      <c r="O939" s="12">
        <f t="shared" si="240"/>
        <v>205597.26549163138</v>
      </c>
      <c r="P939" s="12">
        <f t="shared" si="241"/>
        <v>181634.52552031272</v>
      </c>
      <c r="Q939" s="12">
        <f t="shared" si="242"/>
        <v>0</v>
      </c>
      <c r="R939" s="12">
        <f t="shared" si="243"/>
        <v>387231.79101194406</v>
      </c>
      <c r="S939" s="22">
        <f t="shared" si="244"/>
        <v>0</v>
      </c>
      <c r="T939" s="22">
        <f t="shared" si="245"/>
        <v>0</v>
      </c>
      <c r="U939" s="22">
        <f t="shared" si="246"/>
        <v>0</v>
      </c>
      <c r="V939" s="22">
        <f t="shared" si="247"/>
        <v>0</v>
      </c>
      <c r="W939" s="43" t="str">
        <f t="shared" si="248"/>
        <v>n/a</v>
      </c>
      <c r="X939" s="22">
        <f t="shared" si="249"/>
        <v>0</v>
      </c>
      <c r="Y939" s="22">
        <f t="shared" si="250"/>
        <v>0</v>
      </c>
      <c r="Z939" s="22">
        <f t="shared" si="251"/>
        <v>0</v>
      </c>
      <c r="AA939" s="42">
        <f t="shared" si="252"/>
        <v>0</v>
      </c>
      <c r="AB939" s="43" t="str">
        <f t="shared" si="253"/>
        <v>n/a</v>
      </c>
      <c r="AC939" s="44" t="str">
        <f>IFERROR(W939*'Inputs - OBR and CPI'!$E$27+'Inputs - Elec wholesale index'!AB939*'Inputs - OBR and CPI'!$F$27,"n/a")</f>
        <v>n/a</v>
      </c>
      <c r="AD939" s="170" t="str">
        <f t="shared" si="237"/>
        <v>2018-19 Winter</v>
      </c>
      <c r="AE939" s="170" t="str">
        <f t="shared" si="238"/>
        <v>2018-19 Summer</v>
      </c>
      <c r="AF939" s="127">
        <v>0</v>
      </c>
    </row>
    <row r="940" spans="1:32">
      <c r="A940" s="46">
        <v>43202</v>
      </c>
      <c r="B940" s="13" t="str">
        <f t="shared" si="239"/>
        <v>Apr</v>
      </c>
      <c r="C940" s="179"/>
      <c r="D940" s="179"/>
      <c r="E940" s="179"/>
      <c r="F940" s="179"/>
      <c r="G940" s="179"/>
      <c r="H940" s="179"/>
      <c r="I940" s="12">
        <f>VLOOKUP($B940,'Elec wholesale lookups'!$A$3:$L$15,'Inputs - Elec wholesale index'!I$2,FALSE)</f>
        <v>205597.26549163138</v>
      </c>
      <c r="J940" s="12">
        <f>VLOOKUP($B940,'Elec wholesale lookups'!$A$3:$L$15,'Inputs - Elec wholesale index'!J$2,FALSE)</f>
        <v>181634.52552031272</v>
      </c>
      <c r="K940" s="12">
        <f>VLOOKUP($B940,'Elec wholesale lookups'!$A$3:$L$15,'Inputs - Elec wholesale index'!K$2,FALSE)</f>
        <v>205597.26549163138</v>
      </c>
      <c r="L940" s="37">
        <f>VLOOKUP($B940,'Elec wholesale lookups'!$A$3:$O$15,'Inputs - Elec wholesale index'!L$2,FALSE)</f>
        <v>1</v>
      </c>
      <c r="M940" s="37">
        <f>VLOOKUP($B940,'Elec wholesale lookups'!$A$3:$O$15,'Inputs - Elec wholesale index'!M$2,FALSE)</f>
        <v>1</v>
      </c>
      <c r="N940" s="37">
        <f>VLOOKUP($B940,'Elec wholesale lookups'!$A$3:$O$15,'Inputs - Elec wholesale index'!N$2,FALSE)</f>
        <v>0</v>
      </c>
      <c r="O940" s="12">
        <f t="shared" si="240"/>
        <v>205597.26549163138</v>
      </c>
      <c r="P940" s="12">
        <f t="shared" si="241"/>
        <v>181634.52552031272</v>
      </c>
      <c r="Q940" s="12">
        <f t="shared" si="242"/>
        <v>0</v>
      </c>
      <c r="R940" s="12">
        <f t="shared" si="243"/>
        <v>387231.79101194406</v>
      </c>
      <c r="S940" s="22">
        <f t="shared" si="244"/>
        <v>0</v>
      </c>
      <c r="T940" s="22">
        <f t="shared" si="245"/>
        <v>0</v>
      </c>
      <c r="U940" s="22">
        <f t="shared" si="246"/>
        <v>0</v>
      </c>
      <c r="V940" s="22">
        <f t="shared" si="247"/>
        <v>0</v>
      </c>
      <c r="W940" s="43" t="str">
        <f t="shared" si="248"/>
        <v>n/a</v>
      </c>
      <c r="X940" s="22">
        <f t="shared" si="249"/>
        <v>0</v>
      </c>
      <c r="Y940" s="22">
        <f t="shared" si="250"/>
        <v>0</v>
      </c>
      <c r="Z940" s="22">
        <f t="shared" si="251"/>
        <v>0</v>
      </c>
      <c r="AA940" s="42">
        <f t="shared" si="252"/>
        <v>0</v>
      </c>
      <c r="AB940" s="43" t="str">
        <f t="shared" si="253"/>
        <v>n/a</v>
      </c>
      <c r="AC940" s="44" t="str">
        <f>IFERROR(W940*'Inputs - OBR and CPI'!$E$27+'Inputs - Elec wholesale index'!AB940*'Inputs - OBR and CPI'!$F$27,"n/a")</f>
        <v>n/a</v>
      </c>
      <c r="AD940" s="170" t="str">
        <f t="shared" si="237"/>
        <v>2018-19 Winter</v>
      </c>
      <c r="AE940" s="170" t="str">
        <f t="shared" si="238"/>
        <v>2018-19 Summer</v>
      </c>
      <c r="AF940" s="127">
        <v>0</v>
      </c>
    </row>
    <row r="941" spans="1:32">
      <c r="A941" s="46">
        <v>43203</v>
      </c>
      <c r="B941" s="13" t="str">
        <f t="shared" si="239"/>
        <v>Apr</v>
      </c>
      <c r="C941" s="179"/>
      <c r="D941" s="179"/>
      <c r="E941" s="179"/>
      <c r="F941" s="179"/>
      <c r="G941" s="179"/>
      <c r="H941" s="179"/>
      <c r="I941" s="12">
        <f>VLOOKUP($B941,'Elec wholesale lookups'!$A$3:$L$15,'Inputs - Elec wholesale index'!I$2,FALSE)</f>
        <v>205597.26549163138</v>
      </c>
      <c r="J941" s="12">
        <f>VLOOKUP($B941,'Elec wholesale lookups'!$A$3:$L$15,'Inputs - Elec wholesale index'!J$2,FALSE)</f>
        <v>181634.52552031272</v>
      </c>
      <c r="K941" s="12">
        <f>VLOOKUP($B941,'Elec wholesale lookups'!$A$3:$L$15,'Inputs - Elec wholesale index'!K$2,FALSE)</f>
        <v>205597.26549163138</v>
      </c>
      <c r="L941" s="37">
        <f>VLOOKUP($B941,'Elec wholesale lookups'!$A$3:$O$15,'Inputs - Elec wholesale index'!L$2,FALSE)</f>
        <v>1</v>
      </c>
      <c r="M941" s="37">
        <f>VLOOKUP($B941,'Elec wholesale lookups'!$A$3:$O$15,'Inputs - Elec wholesale index'!M$2,FALSE)</f>
        <v>1</v>
      </c>
      <c r="N941" s="37">
        <f>VLOOKUP($B941,'Elec wholesale lookups'!$A$3:$O$15,'Inputs - Elec wholesale index'!N$2,FALSE)</f>
        <v>0</v>
      </c>
      <c r="O941" s="12">
        <f t="shared" si="240"/>
        <v>205597.26549163138</v>
      </c>
      <c r="P941" s="12">
        <f t="shared" si="241"/>
        <v>181634.52552031272</v>
      </c>
      <c r="Q941" s="12">
        <f t="shared" si="242"/>
        <v>0</v>
      </c>
      <c r="R941" s="12">
        <f t="shared" si="243"/>
        <v>387231.79101194406</v>
      </c>
      <c r="S941" s="22">
        <f t="shared" si="244"/>
        <v>0</v>
      </c>
      <c r="T941" s="22">
        <f t="shared" si="245"/>
        <v>0</v>
      </c>
      <c r="U941" s="22">
        <f t="shared" si="246"/>
        <v>0</v>
      </c>
      <c r="V941" s="22">
        <f t="shared" si="247"/>
        <v>0</v>
      </c>
      <c r="W941" s="43" t="str">
        <f t="shared" si="248"/>
        <v>n/a</v>
      </c>
      <c r="X941" s="22">
        <f t="shared" si="249"/>
        <v>0</v>
      </c>
      <c r="Y941" s="22">
        <f t="shared" si="250"/>
        <v>0</v>
      </c>
      <c r="Z941" s="22">
        <f t="shared" si="251"/>
        <v>0</v>
      </c>
      <c r="AA941" s="42">
        <f t="shared" si="252"/>
        <v>0</v>
      </c>
      <c r="AB941" s="43" t="str">
        <f t="shared" si="253"/>
        <v>n/a</v>
      </c>
      <c r="AC941" s="44" t="str">
        <f>IFERROR(W941*'Inputs - OBR and CPI'!$E$27+'Inputs - Elec wholesale index'!AB941*'Inputs - OBR and CPI'!$F$27,"n/a")</f>
        <v>n/a</v>
      </c>
      <c r="AD941" s="170" t="str">
        <f t="shared" si="237"/>
        <v>2018-19 Winter</v>
      </c>
      <c r="AE941" s="170" t="str">
        <f t="shared" si="238"/>
        <v>2018-19 Summer</v>
      </c>
      <c r="AF941" s="127">
        <v>0</v>
      </c>
    </row>
    <row r="942" spans="1:32">
      <c r="A942" s="46">
        <v>43206</v>
      </c>
      <c r="B942" s="13" t="str">
        <f t="shared" si="239"/>
        <v>Apr</v>
      </c>
      <c r="C942" s="179"/>
      <c r="D942" s="179"/>
      <c r="E942" s="179"/>
      <c r="F942" s="179"/>
      <c r="G942" s="179"/>
      <c r="H942" s="179"/>
      <c r="I942" s="12">
        <f>VLOOKUP($B942,'Elec wholesale lookups'!$A$3:$L$15,'Inputs - Elec wholesale index'!I$2,FALSE)</f>
        <v>205597.26549163138</v>
      </c>
      <c r="J942" s="12">
        <f>VLOOKUP($B942,'Elec wholesale lookups'!$A$3:$L$15,'Inputs - Elec wholesale index'!J$2,FALSE)</f>
        <v>181634.52552031272</v>
      </c>
      <c r="K942" s="12">
        <f>VLOOKUP($B942,'Elec wholesale lookups'!$A$3:$L$15,'Inputs - Elec wholesale index'!K$2,FALSE)</f>
        <v>205597.26549163138</v>
      </c>
      <c r="L942" s="37">
        <f>VLOOKUP($B942,'Elec wholesale lookups'!$A$3:$O$15,'Inputs - Elec wholesale index'!L$2,FALSE)</f>
        <v>1</v>
      </c>
      <c r="M942" s="37">
        <f>VLOOKUP($B942,'Elec wholesale lookups'!$A$3:$O$15,'Inputs - Elec wholesale index'!M$2,FALSE)</f>
        <v>1</v>
      </c>
      <c r="N942" s="37">
        <f>VLOOKUP($B942,'Elec wholesale lookups'!$A$3:$O$15,'Inputs - Elec wholesale index'!N$2,FALSE)</f>
        <v>0</v>
      </c>
      <c r="O942" s="12">
        <f t="shared" si="240"/>
        <v>205597.26549163138</v>
      </c>
      <c r="P942" s="12">
        <f t="shared" si="241"/>
        <v>181634.52552031272</v>
      </c>
      <c r="Q942" s="12">
        <f t="shared" si="242"/>
        <v>0</v>
      </c>
      <c r="R942" s="12">
        <f t="shared" si="243"/>
        <v>387231.79101194406</v>
      </c>
      <c r="S942" s="22">
        <f t="shared" si="244"/>
        <v>0</v>
      </c>
      <c r="T942" s="22">
        <f t="shared" si="245"/>
        <v>0</v>
      </c>
      <c r="U942" s="22">
        <f t="shared" si="246"/>
        <v>0</v>
      </c>
      <c r="V942" s="22">
        <f t="shared" si="247"/>
        <v>0</v>
      </c>
      <c r="W942" s="43" t="str">
        <f t="shared" si="248"/>
        <v>n/a</v>
      </c>
      <c r="X942" s="22">
        <f t="shared" si="249"/>
        <v>0</v>
      </c>
      <c r="Y942" s="22">
        <f t="shared" si="250"/>
        <v>0</v>
      </c>
      <c r="Z942" s="22">
        <f t="shared" si="251"/>
        <v>0</v>
      </c>
      <c r="AA942" s="42">
        <f t="shared" si="252"/>
        <v>0</v>
      </c>
      <c r="AB942" s="43" t="str">
        <f t="shared" si="253"/>
        <v>n/a</v>
      </c>
      <c r="AC942" s="44" t="str">
        <f>IFERROR(W942*'Inputs - OBR and CPI'!$E$27+'Inputs - Elec wholesale index'!AB942*'Inputs - OBR and CPI'!$F$27,"n/a")</f>
        <v>n/a</v>
      </c>
      <c r="AD942" s="170" t="str">
        <f t="shared" si="237"/>
        <v>2018-19 Winter</v>
      </c>
      <c r="AE942" s="170" t="str">
        <f t="shared" si="238"/>
        <v>2018-19 Summer</v>
      </c>
      <c r="AF942" s="127">
        <v>0</v>
      </c>
    </row>
    <row r="943" spans="1:32">
      <c r="A943" s="46">
        <v>43207</v>
      </c>
      <c r="B943" s="13" t="str">
        <f t="shared" si="239"/>
        <v>Apr</v>
      </c>
      <c r="C943" s="179"/>
      <c r="D943" s="179"/>
      <c r="E943" s="179"/>
      <c r="F943" s="179"/>
      <c r="G943" s="179"/>
      <c r="H943" s="179"/>
      <c r="I943" s="12">
        <f>VLOOKUP($B943,'Elec wholesale lookups'!$A$3:$L$15,'Inputs - Elec wholesale index'!I$2,FALSE)</f>
        <v>205597.26549163138</v>
      </c>
      <c r="J943" s="12">
        <f>VLOOKUP($B943,'Elec wholesale lookups'!$A$3:$L$15,'Inputs - Elec wholesale index'!J$2,FALSE)</f>
        <v>181634.52552031272</v>
      </c>
      <c r="K943" s="12">
        <f>VLOOKUP($B943,'Elec wholesale lookups'!$A$3:$L$15,'Inputs - Elec wholesale index'!K$2,FALSE)</f>
        <v>205597.26549163138</v>
      </c>
      <c r="L943" s="37">
        <f>VLOOKUP($B943,'Elec wholesale lookups'!$A$3:$O$15,'Inputs - Elec wholesale index'!L$2,FALSE)</f>
        <v>1</v>
      </c>
      <c r="M943" s="37">
        <f>VLOOKUP($B943,'Elec wholesale lookups'!$A$3:$O$15,'Inputs - Elec wholesale index'!M$2,FALSE)</f>
        <v>1</v>
      </c>
      <c r="N943" s="37">
        <f>VLOOKUP($B943,'Elec wholesale lookups'!$A$3:$O$15,'Inputs - Elec wholesale index'!N$2,FALSE)</f>
        <v>0</v>
      </c>
      <c r="O943" s="12">
        <f t="shared" si="240"/>
        <v>205597.26549163138</v>
      </c>
      <c r="P943" s="12">
        <f t="shared" si="241"/>
        <v>181634.52552031272</v>
      </c>
      <c r="Q943" s="12">
        <f t="shared" si="242"/>
        <v>0</v>
      </c>
      <c r="R943" s="12">
        <f t="shared" si="243"/>
        <v>387231.79101194406</v>
      </c>
      <c r="S943" s="22">
        <f t="shared" si="244"/>
        <v>0</v>
      </c>
      <c r="T943" s="22">
        <f t="shared" si="245"/>
        <v>0</v>
      </c>
      <c r="U943" s="22">
        <f t="shared" si="246"/>
        <v>0</v>
      </c>
      <c r="V943" s="22">
        <f t="shared" si="247"/>
        <v>0</v>
      </c>
      <c r="W943" s="43" t="str">
        <f t="shared" si="248"/>
        <v>n/a</v>
      </c>
      <c r="X943" s="22">
        <f t="shared" si="249"/>
        <v>0</v>
      </c>
      <c r="Y943" s="22">
        <f t="shared" si="250"/>
        <v>0</v>
      </c>
      <c r="Z943" s="22">
        <f t="shared" si="251"/>
        <v>0</v>
      </c>
      <c r="AA943" s="42">
        <f t="shared" si="252"/>
        <v>0</v>
      </c>
      <c r="AB943" s="43" t="str">
        <f t="shared" si="253"/>
        <v>n/a</v>
      </c>
      <c r="AC943" s="44" t="str">
        <f>IFERROR(W943*'Inputs - OBR and CPI'!$E$27+'Inputs - Elec wholesale index'!AB943*'Inputs - OBR and CPI'!$F$27,"n/a")</f>
        <v>n/a</v>
      </c>
      <c r="AD943" s="170" t="str">
        <f t="shared" si="237"/>
        <v>2018-19 Winter</v>
      </c>
      <c r="AE943" s="170" t="str">
        <f t="shared" si="238"/>
        <v>2018-19 Summer</v>
      </c>
      <c r="AF943" s="127">
        <v>0</v>
      </c>
    </row>
    <row r="944" spans="1:32">
      <c r="A944" s="46">
        <v>43208</v>
      </c>
      <c r="B944" s="13" t="str">
        <f t="shared" si="239"/>
        <v>Apr</v>
      </c>
      <c r="C944" s="179"/>
      <c r="D944" s="179"/>
      <c r="E944" s="179"/>
      <c r="F944" s="179"/>
      <c r="G944" s="179"/>
      <c r="H944" s="179"/>
      <c r="I944" s="12">
        <f>VLOOKUP($B944,'Elec wholesale lookups'!$A$3:$L$15,'Inputs - Elec wholesale index'!I$2,FALSE)</f>
        <v>205597.26549163138</v>
      </c>
      <c r="J944" s="12">
        <f>VLOOKUP($B944,'Elec wholesale lookups'!$A$3:$L$15,'Inputs - Elec wholesale index'!J$2,FALSE)</f>
        <v>181634.52552031272</v>
      </c>
      <c r="K944" s="12">
        <f>VLOOKUP($B944,'Elec wholesale lookups'!$A$3:$L$15,'Inputs - Elec wholesale index'!K$2,FALSE)</f>
        <v>205597.26549163138</v>
      </c>
      <c r="L944" s="37">
        <f>VLOOKUP($B944,'Elec wholesale lookups'!$A$3:$O$15,'Inputs - Elec wholesale index'!L$2,FALSE)</f>
        <v>1</v>
      </c>
      <c r="M944" s="37">
        <f>VLOOKUP($B944,'Elec wholesale lookups'!$A$3:$O$15,'Inputs - Elec wholesale index'!M$2,FALSE)</f>
        <v>1</v>
      </c>
      <c r="N944" s="37">
        <f>VLOOKUP($B944,'Elec wholesale lookups'!$A$3:$O$15,'Inputs - Elec wholesale index'!N$2,FALSE)</f>
        <v>0</v>
      </c>
      <c r="O944" s="12">
        <f t="shared" si="240"/>
        <v>205597.26549163138</v>
      </c>
      <c r="P944" s="12">
        <f t="shared" si="241"/>
        <v>181634.52552031272</v>
      </c>
      <c r="Q944" s="12">
        <f t="shared" si="242"/>
        <v>0</v>
      </c>
      <c r="R944" s="12">
        <f t="shared" si="243"/>
        <v>387231.79101194406</v>
      </c>
      <c r="S944" s="22">
        <f t="shared" si="244"/>
        <v>0</v>
      </c>
      <c r="T944" s="22">
        <f t="shared" si="245"/>
        <v>0</v>
      </c>
      <c r="U944" s="22">
        <f t="shared" si="246"/>
        <v>0</v>
      </c>
      <c r="V944" s="22">
        <f t="shared" si="247"/>
        <v>0</v>
      </c>
      <c r="W944" s="43" t="str">
        <f t="shared" si="248"/>
        <v>n/a</v>
      </c>
      <c r="X944" s="22">
        <f t="shared" si="249"/>
        <v>0</v>
      </c>
      <c r="Y944" s="22">
        <f t="shared" si="250"/>
        <v>0</v>
      </c>
      <c r="Z944" s="22">
        <f t="shared" si="251"/>
        <v>0</v>
      </c>
      <c r="AA944" s="42">
        <f t="shared" si="252"/>
        <v>0</v>
      </c>
      <c r="AB944" s="43" t="str">
        <f t="shared" si="253"/>
        <v>n/a</v>
      </c>
      <c r="AC944" s="44" t="str">
        <f>IFERROR(W944*'Inputs - OBR and CPI'!$E$27+'Inputs - Elec wholesale index'!AB944*'Inputs - OBR and CPI'!$F$27,"n/a")</f>
        <v>n/a</v>
      </c>
      <c r="AD944" s="170" t="str">
        <f t="shared" si="237"/>
        <v>2018-19 Winter</v>
      </c>
      <c r="AE944" s="170" t="str">
        <f t="shared" si="238"/>
        <v>2018-19 Summer</v>
      </c>
      <c r="AF944" s="127">
        <v>0</v>
      </c>
    </row>
    <row r="945" spans="1:32">
      <c r="A945" s="46">
        <v>43209</v>
      </c>
      <c r="B945" s="13" t="str">
        <f t="shared" si="239"/>
        <v>Apr</v>
      </c>
      <c r="C945" s="179"/>
      <c r="D945" s="179"/>
      <c r="E945" s="179"/>
      <c r="F945" s="179"/>
      <c r="G945" s="179"/>
      <c r="H945" s="179"/>
      <c r="I945" s="12">
        <f>VLOOKUP($B945,'Elec wholesale lookups'!$A$3:$L$15,'Inputs - Elec wholesale index'!I$2,FALSE)</f>
        <v>205597.26549163138</v>
      </c>
      <c r="J945" s="12">
        <f>VLOOKUP($B945,'Elec wholesale lookups'!$A$3:$L$15,'Inputs - Elec wholesale index'!J$2,FALSE)</f>
        <v>181634.52552031272</v>
      </c>
      <c r="K945" s="12">
        <f>VLOOKUP($B945,'Elec wholesale lookups'!$A$3:$L$15,'Inputs - Elec wholesale index'!K$2,FALSE)</f>
        <v>205597.26549163138</v>
      </c>
      <c r="L945" s="37">
        <f>VLOOKUP($B945,'Elec wholesale lookups'!$A$3:$O$15,'Inputs - Elec wholesale index'!L$2,FALSE)</f>
        <v>1</v>
      </c>
      <c r="M945" s="37">
        <f>VLOOKUP($B945,'Elec wholesale lookups'!$A$3:$O$15,'Inputs - Elec wholesale index'!M$2,FALSE)</f>
        <v>1</v>
      </c>
      <c r="N945" s="37">
        <f>VLOOKUP($B945,'Elec wholesale lookups'!$A$3:$O$15,'Inputs - Elec wholesale index'!N$2,FALSE)</f>
        <v>0</v>
      </c>
      <c r="O945" s="12">
        <f t="shared" si="240"/>
        <v>205597.26549163138</v>
      </c>
      <c r="P945" s="12">
        <f t="shared" si="241"/>
        <v>181634.52552031272</v>
      </c>
      <c r="Q945" s="12">
        <f t="shared" si="242"/>
        <v>0</v>
      </c>
      <c r="R945" s="12">
        <f t="shared" si="243"/>
        <v>387231.79101194406</v>
      </c>
      <c r="S945" s="22">
        <f t="shared" si="244"/>
        <v>0</v>
      </c>
      <c r="T945" s="22">
        <f t="shared" si="245"/>
        <v>0</v>
      </c>
      <c r="U945" s="22">
        <f t="shared" si="246"/>
        <v>0</v>
      </c>
      <c r="V945" s="22">
        <f t="shared" si="247"/>
        <v>0</v>
      </c>
      <c r="W945" s="43" t="str">
        <f t="shared" si="248"/>
        <v>n/a</v>
      </c>
      <c r="X945" s="22">
        <f t="shared" si="249"/>
        <v>0</v>
      </c>
      <c r="Y945" s="22">
        <f t="shared" si="250"/>
        <v>0</v>
      </c>
      <c r="Z945" s="22">
        <f t="shared" si="251"/>
        <v>0</v>
      </c>
      <c r="AA945" s="42">
        <f t="shared" si="252"/>
        <v>0</v>
      </c>
      <c r="AB945" s="43" t="str">
        <f t="shared" si="253"/>
        <v>n/a</v>
      </c>
      <c r="AC945" s="44" t="str">
        <f>IFERROR(W945*'Inputs - OBR and CPI'!$E$27+'Inputs - Elec wholesale index'!AB945*'Inputs - OBR and CPI'!$F$27,"n/a")</f>
        <v>n/a</v>
      </c>
      <c r="AD945" s="170" t="str">
        <f t="shared" si="237"/>
        <v>2018-19 Winter</v>
      </c>
      <c r="AE945" s="170" t="str">
        <f t="shared" si="238"/>
        <v>2018-19 Summer</v>
      </c>
      <c r="AF945" s="127">
        <v>0</v>
      </c>
    </row>
    <row r="946" spans="1:32">
      <c r="A946" s="46">
        <v>43210</v>
      </c>
      <c r="B946" s="13" t="str">
        <f t="shared" si="239"/>
        <v>Apr</v>
      </c>
      <c r="C946" s="179"/>
      <c r="D946" s="179"/>
      <c r="E946" s="179"/>
      <c r="F946" s="179"/>
      <c r="G946" s="179"/>
      <c r="H946" s="179"/>
      <c r="I946" s="12">
        <f>VLOOKUP($B946,'Elec wholesale lookups'!$A$3:$L$15,'Inputs - Elec wholesale index'!I$2,FALSE)</f>
        <v>205597.26549163138</v>
      </c>
      <c r="J946" s="12">
        <f>VLOOKUP($B946,'Elec wholesale lookups'!$A$3:$L$15,'Inputs - Elec wholesale index'!J$2,FALSE)</f>
        <v>181634.52552031272</v>
      </c>
      <c r="K946" s="12">
        <f>VLOOKUP($B946,'Elec wholesale lookups'!$A$3:$L$15,'Inputs - Elec wholesale index'!K$2,FALSE)</f>
        <v>205597.26549163138</v>
      </c>
      <c r="L946" s="37">
        <f>VLOOKUP($B946,'Elec wholesale lookups'!$A$3:$O$15,'Inputs - Elec wholesale index'!L$2,FALSE)</f>
        <v>1</v>
      </c>
      <c r="M946" s="37">
        <f>VLOOKUP($B946,'Elec wholesale lookups'!$A$3:$O$15,'Inputs - Elec wholesale index'!M$2,FALSE)</f>
        <v>1</v>
      </c>
      <c r="N946" s="37">
        <f>VLOOKUP($B946,'Elec wholesale lookups'!$A$3:$O$15,'Inputs - Elec wholesale index'!N$2,FALSE)</f>
        <v>0</v>
      </c>
      <c r="O946" s="12">
        <f t="shared" si="240"/>
        <v>205597.26549163138</v>
      </c>
      <c r="P946" s="12">
        <f t="shared" si="241"/>
        <v>181634.52552031272</v>
      </c>
      <c r="Q946" s="12">
        <f t="shared" si="242"/>
        <v>0</v>
      </c>
      <c r="R946" s="12">
        <f t="shared" si="243"/>
        <v>387231.79101194406</v>
      </c>
      <c r="S946" s="22">
        <f t="shared" si="244"/>
        <v>0</v>
      </c>
      <c r="T946" s="22">
        <f t="shared" si="245"/>
        <v>0</v>
      </c>
      <c r="U946" s="22">
        <f t="shared" si="246"/>
        <v>0</v>
      </c>
      <c r="V946" s="22">
        <f t="shared" si="247"/>
        <v>0</v>
      </c>
      <c r="W946" s="43" t="str">
        <f t="shared" si="248"/>
        <v>n/a</v>
      </c>
      <c r="X946" s="22">
        <f t="shared" si="249"/>
        <v>0</v>
      </c>
      <c r="Y946" s="22">
        <f t="shared" si="250"/>
        <v>0</v>
      </c>
      <c r="Z946" s="22">
        <f t="shared" si="251"/>
        <v>0</v>
      </c>
      <c r="AA946" s="42">
        <f t="shared" si="252"/>
        <v>0</v>
      </c>
      <c r="AB946" s="43" t="str">
        <f t="shared" si="253"/>
        <v>n/a</v>
      </c>
      <c r="AC946" s="44" t="str">
        <f>IFERROR(W946*'Inputs - OBR and CPI'!$E$27+'Inputs - Elec wholesale index'!AB946*'Inputs - OBR and CPI'!$F$27,"n/a")</f>
        <v>n/a</v>
      </c>
      <c r="AD946" s="170" t="str">
        <f t="shared" si="237"/>
        <v>2018-19 Winter</v>
      </c>
      <c r="AE946" s="170" t="str">
        <f t="shared" si="238"/>
        <v>2018-19 Summer</v>
      </c>
      <c r="AF946" s="127">
        <v>0</v>
      </c>
    </row>
    <row r="947" spans="1:32">
      <c r="A947" s="46">
        <v>43213</v>
      </c>
      <c r="B947" s="13" t="str">
        <f t="shared" si="239"/>
        <v>Apr</v>
      </c>
      <c r="C947" s="179"/>
      <c r="D947" s="179"/>
      <c r="E947" s="179"/>
      <c r="F947" s="179"/>
      <c r="G947" s="179"/>
      <c r="H947" s="179"/>
      <c r="I947" s="12">
        <f>VLOOKUP($B947,'Elec wholesale lookups'!$A$3:$L$15,'Inputs - Elec wholesale index'!I$2,FALSE)</f>
        <v>205597.26549163138</v>
      </c>
      <c r="J947" s="12">
        <f>VLOOKUP($B947,'Elec wholesale lookups'!$A$3:$L$15,'Inputs - Elec wholesale index'!J$2,FALSE)</f>
        <v>181634.52552031272</v>
      </c>
      <c r="K947" s="12">
        <f>VLOOKUP($B947,'Elec wholesale lookups'!$A$3:$L$15,'Inputs - Elec wholesale index'!K$2,FALSE)</f>
        <v>205597.26549163138</v>
      </c>
      <c r="L947" s="37">
        <f>VLOOKUP($B947,'Elec wholesale lookups'!$A$3:$O$15,'Inputs - Elec wholesale index'!L$2,FALSE)</f>
        <v>1</v>
      </c>
      <c r="M947" s="37">
        <f>VLOOKUP($B947,'Elec wholesale lookups'!$A$3:$O$15,'Inputs - Elec wholesale index'!M$2,FALSE)</f>
        <v>1</v>
      </c>
      <c r="N947" s="37">
        <f>VLOOKUP($B947,'Elec wholesale lookups'!$A$3:$O$15,'Inputs - Elec wholesale index'!N$2,FALSE)</f>
        <v>0</v>
      </c>
      <c r="O947" s="12">
        <f t="shared" si="240"/>
        <v>205597.26549163138</v>
      </c>
      <c r="P947" s="12">
        <f t="shared" si="241"/>
        <v>181634.52552031272</v>
      </c>
      <c r="Q947" s="12">
        <f t="shared" si="242"/>
        <v>0</v>
      </c>
      <c r="R947" s="12">
        <f t="shared" si="243"/>
        <v>387231.79101194406</v>
      </c>
      <c r="S947" s="22">
        <f t="shared" si="244"/>
        <v>0</v>
      </c>
      <c r="T947" s="22">
        <f t="shared" si="245"/>
        <v>0</v>
      </c>
      <c r="U947" s="22">
        <f t="shared" si="246"/>
        <v>0</v>
      </c>
      <c r="V947" s="22">
        <f t="shared" si="247"/>
        <v>0</v>
      </c>
      <c r="W947" s="43" t="str">
        <f t="shared" si="248"/>
        <v>n/a</v>
      </c>
      <c r="X947" s="22">
        <f t="shared" si="249"/>
        <v>0</v>
      </c>
      <c r="Y947" s="22">
        <f t="shared" si="250"/>
        <v>0</v>
      </c>
      <c r="Z947" s="22">
        <f t="shared" si="251"/>
        <v>0</v>
      </c>
      <c r="AA947" s="42">
        <f t="shared" si="252"/>
        <v>0</v>
      </c>
      <c r="AB947" s="43" t="str">
        <f t="shared" si="253"/>
        <v>n/a</v>
      </c>
      <c r="AC947" s="44" t="str">
        <f>IFERROR(W947*'Inputs - OBR and CPI'!$E$27+'Inputs - Elec wholesale index'!AB947*'Inputs - OBR and CPI'!$F$27,"n/a")</f>
        <v>n/a</v>
      </c>
      <c r="AD947" s="170" t="str">
        <f t="shared" si="237"/>
        <v>2018-19 Winter</v>
      </c>
      <c r="AE947" s="170" t="str">
        <f t="shared" si="238"/>
        <v>2018-19 Summer</v>
      </c>
      <c r="AF947" s="127">
        <v>0</v>
      </c>
    </row>
    <row r="948" spans="1:32">
      <c r="A948" s="46">
        <v>43214</v>
      </c>
      <c r="B948" s="13" t="str">
        <f t="shared" si="239"/>
        <v>Apr</v>
      </c>
      <c r="C948" s="179"/>
      <c r="D948" s="179"/>
      <c r="E948" s="179"/>
      <c r="F948" s="179"/>
      <c r="G948" s="179"/>
      <c r="H948" s="179"/>
      <c r="I948" s="12">
        <f>VLOOKUP($B948,'Elec wholesale lookups'!$A$3:$L$15,'Inputs - Elec wholesale index'!I$2,FALSE)</f>
        <v>205597.26549163138</v>
      </c>
      <c r="J948" s="12">
        <f>VLOOKUP($B948,'Elec wholesale lookups'!$A$3:$L$15,'Inputs - Elec wholesale index'!J$2,FALSE)</f>
        <v>181634.52552031272</v>
      </c>
      <c r="K948" s="12">
        <f>VLOOKUP($B948,'Elec wholesale lookups'!$A$3:$L$15,'Inputs - Elec wholesale index'!K$2,FALSE)</f>
        <v>205597.26549163138</v>
      </c>
      <c r="L948" s="37">
        <f>VLOOKUP($B948,'Elec wholesale lookups'!$A$3:$O$15,'Inputs - Elec wholesale index'!L$2,FALSE)</f>
        <v>1</v>
      </c>
      <c r="M948" s="37">
        <f>VLOOKUP($B948,'Elec wholesale lookups'!$A$3:$O$15,'Inputs - Elec wholesale index'!M$2,FALSE)</f>
        <v>1</v>
      </c>
      <c r="N948" s="37">
        <f>VLOOKUP($B948,'Elec wholesale lookups'!$A$3:$O$15,'Inputs - Elec wholesale index'!N$2,FALSE)</f>
        <v>0</v>
      </c>
      <c r="O948" s="12">
        <f t="shared" si="240"/>
        <v>205597.26549163138</v>
      </c>
      <c r="P948" s="12">
        <f t="shared" si="241"/>
        <v>181634.52552031272</v>
      </c>
      <c r="Q948" s="12">
        <f t="shared" si="242"/>
        <v>0</v>
      </c>
      <c r="R948" s="12">
        <f t="shared" si="243"/>
        <v>387231.79101194406</v>
      </c>
      <c r="S948" s="22">
        <f t="shared" si="244"/>
        <v>0</v>
      </c>
      <c r="T948" s="22">
        <f t="shared" si="245"/>
        <v>0</v>
      </c>
      <c r="U948" s="22">
        <f t="shared" si="246"/>
        <v>0</v>
      </c>
      <c r="V948" s="22">
        <f t="shared" si="247"/>
        <v>0</v>
      </c>
      <c r="W948" s="43" t="str">
        <f t="shared" si="248"/>
        <v>n/a</v>
      </c>
      <c r="X948" s="22">
        <f t="shared" si="249"/>
        <v>0</v>
      </c>
      <c r="Y948" s="22">
        <f t="shared" si="250"/>
        <v>0</v>
      </c>
      <c r="Z948" s="22">
        <f t="shared" si="251"/>
        <v>0</v>
      </c>
      <c r="AA948" s="42">
        <f t="shared" si="252"/>
        <v>0</v>
      </c>
      <c r="AB948" s="43" t="str">
        <f t="shared" si="253"/>
        <v>n/a</v>
      </c>
      <c r="AC948" s="44" t="str">
        <f>IFERROR(W948*'Inputs - OBR and CPI'!$E$27+'Inputs - Elec wholesale index'!AB948*'Inputs - OBR and CPI'!$F$27,"n/a")</f>
        <v>n/a</v>
      </c>
      <c r="AD948" s="170" t="str">
        <f t="shared" ref="AD948:AD1011" si="254">IF(AND(MONTH(A948)=8,MONTH(A947)=7),YEAR(A948)+1&amp;"-"&amp;YEAR(A948)-1998&amp;" Summer",IF(AND(MONTH(A948)=2,MONTH(A947)=1),YEAR(A948)&amp;"-"&amp;YEAR(A948)-1999&amp;" Winter",AD947))</f>
        <v>2018-19 Winter</v>
      </c>
      <c r="AE948" s="170" t="str">
        <f t="shared" ref="AE948:AE1011" si="255">IF(AND(MONTH(A948)=4,MONTH(A947)=3),YEAR(A948)&amp;"-"&amp;YEAR(A948)-1999&amp;" Summer",IF(AND(MONTH(A948)=10,MONTH(A947)=9),YEAR(A948)&amp;"-"&amp;YEAR(A948)-1999&amp;" Winter",AE947))</f>
        <v>2018-19 Summer</v>
      </c>
      <c r="AF948" s="127">
        <v>0</v>
      </c>
    </row>
    <row r="949" spans="1:32">
      <c r="A949" s="46">
        <v>43215</v>
      </c>
      <c r="B949" s="13" t="str">
        <f t="shared" si="239"/>
        <v>Apr</v>
      </c>
      <c r="C949" s="179"/>
      <c r="D949" s="179"/>
      <c r="E949" s="179"/>
      <c r="F949" s="179"/>
      <c r="G949" s="179"/>
      <c r="H949" s="179"/>
      <c r="I949" s="12">
        <f>VLOOKUP($B949,'Elec wholesale lookups'!$A$3:$L$15,'Inputs - Elec wholesale index'!I$2,FALSE)</f>
        <v>205597.26549163138</v>
      </c>
      <c r="J949" s="12">
        <f>VLOOKUP($B949,'Elec wholesale lookups'!$A$3:$L$15,'Inputs - Elec wholesale index'!J$2,FALSE)</f>
        <v>181634.52552031272</v>
      </c>
      <c r="K949" s="12">
        <f>VLOOKUP($B949,'Elec wholesale lookups'!$A$3:$L$15,'Inputs - Elec wholesale index'!K$2,FALSE)</f>
        <v>205597.26549163138</v>
      </c>
      <c r="L949" s="37">
        <f>VLOOKUP($B949,'Elec wholesale lookups'!$A$3:$O$15,'Inputs - Elec wholesale index'!L$2,FALSE)</f>
        <v>1</v>
      </c>
      <c r="M949" s="37">
        <f>VLOOKUP($B949,'Elec wholesale lookups'!$A$3:$O$15,'Inputs - Elec wholesale index'!M$2,FALSE)</f>
        <v>1</v>
      </c>
      <c r="N949" s="37">
        <f>VLOOKUP($B949,'Elec wholesale lookups'!$A$3:$O$15,'Inputs - Elec wholesale index'!N$2,FALSE)</f>
        <v>0</v>
      </c>
      <c r="O949" s="12">
        <f t="shared" si="240"/>
        <v>205597.26549163138</v>
      </c>
      <c r="P949" s="12">
        <f t="shared" si="241"/>
        <v>181634.52552031272</v>
      </c>
      <c r="Q949" s="12">
        <f t="shared" si="242"/>
        <v>0</v>
      </c>
      <c r="R949" s="12">
        <f t="shared" si="243"/>
        <v>387231.79101194406</v>
      </c>
      <c r="S949" s="22">
        <f t="shared" si="244"/>
        <v>0</v>
      </c>
      <c r="T949" s="22">
        <f t="shared" si="245"/>
        <v>0</v>
      </c>
      <c r="U949" s="22">
        <f t="shared" si="246"/>
        <v>0</v>
      </c>
      <c r="V949" s="22">
        <f t="shared" si="247"/>
        <v>0</v>
      </c>
      <c r="W949" s="43" t="str">
        <f t="shared" si="248"/>
        <v>n/a</v>
      </c>
      <c r="X949" s="22">
        <f t="shared" si="249"/>
        <v>0</v>
      </c>
      <c r="Y949" s="22">
        <f t="shared" si="250"/>
        <v>0</v>
      </c>
      <c r="Z949" s="22">
        <f t="shared" si="251"/>
        <v>0</v>
      </c>
      <c r="AA949" s="42">
        <f t="shared" si="252"/>
        <v>0</v>
      </c>
      <c r="AB949" s="43" t="str">
        <f t="shared" si="253"/>
        <v>n/a</v>
      </c>
      <c r="AC949" s="44" t="str">
        <f>IFERROR(W949*'Inputs - OBR and CPI'!$E$27+'Inputs - Elec wholesale index'!AB949*'Inputs - OBR and CPI'!$F$27,"n/a")</f>
        <v>n/a</v>
      </c>
      <c r="AD949" s="170" t="str">
        <f t="shared" si="254"/>
        <v>2018-19 Winter</v>
      </c>
      <c r="AE949" s="170" t="str">
        <f t="shared" si="255"/>
        <v>2018-19 Summer</v>
      </c>
      <c r="AF949" s="127">
        <v>0</v>
      </c>
    </row>
    <row r="950" spans="1:32">
      <c r="A950" s="46">
        <v>43216</v>
      </c>
      <c r="B950" s="13" t="str">
        <f t="shared" si="239"/>
        <v>Apr</v>
      </c>
      <c r="C950" s="179"/>
      <c r="D950" s="179"/>
      <c r="E950" s="179"/>
      <c r="F950" s="179"/>
      <c r="G950" s="179"/>
      <c r="H950" s="179"/>
      <c r="I950" s="12">
        <f>VLOOKUP($B950,'Elec wholesale lookups'!$A$3:$L$15,'Inputs - Elec wholesale index'!I$2,FALSE)</f>
        <v>205597.26549163138</v>
      </c>
      <c r="J950" s="12">
        <f>VLOOKUP($B950,'Elec wholesale lookups'!$A$3:$L$15,'Inputs - Elec wholesale index'!J$2,FALSE)</f>
        <v>181634.52552031272</v>
      </c>
      <c r="K950" s="12">
        <f>VLOOKUP($B950,'Elec wholesale lookups'!$A$3:$L$15,'Inputs - Elec wholesale index'!K$2,FALSE)</f>
        <v>205597.26549163138</v>
      </c>
      <c r="L950" s="37">
        <f>VLOOKUP($B950,'Elec wholesale lookups'!$A$3:$O$15,'Inputs - Elec wholesale index'!L$2,FALSE)</f>
        <v>1</v>
      </c>
      <c r="M950" s="37">
        <f>VLOOKUP($B950,'Elec wholesale lookups'!$A$3:$O$15,'Inputs - Elec wholesale index'!M$2,FALSE)</f>
        <v>1</v>
      </c>
      <c r="N950" s="37">
        <f>VLOOKUP($B950,'Elec wholesale lookups'!$A$3:$O$15,'Inputs - Elec wholesale index'!N$2,FALSE)</f>
        <v>0</v>
      </c>
      <c r="O950" s="12">
        <f t="shared" si="240"/>
        <v>205597.26549163138</v>
      </c>
      <c r="P950" s="12">
        <f t="shared" si="241"/>
        <v>181634.52552031272</v>
      </c>
      <c r="Q950" s="12">
        <f t="shared" si="242"/>
        <v>0</v>
      </c>
      <c r="R950" s="12">
        <f t="shared" si="243"/>
        <v>387231.79101194406</v>
      </c>
      <c r="S950" s="22">
        <f t="shared" si="244"/>
        <v>0</v>
      </c>
      <c r="T950" s="22">
        <f t="shared" si="245"/>
        <v>0</v>
      </c>
      <c r="U950" s="22">
        <f t="shared" si="246"/>
        <v>0</v>
      </c>
      <c r="V950" s="22">
        <f t="shared" si="247"/>
        <v>0</v>
      </c>
      <c r="W950" s="43" t="str">
        <f t="shared" si="248"/>
        <v>n/a</v>
      </c>
      <c r="X950" s="22">
        <f t="shared" si="249"/>
        <v>0</v>
      </c>
      <c r="Y950" s="22">
        <f t="shared" si="250"/>
        <v>0</v>
      </c>
      <c r="Z950" s="22">
        <f t="shared" si="251"/>
        <v>0</v>
      </c>
      <c r="AA950" s="42">
        <f t="shared" si="252"/>
        <v>0</v>
      </c>
      <c r="AB950" s="43" t="str">
        <f t="shared" si="253"/>
        <v>n/a</v>
      </c>
      <c r="AC950" s="44" t="str">
        <f>IFERROR(W950*'Inputs - OBR and CPI'!$E$27+'Inputs - Elec wholesale index'!AB950*'Inputs - OBR and CPI'!$F$27,"n/a")</f>
        <v>n/a</v>
      </c>
      <c r="AD950" s="170" t="str">
        <f t="shared" si="254"/>
        <v>2018-19 Winter</v>
      </c>
      <c r="AE950" s="170" t="str">
        <f t="shared" si="255"/>
        <v>2018-19 Summer</v>
      </c>
      <c r="AF950" s="127">
        <v>0</v>
      </c>
    </row>
    <row r="951" spans="1:32">
      <c r="A951" s="46">
        <v>43217</v>
      </c>
      <c r="B951" s="13" t="str">
        <f t="shared" si="239"/>
        <v>Apr</v>
      </c>
      <c r="C951" s="179"/>
      <c r="D951" s="179"/>
      <c r="E951" s="179"/>
      <c r="F951" s="179"/>
      <c r="G951" s="179"/>
      <c r="H951" s="179"/>
      <c r="I951" s="12">
        <f>VLOOKUP($B951,'Elec wholesale lookups'!$A$3:$L$15,'Inputs - Elec wholesale index'!I$2,FALSE)</f>
        <v>205597.26549163138</v>
      </c>
      <c r="J951" s="12">
        <f>VLOOKUP($B951,'Elec wholesale lookups'!$A$3:$L$15,'Inputs - Elec wholesale index'!J$2,FALSE)</f>
        <v>181634.52552031272</v>
      </c>
      <c r="K951" s="12">
        <f>VLOOKUP($B951,'Elec wholesale lookups'!$A$3:$L$15,'Inputs - Elec wholesale index'!K$2,FALSE)</f>
        <v>205597.26549163138</v>
      </c>
      <c r="L951" s="37">
        <f>VLOOKUP($B951,'Elec wholesale lookups'!$A$3:$O$15,'Inputs - Elec wholesale index'!L$2,FALSE)</f>
        <v>1</v>
      </c>
      <c r="M951" s="37">
        <f>VLOOKUP($B951,'Elec wholesale lookups'!$A$3:$O$15,'Inputs - Elec wholesale index'!M$2,FALSE)</f>
        <v>1</v>
      </c>
      <c r="N951" s="37">
        <f>VLOOKUP($B951,'Elec wholesale lookups'!$A$3:$O$15,'Inputs - Elec wholesale index'!N$2,FALSE)</f>
        <v>0</v>
      </c>
      <c r="O951" s="12">
        <f t="shared" si="240"/>
        <v>205597.26549163138</v>
      </c>
      <c r="P951" s="12">
        <f t="shared" si="241"/>
        <v>181634.52552031272</v>
      </c>
      <c r="Q951" s="12">
        <f t="shared" si="242"/>
        <v>0</v>
      </c>
      <c r="R951" s="12">
        <f t="shared" si="243"/>
        <v>387231.79101194406</v>
      </c>
      <c r="S951" s="22">
        <f t="shared" si="244"/>
        <v>0</v>
      </c>
      <c r="T951" s="22">
        <f t="shared" si="245"/>
        <v>0</v>
      </c>
      <c r="U951" s="22">
        <f t="shared" si="246"/>
        <v>0</v>
      </c>
      <c r="V951" s="22">
        <f t="shared" si="247"/>
        <v>0</v>
      </c>
      <c r="W951" s="43" t="str">
        <f t="shared" si="248"/>
        <v>n/a</v>
      </c>
      <c r="X951" s="22">
        <f t="shared" si="249"/>
        <v>0</v>
      </c>
      <c r="Y951" s="22">
        <f t="shared" si="250"/>
        <v>0</v>
      </c>
      <c r="Z951" s="22">
        <f t="shared" si="251"/>
        <v>0</v>
      </c>
      <c r="AA951" s="42">
        <f t="shared" si="252"/>
        <v>0</v>
      </c>
      <c r="AB951" s="43" t="str">
        <f t="shared" si="253"/>
        <v>n/a</v>
      </c>
      <c r="AC951" s="44" t="str">
        <f>IFERROR(W951*'Inputs - OBR and CPI'!$E$27+'Inputs - Elec wholesale index'!AB951*'Inputs - OBR and CPI'!$F$27,"n/a")</f>
        <v>n/a</v>
      </c>
      <c r="AD951" s="170" t="str">
        <f t="shared" si="254"/>
        <v>2018-19 Winter</v>
      </c>
      <c r="AE951" s="170" t="str">
        <f t="shared" si="255"/>
        <v>2018-19 Summer</v>
      </c>
      <c r="AF951" s="127">
        <v>0</v>
      </c>
    </row>
    <row r="952" spans="1:32">
      <c r="A952" s="46">
        <v>43220</v>
      </c>
      <c r="B952" s="13" t="str">
        <f t="shared" si="239"/>
        <v>Apr</v>
      </c>
      <c r="C952" s="179"/>
      <c r="D952" s="179"/>
      <c r="E952" s="179"/>
      <c r="F952" s="179"/>
      <c r="G952" s="179"/>
      <c r="H952" s="179"/>
      <c r="I952" s="12">
        <f>VLOOKUP($B952,'Elec wholesale lookups'!$A$3:$L$15,'Inputs - Elec wholesale index'!I$2,FALSE)</f>
        <v>205597.26549163138</v>
      </c>
      <c r="J952" s="12">
        <f>VLOOKUP($B952,'Elec wholesale lookups'!$A$3:$L$15,'Inputs - Elec wholesale index'!J$2,FALSE)</f>
        <v>181634.52552031272</v>
      </c>
      <c r="K952" s="12">
        <f>VLOOKUP($B952,'Elec wholesale lookups'!$A$3:$L$15,'Inputs - Elec wholesale index'!K$2,FALSE)</f>
        <v>205597.26549163138</v>
      </c>
      <c r="L952" s="37">
        <f>VLOOKUP($B952,'Elec wholesale lookups'!$A$3:$O$15,'Inputs - Elec wholesale index'!L$2,FALSE)</f>
        <v>1</v>
      </c>
      <c r="M952" s="37">
        <f>VLOOKUP($B952,'Elec wholesale lookups'!$A$3:$O$15,'Inputs - Elec wholesale index'!M$2,FALSE)</f>
        <v>1</v>
      </c>
      <c r="N952" s="37">
        <f>VLOOKUP($B952,'Elec wholesale lookups'!$A$3:$O$15,'Inputs - Elec wholesale index'!N$2,FALSE)</f>
        <v>0</v>
      </c>
      <c r="O952" s="12">
        <f t="shared" si="240"/>
        <v>205597.26549163138</v>
      </c>
      <c r="P952" s="12">
        <f t="shared" si="241"/>
        <v>181634.52552031272</v>
      </c>
      <c r="Q952" s="12">
        <f t="shared" si="242"/>
        <v>0</v>
      </c>
      <c r="R952" s="12">
        <f t="shared" si="243"/>
        <v>387231.79101194406</v>
      </c>
      <c r="S952" s="22">
        <f t="shared" si="244"/>
        <v>0</v>
      </c>
      <c r="T952" s="22">
        <f t="shared" si="245"/>
        <v>0</v>
      </c>
      <c r="U952" s="22">
        <f t="shared" si="246"/>
        <v>0</v>
      </c>
      <c r="V952" s="22">
        <f t="shared" si="247"/>
        <v>0</v>
      </c>
      <c r="W952" s="43" t="str">
        <f t="shared" si="248"/>
        <v>n/a</v>
      </c>
      <c r="X952" s="22">
        <f t="shared" si="249"/>
        <v>0</v>
      </c>
      <c r="Y952" s="22">
        <f t="shared" si="250"/>
        <v>0</v>
      </c>
      <c r="Z952" s="22">
        <f t="shared" si="251"/>
        <v>0</v>
      </c>
      <c r="AA952" s="42">
        <f t="shared" si="252"/>
        <v>0</v>
      </c>
      <c r="AB952" s="43" t="str">
        <f t="shared" si="253"/>
        <v>n/a</v>
      </c>
      <c r="AC952" s="44" t="str">
        <f>IFERROR(W952*'Inputs - OBR and CPI'!$E$27+'Inputs - Elec wholesale index'!AB952*'Inputs - OBR and CPI'!$F$27,"n/a")</f>
        <v>n/a</v>
      </c>
      <c r="AD952" s="170" t="str">
        <f t="shared" si="254"/>
        <v>2018-19 Winter</v>
      </c>
      <c r="AE952" s="170" t="str">
        <f t="shared" si="255"/>
        <v>2018-19 Summer</v>
      </c>
      <c r="AF952" s="127">
        <v>0</v>
      </c>
    </row>
    <row r="953" spans="1:32">
      <c r="A953" s="46">
        <v>43221</v>
      </c>
      <c r="B953" s="13" t="str">
        <f t="shared" si="239"/>
        <v>May</v>
      </c>
      <c r="C953" s="179"/>
      <c r="D953" s="179"/>
      <c r="E953" s="179"/>
      <c r="F953" s="179"/>
      <c r="G953" s="179"/>
      <c r="H953" s="179"/>
      <c r="I953" s="12">
        <f>VLOOKUP($B953,'Elec wholesale lookups'!$A$3:$L$15,'Inputs - Elec wholesale index'!I$2,FALSE)</f>
        <v>205597.26549163138</v>
      </c>
      <c r="J953" s="12">
        <f>VLOOKUP($B953,'Elec wholesale lookups'!$A$3:$L$15,'Inputs - Elec wholesale index'!J$2,FALSE)</f>
        <v>181634.52552031272</v>
      </c>
      <c r="K953" s="12">
        <f>VLOOKUP($B953,'Elec wholesale lookups'!$A$3:$L$15,'Inputs - Elec wholesale index'!K$2,FALSE)</f>
        <v>205597.26549163138</v>
      </c>
      <c r="L953" s="37">
        <f>VLOOKUP($B953,'Elec wholesale lookups'!$A$3:$O$15,'Inputs - Elec wholesale index'!L$2,FALSE)</f>
        <v>1</v>
      </c>
      <c r="M953" s="37">
        <f>VLOOKUP($B953,'Elec wholesale lookups'!$A$3:$O$15,'Inputs - Elec wholesale index'!M$2,FALSE)</f>
        <v>1</v>
      </c>
      <c r="N953" s="37">
        <f>VLOOKUP($B953,'Elec wholesale lookups'!$A$3:$O$15,'Inputs - Elec wholesale index'!N$2,FALSE)</f>
        <v>0</v>
      </c>
      <c r="O953" s="12">
        <f t="shared" si="240"/>
        <v>205597.26549163138</v>
      </c>
      <c r="P953" s="12">
        <f t="shared" si="241"/>
        <v>181634.52552031272</v>
      </c>
      <c r="Q953" s="12">
        <f t="shared" si="242"/>
        <v>0</v>
      </c>
      <c r="R953" s="12">
        <f t="shared" si="243"/>
        <v>387231.79101194406</v>
      </c>
      <c r="S953" s="22">
        <f t="shared" si="244"/>
        <v>0</v>
      </c>
      <c r="T953" s="22">
        <f t="shared" si="245"/>
        <v>0</v>
      </c>
      <c r="U953" s="22">
        <f t="shared" si="246"/>
        <v>0</v>
      </c>
      <c r="V953" s="22">
        <f t="shared" si="247"/>
        <v>0</v>
      </c>
      <c r="W953" s="43" t="str">
        <f t="shared" si="248"/>
        <v>n/a</v>
      </c>
      <c r="X953" s="22">
        <f t="shared" si="249"/>
        <v>0</v>
      </c>
      <c r="Y953" s="22">
        <f t="shared" si="250"/>
        <v>0</v>
      </c>
      <c r="Z953" s="22">
        <f t="shared" si="251"/>
        <v>0</v>
      </c>
      <c r="AA953" s="42">
        <f t="shared" si="252"/>
        <v>0</v>
      </c>
      <c r="AB953" s="43" t="str">
        <f t="shared" si="253"/>
        <v>n/a</v>
      </c>
      <c r="AC953" s="44" t="str">
        <f>IFERROR(W953*'Inputs - OBR and CPI'!$E$27+'Inputs - Elec wholesale index'!AB953*'Inputs - OBR and CPI'!$F$27,"n/a")</f>
        <v>n/a</v>
      </c>
      <c r="AD953" s="170" t="str">
        <f t="shared" si="254"/>
        <v>2018-19 Winter</v>
      </c>
      <c r="AE953" s="170" t="str">
        <f t="shared" si="255"/>
        <v>2018-19 Summer</v>
      </c>
      <c r="AF953" s="127">
        <v>0</v>
      </c>
    </row>
    <row r="954" spans="1:32">
      <c r="A954" s="46">
        <v>43222</v>
      </c>
      <c r="B954" s="13" t="str">
        <f t="shared" si="239"/>
        <v>May</v>
      </c>
      <c r="C954" s="179"/>
      <c r="D954" s="179"/>
      <c r="E954" s="179"/>
      <c r="F954" s="179"/>
      <c r="G954" s="179"/>
      <c r="H954" s="179"/>
      <c r="I954" s="12">
        <f>VLOOKUP($B954,'Elec wholesale lookups'!$A$3:$L$15,'Inputs - Elec wholesale index'!I$2,FALSE)</f>
        <v>205597.26549163138</v>
      </c>
      <c r="J954" s="12">
        <f>VLOOKUP($B954,'Elec wholesale lookups'!$A$3:$L$15,'Inputs - Elec wholesale index'!J$2,FALSE)</f>
        <v>181634.52552031272</v>
      </c>
      <c r="K954" s="12">
        <f>VLOOKUP($B954,'Elec wholesale lookups'!$A$3:$L$15,'Inputs - Elec wholesale index'!K$2,FALSE)</f>
        <v>205597.26549163138</v>
      </c>
      <c r="L954" s="37">
        <f>VLOOKUP($B954,'Elec wholesale lookups'!$A$3:$O$15,'Inputs - Elec wholesale index'!L$2,FALSE)</f>
        <v>1</v>
      </c>
      <c r="M954" s="37">
        <f>VLOOKUP($B954,'Elec wholesale lookups'!$A$3:$O$15,'Inputs - Elec wholesale index'!M$2,FALSE)</f>
        <v>1</v>
      </c>
      <c r="N954" s="37">
        <f>VLOOKUP($B954,'Elec wholesale lookups'!$A$3:$O$15,'Inputs - Elec wholesale index'!N$2,FALSE)</f>
        <v>0</v>
      </c>
      <c r="O954" s="12">
        <f t="shared" si="240"/>
        <v>205597.26549163138</v>
      </c>
      <c r="P954" s="12">
        <f t="shared" si="241"/>
        <v>181634.52552031272</v>
      </c>
      <c r="Q954" s="12">
        <f t="shared" si="242"/>
        <v>0</v>
      </c>
      <c r="R954" s="12">
        <f t="shared" si="243"/>
        <v>387231.79101194406</v>
      </c>
      <c r="S954" s="22">
        <f t="shared" si="244"/>
        <v>0</v>
      </c>
      <c r="T954" s="22">
        <f t="shared" si="245"/>
        <v>0</v>
      </c>
      <c r="U954" s="22">
        <f t="shared" si="246"/>
        <v>0</v>
      </c>
      <c r="V954" s="22">
        <f t="shared" si="247"/>
        <v>0</v>
      </c>
      <c r="W954" s="43" t="str">
        <f t="shared" si="248"/>
        <v>n/a</v>
      </c>
      <c r="X954" s="22">
        <f t="shared" si="249"/>
        <v>0</v>
      </c>
      <c r="Y954" s="22">
        <f t="shared" si="250"/>
        <v>0</v>
      </c>
      <c r="Z954" s="22">
        <f t="shared" si="251"/>
        <v>0</v>
      </c>
      <c r="AA954" s="42">
        <f t="shared" si="252"/>
        <v>0</v>
      </c>
      <c r="AB954" s="43" t="str">
        <f t="shared" si="253"/>
        <v>n/a</v>
      </c>
      <c r="AC954" s="44" t="str">
        <f>IFERROR(W954*'Inputs - OBR and CPI'!$E$27+'Inputs - Elec wholesale index'!AB954*'Inputs - OBR and CPI'!$F$27,"n/a")</f>
        <v>n/a</v>
      </c>
      <c r="AD954" s="170" t="str">
        <f t="shared" si="254"/>
        <v>2018-19 Winter</v>
      </c>
      <c r="AE954" s="170" t="str">
        <f t="shared" si="255"/>
        <v>2018-19 Summer</v>
      </c>
      <c r="AF954" s="127">
        <v>0</v>
      </c>
    </row>
    <row r="955" spans="1:32">
      <c r="A955" s="46">
        <v>43223</v>
      </c>
      <c r="B955" s="13" t="str">
        <f t="shared" si="239"/>
        <v>May</v>
      </c>
      <c r="C955" s="179"/>
      <c r="D955" s="179"/>
      <c r="E955" s="179"/>
      <c r="F955" s="179"/>
      <c r="G955" s="179"/>
      <c r="H955" s="179"/>
      <c r="I955" s="12">
        <f>VLOOKUP($B955,'Elec wholesale lookups'!$A$3:$L$15,'Inputs - Elec wholesale index'!I$2,FALSE)</f>
        <v>205597.26549163138</v>
      </c>
      <c r="J955" s="12">
        <f>VLOOKUP($B955,'Elec wholesale lookups'!$A$3:$L$15,'Inputs - Elec wholesale index'!J$2,FALSE)</f>
        <v>181634.52552031272</v>
      </c>
      <c r="K955" s="12">
        <f>VLOOKUP($B955,'Elec wholesale lookups'!$A$3:$L$15,'Inputs - Elec wholesale index'!K$2,FALSE)</f>
        <v>205597.26549163138</v>
      </c>
      <c r="L955" s="37">
        <f>VLOOKUP($B955,'Elec wholesale lookups'!$A$3:$O$15,'Inputs - Elec wholesale index'!L$2,FALSE)</f>
        <v>1</v>
      </c>
      <c r="M955" s="37">
        <f>VLOOKUP($B955,'Elec wholesale lookups'!$A$3:$O$15,'Inputs - Elec wholesale index'!M$2,FALSE)</f>
        <v>1</v>
      </c>
      <c r="N955" s="37">
        <f>VLOOKUP($B955,'Elec wholesale lookups'!$A$3:$O$15,'Inputs - Elec wholesale index'!N$2,FALSE)</f>
        <v>0</v>
      </c>
      <c r="O955" s="12">
        <f t="shared" si="240"/>
        <v>205597.26549163138</v>
      </c>
      <c r="P955" s="12">
        <f t="shared" si="241"/>
        <v>181634.52552031272</v>
      </c>
      <c r="Q955" s="12">
        <f t="shared" si="242"/>
        <v>0</v>
      </c>
      <c r="R955" s="12">
        <f t="shared" si="243"/>
        <v>387231.79101194406</v>
      </c>
      <c r="S955" s="22">
        <f t="shared" si="244"/>
        <v>0</v>
      </c>
      <c r="T955" s="22">
        <f t="shared" si="245"/>
        <v>0</v>
      </c>
      <c r="U955" s="22">
        <f t="shared" si="246"/>
        <v>0</v>
      </c>
      <c r="V955" s="22">
        <f t="shared" si="247"/>
        <v>0</v>
      </c>
      <c r="W955" s="43" t="str">
        <f t="shared" si="248"/>
        <v>n/a</v>
      </c>
      <c r="X955" s="22">
        <f t="shared" si="249"/>
        <v>0</v>
      </c>
      <c r="Y955" s="22">
        <f t="shared" si="250"/>
        <v>0</v>
      </c>
      <c r="Z955" s="22">
        <f t="shared" si="251"/>
        <v>0</v>
      </c>
      <c r="AA955" s="42">
        <f t="shared" si="252"/>
        <v>0</v>
      </c>
      <c r="AB955" s="43" t="str">
        <f t="shared" si="253"/>
        <v>n/a</v>
      </c>
      <c r="AC955" s="44" t="str">
        <f>IFERROR(W955*'Inputs - OBR and CPI'!$E$27+'Inputs - Elec wholesale index'!AB955*'Inputs - OBR and CPI'!$F$27,"n/a")</f>
        <v>n/a</v>
      </c>
      <c r="AD955" s="170" t="str">
        <f t="shared" si="254"/>
        <v>2018-19 Winter</v>
      </c>
      <c r="AE955" s="170" t="str">
        <f t="shared" si="255"/>
        <v>2018-19 Summer</v>
      </c>
      <c r="AF955" s="127">
        <v>0</v>
      </c>
    </row>
    <row r="956" spans="1:32">
      <c r="A956" s="46">
        <v>43224</v>
      </c>
      <c r="B956" s="13" t="str">
        <f t="shared" si="239"/>
        <v>May</v>
      </c>
      <c r="C956" s="179"/>
      <c r="D956" s="179"/>
      <c r="E956" s="179"/>
      <c r="F956" s="179"/>
      <c r="G956" s="179"/>
      <c r="H956" s="179"/>
      <c r="I956" s="12">
        <f>VLOOKUP($B956,'Elec wholesale lookups'!$A$3:$L$15,'Inputs - Elec wholesale index'!I$2,FALSE)</f>
        <v>205597.26549163138</v>
      </c>
      <c r="J956" s="12">
        <f>VLOOKUP($B956,'Elec wholesale lookups'!$A$3:$L$15,'Inputs - Elec wholesale index'!J$2,FALSE)</f>
        <v>181634.52552031272</v>
      </c>
      <c r="K956" s="12">
        <f>VLOOKUP($B956,'Elec wholesale lookups'!$A$3:$L$15,'Inputs - Elec wholesale index'!K$2,FALSE)</f>
        <v>205597.26549163138</v>
      </c>
      <c r="L956" s="37">
        <f>VLOOKUP($B956,'Elec wholesale lookups'!$A$3:$O$15,'Inputs - Elec wholesale index'!L$2,FALSE)</f>
        <v>1</v>
      </c>
      <c r="M956" s="37">
        <f>VLOOKUP($B956,'Elec wholesale lookups'!$A$3:$O$15,'Inputs - Elec wholesale index'!M$2,FALSE)</f>
        <v>1</v>
      </c>
      <c r="N956" s="37">
        <f>VLOOKUP($B956,'Elec wholesale lookups'!$A$3:$O$15,'Inputs - Elec wholesale index'!N$2,FALSE)</f>
        <v>0</v>
      </c>
      <c r="O956" s="12">
        <f t="shared" si="240"/>
        <v>205597.26549163138</v>
      </c>
      <c r="P956" s="12">
        <f t="shared" si="241"/>
        <v>181634.52552031272</v>
      </c>
      <c r="Q956" s="12">
        <f t="shared" si="242"/>
        <v>0</v>
      </c>
      <c r="R956" s="12">
        <f t="shared" si="243"/>
        <v>387231.79101194406</v>
      </c>
      <c r="S956" s="22">
        <f t="shared" si="244"/>
        <v>0</v>
      </c>
      <c r="T956" s="22">
        <f t="shared" si="245"/>
        <v>0</v>
      </c>
      <c r="U956" s="22">
        <f t="shared" si="246"/>
        <v>0</v>
      </c>
      <c r="V956" s="22">
        <f t="shared" si="247"/>
        <v>0</v>
      </c>
      <c r="W956" s="43" t="str">
        <f t="shared" si="248"/>
        <v>n/a</v>
      </c>
      <c r="X956" s="22">
        <f t="shared" si="249"/>
        <v>0</v>
      </c>
      <c r="Y956" s="22">
        <f t="shared" si="250"/>
        <v>0</v>
      </c>
      <c r="Z956" s="22">
        <f t="shared" si="251"/>
        <v>0</v>
      </c>
      <c r="AA956" s="42">
        <f t="shared" si="252"/>
        <v>0</v>
      </c>
      <c r="AB956" s="43" t="str">
        <f t="shared" si="253"/>
        <v>n/a</v>
      </c>
      <c r="AC956" s="44" t="str">
        <f>IFERROR(W956*'Inputs - OBR and CPI'!$E$27+'Inputs - Elec wholesale index'!AB956*'Inputs - OBR and CPI'!$F$27,"n/a")</f>
        <v>n/a</v>
      </c>
      <c r="AD956" s="170" t="str">
        <f t="shared" si="254"/>
        <v>2018-19 Winter</v>
      </c>
      <c r="AE956" s="170" t="str">
        <f t="shared" si="255"/>
        <v>2018-19 Summer</v>
      </c>
      <c r="AF956" s="127">
        <v>0</v>
      </c>
    </row>
    <row r="957" spans="1:32">
      <c r="A957" s="46">
        <v>43228</v>
      </c>
      <c r="B957" s="13" t="str">
        <f t="shared" ref="B957:B1016" si="256">TEXT(A957,"mmm")</f>
        <v>May</v>
      </c>
      <c r="C957" s="179"/>
      <c r="D957" s="179"/>
      <c r="E957" s="179"/>
      <c r="F957" s="179"/>
      <c r="G957" s="179"/>
      <c r="H957" s="179"/>
      <c r="I957" s="12">
        <f>VLOOKUP($B957,'Elec wholesale lookups'!$A$3:$L$15,'Inputs - Elec wholesale index'!I$2,FALSE)</f>
        <v>205597.26549163138</v>
      </c>
      <c r="J957" s="12">
        <f>VLOOKUP($B957,'Elec wholesale lookups'!$A$3:$L$15,'Inputs - Elec wholesale index'!J$2,FALSE)</f>
        <v>181634.52552031272</v>
      </c>
      <c r="K957" s="12">
        <f>VLOOKUP($B957,'Elec wholesale lookups'!$A$3:$L$15,'Inputs - Elec wholesale index'!K$2,FALSE)</f>
        <v>205597.26549163138</v>
      </c>
      <c r="L957" s="37">
        <f>VLOOKUP($B957,'Elec wholesale lookups'!$A$3:$O$15,'Inputs - Elec wholesale index'!L$2,FALSE)</f>
        <v>1</v>
      </c>
      <c r="M957" s="37">
        <f>VLOOKUP($B957,'Elec wholesale lookups'!$A$3:$O$15,'Inputs - Elec wholesale index'!M$2,FALSE)</f>
        <v>1</v>
      </c>
      <c r="N957" s="37">
        <f>VLOOKUP($B957,'Elec wholesale lookups'!$A$3:$O$15,'Inputs - Elec wholesale index'!N$2,FALSE)</f>
        <v>0</v>
      </c>
      <c r="O957" s="12">
        <f t="shared" si="240"/>
        <v>205597.26549163138</v>
      </c>
      <c r="P957" s="12">
        <f t="shared" si="241"/>
        <v>181634.52552031272</v>
      </c>
      <c r="Q957" s="12">
        <f t="shared" si="242"/>
        <v>0</v>
      </c>
      <c r="R957" s="12">
        <f t="shared" si="243"/>
        <v>387231.79101194406</v>
      </c>
      <c r="S957" s="22">
        <f t="shared" si="244"/>
        <v>0</v>
      </c>
      <c r="T957" s="22">
        <f t="shared" si="245"/>
        <v>0</v>
      </c>
      <c r="U957" s="22">
        <f t="shared" si="246"/>
        <v>0</v>
      </c>
      <c r="V957" s="22">
        <f t="shared" si="247"/>
        <v>0</v>
      </c>
      <c r="W957" s="43" t="str">
        <f t="shared" si="248"/>
        <v>n/a</v>
      </c>
      <c r="X957" s="22">
        <f t="shared" si="249"/>
        <v>0</v>
      </c>
      <c r="Y957" s="22">
        <f t="shared" si="250"/>
        <v>0</v>
      </c>
      <c r="Z957" s="22">
        <f t="shared" si="251"/>
        <v>0</v>
      </c>
      <c r="AA957" s="42">
        <f t="shared" si="252"/>
        <v>0</v>
      </c>
      <c r="AB957" s="43" t="str">
        <f t="shared" si="253"/>
        <v>n/a</v>
      </c>
      <c r="AC957" s="44" t="str">
        <f>IFERROR(W957*'Inputs - OBR and CPI'!$E$27+'Inputs - Elec wholesale index'!AB957*'Inputs - OBR and CPI'!$F$27,"n/a")</f>
        <v>n/a</v>
      </c>
      <c r="AD957" s="170" t="str">
        <f t="shared" si="254"/>
        <v>2018-19 Winter</v>
      </c>
      <c r="AE957" s="170" t="str">
        <f t="shared" si="255"/>
        <v>2018-19 Summer</v>
      </c>
      <c r="AF957" s="127">
        <v>0</v>
      </c>
    </row>
    <row r="958" spans="1:32">
      <c r="A958" s="46">
        <v>43229</v>
      </c>
      <c r="B958" s="13" t="str">
        <f t="shared" si="256"/>
        <v>May</v>
      </c>
      <c r="C958" s="179"/>
      <c r="D958" s="179"/>
      <c r="E958" s="179"/>
      <c r="F958" s="179"/>
      <c r="G958" s="179"/>
      <c r="H958" s="179"/>
      <c r="I958" s="12">
        <f>VLOOKUP($B958,'Elec wholesale lookups'!$A$3:$L$15,'Inputs - Elec wholesale index'!I$2,FALSE)</f>
        <v>205597.26549163138</v>
      </c>
      <c r="J958" s="12">
        <f>VLOOKUP($B958,'Elec wholesale lookups'!$A$3:$L$15,'Inputs - Elec wholesale index'!J$2,FALSE)</f>
        <v>181634.52552031272</v>
      </c>
      <c r="K958" s="12">
        <f>VLOOKUP($B958,'Elec wholesale lookups'!$A$3:$L$15,'Inputs - Elec wholesale index'!K$2,FALSE)</f>
        <v>205597.26549163138</v>
      </c>
      <c r="L958" s="37">
        <f>VLOOKUP($B958,'Elec wholesale lookups'!$A$3:$O$15,'Inputs - Elec wholesale index'!L$2,FALSE)</f>
        <v>1</v>
      </c>
      <c r="M958" s="37">
        <f>VLOOKUP($B958,'Elec wholesale lookups'!$A$3:$O$15,'Inputs - Elec wholesale index'!M$2,FALSE)</f>
        <v>1</v>
      </c>
      <c r="N958" s="37">
        <f>VLOOKUP($B958,'Elec wholesale lookups'!$A$3:$O$15,'Inputs - Elec wholesale index'!N$2,FALSE)</f>
        <v>0</v>
      </c>
      <c r="O958" s="12">
        <f t="shared" ref="O958:O1021" si="257">IF(L958="","",I958*L958)</f>
        <v>205597.26549163138</v>
      </c>
      <c r="P958" s="12">
        <f t="shared" ref="P958:P1021" si="258">IF(M958="","",J958*M958)</f>
        <v>181634.52552031272</v>
      </c>
      <c r="Q958" s="12">
        <f t="shared" ref="Q958:Q1021" si="259">IF(N958="","",K958*N958)</f>
        <v>0</v>
      </c>
      <c r="R958" s="12">
        <f t="shared" ref="R958:R1021" si="260">SUM(O958:Q958)</f>
        <v>387231.79101194406</v>
      </c>
      <c r="S958" s="22">
        <f t="shared" ref="S958:S1021" si="261">IF(O958="","",O958*C958)</f>
        <v>0</v>
      </c>
      <c r="T958" s="22">
        <f t="shared" ref="T958:T1021" si="262">IF(P958="","",P958*D958)</f>
        <v>0</v>
      </c>
      <c r="U958" s="22">
        <f t="shared" ref="U958:U1021" si="263">IF(Q958="","",Q958*E958)</f>
        <v>0</v>
      </c>
      <c r="V958" s="22">
        <f t="shared" ref="V958:V1021" si="264">SUM(S958:U958)</f>
        <v>0</v>
      </c>
      <c r="W958" s="43" t="str">
        <f t="shared" ref="W958:W1021" si="265">IF(MIN(C958:E958)&lt;1,"n/a",V958/R958)</f>
        <v>n/a</v>
      </c>
      <c r="X958" s="22">
        <f t="shared" ref="X958:X1021" si="266">IF(O958="","",O958*F958)</f>
        <v>0</v>
      </c>
      <c r="Y958" s="22">
        <f t="shared" ref="Y958:Y1021" si="267">IF(P958="","",P958*G958)</f>
        <v>0</v>
      </c>
      <c r="Z958" s="22">
        <f t="shared" ref="Z958:Z1021" si="268">IF(Q958="","",Q958*H958)</f>
        <v>0</v>
      </c>
      <c r="AA958" s="42">
        <f t="shared" ref="AA958:AA1021" si="269">SUM(X958:Z958)</f>
        <v>0</v>
      </c>
      <c r="AB958" s="43" t="str">
        <f t="shared" ref="AB958:AB1021" si="270">IF(MIN(F958:H958)&lt;1,"n/a",AA958/$R958)</f>
        <v>n/a</v>
      </c>
      <c r="AC958" s="44" t="str">
        <f>IFERROR(W958*'Inputs - OBR and CPI'!$E$27+'Inputs - Elec wholesale index'!AB958*'Inputs - OBR and CPI'!$F$27,"n/a")</f>
        <v>n/a</v>
      </c>
      <c r="AD958" s="170" t="str">
        <f t="shared" si="254"/>
        <v>2018-19 Winter</v>
      </c>
      <c r="AE958" s="170" t="str">
        <f t="shared" si="255"/>
        <v>2018-19 Summer</v>
      </c>
      <c r="AF958" s="127">
        <v>0</v>
      </c>
    </row>
    <row r="959" spans="1:32">
      <c r="A959" s="46">
        <v>43230</v>
      </c>
      <c r="B959" s="13" t="str">
        <f t="shared" si="256"/>
        <v>May</v>
      </c>
      <c r="C959" s="179"/>
      <c r="D959" s="179"/>
      <c r="E959" s="179"/>
      <c r="F959" s="179"/>
      <c r="G959" s="179"/>
      <c r="H959" s="179"/>
      <c r="I959" s="12">
        <f>VLOOKUP($B959,'Elec wholesale lookups'!$A$3:$L$15,'Inputs - Elec wholesale index'!I$2,FALSE)</f>
        <v>205597.26549163138</v>
      </c>
      <c r="J959" s="12">
        <f>VLOOKUP($B959,'Elec wholesale lookups'!$A$3:$L$15,'Inputs - Elec wholesale index'!J$2,FALSE)</f>
        <v>181634.52552031272</v>
      </c>
      <c r="K959" s="12">
        <f>VLOOKUP($B959,'Elec wholesale lookups'!$A$3:$L$15,'Inputs - Elec wholesale index'!K$2,FALSE)</f>
        <v>205597.26549163138</v>
      </c>
      <c r="L959" s="37">
        <f>VLOOKUP($B959,'Elec wholesale lookups'!$A$3:$O$15,'Inputs - Elec wholesale index'!L$2,FALSE)</f>
        <v>1</v>
      </c>
      <c r="M959" s="37">
        <f>VLOOKUP($B959,'Elec wholesale lookups'!$A$3:$O$15,'Inputs - Elec wholesale index'!M$2,FALSE)</f>
        <v>1</v>
      </c>
      <c r="N959" s="37">
        <f>VLOOKUP($B959,'Elec wholesale lookups'!$A$3:$O$15,'Inputs - Elec wholesale index'!N$2,FALSE)</f>
        <v>0</v>
      </c>
      <c r="O959" s="12">
        <f t="shared" si="257"/>
        <v>205597.26549163138</v>
      </c>
      <c r="P959" s="12">
        <f t="shared" si="258"/>
        <v>181634.52552031272</v>
      </c>
      <c r="Q959" s="12">
        <f t="shared" si="259"/>
        <v>0</v>
      </c>
      <c r="R959" s="12">
        <f t="shared" si="260"/>
        <v>387231.79101194406</v>
      </c>
      <c r="S959" s="22">
        <f t="shared" si="261"/>
        <v>0</v>
      </c>
      <c r="T959" s="22">
        <f t="shared" si="262"/>
        <v>0</v>
      </c>
      <c r="U959" s="22">
        <f t="shared" si="263"/>
        <v>0</v>
      </c>
      <c r="V959" s="22">
        <f t="shared" si="264"/>
        <v>0</v>
      </c>
      <c r="W959" s="43" t="str">
        <f t="shared" si="265"/>
        <v>n/a</v>
      </c>
      <c r="X959" s="22">
        <f t="shared" si="266"/>
        <v>0</v>
      </c>
      <c r="Y959" s="22">
        <f t="shared" si="267"/>
        <v>0</v>
      </c>
      <c r="Z959" s="22">
        <f t="shared" si="268"/>
        <v>0</v>
      </c>
      <c r="AA959" s="42">
        <f t="shared" si="269"/>
        <v>0</v>
      </c>
      <c r="AB959" s="43" t="str">
        <f t="shared" si="270"/>
        <v>n/a</v>
      </c>
      <c r="AC959" s="44" t="str">
        <f>IFERROR(W959*'Inputs - OBR and CPI'!$E$27+'Inputs - Elec wholesale index'!AB959*'Inputs - OBR and CPI'!$F$27,"n/a")</f>
        <v>n/a</v>
      </c>
      <c r="AD959" s="170" t="str">
        <f t="shared" si="254"/>
        <v>2018-19 Winter</v>
      </c>
      <c r="AE959" s="170" t="str">
        <f t="shared" si="255"/>
        <v>2018-19 Summer</v>
      </c>
      <c r="AF959" s="127">
        <v>0</v>
      </c>
    </row>
    <row r="960" spans="1:32">
      <c r="A960" s="46">
        <v>43231</v>
      </c>
      <c r="B960" s="13" t="str">
        <f t="shared" si="256"/>
        <v>May</v>
      </c>
      <c r="C960" s="179"/>
      <c r="D960" s="179"/>
      <c r="E960" s="179"/>
      <c r="F960" s="179"/>
      <c r="G960" s="179"/>
      <c r="H960" s="179"/>
      <c r="I960" s="12">
        <f>VLOOKUP($B960,'Elec wholesale lookups'!$A$3:$L$15,'Inputs - Elec wholesale index'!I$2,FALSE)</f>
        <v>205597.26549163138</v>
      </c>
      <c r="J960" s="12">
        <f>VLOOKUP($B960,'Elec wholesale lookups'!$A$3:$L$15,'Inputs - Elec wholesale index'!J$2,FALSE)</f>
        <v>181634.52552031272</v>
      </c>
      <c r="K960" s="12">
        <f>VLOOKUP($B960,'Elec wholesale lookups'!$A$3:$L$15,'Inputs - Elec wholesale index'!K$2,FALSE)</f>
        <v>205597.26549163138</v>
      </c>
      <c r="L960" s="37">
        <f>VLOOKUP($B960,'Elec wholesale lookups'!$A$3:$O$15,'Inputs - Elec wholesale index'!L$2,FALSE)</f>
        <v>1</v>
      </c>
      <c r="M960" s="37">
        <f>VLOOKUP($B960,'Elec wholesale lookups'!$A$3:$O$15,'Inputs - Elec wholesale index'!M$2,FALSE)</f>
        <v>1</v>
      </c>
      <c r="N960" s="37">
        <f>VLOOKUP($B960,'Elec wholesale lookups'!$A$3:$O$15,'Inputs - Elec wholesale index'!N$2,FALSE)</f>
        <v>0</v>
      </c>
      <c r="O960" s="12">
        <f t="shared" si="257"/>
        <v>205597.26549163138</v>
      </c>
      <c r="P960" s="12">
        <f t="shared" si="258"/>
        <v>181634.52552031272</v>
      </c>
      <c r="Q960" s="12">
        <f t="shared" si="259"/>
        <v>0</v>
      </c>
      <c r="R960" s="12">
        <f t="shared" si="260"/>
        <v>387231.79101194406</v>
      </c>
      <c r="S960" s="22">
        <f t="shared" si="261"/>
        <v>0</v>
      </c>
      <c r="T960" s="22">
        <f t="shared" si="262"/>
        <v>0</v>
      </c>
      <c r="U960" s="22">
        <f t="shared" si="263"/>
        <v>0</v>
      </c>
      <c r="V960" s="22">
        <f t="shared" si="264"/>
        <v>0</v>
      </c>
      <c r="W960" s="43" t="str">
        <f t="shared" si="265"/>
        <v>n/a</v>
      </c>
      <c r="X960" s="22">
        <f t="shared" si="266"/>
        <v>0</v>
      </c>
      <c r="Y960" s="22">
        <f t="shared" si="267"/>
        <v>0</v>
      </c>
      <c r="Z960" s="22">
        <f t="shared" si="268"/>
        <v>0</v>
      </c>
      <c r="AA960" s="42">
        <f t="shared" si="269"/>
        <v>0</v>
      </c>
      <c r="AB960" s="43" t="str">
        <f t="shared" si="270"/>
        <v>n/a</v>
      </c>
      <c r="AC960" s="44" t="str">
        <f>IFERROR(W960*'Inputs - OBR and CPI'!$E$27+'Inputs - Elec wholesale index'!AB960*'Inputs - OBR and CPI'!$F$27,"n/a")</f>
        <v>n/a</v>
      </c>
      <c r="AD960" s="170" t="str">
        <f t="shared" si="254"/>
        <v>2018-19 Winter</v>
      </c>
      <c r="AE960" s="170" t="str">
        <f t="shared" si="255"/>
        <v>2018-19 Summer</v>
      </c>
      <c r="AF960" s="127">
        <v>0</v>
      </c>
    </row>
    <row r="961" spans="1:32">
      <c r="A961" s="46">
        <v>43234</v>
      </c>
      <c r="B961" s="13" t="str">
        <f t="shared" si="256"/>
        <v>May</v>
      </c>
      <c r="C961" s="179"/>
      <c r="D961" s="179"/>
      <c r="E961" s="179"/>
      <c r="F961" s="179"/>
      <c r="G961" s="179"/>
      <c r="H961" s="179"/>
      <c r="I961" s="12">
        <f>VLOOKUP($B961,'Elec wholesale lookups'!$A$3:$L$15,'Inputs - Elec wholesale index'!I$2,FALSE)</f>
        <v>205597.26549163138</v>
      </c>
      <c r="J961" s="12">
        <f>VLOOKUP($B961,'Elec wholesale lookups'!$A$3:$L$15,'Inputs - Elec wholesale index'!J$2,FALSE)</f>
        <v>181634.52552031272</v>
      </c>
      <c r="K961" s="12">
        <f>VLOOKUP($B961,'Elec wholesale lookups'!$A$3:$L$15,'Inputs - Elec wholesale index'!K$2,FALSE)</f>
        <v>205597.26549163138</v>
      </c>
      <c r="L961" s="37">
        <f>VLOOKUP($B961,'Elec wholesale lookups'!$A$3:$O$15,'Inputs - Elec wholesale index'!L$2,FALSE)</f>
        <v>1</v>
      </c>
      <c r="M961" s="37">
        <f>VLOOKUP($B961,'Elec wholesale lookups'!$A$3:$O$15,'Inputs - Elec wholesale index'!M$2,FALSE)</f>
        <v>1</v>
      </c>
      <c r="N961" s="37">
        <f>VLOOKUP($B961,'Elec wholesale lookups'!$A$3:$O$15,'Inputs - Elec wholesale index'!N$2,FALSE)</f>
        <v>0</v>
      </c>
      <c r="O961" s="12">
        <f t="shared" si="257"/>
        <v>205597.26549163138</v>
      </c>
      <c r="P961" s="12">
        <f t="shared" si="258"/>
        <v>181634.52552031272</v>
      </c>
      <c r="Q961" s="12">
        <f t="shared" si="259"/>
        <v>0</v>
      </c>
      <c r="R961" s="12">
        <f t="shared" si="260"/>
        <v>387231.79101194406</v>
      </c>
      <c r="S961" s="22">
        <f t="shared" si="261"/>
        <v>0</v>
      </c>
      <c r="T961" s="22">
        <f t="shared" si="262"/>
        <v>0</v>
      </c>
      <c r="U961" s="22">
        <f t="shared" si="263"/>
        <v>0</v>
      </c>
      <c r="V961" s="22">
        <f t="shared" si="264"/>
        <v>0</v>
      </c>
      <c r="W961" s="43" t="str">
        <f t="shared" si="265"/>
        <v>n/a</v>
      </c>
      <c r="X961" s="22">
        <f t="shared" si="266"/>
        <v>0</v>
      </c>
      <c r="Y961" s="22">
        <f t="shared" si="267"/>
        <v>0</v>
      </c>
      <c r="Z961" s="22">
        <f t="shared" si="268"/>
        <v>0</v>
      </c>
      <c r="AA961" s="42">
        <f t="shared" si="269"/>
        <v>0</v>
      </c>
      <c r="AB961" s="43" t="str">
        <f t="shared" si="270"/>
        <v>n/a</v>
      </c>
      <c r="AC961" s="44" t="str">
        <f>IFERROR(W961*'Inputs - OBR and CPI'!$E$27+'Inputs - Elec wholesale index'!AB961*'Inputs - OBR and CPI'!$F$27,"n/a")</f>
        <v>n/a</v>
      </c>
      <c r="AD961" s="170" t="str">
        <f t="shared" si="254"/>
        <v>2018-19 Winter</v>
      </c>
      <c r="AE961" s="170" t="str">
        <f t="shared" si="255"/>
        <v>2018-19 Summer</v>
      </c>
      <c r="AF961" s="127">
        <v>0</v>
      </c>
    </row>
    <row r="962" spans="1:32">
      <c r="A962" s="46">
        <v>43235</v>
      </c>
      <c r="B962" s="13" t="str">
        <f t="shared" si="256"/>
        <v>May</v>
      </c>
      <c r="C962" s="179"/>
      <c r="D962" s="179"/>
      <c r="E962" s="179"/>
      <c r="F962" s="179"/>
      <c r="G962" s="179"/>
      <c r="H962" s="179"/>
      <c r="I962" s="12">
        <f>VLOOKUP($B962,'Elec wholesale lookups'!$A$3:$L$15,'Inputs - Elec wholesale index'!I$2,FALSE)</f>
        <v>205597.26549163138</v>
      </c>
      <c r="J962" s="12">
        <f>VLOOKUP($B962,'Elec wholesale lookups'!$A$3:$L$15,'Inputs - Elec wholesale index'!J$2,FALSE)</f>
        <v>181634.52552031272</v>
      </c>
      <c r="K962" s="12">
        <f>VLOOKUP($B962,'Elec wholesale lookups'!$A$3:$L$15,'Inputs - Elec wholesale index'!K$2,FALSE)</f>
        <v>205597.26549163138</v>
      </c>
      <c r="L962" s="37">
        <f>VLOOKUP($B962,'Elec wholesale lookups'!$A$3:$O$15,'Inputs - Elec wholesale index'!L$2,FALSE)</f>
        <v>1</v>
      </c>
      <c r="M962" s="37">
        <f>VLOOKUP($B962,'Elec wholesale lookups'!$A$3:$O$15,'Inputs - Elec wholesale index'!M$2,FALSE)</f>
        <v>1</v>
      </c>
      <c r="N962" s="37">
        <f>VLOOKUP($B962,'Elec wholesale lookups'!$A$3:$O$15,'Inputs - Elec wholesale index'!N$2,FALSE)</f>
        <v>0</v>
      </c>
      <c r="O962" s="12">
        <f t="shared" si="257"/>
        <v>205597.26549163138</v>
      </c>
      <c r="P962" s="12">
        <f t="shared" si="258"/>
        <v>181634.52552031272</v>
      </c>
      <c r="Q962" s="12">
        <f t="shared" si="259"/>
        <v>0</v>
      </c>
      <c r="R962" s="12">
        <f t="shared" si="260"/>
        <v>387231.79101194406</v>
      </c>
      <c r="S962" s="22">
        <f t="shared" si="261"/>
        <v>0</v>
      </c>
      <c r="T962" s="22">
        <f t="shared" si="262"/>
        <v>0</v>
      </c>
      <c r="U962" s="22">
        <f t="shared" si="263"/>
        <v>0</v>
      </c>
      <c r="V962" s="22">
        <f t="shared" si="264"/>
        <v>0</v>
      </c>
      <c r="W962" s="43" t="str">
        <f t="shared" si="265"/>
        <v>n/a</v>
      </c>
      <c r="X962" s="22">
        <f t="shared" si="266"/>
        <v>0</v>
      </c>
      <c r="Y962" s="22">
        <f t="shared" si="267"/>
        <v>0</v>
      </c>
      <c r="Z962" s="22">
        <f t="shared" si="268"/>
        <v>0</v>
      </c>
      <c r="AA962" s="42">
        <f t="shared" si="269"/>
        <v>0</v>
      </c>
      <c r="AB962" s="43" t="str">
        <f t="shared" si="270"/>
        <v>n/a</v>
      </c>
      <c r="AC962" s="44" t="str">
        <f>IFERROR(W962*'Inputs - OBR and CPI'!$E$27+'Inputs - Elec wholesale index'!AB962*'Inputs - OBR and CPI'!$F$27,"n/a")</f>
        <v>n/a</v>
      </c>
      <c r="AD962" s="170" t="str">
        <f t="shared" si="254"/>
        <v>2018-19 Winter</v>
      </c>
      <c r="AE962" s="170" t="str">
        <f t="shared" si="255"/>
        <v>2018-19 Summer</v>
      </c>
      <c r="AF962" s="127">
        <v>0</v>
      </c>
    </row>
    <row r="963" spans="1:32">
      <c r="A963" s="46">
        <v>43236</v>
      </c>
      <c r="B963" s="13" t="str">
        <f t="shared" si="256"/>
        <v>May</v>
      </c>
      <c r="C963" s="179"/>
      <c r="D963" s="179"/>
      <c r="E963" s="179"/>
      <c r="F963" s="179"/>
      <c r="G963" s="179"/>
      <c r="H963" s="179"/>
      <c r="I963" s="12">
        <f>VLOOKUP($B963,'Elec wholesale lookups'!$A$3:$L$15,'Inputs - Elec wholesale index'!I$2,FALSE)</f>
        <v>205597.26549163138</v>
      </c>
      <c r="J963" s="12">
        <f>VLOOKUP($B963,'Elec wholesale lookups'!$A$3:$L$15,'Inputs - Elec wholesale index'!J$2,FALSE)</f>
        <v>181634.52552031272</v>
      </c>
      <c r="K963" s="12">
        <f>VLOOKUP($B963,'Elec wholesale lookups'!$A$3:$L$15,'Inputs - Elec wholesale index'!K$2,FALSE)</f>
        <v>205597.26549163138</v>
      </c>
      <c r="L963" s="37">
        <f>VLOOKUP($B963,'Elec wholesale lookups'!$A$3:$O$15,'Inputs - Elec wholesale index'!L$2,FALSE)</f>
        <v>1</v>
      </c>
      <c r="M963" s="37">
        <f>VLOOKUP($B963,'Elec wholesale lookups'!$A$3:$O$15,'Inputs - Elec wholesale index'!M$2,FALSE)</f>
        <v>1</v>
      </c>
      <c r="N963" s="37">
        <f>VLOOKUP($B963,'Elec wholesale lookups'!$A$3:$O$15,'Inputs - Elec wholesale index'!N$2,FALSE)</f>
        <v>0</v>
      </c>
      <c r="O963" s="12">
        <f t="shared" si="257"/>
        <v>205597.26549163138</v>
      </c>
      <c r="P963" s="12">
        <f t="shared" si="258"/>
        <v>181634.52552031272</v>
      </c>
      <c r="Q963" s="12">
        <f t="shared" si="259"/>
        <v>0</v>
      </c>
      <c r="R963" s="12">
        <f t="shared" si="260"/>
        <v>387231.79101194406</v>
      </c>
      <c r="S963" s="22">
        <f t="shared" si="261"/>
        <v>0</v>
      </c>
      <c r="T963" s="22">
        <f t="shared" si="262"/>
        <v>0</v>
      </c>
      <c r="U963" s="22">
        <f t="shared" si="263"/>
        <v>0</v>
      </c>
      <c r="V963" s="22">
        <f t="shared" si="264"/>
        <v>0</v>
      </c>
      <c r="W963" s="43" t="str">
        <f t="shared" si="265"/>
        <v>n/a</v>
      </c>
      <c r="X963" s="22">
        <f t="shared" si="266"/>
        <v>0</v>
      </c>
      <c r="Y963" s="22">
        <f t="shared" si="267"/>
        <v>0</v>
      </c>
      <c r="Z963" s="22">
        <f t="shared" si="268"/>
        <v>0</v>
      </c>
      <c r="AA963" s="42">
        <f t="shared" si="269"/>
        <v>0</v>
      </c>
      <c r="AB963" s="43" t="str">
        <f t="shared" si="270"/>
        <v>n/a</v>
      </c>
      <c r="AC963" s="44" t="str">
        <f>IFERROR(W963*'Inputs - OBR and CPI'!$E$27+'Inputs - Elec wholesale index'!AB963*'Inputs - OBR and CPI'!$F$27,"n/a")</f>
        <v>n/a</v>
      </c>
      <c r="AD963" s="170" t="str">
        <f t="shared" si="254"/>
        <v>2018-19 Winter</v>
      </c>
      <c r="AE963" s="170" t="str">
        <f t="shared" si="255"/>
        <v>2018-19 Summer</v>
      </c>
      <c r="AF963" s="127">
        <v>0</v>
      </c>
    </row>
    <row r="964" spans="1:32">
      <c r="A964" s="46">
        <v>43237</v>
      </c>
      <c r="B964" s="13" t="str">
        <f t="shared" si="256"/>
        <v>May</v>
      </c>
      <c r="C964" s="179"/>
      <c r="D964" s="179"/>
      <c r="E964" s="179"/>
      <c r="F964" s="179"/>
      <c r="G964" s="179"/>
      <c r="H964" s="179"/>
      <c r="I964" s="12">
        <f>VLOOKUP($B964,'Elec wholesale lookups'!$A$3:$L$15,'Inputs - Elec wholesale index'!I$2,FALSE)</f>
        <v>205597.26549163138</v>
      </c>
      <c r="J964" s="12">
        <f>VLOOKUP($B964,'Elec wholesale lookups'!$A$3:$L$15,'Inputs - Elec wholesale index'!J$2,FALSE)</f>
        <v>181634.52552031272</v>
      </c>
      <c r="K964" s="12">
        <f>VLOOKUP($B964,'Elec wholesale lookups'!$A$3:$L$15,'Inputs - Elec wholesale index'!K$2,FALSE)</f>
        <v>205597.26549163138</v>
      </c>
      <c r="L964" s="37">
        <f>VLOOKUP($B964,'Elec wholesale lookups'!$A$3:$O$15,'Inputs - Elec wholesale index'!L$2,FALSE)</f>
        <v>1</v>
      </c>
      <c r="M964" s="37">
        <f>VLOOKUP($B964,'Elec wholesale lookups'!$A$3:$O$15,'Inputs - Elec wholesale index'!M$2,FALSE)</f>
        <v>1</v>
      </c>
      <c r="N964" s="37">
        <f>VLOOKUP($B964,'Elec wholesale lookups'!$A$3:$O$15,'Inputs - Elec wholesale index'!N$2,FALSE)</f>
        <v>0</v>
      </c>
      <c r="O964" s="12">
        <f t="shared" si="257"/>
        <v>205597.26549163138</v>
      </c>
      <c r="P964" s="12">
        <f t="shared" si="258"/>
        <v>181634.52552031272</v>
      </c>
      <c r="Q964" s="12">
        <f t="shared" si="259"/>
        <v>0</v>
      </c>
      <c r="R964" s="12">
        <f t="shared" si="260"/>
        <v>387231.79101194406</v>
      </c>
      <c r="S964" s="22">
        <f t="shared" si="261"/>
        <v>0</v>
      </c>
      <c r="T964" s="22">
        <f t="shared" si="262"/>
        <v>0</v>
      </c>
      <c r="U964" s="22">
        <f t="shared" si="263"/>
        <v>0</v>
      </c>
      <c r="V964" s="22">
        <f t="shared" si="264"/>
        <v>0</v>
      </c>
      <c r="W964" s="43" t="str">
        <f t="shared" si="265"/>
        <v>n/a</v>
      </c>
      <c r="X964" s="22">
        <f t="shared" si="266"/>
        <v>0</v>
      </c>
      <c r="Y964" s="22">
        <f t="shared" si="267"/>
        <v>0</v>
      </c>
      <c r="Z964" s="22">
        <f t="shared" si="268"/>
        <v>0</v>
      </c>
      <c r="AA964" s="42">
        <f t="shared" si="269"/>
        <v>0</v>
      </c>
      <c r="AB964" s="43" t="str">
        <f t="shared" si="270"/>
        <v>n/a</v>
      </c>
      <c r="AC964" s="44" t="str">
        <f>IFERROR(W964*'Inputs - OBR and CPI'!$E$27+'Inputs - Elec wholesale index'!AB964*'Inputs - OBR and CPI'!$F$27,"n/a")</f>
        <v>n/a</v>
      </c>
      <c r="AD964" s="170" t="str">
        <f t="shared" si="254"/>
        <v>2018-19 Winter</v>
      </c>
      <c r="AE964" s="170" t="str">
        <f t="shared" si="255"/>
        <v>2018-19 Summer</v>
      </c>
      <c r="AF964" s="127">
        <v>0</v>
      </c>
    </row>
    <row r="965" spans="1:32">
      <c r="A965" s="46">
        <v>43238</v>
      </c>
      <c r="B965" s="13" t="str">
        <f t="shared" si="256"/>
        <v>May</v>
      </c>
      <c r="C965" s="179"/>
      <c r="D965" s="179"/>
      <c r="E965" s="179"/>
      <c r="F965" s="179"/>
      <c r="G965" s="179"/>
      <c r="H965" s="179"/>
      <c r="I965" s="12">
        <f>VLOOKUP($B965,'Elec wholesale lookups'!$A$3:$L$15,'Inputs - Elec wholesale index'!I$2,FALSE)</f>
        <v>205597.26549163138</v>
      </c>
      <c r="J965" s="12">
        <f>VLOOKUP($B965,'Elec wholesale lookups'!$A$3:$L$15,'Inputs - Elec wholesale index'!J$2,FALSE)</f>
        <v>181634.52552031272</v>
      </c>
      <c r="K965" s="12">
        <f>VLOOKUP($B965,'Elec wholesale lookups'!$A$3:$L$15,'Inputs - Elec wholesale index'!K$2,FALSE)</f>
        <v>205597.26549163138</v>
      </c>
      <c r="L965" s="37">
        <f>VLOOKUP($B965,'Elec wholesale lookups'!$A$3:$O$15,'Inputs - Elec wholesale index'!L$2,FALSE)</f>
        <v>1</v>
      </c>
      <c r="M965" s="37">
        <f>VLOOKUP($B965,'Elec wholesale lookups'!$A$3:$O$15,'Inputs - Elec wholesale index'!M$2,FALSE)</f>
        <v>1</v>
      </c>
      <c r="N965" s="37">
        <f>VLOOKUP($B965,'Elec wholesale lookups'!$A$3:$O$15,'Inputs - Elec wholesale index'!N$2,FALSE)</f>
        <v>0</v>
      </c>
      <c r="O965" s="12">
        <f t="shared" si="257"/>
        <v>205597.26549163138</v>
      </c>
      <c r="P965" s="12">
        <f t="shared" si="258"/>
        <v>181634.52552031272</v>
      </c>
      <c r="Q965" s="12">
        <f t="shared" si="259"/>
        <v>0</v>
      </c>
      <c r="R965" s="12">
        <f t="shared" si="260"/>
        <v>387231.79101194406</v>
      </c>
      <c r="S965" s="22">
        <f t="shared" si="261"/>
        <v>0</v>
      </c>
      <c r="T965" s="22">
        <f t="shared" si="262"/>
        <v>0</v>
      </c>
      <c r="U965" s="22">
        <f t="shared" si="263"/>
        <v>0</v>
      </c>
      <c r="V965" s="22">
        <f t="shared" si="264"/>
        <v>0</v>
      </c>
      <c r="W965" s="43" t="str">
        <f t="shared" si="265"/>
        <v>n/a</v>
      </c>
      <c r="X965" s="22">
        <f t="shared" si="266"/>
        <v>0</v>
      </c>
      <c r="Y965" s="22">
        <f t="shared" si="267"/>
        <v>0</v>
      </c>
      <c r="Z965" s="22">
        <f t="shared" si="268"/>
        <v>0</v>
      </c>
      <c r="AA965" s="42">
        <f t="shared" si="269"/>
        <v>0</v>
      </c>
      <c r="AB965" s="43" t="str">
        <f t="shared" si="270"/>
        <v>n/a</v>
      </c>
      <c r="AC965" s="44" t="str">
        <f>IFERROR(W965*'Inputs - OBR and CPI'!$E$27+'Inputs - Elec wholesale index'!AB965*'Inputs - OBR and CPI'!$F$27,"n/a")</f>
        <v>n/a</v>
      </c>
      <c r="AD965" s="170" t="str">
        <f t="shared" si="254"/>
        <v>2018-19 Winter</v>
      </c>
      <c r="AE965" s="170" t="str">
        <f t="shared" si="255"/>
        <v>2018-19 Summer</v>
      </c>
      <c r="AF965" s="127">
        <v>0</v>
      </c>
    </row>
    <row r="966" spans="1:32">
      <c r="A966" s="46">
        <v>43241</v>
      </c>
      <c r="B966" s="13" t="str">
        <f t="shared" si="256"/>
        <v>May</v>
      </c>
      <c r="C966" s="179"/>
      <c r="D966" s="179"/>
      <c r="E966" s="179"/>
      <c r="F966" s="179"/>
      <c r="G966" s="179"/>
      <c r="H966" s="179"/>
      <c r="I966" s="12">
        <f>VLOOKUP($B966,'Elec wholesale lookups'!$A$3:$L$15,'Inputs - Elec wholesale index'!I$2,FALSE)</f>
        <v>205597.26549163138</v>
      </c>
      <c r="J966" s="12">
        <f>VLOOKUP($B966,'Elec wholesale lookups'!$A$3:$L$15,'Inputs - Elec wholesale index'!J$2,FALSE)</f>
        <v>181634.52552031272</v>
      </c>
      <c r="K966" s="12">
        <f>VLOOKUP($B966,'Elec wholesale lookups'!$A$3:$L$15,'Inputs - Elec wholesale index'!K$2,FALSE)</f>
        <v>205597.26549163138</v>
      </c>
      <c r="L966" s="37">
        <f>VLOOKUP($B966,'Elec wholesale lookups'!$A$3:$O$15,'Inputs - Elec wholesale index'!L$2,FALSE)</f>
        <v>1</v>
      </c>
      <c r="M966" s="37">
        <f>VLOOKUP($B966,'Elec wholesale lookups'!$A$3:$O$15,'Inputs - Elec wholesale index'!M$2,FALSE)</f>
        <v>1</v>
      </c>
      <c r="N966" s="37">
        <f>VLOOKUP($B966,'Elec wholesale lookups'!$A$3:$O$15,'Inputs - Elec wholesale index'!N$2,FALSE)</f>
        <v>0</v>
      </c>
      <c r="O966" s="12">
        <f t="shared" si="257"/>
        <v>205597.26549163138</v>
      </c>
      <c r="P966" s="12">
        <f t="shared" si="258"/>
        <v>181634.52552031272</v>
      </c>
      <c r="Q966" s="12">
        <f t="shared" si="259"/>
        <v>0</v>
      </c>
      <c r="R966" s="12">
        <f t="shared" si="260"/>
        <v>387231.79101194406</v>
      </c>
      <c r="S966" s="22">
        <f t="shared" si="261"/>
        <v>0</v>
      </c>
      <c r="T966" s="22">
        <f t="shared" si="262"/>
        <v>0</v>
      </c>
      <c r="U966" s="22">
        <f t="shared" si="263"/>
        <v>0</v>
      </c>
      <c r="V966" s="22">
        <f t="shared" si="264"/>
        <v>0</v>
      </c>
      <c r="W966" s="43" t="str">
        <f t="shared" si="265"/>
        <v>n/a</v>
      </c>
      <c r="X966" s="22">
        <f t="shared" si="266"/>
        <v>0</v>
      </c>
      <c r="Y966" s="22">
        <f t="shared" si="267"/>
        <v>0</v>
      </c>
      <c r="Z966" s="22">
        <f t="shared" si="268"/>
        <v>0</v>
      </c>
      <c r="AA966" s="42">
        <f t="shared" si="269"/>
        <v>0</v>
      </c>
      <c r="AB966" s="43" t="str">
        <f t="shared" si="270"/>
        <v>n/a</v>
      </c>
      <c r="AC966" s="44" t="str">
        <f>IFERROR(W966*'Inputs - OBR and CPI'!$E$27+'Inputs - Elec wholesale index'!AB966*'Inputs - OBR and CPI'!$F$27,"n/a")</f>
        <v>n/a</v>
      </c>
      <c r="AD966" s="170" t="str">
        <f t="shared" si="254"/>
        <v>2018-19 Winter</v>
      </c>
      <c r="AE966" s="170" t="str">
        <f t="shared" si="255"/>
        <v>2018-19 Summer</v>
      </c>
      <c r="AF966" s="127">
        <v>0</v>
      </c>
    </row>
    <row r="967" spans="1:32">
      <c r="A967" s="46">
        <v>43242</v>
      </c>
      <c r="B967" s="13" t="str">
        <f t="shared" si="256"/>
        <v>May</v>
      </c>
      <c r="C967" s="179"/>
      <c r="D967" s="179"/>
      <c r="E967" s="179"/>
      <c r="F967" s="179"/>
      <c r="G967" s="179"/>
      <c r="H967" s="179"/>
      <c r="I967" s="12">
        <f>VLOOKUP($B967,'Elec wholesale lookups'!$A$3:$L$15,'Inputs - Elec wholesale index'!I$2,FALSE)</f>
        <v>205597.26549163138</v>
      </c>
      <c r="J967" s="12">
        <f>VLOOKUP($B967,'Elec wholesale lookups'!$A$3:$L$15,'Inputs - Elec wholesale index'!J$2,FALSE)</f>
        <v>181634.52552031272</v>
      </c>
      <c r="K967" s="12">
        <f>VLOOKUP($B967,'Elec wholesale lookups'!$A$3:$L$15,'Inputs - Elec wholesale index'!K$2,FALSE)</f>
        <v>205597.26549163138</v>
      </c>
      <c r="L967" s="37">
        <f>VLOOKUP($B967,'Elec wholesale lookups'!$A$3:$O$15,'Inputs - Elec wholesale index'!L$2,FALSE)</f>
        <v>1</v>
      </c>
      <c r="M967" s="37">
        <f>VLOOKUP($B967,'Elec wholesale lookups'!$A$3:$O$15,'Inputs - Elec wholesale index'!M$2,FALSE)</f>
        <v>1</v>
      </c>
      <c r="N967" s="37">
        <f>VLOOKUP($B967,'Elec wholesale lookups'!$A$3:$O$15,'Inputs - Elec wholesale index'!N$2,FALSE)</f>
        <v>0</v>
      </c>
      <c r="O967" s="12">
        <f t="shared" si="257"/>
        <v>205597.26549163138</v>
      </c>
      <c r="P967" s="12">
        <f t="shared" si="258"/>
        <v>181634.52552031272</v>
      </c>
      <c r="Q967" s="12">
        <f t="shared" si="259"/>
        <v>0</v>
      </c>
      <c r="R967" s="12">
        <f t="shared" si="260"/>
        <v>387231.79101194406</v>
      </c>
      <c r="S967" s="22">
        <f t="shared" si="261"/>
        <v>0</v>
      </c>
      <c r="T967" s="22">
        <f t="shared" si="262"/>
        <v>0</v>
      </c>
      <c r="U967" s="22">
        <f t="shared" si="263"/>
        <v>0</v>
      </c>
      <c r="V967" s="22">
        <f t="shared" si="264"/>
        <v>0</v>
      </c>
      <c r="W967" s="43" t="str">
        <f t="shared" si="265"/>
        <v>n/a</v>
      </c>
      <c r="X967" s="22">
        <f t="shared" si="266"/>
        <v>0</v>
      </c>
      <c r="Y967" s="22">
        <f t="shared" si="267"/>
        <v>0</v>
      </c>
      <c r="Z967" s="22">
        <f t="shared" si="268"/>
        <v>0</v>
      </c>
      <c r="AA967" s="42">
        <f t="shared" si="269"/>
        <v>0</v>
      </c>
      <c r="AB967" s="43" t="str">
        <f t="shared" si="270"/>
        <v>n/a</v>
      </c>
      <c r="AC967" s="44" t="str">
        <f>IFERROR(W967*'Inputs - OBR and CPI'!$E$27+'Inputs - Elec wholesale index'!AB967*'Inputs - OBR and CPI'!$F$27,"n/a")</f>
        <v>n/a</v>
      </c>
      <c r="AD967" s="170" t="str">
        <f t="shared" si="254"/>
        <v>2018-19 Winter</v>
      </c>
      <c r="AE967" s="170" t="str">
        <f t="shared" si="255"/>
        <v>2018-19 Summer</v>
      </c>
      <c r="AF967" s="127">
        <v>0</v>
      </c>
    </row>
    <row r="968" spans="1:32">
      <c r="A968" s="46">
        <v>43243</v>
      </c>
      <c r="B968" s="13" t="str">
        <f t="shared" si="256"/>
        <v>May</v>
      </c>
      <c r="C968" s="179"/>
      <c r="D968" s="179"/>
      <c r="E968" s="179"/>
      <c r="F968" s="179"/>
      <c r="G968" s="179"/>
      <c r="H968" s="179"/>
      <c r="I968" s="12">
        <f>VLOOKUP($B968,'Elec wholesale lookups'!$A$3:$L$15,'Inputs - Elec wholesale index'!I$2,FALSE)</f>
        <v>205597.26549163138</v>
      </c>
      <c r="J968" s="12">
        <f>VLOOKUP($B968,'Elec wholesale lookups'!$A$3:$L$15,'Inputs - Elec wholesale index'!J$2,FALSE)</f>
        <v>181634.52552031272</v>
      </c>
      <c r="K968" s="12">
        <f>VLOOKUP($B968,'Elec wholesale lookups'!$A$3:$L$15,'Inputs - Elec wholesale index'!K$2,FALSE)</f>
        <v>205597.26549163138</v>
      </c>
      <c r="L968" s="37">
        <f>VLOOKUP($B968,'Elec wholesale lookups'!$A$3:$O$15,'Inputs - Elec wholesale index'!L$2,FALSE)</f>
        <v>1</v>
      </c>
      <c r="M968" s="37">
        <f>VLOOKUP($B968,'Elec wholesale lookups'!$A$3:$O$15,'Inputs - Elec wholesale index'!M$2,FALSE)</f>
        <v>1</v>
      </c>
      <c r="N968" s="37">
        <f>VLOOKUP($B968,'Elec wholesale lookups'!$A$3:$O$15,'Inputs - Elec wholesale index'!N$2,FALSE)</f>
        <v>0</v>
      </c>
      <c r="O968" s="12">
        <f t="shared" si="257"/>
        <v>205597.26549163138</v>
      </c>
      <c r="P968" s="12">
        <f t="shared" si="258"/>
        <v>181634.52552031272</v>
      </c>
      <c r="Q968" s="12">
        <f t="shared" si="259"/>
        <v>0</v>
      </c>
      <c r="R968" s="12">
        <f t="shared" si="260"/>
        <v>387231.79101194406</v>
      </c>
      <c r="S968" s="22">
        <f t="shared" si="261"/>
        <v>0</v>
      </c>
      <c r="T968" s="22">
        <f t="shared" si="262"/>
        <v>0</v>
      </c>
      <c r="U968" s="22">
        <f t="shared" si="263"/>
        <v>0</v>
      </c>
      <c r="V968" s="22">
        <f t="shared" si="264"/>
        <v>0</v>
      </c>
      <c r="W968" s="43" t="str">
        <f t="shared" si="265"/>
        <v>n/a</v>
      </c>
      <c r="X968" s="22">
        <f t="shared" si="266"/>
        <v>0</v>
      </c>
      <c r="Y968" s="22">
        <f t="shared" si="267"/>
        <v>0</v>
      </c>
      <c r="Z968" s="22">
        <f t="shared" si="268"/>
        <v>0</v>
      </c>
      <c r="AA968" s="42">
        <f t="shared" si="269"/>
        <v>0</v>
      </c>
      <c r="AB968" s="43" t="str">
        <f t="shared" si="270"/>
        <v>n/a</v>
      </c>
      <c r="AC968" s="44" t="str">
        <f>IFERROR(W968*'Inputs - OBR and CPI'!$E$27+'Inputs - Elec wholesale index'!AB968*'Inputs - OBR and CPI'!$F$27,"n/a")</f>
        <v>n/a</v>
      </c>
      <c r="AD968" s="170" t="str">
        <f t="shared" si="254"/>
        <v>2018-19 Winter</v>
      </c>
      <c r="AE968" s="170" t="str">
        <f t="shared" si="255"/>
        <v>2018-19 Summer</v>
      </c>
      <c r="AF968" s="127">
        <v>0</v>
      </c>
    </row>
    <row r="969" spans="1:32">
      <c r="A969" s="46">
        <v>43244</v>
      </c>
      <c r="B969" s="13" t="str">
        <f t="shared" si="256"/>
        <v>May</v>
      </c>
      <c r="C969" s="179"/>
      <c r="D969" s="179"/>
      <c r="E969" s="179"/>
      <c r="F969" s="179"/>
      <c r="G969" s="179"/>
      <c r="H969" s="179"/>
      <c r="I969" s="12">
        <f>VLOOKUP($B969,'Elec wholesale lookups'!$A$3:$L$15,'Inputs - Elec wholesale index'!I$2,FALSE)</f>
        <v>205597.26549163138</v>
      </c>
      <c r="J969" s="12">
        <f>VLOOKUP($B969,'Elec wholesale lookups'!$A$3:$L$15,'Inputs - Elec wholesale index'!J$2,FALSE)</f>
        <v>181634.52552031272</v>
      </c>
      <c r="K969" s="12">
        <f>VLOOKUP($B969,'Elec wholesale lookups'!$A$3:$L$15,'Inputs - Elec wholesale index'!K$2,FALSE)</f>
        <v>205597.26549163138</v>
      </c>
      <c r="L969" s="37">
        <f>VLOOKUP($B969,'Elec wholesale lookups'!$A$3:$O$15,'Inputs - Elec wholesale index'!L$2,FALSE)</f>
        <v>1</v>
      </c>
      <c r="M969" s="37">
        <f>VLOOKUP($B969,'Elec wholesale lookups'!$A$3:$O$15,'Inputs - Elec wholesale index'!M$2,FALSE)</f>
        <v>1</v>
      </c>
      <c r="N969" s="37">
        <f>VLOOKUP($B969,'Elec wholesale lookups'!$A$3:$O$15,'Inputs - Elec wholesale index'!N$2,FALSE)</f>
        <v>0</v>
      </c>
      <c r="O969" s="12">
        <f t="shared" si="257"/>
        <v>205597.26549163138</v>
      </c>
      <c r="P969" s="12">
        <f t="shared" si="258"/>
        <v>181634.52552031272</v>
      </c>
      <c r="Q969" s="12">
        <f t="shared" si="259"/>
        <v>0</v>
      </c>
      <c r="R969" s="12">
        <f t="shared" si="260"/>
        <v>387231.79101194406</v>
      </c>
      <c r="S969" s="22">
        <f t="shared" si="261"/>
        <v>0</v>
      </c>
      <c r="T969" s="22">
        <f t="shared" si="262"/>
        <v>0</v>
      </c>
      <c r="U969" s="22">
        <f t="shared" si="263"/>
        <v>0</v>
      </c>
      <c r="V969" s="22">
        <f t="shared" si="264"/>
        <v>0</v>
      </c>
      <c r="W969" s="43" t="str">
        <f t="shared" si="265"/>
        <v>n/a</v>
      </c>
      <c r="X969" s="22">
        <f t="shared" si="266"/>
        <v>0</v>
      </c>
      <c r="Y969" s="22">
        <f t="shared" si="267"/>
        <v>0</v>
      </c>
      <c r="Z969" s="22">
        <f t="shared" si="268"/>
        <v>0</v>
      </c>
      <c r="AA969" s="42">
        <f t="shared" si="269"/>
        <v>0</v>
      </c>
      <c r="AB969" s="43" t="str">
        <f t="shared" si="270"/>
        <v>n/a</v>
      </c>
      <c r="AC969" s="44" t="str">
        <f>IFERROR(W969*'Inputs - OBR and CPI'!$E$27+'Inputs - Elec wholesale index'!AB969*'Inputs - OBR and CPI'!$F$27,"n/a")</f>
        <v>n/a</v>
      </c>
      <c r="AD969" s="170" t="str">
        <f t="shared" si="254"/>
        <v>2018-19 Winter</v>
      </c>
      <c r="AE969" s="170" t="str">
        <f t="shared" si="255"/>
        <v>2018-19 Summer</v>
      </c>
      <c r="AF969" s="127">
        <v>0</v>
      </c>
    </row>
    <row r="970" spans="1:32">
      <c r="A970" s="46">
        <v>43245</v>
      </c>
      <c r="B970" s="13" t="str">
        <f t="shared" si="256"/>
        <v>May</v>
      </c>
      <c r="C970" s="179"/>
      <c r="D970" s="179"/>
      <c r="E970" s="179"/>
      <c r="F970" s="179"/>
      <c r="G970" s="179"/>
      <c r="H970" s="179"/>
      <c r="I970" s="12">
        <f>VLOOKUP($B970,'Elec wholesale lookups'!$A$3:$L$15,'Inputs - Elec wholesale index'!I$2,FALSE)</f>
        <v>205597.26549163138</v>
      </c>
      <c r="J970" s="12">
        <f>VLOOKUP($B970,'Elec wholesale lookups'!$A$3:$L$15,'Inputs - Elec wholesale index'!J$2,FALSE)</f>
        <v>181634.52552031272</v>
      </c>
      <c r="K970" s="12">
        <f>VLOOKUP($B970,'Elec wholesale lookups'!$A$3:$L$15,'Inputs - Elec wholesale index'!K$2,FALSE)</f>
        <v>205597.26549163138</v>
      </c>
      <c r="L970" s="37">
        <f>VLOOKUP($B970,'Elec wholesale lookups'!$A$3:$O$15,'Inputs - Elec wholesale index'!L$2,FALSE)</f>
        <v>1</v>
      </c>
      <c r="M970" s="37">
        <f>VLOOKUP($B970,'Elec wholesale lookups'!$A$3:$O$15,'Inputs - Elec wholesale index'!M$2,FALSE)</f>
        <v>1</v>
      </c>
      <c r="N970" s="37">
        <f>VLOOKUP($B970,'Elec wholesale lookups'!$A$3:$O$15,'Inputs - Elec wholesale index'!N$2,FALSE)</f>
        <v>0</v>
      </c>
      <c r="O970" s="12">
        <f t="shared" si="257"/>
        <v>205597.26549163138</v>
      </c>
      <c r="P970" s="12">
        <f t="shared" si="258"/>
        <v>181634.52552031272</v>
      </c>
      <c r="Q970" s="12">
        <f t="shared" si="259"/>
        <v>0</v>
      </c>
      <c r="R970" s="12">
        <f t="shared" si="260"/>
        <v>387231.79101194406</v>
      </c>
      <c r="S970" s="22">
        <f t="shared" si="261"/>
        <v>0</v>
      </c>
      <c r="T970" s="22">
        <f t="shared" si="262"/>
        <v>0</v>
      </c>
      <c r="U970" s="22">
        <f t="shared" si="263"/>
        <v>0</v>
      </c>
      <c r="V970" s="22">
        <f t="shared" si="264"/>
        <v>0</v>
      </c>
      <c r="W970" s="43" t="str">
        <f t="shared" si="265"/>
        <v>n/a</v>
      </c>
      <c r="X970" s="22">
        <f t="shared" si="266"/>
        <v>0</v>
      </c>
      <c r="Y970" s="22">
        <f t="shared" si="267"/>
        <v>0</v>
      </c>
      <c r="Z970" s="22">
        <f t="shared" si="268"/>
        <v>0</v>
      </c>
      <c r="AA970" s="42">
        <f t="shared" si="269"/>
        <v>0</v>
      </c>
      <c r="AB970" s="43" t="str">
        <f t="shared" si="270"/>
        <v>n/a</v>
      </c>
      <c r="AC970" s="44" t="str">
        <f>IFERROR(W970*'Inputs - OBR and CPI'!$E$27+'Inputs - Elec wholesale index'!AB970*'Inputs - OBR and CPI'!$F$27,"n/a")</f>
        <v>n/a</v>
      </c>
      <c r="AD970" s="170" t="str">
        <f t="shared" si="254"/>
        <v>2018-19 Winter</v>
      </c>
      <c r="AE970" s="170" t="str">
        <f t="shared" si="255"/>
        <v>2018-19 Summer</v>
      </c>
      <c r="AF970" s="127">
        <v>0</v>
      </c>
    </row>
    <row r="971" spans="1:32">
      <c r="A971" s="46">
        <v>43249</v>
      </c>
      <c r="B971" s="13" t="str">
        <f t="shared" si="256"/>
        <v>May</v>
      </c>
      <c r="C971" s="179"/>
      <c r="D971" s="179"/>
      <c r="E971" s="179"/>
      <c r="F971" s="179"/>
      <c r="G971" s="179"/>
      <c r="H971" s="179"/>
      <c r="I971" s="12">
        <f>VLOOKUP($B971,'Elec wholesale lookups'!$A$3:$L$15,'Inputs - Elec wholesale index'!I$2,FALSE)</f>
        <v>205597.26549163138</v>
      </c>
      <c r="J971" s="12">
        <f>VLOOKUP($B971,'Elec wholesale lookups'!$A$3:$L$15,'Inputs - Elec wholesale index'!J$2,FALSE)</f>
        <v>181634.52552031272</v>
      </c>
      <c r="K971" s="12">
        <f>VLOOKUP($B971,'Elec wholesale lookups'!$A$3:$L$15,'Inputs - Elec wholesale index'!K$2,FALSE)</f>
        <v>205597.26549163138</v>
      </c>
      <c r="L971" s="37">
        <f>VLOOKUP($B971,'Elec wholesale lookups'!$A$3:$O$15,'Inputs - Elec wholesale index'!L$2,FALSE)</f>
        <v>1</v>
      </c>
      <c r="M971" s="37">
        <f>VLOOKUP($B971,'Elec wholesale lookups'!$A$3:$O$15,'Inputs - Elec wholesale index'!M$2,FALSE)</f>
        <v>1</v>
      </c>
      <c r="N971" s="37">
        <f>VLOOKUP($B971,'Elec wholesale lookups'!$A$3:$O$15,'Inputs - Elec wholesale index'!N$2,FALSE)</f>
        <v>0</v>
      </c>
      <c r="O971" s="12">
        <f t="shared" si="257"/>
        <v>205597.26549163138</v>
      </c>
      <c r="P971" s="12">
        <f t="shared" si="258"/>
        <v>181634.52552031272</v>
      </c>
      <c r="Q971" s="12">
        <f t="shared" si="259"/>
        <v>0</v>
      </c>
      <c r="R971" s="12">
        <f t="shared" si="260"/>
        <v>387231.79101194406</v>
      </c>
      <c r="S971" s="22">
        <f t="shared" si="261"/>
        <v>0</v>
      </c>
      <c r="T971" s="22">
        <f t="shared" si="262"/>
        <v>0</v>
      </c>
      <c r="U971" s="22">
        <f t="shared" si="263"/>
        <v>0</v>
      </c>
      <c r="V971" s="22">
        <f t="shared" si="264"/>
        <v>0</v>
      </c>
      <c r="W971" s="43" t="str">
        <f t="shared" si="265"/>
        <v>n/a</v>
      </c>
      <c r="X971" s="22">
        <f t="shared" si="266"/>
        <v>0</v>
      </c>
      <c r="Y971" s="22">
        <f t="shared" si="267"/>
        <v>0</v>
      </c>
      <c r="Z971" s="22">
        <f t="shared" si="268"/>
        <v>0</v>
      </c>
      <c r="AA971" s="42">
        <f t="shared" si="269"/>
        <v>0</v>
      </c>
      <c r="AB971" s="43" t="str">
        <f t="shared" si="270"/>
        <v>n/a</v>
      </c>
      <c r="AC971" s="44" t="str">
        <f>IFERROR(W971*'Inputs - OBR and CPI'!$E$27+'Inputs - Elec wholesale index'!AB971*'Inputs - OBR and CPI'!$F$27,"n/a")</f>
        <v>n/a</v>
      </c>
      <c r="AD971" s="170" t="str">
        <f t="shared" si="254"/>
        <v>2018-19 Winter</v>
      </c>
      <c r="AE971" s="170" t="str">
        <f t="shared" si="255"/>
        <v>2018-19 Summer</v>
      </c>
      <c r="AF971" s="127">
        <v>0</v>
      </c>
    </row>
    <row r="972" spans="1:32">
      <c r="A972" s="46">
        <v>43250</v>
      </c>
      <c r="B972" s="13" t="str">
        <f t="shared" si="256"/>
        <v>May</v>
      </c>
      <c r="C972" s="179"/>
      <c r="D972" s="179"/>
      <c r="E972" s="179"/>
      <c r="F972" s="179"/>
      <c r="G972" s="179"/>
      <c r="H972" s="179"/>
      <c r="I972" s="12">
        <f>VLOOKUP($B972,'Elec wholesale lookups'!$A$3:$L$15,'Inputs - Elec wholesale index'!I$2,FALSE)</f>
        <v>205597.26549163138</v>
      </c>
      <c r="J972" s="12">
        <f>VLOOKUP($B972,'Elec wholesale lookups'!$A$3:$L$15,'Inputs - Elec wholesale index'!J$2,FALSE)</f>
        <v>181634.52552031272</v>
      </c>
      <c r="K972" s="12">
        <f>VLOOKUP($B972,'Elec wholesale lookups'!$A$3:$L$15,'Inputs - Elec wholesale index'!K$2,FALSE)</f>
        <v>205597.26549163138</v>
      </c>
      <c r="L972" s="37">
        <f>VLOOKUP($B972,'Elec wholesale lookups'!$A$3:$O$15,'Inputs - Elec wholesale index'!L$2,FALSE)</f>
        <v>1</v>
      </c>
      <c r="M972" s="37">
        <f>VLOOKUP($B972,'Elec wholesale lookups'!$A$3:$O$15,'Inputs - Elec wholesale index'!M$2,FALSE)</f>
        <v>1</v>
      </c>
      <c r="N972" s="37">
        <f>VLOOKUP($B972,'Elec wholesale lookups'!$A$3:$O$15,'Inputs - Elec wholesale index'!N$2,FALSE)</f>
        <v>0</v>
      </c>
      <c r="O972" s="12">
        <f t="shared" si="257"/>
        <v>205597.26549163138</v>
      </c>
      <c r="P972" s="12">
        <f t="shared" si="258"/>
        <v>181634.52552031272</v>
      </c>
      <c r="Q972" s="12">
        <f t="shared" si="259"/>
        <v>0</v>
      </c>
      <c r="R972" s="12">
        <f t="shared" si="260"/>
        <v>387231.79101194406</v>
      </c>
      <c r="S972" s="22">
        <f t="shared" si="261"/>
        <v>0</v>
      </c>
      <c r="T972" s="22">
        <f t="shared" si="262"/>
        <v>0</v>
      </c>
      <c r="U972" s="22">
        <f t="shared" si="263"/>
        <v>0</v>
      </c>
      <c r="V972" s="22">
        <f t="shared" si="264"/>
        <v>0</v>
      </c>
      <c r="W972" s="43" t="str">
        <f t="shared" si="265"/>
        <v>n/a</v>
      </c>
      <c r="X972" s="22">
        <f t="shared" si="266"/>
        <v>0</v>
      </c>
      <c r="Y972" s="22">
        <f t="shared" si="267"/>
        <v>0</v>
      </c>
      <c r="Z972" s="22">
        <f t="shared" si="268"/>
        <v>0</v>
      </c>
      <c r="AA972" s="42">
        <f t="shared" si="269"/>
        <v>0</v>
      </c>
      <c r="AB972" s="43" t="str">
        <f t="shared" si="270"/>
        <v>n/a</v>
      </c>
      <c r="AC972" s="44" t="str">
        <f>IFERROR(W972*'Inputs - OBR and CPI'!$E$27+'Inputs - Elec wholesale index'!AB972*'Inputs - OBR and CPI'!$F$27,"n/a")</f>
        <v>n/a</v>
      </c>
      <c r="AD972" s="170" t="str">
        <f t="shared" si="254"/>
        <v>2018-19 Winter</v>
      </c>
      <c r="AE972" s="170" t="str">
        <f t="shared" si="255"/>
        <v>2018-19 Summer</v>
      </c>
      <c r="AF972" s="127">
        <v>0</v>
      </c>
    </row>
    <row r="973" spans="1:32">
      <c r="A973" s="46">
        <v>43251</v>
      </c>
      <c r="B973" s="13" t="str">
        <f t="shared" si="256"/>
        <v>May</v>
      </c>
      <c r="C973" s="179"/>
      <c r="D973" s="179"/>
      <c r="E973" s="179"/>
      <c r="F973" s="179"/>
      <c r="G973" s="179"/>
      <c r="H973" s="179"/>
      <c r="I973" s="12">
        <f>VLOOKUP($B973,'Elec wholesale lookups'!$A$3:$L$15,'Inputs - Elec wholesale index'!I$2,FALSE)</f>
        <v>205597.26549163138</v>
      </c>
      <c r="J973" s="12">
        <f>VLOOKUP($B973,'Elec wholesale lookups'!$A$3:$L$15,'Inputs - Elec wholesale index'!J$2,FALSE)</f>
        <v>181634.52552031272</v>
      </c>
      <c r="K973" s="12">
        <f>VLOOKUP($B973,'Elec wholesale lookups'!$A$3:$L$15,'Inputs - Elec wholesale index'!K$2,FALSE)</f>
        <v>205597.26549163138</v>
      </c>
      <c r="L973" s="37">
        <f>VLOOKUP($B973,'Elec wholesale lookups'!$A$3:$O$15,'Inputs - Elec wholesale index'!L$2,FALSE)</f>
        <v>1</v>
      </c>
      <c r="M973" s="37">
        <f>VLOOKUP($B973,'Elec wholesale lookups'!$A$3:$O$15,'Inputs - Elec wholesale index'!M$2,FALSE)</f>
        <v>1</v>
      </c>
      <c r="N973" s="37">
        <f>VLOOKUP($B973,'Elec wholesale lookups'!$A$3:$O$15,'Inputs - Elec wholesale index'!N$2,FALSE)</f>
        <v>0</v>
      </c>
      <c r="O973" s="12">
        <f t="shared" si="257"/>
        <v>205597.26549163138</v>
      </c>
      <c r="P973" s="12">
        <f t="shared" si="258"/>
        <v>181634.52552031272</v>
      </c>
      <c r="Q973" s="12">
        <f t="shared" si="259"/>
        <v>0</v>
      </c>
      <c r="R973" s="12">
        <f t="shared" si="260"/>
        <v>387231.79101194406</v>
      </c>
      <c r="S973" s="22">
        <f t="shared" si="261"/>
        <v>0</v>
      </c>
      <c r="T973" s="22">
        <f t="shared" si="262"/>
        <v>0</v>
      </c>
      <c r="U973" s="22">
        <f t="shared" si="263"/>
        <v>0</v>
      </c>
      <c r="V973" s="22">
        <f t="shared" si="264"/>
        <v>0</v>
      </c>
      <c r="W973" s="43" t="str">
        <f t="shared" si="265"/>
        <v>n/a</v>
      </c>
      <c r="X973" s="22">
        <f t="shared" si="266"/>
        <v>0</v>
      </c>
      <c r="Y973" s="22">
        <f t="shared" si="267"/>
        <v>0</v>
      </c>
      <c r="Z973" s="22">
        <f t="shared" si="268"/>
        <v>0</v>
      </c>
      <c r="AA973" s="42">
        <f t="shared" si="269"/>
        <v>0</v>
      </c>
      <c r="AB973" s="43" t="str">
        <f t="shared" si="270"/>
        <v>n/a</v>
      </c>
      <c r="AC973" s="44" t="str">
        <f>IFERROR(W973*'Inputs - OBR and CPI'!$E$27+'Inputs - Elec wholesale index'!AB973*'Inputs - OBR and CPI'!$F$27,"n/a")</f>
        <v>n/a</v>
      </c>
      <c r="AD973" s="170" t="str">
        <f t="shared" si="254"/>
        <v>2018-19 Winter</v>
      </c>
      <c r="AE973" s="170" t="str">
        <f t="shared" si="255"/>
        <v>2018-19 Summer</v>
      </c>
      <c r="AF973" s="127">
        <v>0</v>
      </c>
    </row>
    <row r="974" spans="1:32">
      <c r="A974" s="46">
        <v>43252</v>
      </c>
      <c r="B974" s="13" t="str">
        <f t="shared" si="256"/>
        <v>Jun</v>
      </c>
      <c r="C974" s="179"/>
      <c r="D974" s="179"/>
      <c r="E974" s="179"/>
      <c r="F974" s="179"/>
      <c r="G974" s="179"/>
      <c r="H974" s="179"/>
      <c r="I974" s="12">
        <f>VLOOKUP($B974,'Elec wholesale lookups'!$A$3:$L$15,'Inputs - Elec wholesale index'!I$2,FALSE)</f>
        <v>205597.26549163138</v>
      </c>
      <c r="J974" s="12">
        <f>VLOOKUP($B974,'Elec wholesale lookups'!$A$3:$L$15,'Inputs - Elec wholesale index'!J$2,FALSE)</f>
        <v>181634.52552031272</v>
      </c>
      <c r="K974" s="12">
        <f>VLOOKUP($B974,'Elec wholesale lookups'!$A$3:$L$15,'Inputs - Elec wholesale index'!K$2,FALSE)</f>
        <v>205597.26549163138</v>
      </c>
      <c r="L974" s="37">
        <f>VLOOKUP($B974,'Elec wholesale lookups'!$A$3:$O$15,'Inputs - Elec wholesale index'!L$2,FALSE)</f>
        <v>1</v>
      </c>
      <c r="M974" s="37">
        <f>VLOOKUP($B974,'Elec wholesale lookups'!$A$3:$O$15,'Inputs - Elec wholesale index'!M$2,FALSE)</f>
        <v>1</v>
      </c>
      <c r="N974" s="37">
        <f>VLOOKUP($B974,'Elec wholesale lookups'!$A$3:$O$15,'Inputs - Elec wholesale index'!N$2,FALSE)</f>
        <v>0</v>
      </c>
      <c r="O974" s="12">
        <f t="shared" si="257"/>
        <v>205597.26549163138</v>
      </c>
      <c r="P974" s="12">
        <f t="shared" si="258"/>
        <v>181634.52552031272</v>
      </c>
      <c r="Q974" s="12">
        <f t="shared" si="259"/>
        <v>0</v>
      </c>
      <c r="R974" s="12">
        <f t="shared" si="260"/>
        <v>387231.79101194406</v>
      </c>
      <c r="S974" s="22">
        <f t="shared" si="261"/>
        <v>0</v>
      </c>
      <c r="T974" s="22">
        <f t="shared" si="262"/>
        <v>0</v>
      </c>
      <c r="U974" s="22">
        <f t="shared" si="263"/>
        <v>0</v>
      </c>
      <c r="V974" s="22">
        <f t="shared" si="264"/>
        <v>0</v>
      </c>
      <c r="W974" s="43" t="str">
        <f t="shared" si="265"/>
        <v>n/a</v>
      </c>
      <c r="X974" s="22">
        <f t="shared" si="266"/>
        <v>0</v>
      </c>
      <c r="Y974" s="22">
        <f t="shared" si="267"/>
        <v>0</v>
      </c>
      <c r="Z974" s="22">
        <f t="shared" si="268"/>
        <v>0</v>
      </c>
      <c r="AA974" s="42">
        <f t="shared" si="269"/>
        <v>0</v>
      </c>
      <c r="AB974" s="43" t="str">
        <f t="shared" si="270"/>
        <v>n/a</v>
      </c>
      <c r="AC974" s="44" t="str">
        <f>IFERROR(W974*'Inputs - OBR and CPI'!$E$27+'Inputs - Elec wholesale index'!AB974*'Inputs - OBR and CPI'!$F$27,"n/a")</f>
        <v>n/a</v>
      </c>
      <c r="AD974" s="170" t="str">
        <f t="shared" si="254"/>
        <v>2018-19 Winter</v>
      </c>
      <c r="AE974" s="170" t="str">
        <f t="shared" si="255"/>
        <v>2018-19 Summer</v>
      </c>
      <c r="AF974" s="127">
        <v>0</v>
      </c>
    </row>
    <row r="975" spans="1:32">
      <c r="A975" s="46">
        <v>43255</v>
      </c>
      <c r="B975" s="13" t="str">
        <f t="shared" si="256"/>
        <v>Jun</v>
      </c>
      <c r="C975" s="179"/>
      <c r="D975" s="179"/>
      <c r="E975" s="179"/>
      <c r="F975" s="179"/>
      <c r="G975" s="179"/>
      <c r="H975" s="179"/>
      <c r="I975" s="12">
        <f>VLOOKUP($B975,'Elec wholesale lookups'!$A$3:$L$15,'Inputs - Elec wholesale index'!I$2,FALSE)</f>
        <v>205597.26549163138</v>
      </c>
      <c r="J975" s="12">
        <f>VLOOKUP($B975,'Elec wholesale lookups'!$A$3:$L$15,'Inputs - Elec wholesale index'!J$2,FALSE)</f>
        <v>181634.52552031272</v>
      </c>
      <c r="K975" s="12">
        <f>VLOOKUP($B975,'Elec wholesale lookups'!$A$3:$L$15,'Inputs - Elec wholesale index'!K$2,FALSE)</f>
        <v>205597.26549163138</v>
      </c>
      <c r="L975" s="37">
        <f>VLOOKUP($B975,'Elec wholesale lookups'!$A$3:$O$15,'Inputs - Elec wholesale index'!L$2,FALSE)</f>
        <v>1</v>
      </c>
      <c r="M975" s="37">
        <f>VLOOKUP($B975,'Elec wholesale lookups'!$A$3:$O$15,'Inputs - Elec wholesale index'!M$2,FALSE)</f>
        <v>1</v>
      </c>
      <c r="N975" s="37">
        <f>VLOOKUP($B975,'Elec wholesale lookups'!$A$3:$O$15,'Inputs - Elec wholesale index'!N$2,FALSE)</f>
        <v>0</v>
      </c>
      <c r="O975" s="12">
        <f t="shared" si="257"/>
        <v>205597.26549163138</v>
      </c>
      <c r="P975" s="12">
        <f t="shared" si="258"/>
        <v>181634.52552031272</v>
      </c>
      <c r="Q975" s="12">
        <f t="shared" si="259"/>
        <v>0</v>
      </c>
      <c r="R975" s="12">
        <f t="shared" si="260"/>
        <v>387231.79101194406</v>
      </c>
      <c r="S975" s="22">
        <f t="shared" si="261"/>
        <v>0</v>
      </c>
      <c r="T975" s="22">
        <f t="shared" si="262"/>
        <v>0</v>
      </c>
      <c r="U975" s="22">
        <f t="shared" si="263"/>
        <v>0</v>
      </c>
      <c r="V975" s="22">
        <f t="shared" si="264"/>
        <v>0</v>
      </c>
      <c r="W975" s="43" t="str">
        <f t="shared" si="265"/>
        <v>n/a</v>
      </c>
      <c r="X975" s="22">
        <f t="shared" si="266"/>
        <v>0</v>
      </c>
      <c r="Y975" s="22">
        <f t="shared" si="267"/>
        <v>0</v>
      </c>
      <c r="Z975" s="22">
        <f t="shared" si="268"/>
        <v>0</v>
      </c>
      <c r="AA975" s="42">
        <f t="shared" si="269"/>
        <v>0</v>
      </c>
      <c r="AB975" s="43" t="str">
        <f t="shared" si="270"/>
        <v>n/a</v>
      </c>
      <c r="AC975" s="44" t="str">
        <f>IFERROR(W975*'Inputs - OBR and CPI'!$E$27+'Inputs - Elec wholesale index'!AB975*'Inputs - OBR and CPI'!$F$27,"n/a")</f>
        <v>n/a</v>
      </c>
      <c r="AD975" s="170" t="str">
        <f t="shared" si="254"/>
        <v>2018-19 Winter</v>
      </c>
      <c r="AE975" s="170" t="str">
        <f t="shared" si="255"/>
        <v>2018-19 Summer</v>
      </c>
      <c r="AF975" s="127">
        <v>0</v>
      </c>
    </row>
    <row r="976" spans="1:32">
      <c r="A976" s="46">
        <v>43256</v>
      </c>
      <c r="B976" s="13" t="str">
        <f t="shared" si="256"/>
        <v>Jun</v>
      </c>
      <c r="C976" s="179"/>
      <c r="D976" s="179"/>
      <c r="E976" s="179"/>
      <c r="F976" s="179"/>
      <c r="G976" s="179"/>
      <c r="H976" s="179"/>
      <c r="I976" s="12">
        <f>VLOOKUP($B976,'Elec wholesale lookups'!$A$3:$L$15,'Inputs - Elec wholesale index'!I$2,FALSE)</f>
        <v>205597.26549163138</v>
      </c>
      <c r="J976" s="12">
        <f>VLOOKUP($B976,'Elec wholesale lookups'!$A$3:$L$15,'Inputs - Elec wholesale index'!J$2,FALSE)</f>
        <v>181634.52552031272</v>
      </c>
      <c r="K976" s="12">
        <f>VLOOKUP($B976,'Elec wholesale lookups'!$A$3:$L$15,'Inputs - Elec wholesale index'!K$2,FALSE)</f>
        <v>205597.26549163138</v>
      </c>
      <c r="L976" s="37">
        <f>VLOOKUP($B976,'Elec wholesale lookups'!$A$3:$O$15,'Inputs - Elec wholesale index'!L$2,FALSE)</f>
        <v>1</v>
      </c>
      <c r="M976" s="37">
        <f>VLOOKUP($B976,'Elec wholesale lookups'!$A$3:$O$15,'Inputs - Elec wholesale index'!M$2,FALSE)</f>
        <v>1</v>
      </c>
      <c r="N976" s="37">
        <f>VLOOKUP($B976,'Elec wholesale lookups'!$A$3:$O$15,'Inputs - Elec wholesale index'!N$2,FALSE)</f>
        <v>0</v>
      </c>
      <c r="O976" s="12">
        <f t="shared" si="257"/>
        <v>205597.26549163138</v>
      </c>
      <c r="P976" s="12">
        <f t="shared" si="258"/>
        <v>181634.52552031272</v>
      </c>
      <c r="Q976" s="12">
        <f t="shared" si="259"/>
        <v>0</v>
      </c>
      <c r="R976" s="12">
        <f t="shared" si="260"/>
        <v>387231.79101194406</v>
      </c>
      <c r="S976" s="22">
        <f t="shared" si="261"/>
        <v>0</v>
      </c>
      <c r="T976" s="22">
        <f t="shared" si="262"/>
        <v>0</v>
      </c>
      <c r="U976" s="22">
        <f t="shared" si="263"/>
        <v>0</v>
      </c>
      <c r="V976" s="22">
        <f t="shared" si="264"/>
        <v>0</v>
      </c>
      <c r="W976" s="43" t="str">
        <f t="shared" si="265"/>
        <v>n/a</v>
      </c>
      <c r="X976" s="22">
        <f t="shared" si="266"/>
        <v>0</v>
      </c>
      <c r="Y976" s="22">
        <f t="shared" si="267"/>
        <v>0</v>
      </c>
      <c r="Z976" s="22">
        <f t="shared" si="268"/>
        <v>0</v>
      </c>
      <c r="AA976" s="42">
        <f t="shared" si="269"/>
        <v>0</v>
      </c>
      <c r="AB976" s="43" t="str">
        <f t="shared" si="270"/>
        <v>n/a</v>
      </c>
      <c r="AC976" s="44" t="str">
        <f>IFERROR(W976*'Inputs - OBR and CPI'!$E$27+'Inputs - Elec wholesale index'!AB976*'Inputs - OBR and CPI'!$F$27,"n/a")</f>
        <v>n/a</v>
      </c>
      <c r="AD976" s="170" t="str">
        <f t="shared" si="254"/>
        <v>2018-19 Winter</v>
      </c>
      <c r="AE976" s="170" t="str">
        <f t="shared" si="255"/>
        <v>2018-19 Summer</v>
      </c>
      <c r="AF976" s="127">
        <v>0</v>
      </c>
    </row>
    <row r="977" spans="1:32">
      <c r="A977" s="46">
        <v>43257</v>
      </c>
      <c r="B977" s="13" t="str">
        <f t="shared" si="256"/>
        <v>Jun</v>
      </c>
      <c r="C977" s="179"/>
      <c r="D977" s="179"/>
      <c r="E977" s="179"/>
      <c r="F977" s="179"/>
      <c r="G977" s="179"/>
      <c r="H977" s="179"/>
      <c r="I977" s="12">
        <f>VLOOKUP($B977,'Elec wholesale lookups'!$A$3:$L$15,'Inputs - Elec wholesale index'!I$2,FALSE)</f>
        <v>205597.26549163138</v>
      </c>
      <c r="J977" s="12">
        <f>VLOOKUP($B977,'Elec wholesale lookups'!$A$3:$L$15,'Inputs - Elec wholesale index'!J$2,FALSE)</f>
        <v>181634.52552031272</v>
      </c>
      <c r="K977" s="12">
        <f>VLOOKUP($B977,'Elec wholesale lookups'!$A$3:$L$15,'Inputs - Elec wholesale index'!K$2,FALSE)</f>
        <v>205597.26549163138</v>
      </c>
      <c r="L977" s="37">
        <f>VLOOKUP($B977,'Elec wholesale lookups'!$A$3:$O$15,'Inputs - Elec wholesale index'!L$2,FALSE)</f>
        <v>1</v>
      </c>
      <c r="M977" s="37">
        <f>VLOOKUP($B977,'Elec wholesale lookups'!$A$3:$O$15,'Inputs - Elec wholesale index'!M$2,FALSE)</f>
        <v>1</v>
      </c>
      <c r="N977" s="37">
        <f>VLOOKUP($B977,'Elec wholesale lookups'!$A$3:$O$15,'Inputs - Elec wholesale index'!N$2,FALSE)</f>
        <v>0</v>
      </c>
      <c r="O977" s="12">
        <f t="shared" si="257"/>
        <v>205597.26549163138</v>
      </c>
      <c r="P977" s="12">
        <f t="shared" si="258"/>
        <v>181634.52552031272</v>
      </c>
      <c r="Q977" s="12">
        <f t="shared" si="259"/>
        <v>0</v>
      </c>
      <c r="R977" s="12">
        <f t="shared" si="260"/>
        <v>387231.79101194406</v>
      </c>
      <c r="S977" s="22">
        <f t="shared" si="261"/>
        <v>0</v>
      </c>
      <c r="T977" s="22">
        <f t="shared" si="262"/>
        <v>0</v>
      </c>
      <c r="U977" s="22">
        <f t="shared" si="263"/>
        <v>0</v>
      </c>
      <c r="V977" s="22">
        <f t="shared" si="264"/>
        <v>0</v>
      </c>
      <c r="W977" s="43" t="str">
        <f t="shared" si="265"/>
        <v>n/a</v>
      </c>
      <c r="X977" s="22">
        <f t="shared" si="266"/>
        <v>0</v>
      </c>
      <c r="Y977" s="22">
        <f t="shared" si="267"/>
        <v>0</v>
      </c>
      <c r="Z977" s="22">
        <f t="shared" si="268"/>
        <v>0</v>
      </c>
      <c r="AA977" s="42">
        <f t="shared" si="269"/>
        <v>0</v>
      </c>
      <c r="AB977" s="43" t="str">
        <f t="shared" si="270"/>
        <v>n/a</v>
      </c>
      <c r="AC977" s="44" t="str">
        <f>IFERROR(W977*'Inputs - OBR and CPI'!$E$27+'Inputs - Elec wholesale index'!AB977*'Inputs - OBR and CPI'!$F$27,"n/a")</f>
        <v>n/a</v>
      </c>
      <c r="AD977" s="170" t="str">
        <f t="shared" si="254"/>
        <v>2018-19 Winter</v>
      </c>
      <c r="AE977" s="170" t="str">
        <f t="shared" si="255"/>
        <v>2018-19 Summer</v>
      </c>
      <c r="AF977" s="127">
        <v>0</v>
      </c>
    </row>
    <row r="978" spans="1:32">
      <c r="A978" s="46">
        <v>43258</v>
      </c>
      <c r="B978" s="13" t="str">
        <f t="shared" si="256"/>
        <v>Jun</v>
      </c>
      <c r="C978" s="179"/>
      <c r="D978" s="179"/>
      <c r="E978" s="179"/>
      <c r="F978" s="179"/>
      <c r="G978" s="179"/>
      <c r="H978" s="179"/>
      <c r="I978" s="12">
        <f>VLOOKUP($B978,'Elec wholesale lookups'!$A$3:$L$15,'Inputs - Elec wholesale index'!I$2,FALSE)</f>
        <v>205597.26549163138</v>
      </c>
      <c r="J978" s="12">
        <f>VLOOKUP($B978,'Elec wholesale lookups'!$A$3:$L$15,'Inputs - Elec wholesale index'!J$2,FALSE)</f>
        <v>181634.52552031272</v>
      </c>
      <c r="K978" s="12">
        <f>VLOOKUP($B978,'Elec wholesale lookups'!$A$3:$L$15,'Inputs - Elec wholesale index'!K$2,FALSE)</f>
        <v>205597.26549163138</v>
      </c>
      <c r="L978" s="37">
        <f>VLOOKUP($B978,'Elec wholesale lookups'!$A$3:$O$15,'Inputs - Elec wholesale index'!L$2,FALSE)</f>
        <v>1</v>
      </c>
      <c r="M978" s="37">
        <f>VLOOKUP($B978,'Elec wholesale lookups'!$A$3:$O$15,'Inputs - Elec wholesale index'!M$2,FALSE)</f>
        <v>1</v>
      </c>
      <c r="N978" s="37">
        <f>VLOOKUP($B978,'Elec wholesale lookups'!$A$3:$O$15,'Inputs - Elec wholesale index'!N$2,FALSE)</f>
        <v>0</v>
      </c>
      <c r="O978" s="12">
        <f t="shared" si="257"/>
        <v>205597.26549163138</v>
      </c>
      <c r="P978" s="12">
        <f t="shared" si="258"/>
        <v>181634.52552031272</v>
      </c>
      <c r="Q978" s="12">
        <f t="shared" si="259"/>
        <v>0</v>
      </c>
      <c r="R978" s="12">
        <f t="shared" si="260"/>
        <v>387231.79101194406</v>
      </c>
      <c r="S978" s="22">
        <f t="shared" si="261"/>
        <v>0</v>
      </c>
      <c r="T978" s="22">
        <f t="shared" si="262"/>
        <v>0</v>
      </c>
      <c r="U978" s="22">
        <f t="shared" si="263"/>
        <v>0</v>
      </c>
      <c r="V978" s="22">
        <f t="shared" si="264"/>
        <v>0</v>
      </c>
      <c r="W978" s="43" t="str">
        <f t="shared" si="265"/>
        <v>n/a</v>
      </c>
      <c r="X978" s="22">
        <f t="shared" si="266"/>
        <v>0</v>
      </c>
      <c r="Y978" s="22">
        <f t="shared" si="267"/>
        <v>0</v>
      </c>
      <c r="Z978" s="22">
        <f t="shared" si="268"/>
        <v>0</v>
      </c>
      <c r="AA978" s="42">
        <f t="shared" si="269"/>
        <v>0</v>
      </c>
      <c r="AB978" s="43" t="str">
        <f t="shared" si="270"/>
        <v>n/a</v>
      </c>
      <c r="AC978" s="44" t="str">
        <f>IFERROR(W978*'Inputs - OBR and CPI'!$E$27+'Inputs - Elec wholesale index'!AB978*'Inputs - OBR and CPI'!$F$27,"n/a")</f>
        <v>n/a</v>
      </c>
      <c r="AD978" s="170" t="str">
        <f t="shared" si="254"/>
        <v>2018-19 Winter</v>
      </c>
      <c r="AE978" s="170" t="str">
        <f t="shared" si="255"/>
        <v>2018-19 Summer</v>
      </c>
      <c r="AF978" s="127">
        <v>0</v>
      </c>
    </row>
    <row r="979" spans="1:32">
      <c r="A979" s="46">
        <v>43259</v>
      </c>
      <c r="B979" s="13" t="str">
        <f t="shared" si="256"/>
        <v>Jun</v>
      </c>
      <c r="C979" s="179"/>
      <c r="D979" s="179"/>
      <c r="E979" s="179"/>
      <c r="F979" s="179"/>
      <c r="G979" s="179"/>
      <c r="H979" s="179"/>
      <c r="I979" s="12">
        <f>VLOOKUP($B979,'Elec wholesale lookups'!$A$3:$L$15,'Inputs - Elec wholesale index'!I$2,FALSE)</f>
        <v>205597.26549163138</v>
      </c>
      <c r="J979" s="12">
        <f>VLOOKUP($B979,'Elec wholesale lookups'!$A$3:$L$15,'Inputs - Elec wholesale index'!J$2,FALSE)</f>
        <v>181634.52552031272</v>
      </c>
      <c r="K979" s="12">
        <f>VLOOKUP($B979,'Elec wholesale lookups'!$A$3:$L$15,'Inputs - Elec wholesale index'!K$2,FALSE)</f>
        <v>205597.26549163138</v>
      </c>
      <c r="L979" s="37">
        <f>VLOOKUP($B979,'Elec wholesale lookups'!$A$3:$O$15,'Inputs - Elec wholesale index'!L$2,FALSE)</f>
        <v>1</v>
      </c>
      <c r="M979" s="37">
        <f>VLOOKUP($B979,'Elec wholesale lookups'!$A$3:$O$15,'Inputs - Elec wholesale index'!M$2,FALSE)</f>
        <v>1</v>
      </c>
      <c r="N979" s="37">
        <f>VLOOKUP($B979,'Elec wholesale lookups'!$A$3:$O$15,'Inputs - Elec wholesale index'!N$2,FALSE)</f>
        <v>0</v>
      </c>
      <c r="O979" s="12">
        <f t="shared" si="257"/>
        <v>205597.26549163138</v>
      </c>
      <c r="P979" s="12">
        <f t="shared" si="258"/>
        <v>181634.52552031272</v>
      </c>
      <c r="Q979" s="12">
        <f t="shared" si="259"/>
        <v>0</v>
      </c>
      <c r="R979" s="12">
        <f t="shared" si="260"/>
        <v>387231.79101194406</v>
      </c>
      <c r="S979" s="22">
        <f t="shared" si="261"/>
        <v>0</v>
      </c>
      <c r="T979" s="22">
        <f t="shared" si="262"/>
        <v>0</v>
      </c>
      <c r="U979" s="22">
        <f t="shared" si="263"/>
        <v>0</v>
      </c>
      <c r="V979" s="22">
        <f t="shared" si="264"/>
        <v>0</v>
      </c>
      <c r="W979" s="43" t="str">
        <f t="shared" si="265"/>
        <v>n/a</v>
      </c>
      <c r="X979" s="22">
        <f t="shared" si="266"/>
        <v>0</v>
      </c>
      <c r="Y979" s="22">
        <f t="shared" si="267"/>
        <v>0</v>
      </c>
      <c r="Z979" s="22">
        <f t="shared" si="268"/>
        <v>0</v>
      </c>
      <c r="AA979" s="42">
        <f t="shared" si="269"/>
        <v>0</v>
      </c>
      <c r="AB979" s="43" t="str">
        <f t="shared" si="270"/>
        <v>n/a</v>
      </c>
      <c r="AC979" s="44" t="str">
        <f>IFERROR(W979*'Inputs - OBR and CPI'!$E$27+'Inputs - Elec wholesale index'!AB979*'Inputs - OBR and CPI'!$F$27,"n/a")</f>
        <v>n/a</v>
      </c>
      <c r="AD979" s="170" t="str">
        <f t="shared" si="254"/>
        <v>2018-19 Winter</v>
      </c>
      <c r="AE979" s="170" t="str">
        <f t="shared" si="255"/>
        <v>2018-19 Summer</v>
      </c>
      <c r="AF979" s="127">
        <v>0</v>
      </c>
    </row>
    <row r="980" spans="1:32">
      <c r="A980" s="46">
        <v>43262</v>
      </c>
      <c r="B980" s="13" t="str">
        <f t="shared" si="256"/>
        <v>Jun</v>
      </c>
      <c r="C980" s="179"/>
      <c r="D980" s="179"/>
      <c r="E980" s="179"/>
      <c r="F980" s="179"/>
      <c r="G980" s="179"/>
      <c r="H980" s="179"/>
      <c r="I980" s="12">
        <f>VLOOKUP($B980,'Elec wholesale lookups'!$A$3:$L$15,'Inputs - Elec wholesale index'!I$2,FALSE)</f>
        <v>205597.26549163138</v>
      </c>
      <c r="J980" s="12">
        <f>VLOOKUP($B980,'Elec wholesale lookups'!$A$3:$L$15,'Inputs - Elec wholesale index'!J$2,FALSE)</f>
        <v>181634.52552031272</v>
      </c>
      <c r="K980" s="12">
        <f>VLOOKUP($B980,'Elec wholesale lookups'!$A$3:$L$15,'Inputs - Elec wholesale index'!K$2,FALSE)</f>
        <v>205597.26549163138</v>
      </c>
      <c r="L980" s="37">
        <f>VLOOKUP($B980,'Elec wholesale lookups'!$A$3:$O$15,'Inputs - Elec wholesale index'!L$2,FALSE)</f>
        <v>1</v>
      </c>
      <c r="M980" s="37">
        <f>VLOOKUP($B980,'Elec wholesale lookups'!$A$3:$O$15,'Inputs - Elec wholesale index'!M$2,FALSE)</f>
        <v>1</v>
      </c>
      <c r="N980" s="37">
        <f>VLOOKUP($B980,'Elec wholesale lookups'!$A$3:$O$15,'Inputs - Elec wholesale index'!N$2,FALSE)</f>
        <v>0</v>
      </c>
      <c r="O980" s="12">
        <f t="shared" si="257"/>
        <v>205597.26549163138</v>
      </c>
      <c r="P980" s="12">
        <f t="shared" si="258"/>
        <v>181634.52552031272</v>
      </c>
      <c r="Q980" s="12">
        <f t="shared" si="259"/>
        <v>0</v>
      </c>
      <c r="R980" s="12">
        <f t="shared" si="260"/>
        <v>387231.79101194406</v>
      </c>
      <c r="S980" s="22">
        <f t="shared" si="261"/>
        <v>0</v>
      </c>
      <c r="T980" s="22">
        <f t="shared" si="262"/>
        <v>0</v>
      </c>
      <c r="U980" s="22">
        <f t="shared" si="263"/>
        <v>0</v>
      </c>
      <c r="V980" s="22">
        <f t="shared" si="264"/>
        <v>0</v>
      </c>
      <c r="W980" s="43" t="str">
        <f t="shared" si="265"/>
        <v>n/a</v>
      </c>
      <c r="X980" s="22">
        <f t="shared" si="266"/>
        <v>0</v>
      </c>
      <c r="Y980" s="22">
        <f t="shared" si="267"/>
        <v>0</v>
      </c>
      <c r="Z980" s="22">
        <f t="shared" si="268"/>
        <v>0</v>
      </c>
      <c r="AA980" s="42">
        <f t="shared" si="269"/>
        <v>0</v>
      </c>
      <c r="AB980" s="43" t="str">
        <f t="shared" si="270"/>
        <v>n/a</v>
      </c>
      <c r="AC980" s="44" t="str">
        <f>IFERROR(W980*'Inputs - OBR and CPI'!$E$27+'Inputs - Elec wholesale index'!AB980*'Inputs - OBR and CPI'!$F$27,"n/a")</f>
        <v>n/a</v>
      </c>
      <c r="AD980" s="170" t="str">
        <f t="shared" si="254"/>
        <v>2018-19 Winter</v>
      </c>
      <c r="AE980" s="170" t="str">
        <f t="shared" si="255"/>
        <v>2018-19 Summer</v>
      </c>
      <c r="AF980" s="127">
        <v>0</v>
      </c>
    </row>
    <row r="981" spans="1:32">
      <c r="A981" s="46">
        <v>43263</v>
      </c>
      <c r="B981" s="13" t="str">
        <f t="shared" si="256"/>
        <v>Jun</v>
      </c>
      <c r="C981" s="179"/>
      <c r="D981" s="179"/>
      <c r="E981" s="179"/>
      <c r="F981" s="179"/>
      <c r="G981" s="179"/>
      <c r="H981" s="179"/>
      <c r="I981" s="12">
        <f>VLOOKUP($B981,'Elec wholesale lookups'!$A$3:$L$15,'Inputs - Elec wholesale index'!I$2,FALSE)</f>
        <v>205597.26549163138</v>
      </c>
      <c r="J981" s="12">
        <f>VLOOKUP($B981,'Elec wholesale lookups'!$A$3:$L$15,'Inputs - Elec wholesale index'!J$2,FALSE)</f>
        <v>181634.52552031272</v>
      </c>
      <c r="K981" s="12">
        <f>VLOOKUP($B981,'Elec wholesale lookups'!$A$3:$L$15,'Inputs - Elec wholesale index'!K$2,FALSE)</f>
        <v>205597.26549163138</v>
      </c>
      <c r="L981" s="37">
        <f>VLOOKUP($B981,'Elec wholesale lookups'!$A$3:$O$15,'Inputs - Elec wholesale index'!L$2,FALSE)</f>
        <v>1</v>
      </c>
      <c r="M981" s="37">
        <f>VLOOKUP($B981,'Elec wholesale lookups'!$A$3:$O$15,'Inputs - Elec wholesale index'!M$2,FALSE)</f>
        <v>1</v>
      </c>
      <c r="N981" s="37">
        <f>VLOOKUP($B981,'Elec wholesale lookups'!$A$3:$O$15,'Inputs - Elec wholesale index'!N$2,FALSE)</f>
        <v>0</v>
      </c>
      <c r="O981" s="12">
        <f t="shared" si="257"/>
        <v>205597.26549163138</v>
      </c>
      <c r="P981" s="12">
        <f t="shared" si="258"/>
        <v>181634.52552031272</v>
      </c>
      <c r="Q981" s="12">
        <f t="shared" si="259"/>
        <v>0</v>
      </c>
      <c r="R981" s="12">
        <f t="shared" si="260"/>
        <v>387231.79101194406</v>
      </c>
      <c r="S981" s="22">
        <f t="shared" si="261"/>
        <v>0</v>
      </c>
      <c r="T981" s="22">
        <f t="shared" si="262"/>
        <v>0</v>
      </c>
      <c r="U981" s="22">
        <f t="shared" si="263"/>
        <v>0</v>
      </c>
      <c r="V981" s="22">
        <f t="shared" si="264"/>
        <v>0</v>
      </c>
      <c r="W981" s="43" t="str">
        <f t="shared" si="265"/>
        <v>n/a</v>
      </c>
      <c r="X981" s="22">
        <f t="shared" si="266"/>
        <v>0</v>
      </c>
      <c r="Y981" s="22">
        <f t="shared" si="267"/>
        <v>0</v>
      </c>
      <c r="Z981" s="22">
        <f t="shared" si="268"/>
        <v>0</v>
      </c>
      <c r="AA981" s="42">
        <f t="shared" si="269"/>
        <v>0</v>
      </c>
      <c r="AB981" s="43" t="str">
        <f t="shared" si="270"/>
        <v>n/a</v>
      </c>
      <c r="AC981" s="44" t="str">
        <f>IFERROR(W981*'Inputs - OBR and CPI'!$E$27+'Inputs - Elec wholesale index'!AB981*'Inputs - OBR and CPI'!$F$27,"n/a")</f>
        <v>n/a</v>
      </c>
      <c r="AD981" s="170" t="str">
        <f t="shared" si="254"/>
        <v>2018-19 Winter</v>
      </c>
      <c r="AE981" s="170" t="str">
        <f t="shared" si="255"/>
        <v>2018-19 Summer</v>
      </c>
      <c r="AF981" s="127">
        <v>0</v>
      </c>
    </row>
    <row r="982" spans="1:32">
      <c r="A982" s="46">
        <v>43264</v>
      </c>
      <c r="B982" s="13" t="str">
        <f t="shared" si="256"/>
        <v>Jun</v>
      </c>
      <c r="C982" s="179"/>
      <c r="D982" s="179"/>
      <c r="E982" s="179"/>
      <c r="F982" s="179"/>
      <c r="G982" s="179"/>
      <c r="H982" s="179"/>
      <c r="I982" s="12">
        <f>VLOOKUP($B982,'Elec wholesale lookups'!$A$3:$L$15,'Inputs - Elec wholesale index'!I$2,FALSE)</f>
        <v>205597.26549163138</v>
      </c>
      <c r="J982" s="12">
        <f>VLOOKUP($B982,'Elec wholesale lookups'!$A$3:$L$15,'Inputs - Elec wholesale index'!J$2,FALSE)</f>
        <v>181634.52552031272</v>
      </c>
      <c r="K982" s="12">
        <f>VLOOKUP($B982,'Elec wholesale lookups'!$A$3:$L$15,'Inputs - Elec wholesale index'!K$2,FALSE)</f>
        <v>205597.26549163138</v>
      </c>
      <c r="L982" s="37">
        <f>VLOOKUP($B982,'Elec wholesale lookups'!$A$3:$O$15,'Inputs - Elec wholesale index'!L$2,FALSE)</f>
        <v>1</v>
      </c>
      <c r="M982" s="37">
        <f>VLOOKUP($B982,'Elec wholesale lookups'!$A$3:$O$15,'Inputs - Elec wholesale index'!M$2,FALSE)</f>
        <v>1</v>
      </c>
      <c r="N982" s="37">
        <f>VLOOKUP($B982,'Elec wholesale lookups'!$A$3:$O$15,'Inputs - Elec wholesale index'!N$2,FALSE)</f>
        <v>0</v>
      </c>
      <c r="O982" s="12">
        <f t="shared" si="257"/>
        <v>205597.26549163138</v>
      </c>
      <c r="P982" s="12">
        <f t="shared" si="258"/>
        <v>181634.52552031272</v>
      </c>
      <c r="Q982" s="12">
        <f t="shared" si="259"/>
        <v>0</v>
      </c>
      <c r="R982" s="12">
        <f t="shared" si="260"/>
        <v>387231.79101194406</v>
      </c>
      <c r="S982" s="22">
        <f t="shared" si="261"/>
        <v>0</v>
      </c>
      <c r="T982" s="22">
        <f t="shared" si="262"/>
        <v>0</v>
      </c>
      <c r="U982" s="22">
        <f t="shared" si="263"/>
        <v>0</v>
      </c>
      <c r="V982" s="22">
        <f t="shared" si="264"/>
        <v>0</v>
      </c>
      <c r="W982" s="43" t="str">
        <f t="shared" si="265"/>
        <v>n/a</v>
      </c>
      <c r="X982" s="22">
        <f t="shared" si="266"/>
        <v>0</v>
      </c>
      <c r="Y982" s="22">
        <f t="shared" si="267"/>
        <v>0</v>
      </c>
      <c r="Z982" s="22">
        <f t="shared" si="268"/>
        <v>0</v>
      </c>
      <c r="AA982" s="42">
        <f t="shared" si="269"/>
        <v>0</v>
      </c>
      <c r="AB982" s="43" t="str">
        <f t="shared" si="270"/>
        <v>n/a</v>
      </c>
      <c r="AC982" s="44" t="str">
        <f>IFERROR(W982*'Inputs - OBR and CPI'!$E$27+'Inputs - Elec wholesale index'!AB982*'Inputs - OBR and CPI'!$F$27,"n/a")</f>
        <v>n/a</v>
      </c>
      <c r="AD982" s="170" t="str">
        <f t="shared" si="254"/>
        <v>2018-19 Winter</v>
      </c>
      <c r="AE982" s="170" t="str">
        <f t="shared" si="255"/>
        <v>2018-19 Summer</v>
      </c>
      <c r="AF982" s="127">
        <v>0</v>
      </c>
    </row>
    <row r="983" spans="1:32">
      <c r="A983" s="46">
        <v>43265</v>
      </c>
      <c r="B983" s="13" t="str">
        <f t="shared" si="256"/>
        <v>Jun</v>
      </c>
      <c r="C983" s="179"/>
      <c r="D983" s="179"/>
      <c r="E983" s="179"/>
      <c r="F983" s="179"/>
      <c r="G983" s="179"/>
      <c r="H983" s="179"/>
      <c r="I983" s="12">
        <f>VLOOKUP($B983,'Elec wholesale lookups'!$A$3:$L$15,'Inputs - Elec wholesale index'!I$2,FALSE)</f>
        <v>205597.26549163138</v>
      </c>
      <c r="J983" s="12">
        <f>VLOOKUP($B983,'Elec wholesale lookups'!$A$3:$L$15,'Inputs - Elec wholesale index'!J$2,FALSE)</f>
        <v>181634.52552031272</v>
      </c>
      <c r="K983" s="12">
        <f>VLOOKUP($B983,'Elec wholesale lookups'!$A$3:$L$15,'Inputs - Elec wholesale index'!K$2,FALSE)</f>
        <v>205597.26549163138</v>
      </c>
      <c r="L983" s="37">
        <f>VLOOKUP($B983,'Elec wholesale lookups'!$A$3:$O$15,'Inputs - Elec wholesale index'!L$2,FALSE)</f>
        <v>1</v>
      </c>
      <c r="M983" s="37">
        <f>VLOOKUP($B983,'Elec wholesale lookups'!$A$3:$O$15,'Inputs - Elec wholesale index'!M$2,FALSE)</f>
        <v>1</v>
      </c>
      <c r="N983" s="37">
        <f>VLOOKUP($B983,'Elec wholesale lookups'!$A$3:$O$15,'Inputs - Elec wholesale index'!N$2,FALSE)</f>
        <v>0</v>
      </c>
      <c r="O983" s="12">
        <f t="shared" si="257"/>
        <v>205597.26549163138</v>
      </c>
      <c r="P983" s="12">
        <f t="shared" si="258"/>
        <v>181634.52552031272</v>
      </c>
      <c r="Q983" s="12">
        <f t="shared" si="259"/>
        <v>0</v>
      </c>
      <c r="R983" s="12">
        <f t="shared" si="260"/>
        <v>387231.79101194406</v>
      </c>
      <c r="S983" s="22">
        <f t="shared" si="261"/>
        <v>0</v>
      </c>
      <c r="T983" s="22">
        <f t="shared" si="262"/>
        <v>0</v>
      </c>
      <c r="U983" s="22">
        <f t="shared" si="263"/>
        <v>0</v>
      </c>
      <c r="V983" s="22">
        <f t="shared" si="264"/>
        <v>0</v>
      </c>
      <c r="W983" s="43" t="str">
        <f t="shared" si="265"/>
        <v>n/a</v>
      </c>
      <c r="X983" s="22">
        <f t="shared" si="266"/>
        <v>0</v>
      </c>
      <c r="Y983" s="22">
        <f t="shared" si="267"/>
        <v>0</v>
      </c>
      <c r="Z983" s="22">
        <f t="shared" si="268"/>
        <v>0</v>
      </c>
      <c r="AA983" s="42">
        <f t="shared" si="269"/>
        <v>0</v>
      </c>
      <c r="AB983" s="43" t="str">
        <f t="shared" si="270"/>
        <v>n/a</v>
      </c>
      <c r="AC983" s="44" t="str">
        <f>IFERROR(W983*'Inputs - OBR and CPI'!$E$27+'Inputs - Elec wholesale index'!AB983*'Inputs - OBR and CPI'!$F$27,"n/a")</f>
        <v>n/a</v>
      </c>
      <c r="AD983" s="170" t="str">
        <f t="shared" si="254"/>
        <v>2018-19 Winter</v>
      </c>
      <c r="AE983" s="170" t="str">
        <f t="shared" si="255"/>
        <v>2018-19 Summer</v>
      </c>
      <c r="AF983" s="127">
        <v>0</v>
      </c>
    </row>
    <row r="984" spans="1:32">
      <c r="A984" s="46">
        <v>43266</v>
      </c>
      <c r="B984" s="13" t="str">
        <f t="shared" si="256"/>
        <v>Jun</v>
      </c>
      <c r="C984" s="179"/>
      <c r="D984" s="179"/>
      <c r="E984" s="179"/>
      <c r="F984" s="179"/>
      <c r="G984" s="179"/>
      <c r="H984" s="179"/>
      <c r="I984" s="12">
        <f>VLOOKUP($B984,'Elec wholesale lookups'!$A$3:$L$15,'Inputs - Elec wholesale index'!I$2,FALSE)</f>
        <v>205597.26549163138</v>
      </c>
      <c r="J984" s="12">
        <f>VLOOKUP($B984,'Elec wholesale lookups'!$A$3:$L$15,'Inputs - Elec wholesale index'!J$2,FALSE)</f>
        <v>181634.52552031272</v>
      </c>
      <c r="K984" s="12">
        <f>VLOOKUP($B984,'Elec wholesale lookups'!$A$3:$L$15,'Inputs - Elec wholesale index'!K$2,FALSE)</f>
        <v>205597.26549163138</v>
      </c>
      <c r="L984" s="37">
        <f>VLOOKUP($B984,'Elec wholesale lookups'!$A$3:$O$15,'Inputs - Elec wholesale index'!L$2,FALSE)</f>
        <v>1</v>
      </c>
      <c r="M984" s="37">
        <f>VLOOKUP($B984,'Elec wholesale lookups'!$A$3:$O$15,'Inputs - Elec wholesale index'!M$2,FALSE)</f>
        <v>1</v>
      </c>
      <c r="N984" s="37">
        <f>VLOOKUP($B984,'Elec wholesale lookups'!$A$3:$O$15,'Inputs - Elec wholesale index'!N$2,FALSE)</f>
        <v>0</v>
      </c>
      <c r="O984" s="12">
        <f t="shared" si="257"/>
        <v>205597.26549163138</v>
      </c>
      <c r="P984" s="12">
        <f t="shared" si="258"/>
        <v>181634.52552031272</v>
      </c>
      <c r="Q984" s="12">
        <f t="shared" si="259"/>
        <v>0</v>
      </c>
      <c r="R984" s="12">
        <f t="shared" si="260"/>
        <v>387231.79101194406</v>
      </c>
      <c r="S984" s="22">
        <f t="shared" si="261"/>
        <v>0</v>
      </c>
      <c r="T984" s="22">
        <f t="shared" si="262"/>
        <v>0</v>
      </c>
      <c r="U984" s="22">
        <f t="shared" si="263"/>
        <v>0</v>
      </c>
      <c r="V984" s="22">
        <f t="shared" si="264"/>
        <v>0</v>
      </c>
      <c r="W984" s="43" t="str">
        <f t="shared" si="265"/>
        <v>n/a</v>
      </c>
      <c r="X984" s="22">
        <f t="shared" si="266"/>
        <v>0</v>
      </c>
      <c r="Y984" s="22">
        <f t="shared" si="267"/>
        <v>0</v>
      </c>
      <c r="Z984" s="22">
        <f t="shared" si="268"/>
        <v>0</v>
      </c>
      <c r="AA984" s="42">
        <f t="shared" si="269"/>
        <v>0</v>
      </c>
      <c r="AB984" s="43" t="str">
        <f t="shared" si="270"/>
        <v>n/a</v>
      </c>
      <c r="AC984" s="44" t="str">
        <f>IFERROR(W984*'Inputs - OBR and CPI'!$E$27+'Inputs - Elec wholesale index'!AB984*'Inputs - OBR and CPI'!$F$27,"n/a")</f>
        <v>n/a</v>
      </c>
      <c r="AD984" s="170" t="str">
        <f t="shared" si="254"/>
        <v>2018-19 Winter</v>
      </c>
      <c r="AE984" s="170" t="str">
        <f t="shared" si="255"/>
        <v>2018-19 Summer</v>
      </c>
      <c r="AF984" s="127">
        <v>0</v>
      </c>
    </row>
    <row r="985" spans="1:32">
      <c r="A985" s="46">
        <v>43269</v>
      </c>
      <c r="B985" s="13" t="str">
        <f t="shared" si="256"/>
        <v>Jun</v>
      </c>
      <c r="C985" s="179"/>
      <c r="D985" s="179"/>
      <c r="E985" s="179"/>
      <c r="F985" s="179"/>
      <c r="G985" s="179"/>
      <c r="H985" s="179"/>
      <c r="I985" s="12">
        <f>VLOOKUP($B985,'Elec wholesale lookups'!$A$3:$L$15,'Inputs - Elec wholesale index'!I$2,FALSE)</f>
        <v>205597.26549163138</v>
      </c>
      <c r="J985" s="12">
        <f>VLOOKUP($B985,'Elec wholesale lookups'!$A$3:$L$15,'Inputs - Elec wholesale index'!J$2,FALSE)</f>
        <v>181634.52552031272</v>
      </c>
      <c r="K985" s="12">
        <f>VLOOKUP($B985,'Elec wholesale lookups'!$A$3:$L$15,'Inputs - Elec wholesale index'!K$2,FALSE)</f>
        <v>205597.26549163138</v>
      </c>
      <c r="L985" s="37">
        <f>VLOOKUP($B985,'Elec wholesale lookups'!$A$3:$O$15,'Inputs - Elec wholesale index'!L$2,FALSE)</f>
        <v>1</v>
      </c>
      <c r="M985" s="37">
        <f>VLOOKUP($B985,'Elec wholesale lookups'!$A$3:$O$15,'Inputs - Elec wholesale index'!M$2,FALSE)</f>
        <v>1</v>
      </c>
      <c r="N985" s="37">
        <f>VLOOKUP($B985,'Elec wholesale lookups'!$A$3:$O$15,'Inputs - Elec wholesale index'!N$2,FALSE)</f>
        <v>0</v>
      </c>
      <c r="O985" s="12">
        <f t="shared" si="257"/>
        <v>205597.26549163138</v>
      </c>
      <c r="P985" s="12">
        <f t="shared" si="258"/>
        <v>181634.52552031272</v>
      </c>
      <c r="Q985" s="12">
        <f t="shared" si="259"/>
        <v>0</v>
      </c>
      <c r="R985" s="12">
        <f t="shared" si="260"/>
        <v>387231.79101194406</v>
      </c>
      <c r="S985" s="22">
        <f t="shared" si="261"/>
        <v>0</v>
      </c>
      <c r="T985" s="22">
        <f t="shared" si="262"/>
        <v>0</v>
      </c>
      <c r="U985" s="22">
        <f t="shared" si="263"/>
        <v>0</v>
      </c>
      <c r="V985" s="22">
        <f t="shared" si="264"/>
        <v>0</v>
      </c>
      <c r="W985" s="43" t="str">
        <f t="shared" si="265"/>
        <v>n/a</v>
      </c>
      <c r="X985" s="22">
        <f t="shared" si="266"/>
        <v>0</v>
      </c>
      <c r="Y985" s="22">
        <f t="shared" si="267"/>
        <v>0</v>
      </c>
      <c r="Z985" s="22">
        <f t="shared" si="268"/>
        <v>0</v>
      </c>
      <c r="AA985" s="42">
        <f t="shared" si="269"/>
        <v>0</v>
      </c>
      <c r="AB985" s="43" t="str">
        <f t="shared" si="270"/>
        <v>n/a</v>
      </c>
      <c r="AC985" s="44" t="str">
        <f>IFERROR(W985*'Inputs - OBR and CPI'!$E$27+'Inputs - Elec wholesale index'!AB985*'Inputs - OBR and CPI'!$F$27,"n/a")</f>
        <v>n/a</v>
      </c>
      <c r="AD985" s="170" t="str">
        <f t="shared" si="254"/>
        <v>2018-19 Winter</v>
      </c>
      <c r="AE985" s="170" t="str">
        <f t="shared" si="255"/>
        <v>2018-19 Summer</v>
      </c>
      <c r="AF985" s="127">
        <v>0</v>
      </c>
    </row>
    <row r="986" spans="1:32">
      <c r="A986" s="46">
        <v>43270</v>
      </c>
      <c r="B986" s="13" t="str">
        <f t="shared" si="256"/>
        <v>Jun</v>
      </c>
      <c r="C986" s="179"/>
      <c r="D986" s="179"/>
      <c r="E986" s="179"/>
      <c r="F986" s="179"/>
      <c r="G986" s="179"/>
      <c r="H986" s="179"/>
      <c r="I986" s="12">
        <f>VLOOKUP($B986,'Elec wholesale lookups'!$A$3:$L$15,'Inputs - Elec wholesale index'!I$2,FALSE)</f>
        <v>205597.26549163138</v>
      </c>
      <c r="J986" s="12">
        <f>VLOOKUP($B986,'Elec wholesale lookups'!$A$3:$L$15,'Inputs - Elec wholesale index'!J$2,FALSE)</f>
        <v>181634.52552031272</v>
      </c>
      <c r="K986" s="12">
        <f>VLOOKUP($B986,'Elec wholesale lookups'!$A$3:$L$15,'Inputs - Elec wholesale index'!K$2,FALSE)</f>
        <v>205597.26549163138</v>
      </c>
      <c r="L986" s="37">
        <f>VLOOKUP($B986,'Elec wholesale lookups'!$A$3:$O$15,'Inputs - Elec wholesale index'!L$2,FALSE)</f>
        <v>1</v>
      </c>
      <c r="M986" s="37">
        <f>VLOOKUP($B986,'Elec wholesale lookups'!$A$3:$O$15,'Inputs - Elec wholesale index'!M$2,FALSE)</f>
        <v>1</v>
      </c>
      <c r="N986" s="37">
        <f>VLOOKUP($B986,'Elec wholesale lookups'!$A$3:$O$15,'Inputs - Elec wholesale index'!N$2,FALSE)</f>
        <v>0</v>
      </c>
      <c r="O986" s="12">
        <f t="shared" si="257"/>
        <v>205597.26549163138</v>
      </c>
      <c r="P986" s="12">
        <f t="shared" si="258"/>
        <v>181634.52552031272</v>
      </c>
      <c r="Q986" s="12">
        <f t="shared" si="259"/>
        <v>0</v>
      </c>
      <c r="R986" s="12">
        <f t="shared" si="260"/>
        <v>387231.79101194406</v>
      </c>
      <c r="S986" s="22">
        <f t="shared" si="261"/>
        <v>0</v>
      </c>
      <c r="T986" s="22">
        <f t="shared" si="262"/>
        <v>0</v>
      </c>
      <c r="U986" s="22">
        <f t="shared" si="263"/>
        <v>0</v>
      </c>
      <c r="V986" s="22">
        <f t="shared" si="264"/>
        <v>0</v>
      </c>
      <c r="W986" s="43" t="str">
        <f t="shared" si="265"/>
        <v>n/a</v>
      </c>
      <c r="X986" s="22">
        <f t="shared" si="266"/>
        <v>0</v>
      </c>
      <c r="Y986" s="22">
        <f t="shared" si="267"/>
        <v>0</v>
      </c>
      <c r="Z986" s="22">
        <f t="shared" si="268"/>
        <v>0</v>
      </c>
      <c r="AA986" s="42">
        <f t="shared" si="269"/>
        <v>0</v>
      </c>
      <c r="AB986" s="43" t="str">
        <f t="shared" si="270"/>
        <v>n/a</v>
      </c>
      <c r="AC986" s="44" t="str">
        <f>IFERROR(W986*'Inputs - OBR and CPI'!$E$27+'Inputs - Elec wholesale index'!AB986*'Inputs - OBR and CPI'!$F$27,"n/a")</f>
        <v>n/a</v>
      </c>
      <c r="AD986" s="170" t="str">
        <f t="shared" si="254"/>
        <v>2018-19 Winter</v>
      </c>
      <c r="AE986" s="170" t="str">
        <f t="shared" si="255"/>
        <v>2018-19 Summer</v>
      </c>
      <c r="AF986" s="127">
        <v>0</v>
      </c>
    </row>
    <row r="987" spans="1:32">
      <c r="A987" s="46">
        <v>43271</v>
      </c>
      <c r="B987" s="13" t="str">
        <f t="shared" si="256"/>
        <v>Jun</v>
      </c>
      <c r="C987" s="179"/>
      <c r="D987" s="179"/>
      <c r="E987" s="179"/>
      <c r="F987" s="179"/>
      <c r="G987" s="179"/>
      <c r="H987" s="179"/>
      <c r="I987" s="12">
        <f>VLOOKUP($B987,'Elec wholesale lookups'!$A$3:$L$15,'Inputs - Elec wholesale index'!I$2,FALSE)</f>
        <v>205597.26549163138</v>
      </c>
      <c r="J987" s="12">
        <f>VLOOKUP($B987,'Elec wholesale lookups'!$A$3:$L$15,'Inputs - Elec wholesale index'!J$2,FALSE)</f>
        <v>181634.52552031272</v>
      </c>
      <c r="K987" s="12">
        <f>VLOOKUP($B987,'Elec wholesale lookups'!$A$3:$L$15,'Inputs - Elec wholesale index'!K$2,FALSE)</f>
        <v>205597.26549163138</v>
      </c>
      <c r="L987" s="37">
        <f>VLOOKUP($B987,'Elec wholesale lookups'!$A$3:$O$15,'Inputs - Elec wholesale index'!L$2,FALSE)</f>
        <v>1</v>
      </c>
      <c r="M987" s="37">
        <f>VLOOKUP($B987,'Elec wholesale lookups'!$A$3:$O$15,'Inputs - Elec wholesale index'!M$2,FALSE)</f>
        <v>1</v>
      </c>
      <c r="N987" s="37">
        <f>VLOOKUP($B987,'Elec wholesale lookups'!$A$3:$O$15,'Inputs - Elec wholesale index'!N$2,FALSE)</f>
        <v>0</v>
      </c>
      <c r="O987" s="12">
        <f t="shared" si="257"/>
        <v>205597.26549163138</v>
      </c>
      <c r="P987" s="12">
        <f t="shared" si="258"/>
        <v>181634.52552031272</v>
      </c>
      <c r="Q987" s="12">
        <f t="shared" si="259"/>
        <v>0</v>
      </c>
      <c r="R987" s="12">
        <f t="shared" si="260"/>
        <v>387231.79101194406</v>
      </c>
      <c r="S987" s="22">
        <f t="shared" si="261"/>
        <v>0</v>
      </c>
      <c r="T987" s="22">
        <f t="shared" si="262"/>
        <v>0</v>
      </c>
      <c r="U987" s="22">
        <f t="shared" si="263"/>
        <v>0</v>
      </c>
      <c r="V987" s="22">
        <f t="shared" si="264"/>
        <v>0</v>
      </c>
      <c r="W987" s="43" t="str">
        <f t="shared" si="265"/>
        <v>n/a</v>
      </c>
      <c r="X987" s="22">
        <f t="shared" si="266"/>
        <v>0</v>
      </c>
      <c r="Y987" s="22">
        <f t="shared" si="267"/>
        <v>0</v>
      </c>
      <c r="Z987" s="22">
        <f t="shared" si="268"/>
        <v>0</v>
      </c>
      <c r="AA987" s="42">
        <f t="shared" si="269"/>
        <v>0</v>
      </c>
      <c r="AB987" s="43" t="str">
        <f t="shared" si="270"/>
        <v>n/a</v>
      </c>
      <c r="AC987" s="44" t="str">
        <f>IFERROR(W987*'Inputs - OBR and CPI'!$E$27+'Inputs - Elec wholesale index'!AB987*'Inputs - OBR and CPI'!$F$27,"n/a")</f>
        <v>n/a</v>
      </c>
      <c r="AD987" s="170" t="str">
        <f t="shared" si="254"/>
        <v>2018-19 Winter</v>
      </c>
      <c r="AE987" s="170" t="str">
        <f t="shared" si="255"/>
        <v>2018-19 Summer</v>
      </c>
      <c r="AF987" s="127">
        <v>0</v>
      </c>
    </row>
    <row r="988" spans="1:32">
      <c r="A988" s="46">
        <v>43272</v>
      </c>
      <c r="B988" s="13" t="str">
        <f t="shared" si="256"/>
        <v>Jun</v>
      </c>
      <c r="C988" s="179"/>
      <c r="D988" s="179"/>
      <c r="E988" s="179"/>
      <c r="F988" s="179"/>
      <c r="G988" s="179"/>
      <c r="H988" s="179"/>
      <c r="I988" s="12">
        <f>VLOOKUP($B988,'Elec wholesale lookups'!$A$3:$L$15,'Inputs - Elec wholesale index'!I$2,FALSE)</f>
        <v>205597.26549163138</v>
      </c>
      <c r="J988" s="12">
        <f>VLOOKUP($B988,'Elec wholesale lookups'!$A$3:$L$15,'Inputs - Elec wholesale index'!J$2,FALSE)</f>
        <v>181634.52552031272</v>
      </c>
      <c r="K988" s="12">
        <f>VLOOKUP($B988,'Elec wholesale lookups'!$A$3:$L$15,'Inputs - Elec wholesale index'!K$2,FALSE)</f>
        <v>205597.26549163138</v>
      </c>
      <c r="L988" s="37">
        <f>VLOOKUP($B988,'Elec wholesale lookups'!$A$3:$O$15,'Inputs - Elec wholesale index'!L$2,FALSE)</f>
        <v>1</v>
      </c>
      <c r="M988" s="37">
        <f>VLOOKUP($B988,'Elec wholesale lookups'!$A$3:$O$15,'Inputs - Elec wholesale index'!M$2,FALSE)</f>
        <v>1</v>
      </c>
      <c r="N988" s="37">
        <f>VLOOKUP($B988,'Elec wholesale lookups'!$A$3:$O$15,'Inputs - Elec wholesale index'!N$2,FALSE)</f>
        <v>0</v>
      </c>
      <c r="O988" s="12">
        <f t="shared" si="257"/>
        <v>205597.26549163138</v>
      </c>
      <c r="P988" s="12">
        <f t="shared" si="258"/>
        <v>181634.52552031272</v>
      </c>
      <c r="Q988" s="12">
        <f t="shared" si="259"/>
        <v>0</v>
      </c>
      <c r="R988" s="12">
        <f t="shared" si="260"/>
        <v>387231.79101194406</v>
      </c>
      <c r="S988" s="22">
        <f t="shared" si="261"/>
        <v>0</v>
      </c>
      <c r="T988" s="22">
        <f t="shared" si="262"/>
        <v>0</v>
      </c>
      <c r="U988" s="22">
        <f t="shared" si="263"/>
        <v>0</v>
      </c>
      <c r="V988" s="22">
        <f t="shared" si="264"/>
        <v>0</v>
      </c>
      <c r="W988" s="43" t="str">
        <f t="shared" si="265"/>
        <v>n/a</v>
      </c>
      <c r="X988" s="22">
        <f t="shared" si="266"/>
        <v>0</v>
      </c>
      <c r="Y988" s="22">
        <f t="shared" si="267"/>
        <v>0</v>
      </c>
      <c r="Z988" s="22">
        <f t="shared" si="268"/>
        <v>0</v>
      </c>
      <c r="AA988" s="42">
        <f t="shared" si="269"/>
        <v>0</v>
      </c>
      <c r="AB988" s="43" t="str">
        <f t="shared" si="270"/>
        <v>n/a</v>
      </c>
      <c r="AC988" s="44" t="str">
        <f>IFERROR(W988*'Inputs - OBR and CPI'!$E$27+'Inputs - Elec wholesale index'!AB988*'Inputs - OBR and CPI'!$F$27,"n/a")</f>
        <v>n/a</v>
      </c>
      <c r="AD988" s="170" t="str">
        <f t="shared" si="254"/>
        <v>2018-19 Winter</v>
      </c>
      <c r="AE988" s="170" t="str">
        <f t="shared" si="255"/>
        <v>2018-19 Summer</v>
      </c>
      <c r="AF988" s="127">
        <v>0</v>
      </c>
    </row>
    <row r="989" spans="1:32">
      <c r="A989" s="46">
        <v>43273</v>
      </c>
      <c r="B989" s="13" t="str">
        <f t="shared" si="256"/>
        <v>Jun</v>
      </c>
      <c r="C989" s="179"/>
      <c r="D989" s="179"/>
      <c r="E989" s="179"/>
      <c r="F989" s="179"/>
      <c r="G989" s="179"/>
      <c r="H989" s="179"/>
      <c r="I989" s="12">
        <f>VLOOKUP($B989,'Elec wholesale lookups'!$A$3:$L$15,'Inputs - Elec wholesale index'!I$2,FALSE)</f>
        <v>205597.26549163138</v>
      </c>
      <c r="J989" s="12">
        <f>VLOOKUP($B989,'Elec wholesale lookups'!$A$3:$L$15,'Inputs - Elec wholesale index'!J$2,FALSE)</f>
        <v>181634.52552031272</v>
      </c>
      <c r="K989" s="12">
        <f>VLOOKUP($B989,'Elec wholesale lookups'!$A$3:$L$15,'Inputs - Elec wholesale index'!K$2,FALSE)</f>
        <v>205597.26549163138</v>
      </c>
      <c r="L989" s="37">
        <f>VLOOKUP($B989,'Elec wholesale lookups'!$A$3:$O$15,'Inputs - Elec wholesale index'!L$2,FALSE)</f>
        <v>1</v>
      </c>
      <c r="M989" s="37">
        <f>VLOOKUP($B989,'Elec wholesale lookups'!$A$3:$O$15,'Inputs - Elec wholesale index'!M$2,FALSE)</f>
        <v>1</v>
      </c>
      <c r="N989" s="37">
        <f>VLOOKUP($B989,'Elec wholesale lookups'!$A$3:$O$15,'Inputs - Elec wholesale index'!N$2,FALSE)</f>
        <v>0</v>
      </c>
      <c r="O989" s="12">
        <f t="shared" si="257"/>
        <v>205597.26549163138</v>
      </c>
      <c r="P989" s="12">
        <f t="shared" si="258"/>
        <v>181634.52552031272</v>
      </c>
      <c r="Q989" s="12">
        <f t="shared" si="259"/>
        <v>0</v>
      </c>
      <c r="R989" s="12">
        <f t="shared" si="260"/>
        <v>387231.79101194406</v>
      </c>
      <c r="S989" s="22">
        <f t="shared" si="261"/>
        <v>0</v>
      </c>
      <c r="T989" s="22">
        <f t="shared" si="262"/>
        <v>0</v>
      </c>
      <c r="U989" s="22">
        <f t="shared" si="263"/>
        <v>0</v>
      </c>
      <c r="V989" s="22">
        <f t="shared" si="264"/>
        <v>0</v>
      </c>
      <c r="W989" s="43" t="str">
        <f t="shared" si="265"/>
        <v>n/a</v>
      </c>
      <c r="X989" s="22">
        <f t="shared" si="266"/>
        <v>0</v>
      </c>
      <c r="Y989" s="22">
        <f t="shared" si="267"/>
        <v>0</v>
      </c>
      <c r="Z989" s="22">
        <f t="shared" si="268"/>
        <v>0</v>
      </c>
      <c r="AA989" s="42">
        <f t="shared" si="269"/>
        <v>0</v>
      </c>
      <c r="AB989" s="43" t="str">
        <f t="shared" si="270"/>
        <v>n/a</v>
      </c>
      <c r="AC989" s="44" t="str">
        <f>IFERROR(W989*'Inputs - OBR and CPI'!$E$27+'Inputs - Elec wholesale index'!AB989*'Inputs - OBR and CPI'!$F$27,"n/a")</f>
        <v>n/a</v>
      </c>
      <c r="AD989" s="170" t="str">
        <f t="shared" si="254"/>
        <v>2018-19 Winter</v>
      </c>
      <c r="AE989" s="170" t="str">
        <f t="shared" si="255"/>
        <v>2018-19 Summer</v>
      </c>
      <c r="AF989" s="127">
        <v>0</v>
      </c>
    </row>
    <row r="990" spans="1:32">
      <c r="A990" s="46">
        <v>43276</v>
      </c>
      <c r="B990" s="13" t="str">
        <f t="shared" si="256"/>
        <v>Jun</v>
      </c>
      <c r="C990" s="179"/>
      <c r="D990" s="179"/>
      <c r="E990" s="179"/>
      <c r="F990" s="179"/>
      <c r="G990" s="179"/>
      <c r="H990" s="179"/>
      <c r="I990" s="12">
        <f>VLOOKUP($B990,'Elec wholesale lookups'!$A$3:$L$15,'Inputs - Elec wholesale index'!I$2,FALSE)</f>
        <v>205597.26549163138</v>
      </c>
      <c r="J990" s="12">
        <f>VLOOKUP($B990,'Elec wholesale lookups'!$A$3:$L$15,'Inputs - Elec wholesale index'!J$2,FALSE)</f>
        <v>181634.52552031272</v>
      </c>
      <c r="K990" s="12">
        <f>VLOOKUP($B990,'Elec wholesale lookups'!$A$3:$L$15,'Inputs - Elec wholesale index'!K$2,FALSE)</f>
        <v>205597.26549163138</v>
      </c>
      <c r="L990" s="37">
        <f>VLOOKUP($B990,'Elec wholesale lookups'!$A$3:$O$15,'Inputs - Elec wholesale index'!L$2,FALSE)</f>
        <v>1</v>
      </c>
      <c r="M990" s="37">
        <f>VLOOKUP($B990,'Elec wholesale lookups'!$A$3:$O$15,'Inputs - Elec wholesale index'!M$2,FALSE)</f>
        <v>1</v>
      </c>
      <c r="N990" s="37">
        <f>VLOOKUP($B990,'Elec wholesale lookups'!$A$3:$O$15,'Inputs - Elec wholesale index'!N$2,FALSE)</f>
        <v>0</v>
      </c>
      <c r="O990" s="12">
        <f t="shared" si="257"/>
        <v>205597.26549163138</v>
      </c>
      <c r="P990" s="12">
        <f t="shared" si="258"/>
        <v>181634.52552031272</v>
      </c>
      <c r="Q990" s="12">
        <f t="shared" si="259"/>
        <v>0</v>
      </c>
      <c r="R990" s="12">
        <f t="shared" si="260"/>
        <v>387231.79101194406</v>
      </c>
      <c r="S990" s="22">
        <f t="shared" si="261"/>
        <v>0</v>
      </c>
      <c r="T990" s="22">
        <f t="shared" si="262"/>
        <v>0</v>
      </c>
      <c r="U990" s="22">
        <f t="shared" si="263"/>
        <v>0</v>
      </c>
      <c r="V990" s="22">
        <f t="shared" si="264"/>
        <v>0</v>
      </c>
      <c r="W990" s="43" t="str">
        <f t="shared" si="265"/>
        <v>n/a</v>
      </c>
      <c r="X990" s="22">
        <f t="shared" si="266"/>
        <v>0</v>
      </c>
      <c r="Y990" s="22">
        <f t="shared" si="267"/>
        <v>0</v>
      </c>
      <c r="Z990" s="22">
        <f t="shared" si="268"/>
        <v>0</v>
      </c>
      <c r="AA990" s="42">
        <f t="shared" si="269"/>
        <v>0</v>
      </c>
      <c r="AB990" s="43" t="str">
        <f t="shared" si="270"/>
        <v>n/a</v>
      </c>
      <c r="AC990" s="44" t="str">
        <f>IFERROR(W990*'Inputs - OBR and CPI'!$E$27+'Inputs - Elec wholesale index'!AB990*'Inputs - OBR and CPI'!$F$27,"n/a")</f>
        <v>n/a</v>
      </c>
      <c r="AD990" s="170" t="str">
        <f t="shared" si="254"/>
        <v>2018-19 Winter</v>
      </c>
      <c r="AE990" s="170" t="str">
        <f t="shared" si="255"/>
        <v>2018-19 Summer</v>
      </c>
      <c r="AF990" s="127">
        <v>0</v>
      </c>
    </row>
    <row r="991" spans="1:32">
      <c r="A991" s="46">
        <v>43277</v>
      </c>
      <c r="B991" s="13" t="str">
        <f t="shared" si="256"/>
        <v>Jun</v>
      </c>
      <c r="C991" s="179"/>
      <c r="D991" s="179"/>
      <c r="E991" s="179"/>
      <c r="F991" s="179"/>
      <c r="G991" s="179"/>
      <c r="H991" s="179"/>
      <c r="I991" s="12">
        <f>VLOOKUP($B991,'Elec wholesale lookups'!$A$3:$L$15,'Inputs - Elec wholesale index'!I$2,FALSE)</f>
        <v>205597.26549163138</v>
      </c>
      <c r="J991" s="12">
        <f>VLOOKUP($B991,'Elec wholesale lookups'!$A$3:$L$15,'Inputs - Elec wholesale index'!J$2,FALSE)</f>
        <v>181634.52552031272</v>
      </c>
      <c r="K991" s="12">
        <f>VLOOKUP($B991,'Elec wholesale lookups'!$A$3:$L$15,'Inputs - Elec wholesale index'!K$2,FALSE)</f>
        <v>205597.26549163138</v>
      </c>
      <c r="L991" s="37">
        <f>VLOOKUP($B991,'Elec wholesale lookups'!$A$3:$O$15,'Inputs - Elec wholesale index'!L$2,FALSE)</f>
        <v>1</v>
      </c>
      <c r="M991" s="37">
        <f>VLOOKUP($B991,'Elec wholesale lookups'!$A$3:$O$15,'Inputs - Elec wholesale index'!M$2,FALSE)</f>
        <v>1</v>
      </c>
      <c r="N991" s="37">
        <f>VLOOKUP($B991,'Elec wholesale lookups'!$A$3:$O$15,'Inputs - Elec wholesale index'!N$2,FALSE)</f>
        <v>0</v>
      </c>
      <c r="O991" s="12">
        <f t="shared" si="257"/>
        <v>205597.26549163138</v>
      </c>
      <c r="P991" s="12">
        <f t="shared" si="258"/>
        <v>181634.52552031272</v>
      </c>
      <c r="Q991" s="12">
        <f t="shared" si="259"/>
        <v>0</v>
      </c>
      <c r="R991" s="12">
        <f t="shared" si="260"/>
        <v>387231.79101194406</v>
      </c>
      <c r="S991" s="22">
        <f t="shared" si="261"/>
        <v>0</v>
      </c>
      <c r="T991" s="22">
        <f t="shared" si="262"/>
        <v>0</v>
      </c>
      <c r="U991" s="22">
        <f t="shared" si="263"/>
        <v>0</v>
      </c>
      <c r="V991" s="22">
        <f t="shared" si="264"/>
        <v>0</v>
      </c>
      <c r="W991" s="43" t="str">
        <f t="shared" si="265"/>
        <v>n/a</v>
      </c>
      <c r="X991" s="22">
        <f t="shared" si="266"/>
        <v>0</v>
      </c>
      <c r="Y991" s="22">
        <f t="shared" si="267"/>
        <v>0</v>
      </c>
      <c r="Z991" s="22">
        <f t="shared" si="268"/>
        <v>0</v>
      </c>
      <c r="AA991" s="42">
        <f t="shared" si="269"/>
        <v>0</v>
      </c>
      <c r="AB991" s="43" t="str">
        <f t="shared" si="270"/>
        <v>n/a</v>
      </c>
      <c r="AC991" s="44" t="str">
        <f>IFERROR(W991*'Inputs - OBR and CPI'!$E$27+'Inputs - Elec wholesale index'!AB991*'Inputs - OBR and CPI'!$F$27,"n/a")</f>
        <v>n/a</v>
      </c>
      <c r="AD991" s="170" t="str">
        <f t="shared" si="254"/>
        <v>2018-19 Winter</v>
      </c>
      <c r="AE991" s="170" t="str">
        <f t="shared" si="255"/>
        <v>2018-19 Summer</v>
      </c>
      <c r="AF991" s="127">
        <v>0</v>
      </c>
    </row>
    <row r="992" spans="1:32">
      <c r="A992" s="46">
        <v>43278</v>
      </c>
      <c r="B992" s="13" t="str">
        <f t="shared" si="256"/>
        <v>Jun</v>
      </c>
      <c r="C992" s="179"/>
      <c r="D992" s="179"/>
      <c r="E992" s="179"/>
      <c r="F992" s="179"/>
      <c r="G992" s="179"/>
      <c r="H992" s="179"/>
      <c r="I992" s="12">
        <f>VLOOKUP($B992,'Elec wholesale lookups'!$A$3:$L$15,'Inputs - Elec wholesale index'!I$2,FALSE)</f>
        <v>205597.26549163138</v>
      </c>
      <c r="J992" s="12">
        <f>VLOOKUP($B992,'Elec wholesale lookups'!$A$3:$L$15,'Inputs - Elec wholesale index'!J$2,FALSE)</f>
        <v>181634.52552031272</v>
      </c>
      <c r="K992" s="12">
        <f>VLOOKUP($B992,'Elec wholesale lookups'!$A$3:$L$15,'Inputs - Elec wholesale index'!K$2,FALSE)</f>
        <v>205597.26549163138</v>
      </c>
      <c r="L992" s="37">
        <f>VLOOKUP($B992,'Elec wholesale lookups'!$A$3:$O$15,'Inputs - Elec wholesale index'!L$2,FALSE)</f>
        <v>1</v>
      </c>
      <c r="M992" s="37">
        <f>VLOOKUP($B992,'Elec wholesale lookups'!$A$3:$O$15,'Inputs - Elec wholesale index'!M$2,FALSE)</f>
        <v>1</v>
      </c>
      <c r="N992" s="37">
        <f>VLOOKUP($B992,'Elec wholesale lookups'!$A$3:$O$15,'Inputs - Elec wholesale index'!N$2,FALSE)</f>
        <v>0</v>
      </c>
      <c r="O992" s="12">
        <f t="shared" si="257"/>
        <v>205597.26549163138</v>
      </c>
      <c r="P992" s="12">
        <f t="shared" si="258"/>
        <v>181634.52552031272</v>
      </c>
      <c r="Q992" s="12">
        <f t="shared" si="259"/>
        <v>0</v>
      </c>
      <c r="R992" s="12">
        <f t="shared" si="260"/>
        <v>387231.79101194406</v>
      </c>
      <c r="S992" s="22">
        <f t="shared" si="261"/>
        <v>0</v>
      </c>
      <c r="T992" s="22">
        <f t="shared" si="262"/>
        <v>0</v>
      </c>
      <c r="U992" s="22">
        <f t="shared" si="263"/>
        <v>0</v>
      </c>
      <c r="V992" s="22">
        <f t="shared" si="264"/>
        <v>0</v>
      </c>
      <c r="W992" s="43" t="str">
        <f t="shared" si="265"/>
        <v>n/a</v>
      </c>
      <c r="X992" s="22">
        <f t="shared" si="266"/>
        <v>0</v>
      </c>
      <c r="Y992" s="22">
        <f t="shared" si="267"/>
        <v>0</v>
      </c>
      <c r="Z992" s="22">
        <f t="shared" si="268"/>
        <v>0</v>
      </c>
      <c r="AA992" s="42">
        <f t="shared" si="269"/>
        <v>0</v>
      </c>
      <c r="AB992" s="43" t="str">
        <f t="shared" si="270"/>
        <v>n/a</v>
      </c>
      <c r="AC992" s="44" t="str">
        <f>IFERROR(W992*'Inputs - OBR and CPI'!$E$27+'Inputs - Elec wholesale index'!AB992*'Inputs - OBR and CPI'!$F$27,"n/a")</f>
        <v>n/a</v>
      </c>
      <c r="AD992" s="170" t="str">
        <f t="shared" si="254"/>
        <v>2018-19 Winter</v>
      </c>
      <c r="AE992" s="170" t="str">
        <f t="shared" si="255"/>
        <v>2018-19 Summer</v>
      </c>
      <c r="AF992" s="127">
        <v>0</v>
      </c>
    </row>
    <row r="993" spans="1:32">
      <c r="A993" s="46">
        <v>43279</v>
      </c>
      <c r="B993" s="13" t="str">
        <f t="shared" si="256"/>
        <v>Jun</v>
      </c>
      <c r="C993" s="179"/>
      <c r="D993" s="179"/>
      <c r="E993" s="179"/>
      <c r="F993" s="179"/>
      <c r="G993" s="179"/>
      <c r="H993" s="179"/>
      <c r="I993" s="12">
        <f>VLOOKUP($B993,'Elec wholesale lookups'!$A$3:$L$15,'Inputs - Elec wholesale index'!I$2,FALSE)</f>
        <v>205597.26549163138</v>
      </c>
      <c r="J993" s="12">
        <f>VLOOKUP($B993,'Elec wholesale lookups'!$A$3:$L$15,'Inputs - Elec wholesale index'!J$2,FALSE)</f>
        <v>181634.52552031272</v>
      </c>
      <c r="K993" s="12">
        <f>VLOOKUP($B993,'Elec wholesale lookups'!$A$3:$L$15,'Inputs - Elec wholesale index'!K$2,FALSE)</f>
        <v>205597.26549163138</v>
      </c>
      <c r="L993" s="37">
        <f>VLOOKUP($B993,'Elec wholesale lookups'!$A$3:$O$15,'Inputs - Elec wholesale index'!L$2,FALSE)</f>
        <v>1</v>
      </c>
      <c r="M993" s="37">
        <f>VLOOKUP($B993,'Elec wholesale lookups'!$A$3:$O$15,'Inputs - Elec wholesale index'!M$2,FALSE)</f>
        <v>1</v>
      </c>
      <c r="N993" s="37">
        <f>VLOOKUP($B993,'Elec wholesale lookups'!$A$3:$O$15,'Inputs - Elec wholesale index'!N$2,FALSE)</f>
        <v>0</v>
      </c>
      <c r="O993" s="12">
        <f t="shared" si="257"/>
        <v>205597.26549163138</v>
      </c>
      <c r="P993" s="12">
        <f t="shared" si="258"/>
        <v>181634.52552031272</v>
      </c>
      <c r="Q993" s="12">
        <f t="shared" si="259"/>
        <v>0</v>
      </c>
      <c r="R993" s="12">
        <f t="shared" si="260"/>
        <v>387231.79101194406</v>
      </c>
      <c r="S993" s="22">
        <f t="shared" si="261"/>
        <v>0</v>
      </c>
      <c r="T993" s="22">
        <f t="shared" si="262"/>
        <v>0</v>
      </c>
      <c r="U993" s="22">
        <f t="shared" si="263"/>
        <v>0</v>
      </c>
      <c r="V993" s="22">
        <f t="shared" si="264"/>
        <v>0</v>
      </c>
      <c r="W993" s="43" t="str">
        <f t="shared" si="265"/>
        <v>n/a</v>
      </c>
      <c r="X993" s="22">
        <f t="shared" si="266"/>
        <v>0</v>
      </c>
      <c r="Y993" s="22">
        <f t="shared" si="267"/>
        <v>0</v>
      </c>
      <c r="Z993" s="22">
        <f t="shared" si="268"/>
        <v>0</v>
      </c>
      <c r="AA993" s="42">
        <f t="shared" si="269"/>
        <v>0</v>
      </c>
      <c r="AB993" s="43" t="str">
        <f t="shared" si="270"/>
        <v>n/a</v>
      </c>
      <c r="AC993" s="44" t="str">
        <f>IFERROR(W993*'Inputs - OBR and CPI'!$E$27+'Inputs - Elec wholesale index'!AB993*'Inputs - OBR and CPI'!$F$27,"n/a")</f>
        <v>n/a</v>
      </c>
      <c r="AD993" s="170" t="str">
        <f t="shared" si="254"/>
        <v>2018-19 Winter</v>
      </c>
      <c r="AE993" s="170" t="str">
        <f t="shared" si="255"/>
        <v>2018-19 Summer</v>
      </c>
      <c r="AF993" s="127">
        <v>0</v>
      </c>
    </row>
    <row r="994" spans="1:32">
      <c r="A994" s="46">
        <v>43280</v>
      </c>
      <c r="B994" s="13" t="str">
        <f t="shared" si="256"/>
        <v>Jun</v>
      </c>
      <c r="C994" s="179"/>
      <c r="D994" s="179"/>
      <c r="E994" s="179"/>
      <c r="F994" s="179"/>
      <c r="G994" s="179"/>
      <c r="H994" s="179"/>
      <c r="I994" s="12">
        <f>VLOOKUP($B994,'Elec wholesale lookups'!$A$3:$L$15,'Inputs - Elec wholesale index'!I$2,FALSE)</f>
        <v>205597.26549163138</v>
      </c>
      <c r="J994" s="12">
        <f>VLOOKUP($B994,'Elec wholesale lookups'!$A$3:$L$15,'Inputs - Elec wholesale index'!J$2,FALSE)</f>
        <v>181634.52552031272</v>
      </c>
      <c r="K994" s="12">
        <f>VLOOKUP($B994,'Elec wholesale lookups'!$A$3:$L$15,'Inputs - Elec wholesale index'!K$2,FALSE)</f>
        <v>205597.26549163138</v>
      </c>
      <c r="L994" s="37">
        <f>VLOOKUP($B994,'Elec wholesale lookups'!$A$3:$O$15,'Inputs - Elec wholesale index'!L$2,FALSE)</f>
        <v>1</v>
      </c>
      <c r="M994" s="37">
        <f>VLOOKUP($B994,'Elec wholesale lookups'!$A$3:$O$15,'Inputs - Elec wholesale index'!M$2,FALSE)</f>
        <v>1</v>
      </c>
      <c r="N994" s="37">
        <f>VLOOKUP($B994,'Elec wholesale lookups'!$A$3:$O$15,'Inputs - Elec wholesale index'!N$2,FALSE)</f>
        <v>0</v>
      </c>
      <c r="O994" s="12">
        <f t="shared" si="257"/>
        <v>205597.26549163138</v>
      </c>
      <c r="P994" s="12">
        <f t="shared" si="258"/>
        <v>181634.52552031272</v>
      </c>
      <c r="Q994" s="12">
        <f t="shared" si="259"/>
        <v>0</v>
      </c>
      <c r="R994" s="12">
        <f t="shared" si="260"/>
        <v>387231.79101194406</v>
      </c>
      <c r="S994" s="22">
        <f t="shared" si="261"/>
        <v>0</v>
      </c>
      <c r="T994" s="22">
        <f t="shared" si="262"/>
        <v>0</v>
      </c>
      <c r="U994" s="22">
        <f t="shared" si="263"/>
        <v>0</v>
      </c>
      <c r="V994" s="22">
        <f t="shared" si="264"/>
        <v>0</v>
      </c>
      <c r="W994" s="43" t="str">
        <f t="shared" si="265"/>
        <v>n/a</v>
      </c>
      <c r="X994" s="22">
        <f t="shared" si="266"/>
        <v>0</v>
      </c>
      <c r="Y994" s="22">
        <f t="shared" si="267"/>
        <v>0</v>
      </c>
      <c r="Z994" s="22">
        <f t="shared" si="268"/>
        <v>0</v>
      </c>
      <c r="AA994" s="42">
        <f t="shared" si="269"/>
        <v>0</v>
      </c>
      <c r="AB994" s="43" t="str">
        <f t="shared" si="270"/>
        <v>n/a</v>
      </c>
      <c r="AC994" s="44" t="str">
        <f>IFERROR(W994*'Inputs - OBR and CPI'!$E$27+'Inputs - Elec wholesale index'!AB994*'Inputs - OBR and CPI'!$F$27,"n/a")</f>
        <v>n/a</v>
      </c>
      <c r="AD994" s="170" t="str">
        <f t="shared" si="254"/>
        <v>2018-19 Winter</v>
      </c>
      <c r="AE994" s="170" t="str">
        <f t="shared" si="255"/>
        <v>2018-19 Summer</v>
      </c>
      <c r="AF994" s="127">
        <v>0</v>
      </c>
    </row>
    <row r="995" spans="1:32">
      <c r="A995" s="46">
        <v>43283</v>
      </c>
      <c r="B995" s="13" t="str">
        <f t="shared" si="256"/>
        <v>Jul</v>
      </c>
      <c r="C995" s="179"/>
      <c r="D995" s="179"/>
      <c r="E995" s="179"/>
      <c r="F995" s="179"/>
      <c r="G995" s="179"/>
      <c r="H995" s="179"/>
      <c r="I995" s="12">
        <f>VLOOKUP($B995,'Elec wholesale lookups'!$A$3:$L$15,'Inputs - Elec wholesale index'!I$2,FALSE)</f>
        <v>205597.26549163138</v>
      </c>
      <c r="J995" s="12">
        <f>VLOOKUP($B995,'Elec wholesale lookups'!$A$3:$L$15,'Inputs - Elec wholesale index'!J$2,FALSE)</f>
        <v>181634.52552031272</v>
      </c>
      <c r="K995" s="12">
        <f>VLOOKUP($B995,'Elec wholesale lookups'!$A$3:$L$15,'Inputs - Elec wholesale index'!K$2,FALSE)</f>
        <v>205597.26549163138</v>
      </c>
      <c r="L995" s="37">
        <f>VLOOKUP($B995,'Elec wholesale lookups'!$A$3:$O$15,'Inputs - Elec wholesale index'!L$2,FALSE)</f>
        <v>1</v>
      </c>
      <c r="M995" s="37">
        <f>VLOOKUP($B995,'Elec wholesale lookups'!$A$3:$O$15,'Inputs - Elec wholesale index'!M$2,FALSE)</f>
        <v>1</v>
      </c>
      <c r="N995" s="37">
        <f>VLOOKUP($B995,'Elec wholesale lookups'!$A$3:$O$15,'Inputs - Elec wholesale index'!N$2,FALSE)</f>
        <v>0</v>
      </c>
      <c r="O995" s="12">
        <f t="shared" si="257"/>
        <v>205597.26549163138</v>
      </c>
      <c r="P995" s="12">
        <f t="shared" si="258"/>
        <v>181634.52552031272</v>
      </c>
      <c r="Q995" s="12">
        <f t="shared" si="259"/>
        <v>0</v>
      </c>
      <c r="R995" s="12">
        <f t="shared" si="260"/>
        <v>387231.79101194406</v>
      </c>
      <c r="S995" s="22">
        <f t="shared" si="261"/>
        <v>0</v>
      </c>
      <c r="T995" s="22">
        <f t="shared" si="262"/>
        <v>0</v>
      </c>
      <c r="U995" s="22">
        <f t="shared" si="263"/>
        <v>0</v>
      </c>
      <c r="V995" s="22">
        <f t="shared" si="264"/>
        <v>0</v>
      </c>
      <c r="W995" s="43" t="str">
        <f t="shared" si="265"/>
        <v>n/a</v>
      </c>
      <c r="X995" s="22">
        <f t="shared" si="266"/>
        <v>0</v>
      </c>
      <c r="Y995" s="22">
        <f t="shared" si="267"/>
        <v>0</v>
      </c>
      <c r="Z995" s="22">
        <f t="shared" si="268"/>
        <v>0</v>
      </c>
      <c r="AA995" s="42">
        <f t="shared" si="269"/>
        <v>0</v>
      </c>
      <c r="AB995" s="43" t="str">
        <f t="shared" si="270"/>
        <v>n/a</v>
      </c>
      <c r="AC995" s="44" t="str">
        <f>IFERROR(W995*'Inputs - OBR and CPI'!$E$27+'Inputs - Elec wholesale index'!AB995*'Inputs - OBR and CPI'!$F$27,"n/a")</f>
        <v>n/a</v>
      </c>
      <c r="AD995" s="170" t="str">
        <f t="shared" si="254"/>
        <v>2018-19 Winter</v>
      </c>
      <c r="AE995" s="170" t="str">
        <f t="shared" si="255"/>
        <v>2018-19 Summer</v>
      </c>
      <c r="AF995" s="127">
        <v>0</v>
      </c>
    </row>
    <row r="996" spans="1:32">
      <c r="A996" s="46">
        <v>43284</v>
      </c>
      <c r="B996" s="13" t="str">
        <f t="shared" si="256"/>
        <v>Jul</v>
      </c>
      <c r="C996" s="179"/>
      <c r="D996" s="179"/>
      <c r="E996" s="179"/>
      <c r="F996" s="179"/>
      <c r="G996" s="179"/>
      <c r="H996" s="179"/>
      <c r="I996" s="12">
        <f>VLOOKUP($B996,'Elec wholesale lookups'!$A$3:$L$15,'Inputs - Elec wholesale index'!I$2,FALSE)</f>
        <v>205597.26549163138</v>
      </c>
      <c r="J996" s="12">
        <f>VLOOKUP($B996,'Elec wholesale lookups'!$A$3:$L$15,'Inputs - Elec wholesale index'!J$2,FALSE)</f>
        <v>181634.52552031272</v>
      </c>
      <c r="K996" s="12">
        <f>VLOOKUP($B996,'Elec wholesale lookups'!$A$3:$L$15,'Inputs - Elec wholesale index'!K$2,FALSE)</f>
        <v>205597.26549163138</v>
      </c>
      <c r="L996" s="37">
        <f>VLOOKUP($B996,'Elec wholesale lookups'!$A$3:$O$15,'Inputs - Elec wholesale index'!L$2,FALSE)</f>
        <v>1</v>
      </c>
      <c r="M996" s="37">
        <f>VLOOKUP($B996,'Elec wholesale lookups'!$A$3:$O$15,'Inputs - Elec wholesale index'!M$2,FALSE)</f>
        <v>1</v>
      </c>
      <c r="N996" s="37">
        <f>VLOOKUP($B996,'Elec wholesale lookups'!$A$3:$O$15,'Inputs - Elec wholesale index'!N$2,FALSE)</f>
        <v>0</v>
      </c>
      <c r="O996" s="12">
        <f t="shared" si="257"/>
        <v>205597.26549163138</v>
      </c>
      <c r="P996" s="12">
        <f t="shared" si="258"/>
        <v>181634.52552031272</v>
      </c>
      <c r="Q996" s="12">
        <f t="shared" si="259"/>
        <v>0</v>
      </c>
      <c r="R996" s="12">
        <f t="shared" si="260"/>
        <v>387231.79101194406</v>
      </c>
      <c r="S996" s="22">
        <f t="shared" si="261"/>
        <v>0</v>
      </c>
      <c r="T996" s="22">
        <f t="shared" si="262"/>
        <v>0</v>
      </c>
      <c r="U996" s="22">
        <f t="shared" si="263"/>
        <v>0</v>
      </c>
      <c r="V996" s="22">
        <f t="shared" si="264"/>
        <v>0</v>
      </c>
      <c r="W996" s="43" t="str">
        <f t="shared" si="265"/>
        <v>n/a</v>
      </c>
      <c r="X996" s="22">
        <f t="shared" si="266"/>
        <v>0</v>
      </c>
      <c r="Y996" s="22">
        <f t="shared" si="267"/>
        <v>0</v>
      </c>
      <c r="Z996" s="22">
        <f t="shared" si="268"/>
        <v>0</v>
      </c>
      <c r="AA996" s="42">
        <f t="shared" si="269"/>
        <v>0</v>
      </c>
      <c r="AB996" s="43" t="str">
        <f t="shared" si="270"/>
        <v>n/a</v>
      </c>
      <c r="AC996" s="44" t="str">
        <f>IFERROR(W996*'Inputs - OBR and CPI'!$E$27+'Inputs - Elec wholesale index'!AB996*'Inputs - OBR and CPI'!$F$27,"n/a")</f>
        <v>n/a</v>
      </c>
      <c r="AD996" s="170" t="str">
        <f t="shared" si="254"/>
        <v>2018-19 Winter</v>
      </c>
      <c r="AE996" s="170" t="str">
        <f t="shared" si="255"/>
        <v>2018-19 Summer</v>
      </c>
      <c r="AF996" s="127">
        <v>0</v>
      </c>
    </row>
    <row r="997" spans="1:32">
      <c r="A997" s="46">
        <v>43285</v>
      </c>
      <c r="B997" s="13" t="str">
        <f t="shared" si="256"/>
        <v>Jul</v>
      </c>
      <c r="C997" s="179"/>
      <c r="D997" s="179"/>
      <c r="E997" s="179"/>
      <c r="F997" s="179"/>
      <c r="G997" s="179"/>
      <c r="H997" s="179"/>
      <c r="I997" s="12">
        <f>VLOOKUP($B997,'Elec wholesale lookups'!$A$3:$L$15,'Inputs - Elec wholesale index'!I$2,FALSE)</f>
        <v>205597.26549163138</v>
      </c>
      <c r="J997" s="12">
        <f>VLOOKUP($B997,'Elec wholesale lookups'!$A$3:$L$15,'Inputs - Elec wholesale index'!J$2,FALSE)</f>
        <v>181634.52552031272</v>
      </c>
      <c r="K997" s="12">
        <f>VLOOKUP($B997,'Elec wholesale lookups'!$A$3:$L$15,'Inputs - Elec wholesale index'!K$2,FALSE)</f>
        <v>205597.26549163138</v>
      </c>
      <c r="L997" s="37">
        <f>VLOOKUP($B997,'Elec wholesale lookups'!$A$3:$O$15,'Inputs - Elec wholesale index'!L$2,FALSE)</f>
        <v>1</v>
      </c>
      <c r="M997" s="37">
        <f>VLOOKUP($B997,'Elec wholesale lookups'!$A$3:$O$15,'Inputs - Elec wholesale index'!M$2,FALSE)</f>
        <v>1</v>
      </c>
      <c r="N997" s="37">
        <f>VLOOKUP($B997,'Elec wholesale lookups'!$A$3:$O$15,'Inputs - Elec wholesale index'!N$2,FALSE)</f>
        <v>0</v>
      </c>
      <c r="O997" s="12">
        <f t="shared" si="257"/>
        <v>205597.26549163138</v>
      </c>
      <c r="P997" s="12">
        <f t="shared" si="258"/>
        <v>181634.52552031272</v>
      </c>
      <c r="Q997" s="12">
        <f t="shared" si="259"/>
        <v>0</v>
      </c>
      <c r="R997" s="12">
        <f t="shared" si="260"/>
        <v>387231.79101194406</v>
      </c>
      <c r="S997" s="22">
        <f t="shared" si="261"/>
        <v>0</v>
      </c>
      <c r="T997" s="22">
        <f t="shared" si="262"/>
        <v>0</v>
      </c>
      <c r="U997" s="22">
        <f t="shared" si="263"/>
        <v>0</v>
      </c>
      <c r="V997" s="22">
        <f t="shared" si="264"/>
        <v>0</v>
      </c>
      <c r="W997" s="43" t="str">
        <f t="shared" si="265"/>
        <v>n/a</v>
      </c>
      <c r="X997" s="22">
        <f t="shared" si="266"/>
        <v>0</v>
      </c>
      <c r="Y997" s="22">
        <f t="shared" si="267"/>
        <v>0</v>
      </c>
      <c r="Z997" s="22">
        <f t="shared" si="268"/>
        <v>0</v>
      </c>
      <c r="AA997" s="42">
        <f t="shared" si="269"/>
        <v>0</v>
      </c>
      <c r="AB997" s="43" t="str">
        <f t="shared" si="270"/>
        <v>n/a</v>
      </c>
      <c r="AC997" s="44" t="str">
        <f>IFERROR(W997*'Inputs - OBR and CPI'!$E$27+'Inputs - Elec wholesale index'!AB997*'Inputs - OBR and CPI'!$F$27,"n/a")</f>
        <v>n/a</v>
      </c>
      <c r="AD997" s="170" t="str">
        <f t="shared" si="254"/>
        <v>2018-19 Winter</v>
      </c>
      <c r="AE997" s="170" t="str">
        <f t="shared" si="255"/>
        <v>2018-19 Summer</v>
      </c>
      <c r="AF997" s="127">
        <v>0</v>
      </c>
    </row>
    <row r="998" spans="1:32">
      <c r="A998" s="46">
        <v>43286</v>
      </c>
      <c r="B998" s="13" t="str">
        <f t="shared" si="256"/>
        <v>Jul</v>
      </c>
      <c r="C998" s="179"/>
      <c r="D998" s="179"/>
      <c r="E998" s="179"/>
      <c r="F998" s="179"/>
      <c r="G998" s="179"/>
      <c r="H998" s="179"/>
      <c r="I998" s="12">
        <f>VLOOKUP($B998,'Elec wholesale lookups'!$A$3:$L$15,'Inputs - Elec wholesale index'!I$2,FALSE)</f>
        <v>205597.26549163138</v>
      </c>
      <c r="J998" s="12">
        <f>VLOOKUP($B998,'Elec wholesale lookups'!$A$3:$L$15,'Inputs - Elec wholesale index'!J$2,FALSE)</f>
        <v>181634.52552031272</v>
      </c>
      <c r="K998" s="12">
        <f>VLOOKUP($B998,'Elec wholesale lookups'!$A$3:$L$15,'Inputs - Elec wholesale index'!K$2,FALSE)</f>
        <v>205597.26549163138</v>
      </c>
      <c r="L998" s="37">
        <f>VLOOKUP($B998,'Elec wholesale lookups'!$A$3:$O$15,'Inputs - Elec wholesale index'!L$2,FALSE)</f>
        <v>1</v>
      </c>
      <c r="M998" s="37">
        <f>VLOOKUP($B998,'Elec wholesale lookups'!$A$3:$O$15,'Inputs - Elec wholesale index'!M$2,FALSE)</f>
        <v>1</v>
      </c>
      <c r="N998" s="37">
        <f>VLOOKUP($B998,'Elec wholesale lookups'!$A$3:$O$15,'Inputs - Elec wholesale index'!N$2,FALSE)</f>
        <v>0</v>
      </c>
      <c r="O998" s="12">
        <f t="shared" si="257"/>
        <v>205597.26549163138</v>
      </c>
      <c r="P998" s="12">
        <f t="shared" si="258"/>
        <v>181634.52552031272</v>
      </c>
      <c r="Q998" s="12">
        <f t="shared" si="259"/>
        <v>0</v>
      </c>
      <c r="R998" s="12">
        <f t="shared" si="260"/>
        <v>387231.79101194406</v>
      </c>
      <c r="S998" s="22">
        <f t="shared" si="261"/>
        <v>0</v>
      </c>
      <c r="T998" s="22">
        <f t="shared" si="262"/>
        <v>0</v>
      </c>
      <c r="U998" s="22">
        <f t="shared" si="263"/>
        <v>0</v>
      </c>
      <c r="V998" s="22">
        <f t="shared" si="264"/>
        <v>0</v>
      </c>
      <c r="W998" s="43" t="str">
        <f t="shared" si="265"/>
        <v>n/a</v>
      </c>
      <c r="X998" s="22">
        <f t="shared" si="266"/>
        <v>0</v>
      </c>
      <c r="Y998" s="22">
        <f t="shared" si="267"/>
        <v>0</v>
      </c>
      <c r="Z998" s="22">
        <f t="shared" si="268"/>
        <v>0</v>
      </c>
      <c r="AA998" s="42">
        <f t="shared" si="269"/>
        <v>0</v>
      </c>
      <c r="AB998" s="43" t="str">
        <f t="shared" si="270"/>
        <v>n/a</v>
      </c>
      <c r="AC998" s="44" t="str">
        <f>IFERROR(W998*'Inputs - OBR and CPI'!$E$27+'Inputs - Elec wholesale index'!AB998*'Inputs - OBR and CPI'!$F$27,"n/a")</f>
        <v>n/a</v>
      </c>
      <c r="AD998" s="170" t="str">
        <f t="shared" si="254"/>
        <v>2018-19 Winter</v>
      </c>
      <c r="AE998" s="170" t="str">
        <f t="shared" si="255"/>
        <v>2018-19 Summer</v>
      </c>
      <c r="AF998" s="127">
        <v>0</v>
      </c>
    </row>
    <row r="999" spans="1:32">
      <c r="A999" s="46">
        <v>43287</v>
      </c>
      <c r="B999" s="13" t="str">
        <f t="shared" si="256"/>
        <v>Jul</v>
      </c>
      <c r="C999" s="179"/>
      <c r="D999" s="179"/>
      <c r="E999" s="179"/>
      <c r="F999" s="179"/>
      <c r="G999" s="179"/>
      <c r="H999" s="179"/>
      <c r="I999" s="12">
        <f>VLOOKUP($B999,'Elec wholesale lookups'!$A$3:$L$15,'Inputs - Elec wholesale index'!I$2,FALSE)</f>
        <v>205597.26549163138</v>
      </c>
      <c r="J999" s="12">
        <f>VLOOKUP($B999,'Elec wholesale lookups'!$A$3:$L$15,'Inputs - Elec wholesale index'!J$2,FALSE)</f>
        <v>181634.52552031272</v>
      </c>
      <c r="K999" s="12">
        <f>VLOOKUP($B999,'Elec wholesale lookups'!$A$3:$L$15,'Inputs - Elec wholesale index'!K$2,FALSE)</f>
        <v>205597.26549163138</v>
      </c>
      <c r="L999" s="37">
        <f>VLOOKUP($B999,'Elec wholesale lookups'!$A$3:$O$15,'Inputs - Elec wholesale index'!L$2,FALSE)</f>
        <v>1</v>
      </c>
      <c r="M999" s="37">
        <f>VLOOKUP($B999,'Elec wholesale lookups'!$A$3:$O$15,'Inputs - Elec wholesale index'!M$2,FALSE)</f>
        <v>1</v>
      </c>
      <c r="N999" s="37">
        <f>VLOOKUP($B999,'Elec wholesale lookups'!$A$3:$O$15,'Inputs - Elec wholesale index'!N$2,FALSE)</f>
        <v>0</v>
      </c>
      <c r="O999" s="12">
        <f t="shared" si="257"/>
        <v>205597.26549163138</v>
      </c>
      <c r="P999" s="12">
        <f t="shared" si="258"/>
        <v>181634.52552031272</v>
      </c>
      <c r="Q999" s="12">
        <f t="shared" si="259"/>
        <v>0</v>
      </c>
      <c r="R999" s="12">
        <f t="shared" si="260"/>
        <v>387231.79101194406</v>
      </c>
      <c r="S999" s="22">
        <f t="shared" si="261"/>
        <v>0</v>
      </c>
      <c r="T999" s="22">
        <f t="shared" si="262"/>
        <v>0</v>
      </c>
      <c r="U999" s="22">
        <f t="shared" si="263"/>
        <v>0</v>
      </c>
      <c r="V999" s="22">
        <f t="shared" si="264"/>
        <v>0</v>
      </c>
      <c r="W999" s="43" t="str">
        <f t="shared" si="265"/>
        <v>n/a</v>
      </c>
      <c r="X999" s="22">
        <f t="shared" si="266"/>
        <v>0</v>
      </c>
      <c r="Y999" s="22">
        <f t="shared" si="267"/>
        <v>0</v>
      </c>
      <c r="Z999" s="22">
        <f t="shared" si="268"/>
        <v>0</v>
      </c>
      <c r="AA999" s="42">
        <f t="shared" si="269"/>
        <v>0</v>
      </c>
      <c r="AB999" s="43" t="str">
        <f t="shared" si="270"/>
        <v>n/a</v>
      </c>
      <c r="AC999" s="44" t="str">
        <f>IFERROR(W999*'Inputs - OBR and CPI'!$E$27+'Inputs - Elec wholesale index'!AB999*'Inputs - OBR and CPI'!$F$27,"n/a")</f>
        <v>n/a</v>
      </c>
      <c r="AD999" s="170" t="str">
        <f t="shared" si="254"/>
        <v>2018-19 Winter</v>
      </c>
      <c r="AE999" s="170" t="str">
        <f t="shared" si="255"/>
        <v>2018-19 Summer</v>
      </c>
      <c r="AF999" s="127">
        <v>0</v>
      </c>
    </row>
    <row r="1000" spans="1:32">
      <c r="A1000" s="46">
        <v>43290</v>
      </c>
      <c r="B1000" s="13" t="str">
        <f t="shared" si="256"/>
        <v>Jul</v>
      </c>
      <c r="C1000" s="179"/>
      <c r="D1000" s="179"/>
      <c r="E1000" s="179"/>
      <c r="F1000" s="179"/>
      <c r="G1000" s="179"/>
      <c r="H1000" s="179"/>
      <c r="I1000" s="12">
        <f>VLOOKUP($B1000,'Elec wholesale lookups'!$A$3:$L$15,'Inputs - Elec wholesale index'!I$2,FALSE)</f>
        <v>205597.26549163138</v>
      </c>
      <c r="J1000" s="12">
        <f>VLOOKUP($B1000,'Elec wholesale lookups'!$A$3:$L$15,'Inputs - Elec wholesale index'!J$2,FALSE)</f>
        <v>181634.52552031272</v>
      </c>
      <c r="K1000" s="12">
        <f>VLOOKUP($B1000,'Elec wholesale lookups'!$A$3:$L$15,'Inputs - Elec wholesale index'!K$2,FALSE)</f>
        <v>205597.26549163138</v>
      </c>
      <c r="L1000" s="37">
        <f>VLOOKUP($B1000,'Elec wholesale lookups'!$A$3:$O$15,'Inputs - Elec wholesale index'!L$2,FALSE)</f>
        <v>1</v>
      </c>
      <c r="M1000" s="37">
        <f>VLOOKUP($B1000,'Elec wholesale lookups'!$A$3:$O$15,'Inputs - Elec wholesale index'!M$2,FALSE)</f>
        <v>1</v>
      </c>
      <c r="N1000" s="37">
        <f>VLOOKUP($B1000,'Elec wholesale lookups'!$A$3:$O$15,'Inputs - Elec wholesale index'!N$2,FALSE)</f>
        <v>0</v>
      </c>
      <c r="O1000" s="12">
        <f t="shared" si="257"/>
        <v>205597.26549163138</v>
      </c>
      <c r="P1000" s="12">
        <f t="shared" si="258"/>
        <v>181634.52552031272</v>
      </c>
      <c r="Q1000" s="12">
        <f t="shared" si="259"/>
        <v>0</v>
      </c>
      <c r="R1000" s="12">
        <f t="shared" si="260"/>
        <v>387231.79101194406</v>
      </c>
      <c r="S1000" s="22">
        <f t="shared" si="261"/>
        <v>0</v>
      </c>
      <c r="T1000" s="22">
        <f t="shared" si="262"/>
        <v>0</v>
      </c>
      <c r="U1000" s="22">
        <f t="shared" si="263"/>
        <v>0</v>
      </c>
      <c r="V1000" s="22">
        <f t="shared" si="264"/>
        <v>0</v>
      </c>
      <c r="W1000" s="43" t="str">
        <f t="shared" si="265"/>
        <v>n/a</v>
      </c>
      <c r="X1000" s="22">
        <f t="shared" si="266"/>
        <v>0</v>
      </c>
      <c r="Y1000" s="22">
        <f t="shared" si="267"/>
        <v>0</v>
      </c>
      <c r="Z1000" s="22">
        <f t="shared" si="268"/>
        <v>0</v>
      </c>
      <c r="AA1000" s="42">
        <f t="shared" si="269"/>
        <v>0</v>
      </c>
      <c r="AB1000" s="43" t="str">
        <f t="shared" si="270"/>
        <v>n/a</v>
      </c>
      <c r="AC1000" s="44" t="str">
        <f>IFERROR(W1000*'Inputs - OBR and CPI'!$E$27+'Inputs - Elec wholesale index'!AB1000*'Inputs - OBR and CPI'!$F$27,"n/a")</f>
        <v>n/a</v>
      </c>
      <c r="AD1000" s="170" t="str">
        <f t="shared" si="254"/>
        <v>2018-19 Winter</v>
      </c>
      <c r="AE1000" s="170" t="str">
        <f t="shared" si="255"/>
        <v>2018-19 Summer</v>
      </c>
      <c r="AF1000" s="127">
        <v>0</v>
      </c>
    </row>
    <row r="1001" spans="1:32">
      <c r="A1001" s="46">
        <v>43291</v>
      </c>
      <c r="B1001" s="13" t="str">
        <f t="shared" si="256"/>
        <v>Jul</v>
      </c>
      <c r="C1001" s="179"/>
      <c r="D1001" s="179"/>
      <c r="E1001" s="179"/>
      <c r="F1001" s="179"/>
      <c r="G1001" s="179"/>
      <c r="H1001" s="179"/>
      <c r="I1001" s="12">
        <f>VLOOKUP($B1001,'Elec wholesale lookups'!$A$3:$L$15,'Inputs - Elec wholesale index'!I$2,FALSE)</f>
        <v>205597.26549163138</v>
      </c>
      <c r="J1001" s="12">
        <f>VLOOKUP($B1001,'Elec wholesale lookups'!$A$3:$L$15,'Inputs - Elec wholesale index'!J$2,FALSE)</f>
        <v>181634.52552031272</v>
      </c>
      <c r="K1001" s="12">
        <f>VLOOKUP($B1001,'Elec wholesale lookups'!$A$3:$L$15,'Inputs - Elec wholesale index'!K$2,FALSE)</f>
        <v>205597.26549163138</v>
      </c>
      <c r="L1001" s="37">
        <f>VLOOKUP($B1001,'Elec wholesale lookups'!$A$3:$O$15,'Inputs - Elec wholesale index'!L$2,FALSE)</f>
        <v>1</v>
      </c>
      <c r="M1001" s="37">
        <f>VLOOKUP($B1001,'Elec wholesale lookups'!$A$3:$O$15,'Inputs - Elec wholesale index'!M$2,FALSE)</f>
        <v>1</v>
      </c>
      <c r="N1001" s="37">
        <f>VLOOKUP($B1001,'Elec wholesale lookups'!$A$3:$O$15,'Inputs - Elec wholesale index'!N$2,FALSE)</f>
        <v>0</v>
      </c>
      <c r="O1001" s="12">
        <f t="shared" si="257"/>
        <v>205597.26549163138</v>
      </c>
      <c r="P1001" s="12">
        <f t="shared" si="258"/>
        <v>181634.52552031272</v>
      </c>
      <c r="Q1001" s="12">
        <f t="shared" si="259"/>
        <v>0</v>
      </c>
      <c r="R1001" s="12">
        <f t="shared" si="260"/>
        <v>387231.79101194406</v>
      </c>
      <c r="S1001" s="22">
        <f t="shared" si="261"/>
        <v>0</v>
      </c>
      <c r="T1001" s="22">
        <f t="shared" si="262"/>
        <v>0</v>
      </c>
      <c r="U1001" s="22">
        <f t="shared" si="263"/>
        <v>0</v>
      </c>
      <c r="V1001" s="22">
        <f t="shared" si="264"/>
        <v>0</v>
      </c>
      <c r="W1001" s="43" t="str">
        <f t="shared" si="265"/>
        <v>n/a</v>
      </c>
      <c r="X1001" s="22">
        <f t="shared" si="266"/>
        <v>0</v>
      </c>
      <c r="Y1001" s="22">
        <f t="shared" si="267"/>
        <v>0</v>
      </c>
      <c r="Z1001" s="22">
        <f t="shared" si="268"/>
        <v>0</v>
      </c>
      <c r="AA1001" s="42">
        <f t="shared" si="269"/>
        <v>0</v>
      </c>
      <c r="AB1001" s="43" t="str">
        <f t="shared" si="270"/>
        <v>n/a</v>
      </c>
      <c r="AC1001" s="44" t="str">
        <f>IFERROR(W1001*'Inputs - OBR and CPI'!$E$27+'Inputs - Elec wholesale index'!AB1001*'Inputs - OBR and CPI'!$F$27,"n/a")</f>
        <v>n/a</v>
      </c>
      <c r="AD1001" s="170" t="str">
        <f t="shared" si="254"/>
        <v>2018-19 Winter</v>
      </c>
      <c r="AE1001" s="170" t="str">
        <f t="shared" si="255"/>
        <v>2018-19 Summer</v>
      </c>
      <c r="AF1001" s="127">
        <v>0</v>
      </c>
    </row>
    <row r="1002" spans="1:32">
      <c r="A1002" s="46">
        <v>43292</v>
      </c>
      <c r="B1002" s="13" t="str">
        <f t="shared" si="256"/>
        <v>Jul</v>
      </c>
      <c r="C1002" s="179"/>
      <c r="D1002" s="179"/>
      <c r="E1002" s="179"/>
      <c r="F1002" s="179"/>
      <c r="G1002" s="179"/>
      <c r="H1002" s="179"/>
      <c r="I1002" s="12">
        <f>VLOOKUP($B1002,'Elec wholesale lookups'!$A$3:$L$15,'Inputs - Elec wholesale index'!I$2,FALSE)</f>
        <v>205597.26549163138</v>
      </c>
      <c r="J1002" s="12">
        <f>VLOOKUP($B1002,'Elec wholesale lookups'!$A$3:$L$15,'Inputs - Elec wholesale index'!J$2,FALSE)</f>
        <v>181634.52552031272</v>
      </c>
      <c r="K1002" s="12">
        <f>VLOOKUP($B1002,'Elec wholesale lookups'!$A$3:$L$15,'Inputs - Elec wholesale index'!K$2,FALSE)</f>
        <v>205597.26549163138</v>
      </c>
      <c r="L1002" s="37">
        <f>VLOOKUP($B1002,'Elec wholesale lookups'!$A$3:$O$15,'Inputs - Elec wholesale index'!L$2,FALSE)</f>
        <v>1</v>
      </c>
      <c r="M1002" s="37">
        <f>VLOOKUP($B1002,'Elec wholesale lookups'!$A$3:$O$15,'Inputs - Elec wholesale index'!M$2,FALSE)</f>
        <v>1</v>
      </c>
      <c r="N1002" s="37">
        <f>VLOOKUP($B1002,'Elec wholesale lookups'!$A$3:$O$15,'Inputs - Elec wholesale index'!N$2,FALSE)</f>
        <v>0</v>
      </c>
      <c r="O1002" s="12">
        <f t="shared" si="257"/>
        <v>205597.26549163138</v>
      </c>
      <c r="P1002" s="12">
        <f t="shared" si="258"/>
        <v>181634.52552031272</v>
      </c>
      <c r="Q1002" s="12">
        <f t="shared" si="259"/>
        <v>0</v>
      </c>
      <c r="R1002" s="12">
        <f t="shared" si="260"/>
        <v>387231.79101194406</v>
      </c>
      <c r="S1002" s="22">
        <f t="shared" si="261"/>
        <v>0</v>
      </c>
      <c r="T1002" s="22">
        <f t="shared" si="262"/>
        <v>0</v>
      </c>
      <c r="U1002" s="22">
        <f t="shared" si="263"/>
        <v>0</v>
      </c>
      <c r="V1002" s="22">
        <f t="shared" si="264"/>
        <v>0</v>
      </c>
      <c r="W1002" s="43" t="str">
        <f t="shared" si="265"/>
        <v>n/a</v>
      </c>
      <c r="X1002" s="22">
        <f t="shared" si="266"/>
        <v>0</v>
      </c>
      <c r="Y1002" s="22">
        <f t="shared" si="267"/>
        <v>0</v>
      </c>
      <c r="Z1002" s="22">
        <f t="shared" si="268"/>
        <v>0</v>
      </c>
      <c r="AA1002" s="42">
        <f t="shared" si="269"/>
        <v>0</v>
      </c>
      <c r="AB1002" s="43" t="str">
        <f t="shared" si="270"/>
        <v>n/a</v>
      </c>
      <c r="AC1002" s="44" t="str">
        <f>IFERROR(W1002*'Inputs - OBR and CPI'!$E$27+'Inputs - Elec wholesale index'!AB1002*'Inputs - OBR and CPI'!$F$27,"n/a")</f>
        <v>n/a</v>
      </c>
      <c r="AD1002" s="170" t="str">
        <f t="shared" si="254"/>
        <v>2018-19 Winter</v>
      </c>
      <c r="AE1002" s="170" t="str">
        <f t="shared" si="255"/>
        <v>2018-19 Summer</v>
      </c>
      <c r="AF1002" s="127">
        <v>0</v>
      </c>
    </row>
    <row r="1003" spans="1:32">
      <c r="A1003" s="46">
        <v>43293</v>
      </c>
      <c r="B1003" s="13" t="str">
        <f t="shared" si="256"/>
        <v>Jul</v>
      </c>
      <c r="C1003" s="179"/>
      <c r="D1003" s="179"/>
      <c r="E1003" s="179"/>
      <c r="F1003" s="179"/>
      <c r="G1003" s="179"/>
      <c r="H1003" s="179"/>
      <c r="I1003" s="12">
        <f>VLOOKUP($B1003,'Elec wholesale lookups'!$A$3:$L$15,'Inputs - Elec wholesale index'!I$2,FALSE)</f>
        <v>205597.26549163138</v>
      </c>
      <c r="J1003" s="12">
        <f>VLOOKUP($B1003,'Elec wholesale lookups'!$A$3:$L$15,'Inputs - Elec wholesale index'!J$2,FALSE)</f>
        <v>181634.52552031272</v>
      </c>
      <c r="K1003" s="12">
        <f>VLOOKUP($B1003,'Elec wholesale lookups'!$A$3:$L$15,'Inputs - Elec wholesale index'!K$2,FALSE)</f>
        <v>205597.26549163138</v>
      </c>
      <c r="L1003" s="37">
        <f>VLOOKUP($B1003,'Elec wholesale lookups'!$A$3:$O$15,'Inputs - Elec wholesale index'!L$2,FALSE)</f>
        <v>1</v>
      </c>
      <c r="M1003" s="37">
        <f>VLOOKUP($B1003,'Elec wholesale lookups'!$A$3:$O$15,'Inputs - Elec wholesale index'!M$2,FALSE)</f>
        <v>1</v>
      </c>
      <c r="N1003" s="37">
        <f>VLOOKUP($B1003,'Elec wholesale lookups'!$A$3:$O$15,'Inputs - Elec wholesale index'!N$2,FALSE)</f>
        <v>0</v>
      </c>
      <c r="O1003" s="12">
        <f t="shared" si="257"/>
        <v>205597.26549163138</v>
      </c>
      <c r="P1003" s="12">
        <f t="shared" si="258"/>
        <v>181634.52552031272</v>
      </c>
      <c r="Q1003" s="12">
        <f t="shared" si="259"/>
        <v>0</v>
      </c>
      <c r="R1003" s="12">
        <f t="shared" si="260"/>
        <v>387231.79101194406</v>
      </c>
      <c r="S1003" s="22">
        <f t="shared" si="261"/>
        <v>0</v>
      </c>
      <c r="T1003" s="22">
        <f t="shared" si="262"/>
        <v>0</v>
      </c>
      <c r="U1003" s="22">
        <f t="shared" si="263"/>
        <v>0</v>
      </c>
      <c r="V1003" s="22">
        <f t="shared" si="264"/>
        <v>0</v>
      </c>
      <c r="W1003" s="43" t="str">
        <f t="shared" si="265"/>
        <v>n/a</v>
      </c>
      <c r="X1003" s="22">
        <f t="shared" si="266"/>
        <v>0</v>
      </c>
      <c r="Y1003" s="22">
        <f t="shared" si="267"/>
        <v>0</v>
      </c>
      <c r="Z1003" s="22">
        <f t="shared" si="268"/>
        <v>0</v>
      </c>
      <c r="AA1003" s="42">
        <f t="shared" si="269"/>
        <v>0</v>
      </c>
      <c r="AB1003" s="43" t="str">
        <f t="shared" si="270"/>
        <v>n/a</v>
      </c>
      <c r="AC1003" s="44" t="str">
        <f>IFERROR(W1003*'Inputs - OBR and CPI'!$E$27+'Inputs - Elec wholesale index'!AB1003*'Inputs - OBR and CPI'!$F$27,"n/a")</f>
        <v>n/a</v>
      </c>
      <c r="AD1003" s="170" t="str">
        <f t="shared" si="254"/>
        <v>2018-19 Winter</v>
      </c>
      <c r="AE1003" s="170" t="str">
        <f t="shared" si="255"/>
        <v>2018-19 Summer</v>
      </c>
      <c r="AF1003" s="127">
        <v>0</v>
      </c>
    </row>
    <row r="1004" spans="1:32">
      <c r="A1004" s="46">
        <v>43294</v>
      </c>
      <c r="B1004" s="13" t="str">
        <f t="shared" si="256"/>
        <v>Jul</v>
      </c>
      <c r="C1004" s="179"/>
      <c r="D1004" s="179"/>
      <c r="E1004" s="179"/>
      <c r="F1004" s="179"/>
      <c r="G1004" s="179"/>
      <c r="H1004" s="179"/>
      <c r="I1004" s="12">
        <f>VLOOKUP($B1004,'Elec wholesale lookups'!$A$3:$L$15,'Inputs - Elec wholesale index'!I$2,FALSE)</f>
        <v>205597.26549163138</v>
      </c>
      <c r="J1004" s="12">
        <f>VLOOKUP($B1004,'Elec wholesale lookups'!$A$3:$L$15,'Inputs - Elec wholesale index'!J$2,FALSE)</f>
        <v>181634.52552031272</v>
      </c>
      <c r="K1004" s="12">
        <f>VLOOKUP($B1004,'Elec wholesale lookups'!$A$3:$L$15,'Inputs - Elec wholesale index'!K$2,FALSE)</f>
        <v>205597.26549163138</v>
      </c>
      <c r="L1004" s="37">
        <f>VLOOKUP($B1004,'Elec wholesale lookups'!$A$3:$O$15,'Inputs - Elec wholesale index'!L$2,FALSE)</f>
        <v>1</v>
      </c>
      <c r="M1004" s="37">
        <f>VLOOKUP($B1004,'Elec wholesale lookups'!$A$3:$O$15,'Inputs - Elec wholesale index'!M$2,FALSE)</f>
        <v>1</v>
      </c>
      <c r="N1004" s="37">
        <f>VLOOKUP($B1004,'Elec wholesale lookups'!$A$3:$O$15,'Inputs - Elec wholesale index'!N$2,FALSE)</f>
        <v>0</v>
      </c>
      <c r="O1004" s="12">
        <f t="shared" si="257"/>
        <v>205597.26549163138</v>
      </c>
      <c r="P1004" s="12">
        <f t="shared" si="258"/>
        <v>181634.52552031272</v>
      </c>
      <c r="Q1004" s="12">
        <f t="shared" si="259"/>
        <v>0</v>
      </c>
      <c r="R1004" s="12">
        <f t="shared" si="260"/>
        <v>387231.79101194406</v>
      </c>
      <c r="S1004" s="22">
        <f t="shared" si="261"/>
        <v>0</v>
      </c>
      <c r="T1004" s="22">
        <f t="shared" si="262"/>
        <v>0</v>
      </c>
      <c r="U1004" s="22">
        <f t="shared" si="263"/>
        <v>0</v>
      </c>
      <c r="V1004" s="22">
        <f t="shared" si="264"/>
        <v>0</v>
      </c>
      <c r="W1004" s="43" t="str">
        <f t="shared" si="265"/>
        <v>n/a</v>
      </c>
      <c r="X1004" s="22">
        <f t="shared" si="266"/>
        <v>0</v>
      </c>
      <c r="Y1004" s="22">
        <f t="shared" si="267"/>
        <v>0</v>
      </c>
      <c r="Z1004" s="22">
        <f t="shared" si="268"/>
        <v>0</v>
      </c>
      <c r="AA1004" s="42">
        <f t="shared" si="269"/>
        <v>0</v>
      </c>
      <c r="AB1004" s="43" t="str">
        <f t="shared" si="270"/>
        <v>n/a</v>
      </c>
      <c r="AC1004" s="44" t="str">
        <f>IFERROR(W1004*'Inputs - OBR and CPI'!$E$27+'Inputs - Elec wholesale index'!AB1004*'Inputs - OBR and CPI'!$F$27,"n/a")</f>
        <v>n/a</v>
      </c>
      <c r="AD1004" s="170" t="str">
        <f t="shared" si="254"/>
        <v>2018-19 Winter</v>
      </c>
      <c r="AE1004" s="170" t="str">
        <f t="shared" si="255"/>
        <v>2018-19 Summer</v>
      </c>
      <c r="AF1004" s="127">
        <v>0</v>
      </c>
    </row>
    <row r="1005" spans="1:32">
      <c r="A1005" s="46">
        <v>43297</v>
      </c>
      <c r="B1005" s="13" t="str">
        <f t="shared" si="256"/>
        <v>Jul</v>
      </c>
      <c r="C1005" s="179"/>
      <c r="D1005" s="179"/>
      <c r="E1005" s="179"/>
      <c r="F1005" s="179"/>
      <c r="G1005" s="179"/>
      <c r="H1005" s="179"/>
      <c r="I1005" s="12">
        <f>VLOOKUP($B1005,'Elec wholesale lookups'!$A$3:$L$15,'Inputs - Elec wholesale index'!I$2,FALSE)</f>
        <v>205597.26549163138</v>
      </c>
      <c r="J1005" s="12">
        <f>VLOOKUP($B1005,'Elec wholesale lookups'!$A$3:$L$15,'Inputs - Elec wholesale index'!J$2,FALSE)</f>
        <v>181634.52552031272</v>
      </c>
      <c r="K1005" s="12">
        <f>VLOOKUP($B1005,'Elec wholesale lookups'!$A$3:$L$15,'Inputs - Elec wholesale index'!K$2,FALSE)</f>
        <v>205597.26549163138</v>
      </c>
      <c r="L1005" s="37">
        <f>VLOOKUP($B1005,'Elec wholesale lookups'!$A$3:$O$15,'Inputs - Elec wholesale index'!L$2,FALSE)</f>
        <v>1</v>
      </c>
      <c r="M1005" s="37">
        <f>VLOOKUP($B1005,'Elec wholesale lookups'!$A$3:$O$15,'Inputs - Elec wholesale index'!M$2,FALSE)</f>
        <v>1</v>
      </c>
      <c r="N1005" s="37">
        <f>VLOOKUP($B1005,'Elec wholesale lookups'!$A$3:$O$15,'Inputs - Elec wholesale index'!N$2,FALSE)</f>
        <v>0</v>
      </c>
      <c r="O1005" s="12">
        <f t="shared" si="257"/>
        <v>205597.26549163138</v>
      </c>
      <c r="P1005" s="12">
        <f t="shared" si="258"/>
        <v>181634.52552031272</v>
      </c>
      <c r="Q1005" s="12">
        <f t="shared" si="259"/>
        <v>0</v>
      </c>
      <c r="R1005" s="12">
        <f t="shared" si="260"/>
        <v>387231.79101194406</v>
      </c>
      <c r="S1005" s="22">
        <f t="shared" si="261"/>
        <v>0</v>
      </c>
      <c r="T1005" s="22">
        <f t="shared" si="262"/>
        <v>0</v>
      </c>
      <c r="U1005" s="22">
        <f t="shared" si="263"/>
        <v>0</v>
      </c>
      <c r="V1005" s="22">
        <f t="shared" si="264"/>
        <v>0</v>
      </c>
      <c r="W1005" s="43" t="str">
        <f t="shared" si="265"/>
        <v>n/a</v>
      </c>
      <c r="X1005" s="22">
        <f t="shared" si="266"/>
        <v>0</v>
      </c>
      <c r="Y1005" s="22">
        <f t="shared" si="267"/>
        <v>0</v>
      </c>
      <c r="Z1005" s="22">
        <f t="shared" si="268"/>
        <v>0</v>
      </c>
      <c r="AA1005" s="42">
        <f t="shared" si="269"/>
        <v>0</v>
      </c>
      <c r="AB1005" s="43" t="str">
        <f t="shared" si="270"/>
        <v>n/a</v>
      </c>
      <c r="AC1005" s="44" t="str">
        <f>IFERROR(W1005*'Inputs - OBR and CPI'!$E$27+'Inputs - Elec wholesale index'!AB1005*'Inputs - OBR and CPI'!$F$27,"n/a")</f>
        <v>n/a</v>
      </c>
      <c r="AD1005" s="170" t="str">
        <f t="shared" si="254"/>
        <v>2018-19 Winter</v>
      </c>
      <c r="AE1005" s="170" t="str">
        <f t="shared" si="255"/>
        <v>2018-19 Summer</v>
      </c>
      <c r="AF1005" s="127">
        <v>0</v>
      </c>
    </row>
    <row r="1006" spans="1:32">
      <c r="A1006" s="46">
        <v>43298</v>
      </c>
      <c r="B1006" s="13" t="str">
        <f t="shared" si="256"/>
        <v>Jul</v>
      </c>
      <c r="C1006" s="179"/>
      <c r="D1006" s="179"/>
      <c r="E1006" s="179"/>
      <c r="F1006" s="179"/>
      <c r="G1006" s="179"/>
      <c r="H1006" s="179"/>
      <c r="I1006" s="12">
        <f>VLOOKUP($B1006,'Elec wholesale lookups'!$A$3:$L$15,'Inputs - Elec wholesale index'!I$2,FALSE)</f>
        <v>205597.26549163138</v>
      </c>
      <c r="J1006" s="12">
        <f>VLOOKUP($B1006,'Elec wholesale lookups'!$A$3:$L$15,'Inputs - Elec wholesale index'!J$2,FALSE)</f>
        <v>181634.52552031272</v>
      </c>
      <c r="K1006" s="12">
        <f>VLOOKUP($B1006,'Elec wholesale lookups'!$A$3:$L$15,'Inputs - Elec wholesale index'!K$2,FALSE)</f>
        <v>205597.26549163138</v>
      </c>
      <c r="L1006" s="37">
        <f>VLOOKUP($B1006,'Elec wholesale lookups'!$A$3:$O$15,'Inputs - Elec wholesale index'!L$2,FALSE)</f>
        <v>1</v>
      </c>
      <c r="M1006" s="37">
        <f>VLOOKUP($B1006,'Elec wholesale lookups'!$A$3:$O$15,'Inputs - Elec wholesale index'!M$2,FALSE)</f>
        <v>1</v>
      </c>
      <c r="N1006" s="37">
        <f>VLOOKUP($B1006,'Elec wholesale lookups'!$A$3:$O$15,'Inputs - Elec wholesale index'!N$2,FALSE)</f>
        <v>0</v>
      </c>
      <c r="O1006" s="12">
        <f t="shared" si="257"/>
        <v>205597.26549163138</v>
      </c>
      <c r="P1006" s="12">
        <f t="shared" si="258"/>
        <v>181634.52552031272</v>
      </c>
      <c r="Q1006" s="12">
        <f t="shared" si="259"/>
        <v>0</v>
      </c>
      <c r="R1006" s="12">
        <f t="shared" si="260"/>
        <v>387231.79101194406</v>
      </c>
      <c r="S1006" s="22">
        <f t="shared" si="261"/>
        <v>0</v>
      </c>
      <c r="T1006" s="22">
        <f t="shared" si="262"/>
        <v>0</v>
      </c>
      <c r="U1006" s="22">
        <f t="shared" si="263"/>
        <v>0</v>
      </c>
      <c r="V1006" s="22">
        <f t="shared" si="264"/>
        <v>0</v>
      </c>
      <c r="W1006" s="43" t="str">
        <f t="shared" si="265"/>
        <v>n/a</v>
      </c>
      <c r="X1006" s="22">
        <f t="shared" si="266"/>
        <v>0</v>
      </c>
      <c r="Y1006" s="22">
        <f t="shared" si="267"/>
        <v>0</v>
      </c>
      <c r="Z1006" s="22">
        <f t="shared" si="268"/>
        <v>0</v>
      </c>
      <c r="AA1006" s="42">
        <f t="shared" si="269"/>
        <v>0</v>
      </c>
      <c r="AB1006" s="43" t="str">
        <f t="shared" si="270"/>
        <v>n/a</v>
      </c>
      <c r="AC1006" s="44" t="str">
        <f>IFERROR(W1006*'Inputs - OBR and CPI'!$E$27+'Inputs - Elec wholesale index'!AB1006*'Inputs - OBR and CPI'!$F$27,"n/a")</f>
        <v>n/a</v>
      </c>
      <c r="AD1006" s="170" t="str">
        <f t="shared" si="254"/>
        <v>2018-19 Winter</v>
      </c>
      <c r="AE1006" s="170" t="str">
        <f t="shared" si="255"/>
        <v>2018-19 Summer</v>
      </c>
      <c r="AF1006" s="127">
        <v>0</v>
      </c>
    </row>
    <row r="1007" spans="1:32">
      <c r="A1007" s="46">
        <v>43299</v>
      </c>
      <c r="B1007" s="13" t="str">
        <f t="shared" si="256"/>
        <v>Jul</v>
      </c>
      <c r="C1007" s="179"/>
      <c r="D1007" s="179"/>
      <c r="E1007" s="179"/>
      <c r="F1007" s="179"/>
      <c r="G1007" s="179"/>
      <c r="H1007" s="179"/>
      <c r="I1007" s="12">
        <f>VLOOKUP($B1007,'Elec wholesale lookups'!$A$3:$L$15,'Inputs - Elec wholesale index'!I$2,FALSE)</f>
        <v>205597.26549163138</v>
      </c>
      <c r="J1007" s="12">
        <f>VLOOKUP($B1007,'Elec wholesale lookups'!$A$3:$L$15,'Inputs - Elec wholesale index'!J$2,FALSE)</f>
        <v>181634.52552031272</v>
      </c>
      <c r="K1007" s="12">
        <f>VLOOKUP($B1007,'Elec wholesale lookups'!$A$3:$L$15,'Inputs - Elec wholesale index'!K$2,FALSE)</f>
        <v>205597.26549163138</v>
      </c>
      <c r="L1007" s="37">
        <f>VLOOKUP($B1007,'Elec wholesale lookups'!$A$3:$O$15,'Inputs - Elec wholesale index'!L$2,FALSE)</f>
        <v>1</v>
      </c>
      <c r="M1007" s="37">
        <f>VLOOKUP($B1007,'Elec wholesale lookups'!$A$3:$O$15,'Inputs - Elec wholesale index'!M$2,FALSE)</f>
        <v>1</v>
      </c>
      <c r="N1007" s="37">
        <f>VLOOKUP($B1007,'Elec wholesale lookups'!$A$3:$O$15,'Inputs - Elec wholesale index'!N$2,FALSE)</f>
        <v>0</v>
      </c>
      <c r="O1007" s="12">
        <f t="shared" si="257"/>
        <v>205597.26549163138</v>
      </c>
      <c r="P1007" s="12">
        <f t="shared" si="258"/>
        <v>181634.52552031272</v>
      </c>
      <c r="Q1007" s="12">
        <f t="shared" si="259"/>
        <v>0</v>
      </c>
      <c r="R1007" s="12">
        <f t="shared" si="260"/>
        <v>387231.79101194406</v>
      </c>
      <c r="S1007" s="22">
        <f t="shared" si="261"/>
        <v>0</v>
      </c>
      <c r="T1007" s="22">
        <f t="shared" si="262"/>
        <v>0</v>
      </c>
      <c r="U1007" s="22">
        <f t="shared" si="263"/>
        <v>0</v>
      </c>
      <c r="V1007" s="22">
        <f t="shared" si="264"/>
        <v>0</v>
      </c>
      <c r="W1007" s="43" t="str">
        <f t="shared" si="265"/>
        <v>n/a</v>
      </c>
      <c r="X1007" s="22">
        <f t="shared" si="266"/>
        <v>0</v>
      </c>
      <c r="Y1007" s="22">
        <f t="shared" si="267"/>
        <v>0</v>
      </c>
      <c r="Z1007" s="22">
        <f t="shared" si="268"/>
        <v>0</v>
      </c>
      <c r="AA1007" s="42">
        <f t="shared" si="269"/>
        <v>0</v>
      </c>
      <c r="AB1007" s="43" t="str">
        <f t="shared" si="270"/>
        <v>n/a</v>
      </c>
      <c r="AC1007" s="44" t="str">
        <f>IFERROR(W1007*'Inputs - OBR and CPI'!$E$27+'Inputs - Elec wholesale index'!AB1007*'Inputs - OBR and CPI'!$F$27,"n/a")</f>
        <v>n/a</v>
      </c>
      <c r="AD1007" s="170" t="str">
        <f t="shared" si="254"/>
        <v>2018-19 Winter</v>
      </c>
      <c r="AE1007" s="170" t="str">
        <f t="shared" si="255"/>
        <v>2018-19 Summer</v>
      </c>
      <c r="AF1007" s="127">
        <v>0</v>
      </c>
    </row>
    <row r="1008" spans="1:32">
      <c r="A1008" s="46">
        <v>43300</v>
      </c>
      <c r="B1008" s="13" t="str">
        <f t="shared" si="256"/>
        <v>Jul</v>
      </c>
      <c r="C1008" s="179"/>
      <c r="D1008" s="179"/>
      <c r="E1008" s="179"/>
      <c r="F1008" s="179"/>
      <c r="G1008" s="179"/>
      <c r="H1008" s="179"/>
      <c r="I1008" s="12">
        <f>VLOOKUP($B1008,'Elec wholesale lookups'!$A$3:$L$15,'Inputs - Elec wholesale index'!I$2,FALSE)</f>
        <v>205597.26549163138</v>
      </c>
      <c r="J1008" s="12">
        <f>VLOOKUP($B1008,'Elec wholesale lookups'!$A$3:$L$15,'Inputs - Elec wholesale index'!J$2,FALSE)</f>
        <v>181634.52552031272</v>
      </c>
      <c r="K1008" s="12">
        <f>VLOOKUP($B1008,'Elec wholesale lookups'!$A$3:$L$15,'Inputs - Elec wholesale index'!K$2,FALSE)</f>
        <v>205597.26549163138</v>
      </c>
      <c r="L1008" s="37">
        <f>VLOOKUP($B1008,'Elec wholesale lookups'!$A$3:$O$15,'Inputs - Elec wholesale index'!L$2,FALSE)</f>
        <v>1</v>
      </c>
      <c r="M1008" s="37">
        <f>VLOOKUP($B1008,'Elec wholesale lookups'!$A$3:$O$15,'Inputs - Elec wholesale index'!M$2,FALSE)</f>
        <v>1</v>
      </c>
      <c r="N1008" s="37">
        <f>VLOOKUP($B1008,'Elec wholesale lookups'!$A$3:$O$15,'Inputs - Elec wholesale index'!N$2,FALSE)</f>
        <v>0</v>
      </c>
      <c r="O1008" s="12">
        <f t="shared" si="257"/>
        <v>205597.26549163138</v>
      </c>
      <c r="P1008" s="12">
        <f t="shared" si="258"/>
        <v>181634.52552031272</v>
      </c>
      <c r="Q1008" s="12">
        <f t="shared" si="259"/>
        <v>0</v>
      </c>
      <c r="R1008" s="12">
        <f t="shared" si="260"/>
        <v>387231.79101194406</v>
      </c>
      <c r="S1008" s="22">
        <f t="shared" si="261"/>
        <v>0</v>
      </c>
      <c r="T1008" s="22">
        <f t="shared" si="262"/>
        <v>0</v>
      </c>
      <c r="U1008" s="22">
        <f t="shared" si="263"/>
        <v>0</v>
      </c>
      <c r="V1008" s="22">
        <f t="shared" si="264"/>
        <v>0</v>
      </c>
      <c r="W1008" s="43" t="str">
        <f t="shared" si="265"/>
        <v>n/a</v>
      </c>
      <c r="X1008" s="22">
        <f t="shared" si="266"/>
        <v>0</v>
      </c>
      <c r="Y1008" s="22">
        <f t="shared" si="267"/>
        <v>0</v>
      </c>
      <c r="Z1008" s="22">
        <f t="shared" si="268"/>
        <v>0</v>
      </c>
      <c r="AA1008" s="42">
        <f t="shared" si="269"/>
        <v>0</v>
      </c>
      <c r="AB1008" s="43" t="str">
        <f t="shared" si="270"/>
        <v>n/a</v>
      </c>
      <c r="AC1008" s="44" t="str">
        <f>IFERROR(W1008*'Inputs - OBR and CPI'!$E$27+'Inputs - Elec wholesale index'!AB1008*'Inputs - OBR and CPI'!$F$27,"n/a")</f>
        <v>n/a</v>
      </c>
      <c r="AD1008" s="170" t="str">
        <f t="shared" si="254"/>
        <v>2018-19 Winter</v>
      </c>
      <c r="AE1008" s="170" t="str">
        <f t="shared" si="255"/>
        <v>2018-19 Summer</v>
      </c>
      <c r="AF1008" s="127">
        <v>0</v>
      </c>
    </row>
    <row r="1009" spans="1:32">
      <c r="A1009" s="46">
        <v>43301</v>
      </c>
      <c r="B1009" s="13" t="str">
        <f t="shared" si="256"/>
        <v>Jul</v>
      </c>
      <c r="C1009" s="179"/>
      <c r="D1009" s="179"/>
      <c r="E1009" s="179"/>
      <c r="F1009" s="179"/>
      <c r="G1009" s="179"/>
      <c r="H1009" s="179"/>
      <c r="I1009" s="12">
        <f>VLOOKUP($B1009,'Elec wholesale lookups'!$A$3:$L$15,'Inputs - Elec wholesale index'!I$2,FALSE)</f>
        <v>205597.26549163138</v>
      </c>
      <c r="J1009" s="12">
        <f>VLOOKUP($B1009,'Elec wholesale lookups'!$A$3:$L$15,'Inputs - Elec wholesale index'!J$2,FALSE)</f>
        <v>181634.52552031272</v>
      </c>
      <c r="K1009" s="12">
        <f>VLOOKUP($B1009,'Elec wholesale lookups'!$A$3:$L$15,'Inputs - Elec wholesale index'!K$2,FALSE)</f>
        <v>205597.26549163138</v>
      </c>
      <c r="L1009" s="37">
        <f>VLOOKUP($B1009,'Elec wholesale lookups'!$A$3:$O$15,'Inputs - Elec wholesale index'!L$2,FALSE)</f>
        <v>1</v>
      </c>
      <c r="M1009" s="37">
        <f>VLOOKUP($B1009,'Elec wholesale lookups'!$A$3:$O$15,'Inputs - Elec wholesale index'!M$2,FALSE)</f>
        <v>1</v>
      </c>
      <c r="N1009" s="37">
        <f>VLOOKUP($B1009,'Elec wholesale lookups'!$A$3:$O$15,'Inputs - Elec wholesale index'!N$2,FALSE)</f>
        <v>0</v>
      </c>
      <c r="O1009" s="12">
        <f t="shared" si="257"/>
        <v>205597.26549163138</v>
      </c>
      <c r="P1009" s="12">
        <f t="shared" si="258"/>
        <v>181634.52552031272</v>
      </c>
      <c r="Q1009" s="12">
        <f t="shared" si="259"/>
        <v>0</v>
      </c>
      <c r="R1009" s="12">
        <f t="shared" si="260"/>
        <v>387231.79101194406</v>
      </c>
      <c r="S1009" s="22">
        <f t="shared" si="261"/>
        <v>0</v>
      </c>
      <c r="T1009" s="22">
        <f t="shared" si="262"/>
        <v>0</v>
      </c>
      <c r="U1009" s="22">
        <f t="shared" si="263"/>
        <v>0</v>
      </c>
      <c r="V1009" s="22">
        <f t="shared" si="264"/>
        <v>0</v>
      </c>
      <c r="W1009" s="43" t="str">
        <f t="shared" si="265"/>
        <v>n/a</v>
      </c>
      <c r="X1009" s="22">
        <f t="shared" si="266"/>
        <v>0</v>
      </c>
      <c r="Y1009" s="22">
        <f t="shared" si="267"/>
        <v>0</v>
      </c>
      <c r="Z1009" s="22">
        <f t="shared" si="268"/>
        <v>0</v>
      </c>
      <c r="AA1009" s="42">
        <f t="shared" si="269"/>
        <v>0</v>
      </c>
      <c r="AB1009" s="43" t="str">
        <f t="shared" si="270"/>
        <v>n/a</v>
      </c>
      <c r="AC1009" s="44" t="str">
        <f>IFERROR(W1009*'Inputs - OBR and CPI'!$E$27+'Inputs - Elec wholesale index'!AB1009*'Inputs - OBR and CPI'!$F$27,"n/a")</f>
        <v>n/a</v>
      </c>
      <c r="AD1009" s="170" t="str">
        <f t="shared" si="254"/>
        <v>2018-19 Winter</v>
      </c>
      <c r="AE1009" s="170" t="str">
        <f t="shared" si="255"/>
        <v>2018-19 Summer</v>
      </c>
      <c r="AF1009" s="127">
        <v>0</v>
      </c>
    </row>
    <row r="1010" spans="1:32">
      <c r="A1010" s="46">
        <v>43304</v>
      </c>
      <c r="B1010" s="13" t="str">
        <f t="shared" si="256"/>
        <v>Jul</v>
      </c>
      <c r="C1010" s="179"/>
      <c r="D1010" s="179"/>
      <c r="E1010" s="179"/>
      <c r="F1010" s="179"/>
      <c r="G1010" s="179"/>
      <c r="H1010" s="179"/>
      <c r="I1010" s="12">
        <f>VLOOKUP($B1010,'Elec wholesale lookups'!$A$3:$L$15,'Inputs - Elec wholesale index'!I$2,FALSE)</f>
        <v>205597.26549163138</v>
      </c>
      <c r="J1010" s="12">
        <f>VLOOKUP($B1010,'Elec wholesale lookups'!$A$3:$L$15,'Inputs - Elec wholesale index'!J$2,FALSE)</f>
        <v>181634.52552031272</v>
      </c>
      <c r="K1010" s="12">
        <f>VLOOKUP($B1010,'Elec wholesale lookups'!$A$3:$L$15,'Inputs - Elec wholesale index'!K$2,FALSE)</f>
        <v>205597.26549163138</v>
      </c>
      <c r="L1010" s="37">
        <f>VLOOKUP($B1010,'Elec wholesale lookups'!$A$3:$O$15,'Inputs - Elec wholesale index'!L$2,FALSE)</f>
        <v>1</v>
      </c>
      <c r="M1010" s="37">
        <f>VLOOKUP($B1010,'Elec wholesale lookups'!$A$3:$O$15,'Inputs - Elec wholesale index'!M$2,FALSE)</f>
        <v>1</v>
      </c>
      <c r="N1010" s="37">
        <f>VLOOKUP($B1010,'Elec wholesale lookups'!$A$3:$O$15,'Inputs - Elec wholesale index'!N$2,FALSE)</f>
        <v>0</v>
      </c>
      <c r="O1010" s="12">
        <f t="shared" si="257"/>
        <v>205597.26549163138</v>
      </c>
      <c r="P1010" s="12">
        <f t="shared" si="258"/>
        <v>181634.52552031272</v>
      </c>
      <c r="Q1010" s="12">
        <f t="shared" si="259"/>
        <v>0</v>
      </c>
      <c r="R1010" s="12">
        <f t="shared" si="260"/>
        <v>387231.79101194406</v>
      </c>
      <c r="S1010" s="22">
        <f t="shared" si="261"/>
        <v>0</v>
      </c>
      <c r="T1010" s="22">
        <f t="shared" si="262"/>
        <v>0</v>
      </c>
      <c r="U1010" s="22">
        <f t="shared" si="263"/>
        <v>0</v>
      </c>
      <c r="V1010" s="22">
        <f t="shared" si="264"/>
        <v>0</v>
      </c>
      <c r="W1010" s="43" t="str">
        <f t="shared" si="265"/>
        <v>n/a</v>
      </c>
      <c r="X1010" s="22">
        <f t="shared" si="266"/>
        <v>0</v>
      </c>
      <c r="Y1010" s="22">
        <f t="shared" si="267"/>
        <v>0</v>
      </c>
      <c r="Z1010" s="22">
        <f t="shared" si="268"/>
        <v>0</v>
      </c>
      <c r="AA1010" s="42">
        <f t="shared" si="269"/>
        <v>0</v>
      </c>
      <c r="AB1010" s="43" t="str">
        <f t="shared" si="270"/>
        <v>n/a</v>
      </c>
      <c r="AC1010" s="44" t="str">
        <f>IFERROR(W1010*'Inputs - OBR and CPI'!$E$27+'Inputs - Elec wholesale index'!AB1010*'Inputs - OBR and CPI'!$F$27,"n/a")</f>
        <v>n/a</v>
      </c>
      <c r="AD1010" s="170" t="str">
        <f t="shared" si="254"/>
        <v>2018-19 Winter</v>
      </c>
      <c r="AE1010" s="170" t="str">
        <f t="shared" si="255"/>
        <v>2018-19 Summer</v>
      </c>
      <c r="AF1010" s="127">
        <v>0</v>
      </c>
    </row>
    <row r="1011" spans="1:32">
      <c r="A1011" s="46">
        <v>43305</v>
      </c>
      <c r="B1011" s="13" t="str">
        <f t="shared" si="256"/>
        <v>Jul</v>
      </c>
      <c r="C1011" s="179"/>
      <c r="D1011" s="179"/>
      <c r="E1011" s="179"/>
      <c r="F1011" s="179"/>
      <c r="G1011" s="179"/>
      <c r="H1011" s="179"/>
      <c r="I1011" s="12">
        <f>VLOOKUP($B1011,'Elec wholesale lookups'!$A$3:$L$15,'Inputs - Elec wholesale index'!I$2,FALSE)</f>
        <v>205597.26549163138</v>
      </c>
      <c r="J1011" s="12">
        <f>VLOOKUP($B1011,'Elec wholesale lookups'!$A$3:$L$15,'Inputs - Elec wholesale index'!J$2,FALSE)</f>
        <v>181634.52552031272</v>
      </c>
      <c r="K1011" s="12">
        <f>VLOOKUP($B1011,'Elec wholesale lookups'!$A$3:$L$15,'Inputs - Elec wholesale index'!K$2,FALSE)</f>
        <v>205597.26549163138</v>
      </c>
      <c r="L1011" s="37">
        <f>VLOOKUP($B1011,'Elec wholesale lookups'!$A$3:$O$15,'Inputs - Elec wholesale index'!L$2,FALSE)</f>
        <v>1</v>
      </c>
      <c r="M1011" s="37">
        <f>VLOOKUP($B1011,'Elec wholesale lookups'!$A$3:$O$15,'Inputs - Elec wholesale index'!M$2,FALSE)</f>
        <v>1</v>
      </c>
      <c r="N1011" s="37">
        <f>VLOOKUP($B1011,'Elec wholesale lookups'!$A$3:$O$15,'Inputs - Elec wholesale index'!N$2,FALSE)</f>
        <v>0</v>
      </c>
      <c r="O1011" s="12">
        <f t="shared" si="257"/>
        <v>205597.26549163138</v>
      </c>
      <c r="P1011" s="12">
        <f t="shared" si="258"/>
        <v>181634.52552031272</v>
      </c>
      <c r="Q1011" s="12">
        <f t="shared" si="259"/>
        <v>0</v>
      </c>
      <c r="R1011" s="12">
        <f t="shared" si="260"/>
        <v>387231.79101194406</v>
      </c>
      <c r="S1011" s="22">
        <f t="shared" si="261"/>
        <v>0</v>
      </c>
      <c r="T1011" s="22">
        <f t="shared" si="262"/>
        <v>0</v>
      </c>
      <c r="U1011" s="22">
        <f t="shared" si="263"/>
        <v>0</v>
      </c>
      <c r="V1011" s="22">
        <f t="shared" si="264"/>
        <v>0</v>
      </c>
      <c r="W1011" s="43" t="str">
        <f t="shared" si="265"/>
        <v>n/a</v>
      </c>
      <c r="X1011" s="22">
        <f t="shared" si="266"/>
        <v>0</v>
      </c>
      <c r="Y1011" s="22">
        <f t="shared" si="267"/>
        <v>0</v>
      </c>
      <c r="Z1011" s="22">
        <f t="shared" si="268"/>
        <v>0</v>
      </c>
      <c r="AA1011" s="42">
        <f t="shared" si="269"/>
        <v>0</v>
      </c>
      <c r="AB1011" s="43" t="str">
        <f t="shared" si="270"/>
        <v>n/a</v>
      </c>
      <c r="AC1011" s="44" t="str">
        <f>IFERROR(W1011*'Inputs - OBR and CPI'!$E$27+'Inputs - Elec wholesale index'!AB1011*'Inputs - OBR and CPI'!$F$27,"n/a")</f>
        <v>n/a</v>
      </c>
      <c r="AD1011" s="170" t="str">
        <f t="shared" si="254"/>
        <v>2018-19 Winter</v>
      </c>
      <c r="AE1011" s="170" t="str">
        <f t="shared" si="255"/>
        <v>2018-19 Summer</v>
      </c>
      <c r="AF1011" s="127">
        <v>0</v>
      </c>
    </row>
    <row r="1012" spans="1:32">
      <c r="A1012" s="46">
        <v>43306</v>
      </c>
      <c r="B1012" s="13" t="str">
        <f t="shared" si="256"/>
        <v>Jul</v>
      </c>
      <c r="C1012" s="179"/>
      <c r="D1012" s="179"/>
      <c r="E1012" s="179"/>
      <c r="F1012" s="179"/>
      <c r="G1012" s="179"/>
      <c r="H1012" s="179"/>
      <c r="I1012" s="12">
        <f>VLOOKUP($B1012,'Elec wholesale lookups'!$A$3:$L$15,'Inputs - Elec wholesale index'!I$2,FALSE)</f>
        <v>205597.26549163138</v>
      </c>
      <c r="J1012" s="12">
        <f>VLOOKUP($B1012,'Elec wholesale lookups'!$A$3:$L$15,'Inputs - Elec wholesale index'!J$2,FALSE)</f>
        <v>181634.52552031272</v>
      </c>
      <c r="K1012" s="12">
        <f>VLOOKUP($B1012,'Elec wholesale lookups'!$A$3:$L$15,'Inputs - Elec wholesale index'!K$2,FALSE)</f>
        <v>205597.26549163138</v>
      </c>
      <c r="L1012" s="37">
        <f>VLOOKUP($B1012,'Elec wholesale lookups'!$A$3:$O$15,'Inputs - Elec wholesale index'!L$2,FALSE)</f>
        <v>1</v>
      </c>
      <c r="M1012" s="37">
        <f>VLOOKUP($B1012,'Elec wholesale lookups'!$A$3:$O$15,'Inputs - Elec wholesale index'!M$2,FALSE)</f>
        <v>1</v>
      </c>
      <c r="N1012" s="37">
        <f>VLOOKUP($B1012,'Elec wholesale lookups'!$A$3:$O$15,'Inputs - Elec wholesale index'!N$2,FALSE)</f>
        <v>0</v>
      </c>
      <c r="O1012" s="12">
        <f t="shared" si="257"/>
        <v>205597.26549163138</v>
      </c>
      <c r="P1012" s="12">
        <f t="shared" si="258"/>
        <v>181634.52552031272</v>
      </c>
      <c r="Q1012" s="12">
        <f t="shared" si="259"/>
        <v>0</v>
      </c>
      <c r="R1012" s="12">
        <f t="shared" si="260"/>
        <v>387231.79101194406</v>
      </c>
      <c r="S1012" s="22">
        <f t="shared" si="261"/>
        <v>0</v>
      </c>
      <c r="T1012" s="22">
        <f t="shared" si="262"/>
        <v>0</v>
      </c>
      <c r="U1012" s="22">
        <f t="shared" si="263"/>
        <v>0</v>
      </c>
      <c r="V1012" s="22">
        <f t="shared" si="264"/>
        <v>0</v>
      </c>
      <c r="W1012" s="43" t="str">
        <f t="shared" si="265"/>
        <v>n/a</v>
      </c>
      <c r="X1012" s="22">
        <f t="shared" si="266"/>
        <v>0</v>
      </c>
      <c r="Y1012" s="22">
        <f t="shared" si="267"/>
        <v>0</v>
      </c>
      <c r="Z1012" s="22">
        <f t="shared" si="268"/>
        <v>0</v>
      </c>
      <c r="AA1012" s="42">
        <f t="shared" si="269"/>
        <v>0</v>
      </c>
      <c r="AB1012" s="43" t="str">
        <f t="shared" si="270"/>
        <v>n/a</v>
      </c>
      <c r="AC1012" s="44" t="str">
        <f>IFERROR(W1012*'Inputs - OBR and CPI'!$E$27+'Inputs - Elec wholesale index'!AB1012*'Inputs - OBR and CPI'!$F$27,"n/a")</f>
        <v>n/a</v>
      </c>
      <c r="AD1012" s="170" t="str">
        <f t="shared" ref="AD1012:AD1075" si="271">IF(AND(MONTH(A1012)=8,MONTH(A1011)=7),YEAR(A1012)+1&amp;"-"&amp;YEAR(A1012)-1998&amp;" Summer",IF(AND(MONTH(A1012)=2,MONTH(A1011)=1),YEAR(A1012)&amp;"-"&amp;YEAR(A1012)-1999&amp;" Winter",AD1011))</f>
        <v>2018-19 Winter</v>
      </c>
      <c r="AE1012" s="170" t="str">
        <f t="shared" ref="AE1012:AE1075" si="272">IF(AND(MONTH(A1012)=4,MONTH(A1011)=3),YEAR(A1012)&amp;"-"&amp;YEAR(A1012)-1999&amp;" Summer",IF(AND(MONTH(A1012)=10,MONTH(A1011)=9),YEAR(A1012)&amp;"-"&amp;YEAR(A1012)-1999&amp;" Winter",AE1011))</f>
        <v>2018-19 Summer</v>
      </c>
      <c r="AF1012" s="127">
        <v>0</v>
      </c>
    </row>
    <row r="1013" spans="1:32">
      <c r="A1013" s="46">
        <v>43307</v>
      </c>
      <c r="B1013" s="13" t="str">
        <f t="shared" si="256"/>
        <v>Jul</v>
      </c>
      <c r="C1013" s="179"/>
      <c r="D1013" s="179"/>
      <c r="E1013" s="179"/>
      <c r="F1013" s="179"/>
      <c r="G1013" s="179"/>
      <c r="H1013" s="179"/>
      <c r="I1013" s="12">
        <f>VLOOKUP($B1013,'Elec wholesale lookups'!$A$3:$L$15,'Inputs - Elec wholesale index'!I$2,FALSE)</f>
        <v>205597.26549163138</v>
      </c>
      <c r="J1013" s="12">
        <f>VLOOKUP($B1013,'Elec wholesale lookups'!$A$3:$L$15,'Inputs - Elec wholesale index'!J$2,FALSE)</f>
        <v>181634.52552031272</v>
      </c>
      <c r="K1013" s="12">
        <f>VLOOKUP($B1013,'Elec wholesale lookups'!$A$3:$L$15,'Inputs - Elec wholesale index'!K$2,FALSE)</f>
        <v>205597.26549163138</v>
      </c>
      <c r="L1013" s="37">
        <f>VLOOKUP($B1013,'Elec wholesale lookups'!$A$3:$O$15,'Inputs - Elec wholesale index'!L$2,FALSE)</f>
        <v>1</v>
      </c>
      <c r="M1013" s="37">
        <f>VLOOKUP($B1013,'Elec wholesale lookups'!$A$3:$O$15,'Inputs - Elec wholesale index'!M$2,FALSE)</f>
        <v>1</v>
      </c>
      <c r="N1013" s="37">
        <f>VLOOKUP($B1013,'Elec wholesale lookups'!$A$3:$O$15,'Inputs - Elec wholesale index'!N$2,FALSE)</f>
        <v>0</v>
      </c>
      <c r="O1013" s="12">
        <f t="shared" si="257"/>
        <v>205597.26549163138</v>
      </c>
      <c r="P1013" s="12">
        <f t="shared" si="258"/>
        <v>181634.52552031272</v>
      </c>
      <c r="Q1013" s="12">
        <f t="shared" si="259"/>
        <v>0</v>
      </c>
      <c r="R1013" s="12">
        <f t="shared" si="260"/>
        <v>387231.79101194406</v>
      </c>
      <c r="S1013" s="22">
        <f t="shared" si="261"/>
        <v>0</v>
      </c>
      <c r="T1013" s="22">
        <f t="shared" si="262"/>
        <v>0</v>
      </c>
      <c r="U1013" s="22">
        <f t="shared" si="263"/>
        <v>0</v>
      </c>
      <c r="V1013" s="22">
        <f t="shared" si="264"/>
        <v>0</v>
      </c>
      <c r="W1013" s="43" t="str">
        <f t="shared" si="265"/>
        <v>n/a</v>
      </c>
      <c r="X1013" s="22">
        <f t="shared" si="266"/>
        <v>0</v>
      </c>
      <c r="Y1013" s="22">
        <f t="shared" si="267"/>
        <v>0</v>
      </c>
      <c r="Z1013" s="22">
        <f t="shared" si="268"/>
        <v>0</v>
      </c>
      <c r="AA1013" s="42">
        <f t="shared" si="269"/>
        <v>0</v>
      </c>
      <c r="AB1013" s="43" t="str">
        <f t="shared" si="270"/>
        <v>n/a</v>
      </c>
      <c r="AC1013" s="44" t="str">
        <f>IFERROR(W1013*'Inputs - OBR and CPI'!$E$27+'Inputs - Elec wholesale index'!AB1013*'Inputs - OBR and CPI'!$F$27,"n/a")</f>
        <v>n/a</v>
      </c>
      <c r="AD1013" s="170" t="str">
        <f t="shared" si="271"/>
        <v>2018-19 Winter</v>
      </c>
      <c r="AE1013" s="170" t="str">
        <f t="shared" si="272"/>
        <v>2018-19 Summer</v>
      </c>
      <c r="AF1013" s="127">
        <v>0</v>
      </c>
    </row>
    <row r="1014" spans="1:32">
      <c r="A1014" s="46">
        <v>43308</v>
      </c>
      <c r="B1014" s="13" t="str">
        <f t="shared" si="256"/>
        <v>Jul</v>
      </c>
      <c r="C1014" s="179"/>
      <c r="D1014" s="179"/>
      <c r="E1014" s="179"/>
      <c r="F1014" s="179"/>
      <c r="G1014" s="179"/>
      <c r="H1014" s="179"/>
      <c r="I1014" s="12">
        <f>VLOOKUP($B1014,'Elec wholesale lookups'!$A$3:$L$15,'Inputs - Elec wholesale index'!I$2,FALSE)</f>
        <v>205597.26549163138</v>
      </c>
      <c r="J1014" s="12">
        <f>VLOOKUP($B1014,'Elec wholesale lookups'!$A$3:$L$15,'Inputs - Elec wholesale index'!J$2,FALSE)</f>
        <v>181634.52552031272</v>
      </c>
      <c r="K1014" s="12">
        <f>VLOOKUP($B1014,'Elec wholesale lookups'!$A$3:$L$15,'Inputs - Elec wholesale index'!K$2,FALSE)</f>
        <v>205597.26549163138</v>
      </c>
      <c r="L1014" s="37">
        <f>VLOOKUP($B1014,'Elec wholesale lookups'!$A$3:$O$15,'Inputs - Elec wholesale index'!L$2,FALSE)</f>
        <v>1</v>
      </c>
      <c r="M1014" s="37">
        <f>VLOOKUP($B1014,'Elec wholesale lookups'!$A$3:$O$15,'Inputs - Elec wholesale index'!M$2,FALSE)</f>
        <v>1</v>
      </c>
      <c r="N1014" s="37">
        <f>VLOOKUP($B1014,'Elec wholesale lookups'!$A$3:$O$15,'Inputs - Elec wholesale index'!N$2,FALSE)</f>
        <v>0</v>
      </c>
      <c r="O1014" s="12">
        <f t="shared" si="257"/>
        <v>205597.26549163138</v>
      </c>
      <c r="P1014" s="12">
        <f t="shared" si="258"/>
        <v>181634.52552031272</v>
      </c>
      <c r="Q1014" s="12">
        <f t="shared" si="259"/>
        <v>0</v>
      </c>
      <c r="R1014" s="12">
        <f t="shared" si="260"/>
        <v>387231.79101194406</v>
      </c>
      <c r="S1014" s="22">
        <f t="shared" si="261"/>
        <v>0</v>
      </c>
      <c r="T1014" s="22">
        <f t="shared" si="262"/>
        <v>0</v>
      </c>
      <c r="U1014" s="22">
        <f t="shared" si="263"/>
        <v>0</v>
      </c>
      <c r="V1014" s="22">
        <f t="shared" si="264"/>
        <v>0</v>
      </c>
      <c r="W1014" s="43" t="str">
        <f t="shared" si="265"/>
        <v>n/a</v>
      </c>
      <c r="X1014" s="22">
        <f t="shared" si="266"/>
        <v>0</v>
      </c>
      <c r="Y1014" s="22">
        <f t="shared" si="267"/>
        <v>0</v>
      </c>
      <c r="Z1014" s="22">
        <f t="shared" si="268"/>
        <v>0</v>
      </c>
      <c r="AA1014" s="42">
        <f t="shared" si="269"/>
        <v>0</v>
      </c>
      <c r="AB1014" s="43" t="str">
        <f t="shared" si="270"/>
        <v>n/a</v>
      </c>
      <c r="AC1014" s="44" t="str">
        <f>IFERROR(W1014*'Inputs - OBR and CPI'!$E$27+'Inputs - Elec wholesale index'!AB1014*'Inputs - OBR and CPI'!$F$27,"n/a")</f>
        <v>n/a</v>
      </c>
      <c r="AD1014" s="170" t="str">
        <f t="shared" si="271"/>
        <v>2018-19 Winter</v>
      </c>
      <c r="AE1014" s="170" t="str">
        <f t="shared" si="272"/>
        <v>2018-19 Summer</v>
      </c>
      <c r="AF1014" s="127">
        <v>0</v>
      </c>
    </row>
    <row r="1015" spans="1:32">
      <c r="A1015" s="46">
        <v>43311</v>
      </c>
      <c r="B1015" s="13" t="str">
        <f t="shared" si="256"/>
        <v>Jul</v>
      </c>
      <c r="C1015" s="179"/>
      <c r="D1015" s="179"/>
      <c r="E1015" s="179"/>
      <c r="F1015" s="179"/>
      <c r="G1015" s="179"/>
      <c r="H1015" s="179"/>
      <c r="I1015" s="12">
        <f>VLOOKUP($B1015,'Elec wholesale lookups'!$A$3:$L$15,'Inputs - Elec wholesale index'!I$2,FALSE)</f>
        <v>205597.26549163138</v>
      </c>
      <c r="J1015" s="12">
        <f>VLOOKUP($B1015,'Elec wholesale lookups'!$A$3:$L$15,'Inputs - Elec wholesale index'!J$2,FALSE)</f>
        <v>181634.52552031272</v>
      </c>
      <c r="K1015" s="12">
        <f>VLOOKUP($B1015,'Elec wholesale lookups'!$A$3:$L$15,'Inputs - Elec wholesale index'!K$2,FALSE)</f>
        <v>205597.26549163138</v>
      </c>
      <c r="L1015" s="37">
        <f>VLOOKUP($B1015,'Elec wholesale lookups'!$A$3:$O$15,'Inputs - Elec wholesale index'!L$2,FALSE)</f>
        <v>1</v>
      </c>
      <c r="M1015" s="37">
        <f>VLOOKUP($B1015,'Elec wholesale lookups'!$A$3:$O$15,'Inputs - Elec wholesale index'!M$2,FALSE)</f>
        <v>1</v>
      </c>
      <c r="N1015" s="37">
        <f>VLOOKUP($B1015,'Elec wholesale lookups'!$A$3:$O$15,'Inputs - Elec wholesale index'!N$2,FALSE)</f>
        <v>0</v>
      </c>
      <c r="O1015" s="12">
        <f t="shared" si="257"/>
        <v>205597.26549163138</v>
      </c>
      <c r="P1015" s="12">
        <f t="shared" si="258"/>
        <v>181634.52552031272</v>
      </c>
      <c r="Q1015" s="12">
        <f t="shared" si="259"/>
        <v>0</v>
      </c>
      <c r="R1015" s="12">
        <f t="shared" si="260"/>
        <v>387231.79101194406</v>
      </c>
      <c r="S1015" s="22">
        <f t="shared" si="261"/>
        <v>0</v>
      </c>
      <c r="T1015" s="22">
        <f t="shared" si="262"/>
        <v>0</v>
      </c>
      <c r="U1015" s="22">
        <f t="shared" si="263"/>
        <v>0</v>
      </c>
      <c r="V1015" s="22">
        <f t="shared" si="264"/>
        <v>0</v>
      </c>
      <c r="W1015" s="43" t="str">
        <f t="shared" si="265"/>
        <v>n/a</v>
      </c>
      <c r="X1015" s="22">
        <f t="shared" si="266"/>
        <v>0</v>
      </c>
      <c r="Y1015" s="22">
        <f t="shared" si="267"/>
        <v>0</v>
      </c>
      <c r="Z1015" s="22">
        <f t="shared" si="268"/>
        <v>0</v>
      </c>
      <c r="AA1015" s="42">
        <f t="shared" si="269"/>
        <v>0</v>
      </c>
      <c r="AB1015" s="43" t="str">
        <f t="shared" si="270"/>
        <v>n/a</v>
      </c>
      <c r="AC1015" s="44" t="str">
        <f>IFERROR(W1015*'Inputs - OBR and CPI'!$E$27+'Inputs - Elec wholesale index'!AB1015*'Inputs - OBR and CPI'!$F$27,"n/a")</f>
        <v>n/a</v>
      </c>
      <c r="AD1015" s="170" t="str">
        <f t="shared" si="271"/>
        <v>2018-19 Winter</v>
      </c>
      <c r="AE1015" s="170" t="str">
        <f t="shared" si="272"/>
        <v>2018-19 Summer</v>
      </c>
      <c r="AF1015" s="127">
        <v>0</v>
      </c>
    </row>
    <row r="1016" spans="1:32">
      <c r="A1016" s="46">
        <v>43312</v>
      </c>
      <c r="B1016" s="13" t="str">
        <f t="shared" si="256"/>
        <v>Jul</v>
      </c>
      <c r="C1016" s="179"/>
      <c r="D1016" s="179"/>
      <c r="E1016" s="179"/>
      <c r="F1016" s="179"/>
      <c r="G1016" s="179"/>
      <c r="H1016" s="179"/>
      <c r="I1016" s="12">
        <f>VLOOKUP($B1016,'Elec wholesale lookups'!$A$3:$L$15,'Inputs - Elec wholesale index'!I$2,FALSE)</f>
        <v>205597.26549163138</v>
      </c>
      <c r="J1016" s="12">
        <f>VLOOKUP($B1016,'Elec wholesale lookups'!$A$3:$L$15,'Inputs - Elec wholesale index'!J$2,FALSE)</f>
        <v>181634.52552031272</v>
      </c>
      <c r="K1016" s="12">
        <f>VLOOKUP($B1016,'Elec wholesale lookups'!$A$3:$L$15,'Inputs - Elec wholesale index'!K$2,FALSE)</f>
        <v>205597.26549163138</v>
      </c>
      <c r="L1016" s="37">
        <f>VLOOKUP($B1016,'Elec wholesale lookups'!$A$3:$O$15,'Inputs - Elec wholesale index'!L$2,FALSE)</f>
        <v>1</v>
      </c>
      <c r="M1016" s="37">
        <f>VLOOKUP($B1016,'Elec wholesale lookups'!$A$3:$O$15,'Inputs - Elec wholesale index'!M$2,FALSE)</f>
        <v>1</v>
      </c>
      <c r="N1016" s="37">
        <f>VLOOKUP($B1016,'Elec wholesale lookups'!$A$3:$O$15,'Inputs - Elec wholesale index'!N$2,FALSE)</f>
        <v>0</v>
      </c>
      <c r="O1016" s="12">
        <f t="shared" si="257"/>
        <v>205597.26549163138</v>
      </c>
      <c r="P1016" s="12">
        <f t="shared" si="258"/>
        <v>181634.52552031272</v>
      </c>
      <c r="Q1016" s="12">
        <f t="shared" si="259"/>
        <v>0</v>
      </c>
      <c r="R1016" s="12">
        <f t="shared" si="260"/>
        <v>387231.79101194406</v>
      </c>
      <c r="S1016" s="22">
        <f t="shared" si="261"/>
        <v>0</v>
      </c>
      <c r="T1016" s="22">
        <f t="shared" si="262"/>
        <v>0</v>
      </c>
      <c r="U1016" s="22">
        <f t="shared" si="263"/>
        <v>0</v>
      </c>
      <c r="V1016" s="22">
        <f t="shared" si="264"/>
        <v>0</v>
      </c>
      <c r="W1016" s="43" t="str">
        <f t="shared" si="265"/>
        <v>n/a</v>
      </c>
      <c r="X1016" s="22">
        <f t="shared" si="266"/>
        <v>0</v>
      </c>
      <c r="Y1016" s="22">
        <f t="shared" si="267"/>
        <v>0</v>
      </c>
      <c r="Z1016" s="22">
        <f t="shared" si="268"/>
        <v>0</v>
      </c>
      <c r="AA1016" s="42">
        <f t="shared" si="269"/>
        <v>0</v>
      </c>
      <c r="AB1016" s="43" t="str">
        <f t="shared" si="270"/>
        <v>n/a</v>
      </c>
      <c r="AC1016" s="44" t="str">
        <f>IFERROR(W1016*'Inputs - OBR and CPI'!$E$27+'Inputs - Elec wholesale index'!AB1016*'Inputs - OBR and CPI'!$F$27,"n/a")</f>
        <v>n/a</v>
      </c>
      <c r="AD1016" s="170" t="str">
        <f t="shared" si="271"/>
        <v>2018-19 Winter</v>
      </c>
      <c r="AE1016" s="170" t="str">
        <f t="shared" si="272"/>
        <v>2018-19 Summer</v>
      </c>
      <c r="AF1016" s="127">
        <v>0</v>
      </c>
    </row>
    <row r="1017" spans="1:32">
      <c r="A1017" s="46">
        <v>43313</v>
      </c>
      <c r="B1017" s="13" t="str">
        <f t="shared" ref="B1017:B1055" si="273">TEXT(A1017,"mmm")</f>
        <v>Aug</v>
      </c>
      <c r="C1017" s="181"/>
      <c r="D1017" s="181"/>
      <c r="E1017" s="181"/>
      <c r="F1017" s="181"/>
      <c r="G1017" s="181"/>
      <c r="H1017" s="181"/>
      <c r="I1017" s="12">
        <f>VLOOKUP($B1017,'Elec wholesale lookups'!$A$3:$L$15,'Inputs - Elec wholesale index'!I$2,FALSE)</f>
        <v>205597.26549163138</v>
      </c>
      <c r="J1017" s="12">
        <f>VLOOKUP($B1017,'Elec wholesale lookups'!$A$3:$L$15,'Inputs - Elec wholesale index'!J$2,FALSE)</f>
        <v>181634.52552031272</v>
      </c>
      <c r="K1017" s="12">
        <f>VLOOKUP($B1017,'Elec wholesale lookups'!$A$3:$L$15,'Inputs - Elec wholesale index'!K$2,FALSE)</f>
        <v>205597.26549163138</v>
      </c>
      <c r="L1017" s="37">
        <f>VLOOKUP($B1017,'Elec wholesale lookups'!$A$3:$O$15,'Inputs - Elec wholesale index'!L$2,FALSE)</f>
        <v>0</v>
      </c>
      <c r="M1017" s="37">
        <f>VLOOKUP($B1017,'Elec wholesale lookups'!$A$3:$O$15,'Inputs - Elec wholesale index'!M$2,FALSE)</f>
        <v>1</v>
      </c>
      <c r="N1017" s="37">
        <f>VLOOKUP($B1017,'Elec wholesale lookups'!$A$3:$O$15,'Inputs - Elec wholesale index'!N$2,FALSE)</f>
        <v>1</v>
      </c>
      <c r="O1017" s="12">
        <f t="shared" si="257"/>
        <v>0</v>
      </c>
      <c r="P1017" s="12">
        <f t="shared" si="258"/>
        <v>181634.52552031272</v>
      </c>
      <c r="Q1017" s="12">
        <f t="shared" si="259"/>
        <v>205597.26549163138</v>
      </c>
      <c r="R1017" s="12">
        <f t="shared" si="260"/>
        <v>387231.79101194406</v>
      </c>
      <c r="S1017" s="22">
        <f t="shared" si="261"/>
        <v>0</v>
      </c>
      <c r="T1017" s="22">
        <f t="shared" si="262"/>
        <v>0</v>
      </c>
      <c r="U1017" s="22">
        <f t="shared" si="263"/>
        <v>0</v>
      </c>
      <c r="V1017" s="22">
        <f t="shared" si="264"/>
        <v>0</v>
      </c>
      <c r="W1017" s="43" t="str">
        <f t="shared" si="265"/>
        <v>n/a</v>
      </c>
      <c r="X1017" s="22">
        <f t="shared" si="266"/>
        <v>0</v>
      </c>
      <c r="Y1017" s="22">
        <f t="shared" si="267"/>
        <v>0</v>
      </c>
      <c r="Z1017" s="22">
        <f t="shared" si="268"/>
        <v>0</v>
      </c>
      <c r="AA1017" s="42">
        <f t="shared" si="269"/>
        <v>0</v>
      </c>
      <c r="AB1017" s="43" t="str">
        <f t="shared" si="270"/>
        <v>n/a</v>
      </c>
      <c r="AC1017" s="44" t="str">
        <f>IFERROR(W1017*'Inputs - OBR and CPI'!$E$27+'Inputs - Elec wholesale index'!AB1017*'Inputs - OBR and CPI'!$F$27,"n/a")</f>
        <v>n/a</v>
      </c>
      <c r="AD1017" s="167" t="str">
        <f t="shared" si="271"/>
        <v>2019-20 Summer</v>
      </c>
      <c r="AE1017" s="167" t="str">
        <f t="shared" si="272"/>
        <v>2018-19 Summer</v>
      </c>
      <c r="AF1017" s="127">
        <v>0</v>
      </c>
    </row>
    <row r="1018" spans="1:32">
      <c r="A1018" s="46">
        <v>43314</v>
      </c>
      <c r="B1018" s="13" t="str">
        <f t="shared" si="273"/>
        <v>Aug</v>
      </c>
      <c r="C1018" s="181"/>
      <c r="D1018" s="181"/>
      <c r="E1018" s="181"/>
      <c r="F1018" s="181"/>
      <c r="G1018" s="181"/>
      <c r="H1018" s="181"/>
      <c r="I1018" s="12">
        <f>VLOOKUP($B1018,'Elec wholesale lookups'!$A$3:$L$15,'Inputs - Elec wholesale index'!I$2,FALSE)</f>
        <v>205597.26549163138</v>
      </c>
      <c r="J1018" s="12">
        <f>VLOOKUP($B1018,'Elec wholesale lookups'!$A$3:$L$15,'Inputs - Elec wholesale index'!J$2,FALSE)</f>
        <v>181634.52552031272</v>
      </c>
      <c r="K1018" s="12">
        <f>VLOOKUP($B1018,'Elec wholesale lookups'!$A$3:$L$15,'Inputs - Elec wholesale index'!K$2,FALSE)</f>
        <v>205597.26549163138</v>
      </c>
      <c r="L1018" s="37">
        <f>VLOOKUP($B1018,'Elec wholesale lookups'!$A$3:$O$15,'Inputs - Elec wholesale index'!L$2,FALSE)</f>
        <v>0</v>
      </c>
      <c r="M1018" s="37">
        <f>VLOOKUP($B1018,'Elec wholesale lookups'!$A$3:$O$15,'Inputs - Elec wholesale index'!M$2,FALSE)</f>
        <v>1</v>
      </c>
      <c r="N1018" s="37">
        <f>VLOOKUP($B1018,'Elec wholesale lookups'!$A$3:$O$15,'Inputs - Elec wholesale index'!N$2,FALSE)</f>
        <v>1</v>
      </c>
      <c r="O1018" s="12">
        <f t="shared" si="257"/>
        <v>0</v>
      </c>
      <c r="P1018" s="12">
        <f t="shared" si="258"/>
        <v>181634.52552031272</v>
      </c>
      <c r="Q1018" s="12">
        <f t="shared" si="259"/>
        <v>205597.26549163138</v>
      </c>
      <c r="R1018" s="12">
        <f t="shared" si="260"/>
        <v>387231.79101194406</v>
      </c>
      <c r="S1018" s="22">
        <f t="shared" si="261"/>
        <v>0</v>
      </c>
      <c r="T1018" s="22">
        <f t="shared" si="262"/>
        <v>0</v>
      </c>
      <c r="U1018" s="22">
        <f t="shared" si="263"/>
        <v>0</v>
      </c>
      <c r="V1018" s="22">
        <f t="shared" si="264"/>
        <v>0</v>
      </c>
      <c r="W1018" s="43" t="str">
        <f t="shared" si="265"/>
        <v>n/a</v>
      </c>
      <c r="X1018" s="22">
        <f t="shared" si="266"/>
        <v>0</v>
      </c>
      <c r="Y1018" s="22">
        <f t="shared" si="267"/>
        <v>0</v>
      </c>
      <c r="Z1018" s="22">
        <f t="shared" si="268"/>
        <v>0</v>
      </c>
      <c r="AA1018" s="42">
        <f t="shared" si="269"/>
        <v>0</v>
      </c>
      <c r="AB1018" s="43" t="str">
        <f t="shared" si="270"/>
        <v>n/a</v>
      </c>
      <c r="AC1018" s="44" t="str">
        <f>IFERROR(W1018*'Inputs - OBR and CPI'!$E$27+'Inputs - Elec wholesale index'!AB1018*'Inputs - OBR and CPI'!$F$27,"n/a")</f>
        <v>n/a</v>
      </c>
      <c r="AD1018" s="167" t="str">
        <f t="shared" si="271"/>
        <v>2019-20 Summer</v>
      </c>
      <c r="AE1018" s="167" t="str">
        <f t="shared" si="272"/>
        <v>2018-19 Summer</v>
      </c>
      <c r="AF1018" s="127">
        <v>0</v>
      </c>
    </row>
    <row r="1019" spans="1:32">
      <c r="A1019" s="46">
        <v>43315</v>
      </c>
      <c r="B1019" s="13" t="str">
        <f t="shared" si="273"/>
        <v>Aug</v>
      </c>
      <c r="C1019" s="181"/>
      <c r="D1019" s="181"/>
      <c r="E1019" s="181"/>
      <c r="F1019" s="181"/>
      <c r="G1019" s="181"/>
      <c r="H1019" s="181"/>
      <c r="I1019" s="12">
        <f>VLOOKUP($B1019,'Elec wholesale lookups'!$A$3:$L$15,'Inputs - Elec wholesale index'!I$2,FALSE)</f>
        <v>205597.26549163138</v>
      </c>
      <c r="J1019" s="12">
        <f>VLOOKUP($B1019,'Elec wholesale lookups'!$A$3:$L$15,'Inputs - Elec wholesale index'!J$2,FALSE)</f>
        <v>181634.52552031272</v>
      </c>
      <c r="K1019" s="12">
        <f>VLOOKUP($B1019,'Elec wholesale lookups'!$A$3:$L$15,'Inputs - Elec wholesale index'!K$2,FALSE)</f>
        <v>205597.26549163138</v>
      </c>
      <c r="L1019" s="37">
        <f>VLOOKUP($B1019,'Elec wholesale lookups'!$A$3:$O$15,'Inputs - Elec wholesale index'!L$2,FALSE)</f>
        <v>0</v>
      </c>
      <c r="M1019" s="37">
        <f>VLOOKUP($B1019,'Elec wholesale lookups'!$A$3:$O$15,'Inputs - Elec wholesale index'!M$2,FALSE)</f>
        <v>1</v>
      </c>
      <c r="N1019" s="37">
        <f>VLOOKUP($B1019,'Elec wholesale lookups'!$A$3:$O$15,'Inputs - Elec wholesale index'!N$2,FALSE)</f>
        <v>1</v>
      </c>
      <c r="O1019" s="12">
        <f t="shared" si="257"/>
        <v>0</v>
      </c>
      <c r="P1019" s="12">
        <f t="shared" si="258"/>
        <v>181634.52552031272</v>
      </c>
      <c r="Q1019" s="12">
        <f t="shared" si="259"/>
        <v>205597.26549163138</v>
      </c>
      <c r="R1019" s="12">
        <f t="shared" si="260"/>
        <v>387231.79101194406</v>
      </c>
      <c r="S1019" s="22">
        <f t="shared" si="261"/>
        <v>0</v>
      </c>
      <c r="T1019" s="22">
        <f t="shared" si="262"/>
        <v>0</v>
      </c>
      <c r="U1019" s="22">
        <f t="shared" si="263"/>
        <v>0</v>
      </c>
      <c r="V1019" s="22">
        <f t="shared" si="264"/>
        <v>0</v>
      </c>
      <c r="W1019" s="43" t="str">
        <f t="shared" si="265"/>
        <v>n/a</v>
      </c>
      <c r="X1019" s="22">
        <f t="shared" si="266"/>
        <v>0</v>
      </c>
      <c r="Y1019" s="22">
        <f t="shared" si="267"/>
        <v>0</v>
      </c>
      <c r="Z1019" s="22">
        <f t="shared" si="268"/>
        <v>0</v>
      </c>
      <c r="AA1019" s="42">
        <f t="shared" si="269"/>
        <v>0</v>
      </c>
      <c r="AB1019" s="43" t="str">
        <f t="shared" si="270"/>
        <v>n/a</v>
      </c>
      <c r="AC1019" s="44" t="str">
        <f>IFERROR(W1019*'Inputs - OBR and CPI'!$E$27+'Inputs - Elec wholesale index'!AB1019*'Inputs - OBR and CPI'!$F$27,"n/a")</f>
        <v>n/a</v>
      </c>
      <c r="AD1019" s="167" t="str">
        <f t="shared" si="271"/>
        <v>2019-20 Summer</v>
      </c>
      <c r="AE1019" s="167" t="str">
        <f t="shared" si="272"/>
        <v>2018-19 Summer</v>
      </c>
      <c r="AF1019" s="127">
        <v>0</v>
      </c>
    </row>
    <row r="1020" spans="1:32">
      <c r="A1020" s="46">
        <v>43318</v>
      </c>
      <c r="B1020" s="13" t="str">
        <f t="shared" si="273"/>
        <v>Aug</v>
      </c>
      <c r="C1020" s="181"/>
      <c r="D1020" s="181"/>
      <c r="E1020" s="181"/>
      <c r="F1020" s="181"/>
      <c r="G1020" s="181"/>
      <c r="H1020" s="181"/>
      <c r="I1020" s="12">
        <f>VLOOKUP($B1020,'Elec wholesale lookups'!$A$3:$L$15,'Inputs - Elec wholesale index'!I$2,FALSE)</f>
        <v>205597.26549163138</v>
      </c>
      <c r="J1020" s="12">
        <f>VLOOKUP($B1020,'Elec wholesale lookups'!$A$3:$L$15,'Inputs - Elec wholesale index'!J$2,FALSE)</f>
        <v>181634.52552031272</v>
      </c>
      <c r="K1020" s="12">
        <f>VLOOKUP($B1020,'Elec wholesale lookups'!$A$3:$L$15,'Inputs - Elec wholesale index'!K$2,FALSE)</f>
        <v>205597.26549163138</v>
      </c>
      <c r="L1020" s="37">
        <f>VLOOKUP($B1020,'Elec wholesale lookups'!$A$3:$O$15,'Inputs - Elec wholesale index'!L$2,FALSE)</f>
        <v>0</v>
      </c>
      <c r="M1020" s="37">
        <f>VLOOKUP($B1020,'Elec wholesale lookups'!$A$3:$O$15,'Inputs - Elec wholesale index'!M$2,FALSE)</f>
        <v>1</v>
      </c>
      <c r="N1020" s="37">
        <f>VLOOKUP($B1020,'Elec wholesale lookups'!$A$3:$O$15,'Inputs - Elec wholesale index'!N$2,FALSE)</f>
        <v>1</v>
      </c>
      <c r="O1020" s="12">
        <f t="shared" si="257"/>
        <v>0</v>
      </c>
      <c r="P1020" s="12">
        <f t="shared" si="258"/>
        <v>181634.52552031272</v>
      </c>
      <c r="Q1020" s="12">
        <f t="shared" si="259"/>
        <v>205597.26549163138</v>
      </c>
      <c r="R1020" s="12">
        <f t="shared" si="260"/>
        <v>387231.79101194406</v>
      </c>
      <c r="S1020" s="22">
        <f t="shared" si="261"/>
        <v>0</v>
      </c>
      <c r="T1020" s="22">
        <f t="shared" si="262"/>
        <v>0</v>
      </c>
      <c r="U1020" s="22">
        <f t="shared" si="263"/>
        <v>0</v>
      </c>
      <c r="V1020" s="22">
        <f t="shared" si="264"/>
        <v>0</v>
      </c>
      <c r="W1020" s="43" t="str">
        <f t="shared" si="265"/>
        <v>n/a</v>
      </c>
      <c r="X1020" s="22">
        <f t="shared" si="266"/>
        <v>0</v>
      </c>
      <c r="Y1020" s="22">
        <f t="shared" si="267"/>
        <v>0</v>
      </c>
      <c r="Z1020" s="22">
        <f t="shared" si="268"/>
        <v>0</v>
      </c>
      <c r="AA1020" s="42">
        <f t="shared" si="269"/>
        <v>0</v>
      </c>
      <c r="AB1020" s="43" t="str">
        <f t="shared" si="270"/>
        <v>n/a</v>
      </c>
      <c r="AC1020" s="44" t="str">
        <f>IFERROR(W1020*'Inputs - OBR and CPI'!$E$27+'Inputs - Elec wholesale index'!AB1020*'Inputs - OBR and CPI'!$F$27,"n/a")</f>
        <v>n/a</v>
      </c>
      <c r="AD1020" s="167" t="str">
        <f t="shared" si="271"/>
        <v>2019-20 Summer</v>
      </c>
      <c r="AE1020" s="167" t="str">
        <f t="shared" si="272"/>
        <v>2018-19 Summer</v>
      </c>
      <c r="AF1020" s="127">
        <v>0</v>
      </c>
    </row>
    <row r="1021" spans="1:32">
      <c r="A1021" s="46">
        <v>43319</v>
      </c>
      <c r="B1021" s="13" t="str">
        <f t="shared" si="273"/>
        <v>Aug</v>
      </c>
      <c r="C1021" s="181"/>
      <c r="D1021" s="181"/>
      <c r="E1021" s="181"/>
      <c r="F1021" s="181"/>
      <c r="G1021" s="181"/>
      <c r="H1021" s="181"/>
      <c r="I1021" s="12">
        <f>VLOOKUP($B1021,'Elec wholesale lookups'!$A$3:$L$15,'Inputs - Elec wholesale index'!I$2,FALSE)</f>
        <v>205597.26549163138</v>
      </c>
      <c r="J1021" s="12">
        <f>VLOOKUP($B1021,'Elec wholesale lookups'!$A$3:$L$15,'Inputs - Elec wholesale index'!J$2,FALSE)</f>
        <v>181634.52552031272</v>
      </c>
      <c r="K1021" s="12">
        <f>VLOOKUP($B1021,'Elec wholesale lookups'!$A$3:$L$15,'Inputs - Elec wholesale index'!K$2,FALSE)</f>
        <v>205597.26549163138</v>
      </c>
      <c r="L1021" s="37">
        <f>VLOOKUP($B1021,'Elec wholesale lookups'!$A$3:$O$15,'Inputs - Elec wholesale index'!L$2,FALSE)</f>
        <v>0</v>
      </c>
      <c r="M1021" s="37">
        <f>VLOOKUP($B1021,'Elec wholesale lookups'!$A$3:$O$15,'Inputs - Elec wholesale index'!M$2,FALSE)</f>
        <v>1</v>
      </c>
      <c r="N1021" s="37">
        <f>VLOOKUP($B1021,'Elec wholesale lookups'!$A$3:$O$15,'Inputs - Elec wholesale index'!N$2,FALSE)</f>
        <v>1</v>
      </c>
      <c r="O1021" s="12">
        <f t="shared" si="257"/>
        <v>0</v>
      </c>
      <c r="P1021" s="12">
        <f t="shared" si="258"/>
        <v>181634.52552031272</v>
      </c>
      <c r="Q1021" s="12">
        <f t="shared" si="259"/>
        <v>205597.26549163138</v>
      </c>
      <c r="R1021" s="12">
        <f t="shared" si="260"/>
        <v>387231.79101194406</v>
      </c>
      <c r="S1021" s="22">
        <f t="shared" si="261"/>
        <v>0</v>
      </c>
      <c r="T1021" s="22">
        <f t="shared" si="262"/>
        <v>0</v>
      </c>
      <c r="U1021" s="22">
        <f t="shared" si="263"/>
        <v>0</v>
      </c>
      <c r="V1021" s="22">
        <f t="shared" si="264"/>
        <v>0</v>
      </c>
      <c r="W1021" s="43" t="str">
        <f t="shared" si="265"/>
        <v>n/a</v>
      </c>
      <c r="X1021" s="22">
        <f t="shared" si="266"/>
        <v>0</v>
      </c>
      <c r="Y1021" s="22">
        <f t="shared" si="267"/>
        <v>0</v>
      </c>
      <c r="Z1021" s="22">
        <f t="shared" si="268"/>
        <v>0</v>
      </c>
      <c r="AA1021" s="42">
        <f t="shared" si="269"/>
        <v>0</v>
      </c>
      <c r="AB1021" s="43" t="str">
        <f t="shared" si="270"/>
        <v>n/a</v>
      </c>
      <c r="AC1021" s="44" t="str">
        <f>IFERROR(W1021*'Inputs - OBR and CPI'!$E$27+'Inputs - Elec wholesale index'!AB1021*'Inputs - OBR and CPI'!$F$27,"n/a")</f>
        <v>n/a</v>
      </c>
      <c r="AD1021" s="167" t="str">
        <f t="shared" si="271"/>
        <v>2019-20 Summer</v>
      </c>
      <c r="AE1021" s="167" t="str">
        <f t="shared" si="272"/>
        <v>2018-19 Summer</v>
      </c>
      <c r="AF1021" s="127">
        <v>0</v>
      </c>
    </row>
    <row r="1022" spans="1:32">
      <c r="A1022" s="46">
        <v>43320</v>
      </c>
      <c r="B1022" s="13" t="str">
        <f t="shared" si="273"/>
        <v>Aug</v>
      </c>
      <c r="C1022" s="181"/>
      <c r="D1022" s="181"/>
      <c r="E1022" s="181"/>
      <c r="F1022" s="181"/>
      <c r="G1022" s="181"/>
      <c r="H1022" s="181"/>
      <c r="I1022" s="12">
        <f>VLOOKUP($B1022,'Elec wholesale lookups'!$A$3:$L$15,'Inputs - Elec wholesale index'!I$2,FALSE)</f>
        <v>205597.26549163138</v>
      </c>
      <c r="J1022" s="12">
        <f>VLOOKUP($B1022,'Elec wholesale lookups'!$A$3:$L$15,'Inputs - Elec wholesale index'!J$2,FALSE)</f>
        <v>181634.52552031272</v>
      </c>
      <c r="K1022" s="12">
        <f>VLOOKUP($B1022,'Elec wholesale lookups'!$A$3:$L$15,'Inputs - Elec wholesale index'!K$2,FALSE)</f>
        <v>205597.26549163138</v>
      </c>
      <c r="L1022" s="37">
        <f>VLOOKUP($B1022,'Elec wholesale lookups'!$A$3:$O$15,'Inputs - Elec wholesale index'!L$2,FALSE)</f>
        <v>0</v>
      </c>
      <c r="M1022" s="37">
        <f>VLOOKUP($B1022,'Elec wholesale lookups'!$A$3:$O$15,'Inputs - Elec wholesale index'!M$2,FALSE)</f>
        <v>1</v>
      </c>
      <c r="N1022" s="37">
        <f>VLOOKUP($B1022,'Elec wholesale lookups'!$A$3:$O$15,'Inputs - Elec wholesale index'!N$2,FALSE)</f>
        <v>1</v>
      </c>
      <c r="O1022" s="12">
        <f t="shared" ref="O1022:O1085" si="274">IF(L1022="","",I1022*L1022)</f>
        <v>0</v>
      </c>
      <c r="P1022" s="12">
        <f t="shared" ref="P1022:P1085" si="275">IF(M1022="","",J1022*M1022)</f>
        <v>181634.52552031272</v>
      </c>
      <c r="Q1022" s="12">
        <f t="shared" ref="Q1022:Q1085" si="276">IF(N1022="","",K1022*N1022)</f>
        <v>205597.26549163138</v>
      </c>
      <c r="R1022" s="12">
        <f t="shared" ref="R1022:R1085" si="277">SUM(O1022:Q1022)</f>
        <v>387231.79101194406</v>
      </c>
      <c r="S1022" s="22">
        <f t="shared" ref="S1022:S1085" si="278">IF(O1022="","",O1022*C1022)</f>
        <v>0</v>
      </c>
      <c r="T1022" s="22">
        <f t="shared" ref="T1022:T1085" si="279">IF(P1022="","",P1022*D1022)</f>
        <v>0</v>
      </c>
      <c r="U1022" s="22">
        <f t="shared" ref="U1022:U1085" si="280">IF(Q1022="","",Q1022*E1022)</f>
        <v>0</v>
      </c>
      <c r="V1022" s="22">
        <f t="shared" ref="V1022:V1085" si="281">SUM(S1022:U1022)</f>
        <v>0</v>
      </c>
      <c r="W1022" s="43" t="str">
        <f t="shared" ref="W1022:W1085" si="282">IF(MIN(C1022:E1022)&lt;1,"n/a",V1022/R1022)</f>
        <v>n/a</v>
      </c>
      <c r="X1022" s="22">
        <f t="shared" ref="X1022:X1085" si="283">IF(O1022="","",O1022*F1022)</f>
        <v>0</v>
      </c>
      <c r="Y1022" s="22">
        <f t="shared" ref="Y1022:Y1085" si="284">IF(P1022="","",P1022*G1022)</f>
        <v>0</v>
      </c>
      <c r="Z1022" s="22">
        <f t="shared" ref="Z1022:Z1085" si="285">IF(Q1022="","",Q1022*H1022)</f>
        <v>0</v>
      </c>
      <c r="AA1022" s="42">
        <f t="shared" ref="AA1022:AA1085" si="286">SUM(X1022:Z1022)</f>
        <v>0</v>
      </c>
      <c r="AB1022" s="43" t="str">
        <f t="shared" ref="AB1022:AB1085" si="287">IF(MIN(F1022:H1022)&lt;1,"n/a",AA1022/$R1022)</f>
        <v>n/a</v>
      </c>
      <c r="AC1022" s="44" t="str">
        <f>IFERROR(W1022*'Inputs - OBR and CPI'!$E$27+'Inputs - Elec wholesale index'!AB1022*'Inputs - OBR and CPI'!$F$27,"n/a")</f>
        <v>n/a</v>
      </c>
      <c r="AD1022" s="167" t="str">
        <f t="shared" si="271"/>
        <v>2019-20 Summer</v>
      </c>
      <c r="AE1022" s="167" t="str">
        <f t="shared" si="272"/>
        <v>2018-19 Summer</v>
      </c>
      <c r="AF1022" s="127">
        <v>0</v>
      </c>
    </row>
    <row r="1023" spans="1:32">
      <c r="A1023" s="46">
        <v>43321</v>
      </c>
      <c r="B1023" s="13" t="str">
        <f t="shared" si="273"/>
        <v>Aug</v>
      </c>
      <c r="C1023" s="181"/>
      <c r="D1023" s="181"/>
      <c r="E1023" s="181"/>
      <c r="F1023" s="181"/>
      <c r="G1023" s="181"/>
      <c r="H1023" s="181"/>
      <c r="I1023" s="12">
        <f>VLOOKUP($B1023,'Elec wholesale lookups'!$A$3:$L$15,'Inputs - Elec wholesale index'!I$2,FALSE)</f>
        <v>205597.26549163138</v>
      </c>
      <c r="J1023" s="12">
        <f>VLOOKUP($B1023,'Elec wholesale lookups'!$A$3:$L$15,'Inputs - Elec wholesale index'!J$2,FALSE)</f>
        <v>181634.52552031272</v>
      </c>
      <c r="K1023" s="12">
        <f>VLOOKUP($B1023,'Elec wholesale lookups'!$A$3:$L$15,'Inputs - Elec wholesale index'!K$2,FALSE)</f>
        <v>205597.26549163138</v>
      </c>
      <c r="L1023" s="37">
        <f>VLOOKUP($B1023,'Elec wholesale lookups'!$A$3:$O$15,'Inputs - Elec wholesale index'!L$2,FALSE)</f>
        <v>0</v>
      </c>
      <c r="M1023" s="37">
        <f>VLOOKUP($B1023,'Elec wholesale lookups'!$A$3:$O$15,'Inputs - Elec wholesale index'!M$2,FALSE)</f>
        <v>1</v>
      </c>
      <c r="N1023" s="37">
        <f>VLOOKUP($B1023,'Elec wholesale lookups'!$A$3:$O$15,'Inputs - Elec wholesale index'!N$2,FALSE)</f>
        <v>1</v>
      </c>
      <c r="O1023" s="12">
        <f t="shared" si="274"/>
        <v>0</v>
      </c>
      <c r="P1023" s="12">
        <f t="shared" si="275"/>
        <v>181634.52552031272</v>
      </c>
      <c r="Q1023" s="12">
        <f t="shared" si="276"/>
        <v>205597.26549163138</v>
      </c>
      <c r="R1023" s="12">
        <f t="shared" si="277"/>
        <v>387231.79101194406</v>
      </c>
      <c r="S1023" s="22">
        <f t="shared" si="278"/>
        <v>0</v>
      </c>
      <c r="T1023" s="22">
        <f t="shared" si="279"/>
        <v>0</v>
      </c>
      <c r="U1023" s="22">
        <f t="shared" si="280"/>
        <v>0</v>
      </c>
      <c r="V1023" s="22">
        <f t="shared" si="281"/>
        <v>0</v>
      </c>
      <c r="W1023" s="43" t="str">
        <f t="shared" si="282"/>
        <v>n/a</v>
      </c>
      <c r="X1023" s="22">
        <f t="shared" si="283"/>
        <v>0</v>
      </c>
      <c r="Y1023" s="22">
        <f t="shared" si="284"/>
        <v>0</v>
      </c>
      <c r="Z1023" s="22">
        <f t="shared" si="285"/>
        <v>0</v>
      </c>
      <c r="AA1023" s="42">
        <f t="shared" si="286"/>
        <v>0</v>
      </c>
      <c r="AB1023" s="43" t="str">
        <f t="shared" si="287"/>
        <v>n/a</v>
      </c>
      <c r="AC1023" s="44" t="str">
        <f>IFERROR(W1023*'Inputs - OBR and CPI'!$E$27+'Inputs - Elec wholesale index'!AB1023*'Inputs - OBR and CPI'!$F$27,"n/a")</f>
        <v>n/a</v>
      </c>
      <c r="AD1023" s="167" t="str">
        <f t="shared" si="271"/>
        <v>2019-20 Summer</v>
      </c>
      <c r="AE1023" s="167" t="str">
        <f t="shared" si="272"/>
        <v>2018-19 Summer</v>
      </c>
      <c r="AF1023" s="127">
        <v>0</v>
      </c>
    </row>
    <row r="1024" spans="1:32">
      <c r="A1024" s="46">
        <v>43322</v>
      </c>
      <c r="B1024" s="13" t="str">
        <f t="shared" si="273"/>
        <v>Aug</v>
      </c>
      <c r="C1024" s="181"/>
      <c r="D1024" s="181"/>
      <c r="E1024" s="181"/>
      <c r="F1024" s="181"/>
      <c r="G1024" s="181"/>
      <c r="H1024" s="181"/>
      <c r="I1024" s="12">
        <f>VLOOKUP($B1024,'Elec wholesale lookups'!$A$3:$L$15,'Inputs - Elec wholesale index'!I$2,FALSE)</f>
        <v>205597.26549163138</v>
      </c>
      <c r="J1024" s="12">
        <f>VLOOKUP($B1024,'Elec wholesale lookups'!$A$3:$L$15,'Inputs - Elec wholesale index'!J$2,FALSE)</f>
        <v>181634.52552031272</v>
      </c>
      <c r="K1024" s="12">
        <f>VLOOKUP($B1024,'Elec wholesale lookups'!$A$3:$L$15,'Inputs - Elec wholesale index'!K$2,FALSE)</f>
        <v>205597.26549163138</v>
      </c>
      <c r="L1024" s="37">
        <f>VLOOKUP($B1024,'Elec wholesale lookups'!$A$3:$O$15,'Inputs - Elec wholesale index'!L$2,FALSE)</f>
        <v>0</v>
      </c>
      <c r="M1024" s="37">
        <f>VLOOKUP($B1024,'Elec wholesale lookups'!$A$3:$O$15,'Inputs - Elec wholesale index'!M$2,FALSE)</f>
        <v>1</v>
      </c>
      <c r="N1024" s="37">
        <f>VLOOKUP($B1024,'Elec wholesale lookups'!$A$3:$O$15,'Inputs - Elec wholesale index'!N$2,FALSE)</f>
        <v>1</v>
      </c>
      <c r="O1024" s="12">
        <f t="shared" si="274"/>
        <v>0</v>
      </c>
      <c r="P1024" s="12">
        <f t="shared" si="275"/>
        <v>181634.52552031272</v>
      </c>
      <c r="Q1024" s="12">
        <f t="shared" si="276"/>
        <v>205597.26549163138</v>
      </c>
      <c r="R1024" s="12">
        <f t="shared" si="277"/>
        <v>387231.79101194406</v>
      </c>
      <c r="S1024" s="22">
        <f t="shared" si="278"/>
        <v>0</v>
      </c>
      <c r="T1024" s="22">
        <f t="shared" si="279"/>
        <v>0</v>
      </c>
      <c r="U1024" s="22">
        <f t="shared" si="280"/>
        <v>0</v>
      </c>
      <c r="V1024" s="22">
        <f t="shared" si="281"/>
        <v>0</v>
      </c>
      <c r="W1024" s="43" t="str">
        <f t="shared" si="282"/>
        <v>n/a</v>
      </c>
      <c r="X1024" s="22">
        <f t="shared" si="283"/>
        <v>0</v>
      </c>
      <c r="Y1024" s="22">
        <f t="shared" si="284"/>
        <v>0</v>
      </c>
      <c r="Z1024" s="22">
        <f t="shared" si="285"/>
        <v>0</v>
      </c>
      <c r="AA1024" s="42">
        <f t="shared" si="286"/>
        <v>0</v>
      </c>
      <c r="AB1024" s="43" t="str">
        <f t="shared" si="287"/>
        <v>n/a</v>
      </c>
      <c r="AC1024" s="44" t="str">
        <f>IFERROR(W1024*'Inputs - OBR and CPI'!$E$27+'Inputs - Elec wholesale index'!AB1024*'Inputs - OBR and CPI'!$F$27,"n/a")</f>
        <v>n/a</v>
      </c>
      <c r="AD1024" s="167" t="str">
        <f t="shared" si="271"/>
        <v>2019-20 Summer</v>
      </c>
      <c r="AE1024" s="167" t="str">
        <f t="shared" si="272"/>
        <v>2018-19 Summer</v>
      </c>
      <c r="AF1024" s="127">
        <v>0</v>
      </c>
    </row>
    <row r="1025" spans="1:32">
      <c r="A1025" s="46">
        <v>43325</v>
      </c>
      <c r="B1025" s="13" t="str">
        <f t="shared" si="273"/>
        <v>Aug</v>
      </c>
      <c r="C1025" s="181"/>
      <c r="D1025" s="181"/>
      <c r="E1025" s="181"/>
      <c r="F1025" s="181"/>
      <c r="G1025" s="181"/>
      <c r="H1025" s="181"/>
      <c r="I1025" s="12">
        <f>VLOOKUP($B1025,'Elec wholesale lookups'!$A$3:$L$15,'Inputs - Elec wholesale index'!I$2,FALSE)</f>
        <v>205597.26549163138</v>
      </c>
      <c r="J1025" s="12">
        <f>VLOOKUP($B1025,'Elec wholesale lookups'!$A$3:$L$15,'Inputs - Elec wholesale index'!J$2,FALSE)</f>
        <v>181634.52552031272</v>
      </c>
      <c r="K1025" s="12">
        <f>VLOOKUP($B1025,'Elec wholesale lookups'!$A$3:$L$15,'Inputs - Elec wholesale index'!K$2,FALSE)</f>
        <v>205597.26549163138</v>
      </c>
      <c r="L1025" s="37">
        <f>VLOOKUP($B1025,'Elec wholesale lookups'!$A$3:$O$15,'Inputs - Elec wholesale index'!L$2,FALSE)</f>
        <v>0</v>
      </c>
      <c r="M1025" s="37">
        <f>VLOOKUP($B1025,'Elec wholesale lookups'!$A$3:$O$15,'Inputs - Elec wholesale index'!M$2,FALSE)</f>
        <v>1</v>
      </c>
      <c r="N1025" s="37">
        <f>VLOOKUP($B1025,'Elec wholesale lookups'!$A$3:$O$15,'Inputs - Elec wholesale index'!N$2,FALSE)</f>
        <v>1</v>
      </c>
      <c r="O1025" s="12">
        <f t="shared" si="274"/>
        <v>0</v>
      </c>
      <c r="P1025" s="12">
        <f t="shared" si="275"/>
        <v>181634.52552031272</v>
      </c>
      <c r="Q1025" s="12">
        <f t="shared" si="276"/>
        <v>205597.26549163138</v>
      </c>
      <c r="R1025" s="12">
        <f t="shared" si="277"/>
        <v>387231.79101194406</v>
      </c>
      <c r="S1025" s="22">
        <f t="shared" si="278"/>
        <v>0</v>
      </c>
      <c r="T1025" s="22">
        <f t="shared" si="279"/>
        <v>0</v>
      </c>
      <c r="U1025" s="22">
        <f t="shared" si="280"/>
        <v>0</v>
      </c>
      <c r="V1025" s="22">
        <f t="shared" si="281"/>
        <v>0</v>
      </c>
      <c r="W1025" s="43" t="str">
        <f t="shared" si="282"/>
        <v>n/a</v>
      </c>
      <c r="X1025" s="22">
        <f t="shared" si="283"/>
        <v>0</v>
      </c>
      <c r="Y1025" s="22">
        <f t="shared" si="284"/>
        <v>0</v>
      </c>
      <c r="Z1025" s="22">
        <f t="shared" si="285"/>
        <v>0</v>
      </c>
      <c r="AA1025" s="42">
        <f t="shared" si="286"/>
        <v>0</v>
      </c>
      <c r="AB1025" s="43" t="str">
        <f t="shared" si="287"/>
        <v>n/a</v>
      </c>
      <c r="AC1025" s="44" t="str">
        <f>IFERROR(W1025*'Inputs - OBR and CPI'!$E$27+'Inputs - Elec wholesale index'!AB1025*'Inputs - OBR and CPI'!$F$27,"n/a")</f>
        <v>n/a</v>
      </c>
      <c r="AD1025" s="167" t="str">
        <f t="shared" si="271"/>
        <v>2019-20 Summer</v>
      </c>
      <c r="AE1025" s="167" t="str">
        <f t="shared" si="272"/>
        <v>2018-19 Summer</v>
      </c>
      <c r="AF1025" s="127">
        <v>0</v>
      </c>
    </row>
    <row r="1026" spans="1:32">
      <c r="A1026" s="46">
        <v>43326</v>
      </c>
      <c r="B1026" s="13" t="str">
        <f t="shared" si="273"/>
        <v>Aug</v>
      </c>
      <c r="C1026" s="181"/>
      <c r="D1026" s="181"/>
      <c r="E1026" s="181"/>
      <c r="F1026" s="181"/>
      <c r="G1026" s="181"/>
      <c r="H1026" s="181"/>
      <c r="I1026" s="12">
        <f>VLOOKUP($B1026,'Elec wholesale lookups'!$A$3:$L$15,'Inputs - Elec wholesale index'!I$2,FALSE)</f>
        <v>205597.26549163138</v>
      </c>
      <c r="J1026" s="12">
        <f>VLOOKUP($B1026,'Elec wholesale lookups'!$A$3:$L$15,'Inputs - Elec wholesale index'!J$2,FALSE)</f>
        <v>181634.52552031272</v>
      </c>
      <c r="K1026" s="12">
        <f>VLOOKUP($B1026,'Elec wholesale lookups'!$A$3:$L$15,'Inputs - Elec wholesale index'!K$2,FALSE)</f>
        <v>205597.26549163138</v>
      </c>
      <c r="L1026" s="37">
        <f>VLOOKUP($B1026,'Elec wholesale lookups'!$A$3:$O$15,'Inputs - Elec wholesale index'!L$2,FALSE)</f>
        <v>0</v>
      </c>
      <c r="M1026" s="37">
        <f>VLOOKUP($B1026,'Elec wholesale lookups'!$A$3:$O$15,'Inputs - Elec wholesale index'!M$2,FALSE)</f>
        <v>1</v>
      </c>
      <c r="N1026" s="37">
        <f>VLOOKUP($B1026,'Elec wholesale lookups'!$A$3:$O$15,'Inputs - Elec wholesale index'!N$2,FALSE)</f>
        <v>1</v>
      </c>
      <c r="O1026" s="12">
        <f t="shared" si="274"/>
        <v>0</v>
      </c>
      <c r="P1026" s="12">
        <f t="shared" si="275"/>
        <v>181634.52552031272</v>
      </c>
      <c r="Q1026" s="12">
        <f t="shared" si="276"/>
        <v>205597.26549163138</v>
      </c>
      <c r="R1026" s="12">
        <f t="shared" si="277"/>
        <v>387231.79101194406</v>
      </c>
      <c r="S1026" s="22">
        <f t="shared" si="278"/>
        <v>0</v>
      </c>
      <c r="T1026" s="22">
        <f t="shared" si="279"/>
        <v>0</v>
      </c>
      <c r="U1026" s="22">
        <f t="shared" si="280"/>
        <v>0</v>
      </c>
      <c r="V1026" s="22">
        <f t="shared" si="281"/>
        <v>0</v>
      </c>
      <c r="W1026" s="43" t="str">
        <f t="shared" si="282"/>
        <v>n/a</v>
      </c>
      <c r="X1026" s="22">
        <f t="shared" si="283"/>
        <v>0</v>
      </c>
      <c r="Y1026" s="22">
        <f t="shared" si="284"/>
        <v>0</v>
      </c>
      <c r="Z1026" s="22">
        <f t="shared" si="285"/>
        <v>0</v>
      </c>
      <c r="AA1026" s="42">
        <f t="shared" si="286"/>
        <v>0</v>
      </c>
      <c r="AB1026" s="43" t="str">
        <f t="shared" si="287"/>
        <v>n/a</v>
      </c>
      <c r="AC1026" s="44" t="str">
        <f>IFERROR(W1026*'Inputs - OBR and CPI'!$E$27+'Inputs - Elec wholesale index'!AB1026*'Inputs - OBR and CPI'!$F$27,"n/a")</f>
        <v>n/a</v>
      </c>
      <c r="AD1026" s="167" t="str">
        <f t="shared" si="271"/>
        <v>2019-20 Summer</v>
      </c>
      <c r="AE1026" s="167" t="str">
        <f t="shared" si="272"/>
        <v>2018-19 Summer</v>
      </c>
      <c r="AF1026" s="127">
        <v>0</v>
      </c>
    </row>
    <row r="1027" spans="1:32">
      <c r="A1027" s="46">
        <v>43327</v>
      </c>
      <c r="B1027" s="13" t="str">
        <f t="shared" si="273"/>
        <v>Aug</v>
      </c>
      <c r="C1027" s="181"/>
      <c r="D1027" s="181"/>
      <c r="E1027" s="181"/>
      <c r="F1027" s="181"/>
      <c r="G1027" s="181"/>
      <c r="H1027" s="181"/>
      <c r="I1027" s="12">
        <f>VLOOKUP($B1027,'Elec wholesale lookups'!$A$3:$L$15,'Inputs - Elec wholesale index'!I$2,FALSE)</f>
        <v>205597.26549163138</v>
      </c>
      <c r="J1027" s="12">
        <f>VLOOKUP($B1027,'Elec wholesale lookups'!$A$3:$L$15,'Inputs - Elec wholesale index'!J$2,FALSE)</f>
        <v>181634.52552031272</v>
      </c>
      <c r="K1027" s="12">
        <f>VLOOKUP($B1027,'Elec wholesale lookups'!$A$3:$L$15,'Inputs - Elec wholesale index'!K$2,FALSE)</f>
        <v>205597.26549163138</v>
      </c>
      <c r="L1027" s="37">
        <f>VLOOKUP($B1027,'Elec wholesale lookups'!$A$3:$O$15,'Inputs - Elec wholesale index'!L$2,FALSE)</f>
        <v>0</v>
      </c>
      <c r="M1027" s="37">
        <f>VLOOKUP($B1027,'Elec wholesale lookups'!$A$3:$O$15,'Inputs - Elec wholesale index'!M$2,FALSE)</f>
        <v>1</v>
      </c>
      <c r="N1027" s="37">
        <f>VLOOKUP($B1027,'Elec wholesale lookups'!$A$3:$O$15,'Inputs - Elec wholesale index'!N$2,FALSE)</f>
        <v>1</v>
      </c>
      <c r="O1027" s="12">
        <f t="shared" si="274"/>
        <v>0</v>
      </c>
      <c r="P1027" s="12">
        <f t="shared" si="275"/>
        <v>181634.52552031272</v>
      </c>
      <c r="Q1027" s="12">
        <f t="shared" si="276"/>
        <v>205597.26549163138</v>
      </c>
      <c r="R1027" s="12">
        <f t="shared" si="277"/>
        <v>387231.79101194406</v>
      </c>
      <c r="S1027" s="22">
        <f t="shared" si="278"/>
        <v>0</v>
      </c>
      <c r="T1027" s="22">
        <f t="shared" si="279"/>
        <v>0</v>
      </c>
      <c r="U1027" s="22">
        <f t="shared" si="280"/>
        <v>0</v>
      </c>
      <c r="V1027" s="22">
        <f t="shared" si="281"/>
        <v>0</v>
      </c>
      <c r="W1027" s="43" t="str">
        <f t="shared" si="282"/>
        <v>n/a</v>
      </c>
      <c r="X1027" s="22">
        <f t="shared" si="283"/>
        <v>0</v>
      </c>
      <c r="Y1027" s="22">
        <f t="shared" si="284"/>
        <v>0</v>
      </c>
      <c r="Z1027" s="22">
        <f t="shared" si="285"/>
        <v>0</v>
      </c>
      <c r="AA1027" s="42">
        <f t="shared" si="286"/>
        <v>0</v>
      </c>
      <c r="AB1027" s="43" t="str">
        <f t="shared" si="287"/>
        <v>n/a</v>
      </c>
      <c r="AC1027" s="44" t="str">
        <f>IFERROR(W1027*'Inputs - OBR and CPI'!$E$27+'Inputs - Elec wholesale index'!AB1027*'Inputs - OBR and CPI'!$F$27,"n/a")</f>
        <v>n/a</v>
      </c>
      <c r="AD1027" s="167" t="str">
        <f t="shared" si="271"/>
        <v>2019-20 Summer</v>
      </c>
      <c r="AE1027" s="167" t="str">
        <f t="shared" si="272"/>
        <v>2018-19 Summer</v>
      </c>
      <c r="AF1027" s="127">
        <v>0</v>
      </c>
    </row>
    <row r="1028" spans="1:32">
      <c r="A1028" s="46">
        <v>43328</v>
      </c>
      <c r="B1028" s="13" t="str">
        <f t="shared" si="273"/>
        <v>Aug</v>
      </c>
      <c r="C1028" s="181"/>
      <c r="D1028" s="181"/>
      <c r="E1028" s="181"/>
      <c r="F1028" s="181"/>
      <c r="G1028" s="181"/>
      <c r="H1028" s="181"/>
      <c r="I1028" s="12">
        <f>VLOOKUP($B1028,'Elec wholesale lookups'!$A$3:$L$15,'Inputs - Elec wholesale index'!I$2,FALSE)</f>
        <v>205597.26549163138</v>
      </c>
      <c r="J1028" s="12">
        <f>VLOOKUP($B1028,'Elec wholesale lookups'!$A$3:$L$15,'Inputs - Elec wholesale index'!J$2,FALSE)</f>
        <v>181634.52552031272</v>
      </c>
      <c r="K1028" s="12">
        <f>VLOOKUP($B1028,'Elec wholesale lookups'!$A$3:$L$15,'Inputs - Elec wholesale index'!K$2,FALSE)</f>
        <v>205597.26549163138</v>
      </c>
      <c r="L1028" s="37">
        <f>VLOOKUP($B1028,'Elec wholesale lookups'!$A$3:$O$15,'Inputs - Elec wholesale index'!L$2,FALSE)</f>
        <v>0</v>
      </c>
      <c r="M1028" s="37">
        <f>VLOOKUP($B1028,'Elec wholesale lookups'!$A$3:$O$15,'Inputs - Elec wholesale index'!M$2,FALSE)</f>
        <v>1</v>
      </c>
      <c r="N1028" s="37">
        <f>VLOOKUP($B1028,'Elec wholesale lookups'!$A$3:$O$15,'Inputs - Elec wholesale index'!N$2,FALSE)</f>
        <v>1</v>
      </c>
      <c r="O1028" s="12">
        <f t="shared" si="274"/>
        <v>0</v>
      </c>
      <c r="P1028" s="12">
        <f t="shared" si="275"/>
        <v>181634.52552031272</v>
      </c>
      <c r="Q1028" s="12">
        <f t="shared" si="276"/>
        <v>205597.26549163138</v>
      </c>
      <c r="R1028" s="12">
        <f t="shared" si="277"/>
        <v>387231.79101194406</v>
      </c>
      <c r="S1028" s="22">
        <f t="shared" si="278"/>
        <v>0</v>
      </c>
      <c r="T1028" s="22">
        <f t="shared" si="279"/>
        <v>0</v>
      </c>
      <c r="U1028" s="22">
        <f t="shared" si="280"/>
        <v>0</v>
      </c>
      <c r="V1028" s="22">
        <f t="shared" si="281"/>
        <v>0</v>
      </c>
      <c r="W1028" s="43" t="str">
        <f t="shared" si="282"/>
        <v>n/a</v>
      </c>
      <c r="X1028" s="22">
        <f t="shared" si="283"/>
        <v>0</v>
      </c>
      <c r="Y1028" s="22">
        <f t="shared" si="284"/>
        <v>0</v>
      </c>
      <c r="Z1028" s="22">
        <f t="shared" si="285"/>
        <v>0</v>
      </c>
      <c r="AA1028" s="42">
        <f t="shared" si="286"/>
        <v>0</v>
      </c>
      <c r="AB1028" s="43" t="str">
        <f t="shared" si="287"/>
        <v>n/a</v>
      </c>
      <c r="AC1028" s="44" t="str">
        <f>IFERROR(W1028*'Inputs - OBR and CPI'!$E$27+'Inputs - Elec wholesale index'!AB1028*'Inputs - OBR and CPI'!$F$27,"n/a")</f>
        <v>n/a</v>
      </c>
      <c r="AD1028" s="167" t="str">
        <f t="shared" si="271"/>
        <v>2019-20 Summer</v>
      </c>
      <c r="AE1028" s="167" t="str">
        <f t="shared" si="272"/>
        <v>2018-19 Summer</v>
      </c>
      <c r="AF1028" s="127">
        <v>0</v>
      </c>
    </row>
    <row r="1029" spans="1:32">
      <c r="A1029" s="46">
        <v>43329</v>
      </c>
      <c r="B1029" s="13" t="str">
        <f t="shared" si="273"/>
        <v>Aug</v>
      </c>
      <c r="C1029" s="181"/>
      <c r="D1029" s="181"/>
      <c r="E1029" s="181"/>
      <c r="F1029" s="181"/>
      <c r="G1029" s="181"/>
      <c r="H1029" s="181"/>
      <c r="I1029" s="12">
        <f>VLOOKUP($B1029,'Elec wholesale lookups'!$A$3:$L$15,'Inputs - Elec wholesale index'!I$2,FALSE)</f>
        <v>205597.26549163138</v>
      </c>
      <c r="J1029" s="12">
        <f>VLOOKUP($B1029,'Elec wholesale lookups'!$A$3:$L$15,'Inputs - Elec wholesale index'!J$2,FALSE)</f>
        <v>181634.52552031272</v>
      </c>
      <c r="K1029" s="12">
        <f>VLOOKUP($B1029,'Elec wholesale lookups'!$A$3:$L$15,'Inputs - Elec wholesale index'!K$2,FALSE)</f>
        <v>205597.26549163138</v>
      </c>
      <c r="L1029" s="37">
        <f>VLOOKUP($B1029,'Elec wholesale lookups'!$A$3:$O$15,'Inputs - Elec wholesale index'!L$2,FALSE)</f>
        <v>0</v>
      </c>
      <c r="M1029" s="37">
        <f>VLOOKUP($B1029,'Elec wholesale lookups'!$A$3:$O$15,'Inputs - Elec wholesale index'!M$2,FALSE)</f>
        <v>1</v>
      </c>
      <c r="N1029" s="37">
        <f>VLOOKUP($B1029,'Elec wholesale lookups'!$A$3:$O$15,'Inputs - Elec wholesale index'!N$2,FALSE)</f>
        <v>1</v>
      </c>
      <c r="O1029" s="12">
        <f t="shared" si="274"/>
        <v>0</v>
      </c>
      <c r="P1029" s="12">
        <f t="shared" si="275"/>
        <v>181634.52552031272</v>
      </c>
      <c r="Q1029" s="12">
        <f t="shared" si="276"/>
        <v>205597.26549163138</v>
      </c>
      <c r="R1029" s="12">
        <f t="shared" si="277"/>
        <v>387231.79101194406</v>
      </c>
      <c r="S1029" s="22">
        <f t="shared" si="278"/>
        <v>0</v>
      </c>
      <c r="T1029" s="22">
        <f t="shared" si="279"/>
        <v>0</v>
      </c>
      <c r="U1029" s="22">
        <f t="shared" si="280"/>
        <v>0</v>
      </c>
      <c r="V1029" s="22">
        <f t="shared" si="281"/>
        <v>0</v>
      </c>
      <c r="W1029" s="43" t="str">
        <f t="shared" si="282"/>
        <v>n/a</v>
      </c>
      <c r="X1029" s="22">
        <f t="shared" si="283"/>
        <v>0</v>
      </c>
      <c r="Y1029" s="22">
        <f t="shared" si="284"/>
        <v>0</v>
      </c>
      <c r="Z1029" s="22">
        <f t="shared" si="285"/>
        <v>0</v>
      </c>
      <c r="AA1029" s="42">
        <f t="shared" si="286"/>
        <v>0</v>
      </c>
      <c r="AB1029" s="43" t="str">
        <f t="shared" si="287"/>
        <v>n/a</v>
      </c>
      <c r="AC1029" s="44" t="str">
        <f>IFERROR(W1029*'Inputs - OBR and CPI'!$E$27+'Inputs - Elec wholesale index'!AB1029*'Inputs - OBR and CPI'!$F$27,"n/a")</f>
        <v>n/a</v>
      </c>
      <c r="AD1029" s="167" t="str">
        <f t="shared" si="271"/>
        <v>2019-20 Summer</v>
      </c>
      <c r="AE1029" s="167" t="str">
        <f t="shared" si="272"/>
        <v>2018-19 Summer</v>
      </c>
      <c r="AF1029" s="127">
        <v>0</v>
      </c>
    </row>
    <row r="1030" spans="1:32">
      <c r="A1030" s="46">
        <v>43332</v>
      </c>
      <c r="B1030" s="13" t="str">
        <f t="shared" si="273"/>
        <v>Aug</v>
      </c>
      <c r="C1030" s="181"/>
      <c r="D1030" s="181"/>
      <c r="E1030" s="181"/>
      <c r="F1030" s="181"/>
      <c r="G1030" s="181"/>
      <c r="H1030" s="181"/>
      <c r="I1030" s="12">
        <f>VLOOKUP($B1030,'Elec wholesale lookups'!$A$3:$L$15,'Inputs - Elec wholesale index'!I$2,FALSE)</f>
        <v>205597.26549163138</v>
      </c>
      <c r="J1030" s="12">
        <f>VLOOKUP($B1030,'Elec wholesale lookups'!$A$3:$L$15,'Inputs - Elec wholesale index'!J$2,FALSE)</f>
        <v>181634.52552031272</v>
      </c>
      <c r="K1030" s="12">
        <f>VLOOKUP($B1030,'Elec wholesale lookups'!$A$3:$L$15,'Inputs - Elec wholesale index'!K$2,FALSE)</f>
        <v>205597.26549163138</v>
      </c>
      <c r="L1030" s="37">
        <f>VLOOKUP($B1030,'Elec wholesale lookups'!$A$3:$O$15,'Inputs - Elec wholesale index'!L$2,FALSE)</f>
        <v>0</v>
      </c>
      <c r="M1030" s="37">
        <f>VLOOKUP($B1030,'Elec wholesale lookups'!$A$3:$O$15,'Inputs - Elec wholesale index'!M$2,FALSE)</f>
        <v>1</v>
      </c>
      <c r="N1030" s="37">
        <f>VLOOKUP($B1030,'Elec wholesale lookups'!$A$3:$O$15,'Inputs - Elec wholesale index'!N$2,FALSE)</f>
        <v>1</v>
      </c>
      <c r="O1030" s="12">
        <f t="shared" si="274"/>
        <v>0</v>
      </c>
      <c r="P1030" s="12">
        <f t="shared" si="275"/>
        <v>181634.52552031272</v>
      </c>
      <c r="Q1030" s="12">
        <f t="shared" si="276"/>
        <v>205597.26549163138</v>
      </c>
      <c r="R1030" s="12">
        <f t="shared" si="277"/>
        <v>387231.79101194406</v>
      </c>
      <c r="S1030" s="22">
        <f t="shared" si="278"/>
        <v>0</v>
      </c>
      <c r="T1030" s="22">
        <f t="shared" si="279"/>
        <v>0</v>
      </c>
      <c r="U1030" s="22">
        <f t="shared" si="280"/>
        <v>0</v>
      </c>
      <c r="V1030" s="22">
        <f t="shared" si="281"/>
        <v>0</v>
      </c>
      <c r="W1030" s="43" t="str">
        <f t="shared" si="282"/>
        <v>n/a</v>
      </c>
      <c r="X1030" s="22">
        <f t="shared" si="283"/>
        <v>0</v>
      </c>
      <c r="Y1030" s="22">
        <f t="shared" si="284"/>
        <v>0</v>
      </c>
      <c r="Z1030" s="22">
        <f t="shared" si="285"/>
        <v>0</v>
      </c>
      <c r="AA1030" s="42">
        <f t="shared" si="286"/>
        <v>0</v>
      </c>
      <c r="AB1030" s="43" t="str">
        <f t="shared" si="287"/>
        <v>n/a</v>
      </c>
      <c r="AC1030" s="44" t="str">
        <f>IFERROR(W1030*'Inputs - OBR and CPI'!$E$27+'Inputs - Elec wholesale index'!AB1030*'Inputs - OBR and CPI'!$F$27,"n/a")</f>
        <v>n/a</v>
      </c>
      <c r="AD1030" s="167" t="str">
        <f t="shared" si="271"/>
        <v>2019-20 Summer</v>
      </c>
      <c r="AE1030" s="167" t="str">
        <f t="shared" si="272"/>
        <v>2018-19 Summer</v>
      </c>
      <c r="AF1030" s="127">
        <v>0</v>
      </c>
    </row>
    <row r="1031" spans="1:32">
      <c r="A1031" s="46">
        <v>43333</v>
      </c>
      <c r="B1031" s="13" t="str">
        <f t="shared" si="273"/>
        <v>Aug</v>
      </c>
      <c r="C1031" s="181"/>
      <c r="D1031" s="181"/>
      <c r="E1031" s="181"/>
      <c r="F1031" s="181"/>
      <c r="G1031" s="181"/>
      <c r="H1031" s="181"/>
      <c r="I1031" s="12">
        <f>VLOOKUP($B1031,'Elec wholesale lookups'!$A$3:$L$15,'Inputs - Elec wholesale index'!I$2,FALSE)</f>
        <v>205597.26549163138</v>
      </c>
      <c r="J1031" s="12">
        <f>VLOOKUP($B1031,'Elec wholesale lookups'!$A$3:$L$15,'Inputs - Elec wholesale index'!J$2,FALSE)</f>
        <v>181634.52552031272</v>
      </c>
      <c r="K1031" s="12">
        <f>VLOOKUP($B1031,'Elec wholesale lookups'!$A$3:$L$15,'Inputs - Elec wholesale index'!K$2,FALSE)</f>
        <v>205597.26549163138</v>
      </c>
      <c r="L1031" s="37">
        <f>VLOOKUP($B1031,'Elec wholesale lookups'!$A$3:$O$15,'Inputs - Elec wholesale index'!L$2,FALSE)</f>
        <v>0</v>
      </c>
      <c r="M1031" s="37">
        <f>VLOOKUP($B1031,'Elec wholesale lookups'!$A$3:$O$15,'Inputs - Elec wholesale index'!M$2,FALSE)</f>
        <v>1</v>
      </c>
      <c r="N1031" s="37">
        <f>VLOOKUP($B1031,'Elec wholesale lookups'!$A$3:$O$15,'Inputs - Elec wholesale index'!N$2,FALSE)</f>
        <v>1</v>
      </c>
      <c r="O1031" s="12">
        <f t="shared" si="274"/>
        <v>0</v>
      </c>
      <c r="P1031" s="12">
        <f t="shared" si="275"/>
        <v>181634.52552031272</v>
      </c>
      <c r="Q1031" s="12">
        <f t="shared" si="276"/>
        <v>205597.26549163138</v>
      </c>
      <c r="R1031" s="12">
        <f t="shared" si="277"/>
        <v>387231.79101194406</v>
      </c>
      <c r="S1031" s="22">
        <f t="shared" si="278"/>
        <v>0</v>
      </c>
      <c r="T1031" s="22">
        <f t="shared" si="279"/>
        <v>0</v>
      </c>
      <c r="U1031" s="22">
        <f t="shared" si="280"/>
        <v>0</v>
      </c>
      <c r="V1031" s="22">
        <f t="shared" si="281"/>
        <v>0</v>
      </c>
      <c r="W1031" s="43" t="str">
        <f t="shared" si="282"/>
        <v>n/a</v>
      </c>
      <c r="X1031" s="22">
        <f t="shared" si="283"/>
        <v>0</v>
      </c>
      <c r="Y1031" s="22">
        <f t="shared" si="284"/>
        <v>0</v>
      </c>
      <c r="Z1031" s="22">
        <f t="shared" si="285"/>
        <v>0</v>
      </c>
      <c r="AA1031" s="42">
        <f t="shared" si="286"/>
        <v>0</v>
      </c>
      <c r="AB1031" s="43" t="str">
        <f t="shared" si="287"/>
        <v>n/a</v>
      </c>
      <c r="AC1031" s="44" t="str">
        <f>IFERROR(W1031*'Inputs - OBR and CPI'!$E$27+'Inputs - Elec wholesale index'!AB1031*'Inputs - OBR and CPI'!$F$27,"n/a")</f>
        <v>n/a</v>
      </c>
      <c r="AD1031" s="167" t="str">
        <f t="shared" si="271"/>
        <v>2019-20 Summer</v>
      </c>
      <c r="AE1031" s="167" t="str">
        <f t="shared" si="272"/>
        <v>2018-19 Summer</v>
      </c>
      <c r="AF1031" s="127">
        <v>0</v>
      </c>
    </row>
    <row r="1032" spans="1:32">
      <c r="A1032" s="46">
        <v>43334</v>
      </c>
      <c r="B1032" s="13" t="str">
        <f t="shared" si="273"/>
        <v>Aug</v>
      </c>
      <c r="C1032" s="181"/>
      <c r="D1032" s="181"/>
      <c r="E1032" s="181"/>
      <c r="F1032" s="181"/>
      <c r="G1032" s="181"/>
      <c r="H1032" s="181"/>
      <c r="I1032" s="12">
        <f>VLOOKUP($B1032,'Elec wholesale lookups'!$A$3:$L$15,'Inputs - Elec wholesale index'!I$2,FALSE)</f>
        <v>205597.26549163138</v>
      </c>
      <c r="J1032" s="12">
        <f>VLOOKUP($B1032,'Elec wholesale lookups'!$A$3:$L$15,'Inputs - Elec wholesale index'!J$2,FALSE)</f>
        <v>181634.52552031272</v>
      </c>
      <c r="K1032" s="12">
        <f>VLOOKUP($B1032,'Elec wholesale lookups'!$A$3:$L$15,'Inputs - Elec wholesale index'!K$2,FALSE)</f>
        <v>205597.26549163138</v>
      </c>
      <c r="L1032" s="37">
        <f>VLOOKUP($B1032,'Elec wholesale lookups'!$A$3:$O$15,'Inputs - Elec wholesale index'!L$2,FALSE)</f>
        <v>0</v>
      </c>
      <c r="M1032" s="37">
        <f>VLOOKUP($B1032,'Elec wholesale lookups'!$A$3:$O$15,'Inputs - Elec wholesale index'!M$2,FALSE)</f>
        <v>1</v>
      </c>
      <c r="N1032" s="37">
        <f>VLOOKUP($B1032,'Elec wholesale lookups'!$A$3:$O$15,'Inputs - Elec wholesale index'!N$2,FALSE)</f>
        <v>1</v>
      </c>
      <c r="O1032" s="12">
        <f t="shared" si="274"/>
        <v>0</v>
      </c>
      <c r="P1032" s="12">
        <f t="shared" si="275"/>
        <v>181634.52552031272</v>
      </c>
      <c r="Q1032" s="12">
        <f t="shared" si="276"/>
        <v>205597.26549163138</v>
      </c>
      <c r="R1032" s="12">
        <f t="shared" si="277"/>
        <v>387231.79101194406</v>
      </c>
      <c r="S1032" s="22">
        <f t="shared" si="278"/>
        <v>0</v>
      </c>
      <c r="T1032" s="22">
        <f t="shared" si="279"/>
        <v>0</v>
      </c>
      <c r="U1032" s="22">
        <f t="shared" si="280"/>
        <v>0</v>
      </c>
      <c r="V1032" s="22">
        <f t="shared" si="281"/>
        <v>0</v>
      </c>
      <c r="W1032" s="43" t="str">
        <f t="shared" si="282"/>
        <v>n/a</v>
      </c>
      <c r="X1032" s="22">
        <f t="shared" si="283"/>
        <v>0</v>
      </c>
      <c r="Y1032" s="22">
        <f t="shared" si="284"/>
        <v>0</v>
      </c>
      <c r="Z1032" s="22">
        <f t="shared" si="285"/>
        <v>0</v>
      </c>
      <c r="AA1032" s="42">
        <f t="shared" si="286"/>
        <v>0</v>
      </c>
      <c r="AB1032" s="43" t="str">
        <f t="shared" si="287"/>
        <v>n/a</v>
      </c>
      <c r="AC1032" s="44" t="str">
        <f>IFERROR(W1032*'Inputs - OBR and CPI'!$E$27+'Inputs - Elec wholesale index'!AB1032*'Inputs - OBR and CPI'!$F$27,"n/a")</f>
        <v>n/a</v>
      </c>
      <c r="AD1032" s="167" t="str">
        <f t="shared" si="271"/>
        <v>2019-20 Summer</v>
      </c>
      <c r="AE1032" s="167" t="str">
        <f t="shared" si="272"/>
        <v>2018-19 Summer</v>
      </c>
      <c r="AF1032" s="127">
        <v>0</v>
      </c>
    </row>
    <row r="1033" spans="1:32">
      <c r="A1033" s="46">
        <v>43335</v>
      </c>
      <c r="B1033" s="13" t="str">
        <f t="shared" si="273"/>
        <v>Aug</v>
      </c>
      <c r="C1033" s="181"/>
      <c r="D1033" s="181"/>
      <c r="E1033" s="181"/>
      <c r="F1033" s="181"/>
      <c r="G1033" s="181"/>
      <c r="H1033" s="181"/>
      <c r="I1033" s="12">
        <f>VLOOKUP($B1033,'Elec wholesale lookups'!$A$3:$L$15,'Inputs - Elec wholesale index'!I$2,FALSE)</f>
        <v>205597.26549163138</v>
      </c>
      <c r="J1033" s="12">
        <f>VLOOKUP($B1033,'Elec wholesale lookups'!$A$3:$L$15,'Inputs - Elec wholesale index'!J$2,FALSE)</f>
        <v>181634.52552031272</v>
      </c>
      <c r="K1033" s="12">
        <f>VLOOKUP($B1033,'Elec wholesale lookups'!$A$3:$L$15,'Inputs - Elec wholesale index'!K$2,FALSE)</f>
        <v>205597.26549163138</v>
      </c>
      <c r="L1033" s="37">
        <f>VLOOKUP($B1033,'Elec wholesale lookups'!$A$3:$O$15,'Inputs - Elec wholesale index'!L$2,FALSE)</f>
        <v>0</v>
      </c>
      <c r="M1033" s="37">
        <f>VLOOKUP($B1033,'Elec wholesale lookups'!$A$3:$O$15,'Inputs - Elec wholesale index'!M$2,FALSE)</f>
        <v>1</v>
      </c>
      <c r="N1033" s="37">
        <f>VLOOKUP($B1033,'Elec wholesale lookups'!$A$3:$O$15,'Inputs - Elec wholesale index'!N$2,FALSE)</f>
        <v>1</v>
      </c>
      <c r="O1033" s="12">
        <f t="shared" si="274"/>
        <v>0</v>
      </c>
      <c r="P1033" s="12">
        <f t="shared" si="275"/>
        <v>181634.52552031272</v>
      </c>
      <c r="Q1033" s="12">
        <f t="shared" si="276"/>
        <v>205597.26549163138</v>
      </c>
      <c r="R1033" s="12">
        <f t="shared" si="277"/>
        <v>387231.79101194406</v>
      </c>
      <c r="S1033" s="22">
        <f t="shared" si="278"/>
        <v>0</v>
      </c>
      <c r="T1033" s="22">
        <f t="shared" si="279"/>
        <v>0</v>
      </c>
      <c r="U1033" s="22">
        <f t="shared" si="280"/>
        <v>0</v>
      </c>
      <c r="V1033" s="22">
        <f t="shared" si="281"/>
        <v>0</v>
      </c>
      <c r="W1033" s="43" t="str">
        <f t="shared" si="282"/>
        <v>n/a</v>
      </c>
      <c r="X1033" s="22">
        <f t="shared" si="283"/>
        <v>0</v>
      </c>
      <c r="Y1033" s="22">
        <f t="shared" si="284"/>
        <v>0</v>
      </c>
      <c r="Z1033" s="22">
        <f t="shared" si="285"/>
        <v>0</v>
      </c>
      <c r="AA1033" s="42">
        <f t="shared" si="286"/>
        <v>0</v>
      </c>
      <c r="AB1033" s="43" t="str">
        <f t="shared" si="287"/>
        <v>n/a</v>
      </c>
      <c r="AC1033" s="44" t="str">
        <f>IFERROR(W1033*'Inputs - OBR and CPI'!$E$27+'Inputs - Elec wholesale index'!AB1033*'Inputs - OBR and CPI'!$F$27,"n/a")</f>
        <v>n/a</v>
      </c>
      <c r="AD1033" s="167" t="str">
        <f t="shared" si="271"/>
        <v>2019-20 Summer</v>
      </c>
      <c r="AE1033" s="167" t="str">
        <f t="shared" si="272"/>
        <v>2018-19 Summer</v>
      </c>
      <c r="AF1033" s="127">
        <v>0</v>
      </c>
    </row>
    <row r="1034" spans="1:32">
      <c r="A1034" s="46">
        <v>43336</v>
      </c>
      <c r="B1034" s="13" t="str">
        <f t="shared" si="273"/>
        <v>Aug</v>
      </c>
      <c r="C1034" s="181"/>
      <c r="D1034" s="181"/>
      <c r="E1034" s="181"/>
      <c r="F1034" s="181"/>
      <c r="G1034" s="181"/>
      <c r="H1034" s="181"/>
      <c r="I1034" s="12">
        <f>VLOOKUP($B1034,'Elec wholesale lookups'!$A$3:$L$15,'Inputs - Elec wholesale index'!I$2,FALSE)</f>
        <v>205597.26549163138</v>
      </c>
      <c r="J1034" s="12">
        <f>VLOOKUP($B1034,'Elec wholesale lookups'!$A$3:$L$15,'Inputs - Elec wholesale index'!J$2,FALSE)</f>
        <v>181634.52552031272</v>
      </c>
      <c r="K1034" s="12">
        <f>VLOOKUP($B1034,'Elec wholesale lookups'!$A$3:$L$15,'Inputs - Elec wholesale index'!K$2,FALSE)</f>
        <v>205597.26549163138</v>
      </c>
      <c r="L1034" s="37">
        <f>VLOOKUP($B1034,'Elec wholesale lookups'!$A$3:$O$15,'Inputs - Elec wholesale index'!L$2,FALSE)</f>
        <v>0</v>
      </c>
      <c r="M1034" s="37">
        <f>VLOOKUP($B1034,'Elec wholesale lookups'!$A$3:$O$15,'Inputs - Elec wholesale index'!M$2,FALSE)</f>
        <v>1</v>
      </c>
      <c r="N1034" s="37">
        <f>VLOOKUP($B1034,'Elec wholesale lookups'!$A$3:$O$15,'Inputs - Elec wholesale index'!N$2,FALSE)</f>
        <v>1</v>
      </c>
      <c r="O1034" s="12">
        <f t="shared" si="274"/>
        <v>0</v>
      </c>
      <c r="P1034" s="12">
        <f t="shared" si="275"/>
        <v>181634.52552031272</v>
      </c>
      <c r="Q1034" s="12">
        <f t="shared" si="276"/>
        <v>205597.26549163138</v>
      </c>
      <c r="R1034" s="12">
        <f t="shared" si="277"/>
        <v>387231.79101194406</v>
      </c>
      <c r="S1034" s="22">
        <f t="shared" si="278"/>
        <v>0</v>
      </c>
      <c r="T1034" s="22">
        <f t="shared" si="279"/>
        <v>0</v>
      </c>
      <c r="U1034" s="22">
        <f t="shared" si="280"/>
        <v>0</v>
      </c>
      <c r="V1034" s="22">
        <f t="shared" si="281"/>
        <v>0</v>
      </c>
      <c r="W1034" s="43" t="str">
        <f t="shared" si="282"/>
        <v>n/a</v>
      </c>
      <c r="X1034" s="22">
        <f t="shared" si="283"/>
        <v>0</v>
      </c>
      <c r="Y1034" s="22">
        <f t="shared" si="284"/>
        <v>0</v>
      </c>
      <c r="Z1034" s="22">
        <f t="shared" si="285"/>
        <v>0</v>
      </c>
      <c r="AA1034" s="42">
        <f t="shared" si="286"/>
        <v>0</v>
      </c>
      <c r="AB1034" s="43" t="str">
        <f t="shared" si="287"/>
        <v>n/a</v>
      </c>
      <c r="AC1034" s="44" t="str">
        <f>IFERROR(W1034*'Inputs - OBR and CPI'!$E$27+'Inputs - Elec wholesale index'!AB1034*'Inputs - OBR and CPI'!$F$27,"n/a")</f>
        <v>n/a</v>
      </c>
      <c r="AD1034" s="167" t="str">
        <f t="shared" si="271"/>
        <v>2019-20 Summer</v>
      </c>
      <c r="AE1034" s="167" t="str">
        <f t="shared" si="272"/>
        <v>2018-19 Summer</v>
      </c>
      <c r="AF1034" s="127">
        <v>0</v>
      </c>
    </row>
    <row r="1035" spans="1:32">
      <c r="A1035" s="46">
        <v>43340</v>
      </c>
      <c r="B1035" s="13" t="str">
        <f t="shared" si="273"/>
        <v>Aug</v>
      </c>
      <c r="C1035" s="181"/>
      <c r="D1035" s="181"/>
      <c r="E1035" s="181"/>
      <c r="F1035" s="181"/>
      <c r="G1035" s="181"/>
      <c r="H1035" s="181"/>
      <c r="I1035" s="12">
        <f>VLOOKUP($B1035,'Elec wholesale lookups'!$A$3:$L$15,'Inputs - Elec wholesale index'!I$2,FALSE)</f>
        <v>205597.26549163138</v>
      </c>
      <c r="J1035" s="12">
        <f>VLOOKUP($B1035,'Elec wholesale lookups'!$A$3:$L$15,'Inputs - Elec wholesale index'!J$2,FALSE)</f>
        <v>181634.52552031272</v>
      </c>
      <c r="K1035" s="12">
        <f>VLOOKUP($B1035,'Elec wholesale lookups'!$A$3:$L$15,'Inputs - Elec wholesale index'!K$2,FALSE)</f>
        <v>205597.26549163138</v>
      </c>
      <c r="L1035" s="37">
        <f>VLOOKUP($B1035,'Elec wholesale lookups'!$A$3:$O$15,'Inputs - Elec wholesale index'!L$2,FALSE)</f>
        <v>0</v>
      </c>
      <c r="M1035" s="37">
        <f>VLOOKUP($B1035,'Elec wholesale lookups'!$A$3:$O$15,'Inputs - Elec wholesale index'!M$2,FALSE)</f>
        <v>1</v>
      </c>
      <c r="N1035" s="37">
        <f>VLOOKUP($B1035,'Elec wholesale lookups'!$A$3:$O$15,'Inputs - Elec wholesale index'!N$2,FALSE)</f>
        <v>1</v>
      </c>
      <c r="O1035" s="12">
        <f t="shared" si="274"/>
        <v>0</v>
      </c>
      <c r="P1035" s="12">
        <f t="shared" si="275"/>
        <v>181634.52552031272</v>
      </c>
      <c r="Q1035" s="12">
        <f t="shared" si="276"/>
        <v>205597.26549163138</v>
      </c>
      <c r="R1035" s="12">
        <f t="shared" si="277"/>
        <v>387231.79101194406</v>
      </c>
      <c r="S1035" s="22">
        <f t="shared" si="278"/>
        <v>0</v>
      </c>
      <c r="T1035" s="22">
        <f t="shared" si="279"/>
        <v>0</v>
      </c>
      <c r="U1035" s="22">
        <f t="shared" si="280"/>
        <v>0</v>
      </c>
      <c r="V1035" s="22">
        <f t="shared" si="281"/>
        <v>0</v>
      </c>
      <c r="W1035" s="43" t="str">
        <f t="shared" si="282"/>
        <v>n/a</v>
      </c>
      <c r="X1035" s="22">
        <f t="shared" si="283"/>
        <v>0</v>
      </c>
      <c r="Y1035" s="22">
        <f t="shared" si="284"/>
        <v>0</v>
      </c>
      <c r="Z1035" s="22">
        <f t="shared" si="285"/>
        <v>0</v>
      </c>
      <c r="AA1035" s="42">
        <f t="shared" si="286"/>
        <v>0</v>
      </c>
      <c r="AB1035" s="43" t="str">
        <f t="shared" si="287"/>
        <v>n/a</v>
      </c>
      <c r="AC1035" s="44" t="str">
        <f>IFERROR(W1035*'Inputs - OBR and CPI'!$E$27+'Inputs - Elec wholesale index'!AB1035*'Inputs - OBR and CPI'!$F$27,"n/a")</f>
        <v>n/a</v>
      </c>
      <c r="AD1035" s="167" t="str">
        <f t="shared" si="271"/>
        <v>2019-20 Summer</v>
      </c>
      <c r="AE1035" s="167" t="str">
        <f t="shared" si="272"/>
        <v>2018-19 Summer</v>
      </c>
      <c r="AF1035" s="127">
        <v>0</v>
      </c>
    </row>
    <row r="1036" spans="1:32">
      <c r="A1036" s="46">
        <v>43341</v>
      </c>
      <c r="B1036" s="13" t="str">
        <f t="shared" si="273"/>
        <v>Aug</v>
      </c>
      <c r="C1036" s="181"/>
      <c r="D1036" s="181"/>
      <c r="E1036" s="181"/>
      <c r="F1036" s="181"/>
      <c r="G1036" s="181"/>
      <c r="H1036" s="181"/>
      <c r="I1036" s="12">
        <f>VLOOKUP($B1036,'Elec wholesale lookups'!$A$3:$L$15,'Inputs - Elec wholesale index'!I$2,FALSE)</f>
        <v>205597.26549163138</v>
      </c>
      <c r="J1036" s="12">
        <f>VLOOKUP($B1036,'Elec wholesale lookups'!$A$3:$L$15,'Inputs - Elec wholesale index'!J$2,FALSE)</f>
        <v>181634.52552031272</v>
      </c>
      <c r="K1036" s="12">
        <f>VLOOKUP($B1036,'Elec wholesale lookups'!$A$3:$L$15,'Inputs - Elec wholesale index'!K$2,FALSE)</f>
        <v>205597.26549163138</v>
      </c>
      <c r="L1036" s="37">
        <f>VLOOKUP($B1036,'Elec wholesale lookups'!$A$3:$O$15,'Inputs - Elec wholesale index'!L$2,FALSE)</f>
        <v>0</v>
      </c>
      <c r="M1036" s="37">
        <f>VLOOKUP($B1036,'Elec wholesale lookups'!$A$3:$O$15,'Inputs - Elec wholesale index'!M$2,FALSE)</f>
        <v>1</v>
      </c>
      <c r="N1036" s="37">
        <f>VLOOKUP($B1036,'Elec wholesale lookups'!$A$3:$O$15,'Inputs - Elec wholesale index'!N$2,FALSE)</f>
        <v>1</v>
      </c>
      <c r="O1036" s="12">
        <f t="shared" si="274"/>
        <v>0</v>
      </c>
      <c r="P1036" s="12">
        <f t="shared" si="275"/>
        <v>181634.52552031272</v>
      </c>
      <c r="Q1036" s="12">
        <f t="shared" si="276"/>
        <v>205597.26549163138</v>
      </c>
      <c r="R1036" s="12">
        <f t="shared" si="277"/>
        <v>387231.79101194406</v>
      </c>
      <c r="S1036" s="22">
        <f t="shared" si="278"/>
        <v>0</v>
      </c>
      <c r="T1036" s="22">
        <f t="shared" si="279"/>
        <v>0</v>
      </c>
      <c r="U1036" s="22">
        <f t="shared" si="280"/>
        <v>0</v>
      </c>
      <c r="V1036" s="22">
        <f t="shared" si="281"/>
        <v>0</v>
      </c>
      <c r="W1036" s="43" t="str">
        <f t="shared" si="282"/>
        <v>n/a</v>
      </c>
      <c r="X1036" s="22">
        <f t="shared" si="283"/>
        <v>0</v>
      </c>
      <c r="Y1036" s="22">
        <f t="shared" si="284"/>
        <v>0</v>
      </c>
      <c r="Z1036" s="22">
        <f t="shared" si="285"/>
        <v>0</v>
      </c>
      <c r="AA1036" s="42">
        <f t="shared" si="286"/>
        <v>0</v>
      </c>
      <c r="AB1036" s="43" t="str">
        <f t="shared" si="287"/>
        <v>n/a</v>
      </c>
      <c r="AC1036" s="44" t="str">
        <f>IFERROR(W1036*'Inputs - OBR and CPI'!$E$27+'Inputs - Elec wholesale index'!AB1036*'Inputs - OBR and CPI'!$F$27,"n/a")</f>
        <v>n/a</v>
      </c>
      <c r="AD1036" s="167" t="str">
        <f t="shared" si="271"/>
        <v>2019-20 Summer</v>
      </c>
      <c r="AE1036" s="167" t="str">
        <f t="shared" si="272"/>
        <v>2018-19 Summer</v>
      </c>
      <c r="AF1036" s="127">
        <v>0</v>
      </c>
    </row>
    <row r="1037" spans="1:32">
      <c r="A1037" s="46">
        <v>43342</v>
      </c>
      <c r="B1037" s="13" t="str">
        <f t="shared" si="273"/>
        <v>Aug</v>
      </c>
      <c r="C1037" s="181"/>
      <c r="D1037" s="181"/>
      <c r="E1037" s="181"/>
      <c r="F1037" s="181"/>
      <c r="G1037" s="181"/>
      <c r="H1037" s="181"/>
      <c r="I1037" s="12">
        <f>VLOOKUP($B1037,'Elec wholesale lookups'!$A$3:$L$15,'Inputs - Elec wholesale index'!I$2,FALSE)</f>
        <v>205597.26549163138</v>
      </c>
      <c r="J1037" s="12">
        <f>VLOOKUP($B1037,'Elec wholesale lookups'!$A$3:$L$15,'Inputs - Elec wholesale index'!J$2,FALSE)</f>
        <v>181634.52552031272</v>
      </c>
      <c r="K1037" s="12">
        <f>VLOOKUP($B1037,'Elec wholesale lookups'!$A$3:$L$15,'Inputs - Elec wholesale index'!K$2,FALSE)</f>
        <v>205597.26549163138</v>
      </c>
      <c r="L1037" s="37">
        <f>VLOOKUP($B1037,'Elec wholesale lookups'!$A$3:$O$15,'Inputs - Elec wholesale index'!L$2,FALSE)</f>
        <v>0</v>
      </c>
      <c r="M1037" s="37">
        <f>VLOOKUP($B1037,'Elec wholesale lookups'!$A$3:$O$15,'Inputs - Elec wholesale index'!M$2,FALSE)</f>
        <v>1</v>
      </c>
      <c r="N1037" s="37">
        <f>VLOOKUP($B1037,'Elec wholesale lookups'!$A$3:$O$15,'Inputs - Elec wholesale index'!N$2,FALSE)</f>
        <v>1</v>
      </c>
      <c r="O1037" s="12">
        <f t="shared" si="274"/>
        <v>0</v>
      </c>
      <c r="P1037" s="12">
        <f t="shared" si="275"/>
        <v>181634.52552031272</v>
      </c>
      <c r="Q1037" s="12">
        <f t="shared" si="276"/>
        <v>205597.26549163138</v>
      </c>
      <c r="R1037" s="12">
        <f t="shared" si="277"/>
        <v>387231.79101194406</v>
      </c>
      <c r="S1037" s="22">
        <f t="shared" si="278"/>
        <v>0</v>
      </c>
      <c r="T1037" s="22">
        <f t="shared" si="279"/>
        <v>0</v>
      </c>
      <c r="U1037" s="22">
        <f t="shared" si="280"/>
        <v>0</v>
      </c>
      <c r="V1037" s="22">
        <f t="shared" si="281"/>
        <v>0</v>
      </c>
      <c r="W1037" s="43" t="str">
        <f t="shared" si="282"/>
        <v>n/a</v>
      </c>
      <c r="X1037" s="22">
        <f t="shared" si="283"/>
        <v>0</v>
      </c>
      <c r="Y1037" s="22">
        <f t="shared" si="284"/>
        <v>0</v>
      </c>
      <c r="Z1037" s="22">
        <f t="shared" si="285"/>
        <v>0</v>
      </c>
      <c r="AA1037" s="42">
        <f t="shared" si="286"/>
        <v>0</v>
      </c>
      <c r="AB1037" s="43" t="str">
        <f t="shared" si="287"/>
        <v>n/a</v>
      </c>
      <c r="AC1037" s="44" t="str">
        <f>IFERROR(W1037*'Inputs - OBR and CPI'!$E$27+'Inputs - Elec wholesale index'!AB1037*'Inputs - OBR and CPI'!$F$27,"n/a")</f>
        <v>n/a</v>
      </c>
      <c r="AD1037" s="167" t="str">
        <f t="shared" si="271"/>
        <v>2019-20 Summer</v>
      </c>
      <c r="AE1037" s="167" t="str">
        <f t="shared" si="272"/>
        <v>2018-19 Summer</v>
      </c>
      <c r="AF1037" s="127">
        <v>0</v>
      </c>
    </row>
    <row r="1038" spans="1:32">
      <c r="A1038" s="46">
        <v>43343</v>
      </c>
      <c r="B1038" s="13" t="str">
        <f t="shared" si="273"/>
        <v>Aug</v>
      </c>
      <c r="C1038" s="181"/>
      <c r="D1038" s="181"/>
      <c r="E1038" s="181"/>
      <c r="F1038" s="181"/>
      <c r="G1038" s="181"/>
      <c r="H1038" s="181"/>
      <c r="I1038" s="12">
        <f>VLOOKUP($B1038,'Elec wholesale lookups'!$A$3:$L$15,'Inputs - Elec wholesale index'!I$2,FALSE)</f>
        <v>205597.26549163138</v>
      </c>
      <c r="J1038" s="12">
        <f>VLOOKUP($B1038,'Elec wholesale lookups'!$A$3:$L$15,'Inputs - Elec wholesale index'!J$2,FALSE)</f>
        <v>181634.52552031272</v>
      </c>
      <c r="K1038" s="12">
        <f>VLOOKUP($B1038,'Elec wholesale lookups'!$A$3:$L$15,'Inputs - Elec wholesale index'!K$2,FALSE)</f>
        <v>205597.26549163138</v>
      </c>
      <c r="L1038" s="37">
        <f>VLOOKUP($B1038,'Elec wholesale lookups'!$A$3:$O$15,'Inputs - Elec wholesale index'!L$2,FALSE)</f>
        <v>0</v>
      </c>
      <c r="M1038" s="37">
        <f>VLOOKUP($B1038,'Elec wholesale lookups'!$A$3:$O$15,'Inputs - Elec wholesale index'!M$2,FALSE)</f>
        <v>1</v>
      </c>
      <c r="N1038" s="37">
        <f>VLOOKUP($B1038,'Elec wholesale lookups'!$A$3:$O$15,'Inputs - Elec wholesale index'!N$2,FALSE)</f>
        <v>1</v>
      </c>
      <c r="O1038" s="12">
        <f t="shared" si="274"/>
        <v>0</v>
      </c>
      <c r="P1038" s="12">
        <f t="shared" si="275"/>
        <v>181634.52552031272</v>
      </c>
      <c r="Q1038" s="12">
        <f t="shared" si="276"/>
        <v>205597.26549163138</v>
      </c>
      <c r="R1038" s="12">
        <f t="shared" si="277"/>
        <v>387231.79101194406</v>
      </c>
      <c r="S1038" s="22">
        <f t="shared" si="278"/>
        <v>0</v>
      </c>
      <c r="T1038" s="22">
        <f t="shared" si="279"/>
        <v>0</v>
      </c>
      <c r="U1038" s="22">
        <f t="shared" si="280"/>
        <v>0</v>
      </c>
      <c r="V1038" s="22">
        <f t="shared" si="281"/>
        <v>0</v>
      </c>
      <c r="W1038" s="43" t="str">
        <f t="shared" si="282"/>
        <v>n/a</v>
      </c>
      <c r="X1038" s="22">
        <f t="shared" si="283"/>
        <v>0</v>
      </c>
      <c r="Y1038" s="22">
        <f t="shared" si="284"/>
        <v>0</v>
      </c>
      <c r="Z1038" s="22">
        <f t="shared" si="285"/>
        <v>0</v>
      </c>
      <c r="AA1038" s="42">
        <f t="shared" si="286"/>
        <v>0</v>
      </c>
      <c r="AB1038" s="43" t="str">
        <f t="shared" si="287"/>
        <v>n/a</v>
      </c>
      <c r="AC1038" s="44" t="str">
        <f>IFERROR(W1038*'Inputs - OBR and CPI'!$E$27+'Inputs - Elec wholesale index'!AB1038*'Inputs - OBR and CPI'!$F$27,"n/a")</f>
        <v>n/a</v>
      </c>
      <c r="AD1038" s="167" t="str">
        <f t="shared" si="271"/>
        <v>2019-20 Summer</v>
      </c>
      <c r="AE1038" s="167" t="str">
        <f t="shared" si="272"/>
        <v>2018-19 Summer</v>
      </c>
      <c r="AF1038" s="127">
        <v>0</v>
      </c>
    </row>
    <row r="1039" spans="1:32">
      <c r="A1039" s="46">
        <v>43346</v>
      </c>
      <c r="B1039" s="13" t="str">
        <f t="shared" si="273"/>
        <v>Sep</v>
      </c>
      <c r="C1039" s="181"/>
      <c r="D1039" s="181"/>
      <c r="E1039" s="181"/>
      <c r="F1039" s="181"/>
      <c r="G1039" s="181"/>
      <c r="H1039" s="181"/>
      <c r="I1039" s="12">
        <f>VLOOKUP($B1039,'Elec wholesale lookups'!$A$3:$L$15,'Inputs - Elec wholesale index'!I$2,FALSE)</f>
        <v>205597.26549163138</v>
      </c>
      <c r="J1039" s="12">
        <f>VLOOKUP($B1039,'Elec wholesale lookups'!$A$3:$L$15,'Inputs - Elec wholesale index'!J$2,FALSE)</f>
        <v>181634.52552031272</v>
      </c>
      <c r="K1039" s="12">
        <f>VLOOKUP($B1039,'Elec wholesale lookups'!$A$3:$L$15,'Inputs - Elec wholesale index'!K$2,FALSE)</f>
        <v>205597.26549163138</v>
      </c>
      <c r="L1039" s="37">
        <f>VLOOKUP($B1039,'Elec wholesale lookups'!$A$3:$O$15,'Inputs - Elec wholesale index'!L$2,FALSE)</f>
        <v>0</v>
      </c>
      <c r="M1039" s="37">
        <f>VLOOKUP($B1039,'Elec wholesale lookups'!$A$3:$O$15,'Inputs - Elec wholesale index'!M$2,FALSE)</f>
        <v>1</v>
      </c>
      <c r="N1039" s="37">
        <f>VLOOKUP($B1039,'Elec wholesale lookups'!$A$3:$O$15,'Inputs - Elec wholesale index'!N$2,FALSE)</f>
        <v>1</v>
      </c>
      <c r="O1039" s="12">
        <f t="shared" si="274"/>
        <v>0</v>
      </c>
      <c r="P1039" s="12">
        <f t="shared" si="275"/>
        <v>181634.52552031272</v>
      </c>
      <c r="Q1039" s="12">
        <f t="shared" si="276"/>
        <v>205597.26549163138</v>
      </c>
      <c r="R1039" s="12">
        <f t="shared" si="277"/>
        <v>387231.79101194406</v>
      </c>
      <c r="S1039" s="22">
        <f t="shared" si="278"/>
        <v>0</v>
      </c>
      <c r="T1039" s="22">
        <f t="shared" si="279"/>
        <v>0</v>
      </c>
      <c r="U1039" s="22">
        <f t="shared" si="280"/>
        <v>0</v>
      </c>
      <c r="V1039" s="22">
        <f t="shared" si="281"/>
        <v>0</v>
      </c>
      <c r="W1039" s="43" t="str">
        <f t="shared" si="282"/>
        <v>n/a</v>
      </c>
      <c r="X1039" s="22">
        <f t="shared" si="283"/>
        <v>0</v>
      </c>
      <c r="Y1039" s="22">
        <f t="shared" si="284"/>
        <v>0</v>
      </c>
      <c r="Z1039" s="22">
        <f t="shared" si="285"/>
        <v>0</v>
      </c>
      <c r="AA1039" s="42">
        <f t="shared" si="286"/>
        <v>0</v>
      </c>
      <c r="AB1039" s="43" t="str">
        <f t="shared" si="287"/>
        <v>n/a</v>
      </c>
      <c r="AC1039" s="44" t="str">
        <f>IFERROR(W1039*'Inputs - OBR and CPI'!$E$27+'Inputs - Elec wholesale index'!AB1039*'Inputs - OBR and CPI'!$F$27,"n/a")</f>
        <v>n/a</v>
      </c>
      <c r="AD1039" s="167" t="str">
        <f t="shared" si="271"/>
        <v>2019-20 Summer</v>
      </c>
      <c r="AE1039" s="167" t="str">
        <f t="shared" si="272"/>
        <v>2018-19 Summer</v>
      </c>
      <c r="AF1039" s="127">
        <v>0</v>
      </c>
    </row>
    <row r="1040" spans="1:32">
      <c r="A1040" s="46">
        <v>43347</v>
      </c>
      <c r="B1040" s="13" t="str">
        <f t="shared" si="273"/>
        <v>Sep</v>
      </c>
      <c r="C1040" s="181"/>
      <c r="D1040" s="181"/>
      <c r="E1040" s="181"/>
      <c r="F1040" s="181"/>
      <c r="G1040" s="181"/>
      <c r="H1040" s="181"/>
      <c r="I1040" s="12">
        <f>VLOOKUP($B1040,'Elec wholesale lookups'!$A$3:$L$15,'Inputs - Elec wholesale index'!I$2,FALSE)</f>
        <v>205597.26549163138</v>
      </c>
      <c r="J1040" s="12">
        <f>VLOOKUP($B1040,'Elec wholesale lookups'!$A$3:$L$15,'Inputs - Elec wholesale index'!J$2,FALSE)</f>
        <v>181634.52552031272</v>
      </c>
      <c r="K1040" s="12">
        <f>VLOOKUP($B1040,'Elec wholesale lookups'!$A$3:$L$15,'Inputs - Elec wholesale index'!K$2,FALSE)</f>
        <v>205597.26549163138</v>
      </c>
      <c r="L1040" s="37">
        <f>VLOOKUP($B1040,'Elec wholesale lookups'!$A$3:$O$15,'Inputs - Elec wholesale index'!L$2,FALSE)</f>
        <v>0</v>
      </c>
      <c r="M1040" s="37">
        <f>VLOOKUP($B1040,'Elec wholesale lookups'!$A$3:$O$15,'Inputs - Elec wholesale index'!M$2,FALSE)</f>
        <v>1</v>
      </c>
      <c r="N1040" s="37">
        <f>VLOOKUP($B1040,'Elec wholesale lookups'!$A$3:$O$15,'Inputs - Elec wholesale index'!N$2,FALSE)</f>
        <v>1</v>
      </c>
      <c r="O1040" s="12">
        <f t="shared" si="274"/>
        <v>0</v>
      </c>
      <c r="P1040" s="12">
        <f t="shared" si="275"/>
        <v>181634.52552031272</v>
      </c>
      <c r="Q1040" s="12">
        <f t="shared" si="276"/>
        <v>205597.26549163138</v>
      </c>
      <c r="R1040" s="12">
        <f t="shared" si="277"/>
        <v>387231.79101194406</v>
      </c>
      <c r="S1040" s="22">
        <f t="shared" si="278"/>
        <v>0</v>
      </c>
      <c r="T1040" s="22">
        <f t="shared" si="279"/>
        <v>0</v>
      </c>
      <c r="U1040" s="22">
        <f t="shared" si="280"/>
        <v>0</v>
      </c>
      <c r="V1040" s="22">
        <f t="shared" si="281"/>
        <v>0</v>
      </c>
      <c r="W1040" s="43" t="str">
        <f t="shared" si="282"/>
        <v>n/a</v>
      </c>
      <c r="X1040" s="22">
        <f t="shared" si="283"/>
        <v>0</v>
      </c>
      <c r="Y1040" s="22">
        <f t="shared" si="284"/>
        <v>0</v>
      </c>
      <c r="Z1040" s="22">
        <f t="shared" si="285"/>
        <v>0</v>
      </c>
      <c r="AA1040" s="42">
        <f t="shared" si="286"/>
        <v>0</v>
      </c>
      <c r="AB1040" s="43" t="str">
        <f t="shared" si="287"/>
        <v>n/a</v>
      </c>
      <c r="AC1040" s="44" t="str">
        <f>IFERROR(W1040*'Inputs - OBR and CPI'!$E$27+'Inputs - Elec wholesale index'!AB1040*'Inputs - OBR and CPI'!$F$27,"n/a")</f>
        <v>n/a</v>
      </c>
      <c r="AD1040" s="167" t="str">
        <f t="shared" si="271"/>
        <v>2019-20 Summer</v>
      </c>
      <c r="AE1040" s="167" t="str">
        <f t="shared" si="272"/>
        <v>2018-19 Summer</v>
      </c>
      <c r="AF1040" s="127">
        <v>0</v>
      </c>
    </row>
    <row r="1041" spans="1:32">
      <c r="A1041" s="46">
        <v>43348</v>
      </c>
      <c r="B1041" s="13" t="str">
        <f t="shared" si="273"/>
        <v>Sep</v>
      </c>
      <c r="C1041" s="181"/>
      <c r="D1041" s="181"/>
      <c r="E1041" s="181"/>
      <c r="F1041" s="181"/>
      <c r="G1041" s="181"/>
      <c r="H1041" s="181"/>
      <c r="I1041" s="12">
        <f>VLOOKUP($B1041,'Elec wholesale lookups'!$A$3:$L$15,'Inputs - Elec wholesale index'!I$2,FALSE)</f>
        <v>205597.26549163138</v>
      </c>
      <c r="J1041" s="12">
        <f>VLOOKUP($B1041,'Elec wholesale lookups'!$A$3:$L$15,'Inputs - Elec wholesale index'!J$2,FALSE)</f>
        <v>181634.52552031272</v>
      </c>
      <c r="K1041" s="12">
        <f>VLOOKUP($B1041,'Elec wholesale lookups'!$A$3:$L$15,'Inputs - Elec wholesale index'!K$2,FALSE)</f>
        <v>205597.26549163138</v>
      </c>
      <c r="L1041" s="37">
        <f>VLOOKUP($B1041,'Elec wholesale lookups'!$A$3:$O$15,'Inputs - Elec wholesale index'!L$2,FALSE)</f>
        <v>0</v>
      </c>
      <c r="M1041" s="37">
        <f>VLOOKUP($B1041,'Elec wholesale lookups'!$A$3:$O$15,'Inputs - Elec wholesale index'!M$2,FALSE)</f>
        <v>1</v>
      </c>
      <c r="N1041" s="37">
        <f>VLOOKUP($B1041,'Elec wholesale lookups'!$A$3:$O$15,'Inputs - Elec wholesale index'!N$2,FALSE)</f>
        <v>1</v>
      </c>
      <c r="O1041" s="12">
        <f t="shared" si="274"/>
        <v>0</v>
      </c>
      <c r="P1041" s="12">
        <f t="shared" si="275"/>
        <v>181634.52552031272</v>
      </c>
      <c r="Q1041" s="12">
        <f t="shared" si="276"/>
        <v>205597.26549163138</v>
      </c>
      <c r="R1041" s="12">
        <f t="shared" si="277"/>
        <v>387231.79101194406</v>
      </c>
      <c r="S1041" s="22">
        <f t="shared" si="278"/>
        <v>0</v>
      </c>
      <c r="T1041" s="22">
        <f t="shared" si="279"/>
        <v>0</v>
      </c>
      <c r="U1041" s="22">
        <f t="shared" si="280"/>
        <v>0</v>
      </c>
      <c r="V1041" s="22">
        <f t="shared" si="281"/>
        <v>0</v>
      </c>
      <c r="W1041" s="43" t="str">
        <f t="shared" si="282"/>
        <v>n/a</v>
      </c>
      <c r="X1041" s="22">
        <f t="shared" si="283"/>
        <v>0</v>
      </c>
      <c r="Y1041" s="22">
        <f t="shared" si="284"/>
        <v>0</v>
      </c>
      <c r="Z1041" s="22">
        <f t="shared" si="285"/>
        <v>0</v>
      </c>
      <c r="AA1041" s="42">
        <f t="shared" si="286"/>
        <v>0</v>
      </c>
      <c r="AB1041" s="43" t="str">
        <f t="shared" si="287"/>
        <v>n/a</v>
      </c>
      <c r="AC1041" s="44" t="str">
        <f>IFERROR(W1041*'Inputs - OBR and CPI'!$E$27+'Inputs - Elec wholesale index'!AB1041*'Inputs - OBR and CPI'!$F$27,"n/a")</f>
        <v>n/a</v>
      </c>
      <c r="AD1041" s="167" t="str">
        <f t="shared" si="271"/>
        <v>2019-20 Summer</v>
      </c>
      <c r="AE1041" s="167" t="str">
        <f t="shared" si="272"/>
        <v>2018-19 Summer</v>
      </c>
      <c r="AF1041" s="127">
        <v>0</v>
      </c>
    </row>
    <row r="1042" spans="1:32">
      <c r="A1042" s="46">
        <v>43349</v>
      </c>
      <c r="B1042" s="13" t="str">
        <f t="shared" si="273"/>
        <v>Sep</v>
      </c>
      <c r="C1042" s="181"/>
      <c r="D1042" s="181"/>
      <c r="E1042" s="181"/>
      <c r="F1042" s="181"/>
      <c r="G1042" s="181"/>
      <c r="H1042" s="181"/>
      <c r="I1042" s="12">
        <f>VLOOKUP($B1042,'Elec wholesale lookups'!$A$3:$L$15,'Inputs - Elec wholesale index'!I$2,FALSE)</f>
        <v>205597.26549163138</v>
      </c>
      <c r="J1042" s="12">
        <f>VLOOKUP($B1042,'Elec wholesale lookups'!$A$3:$L$15,'Inputs - Elec wholesale index'!J$2,FALSE)</f>
        <v>181634.52552031272</v>
      </c>
      <c r="K1042" s="12">
        <f>VLOOKUP($B1042,'Elec wholesale lookups'!$A$3:$L$15,'Inputs - Elec wholesale index'!K$2,FALSE)</f>
        <v>205597.26549163138</v>
      </c>
      <c r="L1042" s="37">
        <f>VLOOKUP($B1042,'Elec wholesale lookups'!$A$3:$O$15,'Inputs - Elec wholesale index'!L$2,FALSE)</f>
        <v>0</v>
      </c>
      <c r="M1042" s="37">
        <f>VLOOKUP($B1042,'Elec wholesale lookups'!$A$3:$O$15,'Inputs - Elec wholesale index'!M$2,FALSE)</f>
        <v>1</v>
      </c>
      <c r="N1042" s="37">
        <f>VLOOKUP($B1042,'Elec wholesale lookups'!$A$3:$O$15,'Inputs - Elec wholesale index'!N$2,FALSE)</f>
        <v>1</v>
      </c>
      <c r="O1042" s="12">
        <f t="shared" si="274"/>
        <v>0</v>
      </c>
      <c r="P1042" s="12">
        <f t="shared" si="275"/>
        <v>181634.52552031272</v>
      </c>
      <c r="Q1042" s="12">
        <f t="shared" si="276"/>
        <v>205597.26549163138</v>
      </c>
      <c r="R1042" s="12">
        <f t="shared" si="277"/>
        <v>387231.79101194406</v>
      </c>
      <c r="S1042" s="22">
        <f t="shared" si="278"/>
        <v>0</v>
      </c>
      <c r="T1042" s="22">
        <f t="shared" si="279"/>
        <v>0</v>
      </c>
      <c r="U1042" s="22">
        <f t="shared" si="280"/>
        <v>0</v>
      </c>
      <c r="V1042" s="22">
        <f t="shared" si="281"/>
        <v>0</v>
      </c>
      <c r="W1042" s="43" t="str">
        <f t="shared" si="282"/>
        <v>n/a</v>
      </c>
      <c r="X1042" s="22">
        <f t="shared" si="283"/>
        <v>0</v>
      </c>
      <c r="Y1042" s="22">
        <f t="shared" si="284"/>
        <v>0</v>
      </c>
      <c r="Z1042" s="22">
        <f t="shared" si="285"/>
        <v>0</v>
      </c>
      <c r="AA1042" s="42">
        <f t="shared" si="286"/>
        <v>0</v>
      </c>
      <c r="AB1042" s="43" t="str">
        <f t="shared" si="287"/>
        <v>n/a</v>
      </c>
      <c r="AC1042" s="44" t="str">
        <f>IFERROR(W1042*'Inputs - OBR and CPI'!$E$27+'Inputs - Elec wholesale index'!AB1042*'Inputs - OBR and CPI'!$F$27,"n/a")</f>
        <v>n/a</v>
      </c>
      <c r="AD1042" s="167" t="str">
        <f t="shared" si="271"/>
        <v>2019-20 Summer</v>
      </c>
      <c r="AE1042" s="167" t="str">
        <f t="shared" si="272"/>
        <v>2018-19 Summer</v>
      </c>
      <c r="AF1042" s="127">
        <v>0</v>
      </c>
    </row>
    <row r="1043" spans="1:32">
      <c r="A1043" s="46">
        <v>43350</v>
      </c>
      <c r="B1043" s="13" t="str">
        <f t="shared" si="273"/>
        <v>Sep</v>
      </c>
      <c r="C1043" s="181"/>
      <c r="D1043" s="181"/>
      <c r="E1043" s="181"/>
      <c r="F1043" s="181"/>
      <c r="G1043" s="181"/>
      <c r="H1043" s="181"/>
      <c r="I1043" s="12">
        <f>VLOOKUP($B1043,'Elec wholesale lookups'!$A$3:$L$15,'Inputs - Elec wholesale index'!I$2,FALSE)</f>
        <v>205597.26549163138</v>
      </c>
      <c r="J1043" s="12">
        <f>VLOOKUP($B1043,'Elec wholesale lookups'!$A$3:$L$15,'Inputs - Elec wholesale index'!J$2,FALSE)</f>
        <v>181634.52552031272</v>
      </c>
      <c r="K1043" s="12">
        <f>VLOOKUP($B1043,'Elec wholesale lookups'!$A$3:$L$15,'Inputs - Elec wholesale index'!K$2,FALSE)</f>
        <v>205597.26549163138</v>
      </c>
      <c r="L1043" s="37">
        <f>VLOOKUP($B1043,'Elec wholesale lookups'!$A$3:$O$15,'Inputs - Elec wholesale index'!L$2,FALSE)</f>
        <v>0</v>
      </c>
      <c r="M1043" s="37">
        <f>VLOOKUP($B1043,'Elec wholesale lookups'!$A$3:$O$15,'Inputs - Elec wholesale index'!M$2,FALSE)</f>
        <v>1</v>
      </c>
      <c r="N1043" s="37">
        <f>VLOOKUP($B1043,'Elec wholesale lookups'!$A$3:$O$15,'Inputs - Elec wholesale index'!N$2,FALSE)</f>
        <v>1</v>
      </c>
      <c r="O1043" s="12">
        <f t="shared" si="274"/>
        <v>0</v>
      </c>
      <c r="P1043" s="12">
        <f t="shared" si="275"/>
        <v>181634.52552031272</v>
      </c>
      <c r="Q1043" s="12">
        <f t="shared" si="276"/>
        <v>205597.26549163138</v>
      </c>
      <c r="R1043" s="12">
        <f t="shared" si="277"/>
        <v>387231.79101194406</v>
      </c>
      <c r="S1043" s="22">
        <f t="shared" si="278"/>
        <v>0</v>
      </c>
      <c r="T1043" s="22">
        <f t="shared" si="279"/>
        <v>0</v>
      </c>
      <c r="U1043" s="22">
        <f t="shared" si="280"/>
        <v>0</v>
      </c>
      <c r="V1043" s="22">
        <f t="shared" si="281"/>
        <v>0</v>
      </c>
      <c r="W1043" s="43" t="str">
        <f t="shared" si="282"/>
        <v>n/a</v>
      </c>
      <c r="X1043" s="22">
        <f t="shared" si="283"/>
        <v>0</v>
      </c>
      <c r="Y1043" s="22">
        <f t="shared" si="284"/>
        <v>0</v>
      </c>
      <c r="Z1043" s="22">
        <f t="shared" si="285"/>
        <v>0</v>
      </c>
      <c r="AA1043" s="42">
        <f t="shared" si="286"/>
        <v>0</v>
      </c>
      <c r="AB1043" s="43" t="str">
        <f t="shared" si="287"/>
        <v>n/a</v>
      </c>
      <c r="AC1043" s="44" t="str">
        <f>IFERROR(W1043*'Inputs - OBR and CPI'!$E$27+'Inputs - Elec wholesale index'!AB1043*'Inputs - OBR and CPI'!$F$27,"n/a")</f>
        <v>n/a</v>
      </c>
      <c r="AD1043" s="167" t="str">
        <f t="shared" si="271"/>
        <v>2019-20 Summer</v>
      </c>
      <c r="AE1043" s="167" t="str">
        <f t="shared" si="272"/>
        <v>2018-19 Summer</v>
      </c>
      <c r="AF1043" s="127">
        <v>0</v>
      </c>
    </row>
    <row r="1044" spans="1:32">
      <c r="A1044" s="46">
        <v>43353</v>
      </c>
      <c r="B1044" s="13" t="str">
        <f t="shared" si="273"/>
        <v>Sep</v>
      </c>
      <c r="C1044" s="181"/>
      <c r="D1044" s="181"/>
      <c r="E1044" s="181"/>
      <c r="F1044" s="181"/>
      <c r="G1044" s="181"/>
      <c r="H1044" s="181"/>
      <c r="I1044" s="12">
        <f>VLOOKUP($B1044,'Elec wholesale lookups'!$A$3:$L$15,'Inputs - Elec wholesale index'!I$2,FALSE)</f>
        <v>205597.26549163138</v>
      </c>
      <c r="J1044" s="12">
        <f>VLOOKUP($B1044,'Elec wholesale lookups'!$A$3:$L$15,'Inputs - Elec wholesale index'!J$2,FALSE)</f>
        <v>181634.52552031272</v>
      </c>
      <c r="K1044" s="12">
        <f>VLOOKUP($B1044,'Elec wholesale lookups'!$A$3:$L$15,'Inputs - Elec wholesale index'!K$2,FALSE)</f>
        <v>205597.26549163138</v>
      </c>
      <c r="L1044" s="37">
        <f>VLOOKUP($B1044,'Elec wholesale lookups'!$A$3:$O$15,'Inputs - Elec wholesale index'!L$2,FALSE)</f>
        <v>0</v>
      </c>
      <c r="M1044" s="37">
        <f>VLOOKUP($B1044,'Elec wholesale lookups'!$A$3:$O$15,'Inputs - Elec wholesale index'!M$2,FALSE)</f>
        <v>1</v>
      </c>
      <c r="N1044" s="37">
        <f>VLOOKUP($B1044,'Elec wholesale lookups'!$A$3:$O$15,'Inputs - Elec wholesale index'!N$2,FALSE)</f>
        <v>1</v>
      </c>
      <c r="O1044" s="12">
        <f t="shared" si="274"/>
        <v>0</v>
      </c>
      <c r="P1044" s="12">
        <f t="shared" si="275"/>
        <v>181634.52552031272</v>
      </c>
      <c r="Q1044" s="12">
        <f t="shared" si="276"/>
        <v>205597.26549163138</v>
      </c>
      <c r="R1044" s="12">
        <f t="shared" si="277"/>
        <v>387231.79101194406</v>
      </c>
      <c r="S1044" s="22">
        <f t="shared" si="278"/>
        <v>0</v>
      </c>
      <c r="T1044" s="22">
        <f t="shared" si="279"/>
        <v>0</v>
      </c>
      <c r="U1044" s="22">
        <f t="shared" si="280"/>
        <v>0</v>
      </c>
      <c r="V1044" s="22">
        <f t="shared" si="281"/>
        <v>0</v>
      </c>
      <c r="W1044" s="43" t="str">
        <f t="shared" si="282"/>
        <v>n/a</v>
      </c>
      <c r="X1044" s="22">
        <f t="shared" si="283"/>
        <v>0</v>
      </c>
      <c r="Y1044" s="22">
        <f t="shared" si="284"/>
        <v>0</v>
      </c>
      <c r="Z1044" s="22">
        <f t="shared" si="285"/>
        <v>0</v>
      </c>
      <c r="AA1044" s="42">
        <f t="shared" si="286"/>
        <v>0</v>
      </c>
      <c r="AB1044" s="43" t="str">
        <f t="shared" si="287"/>
        <v>n/a</v>
      </c>
      <c r="AC1044" s="44" t="str">
        <f>IFERROR(W1044*'Inputs - OBR and CPI'!$E$27+'Inputs - Elec wholesale index'!AB1044*'Inputs - OBR and CPI'!$F$27,"n/a")</f>
        <v>n/a</v>
      </c>
      <c r="AD1044" s="167" t="str">
        <f t="shared" si="271"/>
        <v>2019-20 Summer</v>
      </c>
      <c r="AE1044" s="167" t="str">
        <f t="shared" si="272"/>
        <v>2018-19 Summer</v>
      </c>
      <c r="AF1044" s="127">
        <v>0</v>
      </c>
    </row>
    <row r="1045" spans="1:32">
      <c r="A1045" s="46">
        <v>43354</v>
      </c>
      <c r="B1045" s="13" t="str">
        <f t="shared" si="273"/>
        <v>Sep</v>
      </c>
      <c r="C1045" s="181"/>
      <c r="D1045" s="181"/>
      <c r="E1045" s="181"/>
      <c r="F1045" s="181"/>
      <c r="G1045" s="181"/>
      <c r="H1045" s="181"/>
      <c r="I1045" s="12">
        <f>VLOOKUP($B1045,'Elec wholesale lookups'!$A$3:$L$15,'Inputs - Elec wholesale index'!I$2,FALSE)</f>
        <v>205597.26549163138</v>
      </c>
      <c r="J1045" s="12">
        <f>VLOOKUP($B1045,'Elec wholesale lookups'!$A$3:$L$15,'Inputs - Elec wholesale index'!J$2,FALSE)</f>
        <v>181634.52552031272</v>
      </c>
      <c r="K1045" s="12">
        <f>VLOOKUP($B1045,'Elec wholesale lookups'!$A$3:$L$15,'Inputs - Elec wholesale index'!K$2,FALSE)</f>
        <v>205597.26549163138</v>
      </c>
      <c r="L1045" s="37">
        <f>VLOOKUP($B1045,'Elec wholesale lookups'!$A$3:$O$15,'Inputs - Elec wholesale index'!L$2,FALSE)</f>
        <v>0</v>
      </c>
      <c r="M1045" s="37">
        <f>VLOOKUP($B1045,'Elec wholesale lookups'!$A$3:$O$15,'Inputs - Elec wholesale index'!M$2,FALSE)</f>
        <v>1</v>
      </c>
      <c r="N1045" s="37">
        <f>VLOOKUP($B1045,'Elec wholesale lookups'!$A$3:$O$15,'Inputs - Elec wholesale index'!N$2,FALSE)</f>
        <v>1</v>
      </c>
      <c r="O1045" s="12">
        <f t="shared" si="274"/>
        <v>0</v>
      </c>
      <c r="P1045" s="12">
        <f t="shared" si="275"/>
        <v>181634.52552031272</v>
      </c>
      <c r="Q1045" s="12">
        <f t="shared" si="276"/>
        <v>205597.26549163138</v>
      </c>
      <c r="R1045" s="12">
        <f t="shared" si="277"/>
        <v>387231.79101194406</v>
      </c>
      <c r="S1045" s="22">
        <f t="shared" si="278"/>
        <v>0</v>
      </c>
      <c r="T1045" s="22">
        <f t="shared" si="279"/>
        <v>0</v>
      </c>
      <c r="U1045" s="22">
        <f t="shared" si="280"/>
        <v>0</v>
      </c>
      <c r="V1045" s="22">
        <f t="shared" si="281"/>
        <v>0</v>
      </c>
      <c r="W1045" s="43" t="str">
        <f t="shared" si="282"/>
        <v>n/a</v>
      </c>
      <c r="X1045" s="22">
        <f t="shared" si="283"/>
        <v>0</v>
      </c>
      <c r="Y1045" s="22">
        <f t="shared" si="284"/>
        <v>0</v>
      </c>
      <c r="Z1045" s="22">
        <f t="shared" si="285"/>
        <v>0</v>
      </c>
      <c r="AA1045" s="42">
        <f t="shared" si="286"/>
        <v>0</v>
      </c>
      <c r="AB1045" s="43" t="str">
        <f t="shared" si="287"/>
        <v>n/a</v>
      </c>
      <c r="AC1045" s="44" t="str">
        <f>IFERROR(W1045*'Inputs - OBR and CPI'!$E$27+'Inputs - Elec wholesale index'!AB1045*'Inputs - OBR and CPI'!$F$27,"n/a")</f>
        <v>n/a</v>
      </c>
      <c r="AD1045" s="167" t="str">
        <f t="shared" si="271"/>
        <v>2019-20 Summer</v>
      </c>
      <c r="AE1045" s="167" t="str">
        <f t="shared" si="272"/>
        <v>2018-19 Summer</v>
      </c>
      <c r="AF1045" s="127">
        <v>0</v>
      </c>
    </row>
    <row r="1046" spans="1:32">
      <c r="A1046" s="46">
        <v>43355</v>
      </c>
      <c r="B1046" s="13" t="str">
        <f t="shared" si="273"/>
        <v>Sep</v>
      </c>
      <c r="C1046" s="181"/>
      <c r="D1046" s="181"/>
      <c r="E1046" s="181"/>
      <c r="F1046" s="181"/>
      <c r="G1046" s="181"/>
      <c r="H1046" s="181"/>
      <c r="I1046" s="12">
        <f>VLOOKUP($B1046,'Elec wholesale lookups'!$A$3:$L$15,'Inputs - Elec wholesale index'!I$2,FALSE)</f>
        <v>205597.26549163138</v>
      </c>
      <c r="J1046" s="12">
        <f>VLOOKUP($B1046,'Elec wholesale lookups'!$A$3:$L$15,'Inputs - Elec wholesale index'!J$2,FALSE)</f>
        <v>181634.52552031272</v>
      </c>
      <c r="K1046" s="12">
        <f>VLOOKUP($B1046,'Elec wholesale lookups'!$A$3:$L$15,'Inputs - Elec wholesale index'!K$2,FALSE)</f>
        <v>205597.26549163138</v>
      </c>
      <c r="L1046" s="37">
        <f>VLOOKUP($B1046,'Elec wholesale lookups'!$A$3:$O$15,'Inputs - Elec wholesale index'!L$2,FALSE)</f>
        <v>0</v>
      </c>
      <c r="M1046" s="37">
        <f>VLOOKUP($B1046,'Elec wholesale lookups'!$A$3:$O$15,'Inputs - Elec wholesale index'!M$2,FALSE)</f>
        <v>1</v>
      </c>
      <c r="N1046" s="37">
        <f>VLOOKUP($B1046,'Elec wholesale lookups'!$A$3:$O$15,'Inputs - Elec wholesale index'!N$2,FALSE)</f>
        <v>1</v>
      </c>
      <c r="O1046" s="12">
        <f t="shared" si="274"/>
        <v>0</v>
      </c>
      <c r="P1046" s="12">
        <f t="shared" si="275"/>
        <v>181634.52552031272</v>
      </c>
      <c r="Q1046" s="12">
        <f t="shared" si="276"/>
        <v>205597.26549163138</v>
      </c>
      <c r="R1046" s="12">
        <f t="shared" si="277"/>
        <v>387231.79101194406</v>
      </c>
      <c r="S1046" s="22">
        <f t="shared" si="278"/>
        <v>0</v>
      </c>
      <c r="T1046" s="22">
        <f t="shared" si="279"/>
        <v>0</v>
      </c>
      <c r="U1046" s="22">
        <f t="shared" si="280"/>
        <v>0</v>
      </c>
      <c r="V1046" s="22">
        <f t="shared" si="281"/>
        <v>0</v>
      </c>
      <c r="W1046" s="43" t="str">
        <f t="shared" si="282"/>
        <v>n/a</v>
      </c>
      <c r="X1046" s="22">
        <f t="shared" si="283"/>
        <v>0</v>
      </c>
      <c r="Y1046" s="22">
        <f t="shared" si="284"/>
        <v>0</v>
      </c>
      <c r="Z1046" s="22">
        <f t="shared" si="285"/>
        <v>0</v>
      </c>
      <c r="AA1046" s="42">
        <f t="shared" si="286"/>
        <v>0</v>
      </c>
      <c r="AB1046" s="43" t="str">
        <f t="shared" si="287"/>
        <v>n/a</v>
      </c>
      <c r="AC1046" s="44" t="str">
        <f>IFERROR(W1046*'Inputs - OBR and CPI'!$E$27+'Inputs - Elec wholesale index'!AB1046*'Inputs - OBR and CPI'!$F$27,"n/a")</f>
        <v>n/a</v>
      </c>
      <c r="AD1046" s="167" t="str">
        <f t="shared" si="271"/>
        <v>2019-20 Summer</v>
      </c>
      <c r="AE1046" s="167" t="str">
        <f t="shared" si="272"/>
        <v>2018-19 Summer</v>
      </c>
      <c r="AF1046" s="127">
        <v>0</v>
      </c>
    </row>
    <row r="1047" spans="1:32">
      <c r="A1047" s="46">
        <v>43356</v>
      </c>
      <c r="B1047" s="13" t="str">
        <f t="shared" si="273"/>
        <v>Sep</v>
      </c>
      <c r="C1047" s="181"/>
      <c r="D1047" s="181"/>
      <c r="E1047" s="181"/>
      <c r="F1047" s="181"/>
      <c r="G1047" s="181"/>
      <c r="H1047" s="181"/>
      <c r="I1047" s="12">
        <f>VLOOKUP($B1047,'Elec wholesale lookups'!$A$3:$L$15,'Inputs - Elec wholesale index'!I$2,FALSE)</f>
        <v>205597.26549163138</v>
      </c>
      <c r="J1047" s="12">
        <f>VLOOKUP($B1047,'Elec wholesale lookups'!$A$3:$L$15,'Inputs - Elec wholesale index'!J$2,FALSE)</f>
        <v>181634.52552031272</v>
      </c>
      <c r="K1047" s="12">
        <f>VLOOKUP($B1047,'Elec wholesale lookups'!$A$3:$L$15,'Inputs - Elec wholesale index'!K$2,FALSE)</f>
        <v>205597.26549163138</v>
      </c>
      <c r="L1047" s="37">
        <f>VLOOKUP($B1047,'Elec wholesale lookups'!$A$3:$O$15,'Inputs - Elec wholesale index'!L$2,FALSE)</f>
        <v>0</v>
      </c>
      <c r="M1047" s="37">
        <f>VLOOKUP($B1047,'Elec wholesale lookups'!$A$3:$O$15,'Inputs - Elec wholesale index'!M$2,FALSE)</f>
        <v>1</v>
      </c>
      <c r="N1047" s="37">
        <f>VLOOKUP($B1047,'Elec wholesale lookups'!$A$3:$O$15,'Inputs - Elec wholesale index'!N$2,FALSE)</f>
        <v>1</v>
      </c>
      <c r="O1047" s="12">
        <f t="shared" si="274"/>
        <v>0</v>
      </c>
      <c r="P1047" s="12">
        <f t="shared" si="275"/>
        <v>181634.52552031272</v>
      </c>
      <c r="Q1047" s="12">
        <f t="shared" si="276"/>
        <v>205597.26549163138</v>
      </c>
      <c r="R1047" s="12">
        <f t="shared" si="277"/>
        <v>387231.79101194406</v>
      </c>
      <c r="S1047" s="22">
        <f t="shared" si="278"/>
        <v>0</v>
      </c>
      <c r="T1047" s="22">
        <f t="shared" si="279"/>
        <v>0</v>
      </c>
      <c r="U1047" s="22">
        <f t="shared" si="280"/>
        <v>0</v>
      </c>
      <c r="V1047" s="22">
        <f t="shared" si="281"/>
        <v>0</v>
      </c>
      <c r="W1047" s="43" t="str">
        <f t="shared" si="282"/>
        <v>n/a</v>
      </c>
      <c r="X1047" s="22">
        <f t="shared" si="283"/>
        <v>0</v>
      </c>
      <c r="Y1047" s="22">
        <f t="shared" si="284"/>
        <v>0</v>
      </c>
      <c r="Z1047" s="22">
        <f t="shared" si="285"/>
        <v>0</v>
      </c>
      <c r="AA1047" s="42">
        <f t="shared" si="286"/>
        <v>0</v>
      </c>
      <c r="AB1047" s="43" t="str">
        <f t="shared" si="287"/>
        <v>n/a</v>
      </c>
      <c r="AC1047" s="44" t="str">
        <f>IFERROR(W1047*'Inputs - OBR and CPI'!$E$27+'Inputs - Elec wholesale index'!AB1047*'Inputs - OBR and CPI'!$F$27,"n/a")</f>
        <v>n/a</v>
      </c>
      <c r="AD1047" s="167" t="str">
        <f t="shared" si="271"/>
        <v>2019-20 Summer</v>
      </c>
      <c r="AE1047" s="167" t="str">
        <f t="shared" si="272"/>
        <v>2018-19 Summer</v>
      </c>
      <c r="AF1047" s="127">
        <v>0</v>
      </c>
    </row>
    <row r="1048" spans="1:32">
      <c r="A1048" s="46">
        <v>43357</v>
      </c>
      <c r="B1048" s="13" t="str">
        <f t="shared" si="273"/>
        <v>Sep</v>
      </c>
      <c r="C1048" s="181"/>
      <c r="D1048" s="181"/>
      <c r="E1048" s="181"/>
      <c r="F1048" s="181"/>
      <c r="G1048" s="181"/>
      <c r="H1048" s="181"/>
      <c r="I1048" s="12">
        <f>VLOOKUP($B1048,'Elec wholesale lookups'!$A$3:$L$15,'Inputs - Elec wholesale index'!I$2,FALSE)</f>
        <v>205597.26549163138</v>
      </c>
      <c r="J1048" s="12">
        <f>VLOOKUP($B1048,'Elec wholesale lookups'!$A$3:$L$15,'Inputs - Elec wholesale index'!J$2,FALSE)</f>
        <v>181634.52552031272</v>
      </c>
      <c r="K1048" s="12">
        <f>VLOOKUP($B1048,'Elec wholesale lookups'!$A$3:$L$15,'Inputs - Elec wholesale index'!K$2,FALSE)</f>
        <v>205597.26549163138</v>
      </c>
      <c r="L1048" s="37">
        <f>VLOOKUP($B1048,'Elec wholesale lookups'!$A$3:$O$15,'Inputs - Elec wholesale index'!L$2,FALSE)</f>
        <v>0</v>
      </c>
      <c r="M1048" s="37">
        <f>VLOOKUP($B1048,'Elec wholesale lookups'!$A$3:$O$15,'Inputs - Elec wholesale index'!M$2,FALSE)</f>
        <v>1</v>
      </c>
      <c r="N1048" s="37">
        <f>VLOOKUP($B1048,'Elec wholesale lookups'!$A$3:$O$15,'Inputs - Elec wholesale index'!N$2,FALSE)</f>
        <v>1</v>
      </c>
      <c r="O1048" s="12">
        <f t="shared" si="274"/>
        <v>0</v>
      </c>
      <c r="P1048" s="12">
        <f t="shared" si="275"/>
        <v>181634.52552031272</v>
      </c>
      <c r="Q1048" s="12">
        <f t="shared" si="276"/>
        <v>205597.26549163138</v>
      </c>
      <c r="R1048" s="12">
        <f t="shared" si="277"/>
        <v>387231.79101194406</v>
      </c>
      <c r="S1048" s="22">
        <f t="shared" si="278"/>
        <v>0</v>
      </c>
      <c r="T1048" s="22">
        <f t="shared" si="279"/>
        <v>0</v>
      </c>
      <c r="U1048" s="22">
        <f t="shared" si="280"/>
        <v>0</v>
      </c>
      <c r="V1048" s="22">
        <f t="shared" si="281"/>
        <v>0</v>
      </c>
      <c r="W1048" s="43" t="str">
        <f t="shared" si="282"/>
        <v>n/a</v>
      </c>
      <c r="X1048" s="22">
        <f t="shared" si="283"/>
        <v>0</v>
      </c>
      <c r="Y1048" s="22">
        <f t="shared" si="284"/>
        <v>0</v>
      </c>
      <c r="Z1048" s="22">
        <f t="shared" si="285"/>
        <v>0</v>
      </c>
      <c r="AA1048" s="42">
        <f t="shared" si="286"/>
        <v>0</v>
      </c>
      <c r="AB1048" s="43" t="str">
        <f t="shared" si="287"/>
        <v>n/a</v>
      </c>
      <c r="AC1048" s="44" t="str">
        <f>IFERROR(W1048*'Inputs - OBR and CPI'!$E$27+'Inputs - Elec wholesale index'!AB1048*'Inputs - OBR and CPI'!$F$27,"n/a")</f>
        <v>n/a</v>
      </c>
      <c r="AD1048" s="167" t="str">
        <f t="shared" si="271"/>
        <v>2019-20 Summer</v>
      </c>
      <c r="AE1048" s="167" t="str">
        <f t="shared" si="272"/>
        <v>2018-19 Summer</v>
      </c>
      <c r="AF1048" s="127">
        <v>0</v>
      </c>
    </row>
    <row r="1049" spans="1:32">
      <c r="A1049" s="46">
        <v>43360</v>
      </c>
      <c r="B1049" s="13" t="str">
        <f t="shared" si="273"/>
        <v>Sep</v>
      </c>
      <c r="C1049" s="181"/>
      <c r="D1049" s="181"/>
      <c r="E1049" s="181"/>
      <c r="F1049" s="181"/>
      <c r="G1049" s="181"/>
      <c r="H1049" s="181"/>
      <c r="I1049" s="12">
        <f>VLOOKUP($B1049,'Elec wholesale lookups'!$A$3:$L$15,'Inputs - Elec wholesale index'!I$2,FALSE)</f>
        <v>205597.26549163138</v>
      </c>
      <c r="J1049" s="12">
        <f>VLOOKUP($B1049,'Elec wholesale lookups'!$A$3:$L$15,'Inputs - Elec wholesale index'!J$2,FALSE)</f>
        <v>181634.52552031272</v>
      </c>
      <c r="K1049" s="12">
        <f>VLOOKUP($B1049,'Elec wholesale lookups'!$A$3:$L$15,'Inputs - Elec wholesale index'!K$2,FALSE)</f>
        <v>205597.26549163138</v>
      </c>
      <c r="L1049" s="37">
        <f>VLOOKUP($B1049,'Elec wholesale lookups'!$A$3:$O$15,'Inputs - Elec wholesale index'!L$2,FALSE)</f>
        <v>0</v>
      </c>
      <c r="M1049" s="37">
        <f>VLOOKUP($B1049,'Elec wholesale lookups'!$A$3:$O$15,'Inputs - Elec wholesale index'!M$2,FALSE)</f>
        <v>1</v>
      </c>
      <c r="N1049" s="37">
        <f>VLOOKUP($B1049,'Elec wholesale lookups'!$A$3:$O$15,'Inputs - Elec wholesale index'!N$2,FALSE)</f>
        <v>1</v>
      </c>
      <c r="O1049" s="12">
        <f t="shared" si="274"/>
        <v>0</v>
      </c>
      <c r="P1049" s="12">
        <f t="shared" si="275"/>
        <v>181634.52552031272</v>
      </c>
      <c r="Q1049" s="12">
        <f t="shared" si="276"/>
        <v>205597.26549163138</v>
      </c>
      <c r="R1049" s="12">
        <f t="shared" si="277"/>
        <v>387231.79101194406</v>
      </c>
      <c r="S1049" s="22">
        <f t="shared" si="278"/>
        <v>0</v>
      </c>
      <c r="T1049" s="22">
        <f t="shared" si="279"/>
        <v>0</v>
      </c>
      <c r="U1049" s="22">
        <f t="shared" si="280"/>
        <v>0</v>
      </c>
      <c r="V1049" s="22">
        <f t="shared" si="281"/>
        <v>0</v>
      </c>
      <c r="W1049" s="43" t="str">
        <f t="shared" si="282"/>
        <v>n/a</v>
      </c>
      <c r="X1049" s="22">
        <f t="shared" si="283"/>
        <v>0</v>
      </c>
      <c r="Y1049" s="22">
        <f t="shared" si="284"/>
        <v>0</v>
      </c>
      <c r="Z1049" s="22">
        <f t="shared" si="285"/>
        <v>0</v>
      </c>
      <c r="AA1049" s="42">
        <f t="shared" si="286"/>
        <v>0</v>
      </c>
      <c r="AB1049" s="43" t="str">
        <f t="shared" si="287"/>
        <v>n/a</v>
      </c>
      <c r="AC1049" s="44" t="str">
        <f>IFERROR(W1049*'Inputs - OBR and CPI'!$E$27+'Inputs - Elec wholesale index'!AB1049*'Inputs - OBR and CPI'!$F$27,"n/a")</f>
        <v>n/a</v>
      </c>
      <c r="AD1049" s="167" t="str">
        <f t="shared" si="271"/>
        <v>2019-20 Summer</v>
      </c>
      <c r="AE1049" s="167" t="str">
        <f t="shared" si="272"/>
        <v>2018-19 Summer</v>
      </c>
      <c r="AF1049" s="127">
        <v>0</v>
      </c>
    </row>
    <row r="1050" spans="1:32">
      <c r="A1050" s="46">
        <v>43361</v>
      </c>
      <c r="B1050" s="13" t="str">
        <f t="shared" si="273"/>
        <v>Sep</v>
      </c>
      <c r="C1050" s="181"/>
      <c r="D1050" s="181"/>
      <c r="E1050" s="181"/>
      <c r="F1050" s="181"/>
      <c r="G1050" s="181"/>
      <c r="H1050" s="181"/>
      <c r="I1050" s="12">
        <f>VLOOKUP($B1050,'Elec wholesale lookups'!$A$3:$L$15,'Inputs - Elec wholesale index'!I$2,FALSE)</f>
        <v>205597.26549163138</v>
      </c>
      <c r="J1050" s="12">
        <f>VLOOKUP($B1050,'Elec wholesale lookups'!$A$3:$L$15,'Inputs - Elec wholesale index'!J$2,FALSE)</f>
        <v>181634.52552031272</v>
      </c>
      <c r="K1050" s="12">
        <f>VLOOKUP($B1050,'Elec wholesale lookups'!$A$3:$L$15,'Inputs - Elec wholesale index'!K$2,FALSE)</f>
        <v>205597.26549163138</v>
      </c>
      <c r="L1050" s="37">
        <f>VLOOKUP($B1050,'Elec wholesale lookups'!$A$3:$O$15,'Inputs - Elec wholesale index'!L$2,FALSE)</f>
        <v>0</v>
      </c>
      <c r="M1050" s="37">
        <f>VLOOKUP($B1050,'Elec wholesale lookups'!$A$3:$O$15,'Inputs - Elec wholesale index'!M$2,FALSE)</f>
        <v>1</v>
      </c>
      <c r="N1050" s="37">
        <f>VLOOKUP($B1050,'Elec wholesale lookups'!$A$3:$O$15,'Inputs - Elec wholesale index'!N$2,FALSE)</f>
        <v>1</v>
      </c>
      <c r="O1050" s="12">
        <f t="shared" si="274"/>
        <v>0</v>
      </c>
      <c r="P1050" s="12">
        <f t="shared" si="275"/>
        <v>181634.52552031272</v>
      </c>
      <c r="Q1050" s="12">
        <f t="shared" si="276"/>
        <v>205597.26549163138</v>
      </c>
      <c r="R1050" s="12">
        <f t="shared" si="277"/>
        <v>387231.79101194406</v>
      </c>
      <c r="S1050" s="22">
        <f t="shared" si="278"/>
        <v>0</v>
      </c>
      <c r="T1050" s="22">
        <f t="shared" si="279"/>
        <v>0</v>
      </c>
      <c r="U1050" s="22">
        <f t="shared" si="280"/>
        <v>0</v>
      </c>
      <c r="V1050" s="22">
        <f t="shared" si="281"/>
        <v>0</v>
      </c>
      <c r="W1050" s="43" t="str">
        <f t="shared" si="282"/>
        <v>n/a</v>
      </c>
      <c r="X1050" s="22">
        <f t="shared" si="283"/>
        <v>0</v>
      </c>
      <c r="Y1050" s="22">
        <f t="shared" si="284"/>
        <v>0</v>
      </c>
      <c r="Z1050" s="22">
        <f t="shared" si="285"/>
        <v>0</v>
      </c>
      <c r="AA1050" s="42">
        <f t="shared" si="286"/>
        <v>0</v>
      </c>
      <c r="AB1050" s="43" t="str">
        <f t="shared" si="287"/>
        <v>n/a</v>
      </c>
      <c r="AC1050" s="44" t="str">
        <f>IFERROR(W1050*'Inputs - OBR and CPI'!$E$27+'Inputs - Elec wholesale index'!AB1050*'Inputs - OBR and CPI'!$F$27,"n/a")</f>
        <v>n/a</v>
      </c>
      <c r="AD1050" s="167" t="str">
        <f t="shared" si="271"/>
        <v>2019-20 Summer</v>
      </c>
      <c r="AE1050" s="167" t="str">
        <f t="shared" si="272"/>
        <v>2018-19 Summer</v>
      </c>
      <c r="AF1050" s="127">
        <v>0</v>
      </c>
    </row>
    <row r="1051" spans="1:32">
      <c r="A1051" s="46">
        <v>43362</v>
      </c>
      <c r="B1051" s="13" t="str">
        <f t="shared" si="273"/>
        <v>Sep</v>
      </c>
      <c r="C1051" s="181"/>
      <c r="D1051" s="181"/>
      <c r="E1051" s="181"/>
      <c r="F1051" s="181"/>
      <c r="G1051" s="181"/>
      <c r="H1051" s="181"/>
      <c r="I1051" s="12">
        <f>VLOOKUP($B1051,'Elec wholesale lookups'!$A$3:$L$15,'Inputs - Elec wholesale index'!I$2,FALSE)</f>
        <v>205597.26549163138</v>
      </c>
      <c r="J1051" s="12">
        <f>VLOOKUP($B1051,'Elec wholesale lookups'!$A$3:$L$15,'Inputs - Elec wholesale index'!J$2,FALSE)</f>
        <v>181634.52552031272</v>
      </c>
      <c r="K1051" s="12">
        <f>VLOOKUP($B1051,'Elec wholesale lookups'!$A$3:$L$15,'Inputs - Elec wholesale index'!K$2,FALSE)</f>
        <v>205597.26549163138</v>
      </c>
      <c r="L1051" s="37">
        <f>VLOOKUP($B1051,'Elec wholesale lookups'!$A$3:$O$15,'Inputs - Elec wholesale index'!L$2,FALSE)</f>
        <v>0</v>
      </c>
      <c r="M1051" s="37">
        <f>VLOOKUP($B1051,'Elec wholesale lookups'!$A$3:$O$15,'Inputs - Elec wholesale index'!M$2,FALSE)</f>
        <v>1</v>
      </c>
      <c r="N1051" s="37">
        <f>VLOOKUP($B1051,'Elec wholesale lookups'!$A$3:$O$15,'Inputs - Elec wholesale index'!N$2,FALSE)</f>
        <v>1</v>
      </c>
      <c r="O1051" s="12">
        <f t="shared" si="274"/>
        <v>0</v>
      </c>
      <c r="P1051" s="12">
        <f t="shared" si="275"/>
        <v>181634.52552031272</v>
      </c>
      <c r="Q1051" s="12">
        <f t="shared" si="276"/>
        <v>205597.26549163138</v>
      </c>
      <c r="R1051" s="12">
        <f t="shared" si="277"/>
        <v>387231.79101194406</v>
      </c>
      <c r="S1051" s="22">
        <f t="shared" si="278"/>
        <v>0</v>
      </c>
      <c r="T1051" s="22">
        <f t="shared" si="279"/>
        <v>0</v>
      </c>
      <c r="U1051" s="22">
        <f t="shared" si="280"/>
        <v>0</v>
      </c>
      <c r="V1051" s="22">
        <f t="shared" si="281"/>
        <v>0</v>
      </c>
      <c r="W1051" s="43" t="str">
        <f t="shared" si="282"/>
        <v>n/a</v>
      </c>
      <c r="X1051" s="22">
        <f t="shared" si="283"/>
        <v>0</v>
      </c>
      <c r="Y1051" s="22">
        <f t="shared" si="284"/>
        <v>0</v>
      </c>
      <c r="Z1051" s="22">
        <f t="shared" si="285"/>
        <v>0</v>
      </c>
      <c r="AA1051" s="42">
        <f t="shared" si="286"/>
        <v>0</v>
      </c>
      <c r="AB1051" s="43" t="str">
        <f t="shared" si="287"/>
        <v>n/a</v>
      </c>
      <c r="AC1051" s="44" t="str">
        <f>IFERROR(W1051*'Inputs - OBR and CPI'!$E$27+'Inputs - Elec wholesale index'!AB1051*'Inputs - OBR and CPI'!$F$27,"n/a")</f>
        <v>n/a</v>
      </c>
      <c r="AD1051" s="167" t="str">
        <f t="shared" si="271"/>
        <v>2019-20 Summer</v>
      </c>
      <c r="AE1051" s="167" t="str">
        <f t="shared" si="272"/>
        <v>2018-19 Summer</v>
      </c>
      <c r="AF1051" s="127">
        <v>0</v>
      </c>
    </row>
    <row r="1052" spans="1:32">
      <c r="A1052" s="46">
        <v>43363</v>
      </c>
      <c r="B1052" s="13" t="str">
        <f t="shared" si="273"/>
        <v>Sep</v>
      </c>
      <c r="C1052" s="181"/>
      <c r="D1052" s="181"/>
      <c r="E1052" s="181"/>
      <c r="F1052" s="181"/>
      <c r="G1052" s="181"/>
      <c r="H1052" s="181"/>
      <c r="I1052" s="12">
        <f>VLOOKUP($B1052,'Elec wholesale lookups'!$A$3:$L$15,'Inputs - Elec wholesale index'!I$2,FALSE)</f>
        <v>205597.26549163138</v>
      </c>
      <c r="J1052" s="12">
        <f>VLOOKUP($B1052,'Elec wholesale lookups'!$A$3:$L$15,'Inputs - Elec wholesale index'!J$2,FALSE)</f>
        <v>181634.52552031272</v>
      </c>
      <c r="K1052" s="12">
        <f>VLOOKUP($B1052,'Elec wholesale lookups'!$A$3:$L$15,'Inputs - Elec wholesale index'!K$2,FALSE)</f>
        <v>205597.26549163138</v>
      </c>
      <c r="L1052" s="37">
        <f>VLOOKUP($B1052,'Elec wholesale lookups'!$A$3:$O$15,'Inputs - Elec wholesale index'!L$2,FALSE)</f>
        <v>0</v>
      </c>
      <c r="M1052" s="37">
        <f>VLOOKUP($B1052,'Elec wholesale lookups'!$A$3:$O$15,'Inputs - Elec wholesale index'!M$2,FALSE)</f>
        <v>1</v>
      </c>
      <c r="N1052" s="37">
        <f>VLOOKUP($B1052,'Elec wholesale lookups'!$A$3:$O$15,'Inputs - Elec wholesale index'!N$2,FALSE)</f>
        <v>1</v>
      </c>
      <c r="O1052" s="12">
        <f t="shared" si="274"/>
        <v>0</v>
      </c>
      <c r="P1052" s="12">
        <f t="shared" si="275"/>
        <v>181634.52552031272</v>
      </c>
      <c r="Q1052" s="12">
        <f t="shared" si="276"/>
        <v>205597.26549163138</v>
      </c>
      <c r="R1052" s="12">
        <f t="shared" si="277"/>
        <v>387231.79101194406</v>
      </c>
      <c r="S1052" s="22">
        <f t="shared" si="278"/>
        <v>0</v>
      </c>
      <c r="T1052" s="22">
        <f t="shared" si="279"/>
        <v>0</v>
      </c>
      <c r="U1052" s="22">
        <f t="shared" si="280"/>
        <v>0</v>
      </c>
      <c r="V1052" s="22">
        <f t="shared" si="281"/>
        <v>0</v>
      </c>
      <c r="W1052" s="43" t="str">
        <f t="shared" si="282"/>
        <v>n/a</v>
      </c>
      <c r="X1052" s="22">
        <f t="shared" si="283"/>
        <v>0</v>
      </c>
      <c r="Y1052" s="22">
        <f t="shared" si="284"/>
        <v>0</v>
      </c>
      <c r="Z1052" s="22">
        <f t="shared" si="285"/>
        <v>0</v>
      </c>
      <c r="AA1052" s="42">
        <f t="shared" si="286"/>
        <v>0</v>
      </c>
      <c r="AB1052" s="43" t="str">
        <f t="shared" si="287"/>
        <v>n/a</v>
      </c>
      <c r="AC1052" s="44" t="str">
        <f>IFERROR(W1052*'Inputs - OBR and CPI'!$E$27+'Inputs - Elec wholesale index'!AB1052*'Inputs - OBR and CPI'!$F$27,"n/a")</f>
        <v>n/a</v>
      </c>
      <c r="AD1052" s="167" t="str">
        <f t="shared" si="271"/>
        <v>2019-20 Summer</v>
      </c>
      <c r="AE1052" s="167" t="str">
        <f t="shared" si="272"/>
        <v>2018-19 Summer</v>
      </c>
      <c r="AF1052" s="127">
        <v>0</v>
      </c>
    </row>
    <row r="1053" spans="1:32">
      <c r="A1053" s="46">
        <v>43364</v>
      </c>
      <c r="B1053" s="13" t="str">
        <f t="shared" si="273"/>
        <v>Sep</v>
      </c>
      <c r="C1053" s="181"/>
      <c r="D1053" s="181"/>
      <c r="E1053" s="181"/>
      <c r="F1053" s="181"/>
      <c r="G1053" s="181"/>
      <c r="H1053" s="181"/>
      <c r="I1053" s="12">
        <f>VLOOKUP($B1053,'Elec wholesale lookups'!$A$3:$L$15,'Inputs - Elec wholesale index'!I$2,FALSE)</f>
        <v>205597.26549163138</v>
      </c>
      <c r="J1053" s="12">
        <f>VLOOKUP($B1053,'Elec wholesale lookups'!$A$3:$L$15,'Inputs - Elec wholesale index'!J$2,FALSE)</f>
        <v>181634.52552031272</v>
      </c>
      <c r="K1053" s="12">
        <f>VLOOKUP($B1053,'Elec wholesale lookups'!$A$3:$L$15,'Inputs - Elec wholesale index'!K$2,FALSE)</f>
        <v>205597.26549163138</v>
      </c>
      <c r="L1053" s="37">
        <f>VLOOKUP($B1053,'Elec wholesale lookups'!$A$3:$O$15,'Inputs - Elec wholesale index'!L$2,FALSE)</f>
        <v>0</v>
      </c>
      <c r="M1053" s="37">
        <f>VLOOKUP($B1053,'Elec wholesale lookups'!$A$3:$O$15,'Inputs - Elec wholesale index'!M$2,FALSE)</f>
        <v>1</v>
      </c>
      <c r="N1053" s="37">
        <f>VLOOKUP($B1053,'Elec wholesale lookups'!$A$3:$O$15,'Inputs - Elec wholesale index'!N$2,FALSE)</f>
        <v>1</v>
      </c>
      <c r="O1053" s="12">
        <f t="shared" si="274"/>
        <v>0</v>
      </c>
      <c r="P1053" s="12">
        <f t="shared" si="275"/>
        <v>181634.52552031272</v>
      </c>
      <c r="Q1053" s="12">
        <f t="shared" si="276"/>
        <v>205597.26549163138</v>
      </c>
      <c r="R1053" s="12">
        <f t="shared" si="277"/>
        <v>387231.79101194406</v>
      </c>
      <c r="S1053" s="22">
        <f t="shared" si="278"/>
        <v>0</v>
      </c>
      <c r="T1053" s="22">
        <f t="shared" si="279"/>
        <v>0</v>
      </c>
      <c r="U1053" s="22">
        <f t="shared" si="280"/>
        <v>0</v>
      </c>
      <c r="V1053" s="22">
        <f t="shared" si="281"/>
        <v>0</v>
      </c>
      <c r="W1053" s="43" t="str">
        <f t="shared" si="282"/>
        <v>n/a</v>
      </c>
      <c r="X1053" s="22">
        <f t="shared" si="283"/>
        <v>0</v>
      </c>
      <c r="Y1053" s="22">
        <f t="shared" si="284"/>
        <v>0</v>
      </c>
      <c r="Z1053" s="22">
        <f t="shared" si="285"/>
        <v>0</v>
      </c>
      <c r="AA1053" s="42">
        <f t="shared" si="286"/>
        <v>0</v>
      </c>
      <c r="AB1053" s="43" t="str">
        <f t="shared" si="287"/>
        <v>n/a</v>
      </c>
      <c r="AC1053" s="44" t="str">
        <f>IFERROR(W1053*'Inputs - OBR and CPI'!$E$27+'Inputs - Elec wholesale index'!AB1053*'Inputs - OBR and CPI'!$F$27,"n/a")</f>
        <v>n/a</v>
      </c>
      <c r="AD1053" s="167" t="str">
        <f t="shared" si="271"/>
        <v>2019-20 Summer</v>
      </c>
      <c r="AE1053" s="167" t="str">
        <f t="shared" si="272"/>
        <v>2018-19 Summer</v>
      </c>
      <c r="AF1053" s="127">
        <v>0</v>
      </c>
    </row>
    <row r="1054" spans="1:32">
      <c r="A1054" s="46">
        <v>43367</v>
      </c>
      <c r="B1054" s="13" t="str">
        <f t="shared" si="273"/>
        <v>Sep</v>
      </c>
      <c r="C1054" s="181"/>
      <c r="D1054" s="181"/>
      <c r="E1054" s="181"/>
      <c r="F1054" s="181"/>
      <c r="G1054" s="181"/>
      <c r="H1054" s="181"/>
      <c r="I1054" s="12">
        <f>VLOOKUP($B1054,'Elec wholesale lookups'!$A$3:$L$15,'Inputs - Elec wholesale index'!I$2,FALSE)</f>
        <v>205597.26549163138</v>
      </c>
      <c r="J1054" s="12">
        <f>VLOOKUP($B1054,'Elec wholesale lookups'!$A$3:$L$15,'Inputs - Elec wholesale index'!J$2,FALSE)</f>
        <v>181634.52552031272</v>
      </c>
      <c r="K1054" s="12">
        <f>VLOOKUP($B1054,'Elec wholesale lookups'!$A$3:$L$15,'Inputs - Elec wholesale index'!K$2,FALSE)</f>
        <v>205597.26549163138</v>
      </c>
      <c r="L1054" s="37">
        <f>VLOOKUP($B1054,'Elec wholesale lookups'!$A$3:$O$15,'Inputs - Elec wholesale index'!L$2,FALSE)</f>
        <v>0</v>
      </c>
      <c r="M1054" s="37">
        <f>VLOOKUP($B1054,'Elec wholesale lookups'!$A$3:$O$15,'Inputs - Elec wholesale index'!M$2,FALSE)</f>
        <v>1</v>
      </c>
      <c r="N1054" s="37">
        <f>VLOOKUP($B1054,'Elec wholesale lookups'!$A$3:$O$15,'Inputs - Elec wholesale index'!N$2,FALSE)</f>
        <v>1</v>
      </c>
      <c r="O1054" s="12">
        <f t="shared" si="274"/>
        <v>0</v>
      </c>
      <c r="P1054" s="12">
        <f t="shared" si="275"/>
        <v>181634.52552031272</v>
      </c>
      <c r="Q1054" s="12">
        <f t="shared" si="276"/>
        <v>205597.26549163138</v>
      </c>
      <c r="R1054" s="12">
        <f t="shared" si="277"/>
        <v>387231.79101194406</v>
      </c>
      <c r="S1054" s="22">
        <f t="shared" si="278"/>
        <v>0</v>
      </c>
      <c r="T1054" s="22">
        <f t="shared" si="279"/>
        <v>0</v>
      </c>
      <c r="U1054" s="22">
        <f t="shared" si="280"/>
        <v>0</v>
      </c>
      <c r="V1054" s="22">
        <f t="shared" si="281"/>
        <v>0</v>
      </c>
      <c r="W1054" s="43" t="str">
        <f t="shared" si="282"/>
        <v>n/a</v>
      </c>
      <c r="X1054" s="22">
        <f t="shared" si="283"/>
        <v>0</v>
      </c>
      <c r="Y1054" s="22">
        <f t="shared" si="284"/>
        <v>0</v>
      </c>
      <c r="Z1054" s="22">
        <f t="shared" si="285"/>
        <v>0</v>
      </c>
      <c r="AA1054" s="42">
        <f t="shared" si="286"/>
        <v>0</v>
      </c>
      <c r="AB1054" s="43" t="str">
        <f t="shared" si="287"/>
        <v>n/a</v>
      </c>
      <c r="AC1054" s="44" t="str">
        <f>IFERROR(W1054*'Inputs - OBR and CPI'!$E$27+'Inputs - Elec wholesale index'!AB1054*'Inputs - OBR and CPI'!$F$27,"n/a")</f>
        <v>n/a</v>
      </c>
      <c r="AD1054" s="167" t="str">
        <f t="shared" si="271"/>
        <v>2019-20 Summer</v>
      </c>
      <c r="AE1054" s="167" t="str">
        <f t="shared" si="272"/>
        <v>2018-19 Summer</v>
      </c>
      <c r="AF1054" s="127">
        <v>0</v>
      </c>
    </row>
    <row r="1055" spans="1:32">
      <c r="A1055" s="46">
        <v>43368</v>
      </c>
      <c r="B1055" s="13" t="str">
        <f t="shared" si="273"/>
        <v>Sep</v>
      </c>
      <c r="C1055" s="181"/>
      <c r="D1055" s="181"/>
      <c r="E1055" s="181"/>
      <c r="F1055" s="181"/>
      <c r="G1055" s="181"/>
      <c r="H1055" s="181"/>
      <c r="I1055" s="12">
        <f>VLOOKUP($B1055,'Elec wholesale lookups'!$A$3:$L$15,'Inputs - Elec wholesale index'!I$2,FALSE)</f>
        <v>205597.26549163138</v>
      </c>
      <c r="J1055" s="12">
        <f>VLOOKUP($B1055,'Elec wholesale lookups'!$A$3:$L$15,'Inputs - Elec wholesale index'!J$2,FALSE)</f>
        <v>181634.52552031272</v>
      </c>
      <c r="K1055" s="12">
        <f>VLOOKUP($B1055,'Elec wholesale lookups'!$A$3:$L$15,'Inputs - Elec wholesale index'!K$2,FALSE)</f>
        <v>205597.26549163138</v>
      </c>
      <c r="L1055" s="37">
        <f>VLOOKUP($B1055,'Elec wholesale lookups'!$A$3:$O$15,'Inputs - Elec wholesale index'!L$2,FALSE)</f>
        <v>0</v>
      </c>
      <c r="M1055" s="37">
        <f>VLOOKUP($B1055,'Elec wholesale lookups'!$A$3:$O$15,'Inputs - Elec wholesale index'!M$2,FALSE)</f>
        <v>1</v>
      </c>
      <c r="N1055" s="37">
        <f>VLOOKUP($B1055,'Elec wholesale lookups'!$A$3:$O$15,'Inputs - Elec wholesale index'!N$2,FALSE)</f>
        <v>1</v>
      </c>
      <c r="O1055" s="12">
        <f t="shared" si="274"/>
        <v>0</v>
      </c>
      <c r="P1055" s="12">
        <f t="shared" si="275"/>
        <v>181634.52552031272</v>
      </c>
      <c r="Q1055" s="12">
        <f t="shared" si="276"/>
        <v>205597.26549163138</v>
      </c>
      <c r="R1055" s="12">
        <f t="shared" si="277"/>
        <v>387231.79101194406</v>
      </c>
      <c r="S1055" s="22">
        <f t="shared" si="278"/>
        <v>0</v>
      </c>
      <c r="T1055" s="22">
        <f t="shared" si="279"/>
        <v>0</v>
      </c>
      <c r="U1055" s="22">
        <f t="shared" si="280"/>
        <v>0</v>
      </c>
      <c r="V1055" s="22">
        <f t="shared" si="281"/>
        <v>0</v>
      </c>
      <c r="W1055" s="43" t="str">
        <f t="shared" si="282"/>
        <v>n/a</v>
      </c>
      <c r="X1055" s="22">
        <f t="shared" si="283"/>
        <v>0</v>
      </c>
      <c r="Y1055" s="22">
        <f t="shared" si="284"/>
        <v>0</v>
      </c>
      <c r="Z1055" s="22">
        <f t="shared" si="285"/>
        <v>0</v>
      </c>
      <c r="AA1055" s="42">
        <f t="shared" si="286"/>
        <v>0</v>
      </c>
      <c r="AB1055" s="43" t="str">
        <f t="shared" si="287"/>
        <v>n/a</v>
      </c>
      <c r="AC1055" s="44" t="str">
        <f>IFERROR(W1055*'Inputs - OBR and CPI'!$E$27+'Inputs - Elec wholesale index'!AB1055*'Inputs - OBR and CPI'!$F$27,"n/a")</f>
        <v>n/a</v>
      </c>
      <c r="AD1055" s="167" t="str">
        <f t="shared" si="271"/>
        <v>2019-20 Summer</v>
      </c>
      <c r="AE1055" s="167" t="str">
        <f t="shared" si="272"/>
        <v>2018-19 Summer</v>
      </c>
      <c r="AF1055" s="127">
        <v>0</v>
      </c>
    </row>
    <row r="1056" spans="1:32">
      <c r="A1056" s="46">
        <v>43369</v>
      </c>
      <c r="B1056" s="13" t="str">
        <f t="shared" ref="B1056:B1119" si="288">TEXT(A1056,"mmm")</f>
        <v>Sep</v>
      </c>
      <c r="C1056" s="181"/>
      <c r="D1056" s="181"/>
      <c r="E1056" s="181"/>
      <c r="F1056" s="181"/>
      <c r="G1056" s="181"/>
      <c r="H1056" s="181"/>
      <c r="I1056" s="12">
        <f>VLOOKUP($B1056,'Elec wholesale lookups'!$A$3:$L$15,'Inputs - Elec wholesale index'!I$2,FALSE)</f>
        <v>205597.26549163138</v>
      </c>
      <c r="J1056" s="12">
        <f>VLOOKUP($B1056,'Elec wholesale lookups'!$A$3:$L$15,'Inputs - Elec wholesale index'!J$2,FALSE)</f>
        <v>181634.52552031272</v>
      </c>
      <c r="K1056" s="12">
        <f>VLOOKUP($B1056,'Elec wholesale lookups'!$A$3:$L$15,'Inputs - Elec wholesale index'!K$2,FALSE)</f>
        <v>205597.26549163138</v>
      </c>
      <c r="L1056" s="37">
        <f>VLOOKUP($B1056,'Elec wholesale lookups'!$A$3:$O$15,'Inputs - Elec wholesale index'!L$2,FALSE)</f>
        <v>0</v>
      </c>
      <c r="M1056" s="37">
        <f>VLOOKUP($B1056,'Elec wholesale lookups'!$A$3:$O$15,'Inputs - Elec wholesale index'!M$2,FALSE)</f>
        <v>1</v>
      </c>
      <c r="N1056" s="37">
        <f>VLOOKUP($B1056,'Elec wholesale lookups'!$A$3:$O$15,'Inputs - Elec wholesale index'!N$2,FALSE)</f>
        <v>1</v>
      </c>
      <c r="O1056" s="12">
        <f t="shared" si="274"/>
        <v>0</v>
      </c>
      <c r="P1056" s="12">
        <f t="shared" si="275"/>
        <v>181634.52552031272</v>
      </c>
      <c r="Q1056" s="12">
        <f t="shared" si="276"/>
        <v>205597.26549163138</v>
      </c>
      <c r="R1056" s="12">
        <f t="shared" si="277"/>
        <v>387231.79101194406</v>
      </c>
      <c r="S1056" s="22">
        <f t="shared" si="278"/>
        <v>0</v>
      </c>
      <c r="T1056" s="22">
        <f t="shared" si="279"/>
        <v>0</v>
      </c>
      <c r="U1056" s="22">
        <f t="shared" si="280"/>
        <v>0</v>
      </c>
      <c r="V1056" s="22">
        <f t="shared" si="281"/>
        <v>0</v>
      </c>
      <c r="W1056" s="43" t="str">
        <f t="shared" si="282"/>
        <v>n/a</v>
      </c>
      <c r="X1056" s="22">
        <f t="shared" si="283"/>
        <v>0</v>
      </c>
      <c r="Y1056" s="22">
        <f t="shared" si="284"/>
        <v>0</v>
      </c>
      <c r="Z1056" s="22">
        <f t="shared" si="285"/>
        <v>0</v>
      </c>
      <c r="AA1056" s="42">
        <f t="shared" si="286"/>
        <v>0</v>
      </c>
      <c r="AB1056" s="43" t="str">
        <f t="shared" si="287"/>
        <v>n/a</v>
      </c>
      <c r="AC1056" s="44" t="str">
        <f>IFERROR(W1056*'Inputs - OBR and CPI'!$E$27+'Inputs - Elec wholesale index'!AB1056*'Inputs - OBR and CPI'!$F$27,"n/a")</f>
        <v>n/a</v>
      </c>
      <c r="AD1056" s="167" t="str">
        <f t="shared" si="271"/>
        <v>2019-20 Summer</v>
      </c>
      <c r="AE1056" s="167" t="str">
        <f t="shared" si="272"/>
        <v>2018-19 Summer</v>
      </c>
      <c r="AF1056" s="127">
        <v>0</v>
      </c>
    </row>
    <row r="1057" spans="1:32">
      <c r="A1057" s="46">
        <v>43370</v>
      </c>
      <c r="B1057" s="13" t="str">
        <f t="shared" si="288"/>
        <v>Sep</v>
      </c>
      <c r="C1057" s="181"/>
      <c r="D1057" s="181"/>
      <c r="E1057" s="181"/>
      <c r="F1057" s="181"/>
      <c r="G1057" s="181"/>
      <c r="H1057" s="181"/>
      <c r="I1057" s="12">
        <f>VLOOKUP($B1057,'Elec wholesale lookups'!$A$3:$L$15,'Inputs - Elec wholesale index'!I$2,FALSE)</f>
        <v>205597.26549163138</v>
      </c>
      <c r="J1057" s="12">
        <f>VLOOKUP($B1057,'Elec wholesale lookups'!$A$3:$L$15,'Inputs - Elec wholesale index'!J$2,FALSE)</f>
        <v>181634.52552031272</v>
      </c>
      <c r="K1057" s="12">
        <f>VLOOKUP($B1057,'Elec wholesale lookups'!$A$3:$L$15,'Inputs - Elec wholesale index'!K$2,FALSE)</f>
        <v>205597.26549163138</v>
      </c>
      <c r="L1057" s="37">
        <f>VLOOKUP($B1057,'Elec wholesale lookups'!$A$3:$O$15,'Inputs - Elec wholesale index'!L$2,FALSE)</f>
        <v>0</v>
      </c>
      <c r="M1057" s="37">
        <f>VLOOKUP($B1057,'Elec wholesale lookups'!$A$3:$O$15,'Inputs - Elec wholesale index'!M$2,FALSE)</f>
        <v>1</v>
      </c>
      <c r="N1057" s="37">
        <f>VLOOKUP($B1057,'Elec wholesale lookups'!$A$3:$O$15,'Inputs - Elec wholesale index'!N$2,FALSE)</f>
        <v>1</v>
      </c>
      <c r="O1057" s="12">
        <f t="shared" si="274"/>
        <v>0</v>
      </c>
      <c r="P1057" s="12">
        <f t="shared" si="275"/>
        <v>181634.52552031272</v>
      </c>
      <c r="Q1057" s="12">
        <f t="shared" si="276"/>
        <v>205597.26549163138</v>
      </c>
      <c r="R1057" s="12">
        <f t="shared" si="277"/>
        <v>387231.79101194406</v>
      </c>
      <c r="S1057" s="22">
        <f t="shared" si="278"/>
        <v>0</v>
      </c>
      <c r="T1057" s="22">
        <f t="shared" si="279"/>
        <v>0</v>
      </c>
      <c r="U1057" s="22">
        <f t="shared" si="280"/>
        <v>0</v>
      </c>
      <c r="V1057" s="22">
        <f t="shared" si="281"/>
        <v>0</v>
      </c>
      <c r="W1057" s="43" t="str">
        <f t="shared" si="282"/>
        <v>n/a</v>
      </c>
      <c r="X1057" s="22">
        <f t="shared" si="283"/>
        <v>0</v>
      </c>
      <c r="Y1057" s="22">
        <f t="shared" si="284"/>
        <v>0</v>
      </c>
      <c r="Z1057" s="22">
        <f t="shared" si="285"/>
        <v>0</v>
      </c>
      <c r="AA1057" s="42">
        <f t="shared" si="286"/>
        <v>0</v>
      </c>
      <c r="AB1057" s="43" t="str">
        <f t="shared" si="287"/>
        <v>n/a</v>
      </c>
      <c r="AC1057" s="44" t="str">
        <f>IFERROR(W1057*'Inputs - OBR and CPI'!$E$27+'Inputs - Elec wholesale index'!AB1057*'Inputs - OBR and CPI'!$F$27,"n/a")</f>
        <v>n/a</v>
      </c>
      <c r="AD1057" s="167" t="str">
        <f t="shared" si="271"/>
        <v>2019-20 Summer</v>
      </c>
      <c r="AE1057" s="167" t="str">
        <f t="shared" si="272"/>
        <v>2018-19 Summer</v>
      </c>
      <c r="AF1057" s="127">
        <v>0</v>
      </c>
    </row>
    <row r="1058" spans="1:32">
      <c r="A1058" s="46">
        <v>43371</v>
      </c>
      <c r="B1058" s="13" t="str">
        <f t="shared" si="288"/>
        <v>Sep</v>
      </c>
      <c r="C1058" s="181"/>
      <c r="D1058" s="181"/>
      <c r="E1058" s="181"/>
      <c r="F1058" s="181"/>
      <c r="G1058" s="181"/>
      <c r="H1058" s="181"/>
      <c r="I1058" s="12">
        <f>VLOOKUP($B1058,'Elec wholesale lookups'!$A$3:$L$15,'Inputs - Elec wholesale index'!I$2,FALSE)</f>
        <v>205597.26549163138</v>
      </c>
      <c r="J1058" s="12">
        <f>VLOOKUP($B1058,'Elec wholesale lookups'!$A$3:$L$15,'Inputs - Elec wholesale index'!J$2,FALSE)</f>
        <v>181634.52552031272</v>
      </c>
      <c r="K1058" s="12">
        <f>VLOOKUP($B1058,'Elec wholesale lookups'!$A$3:$L$15,'Inputs - Elec wholesale index'!K$2,FALSE)</f>
        <v>205597.26549163138</v>
      </c>
      <c r="L1058" s="37">
        <f>VLOOKUP($B1058,'Elec wholesale lookups'!$A$3:$O$15,'Inputs - Elec wholesale index'!L$2,FALSE)</f>
        <v>0</v>
      </c>
      <c r="M1058" s="37">
        <f>VLOOKUP($B1058,'Elec wholesale lookups'!$A$3:$O$15,'Inputs - Elec wholesale index'!M$2,FALSE)</f>
        <v>1</v>
      </c>
      <c r="N1058" s="37">
        <f>VLOOKUP($B1058,'Elec wholesale lookups'!$A$3:$O$15,'Inputs - Elec wholesale index'!N$2,FALSE)</f>
        <v>1</v>
      </c>
      <c r="O1058" s="12">
        <f t="shared" si="274"/>
        <v>0</v>
      </c>
      <c r="P1058" s="12">
        <f t="shared" si="275"/>
        <v>181634.52552031272</v>
      </c>
      <c r="Q1058" s="12">
        <f t="shared" si="276"/>
        <v>205597.26549163138</v>
      </c>
      <c r="R1058" s="12">
        <f t="shared" si="277"/>
        <v>387231.79101194406</v>
      </c>
      <c r="S1058" s="22">
        <f t="shared" si="278"/>
        <v>0</v>
      </c>
      <c r="T1058" s="22">
        <f t="shared" si="279"/>
        <v>0</v>
      </c>
      <c r="U1058" s="22">
        <f t="shared" si="280"/>
        <v>0</v>
      </c>
      <c r="V1058" s="22">
        <f t="shared" si="281"/>
        <v>0</v>
      </c>
      <c r="W1058" s="43" t="str">
        <f t="shared" si="282"/>
        <v>n/a</v>
      </c>
      <c r="X1058" s="22">
        <f t="shared" si="283"/>
        <v>0</v>
      </c>
      <c r="Y1058" s="22">
        <f t="shared" si="284"/>
        <v>0</v>
      </c>
      <c r="Z1058" s="22">
        <f t="shared" si="285"/>
        <v>0</v>
      </c>
      <c r="AA1058" s="42">
        <f t="shared" si="286"/>
        <v>0</v>
      </c>
      <c r="AB1058" s="43" t="str">
        <f t="shared" si="287"/>
        <v>n/a</v>
      </c>
      <c r="AC1058" s="44" t="str">
        <f>IFERROR(W1058*'Inputs - OBR and CPI'!$E$27+'Inputs - Elec wholesale index'!AB1058*'Inputs - OBR and CPI'!$F$27,"n/a")</f>
        <v>n/a</v>
      </c>
      <c r="AD1058" s="167" t="str">
        <f t="shared" si="271"/>
        <v>2019-20 Summer</v>
      </c>
      <c r="AE1058" s="167" t="str">
        <f t="shared" si="272"/>
        <v>2018-19 Summer</v>
      </c>
      <c r="AF1058" s="127">
        <v>0</v>
      </c>
    </row>
    <row r="1059" spans="1:32">
      <c r="A1059" s="46">
        <v>43374</v>
      </c>
      <c r="B1059" s="13" t="str">
        <f t="shared" si="288"/>
        <v>Oct</v>
      </c>
      <c r="C1059" s="181"/>
      <c r="D1059" s="181"/>
      <c r="E1059" s="181"/>
      <c r="F1059" s="181"/>
      <c r="G1059" s="181"/>
      <c r="H1059" s="181"/>
      <c r="I1059" s="12">
        <f>VLOOKUP($B1059,'Elec wholesale lookups'!$A$3:$L$15,'Inputs - Elec wholesale index'!I$2,FALSE)</f>
        <v>181634.52552031272</v>
      </c>
      <c r="J1059" s="12">
        <f>VLOOKUP($B1059,'Elec wholesale lookups'!$A$3:$L$15,'Inputs - Elec wholesale index'!J$2,FALSE)</f>
        <v>205597.26549163138</v>
      </c>
      <c r="K1059" s="12">
        <f>VLOOKUP($B1059,'Elec wholesale lookups'!$A$3:$L$15,'Inputs - Elec wholesale index'!K$2,FALSE)</f>
        <v>181634.52552031272</v>
      </c>
      <c r="L1059" s="37">
        <f>VLOOKUP($B1059,'Elec wholesale lookups'!$A$3:$O$15,'Inputs - Elec wholesale index'!L$2,FALSE)</f>
        <v>1</v>
      </c>
      <c r="M1059" s="37">
        <f>VLOOKUP($B1059,'Elec wholesale lookups'!$A$3:$O$15,'Inputs - Elec wholesale index'!M$2,FALSE)</f>
        <v>1</v>
      </c>
      <c r="N1059" s="37">
        <f>VLOOKUP($B1059,'Elec wholesale lookups'!$A$3:$O$15,'Inputs - Elec wholesale index'!N$2,FALSE)</f>
        <v>0</v>
      </c>
      <c r="O1059" s="12">
        <f t="shared" si="274"/>
        <v>181634.52552031272</v>
      </c>
      <c r="P1059" s="12">
        <f t="shared" si="275"/>
        <v>205597.26549163138</v>
      </c>
      <c r="Q1059" s="12">
        <f t="shared" si="276"/>
        <v>0</v>
      </c>
      <c r="R1059" s="12">
        <f t="shared" si="277"/>
        <v>387231.79101194406</v>
      </c>
      <c r="S1059" s="22">
        <f t="shared" si="278"/>
        <v>0</v>
      </c>
      <c r="T1059" s="22">
        <f t="shared" si="279"/>
        <v>0</v>
      </c>
      <c r="U1059" s="22">
        <f t="shared" si="280"/>
        <v>0</v>
      </c>
      <c r="V1059" s="22">
        <f t="shared" si="281"/>
        <v>0</v>
      </c>
      <c r="W1059" s="43" t="str">
        <f t="shared" si="282"/>
        <v>n/a</v>
      </c>
      <c r="X1059" s="22">
        <f t="shared" si="283"/>
        <v>0</v>
      </c>
      <c r="Y1059" s="22">
        <f t="shared" si="284"/>
        <v>0</v>
      </c>
      <c r="Z1059" s="22">
        <f t="shared" si="285"/>
        <v>0</v>
      </c>
      <c r="AA1059" s="42">
        <f t="shared" si="286"/>
        <v>0</v>
      </c>
      <c r="AB1059" s="43" t="str">
        <f t="shared" si="287"/>
        <v>n/a</v>
      </c>
      <c r="AC1059" s="44" t="str">
        <f>IFERROR(W1059*'Inputs - OBR and CPI'!$E$27+'Inputs - Elec wholesale index'!AB1059*'Inputs - OBR and CPI'!$F$27,"n/a")</f>
        <v>n/a</v>
      </c>
      <c r="AD1059" s="167" t="str">
        <f t="shared" si="271"/>
        <v>2019-20 Summer</v>
      </c>
      <c r="AE1059" s="167" t="str">
        <f t="shared" si="272"/>
        <v>2018-19 Winter</v>
      </c>
      <c r="AF1059" s="127">
        <v>0</v>
      </c>
    </row>
    <row r="1060" spans="1:32">
      <c r="A1060" s="46">
        <v>43375</v>
      </c>
      <c r="B1060" s="13" t="str">
        <f t="shared" si="288"/>
        <v>Oct</v>
      </c>
      <c r="C1060" s="181"/>
      <c r="D1060" s="181"/>
      <c r="E1060" s="181"/>
      <c r="F1060" s="181"/>
      <c r="G1060" s="181"/>
      <c r="H1060" s="181"/>
      <c r="I1060" s="12">
        <f>VLOOKUP($B1060,'Elec wholesale lookups'!$A$3:$L$15,'Inputs - Elec wholesale index'!I$2,FALSE)</f>
        <v>181634.52552031272</v>
      </c>
      <c r="J1060" s="12">
        <f>VLOOKUP($B1060,'Elec wholesale lookups'!$A$3:$L$15,'Inputs - Elec wholesale index'!J$2,FALSE)</f>
        <v>205597.26549163138</v>
      </c>
      <c r="K1060" s="12">
        <f>VLOOKUP($B1060,'Elec wholesale lookups'!$A$3:$L$15,'Inputs - Elec wholesale index'!K$2,FALSE)</f>
        <v>181634.52552031272</v>
      </c>
      <c r="L1060" s="37">
        <f>VLOOKUP($B1060,'Elec wholesale lookups'!$A$3:$O$15,'Inputs - Elec wholesale index'!L$2,FALSE)</f>
        <v>1</v>
      </c>
      <c r="M1060" s="37">
        <f>VLOOKUP($B1060,'Elec wholesale lookups'!$A$3:$O$15,'Inputs - Elec wholesale index'!M$2,FALSE)</f>
        <v>1</v>
      </c>
      <c r="N1060" s="37">
        <f>VLOOKUP($B1060,'Elec wholesale lookups'!$A$3:$O$15,'Inputs - Elec wholesale index'!N$2,FALSE)</f>
        <v>0</v>
      </c>
      <c r="O1060" s="12">
        <f t="shared" si="274"/>
        <v>181634.52552031272</v>
      </c>
      <c r="P1060" s="12">
        <f t="shared" si="275"/>
        <v>205597.26549163138</v>
      </c>
      <c r="Q1060" s="12">
        <f t="shared" si="276"/>
        <v>0</v>
      </c>
      <c r="R1060" s="12">
        <f t="shared" si="277"/>
        <v>387231.79101194406</v>
      </c>
      <c r="S1060" s="22">
        <f t="shared" si="278"/>
        <v>0</v>
      </c>
      <c r="T1060" s="22">
        <f t="shared" si="279"/>
        <v>0</v>
      </c>
      <c r="U1060" s="22">
        <f t="shared" si="280"/>
        <v>0</v>
      </c>
      <c r="V1060" s="22">
        <f t="shared" si="281"/>
        <v>0</v>
      </c>
      <c r="W1060" s="43" t="str">
        <f t="shared" si="282"/>
        <v>n/a</v>
      </c>
      <c r="X1060" s="22">
        <f t="shared" si="283"/>
        <v>0</v>
      </c>
      <c r="Y1060" s="22">
        <f t="shared" si="284"/>
        <v>0</v>
      </c>
      <c r="Z1060" s="22">
        <f t="shared" si="285"/>
        <v>0</v>
      </c>
      <c r="AA1060" s="42">
        <f t="shared" si="286"/>
        <v>0</v>
      </c>
      <c r="AB1060" s="43" t="str">
        <f t="shared" si="287"/>
        <v>n/a</v>
      </c>
      <c r="AC1060" s="44" t="str">
        <f>IFERROR(W1060*'Inputs - OBR and CPI'!$E$27+'Inputs - Elec wholesale index'!AB1060*'Inputs - OBR and CPI'!$F$27,"n/a")</f>
        <v>n/a</v>
      </c>
      <c r="AD1060" s="167" t="str">
        <f t="shared" si="271"/>
        <v>2019-20 Summer</v>
      </c>
      <c r="AE1060" s="167" t="str">
        <f t="shared" si="272"/>
        <v>2018-19 Winter</v>
      </c>
      <c r="AF1060" s="127">
        <v>0</v>
      </c>
    </row>
    <row r="1061" spans="1:32">
      <c r="A1061" s="46">
        <v>43376</v>
      </c>
      <c r="B1061" s="13" t="str">
        <f t="shared" si="288"/>
        <v>Oct</v>
      </c>
      <c r="C1061" s="181"/>
      <c r="D1061" s="181"/>
      <c r="E1061" s="181"/>
      <c r="F1061" s="181"/>
      <c r="G1061" s="181"/>
      <c r="H1061" s="181"/>
      <c r="I1061" s="12">
        <f>VLOOKUP($B1061,'Elec wholesale lookups'!$A$3:$L$15,'Inputs - Elec wholesale index'!I$2,FALSE)</f>
        <v>181634.52552031272</v>
      </c>
      <c r="J1061" s="12">
        <f>VLOOKUP($B1061,'Elec wholesale lookups'!$A$3:$L$15,'Inputs - Elec wholesale index'!J$2,FALSE)</f>
        <v>205597.26549163138</v>
      </c>
      <c r="K1061" s="12">
        <f>VLOOKUP($B1061,'Elec wholesale lookups'!$A$3:$L$15,'Inputs - Elec wholesale index'!K$2,FALSE)</f>
        <v>181634.52552031272</v>
      </c>
      <c r="L1061" s="37">
        <f>VLOOKUP($B1061,'Elec wholesale lookups'!$A$3:$O$15,'Inputs - Elec wholesale index'!L$2,FALSE)</f>
        <v>1</v>
      </c>
      <c r="M1061" s="37">
        <f>VLOOKUP($B1061,'Elec wholesale lookups'!$A$3:$O$15,'Inputs - Elec wholesale index'!M$2,FALSE)</f>
        <v>1</v>
      </c>
      <c r="N1061" s="37">
        <f>VLOOKUP($B1061,'Elec wholesale lookups'!$A$3:$O$15,'Inputs - Elec wholesale index'!N$2,FALSE)</f>
        <v>0</v>
      </c>
      <c r="O1061" s="12">
        <f t="shared" si="274"/>
        <v>181634.52552031272</v>
      </c>
      <c r="P1061" s="12">
        <f t="shared" si="275"/>
        <v>205597.26549163138</v>
      </c>
      <c r="Q1061" s="12">
        <f t="shared" si="276"/>
        <v>0</v>
      </c>
      <c r="R1061" s="12">
        <f t="shared" si="277"/>
        <v>387231.79101194406</v>
      </c>
      <c r="S1061" s="22">
        <f t="shared" si="278"/>
        <v>0</v>
      </c>
      <c r="T1061" s="22">
        <f t="shared" si="279"/>
        <v>0</v>
      </c>
      <c r="U1061" s="22">
        <f t="shared" si="280"/>
        <v>0</v>
      </c>
      <c r="V1061" s="22">
        <f t="shared" si="281"/>
        <v>0</v>
      </c>
      <c r="W1061" s="43" t="str">
        <f t="shared" si="282"/>
        <v>n/a</v>
      </c>
      <c r="X1061" s="22">
        <f t="shared" si="283"/>
        <v>0</v>
      </c>
      <c r="Y1061" s="22">
        <f t="shared" si="284"/>
        <v>0</v>
      </c>
      <c r="Z1061" s="22">
        <f t="shared" si="285"/>
        <v>0</v>
      </c>
      <c r="AA1061" s="42">
        <f t="shared" si="286"/>
        <v>0</v>
      </c>
      <c r="AB1061" s="43" t="str">
        <f t="shared" si="287"/>
        <v>n/a</v>
      </c>
      <c r="AC1061" s="44" t="str">
        <f>IFERROR(W1061*'Inputs - OBR and CPI'!$E$27+'Inputs - Elec wholesale index'!AB1061*'Inputs - OBR and CPI'!$F$27,"n/a")</f>
        <v>n/a</v>
      </c>
      <c r="AD1061" s="167" t="str">
        <f t="shared" si="271"/>
        <v>2019-20 Summer</v>
      </c>
      <c r="AE1061" s="167" t="str">
        <f t="shared" si="272"/>
        <v>2018-19 Winter</v>
      </c>
      <c r="AF1061" s="127">
        <v>0</v>
      </c>
    </row>
    <row r="1062" spans="1:32">
      <c r="A1062" s="46">
        <v>43377</v>
      </c>
      <c r="B1062" s="13" t="str">
        <f t="shared" si="288"/>
        <v>Oct</v>
      </c>
      <c r="C1062" s="181"/>
      <c r="D1062" s="181"/>
      <c r="E1062" s="181"/>
      <c r="F1062" s="181"/>
      <c r="G1062" s="181"/>
      <c r="H1062" s="181"/>
      <c r="I1062" s="12">
        <f>VLOOKUP($B1062,'Elec wholesale lookups'!$A$3:$L$15,'Inputs - Elec wholesale index'!I$2,FALSE)</f>
        <v>181634.52552031272</v>
      </c>
      <c r="J1062" s="12">
        <f>VLOOKUP($B1062,'Elec wholesale lookups'!$A$3:$L$15,'Inputs - Elec wholesale index'!J$2,FALSE)</f>
        <v>205597.26549163138</v>
      </c>
      <c r="K1062" s="12">
        <f>VLOOKUP($B1062,'Elec wholesale lookups'!$A$3:$L$15,'Inputs - Elec wholesale index'!K$2,FALSE)</f>
        <v>181634.52552031272</v>
      </c>
      <c r="L1062" s="37">
        <f>VLOOKUP($B1062,'Elec wholesale lookups'!$A$3:$O$15,'Inputs - Elec wholesale index'!L$2,FALSE)</f>
        <v>1</v>
      </c>
      <c r="M1062" s="37">
        <f>VLOOKUP($B1062,'Elec wholesale lookups'!$A$3:$O$15,'Inputs - Elec wholesale index'!M$2,FALSE)</f>
        <v>1</v>
      </c>
      <c r="N1062" s="37">
        <f>VLOOKUP($B1062,'Elec wholesale lookups'!$A$3:$O$15,'Inputs - Elec wholesale index'!N$2,FALSE)</f>
        <v>0</v>
      </c>
      <c r="O1062" s="12">
        <f t="shared" si="274"/>
        <v>181634.52552031272</v>
      </c>
      <c r="P1062" s="12">
        <f t="shared" si="275"/>
        <v>205597.26549163138</v>
      </c>
      <c r="Q1062" s="12">
        <f t="shared" si="276"/>
        <v>0</v>
      </c>
      <c r="R1062" s="12">
        <f t="shared" si="277"/>
        <v>387231.79101194406</v>
      </c>
      <c r="S1062" s="22">
        <f t="shared" si="278"/>
        <v>0</v>
      </c>
      <c r="T1062" s="22">
        <f t="shared" si="279"/>
        <v>0</v>
      </c>
      <c r="U1062" s="22">
        <f t="shared" si="280"/>
        <v>0</v>
      </c>
      <c r="V1062" s="22">
        <f t="shared" si="281"/>
        <v>0</v>
      </c>
      <c r="W1062" s="43" t="str">
        <f t="shared" si="282"/>
        <v>n/a</v>
      </c>
      <c r="X1062" s="22">
        <f t="shared" si="283"/>
        <v>0</v>
      </c>
      <c r="Y1062" s="22">
        <f t="shared" si="284"/>
        <v>0</v>
      </c>
      <c r="Z1062" s="22">
        <f t="shared" si="285"/>
        <v>0</v>
      </c>
      <c r="AA1062" s="42">
        <f t="shared" si="286"/>
        <v>0</v>
      </c>
      <c r="AB1062" s="43" t="str">
        <f t="shared" si="287"/>
        <v>n/a</v>
      </c>
      <c r="AC1062" s="44" t="str">
        <f>IFERROR(W1062*'Inputs - OBR and CPI'!$E$27+'Inputs - Elec wholesale index'!AB1062*'Inputs - OBR and CPI'!$F$27,"n/a")</f>
        <v>n/a</v>
      </c>
      <c r="AD1062" s="167" t="str">
        <f t="shared" si="271"/>
        <v>2019-20 Summer</v>
      </c>
      <c r="AE1062" s="167" t="str">
        <f t="shared" si="272"/>
        <v>2018-19 Winter</v>
      </c>
      <c r="AF1062" s="127">
        <v>0</v>
      </c>
    </row>
    <row r="1063" spans="1:32">
      <c r="A1063" s="46">
        <v>43378</v>
      </c>
      <c r="B1063" s="13" t="str">
        <f t="shared" si="288"/>
        <v>Oct</v>
      </c>
      <c r="C1063" s="181"/>
      <c r="D1063" s="181"/>
      <c r="E1063" s="181"/>
      <c r="F1063" s="181"/>
      <c r="G1063" s="181"/>
      <c r="H1063" s="181"/>
      <c r="I1063" s="12">
        <f>VLOOKUP($B1063,'Elec wholesale lookups'!$A$3:$L$15,'Inputs - Elec wholesale index'!I$2,FALSE)</f>
        <v>181634.52552031272</v>
      </c>
      <c r="J1063" s="12">
        <f>VLOOKUP($B1063,'Elec wholesale lookups'!$A$3:$L$15,'Inputs - Elec wholesale index'!J$2,FALSE)</f>
        <v>205597.26549163138</v>
      </c>
      <c r="K1063" s="12">
        <f>VLOOKUP($B1063,'Elec wholesale lookups'!$A$3:$L$15,'Inputs - Elec wholesale index'!K$2,FALSE)</f>
        <v>181634.52552031272</v>
      </c>
      <c r="L1063" s="37">
        <f>VLOOKUP($B1063,'Elec wholesale lookups'!$A$3:$O$15,'Inputs - Elec wholesale index'!L$2,FALSE)</f>
        <v>1</v>
      </c>
      <c r="M1063" s="37">
        <f>VLOOKUP($B1063,'Elec wholesale lookups'!$A$3:$O$15,'Inputs - Elec wholesale index'!M$2,FALSE)</f>
        <v>1</v>
      </c>
      <c r="N1063" s="37">
        <f>VLOOKUP($B1063,'Elec wholesale lookups'!$A$3:$O$15,'Inputs - Elec wholesale index'!N$2,FALSE)</f>
        <v>0</v>
      </c>
      <c r="O1063" s="12">
        <f t="shared" si="274"/>
        <v>181634.52552031272</v>
      </c>
      <c r="P1063" s="12">
        <f t="shared" si="275"/>
        <v>205597.26549163138</v>
      </c>
      <c r="Q1063" s="12">
        <f t="shared" si="276"/>
        <v>0</v>
      </c>
      <c r="R1063" s="12">
        <f t="shared" si="277"/>
        <v>387231.79101194406</v>
      </c>
      <c r="S1063" s="22">
        <f t="shared" si="278"/>
        <v>0</v>
      </c>
      <c r="T1063" s="22">
        <f t="shared" si="279"/>
        <v>0</v>
      </c>
      <c r="U1063" s="22">
        <f t="shared" si="280"/>
        <v>0</v>
      </c>
      <c r="V1063" s="22">
        <f t="shared" si="281"/>
        <v>0</v>
      </c>
      <c r="W1063" s="43" t="str">
        <f t="shared" si="282"/>
        <v>n/a</v>
      </c>
      <c r="X1063" s="22">
        <f t="shared" si="283"/>
        <v>0</v>
      </c>
      <c r="Y1063" s="22">
        <f t="shared" si="284"/>
        <v>0</v>
      </c>
      <c r="Z1063" s="22">
        <f t="shared" si="285"/>
        <v>0</v>
      </c>
      <c r="AA1063" s="42">
        <f t="shared" si="286"/>
        <v>0</v>
      </c>
      <c r="AB1063" s="43" t="str">
        <f t="shared" si="287"/>
        <v>n/a</v>
      </c>
      <c r="AC1063" s="44" t="str">
        <f>IFERROR(W1063*'Inputs - OBR and CPI'!$E$27+'Inputs - Elec wholesale index'!AB1063*'Inputs - OBR and CPI'!$F$27,"n/a")</f>
        <v>n/a</v>
      </c>
      <c r="AD1063" s="167" t="str">
        <f t="shared" si="271"/>
        <v>2019-20 Summer</v>
      </c>
      <c r="AE1063" s="167" t="str">
        <f t="shared" si="272"/>
        <v>2018-19 Winter</v>
      </c>
      <c r="AF1063" s="127">
        <v>0</v>
      </c>
    </row>
    <row r="1064" spans="1:32">
      <c r="A1064" s="46">
        <v>43381</v>
      </c>
      <c r="B1064" s="13" t="str">
        <f t="shared" si="288"/>
        <v>Oct</v>
      </c>
      <c r="C1064" s="181"/>
      <c r="D1064" s="181"/>
      <c r="E1064" s="181"/>
      <c r="F1064" s="181"/>
      <c r="G1064" s="181"/>
      <c r="H1064" s="181"/>
      <c r="I1064" s="12">
        <f>VLOOKUP($B1064,'Elec wholesale lookups'!$A$3:$L$15,'Inputs - Elec wholesale index'!I$2,FALSE)</f>
        <v>181634.52552031272</v>
      </c>
      <c r="J1064" s="12">
        <f>VLOOKUP($B1064,'Elec wholesale lookups'!$A$3:$L$15,'Inputs - Elec wholesale index'!J$2,FALSE)</f>
        <v>205597.26549163138</v>
      </c>
      <c r="K1064" s="12">
        <f>VLOOKUP($B1064,'Elec wholesale lookups'!$A$3:$L$15,'Inputs - Elec wholesale index'!K$2,FALSE)</f>
        <v>181634.52552031272</v>
      </c>
      <c r="L1064" s="37">
        <f>VLOOKUP($B1064,'Elec wholesale lookups'!$A$3:$O$15,'Inputs - Elec wholesale index'!L$2,FALSE)</f>
        <v>1</v>
      </c>
      <c r="M1064" s="37">
        <f>VLOOKUP($B1064,'Elec wholesale lookups'!$A$3:$O$15,'Inputs - Elec wholesale index'!M$2,FALSE)</f>
        <v>1</v>
      </c>
      <c r="N1064" s="37">
        <f>VLOOKUP($B1064,'Elec wholesale lookups'!$A$3:$O$15,'Inputs - Elec wholesale index'!N$2,FALSE)</f>
        <v>0</v>
      </c>
      <c r="O1064" s="12">
        <f t="shared" si="274"/>
        <v>181634.52552031272</v>
      </c>
      <c r="P1064" s="12">
        <f t="shared" si="275"/>
        <v>205597.26549163138</v>
      </c>
      <c r="Q1064" s="12">
        <f t="shared" si="276"/>
        <v>0</v>
      </c>
      <c r="R1064" s="12">
        <f t="shared" si="277"/>
        <v>387231.79101194406</v>
      </c>
      <c r="S1064" s="22">
        <f t="shared" si="278"/>
        <v>0</v>
      </c>
      <c r="T1064" s="22">
        <f t="shared" si="279"/>
        <v>0</v>
      </c>
      <c r="U1064" s="22">
        <f t="shared" si="280"/>
        <v>0</v>
      </c>
      <c r="V1064" s="22">
        <f t="shared" si="281"/>
        <v>0</v>
      </c>
      <c r="W1064" s="43" t="str">
        <f t="shared" si="282"/>
        <v>n/a</v>
      </c>
      <c r="X1064" s="22">
        <f t="shared" si="283"/>
        <v>0</v>
      </c>
      <c r="Y1064" s="22">
        <f t="shared" si="284"/>
        <v>0</v>
      </c>
      <c r="Z1064" s="22">
        <f t="shared" si="285"/>
        <v>0</v>
      </c>
      <c r="AA1064" s="42">
        <f t="shared" si="286"/>
        <v>0</v>
      </c>
      <c r="AB1064" s="43" t="str">
        <f t="shared" si="287"/>
        <v>n/a</v>
      </c>
      <c r="AC1064" s="44" t="str">
        <f>IFERROR(W1064*'Inputs - OBR and CPI'!$E$27+'Inputs - Elec wholesale index'!AB1064*'Inputs - OBR and CPI'!$F$27,"n/a")</f>
        <v>n/a</v>
      </c>
      <c r="AD1064" s="167" t="str">
        <f t="shared" si="271"/>
        <v>2019-20 Summer</v>
      </c>
      <c r="AE1064" s="167" t="str">
        <f t="shared" si="272"/>
        <v>2018-19 Winter</v>
      </c>
      <c r="AF1064" s="127">
        <v>0</v>
      </c>
    </row>
    <row r="1065" spans="1:32">
      <c r="A1065" s="46">
        <v>43382</v>
      </c>
      <c r="B1065" s="13" t="str">
        <f t="shared" si="288"/>
        <v>Oct</v>
      </c>
      <c r="C1065" s="181"/>
      <c r="D1065" s="181"/>
      <c r="E1065" s="181"/>
      <c r="F1065" s="181"/>
      <c r="G1065" s="181"/>
      <c r="H1065" s="181"/>
      <c r="I1065" s="12">
        <f>VLOOKUP($B1065,'Elec wholesale lookups'!$A$3:$L$15,'Inputs - Elec wholesale index'!I$2,FALSE)</f>
        <v>181634.52552031272</v>
      </c>
      <c r="J1065" s="12">
        <f>VLOOKUP($B1065,'Elec wholesale lookups'!$A$3:$L$15,'Inputs - Elec wholesale index'!J$2,FALSE)</f>
        <v>205597.26549163138</v>
      </c>
      <c r="K1065" s="12">
        <f>VLOOKUP($B1065,'Elec wholesale lookups'!$A$3:$L$15,'Inputs - Elec wholesale index'!K$2,FALSE)</f>
        <v>181634.52552031272</v>
      </c>
      <c r="L1065" s="37">
        <f>VLOOKUP($B1065,'Elec wholesale lookups'!$A$3:$O$15,'Inputs - Elec wholesale index'!L$2,FALSE)</f>
        <v>1</v>
      </c>
      <c r="M1065" s="37">
        <f>VLOOKUP($B1065,'Elec wholesale lookups'!$A$3:$O$15,'Inputs - Elec wholesale index'!M$2,FALSE)</f>
        <v>1</v>
      </c>
      <c r="N1065" s="37">
        <f>VLOOKUP($B1065,'Elec wholesale lookups'!$A$3:$O$15,'Inputs - Elec wholesale index'!N$2,FALSE)</f>
        <v>0</v>
      </c>
      <c r="O1065" s="12">
        <f t="shared" si="274"/>
        <v>181634.52552031272</v>
      </c>
      <c r="P1065" s="12">
        <f t="shared" si="275"/>
        <v>205597.26549163138</v>
      </c>
      <c r="Q1065" s="12">
        <f t="shared" si="276"/>
        <v>0</v>
      </c>
      <c r="R1065" s="12">
        <f t="shared" si="277"/>
        <v>387231.79101194406</v>
      </c>
      <c r="S1065" s="22">
        <f t="shared" si="278"/>
        <v>0</v>
      </c>
      <c r="T1065" s="22">
        <f t="shared" si="279"/>
        <v>0</v>
      </c>
      <c r="U1065" s="22">
        <f t="shared" si="280"/>
        <v>0</v>
      </c>
      <c r="V1065" s="22">
        <f t="shared" si="281"/>
        <v>0</v>
      </c>
      <c r="W1065" s="43" t="str">
        <f t="shared" si="282"/>
        <v>n/a</v>
      </c>
      <c r="X1065" s="22">
        <f t="shared" si="283"/>
        <v>0</v>
      </c>
      <c r="Y1065" s="22">
        <f t="shared" si="284"/>
        <v>0</v>
      </c>
      <c r="Z1065" s="22">
        <f t="shared" si="285"/>
        <v>0</v>
      </c>
      <c r="AA1065" s="42">
        <f t="shared" si="286"/>
        <v>0</v>
      </c>
      <c r="AB1065" s="43" t="str">
        <f t="shared" si="287"/>
        <v>n/a</v>
      </c>
      <c r="AC1065" s="44" t="str">
        <f>IFERROR(W1065*'Inputs - OBR and CPI'!$E$27+'Inputs - Elec wholesale index'!AB1065*'Inputs - OBR and CPI'!$F$27,"n/a")</f>
        <v>n/a</v>
      </c>
      <c r="AD1065" s="167" t="str">
        <f t="shared" si="271"/>
        <v>2019-20 Summer</v>
      </c>
      <c r="AE1065" s="167" t="str">
        <f t="shared" si="272"/>
        <v>2018-19 Winter</v>
      </c>
      <c r="AF1065" s="127">
        <v>0</v>
      </c>
    </row>
    <row r="1066" spans="1:32">
      <c r="A1066" s="46">
        <v>43383</v>
      </c>
      <c r="B1066" s="13" t="str">
        <f t="shared" si="288"/>
        <v>Oct</v>
      </c>
      <c r="C1066" s="181"/>
      <c r="D1066" s="181"/>
      <c r="E1066" s="181"/>
      <c r="F1066" s="181"/>
      <c r="G1066" s="181"/>
      <c r="H1066" s="181"/>
      <c r="I1066" s="12">
        <f>VLOOKUP($B1066,'Elec wholesale lookups'!$A$3:$L$15,'Inputs - Elec wholesale index'!I$2,FALSE)</f>
        <v>181634.52552031272</v>
      </c>
      <c r="J1066" s="12">
        <f>VLOOKUP($B1066,'Elec wholesale lookups'!$A$3:$L$15,'Inputs - Elec wholesale index'!J$2,FALSE)</f>
        <v>205597.26549163138</v>
      </c>
      <c r="K1066" s="12">
        <f>VLOOKUP($B1066,'Elec wholesale lookups'!$A$3:$L$15,'Inputs - Elec wholesale index'!K$2,FALSE)</f>
        <v>181634.52552031272</v>
      </c>
      <c r="L1066" s="37">
        <f>VLOOKUP($B1066,'Elec wholesale lookups'!$A$3:$O$15,'Inputs - Elec wholesale index'!L$2,FALSE)</f>
        <v>1</v>
      </c>
      <c r="M1066" s="37">
        <f>VLOOKUP($B1066,'Elec wholesale lookups'!$A$3:$O$15,'Inputs - Elec wholesale index'!M$2,FALSE)</f>
        <v>1</v>
      </c>
      <c r="N1066" s="37">
        <f>VLOOKUP($B1066,'Elec wholesale lookups'!$A$3:$O$15,'Inputs - Elec wholesale index'!N$2,FALSE)</f>
        <v>0</v>
      </c>
      <c r="O1066" s="12">
        <f t="shared" si="274"/>
        <v>181634.52552031272</v>
      </c>
      <c r="P1066" s="12">
        <f t="shared" si="275"/>
        <v>205597.26549163138</v>
      </c>
      <c r="Q1066" s="12">
        <f t="shared" si="276"/>
        <v>0</v>
      </c>
      <c r="R1066" s="12">
        <f t="shared" si="277"/>
        <v>387231.79101194406</v>
      </c>
      <c r="S1066" s="22">
        <f t="shared" si="278"/>
        <v>0</v>
      </c>
      <c r="T1066" s="22">
        <f t="shared" si="279"/>
        <v>0</v>
      </c>
      <c r="U1066" s="22">
        <f t="shared" si="280"/>
        <v>0</v>
      </c>
      <c r="V1066" s="22">
        <f t="shared" si="281"/>
        <v>0</v>
      </c>
      <c r="W1066" s="43" t="str">
        <f t="shared" si="282"/>
        <v>n/a</v>
      </c>
      <c r="X1066" s="22">
        <f t="shared" si="283"/>
        <v>0</v>
      </c>
      <c r="Y1066" s="22">
        <f t="shared" si="284"/>
        <v>0</v>
      </c>
      <c r="Z1066" s="22">
        <f t="shared" si="285"/>
        <v>0</v>
      </c>
      <c r="AA1066" s="42">
        <f t="shared" si="286"/>
        <v>0</v>
      </c>
      <c r="AB1066" s="43" t="str">
        <f t="shared" si="287"/>
        <v>n/a</v>
      </c>
      <c r="AC1066" s="44" t="str">
        <f>IFERROR(W1066*'Inputs - OBR and CPI'!$E$27+'Inputs - Elec wholesale index'!AB1066*'Inputs - OBR and CPI'!$F$27,"n/a")</f>
        <v>n/a</v>
      </c>
      <c r="AD1066" s="167" t="str">
        <f t="shared" si="271"/>
        <v>2019-20 Summer</v>
      </c>
      <c r="AE1066" s="167" t="str">
        <f t="shared" si="272"/>
        <v>2018-19 Winter</v>
      </c>
      <c r="AF1066" s="127">
        <v>0</v>
      </c>
    </row>
    <row r="1067" spans="1:32">
      <c r="A1067" s="46">
        <v>43384</v>
      </c>
      <c r="B1067" s="13" t="str">
        <f t="shared" si="288"/>
        <v>Oct</v>
      </c>
      <c r="C1067" s="181"/>
      <c r="D1067" s="181"/>
      <c r="E1067" s="181"/>
      <c r="F1067" s="181"/>
      <c r="G1067" s="181"/>
      <c r="H1067" s="181"/>
      <c r="I1067" s="12">
        <f>VLOOKUP($B1067,'Elec wholesale lookups'!$A$3:$L$15,'Inputs - Elec wholesale index'!I$2,FALSE)</f>
        <v>181634.52552031272</v>
      </c>
      <c r="J1067" s="12">
        <f>VLOOKUP($B1067,'Elec wholesale lookups'!$A$3:$L$15,'Inputs - Elec wholesale index'!J$2,FALSE)</f>
        <v>205597.26549163138</v>
      </c>
      <c r="K1067" s="12">
        <f>VLOOKUP($B1067,'Elec wholesale lookups'!$A$3:$L$15,'Inputs - Elec wholesale index'!K$2,FALSE)</f>
        <v>181634.52552031272</v>
      </c>
      <c r="L1067" s="37">
        <f>VLOOKUP($B1067,'Elec wholesale lookups'!$A$3:$O$15,'Inputs - Elec wholesale index'!L$2,FALSE)</f>
        <v>1</v>
      </c>
      <c r="M1067" s="37">
        <f>VLOOKUP($B1067,'Elec wholesale lookups'!$A$3:$O$15,'Inputs - Elec wholesale index'!M$2,FALSE)</f>
        <v>1</v>
      </c>
      <c r="N1067" s="37">
        <f>VLOOKUP($B1067,'Elec wholesale lookups'!$A$3:$O$15,'Inputs - Elec wholesale index'!N$2,FALSE)</f>
        <v>0</v>
      </c>
      <c r="O1067" s="12">
        <f t="shared" si="274"/>
        <v>181634.52552031272</v>
      </c>
      <c r="P1067" s="12">
        <f t="shared" si="275"/>
        <v>205597.26549163138</v>
      </c>
      <c r="Q1067" s="12">
        <f t="shared" si="276"/>
        <v>0</v>
      </c>
      <c r="R1067" s="12">
        <f t="shared" si="277"/>
        <v>387231.79101194406</v>
      </c>
      <c r="S1067" s="22">
        <f t="shared" si="278"/>
        <v>0</v>
      </c>
      <c r="T1067" s="22">
        <f t="shared" si="279"/>
        <v>0</v>
      </c>
      <c r="U1067" s="22">
        <f t="shared" si="280"/>
        <v>0</v>
      </c>
      <c r="V1067" s="22">
        <f t="shared" si="281"/>
        <v>0</v>
      </c>
      <c r="W1067" s="43" t="str">
        <f t="shared" si="282"/>
        <v>n/a</v>
      </c>
      <c r="X1067" s="22">
        <f t="shared" si="283"/>
        <v>0</v>
      </c>
      <c r="Y1067" s="22">
        <f t="shared" si="284"/>
        <v>0</v>
      </c>
      <c r="Z1067" s="22">
        <f t="shared" si="285"/>
        <v>0</v>
      </c>
      <c r="AA1067" s="42">
        <f t="shared" si="286"/>
        <v>0</v>
      </c>
      <c r="AB1067" s="43" t="str">
        <f t="shared" si="287"/>
        <v>n/a</v>
      </c>
      <c r="AC1067" s="44" t="str">
        <f>IFERROR(W1067*'Inputs - OBR and CPI'!$E$27+'Inputs - Elec wholesale index'!AB1067*'Inputs - OBR and CPI'!$F$27,"n/a")</f>
        <v>n/a</v>
      </c>
      <c r="AD1067" s="167" t="str">
        <f t="shared" si="271"/>
        <v>2019-20 Summer</v>
      </c>
      <c r="AE1067" s="167" t="str">
        <f t="shared" si="272"/>
        <v>2018-19 Winter</v>
      </c>
      <c r="AF1067" s="127">
        <v>0</v>
      </c>
    </row>
    <row r="1068" spans="1:32">
      <c r="A1068" s="46">
        <v>43385</v>
      </c>
      <c r="B1068" s="13" t="str">
        <f t="shared" si="288"/>
        <v>Oct</v>
      </c>
      <c r="C1068" s="181"/>
      <c r="D1068" s="181"/>
      <c r="E1068" s="181"/>
      <c r="F1068" s="181"/>
      <c r="G1068" s="181"/>
      <c r="H1068" s="181"/>
      <c r="I1068" s="12">
        <f>VLOOKUP($B1068,'Elec wholesale lookups'!$A$3:$L$15,'Inputs - Elec wholesale index'!I$2,FALSE)</f>
        <v>181634.52552031272</v>
      </c>
      <c r="J1068" s="12">
        <f>VLOOKUP($B1068,'Elec wholesale lookups'!$A$3:$L$15,'Inputs - Elec wholesale index'!J$2,FALSE)</f>
        <v>205597.26549163138</v>
      </c>
      <c r="K1068" s="12">
        <f>VLOOKUP($B1068,'Elec wholesale lookups'!$A$3:$L$15,'Inputs - Elec wholesale index'!K$2,FALSE)</f>
        <v>181634.52552031272</v>
      </c>
      <c r="L1068" s="37">
        <f>VLOOKUP($B1068,'Elec wholesale lookups'!$A$3:$O$15,'Inputs - Elec wholesale index'!L$2,FALSE)</f>
        <v>1</v>
      </c>
      <c r="M1068" s="37">
        <f>VLOOKUP($B1068,'Elec wholesale lookups'!$A$3:$O$15,'Inputs - Elec wholesale index'!M$2,FALSE)</f>
        <v>1</v>
      </c>
      <c r="N1068" s="37">
        <f>VLOOKUP($B1068,'Elec wholesale lookups'!$A$3:$O$15,'Inputs - Elec wholesale index'!N$2,FALSE)</f>
        <v>0</v>
      </c>
      <c r="O1068" s="12">
        <f t="shared" si="274"/>
        <v>181634.52552031272</v>
      </c>
      <c r="P1068" s="12">
        <f t="shared" si="275"/>
        <v>205597.26549163138</v>
      </c>
      <c r="Q1068" s="12">
        <f t="shared" si="276"/>
        <v>0</v>
      </c>
      <c r="R1068" s="12">
        <f t="shared" si="277"/>
        <v>387231.79101194406</v>
      </c>
      <c r="S1068" s="22">
        <f t="shared" si="278"/>
        <v>0</v>
      </c>
      <c r="T1068" s="22">
        <f t="shared" si="279"/>
        <v>0</v>
      </c>
      <c r="U1068" s="22">
        <f t="shared" si="280"/>
        <v>0</v>
      </c>
      <c r="V1068" s="22">
        <f t="shared" si="281"/>
        <v>0</v>
      </c>
      <c r="W1068" s="43" t="str">
        <f t="shared" si="282"/>
        <v>n/a</v>
      </c>
      <c r="X1068" s="22">
        <f t="shared" si="283"/>
        <v>0</v>
      </c>
      <c r="Y1068" s="22">
        <f t="shared" si="284"/>
        <v>0</v>
      </c>
      <c r="Z1068" s="22">
        <f t="shared" si="285"/>
        <v>0</v>
      </c>
      <c r="AA1068" s="42">
        <f t="shared" si="286"/>
        <v>0</v>
      </c>
      <c r="AB1068" s="43" t="str">
        <f t="shared" si="287"/>
        <v>n/a</v>
      </c>
      <c r="AC1068" s="44" t="str">
        <f>IFERROR(W1068*'Inputs - OBR and CPI'!$E$27+'Inputs - Elec wholesale index'!AB1068*'Inputs - OBR and CPI'!$F$27,"n/a")</f>
        <v>n/a</v>
      </c>
      <c r="AD1068" s="167" t="str">
        <f t="shared" si="271"/>
        <v>2019-20 Summer</v>
      </c>
      <c r="AE1068" s="167" t="str">
        <f t="shared" si="272"/>
        <v>2018-19 Winter</v>
      </c>
      <c r="AF1068" s="127">
        <v>0</v>
      </c>
    </row>
    <row r="1069" spans="1:32">
      <c r="A1069" s="46">
        <v>43388</v>
      </c>
      <c r="B1069" s="13" t="str">
        <f t="shared" si="288"/>
        <v>Oct</v>
      </c>
      <c r="C1069" s="181"/>
      <c r="D1069" s="181"/>
      <c r="E1069" s="181"/>
      <c r="F1069" s="181"/>
      <c r="G1069" s="181"/>
      <c r="H1069" s="181"/>
      <c r="I1069" s="12">
        <f>VLOOKUP($B1069,'Elec wholesale lookups'!$A$3:$L$15,'Inputs - Elec wholesale index'!I$2,FALSE)</f>
        <v>181634.52552031272</v>
      </c>
      <c r="J1069" s="12">
        <f>VLOOKUP($B1069,'Elec wholesale lookups'!$A$3:$L$15,'Inputs - Elec wholesale index'!J$2,FALSE)</f>
        <v>205597.26549163138</v>
      </c>
      <c r="K1069" s="12">
        <f>VLOOKUP($B1069,'Elec wholesale lookups'!$A$3:$L$15,'Inputs - Elec wholesale index'!K$2,FALSE)</f>
        <v>181634.52552031272</v>
      </c>
      <c r="L1069" s="37">
        <f>VLOOKUP($B1069,'Elec wholesale lookups'!$A$3:$O$15,'Inputs - Elec wholesale index'!L$2,FALSE)</f>
        <v>1</v>
      </c>
      <c r="M1069" s="37">
        <f>VLOOKUP($B1069,'Elec wholesale lookups'!$A$3:$O$15,'Inputs - Elec wholesale index'!M$2,FALSE)</f>
        <v>1</v>
      </c>
      <c r="N1069" s="37">
        <f>VLOOKUP($B1069,'Elec wholesale lookups'!$A$3:$O$15,'Inputs - Elec wholesale index'!N$2,FALSE)</f>
        <v>0</v>
      </c>
      <c r="O1069" s="12">
        <f t="shared" si="274"/>
        <v>181634.52552031272</v>
      </c>
      <c r="P1069" s="12">
        <f t="shared" si="275"/>
        <v>205597.26549163138</v>
      </c>
      <c r="Q1069" s="12">
        <f t="shared" si="276"/>
        <v>0</v>
      </c>
      <c r="R1069" s="12">
        <f t="shared" si="277"/>
        <v>387231.79101194406</v>
      </c>
      <c r="S1069" s="22">
        <f t="shared" si="278"/>
        <v>0</v>
      </c>
      <c r="T1069" s="22">
        <f t="shared" si="279"/>
        <v>0</v>
      </c>
      <c r="U1069" s="22">
        <f t="shared" si="280"/>
        <v>0</v>
      </c>
      <c r="V1069" s="22">
        <f t="shared" si="281"/>
        <v>0</v>
      </c>
      <c r="W1069" s="43" t="str">
        <f t="shared" si="282"/>
        <v>n/a</v>
      </c>
      <c r="X1069" s="22">
        <f t="shared" si="283"/>
        <v>0</v>
      </c>
      <c r="Y1069" s="22">
        <f t="shared" si="284"/>
        <v>0</v>
      </c>
      <c r="Z1069" s="22">
        <f t="shared" si="285"/>
        <v>0</v>
      </c>
      <c r="AA1069" s="42">
        <f t="shared" si="286"/>
        <v>0</v>
      </c>
      <c r="AB1069" s="43" t="str">
        <f t="shared" si="287"/>
        <v>n/a</v>
      </c>
      <c r="AC1069" s="44" t="str">
        <f>IFERROR(W1069*'Inputs - OBR and CPI'!$E$27+'Inputs - Elec wholesale index'!AB1069*'Inputs - OBR and CPI'!$F$27,"n/a")</f>
        <v>n/a</v>
      </c>
      <c r="AD1069" s="167" t="str">
        <f t="shared" si="271"/>
        <v>2019-20 Summer</v>
      </c>
      <c r="AE1069" s="167" t="str">
        <f t="shared" si="272"/>
        <v>2018-19 Winter</v>
      </c>
      <c r="AF1069" s="127">
        <v>0</v>
      </c>
    </row>
    <row r="1070" spans="1:32">
      <c r="A1070" s="46">
        <v>43389</v>
      </c>
      <c r="B1070" s="13" t="str">
        <f t="shared" si="288"/>
        <v>Oct</v>
      </c>
      <c r="C1070" s="181"/>
      <c r="D1070" s="181"/>
      <c r="E1070" s="181"/>
      <c r="F1070" s="181"/>
      <c r="G1070" s="181"/>
      <c r="H1070" s="181"/>
      <c r="I1070" s="12">
        <f>VLOOKUP($B1070,'Elec wholesale lookups'!$A$3:$L$15,'Inputs - Elec wholesale index'!I$2,FALSE)</f>
        <v>181634.52552031272</v>
      </c>
      <c r="J1070" s="12">
        <f>VLOOKUP($B1070,'Elec wholesale lookups'!$A$3:$L$15,'Inputs - Elec wholesale index'!J$2,FALSE)</f>
        <v>205597.26549163138</v>
      </c>
      <c r="K1070" s="12">
        <f>VLOOKUP($B1070,'Elec wholesale lookups'!$A$3:$L$15,'Inputs - Elec wholesale index'!K$2,FALSE)</f>
        <v>181634.52552031272</v>
      </c>
      <c r="L1070" s="37">
        <f>VLOOKUP($B1070,'Elec wholesale lookups'!$A$3:$O$15,'Inputs - Elec wholesale index'!L$2,FALSE)</f>
        <v>1</v>
      </c>
      <c r="M1070" s="37">
        <f>VLOOKUP($B1070,'Elec wholesale lookups'!$A$3:$O$15,'Inputs - Elec wholesale index'!M$2,FALSE)</f>
        <v>1</v>
      </c>
      <c r="N1070" s="37">
        <f>VLOOKUP($B1070,'Elec wholesale lookups'!$A$3:$O$15,'Inputs - Elec wholesale index'!N$2,FALSE)</f>
        <v>0</v>
      </c>
      <c r="O1070" s="12">
        <f t="shared" si="274"/>
        <v>181634.52552031272</v>
      </c>
      <c r="P1070" s="12">
        <f t="shared" si="275"/>
        <v>205597.26549163138</v>
      </c>
      <c r="Q1070" s="12">
        <f t="shared" si="276"/>
        <v>0</v>
      </c>
      <c r="R1070" s="12">
        <f t="shared" si="277"/>
        <v>387231.79101194406</v>
      </c>
      <c r="S1070" s="22">
        <f t="shared" si="278"/>
        <v>0</v>
      </c>
      <c r="T1070" s="22">
        <f t="shared" si="279"/>
        <v>0</v>
      </c>
      <c r="U1070" s="22">
        <f t="shared" si="280"/>
        <v>0</v>
      </c>
      <c r="V1070" s="22">
        <f t="shared" si="281"/>
        <v>0</v>
      </c>
      <c r="W1070" s="43" t="str">
        <f t="shared" si="282"/>
        <v>n/a</v>
      </c>
      <c r="X1070" s="22">
        <f t="shared" si="283"/>
        <v>0</v>
      </c>
      <c r="Y1070" s="22">
        <f t="shared" si="284"/>
        <v>0</v>
      </c>
      <c r="Z1070" s="22">
        <f t="shared" si="285"/>
        <v>0</v>
      </c>
      <c r="AA1070" s="42">
        <f t="shared" si="286"/>
        <v>0</v>
      </c>
      <c r="AB1070" s="43" t="str">
        <f t="shared" si="287"/>
        <v>n/a</v>
      </c>
      <c r="AC1070" s="44" t="str">
        <f>IFERROR(W1070*'Inputs - OBR and CPI'!$E$27+'Inputs - Elec wholesale index'!AB1070*'Inputs - OBR and CPI'!$F$27,"n/a")</f>
        <v>n/a</v>
      </c>
      <c r="AD1070" s="167" t="str">
        <f t="shared" si="271"/>
        <v>2019-20 Summer</v>
      </c>
      <c r="AE1070" s="167" t="str">
        <f t="shared" si="272"/>
        <v>2018-19 Winter</v>
      </c>
      <c r="AF1070" s="127">
        <v>0</v>
      </c>
    </row>
    <row r="1071" spans="1:32">
      <c r="A1071" s="46">
        <v>43390</v>
      </c>
      <c r="B1071" s="13" t="str">
        <f t="shared" si="288"/>
        <v>Oct</v>
      </c>
      <c r="C1071" s="181"/>
      <c r="D1071" s="181"/>
      <c r="E1071" s="181"/>
      <c r="F1071" s="181"/>
      <c r="G1071" s="181"/>
      <c r="H1071" s="181"/>
      <c r="I1071" s="12">
        <f>VLOOKUP($B1071,'Elec wholesale lookups'!$A$3:$L$15,'Inputs - Elec wholesale index'!I$2,FALSE)</f>
        <v>181634.52552031272</v>
      </c>
      <c r="J1071" s="12">
        <f>VLOOKUP($B1071,'Elec wholesale lookups'!$A$3:$L$15,'Inputs - Elec wholesale index'!J$2,FALSE)</f>
        <v>205597.26549163138</v>
      </c>
      <c r="K1071" s="12">
        <f>VLOOKUP($B1071,'Elec wholesale lookups'!$A$3:$L$15,'Inputs - Elec wholesale index'!K$2,FALSE)</f>
        <v>181634.52552031272</v>
      </c>
      <c r="L1071" s="37">
        <f>VLOOKUP($B1071,'Elec wholesale lookups'!$A$3:$O$15,'Inputs - Elec wholesale index'!L$2,FALSE)</f>
        <v>1</v>
      </c>
      <c r="M1071" s="37">
        <f>VLOOKUP($B1071,'Elec wholesale lookups'!$A$3:$O$15,'Inputs - Elec wholesale index'!M$2,FALSE)</f>
        <v>1</v>
      </c>
      <c r="N1071" s="37">
        <f>VLOOKUP($B1071,'Elec wholesale lookups'!$A$3:$O$15,'Inputs - Elec wholesale index'!N$2,FALSE)</f>
        <v>0</v>
      </c>
      <c r="O1071" s="12">
        <f t="shared" si="274"/>
        <v>181634.52552031272</v>
      </c>
      <c r="P1071" s="12">
        <f t="shared" si="275"/>
        <v>205597.26549163138</v>
      </c>
      <c r="Q1071" s="12">
        <f t="shared" si="276"/>
        <v>0</v>
      </c>
      <c r="R1071" s="12">
        <f t="shared" si="277"/>
        <v>387231.79101194406</v>
      </c>
      <c r="S1071" s="22">
        <f t="shared" si="278"/>
        <v>0</v>
      </c>
      <c r="T1071" s="22">
        <f t="shared" si="279"/>
        <v>0</v>
      </c>
      <c r="U1071" s="22">
        <f t="shared" si="280"/>
        <v>0</v>
      </c>
      <c r="V1071" s="22">
        <f t="shared" si="281"/>
        <v>0</v>
      </c>
      <c r="W1071" s="43" t="str">
        <f t="shared" si="282"/>
        <v>n/a</v>
      </c>
      <c r="X1071" s="22">
        <f t="shared" si="283"/>
        <v>0</v>
      </c>
      <c r="Y1071" s="22">
        <f t="shared" si="284"/>
        <v>0</v>
      </c>
      <c r="Z1071" s="22">
        <f t="shared" si="285"/>
        <v>0</v>
      </c>
      <c r="AA1071" s="42">
        <f t="shared" si="286"/>
        <v>0</v>
      </c>
      <c r="AB1071" s="43" t="str">
        <f t="shared" si="287"/>
        <v>n/a</v>
      </c>
      <c r="AC1071" s="44" t="str">
        <f>IFERROR(W1071*'Inputs - OBR and CPI'!$E$27+'Inputs - Elec wholesale index'!AB1071*'Inputs - OBR and CPI'!$F$27,"n/a")</f>
        <v>n/a</v>
      </c>
      <c r="AD1071" s="167" t="str">
        <f t="shared" si="271"/>
        <v>2019-20 Summer</v>
      </c>
      <c r="AE1071" s="167" t="str">
        <f t="shared" si="272"/>
        <v>2018-19 Winter</v>
      </c>
      <c r="AF1071" s="127">
        <v>0</v>
      </c>
    </row>
    <row r="1072" spans="1:32">
      <c r="A1072" s="46">
        <v>43391</v>
      </c>
      <c r="B1072" s="13" t="str">
        <f t="shared" si="288"/>
        <v>Oct</v>
      </c>
      <c r="C1072" s="181"/>
      <c r="D1072" s="181"/>
      <c r="E1072" s="181"/>
      <c r="F1072" s="181"/>
      <c r="G1072" s="181"/>
      <c r="H1072" s="181"/>
      <c r="I1072" s="12">
        <f>VLOOKUP($B1072,'Elec wholesale lookups'!$A$3:$L$15,'Inputs - Elec wholesale index'!I$2,FALSE)</f>
        <v>181634.52552031272</v>
      </c>
      <c r="J1072" s="12">
        <f>VLOOKUP($B1072,'Elec wholesale lookups'!$A$3:$L$15,'Inputs - Elec wholesale index'!J$2,FALSE)</f>
        <v>205597.26549163138</v>
      </c>
      <c r="K1072" s="12">
        <f>VLOOKUP($B1072,'Elec wholesale lookups'!$A$3:$L$15,'Inputs - Elec wholesale index'!K$2,FALSE)</f>
        <v>181634.52552031272</v>
      </c>
      <c r="L1072" s="37">
        <f>VLOOKUP($B1072,'Elec wholesale lookups'!$A$3:$O$15,'Inputs - Elec wholesale index'!L$2,FALSE)</f>
        <v>1</v>
      </c>
      <c r="M1072" s="37">
        <f>VLOOKUP($B1072,'Elec wholesale lookups'!$A$3:$O$15,'Inputs - Elec wholesale index'!M$2,FALSE)</f>
        <v>1</v>
      </c>
      <c r="N1072" s="37">
        <f>VLOOKUP($B1072,'Elec wholesale lookups'!$A$3:$O$15,'Inputs - Elec wholesale index'!N$2,FALSE)</f>
        <v>0</v>
      </c>
      <c r="O1072" s="12">
        <f t="shared" si="274"/>
        <v>181634.52552031272</v>
      </c>
      <c r="P1072" s="12">
        <f t="shared" si="275"/>
        <v>205597.26549163138</v>
      </c>
      <c r="Q1072" s="12">
        <f t="shared" si="276"/>
        <v>0</v>
      </c>
      <c r="R1072" s="12">
        <f t="shared" si="277"/>
        <v>387231.79101194406</v>
      </c>
      <c r="S1072" s="22">
        <f t="shared" si="278"/>
        <v>0</v>
      </c>
      <c r="T1072" s="22">
        <f t="shared" si="279"/>
        <v>0</v>
      </c>
      <c r="U1072" s="22">
        <f t="shared" si="280"/>
        <v>0</v>
      </c>
      <c r="V1072" s="22">
        <f t="shared" si="281"/>
        <v>0</v>
      </c>
      <c r="W1072" s="43" t="str">
        <f t="shared" si="282"/>
        <v>n/a</v>
      </c>
      <c r="X1072" s="22">
        <f t="shared" si="283"/>
        <v>0</v>
      </c>
      <c r="Y1072" s="22">
        <f t="shared" si="284"/>
        <v>0</v>
      </c>
      <c r="Z1072" s="22">
        <f t="shared" si="285"/>
        <v>0</v>
      </c>
      <c r="AA1072" s="42">
        <f t="shared" si="286"/>
        <v>0</v>
      </c>
      <c r="AB1072" s="43" t="str">
        <f t="shared" si="287"/>
        <v>n/a</v>
      </c>
      <c r="AC1072" s="44" t="str">
        <f>IFERROR(W1072*'Inputs - OBR and CPI'!$E$27+'Inputs - Elec wholesale index'!AB1072*'Inputs - OBR and CPI'!$F$27,"n/a")</f>
        <v>n/a</v>
      </c>
      <c r="AD1072" s="167" t="str">
        <f t="shared" si="271"/>
        <v>2019-20 Summer</v>
      </c>
      <c r="AE1072" s="167" t="str">
        <f t="shared" si="272"/>
        <v>2018-19 Winter</v>
      </c>
      <c r="AF1072" s="127">
        <v>0</v>
      </c>
    </row>
    <row r="1073" spans="1:32">
      <c r="A1073" s="46">
        <v>43392</v>
      </c>
      <c r="B1073" s="13" t="str">
        <f t="shared" si="288"/>
        <v>Oct</v>
      </c>
      <c r="C1073" s="181"/>
      <c r="D1073" s="181"/>
      <c r="E1073" s="181"/>
      <c r="F1073" s="181"/>
      <c r="G1073" s="181"/>
      <c r="H1073" s="181"/>
      <c r="I1073" s="12">
        <f>VLOOKUP($B1073,'Elec wholesale lookups'!$A$3:$L$15,'Inputs - Elec wholesale index'!I$2,FALSE)</f>
        <v>181634.52552031272</v>
      </c>
      <c r="J1073" s="12">
        <f>VLOOKUP($B1073,'Elec wholesale lookups'!$A$3:$L$15,'Inputs - Elec wholesale index'!J$2,FALSE)</f>
        <v>205597.26549163138</v>
      </c>
      <c r="K1073" s="12">
        <f>VLOOKUP($B1073,'Elec wholesale lookups'!$A$3:$L$15,'Inputs - Elec wholesale index'!K$2,FALSE)</f>
        <v>181634.52552031272</v>
      </c>
      <c r="L1073" s="37">
        <f>VLOOKUP($B1073,'Elec wholesale lookups'!$A$3:$O$15,'Inputs - Elec wholesale index'!L$2,FALSE)</f>
        <v>1</v>
      </c>
      <c r="M1073" s="37">
        <f>VLOOKUP($B1073,'Elec wholesale lookups'!$A$3:$O$15,'Inputs - Elec wholesale index'!M$2,FALSE)</f>
        <v>1</v>
      </c>
      <c r="N1073" s="37">
        <f>VLOOKUP($B1073,'Elec wholesale lookups'!$A$3:$O$15,'Inputs - Elec wholesale index'!N$2,FALSE)</f>
        <v>0</v>
      </c>
      <c r="O1073" s="12">
        <f t="shared" si="274"/>
        <v>181634.52552031272</v>
      </c>
      <c r="P1073" s="12">
        <f t="shared" si="275"/>
        <v>205597.26549163138</v>
      </c>
      <c r="Q1073" s="12">
        <f t="shared" si="276"/>
        <v>0</v>
      </c>
      <c r="R1073" s="12">
        <f t="shared" si="277"/>
        <v>387231.79101194406</v>
      </c>
      <c r="S1073" s="22">
        <f t="shared" si="278"/>
        <v>0</v>
      </c>
      <c r="T1073" s="22">
        <f t="shared" si="279"/>
        <v>0</v>
      </c>
      <c r="U1073" s="22">
        <f t="shared" si="280"/>
        <v>0</v>
      </c>
      <c r="V1073" s="22">
        <f t="shared" si="281"/>
        <v>0</v>
      </c>
      <c r="W1073" s="43" t="str">
        <f t="shared" si="282"/>
        <v>n/a</v>
      </c>
      <c r="X1073" s="22">
        <f t="shared" si="283"/>
        <v>0</v>
      </c>
      <c r="Y1073" s="22">
        <f t="shared" si="284"/>
        <v>0</v>
      </c>
      <c r="Z1073" s="22">
        <f t="shared" si="285"/>
        <v>0</v>
      </c>
      <c r="AA1073" s="42">
        <f t="shared" si="286"/>
        <v>0</v>
      </c>
      <c r="AB1073" s="43" t="str">
        <f t="shared" si="287"/>
        <v>n/a</v>
      </c>
      <c r="AC1073" s="44" t="str">
        <f>IFERROR(W1073*'Inputs - OBR and CPI'!$E$27+'Inputs - Elec wholesale index'!AB1073*'Inputs - OBR and CPI'!$F$27,"n/a")</f>
        <v>n/a</v>
      </c>
      <c r="AD1073" s="167" t="str">
        <f t="shared" si="271"/>
        <v>2019-20 Summer</v>
      </c>
      <c r="AE1073" s="167" t="str">
        <f t="shared" si="272"/>
        <v>2018-19 Winter</v>
      </c>
      <c r="AF1073" s="127">
        <v>0</v>
      </c>
    </row>
    <row r="1074" spans="1:32">
      <c r="A1074" s="46">
        <v>43395</v>
      </c>
      <c r="B1074" s="13" t="str">
        <f t="shared" si="288"/>
        <v>Oct</v>
      </c>
      <c r="C1074" s="181"/>
      <c r="D1074" s="181"/>
      <c r="E1074" s="181"/>
      <c r="F1074" s="181"/>
      <c r="G1074" s="181"/>
      <c r="H1074" s="181"/>
      <c r="I1074" s="12">
        <f>VLOOKUP($B1074,'Elec wholesale lookups'!$A$3:$L$15,'Inputs - Elec wholesale index'!I$2,FALSE)</f>
        <v>181634.52552031272</v>
      </c>
      <c r="J1074" s="12">
        <f>VLOOKUP($B1074,'Elec wholesale lookups'!$A$3:$L$15,'Inputs - Elec wholesale index'!J$2,FALSE)</f>
        <v>205597.26549163138</v>
      </c>
      <c r="K1074" s="12">
        <f>VLOOKUP($B1074,'Elec wholesale lookups'!$A$3:$L$15,'Inputs - Elec wholesale index'!K$2,FALSE)</f>
        <v>181634.52552031272</v>
      </c>
      <c r="L1074" s="37">
        <f>VLOOKUP($B1074,'Elec wholesale lookups'!$A$3:$O$15,'Inputs - Elec wholesale index'!L$2,FALSE)</f>
        <v>1</v>
      </c>
      <c r="M1074" s="37">
        <f>VLOOKUP($B1074,'Elec wholesale lookups'!$A$3:$O$15,'Inputs - Elec wholesale index'!M$2,FALSE)</f>
        <v>1</v>
      </c>
      <c r="N1074" s="37">
        <f>VLOOKUP($B1074,'Elec wholesale lookups'!$A$3:$O$15,'Inputs - Elec wholesale index'!N$2,FALSE)</f>
        <v>0</v>
      </c>
      <c r="O1074" s="12">
        <f t="shared" si="274"/>
        <v>181634.52552031272</v>
      </c>
      <c r="P1074" s="12">
        <f t="shared" si="275"/>
        <v>205597.26549163138</v>
      </c>
      <c r="Q1074" s="12">
        <f t="shared" si="276"/>
        <v>0</v>
      </c>
      <c r="R1074" s="12">
        <f t="shared" si="277"/>
        <v>387231.79101194406</v>
      </c>
      <c r="S1074" s="22">
        <f t="shared" si="278"/>
        <v>0</v>
      </c>
      <c r="T1074" s="22">
        <f t="shared" si="279"/>
        <v>0</v>
      </c>
      <c r="U1074" s="22">
        <f t="shared" si="280"/>
        <v>0</v>
      </c>
      <c r="V1074" s="22">
        <f t="shared" si="281"/>
        <v>0</v>
      </c>
      <c r="W1074" s="43" t="str">
        <f t="shared" si="282"/>
        <v>n/a</v>
      </c>
      <c r="X1074" s="22">
        <f t="shared" si="283"/>
        <v>0</v>
      </c>
      <c r="Y1074" s="22">
        <f t="shared" si="284"/>
        <v>0</v>
      </c>
      <c r="Z1074" s="22">
        <f t="shared" si="285"/>
        <v>0</v>
      </c>
      <c r="AA1074" s="42">
        <f t="shared" si="286"/>
        <v>0</v>
      </c>
      <c r="AB1074" s="43" t="str">
        <f t="shared" si="287"/>
        <v>n/a</v>
      </c>
      <c r="AC1074" s="44" t="str">
        <f>IFERROR(W1074*'Inputs - OBR and CPI'!$E$27+'Inputs - Elec wholesale index'!AB1074*'Inputs - OBR and CPI'!$F$27,"n/a")</f>
        <v>n/a</v>
      </c>
      <c r="AD1074" s="167" t="str">
        <f t="shared" si="271"/>
        <v>2019-20 Summer</v>
      </c>
      <c r="AE1074" s="167" t="str">
        <f t="shared" si="272"/>
        <v>2018-19 Winter</v>
      </c>
      <c r="AF1074" s="127">
        <v>0</v>
      </c>
    </row>
    <row r="1075" spans="1:32">
      <c r="A1075" s="46">
        <v>43396</v>
      </c>
      <c r="B1075" s="13" t="str">
        <f t="shared" si="288"/>
        <v>Oct</v>
      </c>
      <c r="C1075" s="181"/>
      <c r="D1075" s="181"/>
      <c r="E1075" s="181"/>
      <c r="F1075" s="181"/>
      <c r="G1075" s="181"/>
      <c r="H1075" s="181"/>
      <c r="I1075" s="12">
        <f>VLOOKUP($B1075,'Elec wholesale lookups'!$A$3:$L$15,'Inputs - Elec wholesale index'!I$2,FALSE)</f>
        <v>181634.52552031272</v>
      </c>
      <c r="J1075" s="12">
        <f>VLOOKUP($B1075,'Elec wholesale lookups'!$A$3:$L$15,'Inputs - Elec wholesale index'!J$2,FALSE)</f>
        <v>205597.26549163138</v>
      </c>
      <c r="K1075" s="12">
        <f>VLOOKUP($B1075,'Elec wholesale lookups'!$A$3:$L$15,'Inputs - Elec wholesale index'!K$2,FALSE)</f>
        <v>181634.52552031272</v>
      </c>
      <c r="L1075" s="37">
        <f>VLOOKUP($B1075,'Elec wholesale lookups'!$A$3:$O$15,'Inputs - Elec wholesale index'!L$2,FALSE)</f>
        <v>1</v>
      </c>
      <c r="M1075" s="37">
        <f>VLOOKUP($B1075,'Elec wholesale lookups'!$A$3:$O$15,'Inputs - Elec wholesale index'!M$2,FALSE)</f>
        <v>1</v>
      </c>
      <c r="N1075" s="37">
        <f>VLOOKUP($B1075,'Elec wholesale lookups'!$A$3:$O$15,'Inputs - Elec wholesale index'!N$2,FALSE)</f>
        <v>0</v>
      </c>
      <c r="O1075" s="12">
        <f t="shared" si="274"/>
        <v>181634.52552031272</v>
      </c>
      <c r="P1075" s="12">
        <f t="shared" si="275"/>
        <v>205597.26549163138</v>
      </c>
      <c r="Q1075" s="12">
        <f t="shared" si="276"/>
        <v>0</v>
      </c>
      <c r="R1075" s="12">
        <f t="shared" si="277"/>
        <v>387231.79101194406</v>
      </c>
      <c r="S1075" s="22">
        <f t="shared" si="278"/>
        <v>0</v>
      </c>
      <c r="T1075" s="22">
        <f t="shared" si="279"/>
        <v>0</v>
      </c>
      <c r="U1075" s="22">
        <f t="shared" si="280"/>
        <v>0</v>
      </c>
      <c r="V1075" s="22">
        <f t="shared" si="281"/>
        <v>0</v>
      </c>
      <c r="W1075" s="43" t="str">
        <f t="shared" si="282"/>
        <v>n/a</v>
      </c>
      <c r="X1075" s="22">
        <f t="shared" si="283"/>
        <v>0</v>
      </c>
      <c r="Y1075" s="22">
        <f t="shared" si="284"/>
        <v>0</v>
      </c>
      <c r="Z1075" s="22">
        <f t="shared" si="285"/>
        <v>0</v>
      </c>
      <c r="AA1075" s="42">
        <f t="shared" si="286"/>
        <v>0</v>
      </c>
      <c r="AB1075" s="43" t="str">
        <f t="shared" si="287"/>
        <v>n/a</v>
      </c>
      <c r="AC1075" s="44" t="str">
        <f>IFERROR(W1075*'Inputs - OBR and CPI'!$E$27+'Inputs - Elec wholesale index'!AB1075*'Inputs - OBR and CPI'!$F$27,"n/a")</f>
        <v>n/a</v>
      </c>
      <c r="AD1075" s="167" t="str">
        <f t="shared" si="271"/>
        <v>2019-20 Summer</v>
      </c>
      <c r="AE1075" s="167" t="str">
        <f t="shared" si="272"/>
        <v>2018-19 Winter</v>
      </c>
      <c r="AF1075" s="127">
        <v>0</v>
      </c>
    </row>
    <row r="1076" spans="1:32">
      <c r="A1076" s="46">
        <v>43397</v>
      </c>
      <c r="B1076" s="13" t="str">
        <f t="shared" si="288"/>
        <v>Oct</v>
      </c>
      <c r="C1076" s="181"/>
      <c r="D1076" s="181"/>
      <c r="E1076" s="181"/>
      <c r="F1076" s="181"/>
      <c r="G1076" s="181"/>
      <c r="H1076" s="181"/>
      <c r="I1076" s="12">
        <f>VLOOKUP($B1076,'Elec wholesale lookups'!$A$3:$L$15,'Inputs - Elec wholesale index'!I$2,FALSE)</f>
        <v>181634.52552031272</v>
      </c>
      <c r="J1076" s="12">
        <f>VLOOKUP($B1076,'Elec wholesale lookups'!$A$3:$L$15,'Inputs - Elec wholesale index'!J$2,FALSE)</f>
        <v>205597.26549163138</v>
      </c>
      <c r="K1076" s="12">
        <f>VLOOKUP($B1076,'Elec wholesale lookups'!$A$3:$L$15,'Inputs - Elec wholesale index'!K$2,FALSE)</f>
        <v>181634.52552031272</v>
      </c>
      <c r="L1076" s="37">
        <f>VLOOKUP($B1076,'Elec wholesale lookups'!$A$3:$O$15,'Inputs - Elec wholesale index'!L$2,FALSE)</f>
        <v>1</v>
      </c>
      <c r="M1076" s="37">
        <f>VLOOKUP($B1076,'Elec wholesale lookups'!$A$3:$O$15,'Inputs - Elec wholesale index'!M$2,FALSE)</f>
        <v>1</v>
      </c>
      <c r="N1076" s="37">
        <f>VLOOKUP($B1076,'Elec wholesale lookups'!$A$3:$O$15,'Inputs - Elec wholesale index'!N$2,FALSE)</f>
        <v>0</v>
      </c>
      <c r="O1076" s="12">
        <f t="shared" si="274"/>
        <v>181634.52552031272</v>
      </c>
      <c r="P1076" s="12">
        <f t="shared" si="275"/>
        <v>205597.26549163138</v>
      </c>
      <c r="Q1076" s="12">
        <f t="shared" si="276"/>
        <v>0</v>
      </c>
      <c r="R1076" s="12">
        <f t="shared" si="277"/>
        <v>387231.79101194406</v>
      </c>
      <c r="S1076" s="22">
        <f t="shared" si="278"/>
        <v>0</v>
      </c>
      <c r="T1076" s="22">
        <f t="shared" si="279"/>
        <v>0</v>
      </c>
      <c r="U1076" s="22">
        <f t="shared" si="280"/>
        <v>0</v>
      </c>
      <c r="V1076" s="22">
        <f t="shared" si="281"/>
        <v>0</v>
      </c>
      <c r="W1076" s="43" t="str">
        <f t="shared" si="282"/>
        <v>n/a</v>
      </c>
      <c r="X1076" s="22">
        <f t="shared" si="283"/>
        <v>0</v>
      </c>
      <c r="Y1076" s="22">
        <f t="shared" si="284"/>
        <v>0</v>
      </c>
      <c r="Z1076" s="22">
        <f t="shared" si="285"/>
        <v>0</v>
      </c>
      <c r="AA1076" s="42">
        <f t="shared" si="286"/>
        <v>0</v>
      </c>
      <c r="AB1076" s="43" t="str">
        <f t="shared" si="287"/>
        <v>n/a</v>
      </c>
      <c r="AC1076" s="44" t="str">
        <f>IFERROR(W1076*'Inputs - OBR and CPI'!$E$27+'Inputs - Elec wholesale index'!AB1076*'Inputs - OBR and CPI'!$F$27,"n/a")</f>
        <v>n/a</v>
      </c>
      <c r="AD1076" s="167" t="str">
        <f t="shared" ref="AD1076:AD1139" si="289">IF(AND(MONTH(A1076)=8,MONTH(A1075)=7),YEAR(A1076)+1&amp;"-"&amp;YEAR(A1076)-1998&amp;" Summer",IF(AND(MONTH(A1076)=2,MONTH(A1075)=1),YEAR(A1076)&amp;"-"&amp;YEAR(A1076)-1999&amp;" Winter",AD1075))</f>
        <v>2019-20 Summer</v>
      </c>
      <c r="AE1076" s="167" t="str">
        <f t="shared" ref="AE1076:AE1139" si="290">IF(AND(MONTH(A1076)=4,MONTH(A1075)=3),YEAR(A1076)&amp;"-"&amp;YEAR(A1076)-1999&amp;" Summer",IF(AND(MONTH(A1076)=10,MONTH(A1075)=9),YEAR(A1076)&amp;"-"&amp;YEAR(A1076)-1999&amp;" Winter",AE1075))</f>
        <v>2018-19 Winter</v>
      </c>
      <c r="AF1076" s="127">
        <v>0</v>
      </c>
    </row>
    <row r="1077" spans="1:32">
      <c r="A1077" s="46">
        <v>43398</v>
      </c>
      <c r="B1077" s="13" t="str">
        <f t="shared" si="288"/>
        <v>Oct</v>
      </c>
      <c r="C1077" s="181"/>
      <c r="D1077" s="181"/>
      <c r="E1077" s="181"/>
      <c r="F1077" s="181"/>
      <c r="G1077" s="181"/>
      <c r="H1077" s="181"/>
      <c r="I1077" s="12">
        <f>VLOOKUP($B1077,'Elec wholesale lookups'!$A$3:$L$15,'Inputs - Elec wholesale index'!I$2,FALSE)</f>
        <v>181634.52552031272</v>
      </c>
      <c r="J1077" s="12">
        <f>VLOOKUP($B1077,'Elec wholesale lookups'!$A$3:$L$15,'Inputs - Elec wholesale index'!J$2,FALSE)</f>
        <v>205597.26549163138</v>
      </c>
      <c r="K1077" s="12">
        <f>VLOOKUP($B1077,'Elec wholesale lookups'!$A$3:$L$15,'Inputs - Elec wholesale index'!K$2,FALSE)</f>
        <v>181634.52552031272</v>
      </c>
      <c r="L1077" s="37">
        <f>VLOOKUP($B1077,'Elec wholesale lookups'!$A$3:$O$15,'Inputs - Elec wholesale index'!L$2,FALSE)</f>
        <v>1</v>
      </c>
      <c r="M1077" s="37">
        <f>VLOOKUP($B1077,'Elec wholesale lookups'!$A$3:$O$15,'Inputs - Elec wholesale index'!M$2,FALSE)</f>
        <v>1</v>
      </c>
      <c r="N1077" s="37">
        <f>VLOOKUP($B1077,'Elec wholesale lookups'!$A$3:$O$15,'Inputs - Elec wholesale index'!N$2,FALSE)</f>
        <v>0</v>
      </c>
      <c r="O1077" s="12">
        <f t="shared" si="274"/>
        <v>181634.52552031272</v>
      </c>
      <c r="P1077" s="12">
        <f t="shared" si="275"/>
        <v>205597.26549163138</v>
      </c>
      <c r="Q1077" s="12">
        <f t="shared" si="276"/>
        <v>0</v>
      </c>
      <c r="R1077" s="12">
        <f t="shared" si="277"/>
        <v>387231.79101194406</v>
      </c>
      <c r="S1077" s="22">
        <f t="shared" si="278"/>
        <v>0</v>
      </c>
      <c r="T1077" s="22">
        <f t="shared" si="279"/>
        <v>0</v>
      </c>
      <c r="U1077" s="22">
        <f t="shared" si="280"/>
        <v>0</v>
      </c>
      <c r="V1077" s="22">
        <f t="shared" si="281"/>
        <v>0</v>
      </c>
      <c r="W1077" s="43" t="str">
        <f t="shared" si="282"/>
        <v>n/a</v>
      </c>
      <c r="X1077" s="22">
        <f t="shared" si="283"/>
        <v>0</v>
      </c>
      <c r="Y1077" s="22">
        <f t="shared" si="284"/>
        <v>0</v>
      </c>
      <c r="Z1077" s="22">
        <f t="shared" si="285"/>
        <v>0</v>
      </c>
      <c r="AA1077" s="42">
        <f t="shared" si="286"/>
        <v>0</v>
      </c>
      <c r="AB1077" s="43" t="str">
        <f t="shared" si="287"/>
        <v>n/a</v>
      </c>
      <c r="AC1077" s="44" t="str">
        <f>IFERROR(W1077*'Inputs - OBR and CPI'!$E$27+'Inputs - Elec wholesale index'!AB1077*'Inputs - OBR and CPI'!$F$27,"n/a")</f>
        <v>n/a</v>
      </c>
      <c r="AD1077" s="167" t="str">
        <f t="shared" si="289"/>
        <v>2019-20 Summer</v>
      </c>
      <c r="AE1077" s="167" t="str">
        <f t="shared" si="290"/>
        <v>2018-19 Winter</v>
      </c>
      <c r="AF1077" s="127">
        <v>0</v>
      </c>
    </row>
    <row r="1078" spans="1:32">
      <c r="A1078" s="46">
        <v>43399</v>
      </c>
      <c r="B1078" s="13" t="str">
        <f t="shared" si="288"/>
        <v>Oct</v>
      </c>
      <c r="C1078" s="181"/>
      <c r="D1078" s="181"/>
      <c r="E1078" s="181"/>
      <c r="F1078" s="181"/>
      <c r="G1078" s="181"/>
      <c r="H1078" s="181"/>
      <c r="I1078" s="12">
        <f>VLOOKUP($B1078,'Elec wholesale lookups'!$A$3:$L$15,'Inputs - Elec wholesale index'!I$2,FALSE)</f>
        <v>181634.52552031272</v>
      </c>
      <c r="J1078" s="12">
        <f>VLOOKUP($B1078,'Elec wholesale lookups'!$A$3:$L$15,'Inputs - Elec wholesale index'!J$2,FALSE)</f>
        <v>205597.26549163138</v>
      </c>
      <c r="K1078" s="12">
        <f>VLOOKUP($B1078,'Elec wholesale lookups'!$A$3:$L$15,'Inputs - Elec wholesale index'!K$2,FALSE)</f>
        <v>181634.52552031272</v>
      </c>
      <c r="L1078" s="37">
        <f>VLOOKUP($B1078,'Elec wholesale lookups'!$A$3:$O$15,'Inputs - Elec wholesale index'!L$2,FALSE)</f>
        <v>1</v>
      </c>
      <c r="M1078" s="37">
        <f>VLOOKUP($B1078,'Elec wholesale lookups'!$A$3:$O$15,'Inputs - Elec wholesale index'!M$2,FALSE)</f>
        <v>1</v>
      </c>
      <c r="N1078" s="37">
        <f>VLOOKUP($B1078,'Elec wholesale lookups'!$A$3:$O$15,'Inputs - Elec wholesale index'!N$2,FALSE)</f>
        <v>0</v>
      </c>
      <c r="O1078" s="12">
        <f t="shared" si="274"/>
        <v>181634.52552031272</v>
      </c>
      <c r="P1078" s="12">
        <f t="shared" si="275"/>
        <v>205597.26549163138</v>
      </c>
      <c r="Q1078" s="12">
        <f t="shared" si="276"/>
        <v>0</v>
      </c>
      <c r="R1078" s="12">
        <f t="shared" si="277"/>
        <v>387231.79101194406</v>
      </c>
      <c r="S1078" s="22">
        <f t="shared" si="278"/>
        <v>0</v>
      </c>
      <c r="T1078" s="22">
        <f t="shared" si="279"/>
        <v>0</v>
      </c>
      <c r="U1078" s="22">
        <f t="shared" si="280"/>
        <v>0</v>
      </c>
      <c r="V1078" s="22">
        <f t="shared" si="281"/>
        <v>0</v>
      </c>
      <c r="W1078" s="43" t="str">
        <f t="shared" si="282"/>
        <v>n/a</v>
      </c>
      <c r="X1078" s="22">
        <f t="shared" si="283"/>
        <v>0</v>
      </c>
      <c r="Y1078" s="22">
        <f t="shared" si="284"/>
        <v>0</v>
      </c>
      <c r="Z1078" s="22">
        <f t="shared" si="285"/>
        <v>0</v>
      </c>
      <c r="AA1078" s="42">
        <f t="shared" si="286"/>
        <v>0</v>
      </c>
      <c r="AB1078" s="43" t="str">
        <f t="shared" si="287"/>
        <v>n/a</v>
      </c>
      <c r="AC1078" s="44" t="str">
        <f>IFERROR(W1078*'Inputs - OBR and CPI'!$E$27+'Inputs - Elec wholesale index'!AB1078*'Inputs - OBR and CPI'!$F$27,"n/a")</f>
        <v>n/a</v>
      </c>
      <c r="AD1078" s="167" t="str">
        <f t="shared" si="289"/>
        <v>2019-20 Summer</v>
      </c>
      <c r="AE1078" s="167" t="str">
        <f t="shared" si="290"/>
        <v>2018-19 Winter</v>
      </c>
      <c r="AF1078" s="127">
        <v>0</v>
      </c>
    </row>
    <row r="1079" spans="1:32">
      <c r="A1079" s="46">
        <v>43402</v>
      </c>
      <c r="B1079" s="13" t="str">
        <f t="shared" si="288"/>
        <v>Oct</v>
      </c>
      <c r="C1079" s="181"/>
      <c r="D1079" s="181"/>
      <c r="E1079" s="181"/>
      <c r="F1079" s="181"/>
      <c r="G1079" s="181"/>
      <c r="H1079" s="181"/>
      <c r="I1079" s="12">
        <f>VLOOKUP($B1079,'Elec wholesale lookups'!$A$3:$L$15,'Inputs - Elec wholesale index'!I$2,FALSE)</f>
        <v>181634.52552031272</v>
      </c>
      <c r="J1079" s="12">
        <f>VLOOKUP($B1079,'Elec wholesale lookups'!$A$3:$L$15,'Inputs - Elec wholesale index'!J$2,FALSE)</f>
        <v>205597.26549163138</v>
      </c>
      <c r="K1079" s="12">
        <f>VLOOKUP($B1079,'Elec wholesale lookups'!$A$3:$L$15,'Inputs - Elec wholesale index'!K$2,FALSE)</f>
        <v>181634.52552031272</v>
      </c>
      <c r="L1079" s="37">
        <f>VLOOKUP($B1079,'Elec wholesale lookups'!$A$3:$O$15,'Inputs - Elec wholesale index'!L$2,FALSE)</f>
        <v>1</v>
      </c>
      <c r="M1079" s="37">
        <f>VLOOKUP($B1079,'Elec wholesale lookups'!$A$3:$O$15,'Inputs - Elec wholesale index'!M$2,FALSE)</f>
        <v>1</v>
      </c>
      <c r="N1079" s="37">
        <f>VLOOKUP($B1079,'Elec wholesale lookups'!$A$3:$O$15,'Inputs - Elec wholesale index'!N$2,FALSE)</f>
        <v>0</v>
      </c>
      <c r="O1079" s="12">
        <f t="shared" si="274"/>
        <v>181634.52552031272</v>
      </c>
      <c r="P1079" s="12">
        <f t="shared" si="275"/>
        <v>205597.26549163138</v>
      </c>
      <c r="Q1079" s="12">
        <f t="shared" si="276"/>
        <v>0</v>
      </c>
      <c r="R1079" s="12">
        <f t="shared" si="277"/>
        <v>387231.79101194406</v>
      </c>
      <c r="S1079" s="22">
        <f t="shared" si="278"/>
        <v>0</v>
      </c>
      <c r="T1079" s="22">
        <f t="shared" si="279"/>
        <v>0</v>
      </c>
      <c r="U1079" s="22">
        <f t="shared" si="280"/>
        <v>0</v>
      </c>
      <c r="V1079" s="22">
        <f t="shared" si="281"/>
        <v>0</v>
      </c>
      <c r="W1079" s="43" t="str">
        <f t="shared" si="282"/>
        <v>n/a</v>
      </c>
      <c r="X1079" s="22">
        <f t="shared" si="283"/>
        <v>0</v>
      </c>
      <c r="Y1079" s="22">
        <f t="shared" si="284"/>
        <v>0</v>
      </c>
      <c r="Z1079" s="22">
        <f t="shared" si="285"/>
        <v>0</v>
      </c>
      <c r="AA1079" s="42">
        <f t="shared" si="286"/>
        <v>0</v>
      </c>
      <c r="AB1079" s="43" t="str">
        <f t="shared" si="287"/>
        <v>n/a</v>
      </c>
      <c r="AC1079" s="44" t="str">
        <f>IFERROR(W1079*'Inputs - OBR and CPI'!$E$27+'Inputs - Elec wholesale index'!AB1079*'Inputs - OBR and CPI'!$F$27,"n/a")</f>
        <v>n/a</v>
      </c>
      <c r="AD1079" s="167" t="str">
        <f t="shared" si="289"/>
        <v>2019-20 Summer</v>
      </c>
      <c r="AE1079" s="167" t="str">
        <f t="shared" si="290"/>
        <v>2018-19 Winter</v>
      </c>
      <c r="AF1079" s="127">
        <v>0</v>
      </c>
    </row>
    <row r="1080" spans="1:32">
      <c r="A1080" s="46">
        <v>43403</v>
      </c>
      <c r="B1080" s="13" t="str">
        <f t="shared" si="288"/>
        <v>Oct</v>
      </c>
      <c r="C1080" s="181"/>
      <c r="D1080" s="181"/>
      <c r="E1080" s="181"/>
      <c r="F1080" s="181"/>
      <c r="G1080" s="181"/>
      <c r="H1080" s="181"/>
      <c r="I1080" s="12">
        <f>VLOOKUP($B1080,'Elec wholesale lookups'!$A$3:$L$15,'Inputs - Elec wholesale index'!I$2,FALSE)</f>
        <v>181634.52552031272</v>
      </c>
      <c r="J1080" s="12">
        <f>VLOOKUP($B1080,'Elec wholesale lookups'!$A$3:$L$15,'Inputs - Elec wholesale index'!J$2,FALSE)</f>
        <v>205597.26549163138</v>
      </c>
      <c r="K1080" s="12">
        <f>VLOOKUP($B1080,'Elec wholesale lookups'!$A$3:$L$15,'Inputs - Elec wholesale index'!K$2,FALSE)</f>
        <v>181634.52552031272</v>
      </c>
      <c r="L1080" s="37">
        <f>VLOOKUP($B1080,'Elec wholesale lookups'!$A$3:$O$15,'Inputs - Elec wholesale index'!L$2,FALSE)</f>
        <v>1</v>
      </c>
      <c r="M1080" s="37">
        <f>VLOOKUP($B1080,'Elec wholesale lookups'!$A$3:$O$15,'Inputs - Elec wholesale index'!M$2,FALSE)</f>
        <v>1</v>
      </c>
      <c r="N1080" s="37">
        <f>VLOOKUP($B1080,'Elec wholesale lookups'!$A$3:$O$15,'Inputs - Elec wholesale index'!N$2,FALSE)</f>
        <v>0</v>
      </c>
      <c r="O1080" s="12">
        <f t="shared" si="274"/>
        <v>181634.52552031272</v>
      </c>
      <c r="P1080" s="12">
        <f t="shared" si="275"/>
        <v>205597.26549163138</v>
      </c>
      <c r="Q1080" s="12">
        <f t="shared" si="276"/>
        <v>0</v>
      </c>
      <c r="R1080" s="12">
        <f t="shared" si="277"/>
        <v>387231.79101194406</v>
      </c>
      <c r="S1080" s="22">
        <f t="shared" si="278"/>
        <v>0</v>
      </c>
      <c r="T1080" s="22">
        <f t="shared" si="279"/>
        <v>0</v>
      </c>
      <c r="U1080" s="22">
        <f t="shared" si="280"/>
        <v>0</v>
      </c>
      <c r="V1080" s="22">
        <f t="shared" si="281"/>
        <v>0</v>
      </c>
      <c r="W1080" s="43" t="str">
        <f t="shared" si="282"/>
        <v>n/a</v>
      </c>
      <c r="X1080" s="22">
        <f t="shared" si="283"/>
        <v>0</v>
      </c>
      <c r="Y1080" s="22">
        <f t="shared" si="284"/>
        <v>0</v>
      </c>
      <c r="Z1080" s="22">
        <f t="shared" si="285"/>
        <v>0</v>
      </c>
      <c r="AA1080" s="42">
        <f t="shared" si="286"/>
        <v>0</v>
      </c>
      <c r="AB1080" s="43" t="str">
        <f t="shared" si="287"/>
        <v>n/a</v>
      </c>
      <c r="AC1080" s="44" t="str">
        <f>IFERROR(W1080*'Inputs - OBR and CPI'!$E$27+'Inputs - Elec wholesale index'!AB1080*'Inputs - OBR and CPI'!$F$27,"n/a")</f>
        <v>n/a</v>
      </c>
      <c r="AD1080" s="167" t="str">
        <f t="shared" si="289"/>
        <v>2019-20 Summer</v>
      </c>
      <c r="AE1080" s="167" t="str">
        <f t="shared" si="290"/>
        <v>2018-19 Winter</v>
      </c>
      <c r="AF1080" s="127">
        <v>0</v>
      </c>
    </row>
    <row r="1081" spans="1:32">
      <c r="A1081" s="46">
        <v>43404</v>
      </c>
      <c r="B1081" s="13" t="str">
        <f t="shared" si="288"/>
        <v>Oct</v>
      </c>
      <c r="C1081" s="181"/>
      <c r="D1081" s="181"/>
      <c r="E1081" s="181"/>
      <c r="F1081" s="181"/>
      <c r="G1081" s="181"/>
      <c r="H1081" s="181"/>
      <c r="I1081" s="12">
        <f>VLOOKUP($B1081,'Elec wholesale lookups'!$A$3:$L$15,'Inputs - Elec wholesale index'!I$2,FALSE)</f>
        <v>181634.52552031272</v>
      </c>
      <c r="J1081" s="12">
        <f>VLOOKUP($B1081,'Elec wholesale lookups'!$A$3:$L$15,'Inputs - Elec wholesale index'!J$2,FALSE)</f>
        <v>205597.26549163138</v>
      </c>
      <c r="K1081" s="12">
        <f>VLOOKUP($B1081,'Elec wholesale lookups'!$A$3:$L$15,'Inputs - Elec wholesale index'!K$2,FALSE)</f>
        <v>181634.52552031272</v>
      </c>
      <c r="L1081" s="37">
        <f>VLOOKUP($B1081,'Elec wholesale lookups'!$A$3:$O$15,'Inputs - Elec wholesale index'!L$2,FALSE)</f>
        <v>1</v>
      </c>
      <c r="M1081" s="37">
        <f>VLOOKUP($B1081,'Elec wholesale lookups'!$A$3:$O$15,'Inputs - Elec wholesale index'!M$2,FALSE)</f>
        <v>1</v>
      </c>
      <c r="N1081" s="37">
        <f>VLOOKUP($B1081,'Elec wholesale lookups'!$A$3:$O$15,'Inputs - Elec wholesale index'!N$2,FALSE)</f>
        <v>0</v>
      </c>
      <c r="O1081" s="12">
        <f t="shared" si="274"/>
        <v>181634.52552031272</v>
      </c>
      <c r="P1081" s="12">
        <f t="shared" si="275"/>
        <v>205597.26549163138</v>
      </c>
      <c r="Q1081" s="12">
        <f t="shared" si="276"/>
        <v>0</v>
      </c>
      <c r="R1081" s="12">
        <f t="shared" si="277"/>
        <v>387231.79101194406</v>
      </c>
      <c r="S1081" s="22">
        <f t="shared" si="278"/>
        <v>0</v>
      </c>
      <c r="T1081" s="22">
        <f t="shared" si="279"/>
        <v>0</v>
      </c>
      <c r="U1081" s="22">
        <f t="shared" si="280"/>
        <v>0</v>
      </c>
      <c r="V1081" s="22">
        <f t="shared" si="281"/>
        <v>0</v>
      </c>
      <c r="W1081" s="43" t="str">
        <f t="shared" si="282"/>
        <v>n/a</v>
      </c>
      <c r="X1081" s="22">
        <f t="shared" si="283"/>
        <v>0</v>
      </c>
      <c r="Y1081" s="22">
        <f t="shared" si="284"/>
        <v>0</v>
      </c>
      <c r="Z1081" s="22">
        <f t="shared" si="285"/>
        <v>0</v>
      </c>
      <c r="AA1081" s="42">
        <f t="shared" si="286"/>
        <v>0</v>
      </c>
      <c r="AB1081" s="43" t="str">
        <f t="shared" si="287"/>
        <v>n/a</v>
      </c>
      <c r="AC1081" s="44" t="str">
        <f>IFERROR(W1081*'Inputs - OBR and CPI'!$E$27+'Inputs - Elec wholesale index'!AB1081*'Inputs - OBR and CPI'!$F$27,"n/a")</f>
        <v>n/a</v>
      </c>
      <c r="AD1081" s="167" t="str">
        <f t="shared" si="289"/>
        <v>2019-20 Summer</v>
      </c>
      <c r="AE1081" s="167" t="str">
        <f t="shared" si="290"/>
        <v>2018-19 Winter</v>
      </c>
      <c r="AF1081" s="127">
        <v>0</v>
      </c>
    </row>
    <row r="1082" spans="1:32">
      <c r="A1082" s="46">
        <v>43405</v>
      </c>
      <c r="B1082" s="13" t="str">
        <f t="shared" si="288"/>
        <v>Nov</v>
      </c>
      <c r="C1082" s="181"/>
      <c r="D1082" s="181"/>
      <c r="E1082" s="181"/>
      <c r="F1082" s="181"/>
      <c r="G1082" s="181"/>
      <c r="H1082" s="181"/>
      <c r="I1082" s="12">
        <f>VLOOKUP($B1082,'Elec wholesale lookups'!$A$3:$L$15,'Inputs - Elec wholesale index'!I$2,FALSE)</f>
        <v>181634.52552031272</v>
      </c>
      <c r="J1082" s="12">
        <f>VLOOKUP($B1082,'Elec wholesale lookups'!$A$3:$L$15,'Inputs - Elec wholesale index'!J$2,FALSE)</f>
        <v>205597.26549163138</v>
      </c>
      <c r="K1082" s="12">
        <f>VLOOKUP($B1082,'Elec wholesale lookups'!$A$3:$L$15,'Inputs - Elec wholesale index'!K$2,FALSE)</f>
        <v>181634.52552031272</v>
      </c>
      <c r="L1082" s="37">
        <f>VLOOKUP($B1082,'Elec wholesale lookups'!$A$3:$O$15,'Inputs - Elec wholesale index'!L$2,FALSE)</f>
        <v>1</v>
      </c>
      <c r="M1082" s="37">
        <f>VLOOKUP($B1082,'Elec wholesale lookups'!$A$3:$O$15,'Inputs - Elec wholesale index'!M$2,FALSE)</f>
        <v>1</v>
      </c>
      <c r="N1082" s="37">
        <f>VLOOKUP($B1082,'Elec wholesale lookups'!$A$3:$O$15,'Inputs - Elec wholesale index'!N$2,FALSE)</f>
        <v>0</v>
      </c>
      <c r="O1082" s="12">
        <f t="shared" si="274"/>
        <v>181634.52552031272</v>
      </c>
      <c r="P1082" s="12">
        <f t="shared" si="275"/>
        <v>205597.26549163138</v>
      </c>
      <c r="Q1082" s="12">
        <f t="shared" si="276"/>
        <v>0</v>
      </c>
      <c r="R1082" s="12">
        <f t="shared" si="277"/>
        <v>387231.79101194406</v>
      </c>
      <c r="S1082" s="22">
        <f t="shared" si="278"/>
        <v>0</v>
      </c>
      <c r="T1082" s="22">
        <f t="shared" si="279"/>
        <v>0</v>
      </c>
      <c r="U1082" s="22">
        <f t="shared" si="280"/>
        <v>0</v>
      </c>
      <c r="V1082" s="22">
        <f t="shared" si="281"/>
        <v>0</v>
      </c>
      <c r="W1082" s="43" t="str">
        <f t="shared" si="282"/>
        <v>n/a</v>
      </c>
      <c r="X1082" s="22">
        <f t="shared" si="283"/>
        <v>0</v>
      </c>
      <c r="Y1082" s="22">
        <f t="shared" si="284"/>
        <v>0</v>
      </c>
      <c r="Z1082" s="22">
        <f t="shared" si="285"/>
        <v>0</v>
      </c>
      <c r="AA1082" s="42">
        <f t="shared" si="286"/>
        <v>0</v>
      </c>
      <c r="AB1082" s="43" t="str">
        <f t="shared" si="287"/>
        <v>n/a</v>
      </c>
      <c r="AC1082" s="44" t="str">
        <f>IFERROR(W1082*'Inputs - OBR and CPI'!$E$27+'Inputs - Elec wholesale index'!AB1082*'Inputs - OBR and CPI'!$F$27,"n/a")</f>
        <v>n/a</v>
      </c>
      <c r="AD1082" s="167" t="str">
        <f t="shared" si="289"/>
        <v>2019-20 Summer</v>
      </c>
      <c r="AE1082" s="167" t="str">
        <f t="shared" si="290"/>
        <v>2018-19 Winter</v>
      </c>
      <c r="AF1082" s="127">
        <v>0</v>
      </c>
    </row>
    <row r="1083" spans="1:32">
      <c r="A1083" s="46">
        <v>43406</v>
      </c>
      <c r="B1083" s="13" t="str">
        <f t="shared" si="288"/>
        <v>Nov</v>
      </c>
      <c r="C1083" s="181"/>
      <c r="D1083" s="181"/>
      <c r="E1083" s="181"/>
      <c r="F1083" s="181"/>
      <c r="G1083" s="181"/>
      <c r="H1083" s="181"/>
      <c r="I1083" s="12">
        <f>VLOOKUP($B1083,'Elec wholesale lookups'!$A$3:$L$15,'Inputs - Elec wholesale index'!I$2,FALSE)</f>
        <v>181634.52552031272</v>
      </c>
      <c r="J1083" s="12">
        <f>VLOOKUP($B1083,'Elec wholesale lookups'!$A$3:$L$15,'Inputs - Elec wholesale index'!J$2,FALSE)</f>
        <v>205597.26549163138</v>
      </c>
      <c r="K1083" s="12">
        <f>VLOOKUP($B1083,'Elec wholesale lookups'!$A$3:$L$15,'Inputs - Elec wholesale index'!K$2,FALSE)</f>
        <v>181634.52552031272</v>
      </c>
      <c r="L1083" s="37">
        <f>VLOOKUP($B1083,'Elec wholesale lookups'!$A$3:$O$15,'Inputs - Elec wholesale index'!L$2,FALSE)</f>
        <v>1</v>
      </c>
      <c r="M1083" s="37">
        <f>VLOOKUP($B1083,'Elec wholesale lookups'!$A$3:$O$15,'Inputs - Elec wholesale index'!M$2,FALSE)</f>
        <v>1</v>
      </c>
      <c r="N1083" s="37">
        <f>VLOOKUP($B1083,'Elec wholesale lookups'!$A$3:$O$15,'Inputs - Elec wholesale index'!N$2,FALSE)</f>
        <v>0</v>
      </c>
      <c r="O1083" s="12">
        <f t="shared" si="274"/>
        <v>181634.52552031272</v>
      </c>
      <c r="P1083" s="12">
        <f t="shared" si="275"/>
        <v>205597.26549163138</v>
      </c>
      <c r="Q1083" s="12">
        <f t="shared" si="276"/>
        <v>0</v>
      </c>
      <c r="R1083" s="12">
        <f t="shared" si="277"/>
        <v>387231.79101194406</v>
      </c>
      <c r="S1083" s="22">
        <f t="shared" si="278"/>
        <v>0</v>
      </c>
      <c r="T1083" s="22">
        <f t="shared" si="279"/>
        <v>0</v>
      </c>
      <c r="U1083" s="22">
        <f t="shared" si="280"/>
        <v>0</v>
      </c>
      <c r="V1083" s="22">
        <f t="shared" si="281"/>
        <v>0</v>
      </c>
      <c r="W1083" s="43" t="str">
        <f t="shared" si="282"/>
        <v>n/a</v>
      </c>
      <c r="X1083" s="22">
        <f t="shared" si="283"/>
        <v>0</v>
      </c>
      <c r="Y1083" s="22">
        <f t="shared" si="284"/>
        <v>0</v>
      </c>
      <c r="Z1083" s="22">
        <f t="shared" si="285"/>
        <v>0</v>
      </c>
      <c r="AA1083" s="42">
        <f t="shared" si="286"/>
        <v>0</v>
      </c>
      <c r="AB1083" s="43" t="str">
        <f t="shared" si="287"/>
        <v>n/a</v>
      </c>
      <c r="AC1083" s="44" t="str">
        <f>IFERROR(W1083*'Inputs - OBR and CPI'!$E$27+'Inputs - Elec wholesale index'!AB1083*'Inputs - OBR and CPI'!$F$27,"n/a")</f>
        <v>n/a</v>
      </c>
      <c r="AD1083" s="167" t="str">
        <f t="shared" si="289"/>
        <v>2019-20 Summer</v>
      </c>
      <c r="AE1083" s="167" t="str">
        <f t="shared" si="290"/>
        <v>2018-19 Winter</v>
      </c>
      <c r="AF1083" s="127">
        <v>0</v>
      </c>
    </row>
    <row r="1084" spans="1:32">
      <c r="A1084" s="46">
        <v>43409</v>
      </c>
      <c r="B1084" s="13" t="str">
        <f t="shared" si="288"/>
        <v>Nov</v>
      </c>
      <c r="C1084" s="181"/>
      <c r="D1084" s="181"/>
      <c r="E1084" s="181"/>
      <c r="F1084" s="181"/>
      <c r="G1084" s="181"/>
      <c r="H1084" s="181"/>
      <c r="I1084" s="12">
        <f>VLOOKUP($B1084,'Elec wholesale lookups'!$A$3:$L$15,'Inputs - Elec wholesale index'!I$2,FALSE)</f>
        <v>181634.52552031272</v>
      </c>
      <c r="J1084" s="12">
        <f>VLOOKUP($B1084,'Elec wholesale lookups'!$A$3:$L$15,'Inputs - Elec wholesale index'!J$2,FALSE)</f>
        <v>205597.26549163138</v>
      </c>
      <c r="K1084" s="12">
        <f>VLOOKUP($B1084,'Elec wholesale lookups'!$A$3:$L$15,'Inputs - Elec wholesale index'!K$2,FALSE)</f>
        <v>181634.52552031272</v>
      </c>
      <c r="L1084" s="37">
        <f>VLOOKUP($B1084,'Elec wholesale lookups'!$A$3:$O$15,'Inputs - Elec wholesale index'!L$2,FALSE)</f>
        <v>1</v>
      </c>
      <c r="M1084" s="37">
        <f>VLOOKUP($B1084,'Elec wholesale lookups'!$A$3:$O$15,'Inputs - Elec wholesale index'!M$2,FALSE)</f>
        <v>1</v>
      </c>
      <c r="N1084" s="37">
        <f>VLOOKUP($B1084,'Elec wholesale lookups'!$A$3:$O$15,'Inputs - Elec wholesale index'!N$2,FALSE)</f>
        <v>0</v>
      </c>
      <c r="O1084" s="12">
        <f t="shared" si="274"/>
        <v>181634.52552031272</v>
      </c>
      <c r="P1084" s="12">
        <f t="shared" si="275"/>
        <v>205597.26549163138</v>
      </c>
      <c r="Q1084" s="12">
        <f t="shared" si="276"/>
        <v>0</v>
      </c>
      <c r="R1084" s="12">
        <f t="shared" si="277"/>
        <v>387231.79101194406</v>
      </c>
      <c r="S1084" s="22">
        <f t="shared" si="278"/>
        <v>0</v>
      </c>
      <c r="T1084" s="22">
        <f t="shared" si="279"/>
        <v>0</v>
      </c>
      <c r="U1084" s="22">
        <f t="shared" si="280"/>
        <v>0</v>
      </c>
      <c r="V1084" s="22">
        <f t="shared" si="281"/>
        <v>0</v>
      </c>
      <c r="W1084" s="43" t="str">
        <f t="shared" si="282"/>
        <v>n/a</v>
      </c>
      <c r="X1084" s="22">
        <f t="shared" si="283"/>
        <v>0</v>
      </c>
      <c r="Y1084" s="22">
        <f t="shared" si="284"/>
        <v>0</v>
      </c>
      <c r="Z1084" s="22">
        <f t="shared" si="285"/>
        <v>0</v>
      </c>
      <c r="AA1084" s="42">
        <f t="shared" si="286"/>
        <v>0</v>
      </c>
      <c r="AB1084" s="43" t="str">
        <f t="shared" si="287"/>
        <v>n/a</v>
      </c>
      <c r="AC1084" s="44" t="str">
        <f>IFERROR(W1084*'Inputs - OBR and CPI'!$E$27+'Inputs - Elec wholesale index'!AB1084*'Inputs - OBR and CPI'!$F$27,"n/a")</f>
        <v>n/a</v>
      </c>
      <c r="AD1084" s="167" t="str">
        <f t="shared" si="289"/>
        <v>2019-20 Summer</v>
      </c>
      <c r="AE1084" s="167" t="str">
        <f t="shared" si="290"/>
        <v>2018-19 Winter</v>
      </c>
      <c r="AF1084" s="127">
        <v>0</v>
      </c>
    </row>
    <row r="1085" spans="1:32">
      <c r="A1085" s="46">
        <v>43410</v>
      </c>
      <c r="B1085" s="13" t="str">
        <f t="shared" si="288"/>
        <v>Nov</v>
      </c>
      <c r="C1085" s="181"/>
      <c r="D1085" s="181"/>
      <c r="E1085" s="181"/>
      <c r="F1085" s="181"/>
      <c r="G1085" s="181"/>
      <c r="H1085" s="181"/>
      <c r="I1085" s="12">
        <f>VLOOKUP($B1085,'Elec wholesale lookups'!$A$3:$L$15,'Inputs - Elec wholesale index'!I$2,FALSE)</f>
        <v>181634.52552031272</v>
      </c>
      <c r="J1085" s="12">
        <f>VLOOKUP($B1085,'Elec wholesale lookups'!$A$3:$L$15,'Inputs - Elec wholesale index'!J$2,FALSE)</f>
        <v>205597.26549163138</v>
      </c>
      <c r="K1085" s="12">
        <f>VLOOKUP($B1085,'Elec wholesale lookups'!$A$3:$L$15,'Inputs - Elec wholesale index'!K$2,FALSE)</f>
        <v>181634.52552031272</v>
      </c>
      <c r="L1085" s="37">
        <f>VLOOKUP($B1085,'Elec wholesale lookups'!$A$3:$O$15,'Inputs - Elec wholesale index'!L$2,FALSE)</f>
        <v>1</v>
      </c>
      <c r="M1085" s="37">
        <f>VLOOKUP($B1085,'Elec wholesale lookups'!$A$3:$O$15,'Inputs - Elec wholesale index'!M$2,FALSE)</f>
        <v>1</v>
      </c>
      <c r="N1085" s="37">
        <f>VLOOKUP($B1085,'Elec wholesale lookups'!$A$3:$O$15,'Inputs - Elec wholesale index'!N$2,FALSE)</f>
        <v>0</v>
      </c>
      <c r="O1085" s="12">
        <f t="shared" si="274"/>
        <v>181634.52552031272</v>
      </c>
      <c r="P1085" s="12">
        <f t="shared" si="275"/>
        <v>205597.26549163138</v>
      </c>
      <c r="Q1085" s="12">
        <f t="shared" si="276"/>
        <v>0</v>
      </c>
      <c r="R1085" s="12">
        <f t="shared" si="277"/>
        <v>387231.79101194406</v>
      </c>
      <c r="S1085" s="22">
        <f t="shared" si="278"/>
        <v>0</v>
      </c>
      <c r="T1085" s="22">
        <f t="shared" si="279"/>
        <v>0</v>
      </c>
      <c r="U1085" s="22">
        <f t="shared" si="280"/>
        <v>0</v>
      </c>
      <c r="V1085" s="22">
        <f t="shared" si="281"/>
        <v>0</v>
      </c>
      <c r="W1085" s="43" t="str">
        <f t="shared" si="282"/>
        <v>n/a</v>
      </c>
      <c r="X1085" s="22">
        <f t="shared" si="283"/>
        <v>0</v>
      </c>
      <c r="Y1085" s="22">
        <f t="shared" si="284"/>
        <v>0</v>
      </c>
      <c r="Z1085" s="22">
        <f t="shared" si="285"/>
        <v>0</v>
      </c>
      <c r="AA1085" s="42">
        <f t="shared" si="286"/>
        <v>0</v>
      </c>
      <c r="AB1085" s="43" t="str">
        <f t="shared" si="287"/>
        <v>n/a</v>
      </c>
      <c r="AC1085" s="44" t="str">
        <f>IFERROR(W1085*'Inputs - OBR and CPI'!$E$27+'Inputs - Elec wholesale index'!AB1085*'Inputs - OBR and CPI'!$F$27,"n/a")</f>
        <v>n/a</v>
      </c>
      <c r="AD1085" s="167" t="str">
        <f t="shared" si="289"/>
        <v>2019-20 Summer</v>
      </c>
      <c r="AE1085" s="167" t="str">
        <f t="shared" si="290"/>
        <v>2018-19 Winter</v>
      </c>
      <c r="AF1085" s="127">
        <v>0</v>
      </c>
    </row>
    <row r="1086" spans="1:32">
      <c r="A1086" s="46">
        <v>43411</v>
      </c>
      <c r="B1086" s="13" t="str">
        <f t="shared" si="288"/>
        <v>Nov</v>
      </c>
      <c r="C1086" s="181"/>
      <c r="D1086" s="181"/>
      <c r="E1086" s="181"/>
      <c r="F1086" s="181"/>
      <c r="G1086" s="181"/>
      <c r="H1086" s="181"/>
      <c r="I1086" s="12">
        <f>VLOOKUP($B1086,'Elec wholesale lookups'!$A$3:$L$15,'Inputs - Elec wholesale index'!I$2,FALSE)</f>
        <v>181634.52552031272</v>
      </c>
      <c r="J1086" s="12">
        <f>VLOOKUP($B1086,'Elec wholesale lookups'!$A$3:$L$15,'Inputs - Elec wholesale index'!J$2,FALSE)</f>
        <v>205597.26549163138</v>
      </c>
      <c r="K1086" s="12">
        <f>VLOOKUP($B1086,'Elec wholesale lookups'!$A$3:$L$15,'Inputs - Elec wholesale index'!K$2,FALSE)</f>
        <v>181634.52552031272</v>
      </c>
      <c r="L1086" s="37">
        <f>VLOOKUP($B1086,'Elec wholesale lookups'!$A$3:$O$15,'Inputs - Elec wholesale index'!L$2,FALSE)</f>
        <v>1</v>
      </c>
      <c r="M1086" s="37">
        <f>VLOOKUP($B1086,'Elec wholesale lookups'!$A$3:$O$15,'Inputs - Elec wholesale index'!M$2,FALSE)</f>
        <v>1</v>
      </c>
      <c r="N1086" s="37">
        <f>VLOOKUP($B1086,'Elec wholesale lookups'!$A$3:$O$15,'Inputs - Elec wholesale index'!N$2,FALSE)</f>
        <v>0</v>
      </c>
      <c r="O1086" s="12">
        <f t="shared" ref="O1086:O1149" si="291">IF(L1086="","",I1086*L1086)</f>
        <v>181634.52552031272</v>
      </c>
      <c r="P1086" s="12">
        <f t="shared" ref="P1086:P1149" si="292">IF(M1086="","",J1086*M1086)</f>
        <v>205597.26549163138</v>
      </c>
      <c r="Q1086" s="12">
        <f t="shared" ref="Q1086:Q1149" si="293">IF(N1086="","",K1086*N1086)</f>
        <v>0</v>
      </c>
      <c r="R1086" s="12">
        <f t="shared" ref="R1086:R1149" si="294">SUM(O1086:Q1086)</f>
        <v>387231.79101194406</v>
      </c>
      <c r="S1086" s="22">
        <f t="shared" ref="S1086:S1149" si="295">IF(O1086="","",O1086*C1086)</f>
        <v>0</v>
      </c>
      <c r="T1086" s="22">
        <f t="shared" ref="T1086:T1149" si="296">IF(P1086="","",P1086*D1086)</f>
        <v>0</v>
      </c>
      <c r="U1086" s="22">
        <f t="shared" ref="U1086:U1149" si="297">IF(Q1086="","",Q1086*E1086)</f>
        <v>0</v>
      </c>
      <c r="V1086" s="22">
        <f t="shared" ref="V1086:V1149" si="298">SUM(S1086:U1086)</f>
        <v>0</v>
      </c>
      <c r="W1086" s="43" t="str">
        <f t="shared" ref="W1086:W1149" si="299">IF(MIN(C1086:E1086)&lt;1,"n/a",V1086/R1086)</f>
        <v>n/a</v>
      </c>
      <c r="X1086" s="22">
        <f t="shared" ref="X1086:X1149" si="300">IF(O1086="","",O1086*F1086)</f>
        <v>0</v>
      </c>
      <c r="Y1086" s="22">
        <f t="shared" ref="Y1086:Y1149" si="301">IF(P1086="","",P1086*G1086)</f>
        <v>0</v>
      </c>
      <c r="Z1086" s="22">
        <f t="shared" ref="Z1086:Z1149" si="302">IF(Q1086="","",Q1086*H1086)</f>
        <v>0</v>
      </c>
      <c r="AA1086" s="42">
        <f t="shared" ref="AA1086:AA1149" si="303">SUM(X1086:Z1086)</f>
        <v>0</v>
      </c>
      <c r="AB1086" s="43" t="str">
        <f t="shared" ref="AB1086:AB1149" si="304">IF(MIN(F1086:H1086)&lt;1,"n/a",AA1086/$R1086)</f>
        <v>n/a</v>
      </c>
      <c r="AC1086" s="44" t="str">
        <f>IFERROR(W1086*'Inputs - OBR and CPI'!$E$27+'Inputs - Elec wholesale index'!AB1086*'Inputs - OBR and CPI'!$F$27,"n/a")</f>
        <v>n/a</v>
      </c>
      <c r="AD1086" s="167" t="str">
        <f t="shared" si="289"/>
        <v>2019-20 Summer</v>
      </c>
      <c r="AE1086" s="167" t="str">
        <f t="shared" si="290"/>
        <v>2018-19 Winter</v>
      </c>
      <c r="AF1086" s="127">
        <v>0</v>
      </c>
    </row>
    <row r="1087" spans="1:32">
      <c r="A1087" s="46">
        <v>43412</v>
      </c>
      <c r="B1087" s="13" t="str">
        <f t="shared" si="288"/>
        <v>Nov</v>
      </c>
      <c r="C1087" s="181"/>
      <c r="D1087" s="181"/>
      <c r="E1087" s="181"/>
      <c r="F1087" s="181"/>
      <c r="G1087" s="181"/>
      <c r="H1087" s="181"/>
      <c r="I1087" s="12">
        <f>VLOOKUP($B1087,'Elec wholesale lookups'!$A$3:$L$15,'Inputs - Elec wholesale index'!I$2,FALSE)</f>
        <v>181634.52552031272</v>
      </c>
      <c r="J1087" s="12">
        <f>VLOOKUP($B1087,'Elec wholesale lookups'!$A$3:$L$15,'Inputs - Elec wholesale index'!J$2,FALSE)</f>
        <v>205597.26549163138</v>
      </c>
      <c r="K1087" s="12">
        <f>VLOOKUP($B1087,'Elec wholesale lookups'!$A$3:$L$15,'Inputs - Elec wholesale index'!K$2,FALSE)</f>
        <v>181634.52552031272</v>
      </c>
      <c r="L1087" s="37">
        <f>VLOOKUP($B1087,'Elec wholesale lookups'!$A$3:$O$15,'Inputs - Elec wholesale index'!L$2,FALSE)</f>
        <v>1</v>
      </c>
      <c r="M1087" s="37">
        <f>VLOOKUP($B1087,'Elec wholesale lookups'!$A$3:$O$15,'Inputs - Elec wholesale index'!M$2,FALSE)</f>
        <v>1</v>
      </c>
      <c r="N1087" s="37">
        <f>VLOOKUP($B1087,'Elec wholesale lookups'!$A$3:$O$15,'Inputs - Elec wholesale index'!N$2,FALSE)</f>
        <v>0</v>
      </c>
      <c r="O1087" s="12">
        <f t="shared" si="291"/>
        <v>181634.52552031272</v>
      </c>
      <c r="P1087" s="12">
        <f t="shared" si="292"/>
        <v>205597.26549163138</v>
      </c>
      <c r="Q1087" s="12">
        <f t="shared" si="293"/>
        <v>0</v>
      </c>
      <c r="R1087" s="12">
        <f t="shared" si="294"/>
        <v>387231.79101194406</v>
      </c>
      <c r="S1087" s="22">
        <f t="shared" si="295"/>
        <v>0</v>
      </c>
      <c r="T1087" s="22">
        <f t="shared" si="296"/>
        <v>0</v>
      </c>
      <c r="U1087" s="22">
        <f t="shared" si="297"/>
        <v>0</v>
      </c>
      <c r="V1087" s="22">
        <f t="shared" si="298"/>
        <v>0</v>
      </c>
      <c r="W1087" s="43" t="str">
        <f t="shared" si="299"/>
        <v>n/a</v>
      </c>
      <c r="X1087" s="22">
        <f t="shared" si="300"/>
        <v>0</v>
      </c>
      <c r="Y1087" s="22">
        <f t="shared" si="301"/>
        <v>0</v>
      </c>
      <c r="Z1087" s="22">
        <f t="shared" si="302"/>
        <v>0</v>
      </c>
      <c r="AA1087" s="42">
        <f t="shared" si="303"/>
        <v>0</v>
      </c>
      <c r="AB1087" s="43" t="str">
        <f t="shared" si="304"/>
        <v>n/a</v>
      </c>
      <c r="AC1087" s="44" t="str">
        <f>IFERROR(W1087*'Inputs - OBR and CPI'!$E$27+'Inputs - Elec wholesale index'!AB1087*'Inputs - OBR and CPI'!$F$27,"n/a")</f>
        <v>n/a</v>
      </c>
      <c r="AD1087" s="167" t="str">
        <f t="shared" si="289"/>
        <v>2019-20 Summer</v>
      </c>
      <c r="AE1087" s="167" t="str">
        <f t="shared" si="290"/>
        <v>2018-19 Winter</v>
      </c>
      <c r="AF1087" s="127">
        <v>0</v>
      </c>
    </row>
    <row r="1088" spans="1:32">
      <c r="A1088" s="46">
        <v>43413</v>
      </c>
      <c r="B1088" s="13" t="str">
        <f t="shared" si="288"/>
        <v>Nov</v>
      </c>
      <c r="C1088" s="181"/>
      <c r="D1088" s="181"/>
      <c r="E1088" s="181"/>
      <c r="F1088" s="181"/>
      <c r="G1088" s="181"/>
      <c r="H1088" s="181"/>
      <c r="I1088" s="12">
        <f>VLOOKUP($B1088,'Elec wholesale lookups'!$A$3:$L$15,'Inputs - Elec wholesale index'!I$2,FALSE)</f>
        <v>181634.52552031272</v>
      </c>
      <c r="J1088" s="12">
        <f>VLOOKUP($B1088,'Elec wholesale lookups'!$A$3:$L$15,'Inputs - Elec wholesale index'!J$2,FALSE)</f>
        <v>205597.26549163138</v>
      </c>
      <c r="K1088" s="12">
        <f>VLOOKUP($B1088,'Elec wholesale lookups'!$A$3:$L$15,'Inputs - Elec wholesale index'!K$2,FALSE)</f>
        <v>181634.52552031272</v>
      </c>
      <c r="L1088" s="37">
        <f>VLOOKUP($B1088,'Elec wholesale lookups'!$A$3:$O$15,'Inputs - Elec wholesale index'!L$2,FALSE)</f>
        <v>1</v>
      </c>
      <c r="M1088" s="37">
        <f>VLOOKUP($B1088,'Elec wholesale lookups'!$A$3:$O$15,'Inputs - Elec wholesale index'!M$2,FALSE)</f>
        <v>1</v>
      </c>
      <c r="N1088" s="37">
        <f>VLOOKUP($B1088,'Elec wholesale lookups'!$A$3:$O$15,'Inputs - Elec wholesale index'!N$2,FALSE)</f>
        <v>0</v>
      </c>
      <c r="O1088" s="12">
        <f t="shared" si="291"/>
        <v>181634.52552031272</v>
      </c>
      <c r="P1088" s="12">
        <f t="shared" si="292"/>
        <v>205597.26549163138</v>
      </c>
      <c r="Q1088" s="12">
        <f t="shared" si="293"/>
        <v>0</v>
      </c>
      <c r="R1088" s="12">
        <f t="shared" si="294"/>
        <v>387231.79101194406</v>
      </c>
      <c r="S1088" s="22">
        <f t="shared" si="295"/>
        <v>0</v>
      </c>
      <c r="T1088" s="22">
        <f t="shared" si="296"/>
        <v>0</v>
      </c>
      <c r="U1088" s="22">
        <f t="shared" si="297"/>
        <v>0</v>
      </c>
      <c r="V1088" s="22">
        <f t="shared" si="298"/>
        <v>0</v>
      </c>
      <c r="W1088" s="43" t="str">
        <f t="shared" si="299"/>
        <v>n/a</v>
      </c>
      <c r="X1088" s="22">
        <f t="shared" si="300"/>
        <v>0</v>
      </c>
      <c r="Y1088" s="22">
        <f t="shared" si="301"/>
        <v>0</v>
      </c>
      <c r="Z1088" s="22">
        <f t="shared" si="302"/>
        <v>0</v>
      </c>
      <c r="AA1088" s="42">
        <f t="shared" si="303"/>
        <v>0</v>
      </c>
      <c r="AB1088" s="43" t="str">
        <f t="shared" si="304"/>
        <v>n/a</v>
      </c>
      <c r="AC1088" s="44" t="str">
        <f>IFERROR(W1088*'Inputs - OBR and CPI'!$E$27+'Inputs - Elec wholesale index'!AB1088*'Inputs - OBR and CPI'!$F$27,"n/a")</f>
        <v>n/a</v>
      </c>
      <c r="AD1088" s="167" t="str">
        <f t="shared" si="289"/>
        <v>2019-20 Summer</v>
      </c>
      <c r="AE1088" s="167" t="str">
        <f t="shared" si="290"/>
        <v>2018-19 Winter</v>
      </c>
      <c r="AF1088" s="127">
        <v>0</v>
      </c>
    </row>
    <row r="1089" spans="1:32">
      <c r="A1089" s="46">
        <v>43416</v>
      </c>
      <c r="B1089" s="13" t="str">
        <f t="shared" si="288"/>
        <v>Nov</v>
      </c>
      <c r="C1089" s="181"/>
      <c r="D1089" s="181"/>
      <c r="E1089" s="181"/>
      <c r="F1089" s="181"/>
      <c r="G1089" s="181"/>
      <c r="H1089" s="181"/>
      <c r="I1089" s="12">
        <f>VLOOKUP($B1089,'Elec wholesale lookups'!$A$3:$L$15,'Inputs - Elec wholesale index'!I$2,FALSE)</f>
        <v>181634.52552031272</v>
      </c>
      <c r="J1089" s="12">
        <f>VLOOKUP($B1089,'Elec wholesale lookups'!$A$3:$L$15,'Inputs - Elec wholesale index'!J$2,FALSE)</f>
        <v>205597.26549163138</v>
      </c>
      <c r="K1089" s="12">
        <f>VLOOKUP($B1089,'Elec wholesale lookups'!$A$3:$L$15,'Inputs - Elec wholesale index'!K$2,FALSE)</f>
        <v>181634.52552031272</v>
      </c>
      <c r="L1089" s="37">
        <f>VLOOKUP($B1089,'Elec wholesale lookups'!$A$3:$O$15,'Inputs - Elec wholesale index'!L$2,FALSE)</f>
        <v>1</v>
      </c>
      <c r="M1089" s="37">
        <f>VLOOKUP($B1089,'Elec wholesale lookups'!$A$3:$O$15,'Inputs - Elec wholesale index'!M$2,FALSE)</f>
        <v>1</v>
      </c>
      <c r="N1089" s="37">
        <f>VLOOKUP($B1089,'Elec wholesale lookups'!$A$3:$O$15,'Inputs - Elec wholesale index'!N$2,FALSE)</f>
        <v>0</v>
      </c>
      <c r="O1089" s="12">
        <f t="shared" si="291"/>
        <v>181634.52552031272</v>
      </c>
      <c r="P1089" s="12">
        <f t="shared" si="292"/>
        <v>205597.26549163138</v>
      </c>
      <c r="Q1089" s="12">
        <f t="shared" si="293"/>
        <v>0</v>
      </c>
      <c r="R1089" s="12">
        <f t="shared" si="294"/>
        <v>387231.79101194406</v>
      </c>
      <c r="S1089" s="22">
        <f t="shared" si="295"/>
        <v>0</v>
      </c>
      <c r="T1089" s="22">
        <f t="shared" si="296"/>
        <v>0</v>
      </c>
      <c r="U1089" s="22">
        <f t="shared" si="297"/>
        <v>0</v>
      </c>
      <c r="V1089" s="22">
        <f t="shared" si="298"/>
        <v>0</v>
      </c>
      <c r="W1089" s="43" t="str">
        <f t="shared" si="299"/>
        <v>n/a</v>
      </c>
      <c r="X1089" s="22">
        <f t="shared" si="300"/>
        <v>0</v>
      </c>
      <c r="Y1089" s="22">
        <f t="shared" si="301"/>
        <v>0</v>
      </c>
      <c r="Z1089" s="22">
        <f t="shared" si="302"/>
        <v>0</v>
      </c>
      <c r="AA1089" s="42">
        <f t="shared" si="303"/>
        <v>0</v>
      </c>
      <c r="AB1089" s="43" t="str">
        <f t="shared" si="304"/>
        <v>n/a</v>
      </c>
      <c r="AC1089" s="44" t="str">
        <f>IFERROR(W1089*'Inputs - OBR and CPI'!$E$27+'Inputs - Elec wholesale index'!AB1089*'Inputs - OBR and CPI'!$F$27,"n/a")</f>
        <v>n/a</v>
      </c>
      <c r="AD1089" s="167" t="str">
        <f t="shared" si="289"/>
        <v>2019-20 Summer</v>
      </c>
      <c r="AE1089" s="167" t="str">
        <f t="shared" si="290"/>
        <v>2018-19 Winter</v>
      </c>
      <c r="AF1089" s="127">
        <v>0</v>
      </c>
    </row>
    <row r="1090" spans="1:32">
      <c r="A1090" s="46">
        <v>43417</v>
      </c>
      <c r="B1090" s="13" t="str">
        <f t="shared" si="288"/>
        <v>Nov</v>
      </c>
      <c r="C1090" s="181"/>
      <c r="D1090" s="181"/>
      <c r="E1090" s="181"/>
      <c r="F1090" s="181"/>
      <c r="G1090" s="181"/>
      <c r="H1090" s="181"/>
      <c r="I1090" s="12">
        <f>VLOOKUP($B1090,'Elec wholesale lookups'!$A$3:$L$15,'Inputs - Elec wholesale index'!I$2,FALSE)</f>
        <v>181634.52552031272</v>
      </c>
      <c r="J1090" s="12">
        <f>VLOOKUP($B1090,'Elec wholesale lookups'!$A$3:$L$15,'Inputs - Elec wholesale index'!J$2,FALSE)</f>
        <v>205597.26549163138</v>
      </c>
      <c r="K1090" s="12">
        <f>VLOOKUP($B1090,'Elec wholesale lookups'!$A$3:$L$15,'Inputs - Elec wholesale index'!K$2,FALSE)</f>
        <v>181634.52552031272</v>
      </c>
      <c r="L1090" s="37">
        <f>VLOOKUP($B1090,'Elec wholesale lookups'!$A$3:$O$15,'Inputs - Elec wholesale index'!L$2,FALSE)</f>
        <v>1</v>
      </c>
      <c r="M1090" s="37">
        <f>VLOOKUP($B1090,'Elec wholesale lookups'!$A$3:$O$15,'Inputs - Elec wholesale index'!M$2,FALSE)</f>
        <v>1</v>
      </c>
      <c r="N1090" s="37">
        <f>VLOOKUP($B1090,'Elec wholesale lookups'!$A$3:$O$15,'Inputs - Elec wholesale index'!N$2,FALSE)</f>
        <v>0</v>
      </c>
      <c r="O1090" s="12">
        <f t="shared" si="291"/>
        <v>181634.52552031272</v>
      </c>
      <c r="P1090" s="12">
        <f t="shared" si="292"/>
        <v>205597.26549163138</v>
      </c>
      <c r="Q1090" s="12">
        <f t="shared" si="293"/>
        <v>0</v>
      </c>
      <c r="R1090" s="12">
        <f t="shared" si="294"/>
        <v>387231.79101194406</v>
      </c>
      <c r="S1090" s="22">
        <f t="shared" si="295"/>
        <v>0</v>
      </c>
      <c r="T1090" s="22">
        <f t="shared" si="296"/>
        <v>0</v>
      </c>
      <c r="U1090" s="22">
        <f t="shared" si="297"/>
        <v>0</v>
      </c>
      <c r="V1090" s="22">
        <f t="shared" si="298"/>
        <v>0</v>
      </c>
      <c r="W1090" s="43" t="str">
        <f t="shared" si="299"/>
        <v>n/a</v>
      </c>
      <c r="X1090" s="22">
        <f t="shared" si="300"/>
        <v>0</v>
      </c>
      <c r="Y1090" s="22">
        <f t="shared" si="301"/>
        <v>0</v>
      </c>
      <c r="Z1090" s="22">
        <f t="shared" si="302"/>
        <v>0</v>
      </c>
      <c r="AA1090" s="42">
        <f t="shared" si="303"/>
        <v>0</v>
      </c>
      <c r="AB1090" s="43" t="str">
        <f t="shared" si="304"/>
        <v>n/a</v>
      </c>
      <c r="AC1090" s="44" t="str">
        <f>IFERROR(W1090*'Inputs - OBR and CPI'!$E$27+'Inputs - Elec wholesale index'!AB1090*'Inputs - OBR and CPI'!$F$27,"n/a")</f>
        <v>n/a</v>
      </c>
      <c r="AD1090" s="167" t="str">
        <f t="shared" si="289"/>
        <v>2019-20 Summer</v>
      </c>
      <c r="AE1090" s="167" t="str">
        <f t="shared" si="290"/>
        <v>2018-19 Winter</v>
      </c>
      <c r="AF1090" s="127">
        <v>0</v>
      </c>
    </row>
    <row r="1091" spans="1:32">
      <c r="A1091" s="46">
        <v>43418</v>
      </c>
      <c r="B1091" s="13" t="str">
        <f t="shared" si="288"/>
        <v>Nov</v>
      </c>
      <c r="C1091" s="181"/>
      <c r="D1091" s="181"/>
      <c r="E1091" s="181"/>
      <c r="F1091" s="181"/>
      <c r="G1091" s="181"/>
      <c r="H1091" s="181"/>
      <c r="I1091" s="12">
        <f>VLOOKUP($B1091,'Elec wholesale lookups'!$A$3:$L$15,'Inputs - Elec wholesale index'!I$2,FALSE)</f>
        <v>181634.52552031272</v>
      </c>
      <c r="J1091" s="12">
        <f>VLOOKUP($B1091,'Elec wholesale lookups'!$A$3:$L$15,'Inputs - Elec wholesale index'!J$2,FALSE)</f>
        <v>205597.26549163138</v>
      </c>
      <c r="K1091" s="12">
        <f>VLOOKUP($B1091,'Elec wholesale lookups'!$A$3:$L$15,'Inputs - Elec wholesale index'!K$2,FALSE)</f>
        <v>181634.52552031272</v>
      </c>
      <c r="L1091" s="37">
        <f>VLOOKUP($B1091,'Elec wholesale lookups'!$A$3:$O$15,'Inputs - Elec wholesale index'!L$2,FALSE)</f>
        <v>1</v>
      </c>
      <c r="M1091" s="37">
        <f>VLOOKUP($B1091,'Elec wholesale lookups'!$A$3:$O$15,'Inputs - Elec wholesale index'!M$2,FALSE)</f>
        <v>1</v>
      </c>
      <c r="N1091" s="37">
        <f>VLOOKUP($B1091,'Elec wholesale lookups'!$A$3:$O$15,'Inputs - Elec wholesale index'!N$2,FALSE)</f>
        <v>0</v>
      </c>
      <c r="O1091" s="12">
        <f t="shared" si="291"/>
        <v>181634.52552031272</v>
      </c>
      <c r="P1091" s="12">
        <f t="shared" si="292"/>
        <v>205597.26549163138</v>
      </c>
      <c r="Q1091" s="12">
        <f t="shared" si="293"/>
        <v>0</v>
      </c>
      <c r="R1091" s="12">
        <f t="shared" si="294"/>
        <v>387231.79101194406</v>
      </c>
      <c r="S1091" s="22">
        <f t="shared" si="295"/>
        <v>0</v>
      </c>
      <c r="T1091" s="22">
        <f t="shared" si="296"/>
        <v>0</v>
      </c>
      <c r="U1091" s="22">
        <f t="shared" si="297"/>
        <v>0</v>
      </c>
      <c r="V1091" s="22">
        <f t="shared" si="298"/>
        <v>0</v>
      </c>
      <c r="W1091" s="43" t="str">
        <f t="shared" si="299"/>
        <v>n/a</v>
      </c>
      <c r="X1091" s="22">
        <f t="shared" si="300"/>
        <v>0</v>
      </c>
      <c r="Y1091" s="22">
        <f t="shared" si="301"/>
        <v>0</v>
      </c>
      <c r="Z1091" s="22">
        <f t="shared" si="302"/>
        <v>0</v>
      </c>
      <c r="AA1091" s="42">
        <f t="shared" si="303"/>
        <v>0</v>
      </c>
      <c r="AB1091" s="43" t="str">
        <f t="shared" si="304"/>
        <v>n/a</v>
      </c>
      <c r="AC1091" s="44" t="str">
        <f>IFERROR(W1091*'Inputs - OBR and CPI'!$E$27+'Inputs - Elec wholesale index'!AB1091*'Inputs - OBR and CPI'!$F$27,"n/a")</f>
        <v>n/a</v>
      </c>
      <c r="AD1091" s="167" t="str">
        <f t="shared" si="289"/>
        <v>2019-20 Summer</v>
      </c>
      <c r="AE1091" s="167" t="str">
        <f t="shared" si="290"/>
        <v>2018-19 Winter</v>
      </c>
      <c r="AF1091" s="127">
        <v>0</v>
      </c>
    </row>
    <row r="1092" spans="1:32">
      <c r="A1092" s="46">
        <v>43419</v>
      </c>
      <c r="B1092" s="13" t="str">
        <f t="shared" si="288"/>
        <v>Nov</v>
      </c>
      <c r="C1092" s="181"/>
      <c r="D1092" s="181"/>
      <c r="E1092" s="181"/>
      <c r="F1092" s="181"/>
      <c r="G1092" s="181"/>
      <c r="H1092" s="181"/>
      <c r="I1092" s="12">
        <f>VLOOKUP($B1092,'Elec wholesale lookups'!$A$3:$L$15,'Inputs - Elec wholesale index'!I$2,FALSE)</f>
        <v>181634.52552031272</v>
      </c>
      <c r="J1092" s="12">
        <f>VLOOKUP($B1092,'Elec wholesale lookups'!$A$3:$L$15,'Inputs - Elec wholesale index'!J$2,FALSE)</f>
        <v>205597.26549163138</v>
      </c>
      <c r="K1092" s="12">
        <f>VLOOKUP($B1092,'Elec wholesale lookups'!$A$3:$L$15,'Inputs - Elec wholesale index'!K$2,FALSE)</f>
        <v>181634.52552031272</v>
      </c>
      <c r="L1092" s="37">
        <f>VLOOKUP($B1092,'Elec wholesale lookups'!$A$3:$O$15,'Inputs - Elec wholesale index'!L$2,FALSE)</f>
        <v>1</v>
      </c>
      <c r="M1092" s="37">
        <f>VLOOKUP($B1092,'Elec wholesale lookups'!$A$3:$O$15,'Inputs - Elec wholesale index'!M$2,FALSE)</f>
        <v>1</v>
      </c>
      <c r="N1092" s="37">
        <f>VLOOKUP($B1092,'Elec wholesale lookups'!$A$3:$O$15,'Inputs - Elec wholesale index'!N$2,FALSE)</f>
        <v>0</v>
      </c>
      <c r="O1092" s="12">
        <f t="shared" si="291"/>
        <v>181634.52552031272</v>
      </c>
      <c r="P1092" s="12">
        <f t="shared" si="292"/>
        <v>205597.26549163138</v>
      </c>
      <c r="Q1092" s="12">
        <f t="shared" si="293"/>
        <v>0</v>
      </c>
      <c r="R1092" s="12">
        <f t="shared" si="294"/>
        <v>387231.79101194406</v>
      </c>
      <c r="S1092" s="22">
        <f t="shared" si="295"/>
        <v>0</v>
      </c>
      <c r="T1092" s="22">
        <f t="shared" si="296"/>
        <v>0</v>
      </c>
      <c r="U1092" s="22">
        <f t="shared" si="297"/>
        <v>0</v>
      </c>
      <c r="V1092" s="22">
        <f t="shared" si="298"/>
        <v>0</v>
      </c>
      <c r="W1092" s="43" t="str">
        <f t="shared" si="299"/>
        <v>n/a</v>
      </c>
      <c r="X1092" s="22">
        <f t="shared" si="300"/>
        <v>0</v>
      </c>
      <c r="Y1092" s="22">
        <f t="shared" si="301"/>
        <v>0</v>
      </c>
      <c r="Z1092" s="22">
        <f t="shared" si="302"/>
        <v>0</v>
      </c>
      <c r="AA1092" s="42">
        <f t="shared" si="303"/>
        <v>0</v>
      </c>
      <c r="AB1092" s="43" t="str">
        <f t="shared" si="304"/>
        <v>n/a</v>
      </c>
      <c r="AC1092" s="44" t="str">
        <f>IFERROR(W1092*'Inputs - OBR and CPI'!$E$27+'Inputs - Elec wholesale index'!AB1092*'Inputs - OBR and CPI'!$F$27,"n/a")</f>
        <v>n/a</v>
      </c>
      <c r="AD1092" s="167" t="str">
        <f t="shared" si="289"/>
        <v>2019-20 Summer</v>
      </c>
      <c r="AE1092" s="167" t="str">
        <f t="shared" si="290"/>
        <v>2018-19 Winter</v>
      </c>
      <c r="AF1092" s="127">
        <v>0</v>
      </c>
    </row>
    <row r="1093" spans="1:32">
      <c r="A1093" s="46">
        <v>43420</v>
      </c>
      <c r="B1093" s="13" t="str">
        <f t="shared" si="288"/>
        <v>Nov</v>
      </c>
      <c r="C1093" s="181"/>
      <c r="D1093" s="181"/>
      <c r="E1093" s="181"/>
      <c r="F1093" s="181"/>
      <c r="G1093" s="181"/>
      <c r="H1093" s="181"/>
      <c r="I1093" s="12">
        <f>VLOOKUP($B1093,'Elec wholesale lookups'!$A$3:$L$15,'Inputs - Elec wholesale index'!I$2,FALSE)</f>
        <v>181634.52552031272</v>
      </c>
      <c r="J1093" s="12">
        <f>VLOOKUP($B1093,'Elec wholesale lookups'!$A$3:$L$15,'Inputs - Elec wholesale index'!J$2,FALSE)</f>
        <v>205597.26549163138</v>
      </c>
      <c r="K1093" s="12">
        <f>VLOOKUP($B1093,'Elec wholesale lookups'!$A$3:$L$15,'Inputs - Elec wholesale index'!K$2,FALSE)</f>
        <v>181634.52552031272</v>
      </c>
      <c r="L1093" s="37">
        <f>VLOOKUP($B1093,'Elec wholesale lookups'!$A$3:$O$15,'Inputs - Elec wholesale index'!L$2,FALSE)</f>
        <v>1</v>
      </c>
      <c r="M1093" s="37">
        <f>VLOOKUP($B1093,'Elec wholesale lookups'!$A$3:$O$15,'Inputs - Elec wholesale index'!M$2,FALSE)</f>
        <v>1</v>
      </c>
      <c r="N1093" s="37">
        <f>VLOOKUP($B1093,'Elec wholesale lookups'!$A$3:$O$15,'Inputs - Elec wholesale index'!N$2,FALSE)</f>
        <v>0</v>
      </c>
      <c r="O1093" s="12">
        <f t="shared" si="291"/>
        <v>181634.52552031272</v>
      </c>
      <c r="P1093" s="12">
        <f t="shared" si="292"/>
        <v>205597.26549163138</v>
      </c>
      <c r="Q1093" s="12">
        <f t="shared" si="293"/>
        <v>0</v>
      </c>
      <c r="R1093" s="12">
        <f t="shared" si="294"/>
        <v>387231.79101194406</v>
      </c>
      <c r="S1093" s="22">
        <f t="shared" si="295"/>
        <v>0</v>
      </c>
      <c r="T1093" s="22">
        <f t="shared" si="296"/>
        <v>0</v>
      </c>
      <c r="U1093" s="22">
        <f t="shared" si="297"/>
        <v>0</v>
      </c>
      <c r="V1093" s="22">
        <f t="shared" si="298"/>
        <v>0</v>
      </c>
      <c r="W1093" s="43" t="str">
        <f t="shared" si="299"/>
        <v>n/a</v>
      </c>
      <c r="X1093" s="22">
        <f t="shared" si="300"/>
        <v>0</v>
      </c>
      <c r="Y1093" s="22">
        <f t="shared" si="301"/>
        <v>0</v>
      </c>
      <c r="Z1093" s="22">
        <f t="shared" si="302"/>
        <v>0</v>
      </c>
      <c r="AA1093" s="42">
        <f t="shared" si="303"/>
        <v>0</v>
      </c>
      <c r="AB1093" s="43" t="str">
        <f t="shared" si="304"/>
        <v>n/a</v>
      </c>
      <c r="AC1093" s="44" t="str">
        <f>IFERROR(W1093*'Inputs - OBR and CPI'!$E$27+'Inputs - Elec wholesale index'!AB1093*'Inputs - OBR and CPI'!$F$27,"n/a")</f>
        <v>n/a</v>
      </c>
      <c r="AD1093" s="167" t="str">
        <f t="shared" si="289"/>
        <v>2019-20 Summer</v>
      </c>
      <c r="AE1093" s="167" t="str">
        <f t="shared" si="290"/>
        <v>2018-19 Winter</v>
      </c>
      <c r="AF1093" s="127">
        <v>0</v>
      </c>
    </row>
    <row r="1094" spans="1:32">
      <c r="A1094" s="46">
        <v>43423</v>
      </c>
      <c r="B1094" s="13" t="str">
        <f t="shared" si="288"/>
        <v>Nov</v>
      </c>
      <c r="C1094" s="181"/>
      <c r="D1094" s="181"/>
      <c r="E1094" s="181"/>
      <c r="F1094" s="181"/>
      <c r="G1094" s="181"/>
      <c r="H1094" s="181"/>
      <c r="I1094" s="12">
        <f>VLOOKUP($B1094,'Elec wholesale lookups'!$A$3:$L$15,'Inputs - Elec wholesale index'!I$2,FALSE)</f>
        <v>181634.52552031272</v>
      </c>
      <c r="J1094" s="12">
        <f>VLOOKUP($B1094,'Elec wholesale lookups'!$A$3:$L$15,'Inputs - Elec wholesale index'!J$2,FALSE)</f>
        <v>205597.26549163138</v>
      </c>
      <c r="K1094" s="12">
        <f>VLOOKUP($B1094,'Elec wholesale lookups'!$A$3:$L$15,'Inputs - Elec wholesale index'!K$2,FALSE)</f>
        <v>181634.52552031272</v>
      </c>
      <c r="L1094" s="37">
        <f>VLOOKUP($B1094,'Elec wholesale lookups'!$A$3:$O$15,'Inputs - Elec wholesale index'!L$2,FALSE)</f>
        <v>1</v>
      </c>
      <c r="M1094" s="37">
        <f>VLOOKUP($B1094,'Elec wholesale lookups'!$A$3:$O$15,'Inputs - Elec wholesale index'!M$2,FALSE)</f>
        <v>1</v>
      </c>
      <c r="N1094" s="37">
        <f>VLOOKUP($B1094,'Elec wholesale lookups'!$A$3:$O$15,'Inputs - Elec wholesale index'!N$2,FALSE)</f>
        <v>0</v>
      </c>
      <c r="O1094" s="12">
        <f t="shared" si="291"/>
        <v>181634.52552031272</v>
      </c>
      <c r="P1094" s="12">
        <f t="shared" si="292"/>
        <v>205597.26549163138</v>
      </c>
      <c r="Q1094" s="12">
        <f t="shared" si="293"/>
        <v>0</v>
      </c>
      <c r="R1094" s="12">
        <f t="shared" si="294"/>
        <v>387231.79101194406</v>
      </c>
      <c r="S1094" s="22">
        <f t="shared" si="295"/>
        <v>0</v>
      </c>
      <c r="T1094" s="22">
        <f t="shared" si="296"/>
        <v>0</v>
      </c>
      <c r="U1094" s="22">
        <f t="shared" si="297"/>
        <v>0</v>
      </c>
      <c r="V1094" s="22">
        <f t="shared" si="298"/>
        <v>0</v>
      </c>
      <c r="W1094" s="43" t="str">
        <f t="shared" si="299"/>
        <v>n/a</v>
      </c>
      <c r="X1094" s="22">
        <f t="shared" si="300"/>
        <v>0</v>
      </c>
      <c r="Y1094" s="22">
        <f t="shared" si="301"/>
        <v>0</v>
      </c>
      <c r="Z1094" s="22">
        <f t="shared" si="302"/>
        <v>0</v>
      </c>
      <c r="AA1094" s="42">
        <f t="shared" si="303"/>
        <v>0</v>
      </c>
      <c r="AB1094" s="43" t="str">
        <f t="shared" si="304"/>
        <v>n/a</v>
      </c>
      <c r="AC1094" s="44" t="str">
        <f>IFERROR(W1094*'Inputs - OBR and CPI'!$E$27+'Inputs - Elec wholesale index'!AB1094*'Inputs - OBR and CPI'!$F$27,"n/a")</f>
        <v>n/a</v>
      </c>
      <c r="AD1094" s="167" t="str">
        <f t="shared" si="289"/>
        <v>2019-20 Summer</v>
      </c>
      <c r="AE1094" s="167" t="str">
        <f t="shared" si="290"/>
        <v>2018-19 Winter</v>
      </c>
      <c r="AF1094" s="127">
        <v>0</v>
      </c>
    </row>
    <row r="1095" spans="1:32">
      <c r="A1095" s="46">
        <v>43424</v>
      </c>
      <c r="B1095" s="13" t="str">
        <f t="shared" si="288"/>
        <v>Nov</v>
      </c>
      <c r="C1095" s="181"/>
      <c r="D1095" s="181"/>
      <c r="E1095" s="181"/>
      <c r="F1095" s="181"/>
      <c r="G1095" s="181"/>
      <c r="H1095" s="181"/>
      <c r="I1095" s="12">
        <f>VLOOKUP($B1095,'Elec wholesale lookups'!$A$3:$L$15,'Inputs - Elec wholesale index'!I$2,FALSE)</f>
        <v>181634.52552031272</v>
      </c>
      <c r="J1095" s="12">
        <f>VLOOKUP($B1095,'Elec wholesale lookups'!$A$3:$L$15,'Inputs - Elec wholesale index'!J$2,FALSE)</f>
        <v>205597.26549163138</v>
      </c>
      <c r="K1095" s="12">
        <f>VLOOKUP($B1095,'Elec wholesale lookups'!$A$3:$L$15,'Inputs - Elec wholesale index'!K$2,FALSE)</f>
        <v>181634.52552031272</v>
      </c>
      <c r="L1095" s="37">
        <f>VLOOKUP($B1095,'Elec wholesale lookups'!$A$3:$O$15,'Inputs - Elec wholesale index'!L$2,FALSE)</f>
        <v>1</v>
      </c>
      <c r="M1095" s="37">
        <f>VLOOKUP($B1095,'Elec wholesale lookups'!$A$3:$O$15,'Inputs - Elec wholesale index'!M$2,FALSE)</f>
        <v>1</v>
      </c>
      <c r="N1095" s="37">
        <f>VLOOKUP($B1095,'Elec wholesale lookups'!$A$3:$O$15,'Inputs - Elec wholesale index'!N$2,FALSE)</f>
        <v>0</v>
      </c>
      <c r="O1095" s="12">
        <f t="shared" si="291"/>
        <v>181634.52552031272</v>
      </c>
      <c r="P1095" s="12">
        <f t="shared" si="292"/>
        <v>205597.26549163138</v>
      </c>
      <c r="Q1095" s="12">
        <f t="shared" si="293"/>
        <v>0</v>
      </c>
      <c r="R1095" s="12">
        <f t="shared" si="294"/>
        <v>387231.79101194406</v>
      </c>
      <c r="S1095" s="22">
        <f t="shared" si="295"/>
        <v>0</v>
      </c>
      <c r="T1095" s="22">
        <f t="shared" si="296"/>
        <v>0</v>
      </c>
      <c r="U1095" s="22">
        <f t="shared" si="297"/>
        <v>0</v>
      </c>
      <c r="V1095" s="22">
        <f t="shared" si="298"/>
        <v>0</v>
      </c>
      <c r="W1095" s="43" t="str">
        <f t="shared" si="299"/>
        <v>n/a</v>
      </c>
      <c r="X1095" s="22">
        <f t="shared" si="300"/>
        <v>0</v>
      </c>
      <c r="Y1095" s="22">
        <f t="shared" si="301"/>
        <v>0</v>
      </c>
      <c r="Z1095" s="22">
        <f t="shared" si="302"/>
        <v>0</v>
      </c>
      <c r="AA1095" s="42">
        <f t="shared" si="303"/>
        <v>0</v>
      </c>
      <c r="AB1095" s="43" t="str">
        <f t="shared" si="304"/>
        <v>n/a</v>
      </c>
      <c r="AC1095" s="44" t="str">
        <f>IFERROR(W1095*'Inputs - OBR and CPI'!$E$27+'Inputs - Elec wholesale index'!AB1095*'Inputs - OBR and CPI'!$F$27,"n/a")</f>
        <v>n/a</v>
      </c>
      <c r="AD1095" s="167" t="str">
        <f t="shared" si="289"/>
        <v>2019-20 Summer</v>
      </c>
      <c r="AE1095" s="167" t="str">
        <f t="shared" si="290"/>
        <v>2018-19 Winter</v>
      </c>
      <c r="AF1095" s="127">
        <v>0</v>
      </c>
    </row>
    <row r="1096" spans="1:32">
      <c r="A1096" s="46">
        <v>43425</v>
      </c>
      <c r="B1096" s="13" t="str">
        <f t="shared" si="288"/>
        <v>Nov</v>
      </c>
      <c r="C1096" s="181"/>
      <c r="D1096" s="181"/>
      <c r="E1096" s="181"/>
      <c r="F1096" s="181"/>
      <c r="G1096" s="181"/>
      <c r="H1096" s="181"/>
      <c r="I1096" s="12">
        <f>VLOOKUP($B1096,'Elec wholesale lookups'!$A$3:$L$15,'Inputs - Elec wholesale index'!I$2,FALSE)</f>
        <v>181634.52552031272</v>
      </c>
      <c r="J1096" s="12">
        <f>VLOOKUP($B1096,'Elec wholesale lookups'!$A$3:$L$15,'Inputs - Elec wholesale index'!J$2,FALSE)</f>
        <v>205597.26549163138</v>
      </c>
      <c r="K1096" s="12">
        <f>VLOOKUP($B1096,'Elec wholesale lookups'!$A$3:$L$15,'Inputs - Elec wholesale index'!K$2,FALSE)</f>
        <v>181634.52552031272</v>
      </c>
      <c r="L1096" s="37">
        <f>VLOOKUP($B1096,'Elec wholesale lookups'!$A$3:$O$15,'Inputs - Elec wholesale index'!L$2,FALSE)</f>
        <v>1</v>
      </c>
      <c r="M1096" s="37">
        <f>VLOOKUP($B1096,'Elec wholesale lookups'!$A$3:$O$15,'Inputs - Elec wholesale index'!M$2,FALSE)</f>
        <v>1</v>
      </c>
      <c r="N1096" s="37">
        <f>VLOOKUP($B1096,'Elec wholesale lookups'!$A$3:$O$15,'Inputs - Elec wholesale index'!N$2,FALSE)</f>
        <v>0</v>
      </c>
      <c r="O1096" s="12">
        <f t="shared" si="291"/>
        <v>181634.52552031272</v>
      </c>
      <c r="P1096" s="12">
        <f t="shared" si="292"/>
        <v>205597.26549163138</v>
      </c>
      <c r="Q1096" s="12">
        <f t="shared" si="293"/>
        <v>0</v>
      </c>
      <c r="R1096" s="12">
        <f t="shared" si="294"/>
        <v>387231.79101194406</v>
      </c>
      <c r="S1096" s="22">
        <f t="shared" si="295"/>
        <v>0</v>
      </c>
      <c r="T1096" s="22">
        <f t="shared" si="296"/>
        <v>0</v>
      </c>
      <c r="U1096" s="22">
        <f t="shared" si="297"/>
        <v>0</v>
      </c>
      <c r="V1096" s="22">
        <f t="shared" si="298"/>
        <v>0</v>
      </c>
      <c r="W1096" s="43" t="str">
        <f t="shared" si="299"/>
        <v>n/a</v>
      </c>
      <c r="X1096" s="22">
        <f t="shared" si="300"/>
        <v>0</v>
      </c>
      <c r="Y1096" s="22">
        <f t="shared" si="301"/>
        <v>0</v>
      </c>
      <c r="Z1096" s="22">
        <f t="shared" si="302"/>
        <v>0</v>
      </c>
      <c r="AA1096" s="42">
        <f t="shared" si="303"/>
        <v>0</v>
      </c>
      <c r="AB1096" s="43" t="str">
        <f t="shared" si="304"/>
        <v>n/a</v>
      </c>
      <c r="AC1096" s="44" t="str">
        <f>IFERROR(W1096*'Inputs - OBR and CPI'!$E$27+'Inputs - Elec wholesale index'!AB1096*'Inputs - OBR and CPI'!$F$27,"n/a")</f>
        <v>n/a</v>
      </c>
      <c r="AD1096" s="167" t="str">
        <f t="shared" si="289"/>
        <v>2019-20 Summer</v>
      </c>
      <c r="AE1096" s="167" t="str">
        <f t="shared" si="290"/>
        <v>2018-19 Winter</v>
      </c>
      <c r="AF1096" s="127">
        <v>0</v>
      </c>
    </row>
    <row r="1097" spans="1:32">
      <c r="A1097" s="46">
        <v>43426</v>
      </c>
      <c r="B1097" s="13" t="str">
        <f t="shared" si="288"/>
        <v>Nov</v>
      </c>
      <c r="C1097" s="181"/>
      <c r="D1097" s="181"/>
      <c r="E1097" s="181"/>
      <c r="F1097" s="181"/>
      <c r="G1097" s="181"/>
      <c r="H1097" s="181"/>
      <c r="I1097" s="12">
        <f>VLOOKUP($B1097,'Elec wholesale lookups'!$A$3:$L$15,'Inputs - Elec wholesale index'!I$2,FALSE)</f>
        <v>181634.52552031272</v>
      </c>
      <c r="J1097" s="12">
        <f>VLOOKUP($B1097,'Elec wholesale lookups'!$A$3:$L$15,'Inputs - Elec wholesale index'!J$2,FALSE)</f>
        <v>205597.26549163138</v>
      </c>
      <c r="K1097" s="12">
        <f>VLOOKUP($B1097,'Elec wholesale lookups'!$A$3:$L$15,'Inputs - Elec wholesale index'!K$2,FALSE)</f>
        <v>181634.52552031272</v>
      </c>
      <c r="L1097" s="37">
        <f>VLOOKUP($B1097,'Elec wholesale lookups'!$A$3:$O$15,'Inputs - Elec wholesale index'!L$2,FALSE)</f>
        <v>1</v>
      </c>
      <c r="M1097" s="37">
        <f>VLOOKUP($B1097,'Elec wholesale lookups'!$A$3:$O$15,'Inputs - Elec wholesale index'!M$2,FALSE)</f>
        <v>1</v>
      </c>
      <c r="N1097" s="37">
        <f>VLOOKUP($B1097,'Elec wholesale lookups'!$A$3:$O$15,'Inputs - Elec wholesale index'!N$2,FALSE)</f>
        <v>0</v>
      </c>
      <c r="O1097" s="12">
        <f t="shared" si="291"/>
        <v>181634.52552031272</v>
      </c>
      <c r="P1097" s="12">
        <f t="shared" si="292"/>
        <v>205597.26549163138</v>
      </c>
      <c r="Q1097" s="12">
        <f t="shared" si="293"/>
        <v>0</v>
      </c>
      <c r="R1097" s="12">
        <f t="shared" si="294"/>
        <v>387231.79101194406</v>
      </c>
      <c r="S1097" s="22">
        <f t="shared" si="295"/>
        <v>0</v>
      </c>
      <c r="T1097" s="22">
        <f t="shared" si="296"/>
        <v>0</v>
      </c>
      <c r="U1097" s="22">
        <f t="shared" si="297"/>
        <v>0</v>
      </c>
      <c r="V1097" s="22">
        <f t="shared" si="298"/>
        <v>0</v>
      </c>
      <c r="W1097" s="43" t="str">
        <f t="shared" si="299"/>
        <v>n/a</v>
      </c>
      <c r="X1097" s="22">
        <f t="shared" si="300"/>
        <v>0</v>
      </c>
      <c r="Y1097" s="22">
        <f t="shared" si="301"/>
        <v>0</v>
      </c>
      <c r="Z1097" s="22">
        <f t="shared" si="302"/>
        <v>0</v>
      </c>
      <c r="AA1097" s="42">
        <f t="shared" si="303"/>
        <v>0</v>
      </c>
      <c r="AB1097" s="43" t="str">
        <f t="shared" si="304"/>
        <v>n/a</v>
      </c>
      <c r="AC1097" s="44" t="str">
        <f>IFERROR(W1097*'Inputs - OBR and CPI'!$E$27+'Inputs - Elec wholesale index'!AB1097*'Inputs - OBR and CPI'!$F$27,"n/a")</f>
        <v>n/a</v>
      </c>
      <c r="AD1097" s="167" t="str">
        <f t="shared" si="289"/>
        <v>2019-20 Summer</v>
      </c>
      <c r="AE1097" s="167" t="str">
        <f t="shared" si="290"/>
        <v>2018-19 Winter</v>
      </c>
      <c r="AF1097" s="127">
        <v>0</v>
      </c>
    </row>
    <row r="1098" spans="1:32">
      <c r="A1098" s="46">
        <v>43427</v>
      </c>
      <c r="B1098" s="13" t="str">
        <f t="shared" si="288"/>
        <v>Nov</v>
      </c>
      <c r="C1098" s="181"/>
      <c r="D1098" s="181"/>
      <c r="E1098" s="181"/>
      <c r="F1098" s="181"/>
      <c r="G1098" s="181"/>
      <c r="H1098" s="181"/>
      <c r="I1098" s="12">
        <f>VLOOKUP($B1098,'Elec wholesale lookups'!$A$3:$L$15,'Inputs - Elec wholesale index'!I$2,FALSE)</f>
        <v>181634.52552031272</v>
      </c>
      <c r="J1098" s="12">
        <f>VLOOKUP($B1098,'Elec wholesale lookups'!$A$3:$L$15,'Inputs - Elec wholesale index'!J$2,FALSE)</f>
        <v>205597.26549163138</v>
      </c>
      <c r="K1098" s="12">
        <f>VLOOKUP($B1098,'Elec wholesale lookups'!$A$3:$L$15,'Inputs - Elec wholesale index'!K$2,FALSE)</f>
        <v>181634.52552031272</v>
      </c>
      <c r="L1098" s="37">
        <f>VLOOKUP($B1098,'Elec wholesale lookups'!$A$3:$O$15,'Inputs - Elec wholesale index'!L$2,FALSE)</f>
        <v>1</v>
      </c>
      <c r="M1098" s="37">
        <f>VLOOKUP($B1098,'Elec wholesale lookups'!$A$3:$O$15,'Inputs - Elec wholesale index'!M$2,FALSE)</f>
        <v>1</v>
      </c>
      <c r="N1098" s="37">
        <f>VLOOKUP($B1098,'Elec wholesale lookups'!$A$3:$O$15,'Inputs - Elec wholesale index'!N$2,FALSE)</f>
        <v>0</v>
      </c>
      <c r="O1098" s="12">
        <f t="shared" si="291"/>
        <v>181634.52552031272</v>
      </c>
      <c r="P1098" s="12">
        <f t="shared" si="292"/>
        <v>205597.26549163138</v>
      </c>
      <c r="Q1098" s="12">
        <f t="shared" si="293"/>
        <v>0</v>
      </c>
      <c r="R1098" s="12">
        <f t="shared" si="294"/>
        <v>387231.79101194406</v>
      </c>
      <c r="S1098" s="22">
        <f t="shared" si="295"/>
        <v>0</v>
      </c>
      <c r="T1098" s="22">
        <f t="shared" si="296"/>
        <v>0</v>
      </c>
      <c r="U1098" s="22">
        <f t="shared" si="297"/>
        <v>0</v>
      </c>
      <c r="V1098" s="22">
        <f t="shared" si="298"/>
        <v>0</v>
      </c>
      <c r="W1098" s="43" t="str">
        <f t="shared" si="299"/>
        <v>n/a</v>
      </c>
      <c r="X1098" s="22">
        <f t="shared" si="300"/>
        <v>0</v>
      </c>
      <c r="Y1098" s="22">
        <f t="shared" si="301"/>
        <v>0</v>
      </c>
      <c r="Z1098" s="22">
        <f t="shared" si="302"/>
        <v>0</v>
      </c>
      <c r="AA1098" s="42">
        <f t="shared" si="303"/>
        <v>0</v>
      </c>
      <c r="AB1098" s="43" t="str">
        <f t="shared" si="304"/>
        <v>n/a</v>
      </c>
      <c r="AC1098" s="44" t="str">
        <f>IFERROR(W1098*'Inputs - OBR and CPI'!$E$27+'Inputs - Elec wholesale index'!AB1098*'Inputs - OBR and CPI'!$F$27,"n/a")</f>
        <v>n/a</v>
      </c>
      <c r="AD1098" s="167" t="str">
        <f t="shared" si="289"/>
        <v>2019-20 Summer</v>
      </c>
      <c r="AE1098" s="167" t="str">
        <f t="shared" si="290"/>
        <v>2018-19 Winter</v>
      </c>
      <c r="AF1098" s="127">
        <v>0</v>
      </c>
    </row>
    <row r="1099" spans="1:32">
      <c r="A1099" s="46">
        <v>43430</v>
      </c>
      <c r="B1099" s="13" t="str">
        <f t="shared" si="288"/>
        <v>Nov</v>
      </c>
      <c r="C1099" s="181"/>
      <c r="D1099" s="181"/>
      <c r="E1099" s="181"/>
      <c r="F1099" s="181"/>
      <c r="G1099" s="181"/>
      <c r="H1099" s="181"/>
      <c r="I1099" s="12">
        <f>VLOOKUP($B1099,'Elec wholesale lookups'!$A$3:$L$15,'Inputs - Elec wholesale index'!I$2,FALSE)</f>
        <v>181634.52552031272</v>
      </c>
      <c r="J1099" s="12">
        <f>VLOOKUP($B1099,'Elec wholesale lookups'!$A$3:$L$15,'Inputs - Elec wholesale index'!J$2,FALSE)</f>
        <v>205597.26549163138</v>
      </c>
      <c r="K1099" s="12">
        <f>VLOOKUP($B1099,'Elec wholesale lookups'!$A$3:$L$15,'Inputs - Elec wholesale index'!K$2,FALSE)</f>
        <v>181634.52552031272</v>
      </c>
      <c r="L1099" s="37">
        <f>VLOOKUP($B1099,'Elec wholesale lookups'!$A$3:$O$15,'Inputs - Elec wholesale index'!L$2,FALSE)</f>
        <v>1</v>
      </c>
      <c r="M1099" s="37">
        <f>VLOOKUP($B1099,'Elec wholesale lookups'!$A$3:$O$15,'Inputs - Elec wholesale index'!M$2,FALSE)</f>
        <v>1</v>
      </c>
      <c r="N1099" s="37">
        <f>VLOOKUP($B1099,'Elec wholesale lookups'!$A$3:$O$15,'Inputs - Elec wholesale index'!N$2,FALSE)</f>
        <v>0</v>
      </c>
      <c r="O1099" s="12">
        <f t="shared" si="291"/>
        <v>181634.52552031272</v>
      </c>
      <c r="P1099" s="12">
        <f t="shared" si="292"/>
        <v>205597.26549163138</v>
      </c>
      <c r="Q1099" s="12">
        <f t="shared" si="293"/>
        <v>0</v>
      </c>
      <c r="R1099" s="12">
        <f t="shared" si="294"/>
        <v>387231.79101194406</v>
      </c>
      <c r="S1099" s="22">
        <f t="shared" si="295"/>
        <v>0</v>
      </c>
      <c r="T1099" s="22">
        <f t="shared" si="296"/>
        <v>0</v>
      </c>
      <c r="U1099" s="22">
        <f t="shared" si="297"/>
        <v>0</v>
      </c>
      <c r="V1099" s="22">
        <f t="shared" si="298"/>
        <v>0</v>
      </c>
      <c r="W1099" s="43" t="str">
        <f t="shared" si="299"/>
        <v>n/a</v>
      </c>
      <c r="X1099" s="22">
        <f t="shared" si="300"/>
        <v>0</v>
      </c>
      <c r="Y1099" s="22">
        <f t="shared" si="301"/>
        <v>0</v>
      </c>
      <c r="Z1099" s="22">
        <f t="shared" si="302"/>
        <v>0</v>
      </c>
      <c r="AA1099" s="42">
        <f t="shared" si="303"/>
        <v>0</v>
      </c>
      <c r="AB1099" s="43" t="str">
        <f t="shared" si="304"/>
        <v>n/a</v>
      </c>
      <c r="AC1099" s="44" t="str">
        <f>IFERROR(W1099*'Inputs - OBR and CPI'!$E$27+'Inputs - Elec wholesale index'!AB1099*'Inputs - OBR and CPI'!$F$27,"n/a")</f>
        <v>n/a</v>
      </c>
      <c r="AD1099" s="167" t="str">
        <f t="shared" si="289"/>
        <v>2019-20 Summer</v>
      </c>
      <c r="AE1099" s="167" t="str">
        <f t="shared" si="290"/>
        <v>2018-19 Winter</v>
      </c>
      <c r="AF1099" s="127">
        <v>0</v>
      </c>
    </row>
    <row r="1100" spans="1:32">
      <c r="A1100" s="46">
        <v>43431</v>
      </c>
      <c r="B1100" s="13" t="str">
        <f t="shared" si="288"/>
        <v>Nov</v>
      </c>
      <c r="C1100" s="181"/>
      <c r="D1100" s="181"/>
      <c r="E1100" s="181"/>
      <c r="F1100" s="181"/>
      <c r="G1100" s="181"/>
      <c r="H1100" s="181"/>
      <c r="I1100" s="12">
        <f>VLOOKUP($B1100,'Elec wholesale lookups'!$A$3:$L$15,'Inputs - Elec wholesale index'!I$2,FALSE)</f>
        <v>181634.52552031272</v>
      </c>
      <c r="J1100" s="12">
        <f>VLOOKUP($B1100,'Elec wholesale lookups'!$A$3:$L$15,'Inputs - Elec wholesale index'!J$2,FALSE)</f>
        <v>205597.26549163138</v>
      </c>
      <c r="K1100" s="12">
        <f>VLOOKUP($B1100,'Elec wholesale lookups'!$A$3:$L$15,'Inputs - Elec wholesale index'!K$2,FALSE)</f>
        <v>181634.52552031272</v>
      </c>
      <c r="L1100" s="37">
        <f>VLOOKUP($B1100,'Elec wholesale lookups'!$A$3:$O$15,'Inputs - Elec wholesale index'!L$2,FALSE)</f>
        <v>1</v>
      </c>
      <c r="M1100" s="37">
        <f>VLOOKUP($B1100,'Elec wholesale lookups'!$A$3:$O$15,'Inputs - Elec wholesale index'!M$2,FALSE)</f>
        <v>1</v>
      </c>
      <c r="N1100" s="37">
        <f>VLOOKUP($B1100,'Elec wholesale lookups'!$A$3:$O$15,'Inputs - Elec wholesale index'!N$2,FALSE)</f>
        <v>0</v>
      </c>
      <c r="O1100" s="12">
        <f t="shared" si="291"/>
        <v>181634.52552031272</v>
      </c>
      <c r="P1100" s="12">
        <f t="shared" si="292"/>
        <v>205597.26549163138</v>
      </c>
      <c r="Q1100" s="12">
        <f t="shared" si="293"/>
        <v>0</v>
      </c>
      <c r="R1100" s="12">
        <f t="shared" si="294"/>
        <v>387231.79101194406</v>
      </c>
      <c r="S1100" s="22">
        <f t="shared" si="295"/>
        <v>0</v>
      </c>
      <c r="T1100" s="22">
        <f t="shared" si="296"/>
        <v>0</v>
      </c>
      <c r="U1100" s="22">
        <f t="shared" si="297"/>
        <v>0</v>
      </c>
      <c r="V1100" s="22">
        <f t="shared" si="298"/>
        <v>0</v>
      </c>
      <c r="W1100" s="43" t="str">
        <f t="shared" si="299"/>
        <v>n/a</v>
      </c>
      <c r="X1100" s="22">
        <f t="shared" si="300"/>
        <v>0</v>
      </c>
      <c r="Y1100" s="22">
        <f t="shared" si="301"/>
        <v>0</v>
      </c>
      <c r="Z1100" s="22">
        <f t="shared" si="302"/>
        <v>0</v>
      </c>
      <c r="AA1100" s="42">
        <f t="shared" si="303"/>
        <v>0</v>
      </c>
      <c r="AB1100" s="43" t="str">
        <f t="shared" si="304"/>
        <v>n/a</v>
      </c>
      <c r="AC1100" s="44" t="str">
        <f>IFERROR(W1100*'Inputs - OBR and CPI'!$E$27+'Inputs - Elec wholesale index'!AB1100*'Inputs - OBR and CPI'!$F$27,"n/a")</f>
        <v>n/a</v>
      </c>
      <c r="AD1100" s="167" t="str">
        <f t="shared" si="289"/>
        <v>2019-20 Summer</v>
      </c>
      <c r="AE1100" s="167" t="str">
        <f t="shared" si="290"/>
        <v>2018-19 Winter</v>
      </c>
      <c r="AF1100" s="127">
        <v>0</v>
      </c>
    </row>
    <row r="1101" spans="1:32">
      <c r="A1101" s="46">
        <v>43432</v>
      </c>
      <c r="B1101" s="13" t="str">
        <f t="shared" si="288"/>
        <v>Nov</v>
      </c>
      <c r="C1101" s="181"/>
      <c r="D1101" s="181"/>
      <c r="E1101" s="181"/>
      <c r="F1101" s="181"/>
      <c r="G1101" s="181"/>
      <c r="H1101" s="181"/>
      <c r="I1101" s="12">
        <f>VLOOKUP($B1101,'Elec wholesale lookups'!$A$3:$L$15,'Inputs - Elec wholesale index'!I$2,FALSE)</f>
        <v>181634.52552031272</v>
      </c>
      <c r="J1101" s="12">
        <f>VLOOKUP($B1101,'Elec wholesale lookups'!$A$3:$L$15,'Inputs - Elec wholesale index'!J$2,FALSE)</f>
        <v>205597.26549163138</v>
      </c>
      <c r="K1101" s="12">
        <f>VLOOKUP($B1101,'Elec wholesale lookups'!$A$3:$L$15,'Inputs - Elec wholesale index'!K$2,FALSE)</f>
        <v>181634.52552031272</v>
      </c>
      <c r="L1101" s="37">
        <f>VLOOKUP($B1101,'Elec wholesale lookups'!$A$3:$O$15,'Inputs - Elec wholesale index'!L$2,FALSE)</f>
        <v>1</v>
      </c>
      <c r="M1101" s="37">
        <f>VLOOKUP($B1101,'Elec wholesale lookups'!$A$3:$O$15,'Inputs - Elec wholesale index'!M$2,FALSE)</f>
        <v>1</v>
      </c>
      <c r="N1101" s="37">
        <f>VLOOKUP($B1101,'Elec wholesale lookups'!$A$3:$O$15,'Inputs - Elec wholesale index'!N$2,FALSE)</f>
        <v>0</v>
      </c>
      <c r="O1101" s="12">
        <f t="shared" si="291"/>
        <v>181634.52552031272</v>
      </c>
      <c r="P1101" s="12">
        <f t="shared" si="292"/>
        <v>205597.26549163138</v>
      </c>
      <c r="Q1101" s="12">
        <f t="shared" si="293"/>
        <v>0</v>
      </c>
      <c r="R1101" s="12">
        <f t="shared" si="294"/>
        <v>387231.79101194406</v>
      </c>
      <c r="S1101" s="22">
        <f t="shared" si="295"/>
        <v>0</v>
      </c>
      <c r="T1101" s="22">
        <f t="shared" si="296"/>
        <v>0</v>
      </c>
      <c r="U1101" s="22">
        <f t="shared" si="297"/>
        <v>0</v>
      </c>
      <c r="V1101" s="22">
        <f t="shared" si="298"/>
        <v>0</v>
      </c>
      <c r="W1101" s="43" t="str">
        <f t="shared" si="299"/>
        <v>n/a</v>
      </c>
      <c r="X1101" s="22">
        <f t="shared" si="300"/>
        <v>0</v>
      </c>
      <c r="Y1101" s="22">
        <f t="shared" si="301"/>
        <v>0</v>
      </c>
      <c r="Z1101" s="22">
        <f t="shared" si="302"/>
        <v>0</v>
      </c>
      <c r="AA1101" s="42">
        <f t="shared" si="303"/>
        <v>0</v>
      </c>
      <c r="AB1101" s="43" t="str">
        <f t="shared" si="304"/>
        <v>n/a</v>
      </c>
      <c r="AC1101" s="44" t="str">
        <f>IFERROR(W1101*'Inputs - OBR and CPI'!$E$27+'Inputs - Elec wholesale index'!AB1101*'Inputs - OBR and CPI'!$F$27,"n/a")</f>
        <v>n/a</v>
      </c>
      <c r="AD1101" s="167" t="str">
        <f t="shared" si="289"/>
        <v>2019-20 Summer</v>
      </c>
      <c r="AE1101" s="167" t="str">
        <f t="shared" si="290"/>
        <v>2018-19 Winter</v>
      </c>
      <c r="AF1101" s="127">
        <v>0</v>
      </c>
    </row>
    <row r="1102" spans="1:32">
      <c r="A1102" s="46">
        <v>43433</v>
      </c>
      <c r="B1102" s="13" t="str">
        <f t="shared" si="288"/>
        <v>Nov</v>
      </c>
      <c r="C1102" s="181"/>
      <c r="D1102" s="181"/>
      <c r="E1102" s="181"/>
      <c r="F1102" s="181"/>
      <c r="G1102" s="181"/>
      <c r="H1102" s="181"/>
      <c r="I1102" s="12">
        <f>VLOOKUP($B1102,'Elec wholesale lookups'!$A$3:$L$15,'Inputs - Elec wholesale index'!I$2,FALSE)</f>
        <v>181634.52552031272</v>
      </c>
      <c r="J1102" s="12">
        <f>VLOOKUP($B1102,'Elec wholesale lookups'!$A$3:$L$15,'Inputs - Elec wholesale index'!J$2,FALSE)</f>
        <v>205597.26549163138</v>
      </c>
      <c r="K1102" s="12">
        <f>VLOOKUP($B1102,'Elec wholesale lookups'!$A$3:$L$15,'Inputs - Elec wholesale index'!K$2,FALSE)</f>
        <v>181634.52552031272</v>
      </c>
      <c r="L1102" s="37">
        <f>VLOOKUP($B1102,'Elec wholesale lookups'!$A$3:$O$15,'Inputs - Elec wholesale index'!L$2,FALSE)</f>
        <v>1</v>
      </c>
      <c r="M1102" s="37">
        <f>VLOOKUP($B1102,'Elec wholesale lookups'!$A$3:$O$15,'Inputs - Elec wholesale index'!M$2,FALSE)</f>
        <v>1</v>
      </c>
      <c r="N1102" s="37">
        <f>VLOOKUP($B1102,'Elec wholesale lookups'!$A$3:$O$15,'Inputs - Elec wholesale index'!N$2,FALSE)</f>
        <v>0</v>
      </c>
      <c r="O1102" s="12">
        <f t="shared" si="291"/>
        <v>181634.52552031272</v>
      </c>
      <c r="P1102" s="12">
        <f t="shared" si="292"/>
        <v>205597.26549163138</v>
      </c>
      <c r="Q1102" s="12">
        <f t="shared" si="293"/>
        <v>0</v>
      </c>
      <c r="R1102" s="12">
        <f t="shared" si="294"/>
        <v>387231.79101194406</v>
      </c>
      <c r="S1102" s="22">
        <f t="shared" si="295"/>
        <v>0</v>
      </c>
      <c r="T1102" s="22">
        <f t="shared" si="296"/>
        <v>0</v>
      </c>
      <c r="U1102" s="22">
        <f t="shared" si="297"/>
        <v>0</v>
      </c>
      <c r="V1102" s="22">
        <f t="shared" si="298"/>
        <v>0</v>
      </c>
      <c r="W1102" s="43" t="str">
        <f t="shared" si="299"/>
        <v>n/a</v>
      </c>
      <c r="X1102" s="22">
        <f t="shared" si="300"/>
        <v>0</v>
      </c>
      <c r="Y1102" s="22">
        <f t="shared" si="301"/>
        <v>0</v>
      </c>
      <c r="Z1102" s="22">
        <f t="shared" si="302"/>
        <v>0</v>
      </c>
      <c r="AA1102" s="42">
        <f t="shared" si="303"/>
        <v>0</v>
      </c>
      <c r="AB1102" s="43" t="str">
        <f t="shared" si="304"/>
        <v>n/a</v>
      </c>
      <c r="AC1102" s="44" t="str">
        <f>IFERROR(W1102*'Inputs - OBR and CPI'!$E$27+'Inputs - Elec wholesale index'!AB1102*'Inputs - OBR and CPI'!$F$27,"n/a")</f>
        <v>n/a</v>
      </c>
      <c r="AD1102" s="167" t="str">
        <f t="shared" si="289"/>
        <v>2019-20 Summer</v>
      </c>
      <c r="AE1102" s="167" t="str">
        <f t="shared" si="290"/>
        <v>2018-19 Winter</v>
      </c>
      <c r="AF1102" s="127">
        <v>0</v>
      </c>
    </row>
    <row r="1103" spans="1:32">
      <c r="A1103" s="46">
        <v>43434</v>
      </c>
      <c r="B1103" s="13" t="str">
        <f t="shared" si="288"/>
        <v>Nov</v>
      </c>
      <c r="C1103" s="181"/>
      <c r="D1103" s="181"/>
      <c r="E1103" s="181"/>
      <c r="F1103" s="181"/>
      <c r="G1103" s="181"/>
      <c r="H1103" s="181"/>
      <c r="I1103" s="12">
        <f>VLOOKUP($B1103,'Elec wholesale lookups'!$A$3:$L$15,'Inputs - Elec wholesale index'!I$2,FALSE)</f>
        <v>181634.52552031272</v>
      </c>
      <c r="J1103" s="12">
        <f>VLOOKUP($B1103,'Elec wholesale lookups'!$A$3:$L$15,'Inputs - Elec wholesale index'!J$2,FALSE)</f>
        <v>205597.26549163138</v>
      </c>
      <c r="K1103" s="12">
        <f>VLOOKUP($B1103,'Elec wholesale lookups'!$A$3:$L$15,'Inputs - Elec wholesale index'!K$2,FALSE)</f>
        <v>181634.52552031272</v>
      </c>
      <c r="L1103" s="37">
        <f>VLOOKUP($B1103,'Elec wholesale lookups'!$A$3:$O$15,'Inputs - Elec wholesale index'!L$2,FALSE)</f>
        <v>1</v>
      </c>
      <c r="M1103" s="37">
        <f>VLOOKUP($B1103,'Elec wholesale lookups'!$A$3:$O$15,'Inputs - Elec wholesale index'!M$2,FALSE)</f>
        <v>1</v>
      </c>
      <c r="N1103" s="37">
        <f>VLOOKUP($B1103,'Elec wholesale lookups'!$A$3:$O$15,'Inputs - Elec wholesale index'!N$2,FALSE)</f>
        <v>0</v>
      </c>
      <c r="O1103" s="12">
        <f t="shared" si="291"/>
        <v>181634.52552031272</v>
      </c>
      <c r="P1103" s="12">
        <f t="shared" si="292"/>
        <v>205597.26549163138</v>
      </c>
      <c r="Q1103" s="12">
        <f t="shared" si="293"/>
        <v>0</v>
      </c>
      <c r="R1103" s="12">
        <f t="shared" si="294"/>
        <v>387231.79101194406</v>
      </c>
      <c r="S1103" s="22">
        <f t="shared" si="295"/>
        <v>0</v>
      </c>
      <c r="T1103" s="22">
        <f t="shared" si="296"/>
        <v>0</v>
      </c>
      <c r="U1103" s="22">
        <f t="shared" si="297"/>
        <v>0</v>
      </c>
      <c r="V1103" s="22">
        <f t="shared" si="298"/>
        <v>0</v>
      </c>
      <c r="W1103" s="43" t="str">
        <f t="shared" si="299"/>
        <v>n/a</v>
      </c>
      <c r="X1103" s="22">
        <f t="shared" si="300"/>
        <v>0</v>
      </c>
      <c r="Y1103" s="22">
        <f t="shared" si="301"/>
        <v>0</v>
      </c>
      <c r="Z1103" s="22">
        <f t="shared" si="302"/>
        <v>0</v>
      </c>
      <c r="AA1103" s="42">
        <f t="shared" si="303"/>
        <v>0</v>
      </c>
      <c r="AB1103" s="43" t="str">
        <f t="shared" si="304"/>
        <v>n/a</v>
      </c>
      <c r="AC1103" s="44" t="str">
        <f>IFERROR(W1103*'Inputs - OBR and CPI'!$E$27+'Inputs - Elec wholesale index'!AB1103*'Inputs - OBR and CPI'!$F$27,"n/a")</f>
        <v>n/a</v>
      </c>
      <c r="AD1103" s="167" t="str">
        <f t="shared" si="289"/>
        <v>2019-20 Summer</v>
      </c>
      <c r="AE1103" s="167" t="str">
        <f t="shared" si="290"/>
        <v>2018-19 Winter</v>
      </c>
      <c r="AF1103" s="127">
        <v>0</v>
      </c>
    </row>
    <row r="1104" spans="1:32">
      <c r="A1104" s="46">
        <v>43437</v>
      </c>
      <c r="B1104" s="13" t="str">
        <f t="shared" si="288"/>
        <v>Dec</v>
      </c>
      <c r="C1104" s="181"/>
      <c r="D1104" s="181"/>
      <c r="E1104" s="181"/>
      <c r="F1104" s="181"/>
      <c r="G1104" s="181"/>
      <c r="H1104" s="181"/>
      <c r="I1104" s="12">
        <f>VLOOKUP($B1104,'Elec wholesale lookups'!$A$3:$L$15,'Inputs - Elec wholesale index'!I$2,FALSE)</f>
        <v>181634.52552031272</v>
      </c>
      <c r="J1104" s="12">
        <f>VLOOKUP($B1104,'Elec wholesale lookups'!$A$3:$L$15,'Inputs - Elec wholesale index'!J$2,FALSE)</f>
        <v>205597.26549163138</v>
      </c>
      <c r="K1104" s="12">
        <f>VLOOKUP($B1104,'Elec wholesale lookups'!$A$3:$L$15,'Inputs - Elec wholesale index'!K$2,FALSE)</f>
        <v>181634.52552031272</v>
      </c>
      <c r="L1104" s="37">
        <f>VLOOKUP($B1104,'Elec wholesale lookups'!$A$3:$O$15,'Inputs - Elec wholesale index'!L$2,FALSE)</f>
        <v>1</v>
      </c>
      <c r="M1104" s="37">
        <f>VLOOKUP($B1104,'Elec wholesale lookups'!$A$3:$O$15,'Inputs - Elec wholesale index'!M$2,FALSE)</f>
        <v>1</v>
      </c>
      <c r="N1104" s="37">
        <f>VLOOKUP($B1104,'Elec wholesale lookups'!$A$3:$O$15,'Inputs - Elec wholesale index'!N$2,FALSE)</f>
        <v>0</v>
      </c>
      <c r="O1104" s="12">
        <f t="shared" si="291"/>
        <v>181634.52552031272</v>
      </c>
      <c r="P1104" s="12">
        <f t="shared" si="292"/>
        <v>205597.26549163138</v>
      </c>
      <c r="Q1104" s="12">
        <f t="shared" si="293"/>
        <v>0</v>
      </c>
      <c r="R1104" s="12">
        <f t="shared" si="294"/>
        <v>387231.79101194406</v>
      </c>
      <c r="S1104" s="22">
        <f t="shared" si="295"/>
        <v>0</v>
      </c>
      <c r="T1104" s="22">
        <f t="shared" si="296"/>
        <v>0</v>
      </c>
      <c r="U1104" s="22">
        <f t="shared" si="297"/>
        <v>0</v>
      </c>
      <c r="V1104" s="22">
        <f t="shared" si="298"/>
        <v>0</v>
      </c>
      <c r="W1104" s="43" t="str">
        <f t="shared" si="299"/>
        <v>n/a</v>
      </c>
      <c r="X1104" s="22">
        <f t="shared" si="300"/>
        <v>0</v>
      </c>
      <c r="Y1104" s="22">
        <f t="shared" si="301"/>
        <v>0</v>
      </c>
      <c r="Z1104" s="22">
        <f t="shared" si="302"/>
        <v>0</v>
      </c>
      <c r="AA1104" s="42">
        <f t="shared" si="303"/>
        <v>0</v>
      </c>
      <c r="AB1104" s="43" t="str">
        <f t="shared" si="304"/>
        <v>n/a</v>
      </c>
      <c r="AC1104" s="44" t="str">
        <f>IFERROR(W1104*'Inputs - OBR and CPI'!$E$27+'Inputs - Elec wholesale index'!AB1104*'Inputs - OBR and CPI'!$F$27,"n/a")</f>
        <v>n/a</v>
      </c>
      <c r="AD1104" s="167" t="str">
        <f t="shared" si="289"/>
        <v>2019-20 Summer</v>
      </c>
      <c r="AE1104" s="167" t="str">
        <f t="shared" si="290"/>
        <v>2018-19 Winter</v>
      </c>
      <c r="AF1104" s="127">
        <v>0</v>
      </c>
    </row>
    <row r="1105" spans="1:32">
      <c r="A1105" s="46">
        <v>43438</v>
      </c>
      <c r="B1105" s="13" t="str">
        <f t="shared" si="288"/>
        <v>Dec</v>
      </c>
      <c r="C1105" s="181"/>
      <c r="D1105" s="181"/>
      <c r="E1105" s="181"/>
      <c r="F1105" s="181"/>
      <c r="G1105" s="181"/>
      <c r="H1105" s="181"/>
      <c r="I1105" s="12">
        <f>VLOOKUP($B1105,'Elec wholesale lookups'!$A$3:$L$15,'Inputs - Elec wholesale index'!I$2,FALSE)</f>
        <v>181634.52552031272</v>
      </c>
      <c r="J1105" s="12">
        <f>VLOOKUP($B1105,'Elec wholesale lookups'!$A$3:$L$15,'Inputs - Elec wholesale index'!J$2,FALSE)</f>
        <v>205597.26549163138</v>
      </c>
      <c r="K1105" s="12">
        <f>VLOOKUP($B1105,'Elec wholesale lookups'!$A$3:$L$15,'Inputs - Elec wholesale index'!K$2,FALSE)</f>
        <v>181634.52552031272</v>
      </c>
      <c r="L1105" s="37">
        <f>VLOOKUP($B1105,'Elec wholesale lookups'!$A$3:$O$15,'Inputs - Elec wholesale index'!L$2,FALSE)</f>
        <v>1</v>
      </c>
      <c r="M1105" s="37">
        <f>VLOOKUP($B1105,'Elec wholesale lookups'!$A$3:$O$15,'Inputs - Elec wholesale index'!M$2,FALSE)</f>
        <v>1</v>
      </c>
      <c r="N1105" s="37">
        <f>VLOOKUP($B1105,'Elec wholesale lookups'!$A$3:$O$15,'Inputs - Elec wholesale index'!N$2,FALSE)</f>
        <v>0</v>
      </c>
      <c r="O1105" s="12">
        <f t="shared" si="291"/>
        <v>181634.52552031272</v>
      </c>
      <c r="P1105" s="12">
        <f t="shared" si="292"/>
        <v>205597.26549163138</v>
      </c>
      <c r="Q1105" s="12">
        <f t="shared" si="293"/>
        <v>0</v>
      </c>
      <c r="R1105" s="12">
        <f t="shared" si="294"/>
        <v>387231.79101194406</v>
      </c>
      <c r="S1105" s="22">
        <f t="shared" si="295"/>
        <v>0</v>
      </c>
      <c r="T1105" s="22">
        <f t="shared" si="296"/>
        <v>0</v>
      </c>
      <c r="U1105" s="22">
        <f t="shared" si="297"/>
        <v>0</v>
      </c>
      <c r="V1105" s="22">
        <f t="shared" si="298"/>
        <v>0</v>
      </c>
      <c r="W1105" s="43" t="str">
        <f t="shared" si="299"/>
        <v>n/a</v>
      </c>
      <c r="X1105" s="22">
        <f t="shared" si="300"/>
        <v>0</v>
      </c>
      <c r="Y1105" s="22">
        <f t="shared" si="301"/>
        <v>0</v>
      </c>
      <c r="Z1105" s="22">
        <f t="shared" si="302"/>
        <v>0</v>
      </c>
      <c r="AA1105" s="42">
        <f t="shared" si="303"/>
        <v>0</v>
      </c>
      <c r="AB1105" s="43" t="str">
        <f t="shared" si="304"/>
        <v>n/a</v>
      </c>
      <c r="AC1105" s="44" t="str">
        <f>IFERROR(W1105*'Inputs - OBR and CPI'!$E$27+'Inputs - Elec wholesale index'!AB1105*'Inputs - OBR and CPI'!$F$27,"n/a")</f>
        <v>n/a</v>
      </c>
      <c r="AD1105" s="167" t="str">
        <f t="shared" si="289"/>
        <v>2019-20 Summer</v>
      </c>
      <c r="AE1105" s="167" t="str">
        <f t="shared" si="290"/>
        <v>2018-19 Winter</v>
      </c>
      <c r="AF1105" s="127">
        <v>0</v>
      </c>
    </row>
    <row r="1106" spans="1:32">
      <c r="A1106" s="46">
        <v>43439</v>
      </c>
      <c r="B1106" s="13" t="str">
        <f t="shared" si="288"/>
        <v>Dec</v>
      </c>
      <c r="C1106" s="181"/>
      <c r="D1106" s="181"/>
      <c r="E1106" s="181"/>
      <c r="F1106" s="181"/>
      <c r="G1106" s="181"/>
      <c r="H1106" s="181"/>
      <c r="I1106" s="12">
        <f>VLOOKUP($B1106,'Elec wholesale lookups'!$A$3:$L$15,'Inputs - Elec wholesale index'!I$2,FALSE)</f>
        <v>181634.52552031272</v>
      </c>
      <c r="J1106" s="12">
        <f>VLOOKUP($B1106,'Elec wholesale lookups'!$A$3:$L$15,'Inputs - Elec wholesale index'!J$2,FALSE)</f>
        <v>205597.26549163138</v>
      </c>
      <c r="K1106" s="12">
        <f>VLOOKUP($B1106,'Elec wholesale lookups'!$A$3:$L$15,'Inputs - Elec wholesale index'!K$2,FALSE)</f>
        <v>181634.52552031272</v>
      </c>
      <c r="L1106" s="37">
        <f>VLOOKUP($B1106,'Elec wholesale lookups'!$A$3:$O$15,'Inputs - Elec wholesale index'!L$2,FALSE)</f>
        <v>1</v>
      </c>
      <c r="M1106" s="37">
        <f>VLOOKUP($B1106,'Elec wholesale lookups'!$A$3:$O$15,'Inputs - Elec wholesale index'!M$2,FALSE)</f>
        <v>1</v>
      </c>
      <c r="N1106" s="37">
        <f>VLOOKUP($B1106,'Elec wholesale lookups'!$A$3:$O$15,'Inputs - Elec wholesale index'!N$2,FALSE)</f>
        <v>0</v>
      </c>
      <c r="O1106" s="12">
        <f t="shared" si="291"/>
        <v>181634.52552031272</v>
      </c>
      <c r="P1106" s="12">
        <f t="shared" si="292"/>
        <v>205597.26549163138</v>
      </c>
      <c r="Q1106" s="12">
        <f t="shared" si="293"/>
        <v>0</v>
      </c>
      <c r="R1106" s="12">
        <f t="shared" si="294"/>
        <v>387231.79101194406</v>
      </c>
      <c r="S1106" s="22">
        <f t="shared" si="295"/>
        <v>0</v>
      </c>
      <c r="T1106" s="22">
        <f t="shared" si="296"/>
        <v>0</v>
      </c>
      <c r="U1106" s="22">
        <f t="shared" si="297"/>
        <v>0</v>
      </c>
      <c r="V1106" s="22">
        <f t="shared" si="298"/>
        <v>0</v>
      </c>
      <c r="W1106" s="43" t="str">
        <f t="shared" si="299"/>
        <v>n/a</v>
      </c>
      <c r="X1106" s="22">
        <f t="shared" si="300"/>
        <v>0</v>
      </c>
      <c r="Y1106" s="22">
        <f t="shared" si="301"/>
        <v>0</v>
      </c>
      <c r="Z1106" s="22">
        <f t="shared" si="302"/>
        <v>0</v>
      </c>
      <c r="AA1106" s="42">
        <f t="shared" si="303"/>
        <v>0</v>
      </c>
      <c r="AB1106" s="43" t="str">
        <f t="shared" si="304"/>
        <v>n/a</v>
      </c>
      <c r="AC1106" s="44" t="str">
        <f>IFERROR(W1106*'Inputs - OBR and CPI'!$E$27+'Inputs - Elec wholesale index'!AB1106*'Inputs - OBR and CPI'!$F$27,"n/a")</f>
        <v>n/a</v>
      </c>
      <c r="AD1106" s="167" t="str">
        <f t="shared" si="289"/>
        <v>2019-20 Summer</v>
      </c>
      <c r="AE1106" s="167" t="str">
        <f t="shared" si="290"/>
        <v>2018-19 Winter</v>
      </c>
      <c r="AF1106" s="127">
        <v>0</v>
      </c>
    </row>
    <row r="1107" spans="1:32">
      <c r="A1107" s="46">
        <v>43440</v>
      </c>
      <c r="B1107" s="13" t="str">
        <f t="shared" si="288"/>
        <v>Dec</v>
      </c>
      <c r="C1107" s="181"/>
      <c r="D1107" s="181"/>
      <c r="E1107" s="181"/>
      <c r="F1107" s="181"/>
      <c r="G1107" s="181"/>
      <c r="H1107" s="181"/>
      <c r="I1107" s="12">
        <f>VLOOKUP($B1107,'Elec wholesale lookups'!$A$3:$L$15,'Inputs - Elec wholesale index'!I$2,FALSE)</f>
        <v>181634.52552031272</v>
      </c>
      <c r="J1107" s="12">
        <f>VLOOKUP($B1107,'Elec wholesale lookups'!$A$3:$L$15,'Inputs - Elec wholesale index'!J$2,FALSE)</f>
        <v>205597.26549163138</v>
      </c>
      <c r="K1107" s="12">
        <f>VLOOKUP($B1107,'Elec wholesale lookups'!$A$3:$L$15,'Inputs - Elec wholesale index'!K$2,FALSE)</f>
        <v>181634.52552031272</v>
      </c>
      <c r="L1107" s="37">
        <f>VLOOKUP($B1107,'Elec wholesale lookups'!$A$3:$O$15,'Inputs - Elec wholesale index'!L$2,FALSE)</f>
        <v>1</v>
      </c>
      <c r="M1107" s="37">
        <f>VLOOKUP($B1107,'Elec wholesale lookups'!$A$3:$O$15,'Inputs - Elec wholesale index'!M$2,FALSE)</f>
        <v>1</v>
      </c>
      <c r="N1107" s="37">
        <f>VLOOKUP($B1107,'Elec wholesale lookups'!$A$3:$O$15,'Inputs - Elec wholesale index'!N$2,FALSE)</f>
        <v>0</v>
      </c>
      <c r="O1107" s="12">
        <f t="shared" si="291"/>
        <v>181634.52552031272</v>
      </c>
      <c r="P1107" s="12">
        <f t="shared" si="292"/>
        <v>205597.26549163138</v>
      </c>
      <c r="Q1107" s="12">
        <f t="shared" si="293"/>
        <v>0</v>
      </c>
      <c r="R1107" s="12">
        <f t="shared" si="294"/>
        <v>387231.79101194406</v>
      </c>
      <c r="S1107" s="22">
        <f t="shared" si="295"/>
        <v>0</v>
      </c>
      <c r="T1107" s="22">
        <f t="shared" si="296"/>
        <v>0</v>
      </c>
      <c r="U1107" s="22">
        <f t="shared" si="297"/>
        <v>0</v>
      </c>
      <c r="V1107" s="22">
        <f t="shared" si="298"/>
        <v>0</v>
      </c>
      <c r="W1107" s="43" t="str">
        <f t="shared" si="299"/>
        <v>n/a</v>
      </c>
      <c r="X1107" s="22">
        <f t="shared" si="300"/>
        <v>0</v>
      </c>
      <c r="Y1107" s="22">
        <f t="shared" si="301"/>
        <v>0</v>
      </c>
      <c r="Z1107" s="22">
        <f t="shared" si="302"/>
        <v>0</v>
      </c>
      <c r="AA1107" s="42">
        <f t="shared" si="303"/>
        <v>0</v>
      </c>
      <c r="AB1107" s="43" t="str">
        <f t="shared" si="304"/>
        <v>n/a</v>
      </c>
      <c r="AC1107" s="44" t="str">
        <f>IFERROR(W1107*'Inputs - OBR and CPI'!$E$27+'Inputs - Elec wholesale index'!AB1107*'Inputs - OBR and CPI'!$F$27,"n/a")</f>
        <v>n/a</v>
      </c>
      <c r="AD1107" s="167" t="str">
        <f t="shared" si="289"/>
        <v>2019-20 Summer</v>
      </c>
      <c r="AE1107" s="167" t="str">
        <f t="shared" si="290"/>
        <v>2018-19 Winter</v>
      </c>
      <c r="AF1107" s="127">
        <v>0</v>
      </c>
    </row>
    <row r="1108" spans="1:32">
      <c r="A1108" s="46">
        <v>43441</v>
      </c>
      <c r="B1108" s="13" t="str">
        <f t="shared" si="288"/>
        <v>Dec</v>
      </c>
      <c r="C1108" s="181"/>
      <c r="D1108" s="181"/>
      <c r="E1108" s="181"/>
      <c r="F1108" s="181"/>
      <c r="G1108" s="181"/>
      <c r="H1108" s="181"/>
      <c r="I1108" s="12">
        <f>VLOOKUP($B1108,'Elec wholesale lookups'!$A$3:$L$15,'Inputs - Elec wholesale index'!I$2,FALSE)</f>
        <v>181634.52552031272</v>
      </c>
      <c r="J1108" s="12">
        <f>VLOOKUP($B1108,'Elec wholesale lookups'!$A$3:$L$15,'Inputs - Elec wholesale index'!J$2,FALSE)</f>
        <v>205597.26549163138</v>
      </c>
      <c r="K1108" s="12">
        <f>VLOOKUP($B1108,'Elec wholesale lookups'!$A$3:$L$15,'Inputs - Elec wholesale index'!K$2,FALSE)</f>
        <v>181634.52552031272</v>
      </c>
      <c r="L1108" s="37">
        <f>VLOOKUP($B1108,'Elec wholesale lookups'!$A$3:$O$15,'Inputs - Elec wholesale index'!L$2,FALSE)</f>
        <v>1</v>
      </c>
      <c r="M1108" s="37">
        <f>VLOOKUP($B1108,'Elec wholesale lookups'!$A$3:$O$15,'Inputs - Elec wholesale index'!M$2,FALSE)</f>
        <v>1</v>
      </c>
      <c r="N1108" s="37">
        <f>VLOOKUP($B1108,'Elec wholesale lookups'!$A$3:$O$15,'Inputs - Elec wholesale index'!N$2,FALSE)</f>
        <v>0</v>
      </c>
      <c r="O1108" s="12">
        <f t="shared" si="291"/>
        <v>181634.52552031272</v>
      </c>
      <c r="P1108" s="12">
        <f t="shared" si="292"/>
        <v>205597.26549163138</v>
      </c>
      <c r="Q1108" s="12">
        <f t="shared" si="293"/>
        <v>0</v>
      </c>
      <c r="R1108" s="12">
        <f t="shared" si="294"/>
        <v>387231.79101194406</v>
      </c>
      <c r="S1108" s="22">
        <f t="shared" si="295"/>
        <v>0</v>
      </c>
      <c r="T1108" s="22">
        <f t="shared" si="296"/>
        <v>0</v>
      </c>
      <c r="U1108" s="22">
        <f t="shared" si="297"/>
        <v>0</v>
      </c>
      <c r="V1108" s="22">
        <f t="shared" si="298"/>
        <v>0</v>
      </c>
      <c r="W1108" s="43" t="str">
        <f t="shared" si="299"/>
        <v>n/a</v>
      </c>
      <c r="X1108" s="22">
        <f t="shared" si="300"/>
        <v>0</v>
      </c>
      <c r="Y1108" s="22">
        <f t="shared" si="301"/>
        <v>0</v>
      </c>
      <c r="Z1108" s="22">
        <f t="shared" si="302"/>
        <v>0</v>
      </c>
      <c r="AA1108" s="42">
        <f t="shared" si="303"/>
        <v>0</v>
      </c>
      <c r="AB1108" s="43" t="str">
        <f t="shared" si="304"/>
        <v>n/a</v>
      </c>
      <c r="AC1108" s="44" t="str">
        <f>IFERROR(W1108*'Inputs - OBR and CPI'!$E$27+'Inputs - Elec wholesale index'!AB1108*'Inputs - OBR and CPI'!$F$27,"n/a")</f>
        <v>n/a</v>
      </c>
      <c r="AD1108" s="167" t="str">
        <f t="shared" si="289"/>
        <v>2019-20 Summer</v>
      </c>
      <c r="AE1108" s="167" t="str">
        <f t="shared" si="290"/>
        <v>2018-19 Winter</v>
      </c>
      <c r="AF1108" s="127">
        <v>0</v>
      </c>
    </row>
    <row r="1109" spans="1:32">
      <c r="A1109" s="46">
        <v>43444</v>
      </c>
      <c r="B1109" s="13" t="str">
        <f t="shared" si="288"/>
        <v>Dec</v>
      </c>
      <c r="C1109" s="181"/>
      <c r="D1109" s="181"/>
      <c r="E1109" s="181"/>
      <c r="F1109" s="181"/>
      <c r="G1109" s="181"/>
      <c r="H1109" s="181"/>
      <c r="I1109" s="12">
        <f>VLOOKUP($B1109,'Elec wholesale lookups'!$A$3:$L$15,'Inputs - Elec wholesale index'!I$2,FALSE)</f>
        <v>181634.52552031272</v>
      </c>
      <c r="J1109" s="12">
        <f>VLOOKUP($B1109,'Elec wholesale lookups'!$A$3:$L$15,'Inputs - Elec wholesale index'!J$2,FALSE)</f>
        <v>205597.26549163138</v>
      </c>
      <c r="K1109" s="12">
        <f>VLOOKUP($B1109,'Elec wholesale lookups'!$A$3:$L$15,'Inputs - Elec wholesale index'!K$2,FALSE)</f>
        <v>181634.52552031272</v>
      </c>
      <c r="L1109" s="37">
        <f>VLOOKUP($B1109,'Elec wholesale lookups'!$A$3:$O$15,'Inputs - Elec wholesale index'!L$2,FALSE)</f>
        <v>1</v>
      </c>
      <c r="M1109" s="37">
        <f>VLOOKUP($B1109,'Elec wholesale lookups'!$A$3:$O$15,'Inputs - Elec wholesale index'!M$2,FALSE)</f>
        <v>1</v>
      </c>
      <c r="N1109" s="37">
        <f>VLOOKUP($B1109,'Elec wholesale lookups'!$A$3:$O$15,'Inputs - Elec wholesale index'!N$2,FALSE)</f>
        <v>0</v>
      </c>
      <c r="O1109" s="12">
        <f t="shared" si="291"/>
        <v>181634.52552031272</v>
      </c>
      <c r="P1109" s="12">
        <f t="shared" si="292"/>
        <v>205597.26549163138</v>
      </c>
      <c r="Q1109" s="12">
        <f t="shared" si="293"/>
        <v>0</v>
      </c>
      <c r="R1109" s="12">
        <f t="shared" si="294"/>
        <v>387231.79101194406</v>
      </c>
      <c r="S1109" s="22">
        <f t="shared" si="295"/>
        <v>0</v>
      </c>
      <c r="T1109" s="22">
        <f t="shared" si="296"/>
        <v>0</v>
      </c>
      <c r="U1109" s="22">
        <f t="shared" si="297"/>
        <v>0</v>
      </c>
      <c r="V1109" s="22">
        <f t="shared" si="298"/>
        <v>0</v>
      </c>
      <c r="W1109" s="43" t="str">
        <f t="shared" si="299"/>
        <v>n/a</v>
      </c>
      <c r="X1109" s="22">
        <f t="shared" si="300"/>
        <v>0</v>
      </c>
      <c r="Y1109" s="22">
        <f t="shared" si="301"/>
        <v>0</v>
      </c>
      <c r="Z1109" s="22">
        <f t="shared" si="302"/>
        <v>0</v>
      </c>
      <c r="AA1109" s="42">
        <f t="shared" si="303"/>
        <v>0</v>
      </c>
      <c r="AB1109" s="43" t="str">
        <f t="shared" si="304"/>
        <v>n/a</v>
      </c>
      <c r="AC1109" s="44" t="str">
        <f>IFERROR(W1109*'Inputs - OBR and CPI'!$E$27+'Inputs - Elec wholesale index'!AB1109*'Inputs - OBR and CPI'!$F$27,"n/a")</f>
        <v>n/a</v>
      </c>
      <c r="AD1109" s="167" t="str">
        <f t="shared" si="289"/>
        <v>2019-20 Summer</v>
      </c>
      <c r="AE1109" s="167" t="str">
        <f t="shared" si="290"/>
        <v>2018-19 Winter</v>
      </c>
      <c r="AF1109" s="127">
        <v>0</v>
      </c>
    </row>
    <row r="1110" spans="1:32">
      <c r="A1110" s="46">
        <v>43445</v>
      </c>
      <c r="B1110" s="13" t="str">
        <f t="shared" si="288"/>
        <v>Dec</v>
      </c>
      <c r="C1110" s="181"/>
      <c r="D1110" s="181"/>
      <c r="E1110" s="181"/>
      <c r="F1110" s="181"/>
      <c r="G1110" s="181"/>
      <c r="H1110" s="181"/>
      <c r="I1110" s="12">
        <f>VLOOKUP($B1110,'Elec wholesale lookups'!$A$3:$L$15,'Inputs - Elec wholesale index'!I$2,FALSE)</f>
        <v>181634.52552031272</v>
      </c>
      <c r="J1110" s="12">
        <f>VLOOKUP($B1110,'Elec wholesale lookups'!$A$3:$L$15,'Inputs - Elec wholesale index'!J$2,FALSE)</f>
        <v>205597.26549163138</v>
      </c>
      <c r="K1110" s="12">
        <f>VLOOKUP($B1110,'Elec wholesale lookups'!$A$3:$L$15,'Inputs - Elec wholesale index'!K$2,FALSE)</f>
        <v>181634.52552031272</v>
      </c>
      <c r="L1110" s="37">
        <f>VLOOKUP($B1110,'Elec wholesale lookups'!$A$3:$O$15,'Inputs - Elec wholesale index'!L$2,FALSE)</f>
        <v>1</v>
      </c>
      <c r="M1110" s="37">
        <f>VLOOKUP($B1110,'Elec wholesale lookups'!$A$3:$O$15,'Inputs - Elec wholesale index'!M$2,FALSE)</f>
        <v>1</v>
      </c>
      <c r="N1110" s="37">
        <f>VLOOKUP($B1110,'Elec wholesale lookups'!$A$3:$O$15,'Inputs - Elec wholesale index'!N$2,FALSE)</f>
        <v>0</v>
      </c>
      <c r="O1110" s="12">
        <f t="shared" si="291"/>
        <v>181634.52552031272</v>
      </c>
      <c r="P1110" s="12">
        <f t="shared" si="292"/>
        <v>205597.26549163138</v>
      </c>
      <c r="Q1110" s="12">
        <f t="shared" si="293"/>
        <v>0</v>
      </c>
      <c r="R1110" s="12">
        <f t="shared" si="294"/>
        <v>387231.79101194406</v>
      </c>
      <c r="S1110" s="22">
        <f t="shared" si="295"/>
        <v>0</v>
      </c>
      <c r="T1110" s="22">
        <f t="shared" si="296"/>
        <v>0</v>
      </c>
      <c r="U1110" s="22">
        <f t="shared" si="297"/>
        <v>0</v>
      </c>
      <c r="V1110" s="22">
        <f t="shared" si="298"/>
        <v>0</v>
      </c>
      <c r="W1110" s="43" t="str">
        <f t="shared" si="299"/>
        <v>n/a</v>
      </c>
      <c r="X1110" s="22">
        <f t="shared" si="300"/>
        <v>0</v>
      </c>
      <c r="Y1110" s="22">
        <f t="shared" si="301"/>
        <v>0</v>
      </c>
      <c r="Z1110" s="22">
        <f t="shared" si="302"/>
        <v>0</v>
      </c>
      <c r="AA1110" s="42">
        <f t="shared" si="303"/>
        <v>0</v>
      </c>
      <c r="AB1110" s="43" t="str">
        <f t="shared" si="304"/>
        <v>n/a</v>
      </c>
      <c r="AC1110" s="44" t="str">
        <f>IFERROR(W1110*'Inputs - OBR and CPI'!$E$27+'Inputs - Elec wholesale index'!AB1110*'Inputs - OBR and CPI'!$F$27,"n/a")</f>
        <v>n/a</v>
      </c>
      <c r="AD1110" s="167" t="str">
        <f t="shared" si="289"/>
        <v>2019-20 Summer</v>
      </c>
      <c r="AE1110" s="167" t="str">
        <f t="shared" si="290"/>
        <v>2018-19 Winter</v>
      </c>
      <c r="AF1110" s="127">
        <v>0</v>
      </c>
    </row>
    <row r="1111" spans="1:32">
      <c r="A1111" s="46">
        <v>43446</v>
      </c>
      <c r="B1111" s="13" t="str">
        <f t="shared" si="288"/>
        <v>Dec</v>
      </c>
      <c r="C1111" s="181"/>
      <c r="D1111" s="181"/>
      <c r="E1111" s="181"/>
      <c r="F1111" s="181"/>
      <c r="G1111" s="181"/>
      <c r="H1111" s="181"/>
      <c r="I1111" s="12">
        <f>VLOOKUP($B1111,'Elec wholesale lookups'!$A$3:$L$15,'Inputs - Elec wholesale index'!I$2,FALSE)</f>
        <v>181634.52552031272</v>
      </c>
      <c r="J1111" s="12">
        <f>VLOOKUP($B1111,'Elec wholesale lookups'!$A$3:$L$15,'Inputs - Elec wholesale index'!J$2,FALSE)</f>
        <v>205597.26549163138</v>
      </c>
      <c r="K1111" s="12">
        <f>VLOOKUP($B1111,'Elec wholesale lookups'!$A$3:$L$15,'Inputs - Elec wholesale index'!K$2,FALSE)</f>
        <v>181634.52552031272</v>
      </c>
      <c r="L1111" s="37">
        <f>VLOOKUP($B1111,'Elec wholesale lookups'!$A$3:$O$15,'Inputs - Elec wholesale index'!L$2,FALSE)</f>
        <v>1</v>
      </c>
      <c r="M1111" s="37">
        <f>VLOOKUP($B1111,'Elec wholesale lookups'!$A$3:$O$15,'Inputs - Elec wholesale index'!M$2,FALSE)</f>
        <v>1</v>
      </c>
      <c r="N1111" s="37">
        <f>VLOOKUP($B1111,'Elec wholesale lookups'!$A$3:$O$15,'Inputs - Elec wholesale index'!N$2,FALSE)</f>
        <v>0</v>
      </c>
      <c r="O1111" s="12">
        <f t="shared" si="291"/>
        <v>181634.52552031272</v>
      </c>
      <c r="P1111" s="12">
        <f t="shared" si="292"/>
        <v>205597.26549163138</v>
      </c>
      <c r="Q1111" s="12">
        <f t="shared" si="293"/>
        <v>0</v>
      </c>
      <c r="R1111" s="12">
        <f t="shared" si="294"/>
        <v>387231.79101194406</v>
      </c>
      <c r="S1111" s="22">
        <f t="shared" si="295"/>
        <v>0</v>
      </c>
      <c r="T1111" s="22">
        <f t="shared" si="296"/>
        <v>0</v>
      </c>
      <c r="U1111" s="22">
        <f t="shared" si="297"/>
        <v>0</v>
      </c>
      <c r="V1111" s="22">
        <f t="shared" si="298"/>
        <v>0</v>
      </c>
      <c r="W1111" s="43" t="str">
        <f t="shared" si="299"/>
        <v>n/a</v>
      </c>
      <c r="X1111" s="22">
        <f t="shared" si="300"/>
        <v>0</v>
      </c>
      <c r="Y1111" s="22">
        <f t="shared" si="301"/>
        <v>0</v>
      </c>
      <c r="Z1111" s="22">
        <f t="shared" si="302"/>
        <v>0</v>
      </c>
      <c r="AA1111" s="42">
        <f t="shared" si="303"/>
        <v>0</v>
      </c>
      <c r="AB1111" s="43" t="str">
        <f t="shared" si="304"/>
        <v>n/a</v>
      </c>
      <c r="AC1111" s="44" t="str">
        <f>IFERROR(W1111*'Inputs - OBR and CPI'!$E$27+'Inputs - Elec wholesale index'!AB1111*'Inputs - OBR and CPI'!$F$27,"n/a")</f>
        <v>n/a</v>
      </c>
      <c r="AD1111" s="167" t="str">
        <f t="shared" si="289"/>
        <v>2019-20 Summer</v>
      </c>
      <c r="AE1111" s="167" t="str">
        <f t="shared" si="290"/>
        <v>2018-19 Winter</v>
      </c>
      <c r="AF1111" s="127">
        <v>0</v>
      </c>
    </row>
    <row r="1112" spans="1:32">
      <c r="A1112" s="46">
        <v>43447</v>
      </c>
      <c r="B1112" s="13" t="str">
        <f t="shared" si="288"/>
        <v>Dec</v>
      </c>
      <c r="C1112" s="181"/>
      <c r="D1112" s="181"/>
      <c r="E1112" s="181"/>
      <c r="F1112" s="181"/>
      <c r="G1112" s="181"/>
      <c r="H1112" s="181"/>
      <c r="I1112" s="12">
        <f>VLOOKUP($B1112,'Elec wholesale lookups'!$A$3:$L$15,'Inputs - Elec wholesale index'!I$2,FALSE)</f>
        <v>181634.52552031272</v>
      </c>
      <c r="J1112" s="12">
        <f>VLOOKUP($B1112,'Elec wholesale lookups'!$A$3:$L$15,'Inputs - Elec wholesale index'!J$2,FALSE)</f>
        <v>205597.26549163138</v>
      </c>
      <c r="K1112" s="12">
        <f>VLOOKUP($B1112,'Elec wholesale lookups'!$A$3:$L$15,'Inputs - Elec wholesale index'!K$2,FALSE)</f>
        <v>181634.52552031272</v>
      </c>
      <c r="L1112" s="37">
        <f>VLOOKUP($B1112,'Elec wholesale lookups'!$A$3:$O$15,'Inputs - Elec wholesale index'!L$2,FALSE)</f>
        <v>1</v>
      </c>
      <c r="M1112" s="37">
        <f>VLOOKUP($B1112,'Elec wholesale lookups'!$A$3:$O$15,'Inputs - Elec wholesale index'!M$2,FALSE)</f>
        <v>1</v>
      </c>
      <c r="N1112" s="37">
        <f>VLOOKUP($B1112,'Elec wholesale lookups'!$A$3:$O$15,'Inputs - Elec wholesale index'!N$2,FALSE)</f>
        <v>0</v>
      </c>
      <c r="O1112" s="12">
        <f t="shared" si="291"/>
        <v>181634.52552031272</v>
      </c>
      <c r="P1112" s="12">
        <f t="shared" si="292"/>
        <v>205597.26549163138</v>
      </c>
      <c r="Q1112" s="12">
        <f t="shared" si="293"/>
        <v>0</v>
      </c>
      <c r="R1112" s="12">
        <f t="shared" si="294"/>
        <v>387231.79101194406</v>
      </c>
      <c r="S1112" s="22">
        <f t="shared" si="295"/>
        <v>0</v>
      </c>
      <c r="T1112" s="22">
        <f t="shared" si="296"/>
        <v>0</v>
      </c>
      <c r="U1112" s="22">
        <f t="shared" si="297"/>
        <v>0</v>
      </c>
      <c r="V1112" s="22">
        <f t="shared" si="298"/>
        <v>0</v>
      </c>
      <c r="W1112" s="43" t="str">
        <f t="shared" si="299"/>
        <v>n/a</v>
      </c>
      <c r="X1112" s="22">
        <f t="shared" si="300"/>
        <v>0</v>
      </c>
      <c r="Y1112" s="22">
        <f t="shared" si="301"/>
        <v>0</v>
      </c>
      <c r="Z1112" s="22">
        <f t="shared" si="302"/>
        <v>0</v>
      </c>
      <c r="AA1112" s="42">
        <f t="shared" si="303"/>
        <v>0</v>
      </c>
      <c r="AB1112" s="43" t="str">
        <f t="shared" si="304"/>
        <v>n/a</v>
      </c>
      <c r="AC1112" s="44" t="str">
        <f>IFERROR(W1112*'Inputs - OBR and CPI'!$E$27+'Inputs - Elec wholesale index'!AB1112*'Inputs - OBR and CPI'!$F$27,"n/a")</f>
        <v>n/a</v>
      </c>
      <c r="AD1112" s="167" t="str">
        <f t="shared" si="289"/>
        <v>2019-20 Summer</v>
      </c>
      <c r="AE1112" s="167" t="str">
        <f t="shared" si="290"/>
        <v>2018-19 Winter</v>
      </c>
      <c r="AF1112" s="127">
        <v>0</v>
      </c>
    </row>
    <row r="1113" spans="1:32">
      <c r="A1113" s="46">
        <v>43448</v>
      </c>
      <c r="B1113" s="13" t="str">
        <f t="shared" si="288"/>
        <v>Dec</v>
      </c>
      <c r="C1113" s="181"/>
      <c r="D1113" s="181"/>
      <c r="E1113" s="181"/>
      <c r="F1113" s="181"/>
      <c r="G1113" s="181"/>
      <c r="H1113" s="181"/>
      <c r="I1113" s="12">
        <f>VLOOKUP($B1113,'Elec wholesale lookups'!$A$3:$L$15,'Inputs - Elec wholesale index'!I$2,FALSE)</f>
        <v>181634.52552031272</v>
      </c>
      <c r="J1113" s="12">
        <f>VLOOKUP($B1113,'Elec wholesale lookups'!$A$3:$L$15,'Inputs - Elec wholesale index'!J$2,FALSE)</f>
        <v>205597.26549163138</v>
      </c>
      <c r="K1113" s="12">
        <f>VLOOKUP($B1113,'Elec wholesale lookups'!$A$3:$L$15,'Inputs - Elec wholesale index'!K$2,FALSE)</f>
        <v>181634.52552031272</v>
      </c>
      <c r="L1113" s="37">
        <f>VLOOKUP($B1113,'Elec wholesale lookups'!$A$3:$O$15,'Inputs - Elec wholesale index'!L$2,FALSE)</f>
        <v>1</v>
      </c>
      <c r="M1113" s="37">
        <f>VLOOKUP($B1113,'Elec wholesale lookups'!$A$3:$O$15,'Inputs - Elec wholesale index'!M$2,FALSE)</f>
        <v>1</v>
      </c>
      <c r="N1113" s="37">
        <f>VLOOKUP($B1113,'Elec wholesale lookups'!$A$3:$O$15,'Inputs - Elec wholesale index'!N$2,FALSE)</f>
        <v>0</v>
      </c>
      <c r="O1113" s="12">
        <f t="shared" si="291"/>
        <v>181634.52552031272</v>
      </c>
      <c r="P1113" s="12">
        <f t="shared" si="292"/>
        <v>205597.26549163138</v>
      </c>
      <c r="Q1113" s="12">
        <f t="shared" si="293"/>
        <v>0</v>
      </c>
      <c r="R1113" s="12">
        <f t="shared" si="294"/>
        <v>387231.79101194406</v>
      </c>
      <c r="S1113" s="22">
        <f t="shared" si="295"/>
        <v>0</v>
      </c>
      <c r="T1113" s="22">
        <f t="shared" si="296"/>
        <v>0</v>
      </c>
      <c r="U1113" s="22">
        <f t="shared" si="297"/>
        <v>0</v>
      </c>
      <c r="V1113" s="22">
        <f t="shared" si="298"/>
        <v>0</v>
      </c>
      <c r="W1113" s="43" t="str">
        <f t="shared" si="299"/>
        <v>n/a</v>
      </c>
      <c r="X1113" s="22">
        <f t="shared" si="300"/>
        <v>0</v>
      </c>
      <c r="Y1113" s="22">
        <f t="shared" si="301"/>
        <v>0</v>
      </c>
      <c r="Z1113" s="22">
        <f t="shared" si="302"/>
        <v>0</v>
      </c>
      <c r="AA1113" s="42">
        <f t="shared" si="303"/>
        <v>0</v>
      </c>
      <c r="AB1113" s="43" t="str">
        <f t="shared" si="304"/>
        <v>n/a</v>
      </c>
      <c r="AC1113" s="44" t="str">
        <f>IFERROR(W1113*'Inputs - OBR and CPI'!$E$27+'Inputs - Elec wholesale index'!AB1113*'Inputs - OBR and CPI'!$F$27,"n/a")</f>
        <v>n/a</v>
      </c>
      <c r="AD1113" s="167" t="str">
        <f t="shared" si="289"/>
        <v>2019-20 Summer</v>
      </c>
      <c r="AE1113" s="167" t="str">
        <f t="shared" si="290"/>
        <v>2018-19 Winter</v>
      </c>
      <c r="AF1113" s="127">
        <v>0</v>
      </c>
    </row>
    <row r="1114" spans="1:32">
      <c r="A1114" s="46">
        <v>43451</v>
      </c>
      <c r="B1114" s="13" t="str">
        <f t="shared" si="288"/>
        <v>Dec</v>
      </c>
      <c r="C1114" s="181"/>
      <c r="D1114" s="181"/>
      <c r="E1114" s="181"/>
      <c r="F1114" s="181"/>
      <c r="G1114" s="181"/>
      <c r="H1114" s="181"/>
      <c r="I1114" s="12">
        <f>VLOOKUP($B1114,'Elec wholesale lookups'!$A$3:$L$15,'Inputs - Elec wholesale index'!I$2,FALSE)</f>
        <v>181634.52552031272</v>
      </c>
      <c r="J1114" s="12">
        <f>VLOOKUP($B1114,'Elec wholesale lookups'!$A$3:$L$15,'Inputs - Elec wholesale index'!J$2,FALSE)</f>
        <v>205597.26549163138</v>
      </c>
      <c r="K1114" s="12">
        <f>VLOOKUP($B1114,'Elec wholesale lookups'!$A$3:$L$15,'Inputs - Elec wholesale index'!K$2,FALSE)</f>
        <v>181634.52552031272</v>
      </c>
      <c r="L1114" s="37">
        <f>VLOOKUP($B1114,'Elec wholesale lookups'!$A$3:$O$15,'Inputs - Elec wholesale index'!L$2,FALSE)</f>
        <v>1</v>
      </c>
      <c r="M1114" s="37">
        <f>VLOOKUP($B1114,'Elec wholesale lookups'!$A$3:$O$15,'Inputs - Elec wholesale index'!M$2,FALSE)</f>
        <v>1</v>
      </c>
      <c r="N1114" s="37">
        <f>VLOOKUP($B1114,'Elec wholesale lookups'!$A$3:$O$15,'Inputs - Elec wholesale index'!N$2,FALSE)</f>
        <v>0</v>
      </c>
      <c r="O1114" s="12">
        <f t="shared" si="291"/>
        <v>181634.52552031272</v>
      </c>
      <c r="P1114" s="12">
        <f t="shared" si="292"/>
        <v>205597.26549163138</v>
      </c>
      <c r="Q1114" s="12">
        <f t="shared" si="293"/>
        <v>0</v>
      </c>
      <c r="R1114" s="12">
        <f t="shared" si="294"/>
        <v>387231.79101194406</v>
      </c>
      <c r="S1114" s="22">
        <f t="shared" si="295"/>
        <v>0</v>
      </c>
      <c r="T1114" s="22">
        <f t="shared" si="296"/>
        <v>0</v>
      </c>
      <c r="U1114" s="22">
        <f t="shared" si="297"/>
        <v>0</v>
      </c>
      <c r="V1114" s="22">
        <f t="shared" si="298"/>
        <v>0</v>
      </c>
      <c r="W1114" s="43" t="str">
        <f t="shared" si="299"/>
        <v>n/a</v>
      </c>
      <c r="X1114" s="22">
        <f t="shared" si="300"/>
        <v>0</v>
      </c>
      <c r="Y1114" s="22">
        <f t="shared" si="301"/>
        <v>0</v>
      </c>
      <c r="Z1114" s="22">
        <f t="shared" si="302"/>
        <v>0</v>
      </c>
      <c r="AA1114" s="42">
        <f t="shared" si="303"/>
        <v>0</v>
      </c>
      <c r="AB1114" s="43" t="str">
        <f t="shared" si="304"/>
        <v>n/a</v>
      </c>
      <c r="AC1114" s="44" t="str">
        <f>IFERROR(W1114*'Inputs - OBR and CPI'!$E$27+'Inputs - Elec wholesale index'!AB1114*'Inputs - OBR and CPI'!$F$27,"n/a")</f>
        <v>n/a</v>
      </c>
      <c r="AD1114" s="167" t="str">
        <f t="shared" si="289"/>
        <v>2019-20 Summer</v>
      </c>
      <c r="AE1114" s="167" t="str">
        <f t="shared" si="290"/>
        <v>2018-19 Winter</v>
      </c>
      <c r="AF1114" s="127">
        <v>0</v>
      </c>
    </row>
    <row r="1115" spans="1:32">
      <c r="A1115" s="46">
        <v>43452</v>
      </c>
      <c r="B1115" s="13" t="str">
        <f t="shared" si="288"/>
        <v>Dec</v>
      </c>
      <c r="C1115" s="181"/>
      <c r="D1115" s="181"/>
      <c r="E1115" s="181"/>
      <c r="F1115" s="181"/>
      <c r="G1115" s="181"/>
      <c r="H1115" s="181"/>
      <c r="I1115" s="12">
        <f>VLOOKUP($B1115,'Elec wholesale lookups'!$A$3:$L$15,'Inputs - Elec wholesale index'!I$2,FALSE)</f>
        <v>181634.52552031272</v>
      </c>
      <c r="J1115" s="12">
        <f>VLOOKUP($B1115,'Elec wholesale lookups'!$A$3:$L$15,'Inputs - Elec wholesale index'!J$2,FALSE)</f>
        <v>205597.26549163138</v>
      </c>
      <c r="K1115" s="12">
        <f>VLOOKUP($B1115,'Elec wholesale lookups'!$A$3:$L$15,'Inputs - Elec wholesale index'!K$2,FALSE)</f>
        <v>181634.52552031272</v>
      </c>
      <c r="L1115" s="37">
        <f>VLOOKUP($B1115,'Elec wholesale lookups'!$A$3:$O$15,'Inputs - Elec wholesale index'!L$2,FALSE)</f>
        <v>1</v>
      </c>
      <c r="M1115" s="37">
        <f>VLOOKUP($B1115,'Elec wholesale lookups'!$A$3:$O$15,'Inputs - Elec wholesale index'!M$2,FALSE)</f>
        <v>1</v>
      </c>
      <c r="N1115" s="37">
        <f>VLOOKUP($B1115,'Elec wholesale lookups'!$A$3:$O$15,'Inputs - Elec wholesale index'!N$2,FALSE)</f>
        <v>0</v>
      </c>
      <c r="O1115" s="12">
        <f t="shared" si="291"/>
        <v>181634.52552031272</v>
      </c>
      <c r="P1115" s="12">
        <f t="shared" si="292"/>
        <v>205597.26549163138</v>
      </c>
      <c r="Q1115" s="12">
        <f t="shared" si="293"/>
        <v>0</v>
      </c>
      <c r="R1115" s="12">
        <f t="shared" si="294"/>
        <v>387231.79101194406</v>
      </c>
      <c r="S1115" s="22">
        <f t="shared" si="295"/>
        <v>0</v>
      </c>
      <c r="T1115" s="22">
        <f t="shared" si="296"/>
        <v>0</v>
      </c>
      <c r="U1115" s="22">
        <f t="shared" si="297"/>
        <v>0</v>
      </c>
      <c r="V1115" s="22">
        <f t="shared" si="298"/>
        <v>0</v>
      </c>
      <c r="W1115" s="43" t="str">
        <f t="shared" si="299"/>
        <v>n/a</v>
      </c>
      <c r="X1115" s="22">
        <f t="shared" si="300"/>
        <v>0</v>
      </c>
      <c r="Y1115" s="22">
        <f t="shared" si="301"/>
        <v>0</v>
      </c>
      <c r="Z1115" s="22">
        <f t="shared" si="302"/>
        <v>0</v>
      </c>
      <c r="AA1115" s="42">
        <f t="shared" si="303"/>
        <v>0</v>
      </c>
      <c r="AB1115" s="43" t="str">
        <f t="shared" si="304"/>
        <v>n/a</v>
      </c>
      <c r="AC1115" s="44" t="str">
        <f>IFERROR(W1115*'Inputs - OBR and CPI'!$E$27+'Inputs - Elec wholesale index'!AB1115*'Inputs - OBR and CPI'!$F$27,"n/a")</f>
        <v>n/a</v>
      </c>
      <c r="AD1115" s="167" t="str">
        <f t="shared" si="289"/>
        <v>2019-20 Summer</v>
      </c>
      <c r="AE1115" s="167" t="str">
        <f t="shared" si="290"/>
        <v>2018-19 Winter</v>
      </c>
      <c r="AF1115" s="127">
        <v>0</v>
      </c>
    </row>
    <row r="1116" spans="1:32">
      <c r="A1116" s="46">
        <v>43453</v>
      </c>
      <c r="B1116" s="13" t="str">
        <f t="shared" si="288"/>
        <v>Dec</v>
      </c>
      <c r="C1116" s="181"/>
      <c r="D1116" s="181"/>
      <c r="E1116" s="181"/>
      <c r="F1116" s="181"/>
      <c r="G1116" s="181"/>
      <c r="H1116" s="181"/>
      <c r="I1116" s="12">
        <f>VLOOKUP($B1116,'Elec wholesale lookups'!$A$3:$L$15,'Inputs - Elec wholesale index'!I$2,FALSE)</f>
        <v>181634.52552031272</v>
      </c>
      <c r="J1116" s="12">
        <f>VLOOKUP($B1116,'Elec wholesale lookups'!$A$3:$L$15,'Inputs - Elec wholesale index'!J$2,FALSE)</f>
        <v>205597.26549163138</v>
      </c>
      <c r="K1116" s="12">
        <f>VLOOKUP($B1116,'Elec wholesale lookups'!$A$3:$L$15,'Inputs - Elec wholesale index'!K$2,FALSE)</f>
        <v>181634.52552031272</v>
      </c>
      <c r="L1116" s="37">
        <f>VLOOKUP($B1116,'Elec wholesale lookups'!$A$3:$O$15,'Inputs - Elec wholesale index'!L$2,FALSE)</f>
        <v>1</v>
      </c>
      <c r="M1116" s="37">
        <f>VLOOKUP($B1116,'Elec wholesale lookups'!$A$3:$O$15,'Inputs - Elec wholesale index'!M$2,FALSE)</f>
        <v>1</v>
      </c>
      <c r="N1116" s="37">
        <f>VLOOKUP($B1116,'Elec wholesale lookups'!$A$3:$O$15,'Inputs - Elec wholesale index'!N$2,FALSE)</f>
        <v>0</v>
      </c>
      <c r="O1116" s="12">
        <f t="shared" si="291"/>
        <v>181634.52552031272</v>
      </c>
      <c r="P1116" s="12">
        <f t="shared" si="292"/>
        <v>205597.26549163138</v>
      </c>
      <c r="Q1116" s="12">
        <f t="shared" si="293"/>
        <v>0</v>
      </c>
      <c r="R1116" s="12">
        <f t="shared" si="294"/>
        <v>387231.79101194406</v>
      </c>
      <c r="S1116" s="22">
        <f t="shared" si="295"/>
        <v>0</v>
      </c>
      <c r="T1116" s="22">
        <f t="shared" si="296"/>
        <v>0</v>
      </c>
      <c r="U1116" s="22">
        <f t="shared" si="297"/>
        <v>0</v>
      </c>
      <c r="V1116" s="22">
        <f t="shared" si="298"/>
        <v>0</v>
      </c>
      <c r="W1116" s="43" t="str">
        <f t="shared" si="299"/>
        <v>n/a</v>
      </c>
      <c r="X1116" s="22">
        <f t="shared" si="300"/>
        <v>0</v>
      </c>
      <c r="Y1116" s="22">
        <f t="shared" si="301"/>
        <v>0</v>
      </c>
      <c r="Z1116" s="22">
        <f t="shared" si="302"/>
        <v>0</v>
      </c>
      <c r="AA1116" s="42">
        <f t="shared" si="303"/>
        <v>0</v>
      </c>
      <c r="AB1116" s="43" t="str">
        <f t="shared" si="304"/>
        <v>n/a</v>
      </c>
      <c r="AC1116" s="44" t="str">
        <f>IFERROR(W1116*'Inputs - OBR and CPI'!$E$27+'Inputs - Elec wholesale index'!AB1116*'Inputs - OBR and CPI'!$F$27,"n/a")</f>
        <v>n/a</v>
      </c>
      <c r="AD1116" s="167" t="str">
        <f t="shared" si="289"/>
        <v>2019-20 Summer</v>
      </c>
      <c r="AE1116" s="167" t="str">
        <f t="shared" si="290"/>
        <v>2018-19 Winter</v>
      </c>
      <c r="AF1116" s="127">
        <v>0</v>
      </c>
    </row>
    <row r="1117" spans="1:32">
      <c r="A1117" s="46">
        <v>43454</v>
      </c>
      <c r="B1117" s="13" t="str">
        <f t="shared" si="288"/>
        <v>Dec</v>
      </c>
      <c r="C1117" s="181"/>
      <c r="D1117" s="181"/>
      <c r="E1117" s="181"/>
      <c r="F1117" s="181"/>
      <c r="G1117" s="181"/>
      <c r="H1117" s="181"/>
      <c r="I1117" s="12">
        <f>VLOOKUP($B1117,'Elec wholesale lookups'!$A$3:$L$15,'Inputs - Elec wholesale index'!I$2,FALSE)</f>
        <v>181634.52552031272</v>
      </c>
      <c r="J1117" s="12">
        <f>VLOOKUP($B1117,'Elec wholesale lookups'!$A$3:$L$15,'Inputs - Elec wholesale index'!J$2,FALSE)</f>
        <v>205597.26549163138</v>
      </c>
      <c r="K1117" s="12">
        <f>VLOOKUP($B1117,'Elec wholesale lookups'!$A$3:$L$15,'Inputs - Elec wholesale index'!K$2,FALSE)</f>
        <v>181634.52552031272</v>
      </c>
      <c r="L1117" s="37">
        <f>VLOOKUP($B1117,'Elec wholesale lookups'!$A$3:$O$15,'Inputs - Elec wholesale index'!L$2,FALSE)</f>
        <v>1</v>
      </c>
      <c r="M1117" s="37">
        <f>VLOOKUP($B1117,'Elec wholesale lookups'!$A$3:$O$15,'Inputs - Elec wholesale index'!M$2,FALSE)</f>
        <v>1</v>
      </c>
      <c r="N1117" s="37">
        <f>VLOOKUP($B1117,'Elec wholesale lookups'!$A$3:$O$15,'Inputs - Elec wholesale index'!N$2,FALSE)</f>
        <v>0</v>
      </c>
      <c r="O1117" s="12">
        <f t="shared" si="291"/>
        <v>181634.52552031272</v>
      </c>
      <c r="P1117" s="12">
        <f t="shared" si="292"/>
        <v>205597.26549163138</v>
      </c>
      <c r="Q1117" s="12">
        <f t="shared" si="293"/>
        <v>0</v>
      </c>
      <c r="R1117" s="12">
        <f t="shared" si="294"/>
        <v>387231.79101194406</v>
      </c>
      <c r="S1117" s="22">
        <f t="shared" si="295"/>
        <v>0</v>
      </c>
      <c r="T1117" s="22">
        <f t="shared" si="296"/>
        <v>0</v>
      </c>
      <c r="U1117" s="22">
        <f t="shared" si="297"/>
        <v>0</v>
      </c>
      <c r="V1117" s="22">
        <f t="shared" si="298"/>
        <v>0</v>
      </c>
      <c r="W1117" s="43" t="str">
        <f t="shared" si="299"/>
        <v>n/a</v>
      </c>
      <c r="X1117" s="22">
        <f t="shared" si="300"/>
        <v>0</v>
      </c>
      <c r="Y1117" s="22">
        <f t="shared" si="301"/>
        <v>0</v>
      </c>
      <c r="Z1117" s="22">
        <f t="shared" si="302"/>
        <v>0</v>
      </c>
      <c r="AA1117" s="42">
        <f t="shared" si="303"/>
        <v>0</v>
      </c>
      <c r="AB1117" s="43" t="str">
        <f t="shared" si="304"/>
        <v>n/a</v>
      </c>
      <c r="AC1117" s="44" t="str">
        <f>IFERROR(W1117*'Inputs - OBR and CPI'!$E$27+'Inputs - Elec wholesale index'!AB1117*'Inputs - OBR and CPI'!$F$27,"n/a")</f>
        <v>n/a</v>
      </c>
      <c r="AD1117" s="167" t="str">
        <f t="shared" si="289"/>
        <v>2019-20 Summer</v>
      </c>
      <c r="AE1117" s="167" t="str">
        <f t="shared" si="290"/>
        <v>2018-19 Winter</v>
      </c>
      <c r="AF1117" s="127">
        <v>0</v>
      </c>
    </row>
    <row r="1118" spans="1:32">
      <c r="A1118" s="46">
        <v>43455</v>
      </c>
      <c r="B1118" s="13" t="str">
        <f t="shared" si="288"/>
        <v>Dec</v>
      </c>
      <c r="C1118" s="181"/>
      <c r="D1118" s="181"/>
      <c r="E1118" s="181"/>
      <c r="F1118" s="181"/>
      <c r="G1118" s="181"/>
      <c r="H1118" s="181"/>
      <c r="I1118" s="12">
        <f>VLOOKUP($B1118,'Elec wholesale lookups'!$A$3:$L$15,'Inputs - Elec wholesale index'!I$2,FALSE)</f>
        <v>181634.52552031272</v>
      </c>
      <c r="J1118" s="12">
        <f>VLOOKUP($B1118,'Elec wholesale lookups'!$A$3:$L$15,'Inputs - Elec wholesale index'!J$2,FALSE)</f>
        <v>205597.26549163138</v>
      </c>
      <c r="K1118" s="12">
        <f>VLOOKUP($B1118,'Elec wholesale lookups'!$A$3:$L$15,'Inputs - Elec wholesale index'!K$2,FALSE)</f>
        <v>181634.52552031272</v>
      </c>
      <c r="L1118" s="37">
        <f>VLOOKUP($B1118,'Elec wholesale lookups'!$A$3:$O$15,'Inputs - Elec wholesale index'!L$2,FALSE)</f>
        <v>1</v>
      </c>
      <c r="M1118" s="37">
        <f>VLOOKUP($B1118,'Elec wholesale lookups'!$A$3:$O$15,'Inputs - Elec wholesale index'!M$2,FALSE)</f>
        <v>1</v>
      </c>
      <c r="N1118" s="37">
        <f>VLOOKUP($B1118,'Elec wholesale lookups'!$A$3:$O$15,'Inputs - Elec wholesale index'!N$2,FALSE)</f>
        <v>0</v>
      </c>
      <c r="O1118" s="12">
        <f t="shared" si="291"/>
        <v>181634.52552031272</v>
      </c>
      <c r="P1118" s="12">
        <f t="shared" si="292"/>
        <v>205597.26549163138</v>
      </c>
      <c r="Q1118" s="12">
        <f t="shared" si="293"/>
        <v>0</v>
      </c>
      <c r="R1118" s="12">
        <f t="shared" si="294"/>
        <v>387231.79101194406</v>
      </c>
      <c r="S1118" s="22">
        <f t="shared" si="295"/>
        <v>0</v>
      </c>
      <c r="T1118" s="22">
        <f t="shared" si="296"/>
        <v>0</v>
      </c>
      <c r="U1118" s="22">
        <f t="shared" si="297"/>
        <v>0</v>
      </c>
      <c r="V1118" s="22">
        <f t="shared" si="298"/>
        <v>0</v>
      </c>
      <c r="W1118" s="43" t="str">
        <f t="shared" si="299"/>
        <v>n/a</v>
      </c>
      <c r="X1118" s="22">
        <f t="shared" si="300"/>
        <v>0</v>
      </c>
      <c r="Y1118" s="22">
        <f t="shared" si="301"/>
        <v>0</v>
      </c>
      <c r="Z1118" s="22">
        <f t="shared" si="302"/>
        <v>0</v>
      </c>
      <c r="AA1118" s="42">
        <f t="shared" si="303"/>
        <v>0</v>
      </c>
      <c r="AB1118" s="43" t="str">
        <f t="shared" si="304"/>
        <v>n/a</v>
      </c>
      <c r="AC1118" s="44" t="str">
        <f>IFERROR(W1118*'Inputs - OBR and CPI'!$E$27+'Inputs - Elec wholesale index'!AB1118*'Inputs - OBR and CPI'!$F$27,"n/a")</f>
        <v>n/a</v>
      </c>
      <c r="AD1118" s="167" t="str">
        <f t="shared" si="289"/>
        <v>2019-20 Summer</v>
      </c>
      <c r="AE1118" s="167" t="str">
        <f t="shared" si="290"/>
        <v>2018-19 Winter</v>
      </c>
      <c r="AF1118" s="127">
        <v>0</v>
      </c>
    </row>
    <row r="1119" spans="1:32">
      <c r="A1119" s="46">
        <v>43458</v>
      </c>
      <c r="B1119" s="13" t="str">
        <f t="shared" si="288"/>
        <v>Dec</v>
      </c>
      <c r="C1119" s="181"/>
      <c r="D1119" s="181"/>
      <c r="E1119" s="181"/>
      <c r="F1119" s="181"/>
      <c r="G1119" s="181"/>
      <c r="H1119" s="181"/>
      <c r="I1119" s="12">
        <f>VLOOKUP($B1119,'Elec wholesale lookups'!$A$3:$L$15,'Inputs - Elec wholesale index'!I$2,FALSE)</f>
        <v>181634.52552031272</v>
      </c>
      <c r="J1119" s="12">
        <f>VLOOKUP($B1119,'Elec wholesale lookups'!$A$3:$L$15,'Inputs - Elec wholesale index'!J$2,FALSE)</f>
        <v>205597.26549163138</v>
      </c>
      <c r="K1119" s="12">
        <f>VLOOKUP($B1119,'Elec wholesale lookups'!$A$3:$L$15,'Inputs - Elec wholesale index'!K$2,FALSE)</f>
        <v>181634.52552031272</v>
      </c>
      <c r="L1119" s="37">
        <f>VLOOKUP($B1119,'Elec wholesale lookups'!$A$3:$O$15,'Inputs - Elec wholesale index'!L$2,FALSE)</f>
        <v>1</v>
      </c>
      <c r="M1119" s="37">
        <f>VLOOKUP($B1119,'Elec wholesale lookups'!$A$3:$O$15,'Inputs - Elec wholesale index'!M$2,FALSE)</f>
        <v>1</v>
      </c>
      <c r="N1119" s="37">
        <f>VLOOKUP($B1119,'Elec wholesale lookups'!$A$3:$O$15,'Inputs - Elec wholesale index'!N$2,FALSE)</f>
        <v>0</v>
      </c>
      <c r="O1119" s="12">
        <f t="shared" si="291"/>
        <v>181634.52552031272</v>
      </c>
      <c r="P1119" s="12">
        <f t="shared" si="292"/>
        <v>205597.26549163138</v>
      </c>
      <c r="Q1119" s="12">
        <f t="shared" si="293"/>
        <v>0</v>
      </c>
      <c r="R1119" s="12">
        <f t="shared" si="294"/>
        <v>387231.79101194406</v>
      </c>
      <c r="S1119" s="22">
        <f t="shared" si="295"/>
        <v>0</v>
      </c>
      <c r="T1119" s="22">
        <f t="shared" si="296"/>
        <v>0</v>
      </c>
      <c r="U1119" s="22">
        <f t="shared" si="297"/>
        <v>0</v>
      </c>
      <c r="V1119" s="22">
        <f t="shared" si="298"/>
        <v>0</v>
      </c>
      <c r="W1119" s="43" t="str">
        <f t="shared" si="299"/>
        <v>n/a</v>
      </c>
      <c r="X1119" s="22">
        <f t="shared" si="300"/>
        <v>0</v>
      </c>
      <c r="Y1119" s="22">
        <f t="shared" si="301"/>
        <v>0</v>
      </c>
      <c r="Z1119" s="22">
        <f t="shared" si="302"/>
        <v>0</v>
      </c>
      <c r="AA1119" s="42">
        <f t="shared" si="303"/>
        <v>0</v>
      </c>
      <c r="AB1119" s="43" t="str">
        <f t="shared" si="304"/>
        <v>n/a</v>
      </c>
      <c r="AC1119" s="44" t="str">
        <f>IFERROR(W1119*'Inputs - OBR and CPI'!$E$27+'Inputs - Elec wholesale index'!AB1119*'Inputs - OBR and CPI'!$F$27,"n/a")</f>
        <v>n/a</v>
      </c>
      <c r="AD1119" s="167" t="str">
        <f t="shared" si="289"/>
        <v>2019-20 Summer</v>
      </c>
      <c r="AE1119" s="167" t="str">
        <f t="shared" si="290"/>
        <v>2018-19 Winter</v>
      </c>
      <c r="AF1119" s="127">
        <v>0</v>
      </c>
    </row>
    <row r="1120" spans="1:32">
      <c r="A1120" s="46">
        <v>43461</v>
      </c>
      <c r="B1120" s="13" t="str">
        <f t="shared" ref="B1120:B1183" si="305">TEXT(A1120,"mmm")</f>
        <v>Dec</v>
      </c>
      <c r="C1120" s="181"/>
      <c r="D1120" s="181"/>
      <c r="E1120" s="181"/>
      <c r="F1120" s="181"/>
      <c r="G1120" s="181"/>
      <c r="H1120" s="181"/>
      <c r="I1120" s="12">
        <f>VLOOKUP($B1120,'Elec wholesale lookups'!$A$3:$L$15,'Inputs - Elec wholesale index'!I$2,FALSE)</f>
        <v>181634.52552031272</v>
      </c>
      <c r="J1120" s="12">
        <f>VLOOKUP($B1120,'Elec wholesale lookups'!$A$3:$L$15,'Inputs - Elec wholesale index'!J$2,FALSE)</f>
        <v>205597.26549163138</v>
      </c>
      <c r="K1120" s="12">
        <f>VLOOKUP($B1120,'Elec wholesale lookups'!$A$3:$L$15,'Inputs - Elec wholesale index'!K$2,FALSE)</f>
        <v>181634.52552031272</v>
      </c>
      <c r="L1120" s="37">
        <f>VLOOKUP($B1120,'Elec wholesale lookups'!$A$3:$O$15,'Inputs - Elec wholesale index'!L$2,FALSE)</f>
        <v>1</v>
      </c>
      <c r="M1120" s="37">
        <f>VLOOKUP($B1120,'Elec wholesale lookups'!$A$3:$O$15,'Inputs - Elec wholesale index'!M$2,FALSE)</f>
        <v>1</v>
      </c>
      <c r="N1120" s="37">
        <f>VLOOKUP($B1120,'Elec wholesale lookups'!$A$3:$O$15,'Inputs - Elec wholesale index'!N$2,FALSE)</f>
        <v>0</v>
      </c>
      <c r="O1120" s="12">
        <f t="shared" si="291"/>
        <v>181634.52552031272</v>
      </c>
      <c r="P1120" s="12">
        <f t="shared" si="292"/>
        <v>205597.26549163138</v>
      </c>
      <c r="Q1120" s="12">
        <f t="shared" si="293"/>
        <v>0</v>
      </c>
      <c r="R1120" s="12">
        <f t="shared" si="294"/>
        <v>387231.79101194406</v>
      </c>
      <c r="S1120" s="22">
        <f t="shared" si="295"/>
        <v>0</v>
      </c>
      <c r="T1120" s="22">
        <f t="shared" si="296"/>
        <v>0</v>
      </c>
      <c r="U1120" s="22">
        <f t="shared" si="297"/>
        <v>0</v>
      </c>
      <c r="V1120" s="22">
        <f t="shared" si="298"/>
        <v>0</v>
      </c>
      <c r="W1120" s="43" t="str">
        <f t="shared" si="299"/>
        <v>n/a</v>
      </c>
      <c r="X1120" s="22">
        <f t="shared" si="300"/>
        <v>0</v>
      </c>
      <c r="Y1120" s="22">
        <f t="shared" si="301"/>
        <v>0</v>
      </c>
      <c r="Z1120" s="22">
        <f t="shared" si="302"/>
        <v>0</v>
      </c>
      <c r="AA1120" s="42">
        <f t="shared" si="303"/>
        <v>0</v>
      </c>
      <c r="AB1120" s="43" t="str">
        <f t="shared" si="304"/>
        <v>n/a</v>
      </c>
      <c r="AC1120" s="44" t="str">
        <f>IFERROR(W1120*'Inputs - OBR and CPI'!$E$27+'Inputs - Elec wholesale index'!AB1120*'Inputs - OBR and CPI'!$F$27,"n/a")</f>
        <v>n/a</v>
      </c>
      <c r="AD1120" s="167" t="str">
        <f t="shared" si="289"/>
        <v>2019-20 Summer</v>
      </c>
      <c r="AE1120" s="167" t="str">
        <f t="shared" si="290"/>
        <v>2018-19 Winter</v>
      </c>
      <c r="AF1120" s="127">
        <v>0</v>
      </c>
    </row>
    <row r="1121" spans="1:32">
      <c r="A1121" s="46">
        <v>43462</v>
      </c>
      <c r="B1121" s="13" t="str">
        <f t="shared" si="305"/>
        <v>Dec</v>
      </c>
      <c r="C1121" s="181"/>
      <c r="D1121" s="181"/>
      <c r="E1121" s="181"/>
      <c r="F1121" s="181"/>
      <c r="G1121" s="181"/>
      <c r="H1121" s="181"/>
      <c r="I1121" s="12">
        <f>VLOOKUP($B1121,'Elec wholesale lookups'!$A$3:$L$15,'Inputs - Elec wholesale index'!I$2,FALSE)</f>
        <v>181634.52552031272</v>
      </c>
      <c r="J1121" s="12">
        <f>VLOOKUP($B1121,'Elec wholesale lookups'!$A$3:$L$15,'Inputs - Elec wholesale index'!J$2,FALSE)</f>
        <v>205597.26549163138</v>
      </c>
      <c r="K1121" s="12">
        <f>VLOOKUP($B1121,'Elec wholesale lookups'!$A$3:$L$15,'Inputs - Elec wholesale index'!K$2,FALSE)</f>
        <v>181634.52552031272</v>
      </c>
      <c r="L1121" s="37">
        <f>VLOOKUP($B1121,'Elec wholesale lookups'!$A$3:$O$15,'Inputs - Elec wholesale index'!L$2,FALSE)</f>
        <v>1</v>
      </c>
      <c r="M1121" s="37">
        <f>VLOOKUP($B1121,'Elec wholesale lookups'!$A$3:$O$15,'Inputs - Elec wholesale index'!M$2,FALSE)</f>
        <v>1</v>
      </c>
      <c r="N1121" s="37">
        <f>VLOOKUP($B1121,'Elec wholesale lookups'!$A$3:$O$15,'Inputs - Elec wholesale index'!N$2,FALSE)</f>
        <v>0</v>
      </c>
      <c r="O1121" s="12">
        <f t="shared" si="291"/>
        <v>181634.52552031272</v>
      </c>
      <c r="P1121" s="12">
        <f t="shared" si="292"/>
        <v>205597.26549163138</v>
      </c>
      <c r="Q1121" s="12">
        <f t="shared" si="293"/>
        <v>0</v>
      </c>
      <c r="R1121" s="12">
        <f t="shared" si="294"/>
        <v>387231.79101194406</v>
      </c>
      <c r="S1121" s="22">
        <f t="shared" si="295"/>
        <v>0</v>
      </c>
      <c r="T1121" s="22">
        <f t="shared" si="296"/>
        <v>0</v>
      </c>
      <c r="U1121" s="22">
        <f t="shared" si="297"/>
        <v>0</v>
      </c>
      <c r="V1121" s="22">
        <f t="shared" si="298"/>
        <v>0</v>
      </c>
      <c r="W1121" s="43" t="str">
        <f t="shared" si="299"/>
        <v>n/a</v>
      </c>
      <c r="X1121" s="22">
        <f t="shared" si="300"/>
        <v>0</v>
      </c>
      <c r="Y1121" s="22">
        <f t="shared" si="301"/>
        <v>0</v>
      </c>
      <c r="Z1121" s="22">
        <f t="shared" si="302"/>
        <v>0</v>
      </c>
      <c r="AA1121" s="42">
        <f t="shared" si="303"/>
        <v>0</v>
      </c>
      <c r="AB1121" s="43" t="str">
        <f t="shared" si="304"/>
        <v>n/a</v>
      </c>
      <c r="AC1121" s="44" t="str">
        <f>IFERROR(W1121*'Inputs - OBR and CPI'!$E$27+'Inputs - Elec wholesale index'!AB1121*'Inputs - OBR and CPI'!$F$27,"n/a")</f>
        <v>n/a</v>
      </c>
      <c r="AD1121" s="167" t="str">
        <f t="shared" si="289"/>
        <v>2019-20 Summer</v>
      </c>
      <c r="AE1121" s="167" t="str">
        <f t="shared" si="290"/>
        <v>2018-19 Winter</v>
      </c>
      <c r="AF1121" s="127">
        <v>0</v>
      </c>
    </row>
    <row r="1122" spans="1:32">
      <c r="A1122" s="46">
        <v>43465</v>
      </c>
      <c r="B1122" s="13" t="str">
        <f t="shared" si="305"/>
        <v>Dec</v>
      </c>
      <c r="C1122" s="181"/>
      <c r="D1122" s="181"/>
      <c r="E1122" s="181"/>
      <c r="F1122" s="181"/>
      <c r="G1122" s="181"/>
      <c r="H1122" s="181"/>
      <c r="I1122" s="12">
        <f>VLOOKUP($B1122,'Elec wholesale lookups'!$A$3:$L$15,'Inputs - Elec wholesale index'!I$2,FALSE)</f>
        <v>181634.52552031272</v>
      </c>
      <c r="J1122" s="12">
        <f>VLOOKUP($B1122,'Elec wholesale lookups'!$A$3:$L$15,'Inputs - Elec wholesale index'!J$2,FALSE)</f>
        <v>205597.26549163138</v>
      </c>
      <c r="K1122" s="12">
        <f>VLOOKUP($B1122,'Elec wholesale lookups'!$A$3:$L$15,'Inputs - Elec wholesale index'!K$2,FALSE)</f>
        <v>181634.52552031272</v>
      </c>
      <c r="L1122" s="37">
        <f>VLOOKUP($B1122,'Elec wholesale lookups'!$A$3:$O$15,'Inputs - Elec wholesale index'!L$2,FALSE)</f>
        <v>1</v>
      </c>
      <c r="M1122" s="37">
        <f>VLOOKUP($B1122,'Elec wholesale lookups'!$A$3:$O$15,'Inputs - Elec wholesale index'!M$2,FALSE)</f>
        <v>1</v>
      </c>
      <c r="N1122" s="37">
        <f>VLOOKUP($B1122,'Elec wholesale lookups'!$A$3:$O$15,'Inputs - Elec wholesale index'!N$2,FALSE)</f>
        <v>0</v>
      </c>
      <c r="O1122" s="12">
        <f t="shared" si="291"/>
        <v>181634.52552031272</v>
      </c>
      <c r="P1122" s="12">
        <f t="shared" si="292"/>
        <v>205597.26549163138</v>
      </c>
      <c r="Q1122" s="12">
        <f t="shared" si="293"/>
        <v>0</v>
      </c>
      <c r="R1122" s="12">
        <f t="shared" si="294"/>
        <v>387231.79101194406</v>
      </c>
      <c r="S1122" s="22">
        <f t="shared" si="295"/>
        <v>0</v>
      </c>
      <c r="T1122" s="22">
        <f t="shared" si="296"/>
        <v>0</v>
      </c>
      <c r="U1122" s="22">
        <f t="shared" si="297"/>
        <v>0</v>
      </c>
      <c r="V1122" s="22">
        <f t="shared" si="298"/>
        <v>0</v>
      </c>
      <c r="W1122" s="43" t="str">
        <f t="shared" si="299"/>
        <v>n/a</v>
      </c>
      <c r="X1122" s="22">
        <f t="shared" si="300"/>
        <v>0</v>
      </c>
      <c r="Y1122" s="22">
        <f t="shared" si="301"/>
        <v>0</v>
      </c>
      <c r="Z1122" s="22">
        <f t="shared" si="302"/>
        <v>0</v>
      </c>
      <c r="AA1122" s="42">
        <f t="shared" si="303"/>
        <v>0</v>
      </c>
      <c r="AB1122" s="43" t="str">
        <f t="shared" si="304"/>
        <v>n/a</v>
      </c>
      <c r="AC1122" s="44" t="str">
        <f>IFERROR(W1122*'Inputs - OBR and CPI'!$E$27+'Inputs - Elec wholesale index'!AB1122*'Inputs - OBR and CPI'!$F$27,"n/a")</f>
        <v>n/a</v>
      </c>
      <c r="AD1122" s="167" t="str">
        <f t="shared" si="289"/>
        <v>2019-20 Summer</v>
      </c>
      <c r="AE1122" s="167" t="str">
        <f t="shared" si="290"/>
        <v>2018-19 Winter</v>
      </c>
      <c r="AF1122" s="127">
        <v>0</v>
      </c>
    </row>
    <row r="1123" spans="1:32">
      <c r="A1123" s="46">
        <v>43467</v>
      </c>
      <c r="B1123" s="13" t="str">
        <f t="shared" si="305"/>
        <v>Jan</v>
      </c>
      <c r="C1123" s="181"/>
      <c r="D1123" s="181"/>
      <c r="E1123" s="181"/>
      <c r="F1123" s="181"/>
      <c r="G1123" s="181"/>
      <c r="H1123" s="181"/>
      <c r="I1123" s="12">
        <f>VLOOKUP($B1123,'Elec wholesale lookups'!$A$3:$L$15,'Inputs - Elec wholesale index'!I$2,FALSE)</f>
        <v>181634.52552031272</v>
      </c>
      <c r="J1123" s="12">
        <f>VLOOKUP($B1123,'Elec wholesale lookups'!$A$3:$L$15,'Inputs - Elec wholesale index'!J$2,FALSE)</f>
        <v>205597.26549163138</v>
      </c>
      <c r="K1123" s="12">
        <f>VLOOKUP($B1123,'Elec wholesale lookups'!$A$3:$L$15,'Inputs - Elec wholesale index'!K$2,FALSE)</f>
        <v>181634.52552031272</v>
      </c>
      <c r="L1123" s="37">
        <f>VLOOKUP($B1123,'Elec wholesale lookups'!$A$3:$O$15,'Inputs - Elec wholesale index'!L$2,FALSE)</f>
        <v>1</v>
      </c>
      <c r="M1123" s="37">
        <f>VLOOKUP($B1123,'Elec wholesale lookups'!$A$3:$O$15,'Inputs - Elec wholesale index'!M$2,FALSE)</f>
        <v>1</v>
      </c>
      <c r="N1123" s="37">
        <f>VLOOKUP($B1123,'Elec wholesale lookups'!$A$3:$O$15,'Inputs - Elec wholesale index'!N$2,FALSE)</f>
        <v>0</v>
      </c>
      <c r="O1123" s="12">
        <f t="shared" si="291"/>
        <v>181634.52552031272</v>
      </c>
      <c r="P1123" s="12">
        <f t="shared" si="292"/>
        <v>205597.26549163138</v>
      </c>
      <c r="Q1123" s="12">
        <f t="shared" si="293"/>
        <v>0</v>
      </c>
      <c r="R1123" s="12">
        <f t="shared" si="294"/>
        <v>387231.79101194406</v>
      </c>
      <c r="S1123" s="22">
        <f t="shared" si="295"/>
        <v>0</v>
      </c>
      <c r="T1123" s="22">
        <f t="shared" si="296"/>
        <v>0</v>
      </c>
      <c r="U1123" s="22">
        <f t="shared" si="297"/>
        <v>0</v>
      </c>
      <c r="V1123" s="22">
        <f t="shared" si="298"/>
        <v>0</v>
      </c>
      <c r="W1123" s="43" t="str">
        <f t="shared" si="299"/>
        <v>n/a</v>
      </c>
      <c r="X1123" s="22">
        <f t="shared" si="300"/>
        <v>0</v>
      </c>
      <c r="Y1123" s="22">
        <f t="shared" si="301"/>
        <v>0</v>
      </c>
      <c r="Z1123" s="22">
        <f t="shared" si="302"/>
        <v>0</v>
      </c>
      <c r="AA1123" s="42">
        <f t="shared" si="303"/>
        <v>0</v>
      </c>
      <c r="AB1123" s="43" t="str">
        <f t="shared" si="304"/>
        <v>n/a</v>
      </c>
      <c r="AC1123" s="44" t="str">
        <f>IFERROR(W1123*'Inputs - OBR and CPI'!$E$27+'Inputs - Elec wholesale index'!AB1123*'Inputs - OBR and CPI'!$F$27,"n/a")</f>
        <v>n/a</v>
      </c>
      <c r="AD1123" s="167" t="str">
        <f t="shared" si="289"/>
        <v>2019-20 Summer</v>
      </c>
      <c r="AE1123" s="167" t="str">
        <f t="shared" si="290"/>
        <v>2018-19 Winter</v>
      </c>
      <c r="AF1123" s="127">
        <v>0</v>
      </c>
    </row>
    <row r="1124" spans="1:32">
      <c r="A1124" s="46">
        <v>43468</v>
      </c>
      <c r="B1124" s="13" t="str">
        <f t="shared" si="305"/>
        <v>Jan</v>
      </c>
      <c r="C1124" s="181"/>
      <c r="D1124" s="181"/>
      <c r="E1124" s="181"/>
      <c r="F1124" s="181"/>
      <c r="G1124" s="181"/>
      <c r="H1124" s="181"/>
      <c r="I1124" s="12">
        <f>VLOOKUP($B1124,'Elec wholesale lookups'!$A$3:$L$15,'Inputs - Elec wholesale index'!I$2,FALSE)</f>
        <v>181634.52552031272</v>
      </c>
      <c r="J1124" s="12">
        <f>VLOOKUP($B1124,'Elec wholesale lookups'!$A$3:$L$15,'Inputs - Elec wholesale index'!J$2,FALSE)</f>
        <v>205597.26549163138</v>
      </c>
      <c r="K1124" s="12">
        <f>VLOOKUP($B1124,'Elec wholesale lookups'!$A$3:$L$15,'Inputs - Elec wholesale index'!K$2,FALSE)</f>
        <v>181634.52552031272</v>
      </c>
      <c r="L1124" s="37">
        <f>VLOOKUP($B1124,'Elec wholesale lookups'!$A$3:$O$15,'Inputs - Elec wholesale index'!L$2,FALSE)</f>
        <v>1</v>
      </c>
      <c r="M1124" s="37">
        <f>VLOOKUP($B1124,'Elec wholesale lookups'!$A$3:$O$15,'Inputs - Elec wholesale index'!M$2,FALSE)</f>
        <v>1</v>
      </c>
      <c r="N1124" s="37">
        <f>VLOOKUP($B1124,'Elec wholesale lookups'!$A$3:$O$15,'Inputs - Elec wholesale index'!N$2,FALSE)</f>
        <v>0</v>
      </c>
      <c r="O1124" s="12">
        <f t="shared" si="291"/>
        <v>181634.52552031272</v>
      </c>
      <c r="P1124" s="12">
        <f t="shared" si="292"/>
        <v>205597.26549163138</v>
      </c>
      <c r="Q1124" s="12">
        <f t="shared" si="293"/>
        <v>0</v>
      </c>
      <c r="R1124" s="12">
        <f t="shared" si="294"/>
        <v>387231.79101194406</v>
      </c>
      <c r="S1124" s="22">
        <f t="shared" si="295"/>
        <v>0</v>
      </c>
      <c r="T1124" s="22">
        <f t="shared" si="296"/>
        <v>0</v>
      </c>
      <c r="U1124" s="22">
        <f t="shared" si="297"/>
        <v>0</v>
      </c>
      <c r="V1124" s="22">
        <f t="shared" si="298"/>
        <v>0</v>
      </c>
      <c r="W1124" s="43" t="str">
        <f t="shared" si="299"/>
        <v>n/a</v>
      </c>
      <c r="X1124" s="22">
        <f t="shared" si="300"/>
        <v>0</v>
      </c>
      <c r="Y1124" s="22">
        <f t="shared" si="301"/>
        <v>0</v>
      </c>
      <c r="Z1124" s="22">
        <f t="shared" si="302"/>
        <v>0</v>
      </c>
      <c r="AA1124" s="42">
        <f t="shared" si="303"/>
        <v>0</v>
      </c>
      <c r="AB1124" s="43" t="str">
        <f t="shared" si="304"/>
        <v>n/a</v>
      </c>
      <c r="AC1124" s="44" t="str">
        <f>IFERROR(W1124*'Inputs - OBR and CPI'!$E$27+'Inputs - Elec wholesale index'!AB1124*'Inputs - OBR and CPI'!$F$27,"n/a")</f>
        <v>n/a</v>
      </c>
      <c r="AD1124" s="167" t="str">
        <f t="shared" si="289"/>
        <v>2019-20 Summer</v>
      </c>
      <c r="AE1124" s="167" t="str">
        <f t="shared" si="290"/>
        <v>2018-19 Winter</v>
      </c>
      <c r="AF1124" s="127">
        <v>0</v>
      </c>
    </row>
    <row r="1125" spans="1:32">
      <c r="A1125" s="46">
        <v>43469</v>
      </c>
      <c r="B1125" s="13" t="str">
        <f t="shared" si="305"/>
        <v>Jan</v>
      </c>
      <c r="C1125" s="181"/>
      <c r="D1125" s="181"/>
      <c r="E1125" s="181"/>
      <c r="F1125" s="181"/>
      <c r="G1125" s="181"/>
      <c r="H1125" s="181"/>
      <c r="I1125" s="12">
        <f>VLOOKUP($B1125,'Elec wholesale lookups'!$A$3:$L$15,'Inputs - Elec wholesale index'!I$2,FALSE)</f>
        <v>181634.52552031272</v>
      </c>
      <c r="J1125" s="12">
        <f>VLOOKUP($B1125,'Elec wholesale lookups'!$A$3:$L$15,'Inputs - Elec wholesale index'!J$2,FALSE)</f>
        <v>205597.26549163138</v>
      </c>
      <c r="K1125" s="12">
        <f>VLOOKUP($B1125,'Elec wholesale lookups'!$A$3:$L$15,'Inputs - Elec wholesale index'!K$2,FALSE)</f>
        <v>181634.52552031272</v>
      </c>
      <c r="L1125" s="37">
        <f>VLOOKUP($B1125,'Elec wholesale lookups'!$A$3:$O$15,'Inputs - Elec wholesale index'!L$2,FALSE)</f>
        <v>1</v>
      </c>
      <c r="M1125" s="37">
        <f>VLOOKUP($B1125,'Elec wholesale lookups'!$A$3:$O$15,'Inputs - Elec wholesale index'!M$2,FALSE)</f>
        <v>1</v>
      </c>
      <c r="N1125" s="37">
        <f>VLOOKUP($B1125,'Elec wholesale lookups'!$A$3:$O$15,'Inputs - Elec wholesale index'!N$2,FALSE)</f>
        <v>0</v>
      </c>
      <c r="O1125" s="12">
        <f t="shared" si="291"/>
        <v>181634.52552031272</v>
      </c>
      <c r="P1125" s="12">
        <f t="shared" si="292"/>
        <v>205597.26549163138</v>
      </c>
      <c r="Q1125" s="12">
        <f t="shared" si="293"/>
        <v>0</v>
      </c>
      <c r="R1125" s="12">
        <f t="shared" si="294"/>
        <v>387231.79101194406</v>
      </c>
      <c r="S1125" s="22">
        <f t="shared" si="295"/>
        <v>0</v>
      </c>
      <c r="T1125" s="22">
        <f t="shared" si="296"/>
        <v>0</v>
      </c>
      <c r="U1125" s="22">
        <f t="shared" si="297"/>
        <v>0</v>
      </c>
      <c r="V1125" s="22">
        <f t="shared" si="298"/>
        <v>0</v>
      </c>
      <c r="W1125" s="43" t="str">
        <f t="shared" si="299"/>
        <v>n/a</v>
      </c>
      <c r="X1125" s="22">
        <f t="shared" si="300"/>
        <v>0</v>
      </c>
      <c r="Y1125" s="22">
        <f t="shared" si="301"/>
        <v>0</v>
      </c>
      <c r="Z1125" s="22">
        <f t="shared" si="302"/>
        <v>0</v>
      </c>
      <c r="AA1125" s="42">
        <f t="shared" si="303"/>
        <v>0</v>
      </c>
      <c r="AB1125" s="43" t="str">
        <f t="shared" si="304"/>
        <v>n/a</v>
      </c>
      <c r="AC1125" s="44" t="str">
        <f>IFERROR(W1125*'Inputs - OBR and CPI'!$E$27+'Inputs - Elec wholesale index'!AB1125*'Inputs - OBR and CPI'!$F$27,"n/a")</f>
        <v>n/a</v>
      </c>
      <c r="AD1125" s="167" t="str">
        <f t="shared" si="289"/>
        <v>2019-20 Summer</v>
      </c>
      <c r="AE1125" s="167" t="str">
        <f t="shared" si="290"/>
        <v>2018-19 Winter</v>
      </c>
      <c r="AF1125" s="127">
        <v>0</v>
      </c>
    </row>
    <row r="1126" spans="1:32">
      <c r="A1126" s="46">
        <v>43472</v>
      </c>
      <c r="B1126" s="13" t="str">
        <f t="shared" si="305"/>
        <v>Jan</v>
      </c>
      <c r="C1126" s="181"/>
      <c r="D1126" s="181"/>
      <c r="E1126" s="181"/>
      <c r="F1126" s="181"/>
      <c r="G1126" s="181"/>
      <c r="H1126" s="181"/>
      <c r="I1126" s="12">
        <f>VLOOKUP($B1126,'Elec wholesale lookups'!$A$3:$L$15,'Inputs - Elec wholesale index'!I$2,FALSE)</f>
        <v>181634.52552031272</v>
      </c>
      <c r="J1126" s="12">
        <f>VLOOKUP($B1126,'Elec wholesale lookups'!$A$3:$L$15,'Inputs - Elec wholesale index'!J$2,FALSE)</f>
        <v>205597.26549163138</v>
      </c>
      <c r="K1126" s="12">
        <f>VLOOKUP($B1126,'Elec wholesale lookups'!$A$3:$L$15,'Inputs - Elec wholesale index'!K$2,FALSE)</f>
        <v>181634.52552031272</v>
      </c>
      <c r="L1126" s="37">
        <f>VLOOKUP($B1126,'Elec wholesale lookups'!$A$3:$O$15,'Inputs - Elec wholesale index'!L$2,FALSE)</f>
        <v>1</v>
      </c>
      <c r="M1126" s="37">
        <f>VLOOKUP($B1126,'Elec wholesale lookups'!$A$3:$O$15,'Inputs - Elec wholesale index'!M$2,FALSE)</f>
        <v>1</v>
      </c>
      <c r="N1126" s="37">
        <f>VLOOKUP($B1126,'Elec wholesale lookups'!$A$3:$O$15,'Inputs - Elec wholesale index'!N$2,FALSE)</f>
        <v>0</v>
      </c>
      <c r="O1126" s="12">
        <f t="shared" si="291"/>
        <v>181634.52552031272</v>
      </c>
      <c r="P1126" s="12">
        <f t="shared" si="292"/>
        <v>205597.26549163138</v>
      </c>
      <c r="Q1126" s="12">
        <f t="shared" si="293"/>
        <v>0</v>
      </c>
      <c r="R1126" s="12">
        <f t="shared" si="294"/>
        <v>387231.79101194406</v>
      </c>
      <c r="S1126" s="22">
        <f t="shared" si="295"/>
        <v>0</v>
      </c>
      <c r="T1126" s="22">
        <f t="shared" si="296"/>
        <v>0</v>
      </c>
      <c r="U1126" s="22">
        <f t="shared" si="297"/>
        <v>0</v>
      </c>
      <c r="V1126" s="22">
        <f t="shared" si="298"/>
        <v>0</v>
      </c>
      <c r="W1126" s="43" t="str">
        <f t="shared" si="299"/>
        <v>n/a</v>
      </c>
      <c r="X1126" s="22">
        <f t="shared" si="300"/>
        <v>0</v>
      </c>
      <c r="Y1126" s="22">
        <f t="shared" si="301"/>
        <v>0</v>
      </c>
      <c r="Z1126" s="22">
        <f t="shared" si="302"/>
        <v>0</v>
      </c>
      <c r="AA1126" s="42">
        <f t="shared" si="303"/>
        <v>0</v>
      </c>
      <c r="AB1126" s="43" t="str">
        <f t="shared" si="304"/>
        <v>n/a</v>
      </c>
      <c r="AC1126" s="44" t="str">
        <f>IFERROR(W1126*'Inputs - OBR and CPI'!$E$27+'Inputs - Elec wholesale index'!AB1126*'Inputs - OBR and CPI'!$F$27,"n/a")</f>
        <v>n/a</v>
      </c>
      <c r="AD1126" s="167" t="str">
        <f t="shared" si="289"/>
        <v>2019-20 Summer</v>
      </c>
      <c r="AE1126" s="167" t="str">
        <f t="shared" si="290"/>
        <v>2018-19 Winter</v>
      </c>
      <c r="AF1126" s="127">
        <v>0</v>
      </c>
    </row>
    <row r="1127" spans="1:32">
      <c r="A1127" s="46">
        <v>43473</v>
      </c>
      <c r="B1127" s="13" t="str">
        <f t="shared" si="305"/>
        <v>Jan</v>
      </c>
      <c r="C1127" s="181"/>
      <c r="D1127" s="181"/>
      <c r="E1127" s="181"/>
      <c r="F1127" s="181"/>
      <c r="G1127" s="181"/>
      <c r="H1127" s="181"/>
      <c r="I1127" s="12">
        <f>VLOOKUP($B1127,'Elec wholesale lookups'!$A$3:$L$15,'Inputs - Elec wholesale index'!I$2,FALSE)</f>
        <v>181634.52552031272</v>
      </c>
      <c r="J1127" s="12">
        <f>VLOOKUP($B1127,'Elec wholesale lookups'!$A$3:$L$15,'Inputs - Elec wholesale index'!J$2,FALSE)</f>
        <v>205597.26549163138</v>
      </c>
      <c r="K1127" s="12">
        <f>VLOOKUP($B1127,'Elec wholesale lookups'!$A$3:$L$15,'Inputs - Elec wholesale index'!K$2,FALSE)</f>
        <v>181634.52552031272</v>
      </c>
      <c r="L1127" s="37">
        <f>VLOOKUP($B1127,'Elec wholesale lookups'!$A$3:$O$15,'Inputs - Elec wholesale index'!L$2,FALSE)</f>
        <v>1</v>
      </c>
      <c r="M1127" s="37">
        <f>VLOOKUP($B1127,'Elec wholesale lookups'!$A$3:$O$15,'Inputs - Elec wholesale index'!M$2,FALSE)</f>
        <v>1</v>
      </c>
      <c r="N1127" s="37">
        <f>VLOOKUP($B1127,'Elec wholesale lookups'!$A$3:$O$15,'Inputs - Elec wholesale index'!N$2,FALSE)</f>
        <v>0</v>
      </c>
      <c r="O1127" s="12">
        <f t="shared" si="291"/>
        <v>181634.52552031272</v>
      </c>
      <c r="P1127" s="12">
        <f t="shared" si="292"/>
        <v>205597.26549163138</v>
      </c>
      <c r="Q1127" s="12">
        <f t="shared" si="293"/>
        <v>0</v>
      </c>
      <c r="R1127" s="12">
        <f t="shared" si="294"/>
        <v>387231.79101194406</v>
      </c>
      <c r="S1127" s="22">
        <f t="shared" si="295"/>
        <v>0</v>
      </c>
      <c r="T1127" s="22">
        <f t="shared" si="296"/>
        <v>0</v>
      </c>
      <c r="U1127" s="22">
        <f t="shared" si="297"/>
        <v>0</v>
      </c>
      <c r="V1127" s="22">
        <f t="shared" si="298"/>
        <v>0</v>
      </c>
      <c r="W1127" s="43" t="str">
        <f t="shared" si="299"/>
        <v>n/a</v>
      </c>
      <c r="X1127" s="22">
        <f t="shared" si="300"/>
        <v>0</v>
      </c>
      <c r="Y1127" s="22">
        <f t="shared" si="301"/>
        <v>0</v>
      </c>
      <c r="Z1127" s="22">
        <f t="shared" si="302"/>
        <v>0</v>
      </c>
      <c r="AA1127" s="42">
        <f t="shared" si="303"/>
        <v>0</v>
      </c>
      <c r="AB1127" s="43" t="str">
        <f t="shared" si="304"/>
        <v>n/a</v>
      </c>
      <c r="AC1127" s="44" t="str">
        <f>IFERROR(W1127*'Inputs - OBR and CPI'!$E$27+'Inputs - Elec wholesale index'!AB1127*'Inputs - OBR and CPI'!$F$27,"n/a")</f>
        <v>n/a</v>
      </c>
      <c r="AD1127" s="167" t="str">
        <f t="shared" si="289"/>
        <v>2019-20 Summer</v>
      </c>
      <c r="AE1127" s="167" t="str">
        <f t="shared" si="290"/>
        <v>2018-19 Winter</v>
      </c>
      <c r="AF1127" s="127">
        <v>0</v>
      </c>
    </row>
    <row r="1128" spans="1:32">
      <c r="A1128" s="46">
        <v>43474</v>
      </c>
      <c r="B1128" s="13" t="str">
        <f t="shared" si="305"/>
        <v>Jan</v>
      </c>
      <c r="C1128" s="181"/>
      <c r="D1128" s="181"/>
      <c r="E1128" s="181"/>
      <c r="F1128" s="181"/>
      <c r="G1128" s="181"/>
      <c r="H1128" s="181"/>
      <c r="I1128" s="12">
        <f>VLOOKUP($B1128,'Elec wholesale lookups'!$A$3:$L$15,'Inputs - Elec wholesale index'!I$2,FALSE)</f>
        <v>181634.52552031272</v>
      </c>
      <c r="J1128" s="12">
        <f>VLOOKUP($B1128,'Elec wholesale lookups'!$A$3:$L$15,'Inputs - Elec wholesale index'!J$2,FALSE)</f>
        <v>205597.26549163138</v>
      </c>
      <c r="K1128" s="12">
        <f>VLOOKUP($B1128,'Elec wholesale lookups'!$A$3:$L$15,'Inputs - Elec wholesale index'!K$2,FALSE)</f>
        <v>181634.52552031272</v>
      </c>
      <c r="L1128" s="37">
        <f>VLOOKUP($B1128,'Elec wholesale lookups'!$A$3:$O$15,'Inputs - Elec wholesale index'!L$2,FALSE)</f>
        <v>1</v>
      </c>
      <c r="M1128" s="37">
        <f>VLOOKUP($B1128,'Elec wholesale lookups'!$A$3:$O$15,'Inputs - Elec wholesale index'!M$2,FALSE)</f>
        <v>1</v>
      </c>
      <c r="N1128" s="37">
        <f>VLOOKUP($B1128,'Elec wholesale lookups'!$A$3:$O$15,'Inputs - Elec wholesale index'!N$2,FALSE)</f>
        <v>0</v>
      </c>
      <c r="O1128" s="12">
        <f t="shared" si="291"/>
        <v>181634.52552031272</v>
      </c>
      <c r="P1128" s="12">
        <f t="shared" si="292"/>
        <v>205597.26549163138</v>
      </c>
      <c r="Q1128" s="12">
        <f t="shared" si="293"/>
        <v>0</v>
      </c>
      <c r="R1128" s="12">
        <f t="shared" si="294"/>
        <v>387231.79101194406</v>
      </c>
      <c r="S1128" s="22">
        <f t="shared" si="295"/>
        <v>0</v>
      </c>
      <c r="T1128" s="22">
        <f t="shared" si="296"/>
        <v>0</v>
      </c>
      <c r="U1128" s="22">
        <f t="shared" si="297"/>
        <v>0</v>
      </c>
      <c r="V1128" s="22">
        <f t="shared" si="298"/>
        <v>0</v>
      </c>
      <c r="W1128" s="43" t="str">
        <f t="shared" si="299"/>
        <v>n/a</v>
      </c>
      <c r="X1128" s="22">
        <f t="shared" si="300"/>
        <v>0</v>
      </c>
      <c r="Y1128" s="22">
        <f t="shared" si="301"/>
        <v>0</v>
      </c>
      <c r="Z1128" s="22">
        <f t="shared" si="302"/>
        <v>0</v>
      </c>
      <c r="AA1128" s="42">
        <f t="shared" si="303"/>
        <v>0</v>
      </c>
      <c r="AB1128" s="43" t="str">
        <f t="shared" si="304"/>
        <v>n/a</v>
      </c>
      <c r="AC1128" s="44" t="str">
        <f>IFERROR(W1128*'Inputs - OBR and CPI'!$E$27+'Inputs - Elec wholesale index'!AB1128*'Inputs - OBR and CPI'!$F$27,"n/a")</f>
        <v>n/a</v>
      </c>
      <c r="AD1128" s="167" t="str">
        <f t="shared" si="289"/>
        <v>2019-20 Summer</v>
      </c>
      <c r="AE1128" s="167" t="str">
        <f t="shared" si="290"/>
        <v>2018-19 Winter</v>
      </c>
      <c r="AF1128" s="127">
        <v>0</v>
      </c>
    </row>
    <row r="1129" spans="1:32">
      <c r="A1129" s="46">
        <v>43475</v>
      </c>
      <c r="B1129" s="13" t="str">
        <f t="shared" si="305"/>
        <v>Jan</v>
      </c>
      <c r="C1129" s="181"/>
      <c r="D1129" s="181"/>
      <c r="E1129" s="181"/>
      <c r="F1129" s="181"/>
      <c r="G1129" s="181"/>
      <c r="H1129" s="181"/>
      <c r="I1129" s="12">
        <f>VLOOKUP($B1129,'Elec wholesale lookups'!$A$3:$L$15,'Inputs - Elec wholesale index'!I$2,FALSE)</f>
        <v>181634.52552031272</v>
      </c>
      <c r="J1129" s="12">
        <f>VLOOKUP($B1129,'Elec wholesale lookups'!$A$3:$L$15,'Inputs - Elec wholesale index'!J$2,FALSE)</f>
        <v>205597.26549163138</v>
      </c>
      <c r="K1129" s="12">
        <f>VLOOKUP($B1129,'Elec wholesale lookups'!$A$3:$L$15,'Inputs - Elec wholesale index'!K$2,FALSE)</f>
        <v>181634.52552031272</v>
      </c>
      <c r="L1129" s="37">
        <f>VLOOKUP($B1129,'Elec wholesale lookups'!$A$3:$O$15,'Inputs - Elec wholesale index'!L$2,FALSE)</f>
        <v>1</v>
      </c>
      <c r="M1129" s="37">
        <f>VLOOKUP($B1129,'Elec wholesale lookups'!$A$3:$O$15,'Inputs - Elec wholesale index'!M$2,FALSE)</f>
        <v>1</v>
      </c>
      <c r="N1129" s="37">
        <f>VLOOKUP($B1129,'Elec wholesale lookups'!$A$3:$O$15,'Inputs - Elec wholesale index'!N$2,FALSE)</f>
        <v>0</v>
      </c>
      <c r="O1129" s="12">
        <f t="shared" si="291"/>
        <v>181634.52552031272</v>
      </c>
      <c r="P1129" s="12">
        <f t="shared" si="292"/>
        <v>205597.26549163138</v>
      </c>
      <c r="Q1129" s="12">
        <f t="shared" si="293"/>
        <v>0</v>
      </c>
      <c r="R1129" s="12">
        <f t="shared" si="294"/>
        <v>387231.79101194406</v>
      </c>
      <c r="S1129" s="22">
        <f t="shared" si="295"/>
        <v>0</v>
      </c>
      <c r="T1129" s="22">
        <f t="shared" si="296"/>
        <v>0</v>
      </c>
      <c r="U1129" s="22">
        <f t="shared" si="297"/>
        <v>0</v>
      </c>
      <c r="V1129" s="22">
        <f t="shared" si="298"/>
        <v>0</v>
      </c>
      <c r="W1129" s="43" t="str">
        <f t="shared" si="299"/>
        <v>n/a</v>
      </c>
      <c r="X1129" s="22">
        <f t="shared" si="300"/>
        <v>0</v>
      </c>
      <c r="Y1129" s="22">
        <f t="shared" si="301"/>
        <v>0</v>
      </c>
      <c r="Z1129" s="22">
        <f t="shared" si="302"/>
        <v>0</v>
      </c>
      <c r="AA1129" s="42">
        <f t="shared" si="303"/>
        <v>0</v>
      </c>
      <c r="AB1129" s="43" t="str">
        <f t="shared" si="304"/>
        <v>n/a</v>
      </c>
      <c r="AC1129" s="44" t="str">
        <f>IFERROR(W1129*'Inputs - OBR and CPI'!$E$27+'Inputs - Elec wholesale index'!AB1129*'Inputs - OBR and CPI'!$F$27,"n/a")</f>
        <v>n/a</v>
      </c>
      <c r="AD1129" s="167" t="str">
        <f t="shared" si="289"/>
        <v>2019-20 Summer</v>
      </c>
      <c r="AE1129" s="167" t="str">
        <f t="shared" si="290"/>
        <v>2018-19 Winter</v>
      </c>
      <c r="AF1129" s="127">
        <v>0</v>
      </c>
    </row>
    <row r="1130" spans="1:32">
      <c r="A1130" s="46">
        <v>43476</v>
      </c>
      <c r="B1130" s="13" t="str">
        <f t="shared" si="305"/>
        <v>Jan</v>
      </c>
      <c r="C1130" s="181"/>
      <c r="D1130" s="181"/>
      <c r="E1130" s="181"/>
      <c r="F1130" s="181"/>
      <c r="G1130" s="181"/>
      <c r="H1130" s="181"/>
      <c r="I1130" s="12">
        <f>VLOOKUP($B1130,'Elec wholesale lookups'!$A$3:$L$15,'Inputs - Elec wholesale index'!I$2,FALSE)</f>
        <v>181634.52552031272</v>
      </c>
      <c r="J1130" s="12">
        <f>VLOOKUP($B1130,'Elec wholesale lookups'!$A$3:$L$15,'Inputs - Elec wholesale index'!J$2,FALSE)</f>
        <v>205597.26549163138</v>
      </c>
      <c r="K1130" s="12">
        <f>VLOOKUP($B1130,'Elec wholesale lookups'!$A$3:$L$15,'Inputs - Elec wholesale index'!K$2,FALSE)</f>
        <v>181634.52552031272</v>
      </c>
      <c r="L1130" s="37">
        <f>VLOOKUP($B1130,'Elec wholesale lookups'!$A$3:$O$15,'Inputs - Elec wholesale index'!L$2,FALSE)</f>
        <v>1</v>
      </c>
      <c r="M1130" s="37">
        <f>VLOOKUP($B1130,'Elec wholesale lookups'!$A$3:$O$15,'Inputs - Elec wholesale index'!M$2,FALSE)</f>
        <v>1</v>
      </c>
      <c r="N1130" s="37">
        <f>VLOOKUP($B1130,'Elec wholesale lookups'!$A$3:$O$15,'Inputs - Elec wholesale index'!N$2,FALSE)</f>
        <v>0</v>
      </c>
      <c r="O1130" s="12">
        <f t="shared" si="291"/>
        <v>181634.52552031272</v>
      </c>
      <c r="P1130" s="12">
        <f t="shared" si="292"/>
        <v>205597.26549163138</v>
      </c>
      <c r="Q1130" s="12">
        <f t="shared" si="293"/>
        <v>0</v>
      </c>
      <c r="R1130" s="12">
        <f t="shared" si="294"/>
        <v>387231.79101194406</v>
      </c>
      <c r="S1130" s="22">
        <f t="shared" si="295"/>
        <v>0</v>
      </c>
      <c r="T1130" s="22">
        <f t="shared" si="296"/>
        <v>0</v>
      </c>
      <c r="U1130" s="22">
        <f t="shared" si="297"/>
        <v>0</v>
      </c>
      <c r="V1130" s="22">
        <f t="shared" si="298"/>
        <v>0</v>
      </c>
      <c r="W1130" s="43" t="str">
        <f t="shared" si="299"/>
        <v>n/a</v>
      </c>
      <c r="X1130" s="22">
        <f t="shared" si="300"/>
        <v>0</v>
      </c>
      <c r="Y1130" s="22">
        <f t="shared" si="301"/>
        <v>0</v>
      </c>
      <c r="Z1130" s="22">
        <f t="shared" si="302"/>
        <v>0</v>
      </c>
      <c r="AA1130" s="42">
        <f t="shared" si="303"/>
        <v>0</v>
      </c>
      <c r="AB1130" s="43" t="str">
        <f t="shared" si="304"/>
        <v>n/a</v>
      </c>
      <c r="AC1130" s="44" t="str">
        <f>IFERROR(W1130*'Inputs - OBR and CPI'!$E$27+'Inputs - Elec wholesale index'!AB1130*'Inputs - OBR and CPI'!$F$27,"n/a")</f>
        <v>n/a</v>
      </c>
      <c r="AD1130" s="167" t="str">
        <f t="shared" si="289"/>
        <v>2019-20 Summer</v>
      </c>
      <c r="AE1130" s="167" t="str">
        <f t="shared" si="290"/>
        <v>2018-19 Winter</v>
      </c>
      <c r="AF1130" s="127">
        <v>0</v>
      </c>
    </row>
    <row r="1131" spans="1:32">
      <c r="A1131" s="46">
        <v>43479</v>
      </c>
      <c r="B1131" s="13" t="str">
        <f t="shared" si="305"/>
        <v>Jan</v>
      </c>
      <c r="C1131" s="181"/>
      <c r="D1131" s="181"/>
      <c r="E1131" s="181"/>
      <c r="F1131" s="181"/>
      <c r="G1131" s="181"/>
      <c r="H1131" s="181"/>
      <c r="I1131" s="12">
        <f>VLOOKUP($B1131,'Elec wholesale lookups'!$A$3:$L$15,'Inputs - Elec wholesale index'!I$2,FALSE)</f>
        <v>181634.52552031272</v>
      </c>
      <c r="J1131" s="12">
        <f>VLOOKUP($B1131,'Elec wholesale lookups'!$A$3:$L$15,'Inputs - Elec wholesale index'!J$2,FALSE)</f>
        <v>205597.26549163138</v>
      </c>
      <c r="K1131" s="12">
        <f>VLOOKUP($B1131,'Elec wholesale lookups'!$A$3:$L$15,'Inputs - Elec wholesale index'!K$2,FALSE)</f>
        <v>181634.52552031272</v>
      </c>
      <c r="L1131" s="37">
        <f>VLOOKUP($B1131,'Elec wholesale lookups'!$A$3:$O$15,'Inputs - Elec wholesale index'!L$2,FALSE)</f>
        <v>1</v>
      </c>
      <c r="M1131" s="37">
        <f>VLOOKUP($B1131,'Elec wholesale lookups'!$A$3:$O$15,'Inputs - Elec wholesale index'!M$2,FALSE)</f>
        <v>1</v>
      </c>
      <c r="N1131" s="37">
        <f>VLOOKUP($B1131,'Elec wholesale lookups'!$A$3:$O$15,'Inputs - Elec wholesale index'!N$2,FALSE)</f>
        <v>0</v>
      </c>
      <c r="O1131" s="12">
        <f t="shared" si="291"/>
        <v>181634.52552031272</v>
      </c>
      <c r="P1131" s="12">
        <f t="shared" si="292"/>
        <v>205597.26549163138</v>
      </c>
      <c r="Q1131" s="12">
        <f t="shared" si="293"/>
        <v>0</v>
      </c>
      <c r="R1131" s="12">
        <f t="shared" si="294"/>
        <v>387231.79101194406</v>
      </c>
      <c r="S1131" s="22">
        <f t="shared" si="295"/>
        <v>0</v>
      </c>
      <c r="T1131" s="22">
        <f t="shared" si="296"/>
        <v>0</v>
      </c>
      <c r="U1131" s="22">
        <f t="shared" si="297"/>
        <v>0</v>
      </c>
      <c r="V1131" s="22">
        <f t="shared" si="298"/>
        <v>0</v>
      </c>
      <c r="W1131" s="43" t="str">
        <f t="shared" si="299"/>
        <v>n/a</v>
      </c>
      <c r="X1131" s="22">
        <f t="shared" si="300"/>
        <v>0</v>
      </c>
      <c r="Y1131" s="22">
        <f t="shared" si="301"/>
        <v>0</v>
      </c>
      <c r="Z1131" s="22">
        <f t="shared" si="302"/>
        <v>0</v>
      </c>
      <c r="AA1131" s="42">
        <f t="shared" si="303"/>
        <v>0</v>
      </c>
      <c r="AB1131" s="43" t="str">
        <f t="shared" si="304"/>
        <v>n/a</v>
      </c>
      <c r="AC1131" s="44" t="str">
        <f>IFERROR(W1131*'Inputs - OBR and CPI'!$E$27+'Inputs - Elec wholesale index'!AB1131*'Inputs - OBR and CPI'!$F$27,"n/a")</f>
        <v>n/a</v>
      </c>
      <c r="AD1131" s="167" t="str">
        <f t="shared" si="289"/>
        <v>2019-20 Summer</v>
      </c>
      <c r="AE1131" s="167" t="str">
        <f t="shared" si="290"/>
        <v>2018-19 Winter</v>
      </c>
      <c r="AF1131" s="127">
        <v>0</v>
      </c>
    </row>
    <row r="1132" spans="1:32">
      <c r="A1132" s="46">
        <v>43480</v>
      </c>
      <c r="B1132" s="13" t="str">
        <f t="shared" si="305"/>
        <v>Jan</v>
      </c>
      <c r="C1132" s="181"/>
      <c r="D1132" s="181"/>
      <c r="E1132" s="181"/>
      <c r="F1132" s="181"/>
      <c r="G1132" s="181"/>
      <c r="H1132" s="181"/>
      <c r="I1132" s="12">
        <f>VLOOKUP($B1132,'Elec wholesale lookups'!$A$3:$L$15,'Inputs - Elec wholesale index'!I$2,FALSE)</f>
        <v>181634.52552031272</v>
      </c>
      <c r="J1132" s="12">
        <f>VLOOKUP($B1132,'Elec wholesale lookups'!$A$3:$L$15,'Inputs - Elec wholesale index'!J$2,FALSE)</f>
        <v>205597.26549163138</v>
      </c>
      <c r="K1132" s="12">
        <f>VLOOKUP($B1132,'Elec wholesale lookups'!$A$3:$L$15,'Inputs - Elec wholesale index'!K$2,FALSE)</f>
        <v>181634.52552031272</v>
      </c>
      <c r="L1132" s="37">
        <f>VLOOKUP($B1132,'Elec wholesale lookups'!$A$3:$O$15,'Inputs - Elec wholesale index'!L$2,FALSE)</f>
        <v>1</v>
      </c>
      <c r="M1132" s="37">
        <f>VLOOKUP($B1132,'Elec wholesale lookups'!$A$3:$O$15,'Inputs - Elec wholesale index'!M$2,FALSE)</f>
        <v>1</v>
      </c>
      <c r="N1132" s="37">
        <f>VLOOKUP($B1132,'Elec wholesale lookups'!$A$3:$O$15,'Inputs - Elec wholesale index'!N$2,FALSE)</f>
        <v>0</v>
      </c>
      <c r="O1132" s="12">
        <f t="shared" si="291"/>
        <v>181634.52552031272</v>
      </c>
      <c r="P1132" s="12">
        <f t="shared" si="292"/>
        <v>205597.26549163138</v>
      </c>
      <c r="Q1132" s="12">
        <f t="shared" si="293"/>
        <v>0</v>
      </c>
      <c r="R1132" s="12">
        <f t="shared" si="294"/>
        <v>387231.79101194406</v>
      </c>
      <c r="S1132" s="22">
        <f t="shared" si="295"/>
        <v>0</v>
      </c>
      <c r="T1132" s="22">
        <f t="shared" si="296"/>
        <v>0</v>
      </c>
      <c r="U1132" s="22">
        <f t="shared" si="297"/>
        <v>0</v>
      </c>
      <c r="V1132" s="22">
        <f t="shared" si="298"/>
        <v>0</v>
      </c>
      <c r="W1132" s="43" t="str">
        <f t="shared" si="299"/>
        <v>n/a</v>
      </c>
      <c r="X1132" s="22">
        <f t="shared" si="300"/>
        <v>0</v>
      </c>
      <c r="Y1132" s="22">
        <f t="shared" si="301"/>
        <v>0</v>
      </c>
      <c r="Z1132" s="22">
        <f t="shared" si="302"/>
        <v>0</v>
      </c>
      <c r="AA1132" s="42">
        <f t="shared" si="303"/>
        <v>0</v>
      </c>
      <c r="AB1132" s="43" t="str">
        <f t="shared" si="304"/>
        <v>n/a</v>
      </c>
      <c r="AC1132" s="44" t="str">
        <f>IFERROR(W1132*'Inputs - OBR and CPI'!$E$27+'Inputs - Elec wholesale index'!AB1132*'Inputs - OBR and CPI'!$F$27,"n/a")</f>
        <v>n/a</v>
      </c>
      <c r="AD1132" s="167" t="str">
        <f t="shared" si="289"/>
        <v>2019-20 Summer</v>
      </c>
      <c r="AE1132" s="167" t="str">
        <f t="shared" si="290"/>
        <v>2018-19 Winter</v>
      </c>
      <c r="AF1132" s="127">
        <v>0</v>
      </c>
    </row>
    <row r="1133" spans="1:32">
      <c r="A1133" s="46">
        <v>43481</v>
      </c>
      <c r="B1133" s="13" t="str">
        <f t="shared" si="305"/>
        <v>Jan</v>
      </c>
      <c r="C1133" s="181"/>
      <c r="D1133" s="181"/>
      <c r="E1133" s="181"/>
      <c r="F1133" s="181"/>
      <c r="G1133" s="181"/>
      <c r="H1133" s="181"/>
      <c r="I1133" s="12">
        <f>VLOOKUP($B1133,'Elec wholesale lookups'!$A$3:$L$15,'Inputs - Elec wholesale index'!I$2,FALSE)</f>
        <v>181634.52552031272</v>
      </c>
      <c r="J1133" s="12">
        <f>VLOOKUP($B1133,'Elec wholesale lookups'!$A$3:$L$15,'Inputs - Elec wholesale index'!J$2,FALSE)</f>
        <v>205597.26549163138</v>
      </c>
      <c r="K1133" s="12">
        <f>VLOOKUP($B1133,'Elec wholesale lookups'!$A$3:$L$15,'Inputs - Elec wholesale index'!K$2,FALSE)</f>
        <v>181634.52552031272</v>
      </c>
      <c r="L1133" s="37">
        <f>VLOOKUP($B1133,'Elec wholesale lookups'!$A$3:$O$15,'Inputs - Elec wholesale index'!L$2,FALSE)</f>
        <v>1</v>
      </c>
      <c r="M1133" s="37">
        <f>VLOOKUP($B1133,'Elec wholesale lookups'!$A$3:$O$15,'Inputs - Elec wholesale index'!M$2,FALSE)</f>
        <v>1</v>
      </c>
      <c r="N1133" s="37">
        <f>VLOOKUP($B1133,'Elec wholesale lookups'!$A$3:$O$15,'Inputs - Elec wholesale index'!N$2,FALSE)</f>
        <v>0</v>
      </c>
      <c r="O1133" s="12">
        <f t="shared" si="291"/>
        <v>181634.52552031272</v>
      </c>
      <c r="P1133" s="12">
        <f t="shared" si="292"/>
        <v>205597.26549163138</v>
      </c>
      <c r="Q1133" s="12">
        <f t="shared" si="293"/>
        <v>0</v>
      </c>
      <c r="R1133" s="12">
        <f t="shared" si="294"/>
        <v>387231.79101194406</v>
      </c>
      <c r="S1133" s="22">
        <f t="shared" si="295"/>
        <v>0</v>
      </c>
      <c r="T1133" s="22">
        <f t="shared" si="296"/>
        <v>0</v>
      </c>
      <c r="U1133" s="22">
        <f t="shared" si="297"/>
        <v>0</v>
      </c>
      <c r="V1133" s="22">
        <f t="shared" si="298"/>
        <v>0</v>
      </c>
      <c r="W1133" s="43" t="str">
        <f t="shared" si="299"/>
        <v>n/a</v>
      </c>
      <c r="X1133" s="22">
        <f t="shared" si="300"/>
        <v>0</v>
      </c>
      <c r="Y1133" s="22">
        <f t="shared" si="301"/>
        <v>0</v>
      </c>
      <c r="Z1133" s="22">
        <f t="shared" si="302"/>
        <v>0</v>
      </c>
      <c r="AA1133" s="42">
        <f t="shared" si="303"/>
        <v>0</v>
      </c>
      <c r="AB1133" s="43" t="str">
        <f t="shared" si="304"/>
        <v>n/a</v>
      </c>
      <c r="AC1133" s="44" t="str">
        <f>IFERROR(W1133*'Inputs - OBR and CPI'!$E$27+'Inputs - Elec wholesale index'!AB1133*'Inputs - OBR and CPI'!$F$27,"n/a")</f>
        <v>n/a</v>
      </c>
      <c r="AD1133" s="167" t="str">
        <f t="shared" si="289"/>
        <v>2019-20 Summer</v>
      </c>
      <c r="AE1133" s="167" t="str">
        <f t="shared" si="290"/>
        <v>2018-19 Winter</v>
      </c>
      <c r="AF1133" s="127">
        <v>0</v>
      </c>
    </row>
    <row r="1134" spans="1:32">
      <c r="A1134" s="46">
        <v>43482</v>
      </c>
      <c r="B1134" s="13" t="str">
        <f t="shared" si="305"/>
        <v>Jan</v>
      </c>
      <c r="C1134" s="181"/>
      <c r="D1134" s="181"/>
      <c r="E1134" s="181"/>
      <c r="F1134" s="181"/>
      <c r="G1134" s="181"/>
      <c r="H1134" s="181"/>
      <c r="I1134" s="12">
        <f>VLOOKUP($B1134,'Elec wholesale lookups'!$A$3:$L$15,'Inputs - Elec wholesale index'!I$2,FALSE)</f>
        <v>181634.52552031272</v>
      </c>
      <c r="J1134" s="12">
        <f>VLOOKUP($B1134,'Elec wholesale lookups'!$A$3:$L$15,'Inputs - Elec wholesale index'!J$2,FALSE)</f>
        <v>205597.26549163138</v>
      </c>
      <c r="K1134" s="12">
        <f>VLOOKUP($B1134,'Elec wholesale lookups'!$A$3:$L$15,'Inputs - Elec wholesale index'!K$2,FALSE)</f>
        <v>181634.52552031272</v>
      </c>
      <c r="L1134" s="37">
        <f>VLOOKUP($B1134,'Elec wholesale lookups'!$A$3:$O$15,'Inputs - Elec wholesale index'!L$2,FALSE)</f>
        <v>1</v>
      </c>
      <c r="M1134" s="37">
        <f>VLOOKUP($B1134,'Elec wholesale lookups'!$A$3:$O$15,'Inputs - Elec wholesale index'!M$2,FALSE)</f>
        <v>1</v>
      </c>
      <c r="N1134" s="37">
        <f>VLOOKUP($B1134,'Elec wholesale lookups'!$A$3:$O$15,'Inputs - Elec wholesale index'!N$2,FALSE)</f>
        <v>0</v>
      </c>
      <c r="O1134" s="12">
        <f t="shared" si="291"/>
        <v>181634.52552031272</v>
      </c>
      <c r="P1134" s="12">
        <f t="shared" si="292"/>
        <v>205597.26549163138</v>
      </c>
      <c r="Q1134" s="12">
        <f t="shared" si="293"/>
        <v>0</v>
      </c>
      <c r="R1134" s="12">
        <f t="shared" si="294"/>
        <v>387231.79101194406</v>
      </c>
      <c r="S1134" s="22">
        <f t="shared" si="295"/>
        <v>0</v>
      </c>
      <c r="T1134" s="22">
        <f t="shared" si="296"/>
        <v>0</v>
      </c>
      <c r="U1134" s="22">
        <f t="shared" si="297"/>
        <v>0</v>
      </c>
      <c r="V1134" s="22">
        <f t="shared" si="298"/>
        <v>0</v>
      </c>
      <c r="W1134" s="43" t="str">
        <f t="shared" si="299"/>
        <v>n/a</v>
      </c>
      <c r="X1134" s="22">
        <f t="shared" si="300"/>
        <v>0</v>
      </c>
      <c r="Y1134" s="22">
        <f t="shared" si="301"/>
        <v>0</v>
      </c>
      <c r="Z1134" s="22">
        <f t="shared" si="302"/>
        <v>0</v>
      </c>
      <c r="AA1134" s="42">
        <f t="shared" si="303"/>
        <v>0</v>
      </c>
      <c r="AB1134" s="43" t="str">
        <f t="shared" si="304"/>
        <v>n/a</v>
      </c>
      <c r="AC1134" s="44" t="str">
        <f>IFERROR(W1134*'Inputs - OBR and CPI'!$E$27+'Inputs - Elec wholesale index'!AB1134*'Inputs - OBR and CPI'!$F$27,"n/a")</f>
        <v>n/a</v>
      </c>
      <c r="AD1134" s="167" t="str">
        <f t="shared" si="289"/>
        <v>2019-20 Summer</v>
      </c>
      <c r="AE1134" s="167" t="str">
        <f t="shared" si="290"/>
        <v>2018-19 Winter</v>
      </c>
      <c r="AF1134" s="127">
        <v>0</v>
      </c>
    </row>
    <row r="1135" spans="1:32">
      <c r="A1135" s="46">
        <v>43483</v>
      </c>
      <c r="B1135" s="13" t="str">
        <f t="shared" si="305"/>
        <v>Jan</v>
      </c>
      <c r="C1135" s="181"/>
      <c r="D1135" s="181"/>
      <c r="E1135" s="181"/>
      <c r="F1135" s="181"/>
      <c r="G1135" s="181"/>
      <c r="H1135" s="181"/>
      <c r="I1135" s="12">
        <f>VLOOKUP($B1135,'Elec wholesale lookups'!$A$3:$L$15,'Inputs - Elec wholesale index'!I$2,FALSE)</f>
        <v>181634.52552031272</v>
      </c>
      <c r="J1135" s="12">
        <f>VLOOKUP($B1135,'Elec wholesale lookups'!$A$3:$L$15,'Inputs - Elec wholesale index'!J$2,FALSE)</f>
        <v>205597.26549163138</v>
      </c>
      <c r="K1135" s="12">
        <f>VLOOKUP($B1135,'Elec wholesale lookups'!$A$3:$L$15,'Inputs - Elec wholesale index'!K$2,FALSE)</f>
        <v>181634.52552031272</v>
      </c>
      <c r="L1135" s="37">
        <f>VLOOKUP($B1135,'Elec wholesale lookups'!$A$3:$O$15,'Inputs - Elec wholesale index'!L$2,FALSE)</f>
        <v>1</v>
      </c>
      <c r="M1135" s="37">
        <f>VLOOKUP($B1135,'Elec wholesale lookups'!$A$3:$O$15,'Inputs - Elec wholesale index'!M$2,FALSE)</f>
        <v>1</v>
      </c>
      <c r="N1135" s="37">
        <f>VLOOKUP($B1135,'Elec wholesale lookups'!$A$3:$O$15,'Inputs - Elec wholesale index'!N$2,FALSE)</f>
        <v>0</v>
      </c>
      <c r="O1135" s="12">
        <f t="shared" si="291"/>
        <v>181634.52552031272</v>
      </c>
      <c r="P1135" s="12">
        <f t="shared" si="292"/>
        <v>205597.26549163138</v>
      </c>
      <c r="Q1135" s="12">
        <f t="shared" si="293"/>
        <v>0</v>
      </c>
      <c r="R1135" s="12">
        <f t="shared" si="294"/>
        <v>387231.79101194406</v>
      </c>
      <c r="S1135" s="22">
        <f t="shared" si="295"/>
        <v>0</v>
      </c>
      <c r="T1135" s="22">
        <f t="shared" si="296"/>
        <v>0</v>
      </c>
      <c r="U1135" s="22">
        <f t="shared" si="297"/>
        <v>0</v>
      </c>
      <c r="V1135" s="22">
        <f t="shared" si="298"/>
        <v>0</v>
      </c>
      <c r="W1135" s="43" t="str">
        <f t="shared" si="299"/>
        <v>n/a</v>
      </c>
      <c r="X1135" s="22">
        <f t="shared" si="300"/>
        <v>0</v>
      </c>
      <c r="Y1135" s="22">
        <f t="shared" si="301"/>
        <v>0</v>
      </c>
      <c r="Z1135" s="22">
        <f t="shared" si="302"/>
        <v>0</v>
      </c>
      <c r="AA1135" s="42">
        <f t="shared" si="303"/>
        <v>0</v>
      </c>
      <c r="AB1135" s="43" t="str">
        <f t="shared" si="304"/>
        <v>n/a</v>
      </c>
      <c r="AC1135" s="44" t="str">
        <f>IFERROR(W1135*'Inputs - OBR and CPI'!$E$27+'Inputs - Elec wholesale index'!AB1135*'Inputs - OBR and CPI'!$F$27,"n/a")</f>
        <v>n/a</v>
      </c>
      <c r="AD1135" s="167" t="str">
        <f t="shared" si="289"/>
        <v>2019-20 Summer</v>
      </c>
      <c r="AE1135" s="167" t="str">
        <f t="shared" si="290"/>
        <v>2018-19 Winter</v>
      </c>
      <c r="AF1135" s="127">
        <v>0</v>
      </c>
    </row>
    <row r="1136" spans="1:32">
      <c r="A1136" s="46">
        <v>43486</v>
      </c>
      <c r="B1136" s="13" t="str">
        <f t="shared" si="305"/>
        <v>Jan</v>
      </c>
      <c r="C1136" s="181"/>
      <c r="D1136" s="181"/>
      <c r="E1136" s="181"/>
      <c r="F1136" s="181"/>
      <c r="G1136" s="181"/>
      <c r="H1136" s="181"/>
      <c r="I1136" s="12">
        <f>VLOOKUP($B1136,'Elec wholesale lookups'!$A$3:$L$15,'Inputs - Elec wholesale index'!I$2,FALSE)</f>
        <v>181634.52552031272</v>
      </c>
      <c r="J1136" s="12">
        <f>VLOOKUP($B1136,'Elec wholesale lookups'!$A$3:$L$15,'Inputs - Elec wholesale index'!J$2,FALSE)</f>
        <v>205597.26549163138</v>
      </c>
      <c r="K1136" s="12">
        <f>VLOOKUP($B1136,'Elec wholesale lookups'!$A$3:$L$15,'Inputs - Elec wholesale index'!K$2,FALSE)</f>
        <v>181634.52552031272</v>
      </c>
      <c r="L1136" s="37">
        <f>VLOOKUP($B1136,'Elec wholesale lookups'!$A$3:$O$15,'Inputs - Elec wholesale index'!L$2,FALSE)</f>
        <v>1</v>
      </c>
      <c r="M1136" s="37">
        <f>VLOOKUP($B1136,'Elec wholesale lookups'!$A$3:$O$15,'Inputs - Elec wholesale index'!M$2,FALSE)</f>
        <v>1</v>
      </c>
      <c r="N1136" s="37">
        <f>VLOOKUP($B1136,'Elec wholesale lookups'!$A$3:$O$15,'Inputs - Elec wholesale index'!N$2,FALSE)</f>
        <v>0</v>
      </c>
      <c r="O1136" s="12">
        <f t="shared" si="291"/>
        <v>181634.52552031272</v>
      </c>
      <c r="P1136" s="12">
        <f t="shared" si="292"/>
        <v>205597.26549163138</v>
      </c>
      <c r="Q1136" s="12">
        <f t="shared" si="293"/>
        <v>0</v>
      </c>
      <c r="R1136" s="12">
        <f t="shared" si="294"/>
        <v>387231.79101194406</v>
      </c>
      <c r="S1136" s="22">
        <f t="shared" si="295"/>
        <v>0</v>
      </c>
      <c r="T1136" s="22">
        <f t="shared" si="296"/>
        <v>0</v>
      </c>
      <c r="U1136" s="22">
        <f t="shared" si="297"/>
        <v>0</v>
      </c>
      <c r="V1136" s="22">
        <f t="shared" si="298"/>
        <v>0</v>
      </c>
      <c r="W1136" s="43" t="str">
        <f t="shared" si="299"/>
        <v>n/a</v>
      </c>
      <c r="X1136" s="22">
        <f t="shared" si="300"/>
        <v>0</v>
      </c>
      <c r="Y1136" s="22">
        <f t="shared" si="301"/>
        <v>0</v>
      </c>
      <c r="Z1136" s="22">
        <f t="shared" si="302"/>
        <v>0</v>
      </c>
      <c r="AA1136" s="42">
        <f t="shared" si="303"/>
        <v>0</v>
      </c>
      <c r="AB1136" s="43" t="str">
        <f t="shared" si="304"/>
        <v>n/a</v>
      </c>
      <c r="AC1136" s="44" t="str">
        <f>IFERROR(W1136*'Inputs - OBR and CPI'!$E$27+'Inputs - Elec wholesale index'!AB1136*'Inputs - OBR and CPI'!$F$27,"n/a")</f>
        <v>n/a</v>
      </c>
      <c r="AD1136" s="167" t="str">
        <f t="shared" si="289"/>
        <v>2019-20 Summer</v>
      </c>
      <c r="AE1136" s="167" t="str">
        <f t="shared" si="290"/>
        <v>2018-19 Winter</v>
      </c>
      <c r="AF1136" s="127">
        <v>0</v>
      </c>
    </row>
    <row r="1137" spans="1:32">
      <c r="A1137" s="46">
        <v>43487</v>
      </c>
      <c r="B1137" s="13" t="str">
        <f t="shared" si="305"/>
        <v>Jan</v>
      </c>
      <c r="C1137" s="181"/>
      <c r="D1137" s="181"/>
      <c r="E1137" s="181"/>
      <c r="F1137" s="181"/>
      <c r="G1137" s="181"/>
      <c r="H1137" s="181"/>
      <c r="I1137" s="12">
        <f>VLOOKUP($B1137,'Elec wholesale lookups'!$A$3:$L$15,'Inputs - Elec wholesale index'!I$2,FALSE)</f>
        <v>181634.52552031272</v>
      </c>
      <c r="J1137" s="12">
        <f>VLOOKUP($B1137,'Elec wholesale lookups'!$A$3:$L$15,'Inputs - Elec wholesale index'!J$2,FALSE)</f>
        <v>205597.26549163138</v>
      </c>
      <c r="K1137" s="12">
        <f>VLOOKUP($B1137,'Elec wholesale lookups'!$A$3:$L$15,'Inputs - Elec wholesale index'!K$2,FALSE)</f>
        <v>181634.52552031272</v>
      </c>
      <c r="L1137" s="37">
        <f>VLOOKUP($B1137,'Elec wholesale lookups'!$A$3:$O$15,'Inputs - Elec wholesale index'!L$2,FALSE)</f>
        <v>1</v>
      </c>
      <c r="M1137" s="37">
        <f>VLOOKUP($B1137,'Elec wholesale lookups'!$A$3:$O$15,'Inputs - Elec wholesale index'!M$2,FALSE)</f>
        <v>1</v>
      </c>
      <c r="N1137" s="37">
        <f>VLOOKUP($B1137,'Elec wholesale lookups'!$A$3:$O$15,'Inputs - Elec wholesale index'!N$2,FALSE)</f>
        <v>0</v>
      </c>
      <c r="O1137" s="12">
        <f t="shared" si="291"/>
        <v>181634.52552031272</v>
      </c>
      <c r="P1137" s="12">
        <f t="shared" si="292"/>
        <v>205597.26549163138</v>
      </c>
      <c r="Q1137" s="12">
        <f t="shared" si="293"/>
        <v>0</v>
      </c>
      <c r="R1137" s="12">
        <f t="shared" si="294"/>
        <v>387231.79101194406</v>
      </c>
      <c r="S1137" s="22">
        <f t="shared" si="295"/>
        <v>0</v>
      </c>
      <c r="T1137" s="22">
        <f t="shared" si="296"/>
        <v>0</v>
      </c>
      <c r="U1137" s="22">
        <f t="shared" si="297"/>
        <v>0</v>
      </c>
      <c r="V1137" s="22">
        <f t="shared" si="298"/>
        <v>0</v>
      </c>
      <c r="W1137" s="43" t="str">
        <f t="shared" si="299"/>
        <v>n/a</v>
      </c>
      <c r="X1137" s="22">
        <f t="shared" si="300"/>
        <v>0</v>
      </c>
      <c r="Y1137" s="22">
        <f t="shared" si="301"/>
        <v>0</v>
      </c>
      <c r="Z1137" s="22">
        <f t="shared" si="302"/>
        <v>0</v>
      </c>
      <c r="AA1137" s="42">
        <f t="shared" si="303"/>
        <v>0</v>
      </c>
      <c r="AB1137" s="43" t="str">
        <f t="shared" si="304"/>
        <v>n/a</v>
      </c>
      <c r="AC1137" s="44" t="str">
        <f>IFERROR(W1137*'Inputs - OBR and CPI'!$E$27+'Inputs - Elec wholesale index'!AB1137*'Inputs - OBR and CPI'!$F$27,"n/a")</f>
        <v>n/a</v>
      </c>
      <c r="AD1137" s="167" t="str">
        <f t="shared" si="289"/>
        <v>2019-20 Summer</v>
      </c>
      <c r="AE1137" s="167" t="str">
        <f t="shared" si="290"/>
        <v>2018-19 Winter</v>
      </c>
      <c r="AF1137" s="127">
        <v>0</v>
      </c>
    </row>
    <row r="1138" spans="1:32">
      <c r="A1138" s="46">
        <v>43488</v>
      </c>
      <c r="B1138" s="13" t="str">
        <f t="shared" si="305"/>
        <v>Jan</v>
      </c>
      <c r="C1138" s="181"/>
      <c r="D1138" s="181"/>
      <c r="E1138" s="181"/>
      <c r="F1138" s="181"/>
      <c r="G1138" s="181"/>
      <c r="H1138" s="181"/>
      <c r="I1138" s="12">
        <f>VLOOKUP($B1138,'Elec wholesale lookups'!$A$3:$L$15,'Inputs - Elec wholesale index'!I$2,FALSE)</f>
        <v>181634.52552031272</v>
      </c>
      <c r="J1138" s="12">
        <f>VLOOKUP($B1138,'Elec wholesale lookups'!$A$3:$L$15,'Inputs - Elec wholesale index'!J$2,FALSE)</f>
        <v>205597.26549163138</v>
      </c>
      <c r="K1138" s="12">
        <f>VLOOKUP($B1138,'Elec wholesale lookups'!$A$3:$L$15,'Inputs - Elec wholesale index'!K$2,FALSE)</f>
        <v>181634.52552031272</v>
      </c>
      <c r="L1138" s="37">
        <f>VLOOKUP($B1138,'Elec wholesale lookups'!$A$3:$O$15,'Inputs - Elec wholesale index'!L$2,FALSE)</f>
        <v>1</v>
      </c>
      <c r="M1138" s="37">
        <f>VLOOKUP($B1138,'Elec wholesale lookups'!$A$3:$O$15,'Inputs - Elec wholesale index'!M$2,FALSE)</f>
        <v>1</v>
      </c>
      <c r="N1138" s="37">
        <f>VLOOKUP($B1138,'Elec wholesale lookups'!$A$3:$O$15,'Inputs - Elec wholesale index'!N$2,FALSE)</f>
        <v>0</v>
      </c>
      <c r="O1138" s="12">
        <f t="shared" si="291"/>
        <v>181634.52552031272</v>
      </c>
      <c r="P1138" s="12">
        <f t="shared" si="292"/>
        <v>205597.26549163138</v>
      </c>
      <c r="Q1138" s="12">
        <f t="shared" si="293"/>
        <v>0</v>
      </c>
      <c r="R1138" s="12">
        <f t="shared" si="294"/>
        <v>387231.79101194406</v>
      </c>
      <c r="S1138" s="22">
        <f t="shared" si="295"/>
        <v>0</v>
      </c>
      <c r="T1138" s="22">
        <f t="shared" si="296"/>
        <v>0</v>
      </c>
      <c r="U1138" s="22">
        <f t="shared" si="297"/>
        <v>0</v>
      </c>
      <c r="V1138" s="22">
        <f t="shared" si="298"/>
        <v>0</v>
      </c>
      <c r="W1138" s="43" t="str">
        <f t="shared" si="299"/>
        <v>n/a</v>
      </c>
      <c r="X1138" s="22">
        <f t="shared" si="300"/>
        <v>0</v>
      </c>
      <c r="Y1138" s="22">
        <f t="shared" si="301"/>
        <v>0</v>
      </c>
      <c r="Z1138" s="22">
        <f t="shared" si="302"/>
        <v>0</v>
      </c>
      <c r="AA1138" s="42">
        <f t="shared" si="303"/>
        <v>0</v>
      </c>
      <c r="AB1138" s="43" t="str">
        <f t="shared" si="304"/>
        <v>n/a</v>
      </c>
      <c r="AC1138" s="44" t="str">
        <f>IFERROR(W1138*'Inputs - OBR and CPI'!$E$27+'Inputs - Elec wholesale index'!AB1138*'Inputs - OBR and CPI'!$F$27,"n/a")</f>
        <v>n/a</v>
      </c>
      <c r="AD1138" s="167" t="str">
        <f t="shared" si="289"/>
        <v>2019-20 Summer</v>
      </c>
      <c r="AE1138" s="167" t="str">
        <f t="shared" si="290"/>
        <v>2018-19 Winter</v>
      </c>
      <c r="AF1138" s="127">
        <v>0</v>
      </c>
    </row>
    <row r="1139" spans="1:32">
      <c r="A1139" s="46">
        <v>43489</v>
      </c>
      <c r="B1139" s="13" t="str">
        <f t="shared" si="305"/>
        <v>Jan</v>
      </c>
      <c r="C1139" s="181"/>
      <c r="D1139" s="181"/>
      <c r="E1139" s="181"/>
      <c r="F1139" s="181"/>
      <c r="G1139" s="181"/>
      <c r="H1139" s="181"/>
      <c r="I1139" s="12">
        <f>VLOOKUP($B1139,'Elec wholesale lookups'!$A$3:$L$15,'Inputs - Elec wholesale index'!I$2,FALSE)</f>
        <v>181634.52552031272</v>
      </c>
      <c r="J1139" s="12">
        <f>VLOOKUP($B1139,'Elec wholesale lookups'!$A$3:$L$15,'Inputs - Elec wholesale index'!J$2,FALSE)</f>
        <v>205597.26549163138</v>
      </c>
      <c r="K1139" s="12">
        <f>VLOOKUP($B1139,'Elec wholesale lookups'!$A$3:$L$15,'Inputs - Elec wholesale index'!K$2,FALSE)</f>
        <v>181634.52552031272</v>
      </c>
      <c r="L1139" s="37">
        <f>VLOOKUP($B1139,'Elec wholesale lookups'!$A$3:$O$15,'Inputs - Elec wholesale index'!L$2,FALSE)</f>
        <v>1</v>
      </c>
      <c r="M1139" s="37">
        <f>VLOOKUP($B1139,'Elec wholesale lookups'!$A$3:$O$15,'Inputs - Elec wholesale index'!M$2,FALSE)</f>
        <v>1</v>
      </c>
      <c r="N1139" s="37">
        <f>VLOOKUP($B1139,'Elec wholesale lookups'!$A$3:$O$15,'Inputs - Elec wholesale index'!N$2,FALSE)</f>
        <v>0</v>
      </c>
      <c r="O1139" s="12">
        <f t="shared" si="291"/>
        <v>181634.52552031272</v>
      </c>
      <c r="P1139" s="12">
        <f t="shared" si="292"/>
        <v>205597.26549163138</v>
      </c>
      <c r="Q1139" s="12">
        <f t="shared" si="293"/>
        <v>0</v>
      </c>
      <c r="R1139" s="12">
        <f t="shared" si="294"/>
        <v>387231.79101194406</v>
      </c>
      <c r="S1139" s="22">
        <f t="shared" si="295"/>
        <v>0</v>
      </c>
      <c r="T1139" s="22">
        <f t="shared" si="296"/>
        <v>0</v>
      </c>
      <c r="U1139" s="22">
        <f t="shared" si="297"/>
        <v>0</v>
      </c>
      <c r="V1139" s="22">
        <f t="shared" si="298"/>
        <v>0</v>
      </c>
      <c r="W1139" s="43" t="str">
        <f t="shared" si="299"/>
        <v>n/a</v>
      </c>
      <c r="X1139" s="22">
        <f t="shared" si="300"/>
        <v>0</v>
      </c>
      <c r="Y1139" s="22">
        <f t="shared" si="301"/>
        <v>0</v>
      </c>
      <c r="Z1139" s="22">
        <f t="shared" si="302"/>
        <v>0</v>
      </c>
      <c r="AA1139" s="42">
        <f t="shared" si="303"/>
        <v>0</v>
      </c>
      <c r="AB1139" s="43" t="str">
        <f t="shared" si="304"/>
        <v>n/a</v>
      </c>
      <c r="AC1139" s="44" t="str">
        <f>IFERROR(W1139*'Inputs - OBR and CPI'!$E$27+'Inputs - Elec wholesale index'!AB1139*'Inputs - OBR and CPI'!$F$27,"n/a")</f>
        <v>n/a</v>
      </c>
      <c r="AD1139" s="167" t="str">
        <f t="shared" si="289"/>
        <v>2019-20 Summer</v>
      </c>
      <c r="AE1139" s="167" t="str">
        <f t="shared" si="290"/>
        <v>2018-19 Winter</v>
      </c>
      <c r="AF1139" s="127">
        <v>0</v>
      </c>
    </row>
    <row r="1140" spans="1:32">
      <c r="A1140" s="46">
        <v>43490</v>
      </c>
      <c r="B1140" s="13" t="str">
        <f t="shared" si="305"/>
        <v>Jan</v>
      </c>
      <c r="C1140" s="181"/>
      <c r="D1140" s="181"/>
      <c r="E1140" s="181"/>
      <c r="F1140" s="181"/>
      <c r="G1140" s="181"/>
      <c r="H1140" s="181"/>
      <c r="I1140" s="12">
        <f>VLOOKUP($B1140,'Elec wholesale lookups'!$A$3:$L$15,'Inputs - Elec wholesale index'!I$2,FALSE)</f>
        <v>181634.52552031272</v>
      </c>
      <c r="J1140" s="12">
        <f>VLOOKUP($B1140,'Elec wholesale lookups'!$A$3:$L$15,'Inputs - Elec wholesale index'!J$2,FALSE)</f>
        <v>205597.26549163138</v>
      </c>
      <c r="K1140" s="12">
        <f>VLOOKUP($B1140,'Elec wholesale lookups'!$A$3:$L$15,'Inputs - Elec wholesale index'!K$2,FALSE)</f>
        <v>181634.52552031272</v>
      </c>
      <c r="L1140" s="37">
        <f>VLOOKUP($B1140,'Elec wholesale lookups'!$A$3:$O$15,'Inputs - Elec wholesale index'!L$2,FALSE)</f>
        <v>1</v>
      </c>
      <c r="M1140" s="37">
        <f>VLOOKUP($B1140,'Elec wholesale lookups'!$A$3:$O$15,'Inputs - Elec wholesale index'!M$2,FALSE)</f>
        <v>1</v>
      </c>
      <c r="N1140" s="37">
        <f>VLOOKUP($B1140,'Elec wholesale lookups'!$A$3:$O$15,'Inputs - Elec wholesale index'!N$2,FALSE)</f>
        <v>0</v>
      </c>
      <c r="O1140" s="12">
        <f t="shared" si="291"/>
        <v>181634.52552031272</v>
      </c>
      <c r="P1140" s="12">
        <f t="shared" si="292"/>
        <v>205597.26549163138</v>
      </c>
      <c r="Q1140" s="12">
        <f t="shared" si="293"/>
        <v>0</v>
      </c>
      <c r="R1140" s="12">
        <f t="shared" si="294"/>
        <v>387231.79101194406</v>
      </c>
      <c r="S1140" s="22">
        <f t="shared" si="295"/>
        <v>0</v>
      </c>
      <c r="T1140" s="22">
        <f t="shared" si="296"/>
        <v>0</v>
      </c>
      <c r="U1140" s="22">
        <f t="shared" si="297"/>
        <v>0</v>
      </c>
      <c r="V1140" s="22">
        <f t="shared" si="298"/>
        <v>0</v>
      </c>
      <c r="W1140" s="43" t="str">
        <f t="shared" si="299"/>
        <v>n/a</v>
      </c>
      <c r="X1140" s="22">
        <f t="shared" si="300"/>
        <v>0</v>
      </c>
      <c r="Y1140" s="22">
        <f t="shared" si="301"/>
        <v>0</v>
      </c>
      <c r="Z1140" s="22">
        <f t="shared" si="302"/>
        <v>0</v>
      </c>
      <c r="AA1140" s="42">
        <f t="shared" si="303"/>
        <v>0</v>
      </c>
      <c r="AB1140" s="43" t="str">
        <f t="shared" si="304"/>
        <v>n/a</v>
      </c>
      <c r="AC1140" s="44" t="str">
        <f>IFERROR(W1140*'Inputs - OBR and CPI'!$E$27+'Inputs - Elec wholesale index'!AB1140*'Inputs - OBR and CPI'!$F$27,"n/a")</f>
        <v>n/a</v>
      </c>
      <c r="AD1140" s="167" t="str">
        <f t="shared" ref="AD1140:AD1144" si="306">IF(AND(MONTH(A1140)=8,MONTH(A1139)=7),YEAR(A1140)+1&amp;"-"&amp;YEAR(A1140)-1998&amp;" Summer",IF(AND(MONTH(A1140)=2,MONTH(A1139)=1),YEAR(A1140)&amp;"-"&amp;YEAR(A1140)-1999&amp;" Winter",AD1139))</f>
        <v>2019-20 Summer</v>
      </c>
      <c r="AE1140" s="167" t="str">
        <f t="shared" ref="AE1140:AE1144" si="307">IF(AND(MONTH(A1140)=4,MONTH(A1139)=3),YEAR(A1140)&amp;"-"&amp;YEAR(A1140)-1999&amp;" Summer",IF(AND(MONTH(A1140)=10,MONTH(A1139)=9),YEAR(A1140)&amp;"-"&amp;YEAR(A1140)-1999&amp;" Winter",AE1139))</f>
        <v>2018-19 Winter</v>
      </c>
      <c r="AF1140" s="127">
        <v>0</v>
      </c>
    </row>
    <row r="1141" spans="1:32">
      <c r="A1141" s="46">
        <v>43493</v>
      </c>
      <c r="B1141" s="13" t="str">
        <f t="shared" si="305"/>
        <v>Jan</v>
      </c>
      <c r="C1141" s="181"/>
      <c r="D1141" s="181"/>
      <c r="E1141" s="181"/>
      <c r="F1141" s="181"/>
      <c r="G1141" s="181"/>
      <c r="H1141" s="181"/>
      <c r="I1141" s="12">
        <f>VLOOKUP($B1141,'Elec wholesale lookups'!$A$3:$L$15,'Inputs - Elec wholesale index'!I$2,FALSE)</f>
        <v>181634.52552031272</v>
      </c>
      <c r="J1141" s="12">
        <f>VLOOKUP($B1141,'Elec wholesale lookups'!$A$3:$L$15,'Inputs - Elec wholesale index'!J$2,FALSE)</f>
        <v>205597.26549163138</v>
      </c>
      <c r="K1141" s="12">
        <f>VLOOKUP($B1141,'Elec wholesale lookups'!$A$3:$L$15,'Inputs - Elec wholesale index'!K$2,FALSE)</f>
        <v>181634.52552031272</v>
      </c>
      <c r="L1141" s="37">
        <f>VLOOKUP($B1141,'Elec wholesale lookups'!$A$3:$O$15,'Inputs - Elec wholesale index'!L$2,FALSE)</f>
        <v>1</v>
      </c>
      <c r="M1141" s="37">
        <f>VLOOKUP($B1141,'Elec wholesale lookups'!$A$3:$O$15,'Inputs - Elec wholesale index'!M$2,FALSE)</f>
        <v>1</v>
      </c>
      <c r="N1141" s="37">
        <f>VLOOKUP($B1141,'Elec wholesale lookups'!$A$3:$O$15,'Inputs - Elec wholesale index'!N$2,FALSE)</f>
        <v>0</v>
      </c>
      <c r="O1141" s="12">
        <f t="shared" si="291"/>
        <v>181634.52552031272</v>
      </c>
      <c r="P1141" s="12">
        <f t="shared" si="292"/>
        <v>205597.26549163138</v>
      </c>
      <c r="Q1141" s="12">
        <f t="shared" si="293"/>
        <v>0</v>
      </c>
      <c r="R1141" s="12">
        <f t="shared" si="294"/>
        <v>387231.79101194406</v>
      </c>
      <c r="S1141" s="22">
        <f t="shared" si="295"/>
        <v>0</v>
      </c>
      <c r="T1141" s="22">
        <f t="shared" si="296"/>
        <v>0</v>
      </c>
      <c r="U1141" s="22">
        <f t="shared" si="297"/>
        <v>0</v>
      </c>
      <c r="V1141" s="22">
        <f t="shared" si="298"/>
        <v>0</v>
      </c>
      <c r="W1141" s="43" t="str">
        <f t="shared" si="299"/>
        <v>n/a</v>
      </c>
      <c r="X1141" s="22">
        <f t="shared" si="300"/>
        <v>0</v>
      </c>
      <c r="Y1141" s="22">
        <f t="shared" si="301"/>
        <v>0</v>
      </c>
      <c r="Z1141" s="22">
        <f t="shared" si="302"/>
        <v>0</v>
      </c>
      <c r="AA1141" s="42">
        <f t="shared" si="303"/>
        <v>0</v>
      </c>
      <c r="AB1141" s="43" t="str">
        <f t="shared" si="304"/>
        <v>n/a</v>
      </c>
      <c r="AC1141" s="44" t="str">
        <f>IFERROR(W1141*'Inputs - OBR and CPI'!$E$27+'Inputs - Elec wholesale index'!AB1141*'Inputs - OBR and CPI'!$F$27,"n/a")</f>
        <v>n/a</v>
      </c>
      <c r="AD1141" s="167" t="str">
        <f t="shared" si="306"/>
        <v>2019-20 Summer</v>
      </c>
      <c r="AE1141" s="167" t="str">
        <f t="shared" si="307"/>
        <v>2018-19 Winter</v>
      </c>
      <c r="AF1141" s="127">
        <v>0</v>
      </c>
    </row>
    <row r="1142" spans="1:32">
      <c r="A1142" s="46">
        <v>43494</v>
      </c>
      <c r="B1142" s="13" t="str">
        <f t="shared" si="305"/>
        <v>Jan</v>
      </c>
      <c r="C1142" s="181"/>
      <c r="D1142" s="181"/>
      <c r="E1142" s="181"/>
      <c r="F1142" s="181"/>
      <c r="G1142" s="181"/>
      <c r="H1142" s="181"/>
      <c r="I1142" s="12">
        <f>VLOOKUP($B1142,'Elec wholesale lookups'!$A$3:$L$15,'Inputs - Elec wholesale index'!I$2,FALSE)</f>
        <v>181634.52552031272</v>
      </c>
      <c r="J1142" s="12">
        <f>VLOOKUP($B1142,'Elec wholesale lookups'!$A$3:$L$15,'Inputs - Elec wholesale index'!J$2,FALSE)</f>
        <v>205597.26549163138</v>
      </c>
      <c r="K1142" s="12">
        <f>VLOOKUP($B1142,'Elec wholesale lookups'!$A$3:$L$15,'Inputs - Elec wholesale index'!K$2,FALSE)</f>
        <v>181634.52552031272</v>
      </c>
      <c r="L1142" s="37">
        <f>VLOOKUP($B1142,'Elec wholesale lookups'!$A$3:$O$15,'Inputs - Elec wholesale index'!L$2,FALSE)</f>
        <v>1</v>
      </c>
      <c r="M1142" s="37">
        <f>VLOOKUP($B1142,'Elec wholesale lookups'!$A$3:$O$15,'Inputs - Elec wholesale index'!M$2,FALSE)</f>
        <v>1</v>
      </c>
      <c r="N1142" s="37">
        <f>VLOOKUP($B1142,'Elec wholesale lookups'!$A$3:$O$15,'Inputs - Elec wholesale index'!N$2,FALSE)</f>
        <v>0</v>
      </c>
      <c r="O1142" s="12">
        <f t="shared" si="291"/>
        <v>181634.52552031272</v>
      </c>
      <c r="P1142" s="12">
        <f t="shared" si="292"/>
        <v>205597.26549163138</v>
      </c>
      <c r="Q1142" s="12">
        <f t="shared" si="293"/>
        <v>0</v>
      </c>
      <c r="R1142" s="12">
        <f t="shared" si="294"/>
        <v>387231.79101194406</v>
      </c>
      <c r="S1142" s="22">
        <f t="shared" si="295"/>
        <v>0</v>
      </c>
      <c r="T1142" s="22">
        <f t="shared" si="296"/>
        <v>0</v>
      </c>
      <c r="U1142" s="22">
        <f t="shared" si="297"/>
        <v>0</v>
      </c>
      <c r="V1142" s="22">
        <f t="shared" si="298"/>
        <v>0</v>
      </c>
      <c r="W1142" s="43" t="str">
        <f t="shared" si="299"/>
        <v>n/a</v>
      </c>
      <c r="X1142" s="22">
        <f t="shared" si="300"/>
        <v>0</v>
      </c>
      <c r="Y1142" s="22">
        <f t="shared" si="301"/>
        <v>0</v>
      </c>
      <c r="Z1142" s="22">
        <f t="shared" si="302"/>
        <v>0</v>
      </c>
      <c r="AA1142" s="42">
        <f t="shared" si="303"/>
        <v>0</v>
      </c>
      <c r="AB1142" s="43" t="str">
        <f t="shared" si="304"/>
        <v>n/a</v>
      </c>
      <c r="AC1142" s="44" t="str">
        <f>IFERROR(W1142*'Inputs - OBR and CPI'!$E$27+'Inputs - Elec wholesale index'!AB1142*'Inputs - OBR and CPI'!$F$27,"n/a")</f>
        <v>n/a</v>
      </c>
      <c r="AD1142" s="167" t="str">
        <f t="shared" si="306"/>
        <v>2019-20 Summer</v>
      </c>
      <c r="AE1142" s="167" t="str">
        <f t="shared" si="307"/>
        <v>2018-19 Winter</v>
      </c>
      <c r="AF1142" s="127">
        <v>0</v>
      </c>
    </row>
    <row r="1143" spans="1:32">
      <c r="A1143" s="46">
        <v>43495</v>
      </c>
      <c r="B1143" s="13" t="str">
        <f t="shared" si="305"/>
        <v>Jan</v>
      </c>
      <c r="C1143" s="181"/>
      <c r="D1143" s="181"/>
      <c r="E1143" s="181"/>
      <c r="F1143" s="181"/>
      <c r="G1143" s="181"/>
      <c r="H1143" s="181"/>
      <c r="I1143" s="12">
        <f>VLOOKUP($B1143,'Elec wholesale lookups'!$A$3:$L$15,'Inputs - Elec wholesale index'!I$2,FALSE)</f>
        <v>181634.52552031272</v>
      </c>
      <c r="J1143" s="12">
        <f>VLOOKUP($B1143,'Elec wholesale lookups'!$A$3:$L$15,'Inputs - Elec wholesale index'!J$2,FALSE)</f>
        <v>205597.26549163138</v>
      </c>
      <c r="K1143" s="12">
        <f>VLOOKUP($B1143,'Elec wholesale lookups'!$A$3:$L$15,'Inputs - Elec wholesale index'!K$2,FALSE)</f>
        <v>181634.52552031272</v>
      </c>
      <c r="L1143" s="37">
        <f>VLOOKUP($B1143,'Elec wholesale lookups'!$A$3:$O$15,'Inputs - Elec wholesale index'!L$2,FALSE)</f>
        <v>1</v>
      </c>
      <c r="M1143" s="37">
        <f>VLOOKUP($B1143,'Elec wholesale lookups'!$A$3:$O$15,'Inputs - Elec wholesale index'!M$2,FALSE)</f>
        <v>1</v>
      </c>
      <c r="N1143" s="37">
        <f>VLOOKUP($B1143,'Elec wholesale lookups'!$A$3:$O$15,'Inputs - Elec wholesale index'!N$2,FALSE)</f>
        <v>0</v>
      </c>
      <c r="O1143" s="12">
        <f t="shared" si="291"/>
        <v>181634.52552031272</v>
      </c>
      <c r="P1143" s="12">
        <f t="shared" si="292"/>
        <v>205597.26549163138</v>
      </c>
      <c r="Q1143" s="12">
        <f t="shared" si="293"/>
        <v>0</v>
      </c>
      <c r="R1143" s="12">
        <f t="shared" si="294"/>
        <v>387231.79101194406</v>
      </c>
      <c r="S1143" s="22">
        <f t="shared" si="295"/>
        <v>0</v>
      </c>
      <c r="T1143" s="22">
        <f t="shared" si="296"/>
        <v>0</v>
      </c>
      <c r="U1143" s="22">
        <f t="shared" si="297"/>
        <v>0</v>
      </c>
      <c r="V1143" s="22">
        <f t="shared" si="298"/>
        <v>0</v>
      </c>
      <c r="W1143" s="43" t="str">
        <f t="shared" si="299"/>
        <v>n/a</v>
      </c>
      <c r="X1143" s="22">
        <f t="shared" si="300"/>
        <v>0</v>
      </c>
      <c r="Y1143" s="22">
        <f t="shared" si="301"/>
        <v>0</v>
      </c>
      <c r="Z1143" s="22">
        <f t="shared" si="302"/>
        <v>0</v>
      </c>
      <c r="AA1143" s="42">
        <f t="shared" si="303"/>
        <v>0</v>
      </c>
      <c r="AB1143" s="43" t="str">
        <f t="shared" si="304"/>
        <v>n/a</v>
      </c>
      <c r="AC1143" s="44" t="str">
        <f>IFERROR(W1143*'Inputs - OBR and CPI'!$E$27+'Inputs - Elec wholesale index'!AB1143*'Inputs - OBR and CPI'!$F$27,"n/a")</f>
        <v>n/a</v>
      </c>
      <c r="AD1143" s="167" t="str">
        <f t="shared" si="306"/>
        <v>2019-20 Summer</v>
      </c>
      <c r="AE1143" s="167" t="str">
        <f t="shared" si="307"/>
        <v>2018-19 Winter</v>
      </c>
      <c r="AF1143" s="127">
        <v>0</v>
      </c>
    </row>
    <row r="1144" spans="1:32">
      <c r="A1144" s="46">
        <v>43496</v>
      </c>
      <c r="B1144" s="13" t="str">
        <f t="shared" si="305"/>
        <v>Jan</v>
      </c>
      <c r="C1144" s="181"/>
      <c r="D1144" s="181"/>
      <c r="E1144" s="181"/>
      <c r="F1144" s="181"/>
      <c r="G1144" s="181"/>
      <c r="H1144" s="181"/>
      <c r="I1144" s="12">
        <f>VLOOKUP($B1144,'Elec wholesale lookups'!$A$3:$L$15,'Inputs - Elec wholesale index'!I$2,FALSE)</f>
        <v>181634.52552031272</v>
      </c>
      <c r="J1144" s="12">
        <f>VLOOKUP($B1144,'Elec wholesale lookups'!$A$3:$L$15,'Inputs - Elec wholesale index'!J$2,FALSE)</f>
        <v>205597.26549163138</v>
      </c>
      <c r="K1144" s="12">
        <f>VLOOKUP($B1144,'Elec wholesale lookups'!$A$3:$L$15,'Inputs - Elec wholesale index'!K$2,FALSE)</f>
        <v>181634.52552031272</v>
      </c>
      <c r="L1144" s="37">
        <f>VLOOKUP($B1144,'Elec wholesale lookups'!$A$3:$O$15,'Inputs - Elec wholesale index'!L$2,FALSE)</f>
        <v>1</v>
      </c>
      <c r="M1144" s="37">
        <f>VLOOKUP($B1144,'Elec wholesale lookups'!$A$3:$O$15,'Inputs - Elec wholesale index'!M$2,FALSE)</f>
        <v>1</v>
      </c>
      <c r="N1144" s="37">
        <f>VLOOKUP($B1144,'Elec wholesale lookups'!$A$3:$O$15,'Inputs - Elec wholesale index'!N$2,FALSE)</f>
        <v>0</v>
      </c>
      <c r="O1144" s="12">
        <f t="shared" si="291"/>
        <v>181634.52552031272</v>
      </c>
      <c r="P1144" s="12">
        <f t="shared" si="292"/>
        <v>205597.26549163138</v>
      </c>
      <c r="Q1144" s="12">
        <f t="shared" si="293"/>
        <v>0</v>
      </c>
      <c r="R1144" s="12">
        <f t="shared" si="294"/>
        <v>387231.79101194406</v>
      </c>
      <c r="S1144" s="22">
        <f t="shared" si="295"/>
        <v>0</v>
      </c>
      <c r="T1144" s="22">
        <f t="shared" si="296"/>
        <v>0</v>
      </c>
      <c r="U1144" s="22">
        <f t="shared" si="297"/>
        <v>0</v>
      </c>
      <c r="V1144" s="22">
        <f t="shared" si="298"/>
        <v>0</v>
      </c>
      <c r="W1144" s="43" t="str">
        <f t="shared" si="299"/>
        <v>n/a</v>
      </c>
      <c r="X1144" s="22">
        <f t="shared" si="300"/>
        <v>0</v>
      </c>
      <c r="Y1144" s="22">
        <f t="shared" si="301"/>
        <v>0</v>
      </c>
      <c r="Z1144" s="22">
        <f t="shared" si="302"/>
        <v>0</v>
      </c>
      <c r="AA1144" s="42">
        <f t="shared" si="303"/>
        <v>0</v>
      </c>
      <c r="AB1144" s="43" t="str">
        <f t="shared" si="304"/>
        <v>n/a</v>
      </c>
      <c r="AC1144" s="44" t="str">
        <f>IFERROR(W1144*'Inputs - OBR and CPI'!$E$27+'Inputs - Elec wholesale index'!AB1144*'Inputs - OBR and CPI'!$F$27,"n/a")</f>
        <v>n/a</v>
      </c>
      <c r="AD1144" s="167" t="str">
        <f t="shared" si="306"/>
        <v>2019-20 Summer</v>
      </c>
      <c r="AE1144" s="167" t="str">
        <f t="shared" si="307"/>
        <v>2018-19 Winter</v>
      </c>
      <c r="AF1144" s="127">
        <v>0</v>
      </c>
    </row>
    <row r="1145" spans="1:32">
      <c r="A1145" s="46"/>
      <c r="B1145" s="13" t="str">
        <f t="shared" si="305"/>
        <v>Jan</v>
      </c>
      <c r="C1145" s="3"/>
      <c r="D1145" s="3"/>
      <c r="E1145" s="3"/>
      <c r="F1145" s="41"/>
      <c r="G1145" s="41"/>
      <c r="H1145" s="41"/>
      <c r="I1145" s="12">
        <f>VLOOKUP($B1145,'Elec wholesale lookups'!$A$3:$L$15,'Inputs - Elec wholesale index'!I$2,FALSE)</f>
        <v>181634.52552031272</v>
      </c>
      <c r="J1145" s="12">
        <f>VLOOKUP($B1145,'Elec wholesale lookups'!$A$3:$L$15,'Inputs - Elec wholesale index'!J$2,FALSE)</f>
        <v>205597.26549163138</v>
      </c>
      <c r="K1145" s="12">
        <f>VLOOKUP($B1145,'Elec wholesale lookups'!$A$3:$L$15,'Inputs - Elec wholesale index'!K$2,FALSE)</f>
        <v>181634.52552031272</v>
      </c>
      <c r="L1145" s="37">
        <f>VLOOKUP($B1145,'Elec wholesale lookups'!$A$3:$O$15,'Inputs - Elec wholesale index'!L$2,FALSE)</f>
        <v>1</v>
      </c>
      <c r="M1145" s="37">
        <f>VLOOKUP($B1145,'Elec wholesale lookups'!$A$3:$O$15,'Inputs - Elec wholesale index'!M$2,FALSE)</f>
        <v>1</v>
      </c>
      <c r="N1145" s="37">
        <f>VLOOKUP($B1145,'Elec wholesale lookups'!$A$3:$O$15,'Inputs - Elec wholesale index'!N$2,FALSE)</f>
        <v>0</v>
      </c>
      <c r="O1145" s="12">
        <f t="shared" si="291"/>
        <v>181634.52552031272</v>
      </c>
      <c r="P1145" s="12">
        <f t="shared" si="292"/>
        <v>205597.26549163138</v>
      </c>
      <c r="Q1145" s="12">
        <f t="shared" si="293"/>
        <v>0</v>
      </c>
      <c r="R1145" s="12">
        <f t="shared" si="294"/>
        <v>387231.79101194406</v>
      </c>
      <c r="S1145" s="22">
        <f t="shared" si="295"/>
        <v>0</v>
      </c>
      <c r="T1145" s="22">
        <f t="shared" si="296"/>
        <v>0</v>
      </c>
      <c r="U1145" s="22">
        <f t="shared" si="297"/>
        <v>0</v>
      </c>
      <c r="V1145" s="22">
        <f t="shared" si="298"/>
        <v>0</v>
      </c>
      <c r="W1145" s="43" t="str">
        <f t="shared" si="299"/>
        <v>n/a</v>
      </c>
      <c r="X1145" s="22">
        <f t="shared" si="300"/>
        <v>0</v>
      </c>
      <c r="Y1145" s="22">
        <f t="shared" si="301"/>
        <v>0</v>
      </c>
      <c r="Z1145" s="22">
        <f t="shared" si="302"/>
        <v>0</v>
      </c>
      <c r="AA1145" s="42">
        <f t="shared" si="303"/>
        <v>0</v>
      </c>
      <c r="AB1145" s="43" t="str">
        <f t="shared" si="304"/>
        <v>n/a</v>
      </c>
      <c r="AC1145" s="44" t="str">
        <f>IFERROR(W1145*'Inputs - OBR and CPI'!$E$27+'Inputs - Elec wholesale index'!AB1145*'Inputs - OBR and CPI'!$F$27,"n/a")</f>
        <v>n/a</v>
      </c>
      <c r="AD1145" s="2"/>
      <c r="AE1145" s="2"/>
      <c r="AF1145" s="127">
        <v>0</v>
      </c>
    </row>
    <row r="1146" spans="1:32">
      <c r="A1146" s="46"/>
      <c r="B1146" s="13" t="str">
        <f t="shared" si="305"/>
        <v>Jan</v>
      </c>
      <c r="C1146" s="3"/>
      <c r="D1146" s="3"/>
      <c r="E1146" s="3"/>
      <c r="F1146" s="41"/>
      <c r="G1146" s="41"/>
      <c r="H1146" s="41"/>
      <c r="I1146" s="12">
        <f>VLOOKUP($B1146,'Elec wholesale lookups'!$A$3:$L$15,'Inputs - Elec wholesale index'!I$2,FALSE)</f>
        <v>181634.52552031272</v>
      </c>
      <c r="J1146" s="12">
        <f>VLOOKUP($B1146,'Elec wholesale lookups'!$A$3:$L$15,'Inputs - Elec wholesale index'!J$2,FALSE)</f>
        <v>205597.26549163138</v>
      </c>
      <c r="K1146" s="12">
        <f>VLOOKUP($B1146,'Elec wholesale lookups'!$A$3:$L$15,'Inputs - Elec wholesale index'!K$2,FALSE)</f>
        <v>181634.52552031272</v>
      </c>
      <c r="L1146" s="37">
        <f>VLOOKUP($B1146,'Elec wholesale lookups'!$A$3:$O$15,'Inputs - Elec wholesale index'!L$2,FALSE)</f>
        <v>1</v>
      </c>
      <c r="M1146" s="37">
        <f>VLOOKUP($B1146,'Elec wholesale lookups'!$A$3:$O$15,'Inputs - Elec wholesale index'!M$2,FALSE)</f>
        <v>1</v>
      </c>
      <c r="N1146" s="37">
        <f>VLOOKUP($B1146,'Elec wholesale lookups'!$A$3:$O$15,'Inputs - Elec wholesale index'!N$2,FALSE)</f>
        <v>0</v>
      </c>
      <c r="O1146" s="12">
        <f t="shared" si="291"/>
        <v>181634.52552031272</v>
      </c>
      <c r="P1146" s="12">
        <f t="shared" si="292"/>
        <v>205597.26549163138</v>
      </c>
      <c r="Q1146" s="12">
        <f t="shared" si="293"/>
        <v>0</v>
      </c>
      <c r="R1146" s="12">
        <f t="shared" si="294"/>
        <v>387231.79101194406</v>
      </c>
      <c r="S1146" s="22">
        <f t="shared" si="295"/>
        <v>0</v>
      </c>
      <c r="T1146" s="22">
        <f t="shared" si="296"/>
        <v>0</v>
      </c>
      <c r="U1146" s="22">
        <f t="shared" si="297"/>
        <v>0</v>
      </c>
      <c r="V1146" s="22">
        <f t="shared" si="298"/>
        <v>0</v>
      </c>
      <c r="W1146" s="43" t="str">
        <f t="shared" si="299"/>
        <v>n/a</v>
      </c>
      <c r="X1146" s="22">
        <f t="shared" si="300"/>
        <v>0</v>
      </c>
      <c r="Y1146" s="22">
        <f t="shared" si="301"/>
        <v>0</v>
      </c>
      <c r="Z1146" s="22">
        <f t="shared" si="302"/>
        <v>0</v>
      </c>
      <c r="AA1146" s="42">
        <f t="shared" si="303"/>
        <v>0</v>
      </c>
      <c r="AB1146" s="43" t="str">
        <f t="shared" si="304"/>
        <v>n/a</v>
      </c>
      <c r="AC1146" s="44" t="str">
        <f>IFERROR(W1146*'Inputs - OBR and CPI'!$E$27+'Inputs - Elec wholesale index'!AB1146*'Inputs - OBR and CPI'!$F$27,"n/a")</f>
        <v>n/a</v>
      </c>
      <c r="AD1146" s="2"/>
      <c r="AE1146" s="2"/>
      <c r="AF1146" s="127">
        <v>0</v>
      </c>
    </row>
    <row r="1147" spans="1:32">
      <c r="A1147" s="46"/>
      <c r="B1147" s="13" t="str">
        <f t="shared" si="305"/>
        <v>Jan</v>
      </c>
      <c r="C1147" s="3"/>
      <c r="D1147" s="3"/>
      <c r="E1147" s="3"/>
      <c r="F1147" s="41"/>
      <c r="G1147" s="41"/>
      <c r="H1147" s="41"/>
      <c r="I1147" s="12">
        <f>VLOOKUP($B1147,'Elec wholesale lookups'!$A$3:$L$15,'Inputs - Elec wholesale index'!I$2,FALSE)</f>
        <v>181634.52552031272</v>
      </c>
      <c r="J1147" s="12">
        <f>VLOOKUP($B1147,'Elec wholesale lookups'!$A$3:$L$15,'Inputs - Elec wholesale index'!J$2,FALSE)</f>
        <v>205597.26549163138</v>
      </c>
      <c r="K1147" s="12">
        <f>VLOOKUP($B1147,'Elec wholesale lookups'!$A$3:$L$15,'Inputs - Elec wholesale index'!K$2,FALSE)</f>
        <v>181634.52552031272</v>
      </c>
      <c r="L1147" s="37">
        <f>VLOOKUP($B1147,'Elec wholesale lookups'!$A$3:$O$15,'Inputs - Elec wholesale index'!L$2,FALSE)</f>
        <v>1</v>
      </c>
      <c r="M1147" s="37">
        <f>VLOOKUP($B1147,'Elec wholesale lookups'!$A$3:$O$15,'Inputs - Elec wholesale index'!M$2,FALSE)</f>
        <v>1</v>
      </c>
      <c r="N1147" s="37">
        <f>VLOOKUP($B1147,'Elec wholesale lookups'!$A$3:$O$15,'Inputs - Elec wholesale index'!N$2,FALSE)</f>
        <v>0</v>
      </c>
      <c r="O1147" s="12">
        <f t="shared" si="291"/>
        <v>181634.52552031272</v>
      </c>
      <c r="P1147" s="12">
        <f t="shared" si="292"/>
        <v>205597.26549163138</v>
      </c>
      <c r="Q1147" s="12">
        <f t="shared" si="293"/>
        <v>0</v>
      </c>
      <c r="R1147" s="12">
        <f t="shared" si="294"/>
        <v>387231.79101194406</v>
      </c>
      <c r="S1147" s="22">
        <f t="shared" si="295"/>
        <v>0</v>
      </c>
      <c r="T1147" s="22">
        <f t="shared" si="296"/>
        <v>0</v>
      </c>
      <c r="U1147" s="22">
        <f t="shared" si="297"/>
        <v>0</v>
      </c>
      <c r="V1147" s="22">
        <f t="shared" si="298"/>
        <v>0</v>
      </c>
      <c r="W1147" s="43" t="str">
        <f t="shared" si="299"/>
        <v>n/a</v>
      </c>
      <c r="X1147" s="22">
        <f t="shared" si="300"/>
        <v>0</v>
      </c>
      <c r="Y1147" s="22">
        <f t="shared" si="301"/>
        <v>0</v>
      </c>
      <c r="Z1147" s="22">
        <f t="shared" si="302"/>
        <v>0</v>
      </c>
      <c r="AA1147" s="42">
        <f t="shared" si="303"/>
        <v>0</v>
      </c>
      <c r="AB1147" s="43" t="str">
        <f t="shared" si="304"/>
        <v>n/a</v>
      </c>
      <c r="AC1147" s="44" t="str">
        <f>IFERROR(W1147*'Inputs - OBR and CPI'!$E$27+'Inputs - Elec wholesale index'!AB1147*'Inputs - OBR and CPI'!$F$27,"n/a")</f>
        <v>n/a</v>
      </c>
      <c r="AD1147" s="2"/>
      <c r="AE1147" s="2"/>
      <c r="AF1147" s="127">
        <v>0</v>
      </c>
    </row>
    <row r="1148" spans="1:32">
      <c r="A1148" s="46"/>
      <c r="B1148" s="13" t="str">
        <f t="shared" si="305"/>
        <v>Jan</v>
      </c>
      <c r="C1148" s="3"/>
      <c r="D1148" s="3"/>
      <c r="E1148" s="3"/>
      <c r="F1148" s="41"/>
      <c r="G1148" s="41"/>
      <c r="H1148" s="41"/>
      <c r="I1148" s="12">
        <f>VLOOKUP($B1148,'Elec wholesale lookups'!$A$3:$L$15,'Inputs - Elec wholesale index'!I$2,FALSE)</f>
        <v>181634.52552031272</v>
      </c>
      <c r="J1148" s="12">
        <f>VLOOKUP($B1148,'Elec wholesale lookups'!$A$3:$L$15,'Inputs - Elec wholesale index'!J$2,FALSE)</f>
        <v>205597.26549163138</v>
      </c>
      <c r="K1148" s="12">
        <f>VLOOKUP($B1148,'Elec wholesale lookups'!$A$3:$L$15,'Inputs - Elec wholesale index'!K$2,FALSE)</f>
        <v>181634.52552031272</v>
      </c>
      <c r="L1148" s="37">
        <f>VLOOKUP($B1148,'Elec wholesale lookups'!$A$3:$O$15,'Inputs - Elec wholesale index'!L$2,FALSE)</f>
        <v>1</v>
      </c>
      <c r="M1148" s="37">
        <f>VLOOKUP($B1148,'Elec wholesale lookups'!$A$3:$O$15,'Inputs - Elec wholesale index'!M$2,FALSE)</f>
        <v>1</v>
      </c>
      <c r="N1148" s="37">
        <f>VLOOKUP($B1148,'Elec wholesale lookups'!$A$3:$O$15,'Inputs - Elec wholesale index'!N$2,FALSE)</f>
        <v>0</v>
      </c>
      <c r="O1148" s="12">
        <f t="shared" si="291"/>
        <v>181634.52552031272</v>
      </c>
      <c r="P1148" s="12">
        <f t="shared" si="292"/>
        <v>205597.26549163138</v>
      </c>
      <c r="Q1148" s="12">
        <f t="shared" si="293"/>
        <v>0</v>
      </c>
      <c r="R1148" s="12">
        <f t="shared" si="294"/>
        <v>387231.79101194406</v>
      </c>
      <c r="S1148" s="22">
        <f t="shared" si="295"/>
        <v>0</v>
      </c>
      <c r="T1148" s="22">
        <f t="shared" si="296"/>
        <v>0</v>
      </c>
      <c r="U1148" s="22">
        <f t="shared" si="297"/>
        <v>0</v>
      </c>
      <c r="V1148" s="22">
        <f t="shared" si="298"/>
        <v>0</v>
      </c>
      <c r="W1148" s="43" t="str">
        <f t="shared" si="299"/>
        <v>n/a</v>
      </c>
      <c r="X1148" s="22">
        <f t="shared" si="300"/>
        <v>0</v>
      </c>
      <c r="Y1148" s="22">
        <f t="shared" si="301"/>
        <v>0</v>
      </c>
      <c r="Z1148" s="22">
        <f t="shared" si="302"/>
        <v>0</v>
      </c>
      <c r="AA1148" s="42">
        <f t="shared" si="303"/>
        <v>0</v>
      </c>
      <c r="AB1148" s="43" t="str">
        <f t="shared" si="304"/>
        <v>n/a</v>
      </c>
      <c r="AC1148" s="44" t="str">
        <f>IFERROR(W1148*'Inputs - OBR and CPI'!$E$27+'Inputs - Elec wholesale index'!AB1148*'Inputs - OBR and CPI'!$F$27,"n/a")</f>
        <v>n/a</v>
      </c>
      <c r="AD1148" s="2"/>
      <c r="AE1148" s="2"/>
      <c r="AF1148" s="127">
        <v>0</v>
      </c>
    </row>
    <row r="1149" spans="1:32">
      <c r="A1149" s="46"/>
      <c r="B1149" s="13" t="str">
        <f t="shared" si="305"/>
        <v>Jan</v>
      </c>
      <c r="C1149" s="3"/>
      <c r="D1149" s="3"/>
      <c r="E1149" s="3"/>
      <c r="F1149" s="41"/>
      <c r="G1149" s="41"/>
      <c r="H1149" s="41"/>
      <c r="I1149" s="12">
        <f>VLOOKUP($B1149,'Elec wholesale lookups'!$A$3:$L$15,'Inputs - Elec wholesale index'!I$2,FALSE)</f>
        <v>181634.52552031272</v>
      </c>
      <c r="J1149" s="12">
        <f>VLOOKUP($B1149,'Elec wholesale lookups'!$A$3:$L$15,'Inputs - Elec wholesale index'!J$2,FALSE)</f>
        <v>205597.26549163138</v>
      </c>
      <c r="K1149" s="12">
        <f>VLOOKUP($B1149,'Elec wholesale lookups'!$A$3:$L$15,'Inputs - Elec wholesale index'!K$2,FALSE)</f>
        <v>181634.52552031272</v>
      </c>
      <c r="L1149" s="37">
        <f>VLOOKUP($B1149,'Elec wholesale lookups'!$A$3:$O$15,'Inputs - Elec wholesale index'!L$2,FALSE)</f>
        <v>1</v>
      </c>
      <c r="M1149" s="37">
        <f>VLOOKUP($B1149,'Elec wholesale lookups'!$A$3:$O$15,'Inputs - Elec wholesale index'!M$2,FALSE)</f>
        <v>1</v>
      </c>
      <c r="N1149" s="37">
        <f>VLOOKUP($B1149,'Elec wholesale lookups'!$A$3:$O$15,'Inputs - Elec wholesale index'!N$2,FALSE)</f>
        <v>0</v>
      </c>
      <c r="O1149" s="12">
        <f t="shared" si="291"/>
        <v>181634.52552031272</v>
      </c>
      <c r="P1149" s="12">
        <f t="shared" si="292"/>
        <v>205597.26549163138</v>
      </c>
      <c r="Q1149" s="12">
        <f t="shared" si="293"/>
        <v>0</v>
      </c>
      <c r="R1149" s="12">
        <f t="shared" si="294"/>
        <v>387231.79101194406</v>
      </c>
      <c r="S1149" s="22">
        <f t="shared" si="295"/>
        <v>0</v>
      </c>
      <c r="T1149" s="22">
        <f t="shared" si="296"/>
        <v>0</v>
      </c>
      <c r="U1149" s="22">
        <f t="shared" si="297"/>
        <v>0</v>
      </c>
      <c r="V1149" s="22">
        <f t="shared" si="298"/>
        <v>0</v>
      </c>
      <c r="W1149" s="43" t="str">
        <f t="shared" si="299"/>
        <v>n/a</v>
      </c>
      <c r="X1149" s="22">
        <f t="shared" si="300"/>
        <v>0</v>
      </c>
      <c r="Y1149" s="22">
        <f t="shared" si="301"/>
        <v>0</v>
      </c>
      <c r="Z1149" s="22">
        <f t="shared" si="302"/>
        <v>0</v>
      </c>
      <c r="AA1149" s="42">
        <f t="shared" si="303"/>
        <v>0</v>
      </c>
      <c r="AB1149" s="43" t="str">
        <f t="shared" si="304"/>
        <v>n/a</v>
      </c>
      <c r="AC1149" s="44" t="str">
        <f>IFERROR(W1149*'Inputs - OBR and CPI'!$E$27+'Inputs - Elec wholesale index'!AB1149*'Inputs - OBR and CPI'!$F$27,"n/a")</f>
        <v>n/a</v>
      </c>
      <c r="AD1149" s="2"/>
      <c r="AE1149" s="2"/>
      <c r="AF1149" s="127">
        <v>0</v>
      </c>
    </row>
    <row r="1150" spans="1:32">
      <c r="A1150" s="46"/>
      <c r="B1150" s="13" t="str">
        <f t="shared" si="305"/>
        <v>Jan</v>
      </c>
      <c r="C1150" s="3"/>
      <c r="D1150" s="3"/>
      <c r="E1150" s="3"/>
      <c r="F1150" s="41"/>
      <c r="G1150" s="41"/>
      <c r="H1150" s="41"/>
      <c r="I1150" s="12">
        <f>VLOOKUP($B1150,'Elec wholesale lookups'!$A$3:$L$15,'Inputs - Elec wholesale index'!I$2,FALSE)</f>
        <v>181634.52552031272</v>
      </c>
      <c r="J1150" s="12">
        <f>VLOOKUP($B1150,'Elec wholesale lookups'!$A$3:$L$15,'Inputs - Elec wholesale index'!J$2,FALSE)</f>
        <v>205597.26549163138</v>
      </c>
      <c r="K1150" s="12">
        <f>VLOOKUP($B1150,'Elec wholesale lookups'!$A$3:$L$15,'Inputs - Elec wholesale index'!K$2,FALSE)</f>
        <v>181634.52552031272</v>
      </c>
      <c r="L1150" s="37">
        <f>VLOOKUP($B1150,'Elec wholesale lookups'!$A$3:$O$15,'Inputs - Elec wholesale index'!L$2,FALSE)</f>
        <v>1</v>
      </c>
      <c r="M1150" s="37">
        <f>VLOOKUP($B1150,'Elec wholesale lookups'!$A$3:$O$15,'Inputs - Elec wholesale index'!M$2,FALSE)</f>
        <v>1</v>
      </c>
      <c r="N1150" s="37">
        <f>VLOOKUP($B1150,'Elec wholesale lookups'!$A$3:$O$15,'Inputs - Elec wholesale index'!N$2,FALSE)</f>
        <v>0</v>
      </c>
      <c r="O1150" s="12">
        <f t="shared" ref="O1150:O1213" si="308">IF(L1150="","",I1150*L1150)</f>
        <v>181634.52552031272</v>
      </c>
      <c r="P1150" s="12">
        <f t="shared" ref="P1150:P1213" si="309">IF(M1150="","",J1150*M1150)</f>
        <v>205597.26549163138</v>
      </c>
      <c r="Q1150" s="12">
        <f t="shared" ref="Q1150:Q1213" si="310">IF(N1150="","",K1150*N1150)</f>
        <v>0</v>
      </c>
      <c r="R1150" s="12">
        <f t="shared" ref="R1150:R1213" si="311">SUM(O1150:Q1150)</f>
        <v>387231.79101194406</v>
      </c>
      <c r="S1150" s="22">
        <f t="shared" ref="S1150:S1213" si="312">IF(O1150="","",O1150*C1150)</f>
        <v>0</v>
      </c>
      <c r="T1150" s="22">
        <f t="shared" ref="T1150:T1213" si="313">IF(P1150="","",P1150*D1150)</f>
        <v>0</v>
      </c>
      <c r="U1150" s="22">
        <f t="shared" ref="U1150:U1213" si="314">IF(Q1150="","",Q1150*E1150)</f>
        <v>0</v>
      </c>
      <c r="V1150" s="22">
        <f t="shared" ref="V1150:V1213" si="315">SUM(S1150:U1150)</f>
        <v>0</v>
      </c>
      <c r="W1150" s="43" t="str">
        <f t="shared" ref="W1150:W1213" si="316">IF(MIN(C1150:E1150)&lt;1,"n/a",V1150/R1150)</f>
        <v>n/a</v>
      </c>
      <c r="X1150" s="22">
        <f t="shared" ref="X1150:X1213" si="317">IF(O1150="","",O1150*F1150)</f>
        <v>0</v>
      </c>
      <c r="Y1150" s="22">
        <f t="shared" ref="Y1150:Y1213" si="318">IF(P1150="","",P1150*G1150)</f>
        <v>0</v>
      </c>
      <c r="Z1150" s="22">
        <f t="shared" ref="Z1150:Z1213" si="319">IF(Q1150="","",Q1150*H1150)</f>
        <v>0</v>
      </c>
      <c r="AA1150" s="42">
        <f t="shared" ref="AA1150:AA1213" si="320">SUM(X1150:Z1150)</f>
        <v>0</v>
      </c>
      <c r="AB1150" s="43" t="str">
        <f t="shared" ref="AB1150:AB1213" si="321">IF(MIN(F1150:H1150)&lt;1,"n/a",AA1150/$R1150)</f>
        <v>n/a</v>
      </c>
      <c r="AC1150" s="44" t="str">
        <f>IFERROR(W1150*'Inputs - OBR and CPI'!$E$27+'Inputs - Elec wholesale index'!AB1150*'Inputs - OBR and CPI'!$F$27,"n/a")</f>
        <v>n/a</v>
      </c>
      <c r="AD1150" s="2"/>
      <c r="AE1150" s="2"/>
      <c r="AF1150" s="127">
        <v>0</v>
      </c>
    </row>
    <row r="1151" spans="1:32">
      <c r="A1151" s="46"/>
      <c r="B1151" s="13" t="str">
        <f t="shared" si="305"/>
        <v>Jan</v>
      </c>
      <c r="C1151" s="3"/>
      <c r="D1151" s="3"/>
      <c r="E1151" s="3"/>
      <c r="F1151" s="41"/>
      <c r="G1151" s="41"/>
      <c r="H1151" s="41"/>
      <c r="I1151" s="12">
        <f>VLOOKUP($B1151,'Elec wholesale lookups'!$A$3:$L$15,'Inputs - Elec wholesale index'!I$2,FALSE)</f>
        <v>181634.52552031272</v>
      </c>
      <c r="J1151" s="12">
        <f>VLOOKUP($B1151,'Elec wholesale lookups'!$A$3:$L$15,'Inputs - Elec wholesale index'!J$2,FALSE)</f>
        <v>205597.26549163138</v>
      </c>
      <c r="K1151" s="12">
        <f>VLOOKUP($B1151,'Elec wholesale lookups'!$A$3:$L$15,'Inputs - Elec wholesale index'!K$2,FALSE)</f>
        <v>181634.52552031272</v>
      </c>
      <c r="L1151" s="37">
        <f>VLOOKUP($B1151,'Elec wholesale lookups'!$A$3:$O$15,'Inputs - Elec wholesale index'!L$2,FALSE)</f>
        <v>1</v>
      </c>
      <c r="M1151" s="37">
        <f>VLOOKUP($B1151,'Elec wholesale lookups'!$A$3:$O$15,'Inputs - Elec wholesale index'!M$2,FALSE)</f>
        <v>1</v>
      </c>
      <c r="N1151" s="37">
        <f>VLOOKUP($B1151,'Elec wholesale lookups'!$A$3:$O$15,'Inputs - Elec wholesale index'!N$2,FALSE)</f>
        <v>0</v>
      </c>
      <c r="O1151" s="12">
        <f t="shared" si="308"/>
        <v>181634.52552031272</v>
      </c>
      <c r="P1151" s="12">
        <f t="shared" si="309"/>
        <v>205597.26549163138</v>
      </c>
      <c r="Q1151" s="12">
        <f t="shared" si="310"/>
        <v>0</v>
      </c>
      <c r="R1151" s="12">
        <f t="shared" si="311"/>
        <v>387231.79101194406</v>
      </c>
      <c r="S1151" s="22">
        <f t="shared" si="312"/>
        <v>0</v>
      </c>
      <c r="T1151" s="22">
        <f t="shared" si="313"/>
        <v>0</v>
      </c>
      <c r="U1151" s="22">
        <f t="shared" si="314"/>
        <v>0</v>
      </c>
      <c r="V1151" s="22">
        <f t="shared" si="315"/>
        <v>0</v>
      </c>
      <c r="W1151" s="43" t="str">
        <f t="shared" si="316"/>
        <v>n/a</v>
      </c>
      <c r="X1151" s="22">
        <f t="shared" si="317"/>
        <v>0</v>
      </c>
      <c r="Y1151" s="22">
        <f t="shared" si="318"/>
        <v>0</v>
      </c>
      <c r="Z1151" s="22">
        <f t="shared" si="319"/>
        <v>0</v>
      </c>
      <c r="AA1151" s="42">
        <f t="shared" si="320"/>
        <v>0</v>
      </c>
      <c r="AB1151" s="43" t="str">
        <f t="shared" si="321"/>
        <v>n/a</v>
      </c>
      <c r="AC1151" s="44" t="str">
        <f>IFERROR(W1151*'Inputs - OBR and CPI'!$E$27+'Inputs - Elec wholesale index'!AB1151*'Inputs - OBR and CPI'!$F$27,"n/a")</f>
        <v>n/a</v>
      </c>
      <c r="AD1151" s="2"/>
      <c r="AE1151" s="2"/>
      <c r="AF1151" s="127">
        <v>0</v>
      </c>
    </row>
    <row r="1152" spans="1:32">
      <c r="A1152" s="46"/>
      <c r="B1152" s="13" t="str">
        <f t="shared" si="305"/>
        <v>Jan</v>
      </c>
      <c r="C1152" s="3"/>
      <c r="D1152" s="3"/>
      <c r="E1152" s="3"/>
      <c r="F1152" s="41"/>
      <c r="G1152" s="41"/>
      <c r="H1152" s="41"/>
      <c r="I1152" s="12">
        <f>VLOOKUP($B1152,'Elec wholesale lookups'!$A$3:$L$15,'Inputs - Elec wholesale index'!I$2,FALSE)</f>
        <v>181634.52552031272</v>
      </c>
      <c r="J1152" s="12">
        <f>VLOOKUP($B1152,'Elec wholesale lookups'!$A$3:$L$15,'Inputs - Elec wholesale index'!J$2,FALSE)</f>
        <v>205597.26549163138</v>
      </c>
      <c r="K1152" s="12">
        <f>VLOOKUP($B1152,'Elec wholesale lookups'!$A$3:$L$15,'Inputs - Elec wholesale index'!K$2,FALSE)</f>
        <v>181634.52552031272</v>
      </c>
      <c r="L1152" s="37">
        <f>VLOOKUP($B1152,'Elec wholesale lookups'!$A$3:$O$15,'Inputs - Elec wholesale index'!L$2,FALSE)</f>
        <v>1</v>
      </c>
      <c r="M1152" s="37">
        <f>VLOOKUP($B1152,'Elec wholesale lookups'!$A$3:$O$15,'Inputs - Elec wholesale index'!M$2,FALSE)</f>
        <v>1</v>
      </c>
      <c r="N1152" s="37">
        <f>VLOOKUP($B1152,'Elec wholesale lookups'!$A$3:$O$15,'Inputs - Elec wholesale index'!N$2,FALSE)</f>
        <v>0</v>
      </c>
      <c r="O1152" s="12">
        <f t="shared" si="308"/>
        <v>181634.52552031272</v>
      </c>
      <c r="P1152" s="12">
        <f t="shared" si="309"/>
        <v>205597.26549163138</v>
      </c>
      <c r="Q1152" s="12">
        <f t="shared" si="310"/>
        <v>0</v>
      </c>
      <c r="R1152" s="12">
        <f t="shared" si="311"/>
        <v>387231.79101194406</v>
      </c>
      <c r="S1152" s="22">
        <f t="shared" si="312"/>
        <v>0</v>
      </c>
      <c r="T1152" s="22">
        <f t="shared" si="313"/>
        <v>0</v>
      </c>
      <c r="U1152" s="22">
        <f t="shared" si="314"/>
        <v>0</v>
      </c>
      <c r="V1152" s="22">
        <f t="shared" si="315"/>
        <v>0</v>
      </c>
      <c r="W1152" s="43" t="str">
        <f t="shared" si="316"/>
        <v>n/a</v>
      </c>
      <c r="X1152" s="22">
        <f t="shared" si="317"/>
        <v>0</v>
      </c>
      <c r="Y1152" s="22">
        <f t="shared" si="318"/>
        <v>0</v>
      </c>
      <c r="Z1152" s="22">
        <f t="shared" si="319"/>
        <v>0</v>
      </c>
      <c r="AA1152" s="42">
        <f t="shared" si="320"/>
        <v>0</v>
      </c>
      <c r="AB1152" s="43" t="str">
        <f t="shared" si="321"/>
        <v>n/a</v>
      </c>
      <c r="AC1152" s="44" t="str">
        <f>IFERROR(W1152*'Inputs - OBR and CPI'!$E$27+'Inputs - Elec wholesale index'!AB1152*'Inputs - OBR and CPI'!$F$27,"n/a")</f>
        <v>n/a</v>
      </c>
      <c r="AD1152" s="2"/>
      <c r="AE1152" s="2"/>
      <c r="AF1152" s="127">
        <v>0</v>
      </c>
    </row>
    <row r="1153" spans="1:32">
      <c r="A1153" s="46"/>
      <c r="B1153" s="13" t="str">
        <f t="shared" si="305"/>
        <v>Jan</v>
      </c>
      <c r="C1153" s="3"/>
      <c r="D1153" s="3"/>
      <c r="E1153" s="3"/>
      <c r="F1153" s="41"/>
      <c r="G1153" s="41"/>
      <c r="H1153" s="41"/>
      <c r="I1153" s="12">
        <f>VLOOKUP($B1153,'Elec wholesale lookups'!$A$3:$L$15,'Inputs - Elec wholesale index'!I$2,FALSE)</f>
        <v>181634.52552031272</v>
      </c>
      <c r="J1153" s="12">
        <f>VLOOKUP($B1153,'Elec wholesale lookups'!$A$3:$L$15,'Inputs - Elec wholesale index'!J$2,FALSE)</f>
        <v>205597.26549163138</v>
      </c>
      <c r="K1153" s="12">
        <f>VLOOKUP($B1153,'Elec wholesale lookups'!$A$3:$L$15,'Inputs - Elec wholesale index'!K$2,FALSE)</f>
        <v>181634.52552031272</v>
      </c>
      <c r="L1153" s="37">
        <f>VLOOKUP($B1153,'Elec wholesale lookups'!$A$3:$O$15,'Inputs - Elec wholesale index'!L$2,FALSE)</f>
        <v>1</v>
      </c>
      <c r="M1153" s="37">
        <f>VLOOKUP($B1153,'Elec wholesale lookups'!$A$3:$O$15,'Inputs - Elec wholesale index'!M$2,FALSE)</f>
        <v>1</v>
      </c>
      <c r="N1153" s="37">
        <f>VLOOKUP($B1153,'Elec wholesale lookups'!$A$3:$O$15,'Inputs - Elec wholesale index'!N$2,FALSE)</f>
        <v>0</v>
      </c>
      <c r="O1153" s="12">
        <f t="shared" si="308"/>
        <v>181634.52552031272</v>
      </c>
      <c r="P1153" s="12">
        <f t="shared" si="309"/>
        <v>205597.26549163138</v>
      </c>
      <c r="Q1153" s="12">
        <f t="shared" si="310"/>
        <v>0</v>
      </c>
      <c r="R1153" s="12">
        <f t="shared" si="311"/>
        <v>387231.79101194406</v>
      </c>
      <c r="S1153" s="22">
        <f t="shared" si="312"/>
        <v>0</v>
      </c>
      <c r="T1153" s="22">
        <f t="shared" si="313"/>
        <v>0</v>
      </c>
      <c r="U1153" s="22">
        <f t="shared" si="314"/>
        <v>0</v>
      </c>
      <c r="V1153" s="22">
        <f t="shared" si="315"/>
        <v>0</v>
      </c>
      <c r="W1153" s="43" t="str">
        <f t="shared" si="316"/>
        <v>n/a</v>
      </c>
      <c r="X1153" s="22">
        <f t="shared" si="317"/>
        <v>0</v>
      </c>
      <c r="Y1153" s="22">
        <f t="shared" si="318"/>
        <v>0</v>
      </c>
      <c r="Z1153" s="22">
        <f t="shared" si="319"/>
        <v>0</v>
      </c>
      <c r="AA1153" s="42">
        <f t="shared" si="320"/>
        <v>0</v>
      </c>
      <c r="AB1153" s="43" t="str">
        <f t="shared" si="321"/>
        <v>n/a</v>
      </c>
      <c r="AC1153" s="44" t="str">
        <f>IFERROR(W1153*'Inputs - OBR and CPI'!$E$27+'Inputs - Elec wholesale index'!AB1153*'Inputs - OBR and CPI'!$F$27,"n/a")</f>
        <v>n/a</v>
      </c>
      <c r="AD1153" s="2"/>
      <c r="AE1153" s="2"/>
      <c r="AF1153" s="127">
        <v>0</v>
      </c>
    </row>
    <row r="1154" spans="1:32">
      <c r="A1154" s="46"/>
      <c r="B1154" s="13" t="str">
        <f t="shared" si="305"/>
        <v>Jan</v>
      </c>
      <c r="C1154" s="3"/>
      <c r="D1154" s="3"/>
      <c r="E1154" s="3"/>
      <c r="F1154" s="41"/>
      <c r="G1154" s="41"/>
      <c r="H1154" s="41"/>
      <c r="I1154" s="12">
        <f>VLOOKUP($B1154,'Elec wholesale lookups'!$A$3:$L$15,'Inputs - Elec wholesale index'!I$2,FALSE)</f>
        <v>181634.52552031272</v>
      </c>
      <c r="J1154" s="12">
        <f>VLOOKUP($B1154,'Elec wholesale lookups'!$A$3:$L$15,'Inputs - Elec wholesale index'!J$2,FALSE)</f>
        <v>205597.26549163138</v>
      </c>
      <c r="K1154" s="12">
        <f>VLOOKUP($B1154,'Elec wholesale lookups'!$A$3:$L$15,'Inputs - Elec wholesale index'!K$2,FALSE)</f>
        <v>181634.52552031272</v>
      </c>
      <c r="L1154" s="37">
        <f>VLOOKUP($B1154,'Elec wholesale lookups'!$A$3:$O$15,'Inputs - Elec wholesale index'!L$2,FALSE)</f>
        <v>1</v>
      </c>
      <c r="M1154" s="37">
        <f>VLOOKUP($B1154,'Elec wholesale lookups'!$A$3:$O$15,'Inputs - Elec wholesale index'!M$2,FALSE)</f>
        <v>1</v>
      </c>
      <c r="N1154" s="37">
        <f>VLOOKUP($B1154,'Elec wholesale lookups'!$A$3:$O$15,'Inputs - Elec wholesale index'!N$2,FALSE)</f>
        <v>0</v>
      </c>
      <c r="O1154" s="12">
        <f t="shared" si="308"/>
        <v>181634.52552031272</v>
      </c>
      <c r="P1154" s="12">
        <f t="shared" si="309"/>
        <v>205597.26549163138</v>
      </c>
      <c r="Q1154" s="12">
        <f t="shared" si="310"/>
        <v>0</v>
      </c>
      <c r="R1154" s="12">
        <f t="shared" si="311"/>
        <v>387231.79101194406</v>
      </c>
      <c r="S1154" s="22">
        <f t="shared" si="312"/>
        <v>0</v>
      </c>
      <c r="T1154" s="22">
        <f t="shared" si="313"/>
        <v>0</v>
      </c>
      <c r="U1154" s="22">
        <f t="shared" si="314"/>
        <v>0</v>
      </c>
      <c r="V1154" s="22">
        <f t="shared" si="315"/>
        <v>0</v>
      </c>
      <c r="W1154" s="43" t="str">
        <f t="shared" si="316"/>
        <v>n/a</v>
      </c>
      <c r="X1154" s="22">
        <f t="shared" si="317"/>
        <v>0</v>
      </c>
      <c r="Y1154" s="22">
        <f t="shared" si="318"/>
        <v>0</v>
      </c>
      <c r="Z1154" s="22">
        <f t="shared" si="319"/>
        <v>0</v>
      </c>
      <c r="AA1154" s="42">
        <f t="shared" si="320"/>
        <v>0</v>
      </c>
      <c r="AB1154" s="43" t="str">
        <f t="shared" si="321"/>
        <v>n/a</v>
      </c>
      <c r="AC1154" s="44" t="str">
        <f>IFERROR(W1154*'Inputs - OBR and CPI'!$E$27+'Inputs - Elec wholesale index'!AB1154*'Inputs - OBR and CPI'!$F$27,"n/a")</f>
        <v>n/a</v>
      </c>
      <c r="AD1154" s="2"/>
      <c r="AE1154" s="2"/>
      <c r="AF1154" s="127">
        <v>0</v>
      </c>
    </row>
    <row r="1155" spans="1:32">
      <c r="A1155" s="46"/>
      <c r="B1155" s="13" t="str">
        <f t="shared" si="305"/>
        <v>Jan</v>
      </c>
      <c r="C1155" s="3"/>
      <c r="D1155" s="3"/>
      <c r="E1155" s="3"/>
      <c r="F1155" s="41"/>
      <c r="G1155" s="41"/>
      <c r="H1155" s="41"/>
      <c r="I1155" s="12">
        <f>VLOOKUP($B1155,'Elec wholesale lookups'!$A$3:$L$15,'Inputs - Elec wholesale index'!I$2,FALSE)</f>
        <v>181634.52552031272</v>
      </c>
      <c r="J1155" s="12">
        <f>VLOOKUP($B1155,'Elec wholesale lookups'!$A$3:$L$15,'Inputs - Elec wholesale index'!J$2,FALSE)</f>
        <v>205597.26549163138</v>
      </c>
      <c r="K1155" s="12">
        <f>VLOOKUP($B1155,'Elec wholesale lookups'!$A$3:$L$15,'Inputs - Elec wholesale index'!K$2,FALSE)</f>
        <v>181634.52552031272</v>
      </c>
      <c r="L1155" s="37">
        <f>VLOOKUP($B1155,'Elec wholesale lookups'!$A$3:$O$15,'Inputs - Elec wholesale index'!L$2,FALSE)</f>
        <v>1</v>
      </c>
      <c r="M1155" s="37">
        <f>VLOOKUP($B1155,'Elec wholesale lookups'!$A$3:$O$15,'Inputs - Elec wholesale index'!M$2,FALSE)</f>
        <v>1</v>
      </c>
      <c r="N1155" s="37">
        <f>VLOOKUP($B1155,'Elec wholesale lookups'!$A$3:$O$15,'Inputs - Elec wholesale index'!N$2,FALSE)</f>
        <v>0</v>
      </c>
      <c r="O1155" s="12">
        <f t="shared" si="308"/>
        <v>181634.52552031272</v>
      </c>
      <c r="P1155" s="12">
        <f t="shared" si="309"/>
        <v>205597.26549163138</v>
      </c>
      <c r="Q1155" s="12">
        <f t="shared" si="310"/>
        <v>0</v>
      </c>
      <c r="R1155" s="12">
        <f t="shared" si="311"/>
        <v>387231.79101194406</v>
      </c>
      <c r="S1155" s="22">
        <f t="shared" si="312"/>
        <v>0</v>
      </c>
      <c r="T1155" s="22">
        <f t="shared" si="313"/>
        <v>0</v>
      </c>
      <c r="U1155" s="22">
        <f t="shared" si="314"/>
        <v>0</v>
      </c>
      <c r="V1155" s="22">
        <f t="shared" si="315"/>
        <v>0</v>
      </c>
      <c r="W1155" s="43" t="str">
        <f t="shared" si="316"/>
        <v>n/a</v>
      </c>
      <c r="X1155" s="22">
        <f t="shared" si="317"/>
        <v>0</v>
      </c>
      <c r="Y1155" s="22">
        <f t="shared" si="318"/>
        <v>0</v>
      </c>
      <c r="Z1155" s="22">
        <f t="shared" si="319"/>
        <v>0</v>
      </c>
      <c r="AA1155" s="42">
        <f t="shared" si="320"/>
        <v>0</v>
      </c>
      <c r="AB1155" s="43" t="str">
        <f t="shared" si="321"/>
        <v>n/a</v>
      </c>
      <c r="AC1155" s="44" t="str">
        <f>IFERROR(W1155*'Inputs - OBR and CPI'!$E$27+'Inputs - Elec wholesale index'!AB1155*'Inputs - OBR and CPI'!$F$27,"n/a")</f>
        <v>n/a</v>
      </c>
      <c r="AD1155" s="2"/>
      <c r="AE1155" s="2"/>
      <c r="AF1155" s="127">
        <v>0</v>
      </c>
    </row>
    <row r="1156" spans="1:32">
      <c r="A1156" s="46"/>
      <c r="B1156" s="13" t="str">
        <f t="shared" si="305"/>
        <v>Jan</v>
      </c>
      <c r="C1156" s="3"/>
      <c r="D1156" s="3"/>
      <c r="E1156" s="3"/>
      <c r="F1156" s="41"/>
      <c r="G1156" s="41"/>
      <c r="H1156" s="41"/>
      <c r="I1156" s="12">
        <f>VLOOKUP($B1156,'Elec wholesale lookups'!$A$3:$L$15,'Inputs - Elec wholesale index'!I$2,FALSE)</f>
        <v>181634.52552031272</v>
      </c>
      <c r="J1156" s="12">
        <f>VLOOKUP($B1156,'Elec wholesale lookups'!$A$3:$L$15,'Inputs - Elec wholesale index'!J$2,FALSE)</f>
        <v>205597.26549163138</v>
      </c>
      <c r="K1156" s="12">
        <f>VLOOKUP($B1156,'Elec wholesale lookups'!$A$3:$L$15,'Inputs - Elec wholesale index'!K$2,FALSE)</f>
        <v>181634.52552031272</v>
      </c>
      <c r="L1156" s="37">
        <f>VLOOKUP($B1156,'Elec wholesale lookups'!$A$3:$O$15,'Inputs - Elec wholesale index'!L$2,FALSE)</f>
        <v>1</v>
      </c>
      <c r="M1156" s="37">
        <f>VLOOKUP($B1156,'Elec wholesale lookups'!$A$3:$O$15,'Inputs - Elec wholesale index'!M$2,FALSE)</f>
        <v>1</v>
      </c>
      <c r="N1156" s="37">
        <f>VLOOKUP($B1156,'Elec wholesale lookups'!$A$3:$O$15,'Inputs - Elec wholesale index'!N$2,FALSE)</f>
        <v>0</v>
      </c>
      <c r="O1156" s="12">
        <f t="shared" si="308"/>
        <v>181634.52552031272</v>
      </c>
      <c r="P1156" s="12">
        <f t="shared" si="309"/>
        <v>205597.26549163138</v>
      </c>
      <c r="Q1156" s="12">
        <f t="shared" si="310"/>
        <v>0</v>
      </c>
      <c r="R1156" s="12">
        <f t="shared" si="311"/>
        <v>387231.79101194406</v>
      </c>
      <c r="S1156" s="22">
        <f t="shared" si="312"/>
        <v>0</v>
      </c>
      <c r="T1156" s="22">
        <f t="shared" si="313"/>
        <v>0</v>
      </c>
      <c r="U1156" s="22">
        <f t="shared" si="314"/>
        <v>0</v>
      </c>
      <c r="V1156" s="22">
        <f t="shared" si="315"/>
        <v>0</v>
      </c>
      <c r="W1156" s="43" t="str">
        <f t="shared" si="316"/>
        <v>n/a</v>
      </c>
      <c r="X1156" s="22">
        <f t="shared" si="317"/>
        <v>0</v>
      </c>
      <c r="Y1156" s="22">
        <f t="shared" si="318"/>
        <v>0</v>
      </c>
      <c r="Z1156" s="22">
        <f t="shared" si="319"/>
        <v>0</v>
      </c>
      <c r="AA1156" s="42">
        <f t="shared" si="320"/>
        <v>0</v>
      </c>
      <c r="AB1156" s="43" t="str">
        <f t="shared" si="321"/>
        <v>n/a</v>
      </c>
      <c r="AC1156" s="44" t="str">
        <f>IFERROR(W1156*'Inputs - OBR and CPI'!$E$27+'Inputs - Elec wholesale index'!AB1156*'Inputs - OBR and CPI'!$F$27,"n/a")</f>
        <v>n/a</v>
      </c>
      <c r="AD1156" s="2"/>
      <c r="AE1156" s="2"/>
      <c r="AF1156" s="127">
        <v>0</v>
      </c>
    </row>
    <row r="1157" spans="1:32">
      <c r="A1157" s="46"/>
      <c r="B1157" s="13" t="str">
        <f t="shared" si="305"/>
        <v>Jan</v>
      </c>
      <c r="C1157" s="3"/>
      <c r="D1157" s="3"/>
      <c r="E1157" s="3"/>
      <c r="F1157" s="41"/>
      <c r="G1157" s="41"/>
      <c r="H1157" s="41"/>
      <c r="I1157" s="12">
        <f>VLOOKUP($B1157,'Elec wholesale lookups'!$A$3:$L$15,'Inputs - Elec wholesale index'!I$2,FALSE)</f>
        <v>181634.52552031272</v>
      </c>
      <c r="J1157" s="12">
        <f>VLOOKUP($B1157,'Elec wholesale lookups'!$A$3:$L$15,'Inputs - Elec wholesale index'!J$2,FALSE)</f>
        <v>205597.26549163138</v>
      </c>
      <c r="K1157" s="12">
        <f>VLOOKUP($B1157,'Elec wholesale lookups'!$A$3:$L$15,'Inputs - Elec wholesale index'!K$2,FALSE)</f>
        <v>181634.52552031272</v>
      </c>
      <c r="L1157" s="37">
        <f>VLOOKUP($B1157,'Elec wholesale lookups'!$A$3:$O$15,'Inputs - Elec wholesale index'!L$2,FALSE)</f>
        <v>1</v>
      </c>
      <c r="M1157" s="37">
        <f>VLOOKUP($B1157,'Elec wholesale lookups'!$A$3:$O$15,'Inputs - Elec wholesale index'!M$2,FALSE)</f>
        <v>1</v>
      </c>
      <c r="N1157" s="37">
        <f>VLOOKUP($B1157,'Elec wholesale lookups'!$A$3:$O$15,'Inputs - Elec wholesale index'!N$2,FALSE)</f>
        <v>0</v>
      </c>
      <c r="O1157" s="12">
        <f t="shared" si="308"/>
        <v>181634.52552031272</v>
      </c>
      <c r="P1157" s="12">
        <f t="shared" si="309"/>
        <v>205597.26549163138</v>
      </c>
      <c r="Q1157" s="12">
        <f t="shared" si="310"/>
        <v>0</v>
      </c>
      <c r="R1157" s="12">
        <f t="shared" si="311"/>
        <v>387231.79101194406</v>
      </c>
      <c r="S1157" s="22">
        <f t="shared" si="312"/>
        <v>0</v>
      </c>
      <c r="T1157" s="22">
        <f t="shared" si="313"/>
        <v>0</v>
      </c>
      <c r="U1157" s="22">
        <f t="shared" si="314"/>
        <v>0</v>
      </c>
      <c r="V1157" s="22">
        <f t="shared" si="315"/>
        <v>0</v>
      </c>
      <c r="W1157" s="43" t="str">
        <f t="shared" si="316"/>
        <v>n/a</v>
      </c>
      <c r="X1157" s="22">
        <f t="shared" si="317"/>
        <v>0</v>
      </c>
      <c r="Y1157" s="22">
        <f t="shared" si="318"/>
        <v>0</v>
      </c>
      <c r="Z1157" s="22">
        <f t="shared" si="319"/>
        <v>0</v>
      </c>
      <c r="AA1157" s="42">
        <f t="shared" si="320"/>
        <v>0</v>
      </c>
      <c r="AB1157" s="43" t="str">
        <f t="shared" si="321"/>
        <v>n/a</v>
      </c>
      <c r="AC1157" s="44" t="str">
        <f>IFERROR(W1157*'Inputs - OBR and CPI'!$E$27+'Inputs - Elec wholesale index'!AB1157*'Inputs - OBR and CPI'!$F$27,"n/a")</f>
        <v>n/a</v>
      </c>
      <c r="AD1157" s="2"/>
      <c r="AE1157" s="2"/>
      <c r="AF1157" s="127">
        <v>0</v>
      </c>
    </row>
    <row r="1158" spans="1:32">
      <c r="A1158" s="46"/>
      <c r="B1158" s="13" t="str">
        <f t="shared" si="305"/>
        <v>Jan</v>
      </c>
      <c r="C1158" s="3"/>
      <c r="D1158" s="3"/>
      <c r="E1158" s="3"/>
      <c r="F1158" s="41"/>
      <c r="G1158" s="41"/>
      <c r="H1158" s="41"/>
      <c r="I1158" s="12">
        <f>VLOOKUP($B1158,'Elec wholesale lookups'!$A$3:$L$15,'Inputs - Elec wholesale index'!I$2,FALSE)</f>
        <v>181634.52552031272</v>
      </c>
      <c r="J1158" s="12">
        <f>VLOOKUP($B1158,'Elec wholesale lookups'!$A$3:$L$15,'Inputs - Elec wholesale index'!J$2,FALSE)</f>
        <v>205597.26549163138</v>
      </c>
      <c r="K1158" s="12">
        <f>VLOOKUP($B1158,'Elec wholesale lookups'!$A$3:$L$15,'Inputs - Elec wholesale index'!K$2,FALSE)</f>
        <v>181634.52552031272</v>
      </c>
      <c r="L1158" s="37">
        <f>VLOOKUP($B1158,'Elec wholesale lookups'!$A$3:$O$15,'Inputs - Elec wholesale index'!L$2,FALSE)</f>
        <v>1</v>
      </c>
      <c r="M1158" s="37">
        <f>VLOOKUP($B1158,'Elec wholesale lookups'!$A$3:$O$15,'Inputs - Elec wholesale index'!M$2,FALSE)</f>
        <v>1</v>
      </c>
      <c r="N1158" s="37">
        <f>VLOOKUP($B1158,'Elec wholesale lookups'!$A$3:$O$15,'Inputs - Elec wholesale index'!N$2,FALSE)</f>
        <v>0</v>
      </c>
      <c r="O1158" s="12">
        <f t="shared" si="308"/>
        <v>181634.52552031272</v>
      </c>
      <c r="P1158" s="12">
        <f t="shared" si="309"/>
        <v>205597.26549163138</v>
      </c>
      <c r="Q1158" s="12">
        <f t="shared" si="310"/>
        <v>0</v>
      </c>
      <c r="R1158" s="12">
        <f t="shared" si="311"/>
        <v>387231.79101194406</v>
      </c>
      <c r="S1158" s="22">
        <f t="shared" si="312"/>
        <v>0</v>
      </c>
      <c r="T1158" s="22">
        <f t="shared" si="313"/>
        <v>0</v>
      </c>
      <c r="U1158" s="22">
        <f t="shared" si="314"/>
        <v>0</v>
      </c>
      <c r="V1158" s="22">
        <f t="shared" si="315"/>
        <v>0</v>
      </c>
      <c r="W1158" s="43" t="str">
        <f t="shared" si="316"/>
        <v>n/a</v>
      </c>
      <c r="X1158" s="22">
        <f t="shared" si="317"/>
        <v>0</v>
      </c>
      <c r="Y1158" s="22">
        <f t="shared" si="318"/>
        <v>0</v>
      </c>
      <c r="Z1158" s="22">
        <f t="shared" si="319"/>
        <v>0</v>
      </c>
      <c r="AA1158" s="42">
        <f t="shared" si="320"/>
        <v>0</v>
      </c>
      <c r="AB1158" s="43" t="str">
        <f t="shared" si="321"/>
        <v>n/a</v>
      </c>
      <c r="AC1158" s="44" t="str">
        <f>IFERROR(W1158*'Inputs - OBR and CPI'!$E$27+'Inputs - Elec wholesale index'!AB1158*'Inputs - OBR and CPI'!$F$27,"n/a")</f>
        <v>n/a</v>
      </c>
      <c r="AD1158" s="2"/>
      <c r="AE1158" s="2"/>
      <c r="AF1158" s="127">
        <v>0</v>
      </c>
    </row>
    <row r="1159" spans="1:32">
      <c r="A1159" s="46"/>
      <c r="B1159" s="13" t="str">
        <f t="shared" si="305"/>
        <v>Jan</v>
      </c>
      <c r="C1159" s="3"/>
      <c r="D1159" s="3"/>
      <c r="E1159" s="3"/>
      <c r="F1159" s="41"/>
      <c r="G1159" s="41"/>
      <c r="H1159" s="41"/>
      <c r="I1159" s="12">
        <f>VLOOKUP($B1159,'Elec wholesale lookups'!$A$3:$L$15,'Inputs - Elec wholesale index'!I$2,FALSE)</f>
        <v>181634.52552031272</v>
      </c>
      <c r="J1159" s="12">
        <f>VLOOKUP($B1159,'Elec wholesale lookups'!$A$3:$L$15,'Inputs - Elec wholesale index'!J$2,FALSE)</f>
        <v>205597.26549163138</v>
      </c>
      <c r="K1159" s="12">
        <f>VLOOKUP($B1159,'Elec wholesale lookups'!$A$3:$L$15,'Inputs - Elec wholesale index'!K$2,FALSE)</f>
        <v>181634.52552031272</v>
      </c>
      <c r="L1159" s="37">
        <f>VLOOKUP($B1159,'Elec wholesale lookups'!$A$3:$O$15,'Inputs - Elec wholesale index'!L$2,FALSE)</f>
        <v>1</v>
      </c>
      <c r="M1159" s="37">
        <f>VLOOKUP($B1159,'Elec wholesale lookups'!$A$3:$O$15,'Inputs - Elec wholesale index'!M$2,FALSE)</f>
        <v>1</v>
      </c>
      <c r="N1159" s="37">
        <f>VLOOKUP($B1159,'Elec wholesale lookups'!$A$3:$O$15,'Inputs - Elec wholesale index'!N$2,FALSE)</f>
        <v>0</v>
      </c>
      <c r="O1159" s="12">
        <f t="shared" si="308"/>
        <v>181634.52552031272</v>
      </c>
      <c r="P1159" s="12">
        <f t="shared" si="309"/>
        <v>205597.26549163138</v>
      </c>
      <c r="Q1159" s="12">
        <f t="shared" si="310"/>
        <v>0</v>
      </c>
      <c r="R1159" s="12">
        <f t="shared" si="311"/>
        <v>387231.79101194406</v>
      </c>
      <c r="S1159" s="22">
        <f t="shared" si="312"/>
        <v>0</v>
      </c>
      <c r="T1159" s="22">
        <f t="shared" si="313"/>
        <v>0</v>
      </c>
      <c r="U1159" s="22">
        <f t="shared" si="314"/>
        <v>0</v>
      </c>
      <c r="V1159" s="22">
        <f t="shared" si="315"/>
        <v>0</v>
      </c>
      <c r="W1159" s="43" t="str">
        <f t="shared" si="316"/>
        <v>n/a</v>
      </c>
      <c r="X1159" s="22">
        <f t="shared" si="317"/>
        <v>0</v>
      </c>
      <c r="Y1159" s="22">
        <f t="shared" si="318"/>
        <v>0</v>
      </c>
      <c r="Z1159" s="22">
        <f t="shared" si="319"/>
        <v>0</v>
      </c>
      <c r="AA1159" s="42">
        <f t="shared" si="320"/>
        <v>0</v>
      </c>
      <c r="AB1159" s="43" t="str">
        <f t="shared" si="321"/>
        <v>n/a</v>
      </c>
      <c r="AC1159" s="44" t="str">
        <f>IFERROR(W1159*'Inputs - OBR and CPI'!$E$27+'Inputs - Elec wholesale index'!AB1159*'Inputs - OBR and CPI'!$F$27,"n/a")</f>
        <v>n/a</v>
      </c>
      <c r="AD1159" s="2"/>
      <c r="AE1159" s="2"/>
      <c r="AF1159" s="127">
        <v>0</v>
      </c>
    </row>
    <row r="1160" spans="1:32">
      <c r="A1160" s="46"/>
      <c r="B1160" s="13" t="str">
        <f t="shared" si="305"/>
        <v>Jan</v>
      </c>
      <c r="C1160" s="3"/>
      <c r="D1160" s="3"/>
      <c r="E1160" s="3"/>
      <c r="F1160" s="41"/>
      <c r="G1160" s="41"/>
      <c r="H1160" s="41"/>
      <c r="I1160" s="12">
        <f>VLOOKUP($B1160,'Elec wholesale lookups'!$A$3:$L$15,'Inputs - Elec wholesale index'!I$2,FALSE)</f>
        <v>181634.52552031272</v>
      </c>
      <c r="J1160" s="12">
        <f>VLOOKUP($B1160,'Elec wholesale lookups'!$A$3:$L$15,'Inputs - Elec wholesale index'!J$2,FALSE)</f>
        <v>205597.26549163138</v>
      </c>
      <c r="K1160" s="12">
        <f>VLOOKUP($B1160,'Elec wholesale lookups'!$A$3:$L$15,'Inputs - Elec wholesale index'!K$2,FALSE)</f>
        <v>181634.52552031272</v>
      </c>
      <c r="L1160" s="37">
        <f>VLOOKUP($B1160,'Elec wholesale lookups'!$A$3:$O$15,'Inputs - Elec wholesale index'!L$2,FALSE)</f>
        <v>1</v>
      </c>
      <c r="M1160" s="37">
        <f>VLOOKUP($B1160,'Elec wholesale lookups'!$A$3:$O$15,'Inputs - Elec wholesale index'!M$2,FALSE)</f>
        <v>1</v>
      </c>
      <c r="N1160" s="37">
        <f>VLOOKUP($B1160,'Elec wholesale lookups'!$A$3:$O$15,'Inputs - Elec wholesale index'!N$2,FALSE)</f>
        <v>0</v>
      </c>
      <c r="O1160" s="12">
        <f t="shared" si="308"/>
        <v>181634.52552031272</v>
      </c>
      <c r="P1160" s="12">
        <f t="shared" si="309"/>
        <v>205597.26549163138</v>
      </c>
      <c r="Q1160" s="12">
        <f t="shared" si="310"/>
        <v>0</v>
      </c>
      <c r="R1160" s="12">
        <f t="shared" si="311"/>
        <v>387231.79101194406</v>
      </c>
      <c r="S1160" s="22">
        <f t="shared" si="312"/>
        <v>0</v>
      </c>
      <c r="T1160" s="22">
        <f t="shared" si="313"/>
        <v>0</v>
      </c>
      <c r="U1160" s="22">
        <f t="shared" si="314"/>
        <v>0</v>
      </c>
      <c r="V1160" s="22">
        <f t="shared" si="315"/>
        <v>0</v>
      </c>
      <c r="W1160" s="43" t="str">
        <f t="shared" si="316"/>
        <v>n/a</v>
      </c>
      <c r="X1160" s="22">
        <f t="shared" si="317"/>
        <v>0</v>
      </c>
      <c r="Y1160" s="22">
        <f t="shared" si="318"/>
        <v>0</v>
      </c>
      <c r="Z1160" s="22">
        <f t="shared" si="319"/>
        <v>0</v>
      </c>
      <c r="AA1160" s="42">
        <f t="shared" si="320"/>
        <v>0</v>
      </c>
      <c r="AB1160" s="43" t="str">
        <f t="shared" si="321"/>
        <v>n/a</v>
      </c>
      <c r="AC1160" s="44" t="str">
        <f>IFERROR(W1160*'Inputs - OBR and CPI'!$E$27+'Inputs - Elec wholesale index'!AB1160*'Inputs - OBR and CPI'!$F$27,"n/a")</f>
        <v>n/a</v>
      </c>
      <c r="AD1160" s="2"/>
      <c r="AE1160" s="2"/>
      <c r="AF1160" s="127">
        <v>0</v>
      </c>
    </row>
    <row r="1161" spans="1:32">
      <c r="A1161" s="46"/>
      <c r="B1161" s="13" t="str">
        <f t="shared" si="305"/>
        <v>Jan</v>
      </c>
      <c r="C1161" s="3"/>
      <c r="D1161" s="3"/>
      <c r="E1161" s="3"/>
      <c r="F1161" s="41"/>
      <c r="G1161" s="41"/>
      <c r="H1161" s="41"/>
      <c r="I1161" s="12">
        <f>VLOOKUP($B1161,'Elec wholesale lookups'!$A$3:$L$15,'Inputs - Elec wholesale index'!I$2,FALSE)</f>
        <v>181634.52552031272</v>
      </c>
      <c r="J1161" s="12">
        <f>VLOOKUP($B1161,'Elec wholesale lookups'!$A$3:$L$15,'Inputs - Elec wholesale index'!J$2,FALSE)</f>
        <v>205597.26549163138</v>
      </c>
      <c r="K1161" s="12">
        <f>VLOOKUP($B1161,'Elec wholesale lookups'!$A$3:$L$15,'Inputs - Elec wholesale index'!K$2,FALSE)</f>
        <v>181634.52552031272</v>
      </c>
      <c r="L1161" s="37">
        <f>VLOOKUP($B1161,'Elec wholesale lookups'!$A$3:$O$15,'Inputs - Elec wholesale index'!L$2,FALSE)</f>
        <v>1</v>
      </c>
      <c r="M1161" s="37">
        <f>VLOOKUP($B1161,'Elec wholesale lookups'!$A$3:$O$15,'Inputs - Elec wholesale index'!M$2,FALSE)</f>
        <v>1</v>
      </c>
      <c r="N1161" s="37">
        <f>VLOOKUP($B1161,'Elec wholesale lookups'!$A$3:$O$15,'Inputs - Elec wholesale index'!N$2,FALSE)</f>
        <v>0</v>
      </c>
      <c r="O1161" s="12">
        <f t="shared" si="308"/>
        <v>181634.52552031272</v>
      </c>
      <c r="P1161" s="12">
        <f t="shared" si="309"/>
        <v>205597.26549163138</v>
      </c>
      <c r="Q1161" s="12">
        <f t="shared" si="310"/>
        <v>0</v>
      </c>
      <c r="R1161" s="12">
        <f t="shared" si="311"/>
        <v>387231.79101194406</v>
      </c>
      <c r="S1161" s="22">
        <f t="shared" si="312"/>
        <v>0</v>
      </c>
      <c r="T1161" s="22">
        <f t="shared" si="313"/>
        <v>0</v>
      </c>
      <c r="U1161" s="22">
        <f t="shared" si="314"/>
        <v>0</v>
      </c>
      <c r="V1161" s="22">
        <f t="shared" si="315"/>
        <v>0</v>
      </c>
      <c r="W1161" s="43" t="str">
        <f t="shared" si="316"/>
        <v>n/a</v>
      </c>
      <c r="X1161" s="22">
        <f t="shared" si="317"/>
        <v>0</v>
      </c>
      <c r="Y1161" s="22">
        <f t="shared" si="318"/>
        <v>0</v>
      </c>
      <c r="Z1161" s="22">
        <f t="shared" si="319"/>
        <v>0</v>
      </c>
      <c r="AA1161" s="42">
        <f t="shared" si="320"/>
        <v>0</v>
      </c>
      <c r="AB1161" s="43" t="str">
        <f t="shared" si="321"/>
        <v>n/a</v>
      </c>
      <c r="AC1161" s="44" t="str">
        <f>IFERROR(W1161*'Inputs - OBR and CPI'!$E$27+'Inputs - Elec wholesale index'!AB1161*'Inputs - OBR and CPI'!$F$27,"n/a")</f>
        <v>n/a</v>
      </c>
      <c r="AD1161" s="2"/>
      <c r="AE1161" s="2"/>
      <c r="AF1161" s="127">
        <v>0</v>
      </c>
    </row>
    <row r="1162" spans="1:32">
      <c r="A1162" s="46"/>
      <c r="B1162" s="13" t="str">
        <f t="shared" si="305"/>
        <v>Jan</v>
      </c>
      <c r="C1162" s="3"/>
      <c r="D1162" s="3"/>
      <c r="E1162" s="3"/>
      <c r="F1162" s="41"/>
      <c r="G1162" s="41"/>
      <c r="H1162" s="41"/>
      <c r="I1162" s="12">
        <f>VLOOKUP($B1162,'Elec wholesale lookups'!$A$3:$L$15,'Inputs - Elec wholesale index'!I$2,FALSE)</f>
        <v>181634.52552031272</v>
      </c>
      <c r="J1162" s="12">
        <f>VLOOKUP($B1162,'Elec wholesale lookups'!$A$3:$L$15,'Inputs - Elec wholesale index'!J$2,FALSE)</f>
        <v>205597.26549163138</v>
      </c>
      <c r="K1162" s="12">
        <f>VLOOKUP($B1162,'Elec wholesale lookups'!$A$3:$L$15,'Inputs - Elec wholesale index'!K$2,FALSE)</f>
        <v>181634.52552031272</v>
      </c>
      <c r="L1162" s="37">
        <f>VLOOKUP($B1162,'Elec wholesale lookups'!$A$3:$O$15,'Inputs - Elec wholesale index'!L$2,FALSE)</f>
        <v>1</v>
      </c>
      <c r="M1162" s="37">
        <f>VLOOKUP($B1162,'Elec wholesale lookups'!$A$3:$O$15,'Inputs - Elec wholesale index'!M$2,FALSE)</f>
        <v>1</v>
      </c>
      <c r="N1162" s="37">
        <f>VLOOKUP($B1162,'Elec wholesale lookups'!$A$3:$O$15,'Inputs - Elec wholesale index'!N$2,FALSE)</f>
        <v>0</v>
      </c>
      <c r="O1162" s="12">
        <f t="shared" si="308"/>
        <v>181634.52552031272</v>
      </c>
      <c r="P1162" s="12">
        <f t="shared" si="309"/>
        <v>205597.26549163138</v>
      </c>
      <c r="Q1162" s="12">
        <f t="shared" si="310"/>
        <v>0</v>
      </c>
      <c r="R1162" s="12">
        <f t="shared" si="311"/>
        <v>387231.79101194406</v>
      </c>
      <c r="S1162" s="22">
        <f t="shared" si="312"/>
        <v>0</v>
      </c>
      <c r="T1162" s="22">
        <f t="shared" si="313"/>
        <v>0</v>
      </c>
      <c r="U1162" s="22">
        <f t="shared" si="314"/>
        <v>0</v>
      </c>
      <c r="V1162" s="22">
        <f t="shared" si="315"/>
        <v>0</v>
      </c>
      <c r="W1162" s="43" t="str">
        <f t="shared" si="316"/>
        <v>n/a</v>
      </c>
      <c r="X1162" s="22">
        <f t="shared" si="317"/>
        <v>0</v>
      </c>
      <c r="Y1162" s="22">
        <f t="shared" si="318"/>
        <v>0</v>
      </c>
      <c r="Z1162" s="22">
        <f t="shared" si="319"/>
        <v>0</v>
      </c>
      <c r="AA1162" s="42">
        <f t="shared" si="320"/>
        <v>0</v>
      </c>
      <c r="AB1162" s="43" t="str">
        <f t="shared" si="321"/>
        <v>n/a</v>
      </c>
      <c r="AC1162" s="44" t="str">
        <f>IFERROR(W1162*'Inputs - OBR and CPI'!$E$27+'Inputs - Elec wholesale index'!AB1162*'Inputs - OBR and CPI'!$F$27,"n/a")</f>
        <v>n/a</v>
      </c>
      <c r="AD1162" s="2"/>
      <c r="AE1162" s="2"/>
      <c r="AF1162" s="127">
        <v>0</v>
      </c>
    </row>
    <row r="1163" spans="1:32">
      <c r="A1163" s="46"/>
      <c r="B1163" s="13" t="str">
        <f t="shared" si="305"/>
        <v>Jan</v>
      </c>
      <c r="C1163" s="3"/>
      <c r="D1163" s="3"/>
      <c r="E1163" s="3"/>
      <c r="F1163" s="41"/>
      <c r="G1163" s="41"/>
      <c r="H1163" s="41"/>
      <c r="I1163" s="12">
        <f>VLOOKUP($B1163,'Elec wholesale lookups'!$A$3:$L$15,'Inputs - Elec wholesale index'!I$2,FALSE)</f>
        <v>181634.52552031272</v>
      </c>
      <c r="J1163" s="12">
        <f>VLOOKUP($B1163,'Elec wholesale lookups'!$A$3:$L$15,'Inputs - Elec wholesale index'!J$2,FALSE)</f>
        <v>205597.26549163138</v>
      </c>
      <c r="K1163" s="12">
        <f>VLOOKUP($B1163,'Elec wholesale lookups'!$A$3:$L$15,'Inputs - Elec wholesale index'!K$2,FALSE)</f>
        <v>181634.52552031272</v>
      </c>
      <c r="L1163" s="37">
        <f>VLOOKUP($B1163,'Elec wholesale lookups'!$A$3:$O$15,'Inputs - Elec wholesale index'!L$2,FALSE)</f>
        <v>1</v>
      </c>
      <c r="M1163" s="37">
        <f>VLOOKUP($B1163,'Elec wholesale lookups'!$A$3:$O$15,'Inputs - Elec wholesale index'!M$2,FALSE)</f>
        <v>1</v>
      </c>
      <c r="N1163" s="37">
        <f>VLOOKUP($B1163,'Elec wholesale lookups'!$A$3:$O$15,'Inputs - Elec wholesale index'!N$2,FALSE)</f>
        <v>0</v>
      </c>
      <c r="O1163" s="12">
        <f t="shared" si="308"/>
        <v>181634.52552031272</v>
      </c>
      <c r="P1163" s="12">
        <f t="shared" si="309"/>
        <v>205597.26549163138</v>
      </c>
      <c r="Q1163" s="12">
        <f t="shared" si="310"/>
        <v>0</v>
      </c>
      <c r="R1163" s="12">
        <f t="shared" si="311"/>
        <v>387231.79101194406</v>
      </c>
      <c r="S1163" s="22">
        <f t="shared" si="312"/>
        <v>0</v>
      </c>
      <c r="T1163" s="22">
        <f t="shared" si="313"/>
        <v>0</v>
      </c>
      <c r="U1163" s="22">
        <f t="shared" si="314"/>
        <v>0</v>
      </c>
      <c r="V1163" s="22">
        <f t="shared" si="315"/>
        <v>0</v>
      </c>
      <c r="W1163" s="43" t="str">
        <f t="shared" si="316"/>
        <v>n/a</v>
      </c>
      <c r="X1163" s="22">
        <f t="shared" si="317"/>
        <v>0</v>
      </c>
      <c r="Y1163" s="22">
        <f t="shared" si="318"/>
        <v>0</v>
      </c>
      <c r="Z1163" s="22">
        <f t="shared" si="319"/>
        <v>0</v>
      </c>
      <c r="AA1163" s="42">
        <f t="shared" si="320"/>
        <v>0</v>
      </c>
      <c r="AB1163" s="43" t="str">
        <f t="shared" si="321"/>
        <v>n/a</v>
      </c>
      <c r="AC1163" s="44" t="str">
        <f>IFERROR(W1163*'Inputs - OBR and CPI'!$E$27+'Inputs - Elec wholesale index'!AB1163*'Inputs - OBR and CPI'!$F$27,"n/a")</f>
        <v>n/a</v>
      </c>
      <c r="AD1163" s="2"/>
      <c r="AE1163" s="2"/>
      <c r="AF1163" s="127">
        <v>0</v>
      </c>
    </row>
    <row r="1164" spans="1:32">
      <c r="A1164" s="46"/>
      <c r="B1164" s="13" t="str">
        <f t="shared" si="305"/>
        <v>Jan</v>
      </c>
      <c r="C1164" s="3"/>
      <c r="D1164" s="3"/>
      <c r="E1164" s="3"/>
      <c r="F1164" s="41"/>
      <c r="G1164" s="41"/>
      <c r="H1164" s="41"/>
      <c r="I1164" s="12">
        <f>VLOOKUP($B1164,'Elec wholesale lookups'!$A$3:$L$15,'Inputs - Elec wholesale index'!I$2,FALSE)</f>
        <v>181634.52552031272</v>
      </c>
      <c r="J1164" s="12">
        <f>VLOOKUP($B1164,'Elec wholesale lookups'!$A$3:$L$15,'Inputs - Elec wholesale index'!J$2,FALSE)</f>
        <v>205597.26549163138</v>
      </c>
      <c r="K1164" s="12">
        <f>VLOOKUP($B1164,'Elec wholesale lookups'!$A$3:$L$15,'Inputs - Elec wholesale index'!K$2,FALSE)</f>
        <v>181634.52552031272</v>
      </c>
      <c r="L1164" s="37">
        <f>VLOOKUP($B1164,'Elec wholesale lookups'!$A$3:$O$15,'Inputs - Elec wholesale index'!L$2,FALSE)</f>
        <v>1</v>
      </c>
      <c r="M1164" s="37">
        <f>VLOOKUP($B1164,'Elec wholesale lookups'!$A$3:$O$15,'Inputs - Elec wholesale index'!M$2,FALSE)</f>
        <v>1</v>
      </c>
      <c r="N1164" s="37">
        <f>VLOOKUP($B1164,'Elec wholesale lookups'!$A$3:$O$15,'Inputs - Elec wholesale index'!N$2,FALSE)</f>
        <v>0</v>
      </c>
      <c r="O1164" s="12">
        <f t="shared" si="308"/>
        <v>181634.52552031272</v>
      </c>
      <c r="P1164" s="12">
        <f t="shared" si="309"/>
        <v>205597.26549163138</v>
      </c>
      <c r="Q1164" s="12">
        <f t="shared" si="310"/>
        <v>0</v>
      </c>
      <c r="R1164" s="12">
        <f t="shared" si="311"/>
        <v>387231.79101194406</v>
      </c>
      <c r="S1164" s="22">
        <f t="shared" si="312"/>
        <v>0</v>
      </c>
      <c r="T1164" s="22">
        <f t="shared" si="313"/>
        <v>0</v>
      </c>
      <c r="U1164" s="22">
        <f t="shared" si="314"/>
        <v>0</v>
      </c>
      <c r="V1164" s="22">
        <f t="shared" si="315"/>
        <v>0</v>
      </c>
      <c r="W1164" s="43" t="str">
        <f t="shared" si="316"/>
        <v>n/a</v>
      </c>
      <c r="X1164" s="22">
        <f t="shared" si="317"/>
        <v>0</v>
      </c>
      <c r="Y1164" s="22">
        <f t="shared" si="318"/>
        <v>0</v>
      </c>
      <c r="Z1164" s="22">
        <f t="shared" si="319"/>
        <v>0</v>
      </c>
      <c r="AA1164" s="42">
        <f t="shared" si="320"/>
        <v>0</v>
      </c>
      <c r="AB1164" s="43" t="str">
        <f t="shared" si="321"/>
        <v>n/a</v>
      </c>
      <c r="AC1164" s="44" t="str">
        <f>IFERROR(W1164*'Inputs - OBR and CPI'!$E$27+'Inputs - Elec wholesale index'!AB1164*'Inputs - OBR and CPI'!$F$27,"n/a")</f>
        <v>n/a</v>
      </c>
      <c r="AD1164" s="2"/>
      <c r="AE1164" s="2"/>
      <c r="AF1164" s="127">
        <v>0</v>
      </c>
    </row>
    <row r="1165" spans="1:32">
      <c r="A1165" s="46"/>
      <c r="B1165" s="13" t="str">
        <f t="shared" si="305"/>
        <v>Jan</v>
      </c>
      <c r="C1165" s="3"/>
      <c r="D1165" s="3"/>
      <c r="E1165" s="3"/>
      <c r="F1165" s="41"/>
      <c r="G1165" s="41"/>
      <c r="H1165" s="41"/>
      <c r="I1165" s="12">
        <f>VLOOKUP($B1165,'Elec wholesale lookups'!$A$3:$L$15,'Inputs - Elec wholesale index'!I$2,FALSE)</f>
        <v>181634.52552031272</v>
      </c>
      <c r="J1165" s="12">
        <f>VLOOKUP($B1165,'Elec wholesale lookups'!$A$3:$L$15,'Inputs - Elec wholesale index'!J$2,FALSE)</f>
        <v>205597.26549163138</v>
      </c>
      <c r="K1165" s="12">
        <f>VLOOKUP($B1165,'Elec wholesale lookups'!$A$3:$L$15,'Inputs - Elec wholesale index'!K$2,FALSE)</f>
        <v>181634.52552031272</v>
      </c>
      <c r="L1165" s="37">
        <f>VLOOKUP($B1165,'Elec wholesale lookups'!$A$3:$O$15,'Inputs - Elec wholesale index'!L$2,FALSE)</f>
        <v>1</v>
      </c>
      <c r="M1165" s="37">
        <f>VLOOKUP($B1165,'Elec wholesale lookups'!$A$3:$O$15,'Inputs - Elec wholesale index'!M$2,FALSE)</f>
        <v>1</v>
      </c>
      <c r="N1165" s="37">
        <f>VLOOKUP($B1165,'Elec wholesale lookups'!$A$3:$O$15,'Inputs - Elec wholesale index'!N$2,FALSE)</f>
        <v>0</v>
      </c>
      <c r="O1165" s="12">
        <f t="shared" si="308"/>
        <v>181634.52552031272</v>
      </c>
      <c r="P1165" s="12">
        <f t="shared" si="309"/>
        <v>205597.26549163138</v>
      </c>
      <c r="Q1165" s="12">
        <f t="shared" si="310"/>
        <v>0</v>
      </c>
      <c r="R1165" s="12">
        <f t="shared" si="311"/>
        <v>387231.79101194406</v>
      </c>
      <c r="S1165" s="22">
        <f t="shared" si="312"/>
        <v>0</v>
      </c>
      <c r="T1165" s="22">
        <f t="shared" si="313"/>
        <v>0</v>
      </c>
      <c r="U1165" s="22">
        <f t="shared" si="314"/>
        <v>0</v>
      </c>
      <c r="V1165" s="22">
        <f t="shared" si="315"/>
        <v>0</v>
      </c>
      <c r="W1165" s="43" t="str">
        <f t="shared" si="316"/>
        <v>n/a</v>
      </c>
      <c r="X1165" s="22">
        <f t="shared" si="317"/>
        <v>0</v>
      </c>
      <c r="Y1165" s="22">
        <f t="shared" si="318"/>
        <v>0</v>
      </c>
      <c r="Z1165" s="22">
        <f t="shared" si="319"/>
        <v>0</v>
      </c>
      <c r="AA1165" s="42">
        <f t="shared" si="320"/>
        <v>0</v>
      </c>
      <c r="AB1165" s="43" t="str">
        <f t="shared" si="321"/>
        <v>n/a</v>
      </c>
      <c r="AC1165" s="44" t="str">
        <f>IFERROR(W1165*'Inputs - OBR and CPI'!$E$27+'Inputs - Elec wholesale index'!AB1165*'Inputs - OBR and CPI'!$F$27,"n/a")</f>
        <v>n/a</v>
      </c>
      <c r="AD1165" s="2"/>
      <c r="AE1165" s="2"/>
      <c r="AF1165" s="127">
        <v>0</v>
      </c>
    </row>
    <row r="1166" spans="1:32">
      <c r="A1166" s="46"/>
      <c r="B1166" s="13" t="str">
        <f t="shared" si="305"/>
        <v>Jan</v>
      </c>
      <c r="C1166" s="3"/>
      <c r="D1166" s="3"/>
      <c r="E1166" s="3"/>
      <c r="F1166" s="41"/>
      <c r="G1166" s="41"/>
      <c r="H1166" s="41"/>
      <c r="I1166" s="12">
        <f>VLOOKUP($B1166,'Elec wholesale lookups'!$A$3:$L$15,'Inputs - Elec wholesale index'!I$2,FALSE)</f>
        <v>181634.52552031272</v>
      </c>
      <c r="J1166" s="12">
        <f>VLOOKUP($B1166,'Elec wholesale lookups'!$A$3:$L$15,'Inputs - Elec wholesale index'!J$2,FALSE)</f>
        <v>205597.26549163138</v>
      </c>
      <c r="K1166" s="12">
        <f>VLOOKUP($B1166,'Elec wholesale lookups'!$A$3:$L$15,'Inputs - Elec wholesale index'!K$2,FALSE)</f>
        <v>181634.52552031272</v>
      </c>
      <c r="L1166" s="37">
        <f>VLOOKUP($B1166,'Elec wholesale lookups'!$A$3:$O$15,'Inputs - Elec wholesale index'!L$2,FALSE)</f>
        <v>1</v>
      </c>
      <c r="M1166" s="37">
        <f>VLOOKUP($B1166,'Elec wholesale lookups'!$A$3:$O$15,'Inputs - Elec wholesale index'!M$2,FALSE)</f>
        <v>1</v>
      </c>
      <c r="N1166" s="37">
        <f>VLOOKUP($B1166,'Elec wholesale lookups'!$A$3:$O$15,'Inputs - Elec wholesale index'!N$2,FALSE)</f>
        <v>0</v>
      </c>
      <c r="O1166" s="12">
        <f t="shared" si="308"/>
        <v>181634.52552031272</v>
      </c>
      <c r="P1166" s="12">
        <f t="shared" si="309"/>
        <v>205597.26549163138</v>
      </c>
      <c r="Q1166" s="12">
        <f t="shared" si="310"/>
        <v>0</v>
      </c>
      <c r="R1166" s="12">
        <f t="shared" si="311"/>
        <v>387231.79101194406</v>
      </c>
      <c r="S1166" s="22">
        <f t="shared" si="312"/>
        <v>0</v>
      </c>
      <c r="T1166" s="22">
        <f t="shared" si="313"/>
        <v>0</v>
      </c>
      <c r="U1166" s="22">
        <f t="shared" si="314"/>
        <v>0</v>
      </c>
      <c r="V1166" s="22">
        <f t="shared" si="315"/>
        <v>0</v>
      </c>
      <c r="W1166" s="43" t="str">
        <f t="shared" si="316"/>
        <v>n/a</v>
      </c>
      <c r="X1166" s="22">
        <f t="shared" si="317"/>
        <v>0</v>
      </c>
      <c r="Y1166" s="22">
        <f t="shared" si="318"/>
        <v>0</v>
      </c>
      <c r="Z1166" s="22">
        <f t="shared" si="319"/>
        <v>0</v>
      </c>
      <c r="AA1166" s="42">
        <f t="shared" si="320"/>
        <v>0</v>
      </c>
      <c r="AB1166" s="43" t="str">
        <f t="shared" si="321"/>
        <v>n/a</v>
      </c>
      <c r="AC1166" s="44" t="str">
        <f>IFERROR(W1166*'Inputs - OBR and CPI'!$E$27+'Inputs - Elec wholesale index'!AB1166*'Inputs - OBR and CPI'!$F$27,"n/a")</f>
        <v>n/a</v>
      </c>
      <c r="AD1166" s="2"/>
      <c r="AE1166" s="2"/>
      <c r="AF1166" s="127">
        <v>0</v>
      </c>
    </row>
    <row r="1167" spans="1:32">
      <c r="A1167" s="46"/>
      <c r="B1167" s="13" t="str">
        <f t="shared" si="305"/>
        <v>Jan</v>
      </c>
      <c r="C1167" s="3"/>
      <c r="D1167" s="3"/>
      <c r="E1167" s="3"/>
      <c r="F1167" s="41"/>
      <c r="G1167" s="41"/>
      <c r="H1167" s="41"/>
      <c r="I1167" s="12">
        <f>VLOOKUP($B1167,'Elec wholesale lookups'!$A$3:$L$15,'Inputs - Elec wholesale index'!I$2,FALSE)</f>
        <v>181634.52552031272</v>
      </c>
      <c r="J1167" s="12">
        <f>VLOOKUP($B1167,'Elec wholesale lookups'!$A$3:$L$15,'Inputs - Elec wholesale index'!J$2,FALSE)</f>
        <v>205597.26549163138</v>
      </c>
      <c r="K1167" s="12">
        <f>VLOOKUP($B1167,'Elec wholesale lookups'!$A$3:$L$15,'Inputs - Elec wholesale index'!K$2,FALSE)</f>
        <v>181634.52552031272</v>
      </c>
      <c r="L1167" s="37">
        <f>VLOOKUP($B1167,'Elec wholesale lookups'!$A$3:$O$15,'Inputs - Elec wholesale index'!L$2,FALSE)</f>
        <v>1</v>
      </c>
      <c r="M1167" s="37">
        <f>VLOOKUP($B1167,'Elec wholesale lookups'!$A$3:$O$15,'Inputs - Elec wholesale index'!M$2,FALSE)</f>
        <v>1</v>
      </c>
      <c r="N1167" s="37">
        <f>VLOOKUP($B1167,'Elec wholesale lookups'!$A$3:$O$15,'Inputs - Elec wholesale index'!N$2,FALSE)</f>
        <v>0</v>
      </c>
      <c r="O1167" s="12">
        <f t="shared" si="308"/>
        <v>181634.52552031272</v>
      </c>
      <c r="P1167" s="12">
        <f t="shared" si="309"/>
        <v>205597.26549163138</v>
      </c>
      <c r="Q1167" s="12">
        <f t="shared" si="310"/>
        <v>0</v>
      </c>
      <c r="R1167" s="12">
        <f t="shared" si="311"/>
        <v>387231.79101194406</v>
      </c>
      <c r="S1167" s="22">
        <f t="shared" si="312"/>
        <v>0</v>
      </c>
      <c r="T1167" s="22">
        <f t="shared" si="313"/>
        <v>0</v>
      </c>
      <c r="U1167" s="22">
        <f t="shared" si="314"/>
        <v>0</v>
      </c>
      <c r="V1167" s="22">
        <f t="shared" si="315"/>
        <v>0</v>
      </c>
      <c r="W1167" s="43" t="str">
        <f t="shared" si="316"/>
        <v>n/a</v>
      </c>
      <c r="X1167" s="22">
        <f t="shared" si="317"/>
        <v>0</v>
      </c>
      <c r="Y1167" s="22">
        <f t="shared" si="318"/>
        <v>0</v>
      </c>
      <c r="Z1167" s="22">
        <f t="shared" si="319"/>
        <v>0</v>
      </c>
      <c r="AA1167" s="42">
        <f t="shared" si="320"/>
        <v>0</v>
      </c>
      <c r="AB1167" s="43" t="str">
        <f t="shared" si="321"/>
        <v>n/a</v>
      </c>
      <c r="AC1167" s="44" t="str">
        <f>IFERROR(W1167*'Inputs - OBR and CPI'!$E$27+'Inputs - Elec wholesale index'!AB1167*'Inputs - OBR and CPI'!$F$27,"n/a")</f>
        <v>n/a</v>
      </c>
      <c r="AD1167" s="2"/>
      <c r="AE1167" s="2"/>
      <c r="AF1167" s="127">
        <v>0</v>
      </c>
    </row>
    <row r="1168" spans="1:32">
      <c r="A1168" s="46"/>
      <c r="B1168" s="13" t="str">
        <f t="shared" si="305"/>
        <v>Jan</v>
      </c>
      <c r="C1168" s="3"/>
      <c r="D1168" s="3"/>
      <c r="E1168" s="3"/>
      <c r="F1168" s="41"/>
      <c r="G1168" s="41"/>
      <c r="H1168" s="41"/>
      <c r="I1168" s="12">
        <f>VLOOKUP($B1168,'Elec wholesale lookups'!$A$3:$L$15,'Inputs - Elec wholesale index'!I$2,FALSE)</f>
        <v>181634.52552031272</v>
      </c>
      <c r="J1168" s="12">
        <f>VLOOKUP($B1168,'Elec wholesale lookups'!$A$3:$L$15,'Inputs - Elec wholesale index'!J$2,FALSE)</f>
        <v>205597.26549163138</v>
      </c>
      <c r="K1168" s="12">
        <f>VLOOKUP($B1168,'Elec wholesale lookups'!$A$3:$L$15,'Inputs - Elec wholesale index'!K$2,FALSE)</f>
        <v>181634.52552031272</v>
      </c>
      <c r="L1168" s="37">
        <f>VLOOKUP($B1168,'Elec wholesale lookups'!$A$3:$O$15,'Inputs - Elec wholesale index'!L$2,FALSE)</f>
        <v>1</v>
      </c>
      <c r="M1168" s="37">
        <f>VLOOKUP($B1168,'Elec wholesale lookups'!$A$3:$O$15,'Inputs - Elec wholesale index'!M$2,FALSE)</f>
        <v>1</v>
      </c>
      <c r="N1168" s="37">
        <f>VLOOKUP($B1168,'Elec wholesale lookups'!$A$3:$O$15,'Inputs - Elec wholesale index'!N$2,FALSE)</f>
        <v>0</v>
      </c>
      <c r="O1168" s="12">
        <f t="shared" si="308"/>
        <v>181634.52552031272</v>
      </c>
      <c r="P1168" s="12">
        <f t="shared" si="309"/>
        <v>205597.26549163138</v>
      </c>
      <c r="Q1168" s="12">
        <f t="shared" si="310"/>
        <v>0</v>
      </c>
      <c r="R1168" s="12">
        <f t="shared" si="311"/>
        <v>387231.79101194406</v>
      </c>
      <c r="S1168" s="22">
        <f t="shared" si="312"/>
        <v>0</v>
      </c>
      <c r="T1168" s="22">
        <f t="shared" si="313"/>
        <v>0</v>
      </c>
      <c r="U1168" s="22">
        <f t="shared" si="314"/>
        <v>0</v>
      </c>
      <c r="V1168" s="22">
        <f t="shared" si="315"/>
        <v>0</v>
      </c>
      <c r="W1168" s="43" t="str">
        <f t="shared" si="316"/>
        <v>n/a</v>
      </c>
      <c r="X1168" s="22">
        <f t="shared" si="317"/>
        <v>0</v>
      </c>
      <c r="Y1168" s="22">
        <f t="shared" si="318"/>
        <v>0</v>
      </c>
      <c r="Z1168" s="22">
        <f t="shared" si="319"/>
        <v>0</v>
      </c>
      <c r="AA1168" s="42">
        <f t="shared" si="320"/>
        <v>0</v>
      </c>
      <c r="AB1168" s="43" t="str">
        <f t="shared" si="321"/>
        <v>n/a</v>
      </c>
      <c r="AC1168" s="44" t="str">
        <f>IFERROR(W1168*'Inputs - OBR and CPI'!$E$27+'Inputs - Elec wholesale index'!AB1168*'Inputs - OBR and CPI'!$F$27,"n/a")</f>
        <v>n/a</v>
      </c>
      <c r="AD1168" s="2"/>
      <c r="AE1168" s="2"/>
      <c r="AF1168" s="127">
        <v>0</v>
      </c>
    </row>
    <row r="1169" spans="1:32">
      <c r="A1169" s="46"/>
      <c r="B1169" s="13" t="str">
        <f t="shared" si="305"/>
        <v>Jan</v>
      </c>
      <c r="C1169" s="3"/>
      <c r="D1169" s="3"/>
      <c r="E1169" s="3"/>
      <c r="F1169" s="41"/>
      <c r="G1169" s="41"/>
      <c r="H1169" s="41"/>
      <c r="I1169" s="12">
        <f>VLOOKUP($B1169,'Elec wholesale lookups'!$A$3:$L$15,'Inputs - Elec wholesale index'!I$2,FALSE)</f>
        <v>181634.52552031272</v>
      </c>
      <c r="J1169" s="12">
        <f>VLOOKUP($B1169,'Elec wholesale lookups'!$A$3:$L$15,'Inputs - Elec wholesale index'!J$2,FALSE)</f>
        <v>205597.26549163138</v>
      </c>
      <c r="K1169" s="12">
        <f>VLOOKUP($B1169,'Elec wholesale lookups'!$A$3:$L$15,'Inputs - Elec wholesale index'!K$2,FALSE)</f>
        <v>181634.52552031272</v>
      </c>
      <c r="L1169" s="37">
        <f>VLOOKUP($B1169,'Elec wholesale lookups'!$A$3:$O$15,'Inputs - Elec wholesale index'!L$2,FALSE)</f>
        <v>1</v>
      </c>
      <c r="M1169" s="37">
        <f>VLOOKUP($B1169,'Elec wholesale lookups'!$A$3:$O$15,'Inputs - Elec wholesale index'!M$2,FALSE)</f>
        <v>1</v>
      </c>
      <c r="N1169" s="37">
        <f>VLOOKUP($B1169,'Elec wholesale lookups'!$A$3:$O$15,'Inputs - Elec wholesale index'!N$2,FALSE)</f>
        <v>0</v>
      </c>
      <c r="O1169" s="12">
        <f t="shared" si="308"/>
        <v>181634.52552031272</v>
      </c>
      <c r="P1169" s="12">
        <f t="shared" si="309"/>
        <v>205597.26549163138</v>
      </c>
      <c r="Q1169" s="12">
        <f t="shared" si="310"/>
        <v>0</v>
      </c>
      <c r="R1169" s="12">
        <f t="shared" si="311"/>
        <v>387231.79101194406</v>
      </c>
      <c r="S1169" s="22">
        <f t="shared" si="312"/>
        <v>0</v>
      </c>
      <c r="T1169" s="22">
        <f t="shared" si="313"/>
        <v>0</v>
      </c>
      <c r="U1169" s="22">
        <f t="shared" si="314"/>
        <v>0</v>
      </c>
      <c r="V1169" s="22">
        <f t="shared" si="315"/>
        <v>0</v>
      </c>
      <c r="W1169" s="43" t="str">
        <f t="shared" si="316"/>
        <v>n/a</v>
      </c>
      <c r="X1169" s="22">
        <f t="shared" si="317"/>
        <v>0</v>
      </c>
      <c r="Y1169" s="22">
        <f t="shared" si="318"/>
        <v>0</v>
      </c>
      <c r="Z1169" s="22">
        <f t="shared" si="319"/>
        <v>0</v>
      </c>
      <c r="AA1169" s="42">
        <f t="shared" si="320"/>
        <v>0</v>
      </c>
      <c r="AB1169" s="43" t="str">
        <f t="shared" si="321"/>
        <v>n/a</v>
      </c>
      <c r="AC1169" s="44" t="str">
        <f>IFERROR(W1169*'Inputs - OBR and CPI'!$E$27+'Inputs - Elec wholesale index'!AB1169*'Inputs - OBR and CPI'!$F$27,"n/a")</f>
        <v>n/a</v>
      </c>
      <c r="AD1169" s="2"/>
      <c r="AE1169" s="2"/>
      <c r="AF1169" s="127">
        <v>0</v>
      </c>
    </row>
    <row r="1170" spans="1:32">
      <c r="A1170" s="46"/>
      <c r="B1170" s="13" t="str">
        <f t="shared" si="305"/>
        <v>Jan</v>
      </c>
      <c r="C1170" s="3"/>
      <c r="D1170" s="3"/>
      <c r="E1170" s="3"/>
      <c r="F1170" s="41"/>
      <c r="G1170" s="41"/>
      <c r="H1170" s="41"/>
      <c r="I1170" s="12">
        <f>VLOOKUP($B1170,'Elec wholesale lookups'!$A$3:$L$15,'Inputs - Elec wholesale index'!I$2,FALSE)</f>
        <v>181634.52552031272</v>
      </c>
      <c r="J1170" s="12">
        <f>VLOOKUP($B1170,'Elec wholesale lookups'!$A$3:$L$15,'Inputs - Elec wholesale index'!J$2,FALSE)</f>
        <v>205597.26549163138</v>
      </c>
      <c r="K1170" s="12">
        <f>VLOOKUP($B1170,'Elec wholesale lookups'!$A$3:$L$15,'Inputs - Elec wholesale index'!K$2,FALSE)</f>
        <v>181634.52552031272</v>
      </c>
      <c r="L1170" s="37">
        <f>VLOOKUP($B1170,'Elec wholesale lookups'!$A$3:$O$15,'Inputs - Elec wholesale index'!L$2,FALSE)</f>
        <v>1</v>
      </c>
      <c r="M1170" s="37">
        <f>VLOOKUP($B1170,'Elec wholesale lookups'!$A$3:$O$15,'Inputs - Elec wholesale index'!M$2,FALSE)</f>
        <v>1</v>
      </c>
      <c r="N1170" s="37">
        <f>VLOOKUP($B1170,'Elec wholesale lookups'!$A$3:$O$15,'Inputs - Elec wholesale index'!N$2,FALSE)</f>
        <v>0</v>
      </c>
      <c r="O1170" s="12">
        <f t="shared" si="308"/>
        <v>181634.52552031272</v>
      </c>
      <c r="P1170" s="12">
        <f t="shared" si="309"/>
        <v>205597.26549163138</v>
      </c>
      <c r="Q1170" s="12">
        <f t="shared" si="310"/>
        <v>0</v>
      </c>
      <c r="R1170" s="12">
        <f t="shared" si="311"/>
        <v>387231.79101194406</v>
      </c>
      <c r="S1170" s="22">
        <f t="shared" si="312"/>
        <v>0</v>
      </c>
      <c r="T1170" s="22">
        <f t="shared" si="313"/>
        <v>0</v>
      </c>
      <c r="U1170" s="22">
        <f t="shared" si="314"/>
        <v>0</v>
      </c>
      <c r="V1170" s="22">
        <f t="shared" si="315"/>
        <v>0</v>
      </c>
      <c r="W1170" s="43" t="str">
        <f t="shared" si="316"/>
        <v>n/a</v>
      </c>
      <c r="X1170" s="22">
        <f t="shared" si="317"/>
        <v>0</v>
      </c>
      <c r="Y1170" s="22">
        <f t="shared" si="318"/>
        <v>0</v>
      </c>
      <c r="Z1170" s="22">
        <f t="shared" si="319"/>
        <v>0</v>
      </c>
      <c r="AA1170" s="42">
        <f t="shared" si="320"/>
        <v>0</v>
      </c>
      <c r="AB1170" s="43" t="str">
        <f t="shared" si="321"/>
        <v>n/a</v>
      </c>
      <c r="AC1170" s="44" t="str">
        <f>IFERROR(W1170*'Inputs - OBR and CPI'!$E$27+'Inputs - Elec wholesale index'!AB1170*'Inputs - OBR and CPI'!$F$27,"n/a")</f>
        <v>n/a</v>
      </c>
      <c r="AD1170" s="2"/>
      <c r="AE1170" s="2"/>
      <c r="AF1170" s="127">
        <v>0</v>
      </c>
    </row>
    <row r="1171" spans="1:32">
      <c r="A1171" s="46"/>
      <c r="B1171" s="13" t="str">
        <f t="shared" si="305"/>
        <v>Jan</v>
      </c>
      <c r="C1171" s="3"/>
      <c r="D1171" s="3"/>
      <c r="E1171" s="3"/>
      <c r="F1171" s="41"/>
      <c r="G1171" s="41"/>
      <c r="H1171" s="41"/>
      <c r="I1171" s="12">
        <f>VLOOKUP($B1171,'Elec wholesale lookups'!$A$3:$L$15,'Inputs - Elec wholesale index'!I$2,FALSE)</f>
        <v>181634.52552031272</v>
      </c>
      <c r="J1171" s="12">
        <f>VLOOKUP($B1171,'Elec wholesale lookups'!$A$3:$L$15,'Inputs - Elec wholesale index'!J$2,FALSE)</f>
        <v>205597.26549163138</v>
      </c>
      <c r="K1171" s="12">
        <f>VLOOKUP($B1171,'Elec wholesale lookups'!$A$3:$L$15,'Inputs - Elec wholesale index'!K$2,FALSE)</f>
        <v>181634.52552031272</v>
      </c>
      <c r="L1171" s="37">
        <f>VLOOKUP($B1171,'Elec wholesale lookups'!$A$3:$O$15,'Inputs - Elec wholesale index'!L$2,FALSE)</f>
        <v>1</v>
      </c>
      <c r="M1171" s="37">
        <f>VLOOKUP($B1171,'Elec wholesale lookups'!$A$3:$O$15,'Inputs - Elec wholesale index'!M$2,FALSE)</f>
        <v>1</v>
      </c>
      <c r="N1171" s="37">
        <f>VLOOKUP($B1171,'Elec wholesale lookups'!$A$3:$O$15,'Inputs - Elec wholesale index'!N$2,FALSE)</f>
        <v>0</v>
      </c>
      <c r="O1171" s="12">
        <f t="shared" si="308"/>
        <v>181634.52552031272</v>
      </c>
      <c r="P1171" s="12">
        <f t="shared" si="309"/>
        <v>205597.26549163138</v>
      </c>
      <c r="Q1171" s="12">
        <f t="shared" si="310"/>
        <v>0</v>
      </c>
      <c r="R1171" s="12">
        <f t="shared" si="311"/>
        <v>387231.79101194406</v>
      </c>
      <c r="S1171" s="22">
        <f t="shared" si="312"/>
        <v>0</v>
      </c>
      <c r="T1171" s="22">
        <f t="shared" si="313"/>
        <v>0</v>
      </c>
      <c r="U1171" s="22">
        <f t="shared" si="314"/>
        <v>0</v>
      </c>
      <c r="V1171" s="22">
        <f t="shared" si="315"/>
        <v>0</v>
      </c>
      <c r="W1171" s="43" t="str">
        <f t="shared" si="316"/>
        <v>n/a</v>
      </c>
      <c r="X1171" s="22">
        <f t="shared" si="317"/>
        <v>0</v>
      </c>
      <c r="Y1171" s="22">
        <f t="shared" si="318"/>
        <v>0</v>
      </c>
      <c r="Z1171" s="22">
        <f t="shared" si="319"/>
        <v>0</v>
      </c>
      <c r="AA1171" s="42">
        <f t="shared" si="320"/>
        <v>0</v>
      </c>
      <c r="AB1171" s="43" t="str">
        <f t="shared" si="321"/>
        <v>n/a</v>
      </c>
      <c r="AC1171" s="44" t="str">
        <f>IFERROR(W1171*'Inputs - OBR and CPI'!$E$27+'Inputs - Elec wholesale index'!AB1171*'Inputs - OBR and CPI'!$F$27,"n/a")</f>
        <v>n/a</v>
      </c>
      <c r="AD1171" s="2"/>
      <c r="AE1171" s="2"/>
      <c r="AF1171" s="127">
        <v>0</v>
      </c>
    </row>
    <row r="1172" spans="1:32">
      <c r="A1172" s="46"/>
      <c r="B1172" s="13" t="str">
        <f t="shared" si="305"/>
        <v>Jan</v>
      </c>
      <c r="C1172" s="3"/>
      <c r="D1172" s="3"/>
      <c r="E1172" s="3"/>
      <c r="F1172" s="41"/>
      <c r="G1172" s="41"/>
      <c r="H1172" s="41"/>
      <c r="I1172" s="12">
        <f>VLOOKUP($B1172,'Elec wholesale lookups'!$A$3:$L$15,'Inputs - Elec wholesale index'!I$2,FALSE)</f>
        <v>181634.52552031272</v>
      </c>
      <c r="J1172" s="12">
        <f>VLOOKUP($B1172,'Elec wholesale lookups'!$A$3:$L$15,'Inputs - Elec wholesale index'!J$2,FALSE)</f>
        <v>205597.26549163138</v>
      </c>
      <c r="K1172" s="12">
        <f>VLOOKUP($B1172,'Elec wholesale lookups'!$A$3:$L$15,'Inputs - Elec wholesale index'!K$2,FALSE)</f>
        <v>181634.52552031272</v>
      </c>
      <c r="L1172" s="37">
        <f>VLOOKUP($B1172,'Elec wholesale lookups'!$A$3:$O$15,'Inputs - Elec wholesale index'!L$2,FALSE)</f>
        <v>1</v>
      </c>
      <c r="M1172" s="37">
        <f>VLOOKUP($B1172,'Elec wholesale lookups'!$A$3:$O$15,'Inputs - Elec wholesale index'!M$2,FALSE)</f>
        <v>1</v>
      </c>
      <c r="N1172" s="37">
        <f>VLOOKUP($B1172,'Elec wholesale lookups'!$A$3:$O$15,'Inputs - Elec wholesale index'!N$2,FALSE)</f>
        <v>0</v>
      </c>
      <c r="O1172" s="12">
        <f t="shared" si="308"/>
        <v>181634.52552031272</v>
      </c>
      <c r="P1172" s="12">
        <f t="shared" si="309"/>
        <v>205597.26549163138</v>
      </c>
      <c r="Q1172" s="12">
        <f t="shared" si="310"/>
        <v>0</v>
      </c>
      <c r="R1172" s="12">
        <f t="shared" si="311"/>
        <v>387231.79101194406</v>
      </c>
      <c r="S1172" s="22">
        <f t="shared" si="312"/>
        <v>0</v>
      </c>
      <c r="T1172" s="22">
        <f t="shared" si="313"/>
        <v>0</v>
      </c>
      <c r="U1172" s="22">
        <f t="shared" si="314"/>
        <v>0</v>
      </c>
      <c r="V1172" s="22">
        <f t="shared" si="315"/>
        <v>0</v>
      </c>
      <c r="W1172" s="43" t="str">
        <f t="shared" si="316"/>
        <v>n/a</v>
      </c>
      <c r="X1172" s="22">
        <f t="shared" si="317"/>
        <v>0</v>
      </c>
      <c r="Y1172" s="22">
        <f t="shared" si="318"/>
        <v>0</v>
      </c>
      <c r="Z1172" s="22">
        <f t="shared" si="319"/>
        <v>0</v>
      </c>
      <c r="AA1172" s="42">
        <f t="shared" si="320"/>
        <v>0</v>
      </c>
      <c r="AB1172" s="43" t="str">
        <f t="shared" si="321"/>
        <v>n/a</v>
      </c>
      <c r="AC1172" s="44" t="str">
        <f>IFERROR(W1172*'Inputs - OBR and CPI'!$E$27+'Inputs - Elec wholesale index'!AB1172*'Inputs - OBR and CPI'!$F$27,"n/a")</f>
        <v>n/a</v>
      </c>
      <c r="AD1172" s="2"/>
      <c r="AE1172" s="2"/>
      <c r="AF1172" s="127">
        <v>0</v>
      </c>
    </row>
    <row r="1173" spans="1:32">
      <c r="A1173" s="46"/>
      <c r="B1173" s="13" t="str">
        <f t="shared" si="305"/>
        <v>Jan</v>
      </c>
      <c r="C1173" s="3"/>
      <c r="D1173" s="3"/>
      <c r="E1173" s="3"/>
      <c r="F1173" s="41"/>
      <c r="G1173" s="41"/>
      <c r="H1173" s="41"/>
      <c r="I1173" s="12">
        <f>VLOOKUP($B1173,'Elec wholesale lookups'!$A$3:$L$15,'Inputs - Elec wholesale index'!I$2,FALSE)</f>
        <v>181634.52552031272</v>
      </c>
      <c r="J1173" s="12">
        <f>VLOOKUP($B1173,'Elec wholesale lookups'!$A$3:$L$15,'Inputs - Elec wholesale index'!J$2,FALSE)</f>
        <v>205597.26549163138</v>
      </c>
      <c r="K1173" s="12">
        <f>VLOOKUP($B1173,'Elec wholesale lookups'!$A$3:$L$15,'Inputs - Elec wholesale index'!K$2,FALSE)</f>
        <v>181634.52552031272</v>
      </c>
      <c r="L1173" s="37">
        <f>VLOOKUP($B1173,'Elec wholesale lookups'!$A$3:$O$15,'Inputs - Elec wholesale index'!L$2,FALSE)</f>
        <v>1</v>
      </c>
      <c r="M1173" s="37">
        <f>VLOOKUP($B1173,'Elec wholesale lookups'!$A$3:$O$15,'Inputs - Elec wholesale index'!M$2,FALSE)</f>
        <v>1</v>
      </c>
      <c r="N1173" s="37">
        <f>VLOOKUP($B1173,'Elec wholesale lookups'!$A$3:$O$15,'Inputs - Elec wholesale index'!N$2,FALSE)</f>
        <v>0</v>
      </c>
      <c r="O1173" s="12">
        <f t="shared" si="308"/>
        <v>181634.52552031272</v>
      </c>
      <c r="P1173" s="12">
        <f t="shared" si="309"/>
        <v>205597.26549163138</v>
      </c>
      <c r="Q1173" s="12">
        <f t="shared" si="310"/>
        <v>0</v>
      </c>
      <c r="R1173" s="12">
        <f t="shared" si="311"/>
        <v>387231.79101194406</v>
      </c>
      <c r="S1173" s="22">
        <f t="shared" si="312"/>
        <v>0</v>
      </c>
      <c r="T1173" s="22">
        <f t="shared" si="313"/>
        <v>0</v>
      </c>
      <c r="U1173" s="22">
        <f t="shared" si="314"/>
        <v>0</v>
      </c>
      <c r="V1173" s="22">
        <f t="shared" si="315"/>
        <v>0</v>
      </c>
      <c r="W1173" s="43" t="str">
        <f t="shared" si="316"/>
        <v>n/a</v>
      </c>
      <c r="X1173" s="22">
        <f t="shared" si="317"/>
        <v>0</v>
      </c>
      <c r="Y1173" s="22">
        <f t="shared" si="318"/>
        <v>0</v>
      </c>
      <c r="Z1173" s="22">
        <f t="shared" si="319"/>
        <v>0</v>
      </c>
      <c r="AA1173" s="42">
        <f t="shared" si="320"/>
        <v>0</v>
      </c>
      <c r="AB1173" s="43" t="str">
        <f t="shared" si="321"/>
        <v>n/a</v>
      </c>
      <c r="AC1173" s="44" t="str">
        <f>IFERROR(W1173*'Inputs - OBR and CPI'!$E$27+'Inputs - Elec wholesale index'!AB1173*'Inputs - OBR and CPI'!$F$27,"n/a")</f>
        <v>n/a</v>
      </c>
      <c r="AD1173" s="2"/>
      <c r="AE1173" s="2"/>
      <c r="AF1173" s="127">
        <v>0</v>
      </c>
    </row>
    <row r="1174" spans="1:32">
      <c r="A1174" s="46"/>
      <c r="B1174" s="13" t="str">
        <f t="shared" si="305"/>
        <v>Jan</v>
      </c>
      <c r="C1174" s="3"/>
      <c r="D1174" s="3"/>
      <c r="E1174" s="3"/>
      <c r="F1174" s="41"/>
      <c r="G1174" s="41"/>
      <c r="H1174" s="41"/>
      <c r="I1174" s="12">
        <f>VLOOKUP($B1174,'Elec wholesale lookups'!$A$3:$L$15,'Inputs - Elec wholesale index'!I$2,FALSE)</f>
        <v>181634.52552031272</v>
      </c>
      <c r="J1174" s="12">
        <f>VLOOKUP($B1174,'Elec wholesale lookups'!$A$3:$L$15,'Inputs - Elec wholesale index'!J$2,FALSE)</f>
        <v>205597.26549163138</v>
      </c>
      <c r="K1174" s="12">
        <f>VLOOKUP($B1174,'Elec wholesale lookups'!$A$3:$L$15,'Inputs - Elec wholesale index'!K$2,FALSE)</f>
        <v>181634.52552031272</v>
      </c>
      <c r="L1174" s="37">
        <f>VLOOKUP($B1174,'Elec wholesale lookups'!$A$3:$O$15,'Inputs - Elec wholesale index'!L$2,FALSE)</f>
        <v>1</v>
      </c>
      <c r="M1174" s="37">
        <f>VLOOKUP($B1174,'Elec wholesale lookups'!$A$3:$O$15,'Inputs - Elec wholesale index'!M$2,FALSE)</f>
        <v>1</v>
      </c>
      <c r="N1174" s="37">
        <f>VLOOKUP($B1174,'Elec wholesale lookups'!$A$3:$O$15,'Inputs - Elec wholesale index'!N$2,FALSE)</f>
        <v>0</v>
      </c>
      <c r="O1174" s="12">
        <f t="shared" si="308"/>
        <v>181634.52552031272</v>
      </c>
      <c r="P1174" s="12">
        <f t="shared" si="309"/>
        <v>205597.26549163138</v>
      </c>
      <c r="Q1174" s="12">
        <f t="shared" si="310"/>
        <v>0</v>
      </c>
      <c r="R1174" s="12">
        <f t="shared" si="311"/>
        <v>387231.79101194406</v>
      </c>
      <c r="S1174" s="22">
        <f t="shared" si="312"/>
        <v>0</v>
      </c>
      <c r="T1174" s="22">
        <f t="shared" si="313"/>
        <v>0</v>
      </c>
      <c r="U1174" s="22">
        <f t="shared" si="314"/>
        <v>0</v>
      </c>
      <c r="V1174" s="22">
        <f t="shared" si="315"/>
        <v>0</v>
      </c>
      <c r="W1174" s="43" t="str">
        <f t="shared" si="316"/>
        <v>n/a</v>
      </c>
      <c r="X1174" s="22">
        <f t="shared" si="317"/>
        <v>0</v>
      </c>
      <c r="Y1174" s="22">
        <f t="shared" si="318"/>
        <v>0</v>
      </c>
      <c r="Z1174" s="22">
        <f t="shared" si="319"/>
        <v>0</v>
      </c>
      <c r="AA1174" s="42">
        <f t="shared" si="320"/>
        <v>0</v>
      </c>
      <c r="AB1174" s="43" t="str">
        <f t="shared" si="321"/>
        <v>n/a</v>
      </c>
      <c r="AC1174" s="44" t="str">
        <f>IFERROR(W1174*'Inputs - OBR and CPI'!$E$27+'Inputs - Elec wholesale index'!AB1174*'Inputs - OBR and CPI'!$F$27,"n/a")</f>
        <v>n/a</v>
      </c>
      <c r="AD1174" s="2"/>
      <c r="AE1174" s="2"/>
      <c r="AF1174" s="127">
        <v>0</v>
      </c>
    </row>
    <row r="1175" spans="1:32">
      <c r="A1175" s="46"/>
      <c r="B1175" s="13" t="str">
        <f t="shared" si="305"/>
        <v>Jan</v>
      </c>
      <c r="C1175" s="3"/>
      <c r="D1175" s="3"/>
      <c r="E1175" s="3"/>
      <c r="F1175" s="41"/>
      <c r="G1175" s="41"/>
      <c r="H1175" s="41"/>
      <c r="I1175" s="12">
        <f>VLOOKUP($B1175,'Elec wholesale lookups'!$A$3:$L$15,'Inputs - Elec wholesale index'!I$2,FALSE)</f>
        <v>181634.52552031272</v>
      </c>
      <c r="J1175" s="12">
        <f>VLOOKUP($B1175,'Elec wholesale lookups'!$A$3:$L$15,'Inputs - Elec wholesale index'!J$2,FALSE)</f>
        <v>205597.26549163138</v>
      </c>
      <c r="K1175" s="12">
        <f>VLOOKUP($B1175,'Elec wholesale lookups'!$A$3:$L$15,'Inputs - Elec wholesale index'!K$2,FALSE)</f>
        <v>181634.52552031272</v>
      </c>
      <c r="L1175" s="37">
        <f>VLOOKUP($B1175,'Elec wholesale lookups'!$A$3:$O$15,'Inputs - Elec wholesale index'!L$2,FALSE)</f>
        <v>1</v>
      </c>
      <c r="M1175" s="37">
        <f>VLOOKUP($B1175,'Elec wholesale lookups'!$A$3:$O$15,'Inputs - Elec wholesale index'!M$2,FALSE)</f>
        <v>1</v>
      </c>
      <c r="N1175" s="37">
        <f>VLOOKUP($B1175,'Elec wholesale lookups'!$A$3:$O$15,'Inputs - Elec wholesale index'!N$2,FALSE)</f>
        <v>0</v>
      </c>
      <c r="O1175" s="12">
        <f t="shared" si="308"/>
        <v>181634.52552031272</v>
      </c>
      <c r="P1175" s="12">
        <f t="shared" si="309"/>
        <v>205597.26549163138</v>
      </c>
      <c r="Q1175" s="12">
        <f t="shared" si="310"/>
        <v>0</v>
      </c>
      <c r="R1175" s="12">
        <f t="shared" si="311"/>
        <v>387231.79101194406</v>
      </c>
      <c r="S1175" s="22">
        <f t="shared" si="312"/>
        <v>0</v>
      </c>
      <c r="T1175" s="22">
        <f t="shared" si="313"/>
        <v>0</v>
      </c>
      <c r="U1175" s="22">
        <f t="shared" si="314"/>
        <v>0</v>
      </c>
      <c r="V1175" s="22">
        <f t="shared" si="315"/>
        <v>0</v>
      </c>
      <c r="W1175" s="43" t="str">
        <f t="shared" si="316"/>
        <v>n/a</v>
      </c>
      <c r="X1175" s="22">
        <f t="shared" si="317"/>
        <v>0</v>
      </c>
      <c r="Y1175" s="22">
        <f t="shared" si="318"/>
        <v>0</v>
      </c>
      <c r="Z1175" s="22">
        <f t="shared" si="319"/>
        <v>0</v>
      </c>
      <c r="AA1175" s="42">
        <f t="shared" si="320"/>
        <v>0</v>
      </c>
      <c r="AB1175" s="43" t="str">
        <f t="shared" si="321"/>
        <v>n/a</v>
      </c>
      <c r="AC1175" s="44" t="str">
        <f>IFERROR(W1175*'Inputs - OBR and CPI'!$E$27+'Inputs - Elec wholesale index'!AB1175*'Inputs - OBR and CPI'!$F$27,"n/a")</f>
        <v>n/a</v>
      </c>
      <c r="AD1175" s="2"/>
      <c r="AE1175" s="2"/>
      <c r="AF1175" s="127">
        <v>0</v>
      </c>
    </row>
    <row r="1176" spans="1:32">
      <c r="A1176" s="46"/>
      <c r="B1176" s="13" t="str">
        <f t="shared" si="305"/>
        <v>Jan</v>
      </c>
      <c r="C1176" s="3"/>
      <c r="D1176" s="3"/>
      <c r="E1176" s="3"/>
      <c r="F1176" s="41"/>
      <c r="G1176" s="41"/>
      <c r="H1176" s="41"/>
      <c r="I1176" s="12">
        <f>VLOOKUP($B1176,'Elec wholesale lookups'!$A$3:$L$15,'Inputs - Elec wholesale index'!I$2,FALSE)</f>
        <v>181634.52552031272</v>
      </c>
      <c r="J1176" s="12">
        <f>VLOOKUP($B1176,'Elec wholesale lookups'!$A$3:$L$15,'Inputs - Elec wholesale index'!J$2,FALSE)</f>
        <v>205597.26549163138</v>
      </c>
      <c r="K1176" s="12">
        <f>VLOOKUP($B1176,'Elec wholesale lookups'!$A$3:$L$15,'Inputs - Elec wholesale index'!K$2,FALSE)</f>
        <v>181634.52552031272</v>
      </c>
      <c r="L1176" s="37">
        <f>VLOOKUP($B1176,'Elec wholesale lookups'!$A$3:$O$15,'Inputs - Elec wholesale index'!L$2,FALSE)</f>
        <v>1</v>
      </c>
      <c r="M1176" s="37">
        <f>VLOOKUP($B1176,'Elec wholesale lookups'!$A$3:$O$15,'Inputs - Elec wholesale index'!M$2,FALSE)</f>
        <v>1</v>
      </c>
      <c r="N1176" s="37">
        <f>VLOOKUP($B1176,'Elec wholesale lookups'!$A$3:$O$15,'Inputs - Elec wholesale index'!N$2,FALSE)</f>
        <v>0</v>
      </c>
      <c r="O1176" s="12">
        <f t="shared" si="308"/>
        <v>181634.52552031272</v>
      </c>
      <c r="P1176" s="12">
        <f t="shared" si="309"/>
        <v>205597.26549163138</v>
      </c>
      <c r="Q1176" s="12">
        <f t="shared" si="310"/>
        <v>0</v>
      </c>
      <c r="R1176" s="12">
        <f t="shared" si="311"/>
        <v>387231.79101194406</v>
      </c>
      <c r="S1176" s="22">
        <f t="shared" si="312"/>
        <v>0</v>
      </c>
      <c r="T1176" s="22">
        <f t="shared" si="313"/>
        <v>0</v>
      </c>
      <c r="U1176" s="22">
        <f t="shared" si="314"/>
        <v>0</v>
      </c>
      <c r="V1176" s="22">
        <f t="shared" si="315"/>
        <v>0</v>
      </c>
      <c r="W1176" s="43" t="str">
        <f t="shared" si="316"/>
        <v>n/a</v>
      </c>
      <c r="X1176" s="22">
        <f t="shared" si="317"/>
        <v>0</v>
      </c>
      <c r="Y1176" s="22">
        <f t="shared" si="318"/>
        <v>0</v>
      </c>
      <c r="Z1176" s="22">
        <f t="shared" si="319"/>
        <v>0</v>
      </c>
      <c r="AA1176" s="42">
        <f t="shared" si="320"/>
        <v>0</v>
      </c>
      <c r="AB1176" s="43" t="str">
        <f t="shared" si="321"/>
        <v>n/a</v>
      </c>
      <c r="AC1176" s="44" t="str">
        <f>IFERROR(W1176*'Inputs - OBR and CPI'!$E$27+'Inputs - Elec wholesale index'!AB1176*'Inputs - OBR and CPI'!$F$27,"n/a")</f>
        <v>n/a</v>
      </c>
      <c r="AD1176" s="2"/>
      <c r="AE1176" s="2"/>
      <c r="AF1176" s="127">
        <v>0</v>
      </c>
    </row>
    <row r="1177" spans="1:32">
      <c r="A1177" s="46"/>
      <c r="B1177" s="13" t="str">
        <f t="shared" si="305"/>
        <v>Jan</v>
      </c>
      <c r="C1177" s="3"/>
      <c r="D1177" s="3"/>
      <c r="E1177" s="3"/>
      <c r="F1177" s="41"/>
      <c r="G1177" s="41"/>
      <c r="H1177" s="41"/>
      <c r="I1177" s="12">
        <f>VLOOKUP($B1177,'Elec wholesale lookups'!$A$3:$L$15,'Inputs - Elec wholesale index'!I$2,FALSE)</f>
        <v>181634.52552031272</v>
      </c>
      <c r="J1177" s="12">
        <f>VLOOKUP($B1177,'Elec wholesale lookups'!$A$3:$L$15,'Inputs - Elec wholesale index'!J$2,FALSE)</f>
        <v>205597.26549163138</v>
      </c>
      <c r="K1177" s="12">
        <f>VLOOKUP($B1177,'Elec wholesale lookups'!$A$3:$L$15,'Inputs - Elec wholesale index'!K$2,FALSE)</f>
        <v>181634.52552031272</v>
      </c>
      <c r="L1177" s="37">
        <f>VLOOKUP($B1177,'Elec wholesale lookups'!$A$3:$O$15,'Inputs - Elec wholesale index'!L$2,FALSE)</f>
        <v>1</v>
      </c>
      <c r="M1177" s="37">
        <f>VLOOKUP($B1177,'Elec wholesale lookups'!$A$3:$O$15,'Inputs - Elec wholesale index'!M$2,FALSE)</f>
        <v>1</v>
      </c>
      <c r="N1177" s="37">
        <f>VLOOKUP($B1177,'Elec wholesale lookups'!$A$3:$O$15,'Inputs - Elec wholesale index'!N$2,FALSE)</f>
        <v>0</v>
      </c>
      <c r="O1177" s="12">
        <f t="shared" si="308"/>
        <v>181634.52552031272</v>
      </c>
      <c r="P1177" s="12">
        <f t="shared" si="309"/>
        <v>205597.26549163138</v>
      </c>
      <c r="Q1177" s="12">
        <f t="shared" si="310"/>
        <v>0</v>
      </c>
      <c r="R1177" s="12">
        <f t="shared" si="311"/>
        <v>387231.79101194406</v>
      </c>
      <c r="S1177" s="22">
        <f t="shared" si="312"/>
        <v>0</v>
      </c>
      <c r="T1177" s="22">
        <f t="shared" si="313"/>
        <v>0</v>
      </c>
      <c r="U1177" s="22">
        <f t="shared" si="314"/>
        <v>0</v>
      </c>
      <c r="V1177" s="22">
        <f t="shared" si="315"/>
        <v>0</v>
      </c>
      <c r="W1177" s="43" t="str">
        <f t="shared" si="316"/>
        <v>n/a</v>
      </c>
      <c r="X1177" s="22">
        <f t="shared" si="317"/>
        <v>0</v>
      </c>
      <c r="Y1177" s="22">
        <f t="shared" si="318"/>
        <v>0</v>
      </c>
      <c r="Z1177" s="22">
        <f t="shared" si="319"/>
        <v>0</v>
      </c>
      <c r="AA1177" s="42">
        <f t="shared" si="320"/>
        <v>0</v>
      </c>
      <c r="AB1177" s="43" t="str">
        <f t="shared" si="321"/>
        <v>n/a</v>
      </c>
      <c r="AC1177" s="44" t="str">
        <f>IFERROR(W1177*'Inputs - OBR and CPI'!$E$27+'Inputs - Elec wholesale index'!AB1177*'Inputs - OBR and CPI'!$F$27,"n/a")</f>
        <v>n/a</v>
      </c>
      <c r="AD1177" s="2"/>
      <c r="AE1177" s="2"/>
      <c r="AF1177" s="127">
        <v>0</v>
      </c>
    </row>
    <row r="1178" spans="1:32">
      <c r="A1178" s="46"/>
      <c r="B1178" s="13" t="str">
        <f t="shared" si="305"/>
        <v>Jan</v>
      </c>
      <c r="C1178" s="3"/>
      <c r="D1178" s="3"/>
      <c r="E1178" s="3"/>
      <c r="F1178" s="41"/>
      <c r="G1178" s="41"/>
      <c r="H1178" s="41"/>
      <c r="I1178" s="12">
        <f>VLOOKUP($B1178,'Elec wholesale lookups'!$A$3:$L$15,'Inputs - Elec wholesale index'!I$2,FALSE)</f>
        <v>181634.52552031272</v>
      </c>
      <c r="J1178" s="12">
        <f>VLOOKUP($B1178,'Elec wholesale lookups'!$A$3:$L$15,'Inputs - Elec wholesale index'!J$2,FALSE)</f>
        <v>205597.26549163138</v>
      </c>
      <c r="K1178" s="12">
        <f>VLOOKUP($B1178,'Elec wholesale lookups'!$A$3:$L$15,'Inputs - Elec wholesale index'!K$2,FALSE)</f>
        <v>181634.52552031272</v>
      </c>
      <c r="L1178" s="37">
        <f>VLOOKUP($B1178,'Elec wholesale lookups'!$A$3:$O$15,'Inputs - Elec wholesale index'!L$2,FALSE)</f>
        <v>1</v>
      </c>
      <c r="M1178" s="37">
        <f>VLOOKUP($B1178,'Elec wholesale lookups'!$A$3:$O$15,'Inputs - Elec wholesale index'!M$2,FALSE)</f>
        <v>1</v>
      </c>
      <c r="N1178" s="37">
        <f>VLOOKUP($B1178,'Elec wholesale lookups'!$A$3:$O$15,'Inputs - Elec wholesale index'!N$2,FALSE)</f>
        <v>0</v>
      </c>
      <c r="O1178" s="12">
        <f t="shared" si="308"/>
        <v>181634.52552031272</v>
      </c>
      <c r="P1178" s="12">
        <f t="shared" si="309"/>
        <v>205597.26549163138</v>
      </c>
      <c r="Q1178" s="12">
        <f t="shared" si="310"/>
        <v>0</v>
      </c>
      <c r="R1178" s="12">
        <f t="shared" si="311"/>
        <v>387231.79101194406</v>
      </c>
      <c r="S1178" s="22">
        <f t="shared" si="312"/>
        <v>0</v>
      </c>
      <c r="T1178" s="22">
        <f t="shared" si="313"/>
        <v>0</v>
      </c>
      <c r="U1178" s="22">
        <f t="shared" si="314"/>
        <v>0</v>
      </c>
      <c r="V1178" s="22">
        <f t="shared" si="315"/>
        <v>0</v>
      </c>
      <c r="W1178" s="43" t="str">
        <f t="shared" si="316"/>
        <v>n/a</v>
      </c>
      <c r="X1178" s="22">
        <f t="shared" si="317"/>
        <v>0</v>
      </c>
      <c r="Y1178" s="22">
        <f t="shared" si="318"/>
        <v>0</v>
      </c>
      <c r="Z1178" s="22">
        <f t="shared" si="319"/>
        <v>0</v>
      </c>
      <c r="AA1178" s="42">
        <f t="shared" si="320"/>
        <v>0</v>
      </c>
      <c r="AB1178" s="43" t="str">
        <f t="shared" si="321"/>
        <v>n/a</v>
      </c>
      <c r="AC1178" s="44" t="str">
        <f>IFERROR(W1178*'Inputs - OBR and CPI'!$E$27+'Inputs - Elec wholesale index'!AB1178*'Inputs - OBR and CPI'!$F$27,"n/a")</f>
        <v>n/a</v>
      </c>
      <c r="AD1178" s="2"/>
      <c r="AE1178" s="2"/>
      <c r="AF1178" s="127">
        <v>0</v>
      </c>
    </row>
    <row r="1179" spans="1:32">
      <c r="A1179" s="46"/>
      <c r="B1179" s="13" t="str">
        <f t="shared" si="305"/>
        <v>Jan</v>
      </c>
      <c r="C1179" s="3"/>
      <c r="D1179" s="3"/>
      <c r="E1179" s="3"/>
      <c r="F1179" s="41"/>
      <c r="G1179" s="41"/>
      <c r="H1179" s="41"/>
      <c r="I1179" s="12">
        <f>VLOOKUP($B1179,'Elec wholesale lookups'!$A$3:$L$15,'Inputs - Elec wholesale index'!I$2,FALSE)</f>
        <v>181634.52552031272</v>
      </c>
      <c r="J1179" s="12">
        <f>VLOOKUP($B1179,'Elec wholesale lookups'!$A$3:$L$15,'Inputs - Elec wholesale index'!J$2,FALSE)</f>
        <v>205597.26549163138</v>
      </c>
      <c r="K1179" s="12">
        <f>VLOOKUP($B1179,'Elec wholesale lookups'!$A$3:$L$15,'Inputs - Elec wholesale index'!K$2,FALSE)</f>
        <v>181634.52552031272</v>
      </c>
      <c r="L1179" s="37">
        <f>VLOOKUP($B1179,'Elec wholesale lookups'!$A$3:$O$15,'Inputs - Elec wholesale index'!L$2,FALSE)</f>
        <v>1</v>
      </c>
      <c r="M1179" s="37">
        <f>VLOOKUP($B1179,'Elec wholesale lookups'!$A$3:$O$15,'Inputs - Elec wholesale index'!M$2,FALSE)</f>
        <v>1</v>
      </c>
      <c r="N1179" s="37">
        <f>VLOOKUP($B1179,'Elec wholesale lookups'!$A$3:$O$15,'Inputs - Elec wholesale index'!N$2,FALSE)</f>
        <v>0</v>
      </c>
      <c r="O1179" s="12">
        <f t="shared" si="308"/>
        <v>181634.52552031272</v>
      </c>
      <c r="P1179" s="12">
        <f t="shared" si="309"/>
        <v>205597.26549163138</v>
      </c>
      <c r="Q1179" s="12">
        <f t="shared" si="310"/>
        <v>0</v>
      </c>
      <c r="R1179" s="12">
        <f t="shared" si="311"/>
        <v>387231.79101194406</v>
      </c>
      <c r="S1179" s="22">
        <f t="shared" si="312"/>
        <v>0</v>
      </c>
      <c r="T1179" s="22">
        <f t="shared" si="313"/>
        <v>0</v>
      </c>
      <c r="U1179" s="22">
        <f t="shared" si="314"/>
        <v>0</v>
      </c>
      <c r="V1179" s="22">
        <f t="shared" si="315"/>
        <v>0</v>
      </c>
      <c r="W1179" s="43" t="str">
        <f t="shared" si="316"/>
        <v>n/a</v>
      </c>
      <c r="X1179" s="22">
        <f t="shared" si="317"/>
        <v>0</v>
      </c>
      <c r="Y1179" s="22">
        <f t="shared" si="318"/>
        <v>0</v>
      </c>
      <c r="Z1179" s="22">
        <f t="shared" si="319"/>
        <v>0</v>
      </c>
      <c r="AA1179" s="42">
        <f t="shared" si="320"/>
        <v>0</v>
      </c>
      <c r="AB1179" s="43" t="str">
        <f t="shared" si="321"/>
        <v>n/a</v>
      </c>
      <c r="AC1179" s="44" t="str">
        <f>IFERROR(W1179*'Inputs - OBR and CPI'!$E$27+'Inputs - Elec wholesale index'!AB1179*'Inputs - OBR and CPI'!$F$27,"n/a")</f>
        <v>n/a</v>
      </c>
      <c r="AD1179" s="2"/>
      <c r="AE1179" s="2"/>
      <c r="AF1179" s="127">
        <v>0</v>
      </c>
    </row>
    <row r="1180" spans="1:32">
      <c r="A1180" s="46"/>
      <c r="B1180" s="13" t="str">
        <f t="shared" si="305"/>
        <v>Jan</v>
      </c>
      <c r="C1180" s="3"/>
      <c r="D1180" s="3"/>
      <c r="E1180" s="3"/>
      <c r="F1180" s="41"/>
      <c r="G1180" s="41"/>
      <c r="H1180" s="41"/>
      <c r="I1180" s="12">
        <f>VLOOKUP($B1180,'Elec wholesale lookups'!$A$3:$L$15,'Inputs - Elec wholesale index'!I$2,FALSE)</f>
        <v>181634.52552031272</v>
      </c>
      <c r="J1180" s="12">
        <f>VLOOKUP($B1180,'Elec wholesale lookups'!$A$3:$L$15,'Inputs - Elec wholesale index'!J$2,FALSE)</f>
        <v>205597.26549163138</v>
      </c>
      <c r="K1180" s="12">
        <f>VLOOKUP($B1180,'Elec wholesale lookups'!$A$3:$L$15,'Inputs - Elec wholesale index'!K$2,FALSE)</f>
        <v>181634.52552031272</v>
      </c>
      <c r="L1180" s="37">
        <f>VLOOKUP($B1180,'Elec wholesale lookups'!$A$3:$O$15,'Inputs - Elec wholesale index'!L$2,FALSE)</f>
        <v>1</v>
      </c>
      <c r="M1180" s="37">
        <f>VLOOKUP($B1180,'Elec wholesale lookups'!$A$3:$O$15,'Inputs - Elec wholesale index'!M$2,FALSE)</f>
        <v>1</v>
      </c>
      <c r="N1180" s="37">
        <f>VLOOKUP($B1180,'Elec wholesale lookups'!$A$3:$O$15,'Inputs - Elec wholesale index'!N$2,FALSE)</f>
        <v>0</v>
      </c>
      <c r="O1180" s="12">
        <f t="shared" si="308"/>
        <v>181634.52552031272</v>
      </c>
      <c r="P1180" s="12">
        <f t="shared" si="309"/>
        <v>205597.26549163138</v>
      </c>
      <c r="Q1180" s="12">
        <f t="shared" si="310"/>
        <v>0</v>
      </c>
      <c r="R1180" s="12">
        <f t="shared" si="311"/>
        <v>387231.79101194406</v>
      </c>
      <c r="S1180" s="22">
        <f t="shared" si="312"/>
        <v>0</v>
      </c>
      <c r="T1180" s="22">
        <f t="shared" si="313"/>
        <v>0</v>
      </c>
      <c r="U1180" s="22">
        <f t="shared" si="314"/>
        <v>0</v>
      </c>
      <c r="V1180" s="22">
        <f t="shared" si="315"/>
        <v>0</v>
      </c>
      <c r="W1180" s="43" t="str">
        <f t="shared" si="316"/>
        <v>n/a</v>
      </c>
      <c r="X1180" s="22">
        <f t="shared" si="317"/>
        <v>0</v>
      </c>
      <c r="Y1180" s="22">
        <f t="shared" si="318"/>
        <v>0</v>
      </c>
      <c r="Z1180" s="22">
        <f t="shared" si="319"/>
        <v>0</v>
      </c>
      <c r="AA1180" s="42">
        <f t="shared" si="320"/>
        <v>0</v>
      </c>
      <c r="AB1180" s="43" t="str">
        <f t="shared" si="321"/>
        <v>n/a</v>
      </c>
      <c r="AC1180" s="44" t="str">
        <f>IFERROR(W1180*'Inputs - OBR and CPI'!$E$27+'Inputs - Elec wholesale index'!AB1180*'Inputs - OBR and CPI'!$F$27,"n/a")</f>
        <v>n/a</v>
      </c>
      <c r="AD1180" s="2"/>
      <c r="AE1180" s="2"/>
      <c r="AF1180" s="127">
        <v>0</v>
      </c>
    </row>
    <row r="1181" spans="1:32">
      <c r="A1181" s="46"/>
      <c r="B1181" s="13" t="str">
        <f t="shared" si="305"/>
        <v>Jan</v>
      </c>
      <c r="C1181" s="3"/>
      <c r="D1181" s="3"/>
      <c r="E1181" s="3"/>
      <c r="F1181" s="41"/>
      <c r="G1181" s="41"/>
      <c r="H1181" s="41"/>
      <c r="I1181" s="12">
        <f>VLOOKUP($B1181,'Elec wholesale lookups'!$A$3:$L$15,'Inputs - Elec wholesale index'!I$2,FALSE)</f>
        <v>181634.52552031272</v>
      </c>
      <c r="J1181" s="12">
        <f>VLOOKUP($B1181,'Elec wholesale lookups'!$A$3:$L$15,'Inputs - Elec wholesale index'!J$2,FALSE)</f>
        <v>205597.26549163138</v>
      </c>
      <c r="K1181" s="12">
        <f>VLOOKUP($B1181,'Elec wholesale lookups'!$A$3:$L$15,'Inputs - Elec wholesale index'!K$2,FALSE)</f>
        <v>181634.52552031272</v>
      </c>
      <c r="L1181" s="37">
        <f>VLOOKUP($B1181,'Elec wholesale lookups'!$A$3:$O$15,'Inputs - Elec wholesale index'!L$2,FALSE)</f>
        <v>1</v>
      </c>
      <c r="M1181" s="37">
        <f>VLOOKUP($B1181,'Elec wholesale lookups'!$A$3:$O$15,'Inputs - Elec wholesale index'!M$2,FALSE)</f>
        <v>1</v>
      </c>
      <c r="N1181" s="37">
        <f>VLOOKUP($B1181,'Elec wholesale lookups'!$A$3:$O$15,'Inputs - Elec wholesale index'!N$2,FALSE)</f>
        <v>0</v>
      </c>
      <c r="O1181" s="12">
        <f t="shared" si="308"/>
        <v>181634.52552031272</v>
      </c>
      <c r="P1181" s="12">
        <f t="shared" si="309"/>
        <v>205597.26549163138</v>
      </c>
      <c r="Q1181" s="12">
        <f t="shared" si="310"/>
        <v>0</v>
      </c>
      <c r="R1181" s="12">
        <f t="shared" si="311"/>
        <v>387231.79101194406</v>
      </c>
      <c r="S1181" s="22">
        <f t="shared" si="312"/>
        <v>0</v>
      </c>
      <c r="T1181" s="22">
        <f t="shared" si="313"/>
        <v>0</v>
      </c>
      <c r="U1181" s="22">
        <f t="shared" si="314"/>
        <v>0</v>
      </c>
      <c r="V1181" s="22">
        <f t="shared" si="315"/>
        <v>0</v>
      </c>
      <c r="W1181" s="43" t="str">
        <f t="shared" si="316"/>
        <v>n/a</v>
      </c>
      <c r="X1181" s="22">
        <f t="shared" si="317"/>
        <v>0</v>
      </c>
      <c r="Y1181" s="22">
        <f t="shared" si="318"/>
        <v>0</v>
      </c>
      <c r="Z1181" s="22">
        <f t="shared" si="319"/>
        <v>0</v>
      </c>
      <c r="AA1181" s="42">
        <f t="shared" si="320"/>
        <v>0</v>
      </c>
      <c r="AB1181" s="43" t="str">
        <f t="shared" si="321"/>
        <v>n/a</v>
      </c>
      <c r="AC1181" s="44" t="str">
        <f>IFERROR(W1181*'Inputs - OBR and CPI'!$E$27+'Inputs - Elec wholesale index'!AB1181*'Inputs - OBR and CPI'!$F$27,"n/a")</f>
        <v>n/a</v>
      </c>
      <c r="AD1181" s="2"/>
      <c r="AE1181" s="2"/>
      <c r="AF1181" s="127">
        <v>0</v>
      </c>
    </row>
    <row r="1182" spans="1:32">
      <c r="A1182" s="46"/>
      <c r="B1182" s="13" t="str">
        <f t="shared" si="305"/>
        <v>Jan</v>
      </c>
      <c r="C1182" s="3"/>
      <c r="D1182" s="3"/>
      <c r="E1182" s="3"/>
      <c r="F1182" s="41"/>
      <c r="G1182" s="41"/>
      <c r="H1182" s="41"/>
      <c r="I1182" s="12">
        <f>VLOOKUP($B1182,'Elec wholesale lookups'!$A$3:$L$15,'Inputs - Elec wholesale index'!I$2,FALSE)</f>
        <v>181634.52552031272</v>
      </c>
      <c r="J1182" s="12">
        <f>VLOOKUP($B1182,'Elec wholesale lookups'!$A$3:$L$15,'Inputs - Elec wholesale index'!J$2,FALSE)</f>
        <v>205597.26549163138</v>
      </c>
      <c r="K1182" s="12">
        <f>VLOOKUP($B1182,'Elec wholesale lookups'!$A$3:$L$15,'Inputs - Elec wholesale index'!K$2,FALSE)</f>
        <v>181634.52552031272</v>
      </c>
      <c r="L1182" s="37">
        <f>VLOOKUP($B1182,'Elec wholesale lookups'!$A$3:$O$15,'Inputs - Elec wholesale index'!L$2,FALSE)</f>
        <v>1</v>
      </c>
      <c r="M1182" s="37">
        <f>VLOOKUP($B1182,'Elec wholesale lookups'!$A$3:$O$15,'Inputs - Elec wholesale index'!M$2,FALSE)</f>
        <v>1</v>
      </c>
      <c r="N1182" s="37">
        <f>VLOOKUP($B1182,'Elec wholesale lookups'!$A$3:$O$15,'Inputs - Elec wholesale index'!N$2,FALSE)</f>
        <v>0</v>
      </c>
      <c r="O1182" s="12">
        <f t="shared" si="308"/>
        <v>181634.52552031272</v>
      </c>
      <c r="P1182" s="12">
        <f t="shared" si="309"/>
        <v>205597.26549163138</v>
      </c>
      <c r="Q1182" s="12">
        <f t="shared" si="310"/>
        <v>0</v>
      </c>
      <c r="R1182" s="12">
        <f t="shared" si="311"/>
        <v>387231.79101194406</v>
      </c>
      <c r="S1182" s="22">
        <f t="shared" si="312"/>
        <v>0</v>
      </c>
      <c r="T1182" s="22">
        <f t="shared" si="313"/>
        <v>0</v>
      </c>
      <c r="U1182" s="22">
        <f t="shared" si="314"/>
        <v>0</v>
      </c>
      <c r="V1182" s="22">
        <f t="shared" si="315"/>
        <v>0</v>
      </c>
      <c r="W1182" s="43" t="str">
        <f t="shared" si="316"/>
        <v>n/a</v>
      </c>
      <c r="X1182" s="22">
        <f t="shared" si="317"/>
        <v>0</v>
      </c>
      <c r="Y1182" s="22">
        <f t="shared" si="318"/>
        <v>0</v>
      </c>
      <c r="Z1182" s="22">
        <f t="shared" si="319"/>
        <v>0</v>
      </c>
      <c r="AA1182" s="42">
        <f t="shared" si="320"/>
        <v>0</v>
      </c>
      <c r="AB1182" s="43" t="str">
        <f t="shared" si="321"/>
        <v>n/a</v>
      </c>
      <c r="AC1182" s="44" t="str">
        <f>IFERROR(W1182*'Inputs - OBR and CPI'!$E$27+'Inputs - Elec wholesale index'!AB1182*'Inputs - OBR and CPI'!$F$27,"n/a")</f>
        <v>n/a</v>
      </c>
      <c r="AD1182" s="2"/>
      <c r="AE1182" s="2"/>
      <c r="AF1182" s="127">
        <v>0</v>
      </c>
    </row>
    <row r="1183" spans="1:32">
      <c r="A1183" s="46"/>
      <c r="B1183" s="13" t="str">
        <f t="shared" si="305"/>
        <v>Jan</v>
      </c>
      <c r="C1183" s="3"/>
      <c r="D1183" s="3"/>
      <c r="E1183" s="3"/>
      <c r="F1183" s="41"/>
      <c r="G1183" s="41"/>
      <c r="H1183" s="41"/>
      <c r="I1183" s="12">
        <f>VLOOKUP($B1183,'Elec wholesale lookups'!$A$3:$L$15,'Inputs - Elec wholesale index'!I$2,FALSE)</f>
        <v>181634.52552031272</v>
      </c>
      <c r="J1183" s="12">
        <f>VLOOKUP($B1183,'Elec wholesale lookups'!$A$3:$L$15,'Inputs - Elec wholesale index'!J$2,FALSE)</f>
        <v>205597.26549163138</v>
      </c>
      <c r="K1183" s="12">
        <f>VLOOKUP($B1183,'Elec wholesale lookups'!$A$3:$L$15,'Inputs - Elec wholesale index'!K$2,FALSE)</f>
        <v>181634.52552031272</v>
      </c>
      <c r="L1183" s="37">
        <f>VLOOKUP($B1183,'Elec wholesale lookups'!$A$3:$O$15,'Inputs - Elec wholesale index'!L$2,FALSE)</f>
        <v>1</v>
      </c>
      <c r="M1183" s="37">
        <f>VLOOKUP($B1183,'Elec wholesale lookups'!$A$3:$O$15,'Inputs - Elec wholesale index'!M$2,FALSE)</f>
        <v>1</v>
      </c>
      <c r="N1183" s="37">
        <f>VLOOKUP($B1183,'Elec wholesale lookups'!$A$3:$O$15,'Inputs - Elec wholesale index'!N$2,FALSE)</f>
        <v>0</v>
      </c>
      <c r="O1183" s="12">
        <f t="shared" si="308"/>
        <v>181634.52552031272</v>
      </c>
      <c r="P1183" s="12">
        <f t="shared" si="309"/>
        <v>205597.26549163138</v>
      </c>
      <c r="Q1183" s="12">
        <f t="shared" si="310"/>
        <v>0</v>
      </c>
      <c r="R1183" s="12">
        <f t="shared" si="311"/>
        <v>387231.79101194406</v>
      </c>
      <c r="S1183" s="22">
        <f t="shared" si="312"/>
        <v>0</v>
      </c>
      <c r="T1183" s="22">
        <f t="shared" si="313"/>
        <v>0</v>
      </c>
      <c r="U1183" s="22">
        <f t="shared" si="314"/>
        <v>0</v>
      </c>
      <c r="V1183" s="22">
        <f t="shared" si="315"/>
        <v>0</v>
      </c>
      <c r="W1183" s="43" t="str">
        <f t="shared" si="316"/>
        <v>n/a</v>
      </c>
      <c r="X1183" s="22">
        <f t="shared" si="317"/>
        <v>0</v>
      </c>
      <c r="Y1183" s="22">
        <f t="shared" si="318"/>
        <v>0</v>
      </c>
      <c r="Z1183" s="22">
        <f t="shared" si="319"/>
        <v>0</v>
      </c>
      <c r="AA1183" s="42">
        <f t="shared" si="320"/>
        <v>0</v>
      </c>
      <c r="AB1183" s="43" t="str">
        <f t="shared" si="321"/>
        <v>n/a</v>
      </c>
      <c r="AC1183" s="44" t="str">
        <f>IFERROR(W1183*'Inputs - OBR and CPI'!$E$27+'Inputs - Elec wholesale index'!AB1183*'Inputs - OBR and CPI'!$F$27,"n/a")</f>
        <v>n/a</v>
      </c>
      <c r="AD1183" s="2"/>
      <c r="AE1183" s="2"/>
      <c r="AF1183" s="127">
        <v>0</v>
      </c>
    </row>
    <row r="1184" spans="1:32">
      <c r="A1184" s="46"/>
      <c r="B1184" s="13" t="str">
        <f t="shared" ref="B1184:B1247" si="322">TEXT(A1184,"mmm")</f>
        <v>Jan</v>
      </c>
      <c r="C1184" s="3"/>
      <c r="D1184" s="3"/>
      <c r="E1184" s="3"/>
      <c r="F1184" s="41"/>
      <c r="G1184" s="41"/>
      <c r="H1184" s="41"/>
      <c r="I1184" s="12">
        <f>VLOOKUP($B1184,'Elec wholesale lookups'!$A$3:$L$15,'Inputs - Elec wholesale index'!I$2,FALSE)</f>
        <v>181634.52552031272</v>
      </c>
      <c r="J1184" s="12">
        <f>VLOOKUP($B1184,'Elec wholesale lookups'!$A$3:$L$15,'Inputs - Elec wholesale index'!J$2,FALSE)</f>
        <v>205597.26549163138</v>
      </c>
      <c r="K1184" s="12">
        <f>VLOOKUP($B1184,'Elec wholesale lookups'!$A$3:$L$15,'Inputs - Elec wholesale index'!K$2,FALSE)</f>
        <v>181634.52552031272</v>
      </c>
      <c r="L1184" s="37">
        <f>VLOOKUP($B1184,'Elec wholesale lookups'!$A$3:$O$15,'Inputs - Elec wholesale index'!L$2,FALSE)</f>
        <v>1</v>
      </c>
      <c r="M1184" s="37">
        <f>VLOOKUP($B1184,'Elec wholesale lookups'!$A$3:$O$15,'Inputs - Elec wholesale index'!M$2,FALSE)</f>
        <v>1</v>
      </c>
      <c r="N1184" s="37">
        <f>VLOOKUP($B1184,'Elec wholesale lookups'!$A$3:$O$15,'Inputs - Elec wholesale index'!N$2,FALSE)</f>
        <v>0</v>
      </c>
      <c r="O1184" s="12">
        <f t="shared" si="308"/>
        <v>181634.52552031272</v>
      </c>
      <c r="P1184" s="12">
        <f t="shared" si="309"/>
        <v>205597.26549163138</v>
      </c>
      <c r="Q1184" s="12">
        <f t="shared" si="310"/>
        <v>0</v>
      </c>
      <c r="R1184" s="12">
        <f t="shared" si="311"/>
        <v>387231.79101194406</v>
      </c>
      <c r="S1184" s="22">
        <f t="shared" si="312"/>
        <v>0</v>
      </c>
      <c r="T1184" s="22">
        <f t="shared" si="313"/>
        <v>0</v>
      </c>
      <c r="U1184" s="22">
        <f t="shared" si="314"/>
        <v>0</v>
      </c>
      <c r="V1184" s="22">
        <f t="shared" si="315"/>
        <v>0</v>
      </c>
      <c r="W1184" s="43" t="str">
        <f t="shared" si="316"/>
        <v>n/a</v>
      </c>
      <c r="X1184" s="22">
        <f t="shared" si="317"/>
        <v>0</v>
      </c>
      <c r="Y1184" s="22">
        <f t="shared" si="318"/>
        <v>0</v>
      </c>
      <c r="Z1184" s="22">
        <f t="shared" si="319"/>
        <v>0</v>
      </c>
      <c r="AA1184" s="42">
        <f t="shared" si="320"/>
        <v>0</v>
      </c>
      <c r="AB1184" s="43" t="str">
        <f t="shared" si="321"/>
        <v>n/a</v>
      </c>
      <c r="AC1184" s="44" t="str">
        <f>IFERROR(W1184*'Inputs - OBR and CPI'!$E$27+'Inputs - Elec wholesale index'!AB1184*'Inputs - OBR and CPI'!$F$27,"n/a")</f>
        <v>n/a</v>
      </c>
      <c r="AD1184" s="2"/>
      <c r="AE1184" s="2"/>
      <c r="AF1184" s="127">
        <v>0</v>
      </c>
    </row>
    <row r="1185" spans="1:32">
      <c r="A1185" s="46"/>
      <c r="B1185" s="13" t="str">
        <f t="shared" si="322"/>
        <v>Jan</v>
      </c>
      <c r="C1185" s="3"/>
      <c r="D1185" s="3"/>
      <c r="E1185" s="3"/>
      <c r="F1185" s="41"/>
      <c r="G1185" s="41"/>
      <c r="H1185" s="41"/>
      <c r="I1185" s="12">
        <f>VLOOKUP($B1185,'Elec wholesale lookups'!$A$3:$L$15,'Inputs - Elec wholesale index'!I$2,FALSE)</f>
        <v>181634.52552031272</v>
      </c>
      <c r="J1185" s="12">
        <f>VLOOKUP($B1185,'Elec wholesale lookups'!$A$3:$L$15,'Inputs - Elec wholesale index'!J$2,FALSE)</f>
        <v>205597.26549163138</v>
      </c>
      <c r="K1185" s="12">
        <f>VLOOKUP($B1185,'Elec wholesale lookups'!$A$3:$L$15,'Inputs - Elec wholesale index'!K$2,FALSE)</f>
        <v>181634.52552031272</v>
      </c>
      <c r="L1185" s="37">
        <f>VLOOKUP($B1185,'Elec wholesale lookups'!$A$3:$O$15,'Inputs - Elec wholesale index'!L$2,FALSE)</f>
        <v>1</v>
      </c>
      <c r="M1185" s="37">
        <f>VLOOKUP($B1185,'Elec wholesale lookups'!$A$3:$O$15,'Inputs - Elec wholesale index'!M$2,FALSE)</f>
        <v>1</v>
      </c>
      <c r="N1185" s="37">
        <f>VLOOKUP($B1185,'Elec wholesale lookups'!$A$3:$O$15,'Inputs - Elec wholesale index'!N$2,FALSE)</f>
        <v>0</v>
      </c>
      <c r="O1185" s="12">
        <f t="shared" si="308"/>
        <v>181634.52552031272</v>
      </c>
      <c r="P1185" s="12">
        <f t="shared" si="309"/>
        <v>205597.26549163138</v>
      </c>
      <c r="Q1185" s="12">
        <f t="shared" si="310"/>
        <v>0</v>
      </c>
      <c r="R1185" s="12">
        <f t="shared" si="311"/>
        <v>387231.79101194406</v>
      </c>
      <c r="S1185" s="22">
        <f t="shared" si="312"/>
        <v>0</v>
      </c>
      <c r="T1185" s="22">
        <f t="shared" si="313"/>
        <v>0</v>
      </c>
      <c r="U1185" s="22">
        <f t="shared" si="314"/>
        <v>0</v>
      </c>
      <c r="V1185" s="22">
        <f t="shared" si="315"/>
        <v>0</v>
      </c>
      <c r="W1185" s="43" t="str">
        <f t="shared" si="316"/>
        <v>n/a</v>
      </c>
      <c r="X1185" s="22">
        <f t="shared" si="317"/>
        <v>0</v>
      </c>
      <c r="Y1185" s="22">
        <f t="shared" si="318"/>
        <v>0</v>
      </c>
      <c r="Z1185" s="22">
        <f t="shared" si="319"/>
        <v>0</v>
      </c>
      <c r="AA1185" s="42">
        <f t="shared" si="320"/>
        <v>0</v>
      </c>
      <c r="AB1185" s="43" t="str">
        <f t="shared" si="321"/>
        <v>n/a</v>
      </c>
      <c r="AC1185" s="44" t="str">
        <f>IFERROR(W1185*'Inputs - OBR and CPI'!$E$27+'Inputs - Elec wholesale index'!AB1185*'Inputs - OBR and CPI'!$F$27,"n/a")</f>
        <v>n/a</v>
      </c>
      <c r="AD1185" s="2"/>
      <c r="AE1185" s="2"/>
      <c r="AF1185" s="127">
        <v>0</v>
      </c>
    </row>
    <row r="1186" spans="1:32">
      <c r="A1186" s="46"/>
      <c r="B1186" s="13" t="str">
        <f t="shared" si="322"/>
        <v>Jan</v>
      </c>
      <c r="C1186" s="3"/>
      <c r="D1186" s="3"/>
      <c r="E1186" s="3"/>
      <c r="F1186" s="41"/>
      <c r="G1186" s="41"/>
      <c r="H1186" s="41"/>
      <c r="I1186" s="12">
        <f>VLOOKUP($B1186,'Elec wholesale lookups'!$A$3:$L$15,'Inputs - Elec wholesale index'!I$2,FALSE)</f>
        <v>181634.52552031272</v>
      </c>
      <c r="J1186" s="12">
        <f>VLOOKUP($B1186,'Elec wholesale lookups'!$A$3:$L$15,'Inputs - Elec wholesale index'!J$2,FALSE)</f>
        <v>205597.26549163138</v>
      </c>
      <c r="K1186" s="12">
        <f>VLOOKUP($B1186,'Elec wholesale lookups'!$A$3:$L$15,'Inputs - Elec wholesale index'!K$2,FALSE)</f>
        <v>181634.52552031272</v>
      </c>
      <c r="L1186" s="37">
        <f>VLOOKUP($B1186,'Elec wholesale lookups'!$A$3:$O$15,'Inputs - Elec wholesale index'!L$2,FALSE)</f>
        <v>1</v>
      </c>
      <c r="M1186" s="37">
        <f>VLOOKUP($B1186,'Elec wholesale lookups'!$A$3:$O$15,'Inputs - Elec wholesale index'!M$2,FALSE)</f>
        <v>1</v>
      </c>
      <c r="N1186" s="37">
        <f>VLOOKUP($B1186,'Elec wholesale lookups'!$A$3:$O$15,'Inputs - Elec wholesale index'!N$2,FALSE)</f>
        <v>0</v>
      </c>
      <c r="O1186" s="12">
        <f t="shared" si="308"/>
        <v>181634.52552031272</v>
      </c>
      <c r="P1186" s="12">
        <f t="shared" si="309"/>
        <v>205597.26549163138</v>
      </c>
      <c r="Q1186" s="12">
        <f t="shared" si="310"/>
        <v>0</v>
      </c>
      <c r="R1186" s="12">
        <f t="shared" si="311"/>
        <v>387231.79101194406</v>
      </c>
      <c r="S1186" s="22">
        <f t="shared" si="312"/>
        <v>0</v>
      </c>
      <c r="T1186" s="22">
        <f t="shared" si="313"/>
        <v>0</v>
      </c>
      <c r="U1186" s="22">
        <f t="shared" si="314"/>
        <v>0</v>
      </c>
      <c r="V1186" s="22">
        <f t="shared" si="315"/>
        <v>0</v>
      </c>
      <c r="W1186" s="43" t="str">
        <f t="shared" si="316"/>
        <v>n/a</v>
      </c>
      <c r="X1186" s="22">
        <f t="shared" si="317"/>
        <v>0</v>
      </c>
      <c r="Y1186" s="22">
        <f t="shared" si="318"/>
        <v>0</v>
      </c>
      <c r="Z1186" s="22">
        <f t="shared" si="319"/>
        <v>0</v>
      </c>
      <c r="AA1186" s="42">
        <f t="shared" si="320"/>
        <v>0</v>
      </c>
      <c r="AB1186" s="43" t="str">
        <f t="shared" si="321"/>
        <v>n/a</v>
      </c>
      <c r="AC1186" s="44" t="str">
        <f>IFERROR(W1186*'Inputs - OBR and CPI'!$E$27+'Inputs - Elec wholesale index'!AB1186*'Inputs - OBR and CPI'!$F$27,"n/a")</f>
        <v>n/a</v>
      </c>
      <c r="AD1186" s="2"/>
      <c r="AE1186" s="2"/>
      <c r="AF1186" s="127">
        <v>0</v>
      </c>
    </row>
    <row r="1187" spans="1:32">
      <c r="A1187" s="46"/>
      <c r="B1187" s="13" t="str">
        <f t="shared" si="322"/>
        <v>Jan</v>
      </c>
      <c r="C1187" s="3"/>
      <c r="D1187" s="3"/>
      <c r="E1187" s="3"/>
      <c r="F1187" s="41"/>
      <c r="G1187" s="41"/>
      <c r="H1187" s="41"/>
      <c r="I1187" s="12">
        <f>VLOOKUP($B1187,'Elec wholesale lookups'!$A$3:$L$15,'Inputs - Elec wholesale index'!I$2,FALSE)</f>
        <v>181634.52552031272</v>
      </c>
      <c r="J1187" s="12">
        <f>VLOOKUP($B1187,'Elec wholesale lookups'!$A$3:$L$15,'Inputs - Elec wholesale index'!J$2,FALSE)</f>
        <v>205597.26549163138</v>
      </c>
      <c r="K1187" s="12">
        <f>VLOOKUP($B1187,'Elec wholesale lookups'!$A$3:$L$15,'Inputs - Elec wholesale index'!K$2,FALSE)</f>
        <v>181634.52552031272</v>
      </c>
      <c r="L1187" s="37">
        <f>VLOOKUP($B1187,'Elec wholesale lookups'!$A$3:$O$15,'Inputs - Elec wholesale index'!L$2,FALSE)</f>
        <v>1</v>
      </c>
      <c r="M1187" s="37">
        <f>VLOOKUP($B1187,'Elec wholesale lookups'!$A$3:$O$15,'Inputs - Elec wholesale index'!M$2,FALSE)</f>
        <v>1</v>
      </c>
      <c r="N1187" s="37">
        <f>VLOOKUP($B1187,'Elec wholesale lookups'!$A$3:$O$15,'Inputs - Elec wholesale index'!N$2,FALSE)</f>
        <v>0</v>
      </c>
      <c r="O1187" s="12">
        <f t="shared" si="308"/>
        <v>181634.52552031272</v>
      </c>
      <c r="P1187" s="12">
        <f t="shared" si="309"/>
        <v>205597.26549163138</v>
      </c>
      <c r="Q1187" s="12">
        <f t="shared" si="310"/>
        <v>0</v>
      </c>
      <c r="R1187" s="12">
        <f t="shared" si="311"/>
        <v>387231.79101194406</v>
      </c>
      <c r="S1187" s="22">
        <f t="shared" si="312"/>
        <v>0</v>
      </c>
      <c r="T1187" s="22">
        <f t="shared" si="313"/>
        <v>0</v>
      </c>
      <c r="U1187" s="22">
        <f t="shared" si="314"/>
        <v>0</v>
      </c>
      <c r="V1187" s="22">
        <f t="shared" si="315"/>
        <v>0</v>
      </c>
      <c r="W1187" s="43" t="str">
        <f t="shared" si="316"/>
        <v>n/a</v>
      </c>
      <c r="X1187" s="22">
        <f t="shared" si="317"/>
        <v>0</v>
      </c>
      <c r="Y1187" s="22">
        <f t="shared" si="318"/>
        <v>0</v>
      </c>
      <c r="Z1187" s="22">
        <f t="shared" si="319"/>
        <v>0</v>
      </c>
      <c r="AA1187" s="42">
        <f t="shared" si="320"/>
        <v>0</v>
      </c>
      <c r="AB1187" s="43" t="str">
        <f t="shared" si="321"/>
        <v>n/a</v>
      </c>
      <c r="AC1187" s="44" t="str">
        <f>IFERROR(W1187*'Inputs - OBR and CPI'!$E$27+'Inputs - Elec wholesale index'!AB1187*'Inputs - OBR and CPI'!$F$27,"n/a")</f>
        <v>n/a</v>
      </c>
      <c r="AD1187" s="2"/>
      <c r="AE1187" s="2"/>
      <c r="AF1187" s="127">
        <v>0</v>
      </c>
    </row>
    <row r="1188" spans="1:32">
      <c r="A1188" s="46"/>
      <c r="B1188" s="13" t="str">
        <f t="shared" si="322"/>
        <v>Jan</v>
      </c>
      <c r="C1188" s="3"/>
      <c r="D1188" s="3"/>
      <c r="E1188" s="3"/>
      <c r="F1188" s="41"/>
      <c r="G1188" s="41"/>
      <c r="H1188" s="41"/>
      <c r="I1188" s="12">
        <f>VLOOKUP($B1188,'Elec wholesale lookups'!$A$3:$L$15,'Inputs - Elec wholesale index'!I$2,FALSE)</f>
        <v>181634.52552031272</v>
      </c>
      <c r="J1188" s="12">
        <f>VLOOKUP($B1188,'Elec wholesale lookups'!$A$3:$L$15,'Inputs - Elec wholesale index'!J$2,FALSE)</f>
        <v>205597.26549163138</v>
      </c>
      <c r="K1188" s="12">
        <f>VLOOKUP($B1188,'Elec wholesale lookups'!$A$3:$L$15,'Inputs - Elec wholesale index'!K$2,FALSE)</f>
        <v>181634.52552031272</v>
      </c>
      <c r="L1188" s="37">
        <f>VLOOKUP($B1188,'Elec wholesale lookups'!$A$3:$O$15,'Inputs - Elec wholesale index'!L$2,FALSE)</f>
        <v>1</v>
      </c>
      <c r="M1188" s="37">
        <f>VLOOKUP($B1188,'Elec wholesale lookups'!$A$3:$O$15,'Inputs - Elec wholesale index'!M$2,FALSE)</f>
        <v>1</v>
      </c>
      <c r="N1188" s="37">
        <f>VLOOKUP($B1188,'Elec wholesale lookups'!$A$3:$O$15,'Inputs - Elec wholesale index'!N$2,FALSE)</f>
        <v>0</v>
      </c>
      <c r="O1188" s="12">
        <f t="shared" si="308"/>
        <v>181634.52552031272</v>
      </c>
      <c r="P1188" s="12">
        <f t="shared" si="309"/>
        <v>205597.26549163138</v>
      </c>
      <c r="Q1188" s="12">
        <f t="shared" si="310"/>
        <v>0</v>
      </c>
      <c r="R1188" s="12">
        <f t="shared" si="311"/>
        <v>387231.79101194406</v>
      </c>
      <c r="S1188" s="22">
        <f t="shared" si="312"/>
        <v>0</v>
      </c>
      <c r="T1188" s="22">
        <f t="shared" si="313"/>
        <v>0</v>
      </c>
      <c r="U1188" s="22">
        <f t="shared" si="314"/>
        <v>0</v>
      </c>
      <c r="V1188" s="22">
        <f t="shared" si="315"/>
        <v>0</v>
      </c>
      <c r="W1188" s="43" t="str">
        <f t="shared" si="316"/>
        <v>n/a</v>
      </c>
      <c r="X1188" s="22">
        <f t="shared" si="317"/>
        <v>0</v>
      </c>
      <c r="Y1188" s="22">
        <f t="shared" si="318"/>
        <v>0</v>
      </c>
      <c r="Z1188" s="22">
        <f t="shared" si="319"/>
        <v>0</v>
      </c>
      <c r="AA1188" s="42">
        <f t="shared" si="320"/>
        <v>0</v>
      </c>
      <c r="AB1188" s="43" t="str">
        <f t="shared" si="321"/>
        <v>n/a</v>
      </c>
      <c r="AC1188" s="44" t="str">
        <f>IFERROR(W1188*'Inputs - OBR and CPI'!$E$27+'Inputs - Elec wholesale index'!AB1188*'Inputs - OBR and CPI'!$F$27,"n/a")</f>
        <v>n/a</v>
      </c>
      <c r="AD1188" s="2"/>
      <c r="AE1188" s="2"/>
      <c r="AF1188" s="127">
        <v>0</v>
      </c>
    </row>
    <row r="1189" spans="1:32">
      <c r="A1189" s="46"/>
      <c r="B1189" s="13" t="str">
        <f t="shared" si="322"/>
        <v>Jan</v>
      </c>
      <c r="C1189" s="3"/>
      <c r="D1189" s="3"/>
      <c r="E1189" s="3"/>
      <c r="F1189" s="41"/>
      <c r="G1189" s="41"/>
      <c r="H1189" s="41"/>
      <c r="I1189" s="12">
        <f>VLOOKUP($B1189,'Elec wholesale lookups'!$A$3:$L$15,'Inputs - Elec wholesale index'!I$2,FALSE)</f>
        <v>181634.52552031272</v>
      </c>
      <c r="J1189" s="12">
        <f>VLOOKUP($B1189,'Elec wholesale lookups'!$A$3:$L$15,'Inputs - Elec wholesale index'!J$2,FALSE)</f>
        <v>205597.26549163138</v>
      </c>
      <c r="K1189" s="12">
        <f>VLOOKUP($B1189,'Elec wholesale lookups'!$A$3:$L$15,'Inputs - Elec wholesale index'!K$2,FALSE)</f>
        <v>181634.52552031272</v>
      </c>
      <c r="L1189" s="37">
        <f>VLOOKUP($B1189,'Elec wholesale lookups'!$A$3:$O$15,'Inputs - Elec wholesale index'!L$2,FALSE)</f>
        <v>1</v>
      </c>
      <c r="M1189" s="37">
        <f>VLOOKUP($B1189,'Elec wholesale lookups'!$A$3:$O$15,'Inputs - Elec wholesale index'!M$2,FALSE)</f>
        <v>1</v>
      </c>
      <c r="N1189" s="37">
        <f>VLOOKUP($B1189,'Elec wholesale lookups'!$A$3:$O$15,'Inputs - Elec wholesale index'!N$2,FALSE)</f>
        <v>0</v>
      </c>
      <c r="O1189" s="12">
        <f t="shared" si="308"/>
        <v>181634.52552031272</v>
      </c>
      <c r="P1189" s="12">
        <f t="shared" si="309"/>
        <v>205597.26549163138</v>
      </c>
      <c r="Q1189" s="12">
        <f t="shared" si="310"/>
        <v>0</v>
      </c>
      <c r="R1189" s="12">
        <f t="shared" si="311"/>
        <v>387231.79101194406</v>
      </c>
      <c r="S1189" s="22">
        <f t="shared" si="312"/>
        <v>0</v>
      </c>
      <c r="T1189" s="22">
        <f t="shared" si="313"/>
        <v>0</v>
      </c>
      <c r="U1189" s="22">
        <f t="shared" si="314"/>
        <v>0</v>
      </c>
      <c r="V1189" s="22">
        <f t="shared" si="315"/>
        <v>0</v>
      </c>
      <c r="W1189" s="43" t="str">
        <f t="shared" si="316"/>
        <v>n/a</v>
      </c>
      <c r="X1189" s="22">
        <f t="shared" si="317"/>
        <v>0</v>
      </c>
      <c r="Y1189" s="22">
        <f t="shared" si="318"/>
        <v>0</v>
      </c>
      <c r="Z1189" s="22">
        <f t="shared" si="319"/>
        <v>0</v>
      </c>
      <c r="AA1189" s="42">
        <f t="shared" si="320"/>
        <v>0</v>
      </c>
      <c r="AB1189" s="43" t="str">
        <f t="shared" si="321"/>
        <v>n/a</v>
      </c>
      <c r="AC1189" s="44" t="str">
        <f>IFERROR(W1189*'Inputs - OBR and CPI'!$E$27+'Inputs - Elec wholesale index'!AB1189*'Inputs - OBR and CPI'!$F$27,"n/a")</f>
        <v>n/a</v>
      </c>
      <c r="AD1189" s="2"/>
      <c r="AE1189" s="2"/>
      <c r="AF1189" s="127">
        <v>0</v>
      </c>
    </row>
    <row r="1190" spans="1:32">
      <c r="A1190" s="46"/>
      <c r="B1190" s="13" t="str">
        <f t="shared" si="322"/>
        <v>Jan</v>
      </c>
      <c r="C1190" s="3"/>
      <c r="D1190" s="3"/>
      <c r="E1190" s="3"/>
      <c r="F1190" s="41"/>
      <c r="G1190" s="41"/>
      <c r="H1190" s="41"/>
      <c r="I1190" s="12">
        <f>VLOOKUP($B1190,'Elec wholesale lookups'!$A$3:$L$15,'Inputs - Elec wholesale index'!I$2,FALSE)</f>
        <v>181634.52552031272</v>
      </c>
      <c r="J1190" s="12">
        <f>VLOOKUP($B1190,'Elec wholesale lookups'!$A$3:$L$15,'Inputs - Elec wholesale index'!J$2,FALSE)</f>
        <v>205597.26549163138</v>
      </c>
      <c r="K1190" s="12">
        <f>VLOOKUP($B1190,'Elec wholesale lookups'!$A$3:$L$15,'Inputs - Elec wholesale index'!K$2,FALSE)</f>
        <v>181634.52552031272</v>
      </c>
      <c r="L1190" s="37">
        <f>VLOOKUP($B1190,'Elec wholesale lookups'!$A$3:$O$15,'Inputs - Elec wholesale index'!L$2,FALSE)</f>
        <v>1</v>
      </c>
      <c r="M1190" s="37">
        <f>VLOOKUP($B1190,'Elec wholesale lookups'!$A$3:$O$15,'Inputs - Elec wholesale index'!M$2,FALSE)</f>
        <v>1</v>
      </c>
      <c r="N1190" s="37">
        <f>VLOOKUP($B1190,'Elec wholesale lookups'!$A$3:$O$15,'Inputs - Elec wholesale index'!N$2,FALSE)</f>
        <v>0</v>
      </c>
      <c r="O1190" s="12">
        <f t="shared" si="308"/>
        <v>181634.52552031272</v>
      </c>
      <c r="P1190" s="12">
        <f t="shared" si="309"/>
        <v>205597.26549163138</v>
      </c>
      <c r="Q1190" s="12">
        <f t="shared" si="310"/>
        <v>0</v>
      </c>
      <c r="R1190" s="12">
        <f t="shared" si="311"/>
        <v>387231.79101194406</v>
      </c>
      <c r="S1190" s="22">
        <f t="shared" si="312"/>
        <v>0</v>
      </c>
      <c r="T1190" s="22">
        <f t="shared" si="313"/>
        <v>0</v>
      </c>
      <c r="U1190" s="22">
        <f t="shared" si="314"/>
        <v>0</v>
      </c>
      <c r="V1190" s="22">
        <f t="shared" si="315"/>
        <v>0</v>
      </c>
      <c r="W1190" s="43" t="str">
        <f t="shared" si="316"/>
        <v>n/a</v>
      </c>
      <c r="X1190" s="22">
        <f t="shared" si="317"/>
        <v>0</v>
      </c>
      <c r="Y1190" s="22">
        <f t="shared" si="318"/>
        <v>0</v>
      </c>
      <c r="Z1190" s="22">
        <f t="shared" si="319"/>
        <v>0</v>
      </c>
      <c r="AA1190" s="42">
        <f t="shared" si="320"/>
        <v>0</v>
      </c>
      <c r="AB1190" s="43" t="str">
        <f t="shared" si="321"/>
        <v>n/a</v>
      </c>
      <c r="AC1190" s="44" t="str">
        <f>IFERROR(W1190*'Inputs - OBR and CPI'!$E$27+'Inputs - Elec wholesale index'!AB1190*'Inputs - OBR and CPI'!$F$27,"n/a")</f>
        <v>n/a</v>
      </c>
      <c r="AD1190" s="2"/>
      <c r="AE1190" s="2"/>
      <c r="AF1190" s="127">
        <v>0</v>
      </c>
    </row>
    <row r="1191" spans="1:32">
      <c r="A1191" s="46"/>
      <c r="B1191" s="13" t="str">
        <f t="shared" si="322"/>
        <v>Jan</v>
      </c>
      <c r="C1191" s="3"/>
      <c r="D1191" s="3"/>
      <c r="E1191" s="3"/>
      <c r="F1191" s="41"/>
      <c r="G1191" s="41"/>
      <c r="H1191" s="41"/>
      <c r="I1191" s="12">
        <f>VLOOKUP($B1191,'Elec wholesale lookups'!$A$3:$L$15,'Inputs - Elec wholesale index'!I$2,FALSE)</f>
        <v>181634.52552031272</v>
      </c>
      <c r="J1191" s="12">
        <f>VLOOKUP($B1191,'Elec wholesale lookups'!$A$3:$L$15,'Inputs - Elec wholesale index'!J$2,FALSE)</f>
        <v>205597.26549163138</v>
      </c>
      <c r="K1191" s="12">
        <f>VLOOKUP($B1191,'Elec wholesale lookups'!$A$3:$L$15,'Inputs - Elec wholesale index'!K$2,FALSE)</f>
        <v>181634.52552031272</v>
      </c>
      <c r="L1191" s="37">
        <f>VLOOKUP($B1191,'Elec wholesale lookups'!$A$3:$O$15,'Inputs - Elec wholesale index'!L$2,FALSE)</f>
        <v>1</v>
      </c>
      <c r="M1191" s="37">
        <f>VLOOKUP($B1191,'Elec wholesale lookups'!$A$3:$O$15,'Inputs - Elec wholesale index'!M$2,FALSE)</f>
        <v>1</v>
      </c>
      <c r="N1191" s="37">
        <f>VLOOKUP($B1191,'Elec wholesale lookups'!$A$3:$O$15,'Inputs - Elec wholesale index'!N$2,FALSE)</f>
        <v>0</v>
      </c>
      <c r="O1191" s="12">
        <f t="shared" si="308"/>
        <v>181634.52552031272</v>
      </c>
      <c r="P1191" s="12">
        <f t="shared" si="309"/>
        <v>205597.26549163138</v>
      </c>
      <c r="Q1191" s="12">
        <f t="shared" si="310"/>
        <v>0</v>
      </c>
      <c r="R1191" s="12">
        <f t="shared" si="311"/>
        <v>387231.79101194406</v>
      </c>
      <c r="S1191" s="22">
        <f t="shared" si="312"/>
        <v>0</v>
      </c>
      <c r="T1191" s="22">
        <f t="shared" si="313"/>
        <v>0</v>
      </c>
      <c r="U1191" s="22">
        <f t="shared" si="314"/>
        <v>0</v>
      </c>
      <c r="V1191" s="22">
        <f t="shared" si="315"/>
        <v>0</v>
      </c>
      <c r="W1191" s="43" t="str">
        <f t="shared" si="316"/>
        <v>n/a</v>
      </c>
      <c r="X1191" s="22">
        <f t="shared" si="317"/>
        <v>0</v>
      </c>
      <c r="Y1191" s="22">
        <f t="shared" si="318"/>
        <v>0</v>
      </c>
      <c r="Z1191" s="22">
        <f t="shared" si="319"/>
        <v>0</v>
      </c>
      <c r="AA1191" s="42">
        <f t="shared" si="320"/>
        <v>0</v>
      </c>
      <c r="AB1191" s="43" t="str">
        <f t="shared" si="321"/>
        <v>n/a</v>
      </c>
      <c r="AC1191" s="44" t="str">
        <f>IFERROR(W1191*'Inputs - OBR and CPI'!$E$27+'Inputs - Elec wholesale index'!AB1191*'Inputs - OBR and CPI'!$F$27,"n/a")</f>
        <v>n/a</v>
      </c>
      <c r="AD1191" s="2"/>
      <c r="AE1191" s="2"/>
      <c r="AF1191" s="127">
        <v>0</v>
      </c>
    </row>
    <row r="1192" spans="1:32">
      <c r="A1192" s="46"/>
      <c r="B1192" s="13" t="str">
        <f t="shared" si="322"/>
        <v>Jan</v>
      </c>
      <c r="C1192" s="3"/>
      <c r="D1192" s="3"/>
      <c r="E1192" s="3"/>
      <c r="F1192" s="41"/>
      <c r="G1192" s="41"/>
      <c r="H1192" s="41"/>
      <c r="I1192" s="12">
        <f>VLOOKUP($B1192,'Elec wholesale lookups'!$A$3:$L$15,'Inputs - Elec wholesale index'!I$2,FALSE)</f>
        <v>181634.52552031272</v>
      </c>
      <c r="J1192" s="12">
        <f>VLOOKUP($B1192,'Elec wholesale lookups'!$A$3:$L$15,'Inputs - Elec wholesale index'!J$2,FALSE)</f>
        <v>205597.26549163138</v>
      </c>
      <c r="K1192" s="12">
        <f>VLOOKUP($B1192,'Elec wholesale lookups'!$A$3:$L$15,'Inputs - Elec wholesale index'!K$2,FALSE)</f>
        <v>181634.52552031272</v>
      </c>
      <c r="L1192" s="37">
        <f>VLOOKUP($B1192,'Elec wholesale lookups'!$A$3:$O$15,'Inputs - Elec wholesale index'!L$2,FALSE)</f>
        <v>1</v>
      </c>
      <c r="M1192" s="37">
        <f>VLOOKUP($B1192,'Elec wholesale lookups'!$A$3:$O$15,'Inputs - Elec wholesale index'!M$2,FALSE)</f>
        <v>1</v>
      </c>
      <c r="N1192" s="37">
        <f>VLOOKUP($B1192,'Elec wholesale lookups'!$A$3:$O$15,'Inputs - Elec wholesale index'!N$2,FALSE)</f>
        <v>0</v>
      </c>
      <c r="O1192" s="12">
        <f t="shared" si="308"/>
        <v>181634.52552031272</v>
      </c>
      <c r="P1192" s="12">
        <f t="shared" si="309"/>
        <v>205597.26549163138</v>
      </c>
      <c r="Q1192" s="12">
        <f t="shared" si="310"/>
        <v>0</v>
      </c>
      <c r="R1192" s="12">
        <f t="shared" si="311"/>
        <v>387231.79101194406</v>
      </c>
      <c r="S1192" s="22">
        <f t="shared" si="312"/>
        <v>0</v>
      </c>
      <c r="T1192" s="22">
        <f t="shared" si="313"/>
        <v>0</v>
      </c>
      <c r="U1192" s="22">
        <f t="shared" si="314"/>
        <v>0</v>
      </c>
      <c r="V1192" s="22">
        <f t="shared" si="315"/>
        <v>0</v>
      </c>
      <c r="W1192" s="43" t="str">
        <f t="shared" si="316"/>
        <v>n/a</v>
      </c>
      <c r="X1192" s="22">
        <f t="shared" si="317"/>
        <v>0</v>
      </c>
      <c r="Y1192" s="22">
        <f t="shared" si="318"/>
        <v>0</v>
      </c>
      <c r="Z1192" s="22">
        <f t="shared" si="319"/>
        <v>0</v>
      </c>
      <c r="AA1192" s="42">
        <f t="shared" si="320"/>
        <v>0</v>
      </c>
      <c r="AB1192" s="43" t="str">
        <f t="shared" si="321"/>
        <v>n/a</v>
      </c>
      <c r="AC1192" s="44" t="str">
        <f>IFERROR(W1192*'Inputs - OBR and CPI'!$E$27+'Inputs - Elec wholesale index'!AB1192*'Inputs - OBR and CPI'!$F$27,"n/a")</f>
        <v>n/a</v>
      </c>
      <c r="AD1192" s="2"/>
      <c r="AE1192" s="2"/>
      <c r="AF1192" s="127">
        <v>0</v>
      </c>
    </row>
    <row r="1193" spans="1:32">
      <c r="A1193" s="46"/>
      <c r="B1193" s="13" t="str">
        <f t="shared" si="322"/>
        <v>Jan</v>
      </c>
      <c r="C1193" s="3"/>
      <c r="D1193" s="3"/>
      <c r="E1193" s="3"/>
      <c r="F1193" s="41"/>
      <c r="G1193" s="41"/>
      <c r="H1193" s="41"/>
      <c r="I1193" s="12">
        <f>VLOOKUP($B1193,'Elec wholesale lookups'!$A$3:$L$15,'Inputs - Elec wholesale index'!I$2,FALSE)</f>
        <v>181634.52552031272</v>
      </c>
      <c r="J1193" s="12">
        <f>VLOOKUP($B1193,'Elec wholesale lookups'!$A$3:$L$15,'Inputs - Elec wholesale index'!J$2,FALSE)</f>
        <v>205597.26549163138</v>
      </c>
      <c r="K1193" s="12">
        <f>VLOOKUP($B1193,'Elec wholesale lookups'!$A$3:$L$15,'Inputs - Elec wholesale index'!K$2,FALSE)</f>
        <v>181634.52552031272</v>
      </c>
      <c r="L1193" s="37">
        <f>VLOOKUP($B1193,'Elec wholesale lookups'!$A$3:$O$15,'Inputs - Elec wholesale index'!L$2,FALSE)</f>
        <v>1</v>
      </c>
      <c r="M1193" s="37">
        <f>VLOOKUP($B1193,'Elec wholesale lookups'!$A$3:$O$15,'Inputs - Elec wholesale index'!M$2,FALSE)</f>
        <v>1</v>
      </c>
      <c r="N1193" s="37">
        <f>VLOOKUP($B1193,'Elec wholesale lookups'!$A$3:$O$15,'Inputs - Elec wholesale index'!N$2,FALSE)</f>
        <v>0</v>
      </c>
      <c r="O1193" s="12">
        <f t="shared" si="308"/>
        <v>181634.52552031272</v>
      </c>
      <c r="P1193" s="12">
        <f t="shared" si="309"/>
        <v>205597.26549163138</v>
      </c>
      <c r="Q1193" s="12">
        <f t="shared" si="310"/>
        <v>0</v>
      </c>
      <c r="R1193" s="12">
        <f t="shared" si="311"/>
        <v>387231.79101194406</v>
      </c>
      <c r="S1193" s="22">
        <f t="shared" si="312"/>
        <v>0</v>
      </c>
      <c r="T1193" s="22">
        <f t="shared" si="313"/>
        <v>0</v>
      </c>
      <c r="U1193" s="22">
        <f t="shared" si="314"/>
        <v>0</v>
      </c>
      <c r="V1193" s="22">
        <f t="shared" si="315"/>
        <v>0</v>
      </c>
      <c r="W1193" s="43" t="str">
        <f t="shared" si="316"/>
        <v>n/a</v>
      </c>
      <c r="X1193" s="22">
        <f t="shared" si="317"/>
        <v>0</v>
      </c>
      <c r="Y1193" s="22">
        <f t="shared" si="318"/>
        <v>0</v>
      </c>
      <c r="Z1193" s="22">
        <f t="shared" si="319"/>
        <v>0</v>
      </c>
      <c r="AA1193" s="42">
        <f t="shared" si="320"/>
        <v>0</v>
      </c>
      <c r="AB1193" s="43" t="str">
        <f t="shared" si="321"/>
        <v>n/a</v>
      </c>
      <c r="AC1193" s="44" t="str">
        <f>IFERROR(W1193*'Inputs - OBR and CPI'!$E$27+'Inputs - Elec wholesale index'!AB1193*'Inputs - OBR and CPI'!$F$27,"n/a")</f>
        <v>n/a</v>
      </c>
      <c r="AD1193" s="2"/>
      <c r="AE1193" s="2"/>
      <c r="AF1193" s="127">
        <v>0</v>
      </c>
    </row>
    <row r="1194" spans="1:32">
      <c r="A1194" s="46"/>
      <c r="B1194" s="13" t="str">
        <f t="shared" si="322"/>
        <v>Jan</v>
      </c>
      <c r="C1194" s="3"/>
      <c r="D1194" s="3"/>
      <c r="E1194" s="3"/>
      <c r="F1194" s="41"/>
      <c r="G1194" s="41"/>
      <c r="H1194" s="41"/>
      <c r="I1194" s="12">
        <f>VLOOKUP($B1194,'Elec wholesale lookups'!$A$3:$L$15,'Inputs - Elec wholesale index'!I$2,FALSE)</f>
        <v>181634.52552031272</v>
      </c>
      <c r="J1194" s="12">
        <f>VLOOKUP($B1194,'Elec wholesale lookups'!$A$3:$L$15,'Inputs - Elec wholesale index'!J$2,FALSE)</f>
        <v>205597.26549163138</v>
      </c>
      <c r="K1194" s="12">
        <f>VLOOKUP($B1194,'Elec wholesale lookups'!$A$3:$L$15,'Inputs - Elec wholesale index'!K$2,FALSE)</f>
        <v>181634.52552031272</v>
      </c>
      <c r="L1194" s="37">
        <f>VLOOKUP($B1194,'Elec wholesale lookups'!$A$3:$O$15,'Inputs - Elec wholesale index'!L$2,FALSE)</f>
        <v>1</v>
      </c>
      <c r="M1194" s="37">
        <f>VLOOKUP($B1194,'Elec wholesale lookups'!$A$3:$O$15,'Inputs - Elec wholesale index'!M$2,FALSE)</f>
        <v>1</v>
      </c>
      <c r="N1194" s="37">
        <f>VLOOKUP($B1194,'Elec wholesale lookups'!$A$3:$O$15,'Inputs - Elec wholesale index'!N$2,FALSE)</f>
        <v>0</v>
      </c>
      <c r="O1194" s="12">
        <f t="shared" si="308"/>
        <v>181634.52552031272</v>
      </c>
      <c r="P1194" s="12">
        <f t="shared" si="309"/>
        <v>205597.26549163138</v>
      </c>
      <c r="Q1194" s="12">
        <f t="shared" si="310"/>
        <v>0</v>
      </c>
      <c r="R1194" s="12">
        <f t="shared" si="311"/>
        <v>387231.79101194406</v>
      </c>
      <c r="S1194" s="22">
        <f t="shared" si="312"/>
        <v>0</v>
      </c>
      <c r="T1194" s="22">
        <f t="shared" si="313"/>
        <v>0</v>
      </c>
      <c r="U1194" s="22">
        <f t="shared" si="314"/>
        <v>0</v>
      </c>
      <c r="V1194" s="22">
        <f t="shared" si="315"/>
        <v>0</v>
      </c>
      <c r="W1194" s="43" t="str">
        <f t="shared" si="316"/>
        <v>n/a</v>
      </c>
      <c r="X1194" s="22">
        <f t="shared" si="317"/>
        <v>0</v>
      </c>
      <c r="Y1194" s="22">
        <f t="shared" si="318"/>
        <v>0</v>
      </c>
      <c r="Z1194" s="22">
        <f t="shared" si="319"/>
        <v>0</v>
      </c>
      <c r="AA1194" s="42">
        <f t="shared" si="320"/>
        <v>0</v>
      </c>
      <c r="AB1194" s="43" t="str">
        <f t="shared" si="321"/>
        <v>n/a</v>
      </c>
      <c r="AC1194" s="44" t="str">
        <f>IFERROR(W1194*'Inputs - OBR and CPI'!$E$27+'Inputs - Elec wholesale index'!AB1194*'Inputs - OBR and CPI'!$F$27,"n/a")</f>
        <v>n/a</v>
      </c>
      <c r="AD1194" s="2"/>
      <c r="AE1194" s="2"/>
      <c r="AF1194" s="127">
        <v>0</v>
      </c>
    </row>
    <row r="1195" spans="1:32">
      <c r="A1195" s="46"/>
      <c r="B1195" s="13" t="str">
        <f t="shared" si="322"/>
        <v>Jan</v>
      </c>
      <c r="C1195" s="3"/>
      <c r="D1195" s="3"/>
      <c r="E1195" s="3"/>
      <c r="F1195" s="41"/>
      <c r="G1195" s="41"/>
      <c r="H1195" s="41"/>
      <c r="I1195" s="12">
        <f>VLOOKUP($B1195,'Elec wholesale lookups'!$A$3:$L$15,'Inputs - Elec wholesale index'!I$2,FALSE)</f>
        <v>181634.52552031272</v>
      </c>
      <c r="J1195" s="12">
        <f>VLOOKUP($B1195,'Elec wholesale lookups'!$A$3:$L$15,'Inputs - Elec wholesale index'!J$2,FALSE)</f>
        <v>205597.26549163138</v>
      </c>
      <c r="K1195" s="12">
        <f>VLOOKUP($B1195,'Elec wholesale lookups'!$A$3:$L$15,'Inputs - Elec wholesale index'!K$2,FALSE)</f>
        <v>181634.52552031272</v>
      </c>
      <c r="L1195" s="37">
        <f>VLOOKUP($B1195,'Elec wholesale lookups'!$A$3:$O$15,'Inputs - Elec wholesale index'!L$2,FALSE)</f>
        <v>1</v>
      </c>
      <c r="M1195" s="37">
        <f>VLOOKUP($B1195,'Elec wholesale lookups'!$A$3:$O$15,'Inputs - Elec wholesale index'!M$2,FALSE)</f>
        <v>1</v>
      </c>
      <c r="N1195" s="37">
        <f>VLOOKUP($B1195,'Elec wholesale lookups'!$A$3:$O$15,'Inputs - Elec wholesale index'!N$2,FALSE)</f>
        <v>0</v>
      </c>
      <c r="O1195" s="12">
        <f t="shared" si="308"/>
        <v>181634.52552031272</v>
      </c>
      <c r="P1195" s="12">
        <f t="shared" si="309"/>
        <v>205597.26549163138</v>
      </c>
      <c r="Q1195" s="12">
        <f t="shared" si="310"/>
        <v>0</v>
      </c>
      <c r="R1195" s="12">
        <f t="shared" si="311"/>
        <v>387231.79101194406</v>
      </c>
      <c r="S1195" s="22">
        <f t="shared" si="312"/>
        <v>0</v>
      </c>
      <c r="T1195" s="22">
        <f t="shared" si="313"/>
        <v>0</v>
      </c>
      <c r="U1195" s="22">
        <f t="shared" si="314"/>
        <v>0</v>
      </c>
      <c r="V1195" s="22">
        <f t="shared" si="315"/>
        <v>0</v>
      </c>
      <c r="W1195" s="43" t="str">
        <f t="shared" si="316"/>
        <v>n/a</v>
      </c>
      <c r="X1195" s="22">
        <f t="shared" si="317"/>
        <v>0</v>
      </c>
      <c r="Y1195" s="22">
        <f t="shared" si="318"/>
        <v>0</v>
      </c>
      <c r="Z1195" s="22">
        <f t="shared" si="319"/>
        <v>0</v>
      </c>
      <c r="AA1195" s="42">
        <f t="shared" si="320"/>
        <v>0</v>
      </c>
      <c r="AB1195" s="43" t="str">
        <f t="shared" si="321"/>
        <v>n/a</v>
      </c>
      <c r="AC1195" s="44" t="str">
        <f>IFERROR(W1195*'Inputs - OBR and CPI'!$E$27+'Inputs - Elec wholesale index'!AB1195*'Inputs - OBR and CPI'!$F$27,"n/a")</f>
        <v>n/a</v>
      </c>
      <c r="AD1195" s="2"/>
      <c r="AE1195" s="2"/>
      <c r="AF1195" s="127">
        <v>0</v>
      </c>
    </row>
    <row r="1196" spans="1:32">
      <c r="A1196" s="46"/>
      <c r="B1196" s="13" t="str">
        <f t="shared" si="322"/>
        <v>Jan</v>
      </c>
      <c r="C1196" s="3"/>
      <c r="D1196" s="3"/>
      <c r="E1196" s="3"/>
      <c r="F1196" s="41"/>
      <c r="G1196" s="41"/>
      <c r="H1196" s="41"/>
      <c r="I1196" s="12">
        <f>VLOOKUP($B1196,'Elec wholesale lookups'!$A$3:$L$15,'Inputs - Elec wholesale index'!I$2,FALSE)</f>
        <v>181634.52552031272</v>
      </c>
      <c r="J1196" s="12">
        <f>VLOOKUP($B1196,'Elec wholesale lookups'!$A$3:$L$15,'Inputs - Elec wholesale index'!J$2,FALSE)</f>
        <v>205597.26549163138</v>
      </c>
      <c r="K1196" s="12">
        <f>VLOOKUP($B1196,'Elec wholesale lookups'!$A$3:$L$15,'Inputs - Elec wholesale index'!K$2,FALSE)</f>
        <v>181634.52552031272</v>
      </c>
      <c r="L1196" s="37">
        <f>VLOOKUP($B1196,'Elec wholesale lookups'!$A$3:$O$15,'Inputs - Elec wholesale index'!L$2,FALSE)</f>
        <v>1</v>
      </c>
      <c r="M1196" s="37">
        <f>VLOOKUP($B1196,'Elec wholesale lookups'!$A$3:$O$15,'Inputs - Elec wholesale index'!M$2,FALSE)</f>
        <v>1</v>
      </c>
      <c r="N1196" s="37">
        <f>VLOOKUP($B1196,'Elec wholesale lookups'!$A$3:$O$15,'Inputs - Elec wholesale index'!N$2,FALSE)</f>
        <v>0</v>
      </c>
      <c r="O1196" s="12">
        <f t="shared" si="308"/>
        <v>181634.52552031272</v>
      </c>
      <c r="P1196" s="12">
        <f t="shared" si="309"/>
        <v>205597.26549163138</v>
      </c>
      <c r="Q1196" s="12">
        <f t="shared" si="310"/>
        <v>0</v>
      </c>
      <c r="R1196" s="12">
        <f t="shared" si="311"/>
        <v>387231.79101194406</v>
      </c>
      <c r="S1196" s="22">
        <f t="shared" si="312"/>
        <v>0</v>
      </c>
      <c r="T1196" s="22">
        <f t="shared" si="313"/>
        <v>0</v>
      </c>
      <c r="U1196" s="22">
        <f t="shared" si="314"/>
        <v>0</v>
      </c>
      <c r="V1196" s="22">
        <f t="shared" si="315"/>
        <v>0</v>
      </c>
      <c r="W1196" s="43" t="str">
        <f t="shared" si="316"/>
        <v>n/a</v>
      </c>
      <c r="X1196" s="22">
        <f t="shared" si="317"/>
        <v>0</v>
      </c>
      <c r="Y1196" s="22">
        <f t="shared" si="318"/>
        <v>0</v>
      </c>
      <c r="Z1196" s="22">
        <f t="shared" si="319"/>
        <v>0</v>
      </c>
      <c r="AA1196" s="42">
        <f t="shared" si="320"/>
        <v>0</v>
      </c>
      <c r="AB1196" s="43" t="str">
        <f t="shared" si="321"/>
        <v>n/a</v>
      </c>
      <c r="AC1196" s="44" t="str">
        <f>IFERROR(W1196*'Inputs - OBR and CPI'!$E$27+'Inputs - Elec wholesale index'!AB1196*'Inputs - OBR and CPI'!$F$27,"n/a")</f>
        <v>n/a</v>
      </c>
      <c r="AD1196" s="2"/>
      <c r="AE1196" s="2"/>
      <c r="AF1196" s="127">
        <v>0</v>
      </c>
    </row>
    <row r="1197" spans="1:32">
      <c r="A1197" s="46"/>
      <c r="B1197" s="13" t="str">
        <f t="shared" si="322"/>
        <v>Jan</v>
      </c>
      <c r="C1197" s="3"/>
      <c r="D1197" s="3"/>
      <c r="E1197" s="3"/>
      <c r="F1197" s="41"/>
      <c r="G1197" s="41"/>
      <c r="H1197" s="41"/>
      <c r="I1197" s="12">
        <f>VLOOKUP($B1197,'Elec wholesale lookups'!$A$3:$L$15,'Inputs - Elec wholesale index'!I$2,FALSE)</f>
        <v>181634.52552031272</v>
      </c>
      <c r="J1197" s="12">
        <f>VLOOKUP($B1197,'Elec wholesale lookups'!$A$3:$L$15,'Inputs - Elec wholesale index'!J$2,FALSE)</f>
        <v>205597.26549163138</v>
      </c>
      <c r="K1197" s="12">
        <f>VLOOKUP($B1197,'Elec wholesale lookups'!$A$3:$L$15,'Inputs - Elec wholesale index'!K$2,FALSE)</f>
        <v>181634.52552031272</v>
      </c>
      <c r="L1197" s="37">
        <f>VLOOKUP($B1197,'Elec wholesale lookups'!$A$3:$O$15,'Inputs - Elec wholesale index'!L$2,FALSE)</f>
        <v>1</v>
      </c>
      <c r="M1197" s="37">
        <f>VLOOKUP($B1197,'Elec wholesale lookups'!$A$3:$O$15,'Inputs - Elec wholesale index'!M$2,FALSE)</f>
        <v>1</v>
      </c>
      <c r="N1197" s="37">
        <f>VLOOKUP($B1197,'Elec wholesale lookups'!$A$3:$O$15,'Inputs - Elec wholesale index'!N$2,FALSE)</f>
        <v>0</v>
      </c>
      <c r="O1197" s="12">
        <f t="shared" si="308"/>
        <v>181634.52552031272</v>
      </c>
      <c r="P1197" s="12">
        <f t="shared" si="309"/>
        <v>205597.26549163138</v>
      </c>
      <c r="Q1197" s="12">
        <f t="shared" si="310"/>
        <v>0</v>
      </c>
      <c r="R1197" s="12">
        <f t="shared" si="311"/>
        <v>387231.79101194406</v>
      </c>
      <c r="S1197" s="22">
        <f t="shared" si="312"/>
        <v>0</v>
      </c>
      <c r="T1197" s="22">
        <f t="shared" si="313"/>
        <v>0</v>
      </c>
      <c r="U1197" s="22">
        <f t="shared" si="314"/>
        <v>0</v>
      </c>
      <c r="V1197" s="22">
        <f t="shared" si="315"/>
        <v>0</v>
      </c>
      <c r="W1197" s="43" t="str">
        <f t="shared" si="316"/>
        <v>n/a</v>
      </c>
      <c r="X1197" s="22">
        <f t="shared" si="317"/>
        <v>0</v>
      </c>
      <c r="Y1197" s="22">
        <f t="shared" si="318"/>
        <v>0</v>
      </c>
      <c r="Z1197" s="22">
        <f t="shared" si="319"/>
        <v>0</v>
      </c>
      <c r="AA1197" s="42">
        <f t="shared" si="320"/>
        <v>0</v>
      </c>
      <c r="AB1197" s="43" t="str">
        <f t="shared" si="321"/>
        <v>n/a</v>
      </c>
      <c r="AC1197" s="44" t="str">
        <f>IFERROR(W1197*'Inputs - OBR and CPI'!$E$27+'Inputs - Elec wholesale index'!AB1197*'Inputs - OBR and CPI'!$F$27,"n/a")</f>
        <v>n/a</v>
      </c>
      <c r="AD1197" s="2"/>
      <c r="AE1197" s="2"/>
      <c r="AF1197" s="127">
        <v>0</v>
      </c>
    </row>
    <row r="1198" spans="1:32">
      <c r="A1198" s="46"/>
      <c r="B1198" s="13" t="str">
        <f t="shared" si="322"/>
        <v>Jan</v>
      </c>
      <c r="C1198" s="3"/>
      <c r="D1198" s="3"/>
      <c r="E1198" s="3"/>
      <c r="F1198" s="41"/>
      <c r="G1198" s="41"/>
      <c r="H1198" s="41"/>
      <c r="I1198" s="12">
        <f>VLOOKUP($B1198,'Elec wholesale lookups'!$A$3:$L$15,'Inputs - Elec wholesale index'!I$2,FALSE)</f>
        <v>181634.52552031272</v>
      </c>
      <c r="J1198" s="12">
        <f>VLOOKUP($B1198,'Elec wholesale lookups'!$A$3:$L$15,'Inputs - Elec wholesale index'!J$2,FALSE)</f>
        <v>205597.26549163138</v>
      </c>
      <c r="K1198" s="12">
        <f>VLOOKUP($B1198,'Elec wholesale lookups'!$A$3:$L$15,'Inputs - Elec wholesale index'!K$2,FALSE)</f>
        <v>181634.52552031272</v>
      </c>
      <c r="L1198" s="37">
        <f>VLOOKUP($B1198,'Elec wholesale lookups'!$A$3:$O$15,'Inputs - Elec wholesale index'!L$2,FALSE)</f>
        <v>1</v>
      </c>
      <c r="M1198" s="37">
        <f>VLOOKUP($B1198,'Elec wholesale lookups'!$A$3:$O$15,'Inputs - Elec wholesale index'!M$2,FALSE)</f>
        <v>1</v>
      </c>
      <c r="N1198" s="37">
        <f>VLOOKUP($B1198,'Elec wholesale lookups'!$A$3:$O$15,'Inputs - Elec wholesale index'!N$2,FALSE)</f>
        <v>0</v>
      </c>
      <c r="O1198" s="12">
        <f t="shared" si="308"/>
        <v>181634.52552031272</v>
      </c>
      <c r="P1198" s="12">
        <f t="shared" si="309"/>
        <v>205597.26549163138</v>
      </c>
      <c r="Q1198" s="12">
        <f t="shared" si="310"/>
        <v>0</v>
      </c>
      <c r="R1198" s="12">
        <f t="shared" si="311"/>
        <v>387231.79101194406</v>
      </c>
      <c r="S1198" s="22">
        <f t="shared" si="312"/>
        <v>0</v>
      </c>
      <c r="T1198" s="22">
        <f t="shared" si="313"/>
        <v>0</v>
      </c>
      <c r="U1198" s="22">
        <f t="shared" si="314"/>
        <v>0</v>
      </c>
      <c r="V1198" s="22">
        <f t="shared" si="315"/>
        <v>0</v>
      </c>
      <c r="W1198" s="43" t="str">
        <f t="shared" si="316"/>
        <v>n/a</v>
      </c>
      <c r="X1198" s="22">
        <f t="shared" si="317"/>
        <v>0</v>
      </c>
      <c r="Y1198" s="22">
        <f t="shared" si="318"/>
        <v>0</v>
      </c>
      <c r="Z1198" s="22">
        <f t="shared" si="319"/>
        <v>0</v>
      </c>
      <c r="AA1198" s="42">
        <f t="shared" si="320"/>
        <v>0</v>
      </c>
      <c r="AB1198" s="43" t="str">
        <f t="shared" si="321"/>
        <v>n/a</v>
      </c>
      <c r="AC1198" s="44" t="str">
        <f>IFERROR(W1198*'Inputs - OBR and CPI'!$E$27+'Inputs - Elec wholesale index'!AB1198*'Inputs - OBR and CPI'!$F$27,"n/a")</f>
        <v>n/a</v>
      </c>
      <c r="AD1198" s="2"/>
      <c r="AE1198" s="2"/>
      <c r="AF1198" s="127">
        <v>0</v>
      </c>
    </row>
    <row r="1199" spans="1:32">
      <c r="A1199" s="46"/>
      <c r="B1199" s="13" t="str">
        <f t="shared" si="322"/>
        <v>Jan</v>
      </c>
      <c r="C1199" s="3"/>
      <c r="D1199" s="3"/>
      <c r="E1199" s="3"/>
      <c r="F1199" s="41"/>
      <c r="G1199" s="41"/>
      <c r="H1199" s="41"/>
      <c r="I1199" s="12">
        <f>VLOOKUP($B1199,'Elec wholesale lookups'!$A$3:$L$15,'Inputs - Elec wholesale index'!I$2,FALSE)</f>
        <v>181634.52552031272</v>
      </c>
      <c r="J1199" s="12">
        <f>VLOOKUP($B1199,'Elec wholesale lookups'!$A$3:$L$15,'Inputs - Elec wholesale index'!J$2,FALSE)</f>
        <v>205597.26549163138</v>
      </c>
      <c r="K1199" s="12">
        <f>VLOOKUP($B1199,'Elec wholesale lookups'!$A$3:$L$15,'Inputs - Elec wholesale index'!K$2,FALSE)</f>
        <v>181634.52552031272</v>
      </c>
      <c r="L1199" s="37">
        <f>VLOOKUP($B1199,'Elec wholesale lookups'!$A$3:$O$15,'Inputs - Elec wholesale index'!L$2,FALSE)</f>
        <v>1</v>
      </c>
      <c r="M1199" s="37">
        <f>VLOOKUP($B1199,'Elec wholesale lookups'!$A$3:$O$15,'Inputs - Elec wholesale index'!M$2,FALSE)</f>
        <v>1</v>
      </c>
      <c r="N1199" s="37">
        <f>VLOOKUP($B1199,'Elec wholesale lookups'!$A$3:$O$15,'Inputs - Elec wholesale index'!N$2,FALSE)</f>
        <v>0</v>
      </c>
      <c r="O1199" s="12">
        <f t="shared" si="308"/>
        <v>181634.52552031272</v>
      </c>
      <c r="P1199" s="12">
        <f t="shared" si="309"/>
        <v>205597.26549163138</v>
      </c>
      <c r="Q1199" s="12">
        <f t="shared" si="310"/>
        <v>0</v>
      </c>
      <c r="R1199" s="12">
        <f t="shared" si="311"/>
        <v>387231.79101194406</v>
      </c>
      <c r="S1199" s="22">
        <f t="shared" si="312"/>
        <v>0</v>
      </c>
      <c r="T1199" s="22">
        <f t="shared" si="313"/>
        <v>0</v>
      </c>
      <c r="U1199" s="22">
        <f t="shared" si="314"/>
        <v>0</v>
      </c>
      <c r="V1199" s="22">
        <f t="shared" si="315"/>
        <v>0</v>
      </c>
      <c r="W1199" s="43" t="str">
        <f t="shared" si="316"/>
        <v>n/a</v>
      </c>
      <c r="X1199" s="22">
        <f t="shared" si="317"/>
        <v>0</v>
      </c>
      <c r="Y1199" s="22">
        <f t="shared" si="318"/>
        <v>0</v>
      </c>
      <c r="Z1199" s="22">
        <f t="shared" si="319"/>
        <v>0</v>
      </c>
      <c r="AA1199" s="42">
        <f t="shared" si="320"/>
        <v>0</v>
      </c>
      <c r="AB1199" s="43" t="str">
        <f t="shared" si="321"/>
        <v>n/a</v>
      </c>
      <c r="AC1199" s="44" t="str">
        <f>IFERROR(W1199*'Inputs - OBR and CPI'!$E$27+'Inputs - Elec wholesale index'!AB1199*'Inputs - OBR and CPI'!$F$27,"n/a")</f>
        <v>n/a</v>
      </c>
      <c r="AD1199" s="2"/>
      <c r="AE1199" s="2"/>
      <c r="AF1199" s="127">
        <v>0</v>
      </c>
    </row>
    <row r="1200" spans="1:32">
      <c r="A1200" s="46"/>
      <c r="B1200" s="13" t="str">
        <f t="shared" si="322"/>
        <v>Jan</v>
      </c>
      <c r="C1200" s="3"/>
      <c r="D1200" s="3"/>
      <c r="E1200" s="3"/>
      <c r="F1200" s="41"/>
      <c r="G1200" s="41"/>
      <c r="H1200" s="41"/>
      <c r="I1200" s="12">
        <f>VLOOKUP($B1200,'Elec wholesale lookups'!$A$3:$L$15,'Inputs - Elec wholesale index'!I$2,FALSE)</f>
        <v>181634.52552031272</v>
      </c>
      <c r="J1200" s="12">
        <f>VLOOKUP($B1200,'Elec wholesale lookups'!$A$3:$L$15,'Inputs - Elec wholesale index'!J$2,FALSE)</f>
        <v>205597.26549163138</v>
      </c>
      <c r="K1200" s="12">
        <f>VLOOKUP($B1200,'Elec wholesale lookups'!$A$3:$L$15,'Inputs - Elec wholesale index'!K$2,FALSE)</f>
        <v>181634.52552031272</v>
      </c>
      <c r="L1200" s="37">
        <f>VLOOKUP($B1200,'Elec wholesale lookups'!$A$3:$O$15,'Inputs - Elec wholesale index'!L$2,FALSE)</f>
        <v>1</v>
      </c>
      <c r="M1200" s="37">
        <f>VLOOKUP($B1200,'Elec wholesale lookups'!$A$3:$O$15,'Inputs - Elec wholesale index'!M$2,FALSE)</f>
        <v>1</v>
      </c>
      <c r="N1200" s="37">
        <f>VLOOKUP($B1200,'Elec wholesale lookups'!$A$3:$O$15,'Inputs - Elec wholesale index'!N$2,FALSE)</f>
        <v>0</v>
      </c>
      <c r="O1200" s="12">
        <f t="shared" si="308"/>
        <v>181634.52552031272</v>
      </c>
      <c r="P1200" s="12">
        <f t="shared" si="309"/>
        <v>205597.26549163138</v>
      </c>
      <c r="Q1200" s="12">
        <f t="shared" si="310"/>
        <v>0</v>
      </c>
      <c r="R1200" s="12">
        <f t="shared" si="311"/>
        <v>387231.79101194406</v>
      </c>
      <c r="S1200" s="22">
        <f t="shared" si="312"/>
        <v>0</v>
      </c>
      <c r="T1200" s="22">
        <f t="shared" si="313"/>
        <v>0</v>
      </c>
      <c r="U1200" s="22">
        <f t="shared" si="314"/>
        <v>0</v>
      </c>
      <c r="V1200" s="22">
        <f t="shared" si="315"/>
        <v>0</v>
      </c>
      <c r="W1200" s="43" t="str">
        <f t="shared" si="316"/>
        <v>n/a</v>
      </c>
      <c r="X1200" s="22">
        <f t="shared" si="317"/>
        <v>0</v>
      </c>
      <c r="Y1200" s="22">
        <f t="shared" si="318"/>
        <v>0</v>
      </c>
      <c r="Z1200" s="22">
        <f t="shared" si="319"/>
        <v>0</v>
      </c>
      <c r="AA1200" s="42">
        <f t="shared" si="320"/>
        <v>0</v>
      </c>
      <c r="AB1200" s="43" t="str">
        <f t="shared" si="321"/>
        <v>n/a</v>
      </c>
      <c r="AC1200" s="44" t="str">
        <f>IFERROR(W1200*'Inputs - OBR and CPI'!$E$27+'Inputs - Elec wholesale index'!AB1200*'Inputs - OBR and CPI'!$F$27,"n/a")</f>
        <v>n/a</v>
      </c>
      <c r="AD1200" s="2"/>
      <c r="AE1200" s="2"/>
      <c r="AF1200" s="127">
        <v>0</v>
      </c>
    </row>
    <row r="1201" spans="1:32">
      <c r="A1201" s="46"/>
      <c r="B1201" s="13" t="str">
        <f t="shared" si="322"/>
        <v>Jan</v>
      </c>
      <c r="C1201" s="3"/>
      <c r="D1201" s="3"/>
      <c r="E1201" s="3"/>
      <c r="F1201" s="41"/>
      <c r="G1201" s="41"/>
      <c r="H1201" s="41"/>
      <c r="I1201" s="12">
        <f>VLOOKUP($B1201,'Elec wholesale lookups'!$A$3:$L$15,'Inputs - Elec wholesale index'!I$2,FALSE)</f>
        <v>181634.52552031272</v>
      </c>
      <c r="J1201" s="12">
        <f>VLOOKUP($B1201,'Elec wholesale lookups'!$A$3:$L$15,'Inputs - Elec wholesale index'!J$2,FALSE)</f>
        <v>205597.26549163138</v>
      </c>
      <c r="K1201" s="12">
        <f>VLOOKUP($B1201,'Elec wholesale lookups'!$A$3:$L$15,'Inputs - Elec wholesale index'!K$2,FALSE)</f>
        <v>181634.52552031272</v>
      </c>
      <c r="L1201" s="37">
        <f>VLOOKUP($B1201,'Elec wholesale lookups'!$A$3:$O$15,'Inputs - Elec wholesale index'!L$2,FALSE)</f>
        <v>1</v>
      </c>
      <c r="M1201" s="37">
        <f>VLOOKUP($B1201,'Elec wholesale lookups'!$A$3:$O$15,'Inputs - Elec wholesale index'!M$2,FALSE)</f>
        <v>1</v>
      </c>
      <c r="N1201" s="37">
        <f>VLOOKUP($B1201,'Elec wholesale lookups'!$A$3:$O$15,'Inputs - Elec wholesale index'!N$2,FALSE)</f>
        <v>0</v>
      </c>
      <c r="O1201" s="12">
        <f t="shared" si="308"/>
        <v>181634.52552031272</v>
      </c>
      <c r="P1201" s="12">
        <f t="shared" si="309"/>
        <v>205597.26549163138</v>
      </c>
      <c r="Q1201" s="12">
        <f t="shared" si="310"/>
        <v>0</v>
      </c>
      <c r="R1201" s="12">
        <f t="shared" si="311"/>
        <v>387231.79101194406</v>
      </c>
      <c r="S1201" s="22">
        <f t="shared" si="312"/>
        <v>0</v>
      </c>
      <c r="T1201" s="22">
        <f t="shared" si="313"/>
        <v>0</v>
      </c>
      <c r="U1201" s="22">
        <f t="shared" si="314"/>
        <v>0</v>
      </c>
      <c r="V1201" s="22">
        <f t="shared" si="315"/>
        <v>0</v>
      </c>
      <c r="W1201" s="43" t="str">
        <f t="shared" si="316"/>
        <v>n/a</v>
      </c>
      <c r="X1201" s="22">
        <f t="shared" si="317"/>
        <v>0</v>
      </c>
      <c r="Y1201" s="22">
        <f t="shared" si="318"/>
        <v>0</v>
      </c>
      <c r="Z1201" s="22">
        <f t="shared" si="319"/>
        <v>0</v>
      </c>
      <c r="AA1201" s="42">
        <f t="shared" si="320"/>
        <v>0</v>
      </c>
      <c r="AB1201" s="43" t="str">
        <f t="shared" si="321"/>
        <v>n/a</v>
      </c>
      <c r="AC1201" s="44" t="str">
        <f>IFERROR(W1201*'Inputs - OBR and CPI'!$E$27+'Inputs - Elec wholesale index'!AB1201*'Inputs - OBR and CPI'!$F$27,"n/a")</f>
        <v>n/a</v>
      </c>
      <c r="AD1201" s="2"/>
      <c r="AE1201" s="2"/>
      <c r="AF1201" s="127">
        <v>0</v>
      </c>
    </row>
    <row r="1202" spans="1:32">
      <c r="A1202" s="46"/>
      <c r="B1202" s="13" t="str">
        <f t="shared" si="322"/>
        <v>Jan</v>
      </c>
      <c r="C1202" s="3"/>
      <c r="D1202" s="3"/>
      <c r="E1202" s="3"/>
      <c r="F1202" s="41"/>
      <c r="G1202" s="41"/>
      <c r="H1202" s="41"/>
      <c r="I1202" s="12">
        <f>VLOOKUP($B1202,'Elec wholesale lookups'!$A$3:$L$15,'Inputs - Elec wholesale index'!I$2,FALSE)</f>
        <v>181634.52552031272</v>
      </c>
      <c r="J1202" s="12">
        <f>VLOOKUP($B1202,'Elec wholesale lookups'!$A$3:$L$15,'Inputs - Elec wholesale index'!J$2,FALSE)</f>
        <v>205597.26549163138</v>
      </c>
      <c r="K1202" s="12">
        <f>VLOOKUP($B1202,'Elec wholesale lookups'!$A$3:$L$15,'Inputs - Elec wholesale index'!K$2,FALSE)</f>
        <v>181634.52552031272</v>
      </c>
      <c r="L1202" s="37">
        <f>VLOOKUP($B1202,'Elec wholesale lookups'!$A$3:$O$15,'Inputs - Elec wholesale index'!L$2,FALSE)</f>
        <v>1</v>
      </c>
      <c r="M1202" s="37">
        <f>VLOOKUP($B1202,'Elec wholesale lookups'!$A$3:$O$15,'Inputs - Elec wholesale index'!M$2,FALSE)</f>
        <v>1</v>
      </c>
      <c r="N1202" s="37">
        <f>VLOOKUP($B1202,'Elec wholesale lookups'!$A$3:$O$15,'Inputs - Elec wholesale index'!N$2,FALSE)</f>
        <v>0</v>
      </c>
      <c r="O1202" s="12">
        <f t="shared" si="308"/>
        <v>181634.52552031272</v>
      </c>
      <c r="P1202" s="12">
        <f t="shared" si="309"/>
        <v>205597.26549163138</v>
      </c>
      <c r="Q1202" s="12">
        <f t="shared" si="310"/>
        <v>0</v>
      </c>
      <c r="R1202" s="12">
        <f t="shared" si="311"/>
        <v>387231.79101194406</v>
      </c>
      <c r="S1202" s="22">
        <f t="shared" si="312"/>
        <v>0</v>
      </c>
      <c r="T1202" s="22">
        <f t="shared" si="313"/>
        <v>0</v>
      </c>
      <c r="U1202" s="22">
        <f t="shared" si="314"/>
        <v>0</v>
      </c>
      <c r="V1202" s="22">
        <f t="shared" si="315"/>
        <v>0</v>
      </c>
      <c r="W1202" s="43" t="str">
        <f t="shared" si="316"/>
        <v>n/a</v>
      </c>
      <c r="X1202" s="22">
        <f t="shared" si="317"/>
        <v>0</v>
      </c>
      <c r="Y1202" s="22">
        <f t="shared" si="318"/>
        <v>0</v>
      </c>
      <c r="Z1202" s="22">
        <f t="shared" si="319"/>
        <v>0</v>
      </c>
      <c r="AA1202" s="42">
        <f t="shared" si="320"/>
        <v>0</v>
      </c>
      <c r="AB1202" s="43" t="str">
        <f t="shared" si="321"/>
        <v>n/a</v>
      </c>
      <c r="AC1202" s="44" t="str">
        <f>IFERROR(W1202*'Inputs - OBR and CPI'!$E$27+'Inputs - Elec wholesale index'!AB1202*'Inputs - OBR and CPI'!$F$27,"n/a")</f>
        <v>n/a</v>
      </c>
      <c r="AD1202" s="2"/>
      <c r="AE1202" s="2"/>
      <c r="AF1202" s="127">
        <v>0</v>
      </c>
    </row>
    <row r="1203" spans="1:32">
      <c r="A1203" s="46"/>
      <c r="B1203" s="13" t="str">
        <f t="shared" si="322"/>
        <v>Jan</v>
      </c>
      <c r="C1203" s="3"/>
      <c r="D1203" s="3"/>
      <c r="E1203" s="3"/>
      <c r="F1203" s="41"/>
      <c r="G1203" s="41"/>
      <c r="H1203" s="41"/>
      <c r="I1203" s="12">
        <f>VLOOKUP($B1203,'Elec wholesale lookups'!$A$3:$L$15,'Inputs - Elec wholesale index'!I$2,FALSE)</f>
        <v>181634.52552031272</v>
      </c>
      <c r="J1203" s="12">
        <f>VLOOKUP($B1203,'Elec wholesale lookups'!$A$3:$L$15,'Inputs - Elec wholesale index'!J$2,FALSE)</f>
        <v>205597.26549163138</v>
      </c>
      <c r="K1203" s="12">
        <f>VLOOKUP($B1203,'Elec wholesale lookups'!$A$3:$L$15,'Inputs - Elec wholesale index'!K$2,FALSE)</f>
        <v>181634.52552031272</v>
      </c>
      <c r="L1203" s="37">
        <f>VLOOKUP($B1203,'Elec wholesale lookups'!$A$3:$O$15,'Inputs - Elec wholesale index'!L$2,FALSE)</f>
        <v>1</v>
      </c>
      <c r="M1203" s="37">
        <f>VLOOKUP($B1203,'Elec wholesale lookups'!$A$3:$O$15,'Inputs - Elec wholesale index'!M$2,FALSE)</f>
        <v>1</v>
      </c>
      <c r="N1203" s="37">
        <f>VLOOKUP($B1203,'Elec wholesale lookups'!$A$3:$O$15,'Inputs - Elec wholesale index'!N$2,FALSE)</f>
        <v>0</v>
      </c>
      <c r="O1203" s="12">
        <f t="shared" si="308"/>
        <v>181634.52552031272</v>
      </c>
      <c r="P1203" s="12">
        <f t="shared" si="309"/>
        <v>205597.26549163138</v>
      </c>
      <c r="Q1203" s="12">
        <f t="shared" si="310"/>
        <v>0</v>
      </c>
      <c r="R1203" s="12">
        <f t="shared" si="311"/>
        <v>387231.79101194406</v>
      </c>
      <c r="S1203" s="22">
        <f t="shared" si="312"/>
        <v>0</v>
      </c>
      <c r="T1203" s="22">
        <f t="shared" si="313"/>
        <v>0</v>
      </c>
      <c r="U1203" s="22">
        <f t="shared" si="314"/>
        <v>0</v>
      </c>
      <c r="V1203" s="22">
        <f t="shared" si="315"/>
        <v>0</v>
      </c>
      <c r="W1203" s="43" t="str">
        <f t="shared" si="316"/>
        <v>n/a</v>
      </c>
      <c r="X1203" s="22">
        <f t="shared" si="317"/>
        <v>0</v>
      </c>
      <c r="Y1203" s="22">
        <f t="shared" si="318"/>
        <v>0</v>
      </c>
      <c r="Z1203" s="22">
        <f t="shared" si="319"/>
        <v>0</v>
      </c>
      <c r="AA1203" s="42">
        <f t="shared" si="320"/>
        <v>0</v>
      </c>
      <c r="AB1203" s="43" t="str">
        <f t="shared" si="321"/>
        <v>n/a</v>
      </c>
      <c r="AC1203" s="44" t="str">
        <f>IFERROR(W1203*'Inputs - OBR and CPI'!$E$27+'Inputs - Elec wholesale index'!AB1203*'Inputs - OBR and CPI'!$F$27,"n/a")</f>
        <v>n/a</v>
      </c>
      <c r="AD1203" s="2"/>
      <c r="AE1203" s="2"/>
      <c r="AF1203" s="127">
        <v>0</v>
      </c>
    </row>
    <row r="1204" spans="1:32">
      <c r="A1204" s="46"/>
      <c r="B1204" s="13" t="str">
        <f t="shared" si="322"/>
        <v>Jan</v>
      </c>
      <c r="C1204" s="3"/>
      <c r="D1204" s="3"/>
      <c r="E1204" s="3"/>
      <c r="F1204" s="41"/>
      <c r="G1204" s="41"/>
      <c r="H1204" s="41"/>
      <c r="I1204" s="12">
        <f>VLOOKUP($B1204,'Elec wholesale lookups'!$A$3:$L$15,'Inputs - Elec wholesale index'!I$2,FALSE)</f>
        <v>181634.52552031272</v>
      </c>
      <c r="J1204" s="12">
        <f>VLOOKUP($B1204,'Elec wholesale lookups'!$A$3:$L$15,'Inputs - Elec wholesale index'!J$2,FALSE)</f>
        <v>205597.26549163138</v>
      </c>
      <c r="K1204" s="12">
        <f>VLOOKUP($B1204,'Elec wholesale lookups'!$A$3:$L$15,'Inputs - Elec wholesale index'!K$2,FALSE)</f>
        <v>181634.52552031272</v>
      </c>
      <c r="L1204" s="37">
        <f>VLOOKUP($B1204,'Elec wholesale lookups'!$A$3:$O$15,'Inputs - Elec wholesale index'!L$2,FALSE)</f>
        <v>1</v>
      </c>
      <c r="M1204" s="37">
        <f>VLOOKUP($B1204,'Elec wholesale lookups'!$A$3:$O$15,'Inputs - Elec wholesale index'!M$2,FALSE)</f>
        <v>1</v>
      </c>
      <c r="N1204" s="37">
        <f>VLOOKUP($B1204,'Elec wholesale lookups'!$A$3:$O$15,'Inputs - Elec wholesale index'!N$2,FALSE)</f>
        <v>0</v>
      </c>
      <c r="O1204" s="12">
        <f t="shared" si="308"/>
        <v>181634.52552031272</v>
      </c>
      <c r="P1204" s="12">
        <f t="shared" si="309"/>
        <v>205597.26549163138</v>
      </c>
      <c r="Q1204" s="12">
        <f t="shared" si="310"/>
        <v>0</v>
      </c>
      <c r="R1204" s="12">
        <f t="shared" si="311"/>
        <v>387231.79101194406</v>
      </c>
      <c r="S1204" s="22">
        <f t="shared" si="312"/>
        <v>0</v>
      </c>
      <c r="T1204" s="22">
        <f t="shared" si="313"/>
        <v>0</v>
      </c>
      <c r="U1204" s="22">
        <f t="shared" si="314"/>
        <v>0</v>
      </c>
      <c r="V1204" s="22">
        <f t="shared" si="315"/>
        <v>0</v>
      </c>
      <c r="W1204" s="43" t="str">
        <f t="shared" si="316"/>
        <v>n/a</v>
      </c>
      <c r="X1204" s="22">
        <f t="shared" si="317"/>
        <v>0</v>
      </c>
      <c r="Y1204" s="22">
        <f t="shared" si="318"/>
        <v>0</v>
      </c>
      <c r="Z1204" s="22">
        <f t="shared" si="319"/>
        <v>0</v>
      </c>
      <c r="AA1204" s="42">
        <f t="shared" si="320"/>
        <v>0</v>
      </c>
      <c r="AB1204" s="43" t="str">
        <f t="shared" si="321"/>
        <v>n/a</v>
      </c>
      <c r="AC1204" s="44" t="str">
        <f>IFERROR(W1204*'Inputs - OBR and CPI'!$E$27+'Inputs - Elec wholesale index'!AB1204*'Inputs - OBR and CPI'!$F$27,"n/a")</f>
        <v>n/a</v>
      </c>
      <c r="AD1204" s="2"/>
      <c r="AE1204" s="2"/>
      <c r="AF1204" s="127">
        <v>0</v>
      </c>
    </row>
    <row r="1205" spans="1:32">
      <c r="A1205" s="46"/>
      <c r="B1205" s="13" t="str">
        <f t="shared" si="322"/>
        <v>Jan</v>
      </c>
      <c r="C1205" s="3"/>
      <c r="D1205" s="3"/>
      <c r="E1205" s="3"/>
      <c r="F1205" s="41"/>
      <c r="G1205" s="41"/>
      <c r="H1205" s="41"/>
      <c r="I1205" s="12">
        <f>VLOOKUP($B1205,'Elec wholesale lookups'!$A$3:$L$15,'Inputs - Elec wholesale index'!I$2,FALSE)</f>
        <v>181634.52552031272</v>
      </c>
      <c r="J1205" s="12">
        <f>VLOOKUP($B1205,'Elec wholesale lookups'!$A$3:$L$15,'Inputs - Elec wholesale index'!J$2,FALSE)</f>
        <v>205597.26549163138</v>
      </c>
      <c r="K1205" s="12">
        <f>VLOOKUP($B1205,'Elec wholesale lookups'!$A$3:$L$15,'Inputs - Elec wholesale index'!K$2,FALSE)</f>
        <v>181634.52552031272</v>
      </c>
      <c r="L1205" s="37">
        <f>VLOOKUP($B1205,'Elec wholesale lookups'!$A$3:$O$15,'Inputs - Elec wholesale index'!L$2,FALSE)</f>
        <v>1</v>
      </c>
      <c r="M1205" s="37">
        <f>VLOOKUP($B1205,'Elec wholesale lookups'!$A$3:$O$15,'Inputs - Elec wholesale index'!M$2,FALSE)</f>
        <v>1</v>
      </c>
      <c r="N1205" s="37">
        <f>VLOOKUP($B1205,'Elec wholesale lookups'!$A$3:$O$15,'Inputs - Elec wholesale index'!N$2,FALSE)</f>
        <v>0</v>
      </c>
      <c r="O1205" s="12">
        <f t="shared" si="308"/>
        <v>181634.52552031272</v>
      </c>
      <c r="P1205" s="12">
        <f t="shared" si="309"/>
        <v>205597.26549163138</v>
      </c>
      <c r="Q1205" s="12">
        <f t="shared" si="310"/>
        <v>0</v>
      </c>
      <c r="R1205" s="12">
        <f t="shared" si="311"/>
        <v>387231.79101194406</v>
      </c>
      <c r="S1205" s="22">
        <f t="shared" si="312"/>
        <v>0</v>
      </c>
      <c r="T1205" s="22">
        <f t="shared" si="313"/>
        <v>0</v>
      </c>
      <c r="U1205" s="22">
        <f t="shared" si="314"/>
        <v>0</v>
      </c>
      <c r="V1205" s="22">
        <f t="shared" si="315"/>
        <v>0</v>
      </c>
      <c r="W1205" s="43" t="str">
        <f t="shared" si="316"/>
        <v>n/a</v>
      </c>
      <c r="X1205" s="22">
        <f t="shared" si="317"/>
        <v>0</v>
      </c>
      <c r="Y1205" s="22">
        <f t="shared" si="318"/>
        <v>0</v>
      </c>
      <c r="Z1205" s="22">
        <f t="shared" si="319"/>
        <v>0</v>
      </c>
      <c r="AA1205" s="42">
        <f t="shared" si="320"/>
        <v>0</v>
      </c>
      <c r="AB1205" s="43" t="str">
        <f t="shared" si="321"/>
        <v>n/a</v>
      </c>
      <c r="AC1205" s="44" t="str">
        <f>IFERROR(W1205*'Inputs - OBR and CPI'!$E$27+'Inputs - Elec wholesale index'!AB1205*'Inputs - OBR and CPI'!$F$27,"n/a")</f>
        <v>n/a</v>
      </c>
      <c r="AD1205" s="2"/>
      <c r="AE1205" s="2"/>
      <c r="AF1205" s="127">
        <v>0</v>
      </c>
    </row>
    <row r="1206" spans="1:32">
      <c r="A1206" s="46"/>
      <c r="B1206" s="13" t="str">
        <f t="shared" si="322"/>
        <v>Jan</v>
      </c>
      <c r="C1206" s="3"/>
      <c r="D1206" s="3"/>
      <c r="E1206" s="3"/>
      <c r="F1206" s="41"/>
      <c r="G1206" s="41"/>
      <c r="H1206" s="41"/>
      <c r="I1206" s="12">
        <f>VLOOKUP($B1206,'Elec wholesale lookups'!$A$3:$L$15,'Inputs - Elec wholesale index'!I$2,FALSE)</f>
        <v>181634.52552031272</v>
      </c>
      <c r="J1206" s="12">
        <f>VLOOKUP($B1206,'Elec wholesale lookups'!$A$3:$L$15,'Inputs - Elec wholesale index'!J$2,FALSE)</f>
        <v>205597.26549163138</v>
      </c>
      <c r="K1206" s="12">
        <f>VLOOKUP($B1206,'Elec wholesale lookups'!$A$3:$L$15,'Inputs - Elec wholesale index'!K$2,FALSE)</f>
        <v>181634.52552031272</v>
      </c>
      <c r="L1206" s="37">
        <f>VLOOKUP($B1206,'Elec wholesale lookups'!$A$3:$O$15,'Inputs - Elec wholesale index'!L$2,FALSE)</f>
        <v>1</v>
      </c>
      <c r="M1206" s="37">
        <f>VLOOKUP($B1206,'Elec wholesale lookups'!$A$3:$O$15,'Inputs - Elec wholesale index'!M$2,FALSE)</f>
        <v>1</v>
      </c>
      <c r="N1206" s="37">
        <f>VLOOKUP($B1206,'Elec wholesale lookups'!$A$3:$O$15,'Inputs - Elec wholesale index'!N$2,FALSE)</f>
        <v>0</v>
      </c>
      <c r="O1206" s="12">
        <f t="shared" si="308"/>
        <v>181634.52552031272</v>
      </c>
      <c r="P1206" s="12">
        <f t="shared" si="309"/>
        <v>205597.26549163138</v>
      </c>
      <c r="Q1206" s="12">
        <f t="shared" si="310"/>
        <v>0</v>
      </c>
      <c r="R1206" s="12">
        <f t="shared" si="311"/>
        <v>387231.79101194406</v>
      </c>
      <c r="S1206" s="22">
        <f t="shared" si="312"/>
        <v>0</v>
      </c>
      <c r="T1206" s="22">
        <f t="shared" si="313"/>
        <v>0</v>
      </c>
      <c r="U1206" s="22">
        <f t="shared" si="314"/>
        <v>0</v>
      </c>
      <c r="V1206" s="22">
        <f t="shared" si="315"/>
        <v>0</v>
      </c>
      <c r="W1206" s="43" t="str">
        <f t="shared" si="316"/>
        <v>n/a</v>
      </c>
      <c r="X1206" s="22">
        <f t="shared" si="317"/>
        <v>0</v>
      </c>
      <c r="Y1206" s="22">
        <f t="shared" si="318"/>
        <v>0</v>
      </c>
      <c r="Z1206" s="22">
        <f t="shared" si="319"/>
        <v>0</v>
      </c>
      <c r="AA1206" s="42">
        <f t="shared" si="320"/>
        <v>0</v>
      </c>
      <c r="AB1206" s="43" t="str">
        <f t="shared" si="321"/>
        <v>n/a</v>
      </c>
      <c r="AC1206" s="44" t="str">
        <f>IFERROR(W1206*'Inputs - OBR and CPI'!$E$27+'Inputs - Elec wholesale index'!AB1206*'Inputs - OBR and CPI'!$F$27,"n/a")</f>
        <v>n/a</v>
      </c>
      <c r="AD1206" s="2"/>
      <c r="AE1206" s="2"/>
      <c r="AF1206" s="127">
        <v>0</v>
      </c>
    </row>
    <row r="1207" spans="1:32">
      <c r="A1207" s="46"/>
      <c r="B1207" s="13" t="str">
        <f t="shared" si="322"/>
        <v>Jan</v>
      </c>
      <c r="C1207" s="3"/>
      <c r="D1207" s="3"/>
      <c r="E1207" s="3"/>
      <c r="F1207" s="41"/>
      <c r="G1207" s="41"/>
      <c r="H1207" s="41"/>
      <c r="I1207" s="12">
        <f>VLOOKUP($B1207,'Elec wholesale lookups'!$A$3:$L$15,'Inputs - Elec wholesale index'!I$2,FALSE)</f>
        <v>181634.52552031272</v>
      </c>
      <c r="J1207" s="12">
        <f>VLOOKUP($B1207,'Elec wholesale lookups'!$A$3:$L$15,'Inputs - Elec wholesale index'!J$2,FALSE)</f>
        <v>205597.26549163138</v>
      </c>
      <c r="K1207" s="12">
        <f>VLOOKUP($B1207,'Elec wholesale lookups'!$A$3:$L$15,'Inputs - Elec wholesale index'!K$2,FALSE)</f>
        <v>181634.52552031272</v>
      </c>
      <c r="L1207" s="37">
        <f>VLOOKUP($B1207,'Elec wholesale lookups'!$A$3:$O$15,'Inputs - Elec wholesale index'!L$2,FALSE)</f>
        <v>1</v>
      </c>
      <c r="M1207" s="37">
        <f>VLOOKUP($B1207,'Elec wholesale lookups'!$A$3:$O$15,'Inputs - Elec wholesale index'!M$2,FALSE)</f>
        <v>1</v>
      </c>
      <c r="N1207" s="37">
        <f>VLOOKUP($B1207,'Elec wholesale lookups'!$A$3:$O$15,'Inputs - Elec wholesale index'!N$2,FALSE)</f>
        <v>0</v>
      </c>
      <c r="O1207" s="12">
        <f t="shared" si="308"/>
        <v>181634.52552031272</v>
      </c>
      <c r="P1207" s="12">
        <f t="shared" si="309"/>
        <v>205597.26549163138</v>
      </c>
      <c r="Q1207" s="12">
        <f t="shared" si="310"/>
        <v>0</v>
      </c>
      <c r="R1207" s="12">
        <f t="shared" si="311"/>
        <v>387231.79101194406</v>
      </c>
      <c r="S1207" s="22">
        <f t="shared" si="312"/>
        <v>0</v>
      </c>
      <c r="T1207" s="22">
        <f t="shared" si="313"/>
        <v>0</v>
      </c>
      <c r="U1207" s="22">
        <f t="shared" si="314"/>
        <v>0</v>
      </c>
      <c r="V1207" s="22">
        <f t="shared" si="315"/>
        <v>0</v>
      </c>
      <c r="W1207" s="43" t="str">
        <f t="shared" si="316"/>
        <v>n/a</v>
      </c>
      <c r="X1207" s="22">
        <f t="shared" si="317"/>
        <v>0</v>
      </c>
      <c r="Y1207" s="22">
        <f t="shared" si="318"/>
        <v>0</v>
      </c>
      <c r="Z1207" s="22">
        <f t="shared" si="319"/>
        <v>0</v>
      </c>
      <c r="AA1207" s="42">
        <f t="shared" si="320"/>
        <v>0</v>
      </c>
      <c r="AB1207" s="43" t="str">
        <f t="shared" si="321"/>
        <v>n/a</v>
      </c>
      <c r="AC1207" s="44" t="str">
        <f>IFERROR(W1207*'Inputs - OBR and CPI'!$E$27+'Inputs - Elec wholesale index'!AB1207*'Inputs - OBR and CPI'!$F$27,"n/a")</f>
        <v>n/a</v>
      </c>
      <c r="AD1207" s="2"/>
      <c r="AE1207" s="2"/>
      <c r="AF1207" s="127">
        <v>0</v>
      </c>
    </row>
    <row r="1208" spans="1:32">
      <c r="A1208" s="46"/>
      <c r="B1208" s="13" t="str">
        <f t="shared" si="322"/>
        <v>Jan</v>
      </c>
      <c r="C1208" s="3"/>
      <c r="D1208" s="3"/>
      <c r="E1208" s="3"/>
      <c r="F1208" s="41"/>
      <c r="G1208" s="41"/>
      <c r="H1208" s="41"/>
      <c r="I1208" s="12">
        <f>VLOOKUP($B1208,'Elec wholesale lookups'!$A$3:$L$15,'Inputs - Elec wholesale index'!I$2,FALSE)</f>
        <v>181634.52552031272</v>
      </c>
      <c r="J1208" s="12">
        <f>VLOOKUP($B1208,'Elec wholesale lookups'!$A$3:$L$15,'Inputs - Elec wholesale index'!J$2,FALSE)</f>
        <v>205597.26549163138</v>
      </c>
      <c r="K1208" s="12">
        <f>VLOOKUP($B1208,'Elec wholesale lookups'!$A$3:$L$15,'Inputs - Elec wholesale index'!K$2,FALSE)</f>
        <v>181634.52552031272</v>
      </c>
      <c r="L1208" s="37">
        <f>VLOOKUP($B1208,'Elec wholesale lookups'!$A$3:$O$15,'Inputs - Elec wholesale index'!L$2,FALSE)</f>
        <v>1</v>
      </c>
      <c r="M1208" s="37">
        <f>VLOOKUP($B1208,'Elec wholesale lookups'!$A$3:$O$15,'Inputs - Elec wholesale index'!M$2,FALSE)</f>
        <v>1</v>
      </c>
      <c r="N1208" s="37">
        <f>VLOOKUP($B1208,'Elec wholesale lookups'!$A$3:$O$15,'Inputs - Elec wholesale index'!N$2,FALSE)</f>
        <v>0</v>
      </c>
      <c r="O1208" s="12">
        <f t="shared" si="308"/>
        <v>181634.52552031272</v>
      </c>
      <c r="P1208" s="12">
        <f t="shared" si="309"/>
        <v>205597.26549163138</v>
      </c>
      <c r="Q1208" s="12">
        <f t="shared" si="310"/>
        <v>0</v>
      </c>
      <c r="R1208" s="12">
        <f t="shared" si="311"/>
        <v>387231.79101194406</v>
      </c>
      <c r="S1208" s="22">
        <f t="shared" si="312"/>
        <v>0</v>
      </c>
      <c r="T1208" s="22">
        <f t="shared" si="313"/>
        <v>0</v>
      </c>
      <c r="U1208" s="22">
        <f t="shared" si="314"/>
        <v>0</v>
      </c>
      <c r="V1208" s="22">
        <f t="shared" si="315"/>
        <v>0</v>
      </c>
      <c r="W1208" s="43" t="str">
        <f t="shared" si="316"/>
        <v>n/a</v>
      </c>
      <c r="X1208" s="22">
        <f t="shared" si="317"/>
        <v>0</v>
      </c>
      <c r="Y1208" s="22">
        <f t="shared" si="318"/>
        <v>0</v>
      </c>
      <c r="Z1208" s="22">
        <f t="shared" si="319"/>
        <v>0</v>
      </c>
      <c r="AA1208" s="42">
        <f t="shared" si="320"/>
        <v>0</v>
      </c>
      <c r="AB1208" s="43" t="str">
        <f t="shared" si="321"/>
        <v>n/a</v>
      </c>
      <c r="AC1208" s="44" t="str">
        <f>IFERROR(W1208*'Inputs - OBR and CPI'!$E$27+'Inputs - Elec wholesale index'!AB1208*'Inputs - OBR and CPI'!$F$27,"n/a")</f>
        <v>n/a</v>
      </c>
      <c r="AD1208" s="2"/>
      <c r="AE1208" s="2"/>
      <c r="AF1208" s="127">
        <v>0</v>
      </c>
    </row>
    <row r="1209" spans="1:32">
      <c r="A1209" s="46"/>
      <c r="B1209" s="13" t="str">
        <f t="shared" si="322"/>
        <v>Jan</v>
      </c>
      <c r="C1209" s="3"/>
      <c r="D1209" s="3"/>
      <c r="E1209" s="3"/>
      <c r="F1209" s="41"/>
      <c r="G1209" s="41"/>
      <c r="H1209" s="41"/>
      <c r="I1209" s="12">
        <f>VLOOKUP($B1209,'Elec wholesale lookups'!$A$3:$L$15,'Inputs - Elec wholesale index'!I$2,FALSE)</f>
        <v>181634.52552031272</v>
      </c>
      <c r="J1209" s="12">
        <f>VLOOKUP($B1209,'Elec wholesale lookups'!$A$3:$L$15,'Inputs - Elec wholesale index'!J$2,FALSE)</f>
        <v>205597.26549163138</v>
      </c>
      <c r="K1209" s="12">
        <f>VLOOKUP($B1209,'Elec wholesale lookups'!$A$3:$L$15,'Inputs - Elec wholesale index'!K$2,FALSE)</f>
        <v>181634.52552031272</v>
      </c>
      <c r="L1209" s="37">
        <f>VLOOKUP($B1209,'Elec wholesale lookups'!$A$3:$O$15,'Inputs - Elec wholesale index'!L$2,FALSE)</f>
        <v>1</v>
      </c>
      <c r="M1209" s="37">
        <f>VLOOKUP($B1209,'Elec wholesale lookups'!$A$3:$O$15,'Inputs - Elec wholesale index'!M$2,FALSE)</f>
        <v>1</v>
      </c>
      <c r="N1209" s="37">
        <f>VLOOKUP($B1209,'Elec wholesale lookups'!$A$3:$O$15,'Inputs - Elec wholesale index'!N$2,FALSE)</f>
        <v>0</v>
      </c>
      <c r="O1209" s="12">
        <f t="shared" si="308"/>
        <v>181634.52552031272</v>
      </c>
      <c r="P1209" s="12">
        <f t="shared" si="309"/>
        <v>205597.26549163138</v>
      </c>
      <c r="Q1209" s="12">
        <f t="shared" si="310"/>
        <v>0</v>
      </c>
      <c r="R1209" s="12">
        <f t="shared" si="311"/>
        <v>387231.79101194406</v>
      </c>
      <c r="S1209" s="22">
        <f t="shared" si="312"/>
        <v>0</v>
      </c>
      <c r="T1209" s="22">
        <f t="shared" si="313"/>
        <v>0</v>
      </c>
      <c r="U1209" s="22">
        <f t="shared" si="314"/>
        <v>0</v>
      </c>
      <c r="V1209" s="22">
        <f t="shared" si="315"/>
        <v>0</v>
      </c>
      <c r="W1209" s="43" t="str">
        <f t="shared" si="316"/>
        <v>n/a</v>
      </c>
      <c r="X1209" s="22">
        <f t="shared" si="317"/>
        <v>0</v>
      </c>
      <c r="Y1209" s="22">
        <f t="shared" si="318"/>
        <v>0</v>
      </c>
      <c r="Z1209" s="22">
        <f t="shared" si="319"/>
        <v>0</v>
      </c>
      <c r="AA1209" s="42">
        <f t="shared" si="320"/>
        <v>0</v>
      </c>
      <c r="AB1209" s="43" t="str">
        <f t="shared" si="321"/>
        <v>n/a</v>
      </c>
      <c r="AC1209" s="44" t="str">
        <f>IFERROR(W1209*'Inputs - OBR and CPI'!$E$27+'Inputs - Elec wholesale index'!AB1209*'Inputs - OBR and CPI'!$F$27,"n/a")</f>
        <v>n/a</v>
      </c>
      <c r="AD1209" s="2"/>
      <c r="AE1209" s="2"/>
      <c r="AF1209" s="127">
        <v>0</v>
      </c>
    </row>
    <row r="1210" spans="1:32">
      <c r="A1210" s="46"/>
      <c r="B1210" s="13" t="str">
        <f t="shared" si="322"/>
        <v>Jan</v>
      </c>
      <c r="C1210" s="3"/>
      <c r="D1210" s="3"/>
      <c r="E1210" s="3"/>
      <c r="F1210" s="41"/>
      <c r="G1210" s="41"/>
      <c r="H1210" s="41"/>
      <c r="I1210" s="12">
        <f>VLOOKUP($B1210,'Elec wholesale lookups'!$A$3:$L$15,'Inputs - Elec wholesale index'!I$2,FALSE)</f>
        <v>181634.52552031272</v>
      </c>
      <c r="J1210" s="12">
        <f>VLOOKUP($B1210,'Elec wholesale lookups'!$A$3:$L$15,'Inputs - Elec wholesale index'!J$2,FALSE)</f>
        <v>205597.26549163138</v>
      </c>
      <c r="K1210" s="12">
        <f>VLOOKUP($B1210,'Elec wholesale lookups'!$A$3:$L$15,'Inputs - Elec wholesale index'!K$2,FALSE)</f>
        <v>181634.52552031272</v>
      </c>
      <c r="L1210" s="37">
        <f>VLOOKUP($B1210,'Elec wholesale lookups'!$A$3:$O$15,'Inputs - Elec wholesale index'!L$2,FALSE)</f>
        <v>1</v>
      </c>
      <c r="M1210" s="37">
        <f>VLOOKUP($B1210,'Elec wholesale lookups'!$A$3:$O$15,'Inputs - Elec wholesale index'!M$2,FALSE)</f>
        <v>1</v>
      </c>
      <c r="N1210" s="37">
        <f>VLOOKUP($B1210,'Elec wholesale lookups'!$A$3:$O$15,'Inputs - Elec wholesale index'!N$2,FALSE)</f>
        <v>0</v>
      </c>
      <c r="O1210" s="12">
        <f t="shared" si="308"/>
        <v>181634.52552031272</v>
      </c>
      <c r="P1210" s="12">
        <f t="shared" si="309"/>
        <v>205597.26549163138</v>
      </c>
      <c r="Q1210" s="12">
        <f t="shared" si="310"/>
        <v>0</v>
      </c>
      <c r="R1210" s="12">
        <f t="shared" si="311"/>
        <v>387231.79101194406</v>
      </c>
      <c r="S1210" s="22">
        <f t="shared" si="312"/>
        <v>0</v>
      </c>
      <c r="T1210" s="22">
        <f t="shared" si="313"/>
        <v>0</v>
      </c>
      <c r="U1210" s="22">
        <f t="shared" si="314"/>
        <v>0</v>
      </c>
      <c r="V1210" s="22">
        <f t="shared" si="315"/>
        <v>0</v>
      </c>
      <c r="W1210" s="43" t="str">
        <f t="shared" si="316"/>
        <v>n/a</v>
      </c>
      <c r="X1210" s="22">
        <f t="shared" si="317"/>
        <v>0</v>
      </c>
      <c r="Y1210" s="22">
        <f t="shared" si="318"/>
        <v>0</v>
      </c>
      <c r="Z1210" s="22">
        <f t="shared" si="319"/>
        <v>0</v>
      </c>
      <c r="AA1210" s="42">
        <f t="shared" si="320"/>
        <v>0</v>
      </c>
      <c r="AB1210" s="43" t="str">
        <f t="shared" si="321"/>
        <v>n/a</v>
      </c>
      <c r="AC1210" s="44" t="str">
        <f>IFERROR(W1210*'Inputs - OBR and CPI'!$E$27+'Inputs - Elec wholesale index'!AB1210*'Inputs - OBR and CPI'!$F$27,"n/a")</f>
        <v>n/a</v>
      </c>
      <c r="AD1210" s="2"/>
      <c r="AE1210" s="2"/>
      <c r="AF1210" s="127">
        <v>0</v>
      </c>
    </row>
    <row r="1211" spans="1:32">
      <c r="A1211" s="46"/>
      <c r="B1211" s="13" t="str">
        <f t="shared" si="322"/>
        <v>Jan</v>
      </c>
      <c r="C1211" s="3"/>
      <c r="D1211" s="3"/>
      <c r="E1211" s="3"/>
      <c r="F1211" s="41"/>
      <c r="G1211" s="41"/>
      <c r="H1211" s="41"/>
      <c r="I1211" s="12">
        <f>VLOOKUP($B1211,'Elec wholesale lookups'!$A$3:$L$15,'Inputs - Elec wholesale index'!I$2,FALSE)</f>
        <v>181634.52552031272</v>
      </c>
      <c r="J1211" s="12">
        <f>VLOOKUP($B1211,'Elec wholesale lookups'!$A$3:$L$15,'Inputs - Elec wholesale index'!J$2,FALSE)</f>
        <v>205597.26549163138</v>
      </c>
      <c r="K1211" s="12">
        <f>VLOOKUP($B1211,'Elec wholesale lookups'!$A$3:$L$15,'Inputs - Elec wholesale index'!K$2,FALSE)</f>
        <v>181634.52552031272</v>
      </c>
      <c r="L1211" s="37">
        <f>VLOOKUP($B1211,'Elec wholesale lookups'!$A$3:$O$15,'Inputs - Elec wholesale index'!L$2,FALSE)</f>
        <v>1</v>
      </c>
      <c r="M1211" s="37">
        <f>VLOOKUP($B1211,'Elec wholesale lookups'!$A$3:$O$15,'Inputs - Elec wholesale index'!M$2,FALSE)</f>
        <v>1</v>
      </c>
      <c r="N1211" s="37">
        <f>VLOOKUP($B1211,'Elec wholesale lookups'!$A$3:$O$15,'Inputs - Elec wholesale index'!N$2,FALSE)</f>
        <v>0</v>
      </c>
      <c r="O1211" s="12">
        <f t="shared" si="308"/>
        <v>181634.52552031272</v>
      </c>
      <c r="P1211" s="12">
        <f t="shared" si="309"/>
        <v>205597.26549163138</v>
      </c>
      <c r="Q1211" s="12">
        <f t="shared" si="310"/>
        <v>0</v>
      </c>
      <c r="R1211" s="12">
        <f t="shared" si="311"/>
        <v>387231.79101194406</v>
      </c>
      <c r="S1211" s="22">
        <f t="shared" si="312"/>
        <v>0</v>
      </c>
      <c r="T1211" s="22">
        <f t="shared" si="313"/>
        <v>0</v>
      </c>
      <c r="U1211" s="22">
        <f t="shared" si="314"/>
        <v>0</v>
      </c>
      <c r="V1211" s="22">
        <f t="shared" si="315"/>
        <v>0</v>
      </c>
      <c r="W1211" s="43" t="str">
        <f t="shared" si="316"/>
        <v>n/a</v>
      </c>
      <c r="X1211" s="22">
        <f t="shared" si="317"/>
        <v>0</v>
      </c>
      <c r="Y1211" s="22">
        <f t="shared" si="318"/>
        <v>0</v>
      </c>
      <c r="Z1211" s="22">
        <f t="shared" si="319"/>
        <v>0</v>
      </c>
      <c r="AA1211" s="42">
        <f t="shared" si="320"/>
        <v>0</v>
      </c>
      <c r="AB1211" s="43" t="str">
        <f t="shared" si="321"/>
        <v>n/a</v>
      </c>
      <c r="AC1211" s="44" t="str">
        <f>IFERROR(W1211*'Inputs - OBR and CPI'!$E$27+'Inputs - Elec wholesale index'!AB1211*'Inputs - OBR and CPI'!$F$27,"n/a")</f>
        <v>n/a</v>
      </c>
      <c r="AD1211" s="2"/>
      <c r="AE1211" s="2"/>
      <c r="AF1211" s="127">
        <v>0</v>
      </c>
    </row>
    <row r="1212" spans="1:32">
      <c r="A1212" s="46"/>
      <c r="B1212" s="13" t="str">
        <f t="shared" si="322"/>
        <v>Jan</v>
      </c>
      <c r="C1212" s="3"/>
      <c r="D1212" s="3"/>
      <c r="E1212" s="3"/>
      <c r="F1212" s="41"/>
      <c r="G1212" s="41"/>
      <c r="H1212" s="41"/>
      <c r="I1212" s="12">
        <f>VLOOKUP($B1212,'Elec wholesale lookups'!$A$3:$L$15,'Inputs - Elec wholesale index'!I$2,FALSE)</f>
        <v>181634.52552031272</v>
      </c>
      <c r="J1212" s="12">
        <f>VLOOKUP($B1212,'Elec wholesale lookups'!$A$3:$L$15,'Inputs - Elec wholesale index'!J$2,FALSE)</f>
        <v>205597.26549163138</v>
      </c>
      <c r="K1212" s="12">
        <f>VLOOKUP($B1212,'Elec wholesale lookups'!$A$3:$L$15,'Inputs - Elec wholesale index'!K$2,FALSE)</f>
        <v>181634.52552031272</v>
      </c>
      <c r="L1212" s="37">
        <f>VLOOKUP($B1212,'Elec wholesale lookups'!$A$3:$O$15,'Inputs - Elec wholesale index'!L$2,FALSE)</f>
        <v>1</v>
      </c>
      <c r="M1212" s="37">
        <f>VLOOKUP($B1212,'Elec wholesale lookups'!$A$3:$O$15,'Inputs - Elec wholesale index'!M$2,FALSE)</f>
        <v>1</v>
      </c>
      <c r="N1212" s="37">
        <f>VLOOKUP($B1212,'Elec wholesale lookups'!$A$3:$O$15,'Inputs - Elec wholesale index'!N$2,FALSE)</f>
        <v>0</v>
      </c>
      <c r="O1212" s="12">
        <f t="shared" si="308"/>
        <v>181634.52552031272</v>
      </c>
      <c r="P1212" s="12">
        <f t="shared" si="309"/>
        <v>205597.26549163138</v>
      </c>
      <c r="Q1212" s="12">
        <f t="shared" si="310"/>
        <v>0</v>
      </c>
      <c r="R1212" s="12">
        <f t="shared" si="311"/>
        <v>387231.79101194406</v>
      </c>
      <c r="S1212" s="22">
        <f t="shared" si="312"/>
        <v>0</v>
      </c>
      <c r="T1212" s="22">
        <f t="shared" si="313"/>
        <v>0</v>
      </c>
      <c r="U1212" s="22">
        <f t="shared" si="314"/>
        <v>0</v>
      </c>
      <c r="V1212" s="22">
        <f t="shared" si="315"/>
        <v>0</v>
      </c>
      <c r="W1212" s="43" t="str">
        <f t="shared" si="316"/>
        <v>n/a</v>
      </c>
      <c r="X1212" s="22">
        <f t="shared" si="317"/>
        <v>0</v>
      </c>
      <c r="Y1212" s="22">
        <f t="shared" si="318"/>
        <v>0</v>
      </c>
      <c r="Z1212" s="22">
        <f t="shared" si="319"/>
        <v>0</v>
      </c>
      <c r="AA1212" s="42">
        <f t="shared" si="320"/>
        <v>0</v>
      </c>
      <c r="AB1212" s="43" t="str">
        <f t="shared" si="321"/>
        <v>n/a</v>
      </c>
      <c r="AC1212" s="44" t="str">
        <f>IFERROR(W1212*'Inputs - OBR and CPI'!$E$27+'Inputs - Elec wholesale index'!AB1212*'Inputs - OBR and CPI'!$F$27,"n/a")</f>
        <v>n/a</v>
      </c>
      <c r="AD1212" s="2"/>
      <c r="AE1212" s="2"/>
      <c r="AF1212" s="127">
        <v>0</v>
      </c>
    </row>
    <row r="1213" spans="1:32">
      <c r="A1213" s="46"/>
      <c r="B1213" s="13" t="str">
        <f t="shared" si="322"/>
        <v>Jan</v>
      </c>
      <c r="C1213" s="3"/>
      <c r="D1213" s="3"/>
      <c r="E1213" s="3"/>
      <c r="F1213" s="41"/>
      <c r="G1213" s="41"/>
      <c r="H1213" s="41"/>
      <c r="I1213" s="12">
        <f>VLOOKUP($B1213,'Elec wholesale lookups'!$A$3:$L$15,'Inputs - Elec wholesale index'!I$2,FALSE)</f>
        <v>181634.52552031272</v>
      </c>
      <c r="J1213" s="12">
        <f>VLOOKUP($B1213,'Elec wholesale lookups'!$A$3:$L$15,'Inputs - Elec wholesale index'!J$2,FALSE)</f>
        <v>205597.26549163138</v>
      </c>
      <c r="K1213" s="12">
        <f>VLOOKUP($B1213,'Elec wholesale lookups'!$A$3:$L$15,'Inputs - Elec wholesale index'!K$2,FALSE)</f>
        <v>181634.52552031272</v>
      </c>
      <c r="L1213" s="37">
        <f>VLOOKUP($B1213,'Elec wholesale lookups'!$A$3:$O$15,'Inputs - Elec wholesale index'!L$2,FALSE)</f>
        <v>1</v>
      </c>
      <c r="M1213" s="37">
        <f>VLOOKUP($B1213,'Elec wholesale lookups'!$A$3:$O$15,'Inputs - Elec wholesale index'!M$2,FALSE)</f>
        <v>1</v>
      </c>
      <c r="N1213" s="37">
        <f>VLOOKUP($B1213,'Elec wholesale lookups'!$A$3:$O$15,'Inputs - Elec wholesale index'!N$2,FALSE)</f>
        <v>0</v>
      </c>
      <c r="O1213" s="12">
        <f t="shared" si="308"/>
        <v>181634.52552031272</v>
      </c>
      <c r="P1213" s="12">
        <f t="shared" si="309"/>
        <v>205597.26549163138</v>
      </c>
      <c r="Q1213" s="12">
        <f t="shared" si="310"/>
        <v>0</v>
      </c>
      <c r="R1213" s="12">
        <f t="shared" si="311"/>
        <v>387231.79101194406</v>
      </c>
      <c r="S1213" s="22">
        <f t="shared" si="312"/>
        <v>0</v>
      </c>
      <c r="T1213" s="22">
        <f t="shared" si="313"/>
        <v>0</v>
      </c>
      <c r="U1213" s="22">
        <f t="shared" si="314"/>
        <v>0</v>
      </c>
      <c r="V1213" s="22">
        <f t="shared" si="315"/>
        <v>0</v>
      </c>
      <c r="W1213" s="43" t="str">
        <f t="shared" si="316"/>
        <v>n/a</v>
      </c>
      <c r="X1213" s="22">
        <f t="shared" si="317"/>
        <v>0</v>
      </c>
      <c r="Y1213" s="22">
        <f t="shared" si="318"/>
        <v>0</v>
      </c>
      <c r="Z1213" s="22">
        <f t="shared" si="319"/>
        <v>0</v>
      </c>
      <c r="AA1213" s="42">
        <f t="shared" si="320"/>
        <v>0</v>
      </c>
      <c r="AB1213" s="43" t="str">
        <f t="shared" si="321"/>
        <v>n/a</v>
      </c>
      <c r="AC1213" s="44" t="str">
        <f>IFERROR(W1213*'Inputs - OBR and CPI'!$E$27+'Inputs - Elec wholesale index'!AB1213*'Inputs - OBR and CPI'!$F$27,"n/a")</f>
        <v>n/a</v>
      </c>
      <c r="AD1213" s="2"/>
      <c r="AE1213" s="2"/>
      <c r="AF1213" s="127">
        <v>0</v>
      </c>
    </row>
    <row r="1214" spans="1:32">
      <c r="A1214" s="46"/>
      <c r="B1214" s="13" t="str">
        <f t="shared" si="322"/>
        <v>Jan</v>
      </c>
      <c r="C1214" s="3"/>
      <c r="D1214" s="3"/>
      <c r="E1214" s="3"/>
      <c r="F1214" s="41"/>
      <c r="G1214" s="41"/>
      <c r="H1214" s="41"/>
      <c r="I1214" s="12">
        <f>VLOOKUP($B1214,'Elec wholesale lookups'!$A$3:$L$15,'Inputs - Elec wholesale index'!I$2,FALSE)</f>
        <v>181634.52552031272</v>
      </c>
      <c r="J1214" s="12">
        <f>VLOOKUP($B1214,'Elec wholesale lookups'!$A$3:$L$15,'Inputs - Elec wholesale index'!J$2,FALSE)</f>
        <v>205597.26549163138</v>
      </c>
      <c r="K1214" s="12">
        <f>VLOOKUP($B1214,'Elec wholesale lookups'!$A$3:$L$15,'Inputs - Elec wholesale index'!K$2,FALSE)</f>
        <v>181634.52552031272</v>
      </c>
      <c r="L1214" s="37">
        <f>VLOOKUP($B1214,'Elec wholesale lookups'!$A$3:$O$15,'Inputs - Elec wholesale index'!L$2,FALSE)</f>
        <v>1</v>
      </c>
      <c r="M1214" s="37">
        <f>VLOOKUP($B1214,'Elec wholesale lookups'!$A$3:$O$15,'Inputs - Elec wholesale index'!M$2,FALSE)</f>
        <v>1</v>
      </c>
      <c r="N1214" s="37">
        <f>VLOOKUP($B1214,'Elec wholesale lookups'!$A$3:$O$15,'Inputs - Elec wholesale index'!N$2,FALSE)</f>
        <v>0</v>
      </c>
      <c r="O1214" s="12">
        <f t="shared" ref="O1214:O1277" si="323">IF(L1214="","",I1214*L1214)</f>
        <v>181634.52552031272</v>
      </c>
      <c r="P1214" s="12">
        <f t="shared" ref="P1214:P1277" si="324">IF(M1214="","",J1214*M1214)</f>
        <v>205597.26549163138</v>
      </c>
      <c r="Q1214" s="12">
        <f t="shared" ref="Q1214:Q1277" si="325">IF(N1214="","",K1214*N1214)</f>
        <v>0</v>
      </c>
      <c r="R1214" s="12">
        <f t="shared" ref="R1214:R1277" si="326">SUM(O1214:Q1214)</f>
        <v>387231.79101194406</v>
      </c>
      <c r="S1214" s="22">
        <f t="shared" ref="S1214:S1277" si="327">IF(O1214="","",O1214*C1214)</f>
        <v>0</v>
      </c>
      <c r="T1214" s="22">
        <f t="shared" ref="T1214:T1277" si="328">IF(P1214="","",P1214*D1214)</f>
        <v>0</v>
      </c>
      <c r="U1214" s="22">
        <f t="shared" ref="U1214:U1277" si="329">IF(Q1214="","",Q1214*E1214)</f>
        <v>0</v>
      </c>
      <c r="V1214" s="22">
        <f t="shared" ref="V1214:V1277" si="330">SUM(S1214:U1214)</f>
        <v>0</v>
      </c>
      <c r="W1214" s="43" t="str">
        <f t="shared" ref="W1214:W1277" si="331">IF(MIN(C1214:E1214)&lt;1,"n/a",V1214/R1214)</f>
        <v>n/a</v>
      </c>
      <c r="X1214" s="22">
        <f t="shared" ref="X1214:X1277" si="332">IF(O1214="","",O1214*F1214)</f>
        <v>0</v>
      </c>
      <c r="Y1214" s="22">
        <f t="shared" ref="Y1214:Y1277" si="333">IF(P1214="","",P1214*G1214)</f>
        <v>0</v>
      </c>
      <c r="Z1214" s="22">
        <f t="shared" ref="Z1214:Z1277" si="334">IF(Q1214="","",Q1214*H1214)</f>
        <v>0</v>
      </c>
      <c r="AA1214" s="42">
        <f t="shared" ref="AA1214:AA1277" si="335">SUM(X1214:Z1214)</f>
        <v>0</v>
      </c>
      <c r="AB1214" s="43" t="str">
        <f t="shared" ref="AB1214:AB1277" si="336">IF(MIN(F1214:H1214)&lt;1,"n/a",AA1214/$R1214)</f>
        <v>n/a</v>
      </c>
      <c r="AC1214" s="44" t="str">
        <f>IFERROR(W1214*'Inputs - OBR and CPI'!$E$27+'Inputs - Elec wholesale index'!AB1214*'Inputs - OBR and CPI'!$F$27,"n/a")</f>
        <v>n/a</v>
      </c>
      <c r="AD1214" s="2"/>
      <c r="AE1214" s="2"/>
      <c r="AF1214" s="127">
        <v>0</v>
      </c>
    </row>
    <row r="1215" spans="1:32">
      <c r="A1215" s="46"/>
      <c r="B1215" s="13" t="str">
        <f t="shared" si="322"/>
        <v>Jan</v>
      </c>
      <c r="C1215" s="3"/>
      <c r="D1215" s="3"/>
      <c r="E1215" s="3"/>
      <c r="F1215" s="41"/>
      <c r="G1215" s="41"/>
      <c r="H1215" s="41"/>
      <c r="I1215" s="12">
        <f>VLOOKUP($B1215,'Elec wholesale lookups'!$A$3:$L$15,'Inputs - Elec wholesale index'!I$2,FALSE)</f>
        <v>181634.52552031272</v>
      </c>
      <c r="J1215" s="12">
        <f>VLOOKUP($B1215,'Elec wholesale lookups'!$A$3:$L$15,'Inputs - Elec wholesale index'!J$2,FALSE)</f>
        <v>205597.26549163138</v>
      </c>
      <c r="K1215" s="12">
        <f>VLOOKUP($B1215,'Elec wholesale lookups'!$A$3:$L$15,'Inputs - Elec wholesale index'!K$2,FALSE)</f>
        <v>181634.52552031272</v>
      </c>
      <c r="L1215" s="37">
        <f>VLOOKUP($B1215,'Elec wholesale lookups'!$A$3:$O$15,'Inputs - Elec wholesale index'!L$2,FALSE)</f>
        <v>1</v>
      </c>
      <c r="M1215" s="37">
        <f>VLOOKUP($B1215,'Elec wholesale lookups'!$A$3:$O$15,'Inputs - Elec wholesale index'!M$2,FALSE)</f>
        <v>1</v>
      </c>
      <c r="N1215" s="37">
        <f>VLOOKUP($B1215,'Elec wholesale lookups'!$A$3:$O$15,'Inputs - Elec wholesale index'!N$2,FALSE)</f>
        <v>0</v>
      </c>
      <c r="O1215" s="12">
        <f t="shared" si="323"/>
        <v>181634.52552031272</v>
      </c>
      <c r="P1215" s="12">
        <f t="shared" si="324"/>
        <v>205597.26549163138</v>
      </c>
      <c r="Q1215" s="12">
        <f t="shared" si="325"/>
        <v>0</v>
      </c>
      <c r="R1215" s="12">
        <f t="shared" si="326"/>
        <v>387231.79101194406</v>
      </c>
      <c r="S1215" s="22">
        <f t="shared" si="327"/>
        <v>0</v>
      </c>
      <c r="T1215" s="22">
        <f t="shared" si="328"/>
        <v>0</v>
      </c>
      <c r="U1215" s="22">
        <f t="shared" si="329"/>
        <v>0</v>
      </c>
      <c r="V1215" s="22">
        <f t="shared" si="330"/>
        <v>0</v>
      </c>
      <c r="W1215" s="43" t="str">
        <f t="shared" si="331"/>
        <v>n/a</v>
      </c>
      <c r="X1215" s="22">
        <f t="shared" si="332"/>
        <v>0</v>
      </c>
      <c r="Y1215" s="22">
        <f t="shared" si="333"/>
        <v>0</v>
      </c>
      <c r="Z1215" s="22">
        <f t="shared" si="334"/>
        <v>0</v>
      </c>
      <c r="AA1215" s="42">
        <f t="shared" si="335"/>
        <v>0</v>
      </c>
      <c r="AB1215" s="43" t="str">
        <f t="shared" si="336"/>
        <v>n/a</v>
      </c>
      <c r="AC1215" s="44" t="str">
        <f>IFERROR(W1215*'Inputs - OBR and CPI'!$E$27+'Inputs - Elec wholesale index'!AB1215*'Inputs - OBR and CPI'!$F$27,"n/a")</f>
        <v>n/a</v>
      </c>
      <c r="AD1215" s="2"/>
      <c r="AE1215" s="2"/>
      <c r="AF1215" s="127">
        <v>0</v>
      </c>
    </row>
    <row r="1216" spans="1:32">
      <c r="A1216" s="46"/>
      <c r="B1216" s="13" t="str">
        <f t="shared" si="322"/>
        <v>Jan</v>
      </c>
      <c r="C1216" s="3"/>
      <c r="D1216" s="3"/>
      <c r="E1216" s="3"/>
      <c r="F1216" s="41"/>
      <c r="G1216" s="41"/>
      <c r="H1216" s="41"/>
      <c r="I1216" s="12">
        <f>VLOOKUP($B1216,'Elec wholesale lookups'!$A$3:$L$15,'Inputs - Elec wholesale index'!I$2,FALSE)</f>
        <v>181634.52552031272</v>
      </c>
      <c r="J1216" s="12">
        <f>VLOOKUP($B1216,'Elec wholesale lookups'!$A$3:$L$15,'Inputs - Elec wholesale index'!J$2,FALSE)</f>
        <v>205597.26549163138</v>
      </c>
      <c r="K1216" s="12">
        <f>VLOOKUP($B1216,'Elec wholesale lookups'!$A$3:$L$15,'Inputs - Elec wholesale index'!K$2,FALSE)</f>
        <v>181634.52552031272</v>
      </c>
      <c r="L1216" s="37">
        <f>VLOOKUP($B1216,'Elec wholesale lookups'!$A$3:$O$15,'Inputs - Elec wholesale index'!L$2,FALSE)</f>
        <v>1</v>
      </c>
      <c r="M1216" s="37">
        <f>VLOOKUP($B1216,'Elec wholesale lookups'!$A$3:$O$15,'Inputs - Elec wholesale index'!M$2,FALSE)</f>
        <v>1</v>
      </c>
      <c r="N1216" s="37">
        <f>VLOOKUP($B1216,'Elec wholesale lookups'!$A$3:$O$15,'Inputs - Elec wholesale index'!N$2,FALSE)</f>
        <v>0</v>
      </c>
      <c r="O1216" s="12">
        <f t="shared" si="323"/>
        <v>181634.52552031272</v>
      </c>
      <c r="P1216" s="12">
        <f t="shared" si="324"/>
        <v>205597.26549163138</v>
      </c>
      <c r="Q1216" s="12">
        <f t="shared" si="325"/>
        <v>0</v>
      </c>
      <c r="R1216" s="12">
        <f t="shared" si="326"/>
        <v>387231.79101194406</v>
      </c>
      <c r="S1216" s="22">
        <f t="shared" si="327"/>
        <v>0</v>
      </c>
      <c r="T1216" s="22">
        <f t="shared" si="328"/>
        <v>0</v>
      </c>
      <c r="U1216" s="22">
        <f t="shared" si="329"/>
        <v>0</v>
      </c>
      <c r="V1216" s="22">
        <f t="shared" si="330"/>
        <v>0</v>
      </c>
      <c r="W1216" s="43" t="str">
        <f t="shared" si="331"/>
        <v>n/a</v>
      </c>
      <c r="X1216" s="22">
        <f t="shared" si="332"/>
        <v>0</v>
      </c>
      <c r="Y1216" s="22">
        <f t="shared" si="333"/>
        <v>0</v>
      </c>
      <c r="Z1216" s="22">
        <f t="shared" si="334"/>
        <v>0</v>
      </c>
      <c r="AA1216" s="42">
        <f t="shared" si="335"/>
        <v>0</v>
      </c>
      <c r="AB1216" s="43" t="str">
        <f t="shared" si="336"/>
        <v>n/a</v>
      </c>
      <c r="AC1216" s="44" t="str">
        <f>IFERROR(W1216*'Inputs - OBR and CPI'!$E$27+'Inputs - Elec wholesale index'!AB1216*'Inputs - OBR and CPI'!$F$27,"n/a")</f>
        <v>n/a</v>
      </c>
      <c r="AD1216" s="2"/>
      <c r="AE1216" s="2"/>
      <c r="AF1216" s="127">
        <v>0</v>
      </c>
    </row>
    <row r="1217" spans="1:32">
      <c r="A1217" s="46"/>
      <c r="B1217" s="13" t="str">
        <f t="shared" si="322"/>
        <v>Jan</v>
      </c>
      <c r="C1217" s="3"/>
      <c r="D1217" s="3"/>
      <c r="E1217" s="3"/>
      <c r="F1217" s="41"/>
      <c r="G1217" s="41"/>
      <c r="H1217" s="41"/>
      <c r="I1217" s="12">
        <f>VLOOKUP($B1217,'Elec wholesale lookups'!$A$3:$L$15,'Inputs - Elec wholesale index'!I$2,FALSE)</f>
        <v>181634.52552031272</v>
      </c>
      <c r="J1217" s="12">
        <f>VLOOKUP($B1217,'Elec wholesale lookups'!$A$3:$L$15,'Inputs - Elec wholesale index'!J$2,FALSE)</f>
        <v>205597.26549163138</v>
      </c>
      <c r="K1217" s="12">
        <f>VLOOKUP($B1217,'Elec wholesale lookups'!$A$3:$L$15,'Inputs - Elec wholesale index'!K$2,FALSE)</f>
        <v>181634.52552031272</v>
      </c>
      <c r="L1217" s="37">
        <f>VLOOKUP($B1217,'Elec wholesale lookups'!$A$3:$O$15,'Inputs - Elec wholesale index'!L$2,FALSE)</f>
        <v>1</v>
      </c>
      <c r="M1217" s="37">
        <f>VLOOKUP($B1217,'Elec wholesale lookups'!$A$3:$O$15,'Inputs - Elec wholesale index'!M$2,FALSE)</f>
        <v>1</v>
      </c>
      <c r="N1217" s="37">
        <f>VLOOKUP($B1217,'Elec wholesale lookups'!$A$3:$O$15,'Inputs - Elec wholesale index'!N$2,FALSE)</f>
        <v>0</v>
      </c>
      <c r="O1217" s="12">
        <f t="shared" si="323"/>
        <v>181634.52552031272</v>
      </c>
      <c r="P1217" s="12">
        <f t="shared" si="324"/>
        <v>205597.26549163138</v>
      </c>
      <c r="Q1217" s="12">
        <f t="shared" si="325"/>
        <v>0</v>
      </c>
      <c r="R1217" s="12">
        <f t="shared" si="326"/>
        <v>387231.79101194406</v>
      </c>
      <c r="S1217" s="22">
        <f t="shared" si="327"/>
        <v>0</v>
      </c>
      <c r="T1217" s="22">
        <f t="shared" si="328"/>
        <v>0</v>
      </c>
      <c r="U1217" s="22">
        <f t="shared" si="329"/>
        <v>0</v>
      </c>
      <c r="V1217" s="22">
        <f t="shared" si="330"/>
        <v>0</v>
      </c>
      <c r="W1217" s="43" t="str">
        <f t="shared" si="331"/>
        <v>n/a</v>
      </c>
      <c r="X1217" s="22">
        <f t="shared" si="332"/>
        <v>0</v>
      </c>
      <c r="Y1217" s="22">
        <f t="shared" si="333"/>
        <v>0</v>
      </c>
      <c r="Z1217" s="22">
        <f t="shared" si="334"/>
        <v>0</v>
      </c>
      <c r="AA1217" s="42">
        <f t="shared" si="335"/>
        <v>0</v>
      </c>
      <c r="AB1217" s="43" t="str">
        <f t="shared" si="336"/>
        <v>n/a</v>
      </c>
      <c r="AC1217" s="44" t="str">
        <f>IFERROR(W1217*'Inputs - OBR and CPI'!$E$27+'Inputs - Elec wholesale index'!AB1217*'Inputs - OBR and CPI'!$F$27,"n/a")</f>
        <v>n/a</v>
      </c>
      <c r="AD1217" s="2"/>
      <c r="AE1217" s="2"/>
      <c r="AF1217" s="127">
        <v>0</v>
      </c>
    </row>
    <row r="1218" spans="1:32">
      <c r="A1218" s="46"/>
      <c r="B1218" s="13" t="str">
        <f t="shared" si="322"/>
        <v>Jan</v>
      </c>
      <c r="C1218" s="3"/>
      <c r="D1218" s="3"/>
      <c r="E1218" s="3"/>
      <c r="F1218" s="41"/>
      <c r="G1218" s="41"/>
      <c r="H1218" s="41"/>
      <c r="I1218" s="12">
        <f>VLOOKUP($B1218,'Elec wholesale lookups'!$A$3:$L$15,'Inputs - Elec wholesale index'!I$2,FALSE)</f>
        <v>181634.52552031272</v>
      </c>
      <c r="J1218" s="12">
        <f>VLOOKUP($B1218,'Elec wholesale lookups'!$A$3:$L$15,'Inputs - Elec wholesale index'!J$2,FALSE)</f>
        <v>205597.26549163138</v>
      </c>
      <c r="K1218" s="12">
        <f>VLOOKUP($B1218,'Elec wholesale lookups'!$A$3:$L$15,'Inputs - Elec wholesale index'!K$2,FALSE)</f>
        <v>181634.52552031272</v>
      </c>
      <c r="L1218" s="37">
        <f>VLOOKUP($B1218,'Elec wholesale lookups'!$A$3:$O$15,'Inputs - Elec wholesale index'!L$2,FALSE)</f>
        <v>1</v>
      </c>
      <c r="M1218" s="37">
        <f>VLOOKUP($B1218,'Elec wholesale lookups'!$A$3:$O$15,'Inputs - Elec wholesale index'!M$2,FALSE)</f>
        <v>1</v>
      </c>
      <c r="N1218" s="37">
        <f>VLOOKUP($B1218,'Elec wholesale lookups'!$A$3:$O$15,'Inputs - Elec wholesale index'!N$2,FALSE)</f>
        <v>0</v>
      </c>
      <c r="O1218" s="12">
        <f t="shared" si="323"/>
        <v>181634.52552031272</v>
      </c>
      <c r="P1218" s="12">
        <f t="shared" si="324"/>
        <v>205597.26549163138</v>
      </c>
      <c r="Q1218" s="12">
        <f t="shared" si="325"/>
        <v>0</v>
      </c>
      <c r="R1218" s="12">
        <f t="shared" si="326"/>
        <v>387231.79101194406</v>
      </c>
      <c r="S1218" s="22">
        <f t="shared" si="327"/>
        <v>0</v>
      </c>
      <c r="T1218" s="22">
        <f t="shared" si="328"/>
        <v>0</v>
      </c>
      <c r="U1218" s="22">
        <f t="shared" si="329"/>
        <v>0</v>
      </c>
      <c r="V1218" s="22">
        <f t="shared" si="330"/>
        <v>0</v>
      </c>
      <c r="W1218" s="43" t="str">
        <f t="shared" si="331"/>
        <v>n/a</v>
      </c>
      <c r="X1218" s="22">
        <f t="shared" si="332"/>
        <v>0</v>
      </c>
      <c r="Y1218" s="22">
        <f t="shared" si="333"/>
        <v>0</v>
      </c>
      <c r="Z1218" s="22">
        <f t="shared" si="334"/>
        <v>0</v>
      </c>
      <c r="AA1218" s="42">
        <f t="shared" si="335"/>
        <v>0</v>
      </c>
      <c r="AB1218" s="43" t="str">
        <f t="shared" si="336"/>
        <v>n/a</v>
      </c>
      <c r="AC1218" s="44" t="str">
        <f>IFERROR(W1218*'Inputs - OBR and CPI'!$E$27+'Inputs - Elec wholesale index'!AB1218*'Inputs - OBR and CPI'!$F$27,"n/a")</f>
        <v>n/a</v>
      </c>
      <c r="AD1218" s="2"/>
      <c r="AE1218" s="2"/>
      <c r="AF1218" s="127">
        <v>0</v>
      </c>
    </row>
    <row r="1219" spans="1:32">
      <c r="A1219" s="46"/>
      <c r="B1219" s="13" t="str">
        <f t="shared" si="322"/>
        <v>Jan</v>
      </c>
      <c r="C1219" s="3"/>
      <c r="D1219" s="3"/>
      <c r="E1219" s="3"/>
      <c r="F1219" s="41"/>
      <c r="G1219" s="41"/>
      <c r="H1219" s="41"/>
      <c r="I1219" s="12">
        <f>VLOOKUP($B1219,'Elec wholesale lookups'!$A$3:$L$15,'Inputs - Elec wholesale index'!I$2,FALSE)</f>
        <v>181634.52552031272</v>
      </c>
      <c r="J1219" s="12">
        <f>VLOOKUP($B1219,'Elec wholesale lookups'!$A$3:$L$15,'Inputs - Elec wholesale index'!J$2,FALSE)</f>
        <v>205597.26549163138</v>
      </c>
      <c r="K1219" s="12">
        <f>VLOOKUP($B1219,'Elec wholesale lookups'!$A$3:$L$15,'Inputs - Elec wholesale index'!K$2,FALSE)</f>
        <v>181634.52552031272</v>
      </c>
      <c r="L1219" s="37">
        <f>VLOOKUP($B1219,'Elec wholesale lookups'!$A$3:$O$15,'Inputs - Elec wholesale index'!L$2,FALSE)</f>
        <v>1</v>
      </c>
      <c r="M1219" s="37">
        <f>VLOOKUP($B1219,'Elec wholesale lookups'!$A$3:$O$15,'Inputs - Elec wholesale index'!M$2,FALSE)</f>
        <v>1</v>
      </c>
      <c r="N1219" s="37">
        <f>VLOOKUP($B1219,'Elec wholesale lookups'!$A$3:$O$15,'Inputs - Elec wholesale index'!N$2,FALSE)</f>
        <v>0</v>
      </c>
      <c r="O1219" s="12">
        <f t="shared" si="323"/>
        <v>181634.52552031272</v>
      </c>
      <c r="P1219" s="12">
        <f t="shared" si="324"/>
        <v>205597.26549163138</v>
      </c>
      <c r="Q1219" s="12">
        <f t="shared" si="325"/>
        <v>0</v>
      </c>
      <c r="R1219" s="12">
        <f t="shared" si="326"/>
        <v>387231.79101194406</v>
      </c>
      <c r="S1219" s="22">
        <f t="shared" si="327"/>
        <v>0</v>
      </c>
      <c r="T1219" s="22">
        <f t="shared" si="328"/>
        <v>0</v>
      </c>
      <c r="U1219" s="22">
        <f t="shared" si="329"/>
        <v>0</v>
      </c>
      <c r="V1219" s="22">
        <f t="shared" si="330"/>
        <v>0</v>
      </c>
      <c r="W1219" s="43" t="str">
        <f t="shared" si="331"/>
        <v>n/a</v>
      </c>
      <c r="X1219" s="22">
        <f t="shared" si="332"/>
        <v>0</v>
      </c>
      <c r="Y1219" s="22">
        <f t="shared" si="333"/>
        <v>0</v>
      </c>
      <c r="Z1219" s="22">
        <f t="shared" si="334"/>
        <v>0</v>
      </c>
      <c r="AA1219" s="42">
        <f t="shared" si="335"/>
        <v>0</v>
      </c>
      <c r="AB1219" s="43" t="str">
        <f t="shared" si="336"/>
        <v>n/a</v>
      </c>
      <c r="AC1219" s="44" t="str">
        <f>IFERROR(W1219*'Inputs - OBR and CPI'!$E$27+'Inputs - Elec wholesale index'!AB1219*'Inputs - OBR and CPI'!$F$27,"n/a")</f>
        <v>n/a</v>
      </c>
      <c r="AD1219" s="2"/>
      <c r="AE1219" s="2"/>
      <c r="AF1219" s="127">
        <v>0</v>
      </c>
    </row>
    <row r="1220" spans="1:32">
      <c r="A1220" s="46"/>
      <c r="B1220" s="13" t="str">
        <f t="shared" si="322"/>
        <v>Jan</v>
      </c>
      <c r="C1220" s="3"/>
      <c r="D1220" s="3"/>
      <c r="E1220" s="3"/>
      <c r="F1220" s="41"/>
      <c r="G1220" s="41"/>
      <c r="H1220" s="41"/>
      <c r="I1220" s="12">
        <f>VLOOKUP($B1220,'Elec wholesale lookups'!$A$3:$L$15,'Inputs - Elec wholesale index'!I$2,FALSE)</f>
        <v>181634.52552031272</v>
      </c>
      <c r="J1220" s="12">
        <f>VLOOKUP($B1220,'Elec wholesale lookups'!$A$3:$L$15,'Inputs - Elec wholesale index'!J$2,FALSE)</f>
        <v>205597.26549163138</v>
      </c>
      <c r="K1220" s="12">
        <f>VLOOKUP($B1220,'Elec wholesale lookups'!$A$3:$L$15,'Inputs - Elec wholesale index'!K$2,FALSE)</f>
        <v>181634.52552031272</v>
      </c>
      <c r="L1220" s="37">
        <f>VLOOKUP($B1220,'Elec wholesale lookups'!$A$3:$O$15,'Inputs - Elec wholesale index'!L$2,FALSE)</f>
        <v>1</v>
      </c>
      <c r="M1220" s="37">
        <f>VLOOKUP($B1220,'Elec wholesale lookups'!$A$3:$O$15,'Inputs - Elec wholesale index'!M$2,FALSE)</f>
        <v>1</v>
      </c>
      <c r="N1220" s="37">
        <f>VLOOKUP($B1220,'Elec wholesale lookups'!$A$3:$O$15,'Inputs - Elec wholesale index'!N$2,FALSE)</f>
        <v>0</v>
      </c>
      <c r="O1220" s="12">
        <f t="shared" si="323"/>
        <v>181634.52552031272</v>
      </c>
      <c r="P1220" s="12">
        <f t="shared" si="324"/>
        <v>205597.26549163138</v>
      </c>
      <c r="Q1220" s="12">
        <f t="shared" si="325"/>
        <v>0</v>
      </c>
      <c r="R1220" s="12">
        <f t="shared" si="326"/>
        <v>387231.79101194406</v>
      </c>
      <c r="S1220" s="22">
        <f t="shared" si="327"/>
        <v>0</v>
      </c>
      <c r="T1220" s="22">
        <f t="shared" si="328"/>
        <v>0</v>
      </c>
      <c r="U1220" s="22">
        <f t="shared" si="329"/>
        <v>0</v>
      </c>
      <c r="V1220" s="22">
        <f t="shared" si="330"/>
        <v>0</v>
      </c>
      <c r="W1220" s="43" t="str">
        <f t="shared" si="331"/>
        <v>n/a</v>
      </c>
      <c r="X1220" s="22">
        <f t="shared" si="332"/>
        <v>0</v>
      </c>
      <c r="Y1220" s="22">
        <f t="shared" si="333"/>
        <v>0</v>
      </c>
      <c r="Z1220" s="22">
        <f t="shared" si="334"/>
        <v>0</v>
      </c>
      <c r="AA1220" s="42">
        <f t="shared" si="335"/>
        <v>0</v>
      </c>
      <c r="AB1220" s="43" t="str">
        <f t="shared" si="336"/>
        <v>n/a</v>
      </c>
      <c r="AC1220" s="44" t="str">
        <f>IFERROR(W1220*'Inputs - OBR and CPI'!$E$27+'Inputs - Elec wholesale index'!AB1220*'Inputs - OBR and CPI'!$F$27,"n/a")</f>
        <v>n/a</v>
      </c>
      <c r="AD1220" s="2"/>
      <c r="AE1220" s="2"/>
      <c r="AF1220" s="127">
        <v>0</v>
      </c>
    </row>
    <row r="1221" spans="1:32">
      <c r="A1221" s="46"/>
      <c r="B1221" s="13" t="str">
        <f t="shared" si="322"/>
        <v>Jan</v>
      </c>
      <c r="C1221" s="3"/>
      <c r="D1221" s="3"/>
      <c r="E1221" s="3"/>
      <c r="F1221" s="41"/>
      <c r="G1221" s="41"/>
      <c r="H1221" s="41"/>
      <c r="I1221" s="12">
        <f>VLOOKUP($B1221,'Elec wholesale lookups'!$A$3:$L$15,'Inputs - Elec wholesale index'!I$2,FALSE)</f>
        <v>181634.52552031272</v>
      </c>
      <c r="J1221" s="12">
        <f>VLOOKUP($B1221,'Elec wholesale lookups'!$A$3:$L$15,'Inputs - Elec wholesale index'!J$2,FALSE)</f>
        <v>205597.26549163138</v>
      </c>
      <c r="K1221" s="12">
        <f>VLOOKUP($B1221,'Elec wholesale lookups'!$A$3:$L$15,'Inputs - Elec wholesale index'!K$2,FALSE)</f>
        <v>181634.52552031272</v>
      </c>
      <c r="L1221" s="37">
        <f>VLOOKUP($B1221,'Elec wholesale lookups'!$A$3:$O$15,'Inputs - Elec wholesale index'!L$2,FALSE)</f>
        <v>1</v>
      </c>
      <c r="M1221" s="37">
        <f>VLOOKUP($B1221,'Elec wholesale lookups'!$A$3:$O$15,'Inputs - Elec wholesale index'!M$2,FALSE)</f>
        <v>1</v>
      </c>
      <c r="N1221" s="37">
        <f>VLOOKUP($B1221,'Elec wholesale lookups'!$A$3:$O$15,'Inputs - Elec wholesale index'!N$2,FALSE)</f>
        <v>0</v>
      </c>
      <c r="O1221" s="12">
        <f t="shared" si="323"/>
        <v>181634.52552031272</v>
      </c>
      <c r="P1221" s="12">
        <f t="shared" si="324"/>
        <v>205597.26549163138</v>
      </c>
      <c r="Q1221" s="12">
        <f t="shared" si="325"/>
        <v>0</v>
      </c>
      <c r="R1221" s="12">
        <f t="shared" si="326"/>
        <v>387231.79101194406</v>
      </c>
      <c r="S1221" s="22">
        <f t="shared" si="327"/>
        <v>0</v>
      </c>
      <c r="T1221" s="22">
        <f t="shared" si="328"/>
        <v>0</v>
      </c>
      <c r="U1221" s="22">
        <f t="shared" si="329"/>
        <v>0</v>
      </c>
      <c r="V1221" s="22">
        <f t="shared" si="330"/>
        <v>0</v>
      </c>
      <c r="W1221" s="43" t="str">
        <f t="shared" si="331"/>
        <v>n/a</v>
      </c>
      <c r="X1221" s="22">
        <f t="shared" si="332"/>
        <v>0</v>
      </c>
      <c r="Y1221" s="22">
        <f t="shared" si="333"/>
        <v>0</v>
      </c>
      <c r="Z1221" s="22">
        <f t="shared" si="334"/>
        <v>0</v>
      </c>
      <c r="AA1221" s="42">
        <f t="shared" si="335"/>
        <v>0</v>
      </c>
      <c r="AB1221" s="43" t="str">
        <f t="shared" si="336"/>
        <v>n/a</v>
      </c>
      <c r="AC1221" s="44" t="str">
        <f>IFERROR(W1221*'Inputs - OBR and CPI'!$E$27+'Inputs - Elec wholesale index'!AB1221*'Inputs - OBR and CPI'!$F$27,"n/a")</f>
        <v>n/a</v>
      </c>
      <c r="AD1221" s="2"/>
      <c r="AE1221" s="2"/>
      <c r="AF1221" s="127">
        <v>0</v>
      </c>
    </row>
    <row r="1222" spans="1:32">
      <c r="A1222" s="46"/>
      <c r="B1222" s="13" t="str">
        <f t="shared" si="322"/>
        <v>Jan</v>
      </c>
      <c r="C1222" s="3"/>
      <c r="D1222" s="3"/>
      <c r="E1222" s="3"/>
      <c r="F1222" s="41"/>
      <c r="G1222" s="41"/>
      <c r="H1222" s="41"/>
      <c r="I1222" s="12">
        <f>VLOOKUP($B1222,'Elec wholesale lookups'!$A$3:$L$15,'Inputs - Elec wholesale index'!I$2,FALSE)</f>
        <v>181634.52552031272</v>
      </c>
      <c r="J1222" s="12">
        <f>VLOOKUP($B1222,'Elec wholesale lookups'!$A$3:$L$15,'Inputs - Elec wholesale index'!J$2,FALSE)</f>
        <v>205597.26549163138</v>
      </c>
      <c r="K1222" s="12">
        <f>VLOOKUP($B1222,'Elec wholesale lookups'!$A$3:$L$15,'Inputs - Elec wholesale index'!K$2,FALSE)</f>
        <v>181634.52552031272</v>
      </c>
      <c r="L1222" s="37">
        <f>VLOOKUP($B1222,'Elec wholesale lookups'!$A$3:$O$15,'Inputs - Elec wholesale index'!L$2,FALSE)</f>
        <v>1</v>
      </c>
      <c r="M1222" s="37">
        <f>VLOOKUP($B1222,'Elec wholesale lookups'!$A$3:$O$15,'Inputs - Elec wholesale index'!M$2,FALSE)</f>
        <v>1</v>
      </c>
      <c r="N1222" s="37">
        <f>VLOOKUP($B1222,'Elec wholesale lookups'!$A$3:$O$15,'Inputs - Elec wholesale index'!N$2,FALSE)</f>
        <v>0</v>
      </c>
      <c r="O1222" s="12">
        <f t="shared" si="323"/>
        <v>181634.52552031272</v>
      </c>
      <c r="P1222" s="12">
        <f t="shared" si="324"/>
        <v>205597.26549163138</v>
      </c>
      <c r="Q1222" s="12">
        <f t="shared" si="325"/>
        <v>0</v>
      </c>
      <c r="R1222" s="12">
        <f t="shared" si="326"/>
        <v>387231.79101194406</v>
      </c>
      <c r="S1222" s="22">
        <f t="shared" si="327"/>
        <v>0</v>
      </c>
      <c r="T1222" s="22">
        <f t="shared" si="328"/>
        <v>0</v>
      </c>
      <c r="U1222" s="22">
        <f t="shared" si="329"/>
        <v>0</v>
      </c>
      <c r="V1222" s="22">
        <f t="shared" si="330"/>
        <v>0</v>
      </c>
      <c r="W1222" s="43" t="str">
        <f t="shared" si="331"/>
        <v>n/a</v>
      </c>
      <c r="X1222" s="22">
        <f t="shared" si="332"/>
        <v>0</v>
      </c>
      <c r="Y1222" s="22">
        <f t="shared" si="333"/>
        <v>0</v>
      </c>
      <c r="Z1222" s="22">
        <f t="shared" si="334"/>
        <v>0</v>
      </c>
      <c r="AA1222" s="42">
        <f t="shared" si="335"/>
        <v>0</v>
      </c>
      <c r="AB1222" s="43" t="str">
        <f t="shared" si="336"/>
        <v>n/a</v>
      </c>
      <c r="AC1222" s="44" t="str">
        <f>IFERROR(W1222*'Inputs - OBR and CPI'!$E$27+'Inputs - Elec wholesale index'!AB1222*'Inputs - OBR and CPI'!$F$27,"n/a")</f>
        <v>n/a</v>
      </c>
      <c r="AD1222" s="2"/>
      <c r="AE1222" s="2"/>
      <c r="AF1222" s="127">
        <v>0</v>
      </c>
    </row>
    <row r="1223" spans="1:32">
      <c r="A1223" s="46"/>
      <c r="B1223" s="13" t="str">
        <f t="shared" si="322"/>
        <v>Jan</v>
      </c>
      <c r="C1223" s="3"/>
      <c r="D1223" s="3"/>
      <c r="E1223" s="3"/>
      <c r="F1223" s="41"/>
      <c r="G1223" s="41"/>
      <c r="H1223" s="41"/>
      <c r="I1223" s="12">
        <f>VLOOKUP($B1223,'Elec wholesale lookups'!$A$3:$L$15,'Inputs - Elec wholesale index'!I$2,FALSE)</f>
        <v>181634.52552031272</v>
      </c>
      <c r="J1223" s="12">
        <f>VLOOKUP($B1223,'Elec wholesale lookups'!$A$3:$L$15,'Inputs - Elec wholesale index'!J$2,FALSE)</f>
        <v>205597.26549163138</v>
      </c>
      <c r="K1223" s="12">
        <f>VLOOKUP($B1223,'Elec wholesale lookups'!$A$3:$L$15,'Inputs - Elec wholesale index'!K$2,FALSE)</f>
        <v>181634.52552031272</v>
      </c>
      <c r="L1223" s="37">
        <f>VLOOKUP($B1223,'Elec wholesale lookups'!$A$3:$O$15,'Inputs - Elec wholesale index'!L$2,FALSE)</f>
        <v>1</v>
      </c>
      <c r="M1223" s="37">
        <f>VLOOKUP($B1223,'Elec wholesale lookups'!$A$3:$O$15,'Inputs - Elec wholesale index'!M$2,FALSE)</f>
        <v>1</v>
      </c>
      <c r="N1223" s="37">
        <f>VLOOKUP($B1223,'Elec wholesale lookups'!$A$3:$O$15,'Inputs - Elec wholesale index'!N$2,FALSE)</f>
        <v>0</v>
      </c>
      <c r="O1223" s="12">
        <f t="shared" si="323"/>
        <v>181634.52552031272</v>
      </c>
      <c r="P1223" s="12">
        <f t="shared" si="324"/>
        <v>205597.26549163138</v>
      </c>
      <c r="Q1223" s="12">
        <f t="shared" si="325"/>
        <v>0</v>
      </c>
      <c r="R1223" s="12">
        <f t="shared" si="326"/>
        <v>387231.79101194406</v>
      </c>
      <c r="S1223" s="22">
        <f t="shared" si="327"/>
        <v>0</v>
      </c>
      <c r="T1223" s="22">
        <f t="shared" si="328"/>
        <v>0</v>
      </c>
      <c r="U1223" s="22">
        <f t="shared" si="329"/>
        <v>0</v>
      </c>
      <c r="V1223" s="22">
        <f t="shared" si="330"/>
        <v>0</v>
      </c>
      <c r="W1223" s="43" t="str">
        <f t="shared" si="331"/>
        <v>n/a</v>
      </c>
      <c r="X1223" s="22">
        <f t="shared" si="332"/>
        <v>0</v>
      </c>
      <c r="Y1223" s="22">
        <f t="shared" si="333"/>
        <v>0</v>
      </c>
      <c r="Z1223" s="22">
        <f t="shared" si="334"/>
        <v>0</v>
      </c>
      <c r="AA1223" s="42">
        <f t="shared" si="335"/>
        <v>0</v>
      </c>
      <c r="AB1223" s="43" t="str">
        <f t="shared" si="336"/>
        <v>n/a</v>
      </c>
      <c r="AC1223" s="44" t="str">
        <f>IFERROR(W1223*'Inputs - OBR and CPI'!$E$27+'Inputs - Elec wholesale index'!AB1223*'Inputs - OBR and CPI'!$F$27,"n/a")</f>
        <v>n/a</v>
      </c>
      <c r="AD1223" s="2"/>
      <c r="AE1223" s="2"/>
      <c r="AF1223" s="127">
        <v>0</v>
      </c>
    </row>
    <row r="1224" spans="1:32">
      <c r="A1224" s="46"/>
      <c r="B1224" s="13" t="str">
        <f t="shared" si="322"/>
        <v>Jan</v>
      </c>
      <c r="C1224" s="3"/>
      <c r="D1224" s="3"/>
      <c r="E1224" s="3"/>
      <c r="F1224" s="41"/>
      <c r="G1224" s="41"/>
      <c r="H1224" s="41"/>
      <c r="I1224" s="12">
        <f>VLOOKUP($B1224,'Elec wholesale lookups'!$A$3:$L$15,'Inputs - Elec wholesale index'!I$2,FALSE)</f>
        <v>181634.52552031272</v>
      </c>
      <c r="J1224" s="12">
        <f>VLOOKUP($B1224,'Elec wholesale lookups'!$A$3:$L$15,'Inputs - Elec wholesale index'!J$2,FALSE)</f>
        <v>205597.26549163138</v>
      </c>
      <c r="K1224" s="12">
        <f>VLOOKUP($B1224,'Elec wholesale lookups'!$A$3:$L$15,'Inputs - Elec wholesale index'!K$2,FALSE)</f>
        <v>181634.52552031272</v>
      </c>
      <c r="L1224" s="37">
        <f>VLOOKUP($B1224,'Elec wholesale lookups'!$A$3:$O$15,'Inputs - Elec wholesale index'!L$2,FALSE)</f>
        <v>1</v>
      </c>
      <c r="M1224" s="37">
        <f>VLOOKUP($B1224,'Elec wholesale lookups'!$A$3:$O$15,'Inputs - Elec wholesale index'!M$2,FALSE)</f>
        <v>1</v>
      </c>
      <c r="N1224" s="37">
        <f>VLOOKUP($B1224,'Elec wholesale lookups'!$A$3:$O$15,'Inputs - Elec wholesale index'!N$2,FALSE)</f>
        <v>0</v>
      </c>
      <c r="O1224" s="12">
        <f t="shared" si="323"/>
        <v>181634.52552031272</v>
      </c>
      <c r="P1224" s="12">
        <f t="shared" si="324"/>
        <v>205597.26549163138</v>
      </c>
      <c r="Q1224" s="12">
        <f t="shared" si="325"/>
        <v>0</v>
      </c>
      <c r="R1224" s="12">
        <f t="shared" si="326"/>
        <v>387231.79101194406</v>
      </c>
      <c r="S1224" s="22">
        <f t="shared" si="327"/>
        <v>0</v>
      </c>
      <c r="T1224" s="22">
        <f t="shared" si="328"/>
        <v>0</v>
      </c>
      <c r="U1224" s="22">
        <f t="shared" si="329"/>
        <v>0</v>
      </c>
      <c r="V1224" s="22">
        <f t="shared" si="330"/>
        <v>0</v>
      </c>
      <c r="W1224" s="43" t="str">
        <f t="shared" si="331"/>
        <v>n/a</v>
      </c>
      <c r="X1224" s="22">
        <f t="shared" si="332"/>
        <v>0</v>
      </c>
      <c r="Y1224" s="22">
        <f t="shared" si="333"/>
        <v>0</v>
      </c>
      <c r="Z1224" s="22">
        <f t="shared" si="334"/>
        <v>0</v>
      </c>
      <c r="AA1224" s="42">
        <f t="shared" si="335"/>
        <v>0</v>
      </c>
      <c r="AB1224" s="43" t="str">
        <f t="shared" si="336"/>
        <v>n/a</v>
      </c>
      <c r="AC1224" s="44" t="str">
        <f>IFERROR(W1224*'Inputs - OBR and CPI'!$E$27+'Inputs - Elec wholesale index'!AB1224*'Inputs - OBR and CPI'!$F$27,"n/a")</f>
        <v>n/a</v>
      </c>
      <c r="AD1224" s="2"/>
      <c r="AE1224" s="2"/>
      <c r="AF1224" s="127">
        <v>0</v>
      </c>
    </row>
    <row r="1225" spans="1:32">
      <c r="A1225" s="46"/>
      <c r="B1225" s="13" t="str">
        <f t="shared" si="322"/>
        <v>Jan</v>
      </c>
      <c r="C1225" s="3"/>
      <c r="D1225" s="3"/>
      <c r="E1225" s="3"/>
      <c r="F1225" s="41"/>
      <c r="G1225" s="41"/>
      <c r="H1225" s="41"/>
      <c r="I1225" s="12">
        <f>VLOOKUP($B1225,'Elec wholesale lookups'!$A$3:$L$15,'Inputs - Elec wholesale index'!I$2,FALSE)</f>
        <v>181634.52552031272</v>
      </c>
      <c r="J1225" s="12">
        <f>VLOOKUP($B1225,'Elec wholesale lookups'!$A$3:$L$15,'Inputs - Elec wholesale index'!J$2,FALSE)</f>
        <v>205597.26549163138</v>
      </c>
      <c r="K1225" s="12">
        <f>VLOOKUP($B1225,'Elec wholesale lookups'!$A$3:$L$15,'Inputs - Elec wholesale index'!K$2,FALSE)</f>
        <v>181634.52552031272</v>
      </c>
      <c r="L1225" s="37">
        <f>VLOOKUP($B1225,'Elec wholesale lookups'!$A$3:$O$15,'Inputs - Elec wholesale index'!L$2,FALSE)</f>
        <v>1</v>
      </c>
      <c r="M1225" s="37">
        <f>VLOOKUP($B1225,'Elec wholesale lookups'!$A$3:$O$15,'Inputs - Elec wholesale index'!M$2,FALSE)</f>
        <v>1</v>
      </c>
      <c r="N1225" s="37">
        <f>VLOOKUP($B1225,'Elec wholesale lookups'!$A$3:$O$15,'Inputs - Elec wholesale index'!N$2,FALSE)</f>
        <v>0</v>
      </c>
      <c r="O1225" s="12">
        <f t="shared" si="323"/>
        <v>181634.52552031272</v>
      </c>
      <c r="P1225" s="12">
        <f t="shared" si="324"/>
        <v>205597.26549163138</v>
      </c>
      <c r="Q1225" s="12">
        <f t="shared" si="325"/>
        <v>0</v>
      </c>
      <c r="R1225" s="12">
        <f t="shared" si="326"/>
        <v>387231.79101194406</v>
      </c>
      <c r="S1225" s="22">
        <f t="shared" si="327"/>
        <v>0</v>
      </c>
      <c r="T1225" s="22">
        <f t="shared" si="328"/>
        <v>0</v>
      </c>
      <c r="U1225" s="22">
        <f t="shared" si="329"/>
        <v>0</v>
      </c>
      <c r="V1225" s="22">
        <f t="shared" si="330"/>
        <v>0</v>
      </c>
      <c r="W1225" s="43" t="str">
        <f t="shared" si="331"/>
        <v>n/a</v>
      </c>
      <c r="X1225" s="22">
        <f t="shared" si="332"/>
        <v>0</v>
      </c>
      <c r="Y1225" s="22">
        <f t="shared" si="333"/>
        <v>0</v>
      </c>
      <c r="Z1225" s="22">
        <f t="shared" si="334"/>
        <v>0</v>
      </c>
      <c r="AA1225" s="42">
        <f t="shared" si="335"/>
        <v>0</v>
      </c>
      <c r="AB1225" s="43" t="str">
        <f t="shared" si="336"/>
        <v>n/a</v>
      </c>
      <c r="AC1225" s="44" t="str">
        <f>IFERROR(W1225*'Inputs - OBR and CPI'!$E$27+'Inputs - Elec wholesale index'!AB1225*'Inputs - OBR and CPI'!$F$27,"n/a")</f>
        <v>n/a</v>
      </c>
      <c r="AD1225" s="2"/>
      <c r="AE1225" s="2"/>
      <c r="AF1225" s="127">
        <v>0</v>
      </c>
    </row>
    <row r="1226" spans="1:32">
      <c r="A1226" s="46"/>
      <c r="B1226" s="13" t="str">
        <f t="shared" si="322"/>
        <v>Jan</v>
      </c>
      <c r="C1226" s="3"/>
      <c r="D1226" s="3"/>
      <c r="E1226" s="3"/>
      <c r="F1226" s="41"/>
      <c r="G1226" s="41"/>
      <c r="H1226" s="41"/>
      <c r="I1226" s="12">
        <f>VLOOKUP($B1226,'Elec wholesale lookups'!$A$3:$L$15,'Inputs - Elec wholesale index'!I$2,FALSE)</f>
        <v>181634.52552031272</v>
      </c>
      <c r="J1226" s="12">
        <f>VLOOKUP($B1226,'Elec wholesale lookups'!$A$3:$L$15,'Inputs - Elec wholesale index'!J$2,FALSE)</f>
        <v>205597.26549163138</v>
      </c>
      <c r="K1226" s="12">
        <f>VLOOKUP($B1226,'Elec wholesale lookups'!$A$3:$L$15,'Inputs - Elec wholesale index'!K$2,FALSE)</f>
        <v>181634.52552031272</v>
      </c>
      <c r="L1226" s="37">
        <f>VLOOKUP($B1226,'Elec wholesale lookups'!$A$3:$O$15,'Inputs - Elec wholesale index'!L$2,FALSE)</f>
        <v>1</v>
      </c>
      <c r="M1226" s="37">
        <f>VLOOKUP($B1226,'Elec wholesale lookups'!$A$3:$O$15,'Inputs - Elec wholesale index'!M$2,FALSE)</f>
        <v>1</v>
      </c>
      <c r="N1226" s="37">
        <f>VLOOKUP($B1226,'Elec wholesale lookups'!$A$3:$O$15,'Inputs - Elec wholesale index'!N$2,FALSE)</f>
        <v>0</v>
      </c>
      <c r="O1226" s="12">
        <f t="shared" si="323"/>
        <v>181634.52552031272</v>
      </c>
      <c r="P1226" s="12">
        <f t="shared" si="324"/>
        <v>205597.26549163138</v>
      </c>
      <c r="Q1226" s="12">
        <f t="shared" si="325"/>
        <v>0</v>
      </c>
      <c r="R1226" s="12">
        <f t="shared" si="326"/>
        <v>387231.79101194406</v>
      </c>
      <c r="S1226" s="22">
        <f t="shared" si="327"/>
        <v>0</v>
      </c>
      <c r="T1226" s="22">
        <f t="shared" si="328"/>
        <v>0</v>
      </c>
      <c r="U1226" s="22">
        <f t="shared" si="329"/>
        <v>0</v>
      </c>
      <c r="V1226" s="22">
        <f t="shared" si="330"/>
        <v>0</v>
      </c>
      <c r="W1226" s="43" t="str">
        <f t="shared" si="331"/>
        <v>n/a</v>
      </c>
      <c r="X1226" s="22">
        <f t="shared" si="332"/>
        <v>0</v>
      </c>
      <c r="Y1226" s="22">
        <f t="shared" si="333"/>
        <v>0</v>
      </c>
      <c r="Z1226" s="22">
        <f t="shared" si="334"/>
        <v>0</v>
      </c>
      <c r="AA1226" s="42">
        <f t="shared" si="335"/>
        <v>0</v>
      </c>
      <c r="AB1226" s="43" t="str">
        <f t="shared" si="336"/>
        <v>n/a</v>
      </c>
      <c r="AC1226" s="44" t="str">
        <f>IFERROR(W1226*'Inputs - OBR and CPI'!$E$27+'Inputs - Elec wholesale index'!AB1226*'Inputs - OBR and CPI'!$F$27,"n/a")</f>
        <v>n/a</v>
      </c>
      <c r="AD1226" s="2"/>
      <c r="AE1226" s="2"/>
      <c r="AF1226" s="127">
        <v>0</v>
      </c>
    </row>
    <row r="1227" spans="1:32">
      <c r="A1227" s="46"/>
      <c r="B1227" s="13" t="str">
        <f t="shared" si="322"/>
        <v>Jan</v>
      </c>
      <c r="C1227" s="3"/>
      <c r="D1227" s="3"/>
      <c r="E1227" s="3"/>
      <c r="F1227" s="41"/>
      <c r="G1227" s="41"/>
      <c r="H1227" s="41"/>
      <c r="I1227" s="12">
        <f>VLOOKUP($B1227,'Elec wholesale lookups'!$A$3:$L$15,'Inputs - Elec wholesale index'!I$2,FALSE)</f>
        <v>181634.52552031272</v>
      </c>
      <c r="J1227" s="12">
        <f>VLOOKUP($B1227,'Elec wholesale lookups'!$A$3:$L$15,'Inputs - Elec wholesale index'!J$2,FALSE)</f>
        <v>205597.26549163138</v>
      </c>
      <c r="K1227" s="12">
        <f>VLOOKUP($B1227,'Elec wholesale lookups'!$A$3:$L$15,'Inputs - Elec wholesale index'!K$2,FALSE)</f>
        <v>181634.52552031272</v>
      </c>
      <c r="L1227" s="37">
        <f>VLOOKUP($B1227,'Elec wholesale lookups'!$A$3:$O$15,'Inputs - Elec wholesale index'!L$2,FALSE)</f>
        <v>1</v>
      </c>
      <c r="M1227" s="37">
        <f>VLOOKUP($B1227,'Elec wholesale lookups'!$A$3:$O$15,'Inputs - Elec wholesale index'!M$2,FALSE)</f>
        <v>1</v>
      </c>
      <c r="N1227" s="37">
        <f>VLOOKUP($B1227,'Elec wholesale lookups'!$A$3:$O$15,'Inputs - Elec wholesale index'!N$2,FALSE)</f>
        <v>0</v>
      </c>
      <c r="O1227" s="12">
        <f t="shared" si="323"/>
        <v>181634.52552031272</v>
      </c>
      <c r="P1227" s="12">
        <f t="shared" si="324"/>
        <v>205597.26549163138</v>
      </c>
      <c r="Q1227" s="12">
        <f t="shared" si="325"/>
        <v>0</v>
      </c>
      <c r="R1227" s="12">
        <f t="shared" si="326"/>
        <v>387231.79101194406</v>
      </c>
      <c r="S1227" s="22">
        <f t="shared" si="327"/>
        <v>0</v>
      </c>
      <c r="T1227" s="22">
        <f t="shared" si="328"/>
        <v>0</v>
      </c>
      <c r="U1227" s="22">
        <f t="shared" si="329"/>
        <v>0</v>
      </c>
      <c r="V1227" s="22">
        <f t="shared" si="330"/>
        <v>0</v>
      </c>
      <c r="W1227" s="43" t="str">
        <f t="shared" si="331"/>
        <v>n/a</v>
      </c>
      <c r="X1227" s="22">
        <f t="shared" si="332"/>
        <v>0</v>
      </c>
      <c r="Y1227" s="22">
        <f t="shared" si="333"/>
        <v>0</v>
      </c>
      <c r="Z1227" s="22">
        <f t="shared" si="334"/>
        <v>0</v>
      </c>
      <c r="AA1227" s="42">
        <f t="shared" si="335"/>
        <v>0</v>
      </c>
      <c r="AB1227" s="43" t="str">
        <f t="shared" si="336"/>
        <v>n/a</v>
      </c>
      <c r="AC1227" s="44" t="str">
        <f>IFERROR(W1227*'Inputs - OBR and CPI'!$E$27+'Inputs - Elec wholesale index'!AB1227*'Inputs - OBR and CPI'!$F$27,"n/a")</f>
        <v>n/a</v>
      </c>
      <c r="AD1227" s="2"/>
      <c r="AE1227" s="2"/>
      <c r="AF1227" s="127">
        <v>0</v>
      </c>
    </row>
    <row r="1228" spans="1:32">
      <c r="A1228" s="46"/>
      <c r="B1228" s="13" t="str">
        <f t="shared" si="322"/>
        <v>Jan</v>
      </c>
      <c r="C1228" s="3"/>
      <c r="D1228" s="3"/>
      <c r="E1228" s="3"/>
      <c r="F1228" s="41"/>
      <c r="G1228" s="41"/>
      <c r="H1228" s="41"/>
      <c r="I1228" s="12">
        <f>VLOOKUP($B1228,'Elec wholesale lookups'!$A$3:$L$15,'Inputs - Elec wholesale index'!I$2,FALSE)</f>
        <v>181634.52552031272</v>
      </c>
      <c r="J1228" s="12">
        <f>VLOOKUP($B1228,'Elec wholesale lookups'!$A$3:$L$15,'Inputs - Elec wholesale index'!J$2,FALSE)</f>
        <v>205597.26549163138</v>
      </c>
      <c r="K1228" s="12">
        <f>VLOOKUP($B1228,'Elec wholesale lookups'!$A$3:$L$15,'Inputs - Elec wholesale index'!K$2,FALSE)</f>
        <v>181634.52552031272</v>
      </c>
      <c r="L1228" s="37">
        <f>VLOOKUP($B1228,'Elec wholesale lookups'!$A$3:$O$15,'Inputs - Elec wholesale index'!L$2,FALSE)</f>
        <v>1</v>
      </c>
      <c r="M1228" s="37">
        <f>VLOOKUP($B1228,'Elec wholesale lookups'!$A$3:$O$15,'Inputs - Elec wholesale index'!M$2,FALSE)</f>
        <v>1</v>
      </c>
      <c r="N1228" s="37">
        <f>VLOOKUP($B1228,'Elec wholesale lookups'!$A$3:$O$15,'Inputs - Elec wholesale index'!N$2,FALSE)</f>
        <v>0</v>
      </c>
      <c r="O1228" s="12">
        <f t="shared" si="323"/>
        <v>181634.52552031272</v>
      </c>
      <c r="P1228" s="12">
        <f t="shared" si="324"/>
        <v>205597.26549163138</v>
      </c>
      <c r="Q1228" s="12">
        <f t="shared" si="325"/>
        <v>0</v>
      </c>
      <c r="R1228" s="12">
        <f t="shared" si="326"/>
        <v>387231.79101194406</v>
      </c>
      <c r="S1228" s="22">
        <f t="shared" si="327"/>
        <v>0</v>
      </c>
      <c r="T1228" s="22">
        <f t="shared" si="328"/>
        <v>0</v>
      </c>
      <c r="U1228" s="22">
        <f t="shared" si="329"/>
        <v>0</v>
      </c>
      <c r="V1228" s="22">
        <f t="shared" si="330"/>
        <v>0</v>
      </c>
      <c r="W1228" s="43" t="str">
        <f t="shared" si="331"/>
        <v>n/a</v>
      </c>
      <c r="X1228" s="22">
        <f t="shared" si="332"/>
        <v>0</v>
      </c>
      <c r="Y1228" s="22">
        <f t="shared" si="333"/>
        <v>0</v>
      </c>
      <c r="Z1228" s="22">
        <f t="shared" si="334"/>
        <v>0</v>
      </c>
      <c r="AA1228" s="42">
        <f t="shared" si="335"/>
        <v>0</v>
      </c>
      <c r="AB1228" s="43" t="str">
        <f t="shared" si="336"/>
        <v>n/a</v>
      </c>
      <c r="AC1228" s="44" t="str">
        <f>IFERROR(W1228*'Inputs - OBR and CPI'!$E$27+'Inputs - Elec wholesale index'!AB1228*'Inputs - OBR and CPI'!$F$27,"n/a")</f>
        <v>n/a</v>
      </c>
      <c r="AD1228" s="2"/>
      <c r="AE1228" s="2"/>
      <c r="AF1228" s="127">
        <v>0</v>
      </c>
    </row>
    <row r="1229" spans="1:32">
      <c r="A1229" s="46"/>
      <c r="B1229" s="13" t="str">
        <f t="shared" si="322"/>
        <v>Jan</v>
      </c>
      <c r="C1229" s="3"/>
      <c r="D1229" s="3"/>
      <c r="E1229" s="3"/>
      <c r="F1229" s="41"/>
      <c r="G1229" s="41"/>
      <c r="H1229" s="41"/>
      <c r="I1229" s="12">
        <f>VLOOKUP($B1229,'Elec wholesale lookups'!$A$3:$L$15,'Inputs - Elec wholesale index'!I$2,FALSE)</f>
        <v>181634.52552031272</v>
      </c>
      <c r="J1229" s="12">
        <f>VLOOKUP($B1229,'Elec wholesale lookups'!$A$3:$L$15,'Inputs - Elec wholesale index'!J$2,FALSE)</f>
        <v>205597.26549163138</v>
      </c>
      <c r="K1229" s="12">
        <f>VLOOKUP($B1229,'Elec wholesale lookups'!$A$3:$L$15,'Inputs - Elec wholesale index'!K$2,FALSE)</f>
        <v>181634.52552031272</v>
      </c>
      <c r="L1229" s="37">
        <f>VLOOKUP($B1229,'Elec wholesale lookups'!$A$3:$O$15,'Inputs - Elec wholesale index'!L$2,FALSE)</f>
        <v>1</v>
      </c>
      <c r="M1229" s="37">
        <f>VLOOKUP($B1229,'Elec wholesale lookups'!$A$3:$O$15,'Inputs - Elec wholesale index'!M$2,FALSE)</f>
        <v>1</v>
      </c>
      <c r="N1229" s="37">
        <f>VLOOKUP($B1229,'Elec wholesale lookups'!$A$3:$O$15,'Inputs - Elec wholesale index'!N$2,FALSE)</f>
        <v>0</v>
      </c>
      <c r="O1229" s="12">
        <f t="shared" si="323"/>
        <v>181634.52552031272</v>
      </c>
      <c r="P1229" s="12">
        <f t="shared" si="324"/>
        <v>205597.26549163138</v>
      </c>
      <c r="Q1229" s="12">
        <f t="shared" si="325"/>
        <v>0</v>
      </c>
      <c r="R1229" s="12">
        <f t="shared" si="326"/>
        <v>387231.79101194406</v>
      </c>
      <c r="S1229" s="22">
        <f t="shared" si="327"/>
        <v>0</v>
      </c>
      <c r="T1229" s="22">
        <f t="shared" si="328"/>
        <v>0</v>
      </c>
      <c r="U1229" s="22">
        <f t="shared" si="329"/>
        <v>0</v>
      </c>
      <c r="V1229" s="22">
        <f t="shared" si="330"/>
        <v>0</v>
      </c>
      <c r="W1229" s="43" t="str">
        <f t="shared" si="331"/>
        <v>n/a</v>
      </c>
      <c r="X1229" s="22">
        <f t="shared" si="332"/>
        <v>0</v>
      </c>
      <c r="Y1229" s="22">
        <f t="shared" si="333"/>
        <v>0</v>
      </c>
      <c r="Z1229" s="22">
        <f t="shared" si="334"/>
        <v>0</v>
      </c>
      <c r="AA1229" s="42">
        <f t="shared" si="335"/>
        <v>0</v>
      </c>
      <c r="AB1229" s="43" t="str">
        <f t="shared" si="336"/>
        <v>n/a</v>
      </c>
      <c r="AC1229" s="44" t="str">
        <f>IFERROR(W1229*'Inputs - OBR and CPI'!$E$27+'Inputs - Elec wholesale index'!AB1229*'Inputs - OBR and CPI'!$F$27,"n/a")</f>
        <v>n/a</v>
      </c>
      <c r="AD1229" s="2"/>
      <c r="AE1229" s="2"/>
      <c r="AF1229" s="127">
        <v>0</v>
      </c>
    </row>
    <row r="1230" spans="1:32">
      <c r="A1230" s="46"/>
      <c r="B1230" s="13" t="str">
        <f t="shared" si="322"/>
        <v>Jan</v>
      </c>
      <c r="C1230" s="3"/>
      <c r="D1230" s="3"/>
      <c r="E1230" s="3"/>
      <c r="F1230" s="41"/>
      <c r="G1230" s="41"/>
      <c r="H1230" s="41"/>
      <c r="I1230" s="12">
        <f>VLOOKUP($B1230,'Elec wholesale lookups'!$A$3:$L$15,'Inputs - Elec wholesale index'!I$2,FALSE)</f>
        <v>181634.52552031272</v>
      </c>
      <c r="J1230" s="12">
        <f>VLOOKUP($B1230,'Elec wholesale lookups'!$A$3:$L$15,'Inputs - Elec wholesale index'!J$2,FALSE)</f>
        <v>205597.26549163138</v>
      </c>
      <c r="K1230" s="12">
        <f>VLOOKUP($B1230,'Elec wholesale lookups'!$A$3:$L$15,'Inputs - Elec wholesale index'!K$2,FALSE)</f>
        <v>181634.52552031272</v>
      </c>
      <c r="L1230" s="37">
        <f>VLOOKUP($B1230,'Elec wholesale lookups'!$A$3:$O$15,'Inputs - Elec wholesale index'!L$2,FALSE)</f>
        <v>1</v>
      </c>
      <c r="M1230" s="37">
        <f>VLOOKUP($B1230,'Elec wholesale lookups'!$A$3:$O$15,'Inputs - Elec wholesale index'!M$2,FALSE)</f>
        <v>1</v>
      </c>
      <c r="N1230" s="37">
        <f>VLOOKUP($B1230,'Elec wholesale lookups'!$A$3:$O$15,'Inputs - Elec wholesale index'!N$2,FALSE)</f>
        <v>0</v>
      </c>
      <c r="O1230" s="12">
        <f t="shared" si="323"/>
        <v>181634.52552031272</v>
      </c>
      <c r="P1230" s="12">
        <f t="shared" si="324"/>
        <v>205597.26549163138</v>
      </c>
      <c r="Q1230" s="12">
        <f t="shared" si="325"/>
        <v>0</v>
      </c>
      <c r="R1230" s="12">
        <f t="shared" si="326"/>
        <v>387231.79101194406</v>
      </c>
      <c r="S1230" s="22">
        <f t="shared" si="327"/>
        <v>0</v>
      </c>
      <c r="T1230" s="22">
        <f t="shared" si="328"/>
        <v>0</v>
      </c>
      <c r="U1230" s="22">
        <f t="shared" si="329"/>
        <v>0</v>
      </c>
      <c r="V1230" s="22">
        <f t="shared" si="330"/>
        <v>0</v>
      </c>
      <c r="W1230" s="43" t="str">
        <f t="shared" si="331"/>
        <v>n/a</v>
      </c>
      <c r="X1230" s="22">
        <f t="shared" si="332"/>
        <v>0</v>
      </c>
      <c r="Y1230" s="22">
        <f t="shared" si="333"/>
        <v>0</v>
      </c>
      <c r="Z1230" s="22">
        <f t="shared" si="334"/>
        <v>0</v>
      </c>
      <c r="AA1230" s="42">
        <f t="shared" si="335"/>
        <v>0</v>
      </c>
      <c r="AB1230" s="43" t="str">
        <f t="shared" si="336"/>
        <v>n/a</v>
      </c>
      <c r="AC1230" s="44" t="str">
        <f>IFERROR(W1230*'Inputs - OBR and CPI'!$E$27+'Inputs - Elec wholesale index'!AB1230*'Inputs - OBR and CPI'!$F$27,"n/a")</f>
        <v>n/a</v>
      </c>
      <c r="AD1230" s="2"/>
      <c r="AE1230" s="2"/>
      <c r="AF1230" s="127">
        <v>0</v>
      </c>
    </row>
    <row r="1231" spans="1:32">
      <c r="A1231" s="46"/>
      <c r="B1231" s="13" t="str">
        <f t="shared" si="322"/>
        <v>Jan</v>
      </c>
      <c r="C1231" s="3"/>
      <c r="D1231" s="3"/>
      <c r="E1231" s="3"/>
      <c r="F1231" s="41"/>
      <c r="G1231" s="41"/>
      <c r="H1231" s="41"/>
      <c r="I1231" s="12">
        <f>VLOOKUP($B1231,'Elec wholesale lookups'!$A$3:$L$15,'Inputs - Elec wholesale index'!I$2,FALSE)</f>
        <v>181634.52552031272</v>
      </c>
      <c r="J1231" s="12">
        <f>VLOOKUP($B1231,'Elec wholesale lookups'!$A$3:$L$15,'Inputs - Elec wholesale index'!J$2,FALSE)</f>
        <v>205597.26549163138</v>
      </c>
      <c r="K1231" s="12">
        <f>VLOOKUP($B1231,'Elec wholesale lookups'!$A$3:$L$15,'Inputs - Elec wholesale index'!K$2,FALSE)</f>
        <v>181634.52552031272</v>
      </c>
      <c r="L1231" s="37">
        <f>VLOOKUP($B1231,'Elec wholesale lookups'!$A$3:$O$15,'Inputs - Elec wholesale index'!L$2,FALSE)</f>
        <v>1</v>
      </c>
      <c r="M1231" s="37">
        <f>VLOOKUP($B1231,'Elec wholesale lookups'!$A$3:$O$15,'Inputs - Elec wholesale index'!M$2,FALSE)</f>
        <v>1</v>
      </c>
      <c r="N1231" s="37">
        <f>VLOOKUP($B1231,'Elec wholesale lookups'!$A$3:$O$15,'Inputs - Elec wholesale index'!N$2,FALSE)</f>
        <v>0</v>
      </c>
      <c r="O1231" s="12">
        <f t="shared" si="323"/>
        <v>181634.52552031272</v>
      </c>
      <c r="P1231" s="12">
        <f t="shared" si="324"/>
        <v>205597.26549163138</v>
      </c>
      <c r="Q1231" s="12">
        <f t="shared" si="325"/>
        <v>0</v>
      </c>
      <c r="R1231" s="12">
        <f t="shared" si="326"/>
        <v>387231.79101194406</v>
      </c>
      <c r="S1231" s="22">
        <f t="shared" si="327"/>
        <v>0</v>
      </c>
      <c r="T1231" s="22">
        <f t="shared" si="328"/>
        <v>0</v>
      </c>
      <c r="U1231" s="22">
        <f t="shared" si="329"/>
        <v>0</v>
      </c>
      <c r="V1231" s="22">
        <f t="shared" si="330"/>
        <v>0</v>
      </c>
      <c r="W1231" s="43" t="str">
        <f t="shared" si="331"/>
        <v>n/a</v>
      </c>
      <c r="X1231" s="22">
        <f t="shared" si="332"/>
        <v>0</v>
      </c>
      <c r="Y1231" s="22">
        <f t="shared" si="333"/>
        <v>0</v>
      </c>
      <c r="Z1231" s="22">
        <f t="shared" si="334"/>
        <v>0</v>
      </c>
      <c r="AA1231" s="42">
        <f t="shared" si="335"/>
        <v>0</v>
      </c>
      <c r="AB1231" s="43" t="str">
        <f t="shared" si="336"/>
        <v>n/a</v>
      </c>
      <c r="AC1231" s="44" t="str">
        <f>IFERROR(W1231*'Inputs - OBR and CPI'!$E$27+'Inputs - Elec wholesale index'!AB1231*'Inputs - OBR and CPI'!$F$27,"n/a")</f>
        <v>n/a</v>
      </c>
      <c r="AD1231" s="2"/>
      <c r="AE1231" s="2"/>
      <c r="AF1231" s="127">
        <v>0</v>
      </c>
    </row>
    <row r="1232" spans="1:32">
      <c r="A1232" s="46"/>
      <c r="B1232" s="13" t="str">
        <f t="shared" si="322"/>
        <v>Jan</v>
      </c>
      <c r="C1232" s="3"/>
      <c r="D1232" s="3"/>
      <c r="E1232" s="3"/>
      <c r="F1232" s="41"/>
      <c r="G1232" s="41"/>
      <c r="H1232" s="41"/>
      <c r="I1232" s="12">
        <f>VLOOKUP($B1232,'Elec wholesale lookups'!$A$3:$L$15,'Inputs - Elec wholesale index'!I$2,FALSE)</f>
        <v>181634.52552031272</v>
      </c>
      <c r="J1232" s="12">
        <f>VLOOKUP($B1232,'Elec wholesale lookups'!$A$3:$L$15,'Inputs - Elec wholesale index'!J$2,FALSE)</f>
        <v>205597.26549163138</v>
      </c>
      <c r="K1232" s="12">
        <f>VLOOKUP($B1232,'Elec wholesale lookups'!$A$3:$L$15,'Inputs - Elec wholesale index'!K$2,FALSE)</f>
        <v>181634.52552031272</v>
      </c>
      <c r="L1232" s="37">
        <f>VLOOKUP($B1232,'Elec wholesale lookups'!$A$3:$O$15,'Inputs - Elec wholesale index'!L$2,FALSE)</f>
        <v>1</v>
      </c>
      <c r="M1232" s="37">
        <f>VLOOKUP($B1232,'Elec wholesale lookups'!$A$3:$O$15,'Inputs - Elec wholesale index'!M$2,FALSE)</f>
        <v>1</v>
      </c>
      <c r="N1232" s="37">
        <f>VLOOKUP($B1232,'Elec wholesale lookups'!$A$3:$O$15,'Inputs - Elec wholesale index'!N$2,FALSE)</f>
        <v>0</v>
      </c>
      <c r="O1232" s="12">
        <f t="shared" si="323"/>
        <v>181634.52552031272</v>
      </c>
      <c r="P1232" s="12">
        <f t="shared" si="324"/>
        <v>205597.26549163138</v>
      </c>
      <c r="Q1232" s="12">
        <f t="shared" si="325"/>
        <v>0</v>
      </c>
      <c r="R1232" s="12">
        <f t="shared" si="326"/>
        <v>387231.79101194406</v>
      </c>
      <c r="S1232" s="22">
        <f t="shared" si="327"/>
        <v>0</v>
      </c>
      <c r="T1232" s="22">
        <f t="shared" si="328"/>
        <v>0</v>
      </c>
      <c r="U1232" s="22">
        <f t="shared" si="329"/>
        <v>0</v>
      </c>
      <c r="V1232" s="22">
        <f t="shared" si="330"/>
        <v>0</v>
      </c>
      <c r="W1232" s="43" t="str">
        <f t="shared" si="331"/>
        <v>n/a</v>
      </c>
      <c r="X1232" s="22">
        <f t="shared" si="332"/>
        <v>0</v>
      </c>
      <c r="Y1232" s="22">
        <f t="shared" si="333"/>
        <v>0</v>
      </c>
      <c r="Z1232" s="22">
        <f t="shared" si="334"/>
        <v>0</v>
      </c>
      <c r="AA1232" s="42">
        <f t="shared" si="335"/>
        <v>0</v>
      </c>
      <c r="AB1232" s="43" t="str">
        <f t="shared" si="336"/>
        <v>n/a</v>
      </c>
      <c r="AC1232" s="44" t="str">
        <f>IFERROR(W1232*'Inputs - OBR and CPI'!$E$27+'Inputs - Elec wholesale index'!AB1232*'Inputs - OBR and CPI'!$F$27,"n/a")</f>
        <v>n/a</v>
      </c>
      <c r="AD1232" s="2"/>
      <c r="AE1232" s="2"/>
      <c r="AF1232" s="127">
        <v>0</v>
      </c>
    </row>
    <row r="1233" spans="1:32">
      <c r="A1233" s="46"/>
      <c r="B1233" s="13" t="str">
        <f t="shared" si="322"/>
        <v>Jan</v>
      </c>
      <c r="C1233" s="3"/>
      <c r="D1233" s="3"/>
      <c r="E1233" s="3"/>
      <c r="F1233" s="41"/>
      <c r="G1233" s="41"/>
      <c r="H1233" s="41"/>
      <c r="I1233" s="12">
        <f>VLOOKUP($B1233,'Elec wholesale lookups'!$A$3:$L$15,'Inputs - Elec wholesale index'!I$2,FALSE)</f>
        <v>181634.52552031272</v>
      </c>
      <c r="J1233" s="12">
        <f>VLOOKUP($B1233,'Elec wholesale lookups'!$A$3:$L$15,'Inputs - Elec wholesale index'!J$2,FALSE)</f>
        <v>205597.26549163138</v>
      </c>
      <c r="K1233" s="12">
        <f>VLOOKUP($B1233,'Elec wholesale lookups'!$A$3:$L$15,'Inputs - Elec wholesale index'!K$2,FALSE)</f>
        <v>181634.52552031272</v>
      </c>
      <c r="L1233" s="37">
        <f>VLOOKUP($B1233,'Elec wholesale lookups'!$A$3:$O$15,'Inputs - Elec wholesale index'!L$2,FALSE)</f>
        <v>1</v>
      </c>
      <c r="M1233" s="37">
        <f>VLOOKUP($B1233,'Elec wholesale lookups'!$A$3:$O$15,'Inputs - Elec wholesale index'!M$2,FALSE)</f>
        <v>1</v>
      </c>
      <c r="N1233" s="37">
        <f>VLOOKUP($B1233,'Elec wholesale lookups'!$A$3:$O$15,'Inputs - Elec wholesale index'!N$2,FALSE)</f>
        <v>0</v>
      </c>
      <c r="O1233" s="12">
        <f t="shared" si="323"/>
        <v>181634.52552031272</v>
      </c>
      <c r="P1233" s="12">
        <f t="shared" si="324"/>
        <v>205597.26549163138</v>
      </c>
      <c r="Q1233" s="12">
        <f t="shared" si="325"/>
        <v>0</v>
      </c>
      <c r="R1233" s="12">
        <f t="shared" si="326"/>
        <v>387231.79101194406</v>
      </c>
      <c r="S1233" s="22">
        <f t="shared" si="327"/>
        <v>0</v>
      </c>
      <c r="T1233" s="22">
        <f t="shared" si="328"/>
        <v>0</v>
      </c>
      <c r="U1233" s="22">
        <f t="shared" si="329"/>
        <v>0</v>
      </c>
      <c r="V1233" s="22">
        <f t="shared" si="330"/>
        <v>0</v>
      </c>
      <c r="W1233" s="43" t="str">
        <f t="shared" si="331"/>
        <v>n/a</v>
      </c>
      <c r="X1233" s="22">
        <f t="shared" si="332"/>
        <v>0</v>
      </c>
      <c r="Y1233" s="22">
        <f t="shared" si="333"/>
        <v>0</v>
      </c>
      <c r="Z1233" s="22">
        <f t="shared" si="334"/>
        <v>0</v>
      </c>
      <c r="AA1233" s="42">
        <f t="shared" si="335"/>
        <v>0</v>
      </c>
      <c r="AB1233" s="43" t="str">
        <f t="shared" si="336"/>
        <v>n/a</v>
      </c>
      <c r="AC1233" s="44" t="str">
        <f>IFERROR(W1233*'Inputs - OBR and CPI'!$E$27+'Inputs - Elec wholesale index'!AB1233*'Inputs - OBR and CPI'!$F$27,"n/a")</f>
        <v>n/a</v>
      </c>
      <c r="AD1233" s="2"/>
      <c r="AE1233" s="2"/>
      <c r="AF1233" s="127">
        <v>0</v>
      </c>
    </row>
    <row r="1234" spans="1:32">
      <c r="A1234" s="46"/>
      <c r="B1234" s="13" t="str">
        <f t="shared" si="322"/>
        <v>Jan</v>
      </c>
      <c r="C1234" s="3"/>
      <c r="D1234" s="3"/>
      <c r="E1234" s="3"/>
      <c r="F1234" s="41"/>
      <c r="G1234" s="41"/>
      <c r="H1234" s="41"/>
      <c r="I1234" s="12">
        <f>VLOOKUP($B1234,'Elec wholesale lookups'!$A$3:$L$15,'Inputs - Elec wholesale index'!I$2,FALSE)</f>
        <v>181634.52552031272</v>
      </c>
      <c r="J1234" s="12">
        <f>VLOOKUP($B1234,'Elec wholesale lookups'!$A$3:$L$15,'Inputs - Elec wholesale index'!J$2,FALSE)</f>
        <v>205597.26549163138</v>
      </c>
      <c r="K1234" s="12">
        <f>VLOOKUP($B1234,'Elec wholesale lookups'!$A$3:$L$15,'Inputs - Elec wholesale index'!K$2,FALSE)</f>
        <v>181634.52552031272</v>
      </c>
      <c r="L1234" s="37">
        <f>VLOOKUP($B1234,'Elec wholesale lookups'!$A$3:$O$15,'Inputs - Elec wholesale index'!L$2,FALSE)</f>
        <v>1</v>
      </c>
      <c r="M1234" s="37">
        <f>VLOOKUP($B1234,'Elec wholesale lookups'!$A$3:$O$15,'Inputs - Elec wholesale index'!M$2,FALSE)</f>
        <v>1</v>
      </c>
      <c r="N1234" s="37">
        <f>VLOOKUP($B1234,'Elec wholesale lookups'!$A$3:$O$15,'Inputs - Elec wholesale index'!N$2,FALSE)</f>
        <v>0</v>
      </c>
      <c r="O1234" s="12">
        <f t="shared" si="323"/>
        <v>181634.52552031272</v>
      </c>
      <c r="P1234" s="12">
        <f t="shared" si="324"/>
        <v>205597.26549163138</v>
      </c>
      <c r="Q1234" s="12">
        <f t="shared" si="325"/>
        <v>0</v>
      </c>
      <c r="R1234" s="12">
        <f t="shared" si="326"/>
        <v>387231.79101194406</v>
      </c>
      <c r="S1234" s="22">
        <f t="shared" si="327"/>
        <v>0</v>
      </c>
      <c r="T1234" s="22">
        <f t="shared" si="328"/>
        <v>0</v>
      </c>
      <c r="U1234" s="22">
        <f t="shared" si="329"/>
        <v>0</v>
      </c>
      <c r="V1234" s="22">
        <f t="shared" si="330"/>
        <v>0</v>
      </c>
      <c r="W1234" s="43" t="str">
        <f t="shared" si="331"/>
        <v>n/a</v>
      </c>
      <c r="X1234" s="22">
        <f t="shared" si="332"/>
        <v>0</v>
      </c>
      <c r="Y1234" s="22">
        <f t="shared" si="333"/>
        <v>0</v>
      </c>
      <c r="Z1234" s="22">
        <f t="shared" si="334"/>
        <v>0</v>
      </c>
      <c r="AA1234" s="42">
        <f t="shared" si="335"/>
        <v>0</v>
      </c>
      <c r="AB1234" s="43" t="str">
        <f t="shared" si="336"/>
        <v>n/a</v>
      </c>
      <c r="AC1234" s="44" t="str">
        <f>IFERROR(W1234*'Inputs - OBR and CPI'!$E$27+'Inputs - Elec wholesale index'!AB1234*'Inputs - OBR and CPI'!$F$27,"n/a")</f>
        <v>n/a</v>
      </c>
      <c r="AD1234" s="2"/>
      <c r="AE1234" s="2"/>
      <c r="AF1234" s="127">
        <v>0</v>
      </c>
    </row>
    <row r="1235" spans="1:32">
      <c r="A1235" s="46"/>
      <c r="B1235" s="13" t="str">
        <f t="shared" si="322"/>
        <v>Jan</v>
      </c>
      <c r="C1235" s="3"/>
      <c r="D1235" s="3"/>
      <c r="E1235" s="3"/>
      <c r="F1235" s="41"/>
      <c r="G1235" s="41"/>
      <c r="H1235" s="41"/>
      <c r="I1235" s="12">
        <f>VLOOKUP($B1235,'Elec wholesale lookups'!$A$3:$L$15,'Inputs - Elec wholesale index'!I$2,FALSE)</f>
        <v>181634.52552031272</v>
      </c>
      <c r="J1235" s="12">
        <f>VLOOKUP($B1235,'Elec wholesale lookups'!$A$3:$L$15,'Inputs - Elec wholesale index'!J$2,FALSE)</f>
        <v>205597.26549163138</v>
      </c>
      <c r="K1235" s="12">
        <f>VLOOKUP($B1235,'Elec wholesale lookups'!$A$3:$L$15,'Inputs - Elec wholesale index'!K$2,FALSE)</f>
        <v>181634.52552031272</v>
      </c>
      <c r="L1235" s="37">
        <f>VLOOKUP($B1235,'Elec wholesale lookups'!$A$3:$O$15,'Inputs - Elec wholesale index'!L$2,FALSE)</f>
        <v>1</v>
      </c>
      <c r="M1235" s="37">
        <f>VLOOKUP($B1235,'Elec wholesale lookups'!$A$3:$O$15,'Inputs - Elec wholesale index'!M$2,FALSE)</f>
        <v>1</v>
      </c>
      <c r="N1235" s="37">
        <f>VLOOKUP($B1235,'Elec wholesale lookups'!$A$3:$O$15,'Inputs - Elec wholesale index'!N$2,FALSE)</f>
        <v>0</v>
      </c>
      <c r="O1235" s="12">
        <f t="shared" si="323"/>
        <v>181634.52552031272</v>
      </c>
      <c r="P1235" s="12">
        <f t="shared" si="324"/>
        <v>205597.26549163138</v>
      </c>
      <c r="Q1235" s="12">
        <f t="shared" si="325"/>
        <v>0</v>
      </c>
      <c r="R1235" s="12">
        <f t="shared" si="326"/>
        <v>387231.79101194406</v>
      </c>
      <c r="S1235" s="22">
        <f t="shared" si="327"/>
        <v>0</v>
      </c>
      <c r="T1235" s="22">
        <f t="shared" si="328"/>
        <v>0</v>
      </c>
      <c r="U1235" s="22">
        <f t="shared" si="329"/>
        <v>0</v>
      </c>
      <c r="V1235" s="22">
        <f t="shared" si="330"/>
        <v>0</v>
      </c>
      <c r="W1235" s="43" t="str">
        <f t="shared" si="331"/>
        <v>n/a</v>
      </c>
      <c r="X1235" s="22">
        <f t="shared" si="332"/>
        <v>0</v>
      </c>
      <c r="Y1235" s="22">
        <f t="shared" si="333"/>
        <v>0</v>
      </c>
      <c r="Z1235" s="22">
        <f t="shared" si="334"/>
        <v>0</v>
      </c>
      <c r="AA1235" s="42">
        <f t="shared" si="335"/>
        <v>0</v>
      </c>
      <c r="AB1235" s="43" t="str">
        <f t="shared" si="336"/>
        <v>n/a</v>
      </c>
      <c r="AC1235" s="44" t="str">
        <f>IFERROR(W1235*'Inputs - OBR and CPI'!$E$27+'Inputs - Elec wholesale index'!AB1235*'Inputs - OBR and CPI'!$F$27,"n/a")</f>
        <v>n/a</v>
      </c>
      <c r="AD1235" s="2"/>
      <c r="AE1235" s="2"/>
      <c r="AF1235" s="127">
        <v>0</v>
      </c>
    </row>
    <row r="1236" spans="1:32">
      <c r="A1236" s="46"/>
      <c r="B1236" s="13" t="str">
        <f t="shared" si="322"/>
        <v>Jan</v>
      </c>
      <c r="C1236" s="3"/>
      <c r="D1236" s="3"/>
      <c r="E1236" s="3"/>
      <c r="F1236" s="41"/>
      <c r="G1236" s="41"/>
      <c r="H1236" s="41"/>
      <c r="I1236" s="12">
        <f>VLOOKUP($B1236,'Elec wholesale lookups'!$A$3:$L$15,'Inputs - Elec wholesale index'!I$2,FALSE)</f>
        <v>181634.52552031272</v>
      </c>
      <c r="J1236" s="12">
        <f>VLOOKUP($B1236,'Elec wholesale lookups'!$A$3:$L$15,'Inputs - Elec wholesale index'!J$2,FALSE)</f>
        <v>205597.26549163138</v>
      </c>
      <c r="K1236" s="12">
        <f>VLOOKUP($B1236,'Elec wholesale lookups'!$A$3:$L$15,'Inputs - Elec wholesale index'!K$2,FALSE)</f>
        <v>181634.52552031272</v>
      </c>
      <c r="L1236" s="37">
        <f>VLOOKUP($B1236,'Elec wholesale lookups'!$A$3:$O$15,'Inputs - Elec wholesale index'!L$2,FALSE)</f>
        <v>1</v>
      </c>
      <c r="M1236" s="37">
        <f>VLOOKUP($B1236,'Elec wholesale lookups'!$A$3:$O$15,'Inputs - Elec wholesale index'!M$2,FALSE)</f>
        <v>1</v>
      </c>
      <c r="N1236" s="37">
        <f>VLOOKUP($B1236,'Elec wholesale lookups'!$A$3:$O$15,'Inputs - Elec wholesale index'!N$2,FALSE)</f>
        <v>0</v>
      </c>
      <c r="O1236" s="12">
        <f t="shared" si="323"/>
        <v>181634.52552031272</v>
      </c>
      <c r="P1236" s="12">
        <f t="shared" si="324"/>
        <v>205597.26549163138</v>
      </c>
      <c r="Q1236" s="12">
        <f t="shared" si="325"/>
        <v>0</v>
      </c>
      <c r="R1236" s="12">
        <f t="shared" si="326"/>
        <v>387231.79101194406</v>
      </c>
      <c r="S1236" s="22">
        <f t="shared" si="327"/>
        <v>0</v>
      </c>
      <c r="T1236" s="22">
        <f t="shared" si="328"/>
        <v>0</v>
      </c>
      <c r="U1236" s="22">
        <f t="shared" si="329"/>
        <v>0</v>
      </c>
      <c r="V1236" s="22">
        <f t="shared" si="330"/>
        <v>0</v>
      </c>
      <c r="W1236" s="43" t="str">
        <f t="shared" si="331"/>
        <v>n/a</v>
      </c>
      <c r="X1236" s="22">
        <f t="shared" si="332"/>
        <v>0</v>
      </c>
      <c r="Y1236" s="22">
        <f t="shared" si="333"/>
        <v>0</v>
      </c>
      <c r="Z1236" s="22">
        <f t="shared" si="334"/>
        <v>0</v>
      </c>
      <c r="AA1236" s="42">
        <f t="shared" si="335"/>
        <v>0</v>
      </c>
      <c r="AB1236" s="43" t="str">
        <f t="shared" si="336"/>
        <v>n/a</v>
      </c>
      <c r="AC1236" s="44" t="str">
        <f>IFERROR(W1236*'Inputs - OBR and CPI'!$E$27+'Inputs - Elec wholesale index'!AB1236*'Inputs - OBR and CPI'!$F$27,"n/a")</f>
        <v>n/a</v>
      </c>
      <c r="AD1236" s="2"/>
      <c r="AE1236" s="2"/>
      <c r="AF1236" s="127">
        <v>0</v>
      </c>
    </row>
    <row r="1237" spans="1:32">
      <c r="A1237" s="46"/>
      <c r="B1237" s="13" t="str">
        <f t="shared" si="322"/>
        <v>Jan</v>
      </c>
      <c r="C1237" s="3"/>
      <c r="D1237" s="3"/>
      <c r="E1237" s="3"/>
      <c r="F1237" s="41"/>
      <c r="G1237" s="41"/>
      <c r="H1237" s="41"/>
      <c r="I1237" s="12">
        <f>VLOOKUP($B1237,'Elec wholesale lookups'!$A$3:$L$15,'Inputs - Elec wholesale index'!I$2,FALSE)</f>
        <v>181634.52552031272</v>
      </c>
      <c r="J1237" s="12">
        <f>VLOOKUP($B1237,'Elec wholesale lookups'!$A$3:$L$15,'Inputs - Elec wholesale index'!J$2,FALSE)</f>
        <v>205597.26549163138</v>
      </c>
      <c r="K1237" s="12">
        <f>VLOOKUP($B1237,'Elec wholesale lookups'!$A$3:$L$15,'Inputs - Elec wholesale index'!K$2,FALSE)</f>
        <v>181634.52552031272</v>
      </c>
      <c r="L1237" s="37">
        <f>VLOOKUP($B1237,'Elec wholesale lookups'!$A$3:$O$15,'Inputs - Elec wholesale index'!L$2,FALSE)</f>
        <v>1</v>
      </c>
      <c r="M1237" s="37">
        <f>VLOOKUP($B1237,'Elec wholesale lookups'!$A$3:$O$15,'Inputs - Elec wholesale index'!M$2,FALSE)</f>
        <v>1</v>
      </c>
      <c r="N1237" s="37">
        <f>VLOOKUP($B1237,'Elec wholesale lookups'!$A$3:$O$15,'Inputs - Elec wholesale index'!N$2,FALSE)</f>
        <v>0</v>
      </c>
      <c r="O1237" s="12">
        <f t="shared" si="323"/>
        <v>181634.52552031272</v>
      </c>
      <c r="P1237" s="12">
        <f t="shared" si="324"/>
        <v>205597.26549163138</v>
      </c>
      <c r="Q1237" s="12">
        <f t="shared" si="325"/>
        <v>0</v>
      </c>
      <c r="R1237" s="12">
        <f t="shared" si="326"/>
        <v>387231.79101194406</v>
      </c>
      <c r="S1237" s="22">
        <f t="shared" si="327"/>
        <v>0</v>
      </c>
      <c r="T1237" s="22">
        <f t="shared" si="328"/>
        <v>0</v>
      </c>
      <c r="U1237" s="22">
        <f t="shared" si="329"/>
        <v>0</v>
      </c>
      <c r="V1237" s="22">
        <f t="shared" si="330"/>
        <v>0</v>
      </c>
      <c r="W1237" s="43" t="str">
        <f t="shared" si="331"/>
        <v>n/a</v>
      </c>
      <c r="X1237" s="22">
        <f t="shared" si="332"/>
        <v>0</v>
      </c>
      <c r="Y1237" s="22">
        <f t="shared" si="333"/>
        <v>0</v>
      </c>
      <c r="Z1237" s="22">
        <f t="shared" si="334"/>
        <v>0</v>
      </c>
      <c r="AA1237" s="42">
        <f t="shared" si="335"/>
        <v>0</v>
      </c>
      <c r="AB1237" s="43" t="str">
        <f t="shared" si="336"/>
        <v>n/a</v>
      </c>
      <c r="AC1237" s="44" t="str">
        <f>IFERROR(W1237*'Inputs - OBR and CPI'!$E$27+'Inputs - Elec wholesale index'!AB1237*'Inputs - OBR and CPI'!$F$27,"n/a")</f>
        <v>n/a</v>
      </c>
      <c r="AD1237" s="2"/>
      <c r="AE1237" s="2"/>
      <c r="AF1237" s="127">
        <v>0</v>
      </c>
    </row>
    <row r="1238" spans="1:32">
      <c r="A1238" s="46"/>
      <c r="B1238" s="13" t="str">
        <f t="shared" si="322"/>
        <v>Jan</v>
      </c>
      <c r="C1238" s="3"/>
      <c r="D1238" s="3"/>
      <c r="E1238" s="3"/>
      <c r="F1238" s="41"/>
      <c r="G1238" s="41"/>
      <c r="H1238" s="41"/>
      <c r="I1238" s="12">
        <f>VLOOKUP($B1238,'Elec wholesale lookups'!$A$3:$L$15,'Inputs - Elec wholesale index'!I$2,FALSE)</f>
        <v>181634.52552031272</v>
      </c>
      <c r="J1238" s="12">
        <f>VLOOKUP($B1238,'Elec wholesale lookups'!$A$3:$L$15,'Inputs - Elec wholesale index'!J$2,FALSE)</f>
        <v>205597.26549163138</v>
      </c>
      <c r="K1238" s="12">
        <f>VLOOKUP($B1238,'Elec wholesale lookups'!$A$3:$L$15,'Inputs - Elec wholesale index'!K$2,FALSE)</f>
        <v>181634.52552031272</v>
      </c>
      <c r="L1238" s="37">
        <f>VLOOKUP($B1238,'Elec wholesale lookups'!$A$3:$O$15,'Inputs - Elec wholesale index'!L$2,FALSE)</f>
        <v>1</v>
      </c>
      <c r="M1238" s="37">
        <f>VLOOKUP($B1238,'Elec wholesale lookups'!$A$3:$O$15,'Inputs - Elec wholesale index'!M$2,FALSE)</f>
        <v>1</v>
      </c>
      <c r="N1238" s="37">
        <f>VLOOKUP($B1238,'Elec wholesale lookups'!$A$3:$O$15,'Inputs - Elec wholesale index'!N$2,FALSE)</f>
        <v>0</v>
      </c>
      <c r="O1238" s="12">
        <f t="shared" si="323"/>
        <v>181634.52552031272</v>
      </c>
      <c r="P1238" s="12">
        <f t="shared" si="324"/>
        <v>205597.26549163138</v>
      </c>
      <c r="Q1238" s="12">
        <f t="shared" si="325"/>
        <v>0</v>
      </c>
      <c r="R1238" s="12">
        <f t="shared" si="326"/>
        <v>387231.79101194406</v>
      </c>
      <c r="S1238" s="22">
        <f t="shared" si="327"/>
        <v>0</v>
      </c>
      <c r="T1238" s="22">
        <f t="shared" si="328"/>
        <v>0</v>
      </c>
      <c r="U1238" s="22">
        <f t="shared" si="329"/>
        <v>0</v>
      </c>
      <c r="V1238" s="22">
        <f t="shared" si="330"/>
        <v>0</v>
      </c>
      <c r="W1238" s="43" t="str">
        <f t="shared" si="331"/>
        <v>n/a</v>
      </c>
      <c r="X1238" s="22">
        <f t="shared" si="332"/>
        <v>0</v>
      </c>
      <c r="Y1238" s="22">
        <f t="shared" si="333"/>
        <v>0</v>
      </c>
      <c r="Z1238" s="22">
        <f t="shared" si="334"/>
        <v>0</v>
      </c>
      <c r="AA1238" s="42">
        <f t="shared" si="335"/>
        <v>0</v>
      </c>
      <c r="AB1238" s="43" t="str">
        <f t="shared" si="336"/>
        <v>n/a</v>
      </c>
      <c r="AC1238" s="44" t="str">
        <f>IFERROR(W1238*'Inputs - OBR and CPI'!$E$27+'Inputs - Elec wholesale index'!AB1238*'Inputs - OBR and CPI'!$F$27,"n/a")</f>
        <v>n/a</v>
      </c>
      <c r="AD1238" s="2"/>
      <c r="AE1238" s="2"/>
      <c r="AF1238" s="127">
        <v>0</v>
      </c>
    </row>
    <row r="1239" spans="1:32">
      <c r="A1239" s="46"/>
      <c r="B1239" s="13" t="str">
        <f t="shared" si="322"/>
        <v>Jan</v>
      </c>
      <c r="C1239" s="3"/>
      <c r="D1239" s="3"/>
      <c r="E1239" s="3"/>
      <c r="F1239" s="41"/>
      <c r="G1239" s="41"/>
      <c r="H1239" s="41"/>
      <c r="I1239" s="12">
        <f>VLOOKUP($B1239,'Elec wholesale lookups'!$A$3:$L$15,'Inputs - Elec wholesale index'!I$2,FALSE)</f>
        <v>181634.52552031272</v>
      </c>
      <c r="J1239" s="12">
        <f>VLOOKUP($B1239,'Elec wholesale lookups'!$A$3:$L$15,'Inputs - Elec wholesale index'!J$2,FALSE)</f>
        <v>205597.26549163138</v>
      </c>
      <c r="K1239" s="12">
        <f>VLOOKUP($B1239,'Elec wholesale lookups'!$A$3:$L$15,'Inputs - Elec wholesale index'!K$2,FALSE)</f>
        <v>181634.52552031272</v>
      </c>
      <c r="L1239" s="37">
        <f>VLOOKUP($B1239,'Elec wholesale lookups'!$A$3:$O$15,'Inputs - Elec wholesale index'!L$2,FALSE)</f>
        <v>1</v>
      </c>
      <c r="M1239" s="37">
        <f>VLOOKUP($B1239,'Elec wholesale lookups'!$A$3:$O$15,'Inputs - Elec wholesale index'!M$2,FALSE)</f>
        <v>1</v>
      </c>
      <c r="N1239" s="37">
        <f>VLOOKUP($B1239,'Elec wholesale lookups'!$A$3:$O$15,'Inputs - Elec wholesale index'!N$2,FALSE)</f>
        <v>0</v>
      </c>
      <c r="O1239" s="12">
        <f t="shared" si="323"/>
        <v>181634.52552031272</v>
      </c>
      <c r="P1239" s="12">
        <f t="shared" si="324"/>
        <v>205597.26549163138</v>
      </c>
      <c r="Q1239" s="12">
        <f t="shared" si="325"/>
        <v>0</v>
      </c>
      <c r="R1239" s="12">
        <f t="shared" si="326"/>
        <v>387231.79101194406</v>
      </c>
      <c r="S1239" s="22">
        <f t="shared" si="327"/>
        <v>0</v>
      </c>
      <c r="T1239" s="22">
        <f t="shared" si="328"/>
        <v>0</v>
      </c>
      <c r="U1239" s="22">
        <f t="shared" si="329"/>
        <v>0</v>
      </c>
      <c r="V1239" s="22">
        <f t="shared" si="330"/>
        <v>0</v>
      </c>
      <c r="W1239" s="43" t="str">
        <f t="shared" si="331"/>
        <v>n/a</v>
      </c>
      <c r="X1239" s="22">
        <f t="shared" si="332"/>
        <v>0</v>
      </c>
      <c r="Y1239" s="22">
        <f t="shared" si="333"/>
        <v>0</v>
      </c>
      <c r="Z1239" s="22">
        <f t="shared" si="334"/>
        <v>0</v>
      </c>
      <c r="AA1239" s="42">
        <f t="shared" si="335"/>
        <v>0</v>
      </c>
      <c r="AB1239" s="43" t="str">
        <f t="shared" si="336"/>
        <v>n/a</v>
      </c>
      <c r="AC1239" s="44" t="str">
        <f>IFERROR(W1239*'Inputs - OBR and CPI'!$E$27+'Inputs - Elec wholesale index'!AB1239*'Inputs - OBR and CPI'!$F$27,"n/a")</f>
        <v>n/a</v>
      </c>
      <c r="AD1239" s="2"/>
      <c r="AE1239" s="2"/>
      <c r="AF1239" s="127">
        <v>0</v>
      </c>
    </row>
    <row r="1240" spans="1:32">
      <c r="A1240" s="46"/>
      <c r="B1240" s="13" t="str">
        <f t="shared" si="322"/>
        <v>Jan</v>
      </c>
      <c r="C1240" s="3"/>
      <c r="D1240" s="3"/>
      <c r="E1240" s="3"/>
      <c r="F1240" s="41"/>
      <c r="G1240" s="41"/>
      <c r="H1240" s="41"/>
      <c r="I1240" s="12">
        <f>VLOOKUP($B1240,'Elec wholesale lookups'!$A$3:$L$15,'Inputs - Elec wholesale index'!I$2,FALSE)</f>
        <v>181634.52552031272</v>
      </c>
      <c r="J1240" s="12">
        <f>VLOOKUP($B1240,'Elec wholesale lookups'!$A$3:$L$15,'Inputs - Elec wholesale index'!J$2,FALSE)</f>
        <v>205597.26549163138</v>
      </c>
      <c r="K1240" s="12">
        <f>VLOOKUP($B1240,'Elec wholesale lookups'!$A$3:$L$15,'Inputs - Elec wholesale index'!K$2,FALSE)</f>
        <v>181634.52552031272</v>
      </c>
      <c r="L1240" s="37">
        <f>VLOOKUP($B1240,'Elec wholesale lookups'!$A$3:$O$15,'Inputs - Elec wholesale index'!L$2,FALSE)</f>
        <v>1</v>
      </c>
      <c r="M1240" s="37">
        <f>VLOOKUP($B1240,'Elec wholesale lookups'!$A$3:$O$15,'Inputs - Elec wholesale index'!M$2,FALSE)</f>
        <v>1</v>
      </c>
      <c r="N1240" s="37">
        <f>VLOOKUP($B1240,'Elec wholesale lookups'!$A$3:$O$15,'Inputs - Elec wholesale index'!N$2,FALSE)</f>
        <v>0</v>
      </c>
      <c r="O1240" s="12">
        <f t="shared" si="323"/>
        <v>181634.52552031272</v>
      </c>
      <c r="P1240" s="12">
        <f t="shared" si="324"/>
        <v>205597.26549163138</v>
      </c>
      <c r="Q1240" s="12">
        <f t="shared" si="325"/>
        <v>0</v>
      </c>
      <c r="R1240" s="12">
        <f t="shared" si="326"/>
        <v>387231.79101194406</v>
      </c>
      <c r="S1240" s="22">
        <f t="shared" si="327"/>
        <v>0</v>
      </c>
      <c r="T1240" s="22">
        <f t="shared" si="328"/>
        <v>0</v>
      </c>
      <c r="U1240" s="22">
        <f t="shared" si="329"/>
        <v>0</v>
      </c>
      <c r="V1240" s="22">
        <f t="shared" si="330"/>
        <v>0</v>
      </c>
      <c r="W1240" s="43" t="str">
        <f t="shared" si="331"/>
        <v>n/a</v>
      </c>
      <c r="X1240" s="22">
        <f t="shared" si="332"/>
        <v>0</v>
      </c>
      <c r="Y1240" s="22">
        <f t="shared" si="333"/>
        <v>0</v>
      </c>
      <c r="Z1240" s="22">
        <f t="shared" si="334"/>
        <v>0</v>
      </c>
      <c r="AA1240" s="42">
        <f t="shared" si="335"/>
        <v>0</v>
      </c>
      <c r="AB1240" s="43" t="str">
        <f t="shared" si="336"/>
        <v>n/a</v>
      </c>
      <c r="AC1240" s="44" t="str">
        <f>IFERROR(W1240*'Inputs - OBR and CPI'!$E$27+'Inputs - Elec wholesale index'!AB1240*'Inputs - OBR and CPI'!$F$27,"n/a")</f>
        <v>n/a</v>
      </c>
      <c r="AD1240" s="2"/>
      <c r="AE1240" s="2"/>
      <c r="AF1240" s="127">
        <v>0</v>
      </c>
    </row>
    <row r="1241" spans="1:32">
      <c r="A1241" s="46"/>
      <c r="B1241" s="13" t="str">
        <f t="shared" si="322"/>
        <v>Jan</v>
      </c>
      <c r="C1241" s="3"/>
      <c r="D1241" s="3"/>
      <c r="E1241" s="3"/>
      <c r="F1241" s="41"/>
      <c r="G1241" s="41"/>
      <c r="H1241" s="41"/>
      <c r="I1241" s="12">
        <f>VLOOKUP($B1241,'Elec wholesale lookups'!$A$3:$L$15,'Inputs - Elec wholesale index'!I$2,FALSE)</f>
        <v>181634.52552031272</v>
      </c>
      <c r="J1241" s="12">
        <f>VLOOKUP($B1241,'Elec wholesale lookups'!$A$3:$L$15,'Inputs - Elec wholesale index'!J$2,FALSE)</f>
        <v>205597.26549163138</v>
      </c>
      <c r="K1241" s="12">
        <f>VLOOKUP($B1241,'Elec wholesale lookups'!$A$3:$L$15,'Inputs - Elec wholesale index'!K$2,FALSE)</f>
        <v>181634.52552031272</v>
      </c>
      <c r="L1241" s="37">
        <f>VLOOKUP($B1241,'Elec wholesale lookups'!$A$3:$O$15,'Inputs - Elec wholesale index'!L$2,FALSE)</f>
        <v>1</v>
      </c>
      <c r="M1241" s="37">
        <f>VLOOKUP($B1241,'Elec wholesale lookups'!$A$3:$O$15,'Inputs - Elec wholesale index'!M$2,FALSE)</f>
        <v>1</v>
      </c>
      <c r="N1241" s="37">
        <f>VLOOKUP($B1241,'Elec wholesale lookups'!$A$3:$O$15,'Inputs - Elec wholesale index'!N$2,FALSE)</f>
        <v>0</v>
      </c>
      <c r="O1241" s="12">
        <f t="shared" si="323"/>
        <v>181634.52552031272</v>
      </c>
      <c r="P1241" s="12">
        <f t="shared" si="324"/>
        <v>205597.26549163138</v>
      </c>
      <c r="Q1241" s="12">
        <f t="shared" si="325"/>
        <v>0</v>
      </c>
      <c r="R1241" s="12">
        <f t="shared" si="326"/>
        <v>387231.79101194406</v>
      </c>
      <c r="S1241" s="22">
        <f t="shared" si="327"/>
        <v>0</v>
      </c>
      <c r="T1241" s="22">
        <f t="shared" si="328"/>
        <v>0</v>
      </c>
      <c r="U1241" s="22">
        <f t="shared" si="329"/>
        <v>0</v>
      </c>
      <c r="V1241" s="22">
        <f t="shared" si="330"/>
        <v>0</v>
      </c>
      <c r="W1241" s="43" t="str">
        <f t="shared" si="331"/>
        <v>n/a</v>
      </c>
      <c r="X1241" s="22">
        <f t="shared" si="332"/>
        <v>0</v>
      </c>
      <c r="Y1241" s="22">
        <f t="shared" si="333"/>
        <v>0</v>
      </c>
      <c r="Z1241" s="22">
        <f t="shared" si="334"/>
        <v>0</v>
      </c>
      <c r="AA1241" s="42">
        <f t="shared" si="335"/>
        <v>0</v>
      </c>
      <c r="AB1241" s="43" t="str">
        <f t="shared" si="336"/>
        <v>n/a</v>
      </c>
      <c r="AC1241" s="44" t="str">
        <f>IFERROR(W1241*'Inputs - OBR and CPI'!$E$27+'Inputs - Elec wholesale index'!AB1241*'Inputs - OBR and CPI'!$F$27,"n/a")</f>
        <v>n/a</v>
      </c>
      <c r="AD1241" s="2"/>
      <c r="AE1241" s="2"/>
      <c r="AF1241" s="127">
        <v>0</v>
      </c>
    </row>
    <row r="1242" spans="1:32">
      <c r="A1242" s="46"/>
      <c r="B1242" s="13" t="str">
        <f t="shared" si="322"/>
        <v>Jan</v>
      </c>
      <c r="C1242" s="3"/>
      <c r="D1242" s="3"/>
      <c r="E1242" s="3"/>
      <c r="F1242" s="41"/>
      <c r="G1242" s="41"/>
      <c r="H1242" s="41"/>
      <c r="I1242" s="12">
        <f>VLOOKUP($B1242,'Elec wholesale lookups'!$A$3:$L$15,'Inputs - Elec wholesale index'!I$2,FALSE)</f>
        <v>181634.52552031272</v>
      </c>
      <c r="J1242" s="12">
        <f>VLOOKUP($B1242,'Elec wholesale lookups'!$A$3:$L$15,'Inputs - Elec wholesale index'!J$2,FALSE)</f>
        <v>205597.26549163138</v>
      </c>
      <c r="K1242" s="12">
        <f>VLOOKUP($B1242,'Elec wholesale lookups'!$A$3:$L$15,'Inputs - Elec wholesale index'!K$2,FALSE)</f>
        <v>181634.52552031272</v>
      </c>
      <c r="L1242" s="37">
        <f>VLOOKUP($B1242,'Elec wholesale lookups'!$A$3:$O$15,'Inputs - Elec wholesale index'!L$2,FALSE)</f>
        <v>1</v>
      </c>
      <c r="M1242" s="37">
        <f>VLOOKUP($B1242,'Elec wholesale lookups'!$A$3:$O$15,'Inputs - Elec wholesale index'!M$2,FALSE)</f>
        <v>1</v>
      </c>
      <c r="N1242" s="37">
        <f>VLOOKUP($B1242,'Elec wholesale lookups'!$A$3:$O$15,'Inputs - Elec wholesale index'!N$2,FALSE)</f>
        <v>0</v>
      </c>
      <c r="O1242" s="12">
        <f t="shared" si="323"/>
        <v>181634.52552031272</v>
      </c>
      <c r="P1242" s="12">
        <f t="shared" si="324"/>
        <v>205597.26549163138</v>
      </c>
      <c r="Q1242" s="12">
        <f t="shared" si="325"/>
        <v>0</v>
      </c>
      <c r="R1242" s="12">
        <f t="shared" si="326"/>
        <v>387231.79101194406</v>
      </c>
      <c r="S1242" s="22">
        <f t="shared" si="327"/>
        <v>0</v>
      </c>
      <c r="T1242" s="22">
        <f t="shared" si="328"/>
        <v>0</v>
      </c>
      <c r="U1242" s="22">
        <f t="shared" si="329"/>
        <v>0</v>
      </c>
      <c r="V1242" s="22">
        <f t="shared" si="330"/>
        <v>0</v>
      </c>
      <c r="W1242" s="43" t="str">
        <f t="shared" si="331"/>
        <v>n/a</v>
      </c>
      <c r="X1242" s="22">
        <f t="shared" si="332"/>
        <v>0</v>
      </c>
      <c r="Y1242" s="22">
        <f t="shared" si="333"/>
        <v>0</v>
      </c>
      <c r="Z1242" s="22">
        <f t="shared" si="334"/>
        <v>0</v>
      </c>
      <c r="AA1242" s="42">
        <f t="shared" si="335"/>
        <v>0</v>
      </c>
      <c r="AB1242" s="43" t="str">
        <f t="shared" si="336"/>
        <v>n/a</v>
      </c>
      <c r="AC1242" s="44" t="str">
        <f>IFERROR(W1242*'Inputs - OBR and CPI'!$E$27+'Inputs - Elec wholesale index'!AB1242*'Inputs - OBR and CPI'!$F$27,"n/a")</f>
        <v>n/a</v>
      </c>
      <c r="AD1242" s="2"/>
      <c r="AE1242" s="2"/>
      <c r="AF1242" s="127">
        <v>0</v>
      </c>
    </row>
    <row r="1243" spans="1:32">
      <c r="A1243" s="46"/>
      <c r="B1243" s="13" t="str">
        <f t="shared" si="322"/>
        <v>Jan</v>
      </c>
      <c r="C1243" s="3"/>
      <c r="D1243" s="3"/>
      <c r="E1243" s="3"/>
      <c r="F1243" s="41"/>
      <c r="G1243" s="41"/>
      <c r="H1243" s="41"/>
      <c r="I1243" s="12">
        <f>VLOOKUP($B1243,'Elec wholesale lookups'!$A$3:$L$15,'Inputs - Elec wholesale index'!I$2,FALSE)</f>
        <v>181634.52552031272</v>
      </c>
      <c r="J1243" s="12">
        <f>VLOOKUP($B1243,'Elec wholesale lookups'!$A$3:$L$15,'Inputs - Elec wholesale index'!J$2,FALSE)</f>
        <v>205597.26549163138</v>
      </c>
      <c r="K1243" s="12">
        <f>VLOOKUP($B1243,'Elec wholesale lookups'!$A$3:$L$15,'Inputs - Elec wholesale index'!K$2,FALSE)</f>
        <v>181634.52552031272</v>
      </c>
      <c r="L1243" s="37">
        <f>VLOOKUP($B1243,'Elec wholesale lookups'!$A$3:$O$15,'Inputs - Elec wholesale index'!L$2,FALSE)</f>
        <v>1</v>
      </c>
      <c r="M1243" s="37">
        <f>VLOOKUP($B1243,'Elec wholesale lookups'!$A$3:$O$15,'Inputs - Elec wholesale index'!M$2,FALSE)</f>
        <v>1</v>
      </c>
      <c r="N1243" s="37">
        <f>VLOOKUP($B1243,'Elec wholesale lookups'!$A$3:$O$15,'Inputs - Elec wholesale index'!N$2,FALSE)</f>
        <v>0</v>
      </c>
      <c r="O1243" s="12">
        <f t="shared" si="323"/>
        <v>181634.52552031272</v>
      </c>
      <c r="P1243" s="12">
        <f t="shared" si="324"/>
        <v>205597.26549163138</v>
      </c>
      <c r="Q1243" s="12">
        <f t="shared" si="325"/>
        <v>0</v>
      </c>
      <c r="R1243" s="12">
        <f t="shared" si="326"/>
        <v>387231.79101194406</v>
      </c>
      <c r="S1243" s="22">
        <f t="shared" si="327"/>
        <v>0</v>
      </c>
      <c r="T1243" s="22">
        <f t="shared" si="328"/>
        <v>0</v>
      </c>
      <c r="U1243" s="22">
        <f t="shared" si="329"/>
        <v>0</v>
      </c>
      <c r="V1243" s="22">
        <f t="shared" si="330"/>
        <v>0</v>
      </c>
      <c r="W1243" s="43" t="str">
        <f t="shared" si="331"/>
        <v>n/a</v>
      </c>
      <c r="X1243" s="22">
        <f t="shared" si="332"/>
        <v>0</v>
      </c>
      <c r="Y1243" s="22">
        <f t="shared" si="333"/>
        <v>0</v>
      </c>
      <c r="Z1243" s="22">
        <f t="shared" si="334"/>
        <v>0</v>
      </c>
      <c r="AA1243" s="42">
        <f t="shared" si="335"/>
        <v>0</v>
      </c>
      <c r="AB1243" s="43" t="str">
        <f t="shared" si="336"/>
        <v>n/a</v>
      </c>
      <c r="AC1243" s="44" t="str">
        <f>IFERROR(W1243*'Inputs - OBR and CPI'!$E$27+'Inputs - Elec wholesale index'!AB1243*'Inputs - OBR and CPI'!$F$27,"n/a")</f>
        <v>n/a</v>
      </c>
      <c r="AD1243" s="2"/>
      <c r="AE1243" s="2"/>
      <c r="AF1243" s="127">
        <v>0</v>
      </c>
    </row>
    <row r="1244" spans="1:32">
      <c r="A1244" s="46"/>
      <c r="B1244" s="13" t="str">
        <f t="shared" si="322"/>
        <v>Jan</v>
      </c>
      <c r="C1244" s="3"/>
      <c r="D1244" s="3"/>
      <c r="E1244" s="3"/>
      <c r="F1244" s="41"/>
      <c r="G1244" s="41"/>
      <c r="H1244" s="41"/>
      <c r="I1244" s="12">
        <f>VLOOKUP($B1244,'Elec wholesale lookups'!$A$3:$L$15,'Inputs - Elec wholesale index'!I$2,FALSE)</f>
        <v>181634.52552031272</v>
      </c>
      <c r="J1244" s="12">
        <f>VLOOKUP($B1244,'Elec wholesale lookups'!$A$3:$L$15,'Inputs - Elec wholesale index'!J$2,FALSE)</f>
        <v>205597.26549163138</v>
      </c>
      <c r="K1244" s="12">
        <f>VLOOKUP($B1244,'Elec wholesale lookups'!$A$3:$L$15,'Inputs - Elec wholesale index'!K$2,FALSE)</f>
        <v>181634.52552031272</v>
      </c>
      <c r="L1244" s="37">
        <f>VLOOKUP($B1244,'Elec wholesale lookups'!$A$3:$O$15,'Inputs - Elec wholesale index'!L$2,FALSE)</f>
        <v>1</v>
      </c>
      <c r="M1244" s="37">
        <f>VLOOKUP($B1244,'Elec wholesale lookups'!$A$3:$O$15,'Inputs - Elec wholesale index'!M$2,FALSE)</f>
        <v>1</v>
      </c>
      <c r="N1244" s="37">
        <f>VLOOKUP($B1244,'Elec wholesale lookups'!$A$3:$O$15,'Inputs - Elec wholesale index'!N$2,FALSE)</f>
        <v>0</v>
      </c>
      <c r="O1244" s="12">
        <f t="shared" si="323"/>
        <v>181634.52552031272</v>
      </c>
      <c r="P1244" s="12">
        <f t="shared" si="324"/>
        <v>205597.26549163138</v>
      </c>
      <c r="Q1244" s="12">
        <f t="shared" si="325"/>
        <v>0</v>
      </c>
      <c r="R1244" s="12">
        <f t="shared" si="326"/>
        <v>387231.79101194406</v>
      </c>
      <c r="S1244" s="22">
        <f t="shared" si="327"/>
        <v>0</v>
      </c>
      <c r="T1244" s="22">
        <f t="shared" si="328"/>
        <v>0</v>
      </c>
      <c r="U1244" s="22">
        <f t="shared" si="329"/>
        <v>0</v>
      </c>
      <c r="V1244" s="22">
        <f t="shared" si="330"/>
        <v>0</v>
      </c>
      <c r="W1244" s="43" t="str">
        <f t="shared" si="331"/>
        <v>n/a</v>
      </c>
      <c r="X1244" s="22">
        <f t="shared" si="332"/>
        <v>0</v>
      </c>
      <c r="Y1244" s="22">
        <f t="shared" si="333"/>
        <v>0</v>
      </c>
      <c r="Z1244" s="22">
        <f t="shared" si="334"/>
        <v>0</v>
      </c>
      <c r="AA1244" s="42">
        <f t="shared" si="335"/>
        <v>0</v>
      </c>
      <c r="AB1244" s="43" t="str">
        <f t="shared" si="336"/>
        <v>n/a</v>
      </c>
      <c r="AC1244" s="44" t="str">
        <f>IFERROR(W1244*'Inputs - OBR and CPI'!$E$27+'Inputs - Elec wholesale index'!AB1244*'Inputs - OBR and CPI'!$F$27,"n/a")</f>
        <v>n/a</v>
      </c>
      <c r="AD1244" s="2"/>
      <c r="AE1244" s="2"/>
      <c r="AF1244" s="127">
        <v>0</v>
      </c>
    </row>
    <row r="1245" spans="1:32">
      <c r="A1245" s="46"/>
      <c r="B1245" s="13" t="str">
        <f t="shared" si="322"/>
        <v>Jan</v>
      </c>
      <c r="C1245" s="3"/>
      <c r="D1245" s="3"/>
      <c r="E1245" s="3"/>
      <c r="F1245" s="41"/>
      <c r="G1245" s="41"/>
      <c r="H1245" s="41"/>
      <c r="I1245" s="12">
        <f>VLOOKUP($B1245,'Elec wholesale lookups'!$A$3:$L$15,'Inputs - Elec wholesale index'!I$2,FALSE)</f>
        <v>181634.52552031272</v>
      </c>
      <c r="J1245" s="12">
        <f>VLOOKUP($B1245,'Elec wholesale lookups'!$A$3:$L$15,'Inputs - Elec wholesale index'!J$2,FALSE)</f>
        <v>205597.26549163138</v>
      </c>
      <c r="K1245" s="12">
        <f>VLOOKUP($B1245,'Elec wholesale lookups'!$A$3:$L$15,'Inputs - Elec wholesale index'!K$2,FALSE)</f>
        <v>181634.52552031272</v>
      </c>
      <c r="L1245" s="37">
        <f>VLOOKUP($B1245,'Elec wholesale lookups'!$A$3:$O$15,'Inputs - Elec wholesale index'!L$2,FALSE)</f>
        <v>1</v>
      </c>
      <c r="M1245" s="37">
        <f>VLOOKUP($B1245,'Elec wholesale lookups'!$A$3:$O$15,'Inputs - Elec wholesale index'!M$2,FALSE)</f>
        <v>1</v>
      </c>
      <c r="N1245" s="37">
        <f>VLOOKUP($B1245,'Elec wholesale lookups'!$A$3:$O$15,'Inputs - Elec wholesale index'!N$2,FALSE)</f>
        <v>0</v>
      </c>
      <c r="O1245" s="12">
        <f t="shared" si="323"/>
        <v>181634.52552031272</v>
      </c>
      <c r="P1245" s="12">
        <f t="shared" si="324"/>
        <v>205597.26549163138</v>
      </c>
      <c r="Q1245" s="12">
        <f t="shared" si="325"/>
        <v>0</v>
      </c>
      <c r="R1245" s="12">
        <f t="shared" si="326"/>
        <v>387231.79101194406</v>
      </c>
      <c r="S1245" s="22">
        <f t="shared" si="327"/>
        <v>0</v>
      </c>
      <c r="T1245" s="22">
        <f t="shared" si="328"/>
        <v>0</v>
      </c>
      <c r="U1245" s="22">
        <f t="shared" si="329"/>
        <v>0</v>
      </c>
      <c r="V1245" s="22">
        <f t="shared" si="330"/>
        <v>0</v>
      </c>
      <c r="W1245" s="43" t="str">
        <f t="shared" si="331"/>
        <v>n/a</v>
      </c>
      <c r="X1245" s="22">
        <f t="shared" si="332"/>
        <v>0</v>
      </c>
      <c r="Y1245" s="22">
        <f t="shared" si="333"/>
        <v>0</v>
      </c>
      <c r="Z1245" s="22">
        <f t="shared" si="334"/>
        <v>0</v>
      </c>
      <c r="AA1245" s="42">
        <f t="shared" si="335"/>
        <v>0</v>
      </c>
      <c r="AB1245" s="43" t="str">
        <f t="shared" si="336"/>
        <v>n/a</v>
      </c>
      <c r="AC1245" s="44" t="str">
        <f>IFERROR(W1245*'Inputs - OBR and CPI'!$E$27+'Inputs - Elec wholesale index'!AB1245*'Inputs - OBR and CPI'!$F$27,"n/a")</f>
        <v>n/a</v>
      </c>
      <c r="AD1245" s="2"/>
      <c r="AE1245" s="2"/>
      <c r="AF1245" s="127">
        <v>0</v>
      </c>
    </row>
    <row r="1246" spans="1:32">
      <c r="A1246" s="46"/>
      <c r="B1246" s="13" t="str">
        <f t="shared" si="322"/>
        <v>Jan</v>
      </c>
      <c r="C1246" s="3"/>
      <c r="D1246" s="3"/>
      <c r="E1246" s="3"/>
      <c r="F1246" s="41"/>
      <c r="G1246" s="41"/>
      <c r="H1246" s="41"/>
      <c r="I1246" s="12">
        <f>VLOOKUP($B1246,'Elec wholesale lookups'!$A$3:$L$15,'Inputs - Elec wholesale index'!I$2,FALSE)</f>
        <v>181634.52552031272</v>
      </c>
      <c r="J1246" s="12">
        <f>VLOOKUP($B1246,'Elec wholesale lookups'!$A$3:$L$15,'Inputs - Elec wholesale index'!J$2,FALSE)</f>
        <v>205597.26549163138</v>
      </c>
      <c r="K1246" s="12">
        <f>VLOOKUP($B1246,'Elec wholesale lookups'!$A$3:$L$15,'Inputs - Elec wholesale index'!K$2,FALSE)</f>
        <v>181634.52552031272</v>
      </c>
      <c r="L1246" s="37">
        <f>VLOOKUP($B1246,'Elec wholesale lookups'!$A$3:$O$15,'Inputs - Elec wholesale index'!L$2,FALSE)</f>
        <v>1</v>
      </c>
      <c r="M1246" s="37">
        <f>VLOOKUP($B1246,'Elec wholesale lookups'!$A$3:$O$15,'Inputs - Elec wholesale index'!M$2,FALSE)</f>
        <v>1</v>
      </c>
      <c r="N1246" s="37">
        <f>VLOOKUP($B1246,'Elec wholesale lookups'!$A$3:$O$15,'Inputs - Elec wholesale index'!N$2,FALSE)</f>
        <v>0</v>
      </c>
      <c r="O1246" s="12">
        <f t="shared" si="323"/>
        <v>181634.52552031272</v>
      </c>
      <c r="P1246" s="12">
        <f t="shared" si="324"/>
        <v>205597.26549163138</v>
      </c>
      <c r="Q1246" s="12">
        <f t="shared" si="325"/>
        <v>0</v>
      </c>
      <c r="R1246" s="12">
        <f t="shared" si="326"/>
        <v>387231.79101194406</v>
      </c>
      <c r="S1246" s="22">
        <f t="shared" si="327"/>
        <v>0</v>
      </c>
      <c r="T1246" s="22">
        <f t="shared" si="328"/>
        <v>0</v>
      </c>
      <c r="U1246" s="22">
        <f t="shared" si="329"/>
        <v>0</v>
      </c>
      <c r="V1246" s="22">
        <f t="shared" si="330"/>
        <v>0</v>
      </c>
      <c r="W1246" s="43" t="str">
        <f t="shared" si="331"/>
        <v>n/a</v>
      </c>
      <c r="X1246" s="22">
        <f t="shared" si="332"/>
        <v>0</v>
      </c>
      <c r="Y1246" s="22">
        <f t="shared" si="333"/>
        <v>0</v>
      </c>
      <c r="Z1246" s="22">
        <f t="shared" si="334"/>
        <v>0</v>
      </c>
      <c r="AA1246" s="42">
        <f t="shared" si="335"/>
        <v>0</v>
      </c>
      <c r="AB1246" s="43" t="str">
        <f t="shared" si="336"/>
        <v>n/a</v>
      </c>
      <c r="AC1246" s="44" t="str">
        <f>IFERROR(W1246*'Inputs - OBR and CPI'!$E$27+'Inputs - Elec wholesale index'!AB1246*'Inputs - OBR and CPI'!$F$27,"n/a")</f>
        <v>n/a</v>
      </c>
      <c r="AD1246" s="2"/>
      <c r="AE1246" s="2"/>
      <c r="AF1246" s="127">
        <v>0</v>
      </c>
    </row>
    <row r="1247" spans="1:32">
      <c r="A1247" s="46"/>
      <c r="B1247" s="13" t="str">
        <f t="shared" si="322"/>
        <v>Jan</v>
      </c>
      <c r="C1247" s="3"/>
      <c r="D1247" s="3"/>
      <c r="E1247" s="3"/>
      <c r="F1247" s="41"/>
      <c r="G1247" s="41"/>
      <c r="H1247" s="41"/>
      <c r="I1247" s="12">
        <f>VLOOKUP($B1247,'Elec wholesale lookups'!$A$3:$L$15,'Inputs - Elec wholesale index'!I$2,FALSE)</f>
        <v>181634.52552031272</v>
      </c>
      <c r="J1247" s="12">
        <f>VLOOKUP($B1247,'Elec wholesale lookups'!$A$3:$L$15,'Inputs - Elec wholesale index'!J$2,FALSE)</f>
        <v>205597.26549163138</v>
      </c>
      <c r="K1247" s="12">
        <f>VLOOKUP($B1247,'Elec wholesale lookups'!$A$3:$L$15,'Inputs - Elec wholesale index'!K$2,FALSE)</f>
        <v>181634.52552031272</v>
      </c>
      <c r="L1247" s="37">
        <f>VLOOKUP($B1247,'Elec wholesale lookups'!$A$3:$O$15,'Inputs - Elec wholesale index'!L$2,FALSE)</f>
        <v>1</v>
      </c>
      <c r="M1247" s="37">
        <f>VLOOKUP($B1247,'Elec wholesale lookups'!$A$3:$O$15,'Inputs - Elec wholesale index'!M$2,FALSE)</f>
        <v>1</v>
      </c>
      <c r="N1247" s="37">
        <f>VLOOKUP($B1247,'Elec wholesale lookups'!$A$3:$O$15,'Inputs - Elec wholesale index'!N$2,FALSE)</f>
        <v>0</v>
      </c>
      <c r="O1247" s="12">
        <f t="shared" si="323"/>
        <v>181634.52552031272</v>
      </c>
      <c r="P1247" s="12">
        <f t="shared" si="324"/>
        <v>205597.26549163138</v>
      </c>
      <c r="Q1247" s="12">
        <f t="shared" si="325"/>
        <v>0</v>
      </c>
      <c r="R1247" s="12">
        <f t="shared" si="326"/>
        <v>387231.79101194406</v>
      </c>
      <c r="S1247" s="22">
        <f t="shared" si="327"/>
        <v>0</v>
      </c>
      <c r="T1247" s="22">
        <f t="shared" si="328"/>
        <v>0</v>
      </c>
      <c r="U1247" s="22">
        <f t="shared" si="329"/>
        <v>0</v>
      </c>
      <c r="V1247" s="22">
        <f t="shared" si="330"/>
        <v>0</v>
      </c>
      <c r="W1247" s="43" t="str">
        <f t="shared" si="331"/>
        <v>n/a</v>
      </c>
      <c r="X1247" s="22">
        <f t="shared" si="332"/>
        <v>0</v>
      </c>
      <c r="Y1247" s="22">
        <f t="shared" si="333"/>
        <v>0</v>
      </c>
      <c r="Z1247" s="22">
        <f t="shared" si="334"/>
        <v>0</v>
      </c>
      <c r="AA1247" s="42">
        <f t="shared" si="335"/>
        <v>0</v>
      </c>
      <c r="AB1247" s="43" t="str">
        <f t="shared" si="336"/>
        <v>n/a</v>
      </c>
      <c r="AC1247" s="44" t="str">
        <f>IFERROR(W1247*'Inputs - OBR and CPI'!$E$27+'Inputs - Elec wholesale index'!AB1247*'Inputs - OBR and CPI'!$F$27,"n/a")</f>
        <v>n/a</v>
      </c>
      <c r="AD1247" s="2"/>
      <c r="AE1247" s="2"/>
      <c r="AF1247" s="127">
        <v>0</v>
      </c>
    </row>
    <row r="1248" spans="1:32">
      <c r="A1248" s="46"/>
      <c r="B1248" s="13" t="str">
        <f t="shared" ref="B1248:B1311" si="337">TEXT(A1248,"mmm")</f>
        <v>Jan</v>
      </c>
      <c r="C1248" s="3"/>
      <c r="D1248" s="3"/>
      <c r="E1248" s="3"/>
      <c r="F1248" s="41"/>
      <c r="G1248" s="41"/>
      <c r="H1248" s="41"/>
      <c r="I1248" s="12">
        <f>VLOOKUP($B1248,'Elec wholesale lookups'!$A$3:$L$15,'Inputs - Elec wholesale index'!I$2,FALSE)</f>
        <v>181634.52552031272</v>
      </c>
      <c r="J1248" s="12">
        <f>VLOOKUP($B1248,'Elec wholesale lookups'!$A$3:$L$15,'Inputs - Elec wholesale index'!J$2,FALSE)</f>
        <v>205597.26549163138</v>
      </c>
      <c r="K1248" s="12">
        <f>VLOOKUP($B1248,'Elec wholesale lookups'!$A$3:$L$15,'Inputs - Elec wholesale index'!K$2,FALSE)</f>
        <v>181634.52552031272</v>
      </c>
      <c r="L1248" s="37">
        <f>VLOOKUP($B1248,'Elec wholesale lookups'!$A$3:$O$15,'Inputs - Elec wholesale index'!L$2,FALSE)</f>
        <v>1</v>
      </c>
      <c r="M1248" s="37">
        <f>VLOOKUP($B1248,'Elec wholesale lookups'!$A$3:$O$15,'Inputs - Elec wholesale index'!M$2,FALSE)</f>
        <v>1</v>
      </c>
      <c r="N1248" s="37">
        <f>VLOOKUP($B1248,'Elec wholesale lookups'!$A$3:$O$15,'Inputs - Elec wholesale index'!N$2,FALSE)</f>
        <v>0</v>
      </c>
      <c r="O1248" s="12">
        <f t="shared" si="323"/>
        <v>181634.52552031272</v>
      </c>
      <c r="P1248" s="12">
        <f t="shared" si="324"/>
        <v>205597.26549163138</v>
      </c>
      <c r="Q1248" s="12">
        <f t="shared" si="325"/>
        <v>0</v>
      </c>
      <c r="R1248" s="12">
        <f t="shared" si="326"/>
        <v>387231.79101194406</v>
      </c>
      <c r="S1248" s="22">
        <f t="shared" si="327"/>
        <v>0</v>
      </c>
      <c r="T1248" s="22">
        <f t="shared" si="328"/>
        <v>0</v>
      </c>
      <c r="U1248" s="22">
        <f t="shared" si="329"/>
        <v>0</v>
      </c>
      <c r="V1248" s="22">
        <f t="shared" si="330"/>
        <v>0</v>
      </c>
      <c r="W1248" s="43" t="str">
        <f t="shared" si="331"/>
        <v>n/a</v>
      </c>
      <c r="X1248" s="22">
        <f t="shared" si="332"/>
        <v>0</v>
      </c>
      <c r="Y1248" s="22">
        <f t="shared" si="333"/>
        <v>0</v>
      </c>
      <c r="Z1248" s="22">
        <f t="shared" si="334"/>
        <v>0</v>
      </c>
      <c r="AA1248" s="42">
        <f t="shared" si="335"/>
        <v>0</v>
      </c>
      <c r="AB1248" s="43" t="str">
        <f t="shared" si="336"/>
        <v>n/a</v>
      </c>
      <c r="AC1248" s="44" t="str">
        <f>IFERROR(W1248*'Inputs - OBR and CPI'!$E$27+'Inputs - Elec wholesale index'!AB1248*'Inputs - OBR and CPI'!$F$27,"n/a")</f>
        <v>n/a</v>
      </c>
      <c r="AD1248" s="2"/>
      <c r="AE1248" s="2"/>
      <c r="AF1248" s="127">
        <v>0</v>
      </c>
    </row>
    <row r="1249" spans="1:32">
      <c r="A1249" s="46"/>
      <c r="B1249" s="13" t="str">
        <f t="shared" si="337"/>
        <v>Jan</v>
      </c>
      <c r="C1249" s="3"/>
      <c r="D1249" s="3"/>
      <c r="E1249" s="3"/>
      <c r="F1249" s="41"/>
      <c r="G1249" s="41"/>
      <c r="H1249" s="41"/>
      <c r="I1249" s="12">
        <f>VLOOKUP($B1249,'Elec wholesale lookups'!$A$3:$L$15,'Inputs - Elec wholesale index'!I$2,FALSE)</f>
        <v>181634.52552031272</v>
      </c>
      <c r="J1249" s="12">
        <f>VLOOKUP($B1249,'Elec wholesale lookups'!$A$3:$L$15,'Inputs - Elec wholesale index'!J$2,FALSE)</f>
        <v>205597.26549163138</v>
      </c>
      <c r="K1249" s="12">
        <f>VLOOKUP($B1249,'Elec wholesale lookups'!$A$3:$L$15,'Inputs - Elec wholesale index'!K$2,FALSE)</f>
        <v>181634.52552031272</v>
      </c>
      <c r="L1249" s="37">
        <f>VLOOKUP($B1249,'Elec wholesale lookups'!$A$3:$O$15,'Inputs - Elec wholesale index'!L$2,FALSE)</f>
        <v>1</v>
      </c>
      <c r="M1249" s="37">
        <f>VLOOKUP($B1249,'Elec wholesale lookups'!$A$3:$O$15,'Inputs - Elec wholesale index'!M$2,FALSE)</f>
        <v>1</v>
      </c>
      <c r="N1249" s="37">
        <f>VLOOKUP($B1249,'Elec wholesale lookups'!$A$3:$O$15,'Inputs - Elec wholesale index'!N$2,FALSE)</f>
        <v>0</v>
      </c>
      <c r="O1249" s="12">
        <f t="shared" si="323"/>
        <v>181634.52552031272</v>
      </c>
      <c r="P1249" s="12">
        <f t="shared" si="324"/>
        <v>205597.26549163138</v>
      </c>
      <c r="Q1249" s="12">
        <f t="shared" si="325"/>
        <v>0</v>
      </c>
      <c r="R1249" s="12">
        <f t="shared" si="326"/>
        <v>387231.79101194406</v>
      </c>
      <c r="S1249" s="22">
        <f t="shared" si="327"/>
        <v>0</v>
      </c>
      <c r="T1249" s="22">
        <f t="shared" si="328"/>
        <v>0</v>
      </c>
      <c r="U1249" s="22">
        <f t="shared" si="329"/>
        <v>0</v>
      </c>
      <c r="V1249" s="22">
        <f t="shared" si="330"/>
        <v>0</v>
      </c>
      <c r="W1249" s="43" t="str">
        <f t="shared" si="331"/>
        <v>n/a</v>
      </c>
      <c r="X1249" s="22">
        <f t="shared" si="332"/>
        <v>0</v>
      </c>
      <c r="Y1249" s="22">
        <f t="shared" si="333"/>
        <v>0</v>
      </c>
      <c r="Z1249" s="22">
        <f t="shared" si="334"/>
        <v>0</v>
      </c>
      <c r="AA1249" s="42">
        <f t="shared" si="335"/>
        <v>0</v>
      </c>
      <c r="AB1249" s="43" t="str">
        <f t="shared" si="336"/>
        <v>n/a</v>
      </c>
      <c r="AC1249" s="44" t="str">
        <f>IFERROR(W1249*'Inputs - OBR and CPI'!$E$27+'Inputs - Elec wholesale index'!AB1249*'Inputs - OBR and CPI'!$F$27,"n/a")</f>
        <v>n/a</v>
      </c>
      <c r="AD1249" s="2"/>
      <c r="AE1249" s="2"/>
      <c r="AF1249" s="127">
        <v>0</v>
      </c>
    </row>
    <row r="1250" spans="1:32">
      <c r="A1250" s="46"/>
      <c r="B1250" s="13" t="str">
        <f t="shared" si="337"/>
        <v>Jan</v>
      </c>
      <c r="C1250" s="3"/>
      <c r="D1250" s="3"/>
      <c r="E1250" s="3"/>
      <c r="F1250" s="41"/>
      <c r="G1250" s="41"/>
      <c r="H1250" s="41"/>
      <c r="I1250" s="12">
        <f>VLOOKUP($B1250,'Elec wholesale lookups'!$A$3:$L$15,'Inputs - Elec wholesale index'!I$2,FALSE)</f>
        <v>181634.52552031272</v>
      </c>
      <c r="J1250" s="12">
        <f>VLOOKUP($B1250,'Elec wholesale lookups'!$A$3:$L$15,'Inputs - Elec wholesale index'!J$2,FALSE)</f>
        <v>205597.26549163138</v>
      </c>
      <c r="K1250" s="12">
        <f>VLOOKUP($B1250,'Elec wholesale lookups'!$A$3:$L$15,'Inputs - Elec wholesale index'!K$2,FALSE)</f>
        <v>181634.52552031272</v>
      </c>
      <c r="L1250" s="37">
        <f>VLOOKUP($B1250,'Elec wholesale lookups'!$A$3:$O$15,'Inputs - Elec wholesale index'!L$2,FALSE)</f>
        <v>1</v>
      </c>
      <c r="M1250" s="37">
        <f>VLOOKUP($B1250,'Elec wholesale lookups'!$A$3:$O$15,'Inputs - Elec wholesale index'!M$2,FALSE)</f>
        <v>1</v>
      </c>
      <c r="N1250" s="37">
        <f>VLOOKUP($B1250,'Elec wholesale lookups'!$A$3:$O$15,'Inputs - Elec wholesale index'!N$2,FALSE)</f>
        <v>0</v>
      </c>
      <c r="O1250" s="12">
        <f t="shared" si="323"/>
        <v>181634.52552031272</v>
      </c>
      <c r="P1250" s="12">
        <f t="shared" si="324"/>
        <v>205597.26549163138</v>
      </c>
      <c r="Q1250" s="12">
        <f t="shared" si="325"/>
        <v>0</v>
      </c>
      <c r="R1250" s="12">
        <f t="shared" si="326"/>
        <v>387231.79101194406</v>
      </c>
      <c r="S1250" s="22">
        <f t="shared" si="327"/>
        <v>0</v>
      </c>
      <c r="T1250" s="22">
        <f t="shared" si="328"/>
        <v>0</v>
      </c>
      <c r="U1250" s="22">
        <f t="shared" si="329"/>
        <v>0</v>
      </c>
      <c r="V1250" s="22">
        <f t="shared" si="330"/>
        <v>0</v>
      </c>
      <c r="W1250" s="43" t="str">
        <f t="shared" si="331"/>
        <v>n/a</v>
      </c>
      <c r="X1250" s="22">
        <f t="shared" si="332"/>
        <v>0</v>
      </c>
      <c r="Y1250" s="22">
        <f t="shared" si="333"/>
        <v>0</v>
      </c>
      <c r="Z1250" s="22">
        <f t="shared" si="334"/>
        <v>0</v>
      </c>
      <c r="AA1250" s="42">
        <f t="shared" si="335"/>
        <v>0</v>
      </c>
      <c r="AB1250" s="43" t="str">
        <f t="shared" si="336"/>
        <v>n/a</v>
      </c>
      <c r="AC1250" s="44" t="str">
        <f>IFERROR(W1250*'Inputs - OBR and CPI'!$E$27+'Inputs - Elec wholesale index'!AB1250*'Inputs - OBR and CPI'!$F$27,"n/a")</f>
        <v>n/a</v>
      </c>
      <c r="AD1250" s="2"/>
      <c r="AE1250" s="2"/>
      <c r="AF1250" s="127">
        <v>0</v>
      </c>
    </row>
    <row r="1251" spans="1:32">
      <c r="A1251" s="46"/>
      <c r="B1251" s="13" t="str">
        <f t="shared" si="337"/>
        <v>Jan</v>
      </c>
      <c r="C1251" s="3"/>
      <c r="D1251" s="3"/>
      <c r="E1251" s="3"/>
      <c r="F1251" s="41"/>
      <c r="G1251" s="41"/>
      <c r="H1251" s="41"/>
      <c r="I1251" s="12">
        <f>VLOOKUP($B1251,'Elec wholesale lookups'!$A$3:$L$15,'Inputs - Elec wholesale index'!I$2,FALSE)</f>
        <v>181634.52552031272</v>
      </c>
      <c r="J1251" s="12">
        <f>VLOOKUP($B1251,'Elec wholesale lookups'!$A$3:$L$15,'Inputs - Elec wholesale index'!J$2,FALSE)</f>
        <v>205597.26549163138</v>
      </c>
      <c r="K1251" s="12">
        <f>VLOOKUP($B1251,'Elec wholesale lookups'!$A$3:$L$15,'Inputs - Elec wholesale index'!K$2,FALSE)</f>
        <v>181634.52552031272</v>
      </c>
      <c r="L1251" s="37">
        <f>VLOOKUP($B1251,'Elec wholesale lookups'!$A$3:$O$15,'Inputs - Elec wholesale index'!L$2,FALSE)</f>
        <v>1</v>
      </c>
      <c r="M1251" s="37">
        <f>VLOOKUP($B1251,'Elec wholesale lookups'!$A$3:$O$15,'Inputs - Elec wholesale index'!M$2,FALSE)</f>
        <v>1</v>
      </c>
      <c r="N1251" s="37">
        <f>VLOOKUP($B1251,'Elec wholesale lookups'!$A$3:$O$15,'Inputs - Elec wholesale index'!N$2,FALSE)</f>
        <v>0</v>
      </c>
      <c r="O1251" s="12">
        <f t="shared" si="323"/>
        <v>181634.52552031272</v>
      </c>
      <c r="P1251" s="12">
        <f t="shared" si="324"/>
        <v>205597.26549163138</v>
      </c>
      <c r="Q1251" s="12">
        <f t="shared" si="325"/>
        <v>0</v>
      </c>
      <c r="R1251" s="12">
        <f t="shared" si="326"/>
        <v>387231.79101194406</v>
      </c>
      <c r="S1251" s="22">
        <f t="shared" si="327"/>
        <v>0</v>
      </c>
      <c r="T1251" s="22">
        <f t="shared" si="328"/>
        <v>0</v>
      </c>
      <c r="U1251" s="22">
        <f t="shared" si="329"/>
        <v>0</v>
      </c>
      <c r="V1251" s="22">
        <f t="shared" si="330"/>
        <v>0</v>
      </c>
      <c r="W1251" s="43" t="str">
        <f t="shared" si="331"/>
        <v>n/a</v>
      </c>
      <c r="X1251" s="22">
        <f t="shared" si="332"/>
        <v>0</v>
      </c>
      <c r="Y1251" s="22">
        <f t="shared" si="333"/>
        <v>0</v>
      </c>
      <c r="Z1251" s="22">
        <f t="shared" si="334"/>
        <v>0</v>
      </c>
      <c r="AA1251" s="42">
        <f t="shared" si="335"/>
        <v>0</v>
      </c>
      <c r="AB1251" s="43" t="str">
        <f t="shared" si="336"/>
        <v>n/a</v>
      </c>
      <c r="AC1251" s="44" t="str">
        <f>IFERROR(W1251*'Inputs - OBR and CPI'!$E$27+'Inputs - Elec wholesale index'!AB1251*'Inputs - OBR and CPI'!$F$27,"n/a")</f>
        <v>n/a</v>
      </c>
      <c r="AD1251" s="2"/>
      <c r="AE1251" s="2"/>
      <c r="AF1251" s="127">
        <v>0</v>
      </c>
    </row>
    <row r="1252" spans="1:32">
      <c r="A1252" s="46"/>
      <c r="B1252" s="13" t="str">
        <f t="shared" si="337"/>
        <v>Jan</v>
      </c>
      <c r="C1252" s="3"/>
      <c r="D1252" s="3"/>
      <c r="E1252" s="3"/>
      <c r="F1252" s="41"/>
      <c r="G1252" s="41"/>
      <c r="H1252" s="41"/>
      <c r="I1252" s="12">
        <f>VLOOKUP($B1252,'Elec wholesale lookups'!$A$3:$L$15,'Inputs - Elec wholesale index'!I$2,FALSE)</f>
        <v>181634.52552031272</v>
      </c>
      <c r="J1252" s="12">
        <f>VLOOKUP($B1252,'Elec wholesale lookups'!$A$3:$L$15,'Inputs - Elec wholesale index'!J$2,FALSE)</f>
        <v>205597.26549163138</v>
      </c>
      <c r="K1252" s="12">
        <f>VLOOKUP($B1252,'Elec wholesale lookups'!$A$3:$L$15,'Inputs - Elec wholesale index'!K$2,FALSE)</f>
        <v>181634.52552031272</v>
      </c>
      <c r="L1252" s="37">
        <f>VLOOKUP($B1252,'Elec wholesale lookups'!$A$3:$O$15,'Inputs - Elec wholesale index'!L$2,FALSE)</f>
        <v>1</v>
      </c>
      <c r="M1252" s="37">
        <f>VLOOKUP($B1252,'Elec wholesale lookups'!$A$3:$O$15,'Inputs - Elec wholesale index'!M$2,FALSE)</f>
        <v>1</v>
      </c>
      <c r="N1252" s="37">
        <f>VLOOKUP($B1252,'Elec wholesale lookups'!$A$3:$O$15,'Inputs - Elec wholesale index'!N$2,FALSE)</f>
        <v>0</v>
      </c>
      <c r="O1252" s="12">
        <f t="shared" si="323"/>
        <v>181634.52552031272</v>
      </c>
      <c r="P1252" s="12">
        <f t="shared" si="324"/>
        <v>205597.26549163138</v>
      </c>
      <c r="Q1252" s="12">
        <f t="shared" si="325"/>
        <v>0</v>
      </c>
      <c r="R1252" s="12">
        <f t="shared" si="326"/>
        <v>387231.79101194406</v>
      </c>
      <c r="S1252" s="22">
        <f t="shared" si="327"/>
        <v>0</v>
      </c>
      <c r="T1252" s="22">
        <f t="shared" si="328"/>
        <v>0</v>
      </c>
      <c r="U1252" s="22">
        <f t="shared" si="329"/>
        <v>0</v>
      </c>
      <c r="V1252" s="22">
        <f t="shared" si="330"/>
        <v>0</v>
      </c>
      <c r="W1252" s="43" t="str">
        <f t="shared" si="331"/>
        <v>n/a</v>
      </c>
      <c r="X1252" s="22">
        <f t="shared" si="332"/>
        <v>0</v>
      </c>
      <c r="Y1252" s="22">
        <f t="shared" si="333"/>
        <v>0</v>
      </c>
      <c r="Z1252" s="22">
        <f t="shared" si="334"/>
        <v>0</v>
      </c>
      <c r="AA1252" s="42">
        <f t="shared" si="335"/>
        <v>0</v>
      </c>
      <c r="AB1252" s="43" t="str">
        <f t="shared" si="336"/>
        <v>n/a</v>
      </c>
      <c r="AC1252" s="44" t="str">
        <f>IFERROR(W1252*'Inputs - OBR and CPI'!$E$27+'Inputs - Elec wholesale index'!AB1252*'Inputs - OBR and CPI'!$F$27,"n/a")</f>
        <v>n/a</v>
      </c>
      <c r="AD1252" s="2"/>
      <c r="AE1252" s="2"/>
      <c r="AF1252" s="127">
        <v>0</v>
      </c>
    </row>
    <row r="1253" spans="1:32">
      <c r="A1253" s="46"/>
      <c r="B1253" s="13" t="str">
        <f t="shared" si="337"/>
        <v>Jan</v>
      </c>
      <c r="C1253" s="3"/>
      <c r="D1253" s="3"/>
      <c r="E1253" s="3"/>
      <c r="F1253" s="41"/>
      <c r="G1253" s="41"/>
      <c r="H1253" s="41"/>
      <c r="I1253" s="12">
        <f>VLOOKUP($B1253,'Elec wholesale lookups'!$A$3:$L$15,'Inputs - Elec wholesale index'!I$2,FALSE)</f>
        <v>181634.52552031272</v>
      </c>
      <c r="J1253" s="12">
        <f>VLOOKUP($B1253,'Elec wholesale lookups'!$A$3:$L$15,'Inputs - Elec wholesale index'!J$2,FALSE)</f>
        <v>205597.26549163138</v>
      </c>
      <c r="K1253" s="12">
        <f>VLOOKUP($B1253,'Elec wholesale lookups'!$A$3:$L$15,'Inputs - Elec wholesale index'!K$2,FALSE)</f>
        <v>181634.52552031272</v>
      </c>
      <c r="L1253" s="37">
        <f>VLOOKUP($B1253,'Elec wholesale lookups'!$A$3:$O$15,'Inputs - Elec wholesale index'!L$2,FALSE)</f>
        <v>1</v>
      </c>
      <c r="M1253" s="37">
        <f>VLOOKUP($B1253,'Elec wholesale lookups'!$A$3:$O$15,'Inputs - Elec wholesale index'!M$2,FALSE)</f>
        <v>1</v>
      </c>
      <c r="N1253" s="37">
        <f>VLOOKUP($B1253,'Elec wholesale lookups'!$A$3:$O$15,'Inputs - Elec wholesale index'!N$2,FALSE)</f>
        <v>0</v>
      </c>
      <c r="O1253" s="12">
        <f t="shared" si="323"/>
        <v>181634.52552031272</v>
      </c>
      <c r="P1253" s="12">
        <f t="shared" si="324"/>
        <v>205597.26549163138</v>
      </c>
      <c r="Q1253" s="12">
        <f t="shared" si="325"/>
        <v>0</v>
      </c>
      <c r="R1253" s="12">
        <f t="shared" si="326"/>
        <v>387231.79101194406</v>
      </c>
      <c r="S1253" s="22">
        <f t="shared" si="327"/>
        <v>0</v>
      </c>
      <c r="T1253" s="22">
        <f t="shared" si="328"/>
        <v>0</v>
      </c>
      <c r="U1253" s="22">
        <f t="shared" si="329"/>
        <v>0</v>
      </c>
      <c r="V1253" s="22">
        <f t="shared" si="330"/>
        <v>0</v>
      </c>
      <c r="W1253" s="43" t="str">
        <f t="shared" si="331"/>
        <v>n/a</v>
      </c>
      <c r="X1253" s="22">
        <f t="shared" si="332"/>
        <v>0</v>
      </c>
      <c r="Y1253" s="22">
        <f t="shared" si="333"/>
        <v>0</v>
      </c>
      <c r="Z1253" s="22">
        <f t="shared" si="334"/>
        <v>0</v>
      </c>
      <c r="AA1253" s="42">
        <f t="shared" si="335"/>
        <v>0</v>
      </c>
      <c r="AB1253" s="43" t="str">
        <f t="shared" si="336"/>
        <v>n/a</v>
      </c>
      <c r="AC1253" s="44" t="str">
        <f>IFERROR(W1253*'Inputs - OBR and CPI'!$E$27+'Inputs - Elec wholesale index'!AB1253*'Inputs - OBR and CPI'!$F$27,"n/a")</f>
        <v>n/a</v>
      </c>
      <c r="AD1253" s="2"/>
      <c r="AE1253" s="2"/>
      <c r="AF1253" s="127">
        <v>0</v>
      </c>
    </row>
    <row r="1254" spans="1:32">
      <c r="A1254" s="46"/>
      <c r="B1254" s="13" t="str">
        <f t="shared" si="337"/>
        <v>Jan</v>
      </c>
      <c r="C1254" s="3"/>
      <c r="D1254" s="3"/>
      <c r="E1254" s="3"/>
      <c r="F1254" s="41"/>
      <c r="G1254" s="41"/>
      <c r="H1254" s="41"/>
      <c r="I1254" s="12">
        <f>VLOOKUP($B1254,'Elec wholesale lookups'!$A$3:$L$15,'Inputs - Elec wholesale index'!I$2,FALSE)</f>
        <v>181634.52552031272</v>
      </c>
      <c r="J1254" s="12">
        <f>VLOOKUP($B1254,'Elec wholesale lookups'!$A$3:$L$15,'Inputs - Elec wholesale index'!J$2,FALSE)</f>
        <v>205597.26549163138</v>
      </c>
      <c r="K1254" s="12">
        <f>VLOOKUP($B1254,'Elec wholesale lookups'!$A$3:$L$15,'Inputs - Elec wholesale index'!K$2,FALSE)</f>
        <v>181634.52552031272</v>
      </c>
      <c r="L1254" s="37">
        <f>VLOOKUP($B1254,'Elec wholesale lookups'!$A$3:$O$15,'Inputs - Elec wholesale index'!L$2,FALSE)</f>
        <v>1</v>
      </c>
      <c r="M1254" s="37">
        <f>VLOOKUP($B1254,'Elec wholesale lookups'!$A$3:$O$15,'Inputs - Elec wholesale index'!M$2,FALSE)</f>
        <v>1</v>
      </c>
      <c r="N1254" s="37">
        <f>VLOOKUP($B1254,'Elec wholesale lookups'!$A$3:$O$15,'Inputs - Elec wholesale index'!N$2,FALSE)</f>
        <v>0</v>
      </c>
      <c r="O1254" s="12">
        <f t="shared" si="323"/>
        <v>181634.52552031272</v>
      </c>
      <c r="P1254" s="12">
        <f t="shared" si="324"/>
        <v>205597.26549163138</v>
      </c>
      <c r="Q1254" s="12">
        <f t="shared" si="325"/>
        <v>0</v>
      </c>
      <c r="R1254" s="12">
        <f t="shared" si="326"/>
        <v>387231.79101194406</v>
      </c>
      <c r="S1254" s="22">
        <f t="shared" si="327"/>
        <v>0</v>
      </c>
      <c r="T1254" s="22">
        <f t="shared" si="328"/>
        <v>0</v>
      </c>
      <c r="U1254" s="22">
        <f t="shared" si="329"/>
        <v>0</v>
      </c>
      <c r="V1254" s="22">
        <f t="shared" si="330"/>
        <v>0</v>
      </c>
      <c r="W1254" s="43" t="str">
        <f t="shared" si="331"/>
        <v>n/a</v>
      </c>
      <c r="X1254" s="22">
        <f t="shared" si="332"/>
        <v>0</v>
      </c>
      <c r="Y1254" s="22">
        <f t="shared" si="333"/>
        <v>0</v>
      </c>
      <c r="Z1254" s="22">
        <f t="shared" si="334"/>
        <v>0</v>
      </c>
      <c r="AA1254" s="42">
        <f t="shared" si="335"/>
        <v>0</v>
      </c>
      <c r="AB1254" s="43" t="str">
        <f t="shared" si="336"/>
        <v>n/a</v>
      </c>
      <c r="AC1254" s="44" t="str">
        <f>IFERROR(W1254*'Inputs - OBR and CPI'!$E$27+'Inputs - Elec wholesale index'!AB1254*'Inputs - OBR and CPI'!$F$27,"n/a")</f>
        <v>n/a</v>
      </c>
      <c r="AD1254" s="2"/>
      <c r="AE1254" s="2"/>
      <c r="AF1254" s="127">
        <v>0</v>
      </c>
    </row>
    <row r="1255" spans="1:32">
      <c r="A1255" s="46"/>
      <c r="B1255" s="13" t="str">
        <f t="shared" si="337"/>
        <v>Jan</v>
      </c>
      <c r="C1255" s="3"/>
      <c r="D1255" s="3"/>
      <c r="E1255" s="3"/>
      <c r="F1255" s="41"/>
      <c r="G1255" s="41"/>
      <c r="H1255" s="41"/>
      <c r="I1255" s="12">
        <f>VLOOKUP($B1255,'Elec wholesale lookups'!$A$3:$L$15,'Inputs - Elec wholesale index'!I$2,FALSE)</f>
        <v>181634.52552031272</v>
      </c>
      <c r="J1255" s="12">
        <f>VLOOKUP($B1255,'Elec wholesale lookups'!$A$3:$L$15,'Inputs - Elec wholesale index'!J$2,FALSE)</f>
        <v>205597.26549163138</v>
      </c>
      <c r="K1255" s="12">
        <f>VLOOKUP($B1255,'Elec wholesale lookups'!$A$3:$L$15,'Inputs - Elec wholesale index'!K$2,FALSE)</f>
        <v>181634.52552031272</v>
      </c>
      <c r="L1255" s="37">
        <f>VLOOKUP($B1255,'Elec wholesale lookups'!$A$3:$O$15,'Inputs - Elec wholesale index'!L$2,FALSE)</f>
        <v>1</v>
      </c>
      <c r="M1255" s="37">
        <f>VLOOKUP($B1255,'Elec wholesale lookups'!$A$3:$O$15,'Inputs - Elec wholesale index'!M$2,FALSE)</f>
        <v>1</v>
      </c>
      <c r="N1255" s="37">
        <f>VLOOKUP($B1255,'Elec wholesale lookups'!$A$3:$O$15,'Inputs - Elec wholesale index'!N$2,FALSE)</f>
        <v>0</v>
      </c>
      <c r="O1255" s="12">
        <f t="shared" si="323"/>
        <v>181634.52552031272</v>
      </c>
      <c r="P1255" s="12">
        <f t="shared" si="324"/>
        <v>205597.26549163138</v>
      </c>
      <c r="Q1255" s="12">
        <f t="shared" si="325"/>
        <v>0</v>
      </c>
      <c r="R1255" s="12">
        <f t="shared" si="326"/>
        <v>387231.79101194406</v>
      </c>
      <c r="S1255" s="22">
        <f t="shared" si="327"/>
        <v>0</v>
      </c>
      <c r="T1255" s="22">
        <f t="shared" si="328"/>
        <v>0</v>
      </c>
      <c r="U1255" s="22">
        <f t="shared" si="329"/>
        <v>0</v>
      </c>
      <c r="V1255" s="22">
        <f t="shared" si="330"/>
        <v>0</v>
      </c>
      <c r="W1255" s="43" t="str">
        <f t="shared" si="331"/>
        <v>n/a</v>
      </c>
      <c r="X1255" s="22">
        <f t="shared" si="332"/>
        <v>0</v>
      </c>
      <c r="Y1255" s="22">
        <f t="shared" si="333"/>
        <v>0</v>
      </c>
      <c r="Z1255" s="22">
        <f t="shared" si="334"/>
        <v>0</v>
      </c>
      <c r="AA1255" s="42">
        <f t="shared" si="335"/>
        <v>0</v>
      </c>
      <c r="AB1255" s="43" t="str">
        <f t="shared" si="336"/>
        <v>n/a</v>
      </c>
      <c r="AC1255" s="44" t="str">
        <f>IFERROR(W1255*'Inputs - OBR and CPI'!$E$27+'Inputs - Elec wholesale index'!AB1255*'Inputs - OBR and CPI'!$F$27,"n/a")</f>
        <v>n/a</v>
      </c>
      <c r="AD1255" s="2"/>
      <c r="AE1255" s="2"/>
      <c r="AF1255" s="127">
        <v>0</v>
      </c>
    </row>
    <row r="1256" spans="1:32">
      <c r="A1256" s="46"/>
      <c r="B1256" s="13" t="str">
        <f t="shared" si="337"/>
        <v>Jan</v>
      </c>
      <c r="C1256" s="3"/>
      <c r="D1256" s="3"/>
      <c r="E1256" s="3"/>
      <c r="F1256" s="41"/>
      <c r="G1256" s="41"/>
      <c r="H1256" s="41"/>
      <c r="I1256" s="12">
        <f>VLOOKUP($B1256,'Elec wholesale lookups'!$A$3:$L$15,'Inputs - Elec wholesale index'!I$2,FALSE)</f>
        <v>181634.52552031272</v>
      </c>
      <c r="J1256" s="12">
        <f>VLOOKUP($B1256,'Elec wholesale lookups'!$A$3:$L$15,'Inputs - Elec wholesale index'!J$2,FALSE)</f>
        <v>205597.26549163138</v>
      </c>
      <c r="K1256" s="12">
        <f>VLOOKUP($B1256,'Elec wholesale lookups'!$A$3:$L$15,'Inputs - Elec wholesale index'!K$2,FALSE)</f>
        <v>181634.52552031272</v>
      </c>
      <c r="L1256" s="37">
        <f>VLOOKUP($B1256,'Elec wholesale lookups'!$A$3:$O$15,'Inputs - Elec wholesale index'!L$2,FALSE)</f>
        <v>1</v>
      </c>
      <c r="M1256" s="37">
        <f>VLOOKUP($B1256,'Elec wholesale lookups'!$A$3:$O$15,'Inputs - Elec wholesale index'!M$2,FALSE)</f>
        <v>1</v>
      </c>
      <c r="N1256" s="37">
        <f>VLOOKUP($B1256,'Elec wholesale lookups'!$A$3:$O$15,'Inputs - Elec wholesale index'!N$2,FALSE)</f>
        <v>0</v>
      </c>
      <c r="O1256" s="12">
        <f t="shared" si="323"/>
        <v>181634.52552031272</v>
      </c>
      <c r="P1256" s="12">
        <f t="shared" si="324"/>
        <v>205597.26549163138</v>
      </c>
      <c r="Q1256" s="12">
        <f t="shared" si="325"/>
        <v>0</v>
      </c>
      <c r="R1256" s="12">
        <f t="shared" si="326"/>
        <v>387231.79101194406</v>
      </c>
      <c r="S1256" s="22">
        <f t="shared" si="327"/>
        <v>0</v>
      </c>
      <c r="T1256" s="22">
        <f t="shared" si="328"/>
        <v>0</v>
      </c>
      <c r="U1256" s="22">
        <f t="shared" si="329"/>
        <v>0</v>
      </c>
      <c r="V1256" s="22">
        <f t="shared" si="330"/>
        <v>0</v>
      </c>
      <c r="W1256" s="43" t="str">
        <f t="shared" si="331"/>
        <v>n/a</v>
      </c>
      <c r="X1256" s="22">
        <f t="shared" si="332"/>
        <v>0</v>
      </c>
      <c r="Y1256" s="22">
        <f t="shared" si="333"/>
        <v>0</v>
      </c>
      <c r="Z1256" s="22">
        <f t="shared" si="334"/>
        <v>0</v>
      </c>
      <c r="AA1256" s="42">
        <f t="shared" si="335"/>
        <v>0</v>
      </c>
      <c r="AB1256" s="43" t="str">
        <f t="shared" si="336"/>
        <v>n/a</v>
      </c>
      <c r="AC1256" s="44" t="str">
        <f>IFERROR(W1256*'Inputs - OBR and CPI'!$E$27+'Inputs - Elec wholesale index'!AB1256*'Inputs - OBR and CPI'!$F$27,"n/a")</f>
        <v>n/a</v>
      </c>
      <c r="AD1256" s="2"/>
      <c r="AE1256" s="2"/>
      <c r="AF1256" s="127">
        <v>0</v>
      </c>
    </row>
    <row r="1257" spans="1:32">
      <c r="A1257" s="46"/>
      <c r="B1257" s="13" t="str">
        <f t="shared" si="337"/>
        <v>Jan</v>
      </c>
      <c r="C1257" s="3"/>
      <c r="D1257" s="3"/>
      <c r="E1257" s="3"/>
      <c r="F1257" s="41"/>
      <c r="G1257" s="41"/>
      <c r="H1257" s="41"/>
      <c r="I1257" s="12">
        <f>VLOOKUP($B1257,'Elec wholesale lookups'!$A$3:$L$15,'Inputs - Elec wholesale index'!I$2,FALSE)</f>
        <v>181634.52552031272</v>
      </c>
      <c r="J1257" s="12">
        <f>VLOOKUP($B1257,'Elec wholesale lookups'!$A$3:$L$15,'Inputs - Elec wholesale index'!J$2,FALSE)</f>
        <v>205597.26549163138</v>
      </c>
      <c r="K1257" s="12">
        <f>VLOOKUP($B1257,'Elec wholesale lookups'!$A$3:$L$15,'Inputs - Elec wholesale index'!K$2,FALSE)</f>
        <v>181634.52552031272</v>
      </c>
      <c r="L1257" s="37">
        <f>VLOOKUP($B1257,'Elec wholesale lookups'!$A$3:$O$15,'Inputs - Elec wholesale index'!L$2,FALSE)</f>
        <v>1</v>
      </c>
      <c r="M1257" s="37">
        <f>VLOOKUP($B1257,'Elec wholesale lookups'!$A$3:$O$15,'Inputs - Elec wholesale index'!M$2,FALSE)</f>
        <v>1</v>
      </c>
      <c r="N1257" s="37">
        <f>VLOOKUP($B1257,'Elec wholesale lookups'!$A$3:$O$15,'Inputs - Elec wholesale index'!N$2,FALSE)</f>
        <v>0</v>
      </c>
      <c r="O1257" s="12">
        <f t="shared" si="323"/>
        <v>181634.52552031272</v>
      </c>
      <c r="P1257" s="12">
        <f t="shared" si="324"/>
        <v>205597.26549163138</v>
      </c>
      <c r="Q1257" s="12">
        <f t="shared" si="325"/>
        <v>0</v>
      </c>
      <c r="R1257" s="12">
        <f t="shared" si="326"/>
        <v>387231.79101194406</v>
      </c>
      <c r="S1257" s="22">
        <f t="shared" si="327"/>
        <v>0</v>
      </c>
      <c r="T1257" s="22">
        <f t="shared" si="328"/>
        <v>0</v>
      </c>
      <c r="U1257" s="22">
        <f t="shared" si="329"/>
        <v>0</v>
      </c>
      <c r="V1257" s="22">
        <f t="shared" si="330"/>
        <v>0</v>
      </c>
      <c r="W1257" s="43" t="str">
        <f t="shared" si="331"/>
        <v>n/a</v>
      </c>
      <c r="X1257" s="22">
        <f t="shared" si="332"/>
        <v>0</v>
      </c>
      <c r="Y1257" s="22">
        <f t="shared" si="333"/>
        <v>0</v>
      </c>
      <c r="Z1257" s="22">
        <f t="shared" si="334"/>
        <v>0</v>
      </c>
      <c r="AA1257" s="42">
        <f t="shared" si="335"/>
        <v>0</v>
      </c>
      <c r="AB1257" s="43" t="str">
        <f t="shared" si="336"/>
        <v>n/a</v>
      </c>
      <c r="AC1257" s="44" t="str">
        <f>IFERROR(W1257*'Inputs - OBR and CPI'!$E$27+'Inputs - Elec wholesale index'!AB1257*'Inputs - OBR and CPI'!$F$27,"n/a")</f>
        <v>n/a</v>
      </c>
      <c r="AD1257" s="2"/>
      <c r="AE1257" s="2"/>
      <c r="AF1257" s="127">
        <v>0</v>
      </c>
    </row>
    <row r="1258" spans="1:32">
      <c r="A1258" s="46"/>
      <c r="B1258" s="13" t="str">
        <f t="shared" si="337"/>
        <v>Jan</v>
      </c>
      <c r="C1258" s="3"/>
      <c r="D1258" s="3"/>
      <c r="E1258" s="3"/>
      <c r="F1258" s="41"/>
      <c r="G1258" s="41"/>
      <c r="H1258" s="41"/>
      <c r="I1258" s="12">
        <f>VLOOKUP($B1258,'Elec wholesale lookups'!$A$3:$L$15,'Inputs - Elec wholesale index'!I$2,FALSE)</f>
        <v>181634.52552031272</v>
      </c>
      <c r="J1258" s="12">
        <f>VLOOKUP($B1258,'Elec wholesale lookups'!$A$3:$L$15,'Inputs - Elec wholesale index'!J$2,FALSE)</f>
        <v>205597.26549163138</v>
      </c>
      <c r="K1258" s="12">
        <f>VLOOKUP($B1258,'Elec wholesale lookups'!$A$3:$L$15,'Inputs - Elec wholesale index'!K$2,FALSE)</f>
        <v>181634.52552031272</v>
      </c>
      <c r="L1258" s="37">
        <f>VLOOKUP($B1258,'Elec wholesale lookups'!$A$3:$O$15,'Inputs - Elec wholesale index'!L$2,FALSE)</f>
        <v>1</v>
      </c>
      <c r="M1258" s="37">
        <f>VLOOKUP($B1258,'Elec wholesale lookups'!$A$3:$O$15,'Inputs - Elec wholesale index'!M$2,FALSE)</f>
        <v>1</v>
      </c>
      <c r="N1258" s="37">
        <f>VLOOKUP($B1258,'Elec wholesale lookups'!$A$3:$O$15,'Inputs - Elec wholesale index'!N$2,FALSE)</f>
        <v>0</v>
      </c>
      <c r="O1258" s="12">
        <f t="shared" si="323"/>
        <v>181634.52552031272</v>
      </c>
      <c r="P1258" s="12">
        <f t="shared" si="324"/>
        <v>205597.26549163138</v>
      </c>
      <c r="Q1258" s="12">
        <f t="shared" si="325"/>
        <v>0</v>
      </c>
      <c r="R1258" s="12">
        <f t="shared" si="326"/>
        <v>387231.79101194406</v>
      </c>
      <c r="S1258" s="22">
        <f t="shared" si="327"/>
        <v>0</v>
      </c>
      <c r="T1258" s="22">
        <f t="shared" si="328"/>
        <v>0</v>
      </c>
      <c r="U1258" s="22">
        <f t="shared" si="329"/>
        <v>0</v>
      </c>
      <c r="V1258" s="22">
        <f t="shared" si="330"/>
        <v>0</v>
      </c>
      <c r="W1258" s="43" t="str">
        <f t="shared" si="331"/>
        <v>n/a</v>
      </c>
      <c r="X1258" s="22">
        <f t="shared" si="332"/>
        <v>0</v>
      </c>
      <c r="Y1258" s="22">
        <f t="shared" si="333"/>
        <v>0</v>
      </c>
      <c r="Z1258" s="22">
        <f t="shared" si="334"/>
        <v>0</v>
      </c>
      <c r="AA1258" s="42">
        <f t="shared" si="335"/>
        <v>0</v>
      </c>
      <c r="AB1258" s="43" t="str">
        <f t="shared" si="336"/>
        <v>n/a</v>
      </c>
      <c r="AC1258" s="44" t="str">
        <f>IFERROR(W1258*'Inputs - OBR and CPI'!$E$27+'Inputs - Elec wholesale index'!AB1258*'Inputs - OBR and CPI'!$F$27,"n/a")</f>
        <v>n/a</v>
      </c>
      <c r="AD1258" s="2"/>
      <c r="AE1258" s="2"/>
      <c r="AF1258" s="127">
        <v>0</v>
      </c>
    </row>
    <row r="1259" spans="1:32">
      <c r="A1259" s="46"/>
      <c r="B1259" s="13" t="str">
        <f t="shared" si="337"/>
        <v>Jan</v>
      </c>
      <c r="C1259" s="3"/>
      <c r="D1259" s="3"/>
      <c r="E1259" s="3"/>
      <c r="F1259" s="41"/>
      <c r="G1259" s="41"/>
      <c r="H1259" s="41"/>
      <c r="I1259" s="12">
        <f>VLOOKUP($B1259,'Elec wholesale lookups'!$A$3:$L$15,'Inputs - Elec wholesale index'!I$2,FALSE)</f>
        <v>181634.52552031272</v>
      </c>
      <c r="J1259" s="12">
        <f>VLOOKUP($B1259,'Elec wholesale lookups'!$A$3:$L$15,'Inputs - Elec wholesale index'!J$2,FALSE)</f>
        <v>205597.26549163138</v>
      </c>
      <c r="K1259" s="12">
        <f>VLOOKUP($B1259,'Elec wholesale lookups'!$A$3:$L$15,'Inputs - Elec wholesale index'!K$2,FALSE)</f>
        <v>181634.52552031272</v>
      </c>
      <c r="L1259" s="37">
        <f>VLOOKUP($B1259,'Elec wholesale lookups'!$A$3:$O$15,'Inputs - Elec wholesale index'!L$2,FALSE)</f>
        <v>1</v>
      </c>
      <c r="M1259" s="37">
        <f>VLOOKUP($B1259,'Elec wholesale lookups'!$A$3:$O$15,'Inputs - Elec wholesale index'!M$2,FALSE)</f>
        <v>1</v>
      </c>
      <c r="N1259" s="37">
        <f>VLOOKUP($B1259,'Elec wholesale lookups'!$A$3:$O$15,'Inputs - Elec wholesale index'!N$2,FALSE)</f>
        <v>0</v>
      </c>
      <c r="O1259" s="12">
        <f t="shared" si="323"/>
        <v>181634.52552031272</v>
      </c>
      <c r="P1259" s="12">
        <f t="shared" si="324"/>
        <v>205597.26549163138</v>
      </c>
      <c r="Q1259" s="12">
        <f t="shared" si="325"/>
        <v>0</v>
      </c>
      <c r="R1259" s="12">
        <f t="shared" si="326"/>
        <v>387231.79101194406</v>
      </c>
      <c r="S1259" s="22">
        <f t="shared" si="327"/>
        <v>0</v>
      </c>
      <c r="T1259" s="22">
        <f t="shared" si="328"/>
        <v>0</v>
      </c>
      <c r="U1259" s="22">
        <f t="shared" si="329"/>
        <v>0</v>
      </c>
      <c r="V1259" s="22">
        <f t="shared" si="330"/>
        <v>0</v>
      </c>
      <c r="W1259" s="43" t="str">
        <f t="shared" si="331"/>
        <v>n/a</v>
      </c>
      <c r="X1259" s="22">
        <f t="shared" si="332"/>
        <v>0</v>
      </c>
      <c r="Y1259" s="22">
        <f t="shared" si="333"/>
        <v>0</v>
      </c>
      <c r="Z1259" s="22">
        <f t="shared" si="334"/>
        <v>0</v>
      </c>
      <c r="AA1259" s="42">
        <f t="shared" si="335"/>
        <v>0</v>
      </c>
      <c r="AB1259" s="43" t="str">
        <f t="shared" si="336"/>
        <v>n/a</v>
      </c>
      <c r="AC1259" s="44" t="str">
        <f>IFERROR(W1259*'Inputs - OBR and CPI'!$E$27+'Inputs - Elec wholesale index'!AB1259*'Inputs - OBR and CPI'!$F$27,"n/a")</f>
        <v>n/a</v>
      </c>
      <c r="AD1259" s="2"/>
      <c r="AE1259" s="2"/>
      <c r="AF1259" s="127">
        <v>0</v>
      </c>
    </row>
    <row r="1260" spans="1:32">
      <c r="A1260" s="46"/>
      <c r="B1260" s="13" t="str">
        <f t="shared" si="337"/>
        <v>Jan</v>
      </c>
      <c r="C1260" s="3"/>
      <c r="D1260" s="3"/>
      <c r="E1260" s="3"/>
      <c r="F1260" s="41"/>
      <c r="G1260" s="41"/>
      <c r="H1260" s="41"/>
      <c r="I1260" s="12">
        <f>VLOOKUP($B1260,'Elec wholesale lookups'!$A$3:$L$15,'Inputs - Elec wholesale index'!I$2,FALSE)</f>
        <v>181634.52552031272</v>
      </c>
      <c r="J1260" s="12">
        <f>VLOOKUP($B1260,'Elec wholesale lookups'!$A$3:$L$15,'Inputs - Elec wholesale index'!J$2,FALSE)</f>
        <v>205597.26549163138</v>
      </c>
      <c r="K1260" s="12">
        <f>VLOOKUP($B1260,'Elec wholesale lookups'!$A$3:$L$15,'Inputs - Elec wholesale index'!K$2,FALSE)</f>
        <v>181634.52552031272</v>
      </c>
      <c r="L1260" s="37">
        <f>VLOOKUP($B1260,'Elec wholesale lookups'!$A$3:$O$15,'Inputs - Elec wholesale index'!L$2,FALSE)</f>
        <v>1</v>
      </c>
      <c r="M1260" s="37">
        <f>VLOOKUP($B1260,'Elec wholesale lookups'!$A$3:$O$15,'Inputs - Elec wholesale index'!M$2,FALSE)</f>
        <v>1</v>
      </c>
      <c r="N1260" s="37">
        <f>VLOOKUP($B1260,'Elec wholesale lookups'!$A$3:$O$15,'Inputs - Elec wholesale index'!N$2,FALSE)</f>
        <v>0</v>
      </c>
      <c r="O1260" s="12">
        <f t="shared" si="323"/>
        <v>181634.52552031272</v>
      </c>
      <c r="P1260" s="12">
        <f t="shared" si="324"/>
        <v>205597.26549163138</v>
      </c>
      <c r="Q1260" s="12">
        <f t="shared" si="325"/>
        <v>0</v>
      </c>
      <c r="R1260" s="12">
        <f t="shared" si="326"/>
        <v>387231.79101194406</v>
      </c>
      <c r="S1260" s="22">
        <f t="shared" si="327"/>
        <v>0</v>
      </c>
      <c r="T1260" s="22">
        <f t="shared" si="328"/>
        <v>0</v>
      </c>
      <c r="U1260" s="22">
        <f t="shared" si="329"/>
        <v>0</v>
      </c>
      <c r="V1260" s="22">
        <f t="shared" si="330"/>
        <v>0</v>
      </c>
      <c r="W1260" s="43" t="str">
        <f t="shared" si="331"/>
        <v>n/a</v>
      </c>
      <c r="X1260" s="22">
        <f t="shared" si="332"/>
        <v>0</v>
      </c>
      <c r="Y1260" s="22">
        <f t="shared" si="333"/>
        <v>0</v>
      </c>
      <c r="Z1260" s="22">
        <f t="shared" si="334"/>
        <v>0</v>
      </c>
      <c r="AA1260" s="42">
        <f t="shared" si="335"/>
        <v>0</v>
      </c>
      <c r="AB1260" s="43" t="str">
        <f t="shared" si="336"/>
        <v>n/a</v>
      </c>
      <c r="AC1260" s="44" t="str">
        <f>IFERROR(W1260*'Inputs - OBR and CPI'!$E$27+'Inputs - Elec wholesale index'!AB1260*'Inputs - OBR and CPI'!$F$27,"n/a")</f>
        <v>n/a</v>
      </c>
      <c r="AD1260" s="2"/>
      <c r="AE1260" s="2"/>
      <c r="AF1260" s="127">
        <v>0</v>
      </c>
    </row>
    <row r="1261" spans="1:32">
      <c r="A1261" s="46"/>
      <c r="B1261" s="13" t="str">
        <f t="shared" si="337"/>
        <v>Jan</v>
      </c>
      <c r="C1261" s="3"/>
      <c r="D1261" s="3"/>
      <c r="E1261" s="3"/>
      <c r="F1261" s="41"/>
      <c r="G1261" s="41"/>
      <c r="H1261" s="41"/>
      <c r="I1261" s="12">
        <f>VLOOKUP($B1261,'Elec wholesale lookups'!$A$3:$L$15,'Inputs - Elec wholesale index'!I$2,FALSE)</f>
        <v>181634.52552031272</v>
      </c>
      <c r="J1261" s="12">
        <f>VLOOKUP($B1261,'Elec wholesale lookups'!$A$3:$L$15,'Inputs - Elec wholesale index'!J$2,FALSE)</f>
        <v>205597.26549163138</v>
      </c>
      <c r="K1261" s="12">
        <f>VLOOKUP($B1261,'Elec wholesale lookups'!$A$3:$L$15,'Inputs - Elec wholesale index'!K$2,FALSE)</f>
        <v>181634.52552031272</v>
      </c>
      <c r="L1261" s="37">
        <f>VLOOKUP($B1261,'Elec wholesale lookups'!$A$3:$O$15,'Inputs - Elec wholesale index'!L$2,FALSE)</f>
        <v>1</v>
      </c>
      <c r="M1261" s="37">
        <f>VLOOKUP($B1261,'Elec wholesale lookups'!$A$3:$O$15,'Inputs - Elec wholesale index'!M$2,FALSE)</f>
        <v>1</v>
      </c>
      <c r="N1261" s="37">
        <f>VLOOKUP($B1261,'Elec wholesale lookups'!$A$3:$O$15,'Inputs - Elec wholesale index'!N$2,FALSE)</f>
        <v>0</v>
      </c>
      <c r="O1261" s="12">
        <f t="shared" si="323"/>
        <v>181634.52552031272</v>
      </c>
      <c r="P1261" s="12">
        <f t="shared" si="324"/>
        <v>205597.26549163138</v>
      </c>
      <c r="Q1261" s="12">
        <f t="shared" si="325"/>
        <v>0</v>
      </c>
      <c r="R1261" s="12">
        <f t="shared" si="326"/>
        <v>387231.79101194406</v>
      </c>
      <c r="S1261" s="22">
        <f t="shared" si="327"/>
        <v>0</v>
      </c>
      <c r="T1261" s="22">
        <f t="shared" si="328"/>
        <v>0</v>
      </c>
      <c r="U1261" s="22">
        <f t="shared" si="329"/>
        <v>0</v>
      </c>
      <c r="V1261" s="22">
        <f t="shared" si="330"/>
        <v>0</v>
      </c>
      <c r="W1261" s="43" t="str">
        <f t="shared" si="331"/>
        <v>n/a</v>
      </c>
      <c r="X1261" s="22">
        <f t="shared" si="332"/>
        <v>0</v>
      </c>
      <c r="Y1261" s="22">
        <f t="shared" si="333"/>
        <v>0</v>
      </c>
      <c r="Z1261" s="22">
        <f t="shared" si="334"/>
        <v>0</v>
      </c>
      <c r="AA1261" s="42">
        <f t="shared" si="335"/>
        <v>0</v>
      </c>
      <c r="AB1261" s="43" t="str">
        <f t="shared" si="336"/>
        <v>n/a</v>
      </c>
      <c r="AC1261" s="44" t="str">
        <f>IFERROR(W1261*'Inputs - OBR and CPI'!$E$27+'Inputs - Elec wholesale index'!AB1261*'Inputs - OBR and CPI'!$F$27,"n/a")</f>
        <v>n/a</v>
      </c>
      <c r="AD1261" s="2"/>
      <c r="AE1261" s="2"/>
      <c r="AF1261" s="127">
        <v>0</v>
      </c>
    </row>
    <row r="1262" spans="1:32">
      <c r="A1262" s="46"/>
      <c r="B1262" s="13" t="str">
        <f t="shared" si="337"/>
        <v>Jan</v>
      </c>
      <c r="C1262" s="3"/>
      <c r="D1262" s="3"/>
      <c r="E1262" s="3"/>
      <c r="F1262" s="41"/>
      <c r="G1262" s="41"/>
      <c r="H1262" s="41"/>
      <c r="I1262" s="12">
        <f>VLOOKUP($B1262,'Elec wholesale lookups'!$A$3:$L$15,'Inputs - Elec wholesale index'!I$2,FALSE)</f>
        <v>181634.52552031272</v>
      </c>
      <c r="J1262" s="12">
        <f>VLOOKUP($B1262,'Elec wholesale lookups'!$A$3:$L$15,'Inputs - Elec wholesale index'!J$2,FALSE)</f>
        <v>205597.26549163138</v>
      </c>
      <c r="K1262" s="12">
        <f>VLOOKUP($B1262,'Elec wholesale lookups'!$A$3:$L$15,'Inputs - Elec wholesale index'!K$2,FALSE)</f>
        <v>181634.52552031272</v>
      </c>
      <c r="L1262" s="37">
        <f>VLOOKUP($B1262,'Elec wholesale lookups'!$A$3:$O$15,'Inputs - Elec wholesale index'!L$2,FALSE)</f>
        <v>1</v>
      </c>
      <c r="M1262" s="37">
        <f>VLOOKUP($B1262,'Elec wholesale lookups'!$A$3:$O$15,'Inputs - Elec wholesale index'!M$2,FALSE)</f>
        <v>1</v>
      </c>
      <c r="N1262" s="37">
        <f>VLOOKUP($B1262,'Elec wholesale lookups'!$A$3:$O$15,'Inputs - Elec wholesale index'!N$2,FALSE)</f>
        <v>0</v>
      </c>
      <c r="O1262" s="12">
        <f t="shared" si="323"/>
        <v>181634.52552031272</v>
      </c>
      <c r="P1262" s="12">
        <f t="shared" si="324"/>
        <v>205597.26549163138</v>
      </c>
      <c r="Q1262" s="12">
        <f t="shared" si="325"/>
        <v>0</v>
      </c>
      <c r="R1262" s="12">
        <f t="shared" si="326"/>
        <v>387231.79101194406</v>
      </c>
      <c r="S1262" s="22">
        <f t="shared" si="327"/>
        <v>0</v>
      </c>
      <c r="T1262" s="22">
        <f t="shared" si="328"/>
        <v>0</v>
      </c>
      <c r="U1262" s="22">
        <f t="shared" si="329"/>
        <v>0</v>
      </c>
      <c r="V1262" s="22">
        <f t="shared" si="330"/>
        <v>0</v>
      </c>
      <c r="W1262" s="43" t="str">
        <f t="shared" si="331"/>
        <v>n/a</v>
      </c>
      <c r="X1262" s="22">
        <f t="shared" si="332"/>
        <v>0</v>
      </c>
      <c r="Y1262" s="22">
        <f t="shared" si="333"/>
        <v>0</v>
      </c>
      <c r="Z1262" s="22">
        <f t="shared" si="334"/>
        <v>0</v>
      </c>
      <c r="AA1262" s="42">
        <f t="shared" si="335"/>
        <v>0</v>
      </c>
      <c r="AB1262" s="43" t="str">
        <f t="shared" si="336"/>
        <v>n/a</v>
      </c>
      <c r="AC1262" s="44" t="str">
        <f>IFERROR(W1262*'Inputs - OBR and CPI'!$E$27+'Inputs - Elec wholesale index'!AB1262*'Inputs - OBR and CPI'!$F$27,"n/a")</f>
        <v>n/a</v>
      </c>
      <c r="AD1262" s="2"/>
      <c r="AE1262" s="2"/>
      <c r="AF1262" s="127">
        <v>0</v>
      </c>
    </row>
    <row r="1263" spans="1:32">
      <c r="A1263" s="46"/>
      <c r="B1263" s="13" t="str">
        <f t="shared" si="337"/>
        <v>Jan</v>
      </c>
      <c r="C1263" s="3"/>
      <c r="D1263" s="3"/>
      <c r="E1263" s="3"/>
      <c r="F1263" s="41"/>
      <c r="G1263" s="41"/>
      <c r="H1263" s="41"/>
      <c r="I1263" s="12">
        <f>VLOOKUP($B1263,'Elec wholesale lookups'!$A$3:$L$15,'Inputs - Elec wholesale index'!I$2,FALSE)</f>
        <v>181634.52552031272</v>
      </c>
      <c r="J1263" s="12">
        <f>VLOOKUP($B1263,'Elec wholesale lookups'!$A$3:$L$15,'Inputs - Elec wholesale index'!J$2,FALSE)</f>
        <v>205597.26549163138</v>
      </c>
      <c r="K1263" s="12">
        <f>VLOOKUP($B1263,'Elec wholesale lookups'!$A$3:$L$15,'Inputs - Elec wholesale index'!K$2,FALSE)</f>
        <v>181634.52552031272</v>
      </c>
      <c r="L1263" s="37">
        <f>VLOOKUP($B1263,'Elec wholesale lookups'!$A$3:$O$15,'Inputs - Elec wholesale index'!L$2,FALSE)</f>
        <v>1</v>
      </c>
      <c r="M1263" s="37">
        <f>VLOOKUP($B1263,'Elec wholesale lookups'!$A$3:$O$15,'Inputs - Elec wholesale index'!M$2,FALSE)</f>
        <v>1</v>
      </c>
      <c r="N1263" s="37">
        <f>VLOOKUP($B1263,'Elec wholesale lookups'!$A$3:$O$15,'Inputs - Elec wholesale index'!N$2,FALSE)</f>
        <v>0</v>
      </c>
      <c r="O1263" s="12">
        <f t="shared" si="323"/>
        <v>181634.52552031272</v>
      </c>
      <c r="P1263" s="12">
        <f t="shared" si="324"/>
        <v>205597.26549163138</v>
      </c>
      <c r="Q1263" s="12">
        <f t="shared" si="325"/>
        <v>0</v>
      </c>
      <c r="R1263" s="12">
        <f t="shared" si="326"/>
        <v>387231.79101194406</v>
      </c>
      <c r="S1263" s="22">
        <f t="shared" si="327"/>
        <v>0</v>
      </c>
      <c r="T1263" s="22">
        <f t="shared" si="328"/>
        <v>0</v>
      </c>
      <c r="U1263" s="22">
        <f t="shared" si="329"/>
        <v>0</v>
      </c>
      <c r="V1263" s="22">
        <f t="shared" si="330"/>
        <v>0</v>
      </c>
      <c r="W1263" s="43" t="str">
        <f t="shared" si="331"/>
        <v>n/a</v>
      </c>
      <c r="X1263" s="22">
        <f t="shared" si="332"/>
        <v>0</v>
      </c>
      <c r="Y1263" s="22">
        <f t="shared" si="333"/>
        <v>0</v>
      </c>
      <c r="Z1263" s="22">
        <f t="shared" si="334"/>
        <v>0</v>
      </c>
      <c r="AA1263" s="42">
        <f t="shared" si="335"/>
        <v>0</v>
      </c>
      <c r="AB1263" s="43" t="str">
        <f t="shared" si="336"/>
        <v>n/a</v>
      </c>
      <c r="AC1263" s="44" t="str">
        <f>IFERROR(W1263*'Inputs - OBR and CPI'!$E$27+'Inputs - Elec wholesale index'!AB1263*'Inputs - OBR and CPI'!$F$27,"n/a")</f>
        <v>n/a</v>
      </c>
      <c r="AD1263" s="2"/>
      <c r="AE1263" s="2"/>
      <c r="AF1263" s="127">
        <v>0</v>
      </c>
    </row>
    <row r="1264" spans="1:32">
      <c r="A1264" s="46"/>
      <c r="B1264" s="13" t="str">
        <f t="shared" si="337"/>
        <v>Jan</v>
      </c>
      <c r="C1264" s="3"/>
      <c r="D1264" s="3"/>
      <c r="E1264" s="3"/>
      <c r="F1264" s="41"/>
      <c r="G1264" s="41"/>
      <c r="H1264" s="41"/>
      <c r="I1264" s="12">
        <f>VLOOKUP($B1264,'Elec wholesale lookups'!$A$3:$L$15,'Inputs - Elec wholesale index'!I$2,FALSE)</f>
        <v>181634.52552031272</v>
      </c>
      <c r="J1264" s="12">
        <f>VLOOKUP($B1264,'Elec wholesale lookups'!$A$3:$L$15,'Inputs - Elec wholesale index'!J$2,FALSE)</f>
        <v>205597.26549163138</v>
      </c>
      <c r="K1264" s="12">
        <f>VLOOKUP($B1264,'Elec wholesale lookups'!$A$3:$L$15,'Inputs - Elec wholesale index'!K$2,FALSE)</f>
        <v>181634.52552031272</v>
      </c>
      <c r="L1264" s="37">
        <f>VLOOKUP($B1264,'Elec wholesale lookups'!$A$3:$O$15,'Inputs - Elec wholesale index'!L$2,FALSE)</f>
        <v>1</v>
      </c>
      <c r="M1264" s="37">
        <f>VLOOKUP($B1264,'Elec wholesale lookups'!$A$3:$O$15,'Inputs - Elec wholesale index'!M$2,FALSE)</f>
        <v>1</v>
      </c>
      <c r="N1264" s="37">
        <f>VLOOKUP($B1264,'Elec wholesale lookups'!$A$3:$O$15,'Inputs - Elec wholesale index'!N$2,FALSE)</f>
        <v>0</v>
      </c>
      <c r="O1264" s="12">
        <f t="shared" si="323"/>
        <v>181634.52552031272</v>
      </c>
      <c r="P1264" s="12">
        <f t="shared" si="324"/>
        <v>205597.26549163138</v>
      </c>
      <c r="Q1264" s="12">
        <f t="shared" si="325"/>
        <v>0</v>
      </c>
      <c r="R1264" s="12">
        <f t="shared" si="326"/>
        <v>387231.79101194406</v>
      </c>
      <c r="S1264" s="22">
        <f t="shared" si="327"/>
        <v>0</v>
      </c>
      <c r="T1264" s="22">
        <f t="shared" si="328"/>
        <v>0</v>
      </c>
      <c r="U1264" s="22">
        <f t="shared" si="329"/>
        <v>0</v>
      </c>
      <c r="V1264" s="22">
        <f t="shared" si="330"/>
        <v>0</v>
      </c>
      <c r="W1264" s="43" t="str">
        <f t="shared" si="331"/>
        <v>n/a</v>
      </c>
      <c r="X1264" s="22">
        <f t="shared" si="332"/>
        <v>0</v>
      </c>
      <c r="Y1264" s="22">
        <f t="shared" si="333"/>
        <v>0</v>
      </c>
      <c r="Z1264" s="22">
        <f t="shared" si="334"/>
        <v>0</v>
      </c>
      <c r="AA1264" s="42">
        <f t="shared" si="335"/>
        <v>0</v>
      </c>
      <c r="AB1264" s="43" t="str">
        <f t="shared" si="336"/>
        <v>n/a</v>
      </c>
      <c r="AC1264" s="44" t="str">
        <f>IFERROR(W1264*'Inputs - OBR and CPI'!$E$27+'Inputs - Elec wholesale index'!AB1264*'Inputs - OBR and CPI'!$F$27,"n/a")</f>
        <v>n/a</v>
      </c>
      <c r="AD1264" s="2"/>
      <c r="AE1264" s="2"/>
      <c r="AF1264" s="127">
        <v>0</v>
      </c>
    </row>
    <row r="1265" spans="1:32">
      <c r="A1265" s="46"/>
      <c r="B1265" s="13" t="str">
        <f t="shared" si="337"/>
        <v>Jan</v>
      </c>
      <c r="C1265" s="3"/>
      <c r="D1265" s="3"/>
      <c r="E1265" s="3"/>
      <c r="F1265" s="41"/>
      <c r="G1265" s="41"/>
      <c r="H1265" s="41"/>
      <c r="I1265" s="12">
        <f>VLOOKUP($B1265,'Elec wholesale lookups'!$A$3:$L$15,'Inputs - Elec wholesale index'!I$2,FALSE)</f>
        <v>181634.52552031272</v>
      </c>
      <c r="J1265" s="12">
        <f>VLOOKUP($B1265,'Elec wholesale lookups'!$A$3:$L$15,'Inputs - Elec wholesale index'!J$2,FALSE)</f>
        <v>205597.26549163138</v>
      </c>
      <c r="K1265" s="12">
        <f>VLOOKUP($B1265,'Elec wholesale lookups'!$A$3:$L$15,'Inputs - Elec wholesale index'!K$2,FALSE)</f>
        <v>181634.52552031272</v>
      </c>
      <c r="L1265" s="37">
        <f>VLOOKUP($B1265,'Elec wholesale lookups'!$A$3:$O$15,'Inputs - Elec wholesale index'!L$2,FALSE)</f>
        <v>1</v>
      </c>
      <c r="M1265" s="37">
        <f>VLOOKUP($B1265,'Elec wholesale lookups'!$A$3:$O$15,'Inputs - Elec wholesale index'!M$2,FALSE)</f>
        <v>1</v>
      </c>
      <c r="N1265" s="37">
        <f>VLOOKUP($B1265,'Elec wholesale lookups'!$A$3:$O$15,'Inputs - Elec wholesale index'!N$2,FALSE)</f>
        <v>0</v>
      </c>
      <c r="O1265" s="12">
        <f t="shared" si="323"/>
        <v>181634.52552031272</v>
      </c>
      <c r="P1265" s="12">
        <f t="shared" si="324"/>
        <v>205597.26549163138</v>
      </c>
      <c r="Q1265" s="12">
        <f t="shared" si="325"/>
        <v>0</v>
      </c>
      <c r="R1265" s="12">
        <f t="shared" si="326"/>
        <v>387231.79101194406</v>
      </c>
      <c r="S1265" s="22">
        <f t="shared" si="327"/>
        <v>0</v>
      </c>
      <c r="T1265" s="22">
        <f t="shared" si="328"/>
        <v>0</v>
      </c>
      <c r="U1265" s="22">
        <f t="shared" si="329"/>
        <v>0</v>
      </c>
      <c r="V1265" s="22">
        <f t="shared" si="330"/>
        <v>0</v>
      </c>
      <c r="W1265" s="43" t="str">
        <f t="shared" si="331"/>
        <v>n/a</v>
      </c>
      <c r="X1265" s="22">
        <f t="shared" si="332"/>
        <v>0</v>
      </c>
      <c r="Y1265" s="22">
        <f t="shared" si="333"/>
        <v>0</v>
      </c>
      <c r="Z1265" s="22">
        <f t="shared" si="334"/>
        <v>0</v>
      </c>
      <c r="AA1265" s="42">
        <f t="shared" si="335"/>
        <v>0</v>
      </c>
      <c r="AB1265" s="43" t="str">
        <f t="shared" si="336"/>
        <v>n/a</v>
      </c>
      <c r="AC1265" s="44" t="str">
        <f>IFERROR(W1265*'Inputs - OBR and CPI'!$E$27+'Inputs - Elec wholesale index'!AB1265*'Inputs - OBR and CPI'!$F$27,"n/a")</f>
        <v>n/a</v>
      </c>
      <c r="AD1265" s="2"/>
      <c r="AE1265" s="2"/>
      <c r="AF1265" s="127">
        <v>0</v>
      </c>
    </row>
    <row r="1266" spans="1:32">
      <c r="A1266" s="46"/>
      <c r="B1266" s="13" t="str">
        <f t="shared" si="337"/>
        <v>Jan</v>
      </c>
      <c r="C1266" s="3"/>
      <c r="D1266" s="3"/>
      <c r="E1266" s="3"/>
      <c r="F1266" s="41"/>
      <c r="G1266" s="41"/>
      <c r="H1266" s="41"/>
      <c r="I1266" s="12">
        <f>VLOOKUP($B1266,'Elec wholesale lookups'!$A$3:$L$15,'Inputs - Elec wholesale index'!I$2,FALSE)</f>
        <v>181634.52552031272</v>
      </c>
      <c r="J1266" s="12">
        <f>VLOOKUP($B1266,'Elec wholesale lookups'!$A$3:$L$15,'Inputs - Elec wholesale index'!J$2,FALSE)</f>
        <v>205597.26549163138</v>
      </c>
      <c r="K1266" s="12">
        <f>VLOOKUP($B1266,'Elec wholesale lookups'!$A$3:$L$15,'Inputs - Elec wholesale index'!K$2,FALSE)</f>
        <v>181634.52552031272</v>
      </c>
      <c r="L1266" s="37">
        <f>VLOOKUP($B1266,'Elec wholesale lookups'!$A$3:$O$15,'Inputs - Elec wholesale index'!L$2,FALSE)</f>
        <v>1</v>
      </c>
      <c r="M1266" s="37">
        <f>VLOOKUP($B1266,'Elec wholesale lookups'!$A$3:$O$15,'Inputs - Elec wholesale index'!M$2,FALSE)</f>
        <v>1</v>
      </c>
      <c r="N1266" s="37">
        <f>VLOOKUP($B1266,'Elec wholesale lookups'!$A$3:$O$15,'Inputs - Elec wholesale index'!N$2,FALSE)</f>
        <v>0</v>
      </c>
      <c r="O1266" s="12">
        <f t="shared" si="323"/>
        <v>181634.52552031272</v>
      </c>
      <c r="P1266" s="12">
        <f t="shared" si="324"/>
        <v>205597.26549163138</v>
      </c>
      <c r="Q1266" s="12">
        <f t="shared" si="325"/>
        <v>0</v>
      </c>
      <c r="R1266" s="12">
        <f t="shared" si="326"/>
        <v>387231.79101194406</v>
      </c>
      <c r="S1266" s="22">
        <f t="shared" si="327"/>
        <v>0</v>
      </c>
      <c r="T1266" s="22">
        <f t="shared" si="328"/>
        <v>0</v>
      </c>
      <c r="U1266" s="22">
        <f t="shared" si="329"/>
        <v>0</v>
      </c>
      <c r="V1266" s="22">
        <f t="shared" si="330"/>
        <v>0</v>
      </c>
      <c r="W1266" s="43" t="str">
        <f t="shared" si="331"/>
        <v>n/a</v>
      </c>
      <c r="X1266" s="22">
        <f t="shared" si="332"/>
        <v>0</v>
      </c>
      <c r="Y1266" s="22">
        <f t="shared" si="333"/>
        <v>0</v>
      </c>
      <c r="Z1266" s="22">
        <f t="shared" si="334"/>
        <v>0</v>
      </c>
      <c r="AA1266" s="42">
        <f t="shared" si="335"/>
        <v>0</v>
      </c>
      <c r="AB1266" s="43" t="str">
        <f t="shared" si="336"/>
        <v>n/a</v>
      </c>
      <c r="AC1266" s="44" t="str">
        <f>IFERROR(W1266*'Inputs - OBR and CPI'!$E$27+'Inputs - Elec wholesale index'!AB1266*'Inputs - OBR and CPI'!$F$27,"n/a")</f>
        <v>n/a</v>
      </c>
      <c r="AD1266" s="2"/>
      <c r="AE1266" s="2"/>
      <c r="AF1266" s="127">
        <v>0</v>
      </c>
    </row>
    <row r="1267" spans="1:32">
      <c r="A1267" s="46"/>
      <c r="B1267" s="13" t="str">
        <f t="shared" si="337"/>
        <v>Jan</v>
      </c>
      <c r="C1267" s="3"/>
      <c r="D1267" s="3"/>
      <c r="E1267" s="3"/>
      <c r="F1267" s="41"/>
      <c r="G1267" s="41"/>
      <c r="H1267" s="41"/>
      <c r="I1267" s="12">
        <f>VLOOKUP($B1267,'Elec wholesale lookups'!$A$3:$L$15,'Inputs - Elec wholesale index'!I$2,FALSE)</f>
        <v>181634.52552031272</v>
      </c>
      <c r="J1267" s="12">
        <f>VLOOKUP($B1267,'Elec wholesale lookups'!$A$3:$L$15,'Inputs - Elec wholesale index'!J$2,FALSE)</f>
        <v>205597.26549163138</v>
      </c>
      <c r="K1267" s="12">
        <f>VLOOKUP($B1267,'Elec wholesale lookups'!$A$3:$L$15,'Inputs - Elec wholesale index'!K$2,FALSE)</f>
        <v>181634.52552031272</v>
      </c>
      <c r="L1267" s="37">
        <f>VLOOKUP($B1267,'Elec wholesale lookups'!$A$3:$O$15,'Inputs - Elec wholesale index'!L$2,FALSE)</f>
        <v>1</v>
      </c>
      <c r="M1267" s="37">
        <f>VLOOKUP($B1267,'Elec wholesale lookups'!$A$3:$O$15,'Inputs - Elec wholesale index'!M$2,FALSE)</f>
        <v>1</v>
      </c>
      <c r="N1267" s="37">
        <f>VLOOKUP($B1267,'Elec wholesale lookups'!$A$3:$O$15,'Inputs - Elec wholesale index'!N$2,FALSE)</f>
        <v>0</v>
      </c>
      <c r="O1267" s="12">
        <f t="shared" si="323"/>
        <v>181634.52552031272</v>
      </c>
      <c r="P1267" s="12">
        <f t="shared" si="324"/>
        <v>205597.26549163138</v>
      </c>
      <c r="Q1267" s="12">
        <f t="shared" si="325"/>
        <v>0</v>
      </c>
      <c r="R1267" s="12">
        <f t="shared" si="326"/>
        <v>387231.79101194406</v>
      </c>
      <c r="S1267" s="22">
        <f t="shared" si="327"/>
        <v>0</v>
      </c>
      <c r="T1267" s="22">
        <f t="shared" si="328"/>
        <v>0</v>
      </c>
      <c r="U1267" s="22">
        <f t="shared" si="329"/>
        <v>0</v>
      </c>
      <c r="V1267" s="22">
        <f t="shared" si="330"/>
        <v>0</v>
      </c>
      <c r="W1267" s="43" t="str">
        <f t="shared" si="331"/>
        <v>n/a</v>
      </c>
      <c r="X1267" s="22">
        <f t="shared" si="332"/>
        <v>0</v>
      </c>
      <c r="Y1267" s="22">
        <f t="shared" si="333"/>
        <v>0</v>
      </c>
      <c r="Z1267" s="22">
        <f t="shared" si="334"/>
        <v>0</v>
      </c>
      <c r="AA1267" s="42">
        <f t="shared" si="335"/>
        <v>0</v>
      </c>
      <c r="AB1267" s="43" t="str">
        <f t="shared" si="336"/>
        <v>n/a</v>
      </c>
      <c r="AC1267" s="44" t="str">
        <f>IFERROR(W1267*'Inputs - OBR and CPI'!$E$27+'Inputs - Elec wholesale index'!AB1267*'Inputs - OBR and CPI'!$F$27,"n/a")</f>
        <v>n/a</v>
      </c>
      <c r="AD1267" s="2"/>
      <c r="AE1267" s="2"/>
      <c r="AF1267" s="127">
        <v>0</v>
      </c>
    </row>
    <row r="1268" spans="1:32">
      <c r="A1268" s="46"/>
      <c r="B1268" s="13" t="str">
        <f t="shared" si="337"/>
        <v>Jan</v>
      </c>
      <c r="C1268" s="3"/>
      <c r="D1268" s="3"/>
      <c r="E1268" s="3"/>
      <c r="F1268" s="41"/>
      <c r="G1268" s="41"/>
      <c r="H1268" s="41"/>
      <c r="I1268" s="12">
        <f>VLOOKUP($B1268,'Elec wholesale lookups'!$A$3:$L$15,'Inputs - Elec wholesale index'!I$2,FALSE)</f>
        <v>181634.52552031272</v>
      </c>
      <c r="J1268" s="12">
        <f>VLOOKUP($B1268,'Elec wholesale lookups'!$A$3:$L$15,'Inputs - Elec wholesale index'!J$2,FALSE)</f>
        <v>205597.26549163138</v>
      </c>
      <c r="K1268" s="12">
        <f>VLOOKUP($B1268,'Elec wholesale lookups'!$A$3:$L$15,'Inputs - Elec wholesale index'!K$2,FALSE)</f>
        <v>181634.52552031272</v>
      </c>
      <c r="L1268" s="37">
        <f>VLOOKUP($B1268,'Elec wholesale lookups'!$A$3:$O$15,'Inputs - Elec wholesale index'!L$2,FALSE)</f>
        <v>1</v>
      </c>
      <c r="M1268" s="37">
        <f>VLOOKUP($B1268,'Elec wholesale lookups'!$A$3:$O$15,'Inputs - Elec wholesale index'!M$2,FALSE)</f>
        <v>1</v>
      </c>
      <c r="N1268" s="37">
        <f>VLOOKUP($B1268,'Elec wholesale lookups'!$A$3:$O$15,'Inputs - Elec wholesale index'!N$2,FALSE)</f>
        <v>0</v>
      </c>
      <c r="O1268" s="12">
        <f t="shared" si="323"/>
        <v>181634.52552031272</v>
      </c>
      <c r="P1268" s="12">
        <f t="shared" si="324"/>
        <v>205597.26549163138</v>
      </c>
      <c r="Q1268" s="12">
        <f t="shared" si="325"/>
        <v>0</v>
      </c>
      <c r="R1268" s="12">
        <f t="shared" si="326"/>
        <v>387231.79101194406</v>
      </c>
      <c r="S1268" s="22">
        <f t="shared" si="327"/>
        <v>0</v>
      </c>
      <c r="T1268" s="22">
        <f t="shared" si="328"/>
        <v>0</v>
      </c>
      <c r="U1268" s="22">
        <f t="shared" si="329"/>
        <v>0</v>
      </c>
      <c r="V1268" s="22">
        <f t="shared" si="330"/>
        <v>0</v>
      </c>
      <c r="W1268" s="43" t="str">
        <f t="shared" si="331"/>
        <v>n/a</v>
      </c>
      <c r="X1268" s="22">
        <f t="shared" si="332"/>
        <v>0</v>
      </c>
      <c r="Y1268" s="22">
        <f t="shared" si="333"/>
        <v>0</v>
      </c>
      <c r="Z1268" s="22">
        <f t="shared" si="334"/>
        <v>0</v>
      </c>
      <c r="AA1268" s="42">
        <f t="shared" si="335"/>
        <v>0</v>
      </c>
      <c r="AB1268" s="43" t="str">
        <f t="shared" si="336"/>
        <v>n/a</v>
      </c>
      <c r="AC1268" s="44" t="str">
        <f>IFERROR(W1268*'Inputs - OBR and CPI'!$E$27+'Inputs - Elec wholesale index'!AB1268*'Inputs - OBR and CPI'!$F$27,"n/a")</f>
        <v>n/a</v>
      </c>
      <c r="AD1268" s="2"/>
      <c r="AE1268" s="2"/>
      <c r="AF1268" s="127">
        <v>0</v>
      </c>
    </row>
    <row r="1269" spans="1:32">
      <c r="A1269" s="46"/>
      <c r="B1269" s="13" t="str">
        <f t="shared" si="337"/>
        <v>Jan</v>
      </c>
      <c r="C1269" s="3"/>
      <c r="D1269" s="3"/>
      <c r="E1269" s="3"/>
      <c r="F1269" s="41"/>
      <c r="G1269" s="41"/>
      <c r="H1269" s="41"/>
      <c r="I1269" s="12">
        <f>VLOOKUP($B1269,'Elec wholesale lookups'!$A$3:$L$15,'Inputs - Elec wholesale index'!I$2,FALSE)</f>
        <v>181634.52552031272</v>
      </c>
      <c r="J1269" s="12">
        <f>VLOOKUP($B1269,'Elec wholesale lookups'!$A$3:$L$15,'Inputs - Elec wholesale index'!J$2,FALSE)</f>
        <v>205597.26549163138</v>
      </c>
      <c r="K1269" s="12">
        <f>VLOOKUP($B1269,'Elec wholesale lookups'!$A$3:$L$15,'Inputs - Elec wholesale index'!K$2,FALSE)</f>
        <v>181634.52552031272</v>
      </c>
      <c r="L1269" s="37">
        <f>VLOOKUP($B1269,'Elec wholesale lookups'!$A$3:$O$15,'Inputs - Elec wholesale index'!L$2,FALSE)</f>
        <v>1</v>
      </c>
      <c r="M1269" s="37">
        <f>VLOOKUP($B1269,'Elec wholesale lookups'!$A$3:$O$15,'Inputs - Elec wholesale index'!M$2,FALSE)</f>
        <v>1</v>
      </c>
      <c r="N1269" s="37">
        <f>VLOOKUP($B1269,'Elec wholesale lookups'!$A$3:$O$15,'Inputs - Elec wholesale index'!N$2,FALSE)</f>
        <v>0</v>
      </c>
      <c r="O1269" s="12">
        <f t="shared" si="323"/>
        <v>181634.52552031272</v>
      </c>
      <c r="P1269" s="12">
        <f t="shared" si="324"/>
        <v>205597.26549163138</v>
      </c>
      <c r="Q1269" s="12">
        <f t="shared" si="325"/>
        <v>0</v>
      </c>
      <c r="R1269" s="12">
        <f t="shared" si="326"/>
        <v>387231.79101194406</v>
      </c>
      <c r="S1269" s="22">
        <f t="shared" si="327"/>
        <v>0</v>
      </c>
      <c r="T1269" s="22">
        <f t="shared" si="328"/>
        <v>0</v>
      </c>
      <c r="U1269" s="22">
        <f t="shared" si="329"/>
        <v>0</v>
      </c>
      <c r="V1269" s="22">
        <f t="shared" si="330"/>
        <v>0</v>
      </c>
      <c r="W1269" s="43" t="str">
        <f t="shared" si="331"/>
        <v>n/a</v>
      </c>
      <c r="X1269" s="22">
        <f t="shared" si="332"/>
        <v>0</v>
      </c>
      <c r="Y1269" s="22">
        <f t="shared" si="333"/>
        <v>0</v>
      </c>
      <c r="Z1269" s="22">
        <f t="shared" si="334"/>
        <v>0</v>
      </c>
      <c r="AA1269" s="42">
        <f t="shared" si="335"/>
        <v>0</v>
      </c>
      <c r="AB1269" s="43" t="str">
        <f t="shared" si="336"/>
        <v>n/a</v>
      </c>
      <c r="AC1269" s="44" t="str">
        <f>IFERROR(W1269*'Inputs - OBR and CPI'!$E$27+'Inputs - Elec wholesale index'!AB1269*'Inputs - OBR and CPI'!$F$27,"n/a")</f>
        <v>n/a</v>
      </c>
      <c r="AD1269" s="2"/>
      <c r="AE1269" s="2"/>
      <c r="AF1269" s="127">
        <v>0</v>
      </c>
    </row>
    <row r="1270" spans="1:32">
      <c r="A1270" s="46"/>
      <c r="B1270" s="13" t="str">
        <f t="shared" si="337"/>
        <v>Jan</v>
      </c>
      <c r="C1270" s="3"/>
      <c r="D1270" s="3"/>
      <c r="E1270" s="3"/>
      <c r="F1270" s="41"/>
      <c r="G1270" s="41"/>
      <c r="H1270" s="41"/>
      <c r="I1270" s="12">
        <f>VLOOKUP($B1270,'Elec wholesale lookups'!$A$3:$L$15,'Inputs - Elec wholesale index'!I$2,FALSE)</f>
        <v>181634.52552031272</v>
      </c>
      <c r="J1270" s="12">
        <f>VLOOKUP($B1270,'Elec wholesale lookups'!$A$3:$L$15,'Inputs - Elec wholesale index'!J$2,FALSE)</f>
        <v>205597.26549163138</v>
      </c>
      <c r="K1270" s="12">
        <f>VLOOKUP($B1270,'Elec wholesale lookups'!$A$3:$L$15,'Inputs - Elec wholesale index'!K$2,FALSE)</f>
        <v>181634.52552031272</v>
      </c>
      <c r="L1270" s="37">
        <f>VLOOKUP($B1270,'Elec wholesale lookups'!$A$3:$O$15,'Inputs - Elec wholesale index'!L$2,FALSE)</f>
        <v>1</v>
      </c>
      <c r="M1270" s="37">
        <f>VLOOKUP($B1270,'Elec wholesale lookups'!$A$3:$O$15,'Inputs - Elec wholesale index'!M$2,FALSE)</f>
        <v>1</v>
      </c>
      <c r="N1270" s="37">
        <f>VLOOKUP($B1270,'Elec wholesale lookups'!$A$3:$O$15,'Inputs - Elec wholesale index'!N$2,FALSE)</f>
        <v>0</v>
      </c>
      <c r="O1270" s="12">
        <f t="shared" si="323"/>
        <v>181634.52552031272</v>
      </c>
      <c r="P1270" s="12">
        <f t="shared" si="324"/>
        <v>205597.26549163138</v>
      </c>
      <c r="Q1270" s="12">
        <f t="shared" si="325"/>
        <v>0</v>
      </c>
      <c r="R1270" s="12">
        <f t="shared" si="326"/>
        <v>387231.79101194406</v>
      </c>
      <c r="S1270" s="22">
        <f t="shared" si="327"/>
        <v>0</v>
      </c>
      <c r="T1270" s="22">
        <f t="shared" si="328"/>
        <v>0</v>
      </c>
      <c r="U1270" s="22">
        <f t="shared" si="329"/>
        <v>0</v>
      </c>
      <c r="V1270" s="22">
        <f t="shared" si="330"/>
        <v>0</v>
      </c>
      <c r="W1270" s="43" t="str">
        <f t="shared" si="331"/>
        <v>n/a</v>
      </c>
      <c r="X1270" s="22">
        <f t="shared" si="332"/>
        <v>0</v>
      </c>
      <c r="Y1270" s="22">
        <f t="shared" si="333"/>
        <v>0</v>
      </c>
      <c r="Z1270" s="22">
        <f t="shared" si="334"/>
        <v>0</v>
      </c>
      <c r="AA1270" s="42">
        <f t="shared" si="335"/>
        <v>0</v>
      </c>
      <c r="AB1270" s="43" t="str">
        <f t="shared" si="336"/>
        <v>n/a</v>
      </c>
      <c r="AC1270" s="44" t="str">
        <f>IFERROR(W1270*'Inputs - OBR and CPI'!$E$27+'Inputs - Elec wholesale index'!AB1270*'Inputs - OBR and CPI'!$F$27,"n/a")</f>
        <v>n/a</v>
      </c>
      <c r="AD1270" s="2"/>
      <c r="AE1270" s="2"/>
      <c r="AF1270" s="127">
        <v>0</v>
      </c>
    </row>
    <row r="1271" spans="1:32">
      <c r="A1271" s="46"/>
      <c r="B1271" s="13" t="str">
        <f t="shared" si="337"/>
        <v>Jan</v>
      </c>
      <c r="C1271" s="3"/>
      <c r="D1271" s="3"/>
      <c r="E1271" s="3"/>
      <c r="F1271" s="41"/>
      <c r="G1271" s="41"/>
      <c r="H1271" s="41"/>
      <c r="I1271" s="12">
        <f>VLOOKUP($B1271,'Elec wholesale lookups'!$A$3:$L$15,'Inputs - Elec wholesale index'!I$2,FALSE)</f>
        <v>181634.52552031272</v>
      </c>
      <c r="J1271" s="12">
        <f>VLOOKUP($B1271,'Elec wholesale lookups'!$A$3:$L$15,'Inputs - Elec wholesale index'!J$2,FALSE)</f>
        <v>205597.26549163138</v>
      </c>
      <c r="K1271" s="12">
        <f>VLOOKUP($B1271,'Elec wholesale lookups'!$A$3:$L$15,'Inputs - Elec wholesale index'!K$2,FALSE)</f>
        <v>181634.52552031272</v>
      </c>
      <c r="L1271" s="37">
        <f>VLOOKUP($B1271,'Elec wholesale lookups'!$A$3:$O$15,'Inputs - Elec wholesale index'!L$2,FALSE)</f>
        <v>1</v>
      </c>
      <c r="M1271" s="37">
        <f>VLOOKUP($B1271,'Elec wholesale lookups'!$A$3:$O$15,'Inputs - Elec wholesale index'!M$2,FALSE)</f>
        <v>1</v>
      </c>
      <c r="N1271" s="37">
        <f>VLOOKUP($B1271,'Elec wholesale lookups'!$A$3:$O$15,'Inputs - Elec wholesale index'!N$2,FALSE)</f>
        <v>0</v>
      </c>
      <c r="O1271" s="12">
        <f t="shared" si="323"/>
        <v>181634.52552031272</v>
      </c>
      <c r="P1271" s="12">
        <f t="shared" si="324"/>
        <v>205597.26549163138</v>
      </c>
      <c r="Q1271" s="12">
        <f t="shared" si="325"/>
        <v>0</v>
      </c>
      <c r="R1271" s="12">
        <f t="shared" si="326"/>
        <v>387231.79101194406</v>
      </c>
      <c r="S1271" s="22">
        <f t="shared" si="327"/>
        <v>0</v>
      </c>
      <c r="T1271" s="22">
        <f t="shared" si="328"/>
        <v>0</v>
      </c>
      <c r="U1271" s="22">
        <f t="shared" si="329"/>
        <v>0</v>
      </c>
      <c r="V1271" s="22">
        <f t="shared" si="330"/>
        <v>0</v>
      </c>
      <c r="W1271" s="43" t="str">
        <f t="shared" si="331"/>
        <v>n/a</v>
      </c>
      <c r="X1271" s="22">
        <f t="shared" si="332"/>
        <v>0</v>
      </c>
      <c r="Y1271" s="22">
        <f t="shared" si="333"/>
        <v>0</v>
      </c>
      <c r="Z1271" s="22">
        <f t="shared" si="334"/>
        <v>0</v>
      </c>
      <c r="AA1271" s="42">
        <f t="shared" si="335"/>
        <v>0</v>
      </c>
      <c r="AB1271" s="43" t="str">
        <f t="shared" si="336"/>
        <v>n/a</v>
      </c>
      <c r="AC1271" s="44" t="str">
        <f>IFERROR(W1271*'Inputs - OBR and CPI'!$E$27+'Inputs - Elec wholesale index'!AB1271*'Inputs - OBR and CPI'!$F$27,"n/a")</f>
        <v>n/a</v>
      </c>
      <c r="AD1271" s="2"/>
      <c r="AE1271" s="2"/>
      <c r="AF1271" s="127">
        <v>0</v>
      </c>
    </row>
    <row r="1272" spans="1:32">
      <c r="A1272" s="46"/>
      <c r="B1272" s="13" t="str">
        <f t="shared" si="337"/>
        <v>Jan</v>
      </c>
      <c r="C1272" s="3"/>
      <c r="D1272" s="3"/>
      <c r="E1272" s="3"/>
      <c r="F1272" s="41"/>
      <c r="G1272" s="41"/>
      <c r="H1272" s="41"/>
      <c r="I1272" s="12">
        <f>VLOOKUP($B1272,'Elec wholesale lookups'!$A$3:$L$15,'Inputs - Elec wholesale index'!I$2,FALSE)</f>
        <v>181634.52552031272</v>
      </c>
      <c r="J1272" s="12">
        <f>VLOOKUP($B1272,'Elec wholesale lookups'!$A$3:$L$15,'Inputs - Elec wholesale index'!J$2,FALSE)</f>
        <v>205597.26549163138</v>
      </c>
      <c r="K1272" s="12">
        <f>VLOOKUP($B1272,'Elec wholesale lookups'!$A$3:$L$15,'Inputs - Elec wholesale index'!K$2,FALSE)</f>
        <v>181634.52552031272</v>
      </c>
      <c r="L1272" s="37">
        <f>VLOOKUP($B1272,'Elec wholesale lookups'!$A$3:$O$15,'Inputs - Elec wholesale index'!L$2,FALSE)</f>
        <v>1</v>
      </c>
      <c r="M1272" s="37">
        <f>VLOOKUP($B1272,'Elec wholesale lookups'!$A$3:$O$15,'Inputs - Elec wholesale index'!M$2,FALSE)</f>
        <v>1</v>
      </c>
      <c r="N1272" s="37">
        <f>VLOOKUP($B1272,'Elec wholesale lookups'!$A$3:$O$15,'Inputs - Elec wholesale index'!N$2,FALSE)</f>
        <v>0</v>
      </c>
      <c r="O1272" s="12">
        <f t="shared" si="323"/>
        <v>181634.52552031272</v>
      </c>
      <c r="P1272" s="12">
        <f t="shared" si="324"/>
        <v>205597.26549163138</v>
      </c>
      <c r="Q1272" s="12">
        <f t="shared" si="325"/>
        <v>0</v>
      </c>
      <c r="R1272" s="12">
        <f t="shared" si="326"/>
        <v>387231.79101194406</v>
      </c>
      <c r="S1272" s="22">
        <f t="shared" si="327"/>
        <v>0</v>
      </c>
      <c r="T1272" s="22">
        <f t="shared" si="328"/>
        <v>0</v>
      </c>
      <c r="U1272" s="22">
        <f t="shared" si="329"/>
        <v>0</v>
      </c>
      <c r="V1272" s="22">
        <f t="shared" si="330"/>
        <v>0</v>
      </c>
      <c r="W1272" s="43" t="str">
        <f t="shared" si="331"/>
        <v>n/a</v>
      </c>
      <c r="X1272" s="22">
        <f t="shared" si="332"/>
        <v>0</v>
      </c>
      <c r="Y1272" s="22">
        <f t="shared" si="333"/>
        <v>0</v>
      </c>
      <c r="Z1272" s="22">
        <f t="shared" si="334"/>
        <v>0</v>
      </c>
      <c r="AA1272" s="42">
        <f t="shared" si="335"/>
        <v>0</v>
      </c>
      <c r="AB1272" s="43" t="str">
        <f t="shared" si="336"/>
        <v>n/a</v>
      </c>
      <c r="AC1272" s="44" t="str">
        <f>IFERROR(W1272*'Inputs - OBR and CPI'!$E$27+'Inputs - Elec wholesale index'!AB1272*'Inputs - OBR and CPI'!$F$27,"n/a")</f>
        <v>n/a</v>
      </c>
      <c r="AD1272" s="2"/>
      <c r="AE1272" s="2"/>
      <c r="AF1272" s="127">
        <v>0</v>
      </c>
    </row>
    <row r="1273" spans="1:32">
      <c r="A1273" s="46"/>
      <c r="B1273" s="13" t="str">
        <f t="shared" si="337"/>
        <v>Jan</v>
      </c>
      <c r="C1273" s="3"/>
      <c r="D1273" s="3"/>
      <c r="E1273" s="3"/>
      <c r="F1273" s="41"/>
      <c r="G1273" s="41"/>
      <c r="H1273" s="41"/>
      <c r="I1273" s="12">
        <f>VLOOKUP($B1273,'Elec wholesale lookups'!$A$3:$L$15,'Inputs - Elec wholesale index'!I$2,FALSE)</f>
        <v>181634.52552031272</v>
      </c>
      <c r="J1273" s="12">
        <f>VLOOKUP($B1273,'Elec wholesale lookups'!$A$3:$L$15,'Inputs - Elec wholesale index'!J$2,FALSE)</f>
        <v>205597.26549163138</v>
      </c>
      <c r="K1273" s="12">
        <f>VLOOKUP($B1273,'Elec wholesale lookups'!$A$3:$L$15,'Inputs - Elec wholesale index'!K$2,FALSE)</f>
        <v>181634.52552031272</v>
      </c>
      <c r="L1273" s="37">
        <f>VLOOKUP($B1273,'Elec wholesale lookups'!$A$3:$O$15,'Inputs - Elec wholesale index'!L$2,FALSE)</f>
        <v>1</v>
      </c>
      <c r="M1273" s="37">
        <f>VLOOKUP($B1273,'Elec wholesale lookups'!$A$3:$O$15,'Inputs - Elec wholesale index'!M$2,FALSE)</f>
        <v>1</v>
      </c>
      <c r="N1273" s="37">
        <f>VLOOKUP($B1273,'Elec wholesale lookups'!$A$3:$O$15,'Inputs - Elec wholesale index'!N$2,FALSE)</f>
        <v>0</v>
      </c>
      <c r="O1273" s="12">
        <f t="shared" si="323"/>
        <v>181634.52552031272</v>
      </c>
      <c r="P1273" s="12">
        <f t="shared" si="324"/>
        <v>205597.26549163138</v>
      </c>
      <c r="Q1273" s="12">
        <f t="shared" si="325"/>
        <v>0</v>
      </c>
      <c r="R1273" s="12">
        <f t="shared" si="326"/>
        <v>387231.79101194406</v>
      </c>
      <c r="S1273" s="22">
        <f t="shared" si="327"/>
        <v>0</v>
      </c>
      <c r="T1273" s="22">
        <f t="shared" si="328"/>
        <v>0</v>
      </c>
      <c r="U1273" s="22">
        <f t="shared" si="329"/>
        <v>0</v>
      </c>
      <c r="V1273" s="22">
        <f t="shared" si="330"/>
        <v>0</v>
      </c>
      <c r="W1273" s="43" t="str">
        <f t="shared" si="331"/>
        <v>n/a</v>
      </c>
      <c r="X1273" s="22">
        <f t="shared" si="332"/>
        <v>0</v>
      </c>
      <c r="Y1273" s="22">
        <f t="shared" si="333"/>
        <v>0</v>
      </c>
      <c r="Z1273" s="22">
        <f t="shared" si="334"/>
        <v>0</v>
      </c>
      <c r="AA1273" s="42">
        <f t="shared" si="335"/>
        <v>0</v>
      </c>
      <c r="AB1273" s="43" t="str">
        <f t="shared" si="336"/>
        <v>n/a</v>
      </c>
      <c r="AC1273" s="44" t="str">
        <f>IFERROR(W1273*'Inputs - OBR and CPI'!$E$27+'Inputs - Elec wholesale index'!AB1273*'Inputs - OBR and CPI'!$F$27,"n/a")</f>
        <v>n/a</v>
      </c>
      <c r="AD1273" s="2"/>
      <c r="AE1273" s="2"/>
      <c r="AF1273" s="127">
        <v>0</v>
      </c>
    </row>
    <row r="1274" spans="1:32">
      <c r="A1274" s="46"/>
      <c r="B1274" s="13" t="str">
        <f t="shared" si="337"/>
        <v>Jan</v>
      </c>
      <c r="C1274" s="3"/>
      <c r="D1274" s="3"/>
      <c r="E1274" s="3"/>
      <c r="F1274" s="41"/>
      <c r="G1274" s="41"/>
      <c r="H1274" s="41"/>
      <c r="I1274" s="12">
        <f>VLOOKUP($B1274,'Elec wholesale lookups'!$A$3:$L$15,'Inputs - Elec wholesale index'!I$2,FALSE)</f>
        <v>181634.52552031272</v>
      </c>
      <c r="J1274" s="12">
        <f>VLOOKUP($B1274,'Elec wholesale lookups'!$A$3:$L$15,'Inputs - Elec wholesale index'!J$2,FALSE)</f>
        <v>205597.26549163138</v>
      </c>
      <c r="K1274" s="12">
        <f>VLOOKUP($B1274,'Elec wholesale lookups'!$A$3:$L$15,'Inputs - Elec wholesale index'!K$2,FALSE)</f>
        <v>181634.52552031272</v>
      </c>
      <c r="L1274" s="37">
        <f>VLOOKUP($B1274,'Elec wholesale lookups'!$A$3:$O$15,'Inputs - Elec wholesale index'!L$2,FALSE)</f>
        <v>1</v>
      </c>
      <c r="M1274" s="37">
        <f>VLOOKUP($B1274,'Elec wholesale lookups'!$A$3:$O$15,'Inputs - Elec wholesale index'!M$2,FALSE)</f>
        <v>1</v>
      </c>
      <c r="N1274" s="37">
        <f>VLOOKUP($B1274,'Elec wholesale lookups'!$A$3:$O$15,'Inputs - Elec wholesale index'!N$2,FALSE)</f>
        <v>0</v>
      </c>
      <c r="O1274" s="12">
        <f t="shared" si="323"/>
        <v>181634.52552031272</v>
      </c>
      <c r="P1274" s="12">
        <f t="shared" si="324"/>
        <v>205597.26549163138</v>
      </c>
      <c r="Q1274" s="12">
        <f t="shared" si="325"/>
        <v>0</v>
      </c>
      <c r="R1274" s="12">
        <f t="shared" si="326"/>
        <v>387231.79101194406</v>
      </c>
      <c r="S1274" s="22">
        <f t="shared" si="327"/>
        <v>0</v>
      </c>
      <c r="T1274" s="22">
        <f t="shared" si="328"/>
        <v>0</v>
      </c>
      <c r="U1274" s="22">
        <f t="shared" si="329"/>
        <v>0</v>
      </c>
      <c r="V1274" s="22">
        <f t="shared" si="330"/>
        <v>0</v>
      </c>
      <c r="W1274" s="43" t="str">
        <f t="shared" si="331"/>
        <v>n/a</v>
      </c>
      <c r="X1274" s="22">
        <f t="shared" si="332"/>
        <v>0</v>
      </c>
      <c r="Y1274" s="22">
        <f t="shared" si="333"/>
        <v>0</v>
      </c>
      <c r="Z1274" s="22">
        <f t="shared" si="334"/>
        <v>0</v>
      </c>
      <c r="AA1274" s="42">
        <f t="shared" si="335"/>
        <v>0</v>
      </c>
      <c r="AB1274" s="43" t="str">
        <f t="shared" si="336"/>
        <v>n/a</v>
      </c>
      <c r="AC1274" s="44" t="str">
        <f>IFERROR(W1274*'Inputs - OBR and CPI'!$E$27+'Inputs - Elec wholesale index'!AB1274*'Inputs - OBR and CPI'!$F$27,"n/a")</f>
        <v>n/a</v>
      </c>
      <c r="AD1274" s="2"/>
      <c r="AE1274" s="2"/>
      <c r="AF1274" s="127">
        <v>0</v>
      </c>
    </row>
    <row r="1275" spans="1:32">
      <c r="A1275" s="46"/>
      <c r="B1275" s="13" t="str">
        <f t="shared" si="337"/>
        <v>Jan</v>
      </c>
      <c r="C1275" s="3"/>
      <c r="D1275" s="3"/>
      <c r="E1275" s="3"/>
      <c r="F1275" s="41"/>
      <c r="G1275" s="41"/>
      <c r="H1275" s="41"/>
      <c r="I1275" s="12">
        <f>VLOOKUP($B1275,'Elec wholesale lookups'!$A$3:$L$15,'Inputs - Elec wholesale index'!I$2,FALSE)</f>
        <v>181634.52552031272</v>
      </c>
      <c r="J1275" s="12">
        <f>VLOOKUP($B1275,'Elec wholesale lookups'!$A$3:$L$15,'Inputs - Elec wholesale index'!J$2,FALSE)</f>
        <v>205597.26549163138</v>
      </c>
      <c r="K1275" s="12">
        <f>VLOOKUP($B1275,'Elec wholesale lookups'!$A$3:$L$15,'Inputs - Elec wholesale index'!K$2,FALSE)</f>
        <v>181634.52552031272</v>
      </c>
      <c r="L1275" s="37">
        <f>VLOOKUP($B1275,'Elec wholesale lookups'!$A$3:$O$15,'Inputs - Elec wholesale index'!L$2,FALSE)</f>
        <v>1</v>
      </c>
      <c r="M1275" s="37">
        <f>VLOOKUP($B1275,'Elec wholesale lookups'!$A$3:$O$15,'Inputs - Elec wholesale index'!M$2,FALSE)</f>
        <v>1</v>
      </c>
      <c r="N1275" s="37">
        <f>VLOOKUP($B1275,'Elec wholesale lookups'!$A$3:$O$15,'Inputs - Elec wholesale index'!N$2,FALSE)</f>
        <v>0</v>
      </c>
      <c r="O1275" s="12">
        <f t="shared" si="323"/>
        <v>181634.52552031272</v>
      </c>
      <c r="P1275" s="12">
        <f t="shared" si="324"/>
        <v>205597.26549163138</v>
      </c>
      <c r="Q1275" s="12">
        <f t="shared" si="325"/>
        <v>0</v>
      </c>
      <c r="R1275" s="12">
        <f t="shared" si="326"/>
        <v>387231.79101194406</v>
      </c>
      <c r="S1275" s="22">
        <f t="shared" si="327"/>
        <v>0</v>
      </c>
      <c r="T1275" s="22">
        <f t="shared" si="328"/>
        <v>0</v>
      </c>
      <c r="U1275" s="22">
        <f t="shared" si="329"/>
        <v>0</v>
      </c>
      <c r="V1275" s="22">
        <f t="shared" si="330"/>
        <v>0</v>
      </c>
      <c r="W1275" s="43" t="str">
        <f t="shared" si="331"/>
        <v>n/a</v>
      </c>
      <c r="X1275" s="22">
        <f t="shared" si="332"/>
        <v>0</v>
      </c>
      <c r="Y1275" s="22">
        <f t="shared" si="333"/>
        <v>0</v>
      </c>
      <c r="Z1275" s="22">
        <f t="shared" si="334"/>
        <v>0</v>
      </c>
      <c r="AA1275" s="42">
        <f t="shared" si="335"/>
        <v>0</v>
      </c>
      <c r="AB1275" s="43" t="str">
        <f t="shared" si="336"/>
        <v>n/a</v>
      </c>
      <c r="AC1275" s="44" t="str">
        <f>IFERROR(W1275*'Inputs - OBR and CPI'!$E$27+'Inputs - Elec wholesale index'!AB1275*'Inputs - OBR and CPI'!$F$27,"n/a")</f>
        <v>n/a</v>
      </c>
      <c r="AD1275" s="2"/>
      <c r="AE1275" s="2"/>
      <c r="AF1275" s="127">
        <v>0</v>
      </c>
    </row>
    <row r="1276" spans="1:32">
      <c r="A1276" s="46"/>
      <c r="B1276" s="13" t="str">
        <f t="shared" si="337"/>
        <v>Jan</v>
      </c>
      <c r="C1276" s="3"/>
      <c r="D1276" s="3"/>
      <c r="E1276" s="3"/>
      <c r="F1276" s="41"/>
      <c r="G1276" s="41"/>
      <c r="H1276" s="41"/>
      <c r="I1276" s="12">
        <f>VLOOKUP($B1276,'Elec wholesale lookups'!$A$3:$L$15,'Inputs - Elec wholesale index'!I$2,FALSE)</f>
        <v>181634.52552031272</v>
      </c>
      <c r="J1276" s="12">
        <f>VLOOKUP($B1276,'Elec wholesale lookups'!$A$3:$L$15,'Inputs - Elec wholesale index'!J$2,FALSE)</f>
        <v>205597.26549163138</v>
      </c>
      <c r="K1276" s="12">
        <f>VLOOKUP($B1276,'Elec wholesale lookups'!$A$3:$L$15,'Inputs - Elec wholesale index'!K$2,FALSE)</f>
        <v>181634.52552031272</v>
      </c>
      <c r="L1276" s="37">
        <f>VLOOKUP($B1276,'Elec wholesale lookups'!$A$3:$O$15,'Inputs - Elec wholesale index'!L$2,FALSE)</f>
        <v>1</v>
      </c>
      <c r="M1276" s="37">
        <f>VLOOKUP($B1276,'Elec wholesale lookups'!$A$3:$O$15,'Inputs - Elec wholesale index'!M$2,FALSE)</f>
        <v>1</v>
      </c>
      <c r="N1276" s="37">
        <f>VLOOKUP($B1276,'Elec wholesale lookups'!$A$3:$O$15,'Inputs - Elec wholesale index'!N$2,FALSE)</f>
        <v>0</v>
      </c>
      <c r="O1276" s="12">
        <f t="shared" si="323"/>
        <v>181634.52552031272</v>
      </c>
      <c r="P1276" s="12">
        <f t="shared" si="324"/>
        <v>205597.26549163138</v>
      </c>
      <c r="Q1276" s="12">
        <f t="shared" si="325"/>
        <v>0</v>
      </c>
      <c r="R1276" s="12">
        <f t="shared" si="326"/>
        <v>387231.79101194406</v>
      </c>
      <c r="S1276" s="22">
        <f t="shared" si="327"/>
        <v>0</v>
      </c>
      <c r="T1276" s="22">
        <f t="shared" si="328"/>
        <v>0</v>
      </c>
      <c r="U1276" s="22">
        <f t="shared" si="329"/>
        <v>0</v>
      </c>
      <c r="V1276" s="22">
        <f t="shared" si="330"/>
        <v>0</v>
      </c>
      <c r="W1276" s="43" t="str">
        <f t="shared" si="331"/>
        <v>n/a</v>
      </c>
      <c r="X1276" s="22">
        <f t="shared" si="332"/>
        <v>0</v>
      </c>
      <c r="Y1276" s="22">
        <f t="shared" si="333"/>
        <v>0</v>
      </c>
      <c r="Z1276" s="22">
        <f t="shared" si="334"/>
        <v>0</v>
      </c>
      <c r="AA1276" s="42">
        <f t="shared" si="335"/>
        <v>0</v>
      </c>
      <c r="AB1276" s="43" t="str">
        <f t="shared" si="336"/>
        <v>n/a</v>
      </c>
      <c r="AC1276" s="44" t="str">
        <f>IFERROR(W1276*'Inputs - OBR and CPI'!$E$27+'Inputs - Elec wholesale index'!AB1276*'Inputs - OBR and CPI'!$F$27,"n/a")</f>
        <v>n/a</v>
      </c>
      <c r="AD1276" s="2"/>
      <c r="AE1276" s="2"/>
      <c r="AF1276" s="127">
        <v>0</v>
      </c>
    </row>
    <row r="1277" spans="1:32">
      <c r="A1277" s="46"/>
      <c r="B1277" s="13" t="str">
        <f t="shared" si="337"/>
        <v>Jan</v>
      </c>
      <c r="C1277" s="3"/>
      <c r="D1277" s="3"/>
      <c r="E1277" s="3"/>
      <c r="F1277" s="41"/>
      <c r="G1277" s="41"/>
      <c r="H1277" s="41"/>
      <c r="I1277" s="12">
        <f>VLOOKUP($B1277,'Elec wholesale lookups'!$A$3:$L$15,'Inputs - Elec wholesale index'!I$2,FALSE)</f>
        <v>181634.52552031272</v>
      </c>
      <c r="J1277" s="12">
        <f>VLOOKUP($B1277,'Elec wholesale lookups'!$A$3:$L$15,'Inputs - Elec wholesale index'!J$2,FALSE)</f>
        <v>205597.26549163138</v>
      </c>
      <c r="K1277" s="12">
        <f>VLOOKUP($B1277,'Elec wholesale lookups'!$A$3:$L$15,'Inputs - Elec wholesale index'!K$2,FALSE)</f>
        <v>181634.52552031272</v>
      </c>
      <c r="L1277" s="37">
        <f>VLOOKUP($B1277,'Elec wholesale lookups'!$A$3:$O$15,'Inputs - Elec wholesale index'!L$2,FALSE)</f>
        <v>1</v>
      </c>
      <c r="M1277" s="37">
        <f>VLOOKUP($B1277,'Elec wholesale lookups'!$A$3:$O$15,'Inputs - Elec wholesale index'!M$2,FALSE)</f>
        <v>1</v>
      </c>
      <c r="N1277" s="37">
        <f>VLOOKUP($B1277,'Elec wholesale lookups'!$A$3:$O$15,'Inputs - Elec wholesale index'!N$2,FALSE)</f>
        <v>0</v>
      </c>
      <c r="O1277" s="12">
        <f t="shared" si="323"/>
        <v>181634.52552031272</v>
      </c>
      <c r="P1277" s="12">
        <f t="shared" si="324"/>
        <v>205597.26549163138</v>
      </c>
      <c r="Q1277" s="12">
        <f t="shared" si="325"/>
        <v>0</v>
      </c>
      <c r="R1277" s="12">
        <f t="shared" si="326"/>
        <v>387231.79101194406</v>
      </c>
      <c r="S1277" s="22">
        <f t="shared" si="327"/>
        <v>0</v>
      </c>
      <c r="T1277" s="22">
        <f t="shared" si="328"/>
        <v>0</v>
      </c>
      <c r="U1277" s="22">
        <f t="shared" si="329"/>
        <v>0</v>
      </c>
      <c r="V1277" s="22">
        <f t="shared" si="330"/>
        <v>0</v>
      </c>
      <c r="W1277" s="43" t="str">
        <f t="shared" si="331"/>
        <v>n/a</v>
      </c>
      <c r="X1277" s="22">
        <f t="shared" si="332"/>
        <v>0</v>
      </c>
      <c r="Y1277" s="22">
        <f t="shared" si="333"/>
        <v>0</v>
      </c>
      <c r="Z1277" s="22">
        <f t="shared" si="334"/>
        <v>0</v>
      </c>
      <c r="AA1277" s="42">
        <f t="shared" si="335"/>
        <v>0</v>
      </c>
      <c r="AB1277" s="43" t="str">
        <f t="shared" si="336"/>
        <v>n/a</v>
      </c>
      <c r="AC1277" s="44" t="str">
        <f>IFERROR(W1277*'Inputs - OBR and CPI'!$E$27+'Inputs - Elec wholesale index'!AB1277*'Inputs - OBR and CPI'!$F$27,"n/a")</f>
        <v>n/a</v>
      </c>
      <c r="AD1277" s="2"/>
      <c r="AE1277" s="2"/>
      <c r="AF1277" s="127">
        <v>0</v>
      </c>
    </row>
    <row r="1278" spans="1:32">
      <c r="A1278" s="46"/>
      <c r="B1278" s="13" t="str">
        <f t="shared" si="337"/>
        <v>Jan</v>
      </c>
      <c r="C1278" s="3"/>
      <c r="D1278" s="3"/>
      <c r="E1278" s="3"/>
      <c r="F1278" s="41"/>
      <c r="G1278" s="41"/>
      <c r="H1278" s="41"/>
      <c r="I1278" s="12">
        <f>VLOOKUP($B1278,'Elec wholesale lookups'!$A$3:$L$15,'Inputs - Elec wholesale index'!I$2,FALSE)</f>
        <v>181634.52552031272</v>
      </c>
      <c r="J1278" s="12">
        <f>VLOOKUP($B1278,'Elec wholesale lookups'!$A$3:$L$15,'Inputs - Elec wholesale index'!J$2,FALSE)</f>
        <v>205597.26549163138</v>
      </c>
      <c r="K1278" s="12">
        <f>VLOOKUP($B1278,'Elec wholesale lookups'!$A$3:$L$15,'Inputs - Elec wholesale index'!K$2,FALSE)</f>
        <v>181634.52552031272</v>
      </c>
      <c r="L1278" s="37">
        <f>VLOOKUP($B1278,'Elec wholesale lookups'!$A$3:$O$15,'Inputs - Elec wholesale index'!L$2,FALSE)</f>
        <v>1</v>
      </c>
      <c r="M1278" s="37">
        <f>VLOOKUP($B1278,'Elec wholesale lookups'!$A$3:$O$15,'Inputs - Elec wholesale index'!M$2,FALSE)</f>
        <v>1</v>
      </c>
      <c r="N1278" s="37">
        <f>VLOOKUP($B1278,'Elec wholesale lookups'!$A$3:$O$15,'Inputs - Elec wholesale index'!N$2,FALSE)</f>
        <v>0</v>
      </c>
      <c r="O1278" s="12">
        <f t="shared" ref="O1278:O1341" si="338">IF(L1278="","",I1278*L1278)</f>
        <v>181634.52552031272</v>
      </c>
      <c r="P1278" s="12">
        <f t="shared" ref="P1278:P1341" si="339">IF(M1278="","",J1278*M1278)</f>
        <v>205597.26549163138</v>
      </c>
      <c r="Q1278" s="12">
        <f t="shared" ref="Q1278:Q1341" si="340">IF(N1278="","",K1278*N1278)</f>
        <v>0</v>
      </c>
      <c r="R1278" s="12">
        <f t="shared" ref="R1278:R1341" si="341">SUM(O1278:Q1278)</f>
        <v>387231.79101194406</v>
      </c>
      <c r="S1278" s="22">
        <f t="shared" ref="S1278:S1341" si="342">IF(O1278="","",O1278*C1278)</f>
        <v>0</v>
      </c>
      <c r="T1278" s="22">
        <f t="shared" ref="T1278:T1341" si="343">IF(P1278="","",P1278*D1278)</f>
        <v>0</v>
      </c>
      <c r="U1278" s="22">
        <f t="shared" ref="U1278:U1341" si="344">IF(Q1278="","",Q1278*E1278)</f>
        <v>0</v>
      </c>
      <c r="V1278" s="22">
        <f t="shared" ref="V1278:V1341" si="345">SUM(S1278:U1278)</f>
        <v>0</v>
      </c>
      <c r="W1278" s="43" t="str">
        <f t="shared" ref="W1278:W1341" si="346">IF(MIN(C1278:E1278)&lt;1,"n/a",V1278/R1278)</f>
        <v>n/a</v>
      </c>
      <c r="X1278" s="22">
        <f t="shared" ref="X1278:X1341" si="347">IF(O1278="","",O1278*F1278)</f>
        <v>0</v>
      </c>
      <c r="Y1278" s="22">
        <f t="shared" ref="Y1278:Y1341" si="348">IF(P1278="","",P1278*G1278)</f>
        <v>0</v>
      </c>
      <c r="Z1278" s="22">
        <f t="shared" ref="Z1278:Z1341" si="349">IF(Q1278="","",Q1278*H1278)</f>
        <v>0</v>
      </c>
      <c r="AA1278" s="42">
        <f t="shared" ref="AA1278:AA1341" si="350">SUM(X1278:Z1278)</f>
        <v>0</v>
      </c>
      <c r="AB1278" s="43" t="str">
        <f t="shared" ref="AB1278:AB1341" si="351">IF(MIN(F1278:H1278)&lt;1,"n/a",AA1278/$R1278)</f>
        <v>n/a</v>
      </c>
      <c r="AC1278" s="44" t="str">
        <f>IFERROR(W1278*'Inputs - OBR and CPI'!$E$27+'Inputs - Elec wholesale index'!AB1278*'Inputs - OBR and CPI'!$F$27,"n/a")</f>
        <v>n/a</v>
      </c>
      <c r="AD1278" s="2"/>
      <c r="AE1278" s="2"/>
      <c r="AF1278" s="127">
        <v>0</v>
      </c>
    </row>
    <row r="1279" spans="1:32">
      <c r="A1279" s="46"/>
      <c r="B1279" s="13" t="str">
        <f t="shared" si="337"/>
        <v>Jan</v>
      </c>
      <c r="C1279" s="3"/>
      <c r="D1279" s="3"/>
      <c r="E1279" s="3"/>
      <c r="F1279" s="41"/>
      <c r="G1279" s="41"/>
      <c r="H1279" s="41"/>
      <c r="I1279" s="12">
        <f>VLOOKUP($B1279,'Elec wholesale lookups'!$A$3:$L$15,'Inputs - Elec wholesale index'!I$2,FALSE)</f>
        <v>181634.52552031272</v>
      </c>
      <c r="J1279" s="12">
        <f>VLOOKUP($B1279,'Elec wholesale lookups'!$A$3:$L$15,'Inputs - Elec wholesale index'!J$2,FALSE)</f>
        <v>205597.26549163138</v>
      </c>
      <c r="K1279" s="12">
        <f>VLOOKUP($B1279,'Elec wholesale lookups'!$A$3:$L$15,'Inputs - Elec wholesale index'!K$2,FALSE)</f>
        <v>181634.52552031272</v>
      </c>
      <c r="L1279" s="37">
        <f>VLOOKUP($B1279,'Elec wholesale lookups'!$A$3:$O$15,'Inputs - Elec wholesale index'!L$2,FALSE)</f>
        <v>1</v>
      </c>
      <c r="M1279" s="37">
        <f>VLOOKUP($B1279,'Elec wholesale lookups'!$A$3:$O$15,'Inputs - Elec wholesale index'!M$2,FALSE)</f>
        <v>1</v>
      </c>
      <c r="N1279" s="37">
        <f>VLOOKUP($B1279,'Elec wholesale lookups'!$A$3:$O$15,'Inputs - Elec wholesale index'!N$2,FALSE)</f>
        <v>0</v>
      </c>
      <c r="O1279" s="12">
        <f t="shared" si="338"/>
        <v>181634.52552031272</v>
      </c>
      <c r="P1279" s="12">
        <f t="shared" si="339"/>
        <v>205597.26549163138</v>
      </c>
      <c r="Q1279" s="12">
        <f t="shared" si="340"/>
        <v>0</v>
      </c>
      <c r="R1279" s="12">
        <f t="shared" si="341"/>
        <v>387231.79101194406</v>
      </c>
      <c r="S1279" s="22">
        <f t="shared" si="342"/>
        <v>0</v>
      </c>
      <c r="T1279" s="22">
        <f t="shared" si="343"/>
        <v>0</v>
      </c>
      <c r="U1279" s="22">
        <f t="shared" si="344"/>
        <v>0</v>
      </c>
      <c r="V1279" s="22">
        <f t="shared" si="345"/>
        <v>0</v>
      </c>
      <c r="W1279" s="43" t="str">
        <f t="shared" si="346"/>
        <v>n/a</v>
      </c>
      <c r="X1279" s="22">
        <f t="shared" si="347"/>
        <v>0</v>
      </c>
      <c r="Y1279" s="22">
        <f t="shared" si="348"/>
        <v>0</v>
      </c>
      <c r="Z1279" s="22">
        <f t="shared" si="349"/>
        <v>0</v>
      </c>
      <c r="AA1279" s="42">
        <f t="shared" si="350"/>
        <v>0</v>
      </c>
      <c r="AB1279" s="43" t="str">
        <f t="shared" si="351"/>
        <v>n/a</v>
      </c>
      <c r="AC1279" s="44" t="str">
        <f>IFERROR(W1279*'Inputs - OBR and CPI'!$E$27+'Inputs - Elec wholesale index'!AB1279*'Inputs - OBR and CPI'!$F$27,"n/a")</f>
        <v>n/a</v>
      </c>
      <c r="AD1279" s="2"/>
      <c r="AE1279" s="2"/>
      <c r="AF1279" s="127">
        <v>0</v>
      </c>
    </row>
    <row r="1280" spans="1:32">
      <c r="A1280" s="46"/>
      <c r="B1280" s="13" t="str">
        <f t="shared" si="337"/>
        <v>Jan</v>
      </c>
      <c r="C1280" s="3"/>
      <c r="D1280" s="3"/>
      <c r="E1280" s="3"/>
      <c r="F1280" s="41"/>
      <c r="G1280" s="41"/>
      <c r="H1280" s="41"/>
      <c r="I1280" s="12">
        <f>VLOOKUP($B1280,'Elec wholesale lookups'!$A$3:$L$15,'Inputs - Elec wholesale index'!I$2,FALSE)</f>
        <v>181634.52552031272</v>
      </c>
      <c r="J1280" s="12">
        <f>VLOOKUP($B1280,'Elec wholesale lookups'!$A$3:$L$15,'Inputs - Elec wholesale index'!J$2,FALSE)</f>
        <v>205597.26549163138</v>
      </c>
      <c r="K1280" s="12">
        <f>VLOOKUP($B1280,'Elec wholesale lookups'!$A$3:$L$15,'Inputs - Elec wholesale index'!K$2,FALSE)</f>
        <v>181634.52552031272</v>
      </c>
      <c r="L1280" s="37">
        <f>VLOOKUP($B1280,'Elec wholesale lookups'!$A$3:$O$15,'Inputs - Elec wholesale index'!L$2,FALSE)</f>
        <v>1</v>
      </c>
      <c r="M1280" s="37">
        <f>VLOOKUP($B1280,'Elec wholesale lookups'!$A$3:$O$15,'Inputs - Elec wholesale index'!M$2,FALSE)</f>
        <v>1</v>
      </c>
      <c r="N1280" s="37">
        <f>VLOOKUP($B1280,'Elec wholesale lookups'!$A$3:$O$15,'Inputs - Elec wholesale index'!N$2,FALSE)</f>
        <v>0</v>
      </c>
      <c r="O1280" s="12">
        <f t="shared" si="338"/>
        <v>181634.52552031272</v>
      </c>
      <c r="P1280" s="12">
        <f t="shared" si="339"/>
        <v>205597.26549163138</v>
      </c>
      <c r="Q1280" s="12">
        <f t="shared" si="340"/>
        <v>0</v>
      </c>
      <c r="R1280" s="12">
        <f t="shared" si="341"/>
        <v>387231.79101194406</v>
      </c>
      <c r="S1280" s="22">
        <f t="shared" si="342"/>
        <v>0</v>
      </c>
      <c r="T1280" s="22">
        <f t="shared" si="343"/>
        <v>0</v>
      </c>
      <c r="U1280" s="22">
        <f t="shared" si="344"/>
        <v>0</v>
      </c>
      <c r="V1280" s="22">
        <f t="shared" si="345"/>
        <v>0</v>
      </c>
      <c r="W1280" s="43" t="str">
        <f t="shared" si="346"/>
        <v>n/a</v>
      </c>
      <c r="X1280" s="22">
        <f t="shared" si="347"/>
        <v>0</v>
      </c>
      <c r="Y1280" s="22">
        <f t="shared" si="348"/>
        <v>0</v>
      </c>
      <c r="Z1280" s="22">
        <f t="shared" si="349"/>
        <v>0</v>
      </c>
      <c r="AA1280" s="42">
        <f t="shared" si="350"/>
        <v>0</v>
      </c>
      <c r="AB1280" s="43" t="str">
        <f t="shared" si="351"/>
        <v>n/a</v>
      </c>
      <c r="AC1280" s="44" t="str">
        <f>IFERROR(W1280*'Inputs - OBR and CPI'!$E$27+'Inputs - Elec wholesale index'!AB1280*'Inputs - OBR and CPI'!$F$27,"n/a")</f>
        <v>n/a</v>
      </c>
      <c r="AD1280" s="2"/>
      <c r="AE1280" s="2"/>
      <c r="AF1280" s="127">
        <v>0</v>
      </c>
    </row>
    <row r="1281" spans="1:32">
      <c r="A1281" s="46"/>
      <c r="B1281" s="13" t="str">
        <f t="shared" si="337"/>
        <v>Jan</v>
      </c>
      <c r="C1281" s="3"/>
      <c r="D1281" s="3"/>
      <c r="E1281" s="3"/>
      <c r="F1281" s="41"/>
      <c r="G1281" s="41"/>
      <c r="H1281" s="41"/>
      <c r="I1281" s="12">
        <f>VLOOKUP($B1281,'Elec wholesale lookups'!$A$3:$L$15,'Inputs - Elec wholesale index'!I$2,FALSE)</f>
        <v>181634.52552031272</v>
      </c>
      <c r="J1281" s="12">
        <f>VLOOKUP($B1281,'Elec wholesale lookups'!$A$3:$L$15,'Inputs - Elec wholesale index'!J$2,FALSE)</f>
        <v>205597.26549163138</v>
      </c>
      <c r="K1281" s="12">
        <f>VLOOKUP($B1281,'Elec wholesale lookups'!$A$3:$L$15,'Inputs - Elec wholesale index'!K$2,FALSE)</f>
        <v>181634.52552031272</v>
      </c>
      <c r="L1281" s="37">
        <f>VLOOKUP($B1281,'Elec wholesale lookups'!$A$3:$O$15,'Inputs - Elec wholesale index'!L$2,FALSE)</f>
        <v>1</v>
      </c>
      <c r="M1281" s="37">
        <f>VLOOKUP($B1281,'Elec wholesale lookups'!$A$3:$O$15,'Inputs - Elec wholesale index'!M$2,FALSE)</f>
        <v>1</v>
      </c>
      <c r="N1281" s="37">
        <f>VLOOKUP($B1281,'Elec wholesale lookups'!$A$3:$O$15,'Inputs - Elec wholesale index'!N$2,FALSE)</f>
        <v>0</v>
      </c>
      <c r="O1281" s="12">
        <f t="shared" si="338"/>
        <v>181634.52552031272</v>
      </c>
      <c r="P1281" s="12">
        <f t="shared" si="339"/>
        <v>205597.26549163138</v>
      </c>
      <c r="Q1281" s="12">
        <f t="shared" si="340"/>
        <v>0</v>
      </c>
      <c r="R1281" s="12">
        <f t="shared" si="341"/>
        <v>387231.79101194406</v>
      </c>
      <c r="S1281" s="22">
        <f t="shared" si="342"/>
        <v>0</v>
      </c>
      <c r="T1281" s="22">
        <f t="shared" si="343"/>
        <v>0</v>
      </c>
      <c r="U1281" s="22">
        <f t="shared" si="344"/>
        <v>0</v>
      </c>
      <c r="V1281" s="22">
        <f t="shared" si="345"/>
        <v>0</v>
      </c>
      <c r="W1281" s="43" t="str">
        <f t="shared" si="346"/>
        <v>n/a</v>
      </c>
      <c r="X1281" s="22">
        <f t="shared" si="347"/>
        <v>0</v>
      </c>
      <c r="Y1281" s="22">
        <f t="shared" si="348"/>
        <v>0</v>
      </c>
      <c r="Z1281" s="22">
        <f t="shared" si="349"/>
        <v>0</v>
      </c>
      <c r="AA1281" s="42">
        <f t="shared" si="350"/>
        <v>0</v>
      </c>
      <c r="AB1281" s="43" t="str">
        <f t="shared" si="351"/>
        <v>n/a</v>
      </c>
      <c r="AC1281" s="44" t="str">
        <f>IFERROR(W1281*'Inputs - OBR and CPI'!$E$27+'Inputs - Elec wholesale index'!AB1281*'Inputs - OBR and CPI'!$F$27,"n/a")</f>
        <v>n/a</v>
      </c>
      <c r="AD1281" s="2"/>
      <c r="AE1281" s="2"/>
      <c r="AF1281" s="127">
        <v>0</v>
      </c>
    </row>
    <row r="1282" spans="1:32">
      <c r="A1282" s="46"/>
      <c r="B1282" s="13" t="str">
        <f t="shared" si="337"/>
        <v>Jan</v>
      </c>
      <c r="C1282" s="3"/>
      <c r="D1282" s="3"/>
      <c r="E1282" s="3"/>
      <c r="F1282" s="41"/>
      <c r="G1282" s="41"/>
      <c r="H1282" s="41"/>
      <c r="I1282" s="12">
        <f>VLOOKUP($B1282,'Elec wholesale lookups'!$A$3:$L$15,'Inputs - Elec wholesale index'!I$2,FALSE)</f>
        <v>181634.52552031272</v>
      </c>
      <c r="J1282" s="12">
        <f>VLOOKUP($B1282,'Elec wholesale lookups'!$A$3:$L$15,'Inputs - Elec wholesale index'!J$2,FALSE)</f>
        <v>205597.26549163138</v>
      </c>
      <c r="K1282" s="12">
        <f>VLOOKUP($B1282,'Elec wholesale lookups'!$A$3:$L$15,'Inputs - Elec wholesale index'!K$2,FALSE)</f>
        <v>181634.52552031272</v>
      </c>
      <c r="L1282" s="37">
        <f>VLOOKUP($B1282,'Elec wholesale lookups'!$A$3:$O$15,'Inputs - Elec wholesale index'!L$2,FALSE)</f>
        <v>1</v>
      </c>
      <c r="M1282" s="37">
        <f>VLOOKUP($B1282,'Elec wholesale lookups'!$A$3:$O$15,'Inputs - Elec wholesale index'!M$2,FALSE)</f>
        <v>1</v>
      </c>
      <c r="N1282" s="37">
        <f>VLOOKUP($B1282,'Elec wholesale lookups'!$A$3:$O$15,'Inputs - Elec wholesale index'!N$2,FALSE)</f>
        <v>0</v>
      </c>
      <c r="O1282" s="12">
        <f t="shared" si="338"/>
        <v>181634.52552031272</v>
      </c>
      <c r="P1282" s="12">
        <f t="shared" si="339"/>
        <v>205597.26549163138</v>
      </c>
      <c r="Q1282" s="12">
        <f t="shared" si="340"/>
        <v>0</v>
      </c>
      <c r="R1282" s="12">
        <f t="shared" si="341"/>
        <v>387231.79101194406</v>
      </c>
      <c r="S1282" s="22">
        <f t="shared" si="342"/>
        <v>0</v>
      </c>
      <c r="T1282" s="22">
        <f t="shared" si="343"/>
        <v>0</v>
      </c>
      <c r="U1282" s="22">
        <f t="shared" si="344"/>
        <v>0</v>
      </c>
      <c r="V1282" s="22">
        <f t="shared" si="345"/>
        <v>0</v>
      </c>
      <c r="W1282" s="43" t="str">
        <f t="shared" si="346"/>
        <v>n/a</v>
      </c>
      <c r="X1282" s="22">
        <f t="shared" si="347"/>
        <v>0</v>
      </c>
      <c r="Y1282" s="22">
        <f t="shared" si="348"/>
        <v>0</v>
      </c>
      <c r="Z1282" s="22">
        <f t="shared" si="349"/>
        <v>0</v>
      </c>
      <c r="AA1282" s="42">
        <f t="shared" si="350"/>
        <v>0</v>
      </c>
      <c r="AB1282" s="43" t="str">
        <f t="shared" si="351"/>
        <v>n/a</v>
      </c>
      <c r="AC1282" s="44" t="str">
        <f>IFERROR(W1282*'Inputs - OBR and CPI'!$E$27+'Inputs - Elec wholesale index'!AB1282*'Inputs - OBR and CPI'!$F$27,"n/a")</f>
        <v>n/a</v>
      </c>
      <c r="AD1282" s="2"/>
      <c r="AE1282" s="2"/>
      <c r="AF1282" s="127">
        <v>0</v>
      </c>
    </row>
    <row r="1283" spans="1:32">
      <c r="A1283" s="46"/>
      <c r="B1283" s="13" t="str">
        <f t="shared" si="337"/>
        <v>Jan</v>
      </c>
      <c r="C1283" s="3"/>
      <c r="D1283" s="3"/>
      <c r="E1283" s="3"/>
      <c r="F1283" s="41"/>
      <c r="G1283" s="41"/>
      <c r="H1283" s="41"/>
      <c r="I1283" s="12">
        <f>VLOOKUP($B1283,'Elec wholesale lookups'!$A$3:$L$15,'Inputs - Elec wholesale index'!I$2,FALSE)</f>
        <v>181634.52552031272</v>
      </c>
      <c r="J1283" s="12">
        <f>VLOOKUP($B1283,'Elec wholesale lookups'!$A$3:$L$15,'Inputs - Elec wholesale index'!J$2,FALSE)</f>
        <v>205597.26549163138</v>
      </c>
      <c r="K1283" s="12">
        <f>VLOOKUP($B1283,'Elec wholesale lookups'!$A$3:$L$15,'Inputs - Elec wholesale index'!K$2,FALSE)</f>
        <v>181634.52552031272</v>
      </c>
      <c r="L1283" s="37">
        <f>VLOOKUP($B1283,'Elec wholesale lookups'!$A$3:$O$15,'Inputs - Elec wholesale index'!L$2,FALSE)</f>
        <v>1</v>
      </c>
      <c r="M1283" s="37">
        <f>VLOOKUP($B1283,'Elec wholesale lookups'!$A$3:$O$15,'Inputs - Elec wholesale index'!M$2,FALSE)</f>
        <v>1</v>
      </c>
      <c r="N1283" s="37">
        <f>VLOOKUP($B1283,'Elec wholesale lookups'!$A$3:$O$15,'Inputs - Elec wholesale index'!N$2,FALSE)</f>
        <v>0</v>
      </c>
      <c r="O1283" s="12">
        <f t="shared" si="338"/>
        <v>181634.52552031272</v>
      </c>
      <c r="P1283" s="12">
        <f t="shared" si="339"/>
        <v>205597.26549163138</v>
      </c>
      <c r="Q1283" s="12">
        <f t="shared" si="340"/>
        <v>0</v>
      </c>
      <c r="R1283" s="12">
        <f t="shared" si="341"/>
        <v>387231.79101194406</v>
      </c>
      <c r="S1283" s="22">
        <f t="shared" si="342"/>
        <v>0</v>
      </c>
      <c r="T1283" s="22">
        <f t="shared" si="343"/>
        <v>0</v>
      </c>
      <c r="U1283" s="22">
        <f t="shared" si="344"/>
        <v>0</v>
      </c>
      <c r="V1283" s="22">
        <f t="shared" si="345"/>
        <v>0</v>
      </c>
      <c r="W1283" s="43" t="str">
        <f t="shared" si="346"/>
        <v>n/a</v>
      </c>
      <c r="X1283" s="22">
        <f t="shared" si="347"/>
        <v>0</v>
      </c>
      <c r="Y1283" s="22">
        <f t="shared" si="348"/>
        <v>0</v>
      </c>
      <c r="Z1283" s="22">
        <f t="shared" si="349"/>
        <v>0</v>
      </c>
      <c r="AA1283" s="42">
        <f t="shared" si="350"/>
        <v>0</v>
      </c>
      <c r="AB1283" s="43" t="str">
        <f t="shared" si="351"/>
        <v>n/a</v>
      </c>
      <c r="AC1283" s="44" t="str">
        <f>IFERROR(W1283*'Inputs - OBR and CPI'!$E$27+'Inputs - Elec wholesale index'!AB1283*'Inputs - OBR and CPI'!$F$27,"n/a")</f>
        <v>n/a</v>
      </c>
      <c r="AD1283" s="2"/>
      <c r="AE1283" s="2"/>
      <c r="AF1283" s="127">
        <v>0</v>
      </c>
    </row>
    <row r="1284" spans="1:32">
      <c r="A1284" s="46"/>
      <c r="B1284" s="13" t="str">
        <f t="shared" si="337"/>
        <v>Jan</v>
      </c>
      <c r="C1284" s="3"/>
      <c r="D1284" s="3"/>
      <c r="E1284" s="3"/>
      <c r="F1284" s="41"/>
      <c r="G1284" s="41"/>
      <c r="H1284" s="41"/>
      <c r="I1284" s="12">
        <f>VLOOKUP($B1284,'Elec wholesale lookups'!$A$3:$L$15,'Inputs - Elec wholesale index'!I$2,FALSE)</f>
        <v>181634.52552031272</v>
      </c>
      <c r="J1284" s="12">
        <f>VLOOKUP($B1284,'Elec wholesale lookups'!$A$3:$L$15,'Inputs - Elec wholesale index'!J$2,FALSE)</f>
        <v>205597.26549163138</v>
      </c>
      <c r="K1284" s="12">
        <f>VLOOKUP($B1284,'Elec wholesale lookups'!$A$3:$L$15,'Inputs - Elec wholesale index'!K$2,FALSE)</f>
        <v>181634.52552031272</v>
      </c>
      <c r="L1284" s="37">
        <f>VLOOKUP($B1284,'Elec wholesale lookups'!$A$3:$O$15,'Inputs - Elec wholesale index'!L$2,FALSE)</f>
        <v>1</v>
      </c>
      <c r="M1284" s="37">
        <f>VLOOKUP($B1284,'Elec wholesale lookups'!$A$3:$O$15,'Inputs - Elec wholesale index'!M$2,FALSE)</f>
        <v>1</v>
      </c>
      <c r="N1284" s="37">
        <f>VLOOKUP($B1284,'Elec wholesale lookups'!$A$3:$O$15,'Inputs - Elec wholesale index'!N$2,FALSE)</f>
        <v>0</v>
      </c>
      <c r="O1284" s="12">
        <f t="shared" si="338"/>
        <v>181634.52552031272</v>
      </c>
      <c r="P1284" s="12">
        <f t="shared" si="339"/>
        <v>205597.26549163138</v>
      </c>
      <c r="Q1284" s="12">
        <f t="shared" si="340"/>
        <v>0</v>
      </c>
      <c r="R1284" s="12">
        <f t="shared" si="341"/>
        <v>387231.79101194406</v>
      </c>
      <c r="S1284" s="22">
        <f t="shared" si="342"/>
        <v>0</v>
      </c>
      <c r="T1284" s="22">
        <f t="shared" si="343"/>
        <v>0</v>
      </c>
      <c r="U1284" s="22">
        <f t="shared" si="344"/>
        <v>0</v>
      </c>
      <c r="V1284" s="22">
        <f t="shared" si="345"/>
        <v>0</v>
      </c>
      <c r="W1284" s="43" t="str">
        <f t="shared" si="346"/>
        <v>n/a</v>
      </c>
      <c r="X1284" s="22">
        <f t="shared" si="347"/>
        <v>0</v>
      </c>
      <c r="Y1284" s="22">
        <f t="shared" si="348"/>
        <v>0</v>
      </c>
      <c r="Z1284" s="22">
        <f t="shared" si="349"/>
        <v>0</v>
      </c>
      <c r="AA1284" s="42">
        <f t="shared" si="350"/>
        <v>0</v>
      </c>
      <c r="AB1284" s="43" t="str">
        <f t="shared" si="351"/>
        <v>n/a</v>
      </c>
      <c r="AC1284" s="44" t="str">
        <f>IFERROR(W1284*'Inputs - OBR and CPI'!$E$27+'Inputs - Elec wholesale index'!AB1284*'Inputs - OBR and CPI'!$F$27,"n/a")</f>
        <v>n/a</v>
      </c>
      <c r="AD1284" s="2"/>
      <c r="AE1284" s="2"/>
      <c r="AF1284" s="127">
        <v>0</v>
      </c>
    </row>
    <row r="1285" spans="1:32">
      <c r="A1285" s="46"/>
      <c r="B1285" s="13" t="str">
        <f t="shared" si="337"/>
        <v>Jan</v>
      </c>
      <c r="C1285" s="3"/>
      <c r="D1285" s="3"/>
      <c r="E1285" s="3"/>
      <c r="F1285" s="41"/>
      <c r="G1285" s="41"/>
      <c r="H1285" s="41"/>
      <c r="I1285" s="12">
        <f>VLOOKUP($B1285,'Elec wholesale lookups'!$A$3:$L$15,'Inputs - Elec wholesale index'!I$2,FALSE)</f>
        <v>181634.52552031272</v>
      </c>
      <c r="J1285" s="12">
        <f>VLOOKUP($B1285,'Elec wholesale lookups'!$A$3:$L$15,'Inputs - Elec wholesale index'!J$2,FALSE)</f>
        <v>205597.26549163138</v>
      </c>
      <c r="K1285" s="12">
        <f>VLOOKUP($B1285,'Elec wholesale lookups'!$A$3:$L$15,'Inputs - Elec wholesale index'!K$2,FALSE)</f>
        <v>181634.52552031272</v>
      </c>
      <c r="L1285" s="37">
        <f>VLOOKUP($B1285,'Elec wholesale lookups'!$A$3:$O$15,'Inputs - Elec wholesale index'!L$2,FALSE)</f>
        <v>1</v>
      </c>
      <c r="M1285" s="37">
        <f>VLOOKUP($B1285,'Elec wholesale lookups'!$A$3:$O$15,'Inputs - Elec wholesale index'!M$2,FALSE)</f>
        <v>1</v>
      </c>
      <c r="N1285" s="37">
        <f>VLOOKUP($B1285,'Elec wholesale lookups'!$A$3:$O$15,'Inputs - Elec wholesale index'!N$2,FALSE)</f>
        <v>0</v>
      </c>
      <c r="O1285" s="12">
        <f t="shared" si="338"/>
        <v>181634.52552031272</v>
      </c>
      <c r="P1285" s="12">
        <f t="shared" si="339"/>
        <v>205597.26549163138</v>
      </c>
      <c r="Q1285" s="12">
        <f t="shared" si="340"/>
        <v>0</v>
      </c>
      <c r="R1285" s="12">
        <f t="shared" si="341"/>
        <v>387231.79101194406</v>
      </c>
      <c r="S1285" s="22">
        <f t="shared" si="342"/>
        <v>0</v>
      </c>
      <c r="T1285" s="22">
        <f t="shared" si="343"/>
        <v>0</v>
      </c>
      <c r="U1285" s="22">
        <f t="shared" si="344"/>
        <v>0</v>
      </c>
      <c r="V1285" s="22">
        <f t="shared" si="345"/>
        <v>0</v>
      </c>
      <c r="W1285" s="43" t="str">
        <f t="shared" si="346"/>
        <v>n/a</v>
      </c>
      <c r="X1285" s="22">
        <f t="shared" si="347"/>
        <v>0</v>
      </c>
      <c r="Y1285" s="22">
        <f t="shared" si="348"/>
        <v>0</v>
      </c>
      <c r="Z1285" s="22">
        <f t="shared" si="349"/>
        <v>0</v>
      </c>
      <c r="AA1285" s="42">
        <f t="shared" si="350"/>
        <v>0</v>
      </c>
      <c r="AB1285" s="43" t="str">
        <f t="shared" si="351"/>
        <v>n/a</v>
      </c>
      <c r="AC1285" s="44" t="str">
        <f>IFERROR(W1285*'Inputs - OBR and CPI'!$E$27+'Inputs - Elec wholesale index'!AB1285*'Inputs - OBR and CPI'!$F$27,"n/a")</f>
        <v>n/a</v>
      </c>
      <c r="AD1285" s="2"/>
      <c r="AE1285" s="2"/>
      <c r="AF1285" s="127">
        <v>0</v>
      </c>
    </row>
    <row r="1286" spans="1:32">
      <c r="A1286" s="46"/>
      <c r="B1286" s="13" t="str">
        <f t="shared" si="337"/>
        <v>Jan</v>
      </c>
      <c r="C1286" s="3"/>
      <c r="D1286" s="3"/>
      <c r="E1286" s="3"/>
      <c r="F1286" s="41"/>
      <c r="G1286" s="41"/>
      <c r="H1286" s="41"/>
      <c r="I1286" s="12">
        <f>VLOOKUP($B1286,'Elec wholesale lookups'!$A$3:$L$15,'Inputs - Elec wholesale index'!I$2,FALSE)</f>
        <v>181634.52552031272</v>
      </c>
      <c r="J1286" s="12">
        <f>VLOOKUP($B1286,'Elec wholesale lookups'!$A$3:$L$15,'Inputs - Elec wholesale index'!J$2,FALSE)</f>
        <v>205597.26549163138</v>
      </c>
      <c r="K1286" s="12">
        <f>VLOOKUP($B1286,'Elec wholesale lookups'!$A$3:$L$15,'Inputs - Elec wholesale index'!K$2,FALSE)</f>
        <v>181634.52552031272</v>
      </c>
      <c r="L1286" s="37">
        <f>VLOOKUP($B1286,'Elec wholesale lookups'!$A$3:$O$15,'Inputs - Elec wholesale index'!L$2,FALSE)</f>
        <v>1</v>
      </c>
      <c r="M1286" s="37">
        <f>VLOOKUP($B1286,'Elec wholesale lookups'!$A$3:$O$15,'Inputs - Elec wholesale index'!M$2,FALSE)</f>
        <v>1</v>
      </c>
      <c r="N1286" s="37">
        <f>VLOOKUP($B1286,'Elec wholesale lookups'!$A$3:$O$15,'Inputs - Elec wholesale index'!N$2,FALSE)</f>
        <v>0</v>
      </c>
      <c r="O1286" s="12">
        <f t="shared" si="338"/>
        <v>181634.52552031272</v>
      </c>
      <c r="P1286" s="12">
        <f t="shared" si="339"/>
        <v>205597.26549163138</v>
      </c>
      <c r="Q1286" s="12">
        <f t="shared" si="340"/>
        <v>0</v>
      </c>
      <c r="R1286" s="12">
        <f t="shared" si="341"/>
        <v>387231.79101194406</v>
      </c>
      <c r="S1286" s="22">
        <f t="shared" si="342"/>
        <v>0</v>
      </c>
      <c r="T1286" s="22">
        <f t="shared" si="343"/>
        <v>0</v>
      </c>
      <c r="U1286" s="22">
        <f t="shared" si="344"/>
        <v>0</v>
      </c>
      <c r="V1286" s="22">
        <f t="shared" si="345"/>
        <v>0</v>
      </c>
      <c r="W1286" s="43" t="str">
        <f t="shared" si="346"/>
        <v>n/a</v>
      </c>
      <c r="X1286" s="22">
        <f t="shared" si="347"/>
        <v>0</v>
      </c>
      <c r="Y1286" s="22">
        <f t="shared" si="348"/>
        <v>0</v>
      </c>
      <c r="Z1286" s="22">
        <f t="shared" si="349"/>
        <v>0</v>
      </c>
      <c r="AA1286" s="42">
        <f t="shared" si="350"/>
        <v>0</v>
      </c>
      <c r="AB1286" s="43" t="str">
        <f t="shared" si="351"/>
        <v>n/a</v>
      </c>
      <c r="AC1286" s="44" t="str">
        <f>IFERROR(W1286*'Inputs - OBR and CPI'!$E$27+'Inputs - Elec wholesale index'!AB1286*'Inputs - OBR and CPI'!$F$27,"n/a")</f>
        <v>n/a</v>
      </c>
      <c r="AD1286" s="2"/>
      <c r="AE1286" s="2"/>
      <c r="AF1286" s="127">
        <v>0</v>
      </c>
    </row>
    <row r="1287" spans="1:32">
      <c r="A1287" s="46"/>
      <c r="B1287" s="13" t="str">
        <f t="shared" si="337"/>
        <v>Jan</v>
      </c>
      <c r="C1287" s="3"/>
      <c r="D1287" s="3"/>
      <c r="E1287" s="3"/>
      <c r="F1287" s="41"/>
      <c r="G1287" s="41"/>
      <c r="H1287" s="41"/>
      <c r="I1287" s="12">
        <f>VLOOKUP($B1287,'Elec wholesale lookups'!$A$3:$L$15,'Inputs - Elec wholesale index'!I$2,FALSE)</f>
        <v>181634.52552031272</v>
      </c>
      <c r="J1287" s="12">
        <f>VLOOKUP($B1287,'Elec wholesale lookups'!$A$3:$L$15,'Inputs - Elec wholesale index'!J$2,FALSE)</f>
        <v>205597.26549163138</v>
      </c>
      <c r="K1287" s="12">
        <f>VLOOKUP($B1287,'Elec wholesale lookups'!$A$3:$L$15,'Inputs - Elec wholesale index'!K$2,FALSE)</f>
        <v>181634.52552031272</v>
      </c>
      <c r="L1287" s="37">
        <f>VLOOKUP($B1287,'Elec wholesale lookups'!$A$3:$O$15,'Inputs - Elec wholesale index'!L$2,FALSE)</f>
        <v>1</v>
      </c>
      <c r="M1287" s="37">
        <f>VLOOKUP($B1287,'Elec wholesale lookups'!$A$3:$O$15,'Inputs - Elec wholesale index'!M$2,FALSE)</f>
        <v>1</v>
      </c>
      <c r="N1287" s="37">
        <f>VLOOKUP($B1287,'Elec wholesale lookups'!$A$3:$O$15,'Inputs - Elec wholesale index'!N$2,FALSE)</f>
        <v>0</v>
      </c>
      <c r="O1287" s="12">
        <f t="shared" si="338"/>
        <v>181634.52552031272</v>
      </c>
      <c r="P1287" s="12">
        <f t="shared" si="339"/>
        <v>205597.26549163138</v>
      </c>
      <c r="Q1287" s="12">
        <f t="shared" si="340"/>
        <v>0</v>
      </c>
      <c r="R1287" s="12">
        <f t="shared" si="341"/>
        <v>387231.79101194406</v>
      </c>
      <c r="S1287" s="22">
        <f t="shared" si="342"/>
        <v>0</v>
      </c>
      <c r="T1287" s="22">
        <f t="shared" si="343"/>
        <v>0</v>
      </c>
      <c r="U1287" s="22">
        <f t="shared" si="344"/>
        <v>0</v>
      </c>
      <c r="V1287" s="22">
        <f t="shared" si="345"/>
        <v>0</v>
      </c>
      <c r="W1287" s="43" t="str">
        <f t="shared" si="346"/>
        <v>n/a</v>
      </c>
      <c r="X1287" s="22">
        <f t="shared" si="347"/>
        <v>0</v>
      </c>
      <c r="Y1287" s="22">
        <f t="shared" si="348"/>
        <v>0</v>
      </c>
      <c r="Z1287" s="22">
        <f t="shared" si="349"/>
        <v>0</v>
      </c>
      <c r="AA1287" s="42">
        <f t="shared" si="350"/>
        <v>0</v>
      </c>
      <c r="AB1287" s="43" t="str">
        <f t="shared" si="351"/>
        <v>n/a</v>
      </c>
      <c r="AC1287" s="44" t="str">
        <f>IFERROR(W1287*'Inputs - OBR and CPI'!$E$27+'Inputs - Elec wholesale index'!AB1287*'Inputs - OBR and CPI'!$F$27,"n/a")</f>
        <v>n/a</v>
      </c>
      <c r="AD1287" s="2"/>
      <c r="AE1287" s="2"/>
      <c r="AF1287" s="127">
        <v>0</v>
      </c>
    </row>
    <row r="1288" spans="1:32">
      <c r="A1288" s="46"/>
      <c r="B1288" s="13" t="str">
        <f t="shared" si="337"/>
        <v>Jan</v>
      </c>
      <c r="C1288" s="3"/>
      <c r="D1288" s="3"/>
      <c r="E1288" s="3"/>
      <c r="F1288" s="41"/>
      <c r="G1288" s="41"/>
      <c r="H1288" s="41"/>
      <c r="I1288" s="12">
        <f>VLOOKUP($B1288,'Elec wholesale lookups'!$A$3:$L$15,'Inputs - Elec wholesale index'!I$2,FALSE)</f>
        <v>181634.52552031272</v>
      </c>
      <c r="J1288" s="12">
        <f>VLOOKUP($B1288,'Elec wholesale lookups'!$A$3:$L$15,'Inputs - Elec wholesale index'!J$2,FALSE)</f>
        <v>205597.26549163138</v>
      </c>
      <c r="K1288" s="12">
        <f>VLOOKUP($B1288,'Elec wholesale lookups'!$A$3:$L$15,'Inputs - Elec wholesale index'!K$2,FALSE)</f>
        <v>181634.52552031272</v>
      </c>
      <c r="L1288" s="37">
        <f>VLOOKUP($B1288,'Elec wholesale lookups'!$A$3:$O$15,'Inputs - Elec wholesale index'!L$2,FALSE)</f>
        <v>1</v>
      </c>
      <c r="M1288" s="37">
        <f>VLOOKUP($B1288,'Elec wholesale lookups'!$A$3:$O$15,'Inputs - Elec wholesale index'!M$2,FALSE)</f>
        <v>1</v>
      </c>
      <c r="N1288" s="37">
        <f>VLOOKUP($B1288,'Elec wholesale lookups'!$A$3:$O$15,'Inputs - Elec wholesale index'!N$2,FALSE)</f>
        <v>0</v>
      </c>
      <c r="O1288" s="12">
        <f t="shared" si="338"/>
        <v>181634.52552031272</v>
      </c>
      <c r="P1288" s="12">
        <f t="shared" si="339"/>
        <v>205597.26549163138</v>
      </c>
      <c r="Q1288" s="12">
        <f t="shared" si="340"/>
        <v>0</v>
      </c>
      <c r="R1288" s="12">
        <f t="shared" si="341"/>
        <v>387231.79101194406</v>
      </c>
      <c r="S1288" s="22">
        <f t="shared" si="342"/>
        <v>0</v>
      </c>
      <c r="T1288" s="22">
        <f t="shared" si="343"/>
        <v>0</v>
      </c>
      <c r="U1288" s="22">
        <f t="shared" si="344"/>
        <v>0</v>
      </c>
      <c r="V1288" s="22">
        <f t="shared" si="345"/>
        <v>0</v>
      </c>
      <c r="W1288" s="43" t="str">
        <f t="shared" si="346"/>
        <v>n/a</v>
      </c>
      <c r="X1288" s="22">
        <f t="shared" si="347"/>
        <v>0</v>
      </c>
      <c r="Y1288" s="22">
        <f t="shared" si="348"/>
        <v>0</v>
      </c>
      <c r="Z1288" s="22">
        <f t="shared" si="349"/>
        <v>0</v>
      </c>
      <c r="AA1288" s="42">
        <f t="shared" si="350"/>
        <v>0</v>
      </c>
      <c r="AB1288" s="43" t="str">
        <f t="shared" si="351"/>
        <v>n/a</v>
      </c>
      <c r="AC1288" s="44" t="str">
        <f>IFERROR(W1288*'Inputs - OBR and CPI'!$E$27+'Inputs - Elec wholesale index'!AB1288*'Inputs - OBR and CPI'!$F$27,"n/a")</f>
        <v>n/a</v>
      </c>
      <c r="AD1288" s="2"/>
      <c r="AE1288" s="2"/>
      <c r="AF1288" s="127">
        <v>0</v>
      </c>
    </row>
    <row r="1289" spans="1:32">
      <c r="A1289" s="46"/>
      <c r="B1289" s="13" t="str">
        <f t="shared" si="337"/>
        <v>Jan</v>
      </c>
      <c r="C1289" s="3"/>
      <c r="D1289" s="3"/>
      <c r="E1289" s="3"/>
      <c r="F1289" s="41"/>
      <c r="G1289" s="41"/>
      <c r="H1289" s="41"/>
      <c r="I1289" s="12">
        <f>VLOOKUP($B1289,'Elec wholesale lookups'!$A$3:$L$15,'Inputs - Elec wholesale index'!I$2,FALSE)</f>
        <v>181634.52552031272</v>
      </c>
      <c r="J1289" s="12">
        <f>VLOOKUP($B1289,'Elec wholesale lookups'!$A$3:$L$15,'Inputs - Elec wholesale index'!J$2,FALSE)</f>
        <v>205597.26549163138</v>
      </c>
      <c r="K1289" s="12">
        <f>VLOOKUP($B1289,'Elec wholesale lookups'!$A$3:$L$15,'Inputs - Elec wholesale index'!K$2,FALSE)</f>
        <v>181634.52552031272</v>
      </c>
      <c r="L1289" s="37">
        <f>VLOOKUP($B1289,'Elec wholesale lookups'!$A$3:$O$15,'Inputs - Elec wholesale index'!L$2,FALSE)</f>
        <v>1</v>
      </c>
      <c r="M1289" s="37">
        <f>VLOOKUP($B1289,'Elec wholesale lookups'!$A$3:$O$15,'Inputs - Elec wholesale index'!M$2,FALSE)</f>
        <v>1</v>
      </c>
      <c r="N1289" s="37">
        <f>VLOOKUP($B1289,'Elec wholesale lookups'!$A$3:$O$15,'Inputs - Elec wholesale index'!N$2,FALSE)</f>
        <v>0</v>
      </c>
      <c r="O1289" s="12">
        <f t="shared" si="338"/>
        <v>181634.52552031272</v>
      </c>
      <c r="P1289" s="12">
        <f t="shared" si="339"/>
        <v>205597.26549163138</v>
      </c>
      <c r="Q1289" s="12">
        <f t="shared" si="340"/>
        <v>0</v>
      </c>
      <c r="R1289" s="12">
        <f t="shared" si="341"/>
        <v>387231.79101194406</v>
      </c>
      <c r="S1289" s="22">
        <f t="shared" si="342"/>
        <v>0</v>
      </c>
      <c r="T1289" s="22">
        <f t="shared" si="343"/>
        <v>0</v>
      </c>
      <c r="U1289" s="22">
        <f t="shared" si="344"/>
        <v>0</v>
      </c>
      <c r="V1289" s="22">
        <f t="shared" si="345"/>
        <v>0</v>
      </c>
      <c r="W1289" s="43" t="str">
        <f t="shared" si="346"/>
        <v>n/a</v>
      </c>
      <c r="X1289" s="22">
        <f t="shared" si="347"/>
        <v>0</v>
      </c>
      <c r="Y1289" s="22">
        <f t="shared" si="348"/>
        <v>0</v>
      </c>
      <c r="Z1289" s="22">
        <f t="shared" si="349"/>
        <v>0</v>
      </c>
      <c r="AA1289" s="42">
        <f t="shared" si="350"/>
        <v>0</v>
      </c>
      <c r="AB1289" s="43" t="str">
        <f t="shared" si="351"/>
        <v>n/a</v>
      </c>
      <c r="AC1289" s="44" t="str">
        <f>IFERROR(W1289*'Inputs - OBR and CPI'!$E$27+'Inputs - Elec wholesale index'!AB1289*'Inputs - OBR and CPI'!$F$27,"n/a")</f>
        <v>n/a</v>
      </c>
      <c r="AD1289" s="2"/>
      <c r="AE1289" s="2"/>
      <c r="AF1289" s="127">
        <v>0</v>
      </c>
    </row>
    <row r="1290" spans="1:32">
      <c r="A1290" s="46"/>
      <c r="B1290" s="13" t="str">
        <f t="shared" si="337"/>
        <v>Jan</v>
      </c>
      <c r="C1290" s="3"/>
      <c r="D1290" s="3"/>
      <c r="E1290" s="3"/>
      <c r="F1290" s="41"/>
      <c r="G1290" s="41"/>
      <c r="H1290" s="41"/>
      <c r="I1290" s="12">
        <f>VLOOKUP($B1290,'Elec wholesale lookups'!$A$3:$L$15,'Inputs - Elec wholesale index'!I$2,FALSE)</f>
        <v>181634.52552031272</v>
      </c>
      <c r="J1290" s="12">
        <f>VLOOKUP($B1290,'Elec wholesale lookups'!$A$3:$L$15,'Inputs - Elec wholesale index'!J$2,FALSE)</f>
        <v>205597.26549163138</v>
      </c>
      <c r="K1290" s="12">
        <f>VLOOKUP($B1290,'Elec wholesale lookups'!$A$3:$L$15,'Inputs - Elec wholesale index'!K$2,FALSE)</f>
        <v>181634.52552031272</v>
      </c>
      <c r="L1290" s="37">
        <f>VLOOKUP($B1290,'Elec wholesale lookups'!$A$3:$O$15,'Inputs - Elec wholesale index'!L$2,FALSE)</f>
        <v>1</v>
      </c>
      <c r="M1290" s="37">
        <f>VLOOKUP($B1290,'Elec wholesale lookups'!$A$3:$O$15,'Inputs - Elec wholesale index'!M$2,FALSE)</f>
        <v>1</v>
      </c>
      <c r="N1290" s="37">
        <f>VLOOKUP($B1290,'Elec wholesale lookups'!$A$3:$O$15,'Inputs - Elec wholesale index'!N$2,FALSE)</f>
        <v>0</v>
      </c>
      <c r="O1290" s="12">
        <f t="shared" si="338"/>
        <v>181634.52552031272</v>
      </c>
      <c r="P1290" s="12">
        <f t="shared" si="339"/>
        <v>205597.26549163138</v>
      </c>
      <c r="Q1290" s="12">
        <f t="shared" si="340"/>
        <v>0</v>
      </c>
      <c r="R1290" s="12">
        <f t="shared" si="341"/>
        <v>387231.79101194406</v>
      </c>
      <c r="S1290" s="22">
        <f t="shared" si="342"/>
        <v>0</v>
      </c>
      <c r="T1290" s="22">
        <f t="shared" si="343"/>
        <v>0</v>
      </c>
      <c r="U1290" s="22">
        <f t="shared" si="344"/>
        <v>0</v>
      </c>
      <c r="V1290" s="22">
        <f t="shared" si="345"/>
        <v>0</v>
      </c>
      <c r="W1290" s="43" t="str">
        <f t="shared" si="346"/>
        <v>n/a</v>
      </c>
      <c r="X1290" s="22">
        <f t="shared" si="347"/>
        <v>0</v>
      </c>
      <c r="Y1290" s="22">
        <f t="shared" si="348"/>
        <v>0</v>
      </c>
      <c r="Z1290" s="22">
        <f t="shared" si="349"/>
        <v>0</v>
      </c>
      <c r="AA1290" s="42">
        <f t="shared" si="350"/>
        <v>0</v>
      </c>
      <c r="AB1290" s="43" t="str">
        <f t="shared" si="351"/>
        <v>n/a</v>
      </c>
      <c r="AC1290" s="44" t="str">
        <f>IFERROR(W1290*'Inputs - OBR and CPI'!$E$27+'Inputs - Elec wholesale index'!AB1290*'Inputs - OBR and CPI'!$F$27,"n/a")</f>
        <v>n/a</v>
      </c>
      <c r="AD1290" s="2"/>
      <c r="AE1290" s="2"/>
      <c r="AF1290" s="127">
        <v>0</v>
      </c>
    </row>
    <row r="1291" spans="1:32">
      <c r="A1291" s="46"/>
      <c r="B1291" s="13" t="str">
        <f t="shared" si="337"/>
        <v>Jan</v>
      </c>
      <c r="C1291" s="3"/>
      <c r="D1291" s="3"/>
      <c r="E1291" s="3"/>
      <c r="F1291" s="41"/>
      <c r="G1291" s="41"/>
      <c r="H1291" s="41"/>
      <c r="I1291" s="12">
        <f>VLOOKUP($B1291,'Elec wholesale lookups'!$A$3:$L$15,'Inputs - Elec wholesale index'!I$2,FALSE)</f>
        <v>181634.52552031272</v>
      </c>
      <c r="J1291" s="12">
        <f>VLOOKUP($B1291,'Elec wholesale lookups'!$A$3:$L$15,'Inputs - Elec wholesale index'!J$2,FALSE)</f>
        <v>205597.26549163138</v>
      </c>
      <c r="K1291" s="12">
        <f>VLOOKUP($B1291,'Elec wholesale lookups'!$A$3:$L$15,'Inputs - Elec wholesale index'!K$2,FALSE)</f>
        <v>181634.52552031272</v>
      </c>
      <c r="L1291" s="37">
        <f>VLOOKUP($B1291,'Elec wholesale lookups'!$A$3:$O$15,'Inputs - Elec wholesale index'!L$2,FALSE)</f>
        <v>1</v>
      </c>
      <c r="M1291" s="37">
        <f>VLOOKUP($B1291,'Elec wholesale lookups'!$A$3:$O$15,'Inputs - Elec wholesale index'!M$2,FALSE)</f>
        <v>1</v>
      </c>
      <c r="N1291" s="37">
        <f>VLOOKUP($B1291,'Elec wholesale lookups'!$A$3:$O$15,'Inputs - Elec wholesale index'!N$2,FALSE)</f>
        <v>0</v>
      </c>
      <c r="O1291" s="12">
        <f t="shared" si="338"/>
        <v>181634.52552031272</v>
      </c>
      <c r="P1291" s="12">
        <f t="shared" si="339"/>
        <v>205597.26549163138</v>
      </c>
      <c r="Q1291" s="12">
        <f t="shared" si="340"/>
        <v>0</v>
      </c>
      <c r="R1291" s="12">
        <f t="shared" si="341"/>
        <v>387231.79101194406</v>
      </c>
      <c r="S1291" s="22">
        <f t="shared" si="342"/>
        <v>0</v>
      </c>
      <c r="T1291" s="22">
        <f t="shared" si="343"/>
        <v>0</v>
      </c>
      <c r="U1291" s="22">
        <f t="shared" si="344"/>
        <v>0</v>
      </c>
      <c r="V1291" s="22">
        <f t="shared" si="345"/>
        <v>0</v>
      </c>
      <c r="W1291" s="43" t="str">
        <f t="shared" si="346"/>
        <v>n/a</v>
      </c>
      <c r="X1291" s="22">
        <f t="shared" si="347"/>
        <v>0</v>
      </c>
      <c r="Y1291" s="22">
        <f t="shared" si="348"/>
        <v>0</v>
      </c>
      <c r="Z1291" s="22">
        <f t="shared" si="349"/>
        <v>0</v>
      </c>
      <c r="AA1291" s="42">
        <f t="shared" si="350"/>
        <v>0</v>
      </c>
      <c r="AB1291" s="43" t="str">
        <f t="shared" si="351"/>
        <v>n/a</v>
      </c>
      <c r="AC1291" s="44" t="str">
        <f>IFERROR(W1291*'Inputs - OBR and CPI'!$E$27+'Inputs - Elec wholesale index'!AB1291*'Inputs - OBR and CPI'!$F$27,"n/a")</f>
        <v>n/a</v>
      </c>
      <c r="AD1291" s="2"/>
      <c r="AE1291" s="2"/>
      <c r="AF1291" s="127">
        <v>0</v>
      </c>
    </row>
    <row r="1292" spans="1:32">
      <c r="A1292" s="46"/>
      <c r="B1292" s="13" t="str">
        <f t="shared" si="337"/>
        <v>Jan</v>
      </c>
      <c r="C1292" s="3"/>
      <c r="D1292" s="3"/>
      <c r="E1292" s="3"/>
      <c r="F1292" s="41"/>
      <c r="G1292" s="41"/>
      <c r="H1292" s="41"/>
      <c r="I1292" s="12">
        <f>VLOOKUP($B1292,'Elec wholesale lookups'!$A$3:$L$15,'Inputs - Elec wholesale index'!I$2,FALSE)</f>
        <v>181634.52552031272</v>
      </c>
      <c r="J1292" s="12">
        <f>VLOOKUP($B1292,'Elec wholesale lookups'!$A$3:$L$15,'Inputs - Elec wholesale index'!J$2,FALSE)</f>
        <v>205597.26549163138</v>
      </c>
      <c r="K1292" s="12">
        <f>VLOOKUP($B1292,'Elec wholesale lookups'!$A$3:$L$15,'Inputs - Elec wholesale index'!K$2,FALSE)</f>
        <v>181634.52552031272</v>
      </c>
      <c r="L1292" s="37">
        <f>VLOOKUP($B1292,'Elec wholesale lookups'!$A$3:$O$15,'Inputs - Elec wholesale index'!L$2,FALSE)</f>
        <v>1</v>
      </c>
      <c r="M1292" s="37">
        <f>VLOOKUP($B1292,'Elec wholesale lookups'!$A$3:$O$15,'Inputs - Elec wholesale index'!M$2,FALSE)</f>
        <v>1</v>
      </c>
      <c r="N1292" s="37">
        <f>VLOOKUP($B1292,'Elec wholesale lookups'!$A$3:$O$15,'Inputs - Elec wholesale index'!N$2,FALSE)</f>
        <v>0</v>
      </c>
      <c r="O1292" s="12">
        <f t="shared" si="338"/>
        <v>181634.52552031272</v>
      </c>
      <c r="P1292" s="12">
        <f t="shared" si="339"/>
        <v>205597.26549163138</v>
      </c>
      <c r="Q1292" s="12">
        <f t="shared" si="340"/>
        <v>0</v>
      </c>
      <c r="R1292" s="12">
        <f t="shared" si="341"/>
        <v>387231.79101194406</v>
      </c>
      <c r="S1292" s="22">
        <f t="shared" si="342"/>
        <v>0</v>
      </c>
      <c r="T1292" s="22">
        <f t="shared" si="343"/>
        <v>0</v>
      </c>
      <c r="U1292" s="22">
        <f t="shared" si="344"/>
        <v>0</v>
      </c>
      <c r="V1292" s="22">
        <f t="shared" si="345"/>
        <v>0</v>
      </c>
      <c r="W1292" s="43" t="str">
        <f t="shared" si="346"/>
        <v>n/a</v>
      </c>
      <c r="X1292" s="22">
        <f t="shared" si="347"/>
        <v>0</v>
      </c>
      <c r="Y1292" s="22">
        <f t="shared" si="348"/>
        <v>0</v>
      </c>
      <c r="Z1292" s="22">
        <f t="shared" si="349"/>
        <v>0</v>
      </c>
      <c r="AA1292" s="42">
        <f t="shared" si="350"/>
        <v>0</v>
      </c>
      <c r="AB1292" s="43" t="str">
        <f t="shared" si="351"/>
        <v>n/a</v>
      </c>
      <c r="AC1292" s="44" t="str">
        <f>IFERROR(W1292*'Inputs - OBR and CPI'!$E$27+'Inputs - Elec wholesale index'!AB1292*'Inputs - OBR and CPI'!$F$27,"n/a")</f>
        <v>n/a</v>
      </c>
      <c r="AD1292" s="2"/>
      <c r="AE1292" s="2"/>
      <c r="AF1292" s="127">
        <v>0</v>
      </c>
    </row>
    <row r="1293" spans="1:32">
      <c r="A1293" s="46"/>
      <c r="B1293" s="13" t="str">
        <f t="shared" si="337"/>
        <v>Jan</v>
      </c>
      <c r="C1293" s="3"/>
      <c r="D1293" s="3"/>
      <c r="E1293" s="3"/>
      <c r="F1293" s="41"/>
      <c r="G1293" s="41"/>
      <c r="H1293" s="41"/>
      <c r="I1293" s="12">
        <f>VLOOKUP($B1293,'Elec wholesale lookups'!$A$3:$L$15,'Inputs - Elec wholesale index'!I$2,FALSE)</f>
        <v>181634.52552031272</v>
      </c>
      <c r="J1293" s="12">
        <f>VLOOKUP($B1293,'Elec wholesale lookups'!$A$3:$L$15,'Inputs - Elec wholesale index'!J$2,FALSE)</f>
        <v>205597.26549163138</v>
      </c>
      <c r="K1293" s="12">
        <f>VLOOKUP($B1293,'Elec wholesale lookups'!$A$3:$L$15,'Inputs - Elec wholesale index'!K$2,FALSE)</f>
        <v>181634.52552031272</v>
      </c>
      <c r="L1293" s="37">
        <f>VLOOKUP($B1293,'Elec wholesale lookups'!$A$3:$O$15,'Inputs - Elec wholesale index'!L$2,FALSE)</f>
        <v>1</v>
      </c>
      <c r="M1293" s="37">
        <f>VLOOKUP($B1293,'Elec wholesale lookups'!$A$3:$O$15,'Inputs - Elec wholesale index'!M$2,FALSE)</f>
        <v>1</v>
      </c>
      <c r="N1293" s="37">
        <f>VLOOKUP($B1293,'Elec wholesale lookups'!$A$3:$O$15,'Inputs - Elec wholesale index'!N$2,FALSE)</f>
        <v>0</v>
      </c>
      <c r="O1293" s="12">
        <f t="shared" si="338"/>
        <v>181634.52552031272</v>
      </c>
      <c r="P1293" s="12">
        <f t="shared" si="339"/>
        <v>205597.26549163138</v>
      </c>
      <c r="Q1293" s="12">
        <f t="shared" si="340"/>
        <v>0</v>
      </c>
      <c r="R1293" s="12">
        <f t="shared" si="341"/>
        <v>387231.79101194406</v>
      </c>
      <c r="S1293" s="22">
        <f t="shared" si="342"/>
        <v>0</v>
      </c>
      <c r="T1293" s="22">
        <f t="shared" si="343"/>
        <v>0</v>
      </c>
      <c r="U1293" s="22">
        <f t="shared" si="344"/>
        <v>0</v>
      </c>
      <c r="V1293" s="22">
        <f t="shared" si="345"/>
        <v>0</v>
      </c>
      <c r="W1293" s="43" t="str">
        <f t="shared" si="346"/>
        <v>n/a</v>
      </c>
      <c r="X1293" s="22">
        <f t="shared" si="347"/>
        <v>0</v>
      </c>
      <c r="Y1293" s="22">
        <f t="shared" si="348"/>
        <v>0</v>
      </c>
      <c r="Z1293" s="22">
        <f t="shared" si="349"/>
        <v>0</v>
      </c>
      <c r="AA1293" s="42">
        <f t="shared" si="350"/>
        <v>0</v>
      </c>
      <c r="AB1293" s="43" t="str">
        <f t="shared" si="351"/>
        <v>n/a</v>
      </c>
      <c r="AC1293" s="44" t="str">
        <f>IFERROR(W1293*'Inputs - OBR and CPI'!$E$27+'Inputs - Elec wholesale index'!AB1293*'Inputs - OBR and CPI'!$F$27,"n/a")</f>
        <v>n/a</v>
      </c>
      <c r="AD1293" s="2"/>
      <c r="AE1293" s="2"/>
      <c r="AF1293" s="127">
        <v>0</v>
      </c>
    </row>
    <row r="1294" spans="1:32">
      <c r="A1294" s="46"/>
      <c r="B1294" s="13" t="str">
        <f t="shared" si="337"/>
        <v>Jan</v>
      </c>
      <c r="C1294" s="3"/>
      <c r="D1294" s="3"/>
      <c r="E1294" s="3"/>
      <c r="F1294" s="41"/>
      <c r="G1294" s="41"/>
      <c r="H1294" s="41"/>
      <c r="I1294" s="12">
        <f>VLOOKUP($B1294,'Elec wholesale lookups'!$A$3:$L$15,'Inputs - Elec wholesale index'!I$2,FALSE)</f>
        <v>181634.52552031272</v>
      </c>
      <c r="J1294" s="12">
        <f>VLOOKUP($B1294,'Elec wholesale lookups'!$A$3:$L$15,'Inputs - Elec wholesale index'!J$2,FALSE)</f>
        <v>205597.26549163138</v>
      </c>
      <c r="K1294" s="12">
        <f>VLOOKUP($B1294,'Elec wholesale lookups'!$A$3:$L$15,'Inputs - Elec wholesale index'!K$2,FALSE)</f>
        <v>181634.52552031272</v>
      </c>
      <c r="L1294" s="37">
        <f>VLOOKUP($B1294,'Elec wholesale lookups'!$A$3:$O$15,'Inputs - Elec wholesale index'!L$2,FALSE)</f>
        <v>1</v>
      </c>
      <c r="M1294" s="37">
        <f>VLOOKUP($B1294,'Elec wholesale lookups'!$A$3:$O$15,'Inputs - Elec wholesale index'!M$2,FALSE)</f>
        <v>1</v>
      </c>
      <c r="N1294" s="37">
        <f>VLOOKUP($B1294,'Elec wholesale lookups'!$A$3:$O$15,'Inputs - Elec wholesale index'!N$2,FALSE)</f>
        <v>0</v>
      </c>
      <c r="O1294" s="12">
        <f t="shared" si="338"/>
        <v>181634.52552031272</v>
      </c>
      <c r="P1294" s="12">
        <f t="shared" si="339"/>
        <v>205597.26549163138</v>
      </c>
      <c r="Q1294" s="12">
        <f t="shared" si="340"/>
        <v>0</v>
      </c>
      <c r="R1294" s="12">
        <f t="shared" si="341"/>
        <v>387231.79101194406</v>
      </c>
      <c r="S1294" s="22">
        <f t="shared" si="342"/>
        <v>0</v>
      </c>
      <c r="T1294" s="22">
        <f t="shared" si="343"/>
        <v>0</v>
      </c>
      <c r="U1294" s="22">
        <f t="shared" si="344"/>
        <v>0</v>
      </c>
      <c r="V1294" s="22">
        <f t="shared" si="345"/>
        <v>0</v>
      </c>
      <c r="W1294" s="43" t="str">
        <f t="shared" si="346"/>
        <v>n/a</v>
      </c>
      <c r="X1294" s="22">
        <f t="shared" si="347"/>
        <v>0</v>
      </c>
      <c r="Y1294" s="22">
        <f t="shared" si="348"/>
        <v>0</v>
      </c>
      <c r="Z1294" s="22">
        <f t="shared" si="349"/>
        <v>0</v>
      </c>
      <c r="AA1294" s="42">
        <f t="shared" si="350"/>
        <v>0</v>
      </c>
      <c r="AB1294" s="43" t="str">
        <f t="shared" si="351"/>
        <v>n/a</v>
      </c>
      <c r="AC1294" s="44" t="str">
        <f>IFERROR(W1294*'Inputs - OBR and CPI'!$E$27+'Inputs - Elec wholesale index'!AB1294*'Inputs - OBR and CPI'!$F$27,"n/a")</f>
        <v>n/a</v>
      </c>
      <c r="AD1294" s="2"/>
      <c r="AE1294" s="2"/>
      <c r="AF1294" s="127">
        <v>0</v>
      </c>
    </row>
    <row r="1295" spans="1:32">
      <c r="A1295" s="46"/>
      <c r="B1295" s="13" t="str">
        <f t="shared" si="337"/>
        <v>Jan</v>
      </c>
      <c r="C1295" s="3"/>
      <c r="D1295" s="3"/>
      <c r="E1295" s="3"/>
      <c r="F1295" s="41"/>
      <c r="G1295" s="41"/>
      <c r="H1295" s="41"/>
      <c r="I1295" s="12">
        <f>VLOOKUP($B1295,'Elec wholesale lookups'!$A$3:$L$15,'Inputs - Elec wholesale index'!I$2,FALSE)</f>
        <v>181634.52552031272</v>
      </c>
      <c r="J1295" s="12">
        <f>VLOOKUP($B1295,'Elec wholesale lookups'!$A$3:$L$15,'Inputs - Elec wholesale index'!J$2,FALSE)</f>
        <v>205597.26549163138</v>
      </c>
      <c r="K1295" s="12">
        <f>VLOOKUP($B1295,'Elec wholesale lookups'!$A$3:$L$15,'Inputs - Elec wholesale index'!K$2,FALSE)</f>
        <v>181634.52552031272</v>
      </c>
      <c r="L1295" s="37">
        <f>VLOOKUP($B1295,'Elec wholesale lookups'!$A$3:$O$15,'Inputs - Elec wholesale index'!L$2,FALSE)</f>
        <v>1</v>
      </c>
      <c r="M1295" s="37">
        <f>VLOOKUP($B1295,'Elec wholesale lookups'!$A$3:$O$15,'Inputs - Elec wholesale index'!M$2,FALSE)</f>
        <v>1</v>
      </c>
      <c r="N1295" s="37">
        <f>VLOOKUP($B1295,'Elec wholesale lookups'!$A$3:$O$15,'Inputs - Elec wholesale index'!N$2,FALSE)</f>
        <v>0</v>
      </c>
      <c r="O1295" s="12">
        <f t="shared" si="338"/>
        <v>181634.52552031272</v>
      </c>
      <c r="P1295" s="12">
        <f t="shared" si="339"/>
        <v>205597.26549163138</v>
      </c>
      <c r="Q1295" s="12">
        <f t="shared" si="340"/>
        <v>0</v>
      </c>
      <c r="R1295" s="12">
        <f t="shared" si="341"/>
        <v>387231.79101194406</v>
      </c>
      <c r="S1295" s="22">
        <f t="shared" si="342"/>
        <v>0</v>
      </c>
      <c r="T1295" s="22">
        <f t="shared" si="343"/>
        <v>0</v>
      </c>
      <c r="U1295" s="22">
        <f t="shared" si="344"/>
        <v>0</v>
      </c>
      <c r="V1295" s="22">
        <f t="shared" si="345"/>
        <v>0</v>
      </c>
      <c r="W1295" s="43" t="str">
        <f t="shared" si="346"/>
        <v>n/a</v>
      </c>
      <c r="X1295" s="22">
        <f t="shared" si="347"/>
        <v>0</v>
      </c>
      <c r="Y1295" s="22">
        <f t="shared" si="348"/>
        <v>0</v>
      </c>
      <c r="Z1295" s="22">
        <f t="shared" si="349"/>
        <v>0</v>
      </c>
      <c r="AA1295" s="42">
        <f t="shared" si="350"/>
        <v>0</v>
      </c>
      <c r="AB1295" s="43" t="str">
        <f t="shared" si="351"/>
        <v>n/a</v>
      </c>
      <c r="AC1295" s="44" t="str">
        <f>IFERROR(W1295*'Inputs - OBR and CPI'!$E$27+'Inputs - Elec wholesale index'!AB1295*'Inputs - OBR and CPI'!$F$27,"n/a")</f>
        <v>n/a</v>
      </c>
      <c r="AD1295" s="2"/>
      <c r="AE1295" s="2"/>
      <c r="AF1295" s="127">
        <v>0</v>
      </c>
    </row>
    <row r="1296" spans="1:32">
      <c r="A1296" s="46"/>
      <c r="B1296" s="13" t="str">
        <f t="shared" si="337"/>
        <v>Jan</v>
      </c>
      <c r="C1296" s="3"/>
      <c r="D1296" s="3"/>
      <c r="E1296" s="3"/>
      <c r="F1296" s="41"/>
      <c r="G1296" s="41"/>
      <c r="H1296" s="41"/>
      <c r="I1296" s="12">
        <f>VLOOKUP($B1296,'Elec wholesale lookups'!$A$3:$L$15,'Inputs - Elec wholesale index'!I$2,FALSE)</f>
        <v>181634.52552031272</v>
      </c>
      <c r="J1296" s="12">
        <f>VLOOKUP($B1296,'Elec wholesale lookups'!$A$3:$L$15,'Inputs - Elec wholesale index'!J$2,FALSE)</f>
        <v>205597.26549163138</v>
      </c>
      <c r="K1296" s="12">
        <f>VLOOKUP($B1296,'Elec wholesale lookups'!$A$3:$L$15,'Inputs - Elec wholesale index'!K$2,FALSE)</f>
        <v>181634.52552031272</v>
      </c>
      <c r="L1296" s="37">
        <f>VLOOKUP($B1296,'Elec wholesale lookups'!$A$3:$O$15,'Inputs - Elec wholesale index'!L$2,FALSE)</f>
        <v>1</v>
      </c>
      <c r="M1296" s="37">
        <f>VLOOKUP($B1296,'Elec wholesale lookups'!$A$3:$O$15,'Inputs - Elec wholesale index'!M$2,FALSE)</f>
        <v>1</v>
      </c>
      <c r="N1296" s="37">
        <f>VLOOKUP($B1296,'Elec wholesale lookups'!$A$3:$O$15,'Inputs - Elec wholesale index'!N$2,FALSE)</f>
        <v>0</v>
      </c>
      <c r="O1296" s="12">
        <f t="shared" si="338"/>
        <v>181634.52552031272</v>
      </c>
      <c r="P1296" s="12">
        <f t="shared" si="339"/>
        <v>205597.26549163138</v>
      </c>
      <c r="Q1296" s="12">
        <f t="shared" si="340"/>
        <v>0</v>
      </c>
      <c r="R1296" s="12">
        <f t="shared" si="341"/>
        <v>387231.79101194406</v>
      </c>
      <c r="S1296" s="22">
        <f t="shared" si="342"/>
        <v>0</v>
      </c>
      <c r="T1296" s="22">
        <f t="shared" si="343"/>
        <v>0</v>
      </c>
      <c r="U1296" s="22">
        <f t="shared" si="344"/>
        <v>0</v>
      </c>
      <c r="V1296" s="22">
        <f t="shared" si="345"/>
        <v>0</v>
      </c>
      <c r="W1296" s="43" t="str">
        <f t="shared" si="346"/>
        <v>n/a</v>
      </c>
      <c r="X1296" s="22">
        <f t="shared" si="347"/>
        <v>0</v>
      </c>
      <c r="Y1296" s="22">
        <f t="shared" si="348"/>
        <v>0</v>
      </c>
      <c r="Z1296" s="22">
        <f t="shared" si="349"/>
        <v>0</v>
      </c>
      <c r="AA1296" s="42">
        <f t="shared" si="350"/>
        <v>0</v>
      </c>
      <c r="AB1296" s="43" t="str">
        <f t="shared" si="351"/>
        <v>n/a</v>
      </c>
      <c r="AC1296" s="44" t="str">
        <f>IFERROR(W1296*'Inputs - OBR and CPI'!$E$27+'Inputs - Elec wholesale index'!AB1296*'Inputs - OBR and CPI'!$F$27,"n/a")</f>
        <v>n/a</v>
      </c>
      <c r="AD1296" s="2"/>
      <c r="AE1296" s="2"/>
      <c r="AF1296" s="127">
        <v>0</v>
      </c>
    </row>
    <row r="1297" spans="1:32">
      <c r="A1297" s="46"/>
      <c r="B1297" s="13" t="str">
        <f t="shared" si="337"/>
        <v>Jan</v>
      </c>
      <c r="C1297" s="3"/>
      <c r="D1297" s="3"/>
      <c r="E1297" s="3"/>
      <c r="F1297" s="41"/>
      <c r="G1297" s="41"/>
      <c r="H1297" s="41"/>
      <c r="I1297" s="12">
        <f>VLOOKUP($B1297,'Elec wholesale lookups'!$A$3:$L$15,'Inputs - Elec wholesale index'!I$2,FALSE)</f>
        <v>181634.52552031272</v>
      </c>
      <c r="J1297" s="12">
        <f>VLOOKUP($B1297,'Elec wholesale lookups'!$A$3:$L$15,'Inputs - Elec wholesale index'!J$2,FALSE)</f>
        <v>205597.26549163138</v>
      </c>
      <c r="K1297" s="12">
        <f>VLOOKUP($B1297,'Elec wholesale lookups'!$A$3:$L$15,'Inputs - Elec wholesale index'!K$2,FALSE)</f>
        <v>181634.52552031272</v>
      </c>
      <c r="L1297" s="37">
        <f>VLOOKUP($B1297,'Elec wholesale lookups'!$A$3:$O$15,'Inputs - Elec wholesale index'!L$2,FALSE)</f>
        <v>1</v>
      </c>
      <c r="M1297" s="37">
        <f>VLOOKUP($B1297,'Elec wholesale lookups'!$A$3:$O$15,'Inputs - Elec wholesale index'!M$2,FALSE)</f>
        <v>1</v>
      </c>
      <c r="N1297" s="37">
        <f>VLOOKUP($B1297,'Elec wholesale lookups'!$A$3:$O$15,'Inputs - Elec wholesale index'!N$2,FALSE)</f>
        <v>0</v>
      </c>
      <c r="O1297" s="12">
        <f t="shared" si="338"/>
        <v>181634.52552031272</v>
      </c>
      <c r="P1297" s="12">
        <f t="shared" si="339"/>
        <v>205597.26549163138</v>
      </c>
      <c r="Q1297" s="12">
        <f t="shared" si="340"/>
        <v>0</v>
      </c>
      <c r="R1297" s="12">
        <f t="shared" si="341"/>
        <v>387231.79101194406</v>
      </c>
      <c r="S1297" s="22">
        <f t="shared" si="342"/>
        <v>0</v>
      </c>
      <c r="T1297" s="22">
        <f t="shared" si="343"/>
        <v>0</v>
      </c>
      <c r="U1297" s="22">
        <f t="shared" si="344"/>
        <v>0</v>
      </c>
      <c r="V1297" s="22">
        <f t="shared" si="345"/>
        <v>0</v>
      </c>
      <c r="W1297" s="43" t="str">
        <f t="shared" si="346"/>
        <v>n/a</v>
      </c>
      <c r="X1297" s="22">
        <f t="shared" si="347"/>
        <v>0</v>
      </c>
      <c r="Y1297" s="22">
        <f t="shared" si="348"/>
        <v>0</v>
      </c>
      <c r="Z1297" s="22">
        <f t="shared" si="349"/>
        <v>0</v>
      </c>
      <c r="AA1297" s="42">
        <f t="shared" si="350"/>
        <v>0</v>
      </c>
      <c r="AB1297" s="43" t="str">
        <f t="shared" si="351"/>
        <v>n/a</v>
      </c>
      <c r="AC1297" s="44" t="str">
        <f>IFERROR(W1297*'Inputs - OBR and CPI'!$E$27+'Inputs - Elec wholesale index'!AB1297*'Inputs - OBR and CPI'!$F$27,"n/a")</f>
        <v>n/a</v>
      </c>
      <c r="AD1297" s="2"/>
      <c r="AE1297" s="2"/>
      <c r="AF1297" s="127">
        <v>0</v>
      </c>
    </row>
    <row r="1298" spans="1:32">
      <c r="A1298" s="46"/>
      <c r="B1298" s="13" t="str">
        <f t="shared" si="337"/>
        <v>Jan</v>
      </c>
      <c r="C1298" s="3"/>
      <c r="D1298" s="3"/>
      <c r="E1298" s="3"/>
      <c r="F1298" s="41"/>
      <c r="G1298" s="41"/>
      <c r="H1298" s="41"/>
      <c r="I1298" s="12">
        <f>VLOOKUP($B1298,'Elec wholesale lookups'!$A$3:$L$15,'Inputs - Elec wholesale index'!I$2,FALSE)</f>
        <v>181634.52552031272</v>
      </c>
      <c r="J1298" s="12">
        <f>VLOOKUP($B1298,'Elec wholesale lookups'!$A$3:$L$15,'Inputs - Elec wholesale index'!J$2,FALSE)</f>
        <v>205597.26549163138</v>
      </c>
      <c r="K1298" s="12">
        <f>VLOOKUP($B1298,'Elec wholesale lookups'!$A$3:$L$15,'Inputs - Elec wholesale index'!K$2,FALSE)</f>
        <v>181634.52552031272</v>
      </c>
      <c r="L1298" s="37">
        <f>VLOOKUP($B1298,'Elec wholesale lookups'!$A$3:$O$15,'Inputs - Elec wholesale index'!L$2,FALSE)</f>
        <v>1</v>
      </c>
      <c r="M1298" s="37">
        <f>VLOOKUP($B1298,'Elec wholesale lookups'!$A$3:$O$15,'Inputs - Elec wholesale index'!M$2,FALSE)</f>
        <v>1</v>
      </c>
      <c r="N1298" s="37">
        <f>VLOOKUP($B1298,'Elec wholesale lookups'!$A$3:$O$15,'Inputs - Elec wholesale index'!N$2,FALSE)</f>
        <v>0</v>
      </c>
      <c r="O1298" s="12">
        <f t="shared" si="338"/>
        <v>181634.52552031272</v>
      </c>
      <c r="P1298" s="12">
        <f t="shared" si="339"/>
        <v>205597.26549163138</v>
      </c>
      <c r="Q1298" s="12">
        <f t="shared" si="340"/>
        <v>0</v>
      </c>
      <c r="R1298" s="12">
        <f t="shared" si="341"/>
        <v>387231.79101194406</v>
      </c>
      <c r="S1298" s="22">
        <f t="shared" si="342"/>
        <v>0</v>
      </c>
      <c r="T1298" s="22">
        <f t="shared" si="343"/>
        <v>0</v>
      </c>
      <c r="U1298" s="22">
        <f t="shared" si="344"/>
        <v>0</v>
      </c>
      <c r="V1298" s="22">
        <f t="shared" si="345"/>
        <v>0</v>
      </c>
      <c r="W1298" s="43" t="str">
        <f t="shared" si="346"/>
        <v>n/a</v>
      </c>
      <c r="X1298" s="22">
        <f t="shared" si="347"/>
        <v>0</v>
      </c>
      <c r="Y1298" s="22">
        <f t="shared" si="348"/>
        <v>0</v>
      </c>
      <c r="Z1298" s="22">
        <f t="shared" si="349"/>
        <v>0</v>
      </c>
      <c r="AA1298" s="42">
        <f t="shared" si="350"/>
        <v>0</v>
      </c>
      <c r="AB1298" s="43" t="str">
        <f t="shared" si="351"/>
        <v>n/a</v>
      </c>
      <c r="AC1298" s="44" t="str">
        <f>IFERROR(W1298*'Inputs - OBR and CPI'!$E$27+'Inputs - Elec wholesale index'!AB1298*'Inputs - OBR and CPI'!$F$27,"n/a")</f>
        <v>n/a</v>
      </c>
      <c r="AD1298" s="2"/>
      <c r="AE1298" s="2"/>
      <c r="AF1298" s="127">
        <v>0</v>
      </c>
    </row>
    <row r="1299" spans="1:32">
      <c r="A1299" s="46"/>
      <c r="B1299" s="13" t="str">
        <f t="shared" si="337"/>
        <v>Jan</v>
      </c>
      <c r="C1299" s="3"/>
      <c r="D1299" s="3"/>
      <c r="E1299" s="3"/>
      <c r="F1299" s="41"/>
      <c r="G1299" s="41"/>
      <c r="H1299" s="41"/>
      <c r="I1299" s="12">
        <f>VLOOKUP($B1299,'Elec wholesale lookups'!$A$3:$L$15,'Inputs - Elec wholesale index'!I$2,FALSE)</f>
        <v>181634.52552031272</v>
      </c>
      <c r="J1299" s="12">
        <f>VLOOKUP($B1299,'Elec wholesale lookups'!$A$3:$L$15,'Inputs - Elec wholesale index'!J$2,FALSE)</f>
        <v>205597.26549163138</v>
      </c>
      <c r="K1299" s="12">
        <f>VLOOKUP($B1299,'Elec wholesale lookups'!$A$3:$L$15,'Inputs - Elec wholesale index'!K$2,FALSE)</f>
        <v>181634.52552031272</v>
      </c>
      <c r="L1299" s="37">
        <f>VLOOKUP($B1299,'Elec wholesale lookups'!$A$3:$O$15,'Inputs - Elec wholesale index'!L$2,FALSE)</f>
        <v>1</v>
      </c>
      <c r="M1299" s="37">
        <f>VLOOKUP($B1299,'Elec wholesale lookups'!$A$3:$O$15,'Inputs - Elec wholesale index'!M$2,FALSE)</f>
        <v>1</v>
      </c>
      <c r="N1299" s="37">
        <f>VLOOKUP($B1299,'Elec wholesale lookups'!$A$3:$O$15,'Inputs - Elec wholesale index'!N$2,FALSE)</f>
        <v>0</v>
      </c>
      <c r="O1299" s="12">
        <f t="shared" si="338"/>
        <v>181634.52552031272</v>
      </c>
      <c r="P1299" s="12">
        <f t="shared" si="339"/>
        <v>205597.26549163138</v>
      </c>
      <c r="Q1299" s="12">
        <f t="shared" si="340"/>
        <v>0</v>
      </c>
      <c r="R1299" s="12">
        <f t="shared" si="341"/>
        <v>387231.79101194406</v>
      </c>
      <c r="S1299" s="22">
        <f t="shared" si="342"/>
        <v>0</v>
      </c>
      <c r="T1299" s="22">
        <f t="shared" si="343"/>
        <v>0</v>
      </c>
      <c r="U1299" s="22">
        <f t="shared" si="344"/>
        <v>0</v>
      </c>
      <c r="V1299" s="22">
        <f t="shared" si="345"/>
        <v>0</v>
      </c>
      <c r="W1299" s="43" t="str">
        <f t="shared" si="346"/>
        <v>n/a</v>
      </c>
      <c r="X1299" s="22">
        <f t="shared" si="347"/>
        <v>0</v>
      </c>
      <c r="Y1299" s="22">
        <f t="shared" si="348"/>
        <v>0</v>
      </c>
      <c r="Z1299" s="22">
        <f t="shared" si="349"/>
        <v>0</v>
      </c>
      <c r="AA1299" s="42">
        <f t="shared" si="350"/>
        <v>0</v>
      </c>
      <c r="AB1299" s="43" t="str">
        <f t="shared" si="351"/>
        <v>n/a</v>
      </c>
      <c r="AC1299" s="44" t="str">
        <f>IFERROR(W1299*'Inputs - OBR and CPI'!$E$27+'Inputs - Elec wholesale index'!AB1299*'Inputs - OBR and CPI'!$F$27,"n/a")</f>
        <v>n/a</v>
      </c>
      <c r="AD1299" s="2"/>
      <c r="AE1299" s="2"/>
      <c r="AF1299" s="127">
        <v>0</v>
      </c>
    </row>
    <row r="1300" spans="1:32">
      <c r="A1300" s="46"/>
      <c r="B1300" s="13" t="str">
        <f t="shared" si="337"/>
        <v>Jan</v>
      </c>
      <c r="C1300" s="3"/>
      <c r="D1300" s="3"/>
      <c r="E1300" s="3"/>
      <c r="F1300" s="41"/>
      <c r="G1300" s="41"/>
      <c r="H1300" s="41"/>
      <c r="I1300" s="12">
        <f>VLOOKUP($B1300,'Elec wholesale lookups'!$A$3:$L$15,'Inputs - Elec wholesale index'!I$2,FALSE)</f>
        <v>181634.52552031272</v>
      </c>
      <c r="J1300" s="12">
        <f>VLOOKUP($B1300,'Elec wholesale lookups'!$A$3:$L$15,'Inputs - Elec wholesale index'!J$2,FALSE)</f>
        <v>205597.26549163138</v>
      </c>
      <c r="K1300" s="12">
        <f>VLOOKUP($B1300,'Elec wholesale lookups'!$A$3:$L$15,'Inputs - Elec wholesale index'!K$2,FALSE)</f>
        <v>181634.52552031272</v>
      </c>
      <c r="L1300" s="37">
        <f>VLOOKUP($B1300,'Elec wholesale lookups'!$A$3:$O$15,'Inputs - Elec wholesale index'!L$2,FALSE)</f>
        <v>1</v>
      </c>
      <c r="M1300" s="37">
        <f>VLOOKUP($B1300,'Elec wholesale lookups'!$A$3:$O$15,'Inputs - Elec wholesale index'!M$2,FALSE)</f>
        <v>1</v>
      </c>
      <c r="N1300" s="37">
        <f>VLOOKUP($B1300,'Elec wholesale lookups'!$A$3:$O$15,'Inputs - Elec wholesale index'!N$2,FALSE)</f>
        <v>0</v>
      </c>
      <c r="O1300" s="12">
        <f t="shared" si="338"/>
        <v>181634.52552031272</v>
      </c>
      <c r="P1300" s="12">
        <f t="shared" si="339"/>
        <v>205597.26549163138</v>
      </c>
      <c r="Q1300" s="12">
        <f t="shared" si="340"/>
        <v>0</v>
      </c>
      <c r="R1300" s="12">
        <f t="shared" si="341"/>
        <v>387231.79101194406</v>
      </c>
      <c r="S1300" s="22">
        <f t="shared" si="342"/>
        <v>0</v>
      </c>
      <c r="T1300" s="22">
        <f t="shared" si="343"/>
        <v>0</v>
      </c>
      <c r="U1300" s="22">
        <f t="shared" si="344"/>
        <v>0</v>
      </c>
      <c r="V1300" s="22">
        <f t="shared" si="345"/>
        <v>0</v>
      </c>
      <c r="W1300" s="43" t="str">
        <f t="shared" si="346"/>
        <v>n/a</v>
      </c>
      <c r="X1300" s="22">
        <f t="shared" si="347"/>
        <v>0</v>
      </c>
      <c r="Y1300" s="22">
        <f t="shared" si="348"/>
        <v>0</v>
      </c>
      <c r="Z1300" s="22">
        <f t="shared" si="349"/>
        <v>0</v>
      </c>
      <c r="AA1300" s="42">
        <f t="shared" si="350"/>
        <v>0</v>
      </c>
      <c r="AB1300" s="43" t="str">
        <f t="shared" si="351"/>
        <v>n/a</v>
      </c>
      <c r="AC1300" s="44" t="str">
        <f>IFERROR(W1300*'Inputs - OBR and CPI'!$E$27+'Inputs - Elec wholesale index'!AB1300*'Inputs - OBR and CPI'!$F$27,"n/a")</f>
        <v>n/a</v>
      </c>
      <c r="AD1300" s="2"/>
      <c r="AE1300" s="2"/>
      <c r="AF1300" s="127">
        <v>0</v>
      </c>
    </row>
    <row r="1301" spans="1:32">
      <c r="A1301" s="46"/>
      <c r="B1301" s="13" t="str">
        <f t="shared" si="337"/>
        <v>Jan</v>
      </c>
      <c r="C1301" s="3"/>
      <c r="D1301" s="3"/>
      <c r="E1301" s="3"/>
      <c r="F1301" s="41"/>
      <c r="G1301" s="41"/>
      <c r="H1301" s="41"/>
      <c r="I1301" s="12">
        <f>VLOOKUP($B1301,'Elec wholesale lookups'!$A$3:$L$15,'Inputs - Elec wholesale index'!I$2,FALSE)</f>
        <v>181634.52552031272</v>
      </c>
      <c r="J1301" s="12">
        <f>VLOOKUP($B1301,'Elec wholesale lookups'!$A$3:$L$15,'Inputs - Elec wholesale index'!J$2,FALSE)</f>
        <v>205597.26549163138</v>
      </c>
      <c r="K1301" s="12">
        <f>VLOOKUP($B1301,'Elec wholesale lookups'!$A$3:$L$15,'Inputs - Elec wholesale index'!K$2,FALSE)</f>
        <v>181634.52552031272</v>
      </c>
      <c r="L1301" s="37">
        <f>VLOOKUP($B1301,'Elec wholesale lookups'!$A$3:$O$15,'Inputs - Elec wholesale index'!L$2,FALSE)</f>
        <v>1</v>
      </c>
      <c r="M1301" s="37">
        <f>VLOOKUP($B1301,'Elec wholesale lookups'!$A$3:$O$15,'Inputs - Elec wholesale index'!M$2,FALSE)</f>
        <v>1</v>
      </c>
      <c r="N1301" s="37">
        <f>VLOOKUP($B1301,'Elec wholesale lookups'!$A$3:$O$15,'Inputs - Elec wholesale index'!N$2,FALSE)</f>
        <v>0</v>
      </c>
      <c r="O1301" s="12">
        <f t="shared" si="338"/>
        <v>181634.52552031272</v>
      </c>
      <c r="P1301" s="12">
        <f t="shared" si="339"/>
        <v>205597.26549163138</v>
      </c>
      <c r="Q1301" s="12">
        <f t="shared" si="340"/>
        <v>0</v>
      </c>
      <c r="R1301" s="12">
        <f t="shared" si="341"/>
        <v>387231.79101194406</v>
      </c>
      <c r="S1301" s="22">
        <f t="shared" si="342"/>
        <v>0</v>
      </c>
      <c r="T1301" s="22">
        <f t="shared" si="343"/>
        <v>0</v>
      </c>
      <c r="U1301" s="22">
        <f t="shared" si="344"/>
        <v>0</v>
      </c>
      <c r="V1301" s="22">
        <f t="shared" si="345"/>
        <v>0</v>
      </c>
      <c r="W1301" s="43" t="str">
        <f t="shared" si="346"/>
        <v>n/a</v>
      </c>
      <c r="X1301" s="22">
        <f t="shared" si="347"/>
        <v>0</v>
      </c>
      <c r="Y1301" s="22">
        <f t="shared" si="348"/>
        <v>0</v>
      </c>
      <c r="Z1301" s="22">
        <f t="shared" si="349"/>
        <v>0</v>
      </c>
      <c r="AA1301" s="42">
        <f t="shared" si="350"/>
        <v>0</v>
      </c>
      <c r="AB1301" s="43" t="str">
        <f t="shared" si="351"/>
        <v>n/a</v>
      </c>
      <c r="AC1301" s="44" t="str">
        <f>IFERROR(W1301*'Inputs - OBR and CPI'!$E$27+'Inputs - Elec wholesale index'!AB1301*'Inputs - OBR and CPI'!$F$27,"n/a")</f>
        <v>n/a</v>
      </c>
      <c r="AD1301" s="2"/>
      <c r="AE1301" s="2"/>
      <c r="AF1301" s="127">
        <v>0</v>
      </c>
    </row>
    <row r="1302" spans="1:32">
      <c r="A1302" s="46"/>
      <c r="B1302" s="13" t="str">
        <f t="shared" si="337"/>
        <v>Jan</v>
      </c>
      <c r="C1302" s="3"/>
      <c r="D1302" s="3"/>
      <c r="E1302" s="3"/>
      <c r="F1302" s="41"/>
      <c r="G1302" s="41"/>
      <c r="H1302" s="41"/>
      <c r="I1302" s="12">
        <f>VLOOKUP($B1302,'Elec wholesale lookups'!$A$3:$L$15,'Inputs - Elec wholesale index'!I$2,FALSE)</f>
        <v>181634.52552031272</v>
      </c>
      <c r="J1302" s="12">
        <f>VLOOKUP($B1302,'Elec wholesale lookups'!$A$3:$L$15,'Inputs - Elec wholesale index'!J$2,FALSE)</f>
        <v>205597.26549163138</v>
      </c>
      <c r="K1302" s="12">
        <f>VLOOKUP($B1302,'Elec wholesale lookups'!$A$3:$L$15,'Inputs - Elec wholesale index'!K$2,FALSE)</f>
        <v>181634.52552031272</v>
      </c>
      <c r="L1302" s="37">
        <f>VLOOKUP($B1302,'Elec wholesale lookups'!$A$3:$O$15,'Inputs - Elec wholesale index'!L$2,FALSE)</f>
        <v>1</v>
      </c>
      <c r="M1302" s="37">
        <f>VLOOKUP($B1302,'Elec wholesale lookups'!$A$3:$O$15,'Inputs - Elec wholesale index'!M$2,FALSE)</f>
        <v>1</v>
      </c>
      <c r="N1302" s="37">
        <f>VLOOKUP($B1302,'Elec wholesale lookups'!$A$3:$O$15,'Inputs - Elec wholesale index'!N$2,FALSE)</f>
        <v>0</v>
      </c>
      <c r="O1302" s="12">
        <f t="shared" si="338"/>
        <v>181634.52552031272</v>
      </c>
      <c r="P1302" s="12">
        <f t="shared" si="339"/>
        <v>205597.26549163138</v>
      </c>
      <c r="Q1302" s="12">
        <f t="shared" si="340"/>
        <v>0</v>
      </c>
      <c r="R1302" s="12">
        <f t="shared" si="341"/>
        <v>387231.79101194406</v>
      </c>
      <c r="S1302" s="22">
        <f t="shared" si="342"/>
        <v>0</v>
      </c>
      <c r="T1302" s="22">
        <f t="shared" si="343"/>
        <v>0</v>
      </c>
      <c r="U1302" s="22">
        <f t="shared" si="344"/>
        <v>0</v>
      </c>
      <c r="V1302" s="22">
        <f t="shared" si="345"/>
        <v>0</v>
      </c>
      <c r="W1302" s="43" t="str">
        <f t="shared" si="346"/>
        <v>n/a</v>
      </c>
      <c r="X1302" s="22">
        <f t="shared" si="347"/>
        <v>0</v>
      </c>
      <c r="Y1302" s="22">
        <f t="shared" si="348"/>
        <v>0</v>
      </c>
      <c r="Z1302" s="22">
        <f t="shared" si="349"/>
        <v>0</v>
      </c>
      <c r="AA1302" s="42">
        <f t="shared" si="350"/>
        <v>0</v>
      </c>
      <c r="AB1302" s="43" t="str">
        <f t="shared" si="351"/>
        <v>n/a</v>
      </c>
      <c r="AC1302" s="44" t="str">
        <f>IFERROR(W1302*'Inputs - OBR and CPI'!$E$27+'Inputs - Elec wholesale index'!AB1302*'Inputs - OBR and CPI'!$F$27,"n/a")</f>
        <v>n/a</v>
      </c>
      <c r="AD1302" s="2"/>
      <c r="AE1302" s="2"/>
      <c r="AF1302" s="127">
        <v>0</v>
      </c>
    </row>
    <row r="1303" spans="1:32">
      <c r="A1303" s="46"/>
      <c r="B1303" s="13" t="str">
        <f t="shared" si="337"/>
        <v>Jan</v>
      </c>
      <c r="C1303" s="3"/>
      <c r="D1303" s="3"/>
      <c r="E1303" s="3"/>
      <c r="F1303" s="41"/>
      <c r="G1303" s="41"/>
      <c r="H1303" s="41"/>
      <c r="I1303" s="12">
        <f>VLOOKUP($B1303,'Elec wholesale lookups'!$A$3:$L$15,'Inputs - Elec wholesale index'!I$2,FALSE)</f>
        <v>181634.52552031272</v>
      </c>
      <c r="J1303" s="12">
        <f>VLOOKUP($B1303,'Elec wholesale lookups'!$A$3:$L$15,'Inputs - Elec wholesale index'!J$2,FALSE)</f>
        <v>205597.26549163138</v>
      </c>
      <c r="K1303" s="12">
        <f>VLOOKUP($B1303,'Elec wholesale lookups'!$A$3:$L$15,'Inputs - Elec wholesale index'!K$2,FALSE)</f>
        <v>181634.52552031272</v>
      </c>
      <c r="L1303" s="37">
        <f>VLOOKUP($B1303,'Elec wholesale lookups'!$A$3:$O$15,'Inputs - Elec wholesale index'!L$2,FALSE)</f>
        <v>1</v>
      </c>
      <c r="M1303" s="37">
        <f>VLOOKUP($B1303,'Elec wholesale lookups'!$A$3:$O$15,'Inputs - Elec wholesale index'!M$2,FALSE)</f>
        <v>1</v>
      </c>
      <c r="N1303" s="37">
        <f>VLOOKUP($B1303,'Elec wholesale lookups'!$A$3:$O$15,'Inputs - Elec wholesale index'!N$2,FALSE)</f>
        <v>0</v>
      </c>
      <c r="O1303" s="12">
        <f t="shared" si="338"/>
        <v>181634.52552031272</v>
      </c>
      <c r="P1303" s="12">
        <f t="shared" si="339"/>
        <v>205597.26549163138</v>
      </c>
      <c r="Q1303" s="12">
        <f t="shared" si="340"/>
        <v>0</v>
      </c>
      <c r="R1303" s="12">
        <f t="shared" si="341"/>
        <v>387231.79101194406</v>
      </c>
      <c r="S1303" s="22">
        <f t="shared" si="342"/>
        <v>0</v>
      </c>
      <c r="T1303" s="22">
        <f t="shared" si="343"/>
        <v>0</v>
      </c>
      <c r="U1303" s="22">
        <f t="shared" si="344"/>
        <v>0</v>
      </c>
      <c r="V1303" s="22">
        <f t="shared" si="345"/>
        <v>0</v>
      </c>
      <c r="W1303" s="43" t="str">
        <f t="shared" si="346"/>
        <v>n/a</v>
      </c>
      <c r="X1303" s="22">
        <f t="shared" si="347"/>
        <v>0</v>
      </c>
      <c r="Y1303" s="22">
        <f t="shared" si="348"/>
        <v>0</v>
      </c>
      <c r="Z1303" s="22">
        <f t="shared" si="349"/>
        <v>0</v>
      </c>
      <c r="AA1303" s="42">
        <f t="shared" si="350"/>
        <v>0</v>
      </c>
      <c r="AB1303" s="43" t="str">
        <f t="shared" si="351"/>
        <v>n/a</v>
      </c>
      <c r="AC1303" s="44" t="str">
        <f>IFERROR(W1303*'Inputs - OBR and CPI'!$E$27+'Inputs - Elec wholesale index'!AB1303*'Inputs - OBR and CPI'!$F$27,"n/a")</f>
        <v>n/a</v>
      </c>
      <c r="AD1303" s="2"/>
      <c r="AE1303" s="2"/>
      <c r="AF1303" s="127">
        <v>0</v>
      </c>
    </row>
    <row r="1304" spans="1:32">
      <c r="A1304" s="46"/>
      <c r="B1304" s="13" t="str">
        <f t="shared" si="337"/>
        <v>Jan</v>
      </c>
      <c r="C1304" s="3"/>
      <c r="D1304" s="3"/>
      <c r="E1304" s="3"/>
      <c r="F1304" s="41"/>
      <c r="G1304" s="41"/>
      <c r="H1304" s="41"/>
      <c r="I1304" s="12">
        <f>VLOOKUP($B1304,'Elec wholesale lookups'!$A$3:$L$15,'Inputs - Elec wholesale index'!I$2,FALSE)</f>
        <v>181634.52552031272</v>
      </c>
      <c r="J1304" s="12">
        <f>VLOOKUP($B1304,'Elec wholesale lookups'!$A$3:$L$15,'Inputs - Elec wholesale index'!J$2,FALSE)</f>
        <v>205597.26549163138</v>
      </c>
      <c r="K1304" s="12">
        <f>VLOOKUP($B1304,'Elec wholesale lookups'!$A$3:$L$15,'Inputs - Elec wholesale index'!K$2,FALSE)</f>
        <v>181634.52552031272</v>
      </c>
      <c r="L1304" s="37">
        <f>VLOOKUP($B1304,'Elec wholesale lookups'!$A$3:$O$15,'Inputs - Elec wholesale index'!L$2,FALSE)</f>
        <v>1</v>
      </c>
      <c r="M1304" s="37">
        <f>VLOOKUP($B1304,'Elec wholesale lookups'!$A$3:$O$15,'Inputs - Elec wholesale index'!M$2,FALSE)</f>
        <v>1</v>
      </c>
      <c r="N1304" s="37">
        <f>VLOOKUP($B1304,'Elec wholesale lookups'!$A$3:$O$15,'Inputs - Elec wholesale index'!N$2,FALSE)</f>
        <v>0</v>
      </c>
      <c r="O1304" s="12">
        <f t="shared" si="338"/>
        <v>181634.52552031272</v>
      </c>
      <c r="P1304" s="12">
        <f t="shared" si="339"/>
        <v>205597.26549163138</v>
      </c>
      <c r="Q1304" s="12">
        <f t="shared" si="340"/>
        <v>0</v>
      </c>
      <c r="R1304" s="12">
        <f t="shared" si="341"/>
        <v>387231.79101194406</v>
      </c>
      <c r="S1304" s="22">
        <f t="shared" si="342"/>
        <v>0</v>
      </c>
      <c r="T1304" s="22">
        <f t="shared" si="343"/>
        <v>0</v>
      </c>
      <c r="U1304" s="22">
        <f t="shared" si="344"/>
        <v>0</v>
      </c>
      <c r="V1304" s="22">
        <f t="shared" si="345"/>
        <v>0</v>
      </c>
      <c r="W1304" s="43" t="str">
        <f t="shared" si="346"/>
        <v>n/a</v>
      </c>
      <c r="X1304" s="22">
        <f t="shared" si="347"/>
        <v>0</v>
      </c>
      <c r="Y1304" s="22">
        <f t="shared" si="348"/>
        <v>0</v>
      </c>
      <c r="Z1304" s="22">
        <f t="shared" si="349"/>
        <v>0</v>
      </c>
      <c r="AA1304" s="42">
        <f t="shared" si="350"/>
        <v>0</v>
      </c>
      <c r="AB1304" s="43" t="str">
        <f t="shared" si="351"/>
        <v>n/a</v>
      </c>
      <c r="AC1304" s="44" t="str">
        <f>IFERROR(W1304*'Inputs - OBR and CPI'!$E$27+'Inputs - Elec wholesale index'!AB1304*'Inputs - OBR and CPI'!$F$27,"n/a")</f>
        <v>n/a</v>
      </c>
      <c r="AD1304" s="2"/>
      <c r="AE1304" s="2"/>
      <c r="AF1304" s="127">
        <v>0</v>
      </c>
    </row>
    <row r="1305" spans="1:32">
      <c r="A1305" s="46"/>
      <c r="B1305" s="13" t="str">
        <f t="shared" si="337"/>
        <v>Jan</v>
      </c>
      <c r="C1305" s="3"/>
      <c r="D1305" s="3"/>
      <c r="E1305" s="3"/>
      <c r="F1305" s="41"/>
      <c r="G1305" s="41"/>
      <c r="H1305" s="41"/>
      <c r="I1305" s="12">
        <f>VLOOKUP($B1305,'Elec wholesale lookups'!$A$3:$L$15,'Inputs - Elec wholesale index'!I$2,FALSE)</f>
        <v>181634.52552031272</v>
      </c>
      <c r="J1305" s="12">
        <f>VLOOKUP($B1305,'Elec wholesale lookups'!$A$3:$L$15,'Inputs - Elec wholesale index'!J$2,FALSE)</f>
        <v>205597.26549163138</v>
      </c>
      <c r="K1305" s="12">
        <f>VLOOKUP($B1305,'Elec wholesale lookups'!$A$3:$L$15,'Inputs - Elec wholesale index'!K$2,FALSE)</f>
        <v>181634.52552031272</v>
      </c>
      <c r="L1305" s="37">
        <f>VLOOKUP($B1305,'Elec wholesale lookups'!$A$3:$O$15,'Inputs - Elec wholesale index'!L$2,FALSE)</f>
        <v>1</v>
      </c>
      <c r="M1305" s="37">
        <f>VLOOKUP($B1305,'Elec wholesale lookups'!$A$3:$O$15,'Inputs - Elec wholesale index'!M$2,FALSE)</f>
        <v>1</v>
      </c>
      <c r="N1305" s="37">
        <f>VLOOKUP($B1305,'Elec wholesale lookups'!$A$3:$O$15,'Inputs - Elec wholesale index'!N$2,FALSE)</f>
        <v>0</v>
      </c>
      <c r="O1305" s="12">
        <f t="shared" si="338"/>
        <v>181634.52552031272</v>
      </c>
      <c r="P1305" s="12">
        <f t="shared" si="339"/>
        <v>205597.26549163138</v>
      </c>
      <c r="Q1305" s="12">
        <f t="shared" si="340"/>
        <v>0</v>
      </c>
      <c r="R1305" s="12">
        <f t="shared" si="341"/>
        <v>387231.79101194406</v>
      </c>
      <c r="S1305" s="22">
        <f t="shared" si="342"/>
        <v>0</v>
      </c>
      <c r="T1305" s="22">
        <f t="shared" si="343"/>
        <v>0</v>
      </c>
      <c r="U1305" s="22">
        <f t="shared" si="344"/>
        <v>0</v>
      </c>
      <c r="V1305" s="22">
        <f t="shared" si="345"/>
        <v>0</v>
      </c>
      <c r="W1305" s="43" t="str">
        <f t="shared" si="346"/>
        <v>n/a</v>
      </c>
      <c r="X1305" s="22">
        <f t="shared" si="347"/>
        <v>0</v>
      </c>
      <c r="Y1305" s="22">
        <f t="shared" si="348"/>
        <v>0</v>
      </c>
      <c r="Z1305" s="22">
        <f t="shared" si="349"/>
        <v>0</v>
      </c>
      <c r="AA1305" s="42">
        <f t="shared" si="350"/>
        <v>0</v>
      </c>
      <c r="AB1305" s="43" t="str">
        <f t="shared" si="351"/>
        <v>n/a</v>
      </c>
      <c r="AC1305" s="44" t="str">
        <f>IFERROR(W1305*'Inputs - OBR and CPI'!$E$27+'Inputs - Elec wholesale index'!AB1305*'Inputs - OBR and CPI'!$F$27,"n/a")</f>
        <v>n/a</v>
      </c>
      <c r="AD1305" s="2"/>
      <c r="AE1305" s="2"/>
      <c r="AF1305" s="127">
        <v>0</v>
      </c>
    </row>
    <row r="1306" spans="1:32">
      <c r="A1306" s="46"/>
      <c r="B1306" s="13" t="str">
        <f t="shared" si="337"/>
        <v>Jan</v>
      </c>
      <c r="C1306" s="3"/>
      <c r="D1306" s="3"/>
      <c r="E1306" s="3"/>
      <c r="F1306" s="41"/>
      <c r="G1306" s="41"/>
      <c r="H1306" s="41"/>
      <c r="I1306" s="12">
        <f>VLOOKUP($B1306,'Elec wholesale lookups'!$A$3:$L$15,'Inputs - Elec wholesale index'!I$2,FALSE)</f>
        <v>181634.52552031272</v>
      </c>
      <c r="J1306" s="12">
        <f>VLOOKUP($B1306,'Elec wholesale lookups'!$A$3:$L$15,'Inputs - Elec wholesale index'!J$2,FALSE)</f>
        <v>205597.26549163138</v>
      </c>
      <c r="K1306" s="12">
        <f>VLOOKUP($B1306,'Elec wholesale lookups'!$A$3:$L$15,'Inputs - Elec wholesale index'!K$2,FALSE)</f>
        <v>181634.52552031272</v>
      </c>
      <c r="L1306" s="37">
        <f>VLOOKUP($B1306,'Elec wholesale lookups'!$A$3:$O$15,'Inputs - Elec wholesale index'!L$2,FALSE)</f>
        <v>1</v>
      </c>
      <c r="M1306" s="37">
        <f>VLOOKUP($B1306,'Elec wholesale lookups'!$A$3:$O$15,'Inputs - Elec wholesale index'!M$2,FALSE)</f>
        <v>1</v>
      </c>
      <c r="N1306" s="37">
        <f>VLOOKUP($B1306,'Elec wholesale lookups'!$A$3:$O$15,'Inputs - Elec wholesale index'!N$2,FALSE)</f>
        <v>0</v>
      </c>
      <c r="O1306" s="12">
        <f t="shared" si="338"/>
        <v>181634.52552031272</v>
      </c>
      <c r="P1306" s="12">
        <f t="shared" si="339"/>
        <v>205597.26549163138</v>
      </c>
      <c r="Q1306" s="12">
        <f t="shared" si="340"/>
        <v>0</v>
      </c>
      <c r="R1306" s="12">
        <f t="shared" si="341"/>
        <v>387231.79101194406</v>
      </c>
      <c r="S1306" s="22">
        <f t="shared" si="342"/>
        <v>0</v>
      </c>
      <c r="T1306" s="22">
        <f t="shared" si="343"/>
        <v>0</v>
      </c>
      <c r="U1306" s="22">
        <f t="shared" si="344"/>
        <v>0</v>
      </c>
      <c r="V1306" s="22">
        <f t="shared" si="345"/>
        <v>0</v>
      </c>
      <c r="W1306" s="43" t="str">
        <f t="shared" si="346"/>
        <v>n/a</v>
      </c>
      <c r="X1306" s="22">
        <f t="shared" si="347"/>
        <v>0</v>
      </c>
      <c r="Y1306" s="22">
        <f t="shared" si="348"/>
        <v>0</v>
      </c>
      <c r="Z1306" s="22">
        <f t="shared" si="349"/>
        <v>0</v>
      </c>
      <c r="AA1306" s="42">
        <f t="shared" si="350"/>
        <v>0</v>
      </c>
      <c r="AB1306" s="43" t="str">
        <f t="shared" si="351"/>
        <v>n/a</v>
      </c>
      <c r="AC1306" s="44" t="str">
        <f>IFERROR(W1306*'Inputs - OBR and CPI'!$E$27+'Inputs - Elec wholesale index'!AB1306*'Inputs - OBR and CPI'!$F$27,"n/a")</f>
        <v>n/a</v>
      </c>
      <c r="AD1306" s="2"/>
      <c r="AE1306" s="2"/>
      <c r="AF1306" s="127">
        <v>0</v>
      </c>
    </row>
    <row r="1307" spans="1:32">
      <c r="A1307" s="46"/>
      <c r="B1307" s="13" t="str">
        <f t="shared" si="337"/>
        <v>Jan</v>
      </c>
      <c r="C1307" s="3"/>
      <c r="D1307" s="3"/>
      <c r="E1307" s="3"/>
      <c r="F1307" s="41"/>
      <c r="G1307" s="41"/>
      <c r="H1307" s="41"/>
      <c r="I1307" s="12">
        <f>VLOOKUP($B1307,'Elec wholesale lookups'!$A$3:$L$15,'Inputs - Elec wholesale index'!I$2,FALSE)</f>
        <v>181634.52552031272</v>
      </c>
      <c r="J1307" s="12">
        <f>VLOOKUP($B1307,'Elec wholesale lookups'!$A$3:$L$15,'Inputs - Elec wholesale index'!J$2,FALSE)</f>
        <v>205597.26549163138</v>
      </c>
      <c r="K1307" s="12">
        <f>VLOOKUP($B1307,'Elec wholesale lookups'!$A$3:$L$15,'Inputs - Elec wholesale index'!K$2,FALSE)</f>
        <v>181634.52552031272</v>
      </c>
      <c r="L1307" s="37">
        <f>VLOOKUP($B1307,'Elec wholesale lookups'!$A$3:$O$15,'Inputs - Elec wholesale index'!L$2,FALSE)</f>
        <v>1</v>
      </c>
      <c r="M1307" s="37">
        <f>VLOOKUP($B1307,'Elec wholesale lookups'!$A$3:$O$15,'Inputs - Elec wholesale index'!M$2,FALSE)</f>
        <v>1</v>
      </c>
      <c r="N1307" s="37">
        <f>VLOOKUP($B1307,'Elec wholesale lookups'!$A$3:$O$15,'Inputs - Elec wholesale index'!N$2,FALSE)</f>
        <v>0</v>
      </c>
      <c r="O1307" s="12">
        <f t="shared" si="338"/>
        <v>181634.52552031272</v>
      </c>
      <c r="P1307" s="12">
        <f t="shared" si="339"/>
        <v>205597.26549163138</v>
      </c>
      <c r="Q1307" s="12">
        <f t="shared" si="340"/>
        <v>0</v>
      </c>
      <c r="R1307" s="12">
        <f t="shared" si="341"/>
        <v>387231.79101194406</v>
      </c>
      <c r="S1307" s="22">
        <f t="shared" si="342"/>
        <v>0</v>
      </c>
      <c r="T1307" s="22">
        <f t="shared" si="343"/>
        <v>0</v>
      </c>
      <c r="U1307" s="22">
        <f t="shared" si="344"/>
        <v>0</v>
      </c>
      <c r="V1307" s="22">
        <f t="shared" si="345"/>
        <v>0</v>
      </c>
      <c r="W1307" s="43" t="str">
        <f t="shared" si="346"/>
        <v>n/a</v>
      </c>
      <c r="X1307" s="22">
        <f t="shared" si="347"/>
        <v>0</v>
      </c>
      <c r="Y1307" s="22">
        <f t="shared" si="348"/>
        <v>0</v>
      </c>
      <c r="Z1307" s="22">
        <f t="shared" si="349"/>
        <v>0</v>
      </c>
      <c r="AA1307" s="42">
        <f t="shared" si="350"/>
        <v>0</v>
      </c>
      <c r="AB1307" s="43" t="str">
        <f t="shared" si="351"/>
        <v>n/a</v>
      </c>
      <c r="AC1307" s="44" t="str">
        <f>IFERROR(W1307*'Inputs - OBR and CPI'!$E$27+'Inputs - Elec wholesale index'!AB1307*'Inputs - OBR and CPI'!$F$27,"n/a")</f>
        <v>n/a</v>
      </c>
      <c r="AD1307" s="2"/>
      <c r="AE1307" s="2"/>
      <c r="AF1307" s="127">
        <v>0</v>
      </c>
    </row>
    <row r="1308" spans="1:32">
      <c r="A1308" s="46"/>
      <c r="B1308" s="13" t="str">
        <f t="shared" si="337"/>
        <v>Jan</v>
      </c>
      <c r="C1308" s="3"/>
      <c r="D1308" s="3"/>
      <c r="E1308" s="3"/>
      <c r="F1308" s="41"/>
      <c r="G1308" s="41"/>
      <c r="H1308" s="41"/>
      <c r="I1308" s="12">
        <f>VLOOKUP($B1308,'Elec wholesale lookups'!$A$3:$L$15,'Inputs - Elec wholesale index'!I$2,FALSE)</f>
        <v>181634.52552031272</v>
      </c>
      <c r="J1308" s="12">
        <f>VLOOKUP($B1308,'Elec wholesale lookups'!$A$3:$L$15,'Inputs - Elec wholesale index'!J$2,FALSE)</f>
        <v>205597.26549163138</v>
      </c>
      <c r="K1308" s="12">
        <f>VLOOKUP($B1308,'Elec wholesale lookups'!$A$3:$L$15,'Inputs - Elec wholesale index'!K$2,FALSE)</f>
        <v>181634.52552031272</v>
      </c>
      <c r="L1308" s="37">
        <f>VLOOKUP($B1308,'Elec wholesale lookups'!$A$3:$O$15,'Inputs - Elec wholesale index'!L$2,FALSE)</f>
        <v>1</v>
      </c>
      <c r="M1308" s="37">
        <f>VLOOKUP($B1308,'Elec wholesale lookups'!$A$3:$O$15,'Inputs - Elec wholesale index'!M$2,FALSE)</f>
        <v>1</v>
      </c>
      <c r="N1308" s="37">
        <f>VLOOKUP($B1308,'Elec wholesale lookups'!$A$3:$O$15,'Inputs - Elec wholesale index'!N$2,FALSE)</f>
        <v>0</v>
      </c>
      <c r="O1308" s="12">
        <f t="shared" si="338"/>
        <v>181634.52552031272</v>
      </c>
      <c r="P1308" s="12">
        <f t="shared" si="339"/>
        <v>205597.26549163138</v>
      </c>
      <c r="Q1308" s="12">
        <f t="shared" si="340"/>
        <v>0</v>
      </c>
      <c r="R1308" s="12">
        <f t="shared" si="341"/>
        <v>387231.79101194406</v>
      </c>
      <c r="S1308" s="22">
        <f t="shared" si="342"/>
        <v>0</v>
      </c>
      <c r="T1308" s="22">
        <f t="shared" si="343"/>
        <v>0</v>
      </c>
      <c r="U1308" s="22">
        <f t="shared" si="344"/>
        <v>0</v>
      </c>
      <c r="V1308" s="22">
        <f t="shared" si="345"/>
        <v>0</v>
      </c>
      <c r="W1308" s="43" t="str">
        <f t="shared" si="346"/>
        <v>n/a</v>
      </c>
      <c r="X1308" s="22">
        <f t="shared" si="347"/>
        <v>0</v>
      </c>
      <c r="Y1308" s="22">
        <f t="shared" si="348"/>
        <v>0</v>
      </c>
      <c r="Z1308" s="22">
        <f t="shared" si="349"/>
        <v>0</v>
      </c>
      <c r="AA1308" s="42">
        <f t="shared" si="350"/>
        <v>0</v>
      </c>
      <c r="AB1308" s="43" t="str">
        <f t="shared" si="351"/>
        <v>n/a</v>
      </c>
      <c r="AC1308" s="44" t="str">
        <f>IFERROR(W1308*'Inputs - OBR and CPI'!$E$27+'Inputs - Elec wholesale index'!AB1308*'Inputs - OBR and CPI'!$F$27,"n/a")</f>
        <v>n/a</v>
      </c>
      <c r="AD1308" s="2"/>
      <c r="AE1308" s="2"/>
      <c r="AF1308" s="127">
        <v>0</v>
      </c>
    </row>
    <row r="1309" spans="1:32">
      <c r="A1309" s="46"/>
      <c r="B1309" s="13" t="str">
        <f t="shared" si="337"/>
        <v>Jan</v>
      </c>
      <c r="C1309" s="3"/>
      <c r="D1309" s="3"/>
      <c r="E1309" s="3"/>
      <c r="F1309" s="41"/>
      <c r="G1309" s="41"/>
      <c r="H1309" s="41"/>
      <c r="I1309" s="12">
        <f>VLOOKUP($B1309,'Elec wholesale lookups'!$A$3:$L$15,'Inputs - Elec wholesale index'!I$2,FALSE)</f>
        <v>181634.52552031272</v>
      </c>
      <c r="J1309" s="12">
        <f>VLOOKUP($B1309,'Elec wholesale lookups'!$A$3:$L$15,'Inputs - Elec wholesale index'!J$2,FALSE)</f>
        <v>205597.26549163138</v>
      </c>
      <c r="K1309" s="12">
        <f>VLOOKUP($B1309,'Elec wholesale lookups'!$A$3:$L$15,'Inputs - Elec wholesale index'!K$2,FALSE)</f>
        <v>181634.52552031272</v>
      </c>
      <c r="L1309" s="37">
        <f>VLOOKUP($B1309,'Elec wholesale lookups'!$A$3:$O$15,'Inputs - Elec wholesale index'!L$2,FALSE)</f>
        <v>1</v>
      </c>
      <c r="M1309" s="37">
        <f>VLOOKUP($B1309,'Elec wholesale lookups'!$A$3:$O$15,'Inputs - Elec wholesale index'!M$2,FALSE)</f>
        <v>1</v>
      </c>
      <c r="N1309" s="37">
        <f>VLOOKUP($B1309,'Elec wholesale lookups'!$A$3:$O$15,'Inputs - Elec wholesale index'!N$2,FALSE)</f>
        <v>0</v>
      </c>
      <c r="O1309" s="12">
        <f t="shared" si="338"/>
        <v>181634.52552031272</v>
      </c>
      <c r="P1309" s="12">
        <f t="shared" si="339"/>
        <v>205597.26549163138</v>
      </c>
      <c r="Q1309" s="12">
        <f t="shared" si="340"/>
        <v>0</v>
      </c>
      <c r="R1309" s="12">
        <f t="shared" si="341"/>
        <v>387231.79101194406</v>
      </c>
      <c r="S1309" s="22">
        <f t="shared" si="342"/>
        <v>0</v>
      </c>
      <c r="T1309" s="22">
        <f t="shared" si="343"/>
        <v>0</v>
      </c>
      <c r="U1309" s="22">
        <f t="shared" si="344"/>
        <v>0</v>
      </c>
      <c r="V1309" s="22">
        <f t="shared" si="345"/>
        <v>0</v>
      </c>
      <c r="W1309" s="43" t="str">
        <f t="shared" si="346"/>
        <v>n/a</v>
      </c>
      <c r="X1309" s="22">
        <f t="shared" si="347"/>
        <v>0</v>
      </c>
      <c r="Y1309" s="22">
        <f t="shared" si="348"/>
        <v>0</v>
      </c>
      <c r="Z1309" s="22">
        <f t="shared" si="349"/>
        <v>0</v>
      </c>
      <c r="AA1309" s="42">
        <f t="shared" si="350"/>
        <v>0</v>
      </c>
      <c r="AB1309" s="43" t="str">
        <f t="shared" si="351"/>
        <v>n/a</v>
      </c>
      <c r="AC1309" s="44" t="str">
        <f>IFERROR(W1309*'Inputs - OBR and CPI'!$E$27+'Inputs - Elec wholesale index'!AB1309*'Inputs - OBR and CPI'!$F$27,"n/a")</f>
        <v>n/a</v>
      </c>
      <c r="AD1309" s="2"/>
      <c r="AE1309" s="2"/>
      <c r="AF1309" s="127">
        <v>0</v>
      </c>
    </row>
    <row r="1310" spans="1:32">
      <c r="A1310" s="46"/>
      <c r="B1310" s="13" t="str">
        <f t="shared" si="337"/>
        <v>Jan</v>
      </c>
      <c r="C1310" s="3"/>
      <c r="D1310" s="3"/>
      <c r="E1310" s="3"/>
      <c r="F1310" s="41"/>
      <c r="G1310" s="41"/>
      <c r="H1310" s="41"/>
      <c r="I1310" s="12">
        <f>VLOOKUP($B1310,'Elec wholesale lookups'!$A$3:$L$15,'Inputs - Elec wholesale index'!I$2,FALSE)</f>
        <v>181634.52552031272</v>
      </c>
      <c r="J1310" s="12">
        <f>VLOOKUP($B1310,'Elec wholesale lookups'!$A$3:$L$15,'Inputs - Elec wholesale index'!J$2,FALSE)</f>
        <v>205597.26549163138</v>
      </c>
      <c r="K1310" s="12">
        <f>VLOOKUP($B1310,'Elec wholesale lookups'!$A$3:$L$15,'Inputs - Elec wholesale index'!K$2,FALSE)</f>
        <v>181634.52552031272</v>
      </c>
      <c r="L1310" s="37">
        <f>VLOOKUP($B1310,'Elec wholesale lookups'!$A$3:$O$15,'Inputs - Elec wholesale index'!L$2,FALSE)</f>
        <v>1</v>
      </c>
      <c r="M1310" s="37">
        <f>VLOOKUP($B1310,'Elec wholesale lookups'!$A$3:$O$15,'Inputs - Elec wholesale index'!M$2,FALSE)</f>
        <v>1</v>
      </c>
      <c r="N1310" s="37">
        <f>VLOOKUP($B1310,'Elec wholesale lookups'!$A$3:$O$15,'Inputs - Elec wholesale index'!N$2,FALSE)</f>
        <v>0</v>
      </c>
      <c r="O1310" s="12">
        <f t="shared" si="338"/>
        <v>181634.52552031272</v>
      </c>
      <c r="P1310" s="12">
        <f t="shared" si="339"/>
        <v>205597.26549163138</v>
      </c>
      <c r="Q1310" s="12">
        <f t="shared" si="340"/>
        <v>0</v>
      </c>
      <c r="R1310" s="12">
        <f t="shared" si="341"/>
        <v>387231.79101194406</v>
      </c>
      <c r="S1310" s="22">
        <f t="shared" si="342"/>
        <v>0</v>
      </c>
      <c r="T1310" s="22">
        <f t="shared" si="343"/>
        <v>0</v>
      </c>
      <c r="U1310" s="22">
        <f t="shared" si="344"/>
        <v>0</v>
      </c>
      <c r="V1310" s="22">
        <f t="shared" si="345"/>
        <v>0</v>
      </c>
      <c r="W1310" s="43" t="str">
        <f t="shared" si="346"/>
        <v>n/a</v>
      </c>
      <c r="X1310" s="22">
        <f t="shared" si="347"/>
        <v>0</v>
      </c>
      <c r="Y1310" s="22">
        <f t="shared" si="348"/>
        <v>0</v>
      </c>
      <c r="Z1310" s="22">
        <f t="shared" si="349"/>
        <v>0</v>
      </c>
      <c r="AA1310" s="42">
        <f t="shared" si="350"/>
        <v>0</v>
      </c>
      <c r="AB1310" s="43" t="str">
        <f t="shared" si="351"/>
        <v>n/a</v>
      </c>
      <c r="AC1310" s="44" t="str">
        <f>IFERROR(W1310*'Inputs - OBR and CPI'!$E$27+'Inputs - Elec wholesale index'!AB1310*'Inputs - OBR and CPI'!$F$27,"n/a")</f>
        <v>n/a</v>
      </c>
      <c r="AD1310" s="2"/>
      <c r="AE1310" s="2"/>
      <c r="AF1310" s="127">
        <v>0</v>
      </c>
    </row>
    <row r="1311" spans="1:32">
      <c r="A1311" s="46"/>
      <c r="B1311" s="13" t="str">
        <f t="shared" si="337"/>
        <v>Jan</v>
      </c>
      <c r="C1311" s="3"/>
      <c r="D1311" s="3"/>
      <c r="E1311" s="3"/>
      <c r="F1311" s="41"/>
      <c r="G1311" s="41"/>
      <c r="H1311" s="41"/>
      <c r="I1311" s="12">
        <f>VLOOKUP($B1311,'Elec wholesale lookups'!$A$3:$L$15,'Inputs - Elec wholesale index'!I$2,FALSE)</f>
        <v>181634.52552031272</v>
      </c>
      <c r="J1311" s="12">
        <f>VLOOKUP($B1311,'Elec wholesale lookups'!$A$3:$L$15,'Inputs - Elec wholesale index'!J$2,FALSE)</f>
        <v>205597.26549163138</v>
      </c>
      <c r="K1311" s="12">
        <f>VLOOKUP($B1311,'Elec wholesale lookups'!$A$3:$L$15,'Inputs - Elec wholesale index'!K$2,FALSE)</f>
        <v>181634.52552031272</v>
      </c>
      <c r="L1311" s="37">
        <f>VLOOKUP($B1311,'Elec wholesale lookups'!$A$3:$O$15,'Inputs - Elec wholesale index'!L$2,FALSE)</f>
        <v>1</v>
      </c>
      <c r="M1311" s="37">
        <f>VLOOKUP($B1311,'Elec wholesale lookups'!$A$3:$O$15,'Inputs - Elec wholesale index'!M$2,FALSE)</f>
        <v>1</v>
      </c>
      <c r="N1311" s="37">
        <f>VLOOKUP($B1311,'Elec wholesale lookups'!$A$3:$O$15,'Inputs - Elec wholesale index'!N$2,FALSE)</f>
        <v>0</v>
      </c>
      <c r="O1311" s="12">
        <f t="shared" si="338"/>
        <v>181634.52552031272</v>
      </c>
      <c r="P1311" s="12">
        <f t="shared" si="339"/>
        <v>205597.26549163138</v>
      </c>
      <c r="Q1311" s="12">
        <f t="shared" si="340"/>
        <v>0</v>
      </c>
      <c r="R1311" s="12">
        <f t="shared" si="341"/>
        <v>387231.79101194406</v>
      </c>
      <c r="S1311" s="22">
        <f t="shared" si="342"/>
        <v>0</v>
      </c>
      <c r="T1311" s="22">
        <f t="shared" si="343"/>
        <v>0</v>
      </c>
      <c r="U1311" s="22">
        <f t="shared" si="344"/>
        <v>0</v>
      </c>
      <c r="V1311" s="22">
        <f t="shared" si="345"/>
        <v>0</v>
      </c>
      <c r="W1311" s="43" t="str">
        <f t="shared" si="346"/>
        <v>n/a</v>
      </c>
      <c r="X1311" s="22">
        <f t="shared" si="347"/>
        <v>0</v>
      </c>
      <c r="Y1311" s="22">
        <f t="shared" si="348"/>
        <v>0</v>
      </c>
      <c r="Z1311" s="22">
        <f t="shared" si="349"/>
        <v>0</v>
      </c>
      <c r="AA1311" s="42">
        <f t="shared" si="350"/>
        <v>0</v>
      </c>
      <c r="AB1311" s="43" t="str">
        <f t="shared" si="351"/>
        <v>n/a</v>
      </c>
      <c r="AC1311" s="44" t="str">
        <f>IFERROR(W1311*'Inputs - OBR and CPI'!$E$27+'Inputs - Elec wholesale index'!AB1311*'Inputs - OBR and CPI'!$F$27,"n/a")</f>
        <v>n/a</v>
      </c>
      <c r="AD1311" s="2"/>
      <c r="AE1311" s="2"/>
      <c r="AF1311" s="127">
        <v>0</v>
      </c>
    </row>
    <row r="1312" spans="1:32">
      <c r="A1312" s="46"/>
      <c r="B1312" s="13" t="str">
        <f t="shared" ref="B1312:B1375" si="352">TEXT(A1312,"mmm")</f>
        <v>Jan</v>
      </c>
      <c r="C1312" s="3"/>
      <c r="D1312" s="3"/>
      <c r="E1312" s="3"/>
      <c r="F1312" s="41"/>
      <c r="G1312" s="41"/>
      <c r="H1312" s="41"/>
      <c r="I1312" s="12">
        <f>VLOOKUP($B1312,'Elec wholesale lookups'!$A$3:$L$15,'Inputs - Elec wholesale index'!I$2,FALSE)</f>
        <v>181634.52552031272</v>
      </c>
      <c r="J1312" s="12">
        <f>VLOOKUP($B1312,'Elec wholesale lookups'!$A$3:$L$15,'Inputs - Elec wholesale index'!J$2,FALSE)</f>
        <v>205597.26549163138</v>
      </c>
      <c r="K1312" s="12">
        <f>VLOOKUP($B1312,'Elec wholesale lookups'!$A$3:$L$15,'Inputs - Elec wholesale index'!K$2,FALSE)</f>
        <v>181634.52552031272</v>
      </c>
      <c r="L1312" s="37">
        <f>VLOOKUP($B1312,'Elec wholesale lookups'!$A$3:$O$15,'Inputs - Elec wholesale index'!L$2,FALSE)</f>
        <v>1</v>
      </c>
      <c r="M1312" s="37">
        <f>VLOOKUP($B1312,'Elec wholesale lookups'!$A$3:$O$15,'Inputs - Elec wholesale index'!M$2,FALSE)</f>
        <v>1</v>
      </c>
      <c r="N1312" s="37">
        <f>VLOOKUP($B1312,'Elec wholesale lookups'!$A$3:$O$15,'Inputs - Elec wholesale index'!N$2,FALSE)</f>
        <v>0</v>
      </c>
      <c r="O1312" s="12">
        <f t="shared" si="338"/>
        <v>181634.52552031272</v>
      </c>
      <c r="P1312" s="12">
        <f t="shared" si="339"/>
        <v>205597.26549163138</v>
      </c>
      <c r="Q1312" s="12">
        <f t="shared" si="340"/>
        <v>0</v>
      </c>
      <c r="R1312" s="12">
        <f t="shared" si="341"/>
        <v>387231.79101194406</v>
      </c>
      <c r="S1312" s="22">
        <f t="shared" si="342"/>
        <v>0</v>
      </c>
      <c r="T1312" s="22">
        <f t="shared" si="343"/>
        <v>0</v>
      </c>
      <c r="U1312" s="22">
        <f t="shared" si="344"/>
        <v>0</v>
      </c>
      <c r="V1312" s="22">
        <f t="shared" si="345"/>
        <v>0</v>
      </c>
      <c r="W1312" s="43" t="str">
        <f t="shared" si="346"/>
        <v>n/a</v>
      </c>
      <c r="X1312" s="22">
        <f t="shared" si="347"/>
        <v>0</v>
      </c>
      <c r="Y1312" s="22">
        <f t="shared" si="348"/>
        <v>0</v>
      </c>
      <c r="Z1312" s="22">
        <f t="shared" si="349"/>
        <v>0</v>
      </c>
      <c r="AA1312" s="42">
        <f t="shared" si="350"/>
        <v>0</v>
      </c>
      <c r="AB1312" s="43" t="str">
        <f t="shared" si="351"/>
        <v>n/a</v>
      </c>
      <c r="AC1312" s="44" t="str">
        <f>IFERROR(W1312*'Inputs - OBR and CPI'!$E$27+'Inputs - Elec wholesale index'!AB1312*'Inputs - OBR and CPI'!$F$27,"n/a")</f>
        <v>n/a</v>
      </c>
      <c r="AD1312" s="2"/>
      <c r="AE1312" s="2"/>
      <c r="AF1312" s="127">
        <v>0</v>
      </c>
    </row>
    <row r="1313" spans="1:32">
      <c r="A1313" s="46"/>
      <c r="B1313" s="13" t="str">
        <f t="shared" si="352"/>
        <v>Jan</v>
      </c>
      <c r="C1313" s="3"/>
      <c r="D1313" s="3"/>
      <c r="E1313" s="3"/>
      <c r="F1313" s="41"/>
      <c r="G1313" s="41"/>
      <c r="H1313" s="41"/>
      <c r="I1313" s="12">
        <f>VLOOKUP($B1313,'Elec wholesale lookups'!$A$3:$L$15,'Inputs - Elec wholesale index'!I$2,FALSE)</f>
        <v>181634.52552031272</v>
      </c>
      <c r="J1313" s="12">
        <f>VLOOKUP($B1313,'Elec wholesale lookups'!$A$3:$L$15,'Inputs - Elec wholesale index'!J$2,FALSE)</f>
        <v>205597.26549163138</v>
      </c>
      <c r="K1313" s="12">
        <f>VLOOKUP($B1313,'Elec wholesale lookups'!$A$3:$L$15,'Inputs - Elec wholesale index'!K$2,FALSE)</f>
        <v>181634.52552031272</v>
      </c>
      <c r="L1313" s="37">
        <f>VLOOKUP($B1313,'Elec wholesale lookups'!$A$3:$O$15,'Inputs - Elec wholesale index'!L$2,FALSE)</f>
        <v>1</v>
      </c>
      <c r="M1313" s="37">
        <f>VLOOKUP($B1313,'Elec wholesale lookups'!$A$3:$O$15,'Inputs - Elec wholesale index'!M$2,FALSE)</f>
        <v>1</v>
      </c>
      <c r="N1313" s="37">
        <f>VLOOKUP($B1313,'Elec wholesale lookups'!$A$3:$O$15,'Inputs - Elec wholesale index'!N$2,FALSE)</f>
        <v>0</v>
      </c>
      <c r="O1313" s="12">
        <f t="shared" si="338"/>
        <v>181634.52552031272</v>
      </c>
      <c r="P1313" s="12">
        <f t="shared" si="339"/>
        <v>205597.26549163138</v>
      </c>
      <c r="Q1313" s="12">
        <f t="shared" si="340"/>
        <v>0</v>
      </c>
      <c r="R1313" s="12">
        <f t="shared" si="341"/>
        <v>387231.79101194406</v>
      </c>
      <c r="S1313" s="22">
        <f t="shared" si="342"/>
        <v>0</v>
      </c>
      <c r="T1313" s="22">
        <f t="shared" si="343"/>
        <v>0</v>
      </c>
      <c r="U1313" s="22">
        <f t="shared" si="344"/>
        <v>0</v>
      </c>
      <c r="V1313" s="22">
        <f t="shared" si="345"/>
        <v>0</v>
      </c>
      <c r="W1313" s="43" t="str">
        <f t="shared" si="346"/>
        <v>n/a</v>
      </c>
      <c r="X1313" s="22">
        <f t="shared" si="347"/>
        <v>0</v>
      </c>
      <c r="Y1313" s="22">
        <f t="shared" si="348"/>
        <v>0</v>
      </c>
      <c r="Z1313" s="22">
        <f t="shared" si="349"/>
        <v>0</v>
      </c>
      <c r="AA1313" s="42">
        <f t="shared" si="350"/>
        <v>0</v>
      </c>
      <c r="AB1313" s="43" t="str">
        <f t="shared" si="351"/>
        <v>n/a</v>
      </c>
      <c r="AC1313" s="44" t="str">
        <f>IFERROR(W1313*'Inputs - OBR and CPI'!$E$27+'Inputs - Elec wholesale index'!AB1313*'Inputs - OBR and CPI'!$F$27,"n/a")</f>
        <v>n/a</v>
      </c>
      <c r="AD1313" s="2"/>
      <c r="AE1313" s="2"/>
      <c r="AF1313" s="127">
        <v>0</v>
      </c>
    </row>
    <row r="1314" spans="1:32">
      <c r="A1314" s="46"/>
      <c r="B1314" s="13" t="str">
        <f t="shared" si="352"/>
        <v>Jan</v>
      </c>
      <c r="C1314" s="3"/>
      <c r="D1314" s="3"/>
      <c r="E1314" s="3"/>
      <c r="F1314" s="41"/>
      <c r="G1314" s="41"/>
      <c r="H1314" s="41"/>
      <c r="I1314" s="12">
        <f>VLOOKUP($B1314,'Elec wholesale lookups'!$A$3:$L$15,'Inputs - Elec wholesale index'!I$2,FALSE)</f>
        <v>181634.52552031272</v>
      </c>
      <c r="J1314" s="12">
        <f>VLOOKUP($B1314,'Elec wholesale lookups'!$A$3:$L$15,'Inputs - Elec wholesale index'!J$2,FALSE)</f>
        <v>205597.26549163138</v>
      </c>
      <c r="K1314" s="12">
        <f>VLOOKUP($B1314,'Elec wholesale lookups'!$A$3:$L$15,'Inputs - Elec wholesale index'!K$2,FALSE)</f>
        <v>181634.52552031272</v>
      </c>
      <c r="L1314" s="37">
        <f>VLOOKUP($B1314,'Elec wholesale lookups'!$A$3:$O$15,'Inputs - Elec wholesale index'!L$2,FALSE)</f>
        <v>1</v>
      </c>
      <c r="M1314" s="37">
        <f>VLOOKUP($B1314,'Elec wholesale lookups'!$A$3:$O$15,'Inputs - Elec wholesale index'!M$2,FALSE)</f>
        <v>1</v>
      </c>
      <c r="N1314" s="37">
        <f>VLOOKUP($B1314,'Elec wholesale lookups'!$A$3:$O$15,'Inputs - Elec wholesale index'!N$2,FALSE)</f>
        <v>0</v>
      </c>
      <c r="O1314" s="12">
        <f t="shared" si="338"/>
        <v>181634.52552031272</v>
      </c>
      <c r="P1314" s="12">
        <f t="shared" si="339"/>
        <v>205597.26549163138</v>
      </c>
      <c r="Q1314" s="12">
        <f t="shared" si="340"/>
        <v>0</v>
      </c>
      <c r="R1314" s="12">
        <f t="shared" si="341"/>
        <v>387231.79101194406</v>
      </c>
      <c r="S1314" s="22">
        <f t="shared" si="342"/>
        <v>0</v>
      </c>
      <c r="T1314" s="22">
        <f t="shared" si="343"/>
        <v>0</v>
      </c>
      <c r="U1314" s="22">
        <f t="shared" si="344"/>
        <v>0</v>
      </c>
      <c r="V1314" s="22">
        <f t="shared" si="345"/>
        <v>0</v>
      </c>
      <c r="W1314" s="43" t="str">
        <f t="shared" si="346"/>
        <v>n/a</v>
      </c>
      <c r="X1314" s="22">
        <f t="shared" si="347"/>
        <v>0</v>
      </c>
      <c r="Y1314" s="22">
        <f t="shared" si="348"/>
        <v>0</v>
      </c>
      <c r="Z1314" s="22">
        <f t="shared" si="349"/>
        <v>0</v>
      </c>
      <c r="AA1314" s="42">
        <f t="shared" si="350"/>
        <v>0</v>
      </c>
      <c r="AB1314" s="43" t="str">
        <f t="shared" si="351"/>
        <v>n/a</v>
      </c>
      <c r="AC1314" s="44" t="str">
        <f>IFERROR(W1314*'Inputs - OBR and CPI'!$E$27+'Inputs - Elec wholesale index'!AB1314*'Inputs - OBR and CPI'!$F$27,"n/a")</f>
        <v>n/a</v>
      </c>
      <c r="AD1314" s="2"/>
      <c r="AE1314" s="2"/>
      <c r="AF1314" s="127">
        <v>0</v>
      </c>
    </row>
    <row r="1315" spans="1:32">
      <c r="A1315" s="46"/>
      <c r="B1315" s="13" t="str">
        <f t="shared" si="352"/>
        <v>Jan</v>
      </c>
      <c r="C1315" s="3"/>
      <c r="D1315" s="3"/>
      <c r="E1315" s="3"/>
      <c r="F1315" s="41"/>
      <c r="G1315" s="41"/>
      <c r="H1315" s="41"/>
      <c r="I1315" s="12">
        <f>VLOOKUP($B1315,'Elec wholesale lookups'!$A$3:$L$15,'Inputs - Elec wholesale index'!I$2,FALSE)</f>
        <v>181634.52552031272</v>
      </c>
      <c r="J1315" s="12">
        <f>VLOOKUP($B1315,'Elec wholesale lookups'!$A$3:$L$15,'Inputs - Elec wholesale index'!J$2,FALSE)</f>
        <v>205597.26549163138</v>
      </c>
      <c r="K1315" s="12">
        <f>VLOOKUP($B1315,'Elec wholesale lookups'!$A$3:$L$15,'Inputs - Elec wholesale index'!K$2,FALSE)</f>
        <v>181634.52552031272</v>
      </c>
      <c r="L1315" s="37">
        <f>VLOOKUP($B1315,'Elec wholesale lookups'!$A$3:$O$15,'Inputs - Elec wholesale index'!L$2,FALSE)</f>
        <v>1</v>
      </c>
      <c r="M1315" s="37">
        <f>VLOOKUP($B1315,'Elec wholesale lookups'!$A$3:$O$15,'Inputs - Elec wholesale index'!M$2,FALSE)</f>
        <v>1</v>
      </c>
      <c r="N1315" s="37">
        <f>VLOOKUP($B1315,'Elec wholesale lookups'!$A$3:$O$15,'Inputs - Elec wholesale index'!N$2,FALSE)</f>
        <v>0</v>
      </c>
      <c r="O1315" s="12">
        <f t="shared" si="338"/>
        <v>181634.52552031272</v>
      </c>
      <c r="P1315" s="12">
        <f t="shared" si="339"/>
        <v>205597.26549163138</v>
      </c>
      <c r="Q1315" s="12">
        <f t="shared" si="340"/>
        <v>0</v>
      </c>
      <c r="R1315" s="12">
        <f t="shared" si="341"/>
        <v>387231.79101194406</v>
      </c>
      <c r="S1315" s="22">
        <f t="shared" si="342"/>
        <v>0</v>
      </c>
      <c r="T1315" s="22">
        <f t="shared" si="343"/>
        <v>0</v>
      </c>
      <c r="U1315" s="22">
        <f t="shared" si="344"/>
        <v>0</v>
      </c>
      <c r="V1315" s="22">
        <f t="shared" si="345"/>
        <v>0</v>
      </c>
      <c r="W1315" s="43" t="str">
        <f t="shared" si="346"/>
        <v>n/a</v>
      </c>
      <c r="X1315" s="22">
        <f t="shared" si="347"/>
        <v>0</v>
      </c>
      <c r="Y1315" s="22">
        <f t="shared" si="348"/>
        <v>0</v>
      </c>
      <c r="Z1315" s="22">
        <f t="shared" si="349"/>
        <v>0</v>
      </c>
      <c r="AA1315" s="42">
        <f t="shared" si="350"/>
        <v>0</v>
      </c>
      <c r="AB1315" s="43" t="str">
        <f t="shared" si="351"/>
        <v>n/a</v>
      </c>
      <c r="AC1315" s="44" t="str">
        <f>IFERROR(W1315*'Inputs - OBR and CPI'!$E$27+'Inputs - Elec wholesale index'!AB1315*'Inputs - OBR and CPI'!$F$27,"n/a")</f>
        <v>n/a</v>
      </c>
      <c r="AD1315" s="2"/>
      <c r="AE1315" s="2"/>
      <c r="AF1315" s="127">
        <v>0</v>
      </c>
    </row>
    <row r="1316" spans="1:32">
      <c r="A1316" s="46"/>
      <c r="B1316" s="13" t="str">
        <f t="shared" si="352"/>
        <v>Jan</v>
      </c>
      <c r="C1316" s="3"/>
      <c r="D1316" s="3"/>
      <c r="E1316" s="3"/>
      <c r="F1316" s="41"/>
      <c r="G1316" s="41"/>
      <c r="H1316" s="41"/>
      <c r="I1316" s="12">
        <f>VLOOKUP($B1316,'Elec wholesale lookups'!$A$3:$L$15,'Inputs - Elec wholesale index'!I$2,FALSE)</f>
        <v>181634.52552031272</v>
      </c>
      <c r="J1316" s="12">
        <f>VLOOKUP($B1316,'Elec wholesale lookups'!$A$3:$L$15,'Inputs - Elec wholesale index'!J$2,FALSE)</f>
        <v>205597.26549163138</v>
      </c>
      <c r="K1316" s="12">
        <f>VLOOKUP($B1316,'Elec wholesale lookups'!$A$3:$L$15,'Inputs - Elec wholesale index'!K$2,FALSE)</f>
        <v>181634.52552031272</v>
      </c>
      <c r="L1316" s="37">
        <f>VLOOKUP($B1316,'Elec wholesale lookups'!$A$3:$O$15,'Inputs - Elec wholesale index'!L$2,FALSE)</f>
        <v>1</v>
      </c>
      <c r="M1316" s="37">
        <f>VLOOKUP($B1316,'Elec wholesale lookups'!$A$3:$O$15,'Inputs - Elec wholesale index'!M$2,FALSE)</f>
        <v>1</v>
      </c>
      <c r="N1316" s="37">
        <f>VLOOKUP($B1316,'Elec wholesale lookups'!$A$3:$O$15,'Inputs - Elec wholesale index'!N$2,FALSE)</f>
        <v>0</v>
      </c>
      <c r="O1316" s="12">
        <f t="shared" si="338"/>
        <v>181634.52552031272</v>
      </c>
      <c r="P1316" s="12">
        <f t="shared" si="339"/>
        <v>205597.26549163138</v>
      </c>
      <c r="Q1316" s="12">
        <f t="shared" si="340"/>
        <v>0</v>
      </c>
      <c r="R1316" s="12">
        <f t="shared" si="341"/>
        <v>387231.79101194406</v>
      </c>
      <c r="S1316" s="22">
        <f t="shared" si="342"/>
        <v>0</v>
      </c>
      <c r="T1316" s="22">
        <f t="shared" si="343"/>
        <v>0</v>
      </c>
      <c r="U1316" s="22">
        <f t="shared" si="344"/>
        <v>0</v>
      </c>
      <c r="V1316" s="22">
        <f t="shared" si="345"/>
        <v>0</v>
      </c>
      <c r="W1316" s="43" t="str">
        <f t="shared" si="346"/>
        <v>n/a</v>
      </c>
      <c r="X1316" s="22">
        <f t="shared" si="347"/>
        <v>0</v>
      </c>
      <c r="Y1316" s="22">
        <f t="shared" si="348"/>
        <v>0</v>
      </c>
      <c r="Z1316" s="22">
        <f t="shared" si="349"/>
        <v>0</v>
      </c>
      <c r="AA1316" s="42">
        <f t="shared" si="350"/>
        <v>0</v>
      </c>
      <c r="AB1316" s="43" t="str">
        <f t="shared" si="351"/>
        <v>n/a</v>
      </c>
      <c r="AC1316" s="44" t="str">
        <f>IFERROR(W1316*'Inputs - OBR and CPI'!$E$27+'Inputs - Elec wholesale index'!AB1316*'Inputs - OBR and CPI'!$F$27,"n/a")</f>
        <v>n/a</v>
      </c>
      <c r="AD1316" s="2"/>
      <c r="AE1316" s="2"/>
      <c r="AF1316" s="127">
        <v>0</v>
      </c>
    </row>
    <row r="1317" spans="1:32">
      <c r="A1317" s="46"/>
      <c r="B1317" s="13" t="str">
        <f t="shared" si="352"/>
        <v>Jan</v>
      </c>
      <c r="C1317" s="3"/>
      <c r="D1317" s="3"/>
      <c r="E1317" s="3"/>
      <c r="F1317" s="41"/>
      <c r="G1317" s="41"/>
      <c r="H1317" s="41"/>
      <c r="I1317" s="12">
        <f>VLOOKUP($B1317,'Elec wholesale lookups'!$A$3:$L$15,'Inputs - Elec wholesale index'!I$2,FALSE)</f>
        <v>181634.52552031272</v>
      </c>
      <c r="J1317" s="12">
        <f>VLOOKUP($B1317,'Elec wholesale lookups'!$A$3:$L$15,'Inputs - Elec wholesale index'!J$2,FALSE)</f>
        <v>205597.26549163138</v>
      </c>
      <c r="K1317" s="12">
        <f>VLOOKUP($B1317,'Elec wholesale lookups'!$A$3:$L$15,'Inputs - Elec wholesale index'!K$2,FALSE)</f>
        <v>181634.52552031272</v>
      </c>
      <c r="L1317" s="37">
        <f>VLOOKUP($B1317,'Elec wholesale lookups'!$A$3:$O$15,'Inputs - Elec wholesale index'!L$2,FALSE)</f>
        <v>1</v>
      </c>
      <c r="M1317" s="37">
        <f>VLOOKUP($B1317,'Elec wholesale lookups'!$A$3:$O$15,'Inputs - Elec wholesale index'!M$2,FALSE)</f>
        <v>1</v>
      </c>
      <c r="N1317" s="37">
        <f>VLOOKUP($B1317,'Elec wholesale lookups'!$A$3:$O$15,'Inputs - Elec wholesale index'!N$2,FALSE)</f>
        <v>0</v>
      </c>
      <c r="O1317" s="12">
        <f t="shared" si="338"/>
        <v>181634.52552031272</v>
      </c>
      <c r="P1317" s="12">
        <f t="shared" si="339"/>
        <v>205597.26549163138</v>
      </c>
      <c r="Q1317" s="12">
        <f t="shared" si="340"/>
        <v>0</v>
      </c>
      <c r="R1317" s="12">
        <f t="shared" si="341"/>
        <v>387231.79101194406</v>
      </c>
      <c r="S1317" s="22">
        <f t="shared" si="342"/>
        <v>0</v>
      </c>
      <c r="T1317" s="22">
        <f t="shared" si="343"/>
        <v>0</v>
      </c>
      <c r="U1317" s="22">
        <f t="shared" si="344"/>
        <v>0</v>
      </c>
      <c r="V1317" s="22">
        <f t="shared" si="345"/>
        <v>0</v>
      </c>
      <c r="W1317" s="43" t="str">
        <f t="shared" si="346"/>
        <v>n/a</v>
      </c>
      <c r="X1317" s="22">
        <f t="shared" si="347"/>
        <v>0</v>
      </c>
      <c r="Y1317" s="22">
        <f t="shared" si="348"/>
        <v>0</v>
      </c>
      <c r="Z1317" s="22">
        <f t="shared" si="349"/>
        <v>0</v>
      </c>
      <c r="AA1317" s="42">
        <f t="shared" si="350"/>
        <v>0</v>
      </c>
      <c r="AB1317" s="43" t="str">
        <f t="shared" si="351"/>
        <v>n/a</v>
      </c>
      <c r="AC1317" s="44" t="str">
        <f>IFERROR(W1317*'Inputs - OBR and CPI'!$E$27+'Inputs - Elec wholesale index'!AB1317*'Inputs - OBR and CPI'!$F$27,"n/a")</f>
        <v>n/a</v>
      </c>
      <c r="AD1317" s="2"/>
      <c r="AE1317" s="2"/>
      <c r="AF1317" s="127">
        <v>0</v>
      </c>
    </row>
    <row r="1318" spans="1:32">
      <c r="A1318" s="46"/>
      <c r="B1318" s="13" t="str">
        <f t="shared" si="352"/>
        <v>Jan</v>
      </c>
      <c r="C1318" s="3"/>
      <c r="D1318" s="3"/>
      <c r="E1318" s="3"/>
      <c r="F1318" s="41"/>
      <c r="G1318" s="41"/>
      <c r="H1318" s="41"/>
      <c r="I1318" s="12">
        <f>VLOOKUP($B1318,'Elec wholesale lookups'!$A$3:$L$15,'Inputs - Elec wholesale index'!I$2,FALSE)</f>
        <v>181634.52552031272</v>
      </c>
      <c r="J1318" s="12">
        <f>VLOOKUP($B1318,'Elec wholesale lookups'!$A$3:$L$15,'Inputs - Elec wholesale index'!J$2,FALSE)</f>
        <v>205597.26549163138</v>
      </c>
      <c r="K1318" s="12">
        <f>VLOOKUP($B1318,'Elec wholesale lookups'!$A$3:$L$15,'Inputs - Elec wholesale index'!K$2,FALSE)</f>
        <v>181634.52552031272</v>
      </c>
      <c r="L1318" s="37">
        <f>VLOOKUP($B1318,'Elec wholesale lookups'!$A$3:$O$15,'Inputs - Elec wholesale index'!L$2,FALSE)</f>
        <v>1</v>
      </c>
      <c r="M1318" s="37">
        <f>VLOOKUP($B1318,'Elec wholesale lookups'!$A$3:$O$15,'Inputs - Elec wholesale index'!M$2,FALSE)</f>
        <v>1</v>
      </c>
      <c r="N1318" s="37">
        <f>VLOOKUP($B1318,'Elec wholesale lookups'!$A$3:$O$15,'Inputs - Elec wholesale index'!N$2,FALSE)</f>
        <v>0</v>
      </c>
      <c r="O1318" s="12">
        <f t="shared" si="338"/>
        <v>181634.52552031272</v>
      </c>
      <c r="P1318" s="12">
        <f t="shared" si="339"/>
        <v>205597.26549163138</v>
      </c>
      <c r="Q1318" s="12">
        <f t="shared" si="340"/>
        <v>0</v>
      </c>
      <c r="R1318" s="12">
        <f t="shared" si="341"/>
        <v>387231.79101194406</v>
      </c>
      <c r="S1318" s="22">
        <f t="shared" si="342"/>
        <v>0</v>
      </c>
      <c r="T1318" s="22">
        <f t="shared" si="343"/>
        <v>0</v>
      </c>
      <c r="U1318" s="22">
        <f t="shared" si="344"/>
        <v>0</v>
      </c>
      <c r="V1318" s="22">
        <f t="shared" si="345"/>
        <v>0</v>
      </c>
      <c r="W1318" s="43" t="str">
        <f t="shared" si="346"/>
        <v>n/a</v>
      </c>
      <c r="X1318" s="22">
        <f t="shared" si="347"/>
        <v>0</v>
      </c>
      <c r="Y1318" s="22">
        <f t="shared" si="348"/>
        <v>0</v>
      </c>
      <c r="Z1318" s="22">
        <f t="shared" si="349"/>
        <v>0</v>
      </c>
      <c r="AA1318" s="42">
        <f t="shared" si="350"/>
        <v>0</v>
      </c>
      <c r="AB1318" s="43" t="str">
        <f t="shared" si="351"/>
        <v>n/a</v>
      </c>
      <c r="AC1318" s="44" t="str">
        <f>IFERROR(W1318*'Inputs - OBR and CPI'!$E$27+'Inputs - Elec wholesale index'!AB1318*'Inputs - OBR and CPI'!$F$27,"n/a")</f>
        <v>n/a</v>
      </c>
      <c r="AD1318" s="2"/>
      <c r="AE1318" s="2"/>
      <c r="AF1318" s="127">
        <v>0</v>
      </c>
    </row>
    <row r="1319" spans="1:32">
      <c r="A1319" s="46"/>
      <c r="B1319" s="13" t="str">
        <f t="shared" si="352"/>
        <v>Jan</v>
      </c>
      <c r="C1319" s="3"/>
      <c r="D1319" s="3"/>
      <c r="E1319" s="3"/>
      <c r="F1319" s="41"/>
      <c r="G1319" s="41"/>
      <c r="H1319" s="41"/>
      <c r="I1319" s="12">
        <f>VLOOKUP($B1319,'Elec wholesale lookups'!$A$3:$L$15,'Inputs - Elec wholesale index'!I$2,FALSE)</f>
        <v>181634.52552031272</v>
      </c>
      <c r="J1319" s="12">
        <f>VLOOKUP($B1319,'Elec wholesale lookups'!$A$3:$L$15,'Inputs - Elec wholesale index'!J$2,FALSE)</f>
        <v>205597.26549163138</v>
      </c>
      <c r="K1319" s="12">
        <f>VLOOKUP($B1319,'Elec wholesale lookups'!$A$3:$L$15,'Inputs - Elec wholesale index'!K$2,FALSE)</f>
        <v>181634.52552031272</v>
      </c>
      <c r="L1319" s="37">
        <f>VLOOKUP($B1319,'Elec wholesale lookups'!$A$3:$O$15,'Inputs - Elec wholesale index'!L$2,FALSE)</f>
        <v>1</v>
      </c>
      <c r="M1319" s="37">
        <f>VLOOKUP($B1319,'Elec wholesale lookups'!$A$3:$O$15,'Inputs - Elec wholesale index'!M$2,FALSE)</f>
        <v>1</v>
      </c>
      <c r="N1319" s="37">
        <f>VLOOKUP($B1319,'Elec wholesale lookups'!$A$3:$O$15,'Inputs - Elec wholesale index'!N$2,FALSE)</f>
        <v>0</v>
      </c>
      <c r="O1319" s="12">
        <f t="shared" si="338"/>
        <v>181634.52552031272</v>
      </c>
      <c r="P1319" s="12">
        <f t="shared" si="339"/>
        <v>205597.26549163138</v>
      </c>
      <c r="Q1319" s="12">
        <f t="shared" si="340"/>
        <v>0</v>
      </c>
      <c r="R1319" s="12">
        <f t="shared" si="341"/>
        <v>387231.79101194406</v>
      </c>
      <c r="S1319" s="22">
        <f t="shared" si="342"/>
        <v>0</v>
      </c>
      <c r="T1319" s="22">
        <f t="shared" si="343"/>
        <v>0</v>
      </c>
      <c r="U1319" s="22">
        <f t="shared" si="344"/>
        <v>0</v>
      </c>
      <c r="V1319" s="22">
        <f t="shared" si="345"/>
        <v>0</v>
      </c>
      <c r="W1319" s="43" t="str">
        <f t="shared" si="346"/>
        <v>n/a</v>
      </c>
      <c r="X1319" s="22">
        <f t="shared" si="347"/>
        <v>0</v>
      </c>
      <c r="Y1319" s="22">
        <f t="shared" si="348"/>
        <v>0</v>
      </c>
      <c r="Z1319" s="22">
        <f t="shared" si="349"/>
        <v>0</v>
      </c>
      <c r="AA1319" s="42">
        <f t="shared" si="350"/>
        <v>0</v>
      </c>
      <c r="AB1319" s="43" t="str">
        <f t="shared" si="351"/>
        <v>n/a</v>
      </c>
      <c r="AC1319" s="44" t="str">
        <f>IFERROR(W1319*'Inputs - OBR and CPI'!$E$27+'Inputs - Elec wholesale index'!AB1319*'Inputs - OBR and CPI'!$F$27,"n/a")</f>
        <v>n/a</v>
      </c>
      <c r="AD1319" s="2"/>
      <c r="AE1319" s="2"/>
      <c r="AF1319" s="127">
        <v>0</v>
      </c>
    </row>
    <row r="1320" spans="1:32">
      <c r="A1320" s="46"/>
      <c r="B1320" s="13" t="str">
        <f t="shared" si="352"/>
        <v>Jan</v>
      </c>
      <c r="C1320" s="3"/>
      <c r="D1320" s="3"/>
      <c r="E1320" s="3"/>
      <c r="F1320" s="41"/>
      <c r="G1320" s="41"/>
      <c r="H1320" s="41"/>
      <c r="I1320" s="12">
        <f>VLOOKUP($B1320,'Elec wholesale lookups'!$A$3:$L$15,'Inputs - Elec wholesale index'!I$2,FALSE)</f>
        <v>181634.52552031272</v>
      </c>
      <c r="J1320" s="12">
        <f>VLOOKUP($B1320,'Elec wholesale lookups'!$A$3:$L$15,'Inputs - Elec wholesale index'!J$2,FALSE)</f>
        <v>205597.26549163138</v>
      </c>
      <c r="K1320" s="12">
        <f>VLOOKUP($B1320,'Elec wholesale lookups'!$A$3:$L$15,'Inputs - Elec wholesale index'!K$2,FALSE)</f>
        <v>181634.52552031272</v>
      </c>
      <c r="L1320" s="37">
        <f>VLOOKUP($B1320,'Elec wholesale lookups'!$A$3:$O$15,'Inputs - Elec wholesale index'!L$2,FALSE)</f>
        <v>1</v>
      </c>
      <c r="M1320" s="37">
        <f>VLOOKUP($B1320,'Elec wholesale lookups'!$A$3:$O$15,'Inputs - Elec wholesale index'!M$2,FALSE)</f>
        <v>1</v>
      </c>
      <c r="N1320" s="37">
        <f>VLOOKUP($B1320,'Elec wholesale lookups'!$A$3:$O$15,'Inputs - Elec wholesale index'!N$2,FALSE)</f>
        <v>0</v>
      </c>
      <c r="O1320" s="12">
        <f t="shared" si="338"/>
        <v>181634.52552031272</v>
      </c>
      <c r="P1320" s="12">
        <f t="shared" si="339"/>
        <v>205597.26549163138</v>
      </c>
      <c r="Q1320" s="12">
        <f t="shared" si="340"/>
        <v>0</v>
      </c>
      <c r="R1320" s="12">
        <f t="shared" si="341"/>
        <v>387231.79101194406</v>
      </c>
      <c r="S1320" s="22">
        <f t="shared" si="342"/>
        <v>0</v>
      </c>
      <c r="T1320" s="22">
        <f t="shared" si="343"/>
        <v>0</v>
      </c>
      <c r="U1320" s="22">
        <f t="shared" si="344"/>
        <v>0</v>
      </c>
      <c r="V1320" s="22">
        <f t="shared" si="345"/>
        <v>0</v>
      </c>
      <c r="W1320" s="43" t="str">
        <f t="shared" si="346"/>
        <v>n/a</v>
      </c>
      <c r="X1320" s="22">
        <f t="shared" si="347"/>
        <v>0</v>
      </c>
      <c r="Y1320" s="22">
        <f t="shared" si="348"/>
        <v>0</v>
      </c>
      <c r="Z1320" s="22">
        <f t="shared" si="349"/>
        <v>0</v>
      </c>
      <c r="AA1320" s="42">
        <f t="shared" si="350"/>
        <v>0</v>
      </c>
      <c r="AB1320" s="43" t="str">
        <f t="shared" si="351"/>
        <v>n/a</v>
      </c>
      <c r="AC1320" s="44" t="str">
        <f>IFERROR(W1320*'Inputs - OBR and CPI'!$E$27+'Inputs - Elec wholesale index'!AB1320*'Inputs - OBR and CPI'!$F$27,"n/a")</f>
        <v>n/a</v>
      </c>
      <c r="AD1320" s="2"/>
      <c r="AE1320" s="2"/>
      <c r="AF1320" s="127">
        <v>0</v>
      </c>
    </row>
    <row r="1321" spans="1:32">
      <c r="A1321" s="46"/>
      <c r="B1321" s="13" t="str">
        <f t="shared" si="352"/>
        <v>Jan</v>
      </c>
      <c r="C1321" s="3"/>
      <c r="D1321" s="3"/>
      <c r="E1321" s="3"/>
      <c r="F1321" s="41"/>
      <c r="G1321" s="41"/>
      <c r="H1321" s="41"/>
      <c r="I1321" s="12">
        <f>VLOOKUP($B1321,'Elec wholesale lookups'!$A$3:$L$15,'Inputs - Elec wholesale index'!I$2,FALSE)</f>
        <v>181634.52552031272</v>
      </c>
      <c r="J1321" s="12">
        <f>VLOOKUP($B1321,'Elec wholesale lookups'!$A$3:$L$15,'Inputs - Elec wholesale index'!J$2,FALSE)</f>
        <v>205597.26549163138</v>
      </c>
      <c r="K1321" s="12">
        <f>VLOOKUP($B1321,'Elec wholesale lookups'!$A$3:$L$15,'Inputs - Elec wholesale index'!K$2,FALSE)</f>
        <v>181634.52552031272</v>
      </c>
      <c r="L1321" s="37">
        <f>VLOOKUP($B1321,'Elec wholesale lookups'!$A$3:$O$15,'Inputs - Elec wholesale index'!L$2,FALSE)</f>
        <v>1</v>
      </c>
      <c r="M1321" s="37">
        <f>VLOOKUP($B1321,'Elec wholesale lookups'!$A$3:$O$15,'Inputs - Elec wholesale index'!M$2,FALSE)</f>
        <v>1</v>
      </c>
      <c r="N1321" s="37">
        <f>VLOOKUP($B1321,'Elec wholesale lookups'!$A$3:$O$15,'Inputs - Elec wholesale index'!N$2,FALSE)</f>
        <v>0</v>
      </c>
      <c r="O1321" s="12">
        <f t="shared" si="338"/>
        <v>181634.52552031272</v>
      </c>
      <c r="P1321" s="12">
        <f t="shared" si="339"/>
        <v>205597.26549163138</v>
      </c>
      <c r="Q1321" s="12">
        <f t="shared" si="340"/>
        <v>0</v>
      </c>
      <c r="R1321" s="12">
        <f t="shared" si="341"/>
        <v>387231.79101194406</v>
      </c>
      <c r="S1321" s="22">
        <f t="shared" si="342"/>
        <v>0</v>
      </c>
      <c r="T1321" s="22">
        <f t="shared" si="343"/>
        <v>0</v>
      </c>
      <c r="U1321" s="22">
        <f t="shared" si="344"/>
        <v>0</v>
      </c>
      <c r="V1321" s="22">
        <f t="shared" si="345"/>
        <v>0</v>
      </c>
      <c r="W1321" s="43" t="str">
        <f t="shared" si="346"/>
        <v>n/a</v>
      </c>
      <c r="X1321" s="22">
        <f t="shared" si="347"/>
        <v>0</v>
      </c>
      <c r="Y1321" s="22">
        <f t="shared" si="348"/>
        <v>0</v>
      </c>
      <c r="Z1321" s="22">
        <f t="shared" si="349"/>
        <v>0</v>
      </c>
      <c r="AA1321" s="42">
        <f t="shared" si="350"/>
        <v>0</v>
      </c>
      <c r="AB1321" s="43" t="str">
        <f t="shared" si="351"/>
        <v>n/a</v>
      </c>
      <c r="AC1321" s="44" t="str">
        <f>IFERROR(W1321*'Inputs - OBR and CPI'!$E$27+'Inputs - Elec wholesale index'!AB1321*'Inputs - OBR and CPI'!$F$27,"n/a")</f>
        <v>n/a</v>
      </c>
      <c r="AD1321" s="2"/>
      <c r="AE1321" s="2"/>
      <c r="AF1321" s="127">
        <v>0</v>
      </c>
    </row>
    <row r="1322" spans="1:32">
      <c r="A1322" s="46"/>
      <c r="B1322" s="13" t="str">
        <f t="shared" si="352"/>
        <v>Jan</v>
      </c>
      <c r="C1322" s="3"/>
      <c r="D1322" s="3"/>
      <c r="E1322" s="3"/>
      <c r="F1322" s="41"/>
      <c r="G1322" s="41"/>
      <c r="H1322" s="41"/>
      <c r="I1322" s="12">
        <f>VLOOKUP($B1322,'Elec wholesale lookups'!$A$3:$L$15,'Inputs - Elec wholesale index'!I$2,FALSE)</f>
        <v>181634.52552031272</v>
      </c>
      <c r="J1322" s="12">
        <f>VLOOKUP($B1322,'Elec wholesale lookups'!$A$3:$L$15,'Inputs - Elec wholesale index'!J$2,FALSE)</f>
        <v>205597.26549163138</v>
      </c>
      <c r="K1322" s="12">
        <f>VLOOKUP($B1322,'Elec wholesale lookups'!$A$3:$L$15,'Inputs - Elec wholesale index'!K$2,FALSE)</f>
        <v>181634.52552031272</v>
      </c>
      <c r="L1322" s="37">
        <f>VLOOKUP($B1322,'Elec wholesale lookups'!$A$3:$O$15,'Inputs - Elec wholesale index'!L$2,FALSE)</f>
        <v>1</v>
      </c>
      <c r="M1322" s="37">
        <f>VLOOKUP($B1322,'Elec wholesale lookups'!$A$3:$O$15,'Inputs - Elec wholesale index'!M$2,FALSE)</f>
        <v>1</v>
      </c>
      <c r="N1322" s="37">
        <f>VLOOKUP($B1322,'Elec wholesale lookups'!$A$3:$O$15,'Inputs - Elec wholesale index'!N$2,FALSE)</f>
        <v>0</v>
      </c>
      <c r="O1322" s="12">
        <f t="shared" si="338"/>
        <v>181634.52552031272</v>
      </c>
      <c r="P1322" s="12">
        <f t="shared" si="339"/>
        <v>205597.26549163138</v>
      </c>
      <c r="Q1322" s="12">
        <f t="shared" si="340"/>
        <v>0</v>
      </c>
      <c r="R1322" s="12">
        <f t="shared" si="341"/>
        <v>387231.79101194406</v>
      </c>
      <c r="S1322" s="22">
        <f t="shared" si="342"/>
        <v>0</v>
      </c>
      <c r="T1322" s="22">
        <f t="shared" si="343"/>
        <v>0</v>
      </c>
      <c r="U1322" s="22">
        <f t="shared" si="344"/>
        <v>0</v>
      </c>
      <c r="V1322" s="22">
        <f t="shared" si="345"/>
        <v>0</v>
      </c>
      <c r="W1322" s="43" t="str">
        <f t="shared" si="346"/>
        <v>n/a</v>
      </c>
      <c r="X1322" s="22">
        <f t="shared" si="347"/>
        <v>0</v>
      </c>
      <c r="Y1322" s="22">
        <f t="shared" si="348"/>
        <v>0</v>
      </c>
      <c r="Z1322" s="22">
        <f t="shared" si="349"/>
        <v>0</v>
      </c>
      <c r="AA1322" s="42">
        <f t="shared" si="350"/>
        <v>0</v>
      </c>
      <c r="AB1322" s="43" t="str">
        <f t="shared" si="351"/>
        <v>n/a</v>
      </c>
      <c r="AC1322" s="44" t="str">
        <f>IFERROR(W1322*'Inputs - OBR and CPI'!$E$27+'Inputs - Elec wholesale index'!AB1322*'Inputs - OBR and CPI'!$F$27,"n/a")</f>
        <v>n/a</v>
      </c>
      <c r="AD1322" s="2"/>
      <c r="AE1322" s="2"/>
      <c r="AF1322" s="127">
        <v>0</v>
      </c>
    </row>
    <row r="1323" spans="1:32">
      <c r="A1323" s="46"/>
      <c r="B1323" s="13" t="str">
        <f t="shared" si="352"/>
        <v>Jan</v>
      </c>
      <c r="C1323" s="3"/>
      <c r="D1323" s="3"/>
      <c r="E1323" s="3"/>
      <c r="F1323" s="41"/>
      <c r="G1323" s="41"/>
      <c r="H1323" s="41"/>
      <c r="I1323" s="12">
        <f>VLOOKUP($B1323,'Elec wholesale lookups'!$A$3:$L$15,'Inputs - Elec wholesale index'!I$2,FALSE)</f>
        <v>181634.52552031272</v>
      </c>
      <c r="J1323" s="12">
        <f>VLOOKUP($B1323,'Elec wholesale lookups'!$A$3:$L$15,'Inputs - Elec wholesale index'!J$2,FALSE)</f>
        <v>205597.26549163138</v>
      </c>
      <c r="K1323" s="12">
        <f>VLOOKUP($B1323,'Elec wholesale lookups'!$A$3:$L$15,'Inputs - Elec wholesale index'!K$2,FALSE)</f>
        <v>181634.52552031272</v>
      </c>
      <c r="L1323" s="37">
        <f>VLOOKUP($B1323,'Elec wholesale lookups'!$A$3:$O$15,'Inputs - Elec wholesale index'!L$2,FALSE)</f>
        <v>1</v>
      </c>
      <c r="M1323" s="37">
        <f>VLOOKUP($B1323,'Elec wholesale lookups'!$A$3:$O$15,'Inputs - Elec wholesale index'!M$2,FALSE)</f>
        <v>1</v>
      </c>
      <c r="N1323" s="37">
        <f>VLOOKUP($B1323,'Elec wholesale lookups'!$A$3:$O$15,'Inputs - Elec wholesale index'!N$2,FALSE)</f>
        <v>0</v>
      </c>
      <c r="O1323" s="12">
        <f t="shared" si="338"/>
        <v>181634.52552031272</v>
      </c>
      <c r="P1323" s="12">
        <f t="shared" si="339"/>
        <v>205597.26549163138</v>
      </c>
      <c r="Q1323" s="12">
        <f t="shared" si="340"/>
        <v>0</v>
      </c>
      <c r="R1323" s="12">
        <f t="shared" si="341"/>
        <v>387231.79101194406</v>
      </c>
      <c r="S1323" s="22">
        <f t="shared" si="342"/>
        <v>0</v>
      </c>
      <c r="T1323" s="22">
        <f t="shared" si="343"/>
        <v>0</v>
      </c>
      <c r="U1323" s="22">
        <f t="shared" si="344"/>
        <v>0</v>
      </c>
      <c r="V1323" s="22">
        <f t="shared" si="345"/>
        <v>0</v>
      </c>
      <c r="W1323" s="43" t="str">
        <f t="shared" si="346"/>
        <v>n/a</v>
      </c>
      <c r="X1323" s="22">
        <f t="shared" si="347"/>
        <v>0</v>
      </c>
      <c r="Y1323" s="22">
        <f t="shared" si="348"/>
        <v>0</v>
      </c>
      <c r="Z1323" s="22">
        <f t="shared" si="349"/>
        <v>0</v>
      </c>
      <c r="AA1323" s="42">
        <f t="shared" si="350"/>
        <v>0</v>
      </c>
      <c r="AB1323" s="43" t="str">
        <f t="shared" si="351"/>
        <v>n/a</v>
      </c>
      <c r="AC1323" s="44" t="str">
        <f>IFERROR(W1323*'Inputs - OBR and CPI'!$E$27+'Inputs - Elec wholesale index'!AB1323*'Inputs - OBR and CPI'!$F$27,"n/a")</f>
        <v>n/a</v>
      </c>
      <c r="AD1323" s="2"/>
      <c r="AE1323" s="2"/>
      <c r="AF1323" s="127">
        <v>0</v>
      </c>
    </row>
    <row r="1324" spans="1:32">
      <c r="A1324" s="46"/>
      <c r="B1324" s="13" t="str">
        <f t="shared" si="352"/>
        <v>Jan</v>
      </c>
      <c r="C1324" s="3"/>
      <c r="D1324" s="3"/>
      <c r="E1324" s="3"/>
      <c r="F1324" s="41"/>
      <c r="G1324" s="41"/>
      <c r="H1324" s="41"/>
      <c r="I1324" s="12">
        <f>VLOOKUP($B1324,'Elec wholesale lookups'!$A$3:$L$15,'Inputs - Elec wholesale index'!I$2,FALSE)</f>
        <v>181634.52552031272</v>
      </c>
      <c r="J1324" s="12">
        <f>VLOOKUP($B1324,'Elec wholesale lookups'!$A$3:$L$15,'Inputs - Elec wholesale index'!J$2,FALSE)</f>
        <v>205597.26549163138</v>
      </c>
      <c r="K1324" s="12">
        <f>VLOOKUP($B1324,'Elec wholesale lookups'!$A$3:$L$15,'Inputs - Elec wholesale index'!K$2,FALSE)</f>
        <v>181634.52552031272</v>
      </c>
      <c r="L1324" s="37">
        <f>VLOOKUP($B1324,'Elec wholesale lookups'!$A$3:$O$15,'Inputs - Elec wholesale index'!L$2,FALSE)</f>
        <v>1</v>
      </c>
      <c r="M1324" s="37">
        <f>VLOOKUP($B1324,'Elec wholesale lookups'!$A$3:$O$15,'Inputs - Elec wholesale index'!M$2,FALSE)</f>
        <v>1</v>
      </c>
      <c r="N1324" s="37">
        <f>VLOOKUP($B1324,'Elec wholesale lookups'!$A$3:$O$15,'Inputs - Elec wholesale index'!N$2,FALSE)</f>
        <v>0</v>
      </c>
      <c r="O1324" s="12">
        <f t="shared" si="338"/>
        <v>181634.52552031272</v>
      </c>
      <c r="P1324" s="12">
        <f t="shared" si="339"/>
        <v>205597.26549163138</v>
      </c>
      <c r="Q1324" s="12">
        <f t="shared" si="340"/>
        <v>0</v>
      </c>
      <c r="R1324" s="12">
        <f t="shared" si="341"/>
        <v>387231.79101194406</v>
      </c>
      <c r="S1324" s="22">
        <f t="shared" si="342"/>
        <v>0</v>
      </c>
      <c r="T1324" s="22">
        <f t="shared" si="343"/>
        <v>0</v>
      </c>
      <c r="U1324" s="22">
        <f t="shared" si="344"/>
        <v>0</v>
      </c>
      <c r="V1324" s="22">
        <f t="shared" si="345"/>
        <v>0</v>
      </c>
      <c r="W1324" s="43" t="str">
        <f t="shared" si="346"/>
        <v>n/a</v>
      </c>
      <c r="X1324" s="22">
        <f t="shared" si="347"/>
        <v>0</v>
      </c>
      <c r="Y1324" s="22">
        <f t="shared" si="348"/>
        <v>0</v>
      </c>
      <c r="Z1324" s="22">
        <f t="shared" si="349"/>
        <v>0</v>
      </c>
      <c r="AA1324" s="42">
        <f t="shared" si="350"/>
        <v>0</v>
      </c>
      <c r="AB1324" s="43" t="str">
        <f t="shared" si="351"/>
        <v>n/a</v>
      </c>
      <c r="AC1324" s="44" t="str">
        <f>IFERROR(W1324*'Inputs - OBR and CPI'!$E$27+'Inputs - Elec wholesale index'!AB1324*'Inputs - OBR and CPI'!$F$27,"n/a")</f>
        <v>n/a</v>
      </c>
      <c r="AD1324" s="2"/>
      <c r="AE1324" s="2"/>
      <c r="AF1324" s="127">
        <v>0</v>
      </c>
    </row>
    <row r="1325" spans="1:32">
      <c r="A1325" s="46"/>
      <c r="B1325" s="13" t="str">
        <f t="shared" si="352"/>
        <v>Jan</v>
      </c>
      <c r="C1325" s="3"/>
      <c r="D1325" s="3"/>
      <c r="E1325" s="3"/>
      <c r="F1325" s="41"/>
      <c r="G1325" s="41"/>
      <c r="H1325" s="41"/>
      <c r="I1325" s="12">
        <f>VLOOKUP($B1325,'Elec wholesale lookups'!$A$3:$L$15,'Inputs - Elec wholesale index'!I$2,FALSE)</f>
        <v>181634.52552031272</v>
      </c>
      <c r="J1325" s="12">
        <f>VLOOKUP($B1325,'Elec wholesale lookups'!$A$3:$L$15,'Inputs - Elec wholesale index'!J$2,FALSE)</f>
        <v>205597.26549163138</v>
      </c>
      <c r="K1325" s="12">
        <f>VLOOKUP($B1325,'Elec wholesale lookups'!$A$3:$L$15,'Inputs - Elec wholesale index'!K$2,FALSE)</f>
        <v>181634.52552031272</v>
      </c>
      <c r="L1325" s="37">
        <f>VLOOKUP($B1325,'Elec wholesale lookups'!$A$3:$O$15,'Inputs - Elec wholesale index'!L$2,FALSE)</f>
        <v>1</v>
      </c>
      <c r="M1325" s="37">
        <f>VLOOKUP($B1325,'Elec wholesale lookups'!$A$3:$O$15,'Inputs - Elec wholesale index'!M$2,FALSE)</f>
        <v>1</v>
      </c>
      <c r="N1325" s="37">
        <f>VLOOKUP($B1325,'Elec wholesale lookups'!$A$3:$O$15,'Inputs - Elec wholesale index'!N$2,FALSE)</f>
        <v>0</v>
      </c>
      <c r="O1325" s="12">
        <f t="shared" si="338"/>
        <v>181634.52552031272</v>
      </c>
      <c r="P1325" s="12">
        <f t="shared" si="339"/>
        <v>205597.26549163138</v>
      </c>
      <c r="Q1325" s="12">
        <f t="shared" si="340"/>
        <v>0</v>
      </c>
      <c r="R1325" s="12">
        <f t="shared" si="341"/>
        <v>387231.79101194406</v>
      </c>
      <c r="S1325" s="22">
        <f t="shared" si="342"/>
        <v>0</v>
      </c>
      <c r="T1325" s="22">
        <f t="shared" si="343"/>
        <v>0</v>
      </c>
      <c r="U1325" s="22">
        <f t="shared" si="344"/>
        <v>0</v>
      </c>
      <c r="V1325" s="22">
        <f t="shared" si="345"/>
        <v>0</v>
      </c>
      <c r="W1325" s="43" t="str">
        <f t="shared" si="346"/>
        <v>n/a</v>
      </c>
      <c r="X1325" s="22">
        <f t="shared" si="347"/>
        <v>0</v>
      </c>
      <c r="Y1325" s="22">
        <f t="shared" si="348"/>
        <v>0</v>
      </c>
      <c r="Z1325" s="22">
        <f t="shared" si="349"/>
        <v>0</v>
      </c>
      <c r="AA1325" s="42">
        <f t="shared" si="350"/>
        <v>0</v>
      </c>
      <c r="AB1325" s="43" t="str">
        <f t="shared" si="351"/>
        <v>n/a</v>
      </c>
      <c r="AC1325" s="44" t="str">
        <f>IFERROR(W1325*'Inputs - OBR and CPI'!$E$27+'Inputs - Elec wholesale index'!AB1325*'Inputs - OBR and CPI'!$F$27,"n/a")</f>
        <v>n/a</v>
      </c>
      <c r="AD1325" s="2"/>
      <c r="AE1325" s="2"/>
      <c r="AF1325" s="127">
        <v>0</v>
      </c>
    </row>
    <row r="1326" spans="1:32">
      <c r="A1326" s="46"/>
      <c r="B1326" s="13" t="str">
        <f t="shared" si="352"/>
        <v>Jan</v>
      </c>
      <c r="C1326" s="3"/>
      <c r="D1326" s="3"/>
      <c r="E1326" s="3"/>
      <c r="F1326" s="41"/>
      <c r="G1326" s="41"/>
      <c r="H1326" s="41"/>
      <c r="I1326" s="12">
        <f>VLOOKUP($B1326,'Elec wholesale lookups'!$A$3:$L$15,'Inputs - Elec wholesale index'!I$2,FALSE)</f>
        <v>181634.52552031272</v>
      </c>
      <c r="J1326" s="12">
        <f>VLOOKUP($B1326,'Elec wholesale lookups'!$A$3:$L$15,'Inputs - Elec wholesale index'!J$2,FALSE)</f>
        <v>205597.26549163138</v>
      </c>
      <c r="K1326" s="12">
        <f>VLOOKUP($B1326,'Elec wholesale lookups'!$A$3:$L$15,'Inputs - Elec wholesale index'!K$2,FALSE)</f>
        <v>181634.52552031272</v>
      </c>
      <c r="L1326" s="37">
        <f>VLOOKUP($B1326,'Elec wholesale lookups'!$A$3:$O$15,'Inputs - Elec wholesale index'!L$2,FALSE)</f>
        <v>1</v>
      </c>
      <c r="M1326" s="37">
        <f>VLOOKUP($B1326,'Elec wholesale lookups'!$A$3:$O$15,'Inputs - Elec wholesale index'!M$2,FALSE)</f>
        <v>1</v>
      </c>
      <c r="N1326" s="37">
        <f>VLOOKUP($B1326,'Elec wholesale lookups'!$A$3:$O$15,'Inputs - Elec wholesale index'!N$2,FALSE)</f>
        <v>0</v>
      </c>
      <c r="O1326" s="12">
        <f t="shared" si="338"/>
        <v>181634.52552031272</v>
      </c>
      <c r="P1326" s="12">
        <f t="shared" si="339"/>
        <v>205597.26549163138</v>
      </c>
      <c r="Q1326" s="12">
        <f t="shared" si="340"/>
        <v>0</v>
      </c>
      <c r="R1326" s="12">
        <f t="shared" si="341"/>
        <v>387231.79101194406</v>
      </c>
      <c r="S1326" s="22">
        <f t="shared" si="342"/>
        <v>0</v>
      </c>
      <c r="T1326" s="22">
        <f t="shared" si="343"/>
        <v>0</v>
      </c>
      <c r="U1326" s="22">
        <f t="shared" si="344"/>
        <v>0</v>
      </c>
      <c r="V1326" s="22">
        <f t="shared" si="345"/>
        <v>0</v>
      </c>
      <c r="W1326" s="43" t="str">
        <f t="shared" si="346"/>
        <v>n/a</v>
      </c>
      <c r="X1326" s="22">
        <f t="shared" si="347"/>
        <v>0</v>
      </c>
      <c r="Y1326" s="22">
        <f t="shared" si="348"/>
        <v>0</v>
      </c>
      <c r="Z1326" s="22">
        <f t="shared" si="349"/>
        <v>0</v>
      </c>
      <c r="AA1326" s="42">
        <f t="shared" si="350"/>
        <v>0</v>
      </c>
      <c r="AB1326" s="43" t="str">
        <f t="shared" si="351"/>
        <v>n/a</v>
      </c>
      <c r="AC1326" s="44" t="str">
        <f>IFERROR(W1326*'Inputs - OBR and CPI'!$E$27+'Inputs - Elec wholesale index'!AB1326*'Inputs - OBR and CPI'!$F$27,"n/a")</f>
        <v>n/a</v>
      </c>
      <c r="AD1326" s="2"/>
      <c r="AE1326" s="2"/>
      <c r="AF1326" s="127">
        <v>0</v>
      </c>
    </row>
    <row r="1327" spans="1:32">
      <c r="A1327" s="46"/>
      <c r="B1327" s="13" t="str">
        <f t="shared" si="352"/>
        <v>Jan</v>
      </c>
      <c r="C1327" s="3"/>
      <c r="D1327" s="3"/>
      <c r="E1327" s="3"/>
      <c r="F1327" s="41"/>
      <c r="G1327" s="41"/>
      <c r="H1327" s="41"/>
      <c r="I1327" s="12">
        <f>VLOOKUP($B1327,'Elec wholesale lookups'!$A$3:$L$15,'Inputs - Elec wholesale index'!I$2,FALSE)</f>
        <v>181634.52552031272</v>
      </c>
      <c r="J1327" s="12">
        <f>VLOOKUP($B1327,'Elec wholesale lookups'!$A$3:$L$15,'Inputs - Elec wholesale index'!J$2,FALSE)</f>
        <v>205597.26549163138</v>
      </c>
      <c r="K1327" s="12">
        <f>VLOOKUP($B1327,'Elec wholesale lookups'!$A$3:$L$15,'Inputs - Elec wholesale index'!K$2,FALSE)</f>
        <v>181634.52552031272</v>
      </c>
      <c r="L1327" s="37">
        <f>VLOOKUP($B1327,'Elec wholesale lookups'!$A$3:$O$15,'Inputs - Elec wholesale index'!L$2,FALSE)</f>
        <v>1</v>
      </c>
      <c r="M1327" s="37">
        <f>VLOOKUP($B1327,'Elec wholesale lookups'!$A$3:$O$15,'Inputs - Elec wholesale index'!M$2,FALSE)</f>
        <v>1</v>
      </c>
      <c r="N1327" s="37">
        <f>VLOOKUP($B1327,'Elec wholesale lookups'!$A$3:$O$15,'Inputs - Elec wholesale index'!N$2,FALSE)</f>
        <v>0</v>
      </c>
      <c r="O1327" s="12">
        <f t="shared" si="338"/>
        <v>181634.52552031272</v>
      </c>
      <c r="P1327" s="12">
        <f t="shared" si="339"/>
        <v>205597.26549163138</v>
      </c>
      <c r="Q1327" s="12">
        <f t="shared" si="340"/>
        <v>0</v>
      </c>
      <c r="R1327" s="12">
        <f t="shared" si="341"/>
        <v>387231.79101194406</v>
      </c>
      <c r="S1327" s="22">
        <f t="shared" si="342"/>
        <v>0</v>
      </c>
      <c r="T1327" s="22">
        <f t="shared" si="343"/>
        <v>0</v>
      </c>
      <c r="U1327" s="22">
        <f t="shared" si="344"/>
        <v>0</v>
      </c>
      <c r="V1327" s="22">
        <f t="shared" si="345"/>
        <v>0</v>
      </c>
      <c r="W1327" s="43" t="str">
        <f t="shared" si="346"/>
        <v>n/a</v>
      </c>
      <c r="X1327" s="22">
        <f t="shared" si="347"/>
        <v>0</v>
      </c>
      <c r="Y1327" s="22">
        <f t="shared" si="348"/>
        <v>0</v>
      </c>
      <c r="Z1327" s="22">
        <f t="shared" si="349"/>
        <v>0</v>
      </c>
      <c r="AA1327" s="42">
        <f t="shared" si="350"/>
        <v>0</v>
      </c>
      <c r="AB1327" s="43" t="str">
        <f t="shared" si="351"/>
        <v>n/a</v>
      </c>
      <c r="AC1327" s="44" t="str">
        <f>IFERROR(W1327*'Inputs - OBR and CPI'!$E$27+'Inputs - Elec wholesale index'!AB1327*'Inputs - OBR and CPI'!$F$27,"n/a")</f>
        <v>n/a</v>
      </c>
      <c r="AD1327" s="2"/>
      <c r="AE1327" s="2"/>
      <c r="AF1327" s="127">
        <v>0</v>
      </c>
    </row>
    <row r="1328" spans="1:32">
      <c r="A1328" s="46"/>
      <c r="B1328" s="13" t="str">
        <f t="shared" si="352"/>
        <v>Jan</v>
      </c>
      <c r="C1328" s="3"/>
      <c r="D1328" s="3"/>
      <c r="E1328" s="3"/>
      <c r="F1328" s="41"/>
      <c r="G1328" s="41"/>
      <c r="H1328" s="41"/>
      <c r="I1328" s="12">
        <f>VLOOKUP($B1328,'Elec wholesale lookups'!$A$3:$L$15,'Inputs - Elec wholesale index'!I$2,FALSE)</f>
        <v>181634.52552031272</v>
      </c>
      <c r="J1328" s="12">
        <f>VLOOKUP($B1328,'Elec wholesale lookups'!$A$3:$L$15,'Inputs - Elec wholesale index'!J$2,FALSE)</f>
        <v>205597.26549163138</v>
      </c>
      <c r="K1328" s="12">
        <f>VLOOKUP($B1328,'Elec wholesale lookups'!$A$3:$L$15,'Inputs - Elec wholesale index'!K$2,FALSE)</f>
        <v>181634.52552031272</v>
      </c>
      <c r="L1328" s="37">
        <f>VLOOKUP($B1328,'Elec wholesale lookups'!$A$3:$O$15,'Inputs - Elec wholesale index'!L$2,FALSE)</f>
        <v>1</v>
      </c>
      <c r="M1328" s="37">
        <f>VLOOKUP($B1328,'Elec wholesale lookups'!$A$3:$O$15,'Inputs - Elec wholesale index'!M$2,FALSE)</f>
        <v>1</v>
      </c>
      <c r="N1328" s="37">
        <f>VLOOKUP($B1328,'Elec wholesale lookups'!$A$3:$O$15,'Inputs - Elec wholesale index'!N$2,FALSE)</f>
        <v>0</v>
      </c>
      <c r="O1328" s="12">
        <f t="shared" si="338"/>
        <v>181634.52552031272</v>
      </c>
      <c r="P1328" s="12">
        <f t="shared" si="339"/>
        <v>205597.26549163138</v>
      </c>
      <c r="Q1328" s="12">
        <f t="shared" si="340"/>
        <v>0</v>
      </c>
      <c r="R1328" s="12">
        <f t="shared" si="341"/>
        <v>387231.79101194406</v>
      </c>
      <c r="S1328" s="22">
        <f t="shared" si="342"/>
        <v>0</v>
      </c>
      <c r="T1328" s="22">
        <f t="shared" si="343"/>
        <v>0</v>
      </c>
      <c r="U1328" s="22">
        <f t="shared" si="344"/>
        <v>0</v>
      </c>
      <c r="V1328" s="22">
        <f t="shared" si="345"/>
        <v>0</v>
      </c>
      <c r="W1328" s="43" t="str">
        <f t="shared" si="346"/>
        <v>n/a</v>
      </c>
      <c r="X1328" s="22">
        <f t="shared" si="347"/>
        <v>0</v>
      </c>
      <c r="Y1328" s="22">
        <f t="shared" si="348"/>
        <v>0</v>
      </c>
      <c r="Z1328" s="22">
        <f t="shared" si="349"/>
        <v>0</v>
      </c>
      <c r="AA1328" s="42">
        <f t="shared" si="350"/>
        <v>0</v>
      </c>
      <c r="AB1328" s="43" t="str">
        <f t="shared" si="351"/>
        <v>n/a</v>
      </c>
      <c r="AC1328" s="44" t="str">
        <f>IFERROR(W1328*'Inputs - OBR and CPI'!$E$27+'Inputs - Elec wholesale index'!AB1328*'Inputs - OBR and CPI'!$F$27,"n/a")</f>
        <v>n/a</v>
      </c>
      <c r="AD1328" s="2"/>
      <c r="AE1328" s="2"/>
      <c r="AF1328" s="127">
        <v>0</v>
      </c>
    </row>
    <row r="1329" spans="1:32">
      <c r="A1329" s="46"/>
      <c r="B1329" s="13" t="str">
        <f t="shared" si="352"/>
        <v>Jan</v>
      </c>
      <c r="C1329" s="3"/>
      <c r="D1329" s="3"/>
      <c r="E1329" s="3"/>
      <c r="F1329" s="41"/>
      <c r="G1329" s="41"/>
      <c r="H1329" s="41"/>
      <c r="I1329" s="12">
        <f>VLOOKUP($B1329,'Elec wholesale lookups'!$A$3:$L$15,'Inputs - Elec wholesale index'!I$2,FALSE)</f>
        <v>181634.52552031272</v>
      </c>
      <c r="J1329" s="12">
        <f>VLOOKUP($B1329,'Elec wholesale lookups'!$A$3:$L$15,'Inputs - Elec wholesale index'!J$2,FALSE)</f>
        <v>205597.26549163138</v>
      </c>
      <c r="K1329" s="12">
        <f>VLOOKUP($B1329,'Elec wholesale lookups'!$A$3:$L$15,'Inputs - Elec wholesale index'!K$2,FALSE)</f>
        <v>181634.52552031272</v>
      </c>
      <c r="L1329" s="37">
        <f>VLOOKUP($B1329,'Elec wholesale lookups'!$A$3:$O$15,'Inputs - Elec wholesale index'!L$2,FALSE)</f>
        <v>1</v>
      </c>
      <c r="M1329" s="37">
        <f>VLOOKUP($B1329,'Elec wholesale lookups'!$A$3:$O$15,'Inputs - Elec wholesale index'!M$2,FALSE)</f>
        <v>1</v>
      </c>
      <c r="N1329" s="37">
        <f>VLOOKUP($B1329,'Elec wholesale lookups'!$A$3:$O$15,'Inputs - Elec wholesale index'!N$2,FALSE)</f>
        <v>0</v>
      </c>
      <c r="O1329" s="12">
        <f t="shared" si="338"/>
        <v>181634.52552031272</v>
      </c>
      <c r="P1329" s="12">
        <f t="shared" si="339"/>
        <v>205597.26549163138</v>
      </c>
      <c r="Q1329" s="12">
        <f t="shared" si="340"/>
        <v>0</v>
      </c>
      <c r="R1329" s="12">
        <f t="shared" si="341"/>
        <v>387231.79101194406</v>
      </c>
      <c r="S1329" s="22">
        <f t="shared" si="342"/>
        <v>0</v>
      </c>
      <c r="T1329" s="22">
        <f t="shared" si="343"/>
        <v>0</v>
      </c>
      <c r="U1329" s="22">
        <f t="shared" si="344"/>
        <v>0</v>
      </c>
      <c r="V1329" s="22">
        <f t="shared" si="345"/>
        <v>0</v>
      </c>
      <c r="W1329" s="43" t="str">
        <f t="shared" si="346"/>
        <v>n/a</v>
      </c>
      <c r="X1329" s="22">
        <f t="shared" si="347"/>
        <v>0</v>
      </c>
      <c r="Y1329" s="22">
        <f t="shared" si="348"/>
        <v>0</v>
      </c>
      <c r="Z1329" s="22">
        <f t="shared" si="349"/>
        <v>0</v>
      </c>
      <c r="AA1329" s="42">
        <f t="shared" si="350"/>
        <v>0</v>
      </c>
      <c r="AB1329" s="43" t="str">
        <f t="shared" si="351"/>
        <v>n/a</v>
      </c>
      <c r="AC1329" s="44" t="str">
        <f>IFERROR(W1329*'Inputs - OBR and CPI'!$E$27+'Inputs - Elec wholesale index'!AB1329*'Inputs - OBR and CPI'!$F$27,"n/a")</f>
        <v>n/a</v>
      </c>
      <c r="AD1329" s="2"/>
      <c r="AE1329" s="2"/>
      <c r="AF1329" s="127">
        <v>0</v>
      </c>
    </row>
    <row r="1330" spans="1:32">
      <c r="A1330" s="46"/>
      <c r="B1330" s="13" t="str">
        <f t="shared" si="352"/>
        <v>Jan</v>
      </c>
      <c r="C1330" s="3"/>
      <c r="D1330" s="3"/>
      <c r="E1330" s="3"/>
      <c r="F1330" s="41"/>
      <c r="G1330" s="41"/>
      <c r="H1330" s="41"/>
      <c r="I1330" s="12">
        <f>VLOOKUP($B1330,'Elec wholesale lookups'!$A$3:$L$15,'Inputs - Elec wholesale index'!I$2,FALSE)</f>
        <v>181634.52552031272</v>
      </c>
      <c r="J1330" s="12">
        <f>VLOOKUP($B1330,'Elec wholesale lookups'!$A$3:$L$15,'Inputs - Elec wholesale index'!J$2,FALSE)</f>
        <v>205597.26549163138</v>
      </c>
      <c r="K1330" s="12">
        <f>VLOOKUP($B1330,'Elec wholesale lookups'!$A$3:$L$15,'Inputs - Elec wholesale index'!K$2,FALSE)</f>
        <v>181634.52552031272</v>
      </c>
      <c r="L1330" s="37">
        <f>VLOOKUP($B1330,'Elec wholesale lookups'!$A$3:$O$15,'Inputs - Elec wholesale index'!L$2,FALSE)</f>
        <v>1</v>
      </c>
      <c r="M1330" s="37">
        <f>VLOOKUP($B1330,'Elec wholesale lookups'!$A$3:$O$15,'Inputs - Elec wholesale index'!M$2,FALSE)</f>
        <v>1</v>
      </c>
      <c r="N1330" s="37">
        <f>VLOOKUP($B1330,'Elec wholesale lookups'!$A$3:$O$15,'Inputs - Elec wholesale index'!N$2,FALSE)</f>
        <v>0</v>
      </c>
      <c r="O1330" s="12">
        <f t="shared" si="338"/>
        <v>181634.52552031272</v>
      </c>
      <c r="P1330" s="12">
        <f t="shared" si="339"/>
        <v>205597.26549163138</v>
      </c>
      <c r="Q1330" s="12">
        <f t="shared" si="340"/>
        <v>0</v>
      </c>
      <c r="R1330" s="12">
        <f t="shared" si="341"/>
        <v>387231.79101194406</v>
      </c>
      <c r="S1330" s="22">
        <f t="shared" si="342"/>
        <v>0</v>
      </c>
      <c r="T1330" s="22">
        <f t="shared" si="343"/>
        <v>0</v>
      </c>
      <c r="U1330" s="22">
        <f t="shared" si="344"/>
        <v>0</v>
      </c>
      <c r="V1330" s="22">
        <f t="shared" si="345"/>
        <v>0</v>
      </c>
      <c r="W1330" s="43" t="str">
        <f t="shared" si="346"/>
        <v>n/a</v>
      </c>
      <c r="X1330" s="22">
        <f t="shared" si="347"/>
        <v>0</v>
      </c>
      <c r="Y1330" s="22">
        <f t="shared" si="348"/>
        <v>0</v>
      </c>
      <c r="Z1330" s="22">
        <f t="shared" si="349"/>
        <v>0</v>
      </c>
      <c r="AA1330" s="42">
        <f t="shared" si="350"/>
        <v>0</v>
      </c>
      <c r="AB1330" s="43" t="str">
        <f t="shared" si="351"/>
        <v>n/a</v>
      </c>
      <c r="AC1330" s="44" t="str">
        <f>IFERROR(W1330*'Inputs - OBR and CPI'!$E$27+'Inputs - Elec wholesale index'!AB1330*'Inputs - OBR and CPI'!$F$27,"n/a")</f>
        <v>n/a</v>
      </c>
      <c r="AD1330" s="2"/>
      <c r="AE1330" s="2"/>
      <c r="AF1330" s="127">
        <v>0</v>
      </c>
    </row>
    <row r="1331" spans="1:32">
      <c r="A1331" s="46"/>
      <c r="B1331" s="13" t="str">
        <f t="shared" si="352"/>
        <v>Jan</v>
      </c>
      <c r="C1331" s="3"/>
      <c r="D1331" s="3"/>
      <c r="E1331" s="3"/>
      <c r="F1331" s="41"/>
      <c r="G1331" s="41"/>
      <c r="H1331" s="41"/>
      <c r="I1331" s="12">
        <f>VLOOKUP($B1331,'Elec wholesale lookups'!$A$3:$L$15,'Inputs - Elec wholesale index'!I$2,FALSE)</f>
        <v>181634.52552031272</v>
      </c>
      <c r="J1331" s="12">
        <f>VLOOKUP($B1331,'Elec wholesale lookups'!$A$3:$L$15,'Inputs - Elec wholesale index'!J$2,FALSE)</f>
        <v>205597.26549163138</v>
      </c>
      <c r="K1331" s="12">
        <f>VLOOKUP($B1331,'Elec wholesale lookups'!$A$3:$L$15,'Inputs - Elec wholesale index'!K$2,FALSE)</f>
        <v>181634.52552031272</v>
      </c>
      <c r="L1331" s="37">
        <f>VLOOKUP($B1331,'Elec wholesale lookups'!$A$3:$O$15,'Inputs - Elec wholesale index'!L$2,FALSE)</f>
        <v>1</v>
      </c>
      <c r="M1331" s="37">
        <f>VLOOKUP($B1331,'Elec wholesale lookups'!$A$3:$O$15,'Inputs - Elec wholesale index'!M$2,FALSE)</f>
        <v>1</v>
      </c>
      <c r="N1331" s="37">
        <f>VLOOKUP($B1331,'Elec wholesale lookups'!$A$3:$O$15,'Inputs - Elec wholesale index'!N$2,FALSE)</f>
        <v>0</v>
      </c>
      <c r="O1331" s="12">
        <f t="shared" si="338"/>
        <v>181634.52552031272</v>
      </c>
      <c r="P1331" s="12">
        <f t="shared" si="339"/>
        <v>205597.26549163138</v>
      </c>
      <c r="Q1331" s="12">
        <f t="shared" si="340"/>
        <v>0</v>
      </c>
      <c r="R1331" s="12">
        <f t="shared" si="341"/>
        <v>387231.79101194406</v>
      </c>
      <c r="S1331" s="22">
        <f t="shared" si="342"/>
        <v>0</v>
      </c>
      <c r="T1331" s="22">
        <f t="shared" si="343"/>
        <v>0</v>
      </c>
      <c r="U1331" s="22">
        <f t="shared" si="344"/>
        <v>0</v>
      </c>
      <c r="V1331" s="22">
        <f t="shared" si="345"/>
        <v>0</v>
      </c>
      <c r="W1331" s="43" t="str">
        <f t="shared" si="346"/>
        <v>n/a</v>
      </c>
      <c r="X1331" s="22">
        <f t="shared" si="347"/>
        <v>0</v>
      </c>
      <c r="Y1331" s="22">
        <f t="shared" si="348"/>
        <v>0</v>
      </c>
      <c r="Z1331" s="22">
        <f t="shared" si="349"/>
        <v>0</v>
      </c>
      <c r="AA1331" s="42">
        <f t="shared" si="350"/>
        <v>0</v>
      </c>
      <c r="AB1331" s="43" t="str">
        <f t="shared" si="351"/>
        <v>n/a</v>
      </c>
      <c r="AC1331" s="44" t="str">
        <f>IFERROR(W1331*'Inputs - OBR and CPI'!$E$27+'Inputs - Elec wholesale index'!AB1331*'Inputs - OBR and CPI'!$F$27,"n/a")</f>
        <v>n/a</v>
      </c>
      <c r="AD1331" s="2"/>
      <c r="AE1331" s="2"/>
      <c r="AF1331" s="127">
        <v>0</v>
      </c>
    </row>
    <row r="1332" spans="1:32">
      <c r="A1332" s="46"/>
      <c r="B1332" s="13" t="str">
        <f t="shared" si="352"/>
        <v>Jan</v>
      </c>
      <c r="C1332" s="3"/>
      <c r="D1332" s="3"/>
      <c r="E1332" s="3"/>
      <c r="F1332" s="41"/>
      <c r="G1332" s="41"/>
      <c r="H1332" s="41"/>
      <c r="I1332" s="12">
        <f>VLOOKUP($B1332,'Elec wholesale lookups'!$A$3:$L$15,'Inputs - Elec wholesale index'!I$2,FALSE)</f>
        <v>181634.52552031272</v>
      </c>
      <c r="J1332" s="12">
        <f>VLOOKUP($B1332,'Elec wholesale lookups'!$A$3:$L$15,'Inputs - Elec wholesale index'!J$2,FALSE)</f>
        <v>205597.26549163138</v>
      </c>
      <c r="K1332" s="12">
        <f>VLOOKUP($B1332,'Elec wholesale lookups'!$A$3:$L$15,'Inputs - Elec wholesale index'!K$2,FALSE)</f>
        <v>181634.52552031272</v>
      </c>
      <c r="L1332" s="37">
        <f>VLOOKUP($B1332,'Elec wholesale lookups'!$A$3:$O$15,'Inputs - Elec wholesale index'!L$2,FALSE)</f>
        <v>1</v>
      </c>
      <c r="M1332" s="37">
        <f>VLOOKUP($B1332,'Elec wholesale lookups'!$A$3:$O$15,'Inputs - Elec wholesale index'!M$2,FALSE)</f>
        <v>1</v>
      </c>
      <c r="N1332" s="37">
        <f>VLOOKUP($B1332,'Elec wholesale lookups'!$A$3:$O$15,'Inputs - Elec wholesale index'!N$2,FALSE)</f>
        <v>0</v>
      </c>
      <c r="O1332" s="12">
        <f t="shared" si="338"/>
        <v>181634.52552031272</v>
      </c>
      <c r="P1332" s="12">
        <f t="shared" si="339"/>
        <v>205597.26549163138</v>
      </c>
      <c r="Q1332" s="12">
        <f t="shared" si="340"/>
        <v>0</v>
      </c>
      <c r="R1332" s="12">
        <f t="shared" si="341"/>
        <v>387231.79101194406</v>
      </c>
      <c r="S1332" s="22">
        <f t="shared" si="342"/>
        <v>0</v>
      </c>
      <c r="T1332" s="22">
        <f t="shared" si="343"/>
        <v>0</v>
      </c>
      <c r="U1332" s="22">
        <f t="shared" si="344"/>
        <v>0</v>
      </c>
      <c r="V1332" s="22">
        <f t="shared" si="345"/>
        <v>0</v>
      </c>
      <c r="W1332" s="43" t="str">
        <f t="shared" si="346"/>
        <v>n/a</v>
      </c>
      <c r="X1332" s="22">
        <f t="shared" si="347"/>
        <v>0</v>
      </c>
      <c r="Y1332" s="22">
        <f t="shared" si="348"/>
        <v>0</v>
      </c>
      <c r="Z1332" s="22">
        <f t="shared" si="349"/>
        <v>0</v>
      </c>
      <c r="AA1332" s="42">
        <f t="shared" si="350"/>
        <v>0</v>
      </c>
      <c r="AB1332" s="43" t="str">
        <f t="shared" si="351"/>
        <v>n/a</v>
      </c>
      <c r="AC1332" s="44" t="str">
        <f>IFERROR(W1332*'Inputs - OBR and CPI'!$E$27+'Inputs - Elec wholesale index'!AB1332*'Inputs - OBR and CPI'!$F$27,"n/a")</f>
        <v>n/a</v>
      </c>
      <c r="AD1332" s="2"/>
      <c r="AE1332" s="2"/>
      <c r="AF1332" s="127">
        <v>0</v>
      </c>
    </row>
    <row r="1333" spans="1:32">
      <c r="A1333" s="46"/>
      <c r="B1333" s="13" t="str">
        <f t="shared" si="352"/>
        <v>Jan</v>
      </c>
      <c r="C1333" s="3"/>
      <c r="D1333" s="3"/>
      <c r="E1333" s="3"/>
      <c r="F1333" s="41"/>
      <c r="G1333" s="41"/>
      <c r="H1333" s="41"/>
      <c r="I1333" s="12">
        <f>VLOOKUP($B1333,'Elec wholesale lookups'!$A$3:$L$15,'Inputs - Elec wholesale index'!I$2,FALSE)</f>
        <v>181634.52552031272</v>
      </c>
      <c r="J1333" s="12">
        <f>VLOOKUP($B1333,'Elec wholesale lookups'!$A$3:$L$15,'Inputs - Elec wholesale index'!J$2,FALSE)</f>
        <v>205597.26549163138</v>
      </c>
      <c r="K1333" s="12">
        <f>VLOOKUP($B1333,'Elec wholesale lookups'!$A$3:$L$15,'Inputs - Elec wholesale index'!K$2,FALSE)</f>
        <v>181634.52552031272</v>
      </c>
      <c r="L1333" s="37">
        <f>VLOOKUP($B1333,'Elec wholesale lookups'!$A$3:$O$15,'Inputs - Elec wholesale index'!L$2,FALSE)</f>
        <v>1</v>
      </c>
      <c r="M1333" s="37">
        <f>VLOOKUP($B1333,'Elec wholesale lookups'!$A$3:$O$15,'Inputs - Elec wholesale index'!M$2,FALSE)</f>
        <v>1</v>
      </c>
      <c r="N1333" s="37">
        <f>VLOOKUP($B1333,'Elec wholesale lookups'!$A$3:$O$15,'Inputs - Elec wholesale index'!N$2,FALSE)</f>
        <v>0</v>
      </c>
      <c r="O1333" s="12">
        <f t="shared" si="338"/>
        <v>181634.52552031272</v>
      </c>
      <c r="P1333" s="12">
        <f t="shared" si="339"/>
        <v>205597.26549163138</v>
      </c>
      <c r="Q1333" s="12">
        <f t="shared" si="340"/>
        <v>0</v>
      </c>
      <c r="R1333" s="12">
        <f t="shared" si="341"/>
        <v>387231.79101194406</v>
      </c>
      <c r="S1333" s="22">
        <f t="shared" si="342"/>
        <v>0</v>
      </c>
      <c r="T1333" s="22">
        <f t="shared" si="343"/>
        <v>0</v>
      </c>
      <c r="U1333" s="22">
        <f t="shared" si="344"/>
        <v>0</v>
      </c>
      <c r="V1333" s="22">
        <f t="shared" si="345"/>
        <v>0</v>
      </c>
      <c r="W1333" s="43" t="str">
        <f t="shared" si="346"/>
        <v>n/a</v>
      </c>
      <c r="X1333" s="22">
        <f t="shared" si="347"/>
        <v>0</v>
      </c>
      <c r="Y1333" s="22">
        <f t="shared" si="348"/>
        <v>0</v>
      </c>
      <c r="Z1333" s="22">
        <f t="shared" si="349"/>
        <v>0</v>
      </c>
      <c r="AA1333" s="42">
        <f t="shared" si="350"/>
        <v>0</v>
      </c>
      <c r="AB1333" s="43" t="str">
        <f t="shared" si="351"/>
        <v>n/a</v>
      </c>
      <c r="AC1333" s="44" t="str">
        <f>IFERROR(W1333*'Inputs - OBR and CPI'!$E$27+'Inputs - Elec wholesale index'!AB1333*'Inputs - OBR and CPI'!$F$27,"n/a")</f>
        <v>n/a</v>
      </c>
      <c r="AD1333" s="2"/>
      <c r="AE1333" s="2"/>
      <c r="AF1333" s="127">
        <v>0</v>
      </c>
    </row>
    <row r="1334" spans="1:32">
      <c r="A1334" s="46"/>
      <c r="B1334" s="13" t="str">
        <f t="shared" si="352"/>
        <v>Jan</v>
      </c>
      <c r="C1334" s="3"/>
      <c r="D1334" s="3"/>
      <c r="E1334" s="3"/>
      <c r="F1334" s="41"/>
      <c r="G1334" s="41"/>
      <c r="H1334" s="41"/>
      <c r="I1334" s="12">
        <f>VLOOKUP($B1334,'Elec wholesale lookups'!$A$3:$L$15,'Inputs - Elec wholesale index'!I$2,FALSE)</f>
        <v>181634.52552031272</v>
      </c>
      <c r="J1334" s="12">
        <f>VLOOKUP($B1334,'Elec wholesale lookups'!$A$3:$L$15,'Inputs - Elec wholesale index'!J$2,FALSE)</f>
        <v>205597.26549163138</v>
      </c>
      <c r="K1334" s="12">
        <f>VLOOKUP($B1334,'Elec wholesale lookups'!$A$3:$L$15,'Inputs - Elec wholesale index'!K$2,FALSE)</f>
        <v>181634.52552031272</v>
      </c>
      <c r="L1334" s="37">
        <f>VLOOKUP($B1334,'Elec wholesale lookups'!$A$3:$O$15,'Inputs - Elec wholesale index'!L$2,FALSE)</f>
        <v>1</v>
      </c>
      <c r="M1334" s="37">
        <f>VLOOKUP($B1334,'Elec wholesale lookups'!$A$3:$O$15,'Inputs - Elec wholesale index'!M$2,FALSE)</f>
        <v>1</v>
      </c>
      <c r="N1334" s="37">
        <f>VLOOKUP($B1334,'Elec wholesale lookups'!$A$3:$O$15,'Inputs - Elec wholesale index'!N$2,FALSE)</f>
        <v>0</v>
      </c>
      <c r="O1334" s="12">
        <f t="shared" si="338"/>
        <v>181634.52552031272</v>
      </c>
      <c r="P1334" s="12">
        <f t="shared" si="339"/>
        <v>205597.26549163138</v>
      </c>
      <c r="Q1334" s="12">
        <f t="shared" si="340"/>
        <v>0</v>
      </c>
      <c r="R1334" s="12">
        <f t="shared" si="341"/>
        <v>387231.79101194406</v>
      </c>
      <c r="S1334" s="22">
        <f t="shared" si="342"/>
        <v>0</v>
      </c>
      <c r="T1334" s="22">
        <f t="shared" si="343"/>
        <v>0</v>
      </c>
      <c r="U1334" s="22">
        <f t="shared" si="344"/>
        <v>0</v>
      </c>
      <c r="V1334" s="22">
        <f t="shared" si="345"/>
        <v>0</v>
      </c>
      <c r="W1334" s="43" t="str">
        <f t="shared" si="346"/>
        <v>n/a</v>
      </c>
      <c r="X1334" s="22">
        <f t="shared" si="347"/>
        <v>0</v>
      </c>
      <c r="Y1334" s="22">
        <f t="shared" si="348"/>
        <v>0</v>
      </c>
      <c r="Z1334" s="22">
        <f t="shared" si="349"/>
        <v>0</v>
      </c>
      <c r="AA1334" s="42">
        <f t="shared" si="350"/>
        <v>0</v>
      </c>
      <c r="AB1334" s="43" t="str">
        <f t="shared" si="351"/>
        <v>n/a</v>
      </c>
      <c r="AC1334" s="44" t="str">
        <f>IFERROR(W1334*'Inputs - OBR and CPI'!$E$27+'Inputs - Elec wholesale index'!AB1334*'Inputs - OBR and CPI'!$F$27,"n/a")</f>
        <v>n/a</v>
      </c>
      <c r="AD1334" s="2"/>
      <c r="AE1334" s="2"/>
      <c r="AF1334" s="127">
        <v>0</v>
      </c>
    </row>
    <row r="1335" spans="1:32">
      <c r="A1335" s="46"/>
      <c r="B1335" s="13" t="str">
        <f t="shared" si="352"/>
        <v>Jan</v>
      </c>
      <c r="C1335" s="3"/>
      <c r="D1335" s="3"/>
      <c r="E1335" s="3"/>
      <c r="F1335" s="41"/>
      <c r="G1335" s="41"/>
      <c r="H1335" s="41"/>
      <c r="I1335" s="12">
        <f>VLOOKUP($B1335,'Elec wholesale lookups'!$A$3:$L$15,'Inputs - Elec wholesale index'!I$2,FALSE)</f>
        <v>181634.52552031272</v>
      </c>
      <c r="J1335" s="12">
        <f>VLOOKUP($B1335,'Elec wholesale lookups'!$A$3:$L$15,'Inputs - Elec wholesale index'!J$2,FALSE)</f>
        <v>205597.26549163138</v>
      </c>
      <c r="K1335" s="12">
        <f>VLOOKUP($B1335,'Elec wholesale lookups'!$A$3:$L$15,'Inputs - Elec wholesale index'!K$2,FALSE)</f>
        <v>181634.52552031272</v>
      </c>
      <c r="L1335" s="37">
        <f>VLOOKUP($B1335,'Elec wholesale lookups'!$A$3:$O$15,'Inputs - Elec wholesale index'!L$2,FALSE)</f>
        <v>1</v>
      </c>
      <c r="M1335" s="37">
        <f>VLOOKUP($B1335,'Elec wholesale lookups'!$A$3:$O$15,'Inputs - Elec wholesale index'!M$2,FALSE)</f>
        <v>1</v>
      </c>
      <c r="N1335" s="37">
        <f>VLOOKUP($B1335,'Elec wholesale lookups'!$A$3:$O$15,'Inputs - Elec wholesale index'!N$2,FALSE)</f>
        <v>0</v>
      </c>
      <c r="O1335" s="12">
        <f t="shared" si="338"/>
        <v>181634.52552031272</v>
      </c>
      <c r="P1335" s="12">
        <f t="shared" si="339"/>
        <v>205597.26549163138</v>
      </c>
      <c r="Q1335" s="12">
        <f t="shared" si="340"/>
        <v>0</v>
      </c>
      <c r="R1335" s="12">
        <f t="shared" si="341"/>
        <v>387231.79101194406</v>
      </c>
      <c r="S1335" s="22">
        <f t="shared" si="342"/>
        <v>0</v>
      </c>
      <c r="T1335" s="22">
        <f t="shared" si="343"/>
        <v>0</v>
      </c>
      <c r="U1335" s="22">
        <f t="shared" si="344"/>
        <v>0</v>
      </c>
      <c r="V1335" s="22">
        <f t="shared" si="345"/>
        <v>0</v>
      </c>
      <c r="W1335" s="43" t="str">
        <f t="shared" si="346"/>
        <v>n/a</v>
      </c>
      <c r="X1335" s="22">
        <f t="shared" si="347"/>
        <v>0</v>
      </c>
      <c r="Y1335" s="22">
        <f t="shared" si="348"/>
        <v>0</v>
      </c>
      <c r="Z1335" s="22">
        <f t="shared" si="349"/>
        <v>0</v>
      </c>
      <c r="AA1335" s="42">
        <f t="shared" si="350"/>
        <v>0</v>
      </c>
      <c r="AB1335" s="43" t="str">
        <f t="shared" si="351"/>
        <v>n/a</v>
      </c>
      <c r="AC1335" s="44" t="str">
        <f>IFERROR(W1335*'Inputs - OBR and CPI'!$E$27+'Inputs - Elec wholesale index'!AB1335*'Inputs - OBR and CPI'!$F$27,"n/a")</f>
        <v>n/a</v>
      </c>
      <c r="AD1335" s="2"/>
      <c r="AE1335" s="2"/>
      <c r="AF1335" s="127">
        <v>0</v>
      </c>
    </row>
    <row r="1336" spans="1:32">
      <c r="A1336" s="46"/>
      <c r="B1336" s="13" t="str">
        <f t="shared" si="352"/>
        <v>Jan</v>
      </c>
      <c r="C1336" s="3"/>
      <c r="D1336" s="3"/>
      <c r="E1336" s="3"/>
      <c r="F1336" s="41"/>
      <c r="G1336" s="41"/>
      <c r="H1336" s="41"/>
      <c r="I1336" s="12">
        <f>VLOOKUP($B1336,'Elec wholesale lookups'!$A$3:$L$15,'Inputs - Elec wholesale index'!I$2,FALSE)</f>
        <v>181634.52552031272</v>
      </c>
      <c r="J1336" s="12">
        <f>VLOOKUP($B1336,'Elec wholesale lookups'!$A$3:$L$15,'Inputs - Elec wholesale index'!J$2,FALSE)</f>
        <v>205597.26549163138</v>
      </c>
      <c r="K1336" s="12">
        <f>VLOOKUP($B1336,'Elec wholesale lookups'!$A$3:$L$15,'Inputs - Elec wholesale index'!K$2,FALSE)</f>
        <v>181634.52552031272</v>
      </c>
      <c r="L1336" s="37">
        <f>VLOOKUP($B1336,'Elec wholesale lookups'!$A$3:$O$15,'Inputs - Elec wholesale index'!L$2,FALSE)</f>
        <v>1</v>
      </c>
      <c r="M1336" s="37">
        <f>VLOOKUP($B1336,'Elec wholesale lookups'!$A$3:$O$15,'Inputs - Elec wholesale index'!M$2,FALSE)</f>
        <v>1</v>
      </c>
      <c r="N1336" s="37">
        <f>VLOOKUP($B1336,'Elec wholesale lookups'!$A$3:$O$15,'Inputs - Elec wholesale index'!N$2,FALSE)</f>
        <v>0</v>
      </c>
      <c r="O1336" s="12">
        <f t="shared" si="338"/>
        <v>181634.52552031272</v>
      </c>
      <c r="P1336" s="12">
        <f t="shared" si="339"/>
        <v>205597.26549163138</v>
      </c>
      <c r="Q1336" s="12">
        <f t="shared" si="340"/>
        <v>0</v>
      </c>
      <c r="R1336" s="12">
        <f t="shared" si="341"/>
        <v>387231.79101194406</v>
      </c>
      <c r="S1336" s="22">
        <f t="shared" si="342"/>
        <v>0</v>
      </c>
      <c r="T1336" s="22">
        <f t="shared" si="343"/>
        <v>0</v>
      </c>
      <c r="U1336" s="22">
        <f t="shared" si="344"/>
        <v>0</v>
      </c>
      <c r="V1336" s="22">
        <f t="shared" si="345"/>
        <v>0</v>
      </c>
      <c r="W1336" s="43" t="str">
        <f t="shared" si="346"/>
        <v>n/a</v>
      </c>
      <c r="X1336" s="22">
        <f t="shared" si="347"/>
        <v>0</v>
      </c>
      <c r="Y1336" s="22">
        <f t="shared" si="348"/>
        <v>0</v>
      </c>
      <c r="Z1336" s="22">
        <f t="shared" si="349"/>
        <v>0</v>
      </c>
      <c r="AA1336" s="42">
        <f t="shared" si="350"/>
        <v>0</v>
      </c>
      <c r="AB1336" s="43" t="str">
        <f t="shared" si="351"/>
        <v>n/a</v>
      </c>
      <c r="AC1336" s="44" t="str">
        <f>IFERROR(W1336*'Inputs - OBR and CPI'!$E$27+'Inputs - Elec wholesale index'!AB1336*'Inputs - OBR and CPI'!$F$27,"n/a")</f>
        <v>n/a</v>
      </c>
      <c r="AD1336" s="2"/>
      <c r="AE1336" s="2"/>
      <c r="AF1336" s="127">
        <v>0</v>
      </c>
    </row>
    <row r="1337" spans="1:32">
      <c r="A1337" s="46"/>
      <c r="B1337" s="13" t="str">
        <f t="shared" si="352"/>
        <v>Jan</v>
      </c>
      <c r="C1337" s="3"/>
      <c r="D1337" s="3"/>
      <c r="E1337" s="3"/>
      <c r="F1337" s="41"/>
      <c r="G1337" s="41"/>
      <c r="H1337" s="41"/>
      <c r="I1337" s="12">
        <f>VLOOKUP($B1337,'Elec wholesale lookups'!$A$3:$L$15,'Inputs - Elec wholesale index'!I$2,FALSE)</f>
        <v>181634.52552031272</v>
      </c>
      <c r="J1337" s="12">
        <f>VLOOKUP($B1337,'Elec wholesale lookups'!$A$3:$L$15,'Inputs - Elec wholesale index'!J$2,FALSE)</f>
        <v>205597.26549163138</v>
      </c>
      <c r="K1337" s="12">
        <f>VLOOKUP($B1337,'Elec wholesale lookups'!$A$3:$L$15,'Inputs - Elec wholesale index'!K$2,FALSE)</f>
        <v>181634.52552031272</v>
      </c>
      <c r="L1337" s="37">
        <f>VLOOKUP($B1337,'Elec wholesale lookups'!$A$3:$O$15,'Inputs - Elec wholesale index'!L$2,FALSE)</f>
        <v>1</v>
      </c>
      <c r="M1337" s="37">
        <f>VLOOKUP($B1337,'Elec wholesale lookups'!$A$3:$O$15,'Inputs - Elec wholesale index'!M$2,FALSE)</f>
        <v>1</v>
      </c>
      <c r="N1337" s="37">
        <f>VLOOKUP($B1337,'Elec wholesale lookups'!$A$3:$O$15,'Inputs - Elec wholesale index'!N$2,FALSE)</f>
        <v>0</v>
      </c>
      <c r="O1337" s="12">
        <f t="shared" si="338"/>
        <v>181634.52552031272</v>
      </c>
      <c r="P1337" s="12">
        <f t="shared" si="339"/>
        <v>205597.26549163138</v>
      </c>
      <c r="Q1337" s="12">
        <f t="shared" si="340"/>
        <v>0</v>
      </c>
      <c r="R1337" s="12">
        <f t="shared" si="341"/>
        <v>387231.79101194406</v>
      </c>
      <c r="S1337" s="22">
        <f t="shared" si="342"/>
        <v>0</v>
      </c>
      <c r="T1337" s="22">
        <f t="shared" si="343"/>
        <v>0</v>
      </c>
      <c r="U1337" s="22">
        <f t="shared" si="344"/>
        <v>0</v>
      </c>
      <c r="V1337" s="22">
        <f t="shared" si="345"/>
        <v>0</v>
      </c>
      <c r="W1337" s="43" t="str">
        <f t="shared" si="346"/>
        <v>n/a</v>
      </c>
      <c r="X1337" s="22">
        <f t="shared" si="347"/>
        <v>0</v>
      </c>
      <c r="Y1337" s="22">
        <f t="shared" si="348"/>
        <v>0</v>
      </c>
      <c r="Z1337" s="22">
        <f t="shared" si="349"/>
        <v>0</v>
      </c>
      <c r="AA1337" s="42">
        <f t="shared" si="350"/>
        <v>0</v>
      </c>
      <c r="AB1337" s="43" t="str">
        <f t="shared" si="351"/>
        <v>n/a</v>
      </c>
      <c r="AC1337" s="44" t="str">
        <f>IFERROR(W1337*'Inputs - OBR and CPI'!$E$27+'Inputs - Elec wholesale index'!AB1337*'Inputs - OBR and CPI'!$F$27,"n/a")</f>
        <v>n/a</v>
      </c>
      <c r="AD1337" s="2"/>
      <c r="AE1337" s="2"/>
      <c r="AF1337" s="127">
        <v>0</v>
      </c>
    </row>
    <row r="1338" spans="1:32">
      <c r="A1338" s="46"/>
      <c r="B1338" s="13" t="str">
        <f t="shared" si="352"/>
        <v>Jan</v>
      </c>
      <c r="C1338" s="3"/>
      <c r="D1338" s="3"/>
      <c r="E1338" s="3"/>
      <c r="F1338" s="41"/>
      <c r="G1338" s="41"/>
      <c r="H1338" s="41"/>
      <c r="I1338" s="12">
        <f>VLOOKUP($B1338,'Elec wholesale lookups'!$A$3:$L$15,'Inputs - Elec wholesale index'!I$2,FALSE)</f>
        <v>181634.52552031272</v>
      </c>
      <c r="J1338" s="12">
        <f>VLOOKUP($B1338,'Elec wholesale lookups'!$A$3:$L$15,'Inputs - Elec wholesale index'!J$2,FALSE)</f>
        <v>205597.26549163138</v>
      </c>
      <c r="K1338" s="12">
        <f>VLOOKUP($B1338,'Elec wholesale lookups'!$A$3:$L$15,'Inputs - Elec wholesale index'!K$2,FALSE)</f>
        <v>181634.52552031272</v>
      </c>
      <c r="L1338" s="37">
        <f>VLOOKUP($B1338,'Elec wholesale lookups'!$A$3:$O$15,'Inputs - Elec wholesale index'!L$2,FALSE)</f>
        <v>1</v>
      </c>
      <c r="M1338" s="37">
        <f>VLOOKUP($B1338,'Elec wholesale lookups'!$A$3:$O$15,'Inputs - Elec wholesale index'!M$2,FALSE)</f>
        <v>1</v>
      </c>
      <c r="N1338" s="37">
        <f>VLOOKUP($B1338,'Elec wholesale lookups'!$A$3:$O$15,'Inputs - Elec wholesale index'!N$2,FALSE)</f>
        <v>0</v>
      </c>
      <c r="O1338" s="12">
        <f t="shared" si="338"/>
        <v>181634.52552031272</v>
      </c>
      <c r="P1338" s="12">
        <f t="shared" si="339"/>
        <v>205597.26549163138</v>
      </c>
      <c r="Q1338" s="12">
        <f t="shared" si="340"/>
        <v>0</v>
      </c>
      <c r="R1338" s="12">
        <f t="shared" si="341"/>
        <v>387231.79101194406</v>
      </c>
      <c r="S1338" s="22">
        <f t="shared" si="342"/>
        <v>0</v>
      </c>
      <c r="T1338" s="22">
        <f t="shared" si="343"/>
        <v>0</v>
      </c>
      <c r="U1338" s="22">
        <f t="shared" si="344"/>
        <v>0</v>
      </c>
      <c r="V1338" s="22">
        <f t="shared" si="345"/>
        <v>0</v>
      </c>
      <c r="W1338" s="43" t="str">
        <f t="shared" si="346"/>
        <v>n/a</v>
      </c>
      <c r="X1338" s="22">
        <f t="shared" si="347"/>
        <v>0</v>
      </c>
      <c r="Y1338" s="22">
        <f t="shared" si="348"/>
        <v>0</v>
      </c>
      <c r="Z1338" s="22">
        <f t="shared" si="349"/>
        <v>0</v>
      </c>
      <c r="AA1338" s="42">
        <f t="shared" si="350"/>
        <v>0</v>
      </c>
      <c r="AB1338" s="43" t="str">
        <f t="shared" si="351"/>
        <v>n/a</v>
      </c>
      <c r="AC1338" s="44" t="str">
        <f>IFERROR(W1338*'Inputs - OBR and CPI'!$E$27+'Inputs - Elec wholesale index'!AB1338*'Inputs - OBR and CPI'!$F$27,"n/a")</f>
        <v>n/a</v>
      </c>
      <c r="AD1338" s="2"/>
      <c r="AE1338" s="2"/>
      <c r="AF1338" s="127">
        <v>0</v>
      </c>
    </row>
    <row r="1339" spans="1:32">
      <c r="A1339" s="46"/>
      <c r="B1339" s="13" t="str">
        <f t="shared" si="352"/>
        <v>Jan</v>
      </c>
      <c r="C1339" s="3"/>
      <c r="D1339" s="3"/>
      <c r="E1339" s="3"/>
      <c r="F1339" s="41"/>
      <c r="G1339" s="41"/>
      <c r="H1339" s="41"/>
      <c r="I1339" s="12">
        <f>VLOOKUP($B1339,'Elec wholesale lookups'!$A$3:$L$15,'Inputs - Elec wholesale index'!I$2,FALSE)</f>
        <v>181634.52552031272</v>
      </c>
      <c r="J1339" s="12">
        <f>VLOOKUP($B1339,'Elec wholesale lookups'!$A$3:$L$15,'Inputs - Elec wholesale index'!J$2,FALSE)</f>
        <v>205597.26549163138</v>
      </c>
      <c r="K1339" s="12">
        <f>VLOOKUP($B1339,'Elec wholesale lookups'!$A$3:$L$15,'Inputs - Elec wholesale index'!K$2,FALSE)</f>
        <v>181634.52552031272</v>
      </c>
      <c r="L1339" s="37">
        <f>VLOOKUP($B1339,'Elec wholesale lookups'!$A$3:$O$15,'Inputs - Elec wholesale index'!L$2,FALSE)</f>
        <v>1</v>
      </c>
      <c r="M1339" s="37">
        <f>VLOOKUP($B1339,'Elec wholesale lookups'!$A$3:$O$15,'Inputs - Elec wholesale index'!M$2,FALSE)</f>
        <v>1</v>
      </c>
      <c r="N1339" s="37">
        <f>VLOOKUP($B1339,'Elec wholesale lookups'!$A$3:$O$15,'Inputs - Elec wholesale index'!N$2,FALSE)</f>
        <v>0</v>
      </c>
      <c r="O1339" s="12">
        <f t="shared" si="338"/>
        <v>181634.52552031272</v>
      </c>
      <c r="P1339" s="12">
        <f t="shared" si="339"/>
        <v>205597.26549163138</v>
      </c>
      <c r="Q1339" s="12">
        <f t="shared" si="340"/>
        <v>0</v>
      </c>
      <c r="R1339" s="12">
        <f t="shared" si="341"/>
        <v>387231.79101194406</v>
      </c>
      <c r="S1339" s="22">
        <f t="shared" si="342"/>
        <v>0</v>
      </c>
      <c r="T1339" s="22">
        <f t="shared" si="343"/>
        <v>0</v>
      </c>
      <c r="U1339" s="22">
        <f t="shared" si="344"/>
        <v>0</v>
      </c>
      <c r="V1339" s="22">
        <f t="shared" si="345"/>
        <v>0</v>
      </c>
      <c r="W1339" s="43" t="str">
        <f t="shared" si="346"/>
        <v>n/a</v>
      </c>
      <c r="X1339" s="22">
        <f t="shared" si="347"/>
        <v>0</v>
      </c>
      <c r="Y1339" s="22">
        <f t="shared" si="348"/>
        <v>0</v>
      </c>
      <c r="Z1339" s="22">
        <f t="shared" si="349"/>
        <v>0</v>
      </c>
      <c r="AA1339" s="42">
        <f t="shared" si="350"/>
        <v>0</v>
      </c>
      <c r="AB1339" s="43" t="str">
        <f t="shared" si="351"/>
        <v>n/a</v>
      </c>
      <c r="AC1339" s="44" t="str">
        <f>IFERROR(W1339*'Inputs - OBR and CPI'!$E$27+'Inputs - Elec wholesale index'!AB1339*'Inputs - OBR and CPI'!$F$27,"n/a")</f>
        <v>n/a</v>
      </c>
      <c r="AD1339" s="2"/>
      <c r="AE1339" s="2"/>
      <c r="AF1339" s="127">
        <v>0</v>
      </c>
    </row>
    <row r="1340" spans="1:32">
      <c r="A1340" s="46"/>
      <c r="B1340" s="13" t="str">
        <f t="shared" si="352"/>
        <v>Jan</v>
      </c>
      <c r="C1340" s="3"/>
      <c r="D1340" s="3"/>
      <c r="E1340" s="3"/>
      <c r="F1340" s="41"/>
      <c r="G1340" s="41"/>
      <c r="H1340" s="41"/>
      <c r="I1340" s="12">
        <f>VLOOKUP($B1340,'Elec wholesale lookups'!$A$3:$L$15,'Inputs - Elec wholesale index'!I$2,FALSE)</f>
        <v>181634.52552031272</v>
      </c>
      <c r="J1340" s="12">
        <f>VLOOKUP($B1340,'Elec wholesale lookups'!$A$3:$L$15,'Inputs - Elec wholesale index'!J$2,FALSE)</f>
        <v>205597.26549163138</v>
      </c>
      <c r="K1340" s="12">
        <f>VLOOKUP($B1340,'Elec wholesale lookups'!$A$3:$L$15,'Inputs - Elec wholesale index'!K$2,FALSE)</f>
        <v>181634.52552031272</v>
      </c>
      <c r="L1340" s="37">
        <f>VLOOKUP($B1340,'Elec wholesale lookups'!$A$3:$O$15,'Inputs - Elec wholesale index'!L$2,FALSE)</f>
        <v>1</v>
      </c>
      <c r="M1340" s="37">
        <f>VLOOKUP($B1340,'Elec wholesale lookups'!$A$3:$O$15,'Inputs - Elec wholesale index'!M$2,FALSE)</f>
        <v>1</v>
      </c>
      <c r="N1340" s="37">
        <f>VLOOKUP($B1340,'Elec wholesale lookups'!$A$3:$O$15,'Inputs - Elec wholesale index'!N$2,FALSE)</f>
        <v>0</v>
      </c>
      <c r="O1340" s="12">
        <f t="shared" si="338"/>
        <v>181634.52552031272</v>
      </c>
      <c r="P1340" s="12">
        <f t="shared" si="339"/>
        <v>205597.26549163138</v>
      </c>
      <c r="Q1340" s="12">
        <f t="shared" si="340"/>
        <v>0</v>
      </c>
      <c r="R1340" s="12">
        <f t="shared" si="341"/>
        <v>387231.79101194406</v>
      </c>
      <c r="S1340" s="22">
        <f t="shared" si="342"/>
        <v>0</v>
      </c>
      <c r="T1340" s="22">
        <f t="shared" si="343"/>
        <v>0</v>
      </c>
      <c r="U1340" s="22">
        <f t="shared" si="344"/>
        <v>0</v>
      </c>
      <c r="V1340" s="22">
        <f t="shared" si="345"/>
        <v>0</v>
      </c>
      <c r="W1340" s="43" t="str">
        <f t="shared" si="346"/>
        <v>n/a</v>
      </c>
      <c r="X1340" s="22">
        <f t="shared" si="347"/>
        <v>0</v>
      </c>
      <c r="Y1340" s="22">
        <f t="shared" si="348"/>
        <v>0</v>
      </c>
      <c r="Z1340" s="22">
        <f t="shared" si="349"/>
        <v>0</v>
      </c>
      <c r="AA1340" s="42">
        <f t="shared" si="350"/>
        <v>0</v>
      </c>
      <c r="AB1340" s="43" t="str">
        <f t="shared" si="351"/>
        <v>n/a</v>
      </c>
      <c r="AC1340" s="44" t="str">
        <f>IFERROR(W1340*'Inputs - OBR and CPI'!$E$27+'Inputs - Elec wholesale index'!AB1340*'Inputs - OBR and CPI'!$F$27,"n/a")</f>
        <v>n/a</v>
      </c>
      <c r="AD1340" s="2"/>
      <c r="AE1340" s="2"/>
      <c r="AF1340" s="127">
        <v>0</v>
      </c>
    </row>
    <row r="1341" spans="1:32">
      <c r="A1341" s="46"/>
      <c r="B1341" s="13" t="str">
        <f t="shared" si="352"/>
        <v>Jan</v>
      </c>
      <c r="C1341" s="3"/>
      <c r="D1341" s="3"/>
      <c r="E1341" s="3"/>
      <c r="F1341" s="41"/>
      <c r="G1341" s="41"/>
      <c r="H1341" s="41"/>
      <c r="I1341" s="12">
        <f>VLOOKUP($B1341,'Elec wholesale lookups'!$A$3:$L$15,'Inputs - Elec wholesale index'!I$2,FALSE)</f>
        <v>181634.52552031272</v>
      </c>
      <c r="J1341" s="12">
        <f>VLOOKUP($B1341,'Elec wholesale lookups'!$A$3:$L$15,'Inputs - Elec wholesale index'!J$2,FALSE)</f>
        <v>205597.26549163138</v>
      </c>
      <c r="K1341" s="12">
        <f>VLOOKUP($B1341,'Elec wholesale lookups'!$A$3:$L$15,'Inputs - Elec wholesale index'!K$2,FALSE)</f>
        <v>181634.52552031272</v>
      </c>
      <c r="L1341" s="37">
        <f>VLOOKUP($B1341,'Elec wholesale lookups'!$A$3:$O$15,'Inputs - Elec wholesale index'!L$2,FALSE)</f>
        <v>1</v>
      </c>
      <c r="M1341" s="37">
        <f>VLOOKUP($B1341,'Elec wholesale lookups'!$A$3:$O$15,'Inputs - Elec wholesale index'!M$2,FALSE)</f>
        <v>1</v>
      </c>
      <c r="N1341" s="37">
        <f>VLOOKUP($B1341,'Elec wholesale lookups'!$A$3:$O$15,'Inputs - Elec wholesale index'!N$2,FALSE)</f>
        <v>0</v>
      </c>
      <c r="O1341" s="12">
        <f t="shared" si="338"/>
        <v>181634.52552031272</v>
      </c>
      <c r="P1341" s="12">
        <f t="shared" si="339"/>
        <v>205597.26549163138</v>
      </c>
      <c r="Q1341" s="12">
        <f t="shared" si="340"/>
        <v>0</v>
      </c>
      <c r="R1341" s="12">
        <f t="shared" si="341"/>
        <v>387231.79101194406</v>
      </c>
      <c r="S1341" s="22">
        <f t="shared" si="342"/>
        <v>0</v>
      </c>
      <c r="T1341" s="22">
        <f t="shared" si="343"/>
        <v>0</v>
      </c>
      <c r="U1341" s="22">
        <f t="shared" si="344"/>
        <v>0</v>
      </c>
      <c r="V1341" s="22">
        <f t="shared" si="345"/>
        <v>0</v>
      </c>
      <c r="W1341" s="43" t="str">
        <f t="shared" si="346"/>
        <v>n/a</v>
      </c>
      <c r="X1341" s="22">
        <f t="shared" si="347"/>
        <v>0</v>
      </c>
      <c r="Y1341" s="22">
        <f t="shared" si="348"/>
        <v>0</v>
      </c>
      <c r="Z1341" s="22">
        <f t="shared" si="349"/>
        <v>0</v>
      </c>
      <c r="AA1341" s="42">
        <f t="shared" si="350"/>
        <v>0</v>
      </c>
      <c r="AB1341" s="43" t="str">
        <f t="shared" si="351"/>
        <v>n/a</v>
      </c>
      <c r="AC1341" s="44" t="str">
        <f>IFERROR(W1341*'Inputs - OBR and CPI'!$E$27+'Inputs - Elec wholesale index'!AB1341*'Inputs - OBR and CPI'!$F$27,"n/a")</f>
        <v>n/a</v>
      </c>
      <c r="AD1341" s="2"/>
      <c r="AE1341" s="2"/>
      <c r="AF1341" s="127">
        <v>0</v>
      </c>
    </row>
    <row r="1342" spans="1:32">
      <c r="A1342" s="46"/>
      <c r="B1342" s="13" t="str">
        <f t="shared" si="352"/>
        <v>Jan</v>
      </c>
      <c r="C1342" s="3"/>
      <c r="D1342" s="3"/>
      <c r="E1342" s="3"/>
      <c r="F1342" s="41"/>
      <c r="G1342" s="41"/>
      <c r="H1342" s="41"/>
      <c r="I1342" s="12">
        <f>VLOOKUP($B1342,'Elec wholesale lookups'!$A$3:$L$15,'Inputs - Elec wholesale index'!I$2,FALSE)</f>
        <v>181634.52552031272</v>
      </c>
      <c r="J1342" s="12">
        <f>VLOOKUP($B1342,'Elec wholesale lookups'!$A$3:$L$15,'Inputs - Elec wholesale index'!J$2,FALSE)</f>
        <v>205597.26549163138</v>
      </c>
      <c r="K1342" s="12">
        <f>VLOOKUP($B1342,'Elec wholesale lookups'!$A$3:$L$15,'Inputs - Elec wholesale index'!K$2,FALSE)</f>
        <v>181634.52552031272</v>
      </c>
      <c r="L1342" s="37">
        <f>VLOOKUP($B1342,'Elec wholesale lookups'!$A$3:$O$15,'Inputs - Elec wholesale index'!L$2,FALSE)</f>
        <v>1</v>
      </c>
      <c r="M1342" s="37">
        <f>VLOOKUP($B1342,'Elec wholesale lookups'!$A$3:$O$15,'Inputs - Elec wholesale index'!M$2,FALSE)</f>
        <v>1</v>
      </c>
      <c r="N1342" s="37">
        <f>VLOOKUP($B1342,'Elec wholesale lookups'!$A$3:$O$15,'Inputs - Elec wholesale index'!N$2,FALSE)</f>
        <v>0</v>
      </c>
      <c r="O1342" s="12">
        <f t="shared" ref="O1342:O1405" si="353">IF(L1342="","",I1342*L1342)</f>
        <v>181634.52552031272</v>
      </c>
      <c r="P1342" s="12">
        <f t="shared" ref="P1342:P1405" si="354">IF(M1342="","",J1342*M1342)</f>
        <v>205597.26549163138</v>
      </c>
      <c r="Q1342" s="12">
        <f t="shared" ref="Q1342:Q1405" si="355">IF(N1342="","",K1342*N1342)</f>
        <v>0</v>
      </c>
      <c r="R1342" s="12">
        <f t="shared" ref="R1342:R1405" si="356">SUM(O1342:Q1342)</f>
        <v>387231.79101194406</v>
      </c>
      <c r="S1342" s="22">
        <f t="shared" ref="S1342:S1405" si="357">IF(O1342="","",O1342*C1342)</f>
        <v>0</v>
      </c>
      <c r="T1342" s="22">
        <f t="shared" ref="T1342:T1405" si="358">IF(P1342="","",P1342*D1342)</f>
        <v>0</v>
      </c>
      <c r="U1342" s="22">
        <f t="shared" ref="U1342:U1405" si="359">IF(Q1342="","",Q1342*E1342)</f>
        <v>0</v>
      </c>
      <c r="V1342" s="22">
        <f t="shared" ref="V1342:V1405" si="360">SUM(S1342:U1342)</f>
        <v>0</v>
      </c>
      <c r="W1342" s="43" t="str">
        <f t="shared" ref="W1342:W1405" si="361">IF(MIN(C1342:E1342)&lt;1,"n/a",V1342/R1342)</f>
        <v>n/a</v>
      </c>
      <c r="X1342" s="22">
        <f t="shared" ref="X1342:X1405" si="362">IF(O1342="","",O1342*F1342)</f>
        <v>0</v>
      </c>
      <c r="Y1342" s="22">
        <f t="shared" ref="Y1342:Y1405" si="363">IF(P1342="","",P1342*G1342)</f>
        <v>0</v>
      </c>
      <c r="Z1342" s="22">
        <f t="shared" ref="Z1342:Z1405" si="364">IF(Q1342="","",Q1342*H1342)</f>
        <v>0</v>
      </c>
      <c r="AA1342" s="42">
        <f t="shared" ref="AA1342:AA1405" si="365">SUM(X1342:Z1342)</f>
        <v>0</v>
      </c>
      <c r="AB1342" s="43" t="str">
        <f t="shared" ref="AB1342:AB1405" si="366">IF(MIN(F1342:H1342)&lt;1,"n/a",AA1342/$R1342)</f>
        <v>n/a</v>
      </c>
      <c r="AC1342" s="44" t="str">
        <f>IFERROR(W1342*'Inputs - OBR and CPI'!$E$27+'Inputs - Elec wholesale index'!AB1342*'Inputs - OBR and CPI'!$F$27,"n/a")</f>
        <v>n/a</v>
      </c>
      <c r="AD1342" s="2"/>
      <c r="AE1342" s="2"/>
      <c r="AF1342" s="127">
        <v>0</v>
      </c>
    </row>
    <row r="1343" spans="1:32">
      <c r="A1343" s="46"/>
      <c r="B1343" s="13" t="str">
        <f t="shared" si="352"/>
        <v>Jan</v>
      </c>
      <c r="C1343" s="3"/>
      <c r="D1343" s="3"/>
      <c r="E1343" s="3"/>
      <c r="F1343" s="41"/>
      <c r="G1343" s="41"/>
      <c r="H1343" s="41"/>
      <c r="I1343" s="12">
        <f>VLOOKUP($B1343,'Elec wholesale lookups'!$A$3:$L$15,'Inputs - Elec wholesale index'!I$2,FALSE)</f>
        <v>181634.52552031272</v>
      </c>
      <c r="J1343" s="12">
        <f>VLOOKUP($B1343,'Elec wholesale lookups'!$A$3:$L$15,'Inputs - Elec wholesale index'!J$2,FALSE)</f>
        <v>205597.26549163138</v>
      </c>
      <c r="K1343" s="12">
        <f>VLOOKUP($B1343,'Elec wholesale lookups'!$A$3:$L$15,'Inputs - Elec wholesale index'!K$2,FALSE)</f>
        <v>181634.52552031272</v>
      </c>
      <c r="L1343" s="37">
        <f>VLOOKUP($B1343,'Elec wholesale lookups'!$A$3:$O$15,'Inputs - Elec wholesale index'!L$2,FALSE)</f>
        <v>1</v>
      </c>
      <c r="M1343" s="37">
        <f>VLOOKUP($B1343,'Elec wholesale lookups'!$A$3:$O$15,'Inputs - Elec wholesale index'!M$2,FALSE)</f>
        <v>1</v>
      </c>
      <c r="N1343" s="37">
        <f>VLOOKUP($B1343,'Elec wholesale lookups'!$A$3:$O$15,'Inputs - Elec wholesale index'!N$2,FALSE)</f>
        <v>0</v>
      </c>
      <c r="O1343" s="12">
        <f t="shared" si="353"/>
        <v>181634.52552031272</v>
      </c>
      <c r="P1343" s="12">
        <f t="shared" si="354"/>
        <v>205597.26549163138</v>
      </c>
      <c r="Q1343" s="12">
        <f t="shared" si="355"/>
        <v>0</v>
      </c>
      <c r="R1343" s="12">
        <f t="shared" si="356"/>
        <v>387231.79101194406</v>
      </c>
      <c r="S1343" s="22">
        <f t="shared" si="357"/>
        <v>0</v>
      </c>
      <c r="T1343" s="22">
        <f t="shared" si="358"/>
        <v>0</v>
      </c>
      <c r="U1343" s="22">
        <f t="shared" si="359"/>
        <v>0</v>
      </c>
      <c r="V1343" s="22">
        <f t="shared" si="360"/>
        <v>0</v>
      </c>
      <c r="W1343" s="43" t="str">
        <f t="shared" si="361"/>
        <v>n/a</v>
      </c>
      <c r="X1343" s="22">
        <f t="shared" si="362"/>
        <v>0</v>
      </c>
      <c r="Y1343" s="22">
        <f t="shared" si="363"/>
        <v>0</v>
      </c>
      <c r="Z1343" s="22">
        <f t="shared" si="364"/>
        <v>0</v>
      </c>
      <c r="AA1343" s="42">
        <f t="shared" si="365"/>
        <v>0</v>
      </c>
      <c r="AB1343" s="43" t="str">
        <f t="shared" si="366"/>
        <v>n/a</v>
      </c>
      <c r="AC1343" s="44" t="str">
        <f>IFERROR(W1343*'Inputs - OBR and CPI'!$E$27+'Inputs - Elec wholesale index'!AB1343*'Inputs - OBR and CPI'!$F$27,"n/a")</f>
        <v>n/a</v>
      </c>
      <c r="AD1343" s="2"/>
      <c r="AE1343" s="2"/>
      <c r="AF1343" s="127">
        <v>0</v>
      </c>
    </row>
    <row r="1344" spans="1:32">
      <c r="A1344" s="46"/>
      <c r="B1344" s="13" t="str">
        <f t="shared" si="352"/>
        <v>Jan</v>
      </c>
      <c r="C1344" s="3"/>
      <c r="D1344" s="3"/>
      <c r="E1344" s="3"/>
      <c r="F1344" s="41"/>
      <c r="G1344" s="41"/>
      <c r="H1344" s="41"/>
      <c r="I1344" s="12">
        <f>VLOOKUP($B1344,'Elec wholesale lookups'!$A$3:$L$15,'Inputs - Elec wholesale index'!I$2,FALSE)</f>
        <v>181634.52552031272</v>
      </c>
      <c r="J1344" s="12">
        <f>VLOOKUP($B1344,'Elec wholesale lookups'!$A$3:$L$15,'Inputs - Elec wholesale index'!J$2,FALSE)</f>
        <v>205597.26549163138</v>
      </c>
      <c r="K1344" s="12">
        <f>VLOOKUP($B1344,'Elec wholesale lookups'!$A$3:$L$15,'Inputs - Elec wholesale index'!K$2,FALSE)</f>
        <v>181634.52552031272</v>
      </c>
      <c r="L1344" s="37">
        <f>VLOOKUP($B1344,'Elec wholesale lookups'!$A$3:$O$15,'Inputs - Elec wholesale index'!L$2,FALSE)</f>
        <v>1</v>
      </c>
      <c r="M1344" s="37">
        <f>VLOOKUP($B1344,'Elec wholesale lookups'!$A$3:$O$15,'Inputs - Elec wholesale index'!M$2,FALSE)</f>
        <v>1</v>
      </c>
      <c r="N1344" s="37">
        <f>VLOOKUP($B1344,'Elec wholesale lookups'!$A$3:$O$15,'Inputs - Elec wholesale index'!N$2,FALSE)</f>
        <v>0</v>
      </c>
      <c r="O1344" s="12">
        <f t="shared" si="353"/>
        <v>181634.52552031272</v>
      </c>
      <c r="P1344" s="12">
        <f t="shared" si="354"/>
        <v>205597.26549163138</v>
      </c>
      <c r="Q1344" s="12">
        <f t="shared" si="355"/>
        <v>0</v>
      </c>
      <c r="R1344" s="12">
        <f t="shared" si="356"/>
        <v>387231.79101194406</v>
      </c>
      <c r="S1344" s="22">
        <f t="shared" si="357"/>
        <v>0</v>
      </c>
      <c r="T1344" s="22">
        <f t="shared" si="358"/>
        <v>0</v>
      </c>
      <c r="U1344" s="22">
        <f t="shared" si="359"/>
        <v>0</v>
      </c>
      <c r="V1344" s="22">
        <f t="shared" si="360"/>
        <v>0</v>
      </c>
      <c r="W1344" s="43" t="str">
        <f t="shared" si="361"/>
        <v>n/a</v>
      </c>
      <c r="X1344" s="22">
        <f t="shared" si="362"/>
        <v>0</v>
      </c>
      <c r="Y1344" s="22">
        <f t="shared" si="363"/>
        <v>0</v>
      </c>
      <c r="Z1344" s="22">
        <f t="shared" si="364"/>
        <v>0</v>
      </c>
      <c r="AA1344" s="42">
        <f t="shared" si="365"/>
        <v>0</v>
      </c>
      <c r="AB1344" s="43" t="str">
        <f t="shared" si="366"/>
        <v>n/a</v>
      </c>
      <c r="AC1344" s="44" t="str">
        <f>IFERROR(W1344*'Inputs - OBR and CPI'!$E$27+'Inputs - Elec wholesale index'!AB1344*'Inputs - OBR and CPI'!$F$27,"n/a")</f>
        <v>n/a</v>
      </c>
      <c r="AD1344" s="2"/>
      <c r="AE1344" s="2"/>
      <c r="AF1344" s="127">
        <v>0</v>
      </c>
    </row>
    <row r="1345" spans="1:32">
      <c r="A1345" s="46"/>
      <c r="B1345" s="13" t="str">
        <f t="shared" si="352"/>
        <v>Jan</v>
      </c>
      <c r="C1345" s="3"/>
      <c r="D1345" s="3"/>
      <c r="E1345" s="3"/>
      <c r="F1345" s="41"/>
      <c r="G1345" s="41"/>
      <c r="H1345" s="41"/>
      <c r="I1345" s="12">
        <f>VLOOKUP($B1345,'Elec wholesale lookups'!$A$3:$L$15,'Inputs - Elec wholesale index'!I$2,FALSE)</f>
        <v>181634.52552031272</v>
      </c>
      <c r="J1345" s="12">
        <f>VLOOKUP($B1345,'Elec wholesale lookups'!$A$3:$L$15,'Inputs - Elec wholesale index'!J$2,FALSE)</f>
        <v>205597.26549163138</v>
      </c>
      <c r="K1345" s="12">
        <f>VLOOKUP($B1345,'Elec wholesale lookups'!$A$3:$L$15,'Inputs - Elec wholesale index'!K$2,FALSE)</f>
        <v>181634.52552031272</v>
      </c>
      <c r="L1345" s="37">
        <f>VLOOKUP($B1345,'Elec wholesale lookups'!$A$3:$O$15,'Inputs - Elec wholesale index'!L$2,FALSE)</f>
        <v>1</v>
      </c>
      <c r="M1345" s="37">
        <f>VLOOKUP($B1345,'Elec wholesale lookups'!$A$3:$O$15,'Inputs - Elec wholesale index'!M$2,FALSE)</f>
        <v>1</v>
      </c>
      <c r="N1345" s="37">
        <f>VLOOKUP($B1345,'Elec wholesale lookups'!$A$3:$O$15,'Inputs - Elec wholesale index'!N$2,FALSE)</f>
        <v>0</v>
      </c>
      <c r="O1345" s="12">
        <f t="shared" si="353"/>
        <v>181634.52552031272</v>
      </c>
      <c r="P1345" s="12">
        <f t="shared" si="354"/>
        <v>205597.26549163138</v>
      </c>
      <c r="Q1345" s="12">
        <f t="shared" si="355"/>
        <v>0</v>
      </c>
      <c r="R1345" s="12">
        <f t="shared" si="356"/>
        <v>387231.79101194406</v>
      </c>
      <c r="S1345" s="22">
        <f t="shared" si="357"/>
        <v>0</v>
      </c>
      <c r="T1345" s="22">
        <f t="shared" si="358"/>
        <v>0</v>
      </c>
      <c r="U1345" s="22">
        <f t="shared" si="359"/>
        <v>0</v>
      </c>
      <c r="V1345" s="22">
        <f t="shared" si="360"/>
        <v>0</v>
      </c>
      <c r="W1345" s="43" t="str">
        <f t="shared" si="361"/>
        <v>n/a</v>
      </c>
      <c r="X1345" s="22">
        <f t="shared" si="362"/>
        <v>0</v>
      </c>
      <c r="Y1345" s="22">
        <f t="shared" si="363"/>
        <v>0</v>
      </c>
      <c r="Z1345" s="22">
        <f t="shared" si="364"/>
        <v>0</v>
      </c>
      <c r="AA1345" s="42">
        <f t="shared" si="365"/>
        <v>0</v>
      </c>
      <c r="AB1345" s="43" t="str">
        <f t="shared" si="366"/>
        <v>n/a</v>
      </c>
      <c r="AC1345" s="44" t="str">
        <f>IFERROR(W1345*'Inputs - OBR and CPI'!$E$27+'Inputs - Elec wholesale index'!AB1345*'Inputs - OBR and CPI'!$F$27,"n/a")</f>
        <v>n/a</v>
      </c>
      <c r="AD1345" s="2"/>
      <c r="AE1345" s="2"/>
      <c r="AF1345" s="127">
        <v>0</v>
      </c>
    </row>
    <row r="1346" spans="1:32">
      <c r="A1346" s="46"/>
      <c r="B1346" s="13" t="str">
        <f t="shared" si="352"/>
        <v>Jan</v>
      </c>
      <c r="C1346" s="3"/>
      <c r="D1346" s="3"/>
      <c r="E1346" s="3"/>
      <c r="F1346" s="41"/>
      <c r="G1346" s="41"/>
      <c r="H1346" s="41"/>
      <c r="I1346" s="12">
        <f>VLOOKUP($B1346,'Elec wholesale lookups'!$A$3:$L$15,'Inputs - Elec wholesale index'!I$2,FALSE)</f>
        <v>181634.52552031272</v>
      </c>
      <c r="J1346" s="12">
        <f>VLOOKUP($B1346,'Elec wholesale lookups'!$A$3:$L$15,'Inputs - Elec wholesale index'!J$2,FALSE)</f>
        <v>205597.26549163138</v>
      </c>
      <c r="K1346" s="12">
        <f>VLOOKUP($B1346,'Elec wholesale lookups'!$A$3:$L$15,'Inputs - Elec wholesale index'!K$2,FALSE)</f>
        <v>181634.52552031272</v>
      </c>
      <c r="L1346" s="37">
        <f>VLOOKUP($B1346,'Elec wholesale lookups'!$A$3:$O$15,'Inputs - Elec wholesale index'!L$2,FALSE)</f>
        <v>1</v>
      </c>
      <c r="M1346" s="37">
        <f>VLOOKUP($B1346,'Elec wholesale lookups'!$A$3:$O$15,'Inputs - Elec wholesale index'!M$2,FALSE)</f>
        <v>1</v>
      </c>
      <c r="N1346" s="37">
        <f>VLOOKUP($B1346,'Elec wholesale lookups'!$A$3:$O$15,'Inputs - Elec wholesale index'!N$2,FALSE)</f>
        <v>0</v>
      </c>
      <c r="O1346" s="12">
        <f t="shared" si="353"/>
        <v>181634.52552031272</v>
      </c>
      <c r="P1346" s="12">
        <f t="shared" si="354"/>
        <v>205597.26549163138</v>
      </c>
      <c r="Q1346" s="12">
        <f t="shared" si="355"/>
        <v>0</v>
      </c>
      <c r="R1346" s="12">
        <f t="shared" si="356"/>
        <v>387231.79101194406</v>
      </c>
      <c r="S1346" s="22">
        <f t="shared" si="357"/>
        <v>0</v>
      </c>
      <c r="T1346" s="22">
        <f t="shared" si="358"/>
        <v>0</v>
      </c>
      <c r="U1346" s="22">
        <f t="shared" si="359"/>
        <v>0</v>
      </c>
      <c r="V1346" s="22">
        <f t="shared" si="360"/>
        <v>0</v>
      </c>
      <c r="W1346" s="43" t="str">
        <f t="shared" si="361"/>
        <v>n/a</v>
      </c>
      <c r="X1346" s="22">
        <f t="shared" si="362"/>
        <v>0</v>
      </c>
      <c r="Y1346" s="22">
        <f t="shared" si="363"/>
        <v>0</v>
      </c>
      <c r="Z1346" s="22">
        <f t="shared" si="364"/>
        <v>0</v>
      </c>
      <c r="AA1346" s="42">
        <f t="shared" si="365"/>
        <v>0</v>
      </c>
      <c r="AB1346" s="43" t="str">
        <f t="shared" si="366"/>
        <v>n/a</v>
      </c>
      <c r="AC1346" s="44" t="str">
        <f>IFERROR(W1346*'Inputs - OBR and CPI'!$E$27+'Inputs - Elec wholesale index'!AB1346*'Inputs - OBR and CPI'!$F$27,"n/a")</f>
        <v>n/a</v>
      </c>
      <c r="AD1346" s="2"/>
      <c r="AE1346" s="2"/>
      <c r="AF1346" s="127">
        <v>0</v>
      </c>
    </row>
    <row r="1347" spans="1:32">
      <c r="A1347" s="46"/>
      <c r="B1347" s="13" t="str">
        <f t="shared" si="352"/>
        <v>Jan</v>
      </c>
      <c r="C1347" s="3"/>
      <c r="D1347" s="3"/>
      <c r="E1347" s="3"/>
      <c r="F1347" s="41"/>
      <c r="G1347" s="41"/>
      <c r="H1347" s="41"/>
      <c r="I1347" s="12">
        <f>VLOOKUP($B1347,'Elec wholesale lookups'!$A$3:$L$15,'Inputs - Elec wholesale index'!I$2,FALSE)</f>
        <v>181634.52552031272</v>
      </c>
      <c r="J1347" s="12">
        <f>VLOOKUP($B1347,'Elec wholesale lookups'!$A$3:$L$15,'Inputs - Elec wholesale index'!J$2,FALSE)</f>
        <v>205597.26549163138</v>
      </c>
      <c r="K1347" s="12">
        <f>VLOOKUP($B1347,'Elec wholesale lookups'!$A$3:$L$15,'Inputs - Elec wholesale index'!K$2,FALSE)</f>
        <v>181634.52552031272</v>
      </c>
      <c r="L1347" s="37">
        <f>VLOOKUP($B1347,'Elec wholesale lookups'!$A$3:$O$15,'Inputs - Elec wholesale index'!L$2,FALSE)</f>
        <v>1</v>
      </c>
      <c r="M1347" s="37">
        <f>VLOOKUP($B1347,'Elec wholesale lookups'!$A$3:$O$15,'Inputs - Elec wholesale index'!M$2,FALSE)</f>
        <v>1</v>
      </c>
      <c r="N1347" s="37">
        <f>VLOOKUP($B1347,'Elec wholesale lookups'!$A$3:$O$15,'Inputs - Elec wholesale index'!N$2,FALSE)</f>
        <v>0</v>
      </c>
      <c r="O1347" s="12">
        <f t="shared" si="353"/>
        <v>181634.52552031272</v>
      </c>
      <c r="P1347" s="12">
        <f t="shared" si="354"/>
        <v>205597.26549163138</v>
      </c>
      <c r="Q1347" s="12">
        <f t="shared" si="355"/>
        <v>0</v>
      </c>
      <c r="R1347" s="12">
        <f t="shared" si="356"/>
        <v>387231.79101194406</v>
      </c>
      <c r="S1347" s="22">
        <f t="shared" si="357"/>
        <v>0</v>
      </c>
      <c r="T1347" s="22">
        <f t="shared" si="358"/>
        <v>0</v>
      </c>
      <c r="U1347" s="22">
        <f t="shared" si="359"/>
        <v>0</v>
      </c>
      <c r="V1347" s="22">
        <f t="shared" si="360"/>
        <v>0</v>
      </c>
      <c r="W1347" s="43" t="str">
        <f t="shared" si="361"/>
        <v>n/a</v>
      </c>
      <c r="X1347" s="22">
        <f t="shared" si="362"/>
        <v>0</v>
      </c>
      <c r="Y1347" s="22">
        <f t="shared" si="363"/>
        <v>0</v>
      </c>
      <c r="Z1347" s="22">
        <f t="shared" si="364"/>
        <v>0</v>
      </c>
      <c r="AA1347" s="42">
        <f t="shared" si="365"/>
        <v>0</v>
      </c>
      <c r="AB1347" s="43" t="str">
        <f t="shared" si="366"/>
        <v>n/a</v>
      </c>
      <c r="AC1347" s="44" t="str">
        <f>IFERROR(W1347*'Inputs - OBR and CPI'!$E$27+'Inputs - Elec wholesale index'!AB1347*'Inputs - OBR and CPI'!$F$27,"n/a")</f>
        <v>n/a</v>
      </c>
      <c r="AD1347" s="2"/>
      <c r="AE1347" s="2"/>
      <c r="AF1347" s="127">
        <v>0</v>
      </c>
    </row>
    <row r="1348" spans="1:32">
      <c r="A1348" s="46"/>
      <c r="B1348" s="13" t="str">
        <f t="shared" si="352"/>
        <v>Jan</v>
      </c>
      <c r="C1348" s="3"/>
      <c r="D1348" s="3"/>
      <c r="E1348" s="3"/>
      <c r="F1348" s="41"/>
      <c r="G1348" s="41"/>
      <c r="H1348" s="41"/>
      <c r="I1348" s="12">
        <f>VLOOKUP($B1348,'Elec wholesale lookups'!$A$3:$L$15,'Inputs - Elec wholesale index'!I$2,FALSE)</f>
        <v>181634.52552031272</v>
      </c>
      <c r="J1348" s="12">
        <f>VLOOKUP($B1348,'Elec wholesale lookups'!$A$3:$L$15,'Inputs - Elec wholesale index'!J$2,FALSE)</f>
        <v>205597.26549163138</v>
      </c>
      <c r="K1348" s="12">
        <f>VLOOKUP($B1348,'Elec wholesale lookups'!$A$3:$L$15,'Inputs - Elec wholesale index'!K$2,FALSE)</f>
        <v>181634.52552031272</v>
      </c>
      <c r="L1348" s="37">
        <f>VLOOKUP($B1348,'Elec wholesale lookups'!$A$3:$O$15,'Inputs - Elec wholesale index'!L$2,FALSE)</f>
        <v>1</v>
      </c>
      <c r="M1348" s="37">
        <f>VLOOKUP($B1348,'Elec wholesale lookups'!$A$3:$O$15,'Inputs - Elec wholesale index'!M$2,FALSE)</f>
        <v>1</v>
      </c>
      <c r="N1348" s="37">
        <f>VLOOKUP($B1348,'Elec wholesale lookups'!$A$3:$O$15,'Inputs - Elec wholesale index'!N$2,FALSE)</f>
        <v>0</v>
      </c>
      <c r="O1348" s="12">
        <f t="shared" si="353"/>
        <v>181634.52552031272</v>
      </c>
      <c r="P1348" s="12">
        <f t="shared" si="354"/>
        <v>205597.26549163138</v>
      </c>
      <c r="Q1348" s="12">
        <f t="shared" si="355"/>
        <v>0</v>
      </c>
      <c r="R1348" s="12">
        <f t="shared" si="356"/>
        <v>387231.79101194406</v>
      </c>
      <c r="S1348" s="22">
        <f t="shared" si="357"/>
        <v>0</v>
      </c>
      <c r="T1348" s="22">
        <f t="shared" si="358"/>
        <v>0</v>
      </c>
      <c r="U1348" s="22">
        <f t="shared" si="359"/>
        <v>0</v>
      </c>
      <c r="V1348" s="22">
        <f t="shared" si="360"/>
        <v>0</v>
      </c>
      <c r="W1348" s="43" t="str">
        <f t="shared" si="361"/>
        <v>n/a</v>
      </c>
      <c r="X1348" s="22">
        <f t="shared" si="362"/>
        <v>0</v>
      </c>
      <c r="Y1348" s="22">
        <f t="shared" si="363"/>
        <v>0</v>
      </c>
      <c r="Z1348" s="22">
        <f t="shared" si="364"/>
        <v>0</v>
      </c>
      <c r="AA1348" s="42">
        <f t="shared" si="365"/>
        <v>0</v>
      </c>
      <c r="AB1348" s="43" t="str">
        <f t="shared" si="366"/>
        <v>n/a</v>
      </c>
      <c r="AC1348" s="44" t="str">
        <f>IFERROR(W1348*'Inputs - OBR and CPI'!$E$27+'Inputs - Elec wholesale index'!AB1348*'Inputs - OBR and CPI'!$F$27,"n/a")</f>
        <v>n/a</v>
      </c>
      <c r="AD1348" s="2"/>
      <c r="AE1348" s="2"/>
      <c r="AF1348" s="127">
        <v>0</v>
      </c>
    </row>
    <row r="1349" spans="1:32">
      <c r="A1349" s="46"/>
      <c r="B1349" s="13" t="str">
        <f t="shared" si="352"/>
        <v>Jan</v>
      </c>
      <c r="C1349" s="3"/>
      <c r="D1349" s="3"/>
      <c r="E1349" s="3"/>
      <c r="F1349" s="41"/>
      <c r="G1349" s="41"/>
      <c r="H1349" s="41"/>
      <c r="I1349" s="12">
        <f>VLOOKUP($B1349,'Elec wholesale lookups'!$A$3:$L$15,'Inputs - Elec wholesale index'!I$2,FALSE)</f>
        <v>181634.52552031272</v>
      </c>
      <c r="J1349" s="12">
        <f>VLOOKUP($B1349,'Elec wholesale lookups'!$A$3:$L$15,'Inputs - Elec wholesale index'!J$2,FALSE)</f>
        <v>205597.26549163138</v>
      </c>
      <c r="K1349" s="12">
        <f>VLOOKUP($B1349,'Elec wholesale lookups'!$A$3:$L$15,'Inputs - Elec wholesale index'!K$2,FALSE)</f>
        <v>181634.52552031272</v>
      </c>
      <c r="L1349" s="37">
        <f>VLOOKUP($B1349,'Elec wholesale lookups'!$A$3:$O$15,'Inputs - Elec wholesale index'!L$2,FALSE)</f>
        <v>1</v>
      </c>
      <c r="M1349" s="37">
        <f>VLOOKUP($B1349,'Elec wholesale lookups'!$A$3:$O$15,'Inputs - Elec wholesale index'!M$2,FALSE)</f>
        <v>1</v>
      </c>
      <c r="N1349" s="37">
        <f>VLOOKUP($B1349,'Elec wholesale lookups'!$A$3:$O$15,'Inputs - Elec wholesale index'!N$2,FALSE)</f>
        <v>0</v>
      </c>
      <c r="O1349" s="12">
        <f t="shared" si="353"/>
        <v>181634.52552031272</v>
      </c>
      <c r="P1349" s="12">
        <f t="shared" si="354"/>
        <v>205597.26549163138</v>
      </c>
      <c r="Q1349" s="12">
        <f t="shared" si="355"/>
        <v>0</v>
      </c>
      <c r="R1349" s="12">
        <f t="shared" si="356"/>
        <v>387231.79101194406</v>
      </c>
      <c r="S1349" s="22">
        <f t="shared" si="357"/>
        <v>0</v>
      </c>
      <c r="T1349" s="22">
        <f t="shared" si="358"/>
        <v>0</v>
      </c>
      <c r="U1349" s="22">
        <f t="shared" si="359"/>
        <v>0</v>
      </c>
      <c r="V1349" s="22">
        <f t="shared" si="360"/>
        <v>0</v>
      </c>
      <c r="W1349" s="43" t="str">
        <f t="shared" si="361"/>
        <v>n/a</v>
      </c>
      <c r="X1349" s="22">
        <f t="shared" si="362"/>
        <v>0</v>
      </c>
      <c r="Y1349" s="22">
        <f t="shared" si="363"/>
        <v>0</v>
      </c>
      <c r="Z1349" s="22">
        <f t="shared" si="364"/>
        <v>0</v>
      </c>
      <c r="AA1349" s="42">
        <f t="shared" si="365"/>
        <v>0</v>
      </c>
      <c r="AB1349" s="43" t="str">
        <f t="shared" si="366"/>
        <v>n/a</v>
      </c>
      <c r="AC1349" s="44" t="str">
        <f>IFERROR(W1349*'Inputs - OBR and CPI'!$E$27+'Inputs - Elec wholesale index'!AB1349*'Inputs - OBR and CPI'!$F$27,"n/a")</f>
        <v>n/a</v>
      </c>
      <c r="AD1349" s="2"/>
      <c r="AE1349" s="2"/>
      <c r="AF1349" s="127">
        <v>0</v>
      </c>
    </row>
    <row r="1350" spans="1:32">
      <c r="A1350" s="46"/>
      <c r="B1350" s="13" t="str">
        <f t="shared" si="352"/>
        <v>Jan</v>
      </c>
      <c r="C1350" s="3"/>
      <c r="D1350" s="3"/>
      <c r="E1350" s="3"/>
      <c r="F1350" s="41"/>
      <c r="G1350" s="41"/>
      <c r="H1350" s="41"/>
      <c r="I1350" s="12">
        <f>VLOOKUP($B1350,'Elec wholesale lookups'!$A$3:$L$15,'Inputs - Elec wholesale index'!I$2,FALSE)</f>
        <v>181634.52552031272</v>
      </c>
      <c r="J1350" s="12">
        <f>VLOOKUP($B1350,'Elec wholesale lookups'!$A$3:$L$15,'Inputs - Elec wholesale index'!J$2,FALSE)</f>
        <v>205597.26549163138</v>
      </c>
      <c r="K1350" s="12">
        <f>VLOOKUP($B1350,'Elec wholesale lookups'!$A$3:$L$15,'Inputs - Elec wholesale index'!K$2,FALSE)</f>
        <v>181634.52552031272</v>
      </c>
      <c r="L1350" s="37">
        <f>VLOOKUP($B1350,'Elec wholesale lookups'!$A$3:$O$15,'Inputs - Elec wholesale index'!L$2,FALSE)</f>
        <v>1</v>
      </c>
      <c r="M1350" s="37">
        <f>VLOOKUP($B1350,'Elec wholesale lookups'!$A$3:$O$15,'Inputs - Elec wholesale index'!M$2,FALSE)</f>
        <v>1</v>
      </c>
      <c r="N1350" s="37">
        <f>VLOOKUP($B1350,'Elec wholesale lookups'!$A$3:$O$15,'Inputs - Elec wholesale index'!N$2,FALSE)</f>
        <v>0</v>
      </c>
      <c r="O1350" s="12">
        <f t="shared" si="353"/>
        <v>181634.52552031272</v>
      </c>
      <c r="P1350" s="12">
        <f t="shared" si="354"/>
        <v>205597.26549163138</v>
      </c>
      <c r="Q1350" s="12">
        <f t="shared" si="355"/>
        <v>0</v>
      </c>
      <c r="R1350" s="12">
        <f t="shared" si="356"/>
        <v>387231.79101194406</v>
      </c>
      <c r="S1350" s="22">
        <f t="shared" si="357"/>
        <v>0</v>
      </c>
      <c r="T1350" s="22">
        <f t="shared" si="358"/>
        <v>0</v>
      </c>
      <c r="U1350" s="22">
        <f t="shared" si="359"/>
        <v>0</v>
      </c>
      <c r="V1350" s="22">
        <f t="shared" si="360"/>
        <v>0</v>
      </c>
      <c r="W1350" s="43" t="str">
        <f t="shared" si="361"/>
        <v>n/a</v>
      </c>
      <c r="X1350" s="22">
        <f t="shared" si="362"/>
        <v>0</v>
      </c>
      <c r="Y1350" s="22">
        <f t="shared" si="363"/>
        <v>0</v>
      </c>
      <c r="Z1350" s="22">
        <f t="shared" si="364"/>
        <v>0</v>
      </c>
      <c r="AA1350" s="42">
        <f t="shared" si="365"/>
        <v>0</v>
      </c>
      <c r="AB1350" s="43" t="str">
        <f t="shared" si="366"/>
        <v>n/a</v>
      </c>
      <c r="AC1350" s="44" t="str">
        <f>IFERROR(W1350*'Inputs - OBR and CPI'!$E$27+'Inputs - Elec wholesale index'!AB1350*'Inputs - OBR and CPI'!$F$27,"n/a")</f>
        <v>n/a</v>
      </c>
      <c r="AD1350" s="2"/>
      <c r="AE1350" s="2"/>
      <c r="AF1350" s="127">
        <v>0</v>
      </c>
    </row>
    <row r="1351" spans="1:32">
      <c r="A1351" s="46"/>
      <c r="B1351" s="13" t="str">
        <f t="shared" si="352"/>
        <v>Jan</v>
      </c>
      <c r="C1351" s="3"/>
      <c r="D1351" s="3"/>
      <c r="E1351" s="3"/>
      <c r="F1351" s="41"/>
      <c r="G1351" s="41"/>
      <c r="H1351" s="41"/>
      <c r="I1351" s="12">
        <f>VLOOKUP($B1351,'Elec wholesale lookups'!$A$3:$L$15,'Inputs - Elec wholesale index'!I$2,FALSE)</f>
        <v>181634.52552031272</v>
      </c>
      <c r="J1351" s="12">
        <f>VLOOKUP($B1351,'Elec wholesale lookups'!$A$3:$L$15,'Inputs - Elec wholesale index'!J$2,FALSE)</f>
        <v>205597.26549163138</v>
      </c>
      <c r="K1351" s="12">
        <f>VLOOKUP($B1351,'Elec wholesale lookups'!$A$3:$L$15,'Inputs - Elec wholesale index'!K$2,FALSE)</f>
        <v>181634.52552031272</v>
      </c>
      <c r="L1351" s="37">
        <f>VLOOKUP($B1351,'Elec wholesale lookups'!$A$3:$O$15,'Inputs - Elec wholesale index'!L$2,FALSE)</f>
        <v>1</v>
      </c>
      <c r="M1351" s="37">
        <f>VLOOKUP($B1351,'Elec wholesale lookups'!$A$3:$O$15,'Inputs - Elec wholesale index'!M$2,FALSE)</f>
        <v>1</v>
      </c>
      <c r="N1351" s="37">
        <f>VLOOKUP($B1351,'Elec wholesale lookups'!$A$3:$O$15,'Inputs - Elec wholesale index'!N$2,FALSE)</f>
        <v>0</v>
      </c>
      <c r="O1351" s="12">
        <f t="shared" si="353"/>
        <v>181634.52552031272</v>
      </c>
      <c r="P1351" s="12">
        <f t="shared" si="354"/>
        <v>205597.26549163138</v>
      </c>
      <c r="Q1351" s="12">
        <f t="shared" si="355"/>
        <v>0</v>
      </c>
      <c r="R1351" s="12">
        <f t="shared" si="356"/>
        <v>387231.79101194406</v>
      </c>
      <c r="S1351" s="22">
        <f t="shared" si="357"/>
        <v>0</v>
      </c>
      <c r="T1351" s="22">
        <f t="shared" si="358"/>
        <v>0</v>
      </c>
      <c r="U1351" s="22">
        <f t="shared" si="359"/>
        <v>0</v>
      </c>
      <c r="V1351" s="22">
        <f t="shared" si="360"/>
        <v>0</v>
      </c>
      <c r="W1351" s="43" t="str">
        <f t="shared" si="361"/>
        <v>n/a</v>
      </c>
      <c r="X1351" s="22">
        <f t="shared" si="362"/>
        <v>0</v>
      </c>
      <c r="Y1351" s="22">
        <f t="shared" si="363"/>
        <v>0</v>
      </c>
      <c r="Z1351" s="22">
        <f t="shared" si="364"/>
        <v>0</v>
      </c>
      <c r="AA1351" s="42">
        <f t="shared" si="365"/>
        <v>0</v>
      </c>
      <c r="AB1351" s="43" t="str">
        <f t="shared" si="366"/>
        <v>n/a</v>
      </c>
      <c r="AC1351" s="44" t="str">
        <f>IFERROR(W1351*'Inputs - OBR and CPI'!$E$27+'Inputs - Elec wholesale index'!AB1351*'Inputs - OBR and CPI'!$F$27,"n/a")</f>
        <v>n/a</v>
      </c>
      <c r="AD1351" s="2"/>
      <c r="AE1351" s="2"/>
      <c r="AF1351" s="127">
        <v>0</v>
      </c>
    </row>
    <row r="1352" spans="1:32">
      <c r="A1352" s="46"/>
      <c r="B1352" s="13" t="str">
        <f t="shared" si="352"/>
        <v>Jan</v>
      </c>
      <c r="C1352" s="3"/>
      <c r="D1352" s="3"/>
      <c r="E1352" s="3"/>
      <c r="F1352" s="41"/>
      <c r="G1352" s="41"/>
      <c r="H1352" s="41"/>
      <c r="I1352" s="12">
        <f>VLOOKUP($B1352,'Elec wholesale lookups'!$A$3:$L$15,'Inputs - Elec wholesale index'!I$2,FALSE)</f>
        <v>181634.52552031272</v>
      </c>
      <c r="J1352" s="12">
        <f>VLOOKUP($B1352,'Elec wholesale lookups'!$A$3:$L$15,'Inputs - Elec wholesale index'!J$2,FALSE)</f>
        <v>205597.26549163138</v>
      </c>
      <c r="K1352" s="12">
        <f>VLOOKUP($B1352,'Elec wholesale lookups'!$A$3:$L$15,'Inputs - Elec wholesale index'!K$2,FALSE)</f>
        <v>181634.52552031272</v>
      </c>
      <c r="L1352" s="37">
        <f>VLOOKUP($B1352,'Elec wholesale lookups'!$A$3:$O$15,'Inputs - Elec wholesale index'!L$2,FALSE)</f>
        <v>1</v>
      </c>
      <c r="M1352" s="37">
        <f>VLOOKUP($B1352,'Elec wholesale lookups'!$A$3:$O$15,'Inputs - Elec wholesale index'!M$2,FALSE)</f>
        <v>1</v>
      </c>
      <c r="N1352" s="37">
        <f>VLOOKUP($B1352,'Elec wholesale lookups'!$A$3:$O$15,'Inputs - Elec wholesale index'!N$2,FALSE)</f>
        <v>0</v>
      </c>
      <c r="O1352" s="12">
        <f t="shared" si="353"/>
        <v>181634.52552031272</v>
      </c>
      <c r="P1352" s="12">
        <f t="shared" si="354"/>
        <v>205597.26549163138</v>
      </c>
      <c r="Q1352" s="12">
        <f t="shared" si="355"/>
        <v>0</v>
      </c>
      <c r="R1352" s="12">
        <f t="shared" si="356"/>
        <v>387231.79101194406</v>
      </c>
      <c r="S1352" s="22">
        <f t="shared" si="357"/>
        <v>0</v>
      </c>
      <c r="T1352" s="22">
        <f t="shared" si="358"/>
        <v>0</v>
      </c>
      <c r="U1352" s="22">
        <f t="shared" si="359"/>
        <v>0</v>
      </c>
      <c r="V1352" s="22">
        <f t="shared" si="360"/>
        <v>0</v>
      </c>
      <c r="W1352" s="43" t="str">
        <f t="shared" si="361"/>
        <v>n/a</v>
      </c>
      <c r="X1352" s="22">
        <f t="shared" si="362"/>
        <v>0</v>
      </c>
      <c r="Y1352" s="22">
        <f t="shared" si="363"/>
        <v>0</v>
      </c>
      <c r="Z1352" s="22">
        <f t="shared" si="364"/>
        <v>0</v>
      </c>
      <c r="AA1352" s="42">
        <f t="shared" si="365"/>
        <v>0</v>
      </c>
      <c r="AB1352" s="43" t="str">
        <f t="shared" si="366"/>
        <v>n/a</v>
      </c>
      <c r="AC1352" s="44" t="str">
        <f>IFERROR(W1352*'Inputs - OBR and CPI'!$E$27+'Inputs - Elec wholesale index'!AB1352*'Inputs - OBR and CPI'!$F$27,"n/a")</f>
        <v>n/a</v>
      </c>
      <c r="AD1352" s="2"/>
      <c r="AE1352" s="2"/>
      <c r="AF1352" s="127">
        <v>0</v>
      </c>
    </row>
    <row r="1353" spans="1:32">
      <c r="A1353" s="46"/>
      <c r="B1353" s="13" t="str">
        <f t="shared" si="352"/>
        <v>Jan</v>
      </c>
      <c r="C1353" s="3"/>
      <c r="D1353" s="3"/>
      <c r="E1353" s="3"/>
      <c r="F1353" s="41"/>
      <c r="G1353" s="41"/>
      <c r="H1353" s="41"/>
      <c r="I1353" s="12">
        <f>VLOOKUP($B1353,'Elec wholesale lookups'!$A$3:$L$15,'Inputs - Elec wholesale index'!I$2,FALSE)</f>
        <v>181634.52552031272</v>
      </c>
      <c r="J1353" s="12">
        <f>VLOOKUP($B1353,'Elec wholesale lookups'!$A$3:$L$15,'Inputs - Elec wholesale index'!J$2,FALSE)</f>
        <v>205597.26549163138</v>
      </c>
      <c r="K1353" s="12">
        <f>VLOOKUP($B1353,'Elec wholesale lookups'!$A$3:$L$15,'Inputs - Elec wholesale index'!K$2,FALSE)</f>
        <v>181634.52552031272</v>
      </c>
      <c r="L1353" s="37">
        <f>VLOOKUP($B1353,'Elec wholesale lookups'!$A$3:$O$15,'Inputs - Elec wholesale index'!L$2,FALSE)</f>
        <v>1</v>
      </c>
      <c r="M1353" s="37">
        <f>VLOOKUP($B1353,'Elec wholesale lookups'!$A$3:$O$15,'Inputs - Elec wholesale index'!M$2,FALSE)</f>
        <v>1</v>
      </c>
      <c r="N1353" s="37">
        <f>VLOOKUP($B1353,'Elec wholesale lookups'!$A$3:$O$15,'Inputs - Elec wholesale index'!N$2,FALSE)</f>
        <v>0</v>
      </c>
      <c r="O1353" s="12">
        <f t="shared" si="353"/>
        <v>181634.52552031272</v>
      </c>
      <c r="P1353" s="12">
        <f t="shared" si="354"/>
        <v>205597.26549163138</v>
      </c>
      <c r="Q1353" s="12">
        <f t="shared" si="355"/>
        <v>0</v>
      </c>
      <c r="R1353" s="12">
        <f t="shared" si="356"/>
        <v>387231.79101194406</v>
      </c>
      <c r="S1353" s="22">
        <f t="shared" si="357"/>
        <v>0</v>
      </c>
      <c r="T1353" s="22">
        <f t="shared" si="358"/>
        <v>0</v>
      </c>
      <c r="U1353" s="22">
        <f t="shared" si="359"/>
        <v>0</v>
      </c>
      <c r="V1353" s="22">
        <f t="shared" si="360"/>
        <v>0</v>
      </c>
      <c r="W1353" s="43" t="str">
        <f t="shared" si="361"/>
        <v>n/a</v>
      </c>
      <c r="X1353" s="22">
        <f t="shared" si="362"/>
        <v>0</v>
      </c>
      <c r="Y1353" s="22">
        <f t="shared" si="363"/>
        <v>0</v>
      </c>
      <c r="Z1353" s="22">
        <f t="shared" si="364"/>
        <v>0</v>
      </c>
      <c r="AA1353" s="42">
        <f t="shared" si="365"/>
        <v>0</v>
      </c>
      <c r="AB1353" s="43" t="str">
        <f t="shared" si="366"/>
        <v>n/a</v>
      </c>
      <c r="AC1353" s="44" t="str">
        <f>IFERROR(W1353*'Inputs - OBR and CPI'!$E$27+'Inputs - Elec wholesale index'!AB1353*'Inputs - OBR and CPI'!$F$27,"n/a")</f>
        <v>n/a</v>
      </c>
      <c r="AD1353" s="2"/>
      <c r="AE1353" s="2"/>
      <c r="AF1353" s="127">
        <v>0</v>
      </c>
    </row>
    <row r="1354" spans="1:32">
      <c r="A1354" s="46"/>
      <c r="B1354" s="13" t="str">
        <f t="shared" si="352"/>
        <v>Jan</v>
      </c>
      <c r="C1354" s="3"/>
      <c r="D1354" s="3"/>
      <c r="E1354" s="3"/>
      <c r="F1354" s="41"/>
      <c r="G1354" s="41"/>
      <c r="H1354" s="41"/>
      <c r="I1354" s="12">
        <f>VLOOKUP($B1354,'Elec wholesale lookups'!$A$3:$L$15,'Inputs - Elec wholesale index'!I$2,FALSE)</f>
        <v>181634.52552031272</v>
      </c>
      <c r="J1354" s="12">
        <f>VLOOKUP($B1354,'Elec wholesale lookups'!$A$3:$L$15,'Inputs - Elec wholesale index'!J$2,FALSE)</f>
        <v>205597.26549163138</v>
      </c>
      <c r="K1354" s="12">
        <f>VLOOKUP($B1354,'Elec wholesale lookups'!$A$3:$L$15,'Inputs - Elec wholesale index'!K$2,FALSE)</f>
        <v>181634.52552031272</v>
      </c>
      <c r="L1354" s="37">
        <f>VLOOKUP($B1354,'Elec wholesale lookups'!$A$3:$O$15,'Inputs - Elec wholesale index'!L$2,FALSE)</f>
        <v>1</v>
      </c>
      <c r="M1354" s="37">
        <f>VLOOKUP($B1354,'Elec wholesale lookups'!$A$3:$O$15,'Inputs - Elec wholesale index'!M$2,FALSE)</f>
        <v>1</v>
      </c>
      <c r="N1354" s="37">
        <f>VLOOKUP($B1354,'Elec wholesale lookups'!$A$3:$O$15,'Inputs - Elec wholesale index'!N$2,FALSE)</f>
        <v>0</v>
      </c>
      <c r="O1354" s="12">
        <f t="shared" si="353"/>
        <v>181634.52552031272</v>
      </c>
      <c r="P1354" s="12">
        <f t="shared" si="354"/>
        <v>205597.26549163138</v>
      </c>
      <c r="Q1354" s="12">
        <f t="shared" si="355"/>
        <v>0</v>
      </c>
      <c r="R1354" s="12">
        <f t="shared" si="356"/>
        <v>387231.79101194406</v>
      </c>
      <c r="S1354" s="22">
        <f t="shared" si="357"/>
        <v>0</v>
      </c>
      <c r="T1354" s="22">
        <f t="shared" si="358"/>
        <v>0</v>
      </c>
      <c r="U1354" s="22">
        <f t="shared" si="359"/>
        <v>0</v>
      </c>
      <c r="V1354" s="22">
        <f t="shared" si="360"/>
        <v>0</v>
      </c>
      <c r="W1354" s="43" t="str">
        <f t="shared" si="361"/>
        <v>n/a</v>
      </c>
      <c r="X1354" s="22">
        <f t="shared" si="362"/>
        <v>0</v>
      </c>
      <c r="Y1354" s="22">
        <f t="shared" si="363"/>
        <v>0</v>
      </c>
      <c r="Z1354" s="22">
        <f t="shared" si="364"/>
        <v>0</v>
      </c>
      <c r="AA1354" s="42">
        <f t="shared" si="365"/>
        <v>0</v>
      </c>
      <c r="AB1354" s="43" t="str">
        <f t="shared" si="366"/>
        <v>n/a</v>
      </c>
      <c r="AC1354" s="44" t="str">
        <f>IFERROR(W1354*'Inputs - OBR and CPI'!$E$27+'Inputs - Elec wholesale index'!AB1354*'Inputs - OBR and CPI'!$F$27,"n/a")</f>
        <v>n/a</v>
      </c>
      <c r="AD1354" s="2"/>
      <c r="AE1354" s="2"/>
      <c r="AF1354" s="127">
        <v>0</v>
      </c>
    </row>
    <row r="1355" spans="1:32">
      <c r="A1355" s="46"/>
      <c r="B1355" s="13" t="str">
        <f t="shared" si="352"/>
        <v>Jan</v>
      </c>
      <c r="C1355" s="3"/>
      <c r="D1355" s="3"/>
      <c r="E1355" s="3"/>
      <c r="F1355" s="41"/>
      <c r="G1355" s="41"/>
      <c r="H1355" s="41"/>
      <c r="I1355" s="12">
        <f>VLOOKUP($B1355,'Elec wholesale lookups'!$A$3:$L$15,'Inputs - Elec wholesale index'!I$2,FALSE)</f>
        <v>181634.52552031272</v>
      </c>
      <c r="J1355" s="12">
        <f>VLOOKUP($B1355,'Elec wholesale lookups'!$A$3:$L$15,'Inputs - Elec wholesale index'!J$2,FALSE)</f>
        <v>205597.26549163138</v>
      </c>
      <c r="K1355" s="12">
        <f>VLOOKUP($B1355,'Elec wholesale lookups'!$A$3:$L$15,'Inputs - Elec wholesale index'!K$2,FALSE)</f>
        <v>181634.52552031272</v>
      </c>
      <c r="L1355" s="37">
        <f>VLOOKUP($B1355,'Elec wholesale lookups'!$A$3:$O$15,'Inputs - Elec wholesale index'!L$2,FALSE)</f>
        <v>1</v>
      </c>
      <c r="M1355" s="37">
        <f>VLOOKUP($B1355,'Elec wholesale lookups'!$A$3:$O$15,'Inputs - Elec wholesale index'!M$2,FALSE)</f>
        <v>1</v>
      </c>
      <c r="N1355" s="37">
        <f>VLOOKUP($B1355,'Elec wholesale lookups'!$A$3:$O$15,'Inputs - Elec wholesale index'!N$2,FALSE)</f>
        <v>0</v>
      </c>
      <c r="O1355" s="12">
        <f t="shared" si="353"/>
        <v>181634.52552031272</v>
      </c>
      <c r="P1355" s="12">
        <f t="shared" si="354"/>
        <v>205597.26549163138</v>
      </c>
      <c r="Q1355" s="12">
        <f t="shared" si="355"/>
        <v>0</v>
      </c>
      <c r="R1355" s="12">
        <f t="shared" si="356"/>
        <v>387231.79101194406</v>
      </c>
      <c r="S1355" s="22">
        <f t="shared" si="357"/>
        <v>0</v>
      </c>
      <c r="T1355" s="22">
        <f t="shared" si="358"/>
        <v>0</v>
      </c>
      <c r="U1355" s="22">
        <f t="shared" si="359"/>
        <v>0</v>
      </c>
      <c r="V1355" s="22">
        <f t="shared" si="360"/>
        <v>0</v>
      </c>
      <c r="W1355" s="43" t="str">
        <f t="shared" si="361"/>
        <v>n/a</v>
      </c>
      <c r="X1355" s="22">
        <f t="shared" si="362"/>
        <v>0</v>
      </c>
      <c r="Y1355" s="22">
        <f t="shared" si="363"/>
        <v>0</v>
      </c>
      <c r="Z1355" s="22">
        <f t="shared" si="364"/>
        <v>0</v>
      </c>
      <c r="AA1355" s="42">
        <f t="shared" si="365"/>
        <v>0</v>
      </c>
      <c r="AB1355" s="43" t="str">
        <f t="shared" si="366"/>
        <v>n/a</v>
      </c>
      <c r="AC1355" s="44" t="str">
        <f>IFERROR(W1355*'Inputs - OBR and CPI'!$E$27+'Inputs - Elec wholesale index'!AB1355*'Inputs - OBR and CPI'!$F$27,"n/a")</f>
        <v>n/a</v>
      </c>
      <c r="AD1355" s="2"/>
      <c r="AE1355" s="2"/>
      <c r="AF1355" s="127">
        <v>0</v>
      </c>
    </row>
    <row r="1356" spans="1:32">
      <c r="A1356" s="46"/>
      <c r="B1356" s="13" t="str">
        <f t="shared" si="352"/>
        <v>Jan</v>
      </c>
      <c r="C1356" s="3"/>
      <c r="D1356" s="3"/>
      <c r="E1356" s="3"/>
      <c r="F1356" s="41"/>
      <c r="G1356" s="41"/>
      <c r="H1356" s="41"/>
      <c r="I1356" s="12">
        <f>VLOOKUP($B1356,'Elec wholesale lookups'!$A$3:$L$15,'Inputs - Elec wholesale index'!I$2,FALSE)</f>
        <v>181634.52552031272</v>
      </c>
      <c r="J1356" s="12">
        <f>VLOOKUP($B1356,'Elec wholesale lookups'!$A$3:$L$15,'Inputs - Elec wholesale index'!J$2,FALSE)</f>
        <v>205597.26549163138</v>
      </c>
      <c r="K1356" s="12">
        <f>VLOOKUP($B1356,'Elec wholesale lookups'!$A$3:$L$15,'Inputs - Elec wholesale index'!K$2,FALSE)</f>
        <v>181634.52552031272</v>
      </c>
      <c r="L1356" s="37">
        <f>VLOOKUP($B1356,'Elec wholesale lookups'!$A$3:$O$15,'Inputs - Elec wholesale index'!L$2,FALSE)</f>
        <v>1</v>
      </c>
      <c r="M1356" s="37">
        <f>VLOOKUP($B1356,'Elec wholesale lookups'!$A$3:$O$15,'Inputs - Elec wholesale index'!M$2,FALSE)</f>
        <v>1</v>
      </c>
      <c r="N1356" s="37">
        <f>VLOOKUP($B1356,'Elec wholesale lookups'!$A$3:$O$15,'Inputs - Elec wholesale index'!N$2,FALSE)</f>
        <v>0</v>
      </c>
      <c r="O1356" s="12">
        <f t="shared" si="353"/>
        <v>181634.52552031272</v>
      </c>
      <c r="P1356" s="12">
        <f t="shared" si="354"/>
        <v>205597.26549163138</v>
      </c>
      <c r="Q1356" s="12">
        <f t="shared" si="355"/>
        <v>0</v>
      </c>
      <c r="R1356" s="12">
        <f t="shared" si="356"/>
        <v>387231.79101194406</v>
      </c>
      <c r="S1356" s="22">
        <f t="shared" si="357"/>
        <v>0</v>
      </c>
      <c r="T1356" s="22">
        <f t="shared" si="358"/>
        <v>0</v>
      </c>
      <c r="U1356" s="22">
        <f t="shared" si="359"/>
        <v>0</v>
      </c>
      <c r="V1356" s="22">
        <f t="shared" si="360"/>
        <v>0</v>
      </c>
      <c r="W1356" s="43" t="str">
        <f t="shared" si="361"/>
        <v>n/a</v>
      </c>
      <c r="X1356" s="22">
        <f t="shared" si="362"/>
        <v>0</v>
      </c>
      <c r="Y1356" s="22">
        <f t="shared" si="363"/>
        <v>0</v>
      </c>
      <c r="Z1356" s="22">
        <f t="shared" si="364"/>
        <v>0</v>
      </c>
      <c r="AA1356" s="42">
        <f t="shared" si="365"/>
        <v>0</v>
      </c>
      <c r="AB1356" s="43" t="str">
        <f t="shared" si="366"/>
        <v>n/a</v>
      </c>
      <c r="AC1356" s="44" t="str">
        <f>IFERROR(W1356*'Inputs - OBR and CPI'!$E$27+'Inputs - Elec wholesale index'!AB1356*'Inputs - OBR and CPI'!$F$27,"n/a")</f>
        <v>n/a</v>
      </c>
      <c r="AD1356" s="2"/>
      <c r="AE1356" s="2"/>
      <c r="AF1356" s="127">
        <v>0</v>
      </c>
    </row>
    <row r="1357" spans="1:32">
      <c r="A1357" s="46"/>
      <c r="B1357" s="13" t="str">
        <f t="shared" si="352"/>
        <v>Jan</v>
      </c>
      <c r="C1357" s="3"/>
      <c r="D1357" s="3"/>
      <c r="E1357" s="3"/>
      <c r="F1357" s="41"/>
      <c r="G1357" s="41"/>
      <c r="H1357" s="41"/>
      <c r="I1357" s="12">
        <f>VLOOKUP($B1357,'Elec wholesale lookups'!$A$3:$L$15,'Inputs - Elec wholesale index'!I$2,FALSE)</f>
        <v>181634.52552031272</v>
      </c>
      <c r="J1357" s="12">
        <f>VLOOKUP($B1357,'Elec wholesale lookups'!$A$3:$L$15,'Inputs - Elec wholesale index'!J$2,FALSE)</f>
        <v>205597.26549163138</v>
      </c>
      <c r="K1357" s="12">
        <f>VLOOKUP($B1357,'Elec wholesale lookups'!$A$3:$L$15,'Inputs - Elec wholesale index'!K$2,FALSE)</f>
        <v>181634.52552031272</v>
      </c>
      <c r="L1357" s="37">
        <f>VLOOKUP($B1357,'Elec wholesale lookups'!$A$3:$O$15,'Inputs - Elec wholesale index'!L$2,FALSE)</f>
        <v>1</v>
      </c>
      <c r="M1357" s="37">
        <f>VLOOKUP($B1357,'Elec wholesale lookups'!$A$3:$O$15,'Inputs - Elec wholesale index'!M$2,FALSE)</f>
        <v>1</v>
      </c>
      <c r="N1357" s="37">
        <f>VLOOKUP($B1357,'Elec wholesale lookups'!$A$3:$O$15,'Inputs - Elec wholesale index'!N$2,FALSE)</f>
        <v>0</v>
      </c>
      <c r="O1357" s="12">
        <f t="shared" si="353"/>
        <v>181634.52552031272</v>
      </c>
      <c r="P1357" s="12">
        <f t="shared" si="354"/>
        <v>205597.26549163138</v>
      </c>
      <c r="Q1357" s="12">
        <f t="shared" si="355"/>
        <v>0</v>
      </c>
      <c r="R1357" s="12">
        <f t="shared" si="356"/>
        <v>387231.79101194406</v>
      </c>
      <c r="S1357" s="22">
        <f t="shared" si="357"/>
        <v>0</v>
      </c>
      <c r="T1357" s="22">
        <f t="shared" si="358"/>
        <v>0</v>
      </c>
      <c r="U1357" s="22">
        <f t="shared" si="359"/>
        <v>0</v>
      </c>
      <c r="V1357" s="22">
        <f t="shared" si="360"/>
        <v>0</v>
      </c>
      <c r="W1357" s="43" t="str">
        <f t="shared" si="361"/>
        <v>n/a</v>
      </c>
      <c r="X1357" s="22">
        <f t="shared" si="362"/>
        <v>0</v>
      </c>
      <c r="Y1357" s="22">
        <f t="shared" si="363"/>
        <v>0</v>
      </c>
      <c r="Z1357" s="22">
        <f t="shared" si="364"/>
        <v>0</v>
      </c>
      <c r="AA1357" s="42">
        <f t="shared" si="365"/>
        <v>0</v>
      </c>
      <c r="AB1357" s="43" t="str">
        <f t="shared" si="366"/>
        <v>n/a</v>
      </c>
      <c r="AC1357" s="44" t="str">
        <f>IFERROR(W1357*'Inputs - OBR and CPI'!$E$27+'Inputs - Elec wholesale index'!AB1357*'Inputs - OBR and CPI'!$F$27,"n/a")</f>
        <v>n/a</v>
      </c>
      <c r="AD1357" s="2"/>
      <c r="AE1357" s="2"/>
      <c r="AF1357" s="127">
        <v>0</v>
      </c>
    </row>
    <row r="1358" spans="1:32">
      <c r="A1358" s="46"/>
      <c r="B1358" s="13" t="str">
        <f t="shared" si="352"/>
        <v>Jan</v>
      </c>
      <c r="C1358" s="3"/>
      <c r="D1358" s="3"/>
      <c r="E1358" s="3"/>
      <c r="F1358" s="41"/>
      <c r="G1358" s="41"/>
      <c r="H1358" s="41"/>
      <c r="I1358" s="12">
        <f>VLOOKUP($B1358,'Elec wholesale lookups'!$A$3:$L$15,'Inputs - Elec wholesale index'!I$2,FALSE)</f>
        <v>181634.52552031272</v>
      </c>
      <c r="J1358" s="12">
        <f>VLOOKUP($B1358,'Elec wholesale lookups'!$A$3:$L$15,'Inputs - Elec wholesale index'!J$2,FALSE)</f>
        <v>205597.26549163138</v>
      </c>
      <c r="K1358" s="12">
        <f>VLOOKUP($B1358,'Elec wholesale lookups'!$A$3:$L$15,'Inputs - Elec wholesale index'!K$2,FALSE)</f>
        <v>181634.52552031272</v>
      </c>
      <c r="L1358" s="37">
        <f>VLOOKUP($B1358,'Elec wholesale lookups'!$A$3:$O$15,'Inputs - Elec wholesale index'!L$2,FALSE)</f>
        <v>1</v>
      </c>
      <c r="M1358" s="37">
        <f>VLOOKUP($B1358,'Elec wholesale lookups'!$A$3:$O$15,'Inputs - Elec wholesale index'!M$2,FALSE)</f>
        <v>1</v>
      </c>
      <c r="N1358" s="37">
        <f>VLOOKUP($B1358,'Elec wholesale lookups'!$A$3:$O$15,'Inputs - Elec wholesale index'!N$2,FALSE)</f>
        <v>0</v>
      </c>
      <c r="O1358" s="12">
        <f t="shared" si="353"/>
        <v>181634.52552031272</v>
      </c>
      <c r="P1358" s="12">
        <f t="shared" si="354"/>
        <v>205597.26549163138</v>
      </c>
      <c r="Q1358" s="12">
        <f t="shared" si="355"/>
        <v>0</v>
      </c>
      <c r="R1358" s="12">
        <f t="shared" si="356"/>
        <v>387231.79101194406</v>
      </c>
      <c r="S1358" s="22">
        <f t="shared" si="357"/>
        <v>0</v>
      </c>
      <c r="T1358" s="22">
        <f t="shared" si="358"/>
        <v>0</v>
      </c>
      <c r="U1358" s="22">
        <f t="shared" si="359"/>
        <v>0</v>
      </c>
      <c r="V1358" s="22">
        <f t="shared" si="360"/>
        <v>0</v>
      </c>
      <c r="W1358" s="43" t="str">
        <f t="shared" si="361"/>
        <v>n/a</v>
      </c>
      <c r="X1358" s="22">
        <f t="shared" si="362"/>
        <v>0</v>
      </c>
      <c r="Y1358" s="22">
        <f t="shared" si="363"/>
        <v>0</v>
      </c>
      <c r="Z1358" s="22">
        <f t="shared" si="364"/>
        <v>0</v>
      </c>
      <c r="AA1358" s="42">
        <f t="shared" si="365"/>
        <v>0</v>
      </c>
      <c r="AB1358" s="43" t="str">
        <f t="shared" si="366"/>
        <v>n/a</v>
      </c>
      <c r="AC1358" s="44" t="str">
        <f>IFERROR(W1358*'Inputs - OBR and CPI'!$E$27+'Inputs - Elec wholesale index'!AB1358*'Inputs - OBR and CPI'!$F$27,"n/a")</f>
        <v>n/a</v>
      </c>
      <c r="AD1358" s="2"/>
      <c r="AE1358" s="2"/>
      <c r="AF1358" s="127">
        <v>0</v>
      </c>
    </row>
    <row r="1359" spans="1:32">
      <c r="A1359" s="46"/>
      <c r="B1359" s="13" t="str">
        <f t="shared" si="352"/>
        <v>Jan</v>
      </c>
      <c r="C1359" s="3"/>
      <c r="D1359" s="3"/>
      <c r="E1359" s="3"/>
      <c r="F1359" s="41"/>
      <c r="G1359" s="41"/>
      <c r="H1359" s="41"/>
      <c r="I1359" s="12">
        <f>VLOOKUP($B1359,'Elec wholesale lookups'!$A$3:$L$15,'Inputs - Elec wholesale index'!I$2,FALSE)</f>
        <v>181634.52552031272</v>
      </c>
      <c r="J1359" s="12">
        <f>VLOOKUP($B1359,'Elec wholesale lookups'!$A$3:$L$15,'Inputs - Elec wholesale index'!J$2,FALSE)</f>
        <v>205597.26549163138</v>
      </c>
      <c r="K1359" s="12">
        <f>VLOOKUP($B1359,'Elec wholesale lookups'!$A$3:$L$15,'Inputs - Elec wholesale index'!K$2,FALSE)</f>
        <v>181634.52552031272</v>
      </c>
      <c r="L1359" s="37">
        <f>VLOOKUP($B1359,'Elec wholesale lookups'!$A$3:$O$15,'Inputs - Elec wholesale index'!L$2,FALSE)</f>
        <v>1</v>
      </c>
      <c r="M1359" s="37">
        <f>VLOOKUP($B1359,'Elec wholesale lookups'!$A$3:$O$15,'Inputs - Elec wholesale index'!M$2,FALSE)</f>
        <v>1</v>
      </c>
      <c r="N1359" s="37">
        <f>VLOOKUP($B1359,'Elec wholesale lookups'!$A$3:$O$15,'Inputs - Elec wholesale index'!N$2,FALSE)</f>
        <v>0</v>
      </c>
      <c r="O1359" s="12">
        <f t="shared" si="353"/>
        <v>181634.52552031272</v>
      </c>
      <c r="P1359" s="12">
        <f t="shared" si="354"/>
        <v>205597.26549163138</v>
      </c>
      <c r="Q1359" s="12">
        <f t="shared" si="355"/>
        <v>0</v>
      </c>
      <c r="R1359" s="12">
        <f t="shared" si="356"/>
        <v>387231.79101194406</v>
      </c>
      <c r="S1359" s="22">
        <f t="shared" si="357"/>
        <v>0</v>
      </c>
      <c r="T1359" s="22">
        <f t="shared" si="358"/>
        <v>0</v>
      </c>
      <c r="U1359" s="22">
        <f t="shared" si="359"/>
        <v>0</v>
      </c>
      <c r="V1359" s="22">
        <f t="shared" si="360"/>
        <v>0</v>
      </c>
      <c r="W1359" s="43" t="str">
        <f t="shared" si="361"/>
        <v>n/a</v>
      </c>
      <c r="X1359" s="22">
        <f t="shared" si="362"/>
        <v>0</v>
      </c>
      <c r="Y1359" s="22">
        <f t="shared" si="363"/>
        <v>0</v>
      </c>
      <c r="Z1359" s="22">
        <f t="shared" si="364"/>
        <v>0</v>
      </c>
      <c r="AA1359" s="42">
        <f t="shared" si="365"/>
        <v>0</v>
      </c>
      <c r="AB1359" s="43" t="str">
        <f t="shared" si="366"/>
        <v>n/a</v>
      </c>
      <c r="AC1359" s="44" t="str">
        <f>IFERROR(W1359*'Inputs - OBR and CPI'!$E$27+'Inputs - Elec wholesale index'!AB1359*'Inputs - OBR and CPI'!$F$27,"n/a")</f>
        <v>n/a</v>
      </c>
      <c r="AD1359" s="2"/>
      <c r="AE1359" s="2"/>
      <c r="AF1359" s="127">
        <v>0</v>
      </c>
    </row>
    <row r="1360" spans="1:32">
      <c r="A1360" s="46"/>
      <c r="B1360" s="13" t="str">
        <f t="shared" si="352"/>
        <v>Jan</v>
      </c>
      <c r="C1360" s="3"/>
      <c r="D1360" s="3"/>
      <c r="E1360" s="3"/>
      <c r="F1360" s="41"/>
      <c r="G1360" s="41"/>
      <c r="H1360" s="41"/>
      <c r="I1360" s="12">
        <f>VLOOKUP($B1360,'Elec wholesale lookups'!$A$3:$L$15,'Inputs - Elec wholesale index'!I$2,FALSE)</f>
        <v>181634.52552031272</v>
      </c>
      <c r="J1360" s="12">
        <f>VLOOKUP($B1360,'Elec wholesale lookups'!$A$3:$L$15,'Inputs - Elec wholesale index'!J$2,FALSE)</f>
        <v>205597.26549163138</v>
      </c>
      <c r="K1360" s="12">
        <f>VLOOKUP($B1360,'Elec wholesale lookups'!$A$3:$L$15,'Inputs - Elec wholesale index'!K$2,FALSE)</f>
        <v>181634.52552031272</v>
      </c>
      <c r="L1360" s="37">
        <f>VLOOKUP($B1360,'Elec wholesale lookups'!$A$3:$O$15,'Inputs - Elec wholesale index'!L$2,FALSE)</f>
        <v>1</v>
      </c>
      <c r="M1360" s="37">
        <f>VLOOKUP($B1360,'Elec wholesale lookups'!$A$3:$O$15,'Inputs - Elec wholesale index'!M$2,FALSE)</f>
        <v>1</v>
      </c>
      <c r="N1360" s="37">
        <f>VLOOKUP($B1360,'Elec wholesale lookups'!$A$3:$O$15,'Inputs - Elec wholesale index'!N$2,FALSE)</f>
        <v>0</v>
      </c>
      <c r="O1360" s="12">
        <f t="shared" si="353"/>
        <v>181634.52552031272</v>
      </c>
      <c r="P1360" s="12">
        <f t="shared" si="354"/>
        <v>205597.26549163138</v>
      </c>
      <c r="Q1360" s="12">
        <f t="shared" si="355"/>
        <v>0</v>
      </c>
      <c r="R1360" s="12">
        <f t="shared" si="356"/>
        <v>387231.79101194406</v>
      </c>
      <c r="S1360" s="22">
        <f t="shared" si="357"/>
        <v>0</v>
      </c>
      <c r="T1360" s="22">
        <f t="shared" si="358"/>
        <v>0</v>
      </c>
      <c r="U1360" s="22">
        <f t="shared" si="359"/>
        <v>0</v>
      </c>
      <c r="V1360" s="22">
        <f t="shared" si="360"/>
        <v>0</v>
      </c>
      <c r="W1360" s="43" t="str">
        <f t="shared" si="361"/>
        <v>n/a</v>
      </c>
      <c r="X1360" s="22">
        <f t="shared" si="362"/>
        <v>0</v>
      </c>
      <c r="Y1360" s="22">
        <f t="shared" si="363"/>
        <v>0</v>
      </c>
      <c r="Z1360" s="22">
        <f t="shared" si="364"/>
        <v>0</v>
      </c>
      <c r="AA1360" s="42">
        <f t="shared" si="365"/>
        <v>0</v>
      </c>
      <c r="AB1360" s="43" t="str">
        <f t="shared" si="366"/>
        <v>n/a</v>
      </c>
      <c r="AC1360" s="44" t="str">
        <f>IFERROR(W1360*'Inputs - OBR and CPI'!$E$27+'Inputs - Elec wholesale index'!AB1360*'Inputs - OBR and CPI'!$F$27,"n/a")</f>
        <v>n/a</v>
      </c>
      <c r="AD1360" s="2"/>
      <c r="AE1360" s="2"/>
      <c r="AF1360" s="127">
        <v>0</v>
      </c>
    </row>
    <row r="1361" spans="1:32">
      <c r="A1361" s="46"/>
      <c r="B1361" s="13" t="str">
        <f t="shared" si="352"/>
        <v>Jan</v>
      </c>
      <c r="C1361" s="3"/>
      <c r="D1361" s="3"/>
      <c r="E1361" s="3"/>
      <c r="F1361" s="41"/>
      <c r="G1361" s="41"/>
      <c r="H1361" s="41"/>
      <c r="I1361" s="12">
        <f>VLOOKUP($B1361,'Elec wholesale lookups'!$A$3:$L$15,'Inputs - Elec wholesale index'!I$2,FALSE)</f>
        <v>181634.52552031272</v>
      </c>
      <c r="J1361" s="12">
        <f>VLOOKUP($B1361,'Elec wholesale lookups'!$A$3:$L$15,'Inputs - Elec wholesale index'!J$2,FALSE)</f>
        <v>205597.26549163138</v>
      </c>
      <c r="K1361" s="12">
        <f>VLOOKUP($B1361,'Elec wholesale lookups'!$A$3:$L$15,'Inputs - Elec wholesale index'!K$2,FALSE)</f>
        <v>181634.52552031272</v>
      </c>
      <c r="L1361" s="37">
        <f>VLOOKUP($B1361,'Elec wholesale lookups'!$A$3:$O$15,'Inputs - Elec wholesale index'!L$2,FALSE)</f>
        <v>1</v>
      </c>
      <c r="M1361" s="37">
        <f>VLOOKUP($B1361,'Elec wholesale lookups'!$A$3:$O$15,'Inputs - Elec wholesale index'!M$2,FALSE)</f>
        <v>1</v>
      </c>
      <c r="N1361" s="37">
        <f>VLOOKUP($B1361,'Elec wholesale lookups'!$A$3:$O$15,'Inputs - Elec wholesale index'!N$2,FALSE)</f>
        <v>0</v>
      </c>
      <c r="O1361" s="12">
        <f t="shared" si="353"/>
        <v>181634.52552031272</v>
      </c>
      <c r="P1361" s="12">
        <f t="shared" si="354"/>
        <v>205597.26549163138</v>
      </c>
      <c r="Q1361" s="12">
        <f t="shared" si="355"/>
        <v>0</v>
      </c>
      <c r="R1361" s="12">
        <f t="shared" si="356"/>
        <v>387231.79101194406</v>
      </c>
      <c r="S1361" s="22">
        <f t="shared" si="357"/>
        <v>0</v>
      </c>
      <c r="T1361" s="22">
        <f t="shared" si="358"/>
        <v>0</v>
      </c>
      <c r="U1361" s="22">
        <f t="shared" si="359"/>
        <v>0</v>
      </c>
      <c r="V1361" s="22">
        <f t="shared" si="360"/>
        <v>0</v>
      </c>
      <c r="W1361" s="43" t="str">
        <f t="shared" si="361"/>
        <v>n/a</v>
      </c>
      <c r="X1361" s="22">
        <f t="shared" si="362"/>
        <v>0</v>
      </c>
      <c r="Y1361" s="22">
        <f t="shared" si="363"/>
        <v>0</v>
      </c>
      <c r="Z1361" s="22">
        <f t="shared" si="364"/>
        <v>0</v>
      </c>
      <c r="AA1361" s="42">
        <f t="shared" si="365"/>
        <v>0</v>
      </c>
      <c r="AB1361" s="43" t="str">
        <f t="shared" si="366"/>
        <v>n/a</v>
      </c>
      <c r="AC1361" s="44" t="str">
        <f>IFERROR(W1361*'Inputs - OBR and CPI'!$E$27+'Inputs - Elec wholesale index'!AB1361*'Inputs - OBR and CPI'!$F$27,"n/a")</f>
        <v>n/a</v>
      </c>
      <c r="AD1361" s="2"/>
      <c r="AE1361" s="2"/>
      <c r="AF1361" s="127">
        <v>0</v>
      </c>
    </row>
    <row r="1362" spans="1:32">
      <c r="A1362" s="46"/>
      <c r="B1362" s="13" t="str">
        <f t="shared" si="352"/>
        <v>Jan</v>
      </c>
      <c r="C1362" s="3"/>
      <c r="D1362" s="3"/>
      <c r="E1362" s="3"/>
      <c r="F1362" s="41"/>
      <c r="G1362" s="41"/>
      <c r="H1362" s="41"/>
      <c r="I1362" s="12">
        <f>VLOOKUP($B1362,'Elec wholesale lookups'!$A$3:$L$15,'Inputs - Elec wholesale index'!I$2,FALSE)</f>
        <v>181634.52552031272</v>
      </c>
      <c r="J1362" s="12">
        <f>VLOOKUP($B1362,'Elec wholesale lookups'!$A$3:$L$15,'Inputs - Elec wholesale index'!J$2,FALSE)</f>
        <v>205597.26549163138</v>
      </c>
      <c r="K1362" s="12">
        <f>VLOOKUP($B1362,'Elec wholesale lookups'!$A$3:$L$15,'Inputs - Elec wholesale index'!K$2,FALSE)</f>
        <v>181634.52552031272</v>
      </c>
      <c r="L1362" s="37">
        <f>VLOOKUP($B1362,'Elec wholesale lookups'!$A$3:$O$15,'Inputs - Elec wholesale index'!L$2,FALSE)</f>
        <v>1</v>
      </c>
      <c r="M1362" s="37">
        <f>VLOOKUP($B1362,'Elec wholesale lookups'!$A$3:$O$15,'Inputs - Elec wholesale index'!M$2,FALSE)</f>
        <v>1</v>
      </c>
      <c r="N1362" s="37">
        <f>VLOOKUP($B1362,'Elec wholesale lookups'!$A$3:$O$15,'Inputs - Elec wholesale index'!N$2,FALSE)</f>
        <v>0</v>
      </c>
      <c r="O1362" s="12">
        <f t="shared" si="353"/>
        <v>181634.52552031272</v>
      </c>
      <c r="P1362" s="12">
        <f t="shared" si="354"/>
        <v>205597.26549163138</v>
      </c>
      <c r="Q1362" s="12">
        <f t="shared" si="355"/>
        <v>0</v>
      </c>
      <c r="R1362" s="12">
        <f t="shared" si="356"/>
        <v>387231.79101194406</v>
      </c>
      <c r="S1362" s="22">
        <f t="shared" si="357"/>
        <v>0</v>
      </c>
      <c r="T1362" s="22">
        <f t="shared" si="358"/>
        <v>0</v>
      </c>
      <c r="U1362" s="22">
        <f t="shared" si="359"/>
        <v>0</v>
      </c>
      <c r="V1362" s="22">
        <f t="shared" si="360"/>
        <v>0</v>
      </c>
      <c r="W1362" s="43" t="str">
        <f t="shared" si="361"/>
        <v>n/a</v>
      </c>
      <c r="X1362" s="22">
        <f t="shared" si="362"/>
        <v>0</v>
      </c>
      <c r="Y1362" s="22">
        <f t="shared" si="363"/>
        <v>0</v>
      </c>
      <c r="Z1362" s="22">
        <f t="shared" si="364"/>
        <v>0</v>
      </c>
      <c r="AA1362" s="42">
        <f t="shared" si="365"/>
        <v>0</v>
      </c>
      <c r="AB1362" s="43" t="str">
        <f t="shared" si="366"/>
        <v>n/a</v>
      </c>
      <c r="AC1362" s="44" t="str">
        <f>IFERROR(W1362*'Inputs - OBR and CPI'!$E$27+'Inputs - Elec wholesale index'!AB1362*'Inputs - OBR and CPI'!$F$27,"n/a")</f>
        <v>n/a</v>
      </c>
      <c r="AD1362" s="2"/>
      <c r="AE1362" s="2"/>
      <c r="AF1362" s="127">
        <v>0</v>
      </c>
    </row>
    <row r="1363" spans="1:32">
      <c r="A1363" s="46"/>
      <c r="B1363" s="13" t="str">
        <f t="shared" si="352"/>
        <v>Jan</v>
      </c>
      <c r="C1363" s="3"/>
      <c r="D1363" s="3"/>
      <c r="E1363" s="3"/>
      <c r="F1363" s="41"/>
      <c r="G1363" s="41"/>
      <c r="H1363" s="41"/>
      <c r="I1363" s="12">
        <f>VLOOKUP($B1363,'Elec wholesale lookups'!$A$3:$L$15,'Inputs - Elec wholesale index'!I$2,FALSE)</f>
        <v>181634.52552031272</v>
      </c>
      <c r="J1363" s="12">
        <f>VLOOKUP($B1363,'Elec wholesale lookups'!$A$3:$L$15,'Inputs - Elec wholesale index'!J$2,FALSE)</f>
        <v>205597.26549163138</v>
      </c>
      <c r="K1363" s="12">
        <f>VLOOKUP($B1363,'Elec wholesale lookups'!$A$3:$L$15,'Inputs - Elec wholesale index'!K$2,FALSE)</f>
        <v>181634.52552031272</v>
      </c>
      <c r="L1363" s="37">
        <f>VLOOKUP($B1363,'Elec wholesale lookups'!$A$3:$O$15,'Inputs - Elec wholesale index'!L$2,FALSE)</f>
        <v>1</v>
      </c>
      <c r="M1363" s="37">
        <f>VLOOKUP($B1363,'Elec wholesale lookups'!$A$3:$O$15,'Inputs - Elec wholesale index'!M$2,FALSE)</f>
        <v>1</v>
      </c>
      <c r="N1363" s="37">
        <f>VLOOKUP($B1363,'Elec wholesale lookups'!$A$3:$O$15,'Inputs - Elec wholesale index'!N$2,FALSE)</f>
        <v>0</v>
      </c>
      <c r="O1363" s="12">
        <f t="shared" si="353"/>
        <v>181634.52552031272</v>
      </c>
      <c r="P1363" s="12">
        <f t="shared" si="354"/>
        <v>205597.26549163138</v>
      </c>
      <c r="Q1363" s="12">
        <f t="shared" si="355"/>
        <v>0</v>
      </c>
      <c r="R1363" s="12">
        <f t="shared" si="356"/>
        <v>387231.79101194406</v>
      </c>
      <c r="S1363" s="22">
        <f t="shared" si="357"/>
        <v>0</v>
      </c>
      <c r="T1363" s="22">
        <f t="shared" si="358"/>
        <v>0</v>
      </c>
      <c r="U1363" s="22">
        <f t="shared" si="359"/>
        <v>0</v>
      </c>
      <c r="V1363" s="22">
        <f t="shared" si="360"/>
        <v>0</v>
      </c>
      <c r="W1363" s="43" t="str">
        <f t="shared" si="361"/>
        <v>n/a</v>
      </c>
      <c r="X1363" s="22">
        <f t="shared" si="362"/>
        <v>0</v>
      </c>
      <c r="Y1363" s="22">
        <f t="shared" si="363"/>
        <v>0</v>
      </c>
      <c r="Z1363" s="22">
        <f t="shared" si="364"/>
        <v>0</v>
      </c>
      <c r="AA1363" s="42">
        <f t="shared" si="365"/>
        <v>0</v>
      </c>
      <c r="AB1363" s="43" t="str">
        <f t="shared" si="366"/>
        <v>n/a</v>
      </c>
      <c r="AC1363" s="44" t="str">
        <f>IFERROR(W1363*'Inputs - OBR and CPI'!$E$27+'Inputs - Elec wholesale index'!AB1363*'Inputs - OBR and CPI'!$F$27,"n/a")</f>
        <v>n/a</v>
      </c>
      <c r="AD1363" s="2"/>
      <c r="AE1363" s="2"/>
      <c r="AF1363" s="127">
        <v>0</v>
      </c>
    </row>
    <row r="1364" spans="1:32">
      <c r="A1364" s="46"/>
      <c r="B1364" s="13" t="str">
        <f t="shared" si="352"/>
        <v>Jan</v>
      </c>
      <c r="C1364" s="3"/>
      <c r="D1364" s="3"/>
      <c r="E1364" s="3"/>
      <c r="F1364" s="41"/>
      <c r="G1364" s="41"/>
      <c r="H1364" s="41"/>
      <c r="I1364" s="12">
        <f>VLOOKUP($B1364,'Elec wholesale lookups'!$A$3:$L$15,'Inputs - Elec wholesale index'!I$2,FALSE)</f>
        <v>181634.52552031272</v>
      </c>
      <c r="J1364" s="12">
        <f>VLOOKUP($B1364,'Elec wholesale lookups'!$A$3:$L$15,'Inputs - Elec wholesale index'!J$2,FALSE)</f>
        <v>205597.26549163138</v>
      </c>
      <c r="K1364" s="12">
        <f>VLOOKUP($B1364,'Elec wholesale lookups'!$A$3:$L$15,'Inputs - Elec wholesale index'!K$2,FALSE)</f>
        <v>181634.52552031272</v>
      </c>
      <c r="L1364" s="37">
        <f>VLOOKUP($B1364,'Elec wholesale lookups'!$A$3:$O$15,'Inputs - Elec wholesale index'!L$2,FALSE)</f>
        <v>1</v>
      </c>
      <c r="M1364" s="37">
        <f>VLOOKUP($B1364,'Elec wholesale lookups'!$A$3:$O$15,'Inputs - Elec wholesale index'!M$2,FALSE)</f>
        <v>1</v>
      </c>
      <c r="N1364" s="37">
        <f>VLOOKUP($B1364,'Elec wholesale lookups'!$A$3:$O$15,'Inputs - Elec wholesale index'!N$2,FALSE)</f>
        <v>0</v>
      </c>
      <c r="O1364" s="12">
        <f t="shared" si="353"/>
        <v>181634.52552031272</v>
      </c>
      <c r="P1364" s="12">
        <f t="shared" si="354"/>
        <v>205597.26549163138</v>
      </c>
      <c r="Q1364" s="12">
        <f t="shared" si="355"/>
        <v>0</v>
      </c>
      <c r="R1364" s="12">
        <f t="shared" si="356"/>
        <v>387231.79101194406</v>
      </c>
      <c r="S1364" s="22">
        <f t="shared" si="357"/>
        <v>0</v>
      </c>
      <c r="T1364" s="22">
        <f t="shared" si="358"/>
        <v>0</v>
      </c>
      <c r="U1364" s="22">
        <f t="shared" si="359"/>
        <v>0</v>
      </c>
      <c r="V1364" s="22">
        <f t="shared" si="360"/>
        <v>0</v>
      </c>
      <c r="W1364" s="43" t="str">
        <f t="shared" si="361"/>
        <v>n/a</v>
      </c>
      <c r="X1364" s="22">
        <f t="shared" si="362"/>
        <v>0</v>
      </c>
      <c r="Y1364" s="22">
        <f t="shared" si="363"/>
        <v>0</v>
      </c>
      <c r="Z1364" s="22">
        <f t="shared" si="364"/>
        <v>0</v>
      </c>
      <c r="AA1364" s="42">
        <f t="shared" si="365"/>
        <v>0</v>
      </c>
      <c r="AB1364" s="43" t="str">
        <f t="shared" si="366"/>
        <v>n/a</v>
      </c>
      <c r="AC1364" s="44" t="str">
        <f>IFERROR(W1364*'Inputs - OBR and CPI'!$E$27+'Inputs - Elec wholesale index'!AB1364*'Inputs - OBR and CPI'!$F$27,"n/a")</f>
        <v>n/a</v>
      </c>
      <c r="AD1364" s="2"/>
      <c r="AE1364" s="2"/>
      <c r="AF1364" s="127">
        <v>0</v>
      </c>
    </row>
    <row r="1365" spans="1:32">
      <c r="A1365" s="46"/>
      <c r="B1365" s="13" t="str">
        <f t="shared" si="352"/>
        <v>Jan</v>
      </c>
      <c r="C1365" s="3"/>
      <c r="D1365" s="3"/>
      <c r="E1365" s="3"/>
      <c r="F1365" s="41"/>
      <c r="G1365" s="41"/>
      <c r="H1365" s="41"/>
      <c r="I1365" s="12">
        <f>VLOOKUP($B1365,'Elec wholesale lookups'!$A$3:$L$15,'Inputs - Elec wholesale index'!I$2,FALSE)</f>
        <v>181634.52552031272</v>
      </c>
      <c r="J1365" s="12">
        <f>VLOOKUP($B1365,'Elec wholesale lookups'!$A$3:$L$15,'Inputs - Elec wholesale index'!J$2,FALSE)</f>
        <v>205597.26549163138</v>
      </c>
      <c r="K1365" s="12">
        <f>VLOOKUP($B1365,'Elec wholesale lookups'!$A$3:$L$15,'Inputs - Elec wholesale index'!K$2,FALSE)</f>
        <v>181634.52552031272</v>
      </c>
      <c r="L1365" s="37">
        <f>VLOOKUP($B1365,'Elec wholesale lookups'!$A$3:$O$15,'Inputs - Elec wholesale index'!L$2,FALSE)</f>
        <v>1</v>
      </c>
      <c r="M1365" s="37">
        <f>VLOOKUP($B1365,'Elec wholesale lookups'!$A$3:$O$15,'Inputs - Elec wholesale index'!M$2,FALSE)</f>
        <v>1</v>
      </c>
      <c r="N1365" s="37">
        <f>VLOOKUP($B1365,'Elec wholesale lookups'!$A$3:$O$15,'Inputs - Elec wholesale index'!N$2,FALSE)</f>
        <v>0</v>
      </c>
      <c r="O1365" s="12">
        <f t="shared" si="353"/>
        <v>181634.52552031272</v>
      </c>
      <c r="P1365" s="12">
        <f t="shared" si="354"/>
        <v>205597.26549163138</v>
      </c>
      <c r="Q1365" s="12">
        <f t="shared" si="355"/>
        <v>0</v>
      </c>
      <c r="R1365" s="12">
        <f t="shared" si="356"/>
        <v>387231.79101194406</v>
      </c>
      <c r="S1365" s="22">
        <f t="shared" si="357"/>
        <v>0</v>
      </c>
      <c r="T1365" s="22">
        <f t="shared" si="358"/>
        <v>0</v>
      </c>
      <c r="U1365" s="22">
        <f t="shared" si="359"/>
        <v>0</v>
      </c>
      <c r="V1365" s="22">
        <f t="shared" si="360"/>
        <v>0</v>
      </c>
      <c r="W1365" s="43" t="str">
        <f t="shared" si="361"/>
        <v>n/a</v>
      </c>
      <c r="X1365" s="22">
        <f t="shared" si="362"/>
        <v>0</v>
      </c>
      <c r="Y1365" s="22">
        <f t="shared" si="363"/>
        <v>0</v>
      </c>
      <c r="Z1365" s="22">
        <f t="shared" si="364"/>
        <v>0</v>
      </c>
      <c r="AA1365" s="42">
        <f t="shared" si="365"/>
        <v>0</v>
      </c>
      <c r="AB1365" s="43" t="str">
        <f t="shared" si="366"/>
        <v>n/a</v>
      </c>
      <c r="AC1365" s="44" t="str">
        <f>IFERROR(W1365*'Inputs - OBR and CPI'!$E$27+'Inputs - Elec wholesale index'!AB1365*'Inputs - OBR and CPI'!$F$27,"n/a")</f>
        <v>n/a</v>
      </c>
      <c r="AD1365" s="2"/>
      <c r="AE1365" s="2"/>
      <c r="AF1365" s="127">
        <v>0</v>
      </c>
    </row>
    <row r="1366" spans="1:32">
      <c r="A1366" s="46"/>
      <c r="B1366" s="13" t="str">
        <f t="shared" si="352"/>
        <v>Jan</v>
      </c>
      <c r="C1366" s="3"/>
      <c r="D1366" s="3"/>
      <c r="E1366" s="3"/>
      <c r="F1366" s="41"/>
      <c r="G1366" s="41"/>
      <c r="H1366" s="41"/>
      <c r="I1366" s="12">
        <f>VLOOKUP($B1366,'Elec wholesale lookups'!$A$3:$L$15,'Inputs - Elec wholesale index'!I$2,FALSE)</f>
        <v>181634.52552031272</v>
      </c>
      <c r="J1366" s="12">
        <f>VLOOKUP($B1366,'Elec wholesale lookups'!$A$3:$L$15,'Inputs - Elec wholesale index'!J$2,FALSE)</f>
        <v>205597.26549163138</v>
      </c>
      <c r="K1366" s="12">
        <f>VLOOKUP($B1366,'Elec wholesale lookups'!$A$3:$L$15,'Inputs - Elec wholesale index'!K$2,FALSE)</f>
        <v>181634.52552031272</v>
      </c>
      <c r="L1366" s="37">
        <f>VLOOKUP($B1366,'Elec wholesale lookups'!$A$3:$O$15,'Inputs - Elec wholesale index'!L$2,FALSE)</f>
        <v>1</v>
      </c>
      <c r="M1366" s="37">
        <f>VLOOKUP($B1366,'Elec wholesale lookups'!$A$3:$O$15,'Inputs - Elec wholesale index'!M$2,FALSE)</f>
        <v>1</v>
      </c>
      <c r="N1366" s="37">
        <f>VLOOKUP($B1366,'Elec wholesale lookups'!$A$3:$O$15,'Inputs - Elec wholesale index'!N$2,FALSE)</f>
        <v>0</v>
      </c>
      <c r="O1366" s="12">
        <f t="shared" si="353"/>
        <v>181634.52552031272</v>
      </c>
      <c r="P1366" s="12">
        <f t="shared" si="354"/>
        <v>205597.26549163138</v>
      </c>
      <c r="Q1366" s="12">
        <f t="shared" si="355"/>
        <v>0</v>
      </c>
      <c r="R1366" s="12">
        <f t="shared" si="356"/>
        <v>387231.79101194406</v>
      </c>
      <c r="S1366" s="22">
        <f t="shared" si="357"/>
        <v>0</v>
      </c>
      <c r="T1366" s="22">
        <f t="shared" si="358"/>
        <v>0</v>
      </c>
      <c r="U1366" s="22">
        <f t="shared" si="359"/>
        <v>0</v>
      </c>
      <c r="V1366" s="22">
        <f t="shared" si="360"/>
        <v>0</v>
      </c>
      <c r="W1366" s="43" t="str">
        <f t="shared" si="361"/>
        <v>n/a</v>
      </c>
      <c r="X1366" s="22">
        <f t="shared" si="362"/>
        <v>0</v>
      </c>
      <c r="Y1366" s="22">
        <f t="shared" si="363"/>
        <v>0</v>
      </c>
      <c r="Z1366" s="22">
        <f t="shared" si="364"/>
        <v>0</v>
      </c>
      <c r="AA1366" s="42">
        <f t="shared" si="365"/>
        <v>0</v>
      </c>
      <c r="AB1366" s="43" t="str">
        <f t="shared" si="366"/>
        <v>n/a</v>
      </c>
      <c r="AC1366" s="44" t="str">
        <f>IFERROR(W1366*'Inputs - OBR and CPI'!$E$27+'Inputs - Elec wholesale index'!AB1366*'Inputs - OBR and CPI'!$F$27,"n/a")</f>
        <v>n/a</v>
      </c>
      <c r="AD1366" s="2"/>
      <c r="AE1366" s="2"/>
      <c r="AF1366" s="127">
        <v>0</v>
      </c>
    </row>
    <row r="1367" spans="1:32">
      <c r="A1367" s="46"/>
      <c r="B1367" s="13" t="str">
        <f t="shared" si="352"/>
        <v>Jan</v>
      </c>
      <c r="C1367" s="3"/>
      <c r="D1367" s="3"/>
      <c r="E1367" s="3"/>
      <c r="F1367" s="41"/>
      <c r="G1367" s="41"/>
      <c r="H1367" s="41"/>
      <c r="I1367" s="12">
        <f>VLOOKUP($B1367,'Elec wholesale lookups'!$A$3:$L$15,'Inputs - Elec wholesale index'!I$2,FALSE)</f>
        <v>181634.52552031272</v>
      </c>
      <c r="J1367" s="12">
        <f>VLOOKUP($B1367,'Elec wholesale lookups'!$A$3:$L$15,'Inputs - Elec wholesale index'!J$2,FALSE)</f>
        <v>205597.26549163138</v>
      </c>
      <c r="K1367" s="12">
        <f>VLOOKUP($B1367,'Elec wholesale lookups'!$A$3:$L$15,'Inputs - Elec wholesale index'!K$2,FALSE)</f>
        <v>181634.52552031272</v>
      </c>
      <c r="L1367" s="37">
        <f>VLOOKUP($B1367,'Elec wholesale lookups'!$A$3:$O$15,'Inputs - Elec wholesale index'!L$2,FALSE)</f>
        <v>1</v>
      </c>
      <c r="M1367" s="37">
        <f>VLOOKUP($B1367,'Elec wholesale lookups'!$A$3:$O$15,'Inputs - Elec wholesale index'!M$2,FALSE)</f>
        <v>1</v>
      </c>
      <c r="N1367" s="37">
        <f>VLOOKUP($B1367,'Elec wholesale lookups'!$A$3:$O$15,'Inputs - Elec wholesale index'!N$2,FALSE)</f>
        <v>0</v>
      </c>
      <c r="O1367" s="12">
        <f t="shared" si="353"/>
        <v>181634.52552031272</v>
      </c>
      <c r="P1367" s="12">
        <f t="shared" si="354"/>
        <v>205597.26549163138</v>
      </c>
      <c r="Q1367" s="12">
        <f t="shared" si="355"/>
        <v>0</v>
      </c>
      <c r="R1367" s="12">
        <f t="shared" si="356"/>
        <v>387231.79101194406</v>
      </c>
      <c r="S1367" s="22">
        <f t="shared" si="357"/>
        <v>0</v>
      </c>
      <c r="T1367" s="22">
        <f t="shared" si="358"/>
        <v>0</v>
      </c>
      <c r="U1367" s="22">
        <f t="shared" si="359"/>
        <v>0</v>
      </c>
      <c r="V1367" s="22">
        <f t="shared" si="360"/>
        <v>0</v>
      </c>
      <c r="W1367" s="43" t="str">
        <f t="shared" si="361"/>
        <v>n/a</v>
      </c>
      <c r="X1367" s="22">
        <f t="shared" si="362"/>
        <v>0</v>
      </c>
      <c r="Y1367" s="22">
        <f t="shared" si="363"/>
        <v>0</v>
      </c>
      <c r="Z1367" s="22">
        <f t="shared" si="364"/>
        <v>0</v>
      </c>
      <c r="AA1367" s="42">
        <f t="shared" si="365"/>
        <v>0</v>
      </c>
      <c r="AB1367" s="43" t="str">
        <f t="shared" si="366"/>
        <v>n/a</v>
      </c>
      <c r="AC1367" s="44" t="str">
        <f>IFERROR(W1367*'Inputs - OBR and CPI'!$E$27+'Inputs - Elec wholesale index'!AB1367*'Inputs - OBR and CPI'!$F$27,"n/a")</f>
        <v>n/a</v>
      </c>
      <c r="AD1367" s="2"/>
      <c r="AE1367" s="2"/>
      <c r="AF1367" s="127">
        <v>0</v>
      </c>
    </row>
    <row r="1368" spans="1:32">
      <c r="A1368" s="46"/>
      <c r="B1368" s="13" t="str">
        <f t="shared" si="352"/>
        <v>Jan</v>
      </c>
      <c r="C1368" s="3"/>
      <c r="D1368" s="3"/>
      <c r="E1368" s="3"/>
      <c r="F1368" s="41"/>
      <c r="G1368" s="41"/>
      <c r="H1368" s="41"/>
      <c r="I1368" s="12">
        <f>VLOOKUP($B1368,'Elec wholesale lookups'!$A$3:$L$15,'Inputs - Elec wholesale index'!I$2,FALSE)</f>
        <v>181634.52552031272</v>
      </c>
      <c r="J1368" s="12">
        <f>VLOOKUP($B1368,'Elec wholesale lookups'!$A$3:$L$15,'Inputs - Elec wholesale index'!J$2,FALSE)</f>
        <v>205597.26549163138</v>
      </c>
      <c r="K1368" s="12">
        <f>VLOOKUP($B1368,'Elec wholesale lookups'!$A$3:$L$15,'Inputs - Elec wholesale index'!K$2,FALSE)</f>
        <v>181634.52552031272</v>
      </c>
      <c r="L1368" s="37">
        <f>VLOOKUP($B1368,'Elec wholesale lookups'!$A$3:$O$15,'Inputs - Elec wholesale index'!L$2,FALSE)</f>
        <v>1</v>
      </c>
      <c r="M1368" s="37">
        <f>VLOOKUP($B1368,'Elec wholesale lookups'!$A$3:$O$15,'Inputs - Elec wholesale index'!M$2,FALSE)</f>
        <v>1</v>
      </c>
      <c r="N1368" s="37">
        <f>VLOOKUP($B1368,'Elec wholesale lookups'!$A$3:$O$15,'Inputs - Elec wholesale index'!N$2,FALSE)</f>
        <v>0</v>
      </c>
      <c r="O1368" s="12">
        <f t="shared" si="353"/>
        <v>181634.52552031272</v>
      </c>
      <c r="P1368" s="12">
        <f t="shared" si="354"/>
        <v>205597.26549163138</v>
      </c>
      <c r="Q1368" s="12">
        <f t="shared" si="355"/>
        <v>0</v>
      </c>
      <c r="R1368" s="12">
        <f t="shared" si="356"/>
        <v>387231.79101194406</v>
      </c>
      <c r="S1368" s="22">
        <f t="shared" si="357"/>
        <v>0</v>
      </c>
      <c r="T1368" s="22">
        <f t="shared" si="358"/>
        <v>0</v>
      </c>
      <c r="U1368" s="22">
        <f t="shared" si="359"/>
        <v>0</v>
      </c>
      <c r="V1368" s="22">
        <f t="shared" si="360"/>
        <v>0</v>
      </c>
      <c r="W1368" s="43" t="str">
        <f t="shared" si="361"/>
        <v>n/a</v>
      </c>
      <c r="X1368" s="22">
        <f t="shared" si="362"/>
        <v>0</v>
      </c>
      <c r="Y1368" s="22">
        <f t="shared" si="363"/>
        <v>0</v>
      </c>
      <c r="Z1368" s="22">
        <f t="shared" si="364"/>
        <v>0</v>
      </c>
      <c r="AA1368" s="42">
        <f t="shared" si="365"/>
        <v>0</v>
      </c>
      <c r="AB1368" s="43" t="str">
        <f t="shared" si="366"/>
        <v>n/a</v>
      </c>
      <c r="AC1368" s="44" t="str">
        <f>IFERROR(W1368*'Inputs - OBR and CPI'!$E$27+'Inputs - Elec wholesale index'!AB1368*'Inputs - OBR and CPI'!$F$27,"n/a")</f>
        <v>n/a</v>
      </c>
      <c r="AD1368" s="2"/>
      <c r="AE1368" s="2"/>
      <c r="AF1368" s="127">
        <v>0</v>
      </c>
    </row>
    <row r="1369" spans="1:32">
      <c r="A1369" s="46"/>
      <c r="B1369" s="13" t="str">
        <f t="shared" si="352"/>
        <v>Jan</v>
      </c>
      <c r="C1369" s="3"/>
      <c r="D1369" s="3"/>
      <c r="E1369" s="3"/>
      <c r="F1369" s="41"/>
      <c r="G1369" s="41"/>
      <c r="H1369" s="41"/>
      <c r="I1369" s="12">
        <f>VLOOKUP($B1369,'Elec wholesale lookups'!$A$3:$L$15,'Inputs - Elec wholesale index'!I$2,FALSE)</f>
        <v>181634.52552031272</v>
      </c>
      <c r="J1369" s="12">
        <f>VLOOKUP($B1369,'Elec wholesale lookups'!$A$3:$L$15,'Inputs - Elec wholesale index'!J$2,FALSE)</f>
        <v>205597.26549163138</v>
      </c>
      <c r="K1369" s="12">
        <f>VLOOKUP($B1369,'Elec wholesale lookups'!$A$3:$L$15,'Inputs - Elec wholesale index'!K$2,FALSE)</f>
        <v>181634.52552031272</v>
      </c>
      <c r="L1369" s="37">
        <f>VLOOKUP($B1369,'Elec wholesale lookups'!$A$3:$O$15,'Inputs - Elec wholesale index'!L$2,FALSE)</f>
        <v>1</v>
      </c>
      <c r="M1369" s="37">
        <f>VLOOKUP($B1369,'Elec wholesale lookups'!$A$3:$O$15,'Inputs - Elec wholesale index'!M$2,FALSE)</f>
        <v>1</v>
      </c>
      <c r="N1369" s="37">
        <f>VLOOKUP($B1369,'Elec wholesale lookups'!$A$3:$O$15,'Inputs - Elec wholesale index'!N$2,FALSE)</f>
        <v>0</v>
      </c>
      <c r="O1369" s="12">
        <f t="shared" si="353"/>
        <v>181634.52552031272</v>
      </c>
      <c r="P1369" s="12">
        <f t="shared" si="354"/>
        <v>205597.26549163138</v>
      </c>
      <c r="Q1369" s="12">
        <f t="shared" si="355"/>
        <v>0</v>
      </c>
      <c r="R1369" s="12">
        <f t="shared" si="356"/>
        <v>387231.79101194406</v>
      </c>
      <c r="S1369" s="22">
        <f t="shared" si="357"/>
        <v>0</v>
      </c>
      <c r="T1369" s="22">
        <f t="shared" si="358"/>
        <v>0</v>
      </c>
      <c r="U1369" s="22">
        <f t="shared" si="359"/>
        <v>0</v>
      </c>
      <c r="V1369" s="22">
        <f t="shared" si="360"/>
        <v>0</v>
      </c>
      <c r="W1369" s="43" t="str">
        <f t="shared" si="361"/>
        <v>n/a</v>
      </c>
      <c r="X1369" s="22">
        <f t="shared" si="362"/>
        <v>0</v>
      </c>
      <c r="Y1369" s="22">
        <f t="shared" si="363"/>
        <v>0</v>
      </c>
      <c r="Z1369" s="22">
        <f t="shared" si="364"/>
        <v>0</v>
      </c>
      <c r="AA1369" s="42">
        <f t="shared" si="365"/>
        <v>0</v>
      </c>
      <c r="AB1369" s="43" t="str">
        <f t="shared" si="366"/>
        <v>n/a</v>
      </c>
      <c r="AC1369" s="44" t="str">
        <f>IFERROR(W1369*'Inputs - OBR and CPI'!$E$27+'Inputs - Elec wholesale index'!AB1369*'Inputs - OBR and CPI'!$F$27,"n/a")</f>
        <v>n/a</v>
      </c>
      <c r="AD1369" s="2"/>
      <c r="AE1369" s="2"/>
      <c r="AF1369" s="127">
        <v>0</v>
      </c>
    </row>
    <row r="1370" spans="1:32">
      <c r="A1370" s="46"/>
      <c r="B1370" s="13" t="str">
        <f t="shared" si="352"/>
        <v>Jan</v>
      </c>
      <c r="C1370" s="3"/>
      <c r="D1370" s="3"/>
      <c r="E1370" s="3"/>
      <c r="F1370" s="41"/>
      <c r="G1370" s="41"/>
      <c r="H1370" s="41"/>
      <c r="I1370" s="12">
        <f>VLOOKUP($B1370,'Elec wholesale lookups'!$A$3:$L$15,'Inputs - Elec wholesale index'!I$2,FALSE)</f>
        <v>181634.52552031272</v>
      </c>
      <c r="J1370" s="12">
        <f>VLOOKUP($B1370,'Elec wholesale lookups'!$A$3:$L$15,'Inputs - Elec wholesale index'!J$2,FALSE)</f>
        <v>205597.26549163138</v>
      </c>
      <c r="K1370" s="12">
        <f>VLOOKUP($B1370,'Elec wholesale lookups'!$A$3:$L$15,'Inputs - Elec wholesale index'!K$2,FALSE)</f>
        <v>181634.52552031272</v>
      </c>
      <c r="L1370" s="37">
        <f>VLOOKUP($B1370,'Elec wholesale lookups'!$A$3:$O$15,'Inputs - Elec wholesale index'!L$2,FALSE)</f>
        <v>1</v>
      </c>
      <c r="M1370" s="37">
        <f>VLOOKUP($B1370,'Elec wholesale lookups'!$A$3:$O$15,'Inputs - Elec wholesale index'!M$2,FALSE)</f>
        <v>1</v>
      </c>
      <c r="N1370" s="37">
        <f>VLOOKUP($B1370,'Elec wholesale lookups'!$A$3:$O$15,'Inputs - Elec wholesale index'!N$2,FALSE)</f>
        <v>0</v>
      </c>
      <c r="O1370" s="12">
        <f t="shared" si="353"/>
        <v>181634.52552031272</v>
      </c>
      <c r="P1370" s="12">
        <f t="shared" si="354"/>
        <v>205597.26549163138</v>
      </c>
      <c r="Q1370" s="12">
        <f t="shared" si="355"/>
        <v>0</v>
      </c>
      <c r="R1370" s="12">
        <f t="shared" si="356"/>
        <v>387231.79101194406</v>
      </c>
      <c r="S1370" s="22">
        <f t="shared" si="357"/>
        <v>0</v>
      </c>
      <c r="T1370" s="22">
        <f t="shared" si="358"/>
        <v>0</v>
      </c>
      <c r="U1370" s="22">
        <f t="shared" si="359"/>
        <v>0</v>
      </c>
      <c r="V1370" s="22">
        <f t="shared" si="360"/>
        <v>0</v>
      </c>
      <c r="W1370" s="43" t="str">
        <f t="shared" si="361"/>
        <v>n/a</v>
      </c>
      <c r="X1370" s="22">
        <f t="shared" si="362"/>
        <v>0</v>
      </c>
      <c r="Y1370" s="22">
        <f t="shared" si="363"/>
        <v>0</v>
      </c>
      <c r="Z1370" s="22">
        <f t="shared" si="364"/>
        <v>0</v>
      </c>
      <c r="AA1370" s="42">
        <f t="shared" si="365"/>
        <v>0</v>
      </c>
      <c r="AB1370" s="43" t="str">
        <f t="shared" si="366"/>
        <v>n/a</v>
      </c>
      <c r="AC1370" s="44" t="str">
        <f>IFERROR(W1370*'Inputs - OBR and CPI'!$E$27+'Inputs - Elec wholesale index'!AB1370*'Inputs - OBR and CPI'!$F$27,"n/a")</f>
        <v>n/a</v>
      </c>
      <c r="AD1370" s="2"/>
      <c r="AE1370" s="2"/>
      <c r="AF1370" s="127">
        <v>0</v>
      </c>
    </row>
    <row r="1371" spans="1:32">
      <c r="A1371" s="46"/>
      <c r="B1371" s="13" t="str">
        <f t="shared" si="352"/>
        <v>Jan</v>
      </c>
      <c r="C1371" s="3"/>
      <c r="D1371" s="3"/>
      <c r="E1371" s="3"/>
      <c r="F1371" s="41"/>
      <c r="G1371" s="41"/>
      <c r="H1371" s="41"/>
      <c r="I1371" s="12">
        <f>VLOOKUP($B1371,'Elec wholesale lookups'!$A$3:$L$15,'Inputs - Elec wholesale index'!I$2,FALSE)</f>
        <v>181634.52552031272</v>
      </c>
      <c r="J1371" s="12">
        <f>VLOOKUP($B1371,'Elec wholesale lookups'!$A$3:$L$15,'Inputs - Elec wholesale index'!J$2,FALSE)</f>
        <v>205597.26549163138</v>
      </c>
      <c r="K1371" s="12">
        <f>VLOOKUP($B1371,'Elec wholesale lookups'!$A$3:$L$15,'Inputs - Elec wholesale index'!K$2,FALSE)</f>
        <v>181634.52552031272</v>
      </c>
      <c r="L1371" s="37">
        <f>VLOOKUP($B1371,'Elec wholesale lookups'!$A$3:$O$15,'Inputs - Elec wholesale index'!L$2,FALSE)</f>
        <v>1</v>
      </c>
      <c r="M1371" s="37">
        <f>VLOOKUP($B1371,'Elec wholesale lookups'!$A$3:$O$15,'Inputs - Elec wholesale index'!M$2,FALSE)</f>
        <v>1</v>
      </c>
      <c r="N1371" s="37">
        <f>VLOOKUP($B1371,'Elec wholesale lookups'!$A$3:$O$15,'Inputs - Elec wholesale index'!N$2,FALSE)</f>
        <v>0</v>
      </c>
      <c r="O1371" s="12">
        <f t="shared" si="353"/>
        <v>181634.52552031272</v>
      </c>
      <c r="P1371" s="12">
        <f t="shared" si="354"/>
        <v>205597.26549163138</v>
      </c>
      <c r="Q1371" s="12">
        <f t="shared" si="355"/>
        <v>0</v>
      </c>
      <c r="R1371" s="12">
        <f t="shared" si="356"/>
        <v>387231.79101194406</v>
      </c>
      <c r="S1371" s="22">
        <f t="shared" si="357"/>
        <v>0</v>
      </c>
      <c r="T1371" s="22">
        <f t="shared" si="358"/>
        <v>0</v>
      </c>
      <c r="U1371" s="22">
        <f t="shared" si="359"/>
        <v>0</v>
      </c>
      <c r="V1371" s="22">
        <f t="shared" si="360"/>
        <v>0</v>
      </c>
      <c r="W1371" s="43" t="str">
        <f t="shared" si="361"/>
        <v>n/a</v>
      </c>
      <c r="X1371" s="22">
        <f t="shared" si="362"/>
        <v>0</v>
      </c>
      <c r="Y1371" s="22">
        <f t="shared" si="363"/>
        <v>0</v>
      </c>
      <c r="Z1371" s="22">
        <f t="shared" si="364"/>
        <v>0</v>
      </c>
      <c r="AA1371" s="42">
        <f t="shared" si="365"/>
        <v>0</v>
      </c>
      <c r="AB1371" s="43" t="str">
        <f t="shared" si="366"/>
        <v>n/a</v>
      </c>
      <c r="AC1371" s="44" t="str">
        <f>IFERROR(W1371*'Inputs - OBR and CPI'!$E$27+'Inputs - Elec wholesale index'!AB1371*'Inputs - OBR and CPI'!$F$27,"n/a")</f>
        <v>n/a</v>
      </c>
      <c r="AD1371" s="2"/>
      <c r="AE1371" s="2"/>
      <c r="AF1371" s="127">
        <v>0</v>
      </c>
    </row>
    <row r="1372" spans="1:32">
      <c r="A1372" s="46"/>
      <c r="B1372" s="13" t="str">
        <f t="shared" si="352"/>
        <v>Jan</v>
      </c>
      <c r="C1372" s="3"/>
      <c r="D1372" s="3"/>
      <c r="E1372" s="3"/>
      <c r="F1372" s="41"/>
      <c r="G1372" s="41"/>
      <c r="H1372" s="41"/>
      <c r="I1372" s="12">
        <f>VLOOKUP($B1372,'Elec wholesale lookups'!$A$3:$L$15,'Inputs - Elec wholesale index'!I$2,FALSE)</f>
        <v>181634.52552031272</v>
      </c>
      <c r="J1372" s="12">
        <f>VLOOKUP($B1372,'Elec wholesale lookups'!$A$3:$L$15,'Inputs - Elec wholesale index'!J$2,FALSE)</f>
        <v>205597.26549163138</v>
      </c>
      <c r="K1372" s="12">
        <f>VLOOKUP($B1372,'Elec wholesale lookups'!$A$3:$L$15,'Inputs - Elec wholesale index'!K$2,FALSE)</f>
        <v>181634.52552031272</v>
      </c>
      <c r="L1372" s="37">
        <f>VLOOKUP($B1372,'Elec wholesale lookups'!$A$3:$O$15,'Inputs - Elec wholesale index'!L$2,FALSE)</f>
        <v>1</v>
      </c>
      <c r="M1372" s="37">
        <f>VLOOKUP($B1372,'Elec wholesale lookups'!$A$3:$O$15,'Inputs - Elec wholesale index'!M$2,FALSE)</f>
        <v>1</v>
      </c>
      <c r="N1372" s="37">
        <f>VLOOKUP($B1372,'Elec wholesale lookups'!$A$3:$O$15,'Inputs - Elec wholesale index'!N$2,FALSE)</f>
        <v>0</v>
      </c>
      <c r="O1372" s="12">
        <f t="shared" si="353"/>
        <v>181634.52552031272</v>
      </c>
      <c r="P1372" s="12">
        <f t="shared" si="354"/>
        <v>205597.26549163138</v>
      </c>
      <c r="Q1372" s="12">
        <f t="shared" si="355"/>
        <v>0</v>
      </c>
      <c r="R1372" s="12">
        <f t="shared" si="356"/>
        <v>387231.79101194406</v>
      </c>
      <c r="S1372" s="22">
        <f t="shared" si="357"/>
        <v>0</v>
      </c>
      <c r="T1372" s="22">
        <f t="shared" si="358"/>
        <v>0</v>
      </c>
      <c r="U1372" s="22">
        <f t="shared" si="359"/>
        <v>0</v>
      </c>
      <c r="V1372" s="22">
        <f t="shared" si="360"/>
        <v>0</v>
      </c>
      <c r="W1372" s="43" t="str">
        <f t="shared" si="361"/>
        <v>n/a</v>
      </c>
      <c r="X1372" s="22">
        <f t="shared" si="362"/>
        <v>0</v>
      </c>
      <c r="Y1372" s="22">
        <f t="shared" si="363"/>
        <v>0</v>
      </c>
      <c r="Z1372" s="22">
        <f t="shared" si="364"/>
        <v>0</v>
      </c>
      <c r="AA1372" s="42">
        <f t="shared" si="365"/>
        <v>0</v>
      </c>
      <c r="AB1372" s="43" t="str">
        <f t="shared" si="366"/>
        <v>n/a</v>
      </c>
      <c r="AC1372" s="44" t="str">
        <f>IFERROR(W1372*'Inputs - OBR and CPI'!$E$27+'Inputs - Elec wholesale index'!AB1372*'Inputs - OBR and CPI'!$F$27,"n/a")</f>
        <v>n/a</v>
      </c>
      <c r="AD1372" s="2"/>
      <c r="AE1372" s="2"/>
      <c r="AF1372" s="127">
        <v>0</v>
      </c>
    </row>
    <row r="1373" spans="1:32">
      <c r="A1373" s="46"/>
      <c r="B1373" s="13" t="str">
        <f t="shared" si="352"/>
        <v>Jan</v>
      </c>
      <c r="C1373" s="3"/>
      <c r="D1373" s="3"/>
      <c r="E1373" s="3"/>
      <c r="F1373" s="41"/>
      <c r="G1373" s="41"/>
      <c r="H1373" s="41"/>
      <c r="I1373" s="12">
        <f>VLOOKUP($B1373,'Elec wholesale lookups'!$A$3:$L$15,'Inputs - Elec wholesale index'!I$2,FALSE)</f>
        <v>181634.52552031272</v>
      </c>
      <c r="J1373" s="12">
        <f>VLOOKUP($B1373,'Elec wholesale lookups'!$A$3:$L$15,'Inputs - Elec wholesale index'!J$2,FALSE)</f>
        <v>205597.26549163138</v>
      </c>
      <c r="K1373" s="12">
        <f>VLOOKUP($B1373,'Elec wholesale lookups'!$A$3:$L$15,'Inputs - Elec wholesale index'!K$2,FALSE)</f>
        <v>181634.52552031272</v>
      </c>
      <c r="L1373" s="37">
        <f>VLOOKUP($B1373,'Elec wholesale lookups'!$A$3:$O$15,'Inputs - Elec wholesale index'!L$2,FALSE)</f>
        <v>1</v>
      </c>
      <c r="M1373" s="37">
        <f>VLOOKUP($B1373,'Elec wholesale lookups'!$A$3:$O$15,'Inputs - Elec wholesale index'!M$2,FALSE)</f>
        <v>1</v>
      </c>
      <c r="N1373" s="37">
        <f>VLOOKUP($B1373,'Elec wholesale lookups'!$A$3:$O$15,'Inputs - Elec wholesale index'!N$2,FALSE)</f>
        <v>0</v>
      </c>
      <c r="O1373" s="12">
        <f t="shared" si="353"/>
        <v>181634.52552031272</v>
      </c>
      <c r="P1373" s="12">
        <f t="shared" si="354"/>
        <v>205597.26549163138</v>
      </c>
      <c r="Q1373" s="12">
        <f t="shared" si="355"/>
        <v>0</v>
      </c>
      <c r="R1373" s="12">
        <f t="shared" si="356"/>
        <v>387231.79101194406</v>
      </c>
      <c r="S1373" s="22">
        <f t="shared" si="357"/>
        <v>0</v>
      </c>
      <c r="T1373" s="22">
        <f t="shared" si="358"/>
        <v>0</v>
      </c>
      <c r="U1373" s="22">
        <f t="shared" si="359"/>
        <v>0</v>
      </c>
      <c r="V1373" s="22">
        <f t="shared" si="360"/>
        <v>0</v>
      </c>
      <c r="W1373" s="43" t="str">
        <f t="shared" si="361"/>
        <v>n/a</v>
      </c>
      <c r="X1373" s="22">
        <f t="shared" si="362"/>
        <v>0</v>
      </c>
      <c r="Y1373" s="22">
        <f t="shared" si="363"/>
        <v>0</v>
      </c>
      <c r="Z1373" s="22">
        <f t="shared" si="364"/>
        <v>0</v>
      </c>
      <c r="AA1373" s="42">
        <f t="shared" si="365"/>
        <v>0</v>
      </c>
      <c r="AB1373" s="43" t="str">
        <f t="shared" si="366"/>
        <v>n/a</v>
      </c>
      <c r="AC1373" s="44" t="str">
        <f>IFERROR(W1373*'Inputs - OBR and CPI'!$E$27+'Inputs - Elec wholesale index'!AB1373*'Inputs - OBR and CPI'!$F$27,"n/a")</f>
        <v>n/a</v>
      </c>
      <c r="AD1373" s="2"/>
      <c r="AE1373" s="2"/>
      <c r="AF1373" s="127">
        <v>0</v>
      </c>
    </row>
    <row r="1374" spans="1:32">
      <c r="A1374" s="46"/>
      <c r="B1374" s="13" t="str">
        <f t="shared" si="352"/>
        <v>Jan</v>
      </c>
      <c r="C1374" s="3"/>
      <c r="D1374" s="3"/>
      <c r="E1374" s="3"/>
      <c r="F1374" s="41"/>
      <c r="G1374" s="41"/>
      <c r="H1374" s="41"/>
      <c r="I1374" s="12">
        <f>VLOOKUP($B1374,'Elec wholesale lookups'!$A$3:$L$15,'Inputs - Elec wholesale index'!I$2,FALSE)</f>
        <v>181634.52552031272</v>
      </c>
      <c r="J1374" s="12">
        <f>VLOOKUP($B1374,'Elec wholesale lookups'!$A$3:$L$15,'Inputs - Elec wholesale index'!J$2,FALSE)</f>
        <v>205597.26549163138</v>
      </c>
      <c r="K1374" s="12">
        <f>VLOOKUP($B1374,'Elec wholesale lookups'!$A$3:$L$15,'Inputs - Elec wholesale index'!K$2,FALSE)</f>
        <v>181634.52552031272</v>
      </c>
      <c r="L1374" s="37">
        <f>VLOOKUP($B1374,'Elec wholesale lookups'!$A$3:$O$15,'Inputs - Elec wholesale index'!L$2,FALSE)</f>
        <v>1</v>
      </c>
      <c r="M1374" s="37">
        <f>VLOOKUP($B1374,'Elec wholesale lookups'!$A$3:$O$15,'Inputs - Elec wholesale index'!M$2,FALSE)</f>
        <v>1</v>
      </c>
      <c r="N1374" s="37">
        <f>VLOOKUP($B1374,'Elec wholesale lookups'!$A$3:$O$15,'Inputs - Elec wholesale index'!N$2,FALSE)</f>
        <v>0</v>
      </c>
      <c r="O1374" s="12">
        <f t="shared" si="353"/>
        <v>181634.52552031272</v>
      </c>
      <c r="P1374" s="12">
        <f t="shared" si="354"/>
        <v>205597.26549163138</v>
      </c>
      <c r="Q1374" s="12">
        <f t="shared" si="355"/>
        <v>0</v>
      </c>
      <c r="R1374" s="12">
        <f t="shared" si="356"/>
        <v>387231.79101194406</v>
      </c>
      <c r="S1374" s="22">
        <f t="shared" si="357"/>
        <v>0</v>
      </c>
      <c r="T1374" s="22">
        <f t="shared" si="358"/>
        <v>0</v>
      </c>
      <c r="U1374" s="22">
        <f t="shared" si="359"/>
        <v>0</v>
      </c>
      <c r="V1374" s="22">
        <f t="shared" si="360"/>
        <v>0</v>
      </c>
      <c r="W1374" s="43" t="str">
        <f t="shared" si="361"/>
        <v>n/a</v>
      </c>
      <c r="X1374" s="22">
        <f t="shared" si="362"/>
        <v>0</v>
      </c>
      <c r="Y1374" s="22">
        <f t="shared" si="363"/>
        <v>0</v>
      </c>
      <c r="Z1374" s="22">
        <f t="shared" si="364"/>
        <v>0</v>
      </c>
      <c r="AA1374" s="42">
        <f t="shared" si="365"/>
        <v>0</v>
      </c>
      <c r="AB1374" s="43" t="str">
        <f t="shared" si="366"/>
        <v>n/a</v>
      </c>
      <c r="AC1374" s="44" t="str">
        <f>IFERROR(W1374*'Inputs - OBR and CPI'!$E$27+'Inputs - Elec wholesale index'!AB1374*'Inputs - OBR and CPI'!$F$27,"n/a")</f>
        <v>n/a</v>
      </c>
      <c r="AD1374" s="2"/>
      <c r="AE1374" s="2"/>
      <c r="AF1374" s="127">
        <v>0</v>
      </c>
    </row>
    <row r="1375" spans="1:32">
      <c r="A1375" s="46"/>
      <c r="B1375" s="13" t="str">
        <f t="shared" si="352"/>
        <v>Jan</v>
      </c>
      <c r="C1375" s="3"/>
      <c r="D1375" s="3"/>
      <c r="E1375" s="3"/>
      <c r="F1375" s="41"/>
      <c r="G1375" s="41"/>
      <c r="H1375" s="41"/>
      <c r="I1375" s="12">
        <f>VLOOKUP($B1375,'Elec wholesale lookups'!$A$3:$L$15,'Inputs - Elec wholesale index'!I$2,FALSE)</f>
        <v>181634.52552031272</v>
      </c>
      <c r="J1375" s="12">
        <f>VLOOKUP($B1375,'Elec wholesale lookups'!$A$3:$L$15,'Inputs - Elec wholesale index'!J$2,FALSE)</f>
        <v>205597.26549163138</v>
      </c>
      <c r="K1375" s="12">
        <f>VLOOKUP($B1375,'Elec wholesale lookups'!$A$3:$L$15,'Inputs - Elec wholesale index'!K$2,FALSE)</f>
        <v>181634.52552031272</v>
      </c>
      <c r="L1375" s="37">
        <f>VLOOKUP($B1375,'Elec wholesale lookups'!$A$3:$O$15,'Inputs - Elec wholesale index'!L$2,FALSE)</f>
        <v>1</v>
      </c>
      <c r="M1375" s="37">
        <f>VLOOKUP($B1375,'Elec wholesale lookups'!$A$3:$O$15,'Inputs - Elec wholesale index'!M$2,FALSE)</f>
        <v>1</v>
      </c>
      <c r="N1375" s="37">
        <f>VLOOKUP($B1375,'Elec wholesale lookups'!$A$3:$O$15,'Inputs - Elec wholesale index'!N$2,FALSE)</f>
        <v>0</v>
      </c>
      <c r="O1375" s="12">
        <f t="shared" si="353"/>
        <v>181634.52552031272</v>
      </c>
      <c r="P1375" s="12">
        <f t="shared" si="354"/>
        <v>205597.26549163138</v>
      </c>
      <c r="Q1375" s="12">
        <f t="shared" si="355"/>
        <v>0</v>
      </c>
      <c r="R1375" s="12">
        <f t="shared" si="356"/>
        <v>387231.79101194406</v>
      </c>
      <c r="S1375" s="22">
        <f t="shared" si="357"/>
        <v>0</v>
      </c>
      <c r="T1375" s="22">
        <f t="shared" si="358"/>
        <v>0</v>
      </c>
      <c r="U1375" s="22">
        <f t="shared" si="359"/>
        <v>0</v>
      </c>
      <c r="V1375" s="22">
        <f t="shared" si="360"/>
        <v>0</v>
      </c>
      <c r="W1375" s="43" t="str">
        <f t="shared" si="361"/>
        <v>n/a</v>
      </c>
      <c r="X1375" s="22">
        <f t="shared" si="362"/>
        <v>0</v>
      </c>
      <c r="Y1375" s="22">
        <f t="shared" si="363"/>
        <v>0</v>
      </c>
      <c r="Z1375" s="22">
        <f t="shared" si="364"/>
        <v>0</v>
      </c>
      <c r="AA1375" s="42">
        <f t="shared" si="365"/>
        <v>0</v>
      </c>
      <c r="AB1375" s="43" t="str">
        <f t="shared" si="366"/>
        <v>n/a</v>
      </c>
      <c r="AC1375" s="44" t="str">
        <f>IFERROR(W1375*'Inputs - OBR and CPI'!$E$27+'Inputs - Elec wholesale index'!AB1375*'Inputs - OBR and CPI'!$F$27,"n/a")</f>
        <v>n/a</v>
      </c>
      <c r="AD1375" s="2"/>
      <c r="AE1375" s="2"/>
      <c r="AF1375" s="127">
        <v>0</v>
      </c>
    </row>
    <row r="1376" spans="1:32">
      <c r="A1376" s="46"/>
      <c r="B1376" s="13" t="str">
        <f t="shared" ref="B1376:B1396" si="367">TEXT(A1376,"mmm")</f>
        <v>Jan</v>
      </c>
      <c r="C1376" s="3"/>
      <c r="D1376" s="3"/>
      <c r="E1376" s="3"/>
      <c r="F1376" s="41"/>
      <c r="G1376" s="41"/>
      <c r="H1376" s="41"/>
      <c r="I1376" s="12">
        <f>VLOOKUP($B1376,'Elec wholesale lookups'!$A$3:$L$15,'Inputs - Elec wholesale index'!I$2,FALSE)</f>
        <v>181634.52552031272</v>
      </c>
      <c r="J1376" s="12">
        <f>VLOOKUP($B1376,'Elec wholesale lookups'!$A$3:$L$15,'Inputs - Elec wholesale index'!J$2,FALSE)</f>
        <v>205597.26549163138</v>
      </c>
      <c r="K1376" s="12">
        <f>VLOOKUP($B1376,'Elec wholesale lookups'!$A$3:$L$15,'Inputs - Elec wholesale index'!K$2,FALSE)</f>
        <v>181634.52552031272</v>
      </c>
      <c r="L1376" s="37">
        <f>VLOOKUP($B1376,'Elec wholesale lookups'!$A$3:$O$15,'Inputs - Elec wholesale index'!L$2,FALSE)</f>
        <v>1</v>
      </c>
      <c r="M1376" s="37">
        <f>VLOOKUP($B1376,'Elec wholesale lookups'!$A$3:$O$15,'Inputs - Elec wholesale index'!M$2,FALSE)</f>
        <v>1</v>
      </c>
      <c r="N1376" s="37">
        <f>VLOOKUP($B1376,'Elec wholesale lookups'!$A$3:$O$15,'Inputs - Elec wholesale index'!N$2,FALSE)</f>
        <v>0</v>
      </c>
      <c r="O1376" s="12">
        <f t="shared" si="353"/>
        <v>181634.52552031272</v>
      </c>
      <c r="P1376" s="12">
        <f t="shared" si="354"/>
        <v>205597.26549163138</v>
      </c>
      <c r="Q1376" s="12">
        <f t="shared" si="355"/>
        <v>0</v>
      </c>
      <c r="R1376" s="12">
        <f t="shared" si="356"/>
        <v>387231.79101194406</v>
      </c>
      <c r="S1376" s="22">
        <f t="shared" si="357"/>
        <v>0</v>
      </c>
      <c r="T1376" s="22">
        <f t="shared" si="358"/>
        <v>0</v>
      </c>
      <c r="U1376" s="22">
        <f t="shared" si="359"/>
        <v>0</v>
      </c>
      <c r="V1376" s="22">
        <f t="shared" si="360"/>
        <v>0</v>
      </c>
      <c r="W1376" s="43" t="str">
        <f t="shared" si="361"/>
        <v>n/a</v>
      </c>
      <c r="X1376" s="22">
        <f t="shared" si="362"/>
        <v>0</v>
      </c>
      <c r="Y1376" s="22">
        <f t="shared" si="363"/>
        <v>0</v>
      </c>
      <c r="Z1376" s="22">
        <f t="shared" si="364"/>
        <v>0</v>
      </c>
      <c r="AA1376" s="42">
        <f t="shared" si="365"/>
        <v>0</v>
      </c>
      <c r="AB1376" s="43" t="str">
        <f t="shared" si="366"/>
        <v>n/a</v>
      </c>
      <c r="AC1376" s="44" t="str">
        <f>IFERROR(W1376*'Inputs - OBR and CPI'!$E$27+'Inputs - Elec wholesale index'!AB1376*'Inputs - OBR and CPI'!$F$27,"n/a")</f>
        <v>n/a</v>
      </c>
      <c r="AD1376" s="2"/>
      <c r="AE1376" s="2"/>
      <c r="AF1376" s="127">
        <v>0</v>
      </c>
    </row>
    <row r="1377" spans="1:32">
      <c r="A1377" s="46"/>
      <c r="B1377" s="13" t="str">
        <f t="shared" si="367"/>
        <v>Jan</v>
      </c>
      <c r="C1377" s="3"/>
      <c r="D1377" s="3"/>
      <c r="E1377" s="3"/>
      <c r="F1377" s="41"/>
      <c r="G1377" s="41"/>
      <c r="H1377" s="41"/>
      <c r="I1377" s="12">
        <f>VLOOKUP($B1377,'Elec wholesale lookups'!$A$3:$L$15,'Inputs - Elec wholesale index'!I$2,FALSE)</f>
        <v>181634.52552031272</v>
      </c>
      <c r="J1377" s="12">
        <f>VLOOKUP($B1377,'Elec wholesale lookups'!$A$3:$L$15,'Inputs - Elec wholesale index'!J$2,FALSE)</f>
        <v>205597.26549163138</v>
      </c>
      <c r="K1377" s="12">
        <f>VLOOKUP($B1377,'Elec wholesale lookups'!$A$3:$L$15,'Inputs - Elec wholesale index'!K$2,FALSE)</f>
        <v>181634.52552031272</v>
      </c>
      <c r="L1377" s="37">
        <f>VLOOKUP($B1377,'Elec wholesale lookups'!$A$3:$O$15,'Inputs - Elec wholesale index'!L$2,FALSE)</f>
        <v>1</v>
      </c>
      <c r="M1377" s="37">
        <f>VLOOKUP($B1377,'Elec wholesale lookups'!$A$3:$O$15,'Inputs - Elec wholesale index'!M$2,FALSE)</f>
        <v>1</v>
      </c>
      <c r="N1377" s="37">
        <f>VLOOKUP($B1377,'Elec wholesale lookups'!$A$3:$O$15,'Inputs - Elec wholesale index'!N$2,FALSE)</f>
        <v>0</v>
      </c>
      <c r="O1377" s="12">
        <f t="shared" si="353"/>
        <v>181634.52552031272</v>
      </c>
      <c r="P1377" s="12">
        <f t="shared" si="354"/>
        <v>205597.26549163138</v>
      </c>
      <c r="Q1377" s="12">
        <f t="shared" si="355"/>
        <v>0</v>
      </c>
      <c r="R1377" s="12">
        <f t="shared" si="356"/>
        <v>387231.79101194406</v>
      </c>
      <c r="S1377" s="22">
        <f t="shared" si="357"/>
        <v>0</v>
      </c>
      <c r="T1377" s="22">
        <f t="shared" si="358"/>
        <v>0</v>
      </c>
      <c r="U1377" s="22">
        <f t="shared" si="359"/>
        <v>0</v>
      </c>
      <c r="V1377" s="22">
        <f t="shared" si="360"/>
        <v>0</v>
      </c>
      <c r="W1377" s="43" t="str">
        <f t="shared" si="361"/>
        <v>n/a</v>
      </c>
      <c r="X1377" s="22">
        <f t="shared" si="362"/>
        <v>0</v>
      </c>
      <c r="Y1377" s="22">
        <f t="shared" si="363"/>
        <v>0</v>
      </c>
      <c r="Z1377" s="22">
        <f t="shared" si="364"/>
        <v>0</v>
      </c>
      <c r="AA1377" s="42">
        <f t="shared" si="365"/>
        <v>0</v>
      </c>
      <c r="AB1377" s="43" t="str">
        <f t="shared" si="366"/>
        <v>n/a</v>
      </c>
      <c r="AC1377" s="44" t="str">
        <f>IFERROR(W1377*'Inputs - OBR and CPI'!$E$27+'Inputs - Elec wholesale index'!AB1377*'Inputs - OBR and CPI'!$F$27,"n/a")</f>
        <v>n/a</v>
      </c>
      <c r="AD1377" s="2"/>
      <c r="AE1377" s="2"/>
      <c r="AF1377" s="127">
        <v>0</v>
      </c>
    </row>
    <row r="1378" spans="1:32">
      <c r="A1378" s="46"/>
      <c r="B1378" s="13" t="str">
        <f t="shared" si="367"/>
        <v>Jan</v>
      </c>
      <c r="C1378" s="3"/>
      <c r="D1378" s="3"/>
      <c r="E1378" s="3"/>
      <c r="F1378" s="41"/>
      <c r="G1378" s="41"/>
      <c r="H1378" s="41"/>
      <c r="I1378" s="12">
        <f>VLOOKUP($B1378,'Elec wholesale lookups'!$A$3:$L$15,'Inputs - Elec wholesale index'!I$2,FALSE)</f>
        <v>181634.52552031272</v>
      </c>
      <c r="J1378" s="12">
        <f>VLOOKUP($B1378,'Elec wholesale lookups'!$A$3:$L$15,'Inputs - Elec wholesale index'!J$2,FALSE)</f>
        <v>205597.26549163138</v>
      </c>
      <c r="K1378" s="12">
        <f>VLOOKUP($B1378,'Elec wholesale lookups'!$A$3:$L$15,'Inputs - Elec wholesale index'!K$2,FALSE)</f>
        <v>181634.52552031272</v>
      </c>
      <c r="L1378" s="37">
        <f>VLOOKUP($B1378,'Elec wholesale lookups'!$A$3:$O$15,'Inputs - Elec wholesale index'!L$2,FALSE)</f>
        <v>1</v>
      </c>
      <c r="M1378" s="37">
        <f>VLOOKUP($B1378,'Elec wholesale lookups'!$A$3:$O$15,'Inputs - Elec wholesale index'!M$2,FALSE)</f>
        <v>1</v>
      </c>
      <c r="N1378" s="37">
        <f>VLOOKUP($B1378,'Elec wholesale lookups'!$A$3:$O$15,'Inputs - Elec wholesale index'!N$2,FALSE)</f>
        <v>0</v>
      </c>
      <c r="O1378" s="12">
        <f t="shared" si="353"/>
        <v>181634.52552031272</v>
      </c>
      <c r="P1378" s="12">
        <f t="shared" si="354"/>
        <v>205597.26549163138</v>
      </c>
      <c r="Q1378" s="12">
        <f t="shared" si="355"/>
        <v>0</v>
      </c>
      <c r="R1378" s="12">
        <f t="shared" si="356"/>
        <v>387231.79101194406</v>
      </c>
      <c r="S1378" s="22">
        <f t="shared" si="357"/>
        <v>0</v>
      </c>
      <c r="T1378" s="22">
        <f t="shared" si="358"/>
        <v>0</v>
      </c>
      <c r="U1378" s="22">
        <f t="shared" si="359"/>
        <v>0</v>
      </c>
      <c r="V1378" s="22">
        <f t="shared" si="360"/>
        <v>0</v>
      </c>
      <c r="W1378" s="43" t="str">
        <f t="shared" si="361"/>
        <v>n/a</v>
      </c>
      <c r="X1378" s="22">
        <f t="shared" si="362"/>
        <v>0</v>
      </c>
      <c r="Y1378" s="22">
        <f t="shared" si="363"/>
        <v>0</v>
      </c>
      <c r="Z1378" s="22">
        <f t="shared" si="364"/>
        <v>0</v>
      </c>
      <c r="AA1378" s="42">
        <f t="shared" si="365"/>
        <v>0</v>
      </c>
      <c r="AB1378" s="43" t="str">
        <f t="shared" si="366"/>
        <v>n/a</v>
      </c>
      <c r="AC1378" s="44" t="str">
        <f>IFERROR(W1378*'Inputs - OBR and CPI'!$E$27+'Inputs - Elec wholesale index'!AB1378*'Inputs - OBR and CPI'!$F$27,"n/a")</f>
        <v>n/a</v>
      </c>
      <c r="AD1378" s="2"/>
      <c r="AE1378" s="2"/>
      <c r="AF1378" s="127">
        <v>0</v>
      </c>
    </row>
    <row r="1379" spans="1:32">
      <c r="A1379" s="46"/>
      <c r="B1379" s="13" t="str">
        <f t="shared" si="367"/>
        <v>Jan</v>
      </c>
      <c r="C1379" s="3"/>
      <c r="D1379" s="3"/>
      <c r="E1379" s="3"/>
      <c r="F1379" s="41"/>
      <c r="G1379" s="41"/>
      <c r="H1379" s="41"/>
      <c r="I1379" s="12">
        <f>VLOOKUP($B1379,'Elec wholesale lookups'!$A$3:$L$15,'Inputs - Elec wholesale index'!I$2,FALSE)</f>
        <v>181634.52552031272</v>
      </c>
      <c r="J1379" s="12">
        <f>VLOOKUP($B1379,'Elec wholesale lookups'!$A$3:$L$15,'Inputs - Elec wholesale index'!J$2,FALSE)</f>
        <v>205597.26549163138</v>
      </c>
      <c r="K1379" s="12">
        <f>VLOOKUP($B1379,'Elec wholesale lookups'!$A$3:$L$15,'Inputs - Elec wholesale index'!K$2,FALSE)</f>
        <v>181634.52552031272</v>
      </c>
      <c r="L1379" s="37">
        <f>VLOOKUP($B1379,'Elec wholesale lookups'!$A$3:$O$15,'Inputs - Elec wholesale index'!L$2,FALSE)</f>
        <v>1</v>
      </c>
      <c r="M1379" s="37">
        <f>VLOOKUP($B1379,'Elec wholesale lookups'!$A$3:$O$15,'Inputs - Elec wholesale index'!M$2,FALSE)</f>
        <v>1</v>
      </c>
      <c r="N1379" s="37">
        <f>VLOOKUP($B1379,'Elec wholesale lookups'!$A$3:$O$15,'Inputs - Elec wholesale index'!N$2,FALSE)</f>
        <v>0</v>
      </c>
      <c r="O1379" s="12">
        <f t="shared" si="353"/>
        <v>181634.52552031272</v>
      </c>
      <c r="P1379" s="12">
        <f t="shared" si="354"/>
        <v>205597.26549163138</v>
      </c>
      <c r="Q1379" s="12">
        <f t="shared" si="355"/>
        <v>0</v>
      </c>
      <c r="R1379" s="12">
        <f t="shared" si="356"/>
        <v>387231.79101194406</v>
      </c>
      <c r="S1379" s="22">
        <f t="shared" si="357"/>
        <v>0</v>
      </c>
      <c r="T1379" s="22">
        <f t="shared" si="358"/>
        <v>0</v>
      </c>
      <c r="U1379" s="22">
        <f t="shared" si="359"/>
        <v>0</v>
      </c>
      <c r="V1379" s="22">
        <f t="shared" si="360"/>
        <v>0</v>
      </c>
      <c r="W1379" s="43" t="str">
        <f t="shared" si="361"/>
        <v>n/a</v>
      </c>
      <c r="X1379" s="22">
        <f t="shared" si="362"/>
        <v>0</v>
      </c>
      <c r="Y1379" s="22">
        <f t="shared" si="363"/>
        <v>0</v>
      </c>
      <c r="Z1379" s="22">
        <f t="shared" si="364"/>
        <v>0</v>
      </c>
      <c r="AA1379" s="42">
        <f t="shared" si="365"/>
        <v>0</v>
      </c>
      <c r="AB1379" s="43" t="str">
        <f t="shared" si="366"/>
        <v>n/a</v>
      </c>
      <c r="AC1379" s="44" t="str">
        <f>IFERROR(W1379*'Inputs - OBR and CPI'!$E$27+'Inputs - Elec wholesale index'!AB1379*'Inputs - OBR and CPI'!$F$27,"n/a")</f>
        <v>n/a</v>
      </c>
      <c r="AD1379" s="2"/>
      <c r="AE1379" s="2"/>
      <c r="AF1379" s="127">
        <v>0</v>
      </c>
    </row>
    <row r="1380" spans="1:32">
      <c r="A1380" s="46"/>
      <c r="B1380" s="13" t="str">
        <f t="shared" si="367"/>
        <v>Jan</v>
      </c>
      <c r="C1380" s="3"/>
      <c r="D1380" s="3"/>
      <c r="E1380" s="3"/>
      <c r="F1380" s="41"/>
      <c r="G1380" s="41"/>
      <c r="H1380" s="41"/>
      <c r="I1380" s="12">
        <f>VLOOKUP($B1380,'Elec wholesale lookups'!$A$3:$L$15,'Inputs - Elec wholesale index'!I$2,FALSE)</f>
        <v>181634.52552031272</v>
      </c>
      <c r="J1380" s="12">
        <f>VLOOKUP($B1380,'Elec wholesale lookups'!$A$3:$L$15,'Inputs - Elec wholesale index'!J$2,FALSE)</f>
        <v>205597.26549163138</v>
      </c>
      <c r="K1380" s="12">
        <f>VLOOKUP($B1380,'Elec wholesale lookups'!$A$3:$L$15,'Inputs - Elec wholesale index'!K$2,FALSE)</f>
        <v>181634.52552031272</v>
      </c>
      <c r="L1380" s="37">
        <f>VLOOKUP($B1380,'Elec wholesale lookups'!$A$3:$O$15,'Inputs - Elec wholesale index'!L$2,FALSE)</f>
        <v>1</v>
      </c>
      <c r="M1380" s="37">
        <f>VLOOKUP($B1380,'Elec wholesale lookups'!$A$3:$O$15,'Inputs - Elec wholesale index'!M$2,FALSE)</f>
        <v>1</v>
      </c>
      <c r="N1380" s="37">
        <f>VLOOKUP($B1380,'Elec wholesale lookups'!$A$3:$O$15,'Inputs - Elec wholesale index'!N$2,FALSE)</f>
        <v>0</v>
      </c>
      <c r="O1380" s="12">
        <f t="shared" si="353"/>
        <v>181634.52552031272</v>
      </c>
      <c r="P1380" s="12">
        <f t="shared" si="354"/>
        <v>205597.26549163138</v>
      </c>
      <c r="Q1380" s="12">
        <f t="shared" si="355"/>
        <v>0</v>
      </c>
      <c r="R1380" s="12">
        <f t="shared" si="356"/>
        <v>387231.79101194406</v>
      </c>
      <c r="S1380" s="22">
        <f t="shared" si="357"/>
        <v>0</v>
      </c>
      <c r="T1380" s="22">
        <f t="shared" si="358"/>
        <v>0</v>
      </c>
      <c r="U1380" s="22">
        <f t="shared" si="359"/>
        <v>0</v>
      </c>
      <c r="V1380" s="22">
        <f t="shared" si="360"/>
        <v>0</v>
      </c>
      <c r="W1380" s="43" t="str">
        <f t="shared" si="361"/>
        <v>n/a</v>
      </c>
      <c r="X1380" s="22">
        <f t="shared" si="362"/>
        <v>0</v>
      </c>
      <c r="Y1380" s="22">
        <f t="shared" si="363"/>
        <v>0</v>
      </c>
      <c r="Z1380" s="22">
        <f t="shared" si="364"/>
        <v>0</v>
      </c>
      <c r="AA1380" s="42">
        <f t="shared" si="365"/>
        <v>0</v>
      </c>
      <c r="AB1380" s="43" t="str">
        <f t="shared" si="366"/>
        <v>n/a</v>
      </c>
      <c r="AC1380" s="44" t="str">
        <f>IFERROR(W1380*'Inputs - OBR and CPI'!$E$27+'Inputs - Elec wholesale index'!AB1380*'Inputs - OBR and CPI'!$F$27,"n/a")</f>
        <v>n/a</v>
      </c>
      <c r="AD1380" s="2"/>
      <c r="AE1380" s="2"/>
      <c r="AF1380" s="127">
        <v>0</v>
      </c>
    </row>
    <row r="1381" spans="1:32">
      <c r="A1381" s="46"/>
      <c r="B1381" s="13" t="str">
        <f t="shared" si="367"/>
        <v>Jan</v>
      </c>
      <c r="C1381" s="3"/>
      <c r="D1381" s="3"/>
      <c r="E1381" s="3"/>
      <c r="F1381" s="41"/>
      <c r="G1381" s="41"/>
      <c r="H1381" s="41"/>
      <c r="I1381" s="12">
        <f>VLOOKUP($B1381,'Elec wholesale lookups'!$A$3:$L$15,'Inputs - Elec wholesale index'!I$2,FALSE)</f>
        <v>181634.52552031272</v>
      </c>
      <c r="J1381" s="12">
        <f>VLOOKUP($B1381,'Elec wholesale lookups'!$A$3:$L$15,'Inputs - Elec wholesale index'!J$2,FALSE)</f>
        <v>205597.26549163138</v>
      </c>
      <c r="K1381" s="12">
        <f>VLOOKUP($B1381,'Elec wholesale lookups'!$A$3:$L$15,'Inputs - Elec wholesale index'!K$2,FALSE)</f>
        <v>181634.52552031272</v>
      </c>
      <c r="L1381" s="37">
        <f>VLOOKUP($B1381,'Elec wholesale lookups'!$A$3:$O$15,'Inputs - Elec wholesale index'!L$2,FALSE)</f>
        <v>1</v>
      </c>
      <c r="M1381" s="37">
        <f>VLOOKUP($B1381,'Elec wholesale lookups'!$A$3:$O$15,'Inputs - Elec wholesale index'!M$2,FALSE)</f>
        <v>1</v>
      </c>
      <c r="N1381" s="37">
        <f>VLOOKUP($B1381,'Elec wholesale lookups'!$A$3:$O$15,'Inputs - Elec wholesale index'!N$2,FALSE)</f>
        <v>0</v>
      </c>
      <c r="O1381" s="12">
        <f t="shared" si="353"/>
        <v>181634.52552031272</v>
      </c>
      <c r="P1381" s="12">
        <f t="shared" si="354"/>
        <v>205597.26549163138</v>
      </c>
      <c r="Q1381" s="12">
        <f t="shared" si="355"/>
        <v>0</v>
      </c>
      <c r="R1381" s="12">
        <f t="shared" si="356"/>
        <v>387231.79101194406</v>
      </c>
      <c r="S1381" s="22">
        <f t="shared" si="357"/>
        <v>0</v>
      </c>
      <c r="T1381" s="22">
        <f t="shared" si="358"/>
        <v>0</v>
      </c>
      <c r="U1381" s="22">
        <f t="shared" si="359"/>
        <v>0</v>
      </c>
      <c r="V1381" s="22">
        <f t="shared" si="360"/>
        <v>0</v>
      </c>
      <c r="W1381" s="43" t="str">
        <f t="shared" si="361"/>
        <v>n/a</v>
      </c>
      <c r="X1381" s="22">
        <f t="shared" si="362"/>
        <v>0</v>
      </c>
      <c r="Y1381" s="22">
        <f t="shared" si="363"/>
        <v>0</v>
      </c>
      <c r="Z1381" s="22">
        <f t="shared" si="364"/>
        <v>0</v>
      </c>
      <c r="AA1381" s="42">
        <f t="shared" si="365"/>
        <v>0</v>
      </c>
      <c r="AB1381" s="43" t="str">
        <f t="shared" si="366"/>
        <v>n/a</v>
      </c>
      <c r="AC1381" s="44" t="str">
        <f>IFERROR(W1381*'Inputs - OBR and CPI'!$E$27+'Inputs - Elec wholesale index'!AB1381*'Inputs - OBR and CPI'!$F$27,"n/a")</f>
        <v>n/a</v>
      </c>
      <c r="AD1381" s="2"/>
      <c r="AE1381" s="2"/>
      <c r="AF1381" s="127">
        <v>0</v>
      </c>
    </row>
    <row r="1382" spans="1:32">
      <c r="A1382" s="46"/>
      <c r="B1382" s="13" t="str">
        <f t="shared" si="367"/>
        <v>Jan</v>
      </c>
      <c r="C1382" s="3"/>
      <c r="D1382" s="3"/>
      <c r="E1382" s="3"/>
      <c r="F1382" s="41"/>
      <c r="G1382" s="41"/>
      <c r="H1382" s="41"/>
      <c r="I1382" s="12">
        <f>VLOOKUP($B1382,'Elec wholesale lookups'!$A$3:$L$15,'Inputs - Elec wholesale index'!I$2,FALSE)</f>
        <v>181634.52552031272</v>
      </c>
      <c r="J1382" s="12">
        <f>VLOOKUP($B1382,'Elec wholesale lookups'!$A$3:$L$15,'Inputs - Elec wholesale index'!J$2,FALSE)</f>
        <v>205597.26549163138</v>
      </c>
      <c r="K1382" s="12">
        <f>VLOOKUP($B1382,'Elec wholesale lookups'!$A$3:$L$15,'Inputs - Elec wholesale index'!K$2,FALSE)</f>
        <v>181634.52552031272</v>
      </c>
      <c r="L1382" s="37">
        <f>VLOOKUP($B1382,'Elec wholesale lookups'!$A$3:$O$15,'Inputs - Elec wholesale index'!L$2,FALSE)</f>
        <v>1</v>
      </c>
      <c r="M1382" s="37">
        <f>VLOOKUP($B1382,'Elec wholesale lookups'!$A$3:$O$15,'Inputs - Elec wholesale index'!M$2,FALSE)</f>
        <v>1</v>
      </c>
      <c r="N1382" s="37">
        <f>VLOOKUP($B1382,'Elec wholesale lookups'!$A$3:$O$15,'Inputs - Elec wholesale index'!N$2,FALSE)</f>
        <v>0</v>
      </c>
      <c r="O1382" s="12">
        <f t="shared" si="353"/>
        <v>181634.52552031272</v>
      </c>
      <c r="P1382" s="12">
        <f t="shared" si="354"/>
        <v>205597.26549163138</v>
      </c>
      <c r="Q1382" s="12">
        <f t="shared" si="355"/>
        <v>0</v>
      </c>
      <c r="R1382" s="12">
        <f t="shared" si="356"/>
        <v>387231.79101194406</v>
      </c>
      <c r="S1382" s="22">
        <f t="shared" si="357"/>
        <v>0</v>
      </c>
      <c r="T1382" s="22">
        <f t="shared" si="358"/>
        <v>0</v>
      </c>
      <c r="U1382" s="22">
        <f t="shared" si="359"/>
        <v>0</v>
      </c>
      <c r="V1382" s="22">
        <f t="shared" si="360"/>
        <v>0</v>
      </c>
      <c r="W1382" s="43" t="str">
        <f t="shared" si="361"/>
        <v>n/a</v>
      </c>
      <c r="X1382" s="22">
        <f t="shared" si="362"/>
        <v>0</v>
      </c>
      <c r="Y1382" s="22">
        <f t="shared" si="363"/>
        <v>0</v>
      </c>
      <c r="Z1382" s="22">
        <f t="shared" si="364"/>
        <v>0</v>
      </c>
      <c r="AA1382" s="42">
        <f t="shared" si="365"/>
        <v>0</v>
      </c>
      <c r="AB1382" s="43" t="str">
        <f t="shared" si="366"/>
        <v>n/a</v>
      </c>
      <c r="AC1382" s="44" t="str">
        <f>IFERROR(W1382*'Inputs - OBR and CPI'!$E$27+'Inputs - Elec wholesale index'!AB1382*'Inputs - OBR and CPI'!$F$27,"n/a")</f>
        <v>n/a</v>
      </c>
      <c r="AD1382" s="2"/>
      <c r="AE1382" s="2"/>
      <c r="AF1382" s="127">
        <v>0</v>
      </c>
    </row>
    <row r="1383" spans="1:32">
      <c r="A1383" s="46"/>
      <c r="B1383" s="13" t="str">
        <f t="shared" si="367"/>
        <v>Jan</v>
      </c>
      <c r="C1383" s="3"/>
      <c r="D1383" s="3"/>
      <c r="E1383" s="3"/>
      <c r="F1383" s="41"/>
      <c r="G1383" s="41"/>
      <c r="H1383" s="41"/>
      <c r="I1383" s="12">
        <f>VLOOKUP($B1383,'Elec wholesale lookups'!$A$3:$L$15,'Inputs - Elec wholesale index'!I$2,FALSE)</f>
        <v>181634.52552031272</v>
      </c>
      <c r="J1383" s="12">
        <f>VLOOKUP($B1383,'Elec wholesale lookups'!$A$3:$L$15,'Inputs - Elec wholesale index'!J$2,FALSE)</f>
        <v>205597.26549163138</v>
      </c>
      <c r="K1383" s="12">
        <f>VLOOKUP($B1383,'Elec wholesale lookups'!$A$3:$L$15,'Inputs - Elec wholesale index'!K$2,FALSE)</f>
        <v>181634.52552031272</v>
      </c>
      <c r="L1383" s="37">
        <f>VLOOKUP($B1383,'Elec wholesale lookups'!$A$3:$O$15,'Inputs - Elec wholesale index'!L$2,FALSE)</f>
        <v>1</v>
      </c>
      <c r="M1383" s="37">
        <f>VLOOKUP($B1383,'Elec wholesale lookups'!$A$3:$O$15,'Inputs - Elec wholesale index'!M$2,FALSE)</f>
        <v>1</v>
      </c>
      <c r="N1383" s="37">
        <f>VLOOKUP($B1383,'Elec wholesale lookups'!$A$3:$O$15,'Inputs - Elec wholesale index'!N$2,FALSE)</f>
        <v>0</v>
      </c>
      <c r="O1383" s="12">
        <f t="shared" si="353"/>
        <v>181634.52552031272</v>
      </c>
      <c r="P1383" s="12">
        <f t="shared" si="354"/>
        <v>205597.26549163138</v>
      </c>
      <c r="Q1383" s="12">
        <f t="shared" si="355"/>
        <v>0</v>
      </c>
      <c r="R1383" s="12">
        <f t="shared" si="356"/>
        <v>387231.79101194406</v>
      </c>
      <c r="S1383" s="22">
        <f t="shared" si="357"/>
        <v>0</v>
      </c>
      <c r="T1383" s="22">
        <f t="shared" si="358"/>
        <v>0</v>
      </c>
      <c r="U1383" s="22">
        <f t="shared" si="359"/>
        <v>0</v>
      </c>
      <c r="V1383" s="22">
        <f t="shared" si="360"/>
        <v>0</v>
      </c>
      <c r="W1383" s="43" t="str">
        <f t="shared" si="361"/>
        <v>n/a</v>
      </c>
      <c r="X1383" s="22">
        <f t="shared" si="362"/>
        <v>0</v>
      </c>
      <c r="Y1383" s="22">
        <f t="shared" si="363"/>
        <v>0</v>
      </c>
      <c r="Z1383" s="22">
        <f t="shared" si="364"/>
        <v>0</v>
      </c>
      <c r="AA1383" s="42">
        <f t="shared" si="365"/>
        <v>0</v>
      </c>
      <c r="AB1383" s="43" t="str">
        <f t="shared" si="366"/>
        <v>n/a</v>
      </c>
      <c r="AC1383" s="44" t="str">
        <f>IFERROR(W1383*'Inputs - OBR and CPI'!$E$27+'Inputs - Elec wholesale index'!AB1383*'Inputs - OBR and CPI'!$F$27,"n/a")</f>
        <v>n/a</v>
      </c>
      <c r="AD1383" s="2"/>
      <c r="AE1383" s="2"/>
      <c r="AF1383" s="127">
        <v>0</v>
      </c>
    </row>
    <row r="1384" spans="1:32">
      <c r="A1384" s="46"/>
      <c r="B1384" s="13" t="str">
        <f t="shared" si="367"/>
        <v>Jan</v>
      </c>
      <c r="C1384" s="3"/>
      <c r="D1384" s="3"/>
      <c r="E1384" s="3"/>
      <c r="F1384" s="41"/>
      <c r="G1384" s="41"/>
      <c r="H1384" s="41"/>
      <c r="I1384" s="12">
        <f>VLOOKUP($B1384,'Elec wholesale lookups'!$A$3:$L$15,'Inputs - Elec wholesale index'!I$2,FALSE)</f>
        <v>181634.52552031272</v>
      </c>
      <c r="J1384" s="12">
        <f>VLOOKUP($B1384,'Elec wholesale lookups'!$A$3:$L$15,'Inputs - Elec wholesale index'!J$2,FALSE)</f>
        <v>205597.26549163138</v>
      </c>
      <c r="K1384" s="12">
        <f>VLOOKUP($B1384,'Elec wholesale lookups'!$A$3:$L$15,'Inputs - Elec wholesale index'!K$2,FALSE)</f>
        <v>181634.52552031272</v>
      </c>
      <c r="L1384" s="37">
        <f>VLOOKUP($B1384,'Elec wholesale lookups'!$A$3:$O$15,'Inputs - Elec wholesale index'!L$2,FALSE)</f>
        <v>1</v>
      </c>
      <c r="M1384" s="37">
        <f>VLOOKUP($B1384,'Elec wholesale lookups'!$A$3:$O$15,'Inputs - Elec wholesale index'!M$2,FALSE)</f>
        <v>1</v>
      </c>
      <c r="N1384" s="37">
        <f>VLOOKUP($B1384,'Elec wholesale lookups'!$A$3:$O$15,'Inputs - Elec wholesale index'!N$2,FALSE)</f>
        <v>0</v>
      </c>
      <c r="O1384" s="12">
        <f t="shared" si="353"/>
        <v>181634.52552031272</v>
      </c>
      <c r="P1384" s="12">
        <f t="shared" si="354"/>
        <v>205597.26549163138</v>
      </c>
      <c r="Q1384" s="12">
        <f t="shared" si="355"/>
        <v>0</v>
      </c>
      <c r="R1384" s="12">
        <f t="shared" si="356"/>
        <v>387231.79101194406</v>
      </c>
      <c r="S1384" s="22">
        <f t="shared" si="357"/>
        <v>0</v>
      </c>
      <c r="T1384" s="22">
        <f t="shared" si="358"/>
        <v>0</v>
      </c>
      <c r="U1384" s="22">
        <f t="shared" si="359"/>
        <v>0</v>
      </c>
      <c r="V1384" s="22">
        <f t="shared" si="360"/>
        <v>0</v>
      </c>
      <c r="W1384" s="43" t="str">
        <f t="shared" si="361"/>
        <v>n/a</v>
      </c>
      <c r="X1384" s="22">
        <f t="shared" si="362"/>
        <v>0</v>
      </c>
      <c r="Y1384" s="22">
        <f t="shared" si="363"/>
        <v>0</v>
      </c>
      <c r="Z1384" s="22">
        <f t="shared" si="364"/>
        <v>0</v>
      </c>
      <c r="AA1384" s="42">
        <f t="shared" si="365"/>
        <v>0</v>
      </c>
      <c r="AB1384" s="43" t="str">
        <f t="shared" si="366"/>
        <v>n/a</v>
      </c>
      <c r="AC1384" s="44" t="str">
        <f>IFERROR(W1384*'Inputs - OBR and CPI'!$E$27+'Inputs - Elec wholesale index'!AB1384*'Inputs - OBR and CPI'!$F$27,"n/a")</f>
        <v>n/a</v>
      </c>
      <c r="AD1384" s="2"/>
      <c r="AE1384" s="2"/>
      <c r="AF1384" s="127">
        <v>0</v>
      </c>
    </row>
    <row r="1385" spans="1:32">
      <c r="A1385" s="46"/>
      <c r="B1385" s="13" t="str">
        <f t="shared" si="367"/>
        <v>Jan</v>
      </c>
      <c r="C1385" s="3"/>
      <c r="D1385" s="3"/>
      <c r="E1385" s="3"/>
      <c r="F1385" s="41"/>
      <c r="G1385" s="41"/>
      <c r="H1385" s="41"/>
      <c r="I1385" s="12">
        <f>VLOOKUP($B1385,'Elec wholesale lookups'!$A$3:$L$15,'Inputs - Elec wholesale index'!I$2,FALSE)</f>
        <v>181634.52552031272</v>
      </c>
      <c r="J1385" s="12">
        <f>VLOOKUP($B1385,'Elec wholesale lookups'!$A$3:$L$15,'Inputs - Elec wholesale index'!J$2,FALSE)</f>
        <v>205597.26549163138</v>
      </c>
      <c r="K1385" s="12">
        <f>VLOOKUP($B1385,'Elec wholesale lookups'!$A$3:$L$15,'Inputs - Elec wholesale index'!K$2,FALSE)</f>
        <v>181634.52552031272</v>
      </c>
      <c r="L1385" s="37">
        <f>VLOOKUP($B1385,'Elec wholesale lookups'!$A$3:$O$15,'Inputs - Elec wholesale index'!L$2,FALSE)</f>
        <v>1</v>
      </c>
      <c r="M1385" s="37">
        <f>VLOOKUP($B1385,'Elec wholesale lookups'!$A$3:$O$15,'Inputs - Elec wholesale index'!M$2,FALSE)</f>
        <v>1</v>
      </c>
      <c r="N1385" s="37">
        <f>VLOOKUP($B1385,'Elec wholesale lookups'!$A$3:$O$15,'Inputs - Elec wholesale index'!N$2,FALSE)</f>
        <v>0</v>
      </c>
      <c r="O1385" s="12">
        <f t="shared" si="353"/>
        <v>181634.52552031272</v>
      </c>
      <c r="P1385" s="12">
        <f t="shared" si="354"/>
        <v>205597.26549163138</v>
      </c>
      <c r="Q1385" s="12">
        <f t="shared" si="355"/>
        <v>0</v>
      </c>
      <c r="R1385" s="12">
        <f t="shared" si="356"/>
        <v>387231.79101194406</v>
      </c>
      <c r="S1385" s="22">
        <f t="shared" si="357"/>
        <v>0</v>
      </c>
      <c r="T1385" s="22">
        <f t="shared" si="358"/>
        <v>0</v>
      </c>
      <c r="U1385" s="22">
        <f t="shared" si="359"/>
        <v>0</v>
      </c>
      <c r="V1385" s="22">
        <f t="shared" si="360"/>
        <v>0</v>
      </c>
      <c r="W1385" s="43" t="str">
        <f t="shared" si="361"/>
        <v>n/a</v>
      </c>
      <c r="X1385" s="22">
        <f t="shared" si="362"/>
        <v>0</v>
      </c>
      <c r="Y1385" s="22">
        <f t="shared" si="363"/>
        <v>0</v>
      </c>
      <c r="Z1385" s="22">
        <f t="shared" si="364"/>
        <v>0</v>
      </c>
      <c r="AA1385" s="42">
        <f t="shared" si="365"/>
        <v>0</v>
      </c>
      <c r="AB1385" s="43" t="str">
        <f t="shared" si="366"/>
        <v>n/a</v>
      </c>
      <c r="AC1385" s="44" t="str">
        <f>IFERROR(W1385*'Inputs - OBR and CPI'!$E$27+'Inputs - Elec wholesale index'!AB1385*'Inputs - OBR and CPI'!$F$27,"n/a")</f>
        <v>n/a</v>
      </c>
      <c r="AD1385" s="2"/>
      <c r="AE1385" s="2"/>
      <c r="AF1385" s="127">
        <v>0</v>
      </c>
    </row>
    <row r="1386" spans="1:32">
      <c r="A1386" s="46"/>
      <c r="B1386" s="13" t="str">
        <f t="shared" si="367"/>
        <v>Jan</v>
      </c>
      <c r="C1386" s="3"/>
      <c r="D1386" s="3"/>
      <c r="E1386" s="3"/>
      <c r="F1386" s="41"/>
      <c r="G1386" s="41"/>
      <c r="H1386" s="41"/>
      <c r="I1386" s="12">
        <f>VLOOKUP($B1386,'Elec wholesale lookups'!$A$3:$L$15,'Inputs - Elec wholesale index'!I$2,FALSE)</f>
        <v>181634.52552031272</v>
      </c>
      <c r="J1386" s="12">
        <f>VLOOKUP($B1386,'Elec wholesale lookups'!$A$3:$L$15,'Inputs - Elec wholesale index'!J$2,FALSE)</f>
        <v>205597.26549163138</v>
      </c>
      <c r="K1386" s="12">
        <f>VLOOKUP($B1386,'Elec wholesale lookups'!$A$3:$L$15,'Inputs - Elec wholesale index'!K$2,FALSE)</f>
        <v>181634.52552031272</v>
      </c>
      <c r="L1386" s="37">
        <f>VLOOKUP($B1386,'Elec wholesale lookups'!$A$3:$O$15,'Inputs - Elec wholesale index'!L$2,FALSE)</f>
        <v>1</v>
      </c>
      <c r="M1386" s="37">
        <f>VLOOKUP($B1386,'Elec wholesale lookups'!$A$3:$O$15,'Inputs - Elec wholesale index'!M$2,FALSE)</f>
        <v>1</v>
      </c>
      <c r="N1386" s="37">
        <f>VLOOKUP($B1386,'Elec wholesale lookups'!$A$3:$O$15,'Inputs - Elec wholesale index'!N$2,FALSE)</f>
        <v>0</v>
      </c>
      <c r="O1386" s="12">
        <f t="shared" si="353"/>
        <v>181634.52552031272</v>
      </c>
      <c r="P1386" s="12">
        <f t="shared" si="354"/>
        <v>205597.26549163138</v>
      </c>
      <c r="Q1386" s="12">
        <f t="shared" si="355"/>
        <v>0</v>
      </c>
      <c r="R1386" s="12">
        <f t="shared" si="356"/>
        <v>387231.79101194406</v>
      </c>
      <c r="S1386" s="22">
        <f t="shared" si="357"/>
        <v>0</v>
      </c>
      <c r="T1386" s="22">
        <f t="shared" si="358"/>
        <v>0</v>
      </c>
      <c r="U1386" s="22">
        <f t="shared" si="359"/>
        <v>0</v>
      </c>
      <c r="V1386" s="22">
        <f t="shared" si="360"/>
        <v>0</v>
      </c>
      <c r="W1386" s="43" t="str">
        <f t="shared" si="361"/>
        <v>n/a</v>
      </c>
      <c r="X1386" s="22">
        <f t="shared" si="362"/>
        <v>0</v>
      </c>
      <c r="Y1386" s="22">
        <f t="shared" si="363"/>
        <v>0</v>
      </c>
      <c r="Z1386" s="22">
        <f t="shared" si="364"/>
        <v>0</v>
      </c>
      <c r="AA1386" s="42">
        <f t="shared" si="365"/>
        <v>0</v>
      </c>
      <c r="AB1386" s="43" t="str">
        <f t="shared" si="366"/>
        <v>n/a</v>
      </c>
      <c r="AC1386" s="44" t="str">
        <f>IFERROR(W1386*'Inputs - OBR and CPI'!$E$27+'Inputs - Elec wholesale index'!AB1386*'Inputs - OBR and CPI'!$F$27,"n/a")</f>
        <v>n/a</v>
      </c>
      <c r="AD1386" s="2"/>
      <c r="AE1386" s="2"/>
      <c r="AF1386" s="127">
        <v>0</v>
      </c>
    </row>
    <row r="1387" spans="1:32">
      <c r="A1387" s="46"/>
      <c r="B1387" s="13" t="str">
        <f t="shared" si="367"/>
        <v>Jan</v>
      </c>
      <c r="C1387" s="3"/>
      <c r="D1387" s="3"/>
      <c r="E1387" s="3"/>
      <c r="F1387" s="41"/>
      <c r="G1387" s="41"/>
      <c r="H1387" s="41"/>
      <c r="I1387" s="12">
        <f>VLOOKUP($B1387,'Elec wholesale lookups'!$A$3:$L$15,'Inputs - Elec wholesale index'!I$2,FALSE)</f>
        <v>181634.52552031272</v>
      </c>
      <c r="J1387" s="12">
        <f>VLOOKUP($B1387,'Elec wholesale lookups'!$A$3:$L$15,'Inputs - Elec wholesale index'!J$2,FALSE)</f>
        <v>205597.26549163138</v>
      </c>
      <c r="K1387" s="12">
        <f>VLOOKUP($B1387,'Elec wholesale lookups'!$A$3:$L$15,'Inputs - Elec wholesale index'!K$2,FALSE)</f>
        <v>181634.52552031272</v>
      </c>
      <c r="L1387" s="37">
        <f>VLOOKUP($B1387,'Elec wholesale lookups'!$A$3:$O$15,'Inputs - Elec wholesale index'!L$2,FALSE)</f>
        <v>1</v>
      </c>
      <c r="M1387" s="37">
        <f>VLOOKUP($B1387,'Elec wholesale lookups'!$A$3:$O$15,'Inputs - Elec wholesale index'!M$2,FALSE)</f>
        <v>1</v>
      </c>
      <c r="N1387" s="37">
        <f>VLOOKUP($B1387,'Elec wholesale lookups'!$A$3:$O$15,'Inputs - Elec wholesale index'!N$2,FALSE)</f>
        <v>0</v>
      </c>
      <c r="O1387" s="12">
        <f t="shared" si="353"/>
        <v>181634.52552031272</v>
      </c>
      <c r="P1387" s="12">
        <f t="shared" si="354"/>
        <v>205597.26549163138</v>
      </c>
      <c r="Q1387" s="12">
        <f t="shared" si="355"/>
        <v>0</v>
      </c>
      <c r="R1387" s="12">
        <f t="shared" si="356"/>
        <v>387231.79101194406</v>
      </c>
      <c r="S1387" s="22">
        <f t="shared" si="357"/>
        <v>0</v>
      </c>
      <c r="T1387" s="22">
        <f t="shared" si="358"/>
        <v>0</v>
      </c>
      <c r="U1387" s="22">
        <f t="shared" si="359"/>
        <v>0</v>
      </c>
      <c r="V1387" s="22">
        <f t="shared" si="360"/>
        <v>0</v>
      </c>
      <c r="W1387" s="43" t="str">
        <f t="shared" si="361"/>
        <v>n/a</v>
      </c>
      <c r="X1387" s="22">
        <f t="shared" si="362"/>
        <v>0</v>
      </c>
      <c r="Y1387" s="22">
        <f t="shared" si="363"/>
        <v>0</v>
      </c>
      <c r="Z1387" s="22">
        <f t="shared" si="364"/>
        <v>0</v>
      </c>
      <c r="AA1387" s="42">
        <f t="shared" si="365"/>
        <v>0</v>
      </c>
      <c r="AB1387" s="43" t="str">
        <f t="shared" si="366"/>
        <v>n/a</v>
      </c>
      <c r="AC1387" s="44" t="str">
        <f>IFERROR(W1387*'Inputs - OBR and CPI'!$E$27+'Inputs - Elec wholesale index'!AB1387*'Inputs - OBR and CPI'!$F$27,"n/a")</f>
        <v>n/a</v>
      </c>
      <c r="AD1387" s="2"/>
      <c r="AE1387" s="2"/>
      <c r="AF1387" s="127">
        <v>0</v>
      </c>
    </row>
    <row r="1388" spans="1:32">
      <c r="A1388" s="46"/>
      <c r="B1388" s="13" t="str">
        <f t="shared" si="367"/>
        <v>Jan</v>
      </c>
      <c r="C1388" s="3"/>
      <c r="D1388" s="3"/>
      <c r="E1388" s="3"/>
      <c r="F1388" s="41"/>
      <c r="G1388" s="41"/>
      <c r="H1388" s="41"/>
      <c r="I1388" s="12">
        <f>VLOOKUP($B1388,'Elec wholesale lookups'!$A$3:$L$15,'Inputs - Elec wholesale index'!I$2,FALSE)</f>
        <v>181634.52552031272</v>
      </c>
      <c r="J1388" s="12">
        <f>VLOOKUP($B1388,'Elec wholesale lookups'!$A$3:$L$15,'Inputs - Elec wholesale index'!J$2,FALSE)</f>
        <v>205597.26549163138</v>
      </c>
      <c r="K1388" s="12">
        <f>VLOOKUP($B1388,'Elec wholesale lookups'!$A$3:$L$15,'Inputs - Elec wholesale index'!K$2,FALSE)</f>
        <v>181634.52552031272</v>
      </c>
      <c r="L1388" s="37">
        <f>VLOOKUP($B1388,'Elec wholesale lookups'!$A$3:$O$15,'Inputs - Elec wholesale index'!L$2,FALSE)</f>
        <v>1</v>
      </c>
      <c r="M1388" s="37">
        <f>VLOOKUP($B1388,'Elec wholesale lookups'!$A$3:$O$15,'Inputs - Elec wholesale index'!M$2,FALSE)</f>
        <v>1</v>
      </c>
      <c r="N1388" s="37">
        <f>VLOOKUP($B1388,'Elec wholesale lookups'!$A$3:$O$15,'Inputs - Elec wholesale index'!N$2,FALSE)</f>
        <v>0</v>
      </c>
      <c r="O1388" s="12">
        <f t="shared" si="353"/>
        <v>181634.52552031272</v>
      </c>
      <c r="P1388" s="12">
        <f t="shared" si="354"/>
        <v>205597.26549163138</v>
      </c>
      <c r="Q1388" s="12">
        <f t="shared" si="355"/>
        <v>0</v>
      </c>
      <c r="R1388" s="12">
        <f t="shared" si="356"/>
        <v>387231.79101194406</v>
      </c>
      <c r="S1388" s="22">
        <f t="shared" si="357"/>
        <v>0</v>
      </c>
      <c r="T1388" s="22">
        <f t="shared" si="358"/>
        <v>0</v>
      </c>
      <c r="U1388" s="22">
        <f t="shared" si="359"/>
        <v>0</v>
      </c>
      <c r="V1388" s="22">
        <f t="shared" si="360"/>
        <v>0</v>
      </c>
      <c r="W1388" s="43" t="str">
        <f t="shared" si="361"/>
        <v>n/a</v>
      </c>
      <c r="X1388" s="22">
        <f t="shared" si="362"/>
        <v>0</v>
      </c>
      <c r="Y1388" s="22">
        <f t="shared" si="363"/>
        <v>0</v>
      </c>
      <c r="Z1388" s="22">
        <f t="shared" si="364"/>
        <v>0</v>
      </c>
      <c r="AA1388" s="42">
        <f t="shared" si="365"/>
        <v>0</v>
      </c>
      <c r="AB1388" s="43" t="str">
        <f t="shared" si="366"/>
        <v>n/a</v>
      </c>
      <c r="AC1388" s="44" t="str">
        <f>IFERROR(W1388*'Inputs - OBR and CPI'!$E$27+'Inputs - Elec wholesale index'!AB1388*'Inputs - OBR and CPI'!$F$27,"n/a")</f>
        <v>n/a</v>
      </c>
      <c r="AD1388" s="2"/>
      <c r="AE1388" s="2"/>
      <c r="AF1388" s="127">
        <v>0</v>
      </c>
    </row>
    <row r="1389" spans="1:32">
      <c r="A1389" s="46"/>
      <c r="B1389" s="13" t="str">
        <f t="shared" si="367"/>
        <v>Jan</v>
      </c>
      <c r="C1389" s="3"/>
      <c r="D1389" s="3"/>
      <c r="E1389" s="3"/>
      <c r="F1389" s="41"/>
      <c r="G1389" s="41"/>
      <c r="H1389" s="41"/>
      <c r="I1389" s="12">
        <f>VLOOKUP($B1389,'Elec wholesale lookups'!$A$3:$L$15,'Inputs - Elec wholesale index'!I$2,FALSE)</f>
        <v>181634.52552031272</v>
      </c>
      <c r="J1389" s="12">
        <f>VLOOKUP($B1389,'Elec wholesale lookups'!$A$3:$L$15,'Inputs - Elec wholesale index'!J$2,FALSE)</f>
        <v>205597.26549163138</v>
      </c>
      <c r="K1389" s="12">
        <f>VLOOKUP($B1389,'Elec wholesale lookups'!$A$3:$L$15,'Inputs - Elec wholesale index'!K$2,FALSE)</f>
        <v>181634.52552031272</v>
      </c>
      <c r="L1389" s="37">
        <f>VLOOKUP($B1389,'Elec wholesale lookups'!$A$3:$O$15,'Inputs - Elec wholesale index'!L$2,FALSE)</f>
        <v>1</v>
      </c>
      <c r="M1389" s="37">
        <f>VLOOKUP($B1389,'Elec wholesale lookups'!$A$3:$O$15,'Inputs - Elec wholesale index'!M$2,FALSE)</f>
        <v>1</v>
      </c>
      <c r="N1389" s="37">
        <f>VLOOKUP($B1389,'Elec wholesale lookups'!$A$3:$O$15,'Inputs - Elec wholesale index'!N$2,FALSE)</f>
        <v>0</v>
      </c>
      <c r="O1389" s="12">
        <f t="shared" si="353"/>
        <v>181634.52552031272</v>
      </c>
      <c r="P1389" s="12">
        <f t="shared" si="354"/>
        <v>205597.26549163138</v>
      </c>
      <c r="Q1389" s="12">
        <f t="shared" si="355"/>
        <v>0</v>
      </c>
      <c r="R1389" s="12">
        <f t="shared" si="356"/>
        <v>387231.79101194406</v>
      </c>
      <c r="S1389" s="22">
        <f t="shared" si="357"/>
        <v>0</v>
      </c>
      <c r="T1389" s="22">
        <f t="shared" si="358"/>
        <v>0</v>
      </c>
      <c r="U1389" s="22">
        <f t="shared" si="359"/>
        <v>0</v>
      </c>
      <c r="V1389" s="22">
        <f t="shared" si="360"/>
        <v>0</v>
      </c>
      <c r="W1389" s="43" t="str">
        <f t="shared" si="361"/>
        <v>n/a</v>
      </c>
      <c r="X1389" s="22">
        <f t="shared" si="362"/>
        <v>0</v>
      </c>
      <c r="Y1389" s="22">
        <f t="shared" si="363"/>
        <v>0</v>
      </c>
      <c r="Z1389" s="22">
        <f t="shared" si="364"/>
        <v>0</v>
      </c>
      <c r="AA1389" s="42">
        <f t="shared" si="365"/>
        <v>0</v>
      </c>
      <c r="AB1389" s="43" t="str">
        <f t="shared" si="366"/>
        <v>n/a</v>
      </c>
      <c r="AC1389" s="44" t="str">
        <f>IFERROR(W1389*'Inputs - OBR and CPI'!$E$27+'Inputs - Elec wholesale index'!AB1389*'Inputs - OBR and CPI'!$F$27,"n/a")</f>
        <v>n/a</v>
      </c>
      <c r="AD1389" s="2"/>
      <c r="AE1389" s="2"/>
      <c r="AF1389" s="127">
        <v>0</v>
      </c>
    </row>
    <row r="1390" spans="1:32">
      <c r="A1390" s="46"/>
      <c r="B1390" s="13" t="str">
        <f t="shared" si="367"/>
        <v>Jan</v>
      </c>
      <c r="C1390" s="3"/>
      <c r="D1390" s="3"/>
      <c r="E1390" s="3"/>
      <c r="F1390" s="41"/>
      <c r="G1390" s="41"/>
      <c r="H1390" s="41"/>
      <c r="I1390" s="12">
        <f>VLOOKUP($B1390,'Elec wholesale lookups'!$A$3:$L$15,'Inputs - Elec wholesale index'!I$2,FALSE)</f>
        <v>181634.52552031272</v>
      </c>
      <c r="J1390" s="12">
        <f>VLOOKUP($B1390,'Elec wholesale lookups'!$A$3:$L$15,'Inputs - Elec wholesale index'!J$2,FALSE)</f>
        <v>205597.26549163138</v>
      </c>
      <c r="K1390" s="12">
        <f>VLOOKUP($B1390,'Elec wholesale lookups'!$A$3:$L$15,'Inputs - Elec wholesale index'!K$2,FALSE)</f>
        <v>181634.52552031272</v>
      </c>
      <c r="L1390" s="37">
        <f>VLOOKUP($B1390,'Elec wholesale lookups'!$A$3:$O$15,'Inputs - Elec wholesale index'!L$2,FALSE)</f>
        <v>1</v>
      </c>
      <c r="M1390" s="37">
        <f>VLOOKUP($B1390,'Elec wholesale lookups'!$A$3:$O$15,'Inputs - Elec wholesale index'!M$2,FALSE)</f>
        <v>1</v>
      </c>
      <c r="N1390" s="37">
        <f>VLOOKUP($B1390,'Elec wholesale lookups'!$A$3:$O$15,'Inputs - Elec wholesale index'!N$2,FALSE)</f>
        <v>0</v>
      </c>
      <c r="O1390" s="12">
        <f t="shared" si="353"/>
        <v>181634.52552031272</v>
      </c>
      <c r="P1390" s="12">
        <f t="shared" si="354"/>
        <v>205597.26549163138</v>
      </c>
      <c r="Q1390" s="12">
        <f t="shared" si="355"/>
        <v>0</v>
      </c>
      <c r="R1390" s="12">
        <f t="shared" si="356"/>
        <v>387231.79101194406</v>
      </c>
      <c r="S1390" s="22">
        <f t="shared" si="357"/>
        <v>0</v>
      </c>
      <c r="T1390" s="22">
        <f t="shared" si="358"/>
        <v>0</v>
      </c>
      <c r="U1390" s="22">
        <f t="shared" si="359"/>
        <v>0</v>
      </c>
      <c r="V1390" s="22">
        <f t="shared" si="360"/>
        <v>0</v>
      </c>
      <c r="W1390" s="43" t="str">
        <f t="shared" si="361"/>
        <v>n/a</v>
      </c>
      <c r="X1390" s="22">
        <f t="shared" si="362"/>
        <v>0</v>
      </c>
      <c r="Y1390" s="22">
        <f t="shared" si="363"/>
        <v>0</v>
      </c>
      <c r="Z1390" s="22">
        <f t="shared" si="364"/>
        <v>0</v>
      </c>
      <c r="AA1390" s="42">
        <f t="shared" si="365"/>
        <v>0</v>
      </c>
      <c r="AB1390" s="43" t="str">
        <f t="shared" si="366"/>
        <v>n/a</v>
      </c>
      <c r="AC1390" s="44" t="str">
        <f>IFERROR(W1390*'Inputs - OBR and CPI'!$E$27+'Inputs - Elec wholesale index'!AB1390*'Inputs - OBR and CPI'!$F$27,"n/a")</f>
        <v>n/a</v>
      </c>
      <c r="AD1390" s="2"/>
      <c r="AE1390" s="2"/>
      <c r="AF1390" s="127">
        <v>0</v>
      </c>
    </row>
    <row r="1391" spans="1:32">
      <c r="A1391" s="46"/>
      <c r="B1391" s="13" t="str">
        <f t="shared" si="367"/>
        <v>Jan</v>
      </c>
      <c r="C1391" s="3"/>
      <c r="D1391" s="3"/>
      <c r="E1391" s="3"/>
      <c r="F1391" s="41"/>
      <c r="G1391" s="41"/>
      <c r="H1391" s="41"/>
      <c r="I1391" s="12">
        <f>VLOOKUP($B1391,'Elec wholesale lookups'!$A$3:$L$15,'Inputs - Elec wholesale index'!I$2,FALSE)</f>
        <v>181634.52552031272</v>
      </c>
      <c r="J1391" s="12">
        <f>VLOOKUP($B1391,'Elec wholesale lookups'!$A$3:$L$15,'Inputs - Elec wholesale index'!J$2,FALSE)</f>
        <v>205597.26549163138</v>
      </c>
      <c r="K1391" s="12">
        <f>VLOOKUP($B1391,'Elec wholesale lookups'!$A$3:$L$15,'Inputs - Elec wholesale index'!K$2,FALSE)</f>
        <v>181634.52552031272</v>
      </c>
      <c r="L1391" s="37">
        <f>VLOOKUP($B1391,'Elec wholesale lookups'!$A$3:$O$15,'Inputs - Elec wholesale index'!L$2,FALSE)</f>
        <v>1</v>
      </c>
      <c r="M1391" s="37">
        <f>VLOOKUP($B1391,'Elec wholesale lookups'!$A$3:$O$15,'Inputs - Elec wholesale index'!M$2,FALSE)</f>
        <v>1</v>
      </c>
      <c r="N1391" s="37">
        <f>VLOOKUP($B1391,'Elec wholesale lookups'!$A$3:$O$15,'Inputs - Elec wholesale index'!N$2,FALSE)</f>
        <v>0</v>
      </c>
      <c r="O1391" s="12">
        <f t="shared" si="353"/>
        <v>181634.52552031272</v>
      </c>
      <c r="P1391" s="12">
        <f t="shared" si="354"/>
        <v>205597.26549163138</v>
      </c>
      <c r="Q1391" s="12">
        <f t="shared" si="355"/>
        <v>0</v>
      </c>
      <c r="R1391" s="12">
        <f t="shared" si="356"/>
        <v>387231.79101194406</v>
      </c>
      <c r="S1391" s="22">
        <f t="shared" si="357"/>
        <v>0</v>
      </c>
      <c r="T1391" s="22">
        <f t="shared" si="358"/>
        <v>0</v>
      </c>
      <c r="U1391" s="22">
        <f t="shared" si="359"/>
        <v>0</v>
      </c>
      <c r="V1391" s="22">
        <f t="shared" si="360"/>
        <v>0</v>
      </c>
      <c r="W1391" s="43" t="str">
        <f t="shared" si="361"/>
        <v>n/a</v>
      </c>
      <c r="X1391" s="22">
        <f t="shared" si="362"/>
        <v>0</v>
      </c>
      <c r="Y1391" s="22">
        <f t="shared" si="363"/>
        <v>0</v>
      </c>
      <c r="Z1391" s="22">
        <f t="shared" si="364"/>
        <v>0</v>
      </c>
      <c r="AA1391" s="42">
        <f t="shared" si="365"/>
        <v>0</v>
      </c>
      <c r="AB1391" s="43" t="str">
        <f t="shared" si="366"/>
        <v>n/a</v>
      </c>
      <c r="AC1391" s="44" t="str">
        <f>IFERROR(W1391*'Inputs - OBR and CPI'!$E$27+'Inputs - Elec wholesale index'!AB1391*'Inputs - OBR and CPI'!$F$27,"n/a")</f>
        <v>n/a</v>
      </c>
      <c r="AD1391" s="2"/>
      <c r="AE1391" s="2"/>
      <c r="AF1391" s="127">
        <v>0</v>
      </c>
    </row>
    <row r="1392" spans="1:32">
      <c r="A1392" s="46"/>
      <c r="B1392" s="13" t="str">
        <f t="shared" si="367"/>
        <v>Jan</v>
      </c>
      <c r="C1392" s="3"/>
      <c r="D1392" s="3"/>
      <c r="E1392" s="3"/>
      <c r="F1392" s="41"/>
      <c r="G1392" s="41"/>
      <c r="H1392" s="41"/>
      <c r="I1392" s="12">
        <f>VLOOKUP($B1392,'Elec wholesale lookups'!$A$3:$L$15,'Inputs - Elec wholesale index'!I$2,FALSE)</f>
        <v>181634.52552031272</v>
      </c>
      <c r="J1392" s="12">
        <f>VLOOKUP($B1392,'Elec wholesale lookups'!$A$3:$L$15,'Inputs - Elec wholesale index'!J$2,FALSE)</f>
        <v>205597.26549163138</v>
      </c>
      <c r="K1392" s="12">
        <f>VLOOKUP($B1392,'Elec wholesale lookups'!$A$3:$L$15,'Inputs - Elec wholesale index'!K$2,FALSE)</f>
        <v>181634.52552031272</v>
      </c>
      <c r="L1392" s="37">
        <f>VLOOKUP($B1392,'Elec wholesale lookups'!$A$3:$O$15,'Inputs - Elec wholesale index'!L$2,FALSE)</f>
        <v>1</v>
      </c>
      <c r="M1392" s="37">
        <f>VLOOKUP($B1392,'Elec wholesale lookups'!$A$3:$O$15,'Inputs - Elec wholesale index'!M$2,FALSE)</f>
        <v>1</v>
      </c>
      <c r="N1392" s="37">
        <f>VLOOKUP($B1392,'Elec wholesale lookups'!$A$3:$O$15,'Inputs - Elec wholesale index'!N$2,FALSE)</f>
        <v>0</v>
      </c>
      <c r="O1392" s="12">
        <f t="shared" si="353"/>
        <v>181634.52552031272</v>
      </c>
      <c r="P1392" s="12">
        <f t="shared" si="354"/>
        <v>205597.26549163138</v>
      </c>
      <c r="Q1392" s="12">
        <f t="shared" si="355"/>
        <v>0</v>
      </c>
      <c r="R1392" s="12">
        <f t="shared" si="356"/>
        <v>387231.79101194406</v>
      </c>
      <c r="S1392" s="22">
        <f t="shared" si="357"/>
        <v>0</v>
      </c>
      <c r="T1392" s="22">
        <f t="shared" si="358"/>
        <v>0</v>
      </c>
      <c r="U1392" s="22">
        <f t="shared" si="359"/>
        <v>0</v>
      </c>
      <c r="V1392" s="22">
        <f t="shared" si="360"/>
        <v>0</v>
      </c>
      <c r="W1392" s="43" t="str">
        <f t="shared" si="361"/>
        <v>n/a</v>
      </c>
      <c r="X1392" s="22">
        <f t="shared" si="362"/>
        <v>0</v>
      </c>
      <c r="Y1392" s="22">
        <f t="shared" si="363"/>
        <v>0</v>
      </c>
      <c r="Z1392" s="22">
        <f t="shared" si="364"/>
        <v>0</v>
      </c>
      <c r="AA1392" s="42">
        <f t="shared" si="365"/>
        <v>0</v>
      </c>
      <c r="AB1392" s="43" t="str">
        <f t="shared" si="366"/>
        <v>n/a</v>
      </c>
      <c r="AC1392" s="44" t="str">
        <f>IFERROR(W1392*'Inputs - OBR and CPI'!$E$27+'Inputs - Elec wholesale index'!AB1392*'Inputs - OBR and CPI'!$F$27,"n/a")</f>
        <v>n/a</v>
      </c>
      <c r="AD1392" s="2"/>
      <c r="AE1392" s="2"/>
      <c r="AF1392" s="127">
        <v>0</v>
      </c>
    </row>
    <row r="1393" spans="1:32">
      <c r="A1393" s="46"/>
      <c r="B1393" s="13" t="str">
        <f t="shared" si="367"/>
        <v>Jan</v>
      </c>
      <c r="C1393" s="3"/>
      <c r="D1393" s="3"/>
      <c r="E1393" s="3"/>
      <c r="F1393" s="41"/>
      <c r="G1393" s="41"/>
      <c r="H1393" s="41"/>
      <c r="I1393" s="12">
        <f>VLOOKUP($B1393,'Elec wholesale lookups'!$A$3:$L$15,'Inputs - Elec wholesale index'!I$2,FALSE)</f>
        <v>181634.52552031272</v>
      </c>
      <c r="J1393" s="12">
        <f>VLOOKUP($B1393,'Elec wholesale lookups'!$A$3:$L$15,'Inputs - Elec wholesale index'!J$2,FALSE)</f>
        <v>205597.26549163138</v>
      </c>
      <c r="K1393" s="12">
        <f>VLOOKUP($B1393,'Elec wholesale lookups'!$A$3:$L$15,'Inputs - Elec wholesale index'!K$2,FALSE)</f>
        <v>181634.52552031272</v>
      </c>
      <c r="L1393" s="37">
        <f>VLOOKUP($B1393,'Elec wholesale lookups'!$A$3:$O$15,'Inputs - Elec wholesale index'!L$2,FALSE)</f>
        <v>1</v>
      </c>
      <c r="M1393" s="37">
        <f>VLOOKUP($B1393,'Elec wholesale lookups'!$A$3:$O$15,'Inputs - Elec wholesale index'!M$2,FALSE)</f>
        <v>1</v>
      </c>
      <c r="N1393" s="37">
        <f>VLOOKUP($B1393,'Elec wholesale lookups'!$A$3:$O$15,'Inputs - Elec wholesale index'!N$2,FALSE)</f>
        <v>0</v>
      </c>
      <c r="O1393" s="12">
        <f t="shared" si="353"/>
        <v>181634.52552031272</v>
      </c>
      <c r="P1393" s="12">
        <f t="shared" si="354"/>
        <v>205597.26549163138</v>
      </c>
      <c r="Q1393" s="12">
        <f t="shared" si="355"/>
        <v>0</v>
      </c>
      <c r="R1393" s="12">
        <f t="shared" si="356"/>
        <v>387231.79101194406</v>
      </c>
      <c r="S1393" s="22">
        <f t="shared" si="357"/>
        <v>0</v>
      </c>
      <c r="T1393" s="22">
        <f t="shared" si="358"/>
        <v>0</v>
      </c>
      <c r="U1393" s="22">
        <f t="shared" si="359"/>
        <v>0</v>
      </c>
      <c r="V1393" s="22">
        <f t="shared" si="360"/>
        <v>0</v>
      </c>
      <c r="W1393" s="43" t="str">
        <f t="shared" si="361"/>
        <v>n/a</v>
      </c>
      <c r="X1393" s="22">
        <f t="shared" si="362"/>
        <v>0</v>
      </c>
      <c r="Y1393" s="22">
        <f t="shared" si="363"/>
        <v>0</v>
      </c>
      <c r="Z1393" s="22">
        <f t="shared" si="364"/>
        <v>0</v>
      </c>
      <c r="AA1393" s="42">
        <f t="shared" si="365"/>
        <v>0</v>
      </c>
      <c r="AB1393" s="43" t="str">
        <f t="shared" si="366"/>
        <v>n/a</v>
      </c>
      <c r="AC1393" s="44" t="str">
        <f>IFERROR(W1393*'Inputs - OBR and CPI'!$E$27+'Inputs - Elec wholesale index'!AB1393*'Inputs - OBR and CPI'!$F$27,"n/a")</f>
        <v>n/a</v>
      </c>
      <c r="AD1393" s="2"/>
      <c r="AE1393" s="2"/>
      <c r="AF1393" s="127">
        <v>0</v>
      </c>
    </row>
    <row r="1394" spans="1:32">
      <c r="A1394" s="46"/>
      <c r="B1394" s="13" t="str">
        <f t="shared" si="367"/>
        <v>Jan</v>
      </c>
      <c r="C1394" s="3"/>
      <c r="D1394" s="3"/>
      <c r="E1394" s="3"/>
      <c r="F1394" s="41"/>
      <c r="G1394" s="41"/>
      <c r="H1394" s="41"/>
      <c r="I1394" s="12">
        <f>VLOOKUP($B1394,'Elec wholesale lookups'!$A$3:$L$15,'Inputs - Elec wholesale index'!I$2,FALSE)</f>
        <v>181634.52552031272</v>
      </c>
      <c r="J1394" s="12">
        <f>VLOOKUP($B1394,'Elec wholesale lookups'!$A$3:$L$15,'Inputs - Elec wholesale index'!J$2,FALSE)</f>
        <v>205597.26549163138</v>
      </c>
      <c r="K1394" s="12">
        <f>VLOOKUP($B1394,'Elec wholesale lookups'!$A$3:$L$15,'Inputs - Elec wholesale index'!K$2,FALSE)</f>
        <v>181634.52552031272</v>
      </c>
      <c r="L1394" s="37">
        <f>VLOOKUP($B1394,'Elec wholesale lookups'!$A$3:$O$15,'Inputs - Elec wholesale index'!L$2,FALSE)</f>
        <v>1</v>
      </c>
      <c r="M1394" s="37">
        <f>VLOOKUP($B1394,'Elec wholesale lookups'!$A$3:$O$15,'Inputs - Elec wholesale index'!M$2,FALSE)</f>
        <v>1</v>
      </c>
      <c r="N1394" s="37">
        <f>VLOOKUP($B1394,'Elec wholesale lookups'!$A$3:$O$15,'Inputs - Elec wholesale index'!N$2,FALSE)</f>
        <v>0</v>
      </c>
      <c r="O1394" s="12">
        <f t="shared" si="353"/>
        <v>181634.52552031272</v>
      </c>
      <c r="P1394" s="12">
        <f t="shared" si="354"/>
        <v>205597.26549163138</v>
      </c>
      <c r="Q1394" s="12">
        <f t="shared" si="355"/>
        <v>0</v>
      </c>
      <c r="R1394" s="12">
        <f t="shared" si="356"/>
        <v>387231.79101194406</v>
      </c>
      <c r="S1394" s="22">
        <f t="shared" si="357"/>
        <v>0</v>
      </c>
      <c r="T1394" s="22">
        <f t="shared" si="358"/>
        <v>0</v>
      </c>
      <c r="U1394" s="22">
        <f t="shared" si="359"/>
        <v>0</v>
      </c>
      <c r="V1394" s="22">
        <f t="shared" si="360"/>
        <v>0</v>
      </c>
      <c r="W1394" s="43" t="str">
        <f t="shared" si="361"/>
        <v>n/a</v>
      </c>
      <c r="X1394" s="22">
        <f t="shared" si="362"/>
        <v>0</v>
      </c>
      <c r="Y1394" s="22">
        <f t="shared" si="363"/>
        <v>0</v>
      </c>
      <c r="Z1394" s="22">
        <f t="shared" si="364"/>
        <v>0</v>
      </c>
      <c r="AA1394" s="42">
        <f t="shared" si="365"/>
        <v>0</v>
      </c>
      <c r="AB1394" s="43" t="str">
        <f t="shared" si="366"/>
        <v>n/a</v>
      </c>
      <c r="AC1394" s="44" t="str">
        <f>IFERROR(W1394*'Inputs - OBR and CPI'!$E$27+'Inputs - Elec wholesale index'!AB1394*'Inputs - OBR and CPI'!$F$27,"n/a")</f>
        <v>n/a</v>
      </c>
      <c r="AD1394" s="2"/>
      <c r="AE1394" s="2"/>
      <c r="AF1394" s="127">
        <v>0</v>
      </c>
    </row>
    <row r="1395" spans="1:32">
      <c r="A1395" s="46"/>
      <c r="B1395" s="13" t="str">
        <f t="shared" si="367"/>
        <v>Jan</v>
      </c>
      <c r="C1395" s="3"/>
      <c r="D1395" s="3"/>
      <c r="E1395" s="3"/>
      <c r="F1395" s="41"/>
      <c r="G1395" s="41"/>
      <c r="H1395" s="41"/>
      <c r="I1395" s="12">
        <f>VLOOKUP($B1395,'Elec wholesale lookups'!$A$3:$L$15,'Inputs - Elec wholesale index'!I$2,FALSE)</f>
        <v>181634.52552031272</v>
      </c>
      <c r="J1395" s="12">
        <f>VLOOKUP($B1395,'Elec wholesale lookups'!$A$3:$L$15,'Inputs - Elec wholesale index'!J$2,FALSE)</f>
        <v>205597.26549163138</v>
      </c>
      <c r="K1395" s="12">
        <f>VLOOKUP($B1395,'Elec wholesale lookups'!$A$3:$L$15,'Inputs - Elec wholesale index'!K$2,FALSE)</f>
        <v>181634.52552031272</v>
      </c>
      <c r="L1395" s="37">
        <f>VLOOKUP($B1395,'Elec wholesale lookups'!$A$3:$O$15,'Inputs - Elec wholesale index'!L$2,FALSE)</f>
        <v>1</v>
      </c>
      <c r="M1395" s="37">
        <f>VLOOKUP($B1395,'Elec wholesale lookups'!$A$3:$O$15,'Inputs - Elec wholesale index'!M$2,FALSE)</f>
        <v>1</v>
      </c>
      <c r="N1395" s="37">
        <f>VLOOKUP($B1395,'Elec wholesale lookups'!$A$3:$O$15,'Inputs - Elec wholesale index'!N$2,FALSE)</f>
        <v>0</v>
      </c>
      <c r="O1395" s="12">
        <f t="shared" si="353"/>
        <v>181634.52552031272</v>
      </c>
      <c r="P1395" s="12">
        <f t="shared" si="354"/>
        <v>205597.26549163138</v>
      </c>
      <c r="Q1395" s="12">
        <f t="shared" si="355"/>
        <v>0</v>
      </c>
      <c r="R1395" s="12">
        <f t="shared" si="356"/>
        <v>387231.79101194406</v>
      </c>
      <c r="S1395" s="22">
        <f t="shared" si="357"/>
        <v>0</v>
      </c>
      <c r="T1395" s="22">
        <f t="shared" si="358"/>
        <v>0</v>
      </c>
      <c r="U1395" s="22">
        <f t="shared" si="359"/>
        <v>0</v>
      </c>
      <c r="V1395" s="22">
        <f t="shared" si="360"/>
        <v>0</v>
      </c>
      <c r="W1395" s="43" t="str">
        <f t="shared" si="361"/>
        <v>n/a</v>
      </c>
      <c r="X1395" s="22">
        <f t="shared" si="362"/>
        <v>0</v>
      </c>
      <c r="Y1395" s="22">
        <f t="shared" si="363"/>
        <v>0</v>
      </c>
      <c r="Z1395" s="22">
        <f t="shared" si="364"/>
        <v>0</v>
      </c>
      <c r="AA1395" s="42">
        <f t="shared" si="365"/>
        <v>0</v>
      </c>
      <c r="AB1395" s="43" t="str">
        <f t="shared" si="366"/>
        <v>n/a</v>
      </c>
      <c r="AC1395" s="44" t="str">
        <f>IFERROR(W1395*'Inputs - OBR and CPI'!$E$27+'Inputs - Elec wholesale index'!AB1395*'Inputs - OBR and CPI'!$F$27,"n/a")</f>
        <v>n/a</v>
      </c>
      <c r="AD1395" s="2"/>
      <c r="AE1395" s="2"/>
      <c r="AF1395" s="127">
        <v>0</v>
      </c>
    </row>
    <row r="1396" spans="1:32">
      <c r="A1396" s="46"/>
      <c r="B1396" s="13" t="str">
        <f t="shared" si="367"/>
        <v>Jan</v>
      </c>
      <c r="C1396" s="3"/>
      <c r="D1396" s="3"/>
      <c r="E1396" s="3"/>
      <c r="F1396" s="41"/>
      <c r="G1396" s="41"/>
      <c r="H1396" s="41"/>
      <c r="I1396" s="12">
        <f>VLOOKUP($B1396,'Elec wholesale lookups'!$A$3:$L$15,'Inputs - Elec wholesale index'!I$2,FALSE)</f>
        <v>181634.52552031272</v>
      </c>
      <c r="J1396" s="12">
        <f>VLOOKUP($B1396,'Elec wholesale lookups'!$A$3:$L$15,'Inputs - Elec wholesale index'!J$2,FALSE)</f>
        <v>205597.26549163138</v>
      </c>
      <c r="K1396" s="12">
        <f>VLOOKUP($B1396,'Elec wholesale lookups'!$A$3:$L$15,'Inputs - Elec wholesale index'!K$2,FALSE)</f>
        <v>181634.52552031272</v>
      </c>
      <c r="L1396" s="37">
        <f>VLOOKUP($B1396,'Elec wholesale lookups'!$A$3:$O$15,'Inputs - Elec wholesale index'!L$2,FALSE)</f>
        <v>1</v>
      </c>
      <c r="M1396" s="37">
        <f>VLOOKUP($B1396,'Elec wholesale lookups'!$A$3:$O$15,'Inputs - Elec wholesale index'!M$2,FALSE)</f>
        <v>1</v>
      </c>
      <c r="N1396" s="37">
        <f>VLOOKUP($B1396,'Elec wholesale lookups'!$A$3:$O$15,'Inputs - Elec wholesale index'!N$2,FALSE)</f>
        <v>0</v>
      </c>
      <c r="O1396" s="12">
        <f t="shared" si="353"/>
        <v>181634.52552031272</v>
      </c>
      <c r="P1396" s="12">
        <f t="shared" si="354"/>
        <v>205597.26549163138</v>
      </c>
      <c r="Q1396" s="12">
        <f t="shared" si="355"/>
        <v>0</v>
      </c>
      <c r="R1396" s="12">
        <f t="shared" si="356"/>
        <v>387231.79101194406</v>
      </c>
      <c r="S1396" s="22">
        <f t="shared" si="357"/>
        <v>0</v>
      </c>
      <c r="T1396" s="22">
        <f t="shared" si="358"/>
        <v>0</v>
      </c>
      <c r="U1396" s="22">
        <f t="shared" si="359"/>
        <v>0</v>
      </c>
      <c r="V1396" s="22">
        <f t="shared" si="360"/>
        <v>0</v>
      </c>
      <c r="W1396" s="43" t="str">
        <f t="shared" si="361"/>
        <v>n/a</v>
      </c>
      <c r="X1396" s="22">
        <f t="shared" si="362"/>
        <v>0</v>
      </c>
      <c r="Y1396" s="22">
        <f t="shared" si="363"/>
        <v>0</v>
      </c>
      <c r="Z1396" s="22">
        <f t="shared" si="364"/>
        <v>0</v>
      </c>
      <c r="AA1396" s="42">
        <f t="shared" si="365"/>
        <v>0</v>
      </c>
      <c r="AB1396" s="43" t="str">
        <f t="shared" si="366"/>
        <v>n/a</v>
      </c>
      <c r="AC1396" s="44" t="str">
        <f>IFERROR(W1396*'Inputs - OBR and CPI'!$E$27+'Inputs - Elec wholesale index'!AB1396*'Inputs - OBR and CPI'!$F$27,"n/a")</f>
        <v>n/a</v>
      </c>
      <c r="AD1396" s="2"/>
      <c r="AE1396" s="2"/>
      <c r="AF1396" s="127">
        <v>0</v>
      </c>
    </row>
    <row r="1397" spans="1:32">
      <c r="A1397" s="46"/>
      <c r="B1397" s="13" t="str">
        <f t="shared" ref="B1397:B1460" si="368">TEXT(A1397,"mmm")</f>
        <v>Jan</v>
      </c>
      <c r="C1397" s="3"/>
      <c r="D1397" s="3"/>
      <c r="E1397" s="3"/>
      <c r="F1397" s="41"/>
      <c r="G1397" s="41"/>
      <c r="H1397" s="41"/>
      <c r="I1397" s="12">
        <f>VLOOKUP($B1397,'Elec wholesale lookups'!$A$3:$L$15,'Inputs - Elec wholesale index'!I$2,FALSE)</f>
        <v>181634.52552031272</v>
      </c>
      <c r="J1397" s="12">
        <f>VLOOKUP($B1397,'Elec wholesale lookups'!$A$3:$L$15,'Inputs - Elec wholesale index'!J$2,FALSE)</f>
        <v>205597.26549163138</v>
      </c>
      <c r="K1397" s="12">
        <f>VLOOKUP($B1397,'Elec wholesale lookups'!$A$3:$L$15,'Inputs - Elec wholesale index'!K$2,FALSE)</f>
        <v>181634.52552031272</v>
      </c>
      <c r="L1397" s="37">
        <f>VLOOKUP($B1397,'Elec wholesale lookups'!$A$3:$O$15,'Inputs - Elec wholesale index'!L$2,FALSE)</f>
        <v>1</v>
      </c>
      <c r="M1397" s="37">
        <f>VLOOKUP($B1397,'Elec wholesale lookups'!$A$3:$O$15,'Inputs - Elec wholesale index'!M$2,FALSE)</f>
        <v>1</v>
      </c>
      <c r="N1397" s="37">
        <f>VLOOKUP($B1397,'Elec wholesale lookups'!$A$3:$O$15,'Inputs - Elec wholesale index'!N$2,FALSE)</f>
        <v>0</v>
      </c>
      <c r="O1397" s="12">
        <f t="shared" si="353"/>
        <v>181634.52552031272</v>
      </c>
      <c r="P1397" s="12">
        <f t="shared" si="354"/>
        <v>205597.26549163138</v>
      </c>
      <c r="Q1397" s="12">
        <f t="shared" si="355"/>
        <v>0</v>
      </c>
      <c r="R1397" s="12">
        <f t="shared" si="356"/>
        <v>387231.79101194406</v>
      </c>
      <c r="S1397" s="22">
        <f t="shared" si="357"/>
        <v>0</v>
      </c>
      <c r="T1397" s="22">
        <f t="shared" si="358"/>
        <v>0</v>
      </c>
      <c r="U1397" s="22">
        <f t="shared" si="359"/>
        <v>0</v>
      </c>
      <c r="V1397" s="22">
        <f t="shared" si="360"/>
        <v>0</v>
      </c>
      <c r="W1397" s="43" t="str">
        <f t="shared" si="361"/>
        <v>n/a</v>
      </c>
      <c r="X1397" s="22">
        <f t="shared" si="362"/>
        <v>0</v>
      </c>
      <c r="Y1397" s="22">
        <f t="shared" si="363"/>
        <v>0</v>
      </c>
      <c r="Z1397" s="22">
        <f t="shared" si="364"/>
        <v>0</v>
      </c>
      <c r="AA1397" s="42">
        <f t="shared" si="365"/>
        <v>0</v>
      </c>
      <c r="AB1397" s="43" t="str">
        <f t="shared" si="366"/>
        <v>n/a</v>
      </c>
      <c r="AC1397" s="44" t="str">
        <f>IFERROR(W1397*'Inputs - OBR and CPI'!$E$27+'Inputs - Elec wholesale index'!AB1397*'Inputs - OBR and CPI'!$F$27,"n/a")</f>
        <v>n/a</v>
      </c>
      <c r="AD1397" s="2"/>
      <c r="AE1397" s="2"/>
      <c r="AF1397" s="127">
        <v>0</v>
      </c>
    </row>
    <row r="1398" spans="1:32">
      <c r="A1398" s="46"/>
      <c r="B1398" s="13" t="str">
        <f t="shared" si="368"/>
        <v>Jan</v>
      </c>
      <c r="C1398" s="3"/>
      <c r="D1398" s="3"/>
      <c r="E1398" s="3"/>
      <c r="F1398" s="41"/>
      <c r="G1398" s="41"/>
      <c r="H1398" s="41"/>
      <c r="I1398" s="12">
        <f>VLOOKUP($B1398,'Elec wholesale lookups'!$A$3:$L$15,'Inputs - Elec wholesale index'!I$2,FALSE)</f>
        <v>181634.52552031272</v>
      </c>
      <c r="J1398" s="12">
        <f>VLOOKUP($B1398,'Elec wholesale lookups'!$A$3:$L$15,'Inputs - Elec wholesale index'!J$2,FALSE)</f>
        <v>205597.26549163138</v>
      </c>
      <c r="K1398" s="12">
        <f>VLOOKUP($B1398,'Elec wholesale lookups'!$A$3:$L$15,'Inputs - Elec wholesale index'!K$2,FALSE)</f>
        <v>181634.52552031272</v>
      </c>
      <c r="L1398" s="37">
        <f>VLOOKUP($B1398,'Elec wholesale lookups'!$A$3:$O$15,'Inputs - Elec wholesale index'!L$2,FALSE)</f>
        <v>1</v>
      </c>
      <c r="M1398" s="37">
        <f>VLOOKUP($B1398,'Elec wholesale lookups'!$A$3:$O$15,'Inputs - Elec wholesale index'!M$2,FALSE)</f>
        <v>1</v>
      </c>
      <c r="N1398" s="37">
        <f>VLOOKUP($B1398,'Elec wholesale lookups'!$A$3:$O$15,'Inputs - Elec wholesale index'!N$2,FALSE)</f>
        <v>0</v>
      </c>
      <c r="O1398" s="12">
        <f t="shared" si="353"/>
        <v>181634.52552031272</v>
      </c>
      <c r="P1398" s="12">
        <f t="shared" si="354"/>
        <v>205597.26549163138</v>
      </c>
      <c r="Q1398" s="12">
        <f t="shared" si="355"/>
        <v>0</v>
      </c>
      <c r="R1398" s="12">
        <f t="shared" si="356"/>
        <v>387231.79101194406</v>
      </c>
      <c r="S1398" s="22">
        <f t="shared" si="357"/>
        <v>0</v>
      </c>
      <c r="T1398" s="22">
        <f t="shared" si="358"/>
        <v>0</v>
      </c>
      <c r="U1398" s="22">
        <f t="shared" si="359"/>
        <v>0</v>
      </c>
      <c r="V1398" s="22">
        <f t="shared" si="360"/>
        <v>0</v>
      </c>
      <c r="W1398" s="43" t="str">
        <f t="shared" si="361"/>
        <v>n/a</v>
      </c>
      <c r="X1398" s="22">
        <f t="shared" si="362"/>
        <v>0</v>
      </c>
      <c r="Y1398" s="22">
        <f t="shared" si="363"/>
        <v>0</v>
      </c>
      <c r="Z1398" s="22">
        <f t="shared" si="364"/>
        <v>0</v>
      </c>
      <c r="AA1398" s="42">
        <f t="shared" si="365"/>
        <v>0</v>
      </c>
      <c r="AB1398" s="43" t="str">
        <f t="shared" si="366"/>
        <v>n/a</v>
      </c>
      <c r="AC1398" s="44" t="str">
        <f>IFERROR(W1398*'Inputs - OBR and CPI'!$E$27+'Inputs - Elec wholesale index'!AB1398*'Inputs - OBR and CPI'!$F$27,"n/a")</f>
        <v>n/a</v>
      </c>
      <c r="AD1398" s="2"/>
      <c r="AE1398" s="2"/>
      <c r="AF1398" s="127">
        <v>0</v>
      </c>
    </row>
    <row r="1399" spans="1:32">
      <c r="A1399" s="46"/>
      <c r="B1399" s="13" t="str">
        <f t="shared" si="368"/>
        <v>Jan</v>
      </c>
      <c r="C1399" s="3"/>
      <c r="D1399" s="3"/>
      <c r="E1399" s="3"/>
      <c r="F1399" s="41"/>
      <c r="G1399" s="41"/>
      <c r="H1399" s="41"/>
      <c r="I1399" s="12">
        <f>VLOOKUP($B1399,'Elec wholesale lookups'!$A$3:$L$15,'Inputs - Elec wholesale index'!I$2,FALSE)</f>
        <v>181634.52552031272</v>
      </c>
      <c r="J1399" s="12">
        <f>VLOOKUP($B1399,'Elec wholesale lookups'!$A$3:$L$15,'Inputs - Elec wholesale index'!J$2,FALSE)</f>
        <v>205597.26549163138</v>
      </c>
      <c r="K1399" s="12">
        <f>VLOOKUP($B1399,'Elec wholesale lookups'!$A$3:$L$15,'Inputs - Elec wholesale index'!K$2,FALSE)</f>
        <v>181634.52552031272</v>
      </c>
      <c r="L1399" s="37">
        <f>VLOOKUP($B1399,'Elec wholesale lookups'!$A$3:$O$15,'Inputs - Elec wholesale index'!L$2,FALSE)</f>
        <v>1</v>
      </c>
      <c r="M1399" s="37">
        <f>VLOOKUP($B1399,'Elec wholesale lookups'!$A$3:$O$15,'Inputs - Elec wholesale index'!M$2,FALSE)</f>
        <v>1</v>
      </c>
      <c r="N1399" s="37">
        <f>VLOOKUP($B1399,'Elec wholesale lookups'!$A$3:$O$15,'Inputs - Elec wholesale index'!N$2,FALSE)</f>
        <v>0</v>
      </c>
      <c r="O1399" s="12">
        <f t="shared" si="353"/>
        <v>181634.52552031272</v>
      </c>
      <c r="P1399" s="12">
        <f t="shared" si="354"/>
        <v>205597.26549163138</v>
      </c>
      <c r="Q1399" s="12">
        <f t="shared" si="355"/>
        <v>0</v>
      </c>
      <c r="R1399" s="12">
        <f t="shared" si="356"/>
        <v>387231.79101194406</v>
      </c>
      <c r="S1399" s="22">
        <f t="shared" si="357"/>
        <v>0</v>
      </c>
      <c r="T1399" s="22">
        <f t="shared" si="358"/>
        <v>0</v>
      </c>
      <c r="U1399" s="22">
        <f t="shared" si="359"/>
        <v>0</v>
      </c>
      <c r="V1399" s="22">
        <f t="shared" si="360"/>
        <v>0</v>
      </c>
      <c r="W1399" s="43" t="str">
        <f t="shared" si="361"/>
        <v>n/a</v>
      </c>
      <c r="X1399" s="22">
        <f t="shared" si="362"/>
        <v>0</v>
      </c>
      <c r="Y1399" s="22">
        <f t="shared" si="363"/>
        <v>0</v>
      </c>
      <c r="Z1399" s="22">
        <f t="shared" si="364"/>
        <v>0</v>
      </c>
      <c r="AA1399" s="42">
        <f t="shared" si="365"/>
        <v>0</v>
      </c>
      <c r="AB1399" s="43" t="str">
        <f t="shared" si="366"/>
        <v>n/a</v>
      </c>
      <c r="AC1399" s="44" t="str">
        <f>IFERROR(W1399*'Inputs - OBR and CPI'!$E$27+'Inputs - Elec wholesale index'!AB1399*'Inputs - OBR and CPI'!$F$27,"n/a")</f>
        <v>n/a</v>
      </c>
      <c r="AD1399" s="2"/>
      <c r="AE1399" s="2"/>
      <c r="AF1399" s="127">
        <v>0</v>
      </c>
    </row>
    <row r="1400" spans="1:32">
      <c r="A1400" s="46"/>
      <c r="B1400" s="13" t="str">
        <f t="shared" si="368"/>
        <v>Jan</v>
      </c>
      <c r="C1400" s="3"/>
      <c r="D1400" s="3"/>
      <c r="E1400" s="3"/>
      <c r="F1400" s="41"/>
      <c r="G1400" s="41"/>
      <c r="H1400" s="41"/>
      <c r="I1400" s="12">
        <f>VLOOKUP($B1400,'Elec wholesale lookups'!$A$3:$L$15,'Inputs - Elec wholesale index'!I$2,FALSE)</f>
        <v>181634.52552031272</v>
      </c>
      <c r="J1400" s="12">
        <f>VLOOKUP($B1400,'Elec wholesale lookups'!$A$3:$L$15,'Inputs - Elec wholesale index'!J$2,FALSE)</f>
        <v>205597.26549163138</v>
      </c>
      <c r="K1400" s="12">
        <f>VLOOKUP($B1400,'Elec wholesale lookups'!$A$3:$L$15,'Inputs - Elec wholesale index'!K$2,FALSE)</f>
        <v>181634.52552031272</v>
      </c>
      <c r="L1400" s="37">
        <f>VLOOKUP($B1400,'Elec wholesale lookups'!$A$3:$O$15,'Inputs - Elec wholesale index'!L$2,FALSE)</f>
        <v>1</v>
      </c>
      <c r="M1400" s="37">
        <f>VLOOKUP($B1400,'Elec wholesale lookups'!$A$3:$O$15,'Inputs - Elec wholesale index'!M$2,FALSE)</f>
        <v>1</v>
      </c>
      <c r="N1400" s="37">
        <f>VLOOKUP($B1400,'Elec wholesale lookups'!$A$3:$O$15,'Inputs - Elec wholesale index'!N$2,FALSE)</f>
        <v>0</v>
      </c>
      <c r="O1400" s="12">
        <f t="shared" si="353"/>
        <v>181634.52552031272</v>
      </c>
      <c r="P1400" s="12">
        <f t="shared" si="354"/>
        <v>205597.26549163138</v>
      </c>
      <c r="Q1400" s="12">
        <f t="shared" si="355"/>
        <v>0</v>
      </c>
      <c r="R1400" s="12">
        <f t="shared" si="356"/>
        <v>387231.79101194406</v>
      </c>
      <c r="S1400" s="22">
        <f t="shared" si="357"/>
        <v>0</v>
      </c>
      <c r="T1400" s="22">
        <f t="shared" si="358"/>
        <v>0</v>
      </c>
      <c r="U1400" s="22">
        <f t="shared" si="359"/>
        <v>0</v>
      </c>
      <c r="V1400" s="22">
        <f t="shared" si="360"/>
        <v>0</v>
      </c>
      <c r="W1400" s="43" t="str">
        <f t="shared" si="361"/>
        <v>n/a</v>
      </c>
      <c r="X1400" s="22">
        <f t="shared" si="362"/>
        <v>0</v>
      </c>
      <c r="Y1400" s="22">
        <f t="shared" si="363"/>
        <v>0</v>
      </c>
      <c r="Z1400" s="22">
        <f t="shared" si="364"/>
        <v>0</v>
      </c>
      <c r="AA1400" s="42">
        <f t="shared" si="365"/>
        <v>0</v>
      </c>
      <c r="AB1400" s="43" t="str">
        <f t="shared" si="366"/>
        <v>n/a</v>
      </c>
      <c r="AC1400" s="44" t="str">
        <f>IFERROR(W1400*'Inputs - OBR and CPI'!$E$27+'Inputs - Elec wholesale index'!AB1400*'Inputs - OBR and CPI'!$F$27,"n/a")</f>
        <v>n/a</v>
      </c>
      <c r="AD1400" s="2"/>
      <c r="AE1400" s="2"/>
      <c r="AF1400" s="127">
        <v>0</v>
      </c>
    </row>
    <row r="1401" spans="1:32">
      <c r="A1401" s="46"/>
      <c r="B1401" s="13" t="str">
        <f t="shared" si="368"/>
        <v>Jan</v>
      </c>
      <c r="C1401" s="3"/>
      <c r="D1401" s="3"/>
      <c r="E1401" s="3"/>
      <c r="F1401" s="41"/>
      <c r="G1401" s="41"/>
      <c r="H1401" s="41"/>
      <c r="I1401" s="12">
        <f>VLOOKUP($B1401,'Elec wholesale lookups'!$A$3:$L$15,'Inputs - Elec wholesale index'!I$2,FALSE)</f>
        <v>181634.52552031272</v>
      </c>
      <c r="J1401" s="12">
        <f>VLOOKUP($B1401,'Elec wholesale lookups'!$A$3:$L$15,'Inputs - Elec wholesale index'!J$2,FALSE)</f>
        <v>205597.26549163138</v>
      </c>
      <c r="K1401" s="12">
        <f>VLOOKUP($B1401,'Elec wholesale lookups'!$A$3:$L$15,'Inputs - Elec wholesale index'!K$2,FALSE)</f>
        <v>181634.52552031272</v>
      </c>
      <c r="L1401" s="37">
        <f>VLOOKUP($B1401,'Elec wholesale lookups'!$A$3:$O$15,'Inputs - Elec wholesale index'!L$2,FALSE)</f>
        <v>1</v>
      </c>
      <c r="M1401" s="37">
        <f>VLOOKUP($B1401,'Elec wholesale lookups'!$A$3:$O$15,'Inputs - Elec wholesale index'!M$2,FALSE)</f>
        <v>1</v>
      </c>
      <c r="N1401" s="37">
        <f>VLOOKUP($B1401,'Elec wholesale lookups'!$A$3:$O$15,'Inputs - Elec wholesale index'!N$2,FALSE)</f>
        <v>0</v>
      </c>
      <c r="O1401" s="12">
        <f t="shared" si="353"/>
        <v>181634.52552031272</v>
      </c>
      <c r="P1401" s="12">
        <f t="shared" si="354"/>
        <v>205597.26549163138</v>
      </c>
      <c r="Q1401" s="12">
        <f t="shared" si="355"/>
        <v>0</v>
      </c>
      <c r="R1401" s="12">
        <f t="shared" si="356"/>
        <v>387231.79101194406</v>
      </c>
      <c r="S1401" s="22">
        <f t="shared" si="357"/>
        <v>0</v>
      </c>
      <c r="T1401" s="22">
        <f t="shared" si="358"/>
        <v>0</v>
      </c>
      <c r="U1401" s="22">
        <f t="shared" si="359"/>
        <v>0</v>
      </c>
      <c r="V1401" s="22">
        <f t="shared" si="360"/>
        <v>0</v>
      </c>
      <c r="W1401" s="43" t="str">
        <f t="shared" si="361"/>
        <v>n/a</v>
      </c>
      <c r="X1401" s="22">
        <f t="shared" si="362"/>
        <v>0</v>
      </c>
      <c r="Y1401" s="22">
        <f t="shared" si="363"/>
        <v>0</v>
      </c>
      <c r="Z1401" s="22">
        <f t="shared" si="364"/>
        <v>0</v>
      </c>
      <c r="AA1401" s="42">
        <f t="shared" si="365"/>
        <v>0</v>
      </c>
      <c r="AB1401" s="43" t="str">
        <f t="shared" si="366"/>
        <v>n/a</v>
      </c>
      <c r="AC1401" s="44" t="str">
        <f>IFERROR(W1401*'Inputs - OBR and CPI'!$E$27+'Inputs - Elec wholesale index'!AB1401*'Inputs - OBR and CPI'!$F$27,"n/a")</f>
        <v>n/a</v>
      </c>
      <c r="AD1401" s="2"/>
      <c r="AE1401" s="2"/>
      <c r="AF1401" s="127">
        <v>0</v>
      </c>
    </row>
    <row r="1402" spans="1:32">
      <c r="A1402" s="46"/>
      <c r="B1402" s="13" t="str">
        <f t="shared" si="368"/>
        <v>Jan</v>
      </c>
      <c r="C1402" s="3"/>
      <c r="D1402" s="3"/>
      <c r="E1402" s="3"/>
      <c r="F1402" s="41"/>
      <c r="G1402" s="41"/>
      <c r="H1402" s="41"/>
      <c r="I1402" s="12">
        <f>VLOOKUP($B1402,'Elec wholesale lookups'!$A$3:$L$15,'Inputs - Elec wholesale index'!I$2,FALSE)</f>
        <v>181634.52552031272</v>
      </c>
      <c r="J1402" s="12">
        <f>VLOOKUP($B1402,'Elec wholesale lookups'!$A$3:$L$15,'Inputs - Elec wholesale index'!J$2,FALSE)</f>
        <v>205597.26549163138</v>
      </c>
      <c r="K1402" s="12">
        <f>VLOOKUP($B1402,'Elec wholesale lookups'!$A$3:$L$15,'Inputs - Elec wholesale index'!K$2,FALSE)</f>
        <v>181634.52552031272</v>
      </c>
      <c r="L1402" s="37">
        <f>VLOOKUP($B1402,'Elec wholesale lookups'!$A$3:$O$15,'Inputs - Elec wholesale index'!L$2,FALSE)</f>
        <v>1</v>
      </c>
      <c r="M1402" s="37">
        <f>VLOOKUP($B1402,'Elec wholesale lookups'!$A$3:$O$15,'Inputs - Elec wholesale index'!M$2,FALSE)</f>
        <v>1</v>
      </c>
      <c r="N1402" s="37">
        <f>VLOOKUP($B1402,'Elec wholesale lookups'!$A$3:$O$15,'Inputs - Elec wholesale index'!N$2,FALSE)</f>
        <v>0</v>
      </c>
      <c r="O1402" s="12">
        <f t="shared" si="353"/>
        <v>181634.52552031272</v>
      </c>
      <c r="P1402" s="12">
        <f t="shared" si="354"/>
        <v>205597.26549163138</v>
      </c>
      <c r="Q1402" s="12">
        <f t="shared" si="355"/>
        <v>0</v>
      </c>
      <c r="R1402" s="12">
        <f t="shared" si="356"/>
        <v>387231.79101194406</v>
      </c>
      <c r="S1402" s="22">
        <f t="shared" si="357"/>
        <v>0</v>
      </c>
      <c r="T1402" s="22">
        <f t="shared" si="358"/>
        <v>0</v>
      </c>
      <c r="U1402" s="22">
        <f t="shared" si="359"/>
        <v>0</v>
      </c>
      <c r="V1402" s="22">
        <f t="shared" si="360"/>
        <v>0</v>
      </c>
      <c r="W1402" s="43" t="str">
        <f t="shared" si="361"/>
        <v>n/a</v>
      </c>
      <c r="X1402" s="22">
        <f t="shared" si="362"/>
        <v>0</v>
      </c>
      <c r="Y1402" s="22">
        <f t="shared" si="363"/>
        <v>0</v>
      </c>
      <c r="Z1402" s="22">
        <f t="shared" si="364"/>
        <v>0</v>
      </c>
      <c r="AA1402" s="42">
        <f t="shared" si="365"/>
        <v>0</v>
      </c>
      <c r="AB1402" s="43" t="str">
        <f t="shared" si="366"/>
        <v>n/a</v>
      </c>
      <c r="AC1402" s="44" t="str">
        <f>IFERROR(W1402*'Inputs - OBR and CPI'!$E$27+'Inputs - Elec wholesale index'!AB1402*'Inputs - OBR and CPI'!$F$27,"n/a")</f>
        <v>n/a</v>
      </c>
      <c r="AD1402" s="2"/>
      <c r="AE1402" s="2"/>
      <c r="AF1402" s="127">
        <v>0</v>
      </c>
    </row>
    <row r="1403" spans="1:32">
      <c r="A1403" s="46"/>
      <c r="B1403" s="13" t="str">
        <f t="shared" si="368"/>
        <v>Jan</v>
      </c>
      <c r="C1403" s="3"/>
      <c r="D1403" s="3"/>
      <c r="E1403" s="3"/>
      <c r="F1403" s="41"/>
      <c r="G1403" s="41"/>
      <c r="H1403" s="41"/>
      <c r="I1403" s="12">
        <f>VLOOKUP($B1403,'Elec wholesale lookups'!$A$3:$L$15,'Inputs - Elec wholesale index'!I$2,FALSE)</f>
        <v>181634.52552031272</v>
      </c>
      <c r="J1403" s="12">
        <f>VLOOKUP($B1403,'Elec wholesale lookups'!$A$3:$L$15,'Inputs - Elec wholesale index'!J$2,FALSE)</f>
        <v>205597.26549163138</v>
      </c>
      <c r="K1403" s="12">
        <f>VLOOKUP($B1403,'Elec wholesale lookups'!$A$3:$L$15,'Inputs - Elec wholesale index'!K$2,FALSE)</f>
        <v>181634.52552031272</v>
      </c>
      <c r="L1403" s="37">
        <f>VLOOKUP($B1403,'Elec wholesale lookups'!$A$3:$O$15,'Inputs - Elec wholesale index'!L$2,FALSE)</f>
        <v>1</v>
      </c>
      <c r="M1403" s="37">
        <f>VLOOKUP($B1403,'Elec wholesale lookups'!$A$3:$O$15,'Inputs - Elec wholesale index'!M$2,FALSE)</f>
        <v>1</v>
      </c>
      <c r="N1403" s="37">
        <f>VLOOKUP($B1403,'Elec wholesale lookups'!$A$3:$O$15,'Inputs - Elec wholesale index'!N$2,FALSE)</f>
        <v>0</v>
      </c>
      <c r="O1403" s="12">
        <f t="shared" si="353"/>
        <v>181634.52552031272</v>
      </c>
      <c r="P1403" s="12">
        <f t="shared" si="354"/>
        <v>205597.26549163138</v>
      </c>
      <c r="Q1403" s="12">
        <f t="shared" si="355"/>
        <v>0</v>
      </c>
      <c r="R1403" s="12">
        <f t="shared" si="356"/>
        <v>387231.79101194406</v>
      </c>
      <c r="S1403" s="22">
        <f t="shared" si="357"/>
        <v>0</v>
      </c>
      <c r="T1403" s="22">
        <f t="shared" si="358"/>
        <v>0</v>
      </c>
      <c r="U1403" s="22">
        <f t="shared" si="359"/>
        <v>0</v>
      </c>
      <c r="V1403" s="22">
        <f t="shared" si="360"/>
        <v>0</v>
      </c>
      <c r="W1403" s="43" t="str">
        <f t="shared" si="361"/>
        <v>n/a</v>
      </c>
      <c r="X1403" s="22">
        <f t="shared" si="362"/>
        <v>0</v>
      </c>
      <c r="Y1403" s="22">
        <f t="shared" si="363"/>
        <v>0</v>
      </c>
      <c r="Z1403" s="22">
        <f t="shared" si="364"/>
        <v>0</v>
      </c>
      <c r="AA1403" s="42">
        <f t="shared" si="365"/>
        <v>0</v>
      </c>
      <c r="AB1403" s="43" t="str">
        <f t="shared" si="366"/>
        <v>n/a</v>
      </c>
      <c r="AC1403" s="44" t="str">
        <f>IFERROR(W1403*'Inputs - OBR and CPI'!$E$27+'Inputs - Elec wholesale index'!AB1403*'Inputs - OBR and CPI'!$F$27,"n/a")</f>
        <v>n/a</v>
      </c>
      <c r="AD1403" s="2"/>
      <c r="AE1403" s="2"/>
      <c r="AF1403" s="127">
        <v>0</v>
      </c>
    </row>
    <row r="1404" spans="1:32">
      <c r="A1404" s="46"/>
      <c r="B1404" s="13" t="str">
        <f t="shared" si="368"/>
        <v>Jan</v>
      </c>
      <c r="C1404" s="3"/>
      <c r="D1404" s="3"/>
      <c r="E1404" s="3"/>
      <c r="F1404" s="41"/>
      <c r="G1404" s="41"/>
      <c r="H1404" s="41"/>
      <c r="I1404" s="12">
        <f>VLOOKUP($B1404,'Elec wholesale lookups'!$A$3:$L$15,'Inputs - Elec wholesale index'!I$2,FALSE)</f>
        <v>181634.52552031272</v>
      </c>
      <c r="J1404" s="12">
        <f>VLOOKUP($B1404,'Elec wholesale lookups'!$A$3:$L$15,'Inputs - Elec wholesale index'!J$2,FALSE)</f>
        <v>205597.26549163138</v>
      </c>
      <c r="K1404" s="12">
        <f>VLOOKUP($B1404,'Elec wholesale lookups'!$A$3:$L$15,'Inputs - Elec wholesale index'!K$2,FALSE)</f>
        <v>181634.52552031272</v>
      </c>
      <c r="L1404" s="37">
        <f>VLOOKUP($B1404,'Elec wholesale lookups'!$A$3:$O$15,'Inputs - Elec wholesale index'!L$2,FALSE)</f>
        <v>1</v>
      </c>
      <c r="M1404" s="37">
        <f>VLOOKUP($B1404,'Elec wholesale lookups'!$A$3:$O$15,'Inputs - Elec wholesale index'!M$2,FALSE)</f>
        <v>1</v>
      </c>
      <c r="N1404" s="37">
        <f>VLOOKUP($B1404,'Elec wholesale lookups'!$A$3:$O$15,'Inputs - Elec wholesale index'!N$2,FALSE)</f>
        <v>0</v>
      </c>
      <c r="O1404" s="12">
        <f t="shared" si="353"/>
        <v>181634.52552031272</v>
      </c>
      <c r="P1404" s="12">
        <f t="shared" si="354"/>
        <v>205597.26549163138</v>
      </c>
      <c r="Q1404" s="12">
        <f t="shared" si="355"/>
        <v>0</v>
      </c>
      <c r="R1404" s="12">
        <f t="shared" si="356"/>
        <v>387231.79101194406</v>
      </c>
      <c r="S1404" s="22">
        <f t="shared" si="357"/>
        <v>0</v>
      </c>
      <c r="T1404" s="22">
        <f t="shared" si="358"/>
        <v>0</v>
      </c>
      <c r="U1404" s="22">
        <f t="shared" si="359"/>
        <v>0</v>
      </c>
      <c r="V1404" s="22">
        <f t="shared" si="360"/>
        <v>0</v>
      </c>
      <c r="W1404" s="43" t="str">
        <f t="shared" si="361"/>
        <v>n/a</v>
      </c>
      <c r="X1404" s="22">
        <f t="shared" si="362"/>
        <v>0</v>
      </c>
      <c r="Y1404" s="22">
        <f t="shared" si="363"/>
        <v>0</v>
      </c>
      <c r="Z1404" s="22">
        <f t="shared" si="364"/>
        <v>0</v>
      </c>
      <c r="AA1404" s="42">
        <f t="shared" si="365"/>
        <v>0</v>
      </c>
      <c r="AB1404" s="43" t="str">
        <f t="shared" si="366"/>
        <v>n/a</v>
      </c>
      <c r="AC1404" s="44" t="str">
        <f>IFERROR(W1404*'Inputs - OBR and CPI'!$E$27+'Inputs - Elec wholesale index'!AB1404*'Inputs - OBR and CPI'!$F$27,"n/a")</f>
        <v>n/a</v>
      </c>
      <c r="AD1404" s="2"/>
      <c r="AE1404" s="2"/>
      <c r="AF1404" s="127">
        <v>0</v>
      </c>
    </row>
    <row r="1405" spans="1:32">
      <c r="A1405" s="46"/>
      <c r="B1405" s="13" t="str">
        <f t="shared" si="368"/>
        <v>Jan</v>
      </c>
      <c r="C1405" s="3"/>
      <c r="D1405" s="3"/>
      <c r="E1405" s="3"/>
      <c r="F1405" s="41"/>
      <c r="G1405" s="41"/>
      <c r="H1405" s="41"/>
      <c r="I1405" s="12">
        <f>VLOOKUP($B1405,'Elec wholesale lookups'!$A$3:$L$15,'Inputs - Elec wholesale index'!I$2,FALSE)</f>
        <v>181634.52552031272</v>
      </c>
      <c r="J1405" s="12">
        <f>VLOOKUP($B1405,'Elec wholesale lookups'!$A$3:$L$15,'Inputs - Elec wholesale index'!J$2,FALSE)</f>
        <v>205597.26549163138</v>
      </c>
      <c r="K1405" s="12">
        <f>VLOOKUP($B1405,'Elec wholesale lookups'!$A$3:$L$15,'Inputs - Elec wholesale index'!K$2,FALSE)</f>
        <v>181634.52552031272</v>
      </c>
      <c r="L1405" s="37">
        <f>VLOOKUP($B1405,'Elec wholesale lookups'!$A$3:$O$15,'Inputs - Elec wholesale index'!L$2,FALSE)</f>
        <v>1</v>
      </c>
      <c r="M1405" s="37">
        <f>VLOOKUP($B1405,'Elec wholesale lookups'!$A$3:$O$15,'Inputs - Elec wholesale index'!M$2,FALSE)</f>
        <v>1</v>
      </c>
      <c r="N1405" s="37">
        <f>VLOOKUP($B1405,'Elec wholesale lookups'!$A$3:$O$15,'Inputs - Elec wholesale index'!N$2,FALSE)</f>
        <v>0</v>
      </c>
      <c r="O1405" s="12">
        <f t="shared" si="353"/>
        <v>181634.52552031272</v>
      </c>
      <c r="P1405" s="12">
        <f t="shared" si="354"/>
        <v>205597.26549163138</v>
      </c>
      <c r="Q1405" s="12">
        <f t="shared" si="355"/>
        <v>0</v>
      </c>
      <c r="R1405" s="12">
        <f t="shared" si="356"/>
        <v>387231.79101194406</v>
      </c>
      <c r="S1405" s="22">
        <f t="shared" si="357"/>
        <v>0</v>
      </c>
      <c r="T1405" s="22">
        <f t="shared" si="358"/>
        <v>0</v>
      </c>
      <c r="U1405" s="22">
        <f t="shared" si="359"/>
        <v>0</v>
      </c>
      <c r="V1405" s="22">
        <f t="shared" si="360"/>
        <v>0</v>
      </c>
      <c r="W1405" s="43" t="str">
        <f t="shared" si="361"/>
        <v>n/a</v>
      </c>
      <c r="X1405" s="22">
        <f t="shared" si="362"/>
        <v>0</v>
      </c>
      <c r="Y1405" s="22">
        <f t="shared" si="363"/>
        <v>0</v>
      </c>
      <c r="Z1405" s="22">
        <f t="shared" si="364"/>
        <v>0</v>
      </c>
      <c r="AA1405" s="42">
        <f t="shared" si="365"/>
        <v>0</v>
      </c>
      <c r="AB1405" s="43" t="str">
        <f t="shared" si="366"/>
        <v>n/a</v>
      </c>
      <c r="AC1405" s="44" t="str">
        <f>IFERROR(W1405*'Inputs - OBR and CPI'!$E$27+'Inputs - Elec wholesale index'!AB1405*'Inputs - OBR and CPI'!$F$27,"n/a")</f>
        <v>n/a</v>
      </c>
      <c r="AD1405" s="2"/>
      <c r="AE1405" s="2"/>
      <c r="AF1405" s="127">
        <v>0</v>
      </c>
    </row>
    <row r="1406" spans="1:32">
      <c r="A1406" s="46"/>
      <c r="B1406" s="13" t="str">
        <f t="shared" si="368"/>
        <v>Jan</v>
      </c>
      <c r="C1406" s="3"/>
      <c r="D1406" s="3"/>
      <c r="E1406" s="3"/>
      <c r="F1406" s="41"/>
      <c r="G1406" s="41"/>
      <c r="H1406" s="41"/>
      <c r="I1406" s="12">
        <f>VLOOKUP($B1406,'Elec wholesale lookups'!$A$3:$L$15,'Inputs - Elec wholesale index'!I$2,FALSE)</f>
        <v>181634.52552031272</v>
      </c>
      <c r="J1406" s="12">
        <f>VLOOKUP($B1406,'Elec wholesale lookups'!$A$3:$L$15,'Inputs - Elec wholesale index'!J$2,FALSE)</f>
        <v>205597.26549163138</v>
      </c>
      <c r="K1406" s="12">
        <f>VLOOKUP($B1406,'Elec wholesale lookups'!$A$3:$L$15,'Inputs - Elec wholesale index'!K$2,FALSE)</f>
        <v>181634.52552031272</v>
      </c>
      <c r="L1406" s="37">
        <f>VLOOKUP($B1406,'Elec wholesale lookups'!$A$3:$O$15,'Inputs - Elec wholesale index'!L$2,FALSE)</f>
        <v>1</v>
      </c>
      <c r="M1406" s="37">
        <f>VLOOKUP($B1406,'Elec wholesale lookups'!$A$3:$O$15,'Inputs - Elec wholesale index'!M$2,FALSE)</f>
        <v>1</v>
      </c>
      <c r="N1406" s="37">
        <f>VLOOKUP($B1406,'Elec wholesale lookups'!$A$3:$O$15,'Inputs - Elec wholesale index'!N$2,FALSE)</f>
        <v>0</v>
      </c>
      <c r="O1406" s="12">
        <f t="shared" ref="O1406:O1469" si="369">IF(L1406="","",I1406*L1406)</f>
        <v>181634.52552031272</v>
      </c>
      <c r="P1406" s="12">
        <f t="shared" ref="P1406:P1469" si="370">IF(M1406="","",J1406*M1406)</f>
        <v>205597.26549163138</v>
      </c>
      <c r="Q1406" s="12">
        <f t="shared" ref="Q1406:Q1469" si="371">IF(N1406="","",K1406*N1406)</f>
        <v>0</v>
      </c>
      <c r="R1406" s="12">
        <f t="shared" ref="R1406:R1469" si="372">SUM(O1406:Q1406)</f>
        <v>387231.79101194406</v>
      </c>
      <c r="S1406" s="22">
        <f t="shared" ref="S1406:S1469" si="373">IF(O1406="","",O1406*C1406)</f>
        <v>0</v>
      </c>
      <c r="T1406" s="22">
        <f t="shared" ref="T1406:T1469" si="374">IF(P1406="","",P1406*D1406)</f>
        <v>0</v>
      </c>
      <c r="U1406" s="22">
        <f t="shared" ref="U1406:U1469" si="375">IF(Q1406="","",Q1406*E1406)</f>
        <v>0</v>
      </c>
      <c r="V1406" s="22">
        <f t="shared" ref="V1406:V1469" si="376">SUM(S1406:U1406)</f>
        <v>0</v>
      </c>
      <c r="W1406" s="43" t="str">
        <f t="shared" ref="W1406:W1469" si="377">IF(MIN(C1406:E1406)&lt;1,"n/a",V1406/R1406)</f>
        <v>n/a</v>
      </c>
      <c r="X1406" s="22">
        <f t="shared" ref="X1406:X1469" si="378">IF(O1406="","",O1406*F1406)</f>
        <v>0</v>
      </c>
      <c r="Y1406" s="22">
        <f t="shared" ref="Y1406:Y1469" si="379">IF(P1406="","",P1406*G1406)</f>
        <v>0</v>
      </c>
      <c r="Z1406" s="22">
        <f t="shared" ref="Z1406:Z1469" si="380">IF(Q1406="","",Q1406*H1406)</f>
        <v>0</v>
      </c>
      <c r="AA1406" s="42">
        <f t="shared" ref="AA1406:AA1469" si="381">SUM(X1406:Z1406)</f>
        <v>0</v>
      </c>
      <c r="AB1406" s="43" t="str">
        <f t="shared" ref="AB1406:AB1469" si="382">IF(MIN(F1406:H1406)&lt;1,"n/a",AA1406/$R1406)</f>
        <v>n/a</v>
      </c>
      <c r="AC1406" s="44" t="str">
        <f>IFERROR(W1406*'Inputs - OBR and CPI'!$E$27+'Inputs - Elec wholesale index'!AB1406*'Inputs - OBR and CPI'!$F$27,"n/a")</f>
        <v>n/a</v>
      </c>
      <c r="AD1406" s="2"/>
      <c r="AE1406" s="2"/>
      <c r="AF1406" s="127">
        <v>0</v>
      </c>
    </row>
    <row r="1407" spans="1:32">
      <c r="A1407" s="46"/>
      <c r="B1407" s="13" t="str">
        <f t="shared" si="368"/>
        <v>Jan</v>
      </c>
      <c r="C1407" s="3"/>
      <c r="D1407" s="3"/>
      <c r="E1407" s="3"/>
      <c r="F1407" s="41"/>
      <c r="G1407" s="41"/>
      <c r="H1407" s="41"/>
      <c r="I1407" s="12">
        <f>VLOOKUP($B1407,'Elec wholesale lookups'!$A$3:$L$15,'Inputs - Elec wholesale index'!I$2,FALSE)</f>
        <v>181634.52552031272</v>
      </c>
      <c r="J1407" s="12">
        <f>VLOOKUP($B1407,'Elec wholesale lookups'!$A$3:$L$15,'Inputs - Elec wholesale index'!J$2,FALSE)</f>
        <v>205597.26549163138</v>
      </c>
      <c r="K1407" s="12">
        <f>VLOOKUP($B1407,'Elec wholesale lookups'!$A$3:$L$15,'Inputs - Elec wholesale index'!K$2,FALSE)</f>
        <v>181634.52552031272</v>
      </c>
      <c r="L1407" s="37">
        <f>VLOOKUP($B1407,'Elec wholesale lookups'!$A$3:$O$15,'Inputs - Elec wholesale index'!L$2,FALSE)</f>
        <v>1</v>
      </c>
      <c r="M1407" s="37">
        <f>VLOOKUP($B1407,'Elec wholesale lookups'!$A$3:$O$15,'Inputs - Elec wholesale index'!M$2,FALSE)</f>
        <v>1</v>
      </c>
      <c r="N1407" s="37">
        <f>VLOOKUP($B1407,'Elec wholesale lookups'!$A$3:$O$15,'Inputs - Elec wholesale index'!N$2,FALSE)</f>
        <v>0</v>
      </c>
      <c r="O1407" s="12">
        <f t="shared" si="369"/>
        <v>181634.52552031272</v>
      </c>
      <c r="P1407" s="12">
        <f t="shared" si="370"/>
        <v>205597.26549163138</v>
      </c>
      <c r="Q1407" s="12">
        <f t="shared" si="371"/>
        <v>0</v>
      </c>
      <c r="R1407" s="12">
        <f t="shared" si="372"/>
        <v>387231.79101194406</v>
      </c>
      <c r="S1407" s="22">
        <f t="shared" si="373"/>
        <v>0</v>
      </c>
      <c r="T1407" s="22">
        <f t="shared" si="374"/>
        <v>0</v>
      </c>
      <c r="U1407" s="22">
        <f t="shared" si="375"/>
        <v>0</v>
      </c>
      <c r="V1407" s="22">
        <f t="shared" si="376"/>
        <v>0</v>
      </c>
      <c r="W1407" s="43" t="str">
        <f t="shared" si="377"/>
        <v>n/a</v>
      </c>
      <c r="X1407" s="22">
        <f t="shared" si="378"/>
        <v>0</v>
      </c>
      <c r="Y1407" s="22">
        <f t="shared" si="379"/>
        <v>0</v>
      </c>
      <c r="Z1407" s="22">
        <f t="shared" si="380"/>
        <v>0</v>
      </c>
      <c r="AA1407" s="42">
        <f t="shared" si="381"/>
        <v>0</v>
      </c>
      <c r="AB1407" s="43" t="str">
        <f t="shared" si="382"/>
        <v>n/a</v>
      </c>
      <c r="AC1407" s="44" t="str">
        <f>IFERROR(W1407*'Inputs - OBR and CPI'!$E$27+'Inputs - Elec wholesale index'!AB1407*'Inputs - OBR and CPI'!$F$27,"n/a")</f>
        <v>n/a</v>
      </c>
      <c r="AD1407" s="2"/>
      <c r="AE1407" s="2"/>
      <c r="AF1407" s="127">
        <v>0</v>
      </c>
    </row>
    <row r="1408" spans="1:32">
      <c r="A1408" s="46"/>
      <c r="B1408" s="13" t="str">
        <f t="shared" si="368"/>
        <v>Jan</v>
      </c>
      <c r="C1408" s="3"/>
      <c r="D1408" s="3"/>
      <c r="E1408" s="3"/>
      <c r="F1408" s="41"/>
      <c r="G1408" s="41"/>
      <c r="H1408" s="41"/>
      <c r="I1408" s="12">
        <f>VLOOKUP($B1408,'Elec wholesale lookups'!$A$3:$L$15,'Inputs - Elec wholesale index'!I$2,FALSE)</f>
        <v>181634.52552031272</v>
      </c>
      <c r="J1408" s="12">
        <f>VLOOKUP($B1408,'Elec wholesale lookups'!$A$3:$L$15,'Inputs - Elec wholesale index'!J$2,FALSE)</f>
        <v>205597.26549163138</v>
      </c>
      <c r="K1408" s="12">
        <f>VLOOKUP($B1408,'Elec wholesale lookups'!$A$3:$L$15,'Inputs - Elec wholesale index'!K$2,FALSE)</f>
        <v>181634.52552031272</v>
      </c>
      <c r="L1408" s="37">
        <f>VLOOKUP($B1408,'Elec wholesale lookups'!$A$3:$O$15,'Inputs - Elec wholesale index'!L$2,FALSE)</f>
        <v>1</v>
      </c>
      <c r="M1408" s="37">
        <f>VLOOKUP($B1408,'Elec wholesale lookups'!$A$3:$O$15,'Inputs - Elec wholesale index'!M$2,FALSE)</f>
        <v>1</v>
      </c>
      <c r="N1408" s="37">
        <f>VLOOKUP($B1408,'Elec wholesale lookups'!$A$3:$O$15,'Inputs - Elec wholesale index'!N$2,FALSE)</f>
        <v>0</v>
      </c>
      <c r="O1408" s="12">
        <f t="shared" si="369"/>
        <v>181634.52552031272</v>
      </c>
      <c r="P1408" s="12">
        <f t="shared" si="370"/>
        <v>205597.26549163138</v>
      </c>
      <c r="Q1408" s="12">
        <f t="shared" si="371"/>
        <v>0</v>
      </c>
      <c r="R1408" s="12">
        <f t="shared" si="372"/>
        <v>387231.79101194406</v>
      </c>
      <c r="S1408" s="22">
        <f t="shared" si="373"/>
        <v>0</v>
      </c>
      <c r="T1408" s="22">
        <f t="shared" si="374"/>
        <v>0</v>
      </c>
      <c r="U1408" s="22">
        <f t="shared" si="375"/>
        <v>0</v>
      </c>
      <c r="V1408" s="22">
        <f t="shared" si="376"/>
        <v>0</v>
      </c>
      <c r="W1408" s="43" t="str">
        <f t="shared" si="377"/>
        <v>n/a</v>
      </c>
      <c r="X1408" s="22">
        <f t="shared" si="378"/>
        <v>0</v>
      </c>
      <c r="Y1408" s="22">
        <f t="shared" si="379"/>
        <v>0</v>
      </c>
      <c r="Z1408" s="22">
        <f t="shared" si="380"/>
        <v>0</v>
      </c>
      <c r="AA1408" s="42">
        <f t="shared" si="381"/>
        <v>0</v>
      </c>
      <c r="AB1408" s="43" t="str">
        <f t="shared" si="382"/>
        <v>n/a</v>
      </c>
      <c r="AC1408" s="44" t="str">
        <f>IFERROR(W1408*'Inputs - OBR and CPI'!$E$27+'Inputs - Elec wholesale index'!AB1408*'Inputs - OBR and CPI'!$F$27,"n/a")</f>
        <v>n/a</v>
      </c>
      <c r="AD1408" s="2"/>
      <c r="AE1408" s="2"/>
      <c r="AF1408" s="127">
        <v>0</v>
      </c>
    </row>
    <row r="1409" spans="1:32">
      <c r="A1409" s="46"/>
      <c r="B1409" s="13" t="str">
        <f t="shared" si="368"/>
        <v>Jan</v>
      </c>
      <c r="C1409" s="3"/>
      <c r="D1409" s="3"/>
      <c r="E1409" s="3"/>
      <c r="F1409" s="41"/>
      <c r="G1409" s="41"/>
      <c r="H1409" s="41"/>
      <c r="I1409" s="12">
        <f>VLOOKUP($B1409,'Elec wholesale lookups'!$A$3:$L$15,'Inputs - Elec wholesale index'!I$2,FALSE)</f>
        <v>181634.52552031272</v>
      </c>
      <c r="J1409" s="12">
        <f>VLOOKUP($B1409,'Elec wholesale lookups'!$A$3:$L$15,'Inputs - Elec wholesale index'!J$2,FALSE)</f>
        <v>205597.26549163138</v>
      </c>
      <c r="K1409" s="12">
        <f>VLOOKUP($B1409,'Elec wholesale lookups'!$A$3:$L$15,'Inputs - Elec wholesale index'!K$2,FALSE)</f>
        <v>181634.52552031272</v>
      </c>
      <c r="L1409" s="37">
        <f>VLOOKUP($B1409,'Elec wholesale lookups'!$A$3:$O$15,'Inputs - Elec wholesale index'!L$2,FALSE)</f>
        <v>1</v>
      </c>
      <c r="M1409" s="37">
        <f>VLOOKUP($B1409,'Elec wholesale lookups'!$A$3:$O$15,'Inputs - Elec wholesale index'!M$2,FALSE)</f>
        <v>1</v>
      </c>
      <c r="N1409" s="37">
        <f>VLOOKUP($B1409,'Elec wholesale lookups'!$A$3:$O$15,'Inputs - Elec wholesale index'!N$2,FALSE)</f>
        <v>0</v>
      </c>
      <c r="O1409" s="12">
        <f t="shared" si="369"/>
        <v>181634.52552031272</v>
      </c>
      <c r="P1409" s="12">
        <f t="shared" si="370"/>
        <v>205597.26549163138</v>
      </c>
      <c r="Q1409" s="12">
        <f t="shared" si="371"/>
        <v>0</v>
      </c>
      <c r="R1409" s="12">
        <f t="shared" si="372"/>
        <v>387231.79101194406</v>
      </c>
      <c r="S1409" s="22">
        <f t="shared" si="373"/>
        <v>0</v>
      </c>
      <c r="T1409" s="22">
        <f t="shared" si="374"/>
        <v>0</v>
      </c>
      <c r="U1409" s="22">
        <f t="shared" si="375"/>
        <v>0</v>
      </c>
      <c r="V1409" s="22">
        <f t="shared" si="376"/>
        <v>0</v>
      </c>
      <c r="W1409" s="43" t="str">
        <f t="shared" si="377"/>
        <v>n/a</v>
      </c>
      <c r="X1409" s="22">
        <f t="shared" si="378"/>
        <v>0</v>
      </c>
      <c r="Y1409" s="22">
        <f t="shared" si="379"/>
        <v>0</v>
      </c>
      <c r="Z1409" s="22">
        <f t="shared" si="380"/>
        <v>0</v>
      </c>
      <c r="AA1409" s="42">
        <f t="shared" si="381"/>
        <v>0</v>
      </c>
      <c r="AB1409" s="43" t="str">
        <f t="shared" si="382"/>
        <v>n/a</v>
      </c>
      <c r="AC1409" s="44" t="str">
        <f>IFERROR(W1409*'Inputs - OBR and CPI'!$E$27+'Inputs - Elec wholesale index'!AB1409*'Inputs - OBR and CPI'!$F$27,"n/a")</f>
        <v>n/a</v>
      </c>
      <c r="AD1409" s="2"/>
      <c r="AE1409" s="2"/>
      <c r="AF1409" s="127">
        <v>0</v>
      </c>
    </row>
    <row r="1410" spans="1:32">
      <c r="A1410" s="46"/>
      <c r="B1410" s="13" t="str">
        <f t="shared" si="368"/>
        <v>Jan</v>
      </c>
      <c r="C1410" s="3"/>
      <c r="D1410" s="3"/>
      <c r="E1410" s="3"/>
      <c r="F1410" s="41"/>
      <c r="G1410" s="41"/>
      <c r="H1410" s="41"/>
      <c r="I1410" s="12">
        <f>VLOOKUP($B1410,'Elec wholesale lookups'!$A$3:$L$15,'Inputs - Elec wholesale index'!I$2,FALSE)</f>
        <v>181634.52552031272</v>
      </c>
      <c r="J1410" s="12">
        <f>VLOOKUP($B1410,'Elec wholesale lookups'!$A$3:$L$15,'Inputs - Elec wholesale index'!J$2,FALSE)</f>
        <v>205597.26549163138</v>
      </c>
      <c r="K1410" s="12">
        <f>VLOOKUP($B1410,'Elec wholesale lookups'!$A$3:$L$15,'Inputs - Elec wholesale index'!K$2,FALSE)</f>
        <v>181634.52552031272</v>
      </c>
      <c r="L1410" s="37">
        <f>VLOOKUP($B1410,'Elec wholesale lookups'!$A$3:$O$15,'Inputs - Elec wholesale index'!L$2,FALSE)</f>
        <v>1</v>
      </c>
      <c r="M1410" s="37">
        <f>VLOOKUP($B1410,'Elec wholesale lookups'!$A$3:$O$15,'Inputs - Elec wholesale index'!M$2,FALSE)</f>
        <v>1</v>
      </c>
      <c r="N1410" s="37">
        <f>VLOOKUP($B1410,'Elec wholesale lookups'!$A$3:$O$15,'Inputs - Elec wholesale index'!N$2,FALSE)</f>
        <v>0</v>
      </c>
      <c r="O1410" s="12">
        <f t="shared" si="369"/>
        <v>181634.52552031272</v>
      </c>
      <c r="P1410" s="12">
        <f t="shared" si="370"/>
        <v>205597.26549163138</v>
      </c>
      <c r="Q1410" s="12">
        <f t="shared" si="371"/>
        <v>0</v>
      </c>
      <c r="R1410" s="12">
        <f t="shared" si="372"/>
        <v>387231.79101194406</v>
      </c>
      <c r="S1410" s="22">
        <f t="shared" si="373"/>
        <v>0</v>
      </c>
      <c r="T1410" s="22">
        <f t="shared" si="374"/>
        <v>0</v>
      </c>
      <c r="U1410" s="22">
        <f t="shared" si="375"/>
        <v>0</v>
      </c>
      <c r="V1410" s="22">
        <f t="shared" si="376"/>
        <v>0</v>
      </c>
      <c r="W1410" s="43" t="str">
        <f t="shared" si="377"/>
        <v>n/a</v>
      </c>
      <c r="X1410" s="22">
        <f t="shared" si="378"/>
        <v>0</v>
      </c>
      <c r="Y1410" s="22">
        <f t="shared" si="379"/>
        <v>0</v>
      </c>
      <c r="Z1410" s="22">
        <f t="shared" si="380"/>
        <v>0</v>
      </c>
      <c r="AA1410" s="42">
        <f t="shared" si="381"/>
        <v>0</v>
      </c>
      <c r="AB1410" s="43" t="str">
        <f t="shared" si="382"/>
        <v>n/a</v>
      </c>
      <c r="AC1410" s="44" t="str">
        <f>IFERROR(W1410*'Inputs - OBR and CPI'!$E$27+'Inputs - Elec wholesale index'!AB1410*'Inputs - OBR and CPI'!$F$27,"n/a")</f>
        <v>n/a</v>
      </c>
      <c r="AD1410" s="2"/>
      <c r="AE1410" s="2"/>
      <c r="AF1410" s="127">
        <v>0</v>
      </c>
    </row>
    <row r="1411" spans="1:32">
      <c r="A1411" s="46"/>
      <c r="B1411" s="13" t="str">
        <f t="shared" si="368"/>
        <v>Jan</v>
      </c>
      <c r="C1411" s="3"/>
      <c r="D1411" s="3"/>
      <c r="E1411" s="3"/>
      <c r="F1411" s="41"/>
      <c r="G1411" s="41"/>
      <c r="H1411" s="41"/>
      <c r="I1411" s="12">
        <f>VLOOKUP($B1411,'Elec wholesale lookups'!$A$3:$L$15,'Inputs - Elec wholesale index'!I$2,FALSE)</f>
        <v>181634.52552031272</v>
      </c>
      <c r="J1411" s="12">
        <f>VLOOKUP($B1411,'Elec wholesale lookups'!$A$3:$L$15,'Inputs - Elec wholesale index'!J$2,FALSE)</f>
        <v>205597.26549163138</v>
      </c>
      <c r="K1411" s="12">
        <f>VLOOKUP($B1411,'Elec wholesale lookups'!$A$3:$L$15,'Inputs - Elec wholesale index'!K$2,FALSE)</f>
        <v>181634.52552031272</v>
      </c>
      <c r="L1411" s="37">
        <f>VLOOKUP($B1411,'Elec wholesale lookups'!$A$3:$O$15,'Inputs - Elec wholesale index'!L$2,FALSE)</f>
        <v>1</v>
      </c>
      <c r="M1411" s="37">
        <f>VLOOKUP($B1411,'Elec wholesale lookups'!$A$3:$O$15,'Inputs - Elec wholesale index'!M$2,FALSE)</f>
        <v>1</v>
      </c>
      <c r="N1411" s="37">
        <f>VLOOKUP($B1411,'Elec wholesale lookups'!$A$3:$O$15,'Inputs - Elec wholesale index'!N$2,FALSE)</f>
        <v>0</v>
      </c>
      <c r="O1411" s="12">
        <f t="shared" si="369"/>
        <v>181634.52552031272</v>
      </c>
      <c r="P1411" s="12">
        <f t="shared" si="370"/>
        <v>205597.26549163138</v>
      </c>
      <c r="Q1411" s="12">
        <f t="shared" si="371"/>
        <v>0</v>
      </c>
      <c r="R1411" s="12">
        <f t="shared" si="372"/>
        <v>387231.79101194406</v>
      </c>
      <c r="S1411" s="22">
        <f t="shared" si="373"/>
        <v>0</v>
      </c>
      <c r="T1411" s="22">
        <f t="shared" si="374"/>
        <v>0</v>
      </c>
      <c r="U1411" s="22">
        <f t="shared" si="375"/>
        <v>0</v>
      </c>
      <c r="V1411" s="22">
        <f t="shared" si="376"/>
        <v>0</v>
      </c>
      <c r="W1411" s="43" t="str">
        <f t="shared" si="377"/>
        <v>n/a</v>
      </c>
      <c r="X1411" s="22">
        <f t="shared" si="378"/>
        <v>0</v>
      </c>
      <c r="Y1411" s="22">
        <f t="shared" si="379"/>
        <v>0</v>
      </c>
      <c r="Z1411" s="22">
        <f t="shared" si="380"/>
        <v>0</v>
      </c>
      <c r="AA1411" s="42">
        <f t="shared" si="381"/>
        <v>0</v>
      </c>
      <c r="AB1411" s="43" t="str">
        <f t="shared" si="382"/>
        <v>n/a</v>
      </c>
      <c r="AC1411" s="44" t="str">
        <f>IFERROR(W1411*'Inputs - OBR and CPI'!$E$27+'Inputs - Elec wholesale index'!AB1411*'Inputs - OBR and CPI'!$F$27,"n/a")</f>
        <v>n/a</v>
      </c>
      <c r="AD1411" s="2"/>
      <c r="AE1411" s="2"/>
      <c r="AF1411" s="127">
        <v>0</v>
      </c>
    </row>
    <row r="1412" spans="1:32">
      <c r="A1412" s="46"/>
      <c r="B1412" s="13" t="str">
        <f t="shared" si="368"/>
        <v>Jan</v>
      </c>
      <c r="C1412" s="3"/>
      <c r="D1412" s="3"/>
      <c r="E1412" s="3"/>
      <c r="F1412" s="41"/>
      <c r="G1412" s="41"/>
      <c r="H1412" s="41"/>
      <c r="I1412" s="12">
        <f>VLOOKUP($B1412,'Elec wholesale lookups'!$A$3:$L$15,'Inputs - Elec wholesale index'!I$2,FALSE)</f>
        <v>181634.52552031272</v>
      </c>
      <c r="J1412" s="12">
        <f>VLOOKUP($B1412,'Elec wholesale lookups'!$A$3:$L$15,'Inputs - Elec wholesale index'!J$2,FALSE)</f>
        <v>205597.26549163138</v>
      </c>
      <c r="K1412" s="12">
        <f>VLOOKUP($B1412,'Elec wholesale lookups'!$A$3:$L$15,'Inputs - Elec wholesale index'!K$2,FALSE)</f>
        <v>181634.52552031272</v>
      </c>
      <c r="L1412" s="37">
        <f>VLOOKUP($B1412,'Elec wholesale lookups'!$A$3:$O$15,'Inputs - Elec wholesale index'!L$2,FALSE)</f>
        <v>1</v>
      </c>
      <c r="M1412" s="37">
        <f>VLOOKUP($B1412,'Elec wholesale lookups'!$A$3:$O$15,'Inputs - Elec wholesale index'!M$2,FALSE)</f>
        <v>1</v>
      </c>
      <c r="N1412" s="37">
        <f>VLOOKUP($B1412,'Elec wholesale lookups'!$A$3:$O$15,'Inputs - Elec wholesale index'!N$2,FALSE)</f>
        <v>0</v>
      </c>
      <c r="O1412" s="12">
        <f t="shared" si="369"/>
        <v>181634.52552031272</v>
      </c>
      <c r="P1412" s="12">
        <f t="shared" si="370"/>
        <v>205597.26549163138</v>
      </c>
      <c r="Q1412" s="12">
        <f t="shared" si="371"/>
        <v>0</v>
      </c>
      <c r="R1412" s="12">
        <f t="shared" si="372"/>
        <v>387231.79101194406</v>
      </c>
      <c r="S1412" s="22">
        <f t="shared" si="373"/>
        <v>0</v>
      </c>
      <c r="T1412" s="22">
        <f t="shared" si="374"/>
        <v>0</v>
      </c>
      <c r="U1412" s="22">
        <f t="shared" si="375"/>
        <v>0</v>
      </c>
      <c r="V1412" s="22">
        <f t="shared" si="376"/>
        <v>0</v>
      </c>
      <c r="W1412" s="43" t="str">
        <f t="shared" si="377"/>
        <v>n/a</v>
      </c>
      <c r="X1412" s="22">
        <f t="shared" si="378"/>
        <v>0</v>
      </c>
      <c r="Y1412" s="22">
        <f t="shared" si="379"/>
        <v>0</v>
      </c>
      <c r="Z1412" s="22">
        <f t="shared" si="380"/>
        <v>0</v>
      </c>
      <c r="AA1412" s="42">
        <f t="shared" si="381"/>
        <v>0</v>
      </c>
      <c r="AB1412" s="43" t="str">
        <f t="shared" si="382"/>
        <v>n/a</v>
      </c>
      <c r="AC1412" s="44" t="str">
        <f>IFERROR(W1412*'Inputs - OBR and CPI'!$E$27+'Inputs - Elec wholesale index'!AB1412*'Inputs - OBR and CPI'!$F$27,"n/a")</f>
        <v>n/a</v>
      </c>
      <c r="AD1412" s="2"/>
      <c r="AE1412" s="2"/>
      <c r="AF1412" s="127">
        <v>0</v>
      </c>
    </row>
    <row r="1413" spans="1:32">
      <c r="A1413" s="46"/>
      <c r="B1413" s="13" t="str">
        <f t="shared" si="368"/>
        <v>Jan</v>
      </c>
      <c r="C1413" s="3"/>
      <c r="D1413" s="3"/>
      <c r="E1413" s="3"/>
      <c r="F1413" s="41"/>
      <c r="G1413" s="41"/>
      <c r="H1413" s="41"/>
      <c r="I1413" s="12">
        <f>VLOOKUP($B1413,'Elec wholesale lookups'!$A$3:$L$15,'Inputs - Elec wholesale index'!I$2,FALSE)</f>
        <v>181634.52552031272</v>
      </c>
      <c r="J1413" s="12">
        <f>VLOOKUP($B1413,'Elec wholesale lookups'!$A$3:$L$15,'Inputs - Elec wholesale index'!J$2,FALSE)</f>
        <v>205597.26549163138</v>
      </c>
      <c r="K1413" s="12">
        <f>VLOOKUP($B1413,'Elec wholesale lookups'!$A$3:$L$15,'Inputs - Elec wholesale index'!K$2,FALSE)</f>
        <v>181634.52552031272</v>
      </c>
      <c r="L1413" s="37">
        <f>VLOOKUP($B1413,'Elec wholesale lookups'!$A$3:$O$15,'Inputs - Elec wholesale index'!L$2,FALSE)</f>
        <v>1</v>
      </c>
      <c r="M1413" s="37">
        <f>VLOOKUP($B1413,'Elec wholesale lookups'!$A$3:$O$15,'Inputs - Elec wholesale index'!M$2,FALSE)</f>
        <v>1</v>
      </c>
      <c r="N1413" s="37">
        <f>VLOOKUP($B1413,'Elec wholesale lookups'!$A$3:$O$15,'Inputs - Elec wholesale index'!N$2,FALSE)</f>
        <v>0</v>
      </c>
      <c r="O1413" s="12">
        <f t="shared" si="369"/>
        <v>181634.52552031272</v>
      </c>
      <c r="P1413" s="12">
        <f t="shared" si="370"/>
        <v>205597.26549163138</v>
      </c>
      <c r="Q1413" s="12">
        <f t="shared" si="371"/>
        <v>0</v>
      </c>
      <c r="R1413" s="12">
        <f t="shared" si="372"/>
        <v>387231.79101194406</v>
      </c>
      <c r="S1413" s="22">
        <f t="shared" si="373"/>
        <v>0</v>
      </c>
      <c r="T1413" s="22">
        <f t="shared" si="374"/>
        <v>0</v>
      </c>
      <c r="U1413" s="22">
        <f t="shared" si="375"/>
        <v>0</v>
      </c>
      <c r="V1413" s="22">
        <f t="shared" si="376"/>
        <v>0</v>
      </c>
      <c r="W1413" s="43" t="str">
        <f t="shared" si="377"/>
        <v>n/a</v>
      </c>
      <c r="X1413" s="22">
        <f t="shared" si="378"/>
        <v>0</v>
      </c>
      <c r="Y1413" s="22">
        <f t="shared" si="379"/>
        <v>0</v>
      </c>
      <c r="Z1413" s="22">
        <f t="shared" si="380"/>
        <v>0</v>
      </c>
      <c r="AA1413" s="42">
        <f t="shared" si="381"/>
        <v>0</v>
      </c>
      <c r="AB1413" s="43" t="str">
        <f t="shared" si="382"/>
        <v>n/a</v>
      </c>
      <c r="AC1413" s="44" t="str">
        <f>IFERROR(W1413*'Inputs - OBR and CPI'!$E$27+'Inputs - Elec wholesale index'!AB1413*'Inputs - OBR and CPI'!$F$27,"n/a")</f>
        <v>n/a</v>
      </c>
      <c r="AD1413" s="2"/>
      <c r="AE1413" s="2"/>
      <c r="AF1413" s="127">
        <v>0</v>
      </c>
    </row>
    <row r="1414" spans="1:32">
      <c r="A1414" s="46"/>
      <c r="B1414" s="13" t="str">
        <f t="shared" si="368"/>
        <v>Jan</v>
      </c>
      <c r="C1414" s="3"/>
      <c r="D1414" s="3"/>
      <c r="E1414" s="3"/>
      <c r="F1414" s="41"/>
      <c r="G1414" s="41"/>
      <c r="H1414" s="41"/>
      <c r="I1414" s="12">
        <f>VLOOKUP($B1414,'Elec wholesale lookups'!$A$3:$L$15,'Inputs - Elec wholesale index'!I$2,FALSE)</f>
        <v>181634.52552031272</v>
      </c>
      <c r="J1414" s="12">
        <f>VLOOKUP($B1414,'Elec wholesale lookups'!$A$3:$L$15,'Inputs - Elec wholesale index'!J$2,FALSE)</f>
        <v>205597.26549163138</v>
      </c>
      <c r="K1414" s="12">
        <f>VLOOKUP($B1414,'Elec wholesale lookups'!$A$3:$L$15,'Inputs - Elec wholesale index'!K$2,FALSE)</f>
        <v>181634.52552031272</v>
      </c>
      <c r="L1414" s="37">
        <f>VLOOKUP($B1414,'Elec wholesale lookups'!$A$3:$O$15,'Inputs - Elec wholesale index'!L$2,FALSE)</f>
        <v>1</v>
      </c>
      <c r="M1414" s="37">
        <f>VLOOKUP($B1414,'Elec wholesale lookups'!$A$3:$O$15,'Inputs - Elec wholesale index'!M$2,FALSE)</f>
        <v>1</v>
      </c>
      <c r="N1414" s="37">
        <f>VLOOKUP($B1414,'Elec wholesale lookups'!$A$3:$O$15,'Inputs - Elec wholesale index'!N$2,FALSE)</f>
        <v>0</v>
      </c>
      <c r="O1414" s="12">
        <f t="shared" si="369"/>
        <v>181634.52552031272</v>
      </c>
      <c r="P1414" s="12">
        <f t="shared" si="370"/>
        <v>205597.26549163138</v>
      </c>
      <c r="Q1414" s="12">
        <f t="shared" si="371"/>
        <v>0</v>
      </c>
      <c r="R1414" s="12">
        <f t="shared" si="372"/>
        <v>387231.79101194406</v>
      </c>
      <c r="S1414" s="22">
        <f t="shared" si="373"/>
        <v>0</v>
      </c>
      <c r="T1414" s="22">
        <f t="shared" si="374"/>
        <v>0</v>
      </c>
      <c r="U1414" s="22">
        <f t="shared" si="375"/>
        <v>0</v>
      </c>
      <c r="V1414" s="22">
        <f t="shared" si="376"/>
        <v>0</v>
      </c>
      <c r="W1414" s="43" t="str">
        <f t="shared" si="377"/>
        <v>n/a</v>
      </c>
      <c r="X1414" s="22">
        <f t="shared" si="378"/>
        <v>0</v>
      </c>
      <c r="Y1414" s="22">
        <f t="shared" si="379"/>
        <v>0</v>
      </c>
      <c r="Z1414" s="22">
        <f t="shared" si="380"/>
        <v>0</v>
      </c>
      <c r="AA1414" s="42">
        <f t="shared" si="381"/>
        <v>0</v>
      </c>
      <c r="AB1414" s="43" t="str">
        <f t="shared" si="382"/>
        <v>n/a</v>
      </c>
      <c r="AC1414" s="44" t="str">
        <f>IFERROR(W1414*'Inputs - OBR and CPI'!$E$27+'Inputs - Elec wholesale index'!AB1414*'Inputs - OBR and CPI'!$F$27,"n/a")</f>
        <v>n/a</v>
      </c>
      <c r="AD1414" s="2"/>
      <c r="AE1414" s="2"/>
      <c r="AF1414" s="127">
        <v>0</v>
      </c>
    </row>
    <row r="1415" spans="1:32">
      <c r="A1415" s="46"/>
      <c r="B1415" s="13" t="str">
        <f t="shared" si="368"/>
        <v>Jan</v>
      </c>
      <c r="C1415" s="3"/>
      <c r="D1415" s="3"/>
      <c r="E1415" s="3"/>
      <c r="F1415" s="41"/>
      <c r="G1415" s="41"/>
      <c r="H1415" s="41"/>
      <c r="I1415" s="12">
        <f>VLOOKUP($B1415,'Elec wholesale lookups'!$A$3:$L$15,'Inputs - Elec wholesale index'!I$2,FALSE)</f>
        <v>181634.52552031272</v>
      </c>
      <c r="J1415" s="12">
        <f>VLOOKUP($B1415,'Elec wholesale lookups'!$A$3:$L$15,'Inputs - Elec wholesale index'!J$2,FALSE)</f>
        <v>205597.26549163138</v>
      </c>
      <c r="K1415" s="12">
        <f>VLOOKUP($B1415,'Elec wholesale lookups'!$A$3:$L$15,'Inputs - Elec wholesale index'!K$2,FALSE)</f>
        <v>181634.52552031272</v>
      </c>
      <c r="L1415" s="37">
        <f>VLOOKUP($B1415,'Elec wholesale lookups'!$A$3:$O$15,'Inputs - Elec wholesale index'!L$2,FALSE)</f>
        <v>1</v>
      </c>
      <c r="M1415" s="37">
        <f>VLOOKUP($B1415,'Elec wholesale lookups'!$A$3:$O$15,'Inputs - Elec wholesale index'!M$2,FALSE)</f>
        <v>1</v>
      </c>
      <c r="N1415" s="37">
        <f>VLOOKUP($B1415,'Elec wholesale lookups'!$A$3:$O$15,'Inputs - Elec wholesale index'!N$2,FALSE)</f>
        <v>0</v>
      </c>
      <c r="O1415" s="12">
        <f t="shared" si="369"/>
        <v>181634.52552031272</v>
      </c>
      <c r="P1415" s="12">
        <f t="shared" si="370"/>
        <v>205597.26549163138</v>
      </c>
      <c r="Q1415" s="12">
        <f t="shared" si="371"/>
        <v>0</v>
      </c>
      <c r="R1415" s="12">
        <f t="shared" si="372"/>
        <v>387231.79101194406</v>
      </c>
      <c r="S1415" s="22">
        <f t="shared" si="373"/>
        <v>0</v>
      </c>
      <c r="T1415" s="22">
        <f t="shared" si="374"/>
        <v>0</v>
      </c>
      <c r="U1415" s="22">
        <f t="shared" si="375"/>
        <v>0</v>
      </c>
      <c r="V1415" s="22">
        <f t="shared" si="376"/>
        <v>0</v>
      </c>
      <c r="W1415" s="43" t="str">
        <f t="shared" si="377"/>
        <v>n/a</v>
      </c>
      <c r="X1415" s="22">
        <f t="shared" si="378"/>
        <v>0</v>
      </c>
      <c r="Y1415" s="22">
        <f t="shared" si="379"/>
        <v>0</v>
      </c>
      <c r="Z1415" s="22">
        <f t="shared" si="380"/>
        <v>0</v>
      </c>
      <c r="AA1415" s="42">
        <f t="shared" si="381"/>
        <v>0</v>
      </c>
      <c r="AB1415" s="43" t="str">
        <f t="shared" si="382"/>
        <v>n/a</v>
      </c>
      <c r="AC1415" s="44" t="str">
        <f>IFERROR(W1415*'Inputs - OBR and CPI'!$E$27+'Inputs - Elec wholesale index'!AB1415*'Inputs - OBR and CPI'!$F$27,"n/a")</f>
        <v>n/a</v>
      </c>
      <c r="AD1415" s="2"/>
      <c r="AE1415" s="2"/>
      <c r="AF1415" s="127">
        <v>0</v>
      </c>
    </row>
    <row r="1416" spans="1:32">
      <c r="A1416" s="46"/>
      <c r="B1416" s="13" t="str">
        <f t="shared" si="368"/>
        <v>Jan</v>
      </c>
      <c r="C1416" s="3"/>
      <c r="D1416" s="3"/>
      <c r="E1416" s="3"/>
      <c r="F1416" s="41"/>
      <c r="G1416" s="41"/>
      <c r="H1416" s="41"/>
      <c r="I1416" s="12">
        <f>VLOOKUP($B1416,'Elec wholesale lookups'!$A$3:$L$15,'Inputs - Elec wholesale index'!I$2,FALSE)</f>
        <v>181634.52552031272</v>
      </c>
      <c r="J1416" s="12">
        <f>VLOOKUP($B1416,'Elec wholesale lookups'!$A$3:$L$15,'Inputs - Elec wholesale index'!J$2,FALSE)</f>
        <v>205597.26549163138</v>
      </c>
      <c r="K1416" s="12">
        <f>VLOOKUP($B1416,'Elec wholesale lookups'!$A$3:$L$15,'Inputs - Elec wholesale index'!K$2,FALSE)</f>
        <v>181634.52552031272</v>
      </c>
      <c r="L1416" s="37">
        <f>VLOOKUP($B1416,'Elec wholesale lookups'!$A$3:$O$15,'Inputs - Elec wholesale index'!L$2,FALSE)</f>
        <v>1</v>
      </c>
      <c r="M1416" s="37">
        <f>VLOOKUP($B1416,'Elec wholesale lookups'!$A$3:$O$15,'Inputs - Elec wholesale index'!M$2,FALSE)</f>
        <v>1</v>
      </c>
      <c r="N1416" s="37">
        <f>VLOOKUP($B1416,'Elec wholesale lookups'!$A$3:$O$15,'Inputs - Elec wholesale index'!N$2,FALSE)</f>
        <v>0</v>
      </c>
      <c r="O1416" s="12">
        <f t="shared" si="369"/>
        <v>181634.52552031272</v>
      </c>
      <c r="P1416" s="12">
        <f t="shared" si="370"/>
        <v>205597.26549163138</v>
      </c>
      <c r="Q1416" s="12">
        <f t="shared" si="371"/>
        <v>0</v>
      </c>
      <c r="R1416" s="12">
        <f t="shared" si="372"/>
        <v>387231.79101194406</v>
      </c>
      <c r="S1416" s="22">
        <f t="shared" si="373"/>
        <v>0</v>
      </c>
      <c r="T1416" s="22">
        <f t="shared" si="374"/>
        <v>0</v>
      </c>
      <c r="U1416" s="22">
        <f t="shared" si="375"/>
        <v>0</v>
      </c>
      <c r="V1416" s="22">
        <f t="shared" si="376"/>
        <v>0</v>
      </c>
      <c r="W1416" s="43" t="str">
        <f t="shared" si="377"/>
        <v>n/a</v>
      </c>
      <c r="X1416" s="22">
        <f t="shared" si="378"/>
        <v>0</v>
      </c>
      <c r="Y1416" s="22">
        <f t="shared" si="379"/>
        <v>0</v>
      </c>
      <c r="Z1416" s="22">
        <f t="shared" si="380"/>
        <v>0</v>
      </c>
      <c r="AA1416" s="42">
        <f t="shared" si="381"/>
        <v>0</v>
      </c>
      <c r="AB1416" s="43" t="str">
        <f t="shared" si="382"/>
        <v>n/a</v>
      </c>
      <c r="AC1416" s="44" t="str">
        <f>IFERROR(W1416*'Inputs - OBR and CPI'!$E$27+'Inputs - Elec wholesale index'!AB1416*'Inputs - OBR and CPI'!$F$27,"n/a")</f>
        <v>n/a</v>
      </c>
      <c r="AD1416" s="2"/>
      <c r="AE1416" s="2"/>
      <c r="AF1416" s="127">
        <v>0</v>
      </c>
    </row>
    <row r="1417" spans="1:32">
      <c r="A1417" s="46"/>
      <c r="B1417" s="13" t="str">
        <f t="shared" si="368"/>
        <v>Jan</v>
      </c>
      <c r="C1417" s="3"/>
      <c r="D1417" s="3"/>
      <c r="E1417" s="3"/>
      <c r="F1417" s="41"/>
      <c r="G1417" s="41"/>
      <c r="H1417" s="41"/>
      <c r="I1417" s="12">
        <f>VLOOKUP($B1417,'Elec wholesale lookups'!$A$3:$L$15,'Inputs - Elec wholesale index'!I$2,FALSE)</f>
        <v>181634.52552031272</v>
      </c>
      <c r="J1417" s="12">
        <f>VLOOKUP($B1417,'Elec wholesale lookups'!$A$3:$L$15,'Inputs - Elec wholesale index'!J$2,FALSE)</f>
        <v>205597.26549163138</v>
      </c>
      <c r="K1417" s="12">
        <f>VLOOKUP($B1417,'Elec wholesale lookups'!$A$3:$L$15,'Inputs - Elec wholesale index'!K$2,FALSE)</f>
        <v>181634.52552031272</v>
      </c>
      <c r="L1417" s="37">
        <f>VLOOKUP($B1417,'Elec wholesale lookups'!$A$3:$O$15,'Inputs - Elec wholesale index'!L$2,FALSE)</f>
        <v>1</v>
      </c>
      <c r="M1417" s="37">
        <f>VLOOKUP($B1417,'Elec wholesale lookups'!$A$3:$O$15,'Inputs - Elec wholesale index'!M$2,FALSE)</f>
        <v>1</v>
      </c>
      <c r="N1417" s="37">
        <f>VLOOKUP($B1417,'Elec wholesale lookups'!$A$3:$O$15,'Inputs - Elec wholesale index'!N$2,FALSE)</f>
        <v>0</v>
      </c>
      <c r="O1417" s="12">
        <f t="shared" si="369"/>
        <v>181634.52552031272</v>
      </c>
      <c r="P1417" s="12">
        <f t="shared" si="370"/>
        <v>205597.26549163138</v>
      </c>
      <c r="Q1417" s="12">
        <f t="shared" si="371"/>
        <v>0</v>
      </c>
      <c r="R1417" s="12">
        <f t="shared" si="372"/>
        <v>387231.79101194406</v>
      </c>
      <c r="S1417" s="22">
        <f t="shared" si="373"/>
        <v>0</v>
      </c>
      <c r="T1417" s="22">
        <f t="shared" si="374"/>
        <v>0</v>
      </c>
      <c r="U1417" s="22">
        <f t="shared" si="375"/>
        <v>0</v>
      </c>
      <c r="V1417" s="22">
        <f t="shared" si="376"/>
        <v>0</v>
      </c>
      <c r="W1417" s="43" t="str">
        <f t="shared" si="377"/>
        <v>n/a</v>
      </c>
      <c r="X1417" s="22">
        <f t="shared" si="378"/>
        <v>0</v>
      </c>
      <c r="Y1417" s="22">
        <f t="shared" si="379"/>
        <v>0</v>
      </c>
      <c r="Z1417" s="22">
        <f t="shared" si="380"/>
        <v>0</v>
      </c>
      <c r="AA1417" s="42">
        <f t="shared" si="381"/>
        <v>0</v>
      </c>
      <c r="AB1417" s="43" t="str">
        <f t="shared" si="382"/>
        <v>n/a</v>
      </c>
      <c r="AC1417" s="44" t="str">
        <f>IFERROR(W1417*'Inputs - OBR and CPI'!$E$27+'Inputs - Elec wholesale index'!AB1417*'Inputs - OBR and CPI'!$F$27,"n/a")</f>
        <v>n/a</v>
      </c>
      <c r="AD1417" s="2"/>
      <c r="AE1417" s="2"/>
      <c r="AF1417" s="127">
        <v>0</v>
      </c>
    </row>
    <row r="1418" spans="1:32">
      <c r="A1418" s="46"/>
      <c r="B1418" s="13" t="str">
        <f t="shared" si="368"/>
        <v>Jan</v>
      </c>
      <c r="C1418" s="3"/>
      <c r="D1418" s="3"/>
      <c r="E1418" s="3"/>
      <c r="F1418" s="41"/>
      <c r="G1418" s="41"/>
      <c r="H1418" s="41"/>
      <c r="I1418" s="12">
        <f>VLOOKUP($B1418,'Elec wholesale lookups'!$A$3:$L$15,'Inputs - Elec wholesale index'!I$2,FALSE)</f>
        <v>181634.52552031272</v>
      </c>
      <c r="J1418" s="12">
        <f>VLOOKUP($B1418,'Elec wholesale lookups'!$A$3:$L$15,'Inputs - Elec wholesale index'!J$2,FALSE)</f>
        <v>205597.26549163138</v>
      </c>
      <c r="K1418" s="12">
        <f>VLOOKUP($B1418,'Elec wholesale lookups'!$A$3:$L$15,'Inputs - Elec wholesale index'!K$2,FALSE)</f>
        <v>181634.52552031272</v>
      </c>
      <c r="L1418" s="37">
        <f>VLOOKUP($B1418,'Elec wholesale lookups'!$A$3:$O$15,'Inputs - Elec wholesale index'!L$2,FALSE)</f>
        <v>1</v>
      </c>
      <c r="M1418" s="37">
        <f>VLOOKUP($B1418,'Elec wholesale lookups'!$A$3:$O$15,'Inputs - Elec wholesale index'!M$2,FALSE)</f>
        <v>1</v>
      </c>
      <c r="N1418" s="37">
        <f>VLOOKUP($B1418,'Elec wholesale lookups'!$A$3:$O$15,'Inputs - Elec wholesale index'!N$2,FALSE)</f>
        <v>0</v>
      </c>
      <c r="O1418" s="12">
        <f t="shared" si="369"/>
        <v>181634.52552031272</v>
      </c>
      <c r="P1418" s="12">
        <f t="shared" si="370"/>
        <v>205597.26549163138</v>
      </c>
      <c r="Q1418" s="12">
        <f t="shared" si="371"/>
        <v>0</v>
      </c>
      <c r="R1418" s="12">
        <f t="shared" si="372"/>
        <v>387231.79101194406</v>
      </c>
      <c r="S1418" s="22">
        <f t="shared" si="373"/>
        <v>0</v>
      </c>
      <c r="T1418" s="22">
        <f t="shared" si="374"/>
        <v>0</v>
      </c>
      <c r="U1418" s="22">
        <f t="shared" si="375"/>
        <v>0</v>
      </c>
      <c r="V1418" s="22">
        <f t="shared" si="376"/>
        <v>0</v>
      </c>
      <c r="W1418" s="43" t="str">
        <f t="shared" si="377"/>
        <v>n/a</v>
      </c>
      <c r="X1418" s="22">
        <f t="shared" si="378"/>
        <v>0</v>
      </c>
      <c r="Y1418" s="22">
        <f t="shared" si="379"/>
        <v>0</v>
      </c>
      <c r="Z1418" s="22">
        <f t="shared" si="380"/>
        <v>0</v>
      </c>
      <c r="AA1418" s="42">
        <f t="shared" si="381"/>
        <v>0</v>
      </c>
      <c r="AB1418" s="43" t="str">
        <f t="shared" si="382"/>
        <v>n/a</v>
      </c>
      <c r="AC1418" s="44" t="str">
        <f>IFERROR(W1418*'Inputs - OBR and CPI'!$E$27+'Inputs - Elec wholesale index'!AB1418*'Inputs - OBR and CPI'!$F$27,"n/a")</f>
        <v>n/a</v>
      </c>
      <c r="AD1418" s="2"/>
      <c r="AE1418" s="2"/>
      <c r="AF1418" s="127">
        <v>0</v>
      </c>
    </row>
    <row r="1419" spans="1:32">
      <c r="A1419" s="46"/>
      <c r="B1419" s="13" t="str">
        <f t="shared" si="368"/>
        <v>Jan</v>
      </c>
      <c r="C1419" s="3"/>
      <c r="D1419" s="3"/>
      <c r="E1419" s="3"/>
      <c r="F1419" s="41"/>
      <c r="G1419" s="41"/>
      <c r="H1419" s="41"/>
      <c r="I1419" s="12">
        <f>VLOOKUP($B1419,'Elec wholesale lookups'!$A$3:$L$15,'Inputs - Elec wholesale index'!I$2,FALSE)</f>
        <v>181634.52552031272</v>
      </c>
      <c r="J1419" s="12">
        <f>VLOOKUP($B1419,'Elec wholesale lookups'!$A$3:$L$15,'Inputs - Elec wholesale index'!J$2,FALSE)</f>
        <v>205597.26549163138</v>
      </c>
      <c r="K1419" s="12">
        <f>VLOOKUP($B1419,'Elec wholesale lookups'!$A$3:$L$15,'Inputs - Elec wholesale index'!K$2,FALSE)</f>
        <v>181634.52552031272</v>
      </c>
      <c r="L1419" s="37">
        <f>VLOOKUP($B1419,'Elec wholesale lookups'!$A$3:$O$15,'Inputs - Elec wholesale index'!L$2,FALSE)</f>
        <v>1</v>
      </c>
      <c r="M1419" s="37">
        <f>VLOOKUP($B1419,'Elec wholesale lookups'!$A$3:$O$15,'Inputs - Elec wholesale index'!M$2,FALSE)</f>
        <v>1</v>
      </c>
      <c r="N1419" s="37">
        <f>VLOOKUP($B1419,'Elec wholesale lookups'!$A$3:$O$15,'Inputs - Elec wholesale index'!N$2,FALSE)</f>
        <v>0</v>
      </c>
      <c r="O1419" s="12">
        <f t="shared" si="369"/>
        <v>181634.52552031272</v>
      </c>
      <c r="P1419" s="12">
        <f t="shared" si="370"/>
        <v>205597.26549163138</v>
      </c>
      <c r="Q1419" s="12">
        <f t="shared" si="371"/>
        <v>0</v>
      </c>
      <c r="R1419" s="12">
        <f t="shared" si="372"/>
        <v>387231.79101194406</v>
      </c>
      <c r="S1419" s="22">
        <f t="shared" si="373"/>
        <v>0</v>
      </c>
      <c r="T1419" s="22">
        <f t="shared" si="374"/>
        <v>0</v>
      </c>
      <c r="U1419" s="22">
        <f t="shared" si="375"/>
        <v>0</v>
      </c>
      <c r="V1419" s="22">
        <f t="shared" si="376"/>
        <v>0</v>
      </c>
      <c r="W1419" s="43" t="str">
        <f t="shared" si="377"/>
        <v>n/a</v>
      </c>
      <c r="X1419" s="22">
        <f t="shared" si="378"/>
        <v>0</v>
      </c>
      <c r="Y1419" s="22">
        <f t="shared" si="379"/>
        <v>0</v>
      </c>
      <c r="Z1419" s="22">
        <f t="shared" si="380"/>
        <v>0</v>
      </c>
      <c r="AA1419" s="42">
        <f t="shared" si="381"/>
        <v>0</v>
      </c>
      <c r="AB1419" s="43" t="str">
        <f t="shared" si="382"/>
        <v>n/a</v>
      </c>
      <c r="AC1419" s="44" t="str">
        <f>IFERROR(W1419*'Inputs - OBR and CPI'!$E$27+'Inputs - Elec wholesale index'!AB1419*'Inputs - OBR and CPI'!$F$27,"n/a")</f>
        <v>n/a</v>
      </c>
      <c r="AD1419" s="2"/>
      <c r="AE1419" s="2"/>
      <c r="AF1419" s="127">
        <v>0</v>
      </c>
    </row>
    <row r="1420" spans="1:32">
      <c r="A1420" s="46"/>
      <c r="B1420" s="13" t="str">
        <f t="shared" si="368"/>
        <v>Jan</v>
      </c>
      <c r="C1420" s="3"/>
      <c r="D1420" s="3"/>
      <c r="E1420" s="3"/>
      <c r="F1420" s="41"/>
      <c r="G1420" s="41"/>
      <c r="H1420" s="41"/>
      <c r="I1420" s="12">
        <f>VLOOKUP($B1420,'Elec wholesale lookups'!$A$3:$L$15,'Inputs - Elec wholesale index'!I$2,FALSE)</f>
        <v>181634.52552031272</v>
      </c>
      <c r="J1420" s="12">
        <f>VLOOKUP($B1420,'Elec wholesale lookups'!$A$3:$L$15,'Inputs - Elec wholesale index'!J$2,FALSE)</f>
        <v>205597.26549163138</v>
      </c>
      <c r="K1420" s="12">
        <f>VLOOKUP($B1420,'Elec wholesale lookups'!$A$3:$L$15,'Inputs - Elec wholesale index'!K$2,FALSE)</f>
        <v>181634.52552031272</v>
      </c>
      <c r="L1420" s="37">
        <f>VLOOKUP($B1420,'Elec wholesale lookups'!$A$3:$O$15,'Inputs - Elec wholesale index'!L$2,FALSE)</f>
        <v>1</v>
      </c>
      <c r="M1420" s="37">
        <f>VLOOKUP($B1420,'Elec wholesale lookups'!$A$3:$O$15,'Inputs - Elec wholesale index'!M$2,FALSE)</f>
        <v>1</v>
      </c>
      <c r="N1420" s="37">
        <f>VLOOKUP($B1420,'Elec wholesale lookups'!$A$3:$O$15,'Inputs - Elec wholesale index'!N$2,FALSE)</f>
        <v>0</v>
      </c>
      <c r="O1420" s="12">
        <f t="shared" si="369"/>
        <v>181634.52552031272</v>
      </c>
      <c r="P1420" s="12">
        <f t="shared" si="370"/>
        <v>205597.26549163138</v>
      </c>
      <c r="Q1420" s="12">
        <f t="shared" si="371"/>
        <v>0</v>
      </c>
      <c r="R1420" s="12">
        <f t="shared" si="372"/>
        <v>387231.79101194406</v>
      </c>
      <c r="S1420" s="22">
        <f t="shared" si="373"/>
        <v>0</v>
      </c>
      <c r="T1420" s="22">
        <f t="shared" si="374"/>
        <v>0</v>
      </c>
      <c r="U1420" s="22">
        <f t="shared" si="375"/>
        <v>0</v>
      </c>
      <c r="V1420" s="22">
        <f t="shared" si="376"/>
        <v>0</v>
      </c>
      <c r="W1420" s="43" t="str">
        <f t="shared" si="377"/>
        <v>n/a</v>
      </c>
      <c r="X1420" s="22">
        <f t="shared" si="378"/>
        <v>0</v>
      </c>
      <c r="Y1420" s="22">
        <f t="shared" si="379"/>
        <v>0</v>
      </c>
      <c r="Z1420" s="22">
        <f t="shared" si="380"/>
        <v>0</v>
      </c>
      <c r="AA1420" s="42">
        <f t="shared" si="381"/>
        <v>0</v>
      </c>
      <c r="AB1420" s="43" t="str">
        <f t="shared" si="382"/>
        <v>n/a</v>
      </c>
      <c r="AC1420" s="44" t="str">
        <f>IFERROR(W1420*'Inputs - OBR and CPI'!$E$27+'Inputs - Elec wholesale index'!AB1420*'Inputs - OBR and CPI'!$F$27,"n/a")</f>
        <v>n/a</v>
      </c>
      <c r="AD1420" s="2"/>
      <c r="AE1420" s="2"/>
      <c r="AF1420" s="127">
        <v>0</v>
      </c>
    </row>
    <row r="1421" spans="1:32">
      <c r="A1421" s="46"/>
      <c r="B1421" s="13" t="str">
        <f t="shared" si="368"/>
        <v>Jan</v>
      </c>
      <c r="C1421" s="3"/>
      <c r="D1421" s="3"/>
      <c r="E1421" s="3"/>
      <c r="F1421" s="41"/>
      <c r="G1421" s="41"/>
      <c r="H1421" s="41"/>
      <c r="I1421" s="12">
        <f>VLOOKUP($B1421,'Elec wholesale lookups'!$A$3:$L$15,'Inputs - Elec wholesale index'!I$2,FALSE)</f>
        <v>181634.52552031272</v>
      </c>
      <c r="J1421" s="12">
        <f>VLOOKUP($B1421,'Elec wholesale lookups'!$A$3:$L$15,'Inputs - Elec wholesale index'!J$2,FALSE)</f>
        <v>205597.26549163138</v>
      </c>
      <c r="K1421" s="12">
        <f>VLOOKUP($B1421,'Elec wholesale lookups'!$A$3:$L$15,'Inputs - Elec wholesale index'!K$2,FALSE)</f>
        <v>181634.52552031272</v>
      </c>
      <c r="L1421" s="37">
        <f>VLOOKUP($B1421,'Elec wholesale lookups'!$A$3:$O$15,'Inputs - Elec wholesale index'!L$2,FALSE)</f>
        <v>1</v>
      </c>
      <c r="M1421" s="37">
        <f>VLOOKUP($B1421,'Elec wholesale lookups'!$A$3:$O$15,'Inputs - Elec wholesale index'!M$2,FALSE)</f>
        <v>1</v>
      </c>
      <c r="N1421" s="37">
        <f>VLOOKUP($B1421,'Elec wholesale lookups'!$A$3:$O$15,'Inputs - Elec wholesale index'!N$2,FALSE)</f>
        <v>0</v>
      </c>
      <c r="O1421" s="12">
        <f t="shared" si="369"/>
        <v>181634.52552031272</v>
      </c>
      <c r="P1421" s="12">
        <f t="shared" si="370"/>
        <v>205597.26549163138</v>
      </c>
      <c r="Q1421" s="12">
        <f t="shared" si="371"/>
        <v>0</v>
      </c>
      <c r="R1421" s="12">
        <f t="shared" si="372"/>
        <v>387231.79101194406</v>
      </c>
      <c r="S1421" s="22">
        <f t="shared" si="373"/>
        <v>0</v>
      </c>
      <c r="T1421" s="22">
        <f t="shared" si="374"/>
        <v>0</v>
      </c>
      <c r="U1421" s="22">
        <f t="shared" si="375"/>
        <v>0</v>
      </c>
      <c r="V1421" s="22">
        <f t="shared" si="376"/>
        <v>0</v>
      </c>
      <c r="W1421" s="43" t="str">
        <f t="shared" si="377"/>
        <v>n/a</v>
      </c>
      <c r="X1421" s="22">
        <f t="shared" si="378"/>
        <v>0</v>
      </c>
      <c r="Y1421" s="22">
        <f t="shared" si="379"/>
        <v>0</v>
      </c>
      <c r="Z1421" s="22">
        <f t="shared" si="380"/>
        <v>0</v>
      </c>
      <c r="AA1421" s="42">
        <f t="shared" si="381"/>
        <v>0</v>
      </c>
      <c r="AB1421" s="43" t="str">
        <f t="shared" si="382"/>
        <v>n/a</v>
      </c>
      <c r="AC1421" s="44" t="str">
        <f>IFERROR(W1421*'Inputs - OBR and CPI'!$E$27+'Inputs - Elec wholesale index'!AB1421*'Inputs - OBR and CPI'!$F$27,"n/a")</f>
        <v>n/a</v>
      </c>
      <c r="AD1421" s="2"/>
      <c r="AE1421" s="2"/>
      <c r="AF1421" s="127">
        <v>0</v>
      </c>
    </row>
    <row r="1422" spans="1:32">
      <c r="A1422" s="46"/>
      <c r="B1422" s="13" t="str">
        <f t="shared" si="368"/>
        <v>Jan</v>
      </c>
      <c r="C1422" s="3"/>
      <c r="D1422" s="3"/>
      <c r="E1422" s="3"/>
      <c r="F1422" s="41"/>
      <c r="G1422" s="41"/>
      <c r="H1422" s="41"/>
      <c r="I1422" s="12">
        <f>VLOOKUP($B1422,'Elec wholesale lookups'!$A$3:$L$15,'Inputs - Elec wholesale index'!I$2,FALSE)</f>
        <v>181634.52552031272</v>
      </c>
      <c r="J1422" s="12">
        <f>VLOOKUP($B1422,'Elec wholesale lookups'!$A$3:$L$15,'Inputs - Elec wholesale index'!J$2,FALSE)</f>
        <v>205597.26549163138</v>
      </c>
      <c r="K1422" s="12">
        <f>VLOOKUP($B1422,'Elec wholesale lookups'!$A$3:$L$15,'Inputs - Elec wholesale index'!K$2,FALSE)</f>
        <v>181634.52552031272</v>
      </c>
      <c r="L1422" s="37">
        <f>VLOOKUP($B1422,'Elec wholesale lookups'!$A$3:$O$15,'Inputs - Elec wholesale index'!L$2,FALSE)</f>
        <v>1</v>
      </c>
      <c r="M1422" s="37">
        <f>VLOOKUP($B1422,'Elec wholesale lookups'!$A$3:$O$15,'Inputs - Elec wholesale index'!M$2,FALSE)</f>
        <v>1</v>
      </c>
      <c r="N1422" s="37">
        <f>VLOOKUP($B1422,'Elec wholesale lookups'!$A$3:$O$15,'Inputs - Elec wholesale index'!N$2,FALSE)</f>
        <v>0</v>
      </c>
      <c r="O1422" s="12">
        <f t="shared" si="369"/>
        <v>181634.52552031272</v>
      </c>
      <c r="P1422" s="12">
        <f t="shared" si="370"/>
        <v>205597.26549163138</v>
      </c>
      <c r="Q1422" s="12">
        <f t="shared" si="371"/>
        <v>0</v>
      </c>
      <c r="R1422" s="12">
        <f t="shared" si="372"/>
        <v>387231.79101194406</v>
      </c>
      <c r="S1422" s="22">
        <f t="shared" si="373"/>
        <v>0</v>
      </c>
      <c r="T1422" s="22">
        <f t="shared" si="374"/>
        <v>0</v>
      </c>
      <c r="U1422" s="22">
        <f t="shared" si="375"/>
        <v>0</v>
      </c>
      <c r="V1422" s="22">
        <f t="shared" si="376"/>
        <v>0</v>
      </c>
      <c r="W1422" s="43" t="str">
        <f t="shared" si="377"/>
        <v>n/a</v>
      </c>
      <c r="X1422" s="22">
        <f t="shared" si="378"/>
        <v>0</v>
      </c>
      <c r="Y1422" s="22">
        <f t="shared" si="379"/>
        <v>0</v>
      </c>
      <c r="Z1422" s="22">
        <f t="shared" si="380"/>
        <v>0</v>
      </c>
      <c r="AA1422" s="42">
        <f t="shared" si="381"/>
        <v>0</v>
      </c>
      <c r="AB1422" s="43" t="str">
        <f t="shared" si="382"/>
        <v>n/a</v>
      </c>
      <c r="AC1422" s="44" t="str">
        <f>IFERROR(W1422*'Inputs - OBR and CPI'!$E$27+'Inputs - Elec wholesale index'!AB1422*'Inputs - OBR and CPI'!$F$27,"n/a")</f>
        <v>n/a</v>
      </c>
      <c r="AD1422" s="2"/>
      <c r="AE1422" s="2"/>
      <c r="AF1422" s="127">
        <v>0</v>
      </c>
    </row>
    <row r="1423" spans="1:32">
      <c r="A1423" s="46"/>
      <c r="B1423" s="13" t="str">
        <f t="shared" si="368"/>
        <v>Jan</v>
      </c>
      <c r="C1423" s="3"/>
      <c r="D1423" s="3"/>
      <c r="E1423" s="3"/>
      <c r="F1423" s="41"/>
      <c r="G1423" s="41"/>
      <c r="H1423" s="41"/>
      <c r="I1423" s="12">
        <f>VLOOKUP($B1423,'Elec wholesale lookups'!$A$3:$L$15,'Inputs - Elec wholesale index'!I$2,FALSE)</f>
        <v>181634.52552031272</v>
      </c>
      <c r="J1423" s="12">
        <f>VLOOKUP($B1423,'Elec wholesale lookups'!$A$3:$L$15,'Inputs - Elec wholesale index'!J$2,FALSE)</f>
        <v>205597.26549163138</v>
      </c>
      <c r="K1423" s="12">
        <f>VLOOKUP($B1423,'Elec wholesale lookups'!$A$3:$L$15,'Inputs - Elec wholesale index'!K$2,FALSE)</f>
        <v>181634.52552031272</v>
      </c>
      <c r="L1423" s="37">
        <f>VLOOKUP($B1423,'Elec wholesale lookups'!$A$3:$O$15,'Inputs - Elec wholesale index'!L$2,FALSE)</f>
        <v>1</v>
      </c>
      <c r="M1423" s="37">
        <f>VLOOKUP($B1423,'Elec wholesale lookups'!$A$3:$O$15,'Inputs - Elec wholesale index'!M$2,FALSE)</f>
        <v>1</v>
      </c>
      <c r="N1423" s="37">
        <f>VLOOKUP($B1423,'Elec wholesale lookups'!$A$3:$O$15,'Inputs - Elec wholesale index'!N$2,FALSE)</f>
        <v>0</v>
      </c>
      <c r="O1423" s="12">
        <f t="shared" si="369"/>
        <v>181634.52552031272</v>
      </c>
      <c r="P1423" s="12">
        <f t="shared" si="370"/>
        <v>205597.26549163138</v>
      </c>
      <c r="Q1423" s="12">
        <f t="shared" si="371"/>
        <v>0</v>
      </c>
      <c r="R1423" s="12">
        <f t="shared" si="372"/>
        <v>387231.79101194406</v>
      </c>
      <c r="S1423" s="22">
        <f t="shared" si="373"/>
        <v>0</v>
      </c>
      <c r="T1423" s="22">
        <f t="shared" si="374"/>
        <v>0</v>
      </c>
      <c r="U1423" s="22">
        <f t="shared" si="375"/>
        <v>0</v>
      </c>
      <c r="V1423" s="22">
        <f t="shared" si="376"/>
        <v>0</v>
      </c>
      <c r="W1423" s="43" t="str">
        <f t="shared" si="377"/>
        <v>n/a</v>
      </c>
      <c r="X1423" s="22">
        <f t="shared" si="378"/>
        <v>0</v>
      </c>
      <c r="Y1423" s="22">
        <f t="shared" si="379"/>
        <v>0</v>
      </c>
      <c r="Z1423" s="22">
        <f t="shared" si="380"/>
        <v>0</v>
      </c>
      <c r="AA1423" s="42">
        <f t="shared" si="381"/>
        <v>0</v>
      </c>
      <c r="AB1423" s="43" t="str">
        <f t="shared" si="382"/>
        <v>n/a</v>
      </c>
      <c r="AC1423" s="44" t="str">
        <f>IFERROR(W1423*'Inputs - OBR and CPI'!$E$27+'Inputs - Elec wholesale index'!AB1423*'Inputs - OBR and CPI'!$F$27,"n/a")</f>
        <v>n/a</v>
      </c>
      <c r="AD1423" s="2"/>
      <c r="AE1423" s="2"/>
      <c r="AF1423" s="127">
        <v>0</v>
      </c>
    </row>
    <row r="1424" spans="1:32">
      <c r="A1424" s="46"/>
      <c r="B1424" s="13" t="str">
        <f t="shared" si="368"/>
        <v>Jan</v>
      </c>
      <c r="C1424" s="3"/>
      <c r="D1424" s="3"/>
      <c r="E1424" s="3"/>
      <c r="F1424" s="41"/>
      <c r="G1424" s="41"/>
      <c r="H1424" s="41"/>
      <c r="I1424" s="12">
        <f>VLOOKUP($B1424,'Elec wholesale lookups'!$A$3:$L$15,'Inputs - Elec wholesale index'!I$2,FALSE)</f>
        <v>181634.52552031272</v>
      </c>
      <c r="J1424" s="12">
        <f>VLOOKUP($B1424,'Elec wholesale lookups'!$A$3:$L$15,'Inputs - Elec wholesale index'!J$2,FALSE)</f>
        <v>205597.26549163138</v>
      </c>
      <c r="K1424" s="12">
        <f>VLOOKUP($B1424,'Elec wholesale lookups'!$A$3:$L$15,'Inputs - Elec wholesale index'!K$2,FALSE)</f>
        <v>181634.52552031272</v>
      </c>
      <c r="L1424" s="37">
        <f>VLOOKUP($B1424,'Elec wholesale lookups'!$A$3:$O$15,'Inputs - Elec wholesale index'!L$2,FALSE)</f>
        <v>1</v>
      </c>
      <c r="M1424" s="37">
        <f>VLOOKUP($B1424,'Elec wholesale lookups'!$A$3:$O$15,'Inputs - Elec wholesale index'!M$2,FALSE)</f>
        <v>1</v>
      </c>
      <c r="N1424" s="37">
        <f>VLOOKUP($B1424,'Elec wholesale lookups'!$A$3:$O$15,'Inputs - Elec wholesale index'!N$2,FALSE)</f>
        <v>0</v>
      </c>
      <c r="O1424" s="12">
        <f t="shared" si="369"/>
        <v>181634.52552031272</v>
      </c>
      <c r="P1424" s="12">
        <f t="shared" si="370"/>
        <v>205597.26549163138</v>
      </c>
      <c r="Q1424" s="12">
        <f t="shared" si="371"/>
        <v>0</v>
      </c>
      <c r="R1424" s="12">
        <f t="shared" si="372"/>
        <v>387231.79101194406</v>
      </c>
      <c r="S1424" s="22">
        <f t="shared" si="373"/>
        <v>0</v>
      </c>
      <c r="T1424" s="22">
        <f t="shared" si="374"/>
        <v>0</v>
      </c>
      <c r="U1424" s="22">
        <f t="shared" si="375"/>
        <v>0</v>
      </c>
      <c r="V1424" s="22">
        <f t="shared" si="376"/>
        <v>0</v>
      </c>
      <c r="W1424" s="43" t="str">
        <f t="shared" si="377"/>
        <v>n/a</v>
      </c>
      <c r="X1424" s="22">
        <f t="shared" si="378"/>
        <v>0</v>
      </c>
      <c r="Y1424" s="22">
        <f t="shared" si="379"/>
        <v>0</v>
      </c>
      <c r="Z1424" s="22">
        <f t="shared" si="380"/>
        <v>0</v>
      </c>
      <c r="AA1424" s="42">
        <f t="shared" si="381"/>
        <v>0</v>
      </c>
      <c r="AB1424" s="43" t="str">
        <f t="shared" si="382"/>
        <v>n/a</v>
      </c>
      <c r="AC1424" s="44" t="str">
        <f>IFERROR(W1424*'Inputs - OBR and CPI'!$E$27+'Inputs - Elec wholesale index'!AB1424*'Inputs - OBR and CPI'!$F$27,"n/a")</f>
        <v>n/a</v>
      </c>
      <c r="AD1424" s="2"/>
      <c r="AE1424" s="2"/>
      <c r="AF1424" s="127">
        <v>0</v>
      </c>
    </row>
    <row r="1425" spans="1:32">
      <c r="A1425" s="46"/>
      <c r="B1425" s="13" t="str">
        <f t="shared" si="368"/>
        <v>Jan</v>
      </c>
      <c r="C1425" s="3"/>
      <c r="D1425" s="3"/>
      <c r="E1425" s="3"/>
      <c r="F1425" s="41"/>
      <c r="G1425" s="41"/>
      <c r="H1425" s="41"/>
      <c r="I1425" s="12">
        <f>VLOOKUP($B1425,'Elec wholesale lookups'!$A$3:$L$15,'Inputs - Elec wholesale index'!I$2,FALSE)</f>
        <v>181634.52552031272</v>
      </c>
      <c r="J1425" s="12">
        <f>VLOOKUP($B1425,'Elec wholesale lookups'!$A$3:$L$15,'Inputs - Elec wholesale index'!J$2,FALSE)</f>
        <v>205597.26549163138</v>
      </c>
      <c r="K1425" s="12">
        <f>VLOOKUP($B1425,'Elec wholesale lookups'!$A$3:$L$15,'Inputs - Elec wholesale index'!K$2,FALSE)</f>
        <v>181634.52552031272</v>
      </c>
      <c r="L1425" s="37">
        <f>VLOOKUP($B1425,'Elec wholesale lookups'!$A$3:$O$15,'Inputs - Elec wholesale index'!L$2,FALSE)</f>
        <v>1</v>
      </c>
      <c r="M1425" s="37">
        <f>VLOOKUP($B1425,'Elec wholesale lookups'!$A$3:$O$15,'Inputs - Elec wholesale index'!M$2,FALSE)</f>
        <v>1</v>
      </c>
      <c r="N1425" s="37">
        <f>VLOOKUP($B1425,'Elec wholesale lookups'!$A$3:$O$15,'Inputs - Elec wholesale index'!N$2,FALSE)</f>
        <v>0</v>
      </c>
      <c r="O1425" s="12">
        <f t="shared" si="369"/>
        <v>181634.52552031272</v>
      </c>
      <c r="P1425" s="12">
        <f t="shared" si="370"/>
        <v>205597.26549163138</v>
      </c>
      <c r="Q1425" s="12">
        <f t="shared" si="371"/>
        <v>0</v>
      </c>
      <c r="R1425" s="12">
        <f t="shared" si="372"/>
        <v>387231.79101194406</v>
      </c>
      <c r="S1425" s="22">
        <f t="shared" si="373"/>
        <v>0</v>
      </c>
      <c r="T1425" s="22">
        <f t="shared" si="374"/>
        <v>0</v>
      </c>
      <c r="U1425" s="22">
        <f t="shared" si="375"/>
        <v>0</v>
      </c>
      <c r="V1425" s="22">
        <f t="shared" si="376"/>
        <v>0</v>
      </c>
      <c r="W1425" s="43" t="str">
        <f t="shared" si="377"/>
        <v>n/a</v>
      </c>
      <c r="X1425" s="22">
        <f t="shared" si="378"/>
        <v>0</v>
      </c>
      <c r="Y1425" s="22">
        <f t="shared" si="379"/>
        <v>0</v>
      </c>
      <c r="Z1425" s="22">
        <f t="shared" si="380"/>
        <v>0</v>
      </c>
      <c r="AA1425" s="42">
        <f t="shared" si="381"/>
        <v>0</v>
      </c>
      <c r="AB1425" s="43" t="str">
        <f t="shared" si="382"/>
        <v>n/a</v>
      </c>
      <c r="AC1425" s="44" t="str">
        <f>IFERROR(W1425*'Inputs - OBR and CPI'!$E$27+'Inputs - Elec wholesale index'!AB1425*'Inputs - OBR and CPI'!$F$27,"n/a")</f>
        <v>n/a</v>
      </c>
      <c r="AD1425" s="2"/>
      <c r="AE1425" s="2"/>
      <c r="AF1425" s="127">
        <v>0</v>
      </c>
    </row>
    <row r="1426" spans="1:32">
      <c r="A1426" s="46"/>
      <c r="B1426" s="13" t="str">
        <f t="shared" si="368"/>
        <v>Jan</v>
      </c>
      <c r="C1426" s="3"/>
      <c r="D1426" s="3"/>
      <c r="E1426" s="3"/>
      <c r="F1426" s="41"/>
      <c r="G1426" s="41"/>
      <c r="H1426" s="41"/>
      <c r="I1426" s="12">
        <f>VLOOKUP($B1426,'Elec wholesale lookups'!$A$3:$L$15,'Inputs - Elec wholesale index'!I$2,FALSE)</f>
        <v>181634.52552031272</v>
      </c>
      <c r="J1426" s="12">
        <f>VLOOKUP($B1426,'Elec wholesale lookups'!$A$3:$L$15,'Inputs - Elec wholesale index'!J$2,FALSE)</f>
        <v>205597.26549163138</v>
      </c>
      <c r="K1426" s="12">
        <f>VLOOKUP($B1426,'Elec wholesale lookups'!$A$3:$L$15,'Inputs - Elec wholesale index'!K$2,FALSE)</f>
        <v>181634.52552031272</v>
      </c>
      <c r="L1426" s="37">
        <f>VLOOKUP($B1426,'Elec wholesale lookups'!$A$3:$O$15,'Inputs - Elec wholesale index'!L$2,FALSE)</f>
        <v>1</v>
      </c>
      <c r="M1426" s="37">
        <f>VLOOKUP($B1426,'Elec wholesale lookups'!$A$3:$O$15,'Inputs - Elec wholesale index'!M$2,FALSE)</f>
        <v>1</v>
      </c>
      <c r="N1426" s="37">
        <f>VLOOKUP($B1426,'Elec wholesale lookups'!$A$3:$O$15,'Inputs - Elec wholesale index'!N$2,FALSE)</f>
        <v>0</v>
      </c>
      <c r="O1426" s="12">
        <f t="shared" si="369"/>
        <v>181634.52552031272</v>
      </c>
      <c r="P1426" s="12">
        <f t="shared" si="370"/>
        <v>205597.26549163138</v>
      </c>
      <c r="Q1426" s="12">
        <f t="shared" si="371"/>
        <v>0</v>
      </c>
      <c r="R1426" s="12">
        <f t="shared" si="372"/>
        <v>387231.79101194406</v>
      </c>
      <c r="S1426" s="22">
        <f t="shared" si="373"/>
        <v>0</v>
      </c>
      <c r="T1426" s="22">
        <f t="shared" si="374"/>
        <v>0</v>
      </c>
      <c r="U1426" s="22">
        <f t="shared" si="375"/>
        <v>0</v>
      </c>
      <c r="V1426" s="22">
        <f t="shared" si="376"/>
        <v>0</v>
      </c>
      <c r="W1426" s="43" t="str">
        <f t="shared" si="377"/>
        <v>n/a</v>
      </c>
      <c r="X1426" s="22">
        <f t="shared" si="378"/>
        <v>0</v>
      </c>
      <c r="Y1426" s="22">
        <f t="shared" si="379"/>
        <v>0</v>
      </c>
      <c r="Z1426" s="22">
        <f t="shared" si="380"/>
        <v>0</v>
      </c>
      <c r="AA1426" s="42">
        <f t="shared" si="381"/>
        <v>0</v>
      </c>
      <c r="AB1426" s="43" t="str">
        <f t="shared" si="382"/>
        <v>n/a</v>
      </c>
      <c r="AC1426" s="44" t="str">
        <f>IFERROR(W1426*'Inputs - OBR and CPI'!$E$27+'Inputs - Elec wholesale index'!AB1426*'Inputs - OBR and CPI'!$F$27,"n/a")</f>
        <v>n/a</v>
      </c>
      <c r="AD1426" s="2"/>
      <c r="AE1426" s="2"/>
      <c r="AF1426" s="127">
        <v>0</v>
      </c>
    </row>
    <row r="1427" spans="1:32">
      <c r="A1427" s="46"/>
      <c r="B1427" s="13" t="str">
        <f t="shared" si="368"/>
        <v>Jan</v>
      </c>
      <c r="C1427" s="3"/>
      <c r="D1427" s="3"/>
      <c r="E1427" s="3"/>
      <c r="F1427" s="41"/>
      <c r="G1427" s="41"/>
      <c r="H1427" s="41"/>
      <c r="I1427" s="12">
        <f>VLOOKUP($B1427,'Elec wholesale lookups'!$A$3:$L$15,'Inputs - Elec wholesale index'!I$2,FALSE)</f>
        <v>181634.52552031272</v>
      </c>
      <c r="J1427" s="12">
        <f>VLOOKUP($B1427,'Elec wholesale lookups'!$A$3:$L$15,'Inputs - Elec wholesale index'!J$2,FALSE)</f>
        <v>205597.26549163138</v>
      </c>
      <c r="K1427" s="12">
        <f>VLOOKUP($B1427,'Elec wholesale lookups'!$A$3:$L$15,'Inputs - Elec wholesale index'!K$2,FALSE)</f>
        <v>181634.52552031272</v>
      </c>
      <c r="L1427" s="37">
        <f>VLOOKUP($B1427,'Elec wholesale lookups'!$A$3:$O$15,'Inputs - Elec wholesale index'!L$2,FALSE)</f>
        <v>1</v>
      </c>
      <c r="M1427" s="37">
        <f>VLOOKUP($B1427,'Elec wholesale lookups'!$A$3:$O$15,'Inputs - Elec wholesale index'!M$2,FALSE)</f>
        <v>1</v>
      </c>
      <c r="N1427" s="37">
        <f>VLOOKUP($B1427,'Elec wholesale lookups'!$A$3:$O$15,'Inputs - Elec wholesale index'!N$2,FALSE)</f>
        <v>0</v>
      </c>
      <c r="O1427" s="12">
        <f t="shared" si="369"/>
        <v>181634.52552031272</v>
      </c>
      <c r="P1427" s="12">
        <f t="shared" si="370"/>
        <v>205597.26549163138</v>
      </c>
      <c r="Q1427" s="12">
        <f t="shared" si="371"/>
        <v>0</v>
      </c>
      <c r="R1427" s="12">
        <f t="shared" si="372"/>
        <v>387231.79101194406</v>
      </c>
      <c r="S1427" s="22">
        <f t="shared" si="373"/>
        <v>0</v>
      </c>
      <c r="T1427" s="22">
        <f t="shared" si="374"/>
        <v>0</v>
      </c>
      <c r="U1427" s="22">
        <f t="shared" si="375"/>
        <v>0</v>
      </c>
      <c r="V1427" s="22">
        <f t="shared" si="376"/>
        <v>0</v>
      </c>
      <c r="W1427" s="43" t="str">
        <f t="shared" si="377"/>
        <v>n/a</v>
      </c>
      <c r="X1427" s="22">
        <f t="shared" si="378"/>
        <v>0</v>
      </c>
      <c r="Y1427" s="22">
        <f t="shared" si="379"/>
        <v>0</v>
      </c>
      <c r="Z1427" s="22">
        <f t="shared" si="380"/>
        <v>0</v>
      </c>
      <c r="AA1427" s="42">
        <f t="shared" si="381"/>
        <v>0</v>
      </c>
      <c r="AB1427" s="43" t="str">
        <f t="shared" si="382"/>
        <v>n/a</v>
      </c>
      <c r="AC1427" s="44" t="str">
        <f>IFERROR(W1427*'Inputs - OBR and CPI'!$E$27+'Inputs - Elec wholesale index'!AB1427*'Inputs - OBR and CPI'!$F$27,"n/a")</f>
        <v>n/a</v>
      </c>
      <c r="AD1427" s="2"/>
      <c r="AE1427" s="2"/>
      <c r="AF1427" s="127">
        <v>0</v>
      </c>
    </row>
    <row r="1428" spans="1:32">
      <c r="A1428" s="46"/>
      <c r="B1428" s="13" t="str">
        <f t="shared" si="368"/>
        <v>Jan</v>
      </c>
      <c r="C1428" s="3"/>
      <c r="D1428" s="3"/>
      <c r="E1428" s="3"/>
      <c r="F1428" s="41"/>
      <c r="G1428" s="41"/>
      <c r="H1428" s="41"/>
      <c r="I1428" s="12">
        <f>VLOOKUP($B1428,'Elec wholesale lookups'!$A$3:$L$15,'Inputs - Elec wholesale index'!I$2,FALSE)</f>
        <v>181634.52552031272</v>
      </c>
      <c r="J1428" s="12">
        <f>VLOOKUP($B1428,'Elec wholesale lookups'!$A$3:$L$15,'Inputs - Elec wholesale index'!J$2,FALSE)</f>
        <v>205597.26549163138</v>
      </c>
      <c r="K1428" s="12">
        <f>VLOOKUP($B1428,'Elec wholesale lookups'!$A$3:$L$15,'Inputs - Elec wholesale index'!K$2,FALSE)</f>
        <v>181634.52552031272</v>
      </c>
      <c r="L1428" s="37">
        <f>VLOOKUP($B1428,'Elec wholesale lookups'!$A$3:$O$15,'Inputs - Elec wholesale index'!L$2,FALSE)</f>
        <v>1</v>
      </c>
      <c r="M1428" s="37">
        <f>VLOOKUP($B1428,'Elec wholesale lookups'!$A$3:$O$15,'Inputs - Elec wholesale index'!M$2,FALSE)</f>
        <v>1</v>
      </c>
      <c r="N1428" s="37">
        <f>VLOOKUP($B1428,'Elec wholesale lookups'!$A$3:$O$15,'Inputs - Elec wholesale index'!N$2,FALSE)</f>
        <v>0</v>
      </c>
      <c r="O1428" s="12">
        <f t="shared" si="369"/>
        <v>181634.52552031272</v>
      </c>
      <c r="P1428" s="12">
        <f t="shared" si="370"/>
        <v>205597.26549163138</v>
      </c>
      <c r="Q1428" s="12">
        <f t="shared" si="371"/>
        <v>0</v>
      </c>
      <c r="R1428" s="12">
        <f t="shared" si="372"/>
        <v>387231.79101194406</v>
      </c>
      <c r="S1428" s="22">
        <f t="shared" si="373"/>
        <v>0</v>
      </c>
      <c r="T1428" s="22">
        <f t="shared" si="374"/>
        <v>0</v>
      </c>
      <c r="U1428" s="22">
        <f t="shared" si="375"/>
        <v>0</v>
      </c>
      <c r="V1428" s="22">
        <f t="shared" si="376"/>
        <v>0</v>
      </c>
      <c r="W1428" s="43" t="str">
        <f t="shared" si="377"/>
        <v>n/a</v>
      </c>
      <c r="X1428" s="22">
        <f t="shared" si="378"/>
        <v>0</v>
      </c>
      <c r="Y1428" s="22">
        <f t="shared" si="379"/>
        <v>0</v>
      </c>
      <c r="Z1428" s="22">
        <f t="shared" si="380"/>
        <v>0</v>
      </c>
      <c r="AA1428" s="42">
        <f t="shared" si="381"/>
        <v>0</v>
      </c>
      <c r="AB1428" s="43" t="str">
        <f t="shared" si="382"/>
        <v>n/a</v>
      </c>
      <c r="AC1428" s="44" t="str">
        <f>IFERROR(W1428*'Inputs - OBR and CPI'!$E$27+'Inputs - Elec wholesale index'!AB1428*'Inputs - OBR and CPI'!$F$27,"n/a")</f>
        <v>n/a</v>
      </c>
      <c r="AD1428" s="2"/>
      <c r="AE1428" s="2"/>
      <c r="AF1428" s="127">
        <v>0</v>
      </c>
    </row>
    <row r="1429" spans="1:32">
      <c r="A1429" s="46"/>
      <c r="B1429" s="13" t="str">
        <f t="shared" si="368"/>
        <v>Jan</v>
      </c>
      <c r="C1429" s="3"/>
      <c r="D1429" s="3"/>
      <c r="E1429" s="3"/>
      <c r="F1429" s="41"/>
      <c r="G1429" s="41"/>
      <c r="H1429" s="41"/>
      <c r="I1429" s="12">
        <f>VLOOKUP($B1429,'Elec wholesale lookups'!$A$3:$L$15,'Inputs - Elec wholesale index'!I$2,FALSE)</f>
        <v>181634.52552031272</v>
      </c>
      <c r="J1429" s="12">
        <f>VLOOKUP($B1429,'Elec wholesale lookups'!$A$3:$L$15,'Inputs - Elec wholesale index'!J$2,FALSE)</f>
        <v>205597.26549163138</v>
      </c>
      <c r="K1429" s="12">
        <f>VLOOKUP($B1429,'Elec wholesale lookups'!$A$3:$L$15,'Inputs - Elec wholesale index'!K$2,FALSE)</f>
        <v>181634.52552031272</v>
      </c>
      <c r="L1429" s="37">
        <f>VLOOKUP($B1429,'Elec wholesale lookups'!$A$3:$O$15,'Inputs - Elec wholesale index'!L$2,FALSE)</f>
        <v>1</v>
      </c>
      <c r="M1429" s="37">
        <f>VLOOKUP($B1429,'Elec wholesale lookups'!$A$3:$O$15,'Inputs - Elec wholesale index'!M$2,FALSE)</f>
        <v>1</v>
      </c>
      <c r="N1429" s="37">
        <f>VLOOKUP($B1429,'Elec wholesale lookups'!$A$3:$O$15,'Inputs - Elec wholesale index'!N$2,FALSE)</f>
        <v>0</v>
      </c>
      <c r="O1429" s="12">
        <f t="shared" si="369"/>
        <v>181634.52552031272</v>
      </c>
      <c r="P1429" s="12">
        <f t="shared" si="370"/>
        <v>205597.26549163138</v>
      </c>
      <c r="Q1429" s="12">
        <f t="shared" si="371"/>
        <v>0</v>
      </c>
      <c r="R1429" s="12">
        <f t="shared" si="372"/>
        <v>387231.79101194406</v>
      </c>
      <c r="S1429" s="22">
        <f t="shared" si="373"/>
        <v>0</v>
      </c>
      <c r="T1429" s="22">
        <f t="shared" si="374"/>
        <v>0</v>
      </c>
      <c r="U1429" s="22">
        <f t="shared" si="375"/>
        <v>0</v>
      </c>
      <c r="V1429" s="22">
        <f t="shared" si="376"/>
        <v>0</v>
      </c>
      <c r="W1429" s="43" t="str">
        <f t="shared" si="377"/>
        <v>n/a</v>
      </c>
      <c r="X1429" s="22">
        <f t="shared" si="378"/>
        <v>0</v>
      </c>
      <c r="Y1429" s="22">
        <f t="shared" si="379"/>
        <v>0</v>
      </c>
      <c r="Z1429" s="22">
        <f t="shared" si="380"/>
        <v>0</v>
      </c>
      <c r="AA1429" s="42">
        <f t="shared" si="381"/>
        <v>0</v>
      </c>
      <c r="AB1429" s="43" t="str">
        <f t="shared" si="382"/>
        <v>n/a</v>
      </c>
      <c r="AC1429" s="44" t="str">
        <f>IFERROR(W1429*'Inputs - OBR and CPI'!$E$27+'Inputs - Elec wholesale index'!AB1429*'Inputs - OBR and CPI'!$F$27,"n/a")</f>
        <v>n/a</v>
      </c>
      <c r="AD1429" s="2"/>
      <c r="AE1429" s="2"/>
      <c r="AF1429" s="127">
        <v>0</v>
      </c>
    </row>
    <row r="1430" spans="1:32">
      <c r="A1430" s="46"/>
      <c r="B1430" s="13" t="str">
        <f t="shared" si="368"/>
        <v>Jan</v>
      </c>
      <c r="C1430" s="3"/>
      <c r="D1430" s="3"/>
      <c r="E1430" s="3"/>
      <c r="F1430" s="41"/>
      <c r="G1430" s="41"/>
      <c r="H1430" s="41"/>
      <c r="I1430" s="12">
        <f>VLOOKUP($B1430,'Elec wholesale lookups'!$A$3:$L$15,'Inputs - Elec wholesale index'!I$2,FALSE)</f>
        <v>181634.52552031272</v>
      </c>
      <c r="J1430" s="12">
        <f>VLOOKUP($B1430,'Elec wholesale lookups'!$A$3:$L$15,'Inputs - Elec wholesale index'!J$2,FALSE)</f>
        <v>205597.26549163138</v>
      </c>
      <c r="K1430" s="12">
        <f>VLOOKUP($B1430,'Elec wholesale lookups'!$A$3:$L$15,'Inputs - Elec wholesale index'!K$2,FALSE)</f>
        <v>181634.52552031272</v>
      </c>
      <c r="L1430" s="37">
        <f>VLOOKUP($B1430,'Elec wholesale lookups'!$A$3:$O$15,'Inputs - Elec wholesale index'!L$2,FALSE)</f>
        <v>1</v>
      </c>
      <c r="M1430" s="37">
        <f>VLOOKUP($B1430,'Elec wholesale lookups'!$A$3:$O$15,'Inputs - Elec wholesale index'!M$2,FALSE)</f>
        <v>1</v>
      </c>
      <c r="N1430" s="37">
        <f>VLOOKUP($B1430,'Elec wholesale lookups'!$A$3:$O$15,'Inputs - Elec wholesale index'!N$2,FALSE)</f>
        <v>0</v>
      </c>
      <c r="O1430" s="12">
        <f t="shared" si="369"/>
        <v>181634.52552031272</v>
      </c>
      <c r="P1430" s="12">
        <f t="shared" si="370"/>
        <v>205597.26549163138</v>
      </c>
      <c r="Q1430" s="12">
        <f t="shared" si="371"/>
        <v>0</v>
      </c>
      <c r="R1430" s="12">
        <f t="shared" si="372"/>
        <v>387231.79101194406</v>
      </c>
      <c r="S1430" s="22">
        <f t="shared" si="373"/>
        <v>0</v>
      </c>
      <c r="T1430" s="22">
        <f t="shared" si="374"/>
        <v>0</v>
      </c>
      <c r="U1430" s="22">
        <f t="shared" si="375"/>
        <v>0</v>
      </c>
      <c r="V1430" s="22">
        <f t="shared" si="376"/>
        <v>0</v>
      </c>
      <c r="W1430" s="43" t="str">
        <f t="shared" si="377"/>
        <v>n/a</v>
      </c>
      <c r="X1430" s="22">
        <f t="shared" si="378"/>
        <v>0</v>
      </c>
      <c r="Y1430" s="22">
        <f t="shared" si="379"/>
        <v>0</v>
      </c>
      <c r="Z1430" s="22">
        <f t="shared" si="380"/>
        <v>0</v>
      </c>
      <c r="AA1430" s="42">
        <f t="shared" si="381"/>
        <v>0</v>
      </c>
      <c r="AB1430" s="43" t="str">
        <f t="shared" si="382"/>
        <v>n/a</v>
      </c>
      <c r="AC1430" s="44" t="str">
        <f>IFERROR(W1430*'Inputs - OBR and CPI'!$E$27+'Inputs - Elec wholesale index'!AB1430*'Inputs - OBR and CPI'!$F$27,"n/a")</f>
        <v>n/a</v>
      </c>
      <c r="AD1430" s="2"/>
      <c r="AE1430" s="2"/>
      <c r="AF1430" s="127">
        <v>0</v>
      </c>
    </row>
    <row r="1431" spans="1:32">
      <c r="A1431" s="46"/>
      <c r="B1431" s="13" t="str">
        <f t="shared" si="368"/>
        <v>Jan</v>
      </c>
      <c r="C1431" s="3"/>
      <c r="D1431" s="3"/>
      <c r="E1431" s="3"/>
      <c r="F1431" s="41"/>
      <c r="G1431" s="41"/>
      <c r="H1431" s="41"/>
      <c r="I1431" s="12">
        <f>VLOOKUP($B1431,'Elec wholesale lookups'!$A$3:$L$15,'Inputs - Elec wholesale index'!I$2,FALSE)</f>
        <v>181634.52552031272</v>
      </c>
      <c r="J1431" s="12">
        <f>VLOOKUP($B1431,'Elec wholesale lookups'!$A$3:$L$15,'Inputs - Elec wholesale index'!J$2,FALSE)</f>
        <v>205597.26549163138</v>
      </c>
      <c r="K1431" s="12">
        <f>VLOOKUP($B1431,'Elec wholesale lookups'!$A$3:$L$15,'Inputs - Elec wholesale index'!K$2,FALSE)</f>
        <v>181634.52552031272</v>
      </c>
      <c r="L1431" s="37">
        <f>VLOOKUP($B1431,'Elec wholesale lookups'!$A$3:$O$15,'Inputs - Elec wholesale index'!L$2,FALSE)</f>
        <v>1</v>
      </c>
      <c r="M1431" s="37">
        <f>VLOOKUP($B1431,'Elec wholesale lookups'!$A$3:$O$15,'Inputs - Elec wholesale index'!M$2,FALSE)</f>
        <v>1</v>
      </c>
      <c r="N1431" s="37">
        <f>VLOOKUP($B1431,'Elec wholesale lookups'!$A$3:$O$15,'Inputs - Elec wholesale index'!N$2,FALSE)</f>
        <v>0</v>
      </c>
      <c r="O1431" s="12">
        <f t="shared" si="369"/>
        <v>181634.52552031272</v>
      </c>
      <c r="P1431" s="12">
        <f t="shared" si="370"/>
        <v>205597.26549163138</v>
      </c>
      <c r="Q1431" s="12">
        <f t="shared" si="371"/>
        <v>0</v>
      </c>
      <c r="R1431" s="12">
        <f t="shared" si="372"/>
        <v>387231.79101194406</v>
      </c>
      <c r="S1431" s="22">
        <f t="shared" si="373"/>
        <v>0</v>
      </c>
      <c r="T1431" s="22">
        <f t="shared" si="374"/>
        <v>0</v>
      </c>
      <c r="U1431" s="22">
        <f t="shared" si="375"/>
        <v>0</v>
      </c>
      <c r="V1431" s="22">
        <f t="shared" si="376"/>
        <v>0</v>
      </c>
      <c r="W1431" s="43" t="str">
        <f t="shared" si="377"/>
        <v>n/a</v>
      </c>
      <c r="X1431" s="22">
        <f t="shared" si="378"/>
        <v>0</v>
      </c>
      <c r="Y1431" s="22">
        <f t="shared" si="379"/>
        <v>0</v>
      </c>
      <c r="Z1431" s="22">
        <f t="shared" si="380"/>
        <v>0</v>
      </c>
      <c r="AA1431" s="42">
        <f t="shared" si="381"/>
        <v>0</v>
      </c>
      <c r="AB1431" s="43" t="str">
        <f t="shared" si="382"/>
        <v>n/a</v>
      </c>
      <c r="AC1431" s="44" t="str">
        <f>IFERROR(W1431*'Inputs - OBR and CPI'!$E$27+'Inputs - Elec wholesale index'!AB1431*'Inputs - OBR and CPI'!$F$27,"n/a")</f>
        <v>n/a</v>
      </c>
      <c r="AD1431" s="2"/>
      <c r="AE1431" s="2"/>
      <c r="AF1431" s="127">
        <v>0</v>
      </c>
    </row>
    <row r="1432" spans="1:32">
      <c r="A1432" s="46"/>
      <c r="B1432" s="13" t="str">
        <f t="shared" si="368"/>
        <v>Jan</v>
      </c>
      <c r="C1432" s="3"/>
      <c r="D1432" s="3"/>
      <c r="E1432" s="3"/>
      <c r="F1432" s="41"/>
      <c r="G1432" s="41"/>
      <c r="H1432" s="41"/>
      <c r="I1432" s="12">
        <f>VLOOKUP($B1432,'Elec wholesale lookups'!$A$3:$L$15,'Inputs - Elec wholesale index'!I$2,FALSE)</f>
        <v>181634.52552031272</v>
      </c>
      <c r="J1432" s="12">
        <f>VLOOKUP($B1432,'Elec wholesale lookups'!$A$3:$L$15,'Inputs - Elec wholesale index'!J$2,FALSE)</f>
        <v>205597.26549163138</v>
      </c>
      <c r="K1432" s="12">
        <f>VLOOKUP($B1432,'Elec wholesale lookups'!$A$3:$L$15,'Inputs - Elec wholesale index'!K$2,FALSE)</f>
        <v>181634.52552031272</v>
      </c>
      <c r="L1432" s="37">
        <f>VLOOKUP($B1432,'Elec wholesale lookups'!$A$3:$O$15,'Inputs - Elec wholesale index'!L$2,FALSE)</f>
        <v>1</v>
      </c>
      <c r="M1432" s="37">
        <f>VLOOKUP($B1432,'Elec wholesale lookups'!$A$3:$O$15,'Inputs - Elec wholesale index'!M$2,FALSE)</f>
        <v>1</v>
      </c>
      <c r="N1432" s="37">
        <f>VLOOKUP($B1432,'Elec wholesale lookups'!$A$3:$O$15,'Inputs - Elec wholesale index'!N$2,FALSE)</f>
        <v>0</v>
      </c>
      <c r="O1432" s="12">
        <f t="shared" si="369"/>
        <v>181634.52552031272</v>
      </c>
      <c r="P1432" s="12">
        <f t="shared" si="370"/>
        <v>205597.26549163138</v>
      </c>
      <c r="Q1432" s="12">
        <f t="shared" si="371"/>
        <v>0</v>
      </c>
      <c r="R1432" s="12">
        <f t="shared" si="372"/>
        <v>387231.79101194406</v>
      </c>
      <c r="S1432" s="22">
        <f t="shared" si="373"/>
        <v>0</v>
      </c>
      <c r="T1432" s="22">
        <f t="shared" si="374"/>
        <v>0</v>
      </c>
      <c r="U1432" s="22">
        <f t="shared" si="375"/>
        <v>0</v>
      </c>
      <c r="V1432" s="22">
        <f t="shared" si="376"/>
        <v>0</v>
      </c>
      <c r="W1432" s="43" t="str">
        <f t="shared" si="377"/>
        <v>n/a</v>
      </c>
      <c r="X1432" s="22">
        <f t="shared" si="378"/>
        <v>0</v>
      </c>
      <c r="Y1432" s="22">
        <f t="shared" si="379"/>
        <v>0</v>
      </c>
      <c r="Z1432" s="22">
        <f t="shared" si="380"/>
        <v>0</v>
      </c>
      <c r="AA1432" s="42">
        <f t="shared" si="381"/>
        <v>0</v>
      </c>
      <c r="AB1432" s="43" t="str">
        <f t="shared" si="382"/>
        <v>n/a</v>
      </c>
      <c r="AC1432" s="44" t="str">
        <f>IFERROR(W1432*'Inputs - OBR and CPI'!$E$27+'Inputs - Elec wholesale index'!AB1432*'Inputs - OBR and CPI'!$F$27,"n/a")</f>
        <v>n/a</v>
      </c>
      <c r="AD1432" s="2"/>
      <c r="AE1432" s="2"/>
      <c r="AF1432" s="127">
        <v>0</v>
      </c>
    </row>
    <row r="1433" spans="1:32">
      <c r="A1433" s="46"/>
      <c r="B1433" s="13" t="str">
        <f t="shared" si="368"/>
        <v>Jan</v>
      </c>
      <c r="C1433" s="3"/>
      <c r="D1433" s="3"/>
      <c r="E1433" s="3"/>
      <c r="F1433" s="41"/>
      <c r="G1433" s="41"/>
      <c r="H1433" s="41"/>
      <c r="I1433" s="12">
        <f>VLOOKUP($B1433,'Elec wholesale lookups'!$A$3:$L$15,'Inputs - Elec wholesale index'!I$2,FALSE)</f>
        <v>181634.52552031272</v>
      </c>
      <c r="J1433" s="12">
        <f>VLOOKUP($B1433,'Elec wholesale lookups'!$A$3:$L$15,'Inputs - Elec wholesale index'!J$2,FALSE)</f>
        <v>205597.26549163138</v>
      </c>
      <c r="K1433" s="12">
        <f>VLOOKUP($B1433,'Elec wholesale lookups'!$A$3:$L$15,'Inputs - Elec wholesale index'!K$2,FALSE)</f>
        <v>181634.52552031272</v>
      </c>
      <c r="L1433" s="37">
        <f>VLOOKUP($B1433,'Elec wholesale lookups'!$A$3:$O$15,'Inputs - Elec wholesale index'!L$2,FALSE)</f>
        <v>1</v>
      </c>
      <c r="M1433" s="37">
        <f>VLOOKUP($B1433,'Elec wholesale lookups'!$A$3:$O$15,'Inputs - Elec wholesale index'!M$2,FALSE)</f>
        <v>1</v>
      </c>
      <c r="N1433" s="37">
        <f>VLOOKUP($B1433,'Elec wholesale lookups'!$A$3:$O$15,'Inputs - Elec wholesale index'!N$2,FALSE)</f>
        <v>0</v>
      </c>
      <c r="O1433" s="12">
        <f t="shared" si="369"/>
        <v>181634.52552031272</v>
      </c>
      <c r="P1433" s="12">
        <f t="shared" si="370"/>
        <v>205597.26549163138</v>
      </c>
      <c r="Q1433" s="12">
        <f t="shared" si="371"/>
        <v>0</v>
      </c>
      <c r="R1433" s="12">
        <f t="shared" si="372"/>
        <v>387231.79101194406</v>
      </c>
      <c r="S1433" s="22">
        <f t="shared" si="373"/>
        <v>0</v>
      </c>
      <c r="T1433" s="22">
        <f t="shared" si="374"/>
        <v>0</v>
      </c>
      <c r="U1433" s="22">
        <f t="shared" si="375"/>
        <v>0</v>
      </c>
      <c r="V1433" s="22">
        <f t="shared" si="376"/>
        <v>0</v>
      </c>
      <c r="W1433" s="43" t="str">
        <f t="shared" si="377"/>
        <v>n/a</v>
      </c>
      <c r="X1433" s="22">
        <f t="shared" si="378"/>
        <v>0</v>
      </c>
      <c r="Y1433" s="22">
        <f t="shared" si="379"/>
        <v>0</v>
      </c>
      <c r="Z1433" s="22">
        <f t="shared" si="380"/>
        <v>0</v>
      </c>
      <c r="AA1433" s="42">
        <f t="shared" si="381"/>
        <v>0</v>
      </c>
      <c r="AB1433" s="43" t="str">
        <f t="shared" si="382"/>
        <v>n/a</v>
      </c>
      <c r="AC1433" s="44" t="str">
        <f>IFERROR(W1433*'Inputs - OBR and CPI'!$E$27+'Inputs - Elec wholesale index'!AB1433*'Inputs - OBR and CPI'!$F$27,"n/a")</f>
        <v>n/a</v>
      </c>
      <c r="AD1433" s="2"/>
      <c r="AE1433" s="2"/>
      <c r="AF1433" s="127">
        <v>0</v>
      </c>
    </row>
    <row r="1434" spans="1:32">
      <c r="A1434" s="46"/>
      <c r="B1434" s="13" t="str">
        <f t="shared" si="368"/>
        <v>Jan</v>
      </c>
      <c r="C1434" s="3"/>
      <c r="D1434" s="3"/>
      <c r="E1434" s="3"/>
      <c r="F1434" s="41"/>
      <c r="G1434" s="41"/>
      <c r="H1434" s="41"/>
      <c r="I1434" s="12">
        <f>VLOOKUP($B1434,'Elec wholesale lookups'!$A$3:$L$15,'Inputs - Elec wholesale index'!I$2,FALSE)</f>
        <v>181634.52552031272</v>
      </c>
      <c r="J1434" s="12">
        <f>VLOOKUP($B1434,'Elec wholesale lookups'!$A$3:$L$15,'Inputs - Elec wholesale index'!J$2,FALSE)</f>
        <v>205597.26549163138</v>
      </c>
      <c r="K1434" s="12">
        <f>VLOOKUP($B1434,'Elec wholesale lookups'!$A$3:$L$15,'Inputs - Elec wholesale index'!K$2,FALSE)</f>
        <v>181634.52552031272</v>
      </c>
      <c r="L1434" s="37">
        <f>VLOOKUP($B1434,'Elec wholesale lookups'!$A$3:$O$15,'Inputs - Elec wholesale index'!L$2,FALSE)</f>
        <v>1</v>
      </c>
      <c r="M1434" s="37">
        <f>VLOOKUP($B1434,'Elec wholesale lookups'!$A$3:$O$15,'Inputs - Elec wholesale index'!M$2,FALSE)</f>
        <v>1</v>
      </c>
      <c r="N1434" s="37">
        <f>VLOOKUP($B1434,'Elec wholesale lookups'!$A$3:$O$15,'Inputs - Elec wholesale index'!N$2,FALSE)</f>
        <v>0</v>
      </c>
      <c r="O1434" s="12">
        <f t="shared" si="369"/>
        <v>181634.52552031272</v>
      </c>
      <c r="P1434" s="12">
        <f t="shared" si="370"/>
        <v>205597.26549163138</v>
      </c>
      <c r="Q1434" s="12">
        <f t="shared" si="371"/>
        <v>0</v>
      </c>
      <c r="R1434" s="12">
        <f t="shared" si="372"/>
        <v>387231.79101194406</v>
      </c>
      <c r="S1434" s="22">
        <f t="shared" si="373"/>
        <v>0</v>
      </c>
      <c r="T1434" s="22">
        <f t="shared" si="374"/>
        <v>0</v>
      </c>
      <c r="U1434" s="22">
        <f t="shared" si="375"/>
        <v>0</v>
      </c>
      <c r="V1434" s="22">
        <f t="shared" si="376"/>
        <v>0</v>
      </c>
      <c r="W1434" s="43" t="str">
        <f t="shared" si="377"/>
        <v>n/a</v>
      </c>
      <c r="X1434" s="22">
        <f t="shared" si="378"/>
        <v>0</v>
      </c>
      <c r="Y1434" s="22">
        <f t="shared" si="379"/>
        <v>0</v>
      </c>
      <c r="Z1434" s="22">
        <f t="shared" si="380"/>
        <v>0</v>
      </c>
      <c r="AA1434" s="42">
        <f t="shared" si="381"/>
        <v>0</v>
      </c>
      <c r="AB1434" s="43" t="str">
        <f t="shared" si="382"/>
        <v>n/a</v>
      </c>
      <c r="AC1434" s="44" t="str">
        <f>IFERROR(W1434*'Inputs - OBR and CPI'!$E$27+'Inputs - Elec wholesale index'!AB1434*'Inputs - OBR and CPI'!$F$27,"n/a")</f>
        <v>n/a</v>
      </c>
      <c r="AD1434" s="2"/>
      <c r="AE1434" s="2"/>
      <c r="AF1434" s="127">
        <v>0</v>
      </c>
    </row>
    <row r="1435" spans="1:32">
      <c r="A1435" s="46"/>
      <c r="B1435" s="13" t="str">
        <f t="shared" si="368"/>
        <v>Jan</v>
      </c>
      <c r="C1435" s="3"/>
      <c r="D1435" s="3"/>
      <c r="E1435" s="3"/>
      <c r="F1435" s="41"/>
      <c r="G1435" s="41"/>
      <c r="H1435" s="41"/>
      <c r="I1435" s="12">
        <f>VLOOKUP($B1435,'Elec wholesale lookups'!$A$3:$L$15,'Inputs - Elec wholesale index'!I$2,FALSE)</f>
        <v>181634.52552031272</v>
      </c>
      <c r="J1435" s="12">
        <f>VLOOKUP($B1435,'Elec wholesale lookups'!$A$3:$L$15,'Inputs - Elec wholesale index'!J$2,FALSE)</f>
        <v>205597.26549163138</v>
      </c>
      <c r="K1435" s="12">
        <f>VLOOKUP($B1435,'Elec wholesale lookups'!$A$3:$L$15,'Inputs - Elec wholesale index'!K$2,FALSE)</f>
        <v>181634.52552031272</v>
      </c>
      <c r="L1435" s="37">
        <f>VLOOKUP($B1435,'Elec wholesale lookups'!$A$3:$O$15,'Inputs - Elec wholesale index'!L$2,FALSE)</f>
        <v>1</v>
      </c>
      <c r="M1435" s="37">
        <f>VLOOKUP($B1435,'Elec wholesale lookups'!$A$3:$O$15,'Inputs - Elec wholesale index'!M$2,FALSE)</f>
        <v>1</v>
      </c>
      <c r="N1435" s="37">
        <f>VLOOKUP($B1435,'Elec wholesale lookups'!$A$3:$O$15,'Inputs - Elec wholesale index'!N$2,FALSE)</f>
        <v>0</v>
      </c>
      <c r="O1435" s="12">
        <f t="shared" si="369"/>
        <v>181634.52552031272</v>
      </c>
      <c r="P1435" s="12">
        <f t="shared" si="370"/>
        <v>205597.26549163138</v>
      </c>
      <c r="Q1435" s="12">
        <f t="shared" si="371"/>
        <v>0</v>
      </c>
      <c r="R1435" s="12">
        <f t="shared" si="372"/>
        <v>387231.79101194406</v>
      </c>
      <c r="S1435" s="22">
        <f t="shared" si="373"/>
        <v>0</v>
      </c>
      <c r="T1435" s="22">
        <f t="shared" si="374"/>
        <v>0</v>
      </c>
      <c r="U1435" s="22">
        <f t="shared" si="375"/>
        <v>0</v>
      </c>
      <c r="V1435" s="22">
        <f t="shared" si="376"/>
        <v>0</v>
      </c>
      <c r="W1435" s="43" t="str">
        <f t="shared" si="377"/>
        <v>n/a</v>
      </c>
      <c r="X1435" s="22">
        <f t="shared" si="378"/>
        <v>0</v>
      </c>
      <c r="Y1435" s="22">
        <f t="shared" si="379"/>
        <v>0</v>
      </c>
      <c r="Z1435" s="22">
        <f t="shared" si="380"/>
        <v>0</v>
      </c>
      <c r="AA1435" s="42">
        <f t="shared" si="381"/>
        <v>0</v>
      </c>
      <c r="AB1435" s="43" t="str">
        <f t="shared" si="382"/>
        <v>n/a</v>
      </c>
      <c r="AC1435" s="44" t="str">
        <f>IFERROR(W1435*'Inputs - OBR and CPI'!$E$27+'Inputs - Elec wholesale index'!AB1435*'Inputs - OBR and CPI'!$F$27,"n/a")</f>
        <v>n/a</v>
      </c>
      <c r="AD1435" s="2"/>
      <c r="AE1435" s="2"/>
      <c r="AF1435" s="127">
        <v>0</v>
      </c>
    </row>
    <row r="1436" spans="1:32">
      <c r="A1436" s="46"/>
      <c r="B1436" s="13" t="str">
        <f t="shared" si="368"/>
        <v>Jan</v>
      </c>
      <c r="C1436" s="3"/>
      <c r="D1436" s="3"/>
      <c r="E1436" s="3"/>
      <c r="F1436" s="41"/>
      <c r="G1436" s="41"/>
      <c r="H1436" s="41"/>
      <c r="I1436" s="12">
        <f>VLOOKUP($B1436,'Elec wholesale lookups'!$A$3:$L$15,'Inputs - Elec wholesale index'!I$2,FALSE)</f>
        <v>181634.52552031272</v>
      </c>
      <c r="J1436" s="12">
        <f>VLOOKUP($B1436,'Elec wholesale lookups'!$A$3:$L$15,'Inputs - Elec wholesale index'!J$2,FALSE)</f>
        <v>205597.26549163138</v>
      </c>
      <c r="K1436" s="12">
        <f>VLOOKUP($B1436,'Elec wholesale lookups'!$A$3:$L$15,'Inputs - Elec wholesale index'!K$2,FALSE)</f>
        <v>181634.52552031272</v>
      </c>
      <c r="L1436" s="37">
        <f>VLOOKUP($B1436,'Elec wholesale lookups'!$A$3:$O$15,'Inputs - Elec wholesale index'!L$2,FALSE)</f>
        <v>1</v>
      </c>
      <c r="M1436" s="37">
        <f>VLOOKUP($B1436,'Elec wholesale lookups'!$A$3:$O$15,'Inputs - Elec wholesale index'!M$2,FALSE)</f>
        <v>1</v>
      </c>
      <c r="N1436" s="37">
        <f>VLOOKUP($B1436,'Elec wholesale lookups'!$A$3:$O$15,'Inputs - Elec wholesale index'!N$2,FALSE)</f>
        <v>0</v>
      </c>
      <c r="O1436" s="12">
        <f t="shared" si="369"/>
        <v>181634.52552031272</v>
      </c>
      <c r="P1436" s="12">
        <f t="shared" si="370"/>
        <v>205597.26549163138</v>
      </c>
      <c r="Q1436" s="12">
        <f t="shared" si="371"/>
        <v>0</v>
      </c>
      <c r="R1436" s="12">
        <f t="shared" si="372"/>
        <v>387231.79101194406</v>
      </c>
      <c r="S1436" s="22">
        <f t="shared" si="373"/>
        <v>0</v>
      </c>
      <c r="T1436" s="22">
        <f t="shared" si="374"/>
        <v>0</v>
      </c>
      <c r="U1436" s="22">
        <f t="shared" si="375"/>
        <v>0</v>
      </c>
      <c r="V1436" s="22">
        <f t="shared" si="376"/>
        <v>0</v>
      </c>
      <c r="W1436" s="43" t="str">
        <f t="shared" si="377"/>
        <v>n/a</v>
      </c>
      <c r="X1436" s="22">
        <f t="shared" si="378"/>
        <v>0</v>
      </c>
      <c r="Y1436" s="22">
        <f t="shared" si="379"/>
        <v>0</v>
      </c>
      <c r="Z1436" s="22">
        <f t="shared" si="380"/>
        <v>0</v>
      </c>
      <c r="AA1436" s="42">
        <f t="shared" si="381"/>
        <v>0</v>
      </c>
      <c r="AB1436" s="43" t="str">
        <f t="shared" si="382"/>
        <v>n/a</v>
      </c>
      <c r="AC1436" s="44" t="str">
        <f>IFERROR(W1436*'Inputs - OBR and CPI'!$E$27+'Inputs - Elec wholesale index'!AB1436*'Inputs - OBR and CPI'!$F$27,"n/a")</f>
        <v>n/a</v>
      </c>
      <c r="AD1436" s="2"/>
      <c r="AE1436" s="2"/>
      <c r="AF1436" s="127">
        <v>0</v>
      </c>
    </row>
    <row r="1437" spans="1:32">
      <c r="A1437" s="46"/>
      <c r="B1437" s="13" t="str">
        <f t="shared" si="368"/>
        <v>Jan</v>
      </c>
      <c r="C1437" s="3"/>
      <c r="D1437" s="3"/>
      <c r="E1437" s="3"/>
      <c r="F1437" s="41"/>
      <c r="G1437" s="41"/>
      <c r="H1437" s="41"/>
      <c r="I1437" s="12">
        <f>VLOOKUP($B1437,'Elec wholesale lookups'!$A$3:$L$15,'Inputs - Elec wholesale index'!I$2,FALSE)</f>
        <v>181634.52552031272</v>
      </c>
      <c r="J1437" s="12">
        <f>VLOOKUP($B1437,'Elec wholesale lookups'!$A$3:$L$15,'Inputs - Elec wholesale index'!J$2,FALSE)</f>
        <v>205597.26549163138</v>
      </c>
      <c r="K1437" s="12">
        <f>VLOOKUP($B1437,'Elec wholesale lookups'!$A$3:$L$15,'Inputs - Elec wholesale index'!K$2,FALSE)</f>
        <v>181634.52552031272</v>
      </c>
      <c r="L1437" s="37">
        <f>VLOOKUP($B1437,'Elec wholesale lookups'!$A$3:$O$15,'Inputs - Elec wholesale index'!L$2,FALSE)</f>
        <v>1</v>
      </c>
      <c r="M1437" s="37">
        <f>VLOOKUP($B1437,'Elec wholesale lookups'!$A$3:$O$15,'Inputs - Elec wholesale index'!M$2,FALSE)</f>
        <v>1</v>
      </c>
      <c r="N1437" s="37">
        <f>VLOOKUP($B1437,'Elec wholesale lookups'!$A$3:$O$15,'Inputs - Elec wholesale index'!N$2,FALSE)</f>
        <v>0</v>
      </c>
      <c r="O1437" s="12">
        <f t="shared" si="369"/>
        <v>181634.52552031272</v>
      </c>
      <c r="P1437" s="12">
        <f t="shared" si="370"/>
        <v>205597.26549163138</v>
      </c>
      <c r="Q1437" s="12">
        <f t="shared" si="371"/>
        <v>0</v>
      </c>
      <c r="R1437" s="12">
        <f t="shared" si="372"/>
        <v>387231.79101194406</v>
      </c>
      <c r="S1437" s="22">
        <f t="shared" si="373"/>
        <v>0</v>
      </c>
      <c r="T1437" s="22">
        <f t="shared" si="374"/>
        <v>0</v>
      </c>
      <c r="U1437" s="22">
        <f t="shared" si="375"/>
        <v>0</v>
      </c>
      <c r="V1437" s="22">
        <f t="shared" si="376"/>
        <v>0</v>
      </c>
      <c r="W1437" s="43" t="str">
        <f t="shared" si="377"/>
        <v>n/a</v>
      </c>
      <c r="X1437" s="22">
        <f t="shared" si="378"/>
        <v>0</v>
      </c>
      <c r="Y1437" s="22">
        <f t="shared" si="379"/>
        <v>0</v>
      </c>
      <c r="Z1437" s="22">
        <f t="shared" si="380"/>
        <v>0</v>
      </c>
      <c r="AA1437" s="42">
        <f t="shared" si="381"/>
        <v>0</v>
      </c>
      <c r="AB1437" s="43" t="str">
        <f t="shared" si="382"/>
        <v>n/a</v>
      </c>
      <c r="AC1437" s="44" t="str">
        <f>IFERROR(W1437*'Inputs - OBR and CPI'!$E$27+'Inputs - Elec wholesale index'!AB1437*'Inputs - OBR and CPI'!$F$27,"n/a")</f>
        <v>n/a</v>
      </c>
      <c r="AD1437" s="2"/>
      <c r="AE1437" s="2"/>
      <c r="AF1437" s="127">
        <v>0</v>
      </c>
    </row>
    <row r="1438" spans="1:32">
      <c r="A1438" s="46"/>
      <c r="B1438" s="13" t="str">
        <f t="shared" si="368"/>
        <v>Jan</v>
      </c>
      <c r="C1438" s="3"/>
      <c r="D1438" s="3"/>
      <c r="E1438" s="3"/>
      <c r="F1438" s="41"/>
      <c r="G1438" s="41"/>
      <c r="H1438" s="41"/>
      <c r="I1438" s="12">
        <f>VLOOKUP($B1438,'Elec wholesale lookups'!$A$3:$L$15,'Inputs - Elec wholesale index'!I$2,FALSE)</f>
        <v>181634.52552031272</v>
      </c>
      <c r="J1438" s="12">
        <f>VLOOKUP($B1438,'Elec wholesale lookups'!$A$3:$L$15,'Inputs - Elec wholesale index'!J$2,FALSE)</f>
        <v>205597.26549163138</v>
      </c>
      <c r="K1438" s="12">
        <f>VLOOKUP($B1438,'Elec wholesale lookups'!$A$3:$L$15,'Inputs - Elec wholesale index'!K$2,FALSE)</f>
        <v>181634.52552031272</v>
      </c>
      <c r="L1438" s="37">
        <f>VLOOKUP($B1438,'Elec wholesale lookups'!$A$3:$O$15,'Inputs - Elec wholesale index'!L$2,FALSE)</f>
        <v>1</v>
      </c>
      <c r="M1438" s="37">
        <f>VLOOKUP($B1438,'Elec wholesale lookups'!$A$3:$O$15,'Inputs - Elec wholesale index'!M$2,FALSE)</f>
        <v>1</v>
      </c>
      <c r="N1438" s="37">
        <f>VLOOKUP($B1438,'Elec wholesale lookups'!$A$3:$O$15,'Inputs - Elec wholesale index'!N$2,FALSE)</f>
        <v>0</v>
      </c>
      <c r="O1438" s="12">
        <f t="shared" si="369"/>
        <v>181634.52552031272</v>
      </c>
      <c r="P1438" s="12">
        <f t="shared" si="370"/>
        <v>205597.26549163138</v>
      </c>
      <c r="Q1438" s="12">
        <f t="shared" si="371"/>
        <v>0</v>
      </c>
      <c r="R1438" s="12">
        <f t="shared" si="372"/>
        <v>387231.79101194406</v>
      </c>
      <c r="S1438" s="22">
        <f t="shared" si="373"/>
        <v>0</v>
      </c>
      <c r="T1438" s="22">
        <f t="shared" si="374"/>
        <v>0</v>
      </c>
      <c r="U1438" s="22">
        <f t="shared" si="375"/>
        <v>0</v>
      </c>
      <c r="V1438" s="22">
        <f t="shared" si="376"/>
        <v>0</v>
      </c>
      <c r="W1438" s="43" t="str">
        <f t="shared" si="377"/>
        <v>n/a</v>
      </c>
      <c r="X1438" s="22">
        <f t="shared" si="378"/>
        <v>0</v>
      </c>
      <c r="Y1438" s="22">
        <f t="shared" si="379"/>
        <v>0</v>
      </c>
      <c r="Z1438" s="22">
        <f t="shared" si="380"/>
        <v>0</v>
      </c>
      <c r="AA1438" s="42">
        <f t="shared" si="381"/>
        <v>0</v>
      </c>
      <c r="AB1438" s="43" t="str">
        <f t="shared" si="382"/>
        <v>n/a</v>
      </c>
      <c r="AC1438" s="44" t="str">
        <f>IFERROR(W1438*'Inputs - OBR and CPI'!$E$27+'Inputs - Elec wholesale index'!AB1438*'Inputs - OBR and CPI'!$F$27,"n/a")</f>
        <v>n/a</v>
      </c>
      <c r="AD1438" s="2"/>
      <c r="AE1438" s="2"/>
      <c r="AF1438" s="127">
        <v>0</v>
      </c>
    </row>
    <row r="1439" spans="1:32">
      <c r="A1439" s="46"/>
      <c r="B1439" s="13" t="str">
        <f t="shared" si="368"/>
        <v>Jan</v>
      </c>
      <c r="C1439" s="3"/>
      <c r="D1439" s="3"/>
      <c r="E1439" s="3"/>
      <c r="F1439" s="41"/>
      <c r="G1439" s="41"/>
      <c r="H1439" s="41"/>
      <c r="I1439" s="12">
        <f>VLOOKUP($B1439,'Elec wholesale lookups'!$A$3:$L$15,'Inputs - Elec wholesale index'!I$2,FALSE)</f>
        <v>181634.52552031272</v>
      </c>
      <c r="J1439" s="12">
        <f>VLOOKUP($B1439,'Elec wholesale lookups'!$A$3:$L$15,'Inputs - Elec wholesale index'!J$2,FALSE)</f>
        <v>205597.26549163138</v>
      </c>
      <c r="K1439" s="12">
        <f>VLOOKUP($B1439,'Elec wholesale lookups'!$A$3:$L$15,'Inputs - Elec wholesale index'!K$2,FALSE)</f>
        <v>181634.52552031272</v>
      </c>
      <c r="L1439" s="37">
        <f>VLOOKUP($B1439,'Elec wholesale lookups'!$A$3:$O$15,'Inputs - Elec wholesale index'!L$2,FALSE)</f>
        <v>1</v>
      </c>
      <c r="M1439" s="37">
        <f>VLOOKUP($B1439,'Elec wholesale lookups'!$A$3:$O$15,'Inputs - Elec wholesale index'!M$2,FALSE)</f>
        <v>1</v>
      </c>
      <c r="N1439" s="37">
        <f>VLOOKUP($B1439,'Elec wholesale lookups'!$A$3:$O$15,'Inputs - Elec wholesale index'!N$2,FALSE)</f>
        <v>0</v>
      </c>
      <c r="O1439" s="12">
        <f t="shared" si="369"/>
        <v>181634.52552031272</v>
      </c>
      <c r="P1439" s="12">
        <f t="shared" si="370"/>
        <v>205597.26549163138</v>
      </c>
      <c r="Q1439" s="12">
        <f t="shared" si="371"/>
        <v>0</v>
      </c>
      <c r="R1439" s="12">
        <f t="shared" si="372"/>
        <v>387231.79101194406</v>
      </c>
      <c r="S1439" s="22">
        <f t="shared" si="373"/>
        <v>0</v>
      </c>
      <c r="T1439" s="22">
        <f t="shared" si="374"/>
        <v>0</v>
      </c>
      <c r="U1439" s="22">
        <f t="shared" si="375"/>
        <v>0</v>
      </c>
      <c r="V1439" s="22">
        <f t="shared" si="376"/>
        <v>0</v>
      </c>
      <c r="W1439" s="43" t="str">
        <f t="shared" si="377"/>
        <v>n/a</v>
      </c>
      <c r="X1439" s="22">
        <f t="shared" si="378"/>
        <v>0</v>
      </c>
      <c r="Y1439" s="22">
        <f t="shared" si="379"/>
        <v>0</v>
      </c>
      <c r="Z1439" s="22">
        <f t="shared" si="380"/>
        <v>0</v>
      </c>
      <c r="AA1439" s="42">
        <f t="shared" si="381"/>
        <v>0</v>
      </c>
      <c r="AB1439" s="43" t="str">
        <f t="shared" si="382"/>
        <v>n/a</v>
      </c>
      <c r="AC1439" s="44" t="str">
        <f>IFERROR(W1439*'Inputs - OBR and CPI'!$E$27+'Inputs - Elec wholesale index'!AB1439*'Inputs - OBR and CPI'!$F$27,"n/a")</f>
        <v>n/a</v>
      </c>
      <c r="AD1439" s="2"/>
      <c r="AE1439" s="2"/>
      <c r="AF1439" s="127">
        <v>0</v>
      </c>
    </row>
    <row r="1440" spans="1:32">
      <c r="A1440" s="46"/>
      <c r="B1440" s="13" t="str">
        <f t="shared" si="368"/>
        <v>Jan</v>
      </c>
      <c r="C1440" s="3"/>
      <c r="D1440" s="3"/>
      <c r="E1440" s="3"/>
      <c r="F1440" s="41"/>
      <c r="G1440" s="41"/>
      <c r="H1440" s="41"/>
      <c r="I1440" s="12">
        <f>VLOOKUP($B1440,'Elec wholesale lookups'!$A$3:$L$15,'Inputs - Elec wholesale index'!I$2,FALSE)</f>
        <v>181634.52552031272</v>
      </c>
      <c r="J1440" s="12">
        <f>VLOOKUP($B1440,'Elec wholesale lookups'!$A$3:$L$15,'Inputs - Elec wholesale index'!J$2,FALSE)</f>
        <v>205597.26549163138</v>
      </c>
      <c r="K1440" s="12">
        <f>VLOOKUP($B1440,'Elec wholesale lookups'!$A$3:$L$15,'Inputs - Elec wholesale index'!K$2,FALSE)</f>
        <v>181634.52552031272</v>
      </c>
      <c r="L1440" s="37">
        <f>VLOOKUP($B1440,'Elec wholesale lookups'!$A$3:$O$15,'Inputs - Elec wholesale index'!L$2,FALSE)</f>
        <v>1</v>
      </c>
      <c r="M1440" s="37">
        <f>VLOOKUP($B1440,'Elec wholesale lookups'!$A$3:$O$15,'Inputs - Elec wholesale index'!M$2,FALSE)</f>
        <v>1</v>
      </c>
      <c r="N1440" s="37">
        <f>VLOOKUP($B1440,'Elec wholesale lookups'!$A$3:$O$15,'Inputs - Elec wholesale index'!N$2,FALSE)</f>
        <v>0</v>
      </c>
      <c r="O1440" s="12">
        <f t="shared" si="369"/>
        <v>181634.52552031272</v>
      </c>
      <c r="P1440" s="12">
        <f t="shared" si="370"/>
        <v>205597.26549163138</v>
      </c>
      <c r="Q1440" s="12">
        <f t="shared" si="371"/>
        <v>0</v>
      </c>
      <c r="R1440" s="12">
        <f t="shared" si="372"/>
        <v>387231.79101194406</v>
      </c>
      <c r="S1440" s="22">
        <f t="shared" si="373"/>
        <v>0</v>
      </c>
      <c r="T1440" s="22">
        <f t="shared" si="374"/>
        <v>0</v>
      </c>
      <c r="U1440" s="22">
        <f t="shared" si="375"/>
        <v>0</v>
      </c>
      <c r="V1440" s="22">
        <f t="shared" si="376"/>
        <v>0</v>
      </c>
      <c r="W1440" s="43" t="str">
        <f t="shared" si="377"/>
        <v>n/a</v>
      </c>
      <c r="X1440" s="22">
        <f t="shared" si="378"/>
        <v>0</v>
      </c>
      <c r="Y1440" s="22">
        <f t="shared" si="379"/>
        <v>0</v>
      </c>
      <c r="Z1440" s="22">
        <f t="shared" si="380"/>
        <v>0</v>
      </c>
      <c r="AA1440" s="42">
        <f t="shared" si="381"/>
        <v>0</v>
      </c>
      <c r="AB1440" s="43" t="str">
        <f t="shared" si="382"/>
        <v>n/a</v>
      </c>
      <c r="AC1440" s="44" t="str">
        <f>IFERROR(W1440*'Inputs - OBR and CPI'!$E$27+'Inputs - Elec wholesale index'!AB1440*'Inputs - OBR and CPI'!$F$27,"n/a")</f>
        <v>n/a</v>
      </c>
      <c r="AD1440" s="2"/>
      <c r="AE1440" s="2"/>
      <c r="AF1440" s="127">
        <v>0</v>
      </c>
    </row>
    <row r="1441" spans="1:32">
      <c r="A1441" s="46"/>
      <c r="B1441" s="13" t="str">
        <f t="shared" si="368"/>
        <v>Jan</v>
      </c>
      <c r="C1441" s="3"/>
      <c r="D1441" s="3"/>
      <c r="E1441" s="3"/>
      <c r="F1441" s="41"/>
      <c r="G1441" s="41"/>
      <c r="H1441" s="41"/>
      <c r="I1441" s="12">
        <f>VLOOKUP($B1441,'Elec wholesale lookups'!$A$3:$L$15,'Inputs - Elec wholesale index'!I$2,FALSE)</f>
        <v>181634.52552031272</v>
      </c>
      <c r="J1441" s="12">
        <f>VLOOKUP($B1441,'Elec wholesale lookups'!$A$3:$L$15,'Inputs - Elec wholesale index'!J$2,FALSE)</f>
        <v>205597.26549163138</v>
      </c>
      <c r="K1441" s="12">
        <f>VLOOKUP($B1441,'Elec wholesale lookups'!$A$3:$L$15,'Inputs - Elec wholesale index'!K$2,FALSE)</f>
        <v>181634.52552031272</v>
      </c>
      <c r="L1441" s="37">
        <f>VLOOKUP($B1441,'Elec wholesale lookups'!$A$3:$O$15,'Inputs - Elec wholesale index'!L$2,FALSE)</f>
        <v>1</v>
      </c>
      <c r="M1441" s="37">
        <f>VLOOKUP($B1441,'Elec wholesale lookups'!$A$3:$O$15,'Inputs - Elec wholesale index'!M$2,FALSE)</f>
        <v>1</v>
      </c>
      <c r="N1441" s="37">
        <f>VLOOKUP($B1441,'Elec wholesale lookups'!$A$3:$O$15,'Inputs - Elec wholesale index'!N$2,FALSE)</f>
        <v>0</v>
      </c>
      <c r="O1441" s="12">
        <f t="shared" si="369"/>
        <v>181634.52552031272</v>
      </c>
      <c r="P1441" s="12">
        <f t="shared" si="370"/>
        <v>205597.26549163138</v>
      </c>
      <c r="Q1441" s="12">
        <f t="shared" si="371"/>
        <v>0</v>
      </c>
      <c r="R1441" s="12">
        <f t="shared" si="372"/>
        <v>387231.79101194406</v>
      </c>
      <c r="S1441" s="22">
        <f t="shared" si="373"/>
        <v>0</v>
      </c>
      <c r="T1441" s="22">
        <f t="shared" si="374"/>
        <v>0</v>
      </c>
      <c r="U1441" s="22">
        <f t="shared" si="375"/>
        <v>0</v>
      </c>
      <c r="V1441" s="22">
        <f t="shared" si="376"/>
        <v>0</v>
      </c>
      <c r="W1441" s="43" t="str">
        <f t="shared" si="377"/>
        <v>n/a</v>
      </c>
      <c r="X1441" s="22">
        <f t="shared" si="378"/>
        <v>0</v>
      </c>
      <c r="Y1441" s="22">
        <f t="shared" si="379"/>
        <v>0</v>
      </c>
      <c r="Z1441" s="22">
        <f t="shared" si="380"/>
        <v>0</v>
      </c>
      <c r="AA1441" s="42">
        <f t="shared" si="381"/>
        <v>0</v>
      </c>
      <c r="AB1441" s="43" t="str">
        <f t="shared" si="382"/>
        <v>n/a</v>
      </c>
      <c r="AC1441" s="44" t="str">
        <f>IFERROR(W1441*'Inputs - OBR and CPI'!$E$27+'Inputs - Elec wholesale index'!AB1441*'Inputs - OBR and CPI'!$F$27,"n/a")</f>
        <v>n/a</v>
      </c>
      <c r="AD1441" s="2"/>
      <c r="AE1441" s="2"/>
      <c r="AF1441" s="127">
        <v>0</v>
      </c>
    </row>
    <row r="1442" spans="1:32">
      <c r="A1442" s="46"/>
      <c r="B1442" s="13" t="str">
        <f t="shared" si="368"/>
        <v>Jan</v>
      </c>
      <c r="C1442" s="3"/>
      <c r="D1442" s="3"/>
      <c r="E1442" s="3"/>
      <c r="F1442" s="41"/>
      <c r="G1442" s="41"/>
      <c r="H1442" s="41"/>
      <c r="I1442" s="12">
        <f>VLOOKUP($B1442,'Elec wholesale lookups'!$A$3:$L$15,'Inputs - Elec wholesale index'!I$2,FALSE)</f>
        <v>181634.52552031272</v>
      </c>
      <c r="J1442" s="12">
        <f>VLOOKUP($B1442,'Elec wholesale lookups'!$A$3:$L$15,'Inputs - Elec wholesale index'!J$2,FALSE)</f>
        <v>205597.26549163138</v>
      </c>
      <c r="K1442" s="12">
        <f>VLOOKUP($B1442,'Elec wholesale lookups'!$A$3:$L$15,'Inputs - Elec wholesale index'!K$2,FALSE)</f>
        <v>181634.52552031272</v>
      </c>
      <c r="L1442" s="37">
        <f>VLOOKUP($B1442,'Elec wholesale lookups'!$A$3:$O$15,'Inputs - Elec wholesale index'!L$2,FALSE)</f>
        <v>1</v>
      </c>
      <c r="M1442" s="37">
        <f>VLOOKUP($B1442,'Elec wholesale lookups'!$A$3:$O$15,'Inputs - Elec wholesale index'!M$2,FALSE)</f>
        <v>1</v>
      </c>
      <c r="N1442" s="37">
        <f>VLOOKUP($B1442,'Elec wholesale lookups'!$A$3:$O$15,'Inputs - Elec wholesale index'!N$2,FALSE)</f>
        <v>0</v>
      </c>
      <c r="O1442" s="12">
        <f t="shared" si="369"/>
        <v>181634.52552031272</v>
      </c>
      <c r="P1442" s="12">
        <f t="shared" si="370"/>
        <v>205597.26549163138</v>
      </c>
      <c r="Q1442" s="12">
        <f t="shared" si="371"/>
        <v>0</v>
      </c>
      <c r="R1442" s="12">
        <f t="shared" si="372"/>
        <v>387231.79101194406</v>
      </c>
      <c r="S1442" s="22">
        <f t="shared" si="373"/>
        <v>0</v>
      </c>
      <c r="T1442" s="22">
        <f t="shared" si="374"/>
        <v>0</v>
      </c>
      <c r="U1442" s="22">
        <f t="shared" si="375"/>
        <v>0</v>
      </c>
      <c r="V1442" s="22">
        <f t="shared" si="376"/>
        <v>0</v>
      </c>
      <c r="W1442" s="43" t="str">
        <f t="shared" si="377"/>
        <v>n/a</v>
      </c>
      <c r="X1442" s="22">
        <f t="shared" si="378"/>
        <v>0</v>
      </c>
      <c r="Y1442" s="22">
        <f t="shared" si="379"/>
        <v>0</v>
      </c>
      <c r="Z1442" s="22">
        <f t="shared" si="380"/>
        <v>0</v>
      </c>
      <c r="AA1442" s="42">
        <f t="shared" si="381"/>
        <v>0</v>
      </c>
      <c r="AB1442" s="43" t="str">
        <f t="shared" si="382"/>
        <v>n/a</v>
      </c>
      <c r="AC1442" s="44" t="str">
        <f>IFERROR(W1442*'Inputs - OBR and CPI'!$E$27+'Inputs - Elec wholesale index'!AB1442*'Inputs - OBR and CPI'!$F$27,"n/a")</f>
        <v>n/a</v>
      </c>
      <c r="AD1442" s="2"/>
      <c r="AE1442" s="2"/>
      <c r="AF1442" s="127">
        <v>0</v>
      </c>
    </row>
    <row r="1443" spans="1:32">
      <c r="A1443" s="46"/>
      <c r="B1443" s="13" t="str">
        <f t="shared" si="368"/>
        <v>Jan</v>
      </c>
      <c r="C1443" s="3"/>
      <c r="D1443" s="3"/>
      <c r="E1443" s="3"/>
      <c r="F1443" s="41"/>
      <c r="G1443" s="41"/>
      <c r="H1443" s="41"/>
      <c r="I1443" s="12">
        <f>VLOOKUP($B1443,'Elec wholesale lookups'!$A$3:$L$15,'Inputs - Elec wholesale index'!I$2,FALSE)</f>
        <v>181634.52552031272</v>
      </c>
      <c r="J1443" s="12">
        <f>VLOOKUP($B1443,'Elec wholesale lookups'!$A$3:$L$15,'Inputs - Elec wholesale index'!J$2,FALSE)</f>
        <v>205597.26549163138</v>
      </c>
      <c r="K1443" s="12">
        <f>VLOOKUP($B1443,'Elec wholesale lookups'!$A$3:$L$15,'Inputs - Elec wholesale index'!K$2,FALSE)</f>
        <v>181634.52552031272</v>
      </c>
      <c r="L1443" s="37">
        <f>VLOOKUP($B1443,'Elec wholesale lookups'!$A$3:$O$15,'Inputs - Elec wholesale index'!L$2,FALSE)</f>
        <v>1</v>
      </c>
      <c r="M1443" s="37">
        <f>VLOOKUP($B1443,'Elec wholesale lookups'!$A$3:$O$15,'Inputs - Elec wholesale index'!M$2,FALSE)</f>
        <v>1</v>
      </c>
      <c r="N1443" s="37">
        <f>VLOOKUP($B1443,'Elec wholesale lookups'!$A$3:$O$15,'Inputs - Elec wholesale index'!N$2,FALSE)</f>
        <v>0</v>
      </c>
      <c r="O1443" s="12">
        <f t="shared" si="369"/>
        <v>181634.52552031272</v>
      </c>
      <c r="P1443" s="12">
        <f t="shared" si="370"/>
        <v>205597.26549163138</v>
      </c>
      <c r="Q1443" s="12">
        <f t="shared" si="371"/>
        <v>0</v>
      </c>
      <c r="R1443" s="12">
        <f t="shared" si="372"/>
        <v>387231.79101194406</v>
      </c>
      <c r="S1443" s="22">
        <f t="shared" si="373"/>
        <v>0</v>
      </c>
      <c r="T1443" s="22">
        <f t="shared" si="374"/>
        <v>0</v>
      </c>
      <c r="U1443" s="22">
        <f t="shared" si="375"/>
        <v>0</v>
      </c>
      <c r="V1443" s="22">
        <f t="shared" si="376"/>
        <v>0</v>
      </c>
      <c r="W1443" s="43" t="str">
        <f t="shared" si="377"/>
        <v>n/a</v>
      </c>
      <c r="X1443" s="22">
        <f t="shared" si="378"/>
        <v>0</v>
      </c>
      <c r="Y1443" s="22">
        <f t="shared" si="379"/>
        <v>0</v>
      </c>
      <c r="Z1443" s="22">
        <f t="shared" si="380"/>
        <v>0</v>
      </c>
      <c r="AA1443" s="42">
        <f t="shared" si="381"/>
        <v>0</v>
      </c>
      <c r="AB1443" s="43" t="str">
        <f t="shared" si="382"/>
        <v>n/a</v>
      </c>
      <c r="AC1443" s="44" t="str">
        <f>IFERROR(W1443*'Inputs - OBR and CPI'!$E$27+'Inputs - Elec wholesale index'!AB1443*'Inputs - OBR and CPI'!$F$27,"n/a")</f>
        <v>n/a</v>
      </c>
      <c r="AD1443" s="2"/>
      <c r="AE1443" s="2"/>
      <c r="AF1443" s="127">
        <v>0</v>
      </c>
    </row>
    <row r="1444" spans="1:32">
      <c r="A1444" s="46"/>
      <c r="B1444" s="13" t="str">
        <f t="shared" si="368"/>
        <v>Jan</v>
      </c>
      <c r="C1444" s="3"/>
      <c r="D1444" s="3"/>
      <c r="E1444" s="3"/>
      <c r="F1444" s="41"/>
      <c r="G1444" s="41"/>
      <c r="H1444" s="41"/>
      <c r="I1444" s="12">
        <f>VLOOKUP($B1444,'Elec wholesale lookups'!$A$3:$L$15,'Inputs - Elec wholesale index'!I$2,FALSE)</f>
        <v>181634.52552031272</v>
      </c>
      <c r="J1444" s="12">
        <f>VLOOKUP($B1444,'Elec wholesale lookups'!$A$3:$L$15,'Inputs - Elec wholesale index'!J$2,FALSE)</f>
        <v>205597.26549163138</v>
      </c>
      <c r="K1444" s="12">
        <f>VLOOKUP($B1444,'Elec wholesale lookups'!$A$3:$L$15,'Inputs - Elec wholesale index'!K$2,FALSE)</f>
        <v>181634.52552031272</v>
      </c>
      <c r="L1444" s="37">
        <f>VLOOKUP($B1444,'Elec wholesale lookups'!$A$3:$O$15,'Inputs - Elec wholesale index'!L$2,FALSE)</f>
        <v>1</v>
      </c>
      <c r="M1444" s="37">
        <f>VLOOKUP($B1444,'Elec wholesale lookups'!$A$3:$O$15,'Inputs - Elec wholesale index'!M$2,FALSE)</f>
        <v>1</v>
      </c>
      <c r="N1444" s="37">
        <f>VLOOKUP($B1444,'Elec wholesale lookups'!$A$3:$O$15,'Inputs - Elec wholesale index'!N$2,FALSE)</f>
        <v>0</v>
      </c>
      <c r="O1444" s="12">
        <f t="shared" si="369"/>
        <v>181634.52552031272</v>
      </c>
      <c r="P1444" s="12">
        <f t="shared" si="370"/>
        <v>205597.26549163138</v>
      </c>
      <c r="Q1444" s="12">
        <f t="shared" si="371"/>
        <v>0</v>
      </c>
      <c r="R1444" s="12">
        <f t="shared" si="372"/>
        <v>387231.79101194406</v>
      </c>
      <c r="S1444" s="22">
        <f t="shared" si="373"/>
        <v>0</v>
      </c>
      <c r="T1444" s="22">
        <f t="shared" si="374"/>
        <v>0</v>
      </c>
      <c r="U1444" s="22">
        <f t="shared" si="375"/>
        <v>0</v>
      </c>
      <c r="V1444" s="22">
        <f t="shared" si="376"/>
        <v>0</v>
      </c>
      <c r="W1444" s="43" t="str">
        <f t="shared" si="377"/>
        <v>n/a</v>
      </c>
      <c r="X1444" s="22">
        <f t="shared" si="378"/>
        <v>0</v>
      </c>
      <c r="Y1444" s="22">
        <f t="shared" si="379"/>
        <v>0</v>
      </c>
      <c r="Z1444" s="22">
        <f t="shared" si="380"/>
        <v>0</v>
      </c>
      <c r="AA1444" s="42">
        <f t="shared" si="381"/>
        <v>0</v>
      </c>
      <c r="AB1444" s="43" t="str">
        <f t="shared" si="382"/>
        <v>n/a</v>
      </c>
      <c r="AC1444" s="44" t="str">
        <f>IFERROR(W1444*'Inputs - OBR and CPI'!$E$27+'Inputs - Elec wholesale index'!AB1444*'Inputs - OBR and CPI'!$F$27,"n/a")</f>
        <v>n/a</v>
      </c>
      <c r="AD1444" s="2"/>
      <c r="AE1444" s="2"/>
      <c r="AF1444" s="127">
        <v>0</v>
      </c>
    </row>
    <row r="1445" spans="1:32">
      <c r="A1445" s="46"/>
      <c r="B1445" s="13" t="str">
        <f t="shared" si="368"/>
        <v>Jan</v>
      </c>
      <c r="C1445" s="3"/>
      <c r="D1445" s="3"/>
      <c r="E1445" s="3"/>
      <c r="F1445" s="41"/>
      <c r="G1445" s="41"/>
      <c r="H1445" s="41"/>
      <c r="I1445" s="12">
        <f>VLOOKUP($B1445,'Elec wholesale lookups'!$A$3:$L$15,'Inputs - Elec wholesale index'!I$2,FALSE)</f>
        <v>181634.52552031272</v>
      </c>
      <c r="J1445" s="12">
        <f>VLOOKUP($B1445,'Elec wholesale lookups'!$A$3:$L$15,'Inputs - Elec wholesale index'!J$2,FALSE)</f>
        <v>205597.26549163138</v>
      </c>
      <c r="K1445" s="12">
        <f>VLOOKUP($B1445,'Elec wholesale lookups'!$A$3:$L$15,'Inputs - Elec wholesale index'!K$2,FALSE)</f>
        <v>181634.52552031272</v>
      </c>
      <c r="L1445" s="37">
        <f>VLOOKUP($B1445,'Elec wholesale lookups'!$A$3:$O$15,'Inputs - Elec wholesale index'!L$2,FALSE)</f>
        <v>1</v>
      </c>
      <c r="M1445" s="37">
        <f>VLOOKUP($B1445,'Elec wholesale lookups'!$A$3:$O$15,'Inputs - Elec wholesale index'!M$2,FALSE)</f>
        <v>1</v>
      </c>
      <c r="N1445" s="37">
        <f>VLOOKUP($B1445,'Elec wholesale lookups'!$A$3:$O$15,'Inputs - Elec wholesale index'!N$2,FALSE)</f>
        <v>0</v>
      </c>
      <c r="O1445" s="12">
        <f t="shared" si="369"/>
        <v>181634.52552031272</v>
      </c>
      <c r="P1445" s="12">
        <f t="shared" si="370"/>
        <v>205597.26549163138</v>
      </c>
      <c r="Q1445" s="12">
        <f t="shared" si="371"/>
        <v>0</v>
      </c>
      <c r="R1445" s="12">
        <f t="shared" si="372"/>
        <v>387231.79101194406</v>
      </c>
      <c r="S1445" s="22">
        <f t="shared" si="373"/>
        <v>0</v>
      </c>
      <c r="T1445" s="22">
        <f t="shared" si="374"/>
        <v>0</v>
      </c>
      <c r="U1445" s="22">
        <f t="shared" si="375"/>
        <v>0</v>
      </c>
      <c r="V1445" s="22">
        <f t="shared" si="376"/>
        <v>0</v>
      </c>
      <c r="W1445" s="43" t="str">
        <f t="shared" si="377"/>
        <v>n/a</v>
      </c>
      <c r="X1445" s="22">
        <f t="shared" si="378"/>
        <v>0</v>
      </c>
      <c r="Y1445" s="22">
        <f t="shared" si="379"/>
        <v>0</v>
      </c>
      <c r="Z1445" s="22">
        <f t="shared" si="380"/>
        <v>0</v>
      </c>
      <c r="AA1445" s="42">
        <f t="shared" si="381"/>
        <v>0</v>
      </c>
      <c r="AB1445" s="43" t="str">
        <f t="shared" si="382"/>
        <v>n/a</v>
      </c>
      <c r="AC1445" s="44" t="str">
        <f>IFERROR(W1445*'Inputs - OBR and CPI'!$E$27+'Inputs - Elec wholesale index'!AB1445*'Inputs - OBR and CPI'!$F$27,"n/a")</f>
        <v>n/a</v>
      </c>
      <c r="AD1445" s="2"/>
      <c r="AE1445" s="2"/>
      <c r="AF1445" s="127">
        <v>0</v>
      </c>
    </row>
    <row r="1446" spans="1:32">
      <c r="A1446" s="46"/>
      <c r="B1446" s="13" t="str">
        <f t="shared" si="368"/>
        <v>Jan</v>
      </c>
      <c r="C1446" s="3"/>
      <c r="D1446" s="3"/>
      <c r="E1446" s="3"/>
      <c r="F1446" s="41"/>
      <c r="G1446" s="41"/>
      <c r="H1446" s="41"/>
      <c r="I1446" s="12">
        <f>VLOOKUP($B1446,'Elec wholesale lookups'!$A$3:$L$15,'Inputs - Elec wholesale index'!I$2,FALSE)</f>
        <v>181634.52552031272</v>
      </c>
      <c r="J1446" s="12">
        <f>VLOOKUP($B1446,'Elec wholesale lookups'!$A$3:$L$15,'Inputs - Elec wholesale index'!J$2,FALSE)</f>
        <v>205597.26549163138</v>
      </c>
      <c r="K1446" s="12">
        <f>VLOOKUP($B1446,'Elec wholesale lookups'!$A$3:$L$15,'Inputs - Elec wholesale index'!K$2,FALSE)</f>
        <v>181634.52552031272</v>
      </c>
      <c r="L1446" s="37">
        <f>VLOOKUP($B1446,'Elec wholesale lookups'!$A$3:$O$15,'Inputs - Elec wholesale index'!L$2,FALSE)</f>
        <v>1</v>
      </c>
      <c r="M1446" s="37">
        <f>VLOOKUP($B1446,'Elec wholesale lookups'!$A$3:$O$15,'Inputs - Elec wholesale index'!M$2,FALSE)</f>
        <v>1</v>
      </c>
      <c r="N1446" s="37">
        <f>VLOOKUP($B1446,'Elec wholesale lookups'!$A$3:$O$15,'Inputs - Elec wholesale index'!N$2,FALSE)</f>
        <v>0</v>
      </c>
      <c r="O1446" s="12">
        <f t="shared" si="369"/>
        <v>181634.52552031272</v>
      </c>
      <c r="P1446" s="12">
        <f t="shared" si="370"/>
        <v>205597.26549163138</v>
      </c>
      <c r="Q1446" s="12">
        <f t="shared" si="371"/>
        <v>0</v>
      </c>
      <c r="R1446" s="12">
        <f t="shared" si="372"/>
        <v>387231.79101194406</v>
      </c>
      <c r="S1446" s="22">
        <f t="shared" si="373"/>
        <v>0</v>
      </c>
      <c r="T1446" s="22">
        <f t="shared" si="374"/>
        <v>0</v>
      </c>
      <c r="U1446" s="22">
        <f t="shared" si="375"/>
        <v>0</v>
      </c>
      <c r="V1446" s="22">
        <f t="shared" si="376"/>
        <v>0</v>
      </c>
      <c r="W1446" s="43" t="str">
        <f t="shared" si="377"/>
        <v>n/a</v>
      </c>
      <c r="X1446" s="22">
        <f t="shared" si="378"/>
        <v>0</v>
      </c>
      <c r="Y1446" s="22">
        <f t="shared" si="379"/>
        <v>0</v>
      </c>
      <c r="Z1446" s="22">
        <f t="shared" si="380"/>
        <v>0</v>
      </c>
      <c r="AA1446" s="42">
        <f t="shared" si="381"/>
        <v>0</v>
      </c>
      <c r="AB1446" s="43" t="str">
        <f t="shared" si="382"/>
        <v>n/a</v>
      </c>
      <c r="AC1446" s="44" t="str">
        <f>IFERROR(W1446*'Inputs - OBR and CPI'!$E$27+'Inputs - Elec wholesale index'!AB1446*'Inputs - OBR and CPI'!$F$27,"n/a")</f>
        <v>n/a</v>
      </c>
      <c r="AD1446" s="2"/>
      <c r="AE1446" s="2"/>
      <c r="AF1446" s="127">
        <v>0</v>
      </c>
    </row>
    <row r="1447" spans="1:32">
      <c r="A1447" s="46"/>
      <c r="B1447" s="13" t="str">
        <f t="shared" si="368"/>
        <v>Jan</v>
      </c>
      <c r="C1447" s="3"/>
      <c r="D1447" s="3"/>
      <c r="E1447" s="3"/>
      <c r="F1447" s="41"/>
      <c r="G1447" s="41"/>
      <c r="H1447" s="41"/>
      <c r="I1447" s="12">
        <f>VLOOKUP($B1447,'Elec wholesale lookups'!$A$3:$L$15,'Inputs - Elec wholesale index'!I$2,FALSE)</f>
        <v>181634.52552031272</v>
      </c>
      <c r="J1447" s="12">
        <f>VLOOKUP($B1447,'Elec wholesale lookups'!$A$3:$L$15,'Inputs - Elec wholesale index'!J$2,FALSE)</f>
        <v>205597.26549163138</v>
      </c>
      <c r="K1447" s="12">
        <f>VLOOKUP($B1447,'Elec wholesale lookups'!$A$3:$L$15,'Inputs - Elec wholesale index'!K$2,FALSE)</f>
        <v>181634.52552031272</v>
      </c>
      <c r="L1447" s="37">
        <f>VLOOKUP($B1447,'Elec wholesale lookups'!$A$3:$O$15,'Inputs - Elec wholesale index'!L$2,FALSE)</f>
        <v>1</v>
      </c>
      <c r="M1447" s="37">
        <f>VLOOKUP($B1447,'Elec wholesale lookups'!$A$3:$O$15,'Inputs - Elec wholesale index'!M$2,FALSE)</f>
        <v>1</v>
      </c>
      <c r="N1447" s="37">
        <f>VLOOKUP($B1447,'Elec wholesale lookups'!$A$3:$O$15,'Inputs - Elec wholesale index'!N$2,FALSE)</f>
        <v>0</v>
      </c>
      <c r="O1447" s="12">
        <f t="shared" si="369"/>
        <v>181634.52552031272</v>
      </c>
      <c r="P1447" s="12">
        <f t="shared" si="370"/>
        <v>205597.26549163138</v>
      </c>
      <c r="Q1447" s="12">
        <f t="shared" si="371"/>
        <v>0</v>
      </c>
      <c r="R1447" s="12">
        <f t="shared" si="372"/>
        <v>387231.79101194406</v>
      </c>
      <c r="S1447" s="22">
        <f t="shared" si="373"/>
        <v>0</v>
      </c>
      <c r="T1447" s="22">
        <f t="shared" si="374"/>
        <v>0</v>
      </c>
      <c r="U1447" s="22">
        <f t="shared" si="375"/>
        <v>0</v>
      </c>
      <c r="V1447" s="22">
        <f t="shared" si="376"/>
        <v>0</v>
      </c>
      <c r="W1447" s="43" t="str">
        <f t="shared" si="377"/>
        <v>n/a</v>
      </c>
      <c r="X1447" s="22">
        <f t="shared" si="378"/>
        <v>0</v>
      </c>
      <c r="Y1447" s="22">
        <f t="shared" si="379"/>
        <v>0</v>
      </c>
      <c r="Z1447" s="22">
        <f t="shared" si="380"/>
        <v>0</v>
      </c>
      <c r="AA1447" s="42">
        <f t="shared" si="381"/>
        <v>0</v>
      </c>
      <c r="AB1447" s="43" t="str">
        <f t="shared" si="382"/>
        <v>n/a</v>
      </c>
      <c r="AC1447" s="44" t="str">
        <f>IFERROR(W1447*'Inputs - OBR and CPI'!$E$27+'Inputs - Elec wholesale index'!AB1447*'Inputs - OBR and CPI'!$F$27,"n/a")</f>
        <v>n/a</v>
      </c>
      <c r="AD1447" s="2"/>
      <c r="AE1447" s="2"/>
      <c r="AF1447" s="127">
        <v>0</v>
      </c>
    </row>
    <row r="1448" spans="1:32">
      <c r="A1448" s="46"/>
      <c r="B1448" s="13" t="str">
        <f t="shared" si="368"/>
        <v>Jan</v>
      </c>
      <c r="C1448" s="3"/>
      <c r="D1448" s="3"/>
      <c r="E1448" s="3"/>
      <c r="F1448" s="41"/>
      <c r="G1448" s="41"/>
      <c r="H1448" s="41"/>
      <c r="I1448" s="12">
        <f>VLOOKUP($B1448,'Elec wholesale lookups'!$A$3:$L$15,'Inputs - Elec wholesale index'!I$2,FALSE)</f>
        <v>181634.52552031272</v>
      </c>
      <c r="J1448" s="12">
        <f>VLOOKUP($B1448,'Elec wholesale lookups'!$A$3:$L$15,'Inputs - Elec wholesale index'!J$2,FALSE)</f>
        <v>205597.26549163138</v>
      </c>
      <c r="K1448" s="12">
        <f>VLOOKUP($B1448,'Elec wholesale lookups'!$A$3:$L$15,'Inputs - Elec wholesale index'!K$2,FALSE)</f>
        <v>181634.52552031272</v>
      </c>
      <c r="L1448" s="37">
        <f>VLOOKUP($B1448,'Elec wholesale lookups'!$A$3:$O$15,'Inputs - Elec wholesale index'!L$2,FALSE)</f>
        <v>1</v>
      </c>
      <c r="M1448" s="37">
        <f>VLOOKUP($B1448,'Elec wholesale lookups'!$A$3:$O$15,'Inputs - Elec wholesale index'!M$2,FALSE)</f>
        <v>1</v>
      </c>
      <c r="N1448" s="37">
        <f>VLOOKUP($B1448,'Elec wholesale lookups'!$A$3:$O$15,'Inputs - Elec wholesale index'!N$2,FALSE)</f>
        <v>0</v>
      </c>
      <c r="O1448" s="12">
        <f t="shared" si="369"/>
        <v>181634.52552031272</v>
      </c>
      <c r="P1448" s="12">
        <f t="shared" si="370"/>
        <v>205597.26549163138</v>
      </c>
      <c r="Q1448" s="12">
        <f t="shared" si="371"/>
        <v>0</v>
      </c>
      <c r="R1448" s="12">
        <f t="shared" si="372"/>
        <v>387231.79101194406</v>
      </c>
      <c r="S1448" s="22">
        <f t="shared" si="373"/>
        <v>0</v>
      </c>
      <c r="T1448" s="22">
        <f t="shared" si="374"/>
        <v>0</v>
      </c>
      <c r="U1448" s="22">
        <f t="shared" si="375"/>
        <v>0</v>
      </c>
      <c r="V1448" s="22">
        <f t="shared" si="376"/>
        <v>0</v>
      </c>
      <c r="W1448" s="43" t="str">
        <f t="shared" si="377"/>
        <v>n/a</v>
      </c>
      <c r="X1448" s="22">
        <f t="shared" si="378"/>
        <v>0</v>
      </c>
      <c r="Y1448" s="22">
        <f t="shared" si="379"/>
        <v>0</v>
      </c>
      <c r="Z1448" s="22">
        <f t="shared" si="380"/>
        <v>0</v>
      </c>
      <c r="AA1448" s="42">
        <f t="shared" si="381"/>
        <v>0</v>
      </c>
      <c r="AB1448" s="43" t="str">
        <f t="shared" si="382"/>
        <v>n/a</v>
      </c>
      <c r="AC1448" s="44" t="str">
        <f>IFERROR(W1448*'Inputs - OBR and CPI'!$E$27+'Inputs - Elec wholesale index'!AB1448*'Inputs - OBR and CPI'!$F$27,"n/a")</f>
        <v>n/a</v>
      </c>
      <c r="AD1448" s="2"/>
      <c r="AE1448" s="2"/>
      <c r="AF1448" s="127">
        <v>0</v>
      </c>
    </row>
    <row r="1449" spans="1:32">
      <c r="A1449" s="46"/>
      <c r="B1449" s="13" t="str">
        <f t="shared" si="368"/>
        <v>Jan</v>
      </c>
      <c r="C1449" s="3"/>
      <c r="D1449" s="3"/>
      <c r="E1449" s="3"/>
      <c r="F1449" s="41"/>
      <c r="G1449" s="41"/>
      <c r="H1449" s="41"/>
      <c r="I1449" s="12">
        <f>VLOOKUP($B1449,'Elec wholesale lookups'!$A$3:$L$15,'Inputs - Elec wholesale index'!I$2,FALSE)</f>
        <v>181634.52552031272</v>
      </c>
      <c r="J1449" s="12">
        <f>VLOOKUP($B1449,'Elec wholesale lookups'!$A$3:$L$15,'Inputs - Elec wholesale index'!J$2,FALSE)</f>
        <v>205597.26549163138</v>
      </c>
      <c r="K1449" s="12">
        <f>VLOOKUP($B1449,'Elec wholesale lookups'!$A$3:$L$15,'Inputs - Elec wholesale index'!K$2,FALSE)</f>
        <v>181634.52552031272</v>
      </c>
      <c r="L1449" s="37">
        <f>VLOOKUP($B1449,'Elec wholesale lookups'!$A$3:$O$15,'Inputs - Elec wholesale index'!L$2,FALSE)</f>
        <v>1</v>
      </c>
      <c r="M1449" s="37">
        <f>VLOOKUP($B1449,'Elec wholesale lookups'!$A$3:$O$15,'Inputs - Elec wholesale index'!M$2,FALSE)</f>
        <v>1</v>
      </c>
      <c r="N1449" s="37">
        <f>VLOOKUP($B1449,'Elec wholesale lookups'!$A$3:$O$15,'Inputs - Elec wholesale index'!N$2,FALSE)</f>
        <v>0</v>
      </c>
      <c r="O1449" s="12">
        <f t="shared" si="369"/>
        <v>181634.52552031272</v>
      </c>
      <c r="P1449" s="12">
        <f t="shared" si="370"/>
        <v>205597.26549163138</v>
      </c>
      <c r="Q1449" s="12">
        <f t="shared" si="371"/>
        <v>0</v>
      </c>
      <c r="R1449" s="12">
        <f t="shared" si="372"/>
        <v>387231.79101194406</v>
      </c>
      <c r="S1449" s="22">
        <f t="shared" si="373"/>
        <v>0</v>
      </c>
      <c r="T1449" s="22">
        <f t="shared" si="374"/>
        <v>0</v>
      </c>
      <c r="U1449" s="22">
        <f t="shared" si="375"/>
        <v>0</v>
      </c>
      <c r="V1449" s="22">
        <f t="shared" si="376"/>
        <v>0</v>
      </c>
      <c r="W1449" s="43" t="str">
        <f t="shared" si="377"/>
        <v>n/a</v>
      </c>
      <c r="X1449" s="22">
        <f t="shared" si="378"/>
        <v>0</v>
      </c>
      <c r="Y1449" s="22">
        <f t="shared" si="379"/>
        <v>0</v>
      </c>
      <c r="Z1449" s="22">
        <f t="shared" si="380"/>
        <v>0</v>
      </c>
      <c r="AA1449" s="42">
        <f t="shared" si="381"/>
        <v>0</v>
      </c>
      <c r="AB1449" s="43" t="str">
        <f t="shared" si="382"/>
        <v>n/a</v>
      </c>
      <c r="AC1449" s="44" t="str">
        <f>IFERROR(W1449*'Inputs - OBR and CPI'!$E$27+'Inputs - Elec wholesale index'!AB1449*'Inputs - OBR and CPI'!$F$27,"n/a")</f>
        <v>n/a</v>
      </c>
      <c r="AD1449" s="2"/>
      <c r="AE1449" s="2"/>
      <c r="AF1449" s="127">
        <v>0</v>
      </c>
    </row>
    <row r="1450" spans="1:32">
      <c r="A1450" s="46"/>
      <c r="B1450" s="13" t="str">
        <f t="shared" si="368"/>
        <v>Jan</v>
      </c>
      <c r="C1450" s="3"/>
      <c r="D1450" s="3"/>
      <c r="E1450" s="3"/>
      <c r="F1450" s="41"/>
      <c r="G1450" s="41"/>
      <c r="H1450" s="41"/>
      <c r="I1450" s="12">
        <f>VLOOKUP($B1450,'Elec wholesale lookups'!$A$3:$L$15,'Inputs - Elec wholesale index'!I$2,FALSE)</f>
        <v>181634.52552031272</v>
      </c>
      <c r="J1450" s="12">
        <f>VLOOKUP($B1450,'Elec wholesale lookups'!$A$3:$L$15,'Inputs - Elec wholesale index'!J$2,FALSE)</f>
        <v>205597.26549163138</v>
      </c>
      <c r="K1450" s="12">
        <f>VLOOKUP($B1450,'Elec wholesale lookups'!$A$3:$L$15,'Inputs - Elec wholesale index'!K$2,FALSE)</f>
        <v>181634.52552031272</v>
      </c>
      <c r="L1450" s="37">
        <f>VLOOKUP($B1450,'Elec wholesale lookups'!$A$3:$O$15,'Inputs - Elec wholesale index'!L$2,FALSE)</f>
        <v>1</v>
      </c>
      <c r="M1450" s="37">
        <f>VLOOKUP($B1450,'Elec wholesale lookups'!$A$3:$O$15,'Inputs - Elec wholesale index'!M$2,FALSE)</f>
        <v>1</v>
      </c>
      <c r="N1450" s="37">
        <f>VLOOKUP($B1450,'Elec wholesale lookups'!$A$3:$O$15,'Inputs - Elec wholesale index'!N$2,FALSE)</f>
        <v>0</v>
      </c>
      <c r="O1450" s="12">
        <f t="shared" si="369"/>
        <v>181634.52552031272</v>
      </c>
      <c r="P1450" s="12">
        <f t="shared" si="370"/>
        <v>205597.26549163138</v>
      </c>
      <c r="Q1450" s="12">
        <f t="shared" si="371"/>
        <v>0</v>
      </c>
      <c r="R1450" s="12">
        <f t="shared" si="372"/>
        <v>387231.79101194406</v>
      </c>
      <c r="S1450" s="22">
        <f t="shared" si="373"/>
        <v>0</v>
      </c>
      <c r="T1450" s="22">
        <f t="shared" si="374"/>
        <v>0</v>
      </c>
      <c r="U1450" s="22">
        <f t="shared" si="375"/>
        <v>0</v>
      </c>
      <c r="V1450" s="22">
        <f t="shared" si="376"/>
        <v>0</v>
      </c>
      <c r="W1450" s="43" t="str">
        <f t="shared" si="377"/>
        <v>n/a</v>
      </c>
      <c r="X1450" s="22">
        <f t="shared" si="378"/>
        <v>0</v>
      </c>
      <c r="Y1450" s="22">
        <f t="shared" si="379"/>
        <v>0</v>
      </c>
      <c r="Z1450" s="22">
        <f t="shared" si="380"/>
        <v>0</v>
      </c>
      <c r="AA1450" s="42">
        <f t="shared" si="381"/>
        <v>0</v>
      </c>
      <c r="AB1450" s="43" t="str">
        <f t="shared" si="382"/>
        <v>n/a</v>
      </c>
      <c r="AC1450" s="44" t="str">
        <f>IFERROR(W1450*'Inputs - OBR and CPI'!$E$27+'Inputs - Elec wholesale index'!AB1450*'Inputs - OBR and CPI'!$F$27,"n/a")</f>
        <v>n/a</v>
      </c>
      <c r="AD1450" s="2"/>
      <c r="AE1450" s="2"/>
      <c r="AF1450" s="127">
        <v>0</v>
      </c>
    </row>
    <row r="1451" spans="1:32">
      <c r="A1451" s="46"/>
      <c r="B1451" s="13" t="str">
        <f t="shared" si="368"/>
        <v>Jan</v>
      </c>
      <c r="C1451" s="3"/>
      <c r="D1451" s="3"/>
      <c r="E1451" s="3"/>
      <c r="F1451" s="41"/>
      <c r="G1451" s="41"/>
      <c r="H1451" s="41"/>
      <c r="I1451" s="12">
        <f>VLOOKUP($B1451,'Elec wholesale lookups'!$A$3:$L$15,'Inputs - Elec wholesale index'!I$2,FALSE)</f>
        <v>181634.52552031272</v>
      </c>
      <c r="J1451" s="12">
        <f>VLOOKUP($B1451,'Elec wholesale lookups'!$A$3:$L$15,'Inputs - Elec wholesale index'!J$2,FALSE)</f>
        <v>205597.26549163138</v>
      </c>
      <c r="K1451" s="12">
        <f>VLOOKUP($B1451,'Elec wholesale lookups'!$A$3:$L$15,'Inputs - Elec wholesale index'!K$2,FALSE)</f>
        <v>181634.52552031272</v>
      </c>
      <c r="L1451" s="37">
        <f>VLOOKUP($B1451,'Elec wholesale lookups'!$A$3:$O$15,'Inputs - Elec wholesale index'!L$2,FALSE)</f>
        <v>1</v>
      </c>
      <c r="M1451" s="37">
        <f>VLOOKUP($B1451,'Elec wholesale lookups'!$A$3:$O$15,'Inputs - Elec wholesale index'!M$2,FALSE)</f>
        <v>1</v>
      </c>
      <c r="N1451" s="37">
        <f>VLOOKUP($B1451,'Elec wholesale lookups'!$A$3:$O$15,'Inputs - Elec wholesale index'!N$2,FALSE)</f>
        <v>0</v>
      </c>
      <c r="O1451" s="12">
        <f t="shared" si="369"/>
        <v>181634.52552031272</v>
      </c>
      <c r="P1451" s="12">
        <f t="shared" si="370"/>
        <v>205597.26549163138</v>
      </c>
      <c r="Q1451" s="12">
        <f t="shared" si="371"/>
        <v>0</v>
      </c>
      <c r="R1451" s="12">
        <f t="shared" si="372"/>
        <v>387231.79101194406</v>
      </c>
      <c r="S1451" s="22">
        <f t="shared" si="373"/>
        <v>0</v>
      </c>
      <c r="T1451" s="22">
        <f t="shared" si="374"/>
        <v>0</v>
      </c>
      <c r="U1451" s="22">
        <f t="shared" si="375"/>
        <v>0</v>
      </c>
      <c r="V1451" s="22">
        <f t="shared" si="376"/>
        <v>0</v>
      </c>
      <c r="W1451" s="43" t="str">
        <f t="shared" si="377"/>
        <v>n/a</v>
      </c>
      <c r="X1451" s="22">
        <f t="shared" si="378"/>
        <v>0</v>
      </c>
      <c r="Y1451" s="22">
        <f t="shared" si="379"/>
        <v>0</v>
      </c>
      <c r="Z1451" s="22">
        <f t="shared" si="380"/>
        <v>0</v>
      </c>
      <c r="AA1451" s="42">
        <f t="shared" si="381"/>
        <v>0</v>
      </c>
      <c r="AB1451" s="43" t="str">
        <f t="shared" si="382"/>
        <v>n/a</v>
      </c>
      <c r="AC1451" s="44" t="str">
        <f>IFERROR(W1451*'Inputs - OBR and CPI'!$E$27+'Inputs - Elec wholesale index'!AB1451*'Inputs - OBR and CPI'!$F$27,"n/a")</f>
        <v>n/a</v>
      </c>
      <c r="AD1451" s="2"/>
      <c r="AE1451" s="2"/>
      <c r="AF1451" s="127">
        <v>0</v>
      </c>
    </row>
    <row r="1452" spans="1:32">
      <c r="A1452" s="46"/>
      <c r="B1452" s="13" t="str">
        <f t="shared" si="368"/>
        <v>Jan</v>
      </c>
      <c r="C1452" s="3"/>
      <c r="D1452" s="3"/>
      <c r="E1452" s="3"/>
      <c r="F1452" s="41"/>
      <c r="G1452" s="41"/>
      <c r="H1452" s="41"/>
      <c r="I1452" s="12">
        <f>VLOOKUP($B1452,'Elec wholesale lookups'!$A$3:$L$15,'Inputs - Elec wholesale index'!I$2,FALSE)</f>
        <v>181634.52552031272</v>
      </c>
      <c r="J1452" s="12">
        <f>VLOOKUP($B1452,'Elec wholesale lookups'!$A$3:$L$15,'Inputs - Elec wholesale index'!J$2,FALSE)</f>
        <v>205597.26549163138</v>
      </c>
      <c r="K1452" s="12">
        <f>VLOOKUP($B1452,'Elec wholesale lookups'!$A$3:$L$15,'Inputs - Elec wholesale index'!K$2,FALSE)</f>
        <v>181634.52552031272</v>
      </c>
      <c r="L1452" s="37">
        <f>VLOOKUP($B1452,'Elec wholesale lookups'!$A$3:$O$15,'Inputs - Elec wholesale index'!L$2,FALSE)</f>
        <v>1</v>
      </c>
      <c r="M1452" s="37">
        <f>VLOOKUP($B1452,'Elec wholesale lookups'!$A$3:$O$15,'Inputs - Elec wholesale index'!M$2,FALSE)</f>
        <v>1</v>
      </c>
      <c r="N1452" s="37">
        <f>VLOOKUP($B1452,'Elec wholesale lookups'!$A$3:$O$15,'Inputs - Elec wholesale index'!N$2,FALSE)</f>
        <v>0</v>
      </c>
      <c r="O1452" s="12">
        <f t="shared" si="369"/>
        <v>181634.52552031272</v>
      </c>
      <c r="P1452" s="12">
        <f t="shared" si="370"/>
        <v>205597.26549163138</v>
      </c>
      <c r="Q1452" s="12">
        <f t="shared" si="371"/>
        <v>0</v>
      </c>
      <c r="R1452" s="12">
        <f t="shared" si="372"/>
        <v>387231.79101194406</v>
      </c>
      <c r="S1452" s="22">
        <f t="shared" si="373"/>
        <v>0</v>
      </c>
      <c r="T1452" s="22">
        <f t="shared" si="374"/>
        <v>0</v>
      </c>
      <c r="U1452" s="22">
        <f t="shared" si="375"/>
        <v>0</v>
      </c>
      <c r="V1452" s="22">
        <f t="shared" si="376"/>
        <v>0</v>
      </c>
      <c r="W1452" s="43" t="str">
        <f t="shared" si="377"/>
        <v>n/a</v>
      </c>
      <c r="X1452" s="22">
        <f t="shared" si="378"/>
        <v>0</v>
      </c>
      <c r="Y1452" s="22">
        <f t="shared" si="379"/>
        <v>0</v>
      </c>
      <c r="Z1452" s="22">
        <f t="shared" si="380"/>
        <v>0</v>
      </c>
      <c r="AA1452" s="42">
        <f t="shared" si="381"/>
        <v>0</v>
      </c>
      <c r="AB1452" s="43" t="str">
        <f t="shared" si="382"/>
        <v>n/a</v>
      </c>
      <c r="AC1452" s="44" t="str">
        <f>IFERROR(W1452*'Inputs - OBR and CPI'!$E$27+'Inputs - Elec wholesale index'!AB1452*'Inputs - OBR and CPI'!$F$27,"n/a")</f>
        <v>n/a</v>
      </c>
      <c r="AD1452" s="2"/>
      <c r="AE1452" s="2"/>
      <c r="AF1452" s="127">
        <v>0</v>
      </c>
    </row>
    <row r="1453" spans="1:32">
      <c r="A1453" s="46"/>
      <c r="B1453" s="13" t="str">
        <f t="shared" si="368"/>
        <v>Jan</v>
      </c>
      <c r="C1453" s="3"/>
      <c r="D1453" s="3"/>
      <c r="E1453" s="3"/>
      <c r="F1453" s="41"/>
      <c r="G1453" s="41"/>
      <c r="H1453" s="41"/>
      <c r="I1453" s="12">
        <f>VLOOKUP($B1453,'Elec wholesale lookups'!$A$3:$L$15,'Inputs - Elec wholesale index'!I$2,FALSE)</f>
        <v>181634.52552031272</v>
      </c>
      <c r="J1453" s="12">
        <f>VLOOKUP($B1453,'Elec wholesale lookups'!$A$3:$L$15,'Inputs - Elec wholesale index'!J$2,FALSE)</f>
        <v>205597.26549163138</v>
      </c>
      <c r="K1453" s="12">
        <f>VLOOKUP($B1453,'Elec wholesale lookups'!$A$3:$L$15,'Inputs - Elec wholesale index'!K$2,FALSE)</f>
        <v>181634.52552031272</v>
      </c>
      <c r="L1453" s="37">
        <f>VLOOKUP($B1453,'Elec wholesale lookups'!$A$3:$O$15,'Inputs - Elec wholesale index'!L$2,FALSE)</f>
        <v>1</v>
      </c>
      <c r="M1453" s="37">
        <f>VLOOKUP($B1453,'Elec wholesale lookups'!$A$3:$O$15,'Inputs - Elec wholesale index'!M$2,FALSE)</f>
        <v>1</v>
      </c>
      <c r="N1453" s="37">
        <f>VLOOKUP($B1453,'Elec wholesale lookups'!$A$3:$O$15,'Inputs - Elec wholesale index'!N$2,FALSE)</f>
        <v>0</v>
      </c>
      <c r="O1453" s="12">
        <f t="shared" si="369"/>
        <v>181634.52552031272</v>
      </c>
      <c r="P1453" s="12">
        <f t="shared" si="370"/>
        <v>205597.26549163138</v>
      </c>
      <c r="Q1453" s="12">
        <f t="shared" si="371"/>
        <v>0</v>
      </c>
      <c r="R1453" s="12">
        <f t="shared" si="372"/>
        <v>387231.79101194406</v>
      </c>
      <c r="S1453" s="22">
        <f t="shared" si="373"/>
        <v>0</v>
      </c>
      <c r="T1453" s="22">
        <f t="shared" si="374"/>
        <v>0</v>
      </c>
      <c r="U1453" s="22">
        <f t="shared" si="375"/>
        <v>0</v>
      </c>
      <c r="V1453" s="22">
        <f t="shared" si="376"/>
        <v>0</v>
      </c>
      <c r="W1453" s="43" t="str">
        <f t="shared" si="377"/>
        <v>n/a</v>
      </c>
      <c r="X1453" s="22">
        <f t="shared" si="378"/>
        <v>0</v>
      </c>
      <c r="Y1453" s="22">
        <f t="shared" si="379"/>
        <v>0</v>
      </c>
      <c r="Z1453" s="22">
        <f t="shared" si="380"/>
        <v>0</v>
      </c>
      <c r="AA1453" s="42">
        <f t="shared" si="381"/>
        <v>0</v>
      </c>
      <c r="AB1453" s="43" t="str">
        <f t="shared" si="382"/>
        <v>n/a</v>
      </c>
      <c r="AC1453" s="44" t="str">
        <f>IFERROR(W1453*'Inputs - OBR and CPI'!$E$27+'Inputs - Elec wholesale index'!AB1453*'Inputs - OBR and CPI'!$F$27,"n/a")</f>
        <v>n/a</v>
      </c>
      <c r="AD1453" s="2"/>
      <c r="AE1453" s="2"/>
      <c r="AF1453" s="127">
        <v>0</v>
      </c>
    </row>
    <row r="1454" spans="1:32">
      <c r="A1454" s="46"/>
      <c r="B1454" s="13" t="str">
        <f t="shared" si="368"/>
        <v>Jan</v>
      </c>
      <c r="C1454" s="3"/>
      <c r="D1454" s="3"/>
      <c r="E1454" s="3"/>
      <c r="F1454" s="41"/>
      <c r="G1454" s="41"/>
      <c r="H1454" s="41"/>
      <c r="I1454" s="12">
        <f>VLOOKUP($B1454,'Elec wholesale lookups'!$A$3:$L$15,'Inputs - Elec wholesale index'!I$2,FALSE)</f>
        <v>181634.52552031272</v>
      </c>
      <c r="J1454" s="12">
        <f>VLOOKUP($B1454,'Elec wholesale lookups'!$A$3:$L$15,'Inputs - Elec wholesale index'!J$2,FALSE)</f>
        <v>205597.26549163138</v>
      </c>
      <c r="K1454" s="12">
        <f>VLOOKUP($B1454,'Elec wholesale lookups'!$A$3:$L$15,'Inputs - Elec wholesale index'!K$2,FALSE)</f>
        <v>181634.52552031272</v>
      </c>
      <c r="L1454" s="37">
        <f>VLOOKUP($B1454,'Elec wholesale lookups'!$A$3:$O$15,'Inputs - Elec wholesale index'!L$2,FALSE)</f>
        <v>1</v>
      </c>
      <c r="M1454" s="37">
        <f>VLOOKUP($B1454,'Elec wholesale lookups'!$A$3:$O$15,'Inputs - Elec wholesale index'!M$2,FALSE)</f>
        <v>1</v>
      </c>
      <c r="N1454" s="37">
        <f>VLOOKUP($B1454,'Elec wholesale lookups'!$A$3:$O$15,'Inputs - Elec wholesale index'!N$2,FALSE)</f>
        <v>0</v>
      </c>
      <c r="O1454" s="12">
        <f t="shared" si="369"/>
        <v>181634.52552031272</v>
      </c>
      <c r="P1454" s="12">
        <f t="shared" si="370"/>
        <v>205597.26549163138</v>
      </c>
      <c r="Q1454" s="12">
        <f t="shared" si="371"/>
        <v>0</v>
      </c>
      <c r="R1454" s="12">
        <f t="shared" si="372"/>
        <v>387231.79101194406</v>
      </c>
      <c r="S1454" s="22">
        <f t="shared" si="373"/>
        <v>0</v>
      </c>
      <c r="T1454" s="22">
        <f t="shared" si="374"/>
        <v>0</v>
      </c>
      <c r="U1454" s="22">
        <f t="shared" si="375"/>
        <v>0</v>
      </c>
      <c r="V1454" s="22">
        <f t="shared" si="376"/>
        <v>0</v>
      </c>
      <c r="W1454" s="43" t="str">
        <f t="shared" si="377"/>
        <v>n/a</v>
      </c>
      <c r="X1454" s="22">
        <f t="shared" si="378"/>
        <v>0</v>
      </c>
      <c r="Y1454" s="22">
        <f t="shared" si="379"/>
        <v>0</v>
      </c>
      <c r="Z1454" s="22">
        <f t="shared" si="380"/>
        <v>0</v>
      </c>
      <c r="AA1454" s="42">
        <f t="shared" si="381"/>
        <v>0</v>
      </c>
      <c r="AB1454" s="43" t="str">
        <f t="shared" si="382"/>
        <v>n/a</v>
      </c>
      <c r="AC1454" s="44" t="str">
        <f>IFERROR(W1454*'Inputs - OBR and CPI'!$E$27+'Inputs - Elec wholesale index'!AB1454*'Inputs - OBR and CPI'!$F$27,"n/a")</f>
        <v>n/a</v>
      </c>
      <c r="AD1454" s="2"/>
      <c r="AE1454" s="2"/>
      <c r="AF1454" s="127">
        <v>0</v>
      </c>
    </row>
    <row r="1455" spans="1:32">
      <c r="A1455" s="46"/>
      <c r="B1455" s="13" t="str">
        <f t="shared" si="368"/>
        <v>Jan</v>
      </c>
      <c r="C1455" s="3"/>
      <c r="D1455" s="3"/>
      <c r="E1455" s="3"/>
      <c r="F1455" s="41"/>
      <c r="G1455" s="41"/>
      <c r="H1455" s="41"/>
      <c r="I1455" s="12">
        <f>VLOOKUP($B1455,'Elec wholesale lookups'!$A$3:$L$15,'Inputs - Elec wholesale index'!I$2,FALSE)</f>
        <v>181634.52552031272</v>
      </c>
      <c r="J1455" s="12">
        <f>VLOOKUP($B1455,'Elec wholesale lookups'!$A$3:$L$15,'Inputs - Elec wholesale index'!J$2,FALSE)</f>
        <v>205597.26549163138</v>
      </c>
      <c r="K1455" s="12">
        <f>VLOOKUP($B1455,'Elec wholesale lookups'!$A$3:$L$15,'Inputs - Elec wholesale index'!K$2,FALSE)</f>
        <v>181634.52552031272</v>
      </c>
      <c r="L1455" s="37">
        <f>VLOOKUP($B1455,'Elec wholesale lookups'!$A$3:$O$15,'Inputs - Elec wholesale index'!L$2,FALSE)</f>
        <v>1</v>
      </c>
      <c r="M1455" s="37">
        <f>VLOOKUP($B1455,'Elec wholesale lookups'!$A$3:$O$15,'Inputs - Elec wholesale index'!M$2,FALSE)</f>
        <v>1</v>
      </c>
      <c r="N1455" s="37">
        <f>VLOOKUP($B1455,'Elec wholesale lookups'!$A$3:$O$15,'Inputs - Elec wholesale index'!N$2,FALSE)</f>
        <v>0</v>
      </c>
      <c r="O1455" s="12">
        <f t="shared" si="369"/>
        <v>181634.52552031272</v>
      </c>
      <c r="P1455" s="12">
        <f t="shared" si="370"/>
        <v>205597.26549163138</v>
      </c>
      <c r="Q1455" s="12">
        <f t="shared" si="371"/>
        <v>0</v>
      </c>
      <c r="R1455" s="12">
        <f t="shared" si="372"/>
        <v>387231.79101194406</v>
      </c>
      <c r="S1455" s="22">
        <f t="shared" si="373"/>
        <v>0</v>
      </c>
      <c r="T1455" s="22">
        <f t="shared" si="374"/>
        <v>0</v>
      </c>
      <c r="U1455" s="22">
        <f t="shared" si="375"/>
        <v>0</v>
      </c>
      <c r="V1455" s="22">
        <f t="shared" si="376"/>
        <v>0</v>
      </c>
      <c r="W1455" s="43" t="str">
        <f t="shared" si="377"/>
        <v>n/a</v>
      </c>
      <c r="X1455" s="22">
        <f t="shared" si="378"/>
        <v>0</v>
      </c>
      <c r="Y1455" s="22">
        <f t="shared" si="379"/>
        <v>0</v>
      </c>
      <c r="Z1455" s="22">
        <f t="shared" si="380"/>
        <v>0</v>
      </c>
      <c r="AA1455" s="42">
        <f t="shared" si="381"/>
        <v>0</v>
      </c>
      <c r="AB1455" s="43" t="str">
        <f t="shared" si="382"/>
        <v>n/a</v>
      </c>
      <c r="AC1455" s="44" t="str">
        <f>IFERROR(W1455*'Inputs - OBR and CPI'!$E$27+'Inputs - Elec wholesale index'!AB1455*'Inputs - OBR and CPI'!$F$27,"n/a")</f>
        <v>n/a</v>
      </c>
      <c r="AD1455" s="2"/>
      <c r="AE1455" s="2"/>
      <c r="AF1455" s="127">
        <v>0</v>
      </c>
    </row>
    <row r="1456" spans="1:32">
      <c r="A1456" s="46"/>
      <c r="B1456" s="13" t="str">
        <f t="shared" si="368"/>
        <v>Jan</v>
      </c>
      <c r="C1456" s="3"/>
      <c r="D1456" s="3"/>
      <c r="E1456" s="3"/>
      <c r="F1456" s="41"/>
      <c r="G1456" s="41"/>
      <c r="H1456" s="41"/>
      <c r="I1456" s="12">
        <f>VLOOKUP($B1456,'Elec wholesale lookups'!$A$3:$L$15,'Inputs - Elec wholesale index'!I$2,FALSE)</f>
        <v>181634.52552031272</v>
      </c>
      <c r="J1456" s="12">
        <f>VLOOKUP($B1456,'Elec wholesale lookups'!$A$3:$L$15,'Inputs - Elec wholesale index'!J$2,FALSE)</f>
        <v>205597.26549163138</v>
      </c>
      <c r="K1456" s="12">
        <f>VLOOKUP($B1456,'Elec wholesale lookups'!$A$3:$L$15,'Inputs - Elec wholesale index'!K$2,FALSE)</f>
        <v>181634.52552031272</v>
      </c>
      <c r="L1456" s="37">
        <f>VLOOKUP($B1456,'Elec wholesale lookups'!$A$3:$O$15,'Inputs - Elec wholesale index'!L$2,FALSE)</f>
        <v>1</v>
      </c>
      <c r="M1456" s="37">
        <f>VLOOKUP($B1456,'Elec wholesale lookups'!$A$3:$O$15,'Inputs - Elec wholesale index'!M$2,FALSE)</f>
        <v>1</v>
      </c>
      <c r="N1456" s="37">
        <f>VLOOKUP($B1456,'Elec wholesale lookups'!$A$3:$O$15,'Inputs - Elec wholesale index'!N$2,FALSE)</f>
        <v>0</v>
      </c>
      <c r="O1456" s="12">
        <f t="shared" si="369"/>
        <v>181634.52552031272</v>
      </c>
      <c r="P1456" s="12">
        <f t="shared" si="370"/>
        <v>205597.26549163138</v>
      </c>
      <c r="Q1456" s="12">
        <f t="shared" si="371"/>
        <v>0</v>
      </c>
      <c r="R1456" s="12">
        <f t="shared" si="372"/>
        <v>387231.79101194406</v>
      </c>
      <c r="S1456" s="22">
        <f t="shared" si="373"/>
        <v>0</v>
      </c>
      <c r="T1456" s="22">
        <f t="shared" si="374"/>
        <v>0</v>
      </c>
      <c r="U1456" s="22">
        <f t="shared" si="375"/>
        <v>0</v>
      </c>
      <c r="V1456" s="22">
        <f t="shared" si="376"/>
        <v>0</v>
      </c>
      <c r="W1456" s="43" t="str">
        <f t="shared" si="377"/>
        <v>n/a</v>
      </c>
      <c r="X1456" s="22">
        <f t="shared" si="378"/>
        <v>0</v>
      </c>
      <c r="Y1456" s="22">
        <f t="shared" si="379"/>
        <v>0</v>
      </c>
      <c r="Z1456" s="22">
        <f t="shared" si="380"/>
        <v>0</v>
      </c>
      <c r="AA1456" s="42">
        <f t="shared" si="381"/>
        <v>0</v>
      </c>
      <c r="AB1456" s="43" t="str">
        <f t="shared" si="382"/>
        <v>n/a</v>
      </c>
      <c r="AC1456" s="44" t="str">
        <f>IFERROR(W1456*'Inputs - OBR and CPI'!$E$27+'Inputs - Elec wholesale index'!AB1456*'Inputs - OBR and CPI'!$F$27,"n/a")</f>
        <v>n/a</v>
      </c>
      <c r="AD1456" s="2"/>
      <c r="AE1456" s="2"/>
      <c r="AF1456" s="127">
        <v>0</v>
      </c>
    </row>
    <row r="1457" spans="1:32">
      <c r="A1457" s="46"/>
      <c r="B1457" s="13" t="str">
        <f t="shared" si="368"/>
        <v>Jan</v>
      </c>
      <c r="C1457" s="3"/>
      <c r="D1457" s="3"/>
      <c r="E1457" s="3"/>
      <c r="F1457" s="41"/>
      <c r="G1457" s="41"/>
      <c r="H1457" s="41"/>
      <c r="I1457" s="12">
        <f>VLOOKUP($B1457,'Elec wholesale lookups'!$A$3:$L$15,'Inputs - Elec wholesale index'!I$2,FALSE)</f>
        <v>181634.52552031272</v>
      </c>
      <c r="J1457" s="12">
        <f>VLOOKUP($B1457,'Elec wholesale lookups'!$A$3:$L$15,'Inputs - Elec wholesale index'!J$2,FALSE)</f>
        <v>205597.26549163138</v>
      </c>
      <c r="K1457" s="12">
        <f>VLOOKUP($B1457,'Elec wholesale lookups'!$A$3:$L$15,'Inputs - Elec wholesale index'!K$2,FALSE)</f>
        <v>181634.52552031272</v>
      </c>
      <c r="L1457" s="37">
        <f>VLOOKUP($B1457,'Elec wholesale lookups'!$A$3:$O$15,'Inputs - Elec wholesale index'!L$2,FALSE)</f>
        <v>1</v>
      </c>
      <c r="M1457" s="37">
        <f>VLOOKUP($B1457,'Elec wholesale lookups'!$A$3:$O$15,'Inputs - Elec wholesale index'!M$2,FALSE)</f>
        <v>1</v>
      </c>
      <c r="N1457" s="37">
        <f>VLOOKUP($B1457,'Elec wholesale lookups'!$A$3:$O$15,'Inputs - Elec wholesale index'!N$2,FALSE)</f>
        <v>0</v>
      </c>
      <c r="O1457" s="12">
        <f t="shared" si="369"/>
        <v>181634.52552031272</v>
      </c>
      <c r="P1457" s="12">
        <f t="shared" si="370"/>
        <v>205597.26549163138</v>
      </c>
      <c r="Q1457" s="12">
        <f t="shared" si="371"/>
        <v>0</v>
      </c>
      <c r="R1457" s="12">
        <f t="shared" si="372"/>
        <v>387231.79101194406</v>
      </c>
      <c r="S1457" s="22">
        <f t="shared" si="373"/>
        <v>0</v>
      </c>
      <c r="T1457" s="22">
        <f t="shared" si="374"/>
        <v>0</v>
      </c>
      <c r="U1457" s="22">
        <f t="shared" si="375"/>
        <v>0</v>
      </c>
      <c r="V1457" s="22">
        <f t="shared" si="376"/>
        <v>0</v>
      </c>
      <c r="W1457" s="43" t="str">
        <f t="shared" si="377"/>
        <v>n/a</v>
      </c>
      <c r="X1457" s="22">
        <f t="shared" si="378"/>
        <v>0</v>
      </c>
      <c r="Y1457" s="22">
        <f t="shared" si="379"/>
        <v>0</v>
      </c>
      <c r="Z1457" s="22">
        <f t="shared" si="380"/>
        <v>0</v>
      </c>
      <c r="AA1457" s="42">
        <f t="shared" si="381"/>
        <v>0</v>
      </c>
      <c r="AB1457" s="43" t="str">
        <f t="shared" si="382"/>
        <v>n/a</v>
      </c>
      <c r="AC1457" s="44" t="str">
        <f>IFERROR(W1457*'Inputs - OBR and CPI'!$E$27+'Inputs - Elec wholesale index'!AB1457*'Inputs - OBR and CPI'!$F$27,"n/a")</f>
        <v>n/a</v>
      </c>
      <c r="AD1457" s="2"/>
      <c r="AE1457" s="2"/>
      <c r="AF1457" s="127">
        <v>0</v>
      </c>
    </row>
    <row r="1458" spans="1:32">
      <c r="A1458" s="46"/>
      <c r="B1458" s="13" t="str">
        <f t="shared" si="368"/>
        <v>Jan</v>
      </c>
      <c r="C1458" s="3"/>
      <c r="D1458" s="3"/>
      <c r="E1458" s="3"/>
      <c r="F1458" s="41"/>
      <c r="G1458" s="41"/>
      <c r="H1458" s="41"/>
      <c r="I1458" s="12">
        <f>VLOOKUP($B1458,'Elec wholesale lookups'!$A$3:$L$15,'Inputs - Elec wholesale index'!I$2,FALSE)</f>
        <v>181634.52552031272</v>
      </c>
      <c r="J1458" s="12">
        <f>VLOOKUP($B1458,'Elec wholesale lookups'!$A$3:$L$15,'Inputs - Elec wholesale index'!J$2,FALSE)</f>
        <v>205597.26549163138</v>
      </c>
      <c r="K1458" s="12">
        <f>VLOOKUP($B1458,'Elec wholesale lookups'!$A$3:$L$15,'Inputs - Elec wholesale index'!K$2,FALSE)</f>
        <v>181634.52552031272</v>
      </c>
      <c r="L1458" s="37">
        <f>VLOOKUP($B1458,'Elec wholesale lookups'!$A$3:$O$15,'Inputs - Elec wholesale index'!L$2,FALSE)</f>
        <v>1</v>
      </c>
      <c r="M1458" s="37">
        <f>VLOOKUP($B1458,'Elec wholesale lookups'!$A$3:$O$15,'Inputs - Elec wholesale index'!M$2,FALSE)</f>
        <v>1</v>
      </c>
      <c r="N1458" s="37">
        <f>VLOOKUP($B1458,'Elec wholesale lookups'!$A$3:$O$15,'Inputs - Elec wholesale index'!N$2,FALSE)</f>
        <v>0</v>
      </c>
      <c r="O1458" s="12">
        <f t="shared" si="369"/>
        <v>181634.52552031272</v>
      </c>
      <c r="P1458" s="12">
        <f t="shared" si="370"/>
        <v>205597.26549163138</v>
      </c>
      <c r="Q1458" s="12">
        <f t="shared" si="371"/>
        <v>0</v>
      </c>
      <c r="R1458" s="12">
        <f t="shared" si="372"/>
        <v>387231.79101194406</v>
      </c>
      <c r="S1458" s="22">
        <f t="shared" si="373"/>
        <v>0</v>
      </c>
      <c r="T1458" s="22">
        <f t="shared" si="374"/>
        <v>0</v>
      </c>
      <c r="U1458" s="22">
        <f t="shared" si="375"/>
        <v>0</v>
      </c>
      <c r="V1458" s="22">
        <f t="shared" si="376"/>
        <v>0</v>
      </c>
      <c r="W1458" s="43" t="str">
        <f t="shared" si="377"/>
        <v>n/a</v>
      </c>
      <c r="X1458" s="22">
        <f t="shared" si="378"/>
        <v>0</v>
      </c>
      <c r="Y1458" s="22">
        <f t="shared" si="379"/>
        <v>0</v>
      </c>
      <c r="Z1458" s="22">
        <f t="shared" si="380"/>
        <v>0</v>
      </c>
      <c r="AA1458" s="42">
        <f t="shared" si="381"/>
        <v>0</v>
      </c>
      <c r="AB1458" s="43" t="str">
        <f t="shared" si="382"/>
        <v>n/a</v>
      </c>
      <c r="AC1458" s="44" t="str">
        <f>IFERROR(W1458*'Inputs - OBR and CPI'!$E$27+'Inputs - Elec wholesale index'!AB1458*'Inputs - OBR and CPI'!$F$27,"n/a")</f>
        <v>n/a</v>
      </c>
      <c r="AD1458" s="2"/>
      <c r="AE1458" s="2"/>
      <c r="AF1458" s="127">
        <v>0</v>
      </c>
    </row>
    <row r="1459" spans="1:32">
      <c r="A1459" s="46"/>
      <c r="B1459" s="13" t="str">
        <f t="shared" si="368"/>
        <v>Jan</v>
      </c>
      <c r="C1459" s="3"/>
      <c r="D1459" s="3"/>
      <c r="E1459" s="3"/>
      <c r="F1459" s="41"/>
      <c r="G1459" s="41"/>
      <c r="H1459" s="41"/>
      <c r="I1459" s="12">
        <f>VLOOKUP($B1459,'Elec wholesale lookups'!$A$3:$L$15,'Inputs - Elec wholesale index'!I$2,FALSE)</f>
        <v>181634.52552031272</v>
      </c>
      <c r="J1459" s="12">
        <f>VLOOKUP($B1459,'Elec wholesale lookups'!$A$3:$L$15,'Inputs - Elec wholesale index'!J$2,FALSE)</f>
        <v>205597.26549163138</v>
      </c>
      <c r="K1459" s="12">
        <f>VLOOKUP($B1459,'Elec wholesale lookups'!$A$3:$L$15,'Inputs - Elec wholesale index'!K$2,FALSE)</f>
        <v>181634.52552031272</v>
      </c>
      <c r="L1459" s="37">
        <f>VLOOKUP($B1459,'Elec wholesale lookups'!$A$3:$O$15,'Inputs - Elec wholesale index'!L$2,FALSE)</f>
        <v>1</v>
      </c>
      <c r="M1459" s="37">
        <f>VLOOKUP($B1459,'Elec wholesale lookups'!$A$3:$O$15,'Inputs - Elec wholesale index'!M$2,FALSE)</f>
        <v>1</v>
      </c>
      <c r="N1459" s="37">
        <f>VLOOKUP($B1459,'Elec wholesale lookups'!$A$3:$O$15,'Inputs - Elec wholesale index'!N$2,FALSE)</f>
        <v>0</v>
      </c>
      <c r="O1459" s="12">
        <f t="shared" si="369"/>
        <v>181634.52552031272</v>
      </c>
      <c r="P1459" s="12">
        <f t="shared" si="370"/>
        <v>205597.26549163138</v>
      </c>
      <c r="Q1459" s="12">
        <f t="shared" si="371"/>
        <v>0</v>
      </c>
      <c r="R1459" s="12">
        <f t="shared" si="372"/>
        <v>387231.79101194406</v>
      </c>
      <c r="S1459" s="22">
        <f t="shared" si="373"/>
        <v>0</v>
      </c>
      <c r="T1459" s="22">
        <f t="shared" si="374"/>
        <v>0</v>
      </c>
      <c r="U1459" s="22">
        <f t="shared" si="375"/>
        <v>0</v>
      </c>
      <c r="V1459" s="22">
        <f t="shared" si="376"/>
        <v>0</v>
      </c>
      <c r="W1459" s="43" t="str">
        <f t="shared" si="377"/>
        <v>n/a</v>
      </c>
      <c r="X1459" s="22">
        <f t="shared" si="378"/>
        <v>0</v>
      </c>
      <c r="Y1459" s="22">
        <f t="shared" si="379"/>
        <v>0</v>
      </c>
      <c r="Z1459" s="22">
        <f t="shared" si="380"/>
        <v>0</v>
      </c>
      <c r="AA1459" s="42">
        <f t="shared" si="381"/>
        <v>0</v>
      </c>
      <c r="AB1459" s="43" t="str">
        <f t="shared" si="382"/>
        <v>n/a</v>
      </c>
      <c r="AC1459" s="44" t="str">
        <f>IFERROR(W1459*'Inputs - OBR and CPI'!$E$27+'Inputs - Elec wholesale index'!AB1459*'Inputs - OBR and CPI'!$F$27,"n/a")</f>
        <v>n/a</v>
      </c>
      <c r="AD1459" s="2"/>
      <c r="AE1459" s="2"/>
      <c r="AF1459" s="127">
        <v>0</v>
      </c>
    </row>
    <row r="1460" spans="1:32">
      <c r="A1460" s="46"/>
      <c r="B1460" s="13" t="str">
        <f t="shared" si="368"/>
        <v>Jan</v>
      </c>
      <c r="C1460" s="3"/>
      <c r="D1460" s="3"/>
      <c r="E1460" s="3"/>
      <c r="F1460" s="41"/>
      <c r="G1460" s="41"/>
      <c r="H1460" s="41"/>
      <c r="I1460" s="12">
        <f>VLOOKUP($B1460,'Elec wholesale lookups'!$A$3:$L$15,'Inputs - Elec wholesale index'!I$2,FALSE)</f>
        <v>181634.52552031272</v>
      </c>
      <c r="J1460" s="12">
        <f>VLOOKUP($B1460,'Elec wholesale lookups'!$A$3:$L$15,'Inputs - Elec wholesale index'!J$2,FALSE)</f>
        <v>205597.26549163138</v>
      </c>
      <c r="K1460" s="12">
        <f>VLOOKUP($B1460,'Elec wholesale lookups'!$A$3:$L$15,'Inputs - Elec wholesale index'!K$2,FALSE)</f>
        <v>181634.52552031272</v>
      </c>
      <c r="L1460" s="37">
        <f>VLOOKUP($B1460,'Elec wholesale lookups'!$A$3:$O$15,'Inputs - Elec wholesale index'!L$2,FALSE)</f>
        <v>1</v>
      </c>
      <c r="M1460" s="37">
        <f>VLOOKUP($B1460,'Elec wholesale lookups'!$A$3:$O$15,'Inputs - Elec wholesale index'!M$2,FALSE)</f>
        <v>1</v>
      </c>
      <c r="N1460" s="37">
        <f>VLOOKUP($B1460,'Elec wholesale lookups'!$A$3:$O$15,'Inputs - Elec wholesale index'!N$2,FALSE)</f>
        <v>0</v>
      </c>
      <c r="O1460" s="12">
        <f t="shared" si="369"/>
        <v>181634.52552031272</v>
      </c>
      <c r="P1460" s="12">
        <f t="shared" si="370"/>
        <v>205597.26549163138</v>
      </c>
      <c r="Q1460" s="12">
        <f t="shared" si="371"/>
        <v>0</v>
      </c>
      <c r="R1460" s="12">
        <f t="shared" si="372"/>
        <v>387231.79101194406</v>
      </c>
      <c r="S1460" s="22">
        <f t="shared" si="373"/>
        <v>0</v>
      </c>
      <c r="T1460" s="22">
        <f t="shared" si="374"/>
        <v>0</v>
      </c>
      <c r="U1460" s="22">
        <f t="shared" si="375"/>
        <v>0</v>
      </c>
      <c r="V1460" s="22">
        <f t="shared" si="376"/>
        <v>0</v>
      </c>
      <c r="W1460" s="43" t="str">
        <f t="shared" si="377"/>
        <v>n/a</v>
      </c>
      <c r="X1460" s="22">
        <f t="shared" si="378"/>
        <v>0</v>
      </c>
      <c r="Y1460" s="22">
        <f t="shared" si="379"/>
        <v>0</v>
      </c>
      <c r="Z1460" s="22">
        <f t="shared" si="380"/>
        <v>0</v>
      </c>
      <c r="AA1460" s="42">
        <f t="shared" si="381"/>
        <v>0</v>
      </c>
      <c r="AB1460" s="43" t="str">
        <f t="shared" si="382"/>
        <v>n/a</v>
      </c>
      <c r="AC1460" s="44" t="str">
        <f>IFERROR(W1460*'Inputs - OBR and CPI'!$E$27+'Inputs - Elec wholesale index'!AB1460*'Inputs - OBR and CPI'!$F$27,"n/a")</f>
        <v>n/a</v>
      </c>
      <c r="AD1460" s="2"/>
      <c r="AE1460" s="2"/>
      <c r="AF1460" s="127">
        <v>0</v>
      </c>
    </row>
    <row r="1461" spans="1:32">
      <c r="A1461" s="46"/>
      <c r="B1461" s="13" t="str">
        <f t="shared" ref="B1461:B1515" si="383">TEXT(A1461,"mmm")</f>
        <v>Jan</v>
      </c>
      <c r="C1461" s="3"/>
      <c r="D1461" s="3"/>
      <c r="E1461" s="3"/>
      <c r="F1461" s="41"/>
      <c r="G1461" s="41"/>
      <c r="H1461" s="41"/>
      <c r="I1461" s="12">
        <f>VLOOKUP($B1461,'Elec wholesale lookups'!$A$3:$L$15,'Inputs - Elec wholesale index'!I$2,FALSE)</f>
        <v>181634.52552031272</v>
      </c>
      <c r="J1461" s="12">
        <f>VLOOKUP($B1461,'Elec wholesale lookups'!$A$3:$L$15,'Inputs - Elec wholesale index'!J$2,FALSE)</f>
        <v>205597.26549163138</v>
      </c>
      <c r="K1461" s="12">
        <f>VLOOKUP($B1461,'Elec wholesale lookups'!$A$3:$L$15,'Inputs - Elec wholesale index'!K$2,FALSE)</f>
        <v>181634.52552031272</v>
      </c>
      <c r="L1461" s="37">
        <f>VLOOKUP($B1461,'Elec wholesale lookups'!$A$3:$O$15,'Inputs - Elec wholesale index'!L$2,FALSE)</f>
        <v>1</v>
      </c>
      <c r="M1461" s="37">
        <f>VLOOKUP($B1461,'Elec wholesale lookups'!$A$3:$O$15,'Inputs - Elec wholesale index'!M$2,FALSE)</f>
        <v>1</v>
      </c>
      <c r="N1461" s="37">
        <f>VLOOKUP($B1461,'Elec wholesale lookups'!$A$3:$O$15,'Inputs - Elec wholesale index'!N$2,FALSE)</f>
        <v>0</v>
      </c>
      <c r="O1461" s="12">
        <f t="shared" si="369"/>
        <v>181634.52552031272</v>
      </c>
      <c r="P1461" s="12">
        <f t="shared" si="370"/>
        <v>205597.26549163138</v>
      </c>
      <c r="Q1461" s="12">
        <f t="shared" si="371"/>
        <v>0</v>
      </c>
      <c r="R1461" s="12">
        <f t="shared" si="372"/>
        <v>387231.79101194406</v>
      </c>
      <c r="S1461" s="22">
        <f t="shared" si="373"/>
        <v>0</v>
      </c>
      <c r="T1461" s="22">
        <f t="shared" si="374"/>
        <v>0</v>
      </c>
      <c r="U1461" s="22">
        <f t="shared" si="375"/>
        <v>0</v>
      </c>
      <c r="V1461" s="22">
        <f t="shared" si="376"/>
        <v>0</v>
      </c>
      <c r="W1461" s="43" t="str">
        <f t="shared" si="377"/>
        <v>n/a</v>
      </c>
      <c r="X1461" s="22">
        <f t="shared" si="378"/>
        <v>0</v>
      </c>
      <c r="Y1461" s="22">
        <f t="shared" si="379"/>
        <v>0</v>
      </c>
      <c r="Z1461" s="22">
        <f t="shared" si="380"/>
        <v>0</v>
      </c>
      <c r="AA1461" s="42">
        <f t="shared" si="381"/>
        <v>0</v>
      </c>
      <c r="AB1461" s="43" t="str">
        <f t="shared" si="382"/>
        <v>n/a</v>
      </c>
      <c r="AC1461" s="44" t="str">
        <f>IFERROR(W1461*'Inputs - OBR and CPI'!$E$27+'Inputs - Elec wholesale index'!AB1461*'Inputs - OBR and CPI'!$F$27,"n/a")</f>
        <v>n/a</v>
      </c>
      <c r="AD1461" s="2"/>
      <c r="AE1461" s="2"/>
      <c r="AF1461" s="127">
        <v>0</v>
      </c>
    </row>
    <row r="1462" spans="1:32">
      <c r="A1462" s="46"/>
      <c r="B1462" s="13" t="str">
        <f t="shared" si="383"/>
        <v>Jan</v>
      </c>
      <c r="C1462" s="3"/>
      <c r="D1462" s="3"/>
      <c r="E1462" s="3"/>
      <c r="F1462" s="41"/>
      <c r="G1462" s="41"/>
      <c r="H1462" s="41"/>
      <c r="I1462" s="12">
        <f>VLOOKUP($B1462,'Elec wholesale lookups'!$A$3:$L$15,'Inputs - Elec wholesale index'!I$2,FALSE)</f>
        <v>181634.52552031272</v>
      </c>
      <c r="J1462" s="12">
        <f>VLOOKUP($B1462,'Elec wholesale lookups'!$A$3:$L$15,'Inputs - Elec wholesale index'!J$2,FALSE)</f>
        <v>205597.26549163138</v>
      </c>
      <c r="K1462" s="12">
        <f>VLOOKUP($B1462,'Elec wholesale lookups'!$A$3:$L$15,'Inputs - Elec wholesale index'!K$2,FALSE)</f>
        <v>181634.52552031272</v>
      </c>
      <c r="L1462" s="37">
        <f>VLOOKUP($B1462,'Elec wholesale lookups'!$A$3:$O$15,'Inputs - Elec wholesale index'!L$2,FALSE)</f>
        <v>1</v>
      </c>
      <c r="M1462" s="37">
        <f>VLOOKUP($B1462,'Elec wholesale lookups'!$A$3:$O$15,'Inputs - Elec wholesale index'!M$2,FALSE)</f>
        <v>1</v>
      </c>
      <c r="N1462" s="37">
        <f>VLOOKUP($B1462,'Elec wholesale lookups'!$A$3:$O$15,'Inputs - Elec wholesale index'!N$2,FALSE)</f>
        <v>0</v>
      </c>
      <c r="O1462" s="12">
        <f t="shared" si="369"/>
        <v>181634.52552031272</v>
      </c>
      <c r="P1462" s="12">
        <f t="shared" si="370"/>
        <v>205597.26549163138</v>
      </c>
      <c r="Q1462" s="12">
        <f t="shared" si="371"/>
        <v>0</v>
      </c>
      <c r="R1462" s="12">
        <f t="shared" si="372"/>
        <v>387231.79101194406</v>
      </c>
      <c r="S1462" s="22">
        <f t="shared" si="373"/>
        <v>0</v>
      </c>
      <c r="T1462" s="22">
        <f t="shared" si="374"/>
        <v>0</v>
      </c>
      <c r="U1462" s="22">
        <f t="shared" si="375"/>
        <v>0</v>
      </c>
      <c r="V1462" s="22">
        <f t="shared" si="376"/>
        <v>0</v>
      </c>
      <c r="W1462" s="43" t="str">
        <f t="shared" si="377"/>
        <v>n/a</v>
      </c>
      <c r="X1462" s="22">
        <f t="shared" si="378"/>
        <v>0</v>
      </c>
      <c r="Y1462" s="22">
        <f t="shared" si="379"/>
        <v>0</v>
      </c>
      <c r="Z1462" s="22">
        <f t="shared" si="380"/>
        <v>0</v>
      </c>
      <c r="AA1462" s="42">
        <f t="shared" si="381"/>
        <v>0</v>
      </c>
      <c r="AB1462" s="43" t="str">
        <f t="shared" si="382"/>
        <v>n/a</v>
      </c>
      <c r="AC1462" s="44" t="str">
        <f>IFERROR(W1462*'Inputs - OBR and CPI'!$E$27+'Inputs - Elec wholesale index'!AB1462*'Inputs - OBR and CPI'!$F$27,"n/a")</f>
        <v>n/a</v>
      </c>
      <c r="AD1462" s="2"/>
      <c r="AE1462" s="2"/>
      <c r="AF1462" s="127">
        <v>0</v>
      </c>
    </row>
    <row r="1463" spans="1:32">
      <c r="A1463" s="46"/>
      <c r="B1463" s="13" t="str">
        <f t="shared" si="383"/>
        <v>Jan</v>
      </c>
      <c r="C1463" s="3"/>
      <c r="D1463" s="3"/>
      <c r="E1463" s="3"/>
      <c r="F1463" s="41"/>
      <c r="G1463" s="41"/>
      <c r="H1463" s="41"/>
      <c r="I1463" s="12">
        <f>VLOOKUP($B1463,'Elec wholesale lookups'!$A$3:$L$15,'Inputs - Elec wholesale index'!I$2,FALSE)</f>
        <v>181634.52552031272</v>
      </c>
      <c r="J1463" s="12">
        <f>VLOOKUP($B1463,'Elec wholesale lookups'!$A$3:$L$15,'Inputs - Elec wholesale index'!J$2,FALSE)</f>
        <v>205597.26549163138</v>
      </c>
      <c r="K1463" s="12">
        <f>VLOOKUP($B1463,'Elec wholesale lookups'!$A$3:$L$15,'Inputs - Elec wholesale index'!K$2,FALSE)</f>
        <v>181634.52552031272</v>
      </c>
      <c r="L1463" s="37">
        <f>VLOOKUP($B1463,'Elec wholesale lookups'!$A$3:$O$15,'Inputs - Elec wholesale index'!L$2,FALSE)</f>
        <v>1</v>
      </c>
      <c r="M1463" s="37">
        <f>VLOOKUP($B1463,'Elec wholesale lookups'!$A$3:$O$15,'Inputs - Elec wholesale index'!M$2,FALSE)</f>
        <v>1</v>
      </c>
      <c r="N1463" s="37">
        <f>VLOOKUP($B1463,'Elec wholesale lookups'!$A$3:$O$15,'Inputs - Elec wholesale index'!N$2,FALSE)</f>
        <v>0</v>
      </c>
      <c r="O1463" s="12">
        <f t="shared" si="369"/>
        <v>181634.52552031272</v>
      </c>
      <c r="P1463" s="12">
        <f t="shared" si="370"/>
        <v>205597.26549163138</v>
      </c>
      <c r="Q1463" s="12">
        <f t="shared" si="371"/>
        <v>0</v>
      </c>
      <c r="R1463" s="12">
        <f t="shared" si="372"/>
        <v>387231.79101194406</v>
      </c>
      <c r="S1463" s="22">
        <f t="shared" si="373"/>
        <v>0</v>
      </c>
      <c r="T1463" s="22">
        <f t="shared" si="374"/>
        <v>0</v>
      </c>
      <c r="U1463" s="22">
        <f t="shared" si="375"/>
        <v>0</v>
      </c>
      <c r="V1463" s="22">
        <f t="shared" si="376"/>
        <v>0</v>
      </c>
      <c r="W1463" s="43" t="str">
        <f t="shared" si="377"/>
        <v>n/a</v>
      </c>
      <c r="X1463" s="22">
        <f t="shared" si="378"/>
        <v>0</v>
      </c>
      <c r="Y1463" s="22">
        <f t="shared" si="379"/>
        <v>0</v>
      </c>
      <c r="Z1463" s="22">
        <f t="shared" si="380"/>
        <v>0</v>
      </c>
      <c r="AA1463" s="42">
        <f t="shared" si="381"/>
        <v>0</v>
      </c>
      <c r="AB1463" s="43" t="str">
        <f t="shared" si="382"/>
        <v>n/a</v>
      </c>
      <c r="AC1463" s="44" t="str">
        <f>IFERROR(W1463*'Inputs - OBR and CPI'!$E$27+'Inputs - Elec wholesale index'!AB1463*'Inputs - OBR and CPI'!$F$27,"n/a")</f>
        <v>n/a</v>
      </c>
      <c r="AD1463" s="2"/>
      <c r="AE1463" s="2"/>
      <c r="AF1463" s="127">
        <v>0</v>
      </c>
    </row>
    <row r="1464" spans="1:32">
      <c r="A1464" s="46"/>
      <c r="B1464" s="13" t="str">
        <f t="shared" si="383"/>
        <v>Jan</v>
      </c>
      <c r="C1464" s="3"/>
      <c r="D1464" s="3"/>
      <c r="E1464" s="3"/>
      <c r="F1464" s="41"/>
      <c r="G1464" s="41"/>
      <c r="H1464" s="41"/>
      <c r="I1464" s="12">
        <f>VLOOKUP($B1464,'Elec wholesale lookups'!$A$3:$L$15,'Inputs - Elec wholesale index'!I$2,FALSE)</f>
        <v>181634.52552031272</v>
      </c>
      <c r="J1464" s="12">
        <f>VLOOKUP($B1464,'Elec wholesale lookups'!$A$3:$L$15,'Inputs - Elec wholesale index'!J$2,FALSE)</f>
        <v>205597.26549163138</v>
      </c>
      <c r="K1464" s="12">
        <f>VLOOKUP($B1464,'Elec wholesale lookups'!$A$3:$L$15,'Inputs - Elec wholesale index'!K$2,FALSE)</f>
        <v>181634.52552031272</v>
      </c>
      <c r="L1464" s="37">
        <f>VLOOKUP($B1464,'Elec wholesale lookups'!$A$3:$O$15,'Inputs - Elec wholesale index'!L$2,FALSE)</f>
        <v>1</v>
      </c>
      <c r="M1464" s="37">
        <f>VLOOKUP($B1464,'Elec wholesale lookups'!$A$3:$O$15,'Inputs - Elec wholesale index'!M$2,FALSE)</f>
        <v>1</v>
      </c>
      <c r="N1464" s="37">
        <f>VLOOKUP($B1464,'Elec wholesale lookups'!$A$3:$O$15,'Inputs - Elec wholesale index'!N$2,FALSE)</f>
        <v>0</v>
      </c>
      <c r="O1464" s="12">
        <f t="shared" si="369"/>
        <v>181634.52552031272</v>
      </c>
      <c r="P1464" s="12">
        <f t="shared" si="370"/>
        <v>205597.26549163138</v>
      </c>
      <c r="Q1464" s="12">
        <f t="shared" si="371"/>
        <v>0</v>
      </c>
      <c r="R1464" s="12">
        <f t="shared" si="372"/>
        <v>387231.79101194406</v>
      </c>
      <c r="S1464" s="22">
        <f t="shared" si="373"/>
        <v>0</v>
      </c>
      <c r="T1464" s="22">
        <f t="shared" si="374"/>
        <v>0</v>
      </c>
      <c r="U1464" s="22">
        <f t="shared" si="375"/>
        <v>0</v>
      </c>
      <c r="V1464" s="22">
        <f t="shared" si="376"/>
        <v>0</v>
      </c>
      <c r="W1464" s="43" t="str">
        <f t="shared" si="377"/>
        <v>n/a</v>
      </c>
      <c r="X1464" s="22">
        <f t="shared" si="378"/>
        <v>0</v>
      </c>
      <c r="Y1464" s="22">
        <f t="shared" si="379"/>
        <v>0</v>
      </c>
      <c r="Z1464" s="22">
        <f t="shared" si="380"/>
        <v>0</v>
      </c>
      <c r="AA1464" s="42">
        <f t="shared" si="381"/>
        <v>0</v>
      </c>
      <c r="AB1464" s="43" t="str">
        <f t="shared" si="382"/>
        <v>n/a</v>
      </c>
      <c r="AC1464" s="44" t="str">
        <f>IFERROR(W1464*'Inputs - OBR and CPI'!$E$27+'Inputs - Elec wholesale index'!AB1464*'Inputs - OBR and CPI'!$F$27,"n/a")</f>
        <v>n/a</v>
      </c>
      <c r="AD1464" s="2"/>
      <c r="AE1464" s="2"/>
      <c r="AF1464" s="127">
        <v>0</v>
      </c>
    </row>
    <row r="1465" spans="1:32">
      <c r="A1465" s="46"/>
      <c r="B1465" s="13" t="str">
        <f t="shared" si="383"/>
        <v>Jan</v>
      </c>
      <c r="C1465" s="3"/>
      <c r="D1465" s="3"/>
      <c r="E1465" s="3"/>
      <c r="F1465" s="41"/>
      <c r="G1465" s="41"/>
      <c r="H1465" s="41"/>
      <c r="I1465" s="12">
        <f>VLOOKUP($B1465,'Elec wholesale lookups'!$A$3:$L$15,'Inputs - Elec wholesale index'!I$2,FALSE)</f>
        <v>181634.52552031272</v>
      </c>
      <c r="J1465" s="12">
        <f>VLOOKUP($B1465,'Elec wholesale lookups'!$A$3:$L$15,'Inputs - Elec wholesale index'!J$2,FALSE)</f>
        <v>205597.26549163138</v>
      </c>
      <c r="K1465" s="12">
        <f>VLOOKUP($B1465,'Elec wholesale lookups'!$A$3:$L$15,'Inputs - Elec wholesale index'!K$2,FALSE)</f>
        <v>181634.52552031272</v>
      </c>
      <c r="L1465" s="37">
        <f>VLOOKUP($B1465,'Elec wholesale lookups'!$A$3:$O$15,'Inputs - Elec wholesale index'!L$2,FALSE)</f>
        <v>1</v>
      </c>
      <c r="M1465" s="37">
        <f>VLOOKUP($B1465,'Elec wholesale lookups'!$A$3:$O$15,'Inputs - Elec wholesale index'!M$2,FALSE)</f>
        <v>1</v>
      </c>
      <c r="N1465" s="37">
        <f>VLOOKUP($B1465,'Elec wholesale lookups'!$A$3:$O$15,'Inputs - Elec wholesale index'!N$2,FALSE)</f>
        <v>0</v>
      </c>
      <c r="O1465" s="12">
        <f t="shared" si="369"/>
        <v>181634.52552031272</v>
      </c>
      <c r="P1465" s="12">
        <f t="shared" si="370"/>
        <v>205597.26549163138</v>
      </c>
      <c r="Q1465" s="12">
        <f t="shared" si="371"/>
        <v>0</v>
      </c>
      <c r="R1465" s="12">
        <f t="shared" si="372"/>
        <v>387231.79101194406</v>
      </c>
      <c r="S1465" s="22">
        <f t="shared" si="373"/>
        <v>0</v>
      </c>
      <c r="T1465" s="22">
        <f t="shared" si="374"/>
        <v>0</v>
      </c>
      <c r="U1465" s="22">
        <f t="shared" si="375"/>
        <v>0</v>
      </c>
      <c r="V1465" s="22">
        <f t="shared" si="376"/>
        <v>0</v>
      </c>
      <c r="W1465" s="43" t="str">
        <f t="shared" si="377"/>
        <v>n/a</v>
      </c>
      <c r="X1465" s="22">
        <f t="shared" si="378"/>
        <v>0</v>
      </c>
      <c r="Y1465" s="22">
        <f t="shared" si="379"/>
        <v>0</v>
      </c>
      <c r="Z1465" s="22">
        <f t="shared" si="380"/>
        <v>0</v>
      </c>
      <c r="AA1465" s="42">
        <f t="shared" si="381"/>
        <v>0</v>
      </c>
      <c r="AB1465" s="43" t="str">
        <f t="shared" si="382"/>
        <v>n/a</v>
      </c>
      <c r="AC1465" s="44" t="str">
        <f>IFERROR(W1465*'Inputs - OBR and CPI'!$E$27+'Inputs - Elec wholesale index'!AB1465*'Inputs - OBR and CPI'!$F$27,"n/a")</f>
        <v>n/a</v>
      </c>
      <c r="AD1465" s="2"/>
      <c r="AE1465" s="2"/>
      <c r="AF1465" s="127">
        <v>0</v>
      </c>
    </row>
    <row r="1466" spans="1:32">
      <c r="A1466" s="46"/>
      <c r="B1466" s="13" t="str">
        <f t="shared" si="383"/>
        <v>Jan</v>
      </c>
      <c r="C1466" s="3"/>
      <c r="D1466" s="3"/>
      <c r="E1466" s="3"/>
      <c r="F1466" s="41"/>
      <c r="G1466" s="41"/>
      <c r="H1466" s="41"/>
      <c r="I1466" s="12">
        <f>VLOOKUP($B1466,'Elec wholesale lookups'!$A$3:$L$15,'Inputs - Elec wholesale index'!I$2,FALSE)</f>
        <v>181634.52552031272</v>
      </c>
      <c r="J1466" s="12">
        <f>VLOOKUP($B1466,'Elec wholesale lookups'!$A$3:$L$15,'Inputs - Elec wholesale index'!J$2,FALSE)</f>
        <v>205597.26549163138</v>
      </c>
      <c r="K1466" s="12">
        <f>VLOOKUP($B1466,'Elec wholesale lookups'!$A$3:$L$15,'Inputs - Elec wholesale index'!K$2,FALSE)</f>
        <v>181634.52552031272</v>
      </c>
      <c r="L1466" s="37">
        <f>VLOOKUP($B1466,'Elec wholesale lookups'!$A$3:$O$15,'Inputs - Elec wholesale index'!L$2,FALSE)</f>
        <v>1</v>
      </c>
      <c r="M1466" s="37">
        <f>VLOOKUP($B1466,'Elec wholesale lookups'!$A$3:$O$15,'Inputs - Elec wholesale index'!M$2,FALSE)</f>
        <v>1</v>
      </c>
      <c r="N1466" s="37">
        <f>VLOOKUP($B1466,'Elec wholesale lookups'!$A$3:$O$15,'Inputs - Elec wholesale index'!N$2,FALSE)</f>
        <v>0</v>
      </c>
      <c r="O1466" s="12">
        <f t="shared" si="369"/>
        <v>181634.52552031272</v>
      </c>
      <c r="P1466" s="12">
        <f t="shared" si="370"/>
        <v>205597.26549163138</v>
      </c>
      <c r="Q1466" s="12">
        <f t="shared" si="371"/>
        <v>0</v>
      </c>
      <c r="R1466" s="12">
        <f t="shared" si="372"/>
        <v>387231.79101194406</v>
      </c>
      <c r="S1466" s="22">
        <f t="shared" si="373"/>
        <v>0</v>
      </c>
      <c r="T1466" s="22">
        <f t="shared" si="374"/>
        <v>0</v>
      </c>
      <c r="U1466" s="22">
        <f t="shared" si="375"/>
        <v>0</v>
      </c>
      <c r="V1466" s="22">
        <f t="shared" si="376"/>
        <v>0</v>
      </c>
      <c r="W1466" s="43" t="str">
        <f t="shared" si="377"/>
        <v>n/a</v>
      </c>
      <c r="X1466" s="22">
        <f t="shared" si="378"/>
        <v>0</v>
      </c>
      <c r="Y1466" s="22">
        <f t="shared" si="379"/>
        <v>0</v>
      </c>
      <c r="Z1466" s="22">
        <f t="shared" si="380"/>
        <v>0</v>
      </c>
      <c r="AA1466" s="42">
        <f t="shared" si="381"/>
        <v>0</v>
      </c>
      <c r="AB1466" s="43" t="str">
        <f t="shared" si="382"/>
        <v>n/a</v>
      </c>
      <c r="AC1466" s="44" t="str">
        <f>IFERROR(W1466*'Inputs - OBR and CPI'!$E$27+'Inputs - Elec wholesale index'!AB1466*'Inputs - OBR and CPI'!$F$27,"n/a")</f>
        <v>n/a</v>
      </c>
      <c r="AD1466" s="2"/>
      <c r="AE1466" s="2"/>
      <c r="AF1466" s="127">
        <v>0</v>
      </c>
    </row>
    <row r="1467" spans="1:32">
      <c r="A1467" s="46"/>
      <c r="B1467" s="13" t="str">
        <f t="shared" si="383"/>
        <v>Jan</v>
      </c>
      <c r="C1467" s="3"/>
      <c r="D1467" s="3"/>
      <c r="E1467" s="3"/>
      <c r="F1467" s="41"/>
      <c r="G1467" s="41"/>
      <c r="H1467" s="41"/>
      <c r="I1467" s="12">
        <f>VLOOKUP($B1467,'Elec wholesale lookups'!$A$3:$L$15,'Inputs - Elec wholesale index'!I$2,FALSE)</f>
        <v>181634.52552031272</v>
      </c>
      <c r="J1467" s="12">
        <f>VLOOKUP($B1467,'Elec wholesale lookups'!$A$3:$L$15,'Inputs - Elec wholesale index'!J$2,FALSE)</f>
        <v>205597.26549163138</v>
      </c>
      <c r="K1467" s="12">
        <f>VLOOKUP($B1467,'Elec wholesale lookups'!$A$3:$L$15,'Inputs - Elec wholesale index'!K$2,FALSE)</f>
        <v>181634.52552031272</v>
      </c>
      <c r="L1467" s="37">
        <f>VLOOKUP($B1467,'Elec wholesale lookups'!$A$3:$O$15,'Inputs - Elec wholesale index'!L$2,FALSE)</f>
        <v>1</v>
      </c>
      <c r="M1467" s="37">
        <f>VLOOKUP($B1467,'Elec wholesale lookups'!$A$3:$O$15,'Inputs - Elec wholesale index'!M$2,FALSE)</f>
        <v>1</v>
      </c>
      <c r="N1467" s="37">
        <f>VLOOKUP($B1467,'Elec wholesale lookups'!$A$3:$O$15,'Inputs - Elec wholesale index'!N$2,FALSE)</f>
        <v>0</v>
      </c>
      <c r="O1467" s="12">
        <f t="shared" si="369"/>
        <v>181634.52552031272</v>
      </c>
      <c r="P1467" s="12">
        <f t="shared" si="370"/>
        <v>205597.26549163138</v>
      </c>
      <c r="Q1467" s="12">
        <f t="shared" si="371"/>
        <v>0</v>
      </c>
      <c r="R1467" s="12">
        <f t="shared" si="372"/>
        <v>387231.79101194406</v>
      </c>
      <c r="S1467" s="22">
        <f t="shared" si="373"/>
        <v>0</v>
      </c>
      <c r="T1467" s="22">
        <f t="shared" si="374"/>
        <v>0</v>
      </c>
      <c r="U1467" s="22">
        <f t="shared" si="375"/>
        <v>0</v>
      </c>
      <c r="V1467" s="22">
        <f t="shared" si="376"/>
        <v>0</v>
      </c>
      <c r="W1467" s="43" t="str">
        <f t="shared" si="377"/>
        <v>n/a</v>
      </c>
      <c r="X1467" s="22">
        <f t="shared" si="378"/>
        <v>0</v>
      </c>
      <c r="Y1467" s="22">
        <f t="shared" si="379"/>
        <v>0</v>
      </c>
      <c r="Z1467" s="22">
        <f t="shared" si="380"/>
        <v>0</v>
      </c>
      <c r="AA1467" s="42">
        <f t="shared" si="381"/>
        <v>0</v>
      </c>
      <c r="AB1467" s="43" t="str">
        <f t="shared" si="382"/>
        <v>n/a</v>
      </c>
      <c r="AC1467" s="44" t="str">
        <f>IFERROR(W1467*'Inputs - OBR and CPI'!$E$27+'Inputs - Elec wholesale index'!AB1467*'Inputs - OBR and CPI'!$F$27,"n/a")</f>
        <v>n/a</v>
      </c>
      <c r="AD1467" s="2"/>
      <c r="AE1467" s="2"/>
      <c r="AF1467" s="127">
        <v>0</v>
      </c>
    </row>
    <row r="1468" spans="1:32">
      <c r="A1468" s="46"/>
      <c r="B1468" s="13" t="str">
        <f t="shared" si="383"/>
        <v>Jan</v>
      </c>
      <c r="C1468" s="3"/>
      <c r="D1468" s="3"/>
      <c r="E1468" s="3"/>
      <c r="F1468" s="41"/>
      <c r="G1468" s="41"/>
      <c r="H1468" s="41"/>
      <c r="I1468" s="12">
        <f>VLOOKUP($B1468,'Elec wholesale lookups'!$A$3:$L$15,'Inputs - Elec wholesale index'!I$2,FALSE)</f>
        <v>181634.52552031272</v>
      </c>
      <c r="J1468" s="12">
        <f>VLOOKUP($B1468,'Elec wholesale lookups'!$A$3:$L$15,'Inputs - Elec wholesale index'!J$2,FALSE)</f>
        <v>205597.26549163138</v>
      </c>
      <c r="K1468" s="12">
        <f>VLOOKUP($B1468,'Elec wholesale lookups'!$A$3:$L$15,'Inputs - Elec wholesale index'!K$2,FALSE)</f>
        <v>181634.52552031272</v>
      </c>
      <c r="L1468" s="37">
        <f>VLOOKUP($B1468,'Elec wholesale lookups'!$A$3:$O$15,'Inputs - Elec wholesale index'!L$2,FALSE)</f>
        <v>1</v>
      </c>
      <c r="M1468" s="37">
        <f>VLOOKUP($B1468,'Elec wholesale lookups'!$A$3:$O$15,'Inputs - Elec wholesale index'!M$2,FALSE)</f>
        <v>1</v>
      </c>
      <c r="N1468" s="37">
        <f>VLOOKUP($B1468,'Elec wholesale lookups'!$A$3:$O$15,'Inputs - Elec wholesale index'!N$2,FALSE)</f>
        <v>0</v>
      </c>
      <c r="O1468" s="12">
        <f t="shared" si="369"/>
        <v>181634.52552031272</v>
      </c>
      <c r="P1468" s="12">
        <f t="shared" si="370"/>
        <v>205597.26549163138</v>
      </c>
      <c r="Q1468" s="12">
        <f t="shared" si="371"/>
        <v>0</v>
      </c>
      <c r="R1468" s="12">
        <f t="shared" si="372"/>
        <v>387231.79101194406</v>
      </c>
      <c r="S1468" s="22">
        <f t="shared" si="373"/>
        <v>0</v>
      </c>
      <c r="T1468" s="22">
        <f t="shared" si="374"/>
        <v>0</v>
      </c>
      <c r="U1468" s="22">
        <f t="shared" si="375"/>
        <v>0</v>
      </c>
      <c r="V1468" s="22">
        <f t="shared" si="376"/>
        <v>0</v>
      </c>
      <c r="W1468" s="43" t="str">
        <f t="shared" si="377"/>
        <v>n/a</v>
      </c>
      <c r="X1468" s="22">
        <f t="shared" si="378"/>
        <v>0</v>
      </c>
      <c r="Y1468" s="22">
        <f t="shared" si="379"/>
        <v>0</v>
      </c>
      <c r="Z1468" s="22">
        <f t="shared" si="380"/>
        <v>0</v>
      </c>
      <c r="AA1468" s="42">
        <f t="shared" si="381"/>
        <v>0</v>
      </c>
      <c r="AB1468" s="43" t="str">
        <f t="shared" si="382"/>
        <v>n/a</v>
      </c>
      <c r="AC1468" s="44" t="str">
        <f>IFERROR(W1468*'Inputs - OBR and CPI'!$E$27+'Inputs - Elec wholesale index'!AB1468*'Inputs - OBR and CPI'!$F$27,"n/a")</f>
        <v>n/a</v>
      </c>
      <c r="AD1468" s="2"/>
      <c r="AE1468" s="2"/>
      <c r="AF1468" s="127">
        <v>0</v>
      </c>
    </row>
    <row r="1469" spans="1:32">
      <c r="A1469" s="46"/>
      <c r="B1469" s="13" t="str">
        <f t="shared" si="383"/>
        <v>Jan</v>
      </c>
      <c r="C1469" s="3"/>
      <c r="D1469" s="3"/>
      <c r="E1469" s="3"/>
      <c r="F1469" s="41"/>
      <c r="G1469" s="41"/>
      <c r="H1469" s="41"/>
      <c r="I1469" s="12">
        <f>VLOOKUP($B1469,'Elec wholesale lookups'!$A$3:$L$15,'Inputs - Elec wholesale index'!I$2,FALSE)</f>
        <v>181634.52552031272</v>
      </c>
      <c r="J1469" s="12">
        <f>VLOOKUP($B1469,'Elec wholesale lookups'!$A$3:$L$15,'Inputs - Elec wholesale index'!J$2,FALSE)</f>
        <v>205597.26549163138</v>
      </c>
      <c r="K1469" s="12">
        <f>VLOOKUP($B1469,'Elec wholesale lookups'!$A$3:$L$15,'Inputs - Elec wholesale index'!K$2,FALSE)</f>
        <v>181634.52552031272</v>
      </c>
      <c r="L1469" s="37">
        <f>VLOOKUP($B1469,'Elec wholesale lookups'!$A$3:$O$15,'Inputs - Elec wholesale index'!L$2,FALSE)</f>
        <v>1</v>
      </c>
      <c r="M1469" s="37">
        <f>VLOOKUP($B1469,'Elec wholesale lookups'!$A$3:$O$15,'Inputs - Elec wholesale index'!M$2,FALSE)</f>
        <v>1</v>
      </c>
      <c r="N1469" s="37">
        <f>VLOOKUP($B1469,'Elec wholesale lookups'!$A$3:$O$15,'Inputs - Elec wholesale index'!N$2,FALSE)</f>
        <v>0</v>
      </c>
      <c r="O1469" s="12">
        <f t="shared" si="369"/>
        <v>181634.52552031272</v>
      </c>
      <c r="P1469" s="12">
        <f t="shared" si="370"/>
        <v>205597.26549163138</v>
      </c>
      <c r="Q1469" s="12">
        <f t="shared" si="371"/>
        <v>0</v>
      </c>
      <c r="R1469" s="12">
        <f t="shared" si="372"/>
        <v>387231.79101194406</v>
      </c>
      <c r="S1469" s="22">
        <f t="shared" si="373"/>
        <v>0</v>
      </c>
      <c r="T1469" s="22">
        <f t="shared" si="374"/>
        <v>0</v>
      </c>
      <c r="U1469" s="22">
        <f t="shared" si="375"/>
        <v>0</v>
      </c>
      <c r="V1469" s="22">
        <f t="shared" si="376"/>
        <v>0</v>
      </c>
      <c r="W1469" s="43" t="str">
        <f t="shared" si="377"/>
        <v>n/a</v>
      </c>
      <c r="X1469" s="22">
        <f t="shared" si="378"/>
        <v>0</v>
      </c>
      <c r="Y1469" s="22">
        <f t="shared" si="379"/>
        <v>0</v>
      </c>
      <c r="Z1469" s="22">
        <f t="shared" si="380"/>
        <v>0</v>
      </c>
      <c r="AA1469" s="42">
        <f t="shared" si="381"/>
        <v>0</v>
      </c>
      <c r="AB1469" s="43" t="str">
        <f t="shared" si="382"/>
        <v>n/a</v>
      </c>
      <c r="AC1469" s="44" t="str">
        <f>IFERROR(W1469*'Inputs - OBR and CPI'!$E$27+'Inputs - Elec wholesale index'!AB1469*'Inputs - OBR and CPI'!$F$27,"n/a")</f>
        <v>n/a</v>
      </c>
      <c r="AD1469" s="2"/>
      <c r="AE1469" s="2"/>
      <c r="AF1469" s="127">
        <v>0</v>
      </c>
    </row>
    <row r="1470" spans="1:32">
      <c r="A1470" s="46"/>
      <c r="B1470" s="13" t="str">
        <f t="shared" si="383"/>
        <v>Jan</v>
      </c>
      <c r="C1470" s="3"/>
      <c r="D1470" s="3"/>
      <c r="E1470" s="3"/>
      <c r="F1470" s="41"/>
      <c r="G1470" s="41"/>
      <c r="H1470" s="41"/>
      <c r="I1470" s="12">
        <f>VLOOKUP($B1470,'Elec wholesale lookups'!$A$3:$L$15,'Inputs - Elec wholesale index'!I$2,FALSE)</f>
        <v>181634.52552031272</v>
      </c>
      <c r="J1470" s="12">
        <f>VLOOKUP($B1470,'Elec wholesale lookups'!$A$3:$L$15,'Inputs - Elec wholesale index'!J$2,FALSE)</f>
        <v>205597.26549163138</v>
      </c>
      <c r="K1470" s="12">
        <f>VLOOKUP($B1470,'Elec wholesale lookups'!$A$3:$L$15,'Inputs - Elec wholesale index'!K$2,FALSE)</f>
        <v>181634.52552031272</v>
      </c>
      <c r="L1470" s="37">
        <f>VLOOKUP($B1470,'Elec wholesale lookups'!$A$3:$O$15,'Inputs - Elec wholesale index'!L$2,FALSE)</f>
        <v>1</v>
      </c>
      <c r="M1470" s="37">
        <f>VLOOKUP($B1470,'Elec wholesale lookups'!$A$3:$O$15,'Inputs - Elec wholesale index'!M$2,FALSE)</f>
        <v>1</v>
      </c>
      <c r="N1470" s="37">
        <f>VLOOKUP($B1470,'Elec wholesale lookups'!$A$3:$O$15,'Inputs - Elec wholesale index'!N$2,FALSE)</f>
        <v>0</v>
      </c>
      <c r="O1470" s="12">
        <f t="shared" ref="O1470:O1515" si="384">IF(L1470="","",I1470*L1470)</f>
        <v>181634.52552031272</v>
      </c>
      <c r="P1470" s="12">
        <f t="shared" ref="P1470:P1515" si="385">IF(M1470="","",J1470*M1470)</f>
        <v>205597.26549163138</v>
      </c>
      <c r="Q1470" s="12">
        <f t="shared" ref="Q1470:Q1515" si="386">IF(N1470="","",K1470*N1470)</f>
        <v>0</v>
      </c>
      <c r="R1470" s="12">
        <f t="shared" ref="R1470:R1515" si="387">SUM(O1470:Q1470)</f>
        <v>387231.79101194406</v>
      </c>
      <c r="S1470" s="22">
        <f t="shared" ref="S1470:S1515" si="388">IF(O1470="","",O1470*C1470)</f>
        <v>0</v>
      </c>
      <c r="T1470" s="22">
        <f t="shared" ref="T1470:T1515" si="389">IF(P1470="","",P1470*D1470)</f>
        <v>0</v>
      </c>
      <c r="U1470" s="22">
        <f t="shared" ref="U1470:U1515" si="390">IF(Q1470="","",Q1470*E1470)</f>
        <v>0</v>
      </c>
      <c r="V1470" s="22">
        <f t="shared" ref="V1470:V1515" si="391">SUM(S1470:U1470)</f>
        <v>0</v>
      </c>
      <c r="W1470" s="43" t="str">
        <f t="shared" ref="W1470:W1515" si="392">IF(MIN(C1470:E1470)&lt;1,"n/a",V1470/R1470)</f>
        <v>n/a</v>
      </c>
      <c r="X1470" s="22">
        <f t="shared" ref="X1470:X1515" si="393">IF(O1470="","",O1470*F1470)</f>
        <v>0</v>
      </c>
      <c r="Y1470" s="22">
        <f t="shared" ref="Y1470:Y1515" si="394">IF(P1470="","",P1470*G1470)</f>
        <v>0</v>
      </c>
      <c r="Z1470" s="22">
        <f t="shared" ref="Z1470:Z1515" si="395">IF(Q1470="","",Q1470*H1470)</f>
        <v>0</v>
      </c>
      <c r="AA1470" s="42">
        <f t="shared" ref="AA1470:AA1515" si="396">SUM(X1470:Z1470)</f>
        <v>0</v>
      </c>
      <c r="AB1470" s="43" t="str">
        <f t="shared" ref="AB1470:AB1515" si="397">IF(MIN(F1470:H1470)&lt;1,"n/a",AA1470/$R1470)</f>
        <v>n/a</v>
      </c>
      <c r="AC1470" s="44" t="str">
        <f>IFERROR(W1470*'Inputs - OBR and CPI'!$E$27+'Inputs - Elec wholesale index'!AB1470*'Inputs - OBR and CPI'!$F$27,"n/a")</f>
        <v>n/a</v>
      </c>
      <c r="AD1470" s="2"/>
      <c r="AE1470" s="2"/>
      <c r="AF1470" s="127">
        <v>0</v>
      </c>
    </row>
    <row r="1471" spans="1:32">
      <c r="A1471" s="46"/>
      <c r="B1471" s="13" t="str">
        <f t="shared" si="383"/>
        <v>Jan</v>
      </c>
      <c r="C1471" s="3"/>
      <c r="D1471" s="3"/>
      <c r="E1471" s="3"/>
      <c r="F1471" s="41"/>
      <c r="G1471" s="41"/>
      <c r="H1471" s="41"/>
      <c r="I1471" s="12">
        <f>VLOOKUP($B1471,'Elec wholesale lookups'!$A$3:$L$15,'Inputs - Elec wholesale index'!I$2,FALSE)</f>
        <v>181634.52552031272</v>
      </c>
      <c r="J1471" s="12">
        <f>VLOOKUP($B1471,'Elec wholesale lookups'!$A$3:$L$15,'Inputs - Elec wholesale index'!J$2,FALSE)</f>
        <v>205597.26549163138</v>
      </c>
      <c r="K1471" s="12">
        <f>VLOOKUP($B1471,'Elec wholesale lookups'!$A$3:$L$15,'Inputs - Elec wholesale index'!K$2,FALSE)</f>
        <v>181634.52552031272</v>
      </c>
      <c r="L1471" s="37">
        <f>VLOOKUP($B1471,'Elec wholesale lookups'!$A$3:$O$15,'Inputs - Elec wholesale index'!L$2,FALSE)</f>
        <v>1</v>
      </c>
      <c r="M1471" s="37">
        <f>VLOOKUP($B1471,'Elec wholesale lookups'!$A$3:$O$15,'Inputs - Elec wholesale index'!M$2,FALSE)</f>
        <v>1</v>
      </c>
      <c r="N1471" s="37">
        <f>VLOOKUP($B1471,'Elec wholesale lookups'!$A$3:$O$15,'Inputs - Elec wholesale index'!N$2,FALSE)</f>
        <v>0</v>
      </c>
      <c r="O1471" s="12">
        <f t="shared" si="384"/>
        <v>181634.52552031272</v>
      </c>
      <c r="P1471" s="12">
        <f t="shared" si="385"/>
        <v>205597.26549163138</v>
      </c>
      <c r="Q1471" s="12">
        <f t="shared" si="386"/>
        <v>0</v>
      </c>
      <c r="R1471" s="12">
        <f t="shared" si="387"/>
        <v>387231.79101194406</v>
      </c>
      <c r="S1471" s="22">
        <f t="shared" si="388"/>
        <v>0</v>
      </c>
      <c r="T1471" s="22">
        <f t="shared" si="389"/>
        <v>0</v>
      </c>
      <c r="U1471" s="22">
        <f t="shared" si="390"/>
        <v>0</v>
      </c>
      <c r="V1471" s="22">
        <f t="shared" si="391"/>
        <v>0</v>
      </c>
      <c r="W1471" s="43" t="str">
        <f t="shared" si="392"/>
        <v>n/a</v>
      </c>
      <c r="X1471" s="22">
        <f t="shared" si="393"/>
        <v>0</v>
      </c>
      <c r="Y1471" s="22">
        <f t="shared" si="394"/>
        <v>0</v>
      </c>
      <c r="Z1471" s="22">
        <f t="shared" si="395"/>
        <v>0</v>
      </c>
      <c r="AA1471" s="42">
        <f t="shared" si="396"/>
        <v>0</v>
      </c>
      <c r="AB1471" s="43" t="str">
        <f t="shared" si="397"/>
        <v>n/a</v>
      </c>
      <c r="AC1471" s="44" t="str">
        <f>IFERROR(W1471*'Inputs - OBR and CPI'!$E$27+'Inputs - Elec wholesale index'!AB1471*'Inputs - OBR and CPI'!$F$27,"n/a")</f>
        <v>n/a</v>
      </c>
      <c r="AD1471" s="2"/>
      <c r="AE1471" s="2"/>
      <c r="AF1471" s="127">
        <v>0</v>
      </c>
    </row>
    <row r="1472" spans="1:32">
      <c r="A1472" s="46"/>
      <c r="B1472" s="13" t="str">
        <f t="shared" si="383"/>
        <v>Jan</v>
      </c>
      <c r="C1472" s="3"/>
      <c r="D1472" s="3"/>
      <c r="E1472" s="3"/>
      <c r="F1472" s="41"/>
      <c r="G1472" s="41"/>
      <c r="H1472" s="41"/>
      <c r="I1472" s="12">
        <f>VLOOKUP($B1472,'Elec wholesale lookups'!$A$3:$L$15,'Inputs - Elec wholesale index'!I$2,FALSE)</f>
        <v>181634.52552031272</v>
      </c>
      <c r="J1472" s="12">
        <f>VLOOKUP($B1472,'Elec wholesale lookups'!$A$3:$L$15,'Inputs - Elec wholesale index'!J$2,FALSE)</f>
        <v>205597.26549163138</v>
      </c>
      <c r="K1472" s="12">
        <f>VLOOKUP($B1472,'Elec wholesale lookups'!$A$3:$L$15,'Inputs - Elec wholesale index'!K$2,FALSE)</f>
        <v>181634.52552031272</v>
      </c>
      <c r="L1472" s="37">
        <f>VLOOKUP($B1472,'Elec wholesale lookups'!$A$3:$O$15,'Inputs - Elec wholesale index'!L$2,FALSE)</f>
        <v>1</v>
      </c>
      <c r="M1472" s="37">
        <f>VLOOKUP($B1472,'Elec wholesale lookups'!$A$3:$O$15,'Inputs - Elec wholesale index'!M$2,FALSE)</f>
        <v>1</v>
      </c>
      <c r="N1472" s="37">
        <f>VLOOKUP($B1472,'Elec wholesale lookups'!$A$3:$O$15,'Inputs - Elec wholesale index'!N$2,FALSE)</f>
        <v>0</v>
      </c>
      <c r="O1472" s="12">
        <f t="shared" si="384"/>
        <v>181634.52552031272</v>
      </c>
      <c r="P1472" s="12">
        <f t="shared" si="385"/>
        <v>205597.26549163138</v>
      </c>
      <c r="Q1472" s="12">
        <f t="shared" si="386"/>
        <v>0</v>
      </c>
      <c r="R1472" s="12">
        <f t="shared" si="387"/>
        <v>387231.79101194406</v>
      </c>
      <c r="S1472" s="22">
        <f t="shared" si="388"/>
        <v>0</v>
      </c>
      <c r="T1472" s="22">
        <f t="shared" si="389"/>
        <v>0</v>
      </c>
      <c r="U1472" s="22">
        <f t="shared" si="390"/>
        <v>0</v>
      </c>
      <c r="V1472" s="22">
        <f t="shared" si="391"/>
        <v>0</v>
      </c>
      <c r="W1472" s="43" t="str">
        <f t="shared" si="392"/>
        <v>n/a</v>
      </c>
      <c r="X1472" s="22">
        <f t="shared" si="393"/>
        <v>0</v>
      </c>
      <c r="Y1472" s="22">
        <f t="shared" si="394"/>
        <v>0</v>
      </c>
      <c r="Z1472" s="22">
        <f t="shared" si="395"/>
        <v>0</v>
      </c>
      <c r="AA1472" s="42">
        <f t="shared" si="396"/>
        <v>0</v>
      </c>
      <c r="AB1472" s="43" t="str">
        <f t="shared" si="397"/>
        <v>n/a</v>
      </c>
      <c r="AC1472" s="44" t="str">
        <f>IFERROR(W1472*'Inputs - OBR and CPI'!$E$27+'Inputs - Elec wholesale index'!AB1472*'Inputs - OBR and CPI'!$F$27,"n/a")</f>
        <v>n/a</v>
      </c>
      <c r="AD1472" s="2"/>
      <c r="AE1472" s="2"/>
      <c r="AF1472" s="127">
        <v>0</v>
      </c>
    </row>
    <row r="1473" spans="1:32">
      <c r="A1473" s="46"/>
      <c r="B1473" s="13" t="str">
        <f t="shared" si="383"/>
        <v>Jan</v>
      </c>
      <c r="C1473" s="3"/>
      <c r="D1473" s="3"/>
      <c r="E1473" s="3"/>
      <c r="F1473" s="41"/>
      <c r="G1473" s="41"/>
      <c r="H1473" s="41"/>
      <c r="I1473" s="12">
        <f>VLOOKUP($B1473,'Elec wholesale lookups'!$A$3:$L$15,'Inputs - Elec wholesale index'!I$2,FALSE)</f>
        <v>181634.52552031272</v>
      </c>
      <c r="J1473" s="12">
        <f>VLOOKUP($B1473,'Elec wholesale lookups'!$A$3:$L$15,'Inputs - Elec wholesale index'!J$2,FALSE)</f>
        <v>205597.26549163138</v>
      </c>
      <c r="K1473" s="12">
        <f>VLOOKUP($B1473,'Elec wholesale lookups'!$A$3:$L$15,'Inputs - Elec wholesale index'!K$2,FALSE)</f>
        <v>181634.52552031272</v>
      </c>
      <c r="L1473" s="37">
        <f>VLOOKUP($B1473,'Elec wholesale lookups'!$A$3:$O$15,'Inputs - Elec wholesale index'!L$2,FALSE)</f>
        <v>1</v>
      </c>
      <c r="M1473" s="37">
        <f>VLOOKUP($B1473,'Elec wholesale lookups'!$A$3:$O$15,'Inputs - Elec wholesale index'!M$2,FALSE)</f>
        <v>1</v>
      </c>
      <c r="N1473" s="37">
        <f>VLOOKUP($B1473,'Elec wholesale lookups'!$A$3:$O$15,'Inputs - Elec wholesale index'!N$2,FALSE)</f>
        <v>0</v>
      </c>
      <c r="O1473" s="12">
        <f t="shared" si="384"/>
        <v>181634.52552031272</v>
      </c>
      <c r="P1473" s="12">
        <f t="shared" si="385"/>
        <v>205597.26549163138</v>
      </c>
      <c r="Q1473" s="12">
        <f t="shared" si="386"/>
        <v>0</v>
      </c>
      <c r="R1473" s="12">
        <f t="shared" si="387"/>
        <v>387231.79101194406</v>
      </c>
      <c r="S1473" s="22">
        <f t="shared" si="388"/>
        <v>0</v>
      </c>
      <c r="T1473" s="22">
        <f t="shared" si="389"/>
        <v>0</v>
      </c>
      <c r="U1473" s="22">
        <f t="shared" si="390"/>
        <v>0</v>
      </c>
      <c r="V1473" s="22">
        <f t="shared" si="391"/>
        <v>0</v>
      </c>
      <c r="W1473" s="43" t="str">
        <f t="shared" si="392"/>
        <v>n/a</v>
      </c>
      <c r="X1473" s="22">
        <f t="shared" si="393"/>
        <v>0</v>
      </c>
      <c r="Y1473" s="22">
        <f t="shared" si="394"/>
        <v>0</v>
      </c>
      <c r="Z1473" s="22">
        <f t="shared" si="395"/>
        <v>0</v>
      </c>
      <c r="AA1473" s="42">
        <f t="shared" si="396"/>
        <v>0</v>
      </c>
      <c r="AB1473" s="43" t="str">
        <f t="shared" si="397"/>
        <v>n/a</v>
      </c>
      <c r="AC1473" s="44" t="str">
        <f>IFERROR(W1473*'Inputs - OBR and CPI'!$E$27+'Inputs - Elec wholesale index'!AB1473*'Inputs - OBR and CPI'!$F$27,"n/a")</f>
        <v>n/a</v>
      </c>
      <c r="AD1473" s="2"/>
      <c r="AE1473" s="2"/>
      <c r="AF1473" s="127">
        <v>0</v>
      </c>
    </row>
    <row r="1474" spans="1:32">
      <c r="A1474" s="46"/>
      <c r="B1474" s="13" t="str">
        <f t="shared" si="383"/>
        <v>Jan</v>
      </c>
      <c r="C1474" s="3"/>
      <c r="D1474" s="3"/>
      <c r="E1474" s="3"/>
      <c r="F1474" s="41"/>
      <c r="G1474" s="41"/>
      <c r="H1474" s="41"/>
      <c r="I1474" s="12">
        <f>VLOOKUP($B1474,'Elec wholesale lookups'!$A$3:$L$15,'Inputs - Elec wholesale index'!I$2,FALSE)</f>
        <v>181634.52552031272</v>
      </c>
      <c r="J1474" s="12">
        <f>VLOOKUP($B1474,'Elec wholesale lookups'!$A$3:$L$15,'Inputs - Elec wholesale index'!J$2,FALSE)</f>
        <v>205597.26549163138</v>
      </c>
      <c r="K1474" s="12">
        <f>VLOOKUP($B1474,'Elec wholesale lookups'!$A$3:$L$15,'Inputs - Elec wholesale index'!K$2,FALSE)</f>
        <v>181634.52552031272</v>
      </c>
      <c r="L1474" s="37">
        <f>VLOOKUP($B1474,'Elec wholesale lookups'!$A$3:$O$15,'Inputs - Elec wholesale index'!L$2,FALSE)</f>
        <v>1</v>
      </c>
      <c r="M1474" s="37">
        <f>VLOOKUP($B1474,'Elec wholesale lookups'!$A$3:$O$15,'Inputs - Elec wholesale index'!M$2,FALSE)</f>
        <v>1</v>
      </c>
      <c r="N1474" s="37">
        <f>VLOOKUP($B1474,'Elec wholesale lookups'!$A$3:$O$15,'Inputs - Elec wholesale index'!N$2,FALSE)</f>
        <v>0</v>
      </c>
      <c r="O1474" s="12">
        <f t="shared" si="384"/>
        <v>181634.52552031272</v>
      </c>
      <c r="P1474" s="12">
        <f t="shared" si="385"/>
        <v>205597.26549163138</v>
      </c>
      <c r="Q1474" s="12">
        <f t="shared" si="386"/>
        <v>0</v>
      </c>
      <c r="R1474" s="12">
        <f t="shared" si="387"/>
        <v>387231.79101194406</v>
      </c>
      <c r="S1474" s="22">
        <f t="shared" si="388"/>
        <v>0</v>
      </c>
      <c r="T1474" s="22">
        <f t="shared" si="389"/>
        <v>0</v>
      </c>
      <c r="U1474" s="22">
        <f t="shared" si="390"/>
        <v>0</v>
      </c>
      <c r="V1474" s="22">
        <f t="shared" si="391"/>
        <v>0</v>
      </c>
      <c r="W1474" s="43" t="str">
        <f t="shared" si="392"/>
        <v>n/a</v>
      </c>
      <c r="X1474" s="22">
        <f t="shared" si="393"/>
        <v>0</v>
      </c>
      <c r="Y1474" s="22">
        <f t="shared" si="394"/>
        <v>0</v>
      </c>
      <c r="Z1474" s="22">
        <f t="shared" si="395"/>
        <v>0</v>
      </c>
      <c r="AA1474" s="42">
        <f t="shared" si="396"/>
        <v>0</v>
      </c>
      <c r="AB1474" s="43" t="str">
        <f t="shared" si="397"/>
        <v>n/a</v>
      </c>
      <c r="AC1474" s="44" t="str">
        <f>IFERROR(W1474*'Inputs - OBR and CPI'!$E$27+'Inputs - Elec wholesale index'!AB1474*'Inputs - OBR and CPI'!$F$27,"n/a")</f>
        <v>n/a</v>
      </c>
      <c r="AD1474" s="2"/>
      <c r="AE1474" s="2"/>
      <c r="AF1474" s="127">
        <v>0</v>
      </c>
    </row>
    <row r="1475" spans="1:32">
      <c r="A1475" s="46"/>
      <c r="B1475" s="13" t="str">
        <f t="shared" si="383"/>
        <v>Jan</v>
      </c>
      <c r="C1475" s="3"/>
      <c r="D1475" s="3"/>
      <c r="E1475" s="3"/>
      <c r="F1475" s="41"/>
      <c r="G1475" s="41"/>
      <c r="H1475" s="41"/>
      <c r="I1475" s="12">
        <f>VLOOKUP($B1475,'Elec wholesale lookups'!$A$3:$L$15,'Inputs - Elec wholesale index'!I$2,FALSE)</f>
        <v>181634.52552031272</v>
      </c>
      <c r="J1475" s="12">
        <f>VLOOKUP($B1475,'Elec wholesale lookups'!$A$3:$L$15,'Inputs - Elec wholesale index'!J$2,FALSE)</f>
        <v>205597.26549163138</v>
      </c>
      <c r="K1475" s="12">
        <f>VLOOKUP($B1475,'Elec wholesale lookups'!$A$3:$L$15,'Inputs - Elec wholesale index'!K$2,FALSE)</f>
        <v>181634.52552031272</v>
      </c>
      <c r="L1475" s="37">
        <f>VLOOKUP($B1475,'Elec wholesale lookups'!$A$3:$O$15,'Inputs - Elec wholesale index'!L$2,FALSE)</f>
        <v>1</v>
      </c>
      <c r="M1475" s="37">
        <f>VLOOKUP($B1475,'Elec wholesale lookups'!$A$3:$O$15,'Inputs - Elec wholesale index'!M$2,FALSE)</f>
        <v>1</v>
      </c>
      <c r="N1475" s="37">
        <f>VLOOKUP($B1475,'Elec wholesale lookups'!$A$3:$O$15,'Inputs - Elec wholesale index'!N$2,FALSE)</f>
        <v>0</v>
      </c>
      <c r="O1475" s="12">
        <f t="shared" si="384"/>
        <v>181634.52552031272</v>
      </c>
      <c r="P1475" s="12">
        <f t="shared" si="385"/>
        <v>205597.26549163138</v>
      </c>
      <c r="Q1475" s="12">
        <f t="shared" si="386"/>
        <v>0</v>
      </c>
      <c r="R1475" s="12">
        <f t="shared" si="387"/>
        <v>387231.79101194406</v>
      </c>
      <c r="S1475" s="22">
        <f t="shared" si="388"/>
        <v>0</v>
      </c>
      <c r="T1475" s="22">
        <f t="shared" si="389"/>
        <v>0</v>
      </c>
      <c r="U1475" s="22">
        <f t="shared" si="390"/>
        <v>0</v>
      </c>
      <c r="V1475" s="22">
        <f t="shared" si="391"/>
        <v>0</v>
      </c>
      <c r="W1475" s="43" t="str">
        <f t="shared" si="392"/>
        <v>n/a</v>
      </c>
      <c r="X1475" s="22">
        <f t="shared" si="393"/>
        <v>0</v>
      </c>
      <c r="Y1475" s="22">
        <f t="shared" si="394"/>
        <v>0</v>
      </c>
      <c r="Z1475" s="22">
        <f t="shared" si="395"/>
        <v>0</v>
      </c>
      <c r="AA1475" s="42">
        <f t="shared" si="396"/>
        <v>0</v>
      </c>
      <c r="AB1475" s="43" t="str">
        <f t="shared" si="397"/>
        <v>n/a</v>
      </c>
      <c r="AC1475" s="44" t="str">
        <f>IFERROR(W1475*'Inputs - OBR and CPI'!$E$27+'Inputs - Elec wholesale index'!AB1475*'Inputs - OBR and CPI'!$F$27,"n/a")</f>
        <v>n/a</v>
      </c>
      <c r="AD1475" s="2"/>
      <c r="AE1475" s="2"/>
      <c r="AF1475" s="127">
        <v>0</v>
      </c>
    </row>
    <row r="1476" spans="1:32">
      <c r="A1476" s="46"/>
      <c r="B1476" s="13" t="str">
        <f t="shared" si="383"/>
        <v>Jan</v>
      </c>
      <c r="C1476" s="3"/>
      <c r="D1476" s="3"/>
      <c r="E1476" s="3"/>
      <c r="F1476" s="41"/>
      <c r="G1476" s="41"/>
      <c r="H1476" s="41"/>
      <c r="I1476" s="12">
        <f>VLOOKUP($B1476,'Elec wholesale lookups'!$A$3:$L$15,'Inputs - Elec wholesale index'!I$2,FALSE)</f>
        <v>181634.52552031272</v>
      </c>
      <c r="J1476" s="12">
        <f>VLOOKUP($B1476,'Elec wholesale lookups'!$A$3:$L$15,'Inputs - Elec wholesale index'!J$2,FALSE)</f>
        <v>205597.26549163138</v>
      </c>
      <c r="K1476" s="12">
        <f>VLOOKUP($B1476,'Elec wholesale lookups'!$A$3:$L$15,'Inputs - Elec wholesale index'!K$2,FALSE)</f>
        <v>181634.52552031272</v>
      </c>
      <c r="L1476" s="37">
        <f>VLOOKUP($B1476,'Elec wholesale lookups'!$A$3:$O$15,'Inputs - Elec wholesale index'!L$2,FALSE)</f>
        <v>1</v>
      </c>
      <c r="M1476" s="37">
        <f>VLOOKUP($B1476,'Elec wholesale lookups'!$A$3:$O$15,'Inputs - Elec wholesale index'!M$2,FALSE)</f>
        <v>1</v>
      </c>
      <c r="N1476" s="37">
        <f>VLOOKUP($B1476,'Elec wholesale lookups'!$A$3:$O$15,'Inputs - Elec wholesale index'!N$2,FALSE)</f>
        <v>0</v>
      </c>
      <c r="O1476" s="12">
        <f t="shared" si="384"/>
        <v>181634.52552031272</v>
      </c>
      <c r="P1476" s="12">
        <f t="shared" si="385"/>
        <v>205597.26549163138</v>
      </c>
      <c r="Q1476" s="12">
        <f t="shared" si="386"/>
        <v>0</v>
      </c>
      <c r="R1476" s="12">
        <f t="shared" si="387"/>
        <v>387231.79101194406</v>
      </c>
      <c r="S1476" s="22">
        <f t="shared" si="388"/>
        <v>0</v>
      </c>
      <c r="T1476" s="22">
        <f t="shared" si="389"/>
        <v>0</v>
      </c>
      <c r="U1476" s="22">
        <f t="shared" si="390"/>
        <v>0</v>
      </c>
      <c r="V1476" s="22">
        <f t="shared" si="391"/>
        <v>0</v>
      </c>
      <c r="W1476" s="43" t="str">
        <f t="shared" si="392"/>
        <v>n/a</v>
      </c>
      <c r="X1476" s="22">
        <f t="shared" si="393"/>
        <v>0</v>
      </c>
      <c r="Y1476" s="22">
        <f t="shared" si="394"/>
        <v>0</v>
      </c>
      <c r="Z1476" s="22">
        <f t="shared" si="395"/>
        <v>0</v>
      </c>
      <c r="AA1476" s="42">
        <f t="shared" si="396"/>
        <v>0</v>
      </c>
      <c r="AB1476" s="43" t="str">
        <f t="shared" si="397"/>
        <v>n/a</v>
      </c>
      <c r="AC1476" s="44" t="str">
        <f>IFERROR(W1476*'Inputs - OBR and CPI'!$E$27+'Inputs - Elec wholesale index'!AB1476*'Inputs - OBR and CPI'!$F$27,"n/a")</f>
        <v>n/a</v>
      </c>
      <c r="AD1476" s="2"/>
      <c r="AE1476" s="2"/>
      <c r="AF1476" s="127">
        <v>0</v>
      </c>
    </row>
    <row r="1477" spans="1:32">
      <c r="A1477" s="46"/>
      <c r="B1477" s="13" t="str">
        <f t="shared" si="383"/>
        <v>Jan</v>
      </c>
      <c r="C1477" s="3"/>
      <c r="D1477" s="3"/>
      <c r="E1477" s="3"/>
      <c r="F1477" s="41"/>
      <c r="G1477" s="41"/>
      <c r="H1477" s="41"/>
      <c r="I1477" s="12">
        <f>VLOOKUP($B1477,'Elec wholesale lookups'!$A$3:$L$15,'Inputs - Elec wholesale index'!I$2,FALSE)</f>
        <v>181634.52552031272</v>
      </c>
      <c r="J1477" s="12">
        <f>VLOOKUP($B1477,'Elec wholesale lookups'!$A$3:$L$15,'Inputs - Elec wholesale index'!J$2,FALSE)</f>
        <v>205597.26549163138</v>
      </c>
      <c r="K1477" s="12">
        <f>VLOOKUP($B1477,'Elec wholesale lookups'!$A$3:$L$15,'Inputs - Elec wholesale index'!K$2,FALSE)</f>
        <v>181634.52552031272</v>
      </c>
      <c r="L1477" s="37">
        <f>VLOOKUP($B1477,'Elec wholesale lookups'!$A$3:$O$15,'Inputs - Elec wholesale index'!L$2,FALSE)</f>
        <v>1</v>
      </c>
      <c r="M1477" s="37">
        <f>VLOOKUP($B1477,'Elec wholesale lookups'!$A$3:$O$15,'Inputs - Elec wholesale index'!M$2,FALSE)</f>
        <v>1</v>
      </c>
      <c r="N1477" s="37">
        <f>VLOOKUP($B1477,'Elec wholesale lookups'!$A$3:$O$15,'Inputs - Elec wholesale index'!N$2,FALSE)</f>
        <v>0</v>
      </c>
      <c r="O1477" s="12">
        <f t="shared" si="384"/>
        <v>181634.52552031272</v>
      </c>
      <c r="P1477" s="12">
        <f t="shared" si="385"/>
        <v>205597.26549163138</v>
      </c>
      <c r="Q1477" s="12">
        <f t="shared" si="386"/>
        <v>0</v>
      </c>
      <c r="R1477" s="12">
        <f t="shared" si="387"/>
        <v>387231.79101194406</v>
      </c>
      <c r="S1477" s="22">
        <f t="shared" si="388"/>
        <v>0</v>
      </c>
      <c r="T1477" s="22">
        <f t="shared" si="389"/>
        <v>0</v>
      </c>
      <c r="U1477" s="22">
        <f t="shared" si="390"/>
        <v>0</v>
      </c>
      <c r="V1477" s="22">
        <f t="shared" si="391"/>
        <v>0</v>
      </c>
      <c r="W1477" s="43" t="str">
        <f t="shared" si="392"/>
        <v>n/a</v>
      </c>
      <c r="X1477" s="22">
        <f t="shared" si="393"/>
        <v>0</v>
      </c>
      <c r="Y1477" s="22">
        <f t="shared" si="394"/>
        <v>0</v>
      </c>
      <c r="Z1477" s="22">
        <f t="shared" si="395"/>
        <v>0</v>
      </c>
      <c r="AA1477" s="42">
        <f t="shared" si="396"/>
        <v>0</v>
      </c>
      <c r="AB1477" s="43" t="str">
        <f t="shared" si="397"/>
        <v>n/a</v>
      </c>
      <c r="AC1477" s="44" t="str">
        <f>IFERROR(W1477*'Inputs - OBR and CPI'!$E$27+'Inputs - Elec wholesale index'!AB1477*'Inputs - OBR and CPI'!$F$27,"n/a")</f>
        <v>n/a</v>
      </c>
      <c r="AD1477" s="2"/>
      <c r="AE1477" s="2"/>
      <c r="AF1477" s="127">
        <v>0</v>
      </c>
    </row>
    <row r="1478" spans="1:32">
      <c r="A1478" s="46"/>
      <c r="B1478" s="13" t="str">
        <f t="shared" si="383"/>
        <v>Jan</v>
      </c>
      <c r="C1478" s="3"/>
      <c r="D1478" s="3"/>
      <c r="E1478" s="3"/>
      <c r="F1478" s="41"/>
      <c r="G1478" s="41"/>
      <c r="H1478" s="41"/>
      <c r="I1478" s="12">
        <f>VLOOKUP($B1478,'Elec wholesale lookups'!$A$3:$L$15,'Inputs - Elec wholesale index'!I$2,FALSE)</f>
        <v>181634.52552031272</v>
      </c>
      <c r="J1478" s="12">
        <f>VLOOKUP($B1478,'Elec wholesale lookups'!$A$3:$L$15,'Inputs - Elec wholesale index'!J$2,FALSE)</f>
        <v>205597.26549163138</v>
      </c>
      <c r="K1478" s="12">
        <f>VLOOKUP($B1478,'Elec wholesale lookups'!$A$3:$L$15,'Inputs - Elec wholesale index'!K$2,FALSE)</f>
        <v>181634.52552031272</v>
      </c>
      <c r="L1478" s="37">
        <f>VLOOKUP($B1478,'Elec wholesale lookups'!$A$3:$O$15,'Inputs - Elec wholesale index'!L$2,FALSE)</f>
        <v>1</v>
      </c>
      <c r="M1478" s="37">
        <f>VLOOKUP($B1478,'Elec wholesale lookups'!$A$3:$O$15,'Inputs - Elec wholesale index'!M$2,FALSE)</f>
        <v>1</v>
      </c>
      <c r="N1478" s="37">
        <f>VLOOKUP($B1478,'Elec wholesale lookups'!$A$3:$O$15,'Inputs - Elec wholesale index'!N$2,FALSE)</f>
        <v>0</v>
      </c>
      <c r="O1478" s="12">
        <f t="shared" si="384"/>
        <v>181634.52552031272</v>
      </c>
      <c r="P1478" s="12">
        <f t="shared" si="385"/>
        <v>205597.26549163138</v>
      </c>
      <c r="Q1478" s="12">
        <f t="shared" si="386"/>
        <v>0</v>
      </c>
      <c r="R1478" s="12">
        <f t="shared" si="387"/>
        <v>387231.79101194406</v>
      </c>
      <c r="S1478" s="22">
        <f t="shared" si="388"/>
        <v>0</v>
      </c>
      <c r="T1478" s="22">
        <f t="shared" si="389"/>
        <v>0</v>
      </c>
      <c r="U1478" s="22">
        <f t="shared" si="390"/>
        <v>0</v>
      </c>
      <c r="V1478" s="22">
        <f t="shared" si="391"/>
        <v>0</v>
      </c>
      <c r="W1478" s="43" t="str">
        <f t="shared" si="392"/>
        <v>n/a</v>
      </c>
      <c r="X1478" s="22">
        <f t="shared" si="393"/>
        <v>0</v>
      </c>
      <c r="Y1478" s="22">
        <f t="shared" si="394"/>
        <v>0</v>
      </c>
      <c r="Z1478" s="22">
        <f t="shared" si="395"/>
        <v>0</v>
      </c>
      <c r="AA1478" s="42">
        <f t="shared" si="396"/>
        <v>0</v>
      </c>
      <c r="AB1478" s="43" t="str">
        <f t="shared" si="397"/>
        <v>n/a</v>
      </c>
      <c r="AC1478" s="44" t="str">
        <f>IFERROR(W1478*'Inputs - OBR and CPI'!$E$27+'Inputs - Elec wholesale index'!AB1478*'Inputs - OBR and CPI'!$F$27,"n/a")</f>
        <v>n/a</v>
      </c>
      <c r="AD1478" s="2"/>
      <c r="AE1478" s="2"/>
      <c r="AF1478" s="127">
        <v>0</v>
      </c>
    </row>
    <row r="1479" spans="1:32">
      <c r="A1479" s="46"/>
      <c r="B1479" s="13" t="str">
        <f t="shared" si="383"/>
        <v>Jan</v>
      </c>
      <c r="C1479" s="3"/>
      <c r="D1479" s="3"/>
      <c r="E1479" s="3"/>
      <c r="F1479" s="41"/>
      <c r="G1479" s="41"/>
      <c r="H1479" s="41"/>
      <c r="I1479" s="12">
        <f>VLOOKUP($B1479,'Elec wholesale lookups'!$A$3:$L$15,'Inputs - Elec wholesale index'!I$2,FALSE)</f>
        <v>181634.52552031272</v>
      </c>
      <c r="J1479" s="12">
        <f>VLOOKUP($B1479,'Elec wholesale lookups'!$A$3:$L$15,'Inputs - Elec wholesale index'!J$2,FALSE)</f>
        <v>205597.26549163138</v>
      </c>
      <c r="K1479" s="12">
        <f>VLOOKUP($B1479,'Elec wholesale lookups'!$A$3:$L$15,'Inputs - Elec wholesale index'!K$2,FALSE)</f>
        <v>181634.52552031272</v>
      </c>
      <c r="L1479" s="37">
        <f>VLOOKUP($B1479,'Elec wholesale lookups'!$A$3:$O$15,'Inputs - Elec wholesale index'!L$2,FALSE)</f>
        <v>1</v>
      </c>
      <c r="M1479" s="37">
        <f>VLOOKUP($B1479,'Elec wholesale lookups'!$A$3:$O$15,'Inputs - Elec wholesale index'!M$2,FALSE)</f>
        <v>1</v>
      </c>
      <c r="N1479" s="37">
        <f>VLOOKUP($B1479,'Elec wholesale lookups'!$A$3:$O$15,'Inputs - Elec wholesale index'!N$2,FALSE)</f>
        <v>0</v>
      </c>
      <c r="O1479" s="12">
        <f t="shared" si="384"/>
        <v>181634.52552031272</v>
      </c>
      <c r="P1479" s="12">
        <f t="shared" si="385"/>
        <v>205597.26549163138</v>
      </c>
      <c r="Q1479" s="12">
        <f t="shared" si="386"/>
        <v>0</v>
      </c>
      <c r="R1479" s="12">
        <f t="shared" si="387"/>
        <v>387231.79101194406</v>
      </c>
      <c r="S1479" s="22">
        <f t="shared" si="388"/>
        <v>0</v>
      </c>
      <c r="T1479" s="22">
        <f t="shared" si="389"/>
        <v>0</v>
      </c>
      <c r="U1479" s="22">
        <f t="shared" si="390"/>
        <v>0</v>
      </c>
      <c r="V1479" s="22">
        <f t="shared" si="391"/>
        <v>0</v>
      </c>
      <c r="W1479" s="43" t="str">
        <f t="shared" si="392"/>
        <v>n/a</v>
      </c>
      <c r="X1479" s="22">
        <f t="shared" si="393"/>
        <v>0</v>
      </c>
      <c r="Y1479" s="22">
        <f t="shared" si="394"/>
        <v>0</v>
      </c>
      <c r="Z1479" s="22">
        <f t="shared" si="395"/>
        <v>0</v>
      </c>
      <c r="AA1479" s="42">
        <f t="shared" si="396"/>
        <v>0</v>
      </c>
      <c r="AB1479" s="43" t="str">
        <f t="shared" si="397"/>
        <v>n/a</v>
      </c>
      <c r="AC1479" s="44" t="str">
        <f>IFERROR(W1479*'Inputs - OBR and CPI'!$E$27+'Inputs - Elec wholesale index'!AB1479*'Inputs - OBR and CPI'!$F$27,"n/a")</f>
        <v>n/a</v>
      </c>
      <c r="AD1479" s="2"/>
      <c r="AE1479" s="2"/>
      <c r="AF1479" s="127">
        <v>0</v>
      </c>
    </row>
    <row r="1480" spans="1:32">
      <c r="A1480" s="46"/>
      <c r="B1480" s="13" t="str">
        <f t="shared" si="383"/>
        <v>Jan</v>
      </c>
      <c r="C1480" s="3"/>
      <c r="D1480" s="3"/>
      <c r="E1480" s="3"/>
      <c r="F1480" s="41"/>
      <c r="G1480" s="41"/>
      <c r="H1480" s="41"/>
      <c r="I1480" s="12">
        <f>VLOOKUP($B1480,'Elec wholesale lookups'!$A$3:$L$15,'Inputs - Elec wholesale index'!I$2,FALSE)</f>
        <v>181634.52552031272</v>
      </c>
      <c r="J1480" s="12">
        <f>VLOOKUP($B1480,'Elec wholesale lookups'!$A$3:$L$15,'Inputs - Elec wholesale index'!J$2,FALSE)</f>
        <v>205597.26549163138</v>
      </c>
      <c r="K1480" s="12">
        <f>VLOOKUP($B1480,'Elec wholesale lookups'!$A$3:$L$15,'Inputs - Elec wholesale index'!K$2,FALSE)</f>
        <v>181634.52552031272</v>
      </c>
      <c r="L1480" s="37">
        <f>VLOOKUP($B1480,'Elec wholesale lookups'!$A$3:$O$15,'Inputs - Elec wholesale index'!L$2,FALSE)</f>
        <v>1</v>
      </c>
      <c r="M1480" s="37">
        <f>VLOOKUP($B1480,'Elec wholesale lookups'!$A$3:$O$15,'Inputs - Elec wholesale index'!M$2,FALSE)</f>
        <v>1</v>
      </c>
      <c r="N1480" s="37">
        <f>VLOOKUP($B1480,'Elec wholesale lookups'!$A$3:$O$15,'Inputs - Elec wholesale index'!N$2,FALSE)</f>
        <v>0</v>
      </c>
      <c r="O1480" s="12">
        <f t="shared" si="384"/>
        <v>181634.52552031272</v>
      </c>
      <c r="P1480" s="12">
        <f t="shared" si="385"/>
        <v>205597.26549163138</v>
      </c>
      <c r="Q1480" s="12">
        <f t="shared" si="386"/>
        <v>0</v>
      </c>
      <c r="R1480" s="12">
        <f t="shared" si="387"/>
        <v>387231.79101194406</v>
      </c>
      <c r="S1480" s="22">
        <f t="shared" si="388"/>
        <v>0</v>
      </c>
      <c r="T1480" s="22">
        <f t="shared" si="389"/>
        <v>0</v>
      </c>
      <c r="U1480" s="22">
        <f t="shared" si="390"/>
        <v>0</v>
      </c>
      <c r="V1480" s="22">
        <f t="shared" si="391"/>
        <v>0</v>
      </c>
      <c r="W1480" s="43" t="str">
        <f t="shared" si="392"/>
        <v>n/a</v>
      </c>
      <c r="X1480" s="22">
        <f t="shared" si="393"/>
        <v>0</v>
      </c>
      <c r="Y1480" s="22">
        <f t="shared" si="394"/>
        <v>0</v>
      </c>
      <c r="Z1480" s="22">
        <f t="shared" si="395"/>
        <v>0</v>
      </c>
      <c r="AA1480" s="42">
        <f t="shared" si="396"/>
        <v>0</v>
      </c>
      <c r="AB1480" s="43" t="str">
        <f t="shared" si="397"/>
        <v>n/a</v>
      </c>
      <c r="AC1480" s="44" t="str">
        <f>IFERROR(W1480*'Inputs - OBR and CPI'!$E$27+'Inputs - Elec wholesale index'!AB1480*'Inputs - OBR and CPI'!$F$27,"n/a")</f>
        <v>n/a</v>
      </c>
      <c r="AD1480" s="2"/>
      <c r="AE1480" s="2"/>
      <c r="AF1480" s="127">
        <v>0</v>
      </c>
    </row>
    <row r="1481" spans="1:32">
      <c r="A1481" s="46"/>
      <c r="B1481" s="13" t="str">
        <f t="shared" si="383"/>
        <v>Jan</v>
      </c>
      <c r="C1481" s="3"/>
      <c r="D1481" s="3"/>
      <c r="E1481" s="3"/>
      <c r="F1481" s="41"/>
      <c r="G1481" s="41"/>
      <c r="H1481" s="41"/>
      <c r="I1481" s="12">
        <f>VLOOKUP($B1481,'Elec wholesale lookups'!$A$3:$L$15,'Inputs - Elec wholesale index'!I$2,FALSE)</f>
        <v>181634.52552031272</v>
      </c>
      <c r="J1481" s="12">
        <f>VLOOKUP($B1481,'Elec wholesale lookups'!$A$3:$L$15,'Inputs - Elec wholesale index'!J$2,FALSE)</f>
        <v>205597.26549163138</v>
      </c>
      <c r="K1481" s="12">
        <f>VLOOKUP($B1481,'Elec wholesale lookups'!$A$3:$L$15,'Inputs - Elec wholesale index'!K$2,FALSE)</f>
        <v>181634.52552031272</v>
      </c>
      <c r="L1481" s="37">
        <f>VLOOKUP($B1481,'Elec wholesale lookups'!$A$3:$O$15,'Inputs - Elec wholesale index'!L$2,FALSE)</f>
        <v>1</v>
      </c>
      <c r="M1481" s="37">
        <f>VLOOKUP($B1481,'Elec wholesale lookups'!$A$3:$O$15,'Inputs - Elec wholesale index'!M$2,FALSE)</f>
        <v>1</v>
      </c>
      <c r="N1481" s="37">
        <f>VLOOKUP($B1481,'Elec wholesale lookups'!$A$3:$O$15,'Inputs - Elec wholesale index'!N$2,FALSE)</f>
        <v>0</v>
      </c>
      <c r="O1481" s="12">
        <f t="shared" si="384"/>
        <v>181634.52552031272</v>
      </c>
      <c r="P1481" s="12">
        <f t="shared" si="385"/>
        <v>205597.26549163138</v>
      </c>
      <c r="Q1481" s="12">
        <f t="shared" si="386"/>
        <v>0</v>
      </c>
      <c r="R1481" s="12">
        <f t="shared" si="387"/>
        <v>387231.79101194406</v>
      </c>
      <c r="S1481" s="22">
        <f t="shared" si="388"/>
        <v>0</v>
      </c>
      <c r="T1481" s="22">
        <f t="shared" si="389"/>
        <v>0</v>
      </c>
      <c r="U1481" s="22">
        <f t="shared" si="390"/>
        <v>0</v>
      </c>
      <c r="V1481" s="22">
        <f t="shared" si="391"/>
        <v>0</v>
      </c>
      <c r="W1481" s="43" t="str">
        <f t="shared" si="392"/>
        <v>n/a</v>
      </c>
      <c r="X1481" s="22">
        <f t="shared" si="393"/>
        <v>0</v>
      </c>
      <c r="Y1481" s="22">
        <f t="shared" si="394"/>
        <v>0</v>
      </c>
      <c r="Z1481" s="22">
        <f t="shared" si="395"/>
        <v>0</v>
      </c>
      <c r="AA1481" s="42">
        <f t="shared" si="396"/>
        <v>0</v>
      </c>
      <c r="AB1481" s="43" t="str">
        <f t="shared" si="397"/>
        <v>n/a</v>
      </c>
      <c r="AC1481" s="44" t="str">
        <f>IFERROR(W1481*'Inputs - OBR and CPI'!$E$27+'Inputs - Elec wholesale index'!AB1481*'Inputs - OBR and CPI'!$F$27,"n/a")</f>
        <v>n/a</v>
      </c>
      <c r="AD1481" s="2"/>
      <c r="AE1481" s="2"/>
      <c r="AF1481" s="127">
        <v>0</v>
      </c>
    </row>
    <row r="1482" spans="1:32">
      <c r="A1482" s="46"/>
      <c r="B1482" s="13" t="str">
        <f t="shared" si="383"/>
        <v>Jan</v>
      </c>
      <c r="C1482" s="3"/>
      <c r="D1482" s="3"/>
      <c r="E1482" s="3"/>
      <c r="F1482" s="41"/>
      <c r="G1482" s="41"/>
      <c r="H1482" s="41"/>
      <c r="I1482" s="12">
        <f>VLOOKUP($B1482,'Elec wholesale lookups'!$A$3:$L$15,'Inputs - Elec wholesale index'!I$2,FALSE)</f>
        <v>181634.52552031272</v>
      </c>
      <c r="J1482" s="12">
        <f>VLOOKUP($B1482,'Elec wholesale lookups'!$A$3:$L$15,'Inputs - Elec wholesale index'!J$2,FALSE)</f>
        <v>205597.26549163138</v>
      </c>
      <c r="K1482" s="12">
        <f>VLOOKUP($B1482,'Elec wholesale lookups'!$A$3:$L$15,'Inputs - Elec wholesale index'!K$2,FALSE)</f>
        <v>181634.52552031272</v>
      </c>
      <c r="L1482" s="37">
        <f>VLOOKUP($B1482,'Elec wholesale lookups'!$A$3:$O$15,'Inputs - Elec wholesale index'!L$2,FALSE)</f>
        <v>1</v>
      </c>
      <c r="M1482" s="37">
        <f>VLOOKUP($B1482,'Elec wholesale lookups'!$A$3:$O$15,'Inputs - Elec wholesale index'!M$2,FALSE)</f>
        <v>1</v>
      </c>
      <c r="N1482" s="37">
        <f>VLOOKUP($B1482,'Elec wholesale lookups'!$A$3:$O$15,'Inputs - Elec wholesale index'!N$2,FALSE)</f>
        <v>0</v>
      </c>
      <c r="O1482" s="12">
        <f t="shared" si="384"/>
        <v>181634.52552031272</v>
      </c>
      <c r="P1482" s="12">
        <f t="shared" si="385"/>
        <v>205597.26549163138</v>
      </c>
      <c r="Q1482" s="12">
        <f t="shared" si="386"/>
        <v>0</v>
      </c>
      <c r="R1482" s="12">
        <f t="shared" si="387"/>
        <v>387231.79101194406</v>
      </c>
      <c r="S1482" s="22">
        <f t="shared" si="388"/>
        <v>0</v>
      </c>
      <c r="T1482" s="22">
        <f t="shared" si="389"/>
        <v>0</v>
      </c>
      <c r="U1482" s="22">
        <f t="shared" si="390"/>
        <v>0</v>
      </c>
      <c r="V1482" s="22">
        <f t="shared" si="391"/>
        <v>0</v>
      </c>
      <c r="W1482" s="43" t="str">
        <f t="shared" si="392"/>
        <v>n/a</v>
      </c>
      <c r="X1482" s="22">
        <f t="shared" si="393"/>
        <v>0</v>
      </c>
      <c r="Y1482" s="22">
        <f t="shared" si="394"/>
        <v>0</v>
      </c>
      <c r="Z1482" s="22">
        <f t="shared" si="395"/>
        <v>0</v>
      </c>
      <c r="AA1482" s="42">
        <f t="shared" si="396"/>
        <v>0</v>
      </c>
      <c r="AB1482" s="43" t="str">
        <f t="shared" si="397"/>
        <v>n/a</v>
      </c>
      <c r="AC1482" s="44" t="str">
        <f>IFERROR(W1482*'Inputs - OBR and CPI'!$E$27+'Inputs - Elec wholesale index'!AB1482*'Inputs - OBR and CPI'!$F$27,"n/a")</f>
        <v>n/a</v>
      </c>
      <c r="AD1482" s="2"/>
      <c r="AE1482" s="2"/>
      <c r="AF1482" s="127">
        <v>0</v>
      </c>
    </row>
    <row r="1483" spans="1:32">
      <c r="A1483" s="46"/>
      <c r="B1483" s="13" t="str">
        <f t="shared" si="383"/>
        <v>Jan</v>
      </c>
      <c r="C1483" s="3"/>
      <c r="D1483" s="3"/>
      <c r="E1483" s="3"/>
      <c r="F1483" s="41"/>
      <c r="G1483" s="41"/>
      <c r="H1483" s="41"/>
      <c r="I1483" s="12">
        <f>VLOOKUP($B1483,'Elec wholesale lookups'!$A$3:$L$15,'Inputs - Elec wholesale index'!I$2,FALSE)</f>
        <v>181634.52552031272</v>
      </c>
      <c r="J1483" s="12">
        <f>VLOOKUP($B1483,'Elec wholesale lookups'!$A$3:$L$15,'Inputs - Elec wholesale index'!J$2,FALSE)</f>
        <v>205597.26549163138</v>
      </c>
      <c r="K1483" s="12">
        <f>VLOOKUP($B1483,'Elec wholesale lookups'!$A$3:$L$15,'Inputs - Elec wholesale index'!K$2,FALSE)</f>
        <v>181634.52552031272</v>
      </c>
      <c r="L1483" s="37">
        <f>VLOOKUP($B1483,'Elec wholesale lookups'!$A$3:$O$15,'Inputs - Elec wholesale index'!L$2,FALSE)</f>
        <v>1</v>
      </c>
      <c r="M1483" s="37">
        <f>VLOOKUP($B1483,'Elec wholesale lookups'!$A$3:$O$15,'Inputs - Elec wholesale index'!M$2,FALSE)</f>
        <v>1</v>
      </c>
      <c r="N1483" s="37">
        <f>VLOOKUP($B1483,'Elec wholesale lookups'!$A$3:$O$15,'Inputs - Elec wholesale index'!N$2,FALSE)</f>
        <v>0</v>
      </c>
      <c r="O1483" s="12">
        <f t="shared" si="384"/>
        <v>181634.52552031272</v>
      </c>
      <c r="P1483" s="12">
        <f t="shared" si="385"/>
        <v>205597.26549163138</v>
      </c>
      <c r="Q1483" s="12">
        <f t="shared" si="386"/>
        <v>0</v>
      </c>
      <c r="R1483" s="12">
        <f t="shared" si="387"/>
        <v>387231.79101194406</v>
      </c>
      <c r="S1483" s="22">
        <f t="shared" si="388"/>
        <v>0</v>
      </c>
      <c r="T1483" s="22">
        <f t="shared" si="389"/>
        <v>0</v>
      </c>
      <c r="U1483" s="22">
        <f t="shared" si="390"/>
        <v>0</v>
      </c>
      <c r="V1483" s="22">
        <f t="shared" si="391"/>
        <v>0</v>
      </c>
      <c r="W1483" s="43" t="str">
        <f t="shared" si="392"/>
        <v>n/a</v>
      </c>
      <c r="X1483" s="22">
        <f t="shared" si="393"/>
        <v>0</v>
      </c>
      <c r="Y1483" s="22">
        <f t="shared" si="394"/>
        <v>0</v>
      </c>
      <c r="Z1483" s="22">
        <f t="shared" si="395"/>
        <v>0</v>
      </c>
      <c r="AA1483" s="42">
        <f t="shared" si="396"/>
        <v>0</v>
      </c>
      <c r="AB1483" s="43" t="str">
        <f t="shared" si="397"/>
        <v>n/a</v>
      </c>
      <c r="AC1483" s="44" t="str">
        <f>IFERROR(W1483*'Inputs - OBR and CPI'!$E$27+'Inputs - Elec wholesale index'!AB1483*'Inputs - OBR and CPI'!$F$27,"n/a")</f>
        <v>n/a</v>
      </c>
      <c r="AD1483" s="2"/>
      <c r="AE1483" s="2"/>
      <c r="AF1483" s="127">
        <v>0</v>
      </c>
    </row>
    <row r="1484" spans="1:32">
      <c r="A1484" s="46"/>
      <c r="B1484" s="13" t="str">
        <f t="shared" si="383"/>
        <v>Jan</v>
      </c>
      <c r="C1484" s="3"/>
      <c r="D1484" s="3"/>
      <c r="E1484" s="3"/>
      <c r="F1484" s="41"/>
      <c r="G1484" s="41"/>
      <c r="H1484" s="41"/>
      <c r="I1484" s="12">
        <f>VLOOKUP($B1484,'Elec wholesale lookups'!$A$3:$L$15,'Inputs - Elec wholesale index'!I$2,FALSE)</f>
        <v>181634.52552031272</v>
      </c>
      <c r="J1484" s="12">
        <f>VLOOKUP($B1484,'Elec wholesale lookups'!$A$3:$L$15,'Inputs - Elec wholesale index'!J$2,FALSE)</f>
        <v>205597.26549163138</v>
      </c>
      <c r="K1484" s="12">
        <f>VLOOKUP($B1484,'Elec wholesale lookups'!$A$3:$L$15,'Inputs - Elec wholesale index'!K$2,FALSE)</f>
        <v>181634.52552031272</v>
      </c>
      <c r="L1484" s="37">
        <f>VLOOKUP($B1484,'Elec wholesale lookups'!$A$3:$O$15,'Inputs - Elec wholesale index'!L$2,FALSE)</f>
        <v>1</v>
      </c>
      <c r="M1484" s="37">
        <f>VLOOKUP($B1484,'Elec wholesale lookups'!$A$3:$O$15,'Inputs - Elec wholesale index'!M$2,FALSE)</f>
        <v>1</v>
      </c>
      <c r="N1484" s="37">
        <f>VLOOKUP($B1484,'Elec wholesale lookups'!$A$3:$O$15,'Inputs - Elec wholesale index'!N$2,FALSE)</f>
        <v>0</v>
      </c>
      <c r="O1484" s="12">
        <f t="shared" si="384"/>
        <v>181634.52552031272</v>
      </c>
      <c r="P1484" s="12">
        <f t="shared" si="385"/>
        <v>205597.26549163138</v>
      </c>
      <c r="Q1484" s="12">
        <f t="shared" si="386"/>
        <v>0</v>
      </c>
      <c r="R1484" s="12">
        <f t="shared" si="387"/>
        <v>387231.79101194406</v>
      </c>
      <c r="S1484" s="22">
        <f t="shared" si="388"/>
        <v>0</v>
      </c>
      <c r="T1484" s="22">
        <f t="shared" si="389"/>
        <v>0</v>
      </c>
      <c r="U1484" s="22">
        <f t="shared" si="390"/>
        <v>0</v>
      </c>
      <c r="V1484" s="22">
        <f t="shared" si="391"/>
        <v>0</v>
      </c>
      <c r="W1484" s="43" t="str">
        <f t="shared" si="392"/>
        <v>n/a</v>
      </c>
      <c r="X1484" s="22">
        <f t="shared" si="393"/>
        <v>0</v>
      </c>
      <c r="Y1484" s="22">
        <f t="shared" si="394"/>
        <v>0</v>
      </c>
      <c r="Z1484" s="22">
        <f t="shared" si="395"/>
        <v>0</v>
      </c>
      <c r="AA1484" s="42">
        <f t="shared" si="396"/>
        <v>0</v>
      </c>
      <c r="AB1484" s="43" t="str">
        <f t="shared" si="397"/>
        <v>n/a</v>
      </c>
      <c r="AC1484" s="44" t="str">
        <f>IFERROR(W1484*'Inputs - OBR and CPI'!$E$27+'Inputs - Elec wholesale index'!AB1484*'Inputs - OBR and CPI'!$F$27,"n/a")</f>
        <v>n/a</v>
      </c>
      <c r="AD1484" s="2"/>
      <c r="AE1484" s="2"/>
      <c r="AF1484" s="127">
        <v>0</v>
      </c>
    </row>
    <row r="1485" spans="1:32">
      <c r="A1485" s="46"/>
      <c r="B1485" s="13" t="str">
        <f t="shared" si="383"/>
        <v>Jan</v>
      </c>
      <c r="C1485" s="3"/>
      <c r="D1485" s="3"/>
      <c r="E1485" s="3"/>
      <c r="F1485" s="41"/>
      <c r="G1485" s="41"/>
      <c r="H1485" s="41"/>
      <c r="I1485" s="12">
        <f>VLOOKUP($B1485,'Elec wholesale lookups'!$A$3:$L$15,'Inputs - Elec wholesale index'!I$2,FALSE)</f>
        <v>181634.52552031272</v>
      </c>
      <c r="J1485" s="12">
        <f>VLOOKUP($B1485,'Elec wholesale lookups'!$A$3:$L$15,'Inputs - Elec wholesale index'!J$2,FALSE)</f>
        <v>205597.26549163138</v>
      </c>
      <c r="K1485" s="12">
        <f>VLOOKUP($B1485,'Elec wholesale lookups'!$A$3:$L$15,'Inputs - Elec wholesale index'!K$2,FALSE)</f>
        <v>181634.52552031272</v>
      </c>
      <c r="L1485" s="37">
        <f>VLOOKUP($B1485,'Elec wholesale lookups'!$A$3:$O$15,'Inputs - Elec wholesale index'!L$2,FALSE)</f>
        <v>1</v>
      </c>
      <c r="M1485" s="37">
        <f>VLOOKUP($B1485,'Elec wholesale lookups'!$A$3:$O$15,'Inputs - Elec wholesale index'!M$2,FALSE)</f>
        <v>1</v>
      </c>
      <c r="N1485" s="37">
        <f>VLOOKUP($B1485,'Elec wholesale lookups'!$A$3:$O$15,'Inputs - Elec wholesale index'!N$2,FALSE)</f>
        <v>0</v>
      </c>
      <c r="O1485" s="12">
        <f t="shared" si="384"/>
        <v>181634.52552031272</v>
      </c>
      <c r="P1485" s="12">
        <f t="shared" si="385"/>
        <v>205597.26549163138</v>
      </c>
      <c r="Q1485" s="12">
        <f t="shared" si="386"/>
        <v>0</v>
      </c>
      <c r="R1485" s="12">
        <f t="shared" si="387"/>
        <v>387231.79101194406</v>
      </c>
      <c r="S1485" s="22">
        <f t="shared" si="388"/>
        <v>0</v>
      </c>
      <c r="T1485" s="22">
        <f t="shared" si="389"/>
        <v>0</v>
      </c>
      <c r="U1485" s="22">
        <f t="shared" si="390"/>
        <v>0</v>
      </c>
      <c r="V1485" s="22">
        <f t="shared" si="391"/>
        <v>0</v>
      </c>
      <c r="W1485" s="43" t="str">
        <f t="shared" si="392"/>
        <v>n/a</v>
      </c>
      <c r="X1485" s="22">
        <f t="shared" si="393"/>
        <v>0</v>
      </c>
      <c r="Y1485" s="22">
        <f t="shared" si="394"/>
        <v>0</v>
      </c>
      <c r="Z1485" s="22">
        <f t="shared" si="395"/>
        <v>0</v>
      </c>
      <c r="AA1485" s="42">
        <f t="shared" si="396"/>
        <v>0</v>
      </c>
      <c r="AB1485" s="43" t="str">
        <f t="shared" si="397"/>
        <v>n/a</v>
      </c>
      <c r="AC1485" s="44" t="str">
        <f>IFERROR(W1485*'Inputs - OBR and CPI'!$E$27+'Inputs - Elec wholesale index'!AB1485*'Inputs - OBR and CPI'!$F$27,"n/a")</f>
        <v>n/a</v>
      </c>
      <c r="AD1485" s="2"/>
      <c r="AE1485" s="2"/>
      <c r="AF1485" s="127">
        <v>0</v>
      </c>
    </row>
    <row r="1486" spans="1:32">
      <c r="A1486" s="46"/>
      <c r="B1486" s="13" t="str">
        <f t="shared" si="383"/>
        <v>Jan</v>
      </c>
      <c r="C1486" s="3"/>
      <c r="D1486" s="3"/>
      <c r="E1486" s="3"/>
      <c r="F1486" s="41"/>
      <c r="G1486" s="41"/>
      <c r="H1486" s="41"/>
      <c r="I1486" s="12">
        <f>VLOOKUP($B1486,'Elec wholesale lookups'!$A$3:$L$15,'Inputs - Elec wholesale index'!I$2,FALSE)</f>
        <v>181634.52552031272</v>
      </c>
      <c r="J1486" s="12">
        <f>VLOOKUP($B1486,'Elec wholesale lookups'!$A$3:$L$15,'Inputs - Elec wholesale index'!J$2,FALSE)</f>
        <v>205597.26549163138</v>
      </c>
      <c r="K1486" s="12">
        <f>VLOOKUP($B1486,'Elec wholesale lookups'!$A$3:$L$15,'Inputs - Elec wholesale index'!K$2,FALSE)</f>
        <v>181634.52552031272</v>
      </c>
      <c r="L1486" s="37">
        <f>VLOOKUP($B1486,'Elec wholesale lookups'!$A$3:$O$15,'Inputs - Elec wholesale index'!L$2,FALSE)</f>
        <v>1</v>
      </c>
      <c r="M1486" s="37">
        <f>VLOOKUP($B1486,'Elec wholesale lookups'!$A$3:$O$15,'Inputs - Elec wholesale index'!M$2,FALSE)</f>
        <v>1</v>
      </c>
      <c r="N1486" s="37">
        <f>VLOOKUP($B1486,'Elec wholesale lookups'!$A$3:$O$15,'Inputs - Elec wholesale index'!N$2,FALSE)</f>
        <v>0</v>
      </c>
      <c r="O1486" s="12">
        <f t="shared" si="384"/>
        <v>181634.52552031272</v>
      </c>
      <c r="P1486" s="12">
        <f t="shared" si="385"/>
        <v>205597.26549163138</v>
      </c>
      <c r="Q1486" s="12">
        <f t="shared" si="386"/>
        <v>0</v>
      </c>
      <c r="R1486" s="12">
        <f t="shared" si="387"/>
        <v>387231.79101194406</v>
      </c>
      <c r="S1486" s="22">
        <f t="shared" si="388"/>
        <v>0</v>
      </c>
      <c r="T1486" s="22">
        <f t="shared" si="389"/>
        <v>0</v>
      </c>
      <c r="U1486" s="22">
        <f t="shared" si="390"/>
        <v>0</v>
      </c>
      <c r="V1486" s="22">
        <f t="shared" si="391"/>
        <v>0</v>
      </c>
      <c r="W1486" s="43" t="str">
        <f t="shared" si="392"/>
        <v>n/a</v>
      </c>
      <c r="X1486" s="22">
        <f t="shared" si="393"/>
        <v>0</v>
      </c>
      <c r="Y1486" s="22">
        <f t="shared" si="394"/>
        <v>0</v>
      </c>
      <c r="Z1486" s="22">
        <f t="shared" si="395"/>
        <v>0</v>
      </c>
      <c r="AA1486" s="42">
        <f t="shared" si="396"/>
        <v>0</v>
      </c>
      <c r="AB1486" s="43" t="str">
        <f t="shared" si="397"/>
        <v>n/a</v>
      </c>
      <c r="AC1486" s="44" t="str">
        <f>IFERROR(W1486*'Inputs - OBR and CPI'!$E$27+'Inputs - Elec wholesale index'!AB1486*'Inputs - OBR and CPI'!$F$27,"n/a")</f>
        <v>n/a</v>
      </c>
      <c r="AD1486" s="2"/>
      <c r="AE1486" s="2"/>
      <c r="AF1486" s="127">
        <v>0</v>
      </c>
    </row>
    <row r="1487" spans="1:32">
      <c r="A1487" s="46"/>
      <c r="B1487" s="13" t="str">
        <f t="shared" si="383"/>
        <v>Jan</v>
      </c>
      <c r="C1487" s="3"/>
      <c r="D1487" s="3"/>
      <c r="E1487" s="3"/>
      <c r="F1487" s="41"/>
      <c r="G1487" s="41"/>
      <c r="H1487" s="41"/>
      <c r="I1487" s="12">
        <f>VLOOKUP($B1487,'Elec wholesale lookups'!$A$3:$L$15,'Inputs - Elec wholesale index'!I$2,FALSE)</f>
        <v>181634.52552031272</v>
      </c>
      <c r="J1487" s="12">
        <f>VLOOKUP($B1487,'Elec wholesale lookups'!$A$3:$L$15,'Inputs - Elec wholesale index'!J$2,FALSE)</f>
        <v>205597.26549163138</v>
      </c>
      <c r="K1487" s="12">
        <f>VLOOKUP($B1487,'Elec wholesale lookups'!$A$3:$L$15,'Inputs - Elec wholesale index'!K$2,FALSE)</f>
        <v>181634.52552031272</v>
      </c>
      <c r="L1487" s="37">
        <f>VLOOKUP($B1487,'Elec wholesale lookups'!$A$3:$O$15,'Inputs - Elec wholesale index'!L$2,FALSE)</f>
        <v>1</v>
      </c>
      <c r="M1487" s="37">
        <f>VLOOKUP($B1487,'Elec wholesale lookups'!$A$3:$O$15,'Inputs - Elec wholesale index'!M$2,FALSE)</f>
        <v>1</v>
      </c>
      <c r="N1487" s="37">
        <f>VLOOKUP($B1487,'Elec wholesale lookups'!$A$3:$O$15,'Inputs - Elec wholesale index'!N$2,FALSE)</f>
        <v>0</v>
      </c>
      <c r="O1487" s="12">
        <f t="shared" si="384"/>
        <v>181634.52552031272</v>
      </c>
      <c r="P1487" s="12">
        <f t="shared" si="385"/>
        <v>205597.26549163138</v>
      </c>
      <c r="Q1487" s="12">
        <f t="shared" si="386"/>
        <v>0</v>
      </c>
      <c r="R1487" s="12">
        <f t="shared" si="387"/>
        <v>387231.79101194406</v>
      </c>
      <c r="S1487" s="22">
        <f t="shared" si="388"/>
        <v>0</v>
      </c>
      <c r="T1487" s="22">
        <f t="shared" si="389"/>
        <v>0</v>
      </c>
      <c r="U1487" s="22">
        <f t="shared" si="390"/>
        <v>0</v>
      </c>
      <c r="V1487" s="22">
        <f t="shared" si="391"/>
        <v>0</v>
      </c>
      <c r="W1487" s="43" t="str">
        <f t="shared" si="392"/>
        <v>n/a</v>
      </c>
      <c r="X1487" s="22">
        <f t="shared" si="393"/>
        <v>0</v>
      </c>
      <c r="Y1487" s="22">
        <f t="shared" si="394"/>
        <v>0</v>
      </c>
      <c r="Z1487" s="22">
        <f t="shared" si="395"/>
        <v>0</v>
      </c>
      <c r="AA1487" s="42">
        <f t="shared" si="396"/>
        <v>0</v>
      </c>
      <c r="AB1487" s="43" t="str">
        <f t="shared" si="397"/>
        <v>n/a</v>
      </c>
      <c r="AC1487" s="44" t="str">
        <f>IFERROR(W1487*'Inputs - OBR and CPI'!$E$27+'Inputs - Elec wholesale index'!AB1487*'Inputs - OBR and CPI'!$F$27,"n/a")</f>
        <v>n/a</v>
      </c>
      <c r="AD1487" s="2"/>
      <c r="AE1487" s="2"/>
      <c r="AF1487" s="127">
        <v>0</v>
      </c>
    </row>
    <row r="1488" spans="1:32">
      <c r="A1488" s="46"/>
      <c r="B1488" s="13" t="str">
        <f t="shared" si="383"/>
        <v>Jan</v>
      </c>
      <c r="C1488" s="3"/>
      <c r="D1488" s="3"/>
      <c r="E1488" s="3"/>
      <c r="F1488" s="41"/>
      <c r="G1488" s="41"/>
      <c r="H1488" s="41"/>
      <c r="I1488" s="12">
        <f>VLOOKUP($B1488,'Elec wholesale lookups'!$A$3:$L$15,'Inputs - Elec wholesale index'!I$2,FALSE)</f>
        <v>181634.52552031272</v>
      </c>
      <c r="J1488" s="12">
        <f>VLOOKUP($B1488,'Elec wholesale lookups'!$A$3:$L$15,'Inputs - Elec wholesale index'!J$2,FALSE)</f>
        <v>205597.26549163138</v>
      </c>
      <c r="K1488" s="12">
        <f>VLOOKUP($B1488,'Elec wholesale lookups'!$A$3:$L$15,'Inputs - Elec wholesale index'!K$2,FALSE)</f>
        <v>181634.52552031272</v>
      </c>
      <c r="L1488" s="37">
        <f>VLOOKUP($B1488,'Elec wholesale lookups'!$A$3:$O$15,'Inputs - Elec wholesale index'!L$2,FALSE)</f>
        <v>1</v>
      </c>
      <c r="M1488" s="37">
        <f>VLOOKUP($B1488,'Elec wholesale lookups'!$A$3:$O$15,'Inputs - Elec wholesale index'!M$2,FALSE)</f>
        <v>1</v>
      </c>
      <c r="N1488" s="37">
        <f>VLOOKUP($B1488,'Elec wholesale lookups'!$A$3:$O$15,'Inputs - Elec wholesale index'!N$2,FALSE)</f>
        <v>0</v>
      </c>
      <c r="O1488" s="12">
        <f t="shared" si="384"/>
        <v>181634.52552031272</v>
      </c>
      <c r="P1488" s="12">
        <f t="shared" si="385"/>
        <v>205597.26549163138</v>
      </c>
      <c r="Q1488" s="12">
        <f t="shared" si="386"/>
        <v>0</v>
      </c>
      <c r="R1488" s="12">
        <f t="shared" si="387"/>
        <v>387231.79101194406</v>
      </c>
      <c r="S1488" s="22">
        <f t="shared" si="388"/>
        <v>0</v>
      </c>
      <c r="T1488" s="22">
        <f t="shared" si="389"/>
        <v>0</v>
      </c>
      <c r="U1488" s="22">
        <f t="shared" si="390"/>
        <v>0</v>
      </c>
      <c r="V1488" s="22">
        <f t="shared" si="391"/>
        <v>0</v>
      </c>
      <c r="W1488" s="43" t="str">
        <f t="shared" si="392"/>
        <v>n/a</v>
      </c>
      <c r="X1488" s="22">
        <f t="shared" si="393"/>
        <v>0</v>
      </c>
      <c r="Y1488" s="22">
        <f t="shared" si="394"/>
        <v>0</v>
      </c>
      <c r="Z1488" s="22">
        <f t="shared" si="395"/>
        <v>0</v>
      </c>
      <c r="AA1488" s="42">
        <f t="shared" si="396"/>
        <v>0</v>
      </c>
      <c r="AB1488" s="43" t="str">
        <f t="shared" si="397"/>
        <v>n/a</v>
      </c>
      <c r="AC1488" s="44" t="str">
        <f>IFERROR(W1488*'Inputs - OBR and CPI'!$E$27+'Inputs - Elec wholesale index'!AB1488*'Inputs - OBR and CPI'!$F$27,"n/a")</f>
        <v>n/a</v>
      </c>
      <c r="AD1488" s="2"/>
      <c r="AE1488" s="2"/>
      <c r="AF1488" s="127">
        <v>0</v>
      </c>
    </row>
    <row r="1489" spans="1:32">
      <c r="A1489" s="46"/>
      <c r="B1489" s="13" t="str">
        <f t="shared" si="383"/>
        <v>Jan</v>
      </c>
      <c r="C1489" s="3"/>
      <c r="D1489" s="3"/>
      <c r="E1489" s="3"/>
      <c r="F1489" s="41"/>
      <c r="G1489" s="41"/>
      <c r="H1489" s="41"/>
      <c r="I1489" s="12">
        <f>VLOOKUP($B1489,'Elec wholesale lookups'!$A$3:$L$15,'Inputs - Elec wholesale index'!I$2,FALSE)</f>
        <v>181634.52552031272</v>
      </c>
      <c r="J1489" s="12">
        <f>VLOOKUP($B1489,'Elec wholesale lookups'!$A$3:$L$15,'Inputs - Elec wholesale index'!J$2,FALSE)</f>
        <v>205597.26549163138</v>
      </c>
      <c r="K1489" s="12">
        <f>VLOOKUP($B1489,'Elec wholesale lookups'!$A$3:$L$15,'Inputs - Elec wholesale index'!K$2,FALSE)</f>
        <v>181634.52552031272</v>
      </c>
      <c r="L1489" s="37">
        <f>VLOOKUP($B1489,'Elec wholesale lookups'!$A$3:$O$15,'Inputs - Elec wholesale index'!L$2,FALSE)</f>
        <v>1</v>
      </c>
      <c r="M1489" s="37">
        <f>VLOOKUP($B1489,'Elec wholesale lookups'!$A$3:$O$15,'Inputs - Elec wholesale index'!M$2,FALSE)</f>
        <v>1</v>
      </c>
      <c r="N1489" s="37">
        <f>VLOOKUP($B1489,'Elec wholesale lookups'!$A$3:$O$15,'Inputs - Elec wholesale index'!N$2,FALSE)</f>
        <v>0</v>
      </c>
      <c r="O1489" s="12">
        <f t="shared" si="384"/>
        <v>181634.52552031272</v>
      </c>
      <c r="P1489" s="12">
        <f t="shared" si="385"/>
        <v>205597.26549163138</v>
      </c>
      <c r="Q1489" s="12">
        <f t="shared" si="386"/>
        <v>0</v>
      </c>
      <c r="R1489" s="12">
        <f t="shared" si="387"/>
        <v>387231.79101194406</v>
      </c>
      <c r="S1489" s="22">
        <f t="shared" si="388"/>
        <v>0</v>
      </c>
      <c r="T1489" s="22">
        <f t="shared" si="389"/>
        <v>0</v>
      </c>
      <c r="U1489" s="22">
        <f t="shared" si="390"/>
        <v>0</v>
      </c>
      <c r="V1489" s="22">
        <f t="shared" si="391"/>
        <v>0</v>
      </c>
      <c r="W1489" s="43" t="str">
        <f t="shared" si="392"/>
        <v>n/a</v>
      </c>
      <c r="X1489" s="22">
        <f t="shared" si="393"/>
        <v>0</v>
      </c>
      <c r="Y1489" s="22">
        <f t="shared" si="394"/>
        <v>0</v>
      </c>
      <c r="Z1489" s="22">
        <f t="shared" si="395"/>
        <v>0</v>
      </c>
      <c r="AA1489" s="42">
        <f t="shared" si="396"/>
        <v>0</v>
      </c>
      <c r="AB1489" s="43" t="str">
        <f t="shared" si="397"/>
        <v>n/a</v>
      </c>
      <c r="AC1489" s="44" t="str">
        <f>IFERROR(W1489*'Inputs - OBR and CPI'!$E$27+'Inputs - Elec wholesale index'!AB1489*'Inputs - OBR and CPI'!$F$27,"n/a")</f>
        <v>n/a</v>
      </c>
      <c r="AD1489" s="2"/>
      <c r="AE1489" s="2"/>
      <c r="AF1489" s="127">
        <v>0</v>
      </c>
    </row>
    <row r="1490" spans="1:32">
      <c r="A1490" s="46"/>
      <c r="B1490" s="13" t="str">
        <f t="shared" si="383"/>
        <v>Jan</v>
      </c>
      <c r="C1490" s="3"/>
      <c r="D1490" s="3"/>
      <c r="E1490" s="3"/>
      <c r="F1490" s="41"/>
      <c r="G1490" s="41"/>
      <c r="H1490" s="41"/>
      <c r="I1490" s="12">
        <f>VLOOKUP($B1490,'Elec wholesale lookups'!$A$3:$L$15,'Inputs - Elec wholesale index'!I$2,FALSE)</f>
        <v>181634.52552031272</v>
      </c>
      <c r="J1490" s="12">
        <f>VLOOKUP($B1490,'Elec wholesale lookups'!$A$3:$L$15,'Inputs - Elec wholesale index'!J$2,FALSE)</f>
        <v>205597.26549163138</v>
      </c>
      <c r="K1490" s="12">
        <f>VLOOKUP($B1490,'Elec wholesale lookups'!$A$3:$L$15,'Inputs - Elec wholesale index'!K$2,FALSE)</f>
        <v>181634.52552031272</v>
      </c>
      <c r="L1490" s="37">
        <f>VLOOKUP($B1490,'Elec wholesale lookups'!$A$3:$O$15,'Inputs - Elec wholesale index'!L$2,FALSE)</f>
        <v>1</v>
      </c>
      <c r="M1490" s="37">
        <f>VLOOKUP($B1490,'Elec wholesale lookups'!$A$3:$O$15,'Inputs - Elec wholesale index'!M$2,FALSE)</f>
        <v>1</v>
      </c>
      <c r="N1490" s="37">
        <f>VLOOKUP($B1490,'Elec wholesale lookups'!$A$3:$O$15,'Inputs - Elec wholesale index'!N$2,FALSE)</f>
        <v>0</v>
      </c>
      <c r="O1490" s="12">
        <f t="shared" si="384"/>
        <v>181634.52552031272</v>
      </c>
      <c r="P1490" s="12">
        <f t="shared" si="385"/>
        <v>205597.26549163138</v>
      </c>
      <c r="Q1490" s="12">
        <f t="shared" si="386"/>
        <v>0</v>
      </c>
      <c r="R1490" s="12">
        <f t="shared" si="387"/>
        <v>387231.79101194406</v>
      </c>
      <c r="S1490" s="22">
        <f t="shared" si="388"/>
        <v>0</v>
      </c>
      <c r="T1490" s="22">
        <f t="shared" si="389"/>
        <v>0</v>
      </c>
      <c r="U1490" s="22">
        <f t="shared" si="390"/>
        <v>0</v>
      </c>
      <c r="V1490" s="22">
        <f t="shared" si="391"/>
        <v>0</v>
      </c>
      <c r="W1490" s="43" t="str">
        <f t="shared" si="392"/>
        <v>n/a</v>
      </c>
      <c r="X1490" s="22">
        <f t="shared" si="393"/>
        <v>0</v>
      </c>
      <c r="Y1490" s="22">
        <f t="shared" si="394"/>
        <v>0</v>
      </c>
      <c r="Z1490" s="22">
        <f t="shared" si="395"/>
        <v>0</v>
      </c>
      <c r="AA1490" s="42">
        <f t="shared" si="396"/>
        <v>0</v>
      </c>
      <c r="AB1490" s="43" t="str">
        <f t="shared" si="397"/>
        <v>n/a</v>
      </c>
      <c r="AC1490" s="44" t="str">
        <f>IFERROR(W1490*'Inputs - OBR and CPI'!$E$27+'Inputs - Elec wholesale index'!AB1490*'Inputs - OBR and CPI'!$F$27,"n/a")</f>
        <v>n/a</v>
      </c>
      <c r="AD1490" s="2"/>
      <c r="AE1490" s="2"/>
      <c r="AF1490" s="127">
        <v>0</v>
      </c>
    </row>
    <row r="1491" spans="1:32">
      <c r="A1491" s="46"/>
      <c r="B1491" s="13" t="str">
        <f t="shared" si="383"/>
        <v>Jan</v>
      </c>
      <c r="C1491" s="3"/>
      <c r="D1491" s="3"/>
      <c r="E1491" s="3"/>
      <c r="F1491" s="41"/>
      <c r="G1491" s="41"/>
      <c r="H1491" s="41"/>
      <c r="I1491" s="12">
        <f>VLOOKUP($B1491,'Elec wholesale lookups'!$A$3:$L$15,'Inputs - Elec wholesale index'!I$2,FALSE)</f>
        <v>181634.52552031272</v>
      </c>
      <c r="J1491" s="12">
        <f>VLOOKUP($B1491,'Elec wholesale lookups'!$A$3:$L$15,'Inputs - Elec wholesale index'!J$2,FALSE)</f>
        <v>205597.26549163138</v>
      </c>
      <c r="K1491" s="12">
        <f>VLOOKUP($B1491,'Elec wholesale lookups'!$A$3:$L$15,'Inputs - Elec wholesale index'!K$2,FALSE)</f>
        <v>181634.52552031272</v>
      </c>
      <c r="L1491" s="37">
        <f>VLOOKUP($B1491,'Elec wholesale lookups'!$A$3:$O$15,'Inputs - Elec wholesale index'!L$2,FALSE)</f>
        <v>1</v>
      </c>
      <c r="M1491" s="37">
        <f>VLOOKUP($B1491,'Elec wholesale lookups'!$A$3:$O$15,'Inputs - Elec wholesale index'!M$2,FALSE)</f>
        <v>1</v>
      </c>
      <c r="N1491" s="37">
        <f>VLOOKUP($B1491,'Elec wholesale lookups'!$A$3:$O$15,'Inputs - Elec wholesale index'!N$2,FALSE)</f>
        <v>0</v>
      </c>
      <c r="O1491" s="12">
        <f t="shared" si="384"/>
        <v>181634.52552031272</v>
      </c>
      <c r="P1491" s="12">
        <f t="shared" si="385"/>
        <v>205597.26549163138</v>
      </c>
      <c r="Q1491" s="12">
        <f t="shared" si="386"/>
        <v>0</v>
      </c>
      <c r="R1491" s="12">
        <f t="shared" si="387"/>
        <v>387231.79101194406</v>
      </c>
      <c r="S1491" s="22">
        <f t="shared" si="388"/>
        <v>0</v>
      </c>
      <c r="T1491" s="22">
        <f t="shared" si="389"/>
        <v>0</v>
      </c>
      <c r="U1491" s="22">
        <f t="shared" si="390"/>
        <v>0</v>
      </c>
      <c r="V1491" s="22">
        <f t="shared" si="391"/>
        <v>0</v>
      </c>
      <c r="W1491" s="43" t="str">
        <f t="shared" si="392"/>
        <v>n/a</v>
      </c>
      <c r="X1491" s="22">
        <f t="shared" si="393"/>
        <v>0</v>
      </c>
      <c r="Y1491" s="22">
        <f t="shared" si="394"/>
        <v>0</v>
      </c>
      <c r="Z1491" s="22">
        <f t="shared" si="395"/>
        <v>0</v>
      </c>
      <c r="AA1491" s="42">
        <f t="shared" si="396"/>
        <v>0</v>
      </c>
      <c r="AB1491" s="43" t="str">
        <f t="shared" si="397"/>
        <v>n/a</v>
      </c>
      <c r="AC1491" s="44" t="str">
        <f>IFERROR(W1491*'Inputs - OBR and CPI'!$E$27+'Inputs - Elec wholesale index'!AB1491*'Inputs - OBR and CPI'!$F$27,"n/a")</f>
        <v>n/a</v>
      </c>
      <c r="AD1491" s="2"/>
      <c r="AE1491" s="2"/>
      <c r="AF1491" s="127">
        <v>0</v>
      </c>
    </row>
    <row r="1492" spans="1:32">
      <c r="A1492" s="46"/>
      <c r="B1492" s="13" t="str">
        <f t="shared" si="383"/>
        <v>Jan</v>
      </c>
      <c r="C1492" s="3"/>
      <c r="D1492" s="3"/>
      <c r="E1492" s="3"/>
      <c r="F1492" s="41"/>
      <c r="G1492" s="41"/>
      <c r="H1492" s="41"/>
      <c r="I1492" s="12">
        <f>VLOOKUP($B1492,'Elec wholesale lookups'!$A$3:$L$15,'Inputs - Elec wholesale index'!I$2,FALSE)</f>
        <v>181634.52552031272</v>
      </c>
      <c r="J1492" s="12">
        <f>VLOOKUP($B1492,'Elec wholesale lookups'!$A$3:$L$15,'Inputs - Elec wholesale index'!J$2,FALSE)</f>
        <v>205597.26549163138</v>
      </c>
      <c r="K1492" s="12">
        <f>VLOOKUP($B1492,'Elec wholesale lookups'!$A$3:$L$15,'Inputs - Elec wholesale index'!K$2,FALSE)</f>
        <v>181634.52552031272</v>
      </c>
      <c r="L1492" s="37">
        <f>VLOOKUP($B1492,'Elec wholesale lookups'!$A$3:$O$15,'Inputs - Elec wholesale index'!L$2,FALSE)</f>
        <v>1</v>
      </c>
      <c r="M1492" s="37">
        <f>VLOOKUP($B1492,'Elec wholesale lookups'!$A$3:$O$15,'Inputs - Elec wholesale index'!M$2,FALSE)</f>
        <v>1</v>
      </c>
      <c r="N1492" s="37">
        <f>VLOOKUP($B1492,'Elec wholesale lookups'!$A$3:$O$15,'Inputs - Elec wholesale index'!N$2,FALSE)</f>
        <v>0</v>
      </c>
      <c r="O1492" s="12">
        <f t="shared" si="384"/>
        <v>181634.52552031272</v>
      </c>
      <c r="P1492" s="12">
        <f t="shared" si="385"/>
        <v>205597.26549163138</v>
      </c>
      <c r="Q1492" s="12">
        <f t="shared" si="386"/>
        <v>0</v>
      </c>
      <c r="R1492" s="12">
        <f t="shared" si="387"/>
        <v>387231.79101194406</v>
      </c>
      <c r="S1492" s="22">
        <f t="shared" si="388"/>
        <v>0</v>
      </c>
      <c r="T1492" s="22">
        <f t="shared" si="389"/>
        <v>0</v>
      </c>
      <c r="U1492" s="22">
        <f t="shared" si="390"/>
        <v>0</v>
      </c>
      <c r="V1492" s="22">
        <f t="shared" si="391"/>
        <v>0</v>
      </c>
      <c r="W1492" s="43" t="str">
        <f t="shared" si="392"/>
        <v>n/a</v>
      </c>
      <c r="X1492" s="22">
        <f t="shared" si="393"/>
        <v>0</v>
      </c>
      <c r="Y1492" s="22">
        <f t="shared" si="394"/>
        <v>0</v>
      </c>
      <c r="Z1492" s="22">
        <f t="shared" si="395"/>
        <v>0</v>
      </c>
      <c r="AA1492" s="42">
        <f t="shared" si="396"/>
        <v>0</v>
      </c>
      <c r="AB1492" s="43" t="str">
        <f t="shared" si="397"/>
        <v>n/a</v>
      </c>
      <c r="AC1492" s="44" t="str">
        <f>IFERROR(W1492*'Inputs - OBR and CPI'!$E$27+'Inputs - Elec wholesale index'!AB1492*'Inputs - OBR and CPI'!$F$27,"n/a")</f>
        <v>n/a</v>
      </c>
      <c r="AD1492" s="2"/>
      <c r="AE1492" s="2"/>
      <c r="AF1492" s="127">
        <v>0</v>
      </c>
    </row>
    <row r="1493" spans="1:32">
      <c r="A1493" s="46"/>
      <c r="B1493" s="13" t="str">
        <f t="shared" si="383"/>
        <v>Jan</v>
      </c>
      <c r="C1493" s="3"/>
      <c r="D1493" s="3"/>
      <c r="E1493" s="3"/>
      <c r="F1493" s="41"/>
      <c r="G1493" s="41"/>
      <c r="H1493" s="41"/>
      <c r="I1493" s="12">
        <f>VLOOKUP($B1493,'Elec wholesale lookups'!$A$3:$L$15,'Inputs - Elec wholesale index'!I$2,FALSE)</f>
        <v>181634.52552031272</v>
      </c>
      <c r="J1493" s="12">
        <f>VLOOKUP($B1493,'Elec wholesale lookups'!$A$3:$L$15,'Inputs - Elec wholesale index'!J$2,FALSE)</f>
        <v>205597.26549163138</v>
      </c>
      <c r="K1493" s="12">
        <f>VLOOKUP($B1493,'Elec wholesale lookups'!$A$3:$L$15,'Inputs - Elec wholesale index'!K$2,FALSE)</f>
        <v>181634.52552031272</v>
      </c>
      <c r="L1493" s="37">
        <f>VLOOKUP($B1493,'Elec wholesale lookups'!$A$3:$O$15,'Inputs - Elec wholesale index'!L$2,FALSE)</f>
        <v>1</v>
      </c>
      <c r="M1493" s="37">
        <f>VLOOKUP($B1493,'Elec wholesale lookups'!$A$3:$O$15,'Inputs - Elec wholesale index'!M$2,FALSE)</f>
        <v>1</v>
      </c>
      <c r="N1493" s="37">
        <f>VLOOKUP($B1493,'Elec wholesale lookups'!$A$3:$O$15,'Inputs - Elec wholesale index'!N$2,FALSE)</f>
        <v>0</v>
      </c>
      <c r="O1493" s="12">
        <f t="shared" si="384"/>
        <v>181634.52552031272</v>
      </c>
      <c r="P1493" s="12">
        <f t="shared" si="385"/>
        <v>205597.26549163138</v>
      </c>
      <c r="Q1493" s="12">
        <f t="shared" si="386"/>
        <v>0</v>
      </c>
      <c r="R1493" s="12">
        <f t="shared" si="387"/>
        <v>387231.79101194406</v>
      </c>
      <c r="S1493" s="22">
        <f t="shared" si="388"/>
        <v>0</v>
      </c>
      <c r="T1493" s="22">
        <f t="shared" si="389"/>
        <v>0</v>
      </c>
      <c r="U1493" s="22">
        <f t="shared" si="390"/>
        <v>0</v>
      </c>
      <c r="V1493" s="22">
        <f t="shared" si="391"/>
        <v>0</v>
      </c>
      <c r="W1493" s="43" t="str">
        <f t="shared" si="392"/>
        <v>n/a</v>
      </c>
      <c r="X1493" s="22">
        <f t="shared" si="393"/>
        <v>0</v>
      </c>
      <c r="Y1493" s="22">
        <f t="shared" si="394"/>
        <v>0</v>
      </c>
      <c r="Z1493" s="22">
        <f t="shared" si="395"/>
        <v>0</v>
      </c>
      <c r="AA1493" s="42">
        <f t="shared" si="396"/>
        <v>0</v>
      </c>
      <c r="AB1493" s="43" t="str">
        <f t="shared" si="397"/>
        <v>n/a</v>
      </c>
      <c r="AC1493" s="44" t="str">
        <f>IFERROR(W1493*'Inputs - OBR and CPI'!$E$27+'Inputs - Elec wholesale index'!AB1493*'Inputs - OBR and CPI'!$F$27,"n/a")</f>
        <v>n/a</v>
      </c>
      <c r="AD1493" s="2"/>
      <c r="AE1493" s="2"/>
      <c r="AF1493" s="127">
        <v>0</v>
      </c>
    </row>
    <row r="1494" spans="1:32">
      <c r="A1494" s="46"/>
      <c r="B1494" s="13" t="str">
        <f t="shared" si="383"/>
        <v>Jan</v>
      </c>
      <c r="C1494" s="3"/>
      <c r="D1494" s="3"/>
      <c r="E1494" s="3"/>
      <c r="F1494" s="41"/>
      <c r="G1494" s="41"/>
      <c r="H1494" s="41"/>
      <c r="I1494" s="12">
        <f>VLOOKUP($B1494,'Elec wholesale lookups'!$A$3:$L$15,'Inputs - Elec wholesale index'!I$2,FALSE)</f>
        <v>181634.52552031272</v>
      </c>
      <c r="J1494" s="12">
        <f>VLOOKUP($B1494,'Elec wholesale lookups'!$A$3:$L$15,'Inputs - Elec wholesale index'!J$2,FALSE)</f>
        <v>205597.26549163138</v>
      </c>
      <c r="K1494" s="12">
        <f>VLOOKUP($B1494,'Elec wholesale lookups'!$A$3:$L$15,'Inputs - Elec wholesale index'!K$2,FALSE)</f>
        <v>181634.52552031272</v>
      </c>
      <c r="L1494" s="37">
        <f>VLOOKUP($B1494,'Elec wholesale lookups'!$A$3:$O$15,'Inputs - Elec wholesale index'!L$2,FALSE)</f>
        <v>1</v>
      </c>
      <c r="M1494" s="37">
        <f>VLOOKUP($B1494,'Elec wholesale lookups'!$A$3:$O$15,'Inputs - Elec wholesale index'!M$2,FALSE)</f>
        <v>1</v>
      </c>
      <c r="N1494" s="37">
        <f>VLOOKUP($B1494,'Elec wholesale lookups'!$A$3:$O$15,'Inputs - Elec wholesale index'!N$2,FALSE)</f>
        <v>0</v>
      </c>
      <c r="O1494" s="12">
        <f t="shared" si="384"/>
        <v>181634.52552031272</v>
      </c>
      <c r="P1494" s="12">
        <f t="shared" si="385"/>
        <v>205597.26549163138</v>
      </c>
      <c r="Q1494" s="12">
        <f t="shared" si="386"/>
        <v>0</v>
      </c>
      <c r="R1494" s="12">
        <f t="shared" si="387"/>
        <v>387231.79101194406</v>
      </c>
      <c r="S1494" s="22">
        <f t="shared" si="388"/>
        <v>0</v>
      </c>
      <c r="T1494" s="22">
        <f t="shared" si="389"/>
        <v>0</v>
      </c>
      <c r="U1494" s="22">
        <f t="shared" si="390"/>
        <v>0</v>
      </c>
      <c r="V1494" s="22">
        <f t="shared" si="391"/>
        <v>0</v>
      </c>
      <c r="W1494" s="43" t="str">
        <f t="shared" si="392"/>
        <v>n/a</v>
      </c>
      <c r="X1494" s="22">
        <f t="shared" si="393"/>
        <v>0</v>
      </c>
      <c r="Y1494" s="22">
        <f t="shared" si="394"/>
        <v>0</v>
      </c>
      <c r="Z1494" s="22">
        <f t="shared" si="395"/>
        <v>0</v>
      </c>
      <c r="AA1494" s="42">
        <f t="shared" si="396"/>
        <v>0</v>
      </c>
      <c r="AB1494" s="43" t="str">
        <f t="shared" si="397"/>
        <v>n/a</v>
      </c>
      <c r="AC1494" s="44" t="str">
        <f>IFERROR(W1494*'Inputs - OBR and CPI'!$E$27+'Inputs - Elec wholesale index'!AB1494*'Inputs - OBR and CPI'!$F$27,"n/a")</f>
        <v>n/a</v>
      </c>
      <c r="AD1494" s="2"/>
      <c r="AE1494" s="2"/>
      <c r="AF1494" s="127">
        <v>0</v>
      </c>
    </row>
    <row r="1495" spans="1:32">
      <c r="A1495" s="46"/>
      <c r="B1495" s="13" t="str">
        <f t="shared" si="383"/>
        <v>Jan</v>
      </c>
      <c r="C1495" s="3"/>
      <c r="D1495" s="3"/>
      <c r="E1495" s="3"/>
      <c r="F1495" s="41"/>
      <c r="G1495" s="41"/>
      <c r="H1495" s="41"/>
      <c r="I1495" s="12">
        <f>VLOOKUP($B1495,'Elec wholesale lookups'!$A$3:$L$15,'Inputs - Elec wholesale index'!I$2,FALSE)</f>
        <v>181634.52552031272</v>
      </c>
      <c r="J1495" s="12">
        <f>VLOOKUP($B1495,'Elec wholesale lookups'!$A$3:$L$15,'Inputs - Elec wholesale index'!J$2,FALSE)</f>
        <v>205597.26549163138</v>
      </c>
      <c r="K1495" s="12">
        <f>VLOOKUP($B1495,'Elec wholesale lookups'!$A$3:$L$15,'Inputs - Elec wholesale index'!K$2,FALSE)</f>
        <v>181634.52552031272</v>
      </c>
      <c r="L1495" s="37">
        <f>VLOOKUP($B1495,'Elec wholesale lookups'!$A$3:$O$15,'Inputs - Elec wholesale index'!L$2,FALSE)</f>
        <v>1</v>
      </c>
      <c r="M1495" s="37">
        <f>VLOOKUP($B1495,'Elec wholesale lookups'!$A$3:$O$15,'Inputs - Elec wholesale index'!M$2,FALSE)</f>
        <v>1</v>
      </c>
      <c r="N1495" s="37">
        <f>VLOOKUP($B1495,'Elec wholesale lookups'!$A$3:$O$15,'Inputs - Elec wholesale index'!N$2,FALSE)</f>
        <v>0</v>
      </c>
      <c r="O1495" s="12">
        <f t="shared" si="384"/>
        <v>181634.52552031272</v>
      </c>
      <c r="P1495" s="12">
        <f t="shared" si="385"/>
        <v>205597.26549163138</v>
      </c>
      <c r="Q1495" s="12">
        <f t="shared" si="386"/>
        <v>0</v>
      </c>
      <c r="R1495" s="12">
        <f t="shared" si="387"/>
        <v>387231.79101194406</v>
      </c>
      <c r="S1495" s="22">
        <f t="shared" si="388"/>
        <v>0</v>
      </c>
      <c r="T1495" s="22">
        <f t="shared" si="389"/>
        <v>0</v>
      </c>
      <c r="U1495" s="22">
        <f t="shared" si="390"/>
        <v>0</v>
      </c>
      <c r="V1495" s="22">
        <f t="shared" si="391"/>
        <v>0</v>
      </c>
      <c r="W1495" s="43" t="str">
        <f t="shared" si="392"/>
        <v>n/a</v>
      </c>
      <c r="X1495" s="22">
        <f t="shared" si="393"/>
        <v>0</v>
      </c>
      <c r="Y1495" s="22">
        <f t="shared" si="394"/>
        <v>0</v>
      </c>
      <c r="Z1495" s="22">
        <f t="shared" si="395"/>
        <v>0</v>
      </c>
      <c r="AA1495" s="42">
        <f t="shared" si="396"/>
        <v>0</v>
      </c>
      <c r="AB1495" s="43" t="str">
        <f t="shared" si="397"/>
        <v>n/a</v>
      </c>
      <c r="AC1495" s="44" t="str">
        <f>IFERROR(W1495*'Inputs - OBR and CPI'!$E$27+'Inputs - Elec wholesale index'!AB1495*'Inputs - OBR and CPI'!$F$27,"n/a")</f>
        <v>n/a</v>
      </c>
      <c r="AD1495" s="2"/>
      <c r="AE1495" s="2"/>
      <c r="AF1495" s="127">
        <v>0</v>
      </c>
    </row>
    <row r="1496" spans="1:32">
      <c r="A1496" s="46"/>
      <c r="B1496" s="13" t="str">
        <f t="shared" si="383"/>
        <v>Jan</v>
      </c>
      <c r="C1496" s="3"/>
      <c r="D1496" s="3"/>
      <c r="E1496" s="3"/>
      <c r="F1496" s="41"/>
      <c r="G1496" s="41"/>
      <c r="H1496" s="41"/>
      <c r="I1496" s="12">
        <f>VLOOKUP($B1496,'Elec wholesale lookups'!$A$3:$L$15,'Inputs - Elec wholesale index'!I$2,FALSE)</f>
        <v>181634.52552031272</v>
      </c>
      <c r="J1496" s="12">
        <f>VLOOKUP($B1496,'Elec wholesale lookups'!$A$3:$L$15,'Inputs - Elec wholesale index'!J$2,FALSE)</f>
        <v>205597.26549163138</v>
      </c>
      <c r="K1496" s="12">
        <f>VLOOKUP($B1496,'Elec wholesale lookups'!$A$3:$L$15,'Inputs - Elec wholesale index'!K$2,FALSE)</f>
        <v>181634.52552031272</v>
      </c>
      <c r="L1496" s="37">
        <f>VLOOKUP($B1496,'Elec wholesale lookups'!$A$3:$O$15,'Inputs - Elec wholesale index'!L$2,FALSE)</f>
        <v>1</v>
      </c>
      <c r="M1496" s="37">
        <f>VLOOKUP($B1496,'Elec wholesale lookups'!$A$3:$O$15,'Inputs - Elec wholesale index'!M$2,FALSE)</f>
        <v>1</v>
      </c>
      <c r="N1496" s="37">
        <f>VLOOKUP($B1496,'Elec wholesale lookups'!$A$3:$O$15,'Inputs - Elec wholesale index'!N$2,FALSE)</f>
        <v>0</v>
      </c>
      <c r="O1496" s="12">
        <f t="shared" si="384"/>
        <v>181634.52552031272</v>
      </c>
      <c r="P1496" s="12">
        <f t="shared" si="385"/>
        <v>205597.26549163138</v>
      </c>
      <c r="Q1496" s="12">
        <f t="shared" si="386"/>
        <v>0</v>
      </c>
      <c r="R1496" s="12">
        <f t="shared" si="387"/>
        <v>387231.79101194406</v>
      </c>
      <c r="S1496" s="22">
        <f t="shared" si="388"/>
        <v>0</v>
      </c>
      <c r="T1496" s="22">
        <f t="shared" si="389"/>
        <v>0</v>
      </c>
      <c r="U1496" s="22">
        <f t="shared" si="390"/>
        <v>0</v>
      </c>
      <c r="V1496" s="22">
        <f t="shared" si="391"/>
        <v>0</v>
      </c>
      <c r="W1496" s="43" t="str">
        <f t="shared" si="392"/>
        <v>n/a</v>
      </c>
      <c r="X1496" s="22">
        <f t="shared" si="393"/>
        <v>0</v>
      </c>
      <c r="Y1496" s="22">
        <f t="shared" si="394"/>
        <v>0</v>
      </c>
      <c r="Z1496" s="22">
        <f t="shared" si="395"/>
        <v>0</v>
      </c>
      <c r="AA1496" s="42">
        <f t="shared" si="396"/>
        <v>0</v>
      </c>
      <c r="AB1496" s="43" t="str">
        <f t="shared" si="397"/>
        <v>n/a</v>
      </c>
      <c r="AC1496" s="44" t="str">
        <f>IFERROR(W1496*'Inputs - OBR and CPI'!$E$27+'Inputs - Elec wholesale index'!AB1496*'Inputs - OBR and CPI'!$F$27,"n/a")</f>
        <v>n/a</v>
      </c>
      <c r="AD1496" s="2"/>
      <c r="AE1496" s="2"/>
      <c r="AF1496" s="127">
        <v>0</v>
      </c>
    </row>
    <row r="1497" spans="1:32">
      <c r="A1497" s="46"/>
      <c r="B1497" s="13" t="str">
        <f t="shared" si="383"/>
        <v>Jan</v>
      </c>
      <c r="C1497" s="3"/>
      <c r="D1497" s="3"/>
      <c r="E1497" s="3"/>
      <c r="F1497" s="41"/>
      <c r="G1497" s="41"/>
      <c r="H1497" s="41"/>
      <c r="I1497" s="12">
        <f>VLOOKUP($B1497,'Elec wholesale lookups'!$A$3:$L$15,'Inputs - Elec wholesale index'!I$2,FALSE)</f>
        <v>181634.52552031272</v>
      </c>
      <c r="J1497" s="12">
        <f>VLOOKUP($B1497,'Elec wholesale lookups'!$A$3:$L$15,'Inputs - Elec wholesale index'!J$2,FALSE)</f>
        <v>205597.26549163138</v>
      </c>
      <c r="K1497" s="12">
        <f>VLOOKUP($B1497,'Elec wholesale lookups'!$A$3:$L$15,'Inputs - Elec wholesale index'!K$2,FALSE)</f>
        <v>181634.52552031272</v>
      </c>
      <c r="L1497" s="37">
        <f>VLOOKUP($B1497,'Elec wholesale lookups'!$A$3:$O$15,'Inputs - Elec wholesale index'!L$2,FALSE)</f>
        <v>1</v>
      </c>
      <c r="M1497" s="37">
        <f>VLOOKUP($B1497,'Elec wholesale lookups'!$A$3:$O$15,'Inputs - Elec wholesale index'!M$2,FALSE)</f>
        <v>1</v>
      </c>
      <c r="N1497" s="37">
        <f>VLOOKUP($B1497,'Elec wholesale lookups'!$A$3:$O$15,'Inputs - Elec wholesale index'!N$2,FALSE)</f>
        <v>0</v>
      </c>
      <c r="O1497" s="12">
        <f t="shared" si="384"/>
        <v>181634.52552031272</v>
      </c>
      <c r="P1497" s="12">
        <f t="shared" si="385"/>
        <v>205597.26549163138</v>
      </c>
      <c r="Q1497" s="12">
        <f t="shared" si="386"/>
        <v>0</v>
      </c>
      <c r="R1497" s="12">
        <f t="shared" si="387"/>
        <v>387231.79101194406</v>
      </c>
      <c r="S1497" s="22">
        <f t="shared" si="388"/>
        <v>0</v>
      </c>
      <c r="T1497" s="22">
        <f t="shared" si="389"/>
        <v>0</v>
      </c>
      <c r="U1497" s="22">
        <f t="shared" si="390"/>
        <v>0</v>
      </c>
      <c r="V1497" s="22">
        <f t="shared" si="391"/>
        <v>0</v>
      </c>
      <c r="W1497" s="43" t="str">
        <f t="shared" si="392"/>
        <v>n/a</v>
      </c>
      <c r="X1497" s="22">
        <f t="shared" si="393"/>
        <v>0</v>
      </c>
      <c r="Y1497" s="22">
        <f t="shared" si="394"/>
        <v>0</v>
      </c>
      <c r="Z1497" s="22">
        <f t="shared" si="395"/>
        <v>0</v>
      </c>
      <c r="AA1497" s="42">
        <f t="shared" si="396"/>
        <v>0</v>
      </c>
      <c r="AB1497" s="43" t="str">
        <f t="shared" si="397"/>
        <v>n/a</v>
      </c>
      <c r="AC1497" s="44" t="str">
        <f>IFERROR(W1497*'Inputs - OBR and CPI'!$E$27+'Inputs - Elec wholesale index'!AB1497*'Inputs - OBR and CPI'!$F$27,"n/a")</f>
        <v>n/a</v>
      </c>
      <c r="AD1497" s="2"/>
      <c r="AE1497" s="2"/>
      <c r="AF1497" s="127">
        <v>0</v>
      </c>
    </row>
    <row r="1498" spans="1:32">
      <c r="A1498" s="46"/>
      <c r="B1498" s="13" t="str">
        <f t="shared" si="383"/>
        <v>Jan</v>
      </c>
      <c r="C1498" s="3"/>
      <c r="D1498" s="3"/>
      <c r="E1498" s="3"/>
      <c r="F1498" s="41"/>
      <c r="G1498" s="41"/>
      <c r="H1498" s="41"/>
      <c r="I1498" s="12">
        <f>VLOOKUP($B1498,'Elec wholesale lookups'!$A$3:$L$15,'Inputs - Elec wholesale index'!I$2,FALSE)</f>
        <v>181634.52552031272</v>
      </c>
      <c r="J1498" s="12">
        <f>VLOOKUP($B1498,'Elec wholesale lookups'!$A$3:$L$15,'Inputs - Elec wholesale index'!J$2,FALSE)</f>
        <v>205597.26549163138</v>
      </c>
      <c r="K1498" s="12">
        <f>VLOOKUP($B1498,'Elec wholesale lookups'!$A$3:$L$15,'Inputs - Elec wholesale index'!K$2,FALSE)</f>
        <v>181634.52552031272</v>
      </c>
      <c r="L1498" s="37">
        <f>VLOOKUP($B1498,'Elec wholesale lookups'!$A$3:$O$15,'Inputs - Elec wholesale index'!L$2,FALSE)</f>
        <v>1</v>
      </c>
      <c r="M1498" s="37">
        <f>VLOOKUP($B1498,'Elec wholesale lookups'!$A$3:$O$15,'Inputs - Elec wholesale index'!M$2,FALSE)</f>
        <v>1</v>
      </c>
      <c r="N1498" s="37">
        <f>VLOOKUP($B1498,'Elec wholesale lookups'!$A$3:$O$15,'Inputs - Elec wholesale index'!N$2,FALSE)</f>
        <v>0</v>
      </c>
      <c r="O1498" s="12">
        <f t="shared" si="384"/>
        <v>181634.52552031272</v>
      </c>
      <c r="P1498" s="12">
        <f t="shared" si="385"/>
        <v>205597.26549163138</v>
      </c>
      <c r="Q1498" s="12">
        <f t="shared" si="386"/>
        <v>0</v>
      </c>
      <c r="R1498" s="12">
        <f t="shared" si="387"/>
        <v>387231.79101194406</v>
      </c>
      <c r="S1498" s="22">
        <f t="shared" si="388"/>
        <v>0</v>
      </c>
      <c r="T1498" s="22">
        <f t="shared" si="389"/>
        <v>0</v>
      </c>
      <c r="U1498" s="22">
        <f t="shared" si="390"/>
        <v>0</v>
      </c>
      <c r="V1498" s="22">
        <f t="shared" si="391"/>
        <v>0</v>
      </c>
      <c r="W1498" s="43" t="str">
        <f t="shared" si="392"/>
        <v>n/a</v>
      </c>
      <c r="X1498" s="22">
        <f t="shared" si="393"/>
        <v>0</v>
      </c>
      <c r="Y1498" s="22">
        <f t="shared" si="394"/>
        <v>0</v>
      </c>
      <c r="Z1498" s="22">
        <f t="shared" si="395"/>
        <v>0</v>
      </c>
      <c r="AA1498" s="42">
        <f t="shared" si="396"/>
        <v>0</v>
      </c>
      <c r="AB1498" s="43" t="str">
        <f t="shared" si="397"/>
        <v>n/a</v>
      </c>
      <c r="AC1498" s="44" t="str">
        <f>IFERROR(W1498*'Inputs - OBR and CPI'!$E$27+'Inputs - Elec wholesale index'!AB1498*'Inputs - OBR and CPI'!$F$27,"n/a")</f>
        <v>n/a</v>
      </c>
      <c r="AD1498" s="2"/>
      <c r="AE1498" s="2"/>
      <c r="AF1498" s="127">
        <v>0</v>
      </c>
    </row>
    <row r="1499" spans="1:32">
      <c r="A1499" s="46"/>
      <c r="B1499" s="13" t="str">
        <f t="shared" si="383"/>
        <v>Jan</v>
      </c>
      <c r="C1499" s="3"/>
      <c r="D1499" s="3"/>
      <c r="E1499" s="3"/>
      <c r="F1499" s="41"/>
      <c r="G1499" s="41"/>
      <c r="H1499" s="41"/>
      <c r="I1499" s="12">
        <f>VLOOKUP($B1499,'Elec wholesale lookups'!$A$3:$L$15,'Inputs - Elec wholesale index'!I$2,FALSE)</f>
        <v>181634.52552031272</v>
      </c>
      <c r="J1499" s="12">
        <f>VLOOKUP($B1499,'Elec wholesale lookups'!$A$3:$L$15,'Inputs - Elec wholesale index'!J$2,FALSE)</f>
        <v>205597.26549163138</v>
      </c>
      <c r="K1499" s="12">
        <f>VLOOKUP($B1499,'Elec wholesale lookups'!$A$3:$L$15,'Inputs - Elec wholesale index'!K$2,FALSE)</f>
        <v>181634.52552031272</v>
      </c>
      <c r="L1499" s="37">
        <f>VLOOKUP($B1499,'Elec wholesale lookups'!$A$3:$O$15,'Inputs - Elec wholesale index'!L$2,FALSE)</f>
        <v>1</v>
      </c>
      <c r="M1499" s="37">
        <f>VLOOKUP($B1499,'Elec wholesale lookups'!$A$3:$O$15,'Inputs - Elec wholesale index'!M$2,FALSE)</f>
        <v>1</v>
      </c>
      <c r="N1499" s="37">
        <f>VLOOKUP($B1499,'Elec wholesale lookups'!$A$3:$O$15,'Inputs - Elec wholesale index'!N$2,FALSE)</f>
        <v>0</v>
      </c>
      <c r="O1499" s="12">
        <f t="shared" si="384"/>
        <v>181634.52552031272</v>
      </c>
      <c r="P1499" s="12">
        <f t="shared" si="385"/>
        <v>205597.26549163138</v>
      </c>
      <c r="Q1499" s="12">
        <f t="shared" si="386"/>
        <v>0</v>
      </c>
      <c r="R1499" s="12">
        <f t="shared" si="387"/>
        <v>387231.79101194406</v>
      </c>
      <c r="S1499" s="22">
        <f t="shared" si="388"/>
        <v>0</v>
      </c>
      <c r="T1499" s="22">
        <f t="shared" si="389"/>
        <v>0</v>
      </c>
      <c r="U1499" s="22">
        <f t="shared" si="390"/>
        <v>0</v>
      </c>
      <c r="V1499" s="22">
        <f t="shared" si="391"/>
        <v>0</v>
      </c>
      <c r="W1499" s="43" t="str">
        <f t="shared" si="392"/>
        <v>n/a</v>
      </c>
      <c r="X1499" s="22">
        <f t="shared" si="393"/>
        <v>0</v>
      </c>
      <c r="Y1499" s="22">
        <f t="shared" si="394"/>
        <v>0</v>
      </c>
      <c r="Z1499" s="22">
        <f t="shared" si="395"/>
        <v>0</v>
      </c>
      <c r="AA1499" s="42">
        <f t="shared" si="396"/>
        <v>0</v>
      </c>
      <c r="AB1499" s="43" t="str">
        <f t="shared" si="397"/>
        <v>n/a</v>
      </c>
      <c r="AC1499" s="44" t="str">
        <f>IFERROR(W1499*'Inputs - OBR and CPI'!$E$27+'Inputs - Elec wholesale index'!AB1499*'Inputs - OBR and CPI'!$F$27,"n/a")</f>
        <v>n/a</v>
      </c>
      <c r="AD1499" s="2"/>
      <c r="AE1499" s="2"/>
      <c r="AF1499" s="127">
        <v>0</v>
      </c>
    </row>
    <row r="1500" spans="1:32">
      <c r="A1500" s="46"/>
      <c r="B1500" s="13" t="str">
        <f t="shared" si="383"/>
        <v>Jan</v>
      </c>
      <c r="C1500" s="3"/>
      <c r="D1500" s="3"/>
      <c r="E1500" s="3"/>
      <c r="F1500" s="41"/>
      <c r="G1500" s="41"/>
      <c r="H1500" s="41"/>
      <c r="I1500" s="12">
        <f>VLOOKUP($B1500,'Elec wholesale lookups'!$A$3:$L$15,'Inputs - Elec wholesale index'!I$2,FALSE)</f>
        <v>181634.52552031272</v>
      </c>
      <c r="J1500" s="12">
        <f>VLOOKUP($B1500,'Elec wholesale lookups'!$A$3:$L$15,'Inputs - Elec wholesale index'!J$2,FALSE)</f>
        <v>205597.26549163138</v>
      </c>
      <c r="K1500" s="12">
        <f>VLOOKUP($B1500,'Elec wholesale lookups'!$A$3:$L$15,'Inputs - Elec wholesale index'!K$2,FALSE)</f>
        <v>181634.52552031272</v>
      </c>
      <c r="L1500" s="37">
        <f>VLOOKUP($B1500,'Elec wholesale lookups'!$A$3:$O$15,'Inputs - Elec wholesale index'!L$2,FALSE)</f>
        <v>1</v>
      </c>
      <c r="M1500" s="37">
        <f>VLOOKUP($B1500,'Elec wholesale lookups'!$A$3:$O$15,'Inputs - Elec wholesale index'!M$2,FALSE)</f>
        <v>1</v>
      </c>
      <c r="N1500" s="37">
        <f>VLOOKUP($B1500,'Elec wholesale lookups'!$A$3:$O$15,'Inputs - Elec wholesale index'!N$2,FALSE)</f>
        <v>0</v>
      </c>
      <c r="O1500" s="12">
        <f t="shared" si="384"/>
        <v>181634.52552031272</v>
      </c>
      <c r="P1500" s="12">
        <f t="shared" si="385"/>
        <v>205597.26549163138</v>
      </c>
      <c r="Q1500" s="12">
        <f t="shared" si="386"/>
        <v>0</v>
      </c>
      <c r="R1500" s="12">
        <f t="shared" si="387"/>
        <v>387231.79101194406</v>
      </c>
      <c r="S1500" s="22">
        <f t="shared" si="388"/>
        <v>0</v>
      </c>
      <c r="T1500" s="22">
        <f t="shared" si="389"/>
        <v>0</v>
      </c>
      <c r="U1500" s="22">
        <f t="shared" si="390"/>
        <v>0</v>
      </c>
      <c r="V1500" s="22">
        <f t="shared" si="391"/>
        <v>0</v>
      </c>
      <c r="W1500" s="43" t="str">
        <f t="shared" si="392"/>
        <v>n/a</v>
      </c>
      <c r="X1500" s="22">
        <f t="shared" si="393"/>
        <v>0</v>
      </c>
      <c r="Y1500" s="22">
        <f t="shared" si="394"/>
        <v>0</v>
      </c>
      <c r="Z1500" s="22">
        <f t="shared" si="395"/>
        <v>0</v>
      </c>
      <c r="AA1500" s="42">
        <f t="shared" si="396"/>
        <v>0</v>
      </c>
      <c r="AB1500" s="43" t="str">
        <f t="shared" si="397"/>
        <v>n/a</v>
      </c>
      <c r="AC1500" s="44" t="str">
        <f>IFERROR(W1500*'Inputs - OBR and CPI'!$E$27+'Inputs - Elec wholesale index'!AB1500*'Inputs - OBR and CPI'!$F$27,"n/a")</f>
        <v>n/a</v>
      </c>
      <c r="AD1500" s="2"/>
      <c r="AE1500" s="2"/>
      <c r="AF1500" s="127">
        <v>0</v>
      </c>
    </row>
    <row r="1501" spans="1:32">
      <c r="A1501" s="46"/>
      <c r="B1501" s="13" t="str">
        <f t="shared" si="383"/>
        <v>Jan</v>
      </c>
      <c r="C1501" s="3"/>
      <c r="D1501" s="3"/>
      <c r="E1501" s="3"/>
      <c r="F1501" s="41"/>
      <c r="G1501" s="41"/>
      <c r="H1501" s="41"/>
      <c r="I1501" s="12">
        <f>VLOOKUP($B1501,'Elec wholesale lookups'!$A$3:$L$15,'Inputs - Elec wholesale index'!I$2,FALSE)</f>
        <v>181634.52552031272</v>
      </c>
      <c r="J1501" s="12">
        <f>VLOOKUP($B1501,'Elec wholesale lookups'!$A$3:$L$15,'Inputs - Elec wholesale index'!J$2,FALSE)</f>
        <v>205597.26549163138</v>
      </c>
      <c r="K1501" s="12">
        <f>VLOOKUP($B1501,'Elec wholesale lookups'!$A$3:$L$15,'Inputs - Elec wholesale index'!K$2,FALSE)</f>
        <v>181634.52552031272</v>
      </c>
      <c r="L1501" s="37">
        <f>VLOOKUP($B1501,'Elec wholesale lookups'!$A$3:$O$15,'Inputs - Elec wholesale index'!L$2,FALSE)</f>
        <v>1</v>
      </c>
      <c r="M1501" s="37">
        <f>VLOOKUP($B1501,'Elec wholesale lookups'!$A$3:$O$15,'Inputs - Elec wholesale index'!M$2,FALSE)</f>
        <v>1</v>
      </c>
      <c r="N1501" s="37">
        <f>VLOOKUP($B1501,'Elec wholesale lookups'!$A$3:$O$15,'Inputs - Elec wholesale index'!N$2,FALSE)</f>
        <v>0</v>
      </c>
      <c r="O1501" s="12">
        <f t="shared" si="384"/>
        <v>181634.52552031272</v>
      </c>
      <c r="P1501" s="12">
        <f t="shared" si="385"/>
        <v>205597.26549163138</v>
      </c>
      <c r="Q1501" s="12">
        <f t="shared" si="386"/>
        <v>0</v>
      </c>
      <c r="R1501" s="12">
        <f t="shared" si="387"/>
        <v>387231.79101194406</v>
      </c>
      <c r="S1501" s="22">
        <f t="shared" si="388"/>
        <v>0</v>
      </c>
      <c r="T1501" s="22">
        <f t="shared" si="389"/>
        <v>0</v>
      </c>
      <c r="U1501" s="22">
        <f t="shared" si="390"/>
        <v>0</v>
      </c>
      <c r="V1501" s="22">
        <f t="shared" si="391"/>
        <v>0</v>
      </c>
      <c r="W1501" s="43" t="str">
        <f t="shared" si="392"/>
        <v>n/a</v>
      </c>
      <c r="X1501" s="22">
        <f t="shared" si="393"/>
        <v>0</v>
      </c>
      <c r="Y1501" s="22">
        <f t="shared" si="394"/>
        <v>0</v>
      </c>
      <c r="Z1501" s="22">
        <f t="shared" si="395"/>
        <v>0</v>
      </c>
      <c r="AA1501" s="42">
        <f t="shared" si="396"/>
        <v>0</v>
      </c>
      <c r="AB1501" s="43" t="str">
        <f t="shared" si="397"/>
        <v>n/a</v>
      </c>
      <c r="AC1501" s="44" t="str">
        <f>IFERROR(W1501*'Inputs - OBR and CPI'!$E$27+'Inputs - Elec wholesale index'!AB1501*'Inputs - OBR and CPI'!$F$27,"n/a")</f>
        <v>n/a</v>
      </c>
      <c r="AD1501" s="2"/>
      <c r="AE1501" s="2"/>
      <c r="AF1501" s="127">
        <v>0</v>
      </c>
    </row>
    <row r="1502" spans="1:32">
      <c r="A1502" s="46"/>
      <c r="B1502" s="13" t="str">
        <f t="shared" si="383"/>
        <v>Jan</v>
      </c>
      <c r="C1502" s="3"/>
      <c r="D1502" s="3"/>
      <c r="E1502" s="3"/>
      <c r="F1502" s="41"/>
      <c r="G1502" s="41"/>
      <c r="H1502" s="41"/>
      <c r="I1502" s="12">
        <f>VLOOKUP($B1502,'Elec wholesale lookups'!$A$3:$L$15,'Inputs - Elec wholesale index'!I$2,FALSE)</f>
        <v>181634.52552031272</v>
      </c>
      <c r="J1502" s="12">
        <f>VLOOKUP($B1502,'Elec wholesale lookups'!$A$3:$L$15,'Inputs - Elec wholesale index'!J$2,FALSE)</f>
        <v>205597.26549163138</v>
      </c>
      <c r="K1502" s="12">
        <f>VLOOKUP($B1502,'Elec wholesale lookups'!$A$3:$L$15,'Inputs - Elec wholesale index'!K$2,FALSE)</f>
        <v>181634.52552031272</v>
      </c>
      <c r="L1502" s="37">
        <f>VLOOKUP($B1502,'Elec wholesale lookups'!$A$3:$O$15,'Inputs - Elec wholesale index'!L$2,FALSE)</f>
        <v>1</v>
      </c>
      <c r="M1502" s="37">
        <f>VLOOKUP($B1502,'Elec wholesale lookups'!$A$3:$O$15,'Inputs - Elec wholesale index'!M$2,FALSE)</f>
        <v>1</v>
      </c>
      <c r="N1502" s="37">
        <f>VLOOKUP($B1502,'Elec wholesale lookups'!$A$3:$O$15,'Inputs - Elec wholesale index'!N$2,FALSE)</f>
        <v>0</v>
      </c>
      <c r="O1502" s="12">
        <f t="shared" si="384"/>
        <v>181634.52552031272</v>
      </c>
      <c r="P1502" s="12">
        <f t="shared" si="385"/>
        <v>205597.26549163138</v>
      </c>
      <c r="Q1502" s="12">
        <f t="shared" si="386"/>
        <v>0</v>
      </c>
      <c r="R1502" s="12">
        <f t="shared" si="387"/>
        <v>387231.79101194406</v>
      </c>
      <c r="S1502" s="22">
        <f t="shared" si="388"/>
        <v>0</v>
      </c>
      <c r="T1502" s="22">
        <f t="shared" si="389"/>
        <v>0</v>
      </c>
      <c r="U1502" s="22">
        <f t="shared" si="390"/>
        <v>0</v>
      </c>
      <c r="V1502" s="22">
        <f t="shared" si="391"/>
        <v>0</v>
      </c>
      <c r="W1502" s="43" t="str">
        <f t="shared" si="392"/>
        <v>n/a</v>
      </c>
      <c r="X1502" s="22">
        <f t="shared" si="393"/>
        <v>0</v>
      </c>
      <c r="Y1502" s="22">
        <f t="shared" si="394"/>
        <v>0</v>
      </c>
      <c r="Z1502" s="22">
        <f t="shared" si="395"/>
        <v>0</v>
      </c>
      <c r="AA1502" s="42">
        <f t="shared" si="396"/>
        <v>0</v>
      </c>
      <c r="AB1502" s="43" t="str">
        <f t="shared" si="397"/>
        <v>n/a</v>
      </c>
      <c r="AC1502" s="44" t="str">
        <f>IFERROR(W1502*'Inputs - OBR and CPI'!$E$27+'Inputs - Elec wholesale index'!AB1502*'Inputs - OBR and CPI'!$F$27,"n/a")</f>
        <v>n/a</v>
      </c>
      <c r="AD1502" s="2"/>
      <c r="AE1502" s="2"/>
      <c r="AF1502" s="127">
        <v>0</v>
      </c>
    </row>
    <row r="1503" spans="1:32">
      <c r="A1503" s="46"/>
      <c r="B1503" s="13" t="str">
        <f t="shared" si="383"/>
        <v>Jan</v>
      </c>
      <c r="C1503" s="3"/>
      <c r="D1503" s="3"/>
      <c r="E1503" s="3"/>
      <c r="F1503" s="41"/>
      <c r="G1503" s="41"/>
      <c r="H1503" s="41"/>
      <c r="I1503" s="12">
        <f>VLOOKUP($B1503,'Elec wholesale lookups'!$A$3:$L$15,'Inputs - Elec wholesale index'!I$2,FALSE)</f>
        <v>181634.52552031272</v>
      </c>
      <c r="J1503" s="12">
        <f>VLOOKUP($B1503,'Elec wholesale lookups'!$A$3:$L$15,'Inputs - Elec wholesale index'!J$2,FALSE)</f>
        <v>205597.26549163138</v>
      </c>
      <c r="K1503" s="12">
        <f>VLOOKUP($B1503,'Elec wholesale lookups'!$A$3:$L$15,'Inputs - Elec wholesale index'!K$2,FALSE)</f>
        <v>181634.52552031272</v>
      </c>
      <c r="L1503" s="37">
        <f>VLOOKUP($B1503,'Elec wholesale lookups'!$A$3:$O$15,'Inputs - Elec wholesale index'!L$2,FALSE)</f>
        <v>1</v>
      </c>
      <c r="M1503" s="37">
        <f>VLOOKUP($B1503,'Elec wholesale lookups'!$A$3:$O$15,'Inputs - Elec wholesale index'!M$2,FALSE)</f>
        <v>1</v>
      </c>
      <c r="N1503" s="37">
        <f>VLOOKUP($B1503,'Elec wholesale lookups'!$A$3:$O$15,'Inputs - Elec wholesale index'!N$2,FALSE)</f>
        <v>0</v>
      </c>
      <c r="O1503" s="12">
        <f t="shared" si="384"/>
        <v>181634.52552031272</v>
      </c>
      <c r="P1503" s="12">
        <f t="shared" si="385"/>
        <v>205597.26549163138</v>
      </c>
      <c r="Q1503" s="12">
        <f t="shared" si="386"/>
        <v>0</v>
      </c>
      <c r="R1503" s="12">
        <f t="shared" si="387"/>
        <v>387231.79101194406</v>
      </c>
      <c r="S1503" s="22">
        <f t="shared" si="388"/>
        <v>0</v>
      </c>
      <c r="T1503" s="22">
        <f t="shared" si="389"/>
        <v>0</v>
      </c>
      <c r="U1503" s="22">
        <f t="shared" si="390"/>
        <v>0</v>
      </c>
      <c r="V1503" s="22">
        <f t="shared" si="391"/>
        <v>0</v>
      </c>
      <c r="W1503" s="43" t="str">
        <f t="shared" si="392"/>
        <v>n/a</v>
      </c>
      <c r="X1503" s="22">
        <f t="shared" si="393"/>
        <v>0</v>
      </c>
      <c r="Y1503" s="22">
        <f t="shared" si="394"/>
        <v>0</v>
      </c>
      <c r="Z1503" s="22">
        <f t="shared" si="395"/>
        <v>0</v>
      </c>
      <c r="AA1503" s="42">
        <f t="shared" si="396"/>
        <v>0</v>
      </c>
      <c r="AB1503" s="43" t="str">
        <f t="shared" si="397"/>
        <v>n/a</v>
      </c>
      <c r="AC1503" s="44" t="str">
        <f>IFERROR(W1503*'Inputs - OBR and CPI'!$E$27+'Inputs - Elec wholesale index'!AB1503*'Inputs - OBR and CPI'!$F$27,"n/a")</f>
        <v>n/a</v>
      </c>
      <c r="AD1503" s="2"/>
      <c r="AE1503" s="2"/>
      <c r="AF1503" s="127">
        <v>0</v>
      </c>
    </row>
    <row r="1504" spans="1:32">
      <c r="A1504" s="46"/>
      <c r="B1504" s="13" t="str">
        <f t="shared" si="383"/>
        <v>Jan</v>
      </c>
      <c r="C1504" s="3"/>
      <c r="D1504" s="3"/>
      <c r="E1504" s="3"/>
      <c r="F1504" s="41"/>
      <c r="G1504" s="41"/>
      <c r="H1504" s="41"/>
      <c r="I1504" s="12">
        <f>VLOOKUP($B1504,'Elec wholesale lookups'!$A$3:$L$15,'Inputs - Elec wholesale index'!I$2,FALSE)</f>
        <v>181634.52552031272</v>
      </c>
      <c r="J1504" s="12">
        <f>VLOOKUP($B1504,'Elec wholesale lookups'!$A$3:$L$15,'Inputs - Elec wholesale index'!J$2,FALSE)</f>
        <v>205597.26549163138</v>
      </c>
      <c r="K1504" s="12">
        <f>VLOOKUP($B1504,'Elec wholesale lookups'!$A$3:$L$15,'Inputs - Elec wholesale index'!K$2,FALSE)</f>
        <v>181634.52552031272</v>
      </c>
      <c r="L1504" s="37">
        <f>VLOOKUP($B1504,'Elec wholesale lookups'!$A$3:$O$15,'Inputs - Elec wholesale index'!L$2,FALSE)</f>
        <v>1</v>
      </c>
      <c r="M1504" s="37">
        <f>VLOOKUP($B1504,'Elec wholesale lookups'!$A$3:$O$15,'Inputs - Elec wholesale index'!M$2,FALSE)</f>
        <v>1</v>
      </c>
      <c r="N1504" s="37">
        <f>VLOOKUP($B1504,'Elec wholesale lookups'!$A$3:$O$15,'Inputs - Elec wholesale index'!N$2,FALSE)</f>
        <v>0</v>
      </c>
      <c r="O1504" s="12">
        <f t="shared" si="384"/>
        <v>181634.52552031272</v>
      </c>
      <c r="P1504" s="12">
        <f t="shared" si="385"/>
        <v>205597.26549163138</v>
      </c>
      <c r="Q1504" s="12">
        <f t="shared" si="386"/>
        <v>0</v>
      </c>
      <c r="R1504" s="12">
        <f t="shared" si="387"/>
        <v>387231.79101194406</v>
      </c>
      <c r="S1504" s="22">
        <f t="shared" si="388"/>
        <v>0</v>
      </c>
      <c r="T1504" s="22">
        <f t="shared" si="389"/>
        <v>0</v>
      </c>
      <c r="U1504" s="22">
        <f t="shared" si="390"/>
        <v>0</v>
      </c>
      <c r="V1504" s="22">
        <f t="shared" si="391"/>
        <v>0</v>
      </c>
      <c r="W1504" s="43" t="str">
        <f t="shared" si="392"/>
        <v>n/a</v>
      </c>
      <c r="X1504" s="22">
        <f t="shared" si="393"/>
        <v>0</v>
      </c>
      <c r="Y1504" s="22">
        <f t="shared" si="394"/>
        <v>0</v>
      </c>
      <c r="Z1504" s="22">
        <f t="shared" si="395"/>
        <v>0</v>
      </c>
      <c r="AA1504" s="42">
        <f t="shared" si="396"/>
        <v>0</v>
      </c>
      <c r="AB1504" s="43" t="str">
        <f t="shared" si="397"/>
        <v>n/a</v>
      </c>
      <c r="AC1504" s="44" t="str">
        <f>IFERROR(W1504*'Inputs - OBR and CPI'!$E$27+'Inputs - Elec wholesale index'!AB1504*'Inputs - OBR and CPI'!$F$27,"n/a")</f>
        <v>n/a</v>
      </c>
      <c r="AD1504" s="2"/>
      <c r="AE1504" s="2"/>
      <c r="AF1504" s="127">
        <v>0</v>
      </c>
    </row>
    <row r="1505" spans="1:32">
      <c r="A1505" s="46"/>
      <c r="B1505" s="13" t="str">
        <f t="shared" si="383"/>
        <v>Jan</v>
      </c>
      <c r="C1505" s="3"/>
      <c r="D1505" s="3"/>
      <c r="E1505" s="3"/>
      <c r="F1505" s="41"/>
      <c r="G1505" s="41"/>
      <c r="H1505" s="41"/>
      <c r="I1505" s="12">
        <f>VLOOKUP($B1505,'Elec wholesale lookups'!$A$3:$L$15,'Inputs - Elec wholesale index'!I$2,FALSE)</f>
        <v>181634.52552031272</v>
      </c>
      <c r="J1505" s="12">
        <f>VLOOKUP($B1505,'Elec wholesale lookups'!$A$3:$L$15,'Inputs - Elec wholesale index'!J$2,FALSE)</f>
        <v>205597.26549163138</v>
      </c>
      <c r="K1505" s="12">
        <f>VLOOKUP($B1505,'Elec wholesale lookups'!$A$3:$L$15,'Inputs - Elec wholesale index'!K$2,FALSE)</f>
        <v>181634.52552031272</v>
      </c>
      <c r="L1505" s="37">
        <f>VLOOKUP($B1505,'Elec wholesale lookups'!$A$3:$O$15,'Inputs - Elec wholesale index'!L$2,FALSE)</f>
        <v>1</v>
      </c>
      <c r="M1505" s="37">
        <f>VLOOKUP($B1505,'Elec wholesale lookups'!$A$3:$O$15,'Inputs - Elec wholesale index'!M$2,FALSE)</f>
        <v>1</v>
      </c>
      <c r="N1505" s="37">
        <f>VLOOKUP($B1505,'Elec wholesale lookups'!$A$3:$O$15,'Inputs - Elec wholesale index'!N$2,FALSE)</f>
        <v>0</v>
      </c>
      <c r="O1505" s="12">
        <f t="shared" si="384"/>
        <v>181634.52552031272</v>
      </c>
      <c r="P1505" s="12">
        <f t="shared" si="385"/>
        <v>205597.26549163138</v>
      </c>
      <c r="Q1505" s="12">
        <f t="shared" si="386"/>
        <v>0</v>
      </c>
      <c r="R1505" s="12">
        <f t="shared" si="387"/>
        <v>387231.79101194406</v>
      </c>
      <c r="S1505" s="22">
        <f t="shared" si="388"/>
        <v>0</v>
      </c>
      <c r="T1505" s="22">
        <f t="shared" si="389"/>
        <v>0</v>
      </c>
      <c r="U1505" s="22">
        <f t="shared" si="390"/>
        <v>0</v>
      </c>
      <c r="V1505" s="22">
        <f t="shared" si="391"/>
        <v>0</v>
      </c>
      <c r="W1505" s="43" t="str">
        <f t="shared" si="392"/>
        <v>n/a</v>
      </c>
      <c r="X1505" s="22">
        <f t="shared" si="393"/>
        <v>0</v>
      </c>
      <c r="Y1505" s="22">
        <f t="shared" si="394"/>
        <v>0</v>
      </c>
      <c r="Z1505" s="22">
        <f t="shared" si="395"/>
        <v>0</v>
      </c>
      <c r="AA1505" s="42">
        <f t="shared" si="396"/>
        <v>0</v>
      </c>
      <c r="AB1505" s="43" t="str">
        <f t="shared" si="397"/>
        <v>n/a</v>
      </c>
      <c r="AC1505" s="44" t="str">
        <f>IFERROR(W1505*'Inputs - OBR and CPI'!$E$27+'Inputs - Elec wholesale index'!AB1505*'Inputs - OBR and CPI'!$F$27,"n/a")</f>
        <v>n/a</v>
      </c>
      <c r="AD1505" s="2"/>
      <c r="AE1505" s="2"/>
      <c r="AF1505" s="127">
        <v>0</v>
      </c>
    </row>
    <row r="1506" spans="1:32">
      <c r="A1506" s="46"/>
      <c r="B1506" s="13" t="str">
        <f t="shared" si="383"/>
        <v>Jan</v>
      </c>
      <c r="C1506" s="3"/>
      <c r="D1506" s="3"/>
      <c r="E1506" s="3"/>
      <c r="F1506" s="41"/>
      <c r="G1506" s="41"/>
      <c r="H1506" s="41"/>
      <c r="I1506" s="12">
        <f>VLOOKUP($B1506,'Elec wholesale lookups'!$A$3:$L$15,'Inputs - Elec wholesale index'!I$2,FALSE)</f>
        <v>181634.52552031272</v>
      </c>
      <c r="J1506" s="12">
        <f>VLOOKUP($B1506,'Elec wholesale lookups'!$A$3:$L$15,'Inputs - Elec wholesale index'!J$2,FALSE)</f>
        <v>205597.26549163138</v>
      </c>
      <c r="K1506" s="12">
        <f>VLOOKUP($B1506,'Elec wholesale lookups'!$A$3:$L$15,'Inputs - Elec wholesale index'!K$2,FALSE)</f>
        <v>181634.52552031272</v>
      </c>
      <c r="L1506" s="37">
        <f>VLOOKUP($B1506,'Elec wholesale lookups'!$A$3:$O$15,'Inputs - Elec wholesale index'!L$2,FALSE)</f>
        <v>1</v>
      </c>
      <c r="M1506" s="37">
        <f>VLOOKUP($B1506,'Elec wholesale lookups'!$A$3:$O$15,'Inputs - Elec wholesale index'!M$2,FALSE)</f>
        <v>1</v>
      </c>
      <c r="N1506" s="37">
        <f>VLOOKUP($B1506,'Elec wholesale lookups'!$A$3:$O$15,'Inputs - Elec wholesale index'!N$2,FALSE)</f>
        <v>0</v>
      </c>
      <c r="O1506" s="12">
        <f t="shared" si="384"/>
        <v>181634.52552031272</v>
      </c>
      <c r="P1506" s="12">
        <f t="shared" si="385"/>
        <v>205597.26549163138</v>
      </c>
      <c r="Q1506" s="12">
        <f t="shared" si="386"/>
        <v>0</v>
      </c>
      <c r="R1506" s="12">
        <f t="shared" si="387"/>
        <v>387231.79101194406</v>
      </c>
      <c r="S1506" s="22">
        <f t="shared" si="388"/>
        <v>0</v>
      </c>
      <c r="T1506" s="22">
        <f t="shared" si="389"/>
        <v>0</v>
      </c>
      <c r="U1506" s="22">
        <f t="shared" si="390"/>
        <v>0</v>
      </c>
      <c r="V1506" s="22">
        <f t="shared" si="391"/>
        <v>0</v>
      </c>
      <c r="W1506" s="43" t="str">
        <f t="shared" si="392"/>
        <v>n/a</v>
      </c>
      <c r="X1506" s="22">
        <f t="shared" si="393"/>
        <v>0</v>
      </c>
      <c r="Y1506" s="22">
        <f t="shared" si="394"/>
        <v>0</v>
      </c>
      <c r="Z1506" s="22">
        <f t="shared" si="395"/>
        <v>0</v>
      </c>
      <c r="AA1506" s="42">
        <f t="shared" si="396"/>
        <v>0</v>
      </c>
      <c r="AB1506" s="43" t="str">
        <f t="shared" si="397"/>
        <v>n/a</v>
      </c>
      <c r="AC1506" s="44" t="str">
        <f>IFERROR(W1506*'Inputs - OBR and CPI'!$E$27+'Inputs - Elec wholesale index'!AB1506*'Inputs - OBR and CPI'!$F$27,"n/a")</f>
        <v>n/a</v>
      </c>
      <c r="AD1506" s="2"/>
      <c r="AE1506" s="2"/>
      <c r="AF1506" s="127">
        <v>0</v>
      </c>
    </row>
    <row r="1507" spans="1:32">
      <c r="A1507" s="46"/>
      <c r="B1507" s="13" t="str">
        <f t="shared" si="383"/>
        <v>Jan</v>
      </c>
      <c r="C1507" s="3"/>
      <c r="D1507" s="3"/>
      <c r="E1507" s="3"/>
      <c r="F1507" s="41"/>
      <c r="G1507" s="41"/>
      <c r="H1507" s="41"/>
      <c r="I1507" s="12">
        <f>VLOOKUP($B1507,'Elec wholesale lookups'!$A$3:$L$15,'Inputs - Elec wholesale index'!I$2,FALSE)</f>
        <v>181634.52552031272</v>
      </c>
      <c r="J1507" s="12">
        <f>VLOOKUP($B1507,'Elec wholesale lookups'!$A$3:$L$15,'Inputs - Elec wholesale index'!J$2,FALSE)</f>
        <v>205597.26549163138</v>
      </c>
      <c r="K1507" s="12">
        <f>VLOOKUP($B1507,'Elec wholesale lookups'!$A$3:$L$15,'Inputs - Elec wholesale index'!K$2,FALSE)</f>
        <v>181634.52552031272</v>
      </c>
      <c r="L1507" s="37">
        <f>VLOOKUP($B1507,'Elec wholesale lookups'!$A$3:$O$15,'Inputs - Elec wholesale index'!L$2,FALSE)</f>
        <v>1</v>
      </c>
      <c r="M1507" s="37">
        <f>VLOOKUP($B1507,'Elec wholesale lookups'!$A$3:$O$15,'Inputs - Elec wholesale index'!M$2,FALSE)</f>
        <v>1</v>
      </c>
      <c r="N1507" s="37">
        <f>VLOOKUP($B1507,'Elec wholesale lookups'!$A$3:$O$15,'Inputs - Elec wholesale index'!N$2,FALSE)</f>
        <v>0</v>
      </c>
      <c r="O1507" s="12">
        <f t="shared" si="384"/>
        <v>181634.52552031272</v>
      </c>
      <c r="P1507" s="12">
        <f t="shared" si="385"/>
        <v>205597.26549163138</v>
      </c>
      <c r="Q1507" s="12">
        <f t="shared" si="386"/>
        <v>0</v>
      </c>
      <c r="R1507" s="12">
        <f t="shared" si="387"/>
        <v>387231.79101194406</v>
      </c>
      <c r="S1507" s="22">
        <f t="shared" si="388"/>
        <v>0</v>
      </c>
      <c r="T1507" s="22">
        <f t="shared" si="389"/>
        <v>0</v>
      </c>
      <c r="U1507" s="22">
        <f t="shared" si="390"/>
        <v>0</v>
      </c>
      <c r="V1507" s="22">
        <f t="shared" si="391"/>
        <v>0</v>
      </c>
      <c r="W1507" s="43" t="str">
        <f t="shared" si="392"/>
        <v>n/a</v>
      </c>
      <c r="X1507" s="22">
        <f t="shared" si="393"/>
        <v>0</v>
      </c>
      <c r="Y1507" s="22">
        <f t="shared" si="394"/>
        <v>0</v>
      </c>
      <c r="Z1507" s="22">
        <f t="shared" si="395"/>
        <v>0</v>
      </c>
      <c r="AA1507" s="42">
        <f t="shared" si="396"/>
        <v>0</v>
      </c>
      <c r="AB1507" s="43" t="str">
        <f t="shared" si="397"/>
        <v>n/a</v>
      </c>
      <c r="AC1507" s="44" t="str">
        <f>IFERROR(W1507*'Inputs - OBR and CPI'!$E$27+'Inputs - Elec wholesale index'!AB1507*'Inputs - OBR and CPI'!$F$27,"n/a")</f>
        <v>n/a</v>
      </c>
      <c r="AD1507" s="2"/>
      <c r="AE1507" s="2"/>
      <c r="AF1507" s="127">
        <v>0</v>
      </c>
    </row>
    <row r="1508" spans="1:32">
      <c r="A1508" s="46"/>
      <c r="B1508" s="13" t="str">
        <f t="shared" si="383"/>
        <v>Jan</v>
      </c>
      <c r="C1508" s="3"/>
      <c r="D1508" s="3"/>
      <c r="E1508" s="3"/>
      <c r="F1508" s="41"/>
      <c r="G1508" s="41"/>
      <c r="H1508" s="41"/>
      <c r="I1508" s="12">
        <f>VLOOKUP($B1508,'Elec wholesale lookups'!$A$3:$L$15,'Inputs - Elec wholesale index'!I$2,FALSE)</f>
        <v>181634.52552031272</v>
      </c>
      <c r="J1508" s="12">
        <f>VLOOKUP($B1508,'Elec wholesale lookups'!$A$3:$L$15,'Inputs - Elec wholesale index'!J$2,FALSE)</f>
        <v>205597.26549163138</v>
      </c>
      <c r="K1508" s="12">
        <f>VLOOKUP($B1508,'Elec wholesale lookups'!$A$3:$L$15,'Inputs - Elec wholesale index'!K$2,FALSE)</f>
        <v>181634.52552031272</v>
      </c>
      <c r="L1508" s="37">
        <f>VLOOKUP($B1508,'Elec wholesale lookups'!$A$3:$O$15,'Inputs - Elec wholesale index'!L$2,FALSE)</f>
        <v>1</v>
      </c>
      <c r="M1508" s="37">
        <f>VLOOKUP($B1508,'Elec wholesale lookups'!$A$3:$O$15,'Inputs - Elec wholesale index'!M$2,FALSE)</f>
        <v>1</v>
      </c>
      <c r="N1508" s="37">
        <f>VLOOKUP($B1508,'Elec wholesale lookups'!$A$3:$O$15,'Inputs - Elec wholesale index'!N$2,FALSE)</f>
        <v>0</v>
      </c>
      <c r="O1508" s="12">
        <f t="shared" si="384"/>
        <v>181634.52552031272</v>
      </c>
      <c r="P1508" s="12">
        <f t="shared" si="385"/>
        <v>205597.26549163138</v>
      </c>
      <c r="Q1508" s="12">
        <f t="shared" si="386"/>
        <v>0</v>
      </c>
      <c r="R1508" s="12">
        <f t="shared" si="387"/>
        <v>387231.79101194406</v>
      </c>
      <c r="S1508" s="22">
        <f t="shared" si="388"/>
        <v>0</v>
      </c>
      <c r="T1508" s="22">
        <f t="shared" si="389"/>
        <v>0</v>
      </c>
      <c r="U1508" s="22">
        <f t="shared" si="390"/>
        <v>0</v>
      </c>
      <c r="V1508" s="22">
        <f t="shared" si="391"/>
        <v>0</v>
      </c>
      <c r="W1508" s="43" t="str">
        <f t="shared" si="392"/>
        <v>n/a</v>
      </c>
      <c r="X1508" s="22">
        <f t="shared" si="393"/>
        <v>0</v>
      </c>
      <c r="Y1508" s="22">
        <f t="shared" si="394"/>
        <v>0</v>
      </c>
      <c r="Z1508" s="22">
        <f t="shared" si="395"/>
        <v>0</v>
      </c>
      <c r="AA1508" s="42">
        <f t="shared" si="396"/>
        <v>0</v>
      </c>
      <c r="AB1508" s="43" t="str">
        <f t="shared" si="397"/>
        <v>n/a</v>
      </c>
      <c r="AC1508" s="44" t="str">
        <f>IFERROR(W1508*'Inputs - OBR and CPI'!$E$27+'Inputs - Elec wholesale index'!AB1508*'Inputs - OBR and CPI'!$F$27,"n/a")</f>
        <v>n/a</v>
      </c>
      <c r="AD1508" s="2"/>
      <c r="AE1508" s="2"/>
      <c r="AF1508" s="127">
        <v>0</v>
      </c>
    </row>
    <row r="1509" spans="1:32">
      <c r="A1509" s="46"/>
      <c r="B1509" s="13" t="str">
        <f t="shared" si="383"/>
        <v>Jan</v>
      </c>
      <c r="C1509" s="3"/>
      <c r="D1509" s="3"/>
      <c r="E1509" s="3"/>
      <c r="F1509" s="41"/>
      <c r="G1509" s="41"/>
      <c r="H1509" s="41"/>
      <c r="I1509" s="12">
        <f>VLOOKUP($B1509,'Elec wholesale lookups'!$A$3:$L$15,'Inputs - Elec wholesale index'!I$2,FALSE)</f>
        <v>181634.52552031272</v>
      </c>
      <c r="J1509" s="12">
        <f>VLOOKUP($B1509,'Elec wholesale lookups'!$A$3:$L$15,'Inputs - Elec wholesale index'!J$2,FALSE)</f>
        <v>205597.26549163138</v>
      </c>
      <c r="K1509" s="12">
        <f>VLOOKUP($B1509,'Elec wholesale lookups'!$A$3:$L$15,'Inputs - Elec wholesale index'!K$2,FALSE)</f>
        <v>181634.52552031272</v>
      </c>
      <c r="L1509" s="37">
        <f>VLOOKUP($B1509,'Elec wholesale lookups'!$A$3:$O$15,'Inputs - Elec wholesale index'!L$2,FALSE)</f>
        <v>1</v>
      </c>
      <c r="M1509" s="37">
        <f>VLOOKUP($B1509,'Elec wholesale lookups'!$A$3:$O$15,'Inputs - Elec wholesale index'!M$2,FALSE)</f>
        <v>1</v>
      </c>
      <c r="N1509" s="37">
        <f>VLOOKUP($B1509,'Elec wholesale lookups'!$A$3:$O$15,'Inputs - Elec wholesale index'!N$2,FALSE)</f>
        <v>0</v>
      </c>
      <c r="O1509" s="12">
        <f t="shared" si="384"/>
        <v>181634.52552031272</v>
      </c>
      <c r="P1509" s="12">
        <f t="shared" si="385"/>
        <v>205597.26549163138</v>
      </c>
      <c r="Q1509" s="12">
        <f t="shared" si="386"/>
        <v>0</v>
      </c>
      <c r="R1509" s="12">
        <f t="shared" si="387"/>
        <v>387231.79101194406</v>
      </c>
      <c r="S1509" s="22">
        <f t="shared" si="388"/>
        <v>0</v>
      </c>
      <c r="T1509" s="22">
        <f t="shared" si="389"/>
        <v>0</v>
      </c>
      <c r="U1509" s="22">
        <f t="shared" si="390"/>
        <v>0</v>
      </c>
      <c r="V1509" s="22">
        <f t="shared" si="391"/>
        <v>0</v>
      </c>
      <c r="W1509" s="43" t="str">
        <f t="shared" si="392"/>
        <v>n/a</v>
      </c>
      <c r="X1509" s="22">
        <f t="shared" si="393"/>
        <v>0</v>
      </c>
      <c r="Y1509" s="22">
        <f t="shared" si="394"/>
        <v>0</v>
      </c>
      <c r="Z1509" s="22">
        <f t="shared" si="395"/>
        <v>0</v>
      </c>
      <c r="AA1509" s="42">
        <f t="shared" si="396"/>
        <v>0</v>
      </c>
      <c r="AB1509" s="43" t="str">
        <f t="shared" si="397"/>
        <v>n/a</v>
      </c>
      <c r="AC1509" s="44" t="str">
        <f>IFERROR(W1509*'Inputs - OBR and CPI'!$E$27+'Inputs - Elec wholesale index'!AB1509*'Inputs - OBR and CPI'!$F$27,"n/a")</f>
        <v>n/a</v>
      </c>
      <c r="AD1509" s="2"/>
      <c r="AE1509" s="2"/>
      <c r="AF1509" s="127">
        <v>0</v>
      </c>
    </row>
    <row r="1510" spans="1:32">
      <c r="A1510" s="46"/>
      <c r="B1510" s="13" t="str">
        <f t="shared" si="383"/>
        <v>Jan</v>
      </c>
      <c r="C1510" s="3"/>
      <c r="D1510" s="3"/>
      <c r="E1510" s="3"/>
      <c r="F1510" s="41"/>
      <c r="G1510" s="41"/>
      <c r="H1510" s="41"/>
      <c r="I1510" s="12">
        <f>VLOOKUP($B1510,'Elec wholesale lookups'!$A$3:$L$15,'Inputs - Elec wholesale index'!I$2,FALSE)</f>
        <v>181634.52552031272</v>
      </c>
      <c r="J1510" s="12">
        <f>VLOOKUP($B1510,'Elec wholesale lookups'!$A$3:$L$15,'Inputs - Elec wholesale index'!J$2,FALSE)</f>
        <v>205597.26549163138</v>
      </c>
      <c r="K1510" s="12">
        <f>VLOOKUP($B1510,'Elec wholesale lookups'!$A$3:$L$15,'Inputs - Elec wholesale index'!K$2,FALSE)</f>
        <v>181634.52552031272</v>
      </c>
      <c r="L1510" s="37">
        <f>VLOOKUP($B1510,'Elec wholesale lookups'!$A$3:$O$15,'Inputs - Elec wholesale index'!L$2,FALSE)</f>
        <v>1</v>
      </c>
      <c r="M1510" s="37">
        <f>VLOOKUP($B1510,'Elec wholesale lookups'!$A$3:$O$15,'Inputs - Elec wholesale index'!M$2,FALSE)</f>
        <v>1</v>
      </c>
      <c r="N1510" s="37">
        <f>VLOOKUP($B1510,'Elec wholesale lookups'!$A$3:$O$15,'Inputs - Elec wholesale index'!N$2,FALSE)</f>
        <v>0</v>
      </c>
      <c r="O1510" s="12">
        <f t="shared" si="384"/>
        <v>181634.52552031272</v>
      </c>
      <c r="P1510" s="12">
        <f t="shared" si="385"/>
        <v>205597.26549163138</v>
      </c>
      <c r="Q1510" s="12">
        <f t="shared" si="386"/>
        <v>0</v>
      </c>
      <c r="R1510" s="12">
        <f t="shared" si="387"/>
        <v>387231.79101194406</v>
      </c>
      <c r="S1510" s="22">
        <f t="shared" si="388"/>
        <v>0</v>
      </c>
      <c r="T1510" s="22">
        <f t="shared" si="389"/>
        <v>0</v>
      </c>
      <c r="U1510" s="22">
        <f t="shared" si="390"/>
        <v>0</v>
      </c>
      <c r="V1510" s="22">
        <f t="shared" si="391"/>
        <v>0</v>
      </c>
      <c r="W1510" s="43" t="str">
        <f t="shared" si="392"/>
        <v>n/a</v>
      </c>
      <c r="X1510" s="22">
        <f t="shared" si="393"/>
        <v>0</v>
      </c>
      <c r="Y1510" s="22">
        <f t="shared" si="394"/>
        <v>0</v>
      </c>
      <c r="Z1510" s="22">
        <f t="shared" si="395"/>
        <v>0</v>
      </c>
      <c r="AA1510" s="42">
        <f t="shared" si="396"/>
        <v>0</v>
      </c>
      <c r="AB1510" s="43" t="str">
        <f t="shared" si="397"/>
        <v>n/a</v>
      </c>
      <c r="AC1510" s="44" t="str">
        <f>IFERROR(W1510*'Inputs - OBR and CPI'!$E$27+'Inputs - Elec wholesale index'!AB1510*'Inputs - OBR and CPI'!$F$27,"n/a")</f>
        <v>n/a</v>
      </c>
      <c r="AD1510" s="2"/>
      <c r="AE1510" s="2"/>
      <c r="AF1510" s="127">
        <v>0</v>
      </c>
    </row>
    <row r="1511" spans="1:32">
      <c r="A1511" s="46"/>
      <c r="B1511" s="13" t="str">
        <f t="shared" si="383"/>
        <v>Jan</v>
      </c>
      <c r="C1511" s="3"/>
      <c r="D1511" s="3"/>
      <c r="E1511" s="3"/>
      <c r="F1511" s="41"/>
      <c r="G1511" s="41"/>
      <c r="H1511" s="41"/>
      <c r="I1511" s="12">
        <f>VLOOKUP($B1511,'Elec wholesale lookups'!$A$3:$L$15,'Inputs - Elec wholesale index'!I$2,FALSE)</f>
        <v>181634.52552031272</v>
      </c>
      <c r="J1511" s="12">
        <f>VLOOKUP($B1511,'Elec wholesale lookups'!$A$3:$L$15,'Inputs - Elec wholesale index'!J$2,FALSE)</f>
        <v>205597.26549163138</v>
      </c>
      <c r="K1511" s="12">
        <f>VLOOKUP($B1511,'Elec wholesale lookups'!$A$3:$L$15,'Inputs - Elec wholesale index'!K$2,FALSE)</f>
        <v>181634.52552031272</v>
      </c>
      <c r="L1511" s="37">
        <f>VLOOKUP($B1511,'Elec wholesale lookups'!$A$3:$O$15,'Inputs - Elec wholesale index'!L$2,FALSE)</f>
        <v>1</v>
      </c>
      <c r="M1511" s="37">
        <f>VLOOKUP($B1511,'Elec wholesale lookups'!$A$3:$O$15,'Inputs - Elec wholesale index'!M$2,FALSE)</f>
        <v>1</v>
      </c>
      <c r="N1511" s="37">
        <f>VLOOKUP($B1511,'Elec wholesale lookups'!$A$3:$O$15,'Inputs - Elec wholesale index'!N$2,FALSE)</f>
        <v>0</v>
      </c>
      <c r="O1511" s="12">
        <f t="shared" si="384"/>
        <v>181634.52552031272</v>
      </c>
      <c r="P1511" s="12">
        <f t="shared" si="385"/>
        <v>205597.26549163138</v>
      </c>
      <c r="Q1511" s="12">
        <f t="shared" si="386"/>
        <v>0</v>
      </c>
      <c r="R1511" s="12">
        <f t="shared" si="387"/>
        <v>387231.79101194406</v>
      </c>
      <c r="S1511" s="22">
        <f t="shared" si="388"/>
        <v>0</v>
      </c>
      <c r="T1511" s="22">
        <f t="shared" si="389"/>
        <v>0</v>
      </c>
      <c r="U1511" s="22">
        <f t="shared" si="390"/>
        <v>0</v>
      </c>
      <c r="V1511" s="22">
        <f t="shared" si="391"/>
        <v>0</v>
      </c>
      <c r="W1511" s="43" t="str">
        <f t="shared" si="392"/>
        <v>n/a</v>
      </c>
      <c r="X1511" s="22">
        <f t="shared" si="393"/>
        <v>0</v>
      </c>
      <c r="Y1511" s="22">
        <f t="shared" si="394"/>
        <v>0</v>
      </c>
      <c r="Z1511" s="22">
        <f t="shared" si="395"/>
        <v>0</v>
      </c>
      <c r="AA1511" s="42">
        <f t="shared" si="396"/>
        <v>0</v>
      </c>
      <c r="AB1511" s="43" t="str">
        <f t="shared" si="397"/>
        <v>n/a</v>
      </c>
      <c r="AC1511" s="44" t="str">
        <f>IFERROR(W1511*'Inputs - OBR and CPI'!$E$27+'Inputs - Elec wholesale index'!AB1511*'Inputs - OBR and CPI'!$F$27,"n/a")</f>
        <v>n/a</v>
      </c>
      <c r="AD1511" s="2"/>
      <c r="AE1511" s="2"/>
      <c r="AF1511" s="127">
        <v>0</v>
      </c>
    </row>
    <row r="1512" spans="1:32">
      <c r="A1512" s="46"/>
      <c r="B1512" s="13" t="str">
        <f t="shared" si="383"/>
        <v>Jan</v>
      </c>
      <c r="C1512" s="3"/>
      <c r="D1512" s="3"/>
      <c r="E1512" s="3"/>
      <c r="F1512" s="41"/>
      <c r="G1512" s="41"/>
      <c r="H1512" s="41"/>
      <c r="I1512" s="12">
        <f>VLOOKUP($B1512,'Elec wholesale lookups'!$A$3:$L$15,'Inputs - Elec wholesale index'!I$2,FALSE)</f>
        <v>181634.52552031272</v>
      </c>
      <c r="J1512" s="12">
        <f>VLOOKUP($B1512,'Elec wholesale lookups'!$A$3:$L$15,'Inputs - Elec wholesale index'!J$2,FALSE)</f>
        <v>205597.26549163138</v>
      </c>
      <c r="K1512" s="12">
        <f>VLOOKUP($B1512,'Elec wholesale lookups'!$A$3:$L$15,'Inputs - Elec wholesale index'!K$2,FALSE)</f>
        <v>181634.52552031272</v>
      </c>
      <c r="L1512" s="37">
        <f>VLOOKUP($B1512,'Elec wholesale lookups'!$A$3:$O$15,'Inputs - Elec wholesale index'!L$2,FALSE)</f>
        <v>1</v>
      </c>
      <c r="M1512" s="37">
        <f>VLOOKUP($B1512,'Elec wholesale lookups'!$A$3:$O$15,'Inputs - Elec wholesale index'!M$2,FALSE)</f>
        <v>1</v>
      </c>
      <c r="N1512" s="37">
        <f>VLOOKUP($B1512,'Elec wholesale lookups'!$A$3:$O$15,'Inputs - Elec wholesale index'!N$2,FALSE)</f>
        <v>0</v>
      </c>
      <c r="O1512" s="12">
        <f t="shared" si="384"/>
        <v>181634.52552031272</v>
      </c>
      <c r="P1512" s="12">
        <f t="shared" si="385"/>
        <v>205597.26549163138</v>
      </c>
      <c r="Q1512" s="12">
        <f t="shared" si="386"/>
        <v>0</v>
      </c>
      <c r="R1512" s="12">
        <f t="shared" si="387"/>
        <v>387231.79101194406</v>
      </c>
      <c r="S1512" s="22">
        <f t="shared" si="388"/>
        <v>0</v>
      </c>
      <c r="T1512" s="22">
        <f t="shared" si="389"/>
        <v>0</v>
      </c>
      <c r="U1512" s="22">
        <f t="shared" si="390"/>
        <v>0</v>
      </c>
      <c r="V1512" s="22">
        <f t="shared" si="391"/>
        <v>0</v>
      </c>
      <c r="W1512" s="43" t="str">
        <f t="shared" si="392"/>
        <v>n/a</v>
      </c>
      <c r="X1512" s="22">
        <f t="shared" si="393"/>
        <v>0</v>
      </c>
      <c r="Y1512" s="22">
        <f t="shared" si="394"/>
        <v>0</v>
      </c>
      <c r="Z1512" s="22">
        <f t="shared" si="395"/>
        <v>0</v>
      </c>
      <c r="AA1512" s="42">
        <f t="shared" si="396"/>
        <v>0</v>
      </c>
      <c r="AB1512" s="43" t="str">
        <f t="shared" si="397"/>
        <v>n/a</v>
      </c>
      <c r="AC1512" s="44" t="str">
        <f>IFERROR(W1512*'Inputs - OBR and CPI'!$E$27+'Inputs - Elec wholesale index'!AB1512*'Inputs - OBR and CPI'!$F$27,"n/a")</f>
        <v>n/a</v>
      </c>
      <c r="AD1512" s="2"/>
      <c r="AE1512" s="2"/>
      <c r="AF1512" s="127">
        <v>0</v>
      </c>
    </row>
    <row r="1513" spans="1:32">
      <c r="A1513" s="46"/>
      <c r="B1513" s="13" t="str">
        <f t="shared" si="383"/>
        <v>Jan</v>
      </c>
      <c r="C1513" s="3"/>
      <c r="D1513" s="3"/>
      <c r="E1513" s="3"/>
      <c r="F1513" s="41"/>
      <c r="G1513" s="41"/>
      <c r="H1513" s="41"/>
      <c r="I1513" s="12">
        <f>VLOOKUP($B1513,'Elec wholesale lookups'!$A$3:$L$15,'Inputs - Elec wholesale index'!I$2,FALSE)</f>
        <v>181634.52552031272</v>
      </c>
      <c r="J1513" s="12">
        <f>VLOOKUP($B1513,'Elec wholesale lookups'!$A$3:$L$15,'Inputs - Elec wholesale index'!J$2,FALSE)</f>
        <v>205597.26549163138</v>
      </c>
      <c r="K1513" s="12">
        <f>VLOOKUP($B1513,'Elec wholesale lookups'!$A$3:$L$15,'Inputs - Elec wholesale index'!K$2,FALSE)</f>
        <v>181634.52552031272</v>
      </c>
      <c r="L1513" s="37">
        <f>VLOOKUP($B1513,'Elec wholesale lookups'!$A$3:$O$15,'Inputs - Elec wholesale index'!L$2,FALSE)</f>
        <v>1</v>
      </c>
      <c r="M1513" s="37">
        <f>VLOOKUP($B1513,'Elec wholesale lookups'!$A$3:$O$15,'Inputs - Elec wholesale index'!M$2,FALSE)</f>
        <v>1</v>
      </c>
      <c r="N1513" s="37">
        <f>VLOOKUP($B1513,'Elec wholesale lookups'!$A$3:$O$15,'Inputs - Elec wholesale index'!N$2,FALSE)</f>
        <v>0</v>
      </c>
      <c r="O1513" s="12">
        <f t="shared" si="384"/>
        <v>181634.52552031272</v>
      </c>
      <c r="P1513" s="12">
        <f t="shared" si="385"/>
        <v>205597.26549163138</v>
      </c>
      <c r="Q1513" s="12">
        <f t="shared" si="386"/>
        <v>0</v>
      </c>
      <c r="R1513" s="12">
        <f t="shared" si="387"/>
        <v>387231.79101194406</v>
      </c>
      <c r="S1513" s="22">
        <f t="shared" si="388"/>
        <v>0</v>
      </c>
      <c r="T1513" s="22">
        <f t="shared" si="389"/>
        <v>0</v>
      </c>
      <c r="U1513" s="22">
        <f t="shared" si="390"/>
        <v>0</v>
      </c>
      <c r="V1513" s="22">
        <f t="shared" si="391"/>
        <v>0</v>
      </c>
      <c r="W1513" s="43" t="str">
        <f t="shared" si="392"/>
        <v>n/a</v>
      </c>
      <c r="X1513" s="22">
        <f t="shared" si="393"/>
        <v>0</v>
      </c>
      <c r="Y1513" s="22">
        <f t="shared" si="394"/>
        <v>0</v>
      </c>
      <c r="Z1513" s="22">
        <f t="shared" si="395"/>
        <v>0</v>
      </c>
      <c r="AA1513" s="42">
        <f t="shared" si="396"/>
        <v>0</v>
      </c>
      <c r="AB1513" s="43" t="str">
        <f t="shared" si="397"/>
        <v>n/a</v>
      </c>
      <c r="AC1513" s="44" t="str">
        <f>IFERROR(W1513*'Inputs - OBR and CPI'!$E$27+'Inputs - Elec wholesale index'!AB1513*'Inputs - OBR and CPI'!$F$27,"n/a")</f>
        <v>n/a</v>
      </c>
      <c r="AD1513" s="2"/>
      <c r="AE1513" s="2"/>
      <c r="AF1513" s="127">
        <v>0</v>
      </c>
    </row>
    <row r="1514" spans="1:32">
      <c r="A1514" s="46"/>
      <c r="B1514" s="13" t="str">
        <f t="shared" si="383"/>
        <v>Jan</v>
      </c>
      <c r="C1514" s="3"/>
      <c r="D1514" s="3"/>
      <c r="E1514" s="3"/>
      <c r="F1514" s="41"/>
      <c r="G1514" s="41"/>
      <c r="H1514" s="41"/>
      <c r="I1514" s="12">
        <f>VLOOKUP($B1514,'Elec wholesale lookups'!$A$3:$L$15,'Inputs - Elec wholesale index'!I$2,FALSE)</f>
        <v>181634.52552031272</v>
      </c>
      <c r="J1514" s="12">
        <f>VLOOKUP($B1514,'Elec wholesale lookups'!$A$3:$L$15,'Inputs - Elec wholesale index'!J$2,FALSE)</f>
        <v>205597.26549163138</v>
      </c>
      <c r="K1514" s="12">
        <f>VLOOKUP($B1514,'Elec wholesale lookups'!$A$3:$L$15,'Inputs - Elec wholesale index'!K$2,FALSE)</f>
        <v>181634.52552031272</v>
      </c>
      <c r="L1514" s="37">
        <f>VLOOKUP($B1514,'Elec wholesale lookups'!$A$3:$O$15,'Inputs - Elec wholesale index'!L$2,FALSE)</f>
        <v>1</v>
      </c>
      <c r="M1514" s="37">
        <f>VLOOKUP($B1514,'Elec wholesale lookups'!$A$3:$O$15,'Inputs - Elec wholesale index'!M$2,FALSE)</f>
        <v>1</v>
      </c>
      <c r="N1514" s="37">
        <f>VLOOKUP($B1514,'Elec wholesale lookups'!$A$3:$O$15,'Inputs - Elec wholesale index'!N$2,FALSE)</f>
        <v>0</v>
      </c>
      <c r="O1514" s="12">
        <f t="shared" si="384"/>
        <v>181634.52552031272</v>
      </c>
      <c r="P1514" s="12">
        <f t="shared" si="385"/>
        <v>205597.26549163138</v>
      </c>
      <c r="Q1514" s="12">
        <f t="shared" si="386"/>
        <v>0</v>
      </c>
      <c r="R1514" s="12">
        <f t="shared" si="387"/>
        <v>387231.79101194406</v>
      </c>
      <c r="S1514" s="22">
        <f t="shared" si="388"/>
        <v>0</v>
      </c>
      <c r="T1514" s="22">
        <f t="shared" si="389"/>
        <v>0</v>
      </c>
      <c r="U1514" s="22">
        <f t="shared" si="390"/>
        <v>0</v>
      </c>
      <c r="V1514" s="22">
        <f t="shared" si="391"/>
        <v>0</v>
      </c>
      <c r="W1514" s="43" t="str">
        <f t="shared" si="392"/>
        <v>n/a</v>
      </c>
      <c r="X1514" s="22">
        <f t="shared" si="393"/>
        <v>0</v>
      </c>
      <c r="Y1514" s="22">
        <f t="shared" si="394"/>
        <v>0</v>
      </c>
      <c r="Z1514" s="22">
        <f t="shared" si="395"/>
        <v>0</v>
      </c>
      <c r="AA1514" s="42">
        <f t="shared" si="396"/>
        <v>0</v>
      </c>
      <c r="AB1514" s="43" t="str">
        <f t="shared" si="397"/>
        <v>n/a</v>
      </c>
      <c r="AC1514" s="44" t="str">
        <f>IFERROR(W1514*'Inputs - OBR and CPI'!$E$27+'Inputs - Elec wholesale index'!AB1514*'Inputs - OBR and CPI'!$F$27,"n/a")</f>
        <v>n/a</v>
      </c>
      <c r="AD1514" s="2"/>
      <c r="AE1514" s="2"/>
      <c r="AF1514" s="127">
        <v>0</v>
      </c>
    </row>
    <row r="1515" spans="1:32">
      <c r="A1515" s="46"/>
      <c r="B1515" s="13" t="str">
        <f t="shared" si="383"/>
        <v>Jan</v>
      </c>
      <c r="C1515" s="3"/>
      <c r="D1515" s="3"/>
      <c r="E1515" s="3"/>
      <c r="F1515" s="41"/>
      <c r="G1515" s="41"/>
      <c r="H1515" s="41"/>
      <c r="I1515" s="12">
        <f>VLOOKUP($B1515,'Elec wholesale lookups'!$A$3:$L$15,'Inputs - Elec wholesale index'!I$2,FALSE)</f>
        <v>181634.52552031272</v>
      </c>
      <c r="J1515" s="12">
        <f>VLOOKUP($B1515,'Elec wholesale lookups'!$A$3:$L$15,'Inputs - Elec wholesale index'!J$2,FALSE)</f>
        <v>205597.26549163138</v>
      </c>
      <c r="K1515" s="12">
        <f>VLOOKUP($B1515,'Elec wholesale lookups'!$A$3:$L$15,'Inputs - Elec wholesale index'!K$2,FALSE)</f>
        <v>181634.52552031272</v>
      </c>
      <c r="L1515" s="37">
        <f>VLOOKUP($B1515,'Elec wholesale lookups'!$A$3:$O$15,'Inputs - Elec wholesale index'!L$2,FALSE)</f>
        <v>1</v>
      </c>
      <c r="M1515" s="37">
        <f>VLOOKUP($B1515,'Elec wholesale lookups'!$A$3:$O$15,'Inputs - Elec wholesale index'!M$2,FALSE)</f>
        <v>1</v>
      </c>
      <c r="N1515" s="37">
        <f>VLOOKUP($B1515,'Elec wholesale lookups'!$A$3:$O$15,'Inputs - Elec wholesale index'!N$2,FALSE)</f>
        <v>0</v>
      </c>
      <c r="O1515" s="12">
        <f t="shared" si="384"/>
        <v>181634.52552031272</v>
      </c>
      <c r="P1515" s="12">
        <f t="shared" si="385"/>
        <v>205597.26549163138</v>
      </c>
      <c r="Q1515" s="12">
        <f t="shared" si="386"/>
        <v>0</v>
      </c>
      <c r="R1515" s="12">
        <f t="shared" si="387"/>
        <v>387231.79101194406</v>
      </c>
      <c r="S1515" s="22">
        <f t="shared" si="388"/>
        <v>0</v>
      </c>
      <c r="T1515" s="22">
        <f t="shared" si="389"/>
        <v>0</v>
      </c>
      <c r="U1515" s="22">
        <f t="shared" si="390"/>
        <v>0</v>
      </c>
      <c r="V1515" s="22">
        <f t="shared" si="391"/>
        <v>0</v>
      </c>
      <c r="W1515" s="43" t="str">
        <f t="shared" si="392"/>
        <v>n/a</v>
      </c>
      <c r="X1515" s="22">
        <f t="shared" si="393"/>
        <v>0</v>
      </c>
      <c r="Y1515" s="22">
        <f t="shared" si="394"/>
        <v>0</v>
      </c>
      <c r="Z1515" s="22">
        <f t="shared" si="395"/>
        <v>0</v>
      </c>
      <c r="AA1515" s="42">
        <f t="shared" si="396"/>
        <v>0</v>
      </c>
      <c r="AB1515" s="43" t="str">
        <f t="shared" si="397"/>
        <v>n/a</v>
      </c>
      <c r="AC1515" s="44" t="str">
        <f>IFERROR(W1515*'Inputs - OBR and CPI'!$E$27+'Inputs - Elec wholesale index'!AB1515*'Inputs - OBR and CPI'!$F$27,"n/a")</f>
        <v>n/a</v>
      </c>
      <c r="AD1515" s="2"/>
      <c r="AE1515" s="2"/>
      <c r="AF1515" s="127">
        <v>0</v>
      </c>
    </row>
    <row r="1516" spans="1:32"/>
    <row r="1517" spans="1:32" hidden="1"/>
    <row r="1518" spans="1:32" hidden="1"/>
    <row r="1519" spans="1:32" hidden="1"/>
    <row r="1520" spans="1:32"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row r="3833"/>
    <row r="3834"/>
    <row r="3835"/>
    <row r="3836"/>
    <row r="3837"/>
    <row r="3838"/>
    <row r="3839"/>
    <row r="3840"/>
  </sheetData>
  <sheetProtection sheet="1" objects="1" scenarios="1"/>
  <mergeCells count="22">
    <mergeCell ref="L3:N3"/>
    <mergeCell ref="I3:K3"/>
    <mergeCell ref="O3:Q3"/>
    <mergeCell ref="C1:E1"/>
    <mergeCell ref="C2:E2"/>
    <mergeCell ref="F1:H1"/>
    <mergeCell ref="F2:H2"/>
    <mergeCell ref="C3:E3"/>
    <mergeCell ref="F3:H3"/>
    <mergeCell ref="S1:W1"/>
    <mergeCell ref="S3:U3"/>
    <mergeCell ref="X1:AB1"/>
    <mergeCell ref="X3:Z3"/>
    <mergeCell ref="R3:R4"/>
    <mergeCell ref="AC3:AC4"/>
    <mergeCell ref="AF3:AF4"/>
    <mergeCell ref="V3:V4"/>
    <mergeCell ref="W3:W4"/>
    <mergeCell ref="AD3:AD4"/>
    <mergeCell ref="AE3:AE4"/>
    <mergeCell ref="AA3:AA4"/>
    <mergeCell ref="AB3:AB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8" tint="-0.249977111117893"/>
  </sheetPr>
  <dimension ref="A1:XFD2888"/>
  <sheetViews>
    <sheetView zoomScale="70" zoomScaleNormal="70" workbookViewId="0">
      <pane xSplit="1" ySplit="4" topLeftCell="B502" activePane="bottomRight" state="frozen"/>
      <selection activeCell="I55" sqref="I55"/>
      <selection pane="topRight" activeCell="I55" sqref="I55"/>
      <selection pane="bottomLeft" activeCell="I55" sqref="I55"/>
      <selection pane="bottomRight" activeCell="G529" sqref="G529"/>
    </sheetView>
  </sheetViews>
  <sheetFormatPr defaultColWidth="9.140625" defaultRowHeight="15" zeroHeight="1"/>
  <cols>
    <col min="1" max="1" width="12.140625" bestFit="1" customWidth="1"/>
    <col min="2" max="2" width="6.85546875" bestFit="1" customWidth="1"/>
    <col min="3" max="7" width="8.85546875" bestFit="1" customWidth="1"/>
    <col min="8" max="8" width="10.5703125" customWidth="1"/>
    <col min="9" max="10" width="9" customWidth="1"/>
    <col min="11" max="11" width="20.5703125" customWidth="1"/>
    <col min="12" max="12" width="19" customWidth="1"/>
    <col min="13" max="13" width="20" customWidth="1"/>
    <col min="14" max="14" width="17.28515625" customWidth="1"/>
    <col min="15" max="20" width="9.140625" customWidth="1"/>
    <col min="21" max="27" width="9.28515625" customWidth="1"/>
    <col min="28" max="32" width="11.5703125" customWidth="1"/>
    <col min="33" max="33" width="17.140625" bestFit="1" customWidth="1"/>
    <col min="34" max="34" width="14.28515625" customWidth="1"/>
    <col min="35" max="35" width="14.5703125" bestFit="1" customWidth="1"/>
    <col min="36" max="36" width="20.7109375" customWidth="1"/>
    <col min="37" max="37" width="15.7109375" customWidth="1"/>
    <col min="38" max="38" width="10.7109375" customWidth="1"/>
  </cols>
  <sheetData>
    <row r="1" spans="1:39">
      <c r="A1" s="6" t="s">
        <v>5</v>
      </c>
      <c r="B1" s="7"/>
      <c r="C1" s="209"/>
      <c r="D1" s="210"/>
      <c r="E1" s="210"/>
      <c r="F1" s="210"/>
      <c r="G1" s="210"/>
      <c r="H1" s="210"/>
      <c r="I1" s="47"/>
      <c r="J1" s="48"/>
      <c r="K1" s="48"/>
      <c r="L1" s="48"/>
      <c r="M1" s="48"/>
      <c r="N1" s="49"/>
      <c r="O1" s="50"/>
      <c r="P1" s="50"/>
      <c r="Q1" s="50"/>
      <c r="R1" s="50"/>
      <c r="S1" s="50"/>
      <c r="T1" s="50"/>
      <c r="U1" s="52"/>
      <c r="V1" s="50"/>
      <c r="W1" s="50"/>
      <c r="X1" s="50"/>
      <c r="Y1" s="50"/>
      <c r="Z1" s="50"/>
      <c r="AA1" s="7"/>
      <c r="AB1" s="47"/>
      <c r="AC1" s="48"/>
      <c r="AD1" s="48"/>
      <c r="AE1" s="48"/>
      <c r="AF1" s="48"/>
      <c r="AG1" s="49"/>
      <c r="AH1" s="48"/>
      <c r="AI1" s="48"/>
      <c r="AJ1" s="7"/>
      <c r="AK1" s="7"/>
      <c r="AL1" s="7"/>
      <c r="AM1" s="7"/>
    </row>
    <row r="2" spans="1:39">
      <c r="A2" s="6"/>
      <c r="B2" s="6"/>
      <c r="C2" s="212" t="s">
        <v>277</v>
      </c>
      <c r="D2" s="213"/>
      <c r="E2" s="213"/>
      <c r="F2" s="213"/>
      <c r="G2" s="213"/>
      <c r="H2" s="213"/>
      <c r="I2" s="54">
        <v>7</v>
      </c>
      <c r="J2" s="55">
        <v>8</v>
      </c>
      <c r="K2" s="55">
        <v>9</v>
      </c>
      <c r="L2" s="55">
        <v>10</v>
      </c>
      <c r="M2" s="55">
        <v>11</v>
      </c>
      <c r="N2" s="56">
        <v>12</v>
      </c>
      <c r="O2" s="55">
        <v>13</v>
      </c>
      <c r="P2" s="55">
        <v>14</v>
      </c>
      <c r="Q2" s="55">
        <v>15</v>
      </c>
      <c r="R2" s="55">
        <v>16</v>
      </c>
      <c r="S2" s="55">
        <v>17</v>
      </c>
      <c r="T2" s="55">
        <v>18</v>
      </c>
      <c r="U2" s="57"/>
      <c r="V2" s="58"/>
      <c r="W2" s="58"/>
      <c r="X2" s="58"/>
      <c r="Y2" s="58"/>
      <c r="Z2" s="58"/>
      <c r="AA2" s="7"/>
      <c r="AB2" s="57"/>
      <c r="AC2" s="58"/>
      <c r="AD2" s="58"/>
      <c r="AE2" s="58"/>
      <c r="AF2" s="58"/>
      <c r="AG2" s="59"/>
      <c r="AH2" s="58"/>
      <c r="AI2" s="58"/>
      <c r="AJ2" s="7"/>
      <c r="AK2" s="7"/>
      <c r="AL2" s="7"/>
      <c r="AM2" s="7"/>
    </row>
    <row r="3" spans="1:39" ht="15" customHeight="1">
      <c r="A3" s="103" t="s">
        <v>337</v>
      </c>
      <c r="B3" s="6"/>
      <c r="C3" s="215" t="s">
        <v>335</v>
      </c>
      <c r="D3" s="216"/>
      <c r="E3" s="216"/>
      <c r="F3" s="216"/>
      <c r="G3" s="216"/>
      <c r="H3" s="217"/>
      <c r="I3" s="212" t="s">
        <v>192</v>
      </c>
      <c r="J3" s="213"/>
      <c r="K3" s="213"/>
      <c r="L3" s="213"/>
      <c r="M3" s="213"/>
      <c r="N3" s="214"/>
      <c r="O3" s="213" t="s">
        <v>193</v>
      </c>
      <c r="P3" s="213"/>
      <c r="Q3" s="213"/>
      <c r="R3" s="213"/>
      <c r="S3" s="213"/>
      <c r="T3" s="213"/>
      <c r="U3" s="212" t="s">
        <v>194</v>
      </c>
      <c r="V3" s="213"/>
      <c r="W3" s="213"/>
      <c r="X3" s="213"/>
      <c r="Y3" s="213"/>
      <c r="Z3" s="213"/>
      <c r="AA3" s="208" t="s">
        <v>195</v>
      </c>
      <c r="AB3" s="212" t="s">
        <v>196</v>
      </c>
      <c r="AC3" s="213"/>
      <c r="AD3" s="213"/>
      <c r="AE3" s="213"/>
      <c r="AF3" s="213"/>
      <c r="AG3" s="214"/>
      <c r="AH3" s="204" t="s">
        <v>197</v>
      </c>
      <c r="AI3" s="218" t="s">
        <v>198</v>
      </c>
      <c r="AJ3" s="208" t="s">
        <v>199</v>
      </c>
      <c r="AK3" s="203" t="s">
        <v>200</v>
      </c>
      <c r="AL3" s="203" t="s">
        <v>223</v>
      </c>
      <c r="AM3" s="7"/>
    </row>
    <row r="4" spans="1:39" ht="15.75" thickBot="1">
      <c r="A4" s="45" t="s">
        <v>127</v>
      </c>
      <c r="B4" s="45" t="s">
        <v>128</v>
      </c>
      <c r="C4" s="61" t="s">
        <v>180</v>
      </c>
      <c r="D4" s="62" t="s">
        <v>181</v>
      </c>
      <c r="E4" s="62" t="s">
        <v>182</v>
      </c>
      <c r="F4" s="62" t="s">
        <v>183</v>
      </c>
      <c r="G4" s="62" t="s">
        <v>221</v>
      </c>
      <c r="H4" s="62" t="s">
        <v>222</v>
      </c>
      <c r="I4" s="61" t="s">
        <v>180</v>
      </c>
      <c r="J4" s="62" t="s">
        <v>181</v>
      </c>
      <c r="K4" s="62" t="s">
        <v>182</v>
      </c>
      <c r="L4" s="62" t="s">
        <v>183</v>
      </c>
      <c r="M4" s="62" t="s">
        <v>221</v>
      </c>
      <c r="N4" s="63" t="s">
        <v>222</v>
      </c>
      <c r="O4" s="62" t="s">
        <v>180</v>
      </c>
      <c r="P4" s="62" t="s">
        <v>181</v>
      </c>
      <c r="Q4" s="62" t="s">
        <v>182</v>
      </c>
      <c r="R4" s="62" t="s">
        <v>183</v>
      </c>
      <c r="S4" s="62" t="s">
        <v>221</v>
      </c>
      <c r="T4" s="62" t="s">
        <v>222</v>
      </c>
      <c r="U4" s="61" t="s">
        <v>180</v>
      </c>
      <c r="V4" s="62" t="s">
        <v>181</v>
      </c>
      <c r="W4" s="62" t="s">
        <v>182</v>
      </c>
      <c r="X4" s="62" t="s">
        <v>183</v>
      </c>
      <c r="Y4" s="62" t="s">
        <v>221</v>
      </c>
      <c r="Z4" s="62" t="s">
        <v>222</v>
      </c>
      <c r="AA4" s="208"/>
      <c r="AB4" s="61" t="s">
        <v>180</v>
      </c>
      <c r="AC4" s="62" t="s">
        <v>181</v>
      </c>
      <c r="AD4" s="62" t="s">
        <v>182</v>
      </c>
      <c r="AE4" s="62" t="s">
        <v>183</v>
      </c>
      <c r="AF4" s="62" t="s">
        <v>221</v>
      </c>
      <c r="AG4" s="63" t="s">
        <v>222</v>
      </c>
      <c r="AH4" s="204"/>
      <c r="AI4" s="218"/>
      <c r="AJ4" s="208"/>
      <c r="AK4" s="203"/>
      <c r="AL4" s="203"/>
      <c r="AM4" s="7"/>
    </row>
    <row r="5" spans="1:39">
      <c r="A5" s="46"/>
      <c r="B5" s="64"/>
      <c r="C5" s="65"/>
      <c r="D5" s="65"/>
      <c r="E5" s="65"/>
      <c r="F5" s="65"/>
      <c r="G5" s="65"/>
      <c r="H5" s="65"/>
      <c r="I5" s="67"/>
      <c r="J5" s="67"/>
      <c r="K5" s="67"/>
      <c r="L5" s="67"/>
      <c r="M5" s="67"/>
      <c r="N5" s="67"/>
      <c r="O5" s="68"/>
      <c r="P5" s="68"/>
      <c r="Q5" s="68"/>
      <c r="R5" s="68"/>
      <c r="S5" s="68"/>
      <c r="T5" s="68"/>
      <c r="U5" s="67"/>
      <c r="V5" s="67"/>
      <c r="W5" s="67"/>
      <c r="X5" s="67"/>
      <c r="Y5" s="67"/>
      <c r="Z5" s="67"/>
      <c r="AA5" s="67"/>
      <c r="AB5" s="69"/>
      <c r="AC5" s="69"/>
      <c r="AD5" s="69"/>
      <c r="AE5" s="69"/>
      <c r="AF5" s="69"/>
      <c r="AG5" s="69"/>
      <c r="AH5" s="71"/>
      <c r="AI5" s="70"/>
      <c r="AJ5" s="73"/>
      <c r="AK5" s="73"/>
      <c r="AL5" s="84"/>
      <c r="AM5" s="58"/>
    </row>
    <row r="6" spans="1:39">
      <c r="A6" s="46">
        <v>41851</v>
      </c>
      <c r="B6" s="64"/>
      <c r="C6" s="65"/>
      <c r="D6" s="65"/>
      <c r="E6" s="65"/>
      <c r="F6" s="65"/>
      <c r="G6" s="65"/>
      <c r="H6" s="65"/>
      <c r="I6" s="67"/>
      <c r="J6" s="67"/>
      <c r="K6" s="67"/>
      <c r="L6" s="67"/>
      <c r="M6" s="67"/>
      <c r="N6" s="67"/>
      <c r="O6" s="68"/>
      <c r="P6" s="68"/>
      <c r="Q6" s="68"/>
      <c r="R6" s="68"/>
      <c r="S6" s="68"/>
      <c r="T6" s="68"/>
      <c r="U6" s="67"/>
      <c r="V6" s="67"/>
      <c r="W6" s="67"/>
      <c r="X6" s="67"/>
      <c r="Y6" s="67"/>
      <c r="Z6" s="67"/>
      <c r="AA6" s="67"/>
      <c r="AB6" s="69"/>
      <c r="AC6" s="69"/>
      <c r="AD6" s="69"/>
      <c r="AE6" s="69"/>
      <c r="AF6" s="69"/>
      <c r="AG6" s="69"/>
      <c r="AH6" s="71"/>
      <c r="AI6" s="70"/>
      <c r="AJ6" s="73"/>
      <c r="AK6" s="73"/>
      <c r="AL6" s="84"/>
      <c r="AM6" s="58"/>
    </row>
    <row r="7" spans="1:39">
      <c r="A7" s="46">
        <v>41852</v>
      </c>
      <c r="B7" s="13" t="str">
        <f t="shared" ref="B7:B70" si="0">TEXT(A7,"mmm")</f>
        <v>Aug</v>
      </c>
      <c r="C7" s="182"/>
      <c r="D7" s="182"/>
      <c r="E7" s="182"/>
      <c r="F7" s="182"/>
      <c r="G7" s="182"/>
      <c r="H7" s="182"/>
      <c r="I7" s="12">
        <f>VLOOKUP($B7,'Gas wholesale lookups'!$A$4:$L$15,'Inputs - Gas wholesale index'!I$2,FALSE)</f>
        <v>291847.5</v>
      </c>
      <c r="J7" s="12">
        <f>VLOOKUP($B7,'Gas wholesale lookups'!$A$4:$L$15,'Inputs - Gas wholesale index'!J$2,FALSE)</f>
        <v>332991.45454545453</v>
      </c>
      <c r="K7" s="12">
        <f>VLOOKUP($B7,'Gas wholesale lookups'!$A$4:$L$15,'Inputs - Gas wholesale index'!K$2,FALSE)</f>
        <v>208526.18181818182</v>
      </c>
      <c r="L7" s="12">
        <f>VLOOKUP($B7,'Gas wholesale lookups'!$A$4:$L$15,'Inputs - Gas wholesale index'!L$2,FALSE)</f>
        <v>166168.27272727274</v>
      </c>
      <c r="M7" s="12">
        <f>VLOOKUP($B7,'Gas wholesale lookups'!$A$4:$L$15,'Inputs - Gas wholesale index'!M$2,FALSE)</f>
        <v>291847.5</v>
      </c>
      <c r="N7" s="12">
        <f>VLOOKUP($B7,'Gas wholesale lookups'!$A$4:$L$15,'Inputs - Gas wholesale index'!N$2,FALSE)</f>
        <v>332991.45454545453</v>
      </c>
      <c r="O7" s="37">
        <f>VLOOKUP($B7,'Gas wholesale lookups'!$A$4:$R$15,'Inputs - Gas wholesale index'!O$2,FALSE)</f>
        <v>0</v>
      </c>
      <c r="P7" s="37">
        <f>VLOOKUP($B7,'Gas wholesale lookups'!$A$4:$R$15,'Inputs - Gas wholesale index'!P$2,FALSE)</f>
        <v>0</v>
      </c>
      <c r="Q7" s="37">
        <f>VLOOKUP($B7,'Gas wholesale lookups'!$A$4:$R$15,'Inputs - Gas wholesale index'!Q$2,FALSE)</f>
        <v>1</v>
      </c>
      <c r="R7" s="37">
        <f>VLOOKUP($B7,'Gas wholesale lookups'!$A$4:$R$15,'Inputs - Gas wholesale index'!R$2,FALSE)</f>
        <v>1</v>
      </c>
      <c r="S7" s="37">
        <f>VLOOKUP($B7,'Gas wholesale lookups'!$A$4:$R$15,'Inputs - Gas wholesale index'!S$2,FALSE)</f>
        <v>1</v>
      </c>
      <c r="T7" s="37">
        <f>VLOOKUP($B7,'Gas wholesale lookups'!$A$4:$R$15,'Inputs - Gas wholesale index'!T$2,FALSE)</f>
        <v>1</v>
      </c>
      <c r="U7" s="12">
        <f t="shared" ref="U7:U70" si="1">IF(O7="","",I7*O7)</f>
        <v>0</v>
      </c>
      <c r="V7" s="12">
        <f t="shared" ref="V7:V70" si="2">IF(P7="","",J7*P7)</f>
        <v>0</v>
      </c>
      <c r="W7" s="12">
        <f t="shared" ref="W7:W70" si="3">IF(Q7="","",K7*Q7)</f>
        <v>208526.18181818182</v>
      </c>
      <c r="X7" s="12">
        <f t="shared" ref="X7:X70" si="4">IF(R7="","",L7*R7)</f>
        <v>166168.27272727274</v>
      </c>
      <c r="Y7" s="12">
        <f t="shared" ref="Y7:Y70" si="5">IF(S7="","",M7*S7)</f>
        <v>291847.5</v>
      </c>
      <c r="Z7" s="12">
        <f t="shared" ref="Z7:Z70" si="6">IF(T7="","",N7*T7)</f>
        <v>332991.45454545453</v>
      </c>
      <c r="AA7" s="12">
        <f t="shared" ref="AA7:AA70" si="7">SUM(U7:Z7)</f>
        <v>999533.40909090918</v>
      </c>
      <c r="AB7" s="22">
        <f t="shared" ref="AB7:AB70" si="8">IF(U7="","",U7*C7)</f>
        <v>0</v>
      </c>
      <c r="AC7" s="22">
        <f t="shared" ref="AC7:AC70" si="9">IF(V7="","",V7*D7)</f>
        <v>0</v>
      </c>
      <c r="AD7" s="22">
        <f t="shared" ref="AD7:AD70" si="10">IF(W7="","",W7*E7)</f>
        <v>0</v>
      </c>
      <c r="AE7" s="22">
        <f t="shared" ref="AE7:AE70" si="11">IF(X7="","",X7*F7)</f>
        <v>0</v>
      </c>
      <c r="AF7" s="22">
        <f t="shared" ref="AF7:AF70" si="12">IF(Y7="","",Y7*G7)</f>
        <v>0</v>
      </c>
      <c r="AG7" s="22">
        <f t="shared" ref="AG7:AG70" si="13">IF(Z7="","",Z7*H7)</f>
        <v>0</v>
      </c>
      <c r="AH7" s="22">
        <f t="shared" ref="AH7:AH70" si="14">SUM(AB7:AG7)</f>
        <v>0</v>
      </c>
      <c r="AI7" s="43" t="str">
        <f t="shared" ref="AI7:AI70" si="15">IF(MIN(C7:H7)&lt;1,"n/a",AH7/AA7)</f>
        <v>n/a</v>
      </c>
      <c r="AJ7" s="2" t="str">
        <f t="shared" ref="AJ7:AJ70" si="16">IF(AND(MONTH(A7)=8,MONTH(A6)=7),YEAR(A7)+1&amp;"-"&amp;YEAR(A7)-1998&amp;" Summer",IF(AND(MONTH(A7)=2,MONTH(A6)=1),YEAR(A7)&amp;"-"&amp;YEAR(A7)-1999&amp;" Winter",AJ6))</f>
        <v>2015-16 Summer</v>
      </c>
      <c r="AK7" s="2">
        <f t="shared" ref="AK7:AK70" si="17">IF(AND(MONTH(A7)=4,MONTH(A6)=3),YEAR(A7)&amp;"-"&amp;YEAR(A7)-1999&amp;" Summer",IF(AND(MONTH(A7)=10,MONTH(A6)=9),YEAR(A7)&amp;"-"&amp;YEAR(A7)-1999&amp;" Winter",AK6))</f>
        <v>0</v>
      </c>
      <c r="AL7" s="40">
        <v>1</v>
      </c>
      <c r="AM7" s="58"/>
    </row>
    <row r="8" spans="1:39">
      <c r="A8" s="46">
        <v>41855</v>
      </c>
      <c r="B8" s="13" t="str">
        <f t="shared" si="0"/>
        <v>Aug</v>
      </c>
      <c r="C8" s="182"/>
      <c r="D8" s="182"/>
      <c r="E8" s="182"/>
      <c r="F8" s="182"/>
      <c r="G8" s="182"/>
      <c r="H8" s="182"/>
      <c r="I8" s="12">
        <f>VLOOKUP($B8,'Gas wholesale lookups'!$A$4:$L$15,'Inputs - Gas wholesale index'!I$2,FALSE)</f>
        <v>291847.5</v>
      </c>
      <c r="J8" s="12">
        <f>VLOOKUP($B8,'Gas wholesale lookups'!$A$4:$L$15,'Inputs - Gas wholesale index'!J$2,FALSE)</f>
        <v>332991.45454545453</v>
      </c>
      <c r="K8" s="12">
        <f>VLOOKUP($B8,'Gas wholesale lookups'!$A$4:$L$15,'Inputs - Gas wholesale index'!K$2,FALSE)</f>
        <v>208526.18181818182</v>
      </c>
      <c r="L8" s="12">
        <f>VLOOKUP($B8,'Gas wholesale lookups'!$A$4:$L$15,'Inputs - Gas wholesale index'!L$2,FALSE)</f>
        <v>166168.27272727274</v>
      </c>
      <c r="M8" s="12">
        <f>VLOOKUP($B8,'Gas wholesale lookups'!$A$4:$L$15,'Inputs - Gas wholesale index'!M$2,FALSE)</f>
        <v>291847.5</v>
      </c>
      <c r="N8" s="12">
        <f>VLOOKUP($B8,'Gas wholesale lookups'!$A$4:$L$15,'Inputs - Gas wholesale index'!N$2,FALSE)</f>
        <v>332991.45454545453</v>
      </c>
      <c r="O8" s="37">
        <f>VLOOKUP($B8,'Gas wholesale lookups'!$A$4:$R$15,'Inputs - Gas wholesale index'!O$2,FALSE)</f>
        <v>0</v>
      </c>
      <c r="P8" s="37">
        <f>VLOOKUP($B8,'Gas wholesale lookups'!$A$4:$R$15,'Inputs - Gas wholesale index'!P$2,FALSE)</f>
        <v>0</v>
      </c>
      <c r="Q8" s="37">
        <f>VLOOKUP($B8,'Gas wholesale lookups'!$A$4:$R$15,'Inputs - Gas wholesale index'!Q$2,FALSE)</f>
        <v>1</v>
      </c>
      <c r="R8" s="37">
        <f>VLOOKUP($B8,'Gas wholesale lookups'!$A$4:$R$15,'Inputs - Gas wholesale index'!R$2,FALSE)</f>
        <v>1</v>
      </c>
      <c r="S8" s="37">
        <f>VLOOKUP($B8,'Gas wholesale lookups'!$A$4:$R$15,'Inputs - Gas wholesale index'!S$2,FALSE)</f>
        <v>1</v>
      </c>
      <c r="T8" s="37">
        <f>VLOOKUP($B8,'Gas wholesale lookups'!$A$4:$R$15,'Inputs - Gas wholesale index'!T$2,FALSE)</f>
        <v>1</v>
      </c>
      <c r="U8" s="12">
        <f t="shared" si="1"/>
        <v>0</v>
      </c>
      <c r="V8" s="12">
        <f t="shared" si="2"/>
        <v>0</v>
      </c>
      <c r="W8" s="12">
        <f t="shared" si="3"/>
        <v>208526.18181818182</v>
      </c>
      <c r="X8" s="12">
        <f t="shared" si="4"/>
        <v>166168.27272727274</v>
      </c>
      <c r="Y8" s="12">
        <f t="shared" si="5"/>
        <v>291847.5</v>
      </c>
      <c r="Z8" s="12">
        <f t="shared" si="6"/>
        <v>332991.45454545453</v>
      </c>
      <c r="AA8" s="12">
        <f t="shared" si="7"/>
        <v>999533.40909090918</v>
      </c>
      <c r="AB8" s="22">
        <f t="shared" si="8"/>
        <v>0</v>
      </c>
      <c r="AC8" s="22">
        <f t="shared" si="9"/>
        <v>0</v>
      </c>
      <c r="AD8" s="22">
        <f t="shared" si="10"/>
        <v>0</v>
      </c>
      <c r="AE8" s="22">
        <f t="shared" si="11"/>
        <v>0</v>
      </c>
      <c r="AF8" s="22">
        <f t="shared" si="12"/>
        <v>0</v>
      </c>
      <c r="AG8" s="22">
        <f t="shared" si="13"/>
        <v>0</v>
      </c>
      <c r="AH8" s="22">
        <f t="shared" si="14"/>
        <v>0</v>
      </c>
      <c r="AI8" s="43" t="str">
        <f t="shared" si="15"/>
        <v>n/a</v>
      </c>
      <c r="AJ8" s="2" t="str">
        <f t="shared" si="16"/>
        <v>2015-16 Summer</v>
      </c>
      <c r="AK8" s="2">
        <f t="shared" si="17"/>
        <v>0</v>
      </c>
      <c r="AL8" s="40">
        <v>1</v>
      </c>
      <c r="AM8" s="58"/>
    </row>
    <row r="9" spans="1:39">
      <c r="A9" s="46">
        <v>41856</v>
      </c>
      <c r="B9" s="13" t="str">
        <f t="shared" si="0"/>
        <v>Aug</v>
      </c>
      <c r="C9" s="182"/>
      <c r="D9" s="182"/>
      <c r="E9" s="182"/>
      <c r="F9" s="182"/>
      <c r="G9" s="182"/>
      <c r="H9" s="182"/>
      <c r="I9" s="12">
        <f>VLOOKUP($B9,'Gas wholesale lookups'!$A$4:$L$15,'Inputs - Gas wholesale index'!I$2,FALSE)</f>
        <v>291847.5</v>
      </c>
      <c r="J9" s="12">
        <f>VLOOKUP($B9,'Gas wholesale lookups'!$A$4:$L$15,'Inputs - Gas wholesale index'!J$2,FALSE)</f>
        <v>332991.45454545453</v>
      </c>
      <c r="K9" s="12">
        <f>VLOOKUP($B9,'Gas wholesale lookups'!$A$4:$L$15,'Inputs - Gas wholesale index'!K$2,FALSE)</f>
        <v>208526.18181818182</v>
      </c>
      <c r="L9" s="12">
        <f>VLOOKUP($B9,'Gas wholesale lookups'!$A$4:$L$15,'Inputs - Gas wholesale index'!L$2,FALSE)</f>
        <v>166168.27272727274</v>
      </c>
      <c r="M9" s="12">
        <f>VLOOKUP($B9,'Gas wholesale lookups'!$A$4:$L$15,'Inputs - Gas wholesale index'!M$2,FALSE)</f>
        <v>291847.5</v>
      </c>
      <c r="N9" s="12">
        <f>VLOOKUP($B9,'Gas wholesale lookups'!$A$4:$L$15,'Inputs - Gas wholesale index'!N$2,FALSE)</f>
        <v>332991.45454545453</v>
      </c>
      <c r="O9" s="37">
        <f>VLOOKUP($B9,'Gas wholesale lookups'!$A$4:$R$15,'Inputs - Gas wholesale index'!O$2,FALSE)</f>
        <v>0</v>
      </c>
      <c r="P9" s="37">
        <f>VLOOKUP($B9,'Gas wholesale lookups'!$A$4:$R$15,'Inputs - Gas wholesale index'!P$2,FALSE)</f>
        <v>0</v>
      </c>
      <c r="Q9" s="37">
        <f>VLOOKUP($B9,'Gas wholesale lookups'!$A$4:$R$15,'Inputs - Gas wholesale index'!Q$2,FALSE)</f>
        <v>1</v>
      </c>
      <c r="R9" s="37">
        <f>VLOOKUP($B9,'Gas wholesale lookups'!$A$4:$R$15,'Inputs - Gas wholesale index'!R$2,FALSE)</f>
        <v>1</v>
      </c>
      <c r="S9" s="37">
        <f>VLOOKUP($B9,'Gas wholesale lookups'!$A$4:$R$15,'Inputs - Gas wholesale index'!S$2,FALSE)</f>
        <v>1</v>
      </c>
      <c r="T9" s="37">
        <f>VLOOKUP($B9,'Gas wholesale lookups'!$A$4:$R$15,'Inputs - Gas wholesale index'!T$2,FALSE)</f>
        <v>1</v>
      </c>
      <c r="U9" s="12">
        <f t="shared" si="1"/>
        <v>0</v>
      </c>
      <c r="V9" s="12">
        <f t="shared" si="2"/>
        <v>0</v>
      </c>
      <c r="W9" s="12">
        <f t="shared" si="3"/>
        <v>208526.18181818182</v>
      </c>
      <c r="X9" s="12">
        <f t="shared" si="4"/>
        <v>166168.27272727274</v>
      </c>
      <c r="Y9" s="12">
        <f t="shared" si="5"/>
        <v>291847.5</v>
      </c>
      <c r="Z9" s="12">
        <f t="shared" si="6"/>
        <v>332991.45454545453</v>
      </c>
      <c r="AA9" s="12">
        <f t="shared" si="7"/>
        <v>999533.40909090918</v>
      </c>
      <c r="AB9" s="22">
        <f t="shared" si="8"/>
        <v>0</v>
      </c>
      <c r="AC9" s="22">
        <f t="shared" si="9"/>
        <v>0</v>
      </c>
      <c r="AD9" s="22">
        <f t="shared" si="10"/>
        <v>0</v>
      </c>
      <c r="AE9" s="22">
        <f t="shared" si="11"/>
        <v>0</v>
      </c>
      <c r="AF9" s="22">
        <f t="shared" si="12"/>
        <v>0</v>
      </c>
      <c r="AG9" s="22">
        <f t="shared" si="13"/>
        <v>0</v>
      </c>
      <c r="AH9" s="22">
        <f t="shared" si="14"/>
        <v>0</v>
      </c>
      <c r="AI9" s="43" t="str">
        <f t="shared" si="15"/>
        <v>n/a</v>
      </c>
      <c r="AJ9" s="2" t="str">
        <f t="shared" si="16"/>
        <v>2015-16 Summer</v>
      </c>
      <c r="AK9" s="2">
        <f t="shared" si="17"/>
        <v>0</v>
      </c>
      <c r="AL9" s="40">
        <v>1</v>
      </c>
      <c r="AM9" s="58"/>
    </row>
    <row r="10" spans="1:39">
      <c r="A10" s="46">
        <v>41857</v>
      </c>
      <c r="B10" s="13" t="str">
        <f t="shared" si="0"/>
        <v>Aug</v>
      </c>
      <c r="C10" s="182"/>
      <c r="D10" s="182"/>
      <c r="E10" s="182"/>
      <c r="F10" s="182"/>
      <c r="G10" s="182"/>
      <c r="H10" s="182"/>
      <c r="I10" s="12">
        <f>VLOOKUP($B10,'Gas wholesale lookups'!$A$4:$L$15,'Inputs - Gas wholesale index'!I$2,FALSE)</f>
        <v>291847.5</v>
      </c>
      <c r="J10" s="12">
        <f>VLOOKUP($B10,'Gas wholesale lookups'!$A$4:$L$15,'Inputs - Gas wholesale index'!J$2,FALSE)</f>
        <v>332991.45454545453</v>
      </c>
      <c r="K10" s="12">
        <f>VLOOKUP($B10,'Gas wholesale lookups'!$A$4:$L$15,'Inputs - Gas wholesale index'!K$2,FALSE)</f>
        <v>208526.18181818182</v>
      </c>
      <c r="L10" s="12">
        <f>VLOOKUP($B10,'Gas wholesale lookups'!$A$4:$L$15,'Inputs - Gas wholesale index'!L$2,FALSE)</f>
        <v>166168.27272727274</v>
      </c>
      <c r="M10" s="12">
        <f>VLOOKUP($B10,'Gas wholesale lookups'!$A$4:$L$15,'Inputs - Gas wholesale index'!M$2,FALSE)</f>
        <v>291847.5</v>
      </c>
      <c r="N10" s="12">
        <f>VLOOKUP($B10,'Gas wholesale lookups'!$A$4:$L$15,'Inputs - Gas wholesale index'!N$2,FALSE)</f>
        <v>332991.45454545453</v>
      </c>
      <c r="O10" s="37">
        <f>VLOOKUP($B10,'Gas wholesale lookups'!$A$4:$R$15,'Inputs - Gas wholesale index'!O$2,FALSE)</f>
        <v>0</v>
      </c>
      <c r="P10" s="37">
        <f>VLOOKUP($B10,'Gas wholesale lookups'!$A$4:$R$15,'Inputs - Gas wholesale index'!P$2,FALSE)</f>
        <v>0</v>
      </c>
      <c r="Q10" s="37">
        <f>VLOOKUP($B10,'Gas wholesale lookups'!$A$4:$R$15,'Inputs - Gas wholesale index'!Q$2,FALSE)</f>
        <v>1</v>
      </c>
      <c r="R10" s="37">
        <f>VLOOKUP($B10,'Gas wholesale lookups'!$A$4:$R$15,'Inputs - Gas wholesale index'!R$2,FALSE)</f>
        <v>1</v>
      </c>
      <c r="S10" s="37">
        <f>VLOOKUP($B10,'Gas wholesale lookups'!$A$4:$R$15,'Inputs - Gas wholesale index'!S$2,FALSE)</f>
        <v>1</v>
      </c>
      <c r="T10" s="37">
        <f>VLOOKUP($B10,'Gas wholesale lookups'!$A$4:$R$15,'Inputs - Gas wholesale index'!T$2,FALSE)</f>
        <v>1</v>
      </c>
      <c r="U10" s="12">
        <f t="shared" si="1"/>
        <v>0</v>
      </c>
      <c r="V10" s="12">
        <f t="shared" si="2"/>
        <v>0</v>
      </c>
      <c r="W10" s="12">
        <f t="shared" si="3"/>
        <v>208526.18181818182</v>
      </c>
      <c r="X10" s="12">
        <f t="shared" si="4"/>
        <v>166168.27272727274</v>
      </c>
      <c r="Y10" s="12">
        <f t="shared" si="5"/>
        <v>291847.5</v>
      </c>
      <c r="Z10" s="12">
        <f t="shared" si="6"/>
        <v>332991.45454545453</v>
      </c>
      <c r="AA10" s="12">
        <f t="shared" si="7"/>
        <v>999533.40909090918</v>
      </c>
      <c r="AB10" s="22">
        <f t="shared" si="8"/>
        <v>0</v>
      </c>
      <c r="AC10" s="22">
        <f t="shared" si="9"/>
        <v>0</v>
      </c>
      <c r="AD10" s="22">
        <f t="shared" si="10"/>
        <v>0</v>
      </c>
      <c r="AE10" s="22">
        <f t="shared" si="11"/>
        <v>0</v>
      </c>
      <c r="AF10" s="22">
        <f t="shared" si="12"/>
        <v>0</v>
      </c>
      <c r="AG10" s="22">
        <f t="shared" si="13"/>
        <v>0</v>
      </c>
      <c r="AH10" s="22">
        <f t="shared" si="14"/>
        <v>0</v>
      </c>
      <c r="AI10" s="43" t="str">
        <f t="shared" si="15"/>
        <v>n/a</v>
      </c>
      <c r="AJ10" s="2" t="str">
        <f t="shared" si="16"/>
        <v>2015-16 Summer</v>
      </c>
      <c r="AK10" s="2">
        <f t="shared" si="17"/>
        <v>0</v>
      </c>
      <c r="AL10" s="40">
        <v>1</v>
      </c>
      <c r="AM10" s="58"/>
    </row>
    <row r="11" spans="1:39">
      <c r="A11" s="46">
        <v>41858</v>
      </c>
      <c r="B11" s="13" t="str">
        <f t="shared" si="0"/>
        <v>Aug</v>
      </c>
      <c r="C11" s="182"/>
      <c r="D11" s="182"/>
      <c r="E11" s="182"/>
      <c r="F11" s="182"/>
      <c r="G11" s="182"/>
      <c r="H11" s="182"/>
      <c r="I11" s="12">
        <f>VLOOKUP($B11,'Gas wholesale lookups'!$A$4:$L$15,'Inputs - Gas wholesale index'!I$2,FALSE)</f>
        <v>291847.5</v>
      </c>
      <c r="J11" s="12">
        <f>VLOOKUP($B11,'Gas wholesale lookups'!$A$4:$L$15,'Inputs - Gas wholesale index'!J$2,FALSE)</f>
        <v>332991.45454545453</v>
      </c>
      <c r="K11" s="12">
        <f>VLOOKUP($B11,'Gas wholesale lookups'!$A$4:$L$15,'Inputs - Gas wholesale index'!K$2,FALSE)</f>
        <v>208526.18181818182</v>
      </c>
      <c r="L11" s="12">
        <f>VLOOKUP($B11,'Gas wholesale lookups'!$A$4:$L$15,'Inputs - Gas wholesale index'!L$2,FALSE)</f>
        <v>166168.27272727274</v>
      </c>
      <c r="M11" s="12">
        <f>VLOOKUP($B11,'Gas wholesale lookups'!$A$4:$L$15,'Inputs - Gas wholesale index'!M$2,FALSE)</f>
        <v>291847.5</v>
      </c>
      <c r="N11" s="12">
        <f>VLOOKUP($B11,'Gas wholesale lookups'!$A$4:$L$15,'Inputs - Gas wholesale index'!N$2,FALSE)</f>
        <v>332991.45454545453</v>
      </c>
      <c r="O11" s="37">
        <f>VLOOKUP($B11,'Gas wholesale lookups'!$A$4:$R$15,'Inputs - Gas wholesale index'!O$2,FALSE)</f>
        <v>0</v>
      </c>
      <c r="P11" s="37">
        <f>VLOOKUP($B11,'Gas wholesale lookups'!$A$4:$R$15,'Inputs - Gas wholesale index'!P$2,FALSE)</f>
        <v>0</v>
      </c>
      <c r="Q11" s="37">
        <f>VLOOKUP($B11,'Gas wholesale lookups'!$A$4:$R$15,'Inputs - Gas wholesale index'!Q$2,FALSE)</f>
        <v>1</v>
      </c>
      <c r="R11" s="37">
        <f>VLOOKUP($B11,'Gas wholesale lookups'!$A$4:$R$15,'Inputs - Gas wholesale index'!R$2,FALSE)</f>
        <v>1</v>
      </c>
      <c r="S11" s="37">
        <f>VLOOKUP($B11,'Gas wholesale lookups'!$A$4:$R$15,'Inputs - Gas wholesale index'!S$2,FALSE)</f>
        <v>1</v>
      </c>
      <c r="T11" s="37">
        <f>VLOOKUP($B11,'Gas wholesale lookups'!$A$4:$R$15,'Inputs - Gas wholesale index'!T$2,FALSE)</f>
        <v>1</v>
      </c>
      <c r="U11" s="12">
        <f t="shared" si="1"/>
        <v>0</v>
      </c>
      <c r="V11" s="12">
        <f t="shared" si="2"/>
        <v>0</v>
      </c>
      <c r="W11" s="12">
        <f t="shared" si="3"/>
        <v>208526.18181818182</v>
      </c>
      <c r="X11" s="12">
        <f t="shared" si="4"/>
        <v>166168.27272727274</v>
      </c>
      <c r="Y11" s="12">
        <f t="shared" si="5"/>
        <v>291847.5</v>
      </c>
      <c r="Z11" s="12">
        <f t="shared" si="6"/>
        <v>332991.45454545453</v>
      </c>
      <c r="AA11" s="12">
        <f t="shared" si="7"/>
        <v>999533.40909090918</v>
      </c>
      <c r="AB11" s="22">
        <f t="shared" si="8"/>
        <v>0</v>
      </c>
      <c r="AC11" s="22">
        <f t="shared" si="9"/>
        <v>0</v>
      </c>
      <c r="AD11" s="22">
        <f t="shared" si="10"/>
        <v>0</v>
      </c>
      <c r="AE11" s="22">
        <f t="shared" si="11"/>
        <v>0</v>
      </c>
      <c r="AF11" s="22">
        <f t="shared" si="12"/>
        <v>0</v>
      </c>
      <c r="AG11" s="22">
        <f t="shared" si="13"/>
        <v>0</v>
      </c>
      <c r="AH11" s="22">
        <f t="shared" si="14"/>
        <v>0</v>
      </c>
      <c r="AI11" s="43" t="str">
        <f t="shared" si="15"/>
        <v>n/a</v>
      </c>
      <c r="AJ11" s="2" t="str">
        <f t="shared" si="16"/>
        <v>2015-16 Summer</v>
      </c>
      <c r="AK11" s="2">
        <f t="shared" si="17"/>
        <v>0</v>
      </c>
      <c r="AL11" s="40">
        <v>1</v>
      </c>
      <c r="AM11" s="58"/>
    </row>
    <row r="12" spans="1:39">
      <c r="A12" s="46">
        <v>41859</v>
      </c>
      <c r="B12" s="13" t="str">
        <f t="shared" si="0"/>
        <v>Aug</v>
      </c>
      <c r="C12" s="182"/>
      <c r="D12" s="182"/>
      <c r="E12" s="182"/>
      <c r="F12" s="182"/>
      <c r="G12" s="182"/>
      <c r="H12" s="182"/>
      <c r="I12" s="12">
        <f>VLOOKUP($B12,'Gas wholesale lookups'!$A$4:$L$15,'Inputs - Gas wholesale index'!I$2,FALSE)</f>
        <v>291847.5</v>
      </c>
      <c r="J12" s="12">
        <f>VLOOKUP($B12,'Gas wholesale lookups'!$A$4:$L$15,'Inputs - Gas wholesale index'!J$2,FALSE)</f>
        <v>332991.45454545453</v>
      </c>
      <c r="K12" s="12">
        <f>VLOOKUP($B12,'Gas wholesale lookups'!$A$4:$L$15,'Inputs - Gas wholesale index'!K$2,FALSE)</f>
        <v>208526.18181818182</v>
      </c>
      <c r="L12" s="12">
        <f>VLOOKUP($B12,'Gas wholesale lookups'!$A$4:$L$15,'Inputs - Gas wholesale index'!L$2,FALSE)</f>
        <v>166168.27272727274</v>
      </c>
      <c r="M12" s="12">
        <f>VLOOKUP($B12,'Gas wholesale lookups'!$A$4:$L$15,'Inputs - Gas wholesale index'!M$2,FALSE)</f>
        <v>291847.5</v>
      </c>
      <c r="N12" s="12">
        <f>VLOOKUP($B12,'Gas wholesale lookups'!$A$4:$L$15,'Inputs - Gas wholesale index'!N$2,FALSE)</f>
        <v>332991.45454545453</v>
      </c>
      <c r="O12" s="37">
        <f>VLOOKUP($B12,'Gas wholesale lookups'!$A$4:$R$15,'Inputs - Gas wholesale index'!O$2,FALSE)</f>
        <v>0</v>
      </c>
      <c r="P12" s="37">
        <f>VLOOKUP($B12,'Gas wholesale lookups'!$A$4:$R$15,'Inputs - Gas wholesale index'!P$2,FALSE)</f>
        <v>0</v>
      </c>
      <c r="Q12" s="37">
        <f>VLOOKUP($B12,'Gas wholesale lookups'!$A$4:$R$15,'Inputs - Gas wholesale index'!Q$2,FALSE)</f>
        <v>1</v>
      </c>
      <c r="R12" s="37">
        <f>VLOOKUP($B12,'Gas wholesale lookups'!$A$4:$R$15,'Inputs - Gas wholesale index'!R$2,FALSE)</f>
        <v>1</v>
      </c>
      <c r="S12" s="37">
        <f>VLOOKUP($B12,'Gas wholesale lookups'!$A$4:$R$15,'Inputs - Gas wholesale index'!S$2,FALSE)</f>
        <v>1</v>
      </c>
      <c r="T12" s="37">
        <f>VLOOKUP($B12,'Gas wholesale lookups'!$A$4:$R$15,'Inputs - Gas wholesale index'!T$2,FALSE)</f>
        <v>1</v>
      </c>
      <c r="U12" s="12">
        <f t="shared" si="1"/>
        <v>0</v>
      </c>
      <c r="V12" s="12">
        <f t="shared" si="2"/>
        <v>0</v>
      </c>
      <c r="W12" s="12">
        <f t="shared" si="3"/>
        <v>208526.18181818182</v>
      </c>
      <c r="X12" s="12">
        <f t="shared" si="4"/>
        <v>166168.27272727274</v>
      </c>
      <c r="Y12" s="12">
        <f t="shared" si="5"/>
        <v>291847.5</v>
      </c>
      <c r="Z12" s="12">
        <f t="shared" si="6"/>
        <v>332991.45454545453</v>
      </c>
      <c r="AA12" s="12">
        <f t="shared" si="7"/>
        <v>999533.40909090918</v>
      </c>
      <c r="AB12" s="22">
        <f t="shared" si="8"/>
        <v>0</v>
      </c>
      <c r="AC12" s="22">
        <f t="shared" si="9"/>
        <v>0</v>
      </c>
      <c r="AD12" s="22">
        <f t="shared" si="10"/>
        <v>0</v>
      </c>
      <c r="AE12" s="22">
        <f t="shared" si="11"/>
        <v>0</v>
      </c>
      <c r="AF12" s="22">
        <f t="shared" si="12"/>
        <v>0</v>
      </c>
      <c r="AG12" s="22">
        <f t="shared" si="13"/>
        <v>0</v>
      </c>
      <c r="AH12" s="22">
        <f t="shared" si="14"/>
        <v>0</v>
      </c>
      <c r="AI12" s="43" t="str">
        <f t="shared" si="15"/>
        <v>n/a</v>
      </c>
      <c r="AJ12" s="2" t="str">
        <f t="shared" si="16"/>
        <v>2015-16 Summer</v>
      </c>
      <c r="AK12" s="2">
        <f t="shared" si="17"/>
        <v>0</v>
      </c>
      <c r="AL12" s="40">
        <v>1</v>
      </c>
      <c r="AM12" s="58"/>
    </row>
    <row r="13" spans="1:39">
      <c r="A13" s="46">
        <v>41862</v>
      </c>
      <c r="B13" s="13" t="str">
        <f t="shared" si="0"/>
        <v>Aug</v>
      </c>
      <c r="C13" s="182"/>
      <c r="D13" s="182"/>
      <c r="E13" s="182"/>
      <c r="F13" s="182"/>
      <c r="G13" s="182"/>
      <c r="H13" s="182"/>
      <c r="I13" s="12">
        <f>VLOOKUP($B13,'Gas wholesale lookups'!$A$4:$L$15,'Inputs - Gas wholesale index'!I$2,FALSE)</f>
        <v>291847.5</v>
      </c>
      <c r="J13" s="12">
        <f>VLOOKUP($B13,'Gas wholesale lookups'!$A$4:$L$15,'Inputs - Gas wholesale index'!J$2,FALSE)</f>
        <v>332991.45454545453</v>
      </c>
      <c r="K13" s="12">
        <f>VLOOKUP($B13,'Gas wholesale lookups'!$A$4:$L$15,'Inputs - Gas wholesale index'!K$2,FALSE)</f>
        <v>208526.18181818182</v>
      </c>
      <c r="L13" s="12">
        <f>VLOOKUP($B13,'Gas wholesale lookups'!$A$4:$L$15,'Inputs - Gas wholesale index'!L$2,FALSE)</f>
        <v>166168.27272727274</v>
      </c>
      <c r="M13" s="12">
        <f>VLOOKUP($B13,'Gas wholesale lookups'!$A$4:$L$15,'Inputs - Gas wholesale index'!M$2,FALSE)</f>
        <v>291847.5</v>
      </c>
      <c r="N13" s="12">
        <f>VLOOKUP($B13,'Gas wholesale lookups'!$A$4:$L$15,'Inputs - Gas wholesale index'!N$2,FALSE)</f>
        <v>332991.45454545453</v>
      </c>
      <c r="O13" s="37">
        <f>VLOOKUP($B13,'Gas wholesale lookups'!$A$4:$R$15,'Inputs - Gas wholesale index'!O$2,FALSE)</f>
        <v>0</v>
      </c>
      <c r="P13" s="37">
        <f>VLOOKUP($B13,'Gas wholesale lookups'!$A$4:$R$15,'Inputs - Gas wholesale index'!P$2,FALSE)</f>
        <v>0</v>
      </c>
      <c r="Q13" s="37">
        <f>VLOOKUP($B13,'Gas wholesale lookups'!$A$4:$R$15,'Inputs - Gas wholesale index'!Q$2,FALSE)</f>
        <v>1</v>
      </c>
      <c r="R13" s="37">
        <f>VLOOKUP($B13,'Gas wholesale lookups'!$A$4:$R$15,'Inputs - Gas wholesale index'!R$2,FALSE)</f>
        <v>1</v>
      </c>
      <c r="S13" s="37">
        <f>VLOOKUP($B13,'Gas wholesale lookups'!$A$4:$R$15,'Inputs - Gas wholesale index'!S$2,FALSE)</f>
        <v>1</v>
      </c>
      <c r="T13" s="37">
        <f>VLOOKUP($B13,'Gas wholesale lookups'!$A$4:$R$15,'Inputs - Gas wholesale index'!T$2,FALSE)</f>
        <v>1</v>
      </c>
      <c r="U13" s="12">
        <f t="shared" si="1"/>
        <v>0</v>
      </c>
      <c r="V13" s="12">
        <f t="shared" si="2"/>
        <v>0</v>
      </c>
      <c r="W13" s="12">
        <f t="shared" si="3"/>
        <v>208526.18181818182</v>
      </c>
      <c r="X13" s="12">
        <f t="shared" si="4"/>
        <v>166168.27272727274</v>
      </c>
      <c r="Y13" s="12">
        <f t="shared" si="5"/>
        <v>291847.5</v>
      </c>
      <c r="Z13" s="12">
        <f t="shared" si="6"/>
        <v>332991.45454545453</v>
      </c>
      <c r="AA13" s="12">
        <f t="shared" si="7"/>
        <v>999533.40909090918</v>
      </c>
      <c r="AB13" s="22">
        <f t="shared" si="8"/>
        <v>0</v>
      </c>
      <c r="AC13" s="22">
        <f t="shared" si="9"/>
        <v>0</v>
      </c>
      <c r="AD13" s="22">
        <f t="shared" si="10"/>
        <v>0</v>
      </c>
      <c r="AE13" s="22">
        <f t="shared" si="11"/>
        <v>0</v>
      </c>
      <c r="AF13" s="22">
        <f t="shared" si="12"/>
        <v>0</v>
      </c>
      <c r="AG13" s="22">
        <f t="shared" si="13"/>
        <v>0</v>
      </c>
      <c r="AH13" s="22">
        <f t="shared" si="14"/>
        <v>0</v>
      </c>
      <c r="AI13" s="43" t="str">
        <f t="shared" si="15"/>
        <v>n/a</v>
      </c>
      <c r="AJ13" s="2" t="str">
        <f t="shared" si="16"/>
        <v>2015-16 Summer</v>
      </c>
      <c r="AK13" s="2">
        <f t="shared" si="17"/>
        <v>0</v>
      </c>
      <c r="AL13" s="40">
        <v>1</v>
      </c>
      <c r="AM13" s="58"/>
    </row>
    <row r="14" spans="1:39">
      <c r="A14" s="46">
        <v>41863</v>
      </c>
      <c r="B14" s="13" t="str">
        <f t="shared" si="0"/>
        <v>Aug</v>
      </c>
      <c r="C14" s="182"/>
      <c r="D14" s="182"/>
      <c r="E14" s="182"/>
      <c r="F14" s="182"/>
      <c r="G14" s="182"/>
      <c r="H14" s="182"/>
      <c r="I14" s="12">
        <f>VLOOKUP($B14,'Gas wholesale lookups'!$A$4:$L$15,'Inputs - Gas wholesale index'!I$2,FALSE)</f>
        <v>291847.5</v>
      </c>
      <c r="J14" s="12">
        <f>VLOOKUP($B14,'Gas wholesale lookups'!$A$4:$L$15,'Inputs - Gas wholesale index'!J$2,FALSE)</f>
        <v>332991.45454545453</v>
      </c>
      <c r="K14" s="12">
        <f>VLOOKUP($B14,'Gas wholesale lookups'!$A$4:$L$15,'Inputs - Gas wholesale index'!K$2,FALSE)</f>
        <v>208526.18181818182</v>
      </c>
      <c r="L14" s="12">
        <f>VLOOKUP($B14,'Gas wholesale lookups'!$A$4:$L$15,'Inputs - Gas wholesale index'!L$2,FALSE)</f>
        <v>166168.27272727274</v>
      </c>
      <c r="M14" s="12">
        <f>VLOOKUP($B14,'Gas wholesale lookups'!$A$4:$L$15,'Inputs - Gas wholesale index'!M$2,FALSE)</f>
        <v>291847.5</v>
      </c>
      <c r="N14" s="12">
        <f>VLOOKUP($B14,'Gas wholesale lookups'!$A$4:$L$15,'Inputs - Gas wholesale index'!N$2,FALSE)</f>
        <v>332991.45454545453</v>
      </c>
      <c r="O14" s="37">
        <f>VLOOKUP($B14,'Gas wholesale lookups'!$A$4:$R$15,'Inputs - Gas wholesale index'!O$2,FALSE)</f>
        <v>0</v>
      </c>
      <c r="P14" s="37">
        <f>VLOOKUP($B14,'Gas wholesale lookups'!$A$4:$R$15,'Inputs - Gas wholesale index'!P$2,FALSE)</f>
        <v>0</v>
      </c>
      <c r="Q14" s="37">
        <f>VLOOKUP($B14,'Gas wholesale lookups'!$A$4:$R$15,'Inputs - Gas wholesale index'!Q$2,FALSE)</f>
        <v>1</v>
      </c>
      <c r="R14" s="37">
        <f>VLOOKUP($B14,'Gas wholesale lookups'!$A$4:$R$15,'Inputs - Gas wholesale index'!R$2,FALSE)</f>
        <v>1</v>
      </c>
      <c r="S14" s="37">
        <f>VLOOKUP($B14,'Gas wholesale lookups'!$A$4:$R$15,'Inputs - Gas wholesale index'!S$2,FALSE)</f>
        <v>1</v>
      </c>
      <c r="T14" s="37">
        <f>VLOOKUP($B14,'Gas wholesale lookups'!$A$4:$R$15,'Inputs - Gas wholesale index'!T$2,FALSE)</f>
        <v>1</v>
      </c>
      <c r="U14" s="12">
        <f t="shared" si="1"/>
        <v>0</v>
      </c>
      <c r="V14" s="12">
        <f t="shared" si="2"/>
        <v>0</v>
      </c>
      <c r="W14" s="12">
        <f t="shared" si="3"/>
        <v>208526.18181818182</v>
      </c>
      <c r="X14" s="12">
        <f t="shared" si="4"/>
        <v>166168.27272727274</v>
      </c>
      <c r="Y14" s="12">
        <f t="shared" si="5"/>
        <v>291847.5</v>
      </c>
      <c r="Z14" s="12">
        <f t="shared" si="6"/>
        <v>332991.45454545453</v>
      </c>
      <c r="AA14" s="12">
        <f t="shared" si="7"/>
        <v>999533.40909090918</v>
      </c>
      <c r="AB14" s="22">
        <f t="shared" si="8"/>
        <v>0</v>
      </c>
      <c r="AC14" s="22">
        <f t="shared" si="9"/>
        <v>0</v>
      </c>
      <c r="AD14" s="22">
        <f t="shared" si="10"/>
        <v>0</v>
      </c>
      <c r="AE14" s="22">
        <f t="shared" si="11"/>
        <v>0</v>
      </c>
      <c r="AF14" s="22">
        <f t="shared" si="12"/>
        <v>0</v>
      </c>
      <c r="AG14" s="22">
        <f t="shared" si="13"/>
        <v>0</v>
      </c>
      <c r="AH14" s="22">
        <f t="shared" si="14"/>
        <v>0</v>
      </c>
      <c r="AI14" s="43" t="str">
        <f t="shared" si="15"/>
        <v>n/a</v>
      </c>
      <c r="AJ14" s="2" t="str">
        <f t="shared" si="16"/>
        <v>2015-16 Summer</v>
      </c>
      <c r="AK14" s="2">
        <f t="shared" si="17"/>
        <v>0</v>
      </c>
      <c r="AL14" s="40">
        <v>1</v>
      </c>
      <c r="AM14" s="58"/>
    </row>
    <row r="15" spans="1:39">
      <c r="A15" s="46">
        <v>41864</v>
      </c>
      <c r="B15" s="13" t="str">
        <f t="shared" si="0"/>
        <v>Aug</v>
      </c>
      <c r="C15" s="182"/>
      <c r="D15" s="182"/>
      <c r="E15" s="182"/>
      <c r="F15" s="182"/>
      <c r="G15" s="182"/>
      <c r="H15" s="182"/>
      <c r="I15" s="12">
        <f>VLOOKUP($B15,'Gas wholesale lookups'!$A$4:$L$15,'Inputs - Gas wholesale index'!I$2,FALSE)</f>
        <v>291847.5</v>
      </c>
      <c r="J15" s="12">
        <f>VLOOKUP($B15,'Gas wholesale lookups'!$A$4:$L$15,'Inputs - Gas wholesale index'!J$2,FALSE)</f>
        <v>332991.45454545453</v>
      </c>
      <c r="K15" s="12">
        <f>VLOOKUP($B15,'Gas wholesale lookups'!$A$4:$L$15,'Inputs - Gas wholesale index'!K$2,FALSE)</f>
        <v>208526.18181818182</v>
      </c>
      <c r="L15" s="12">
        <f>VLOOKUP($B15,'Gas wholesale lookups'!$A$4:$L$15,'Inputs - Gas wholesale index'!L$2,FALSE)</f>
        <v>166168.27272727274</v>
      </c>
      <c r="M15" s="12">
        <f>VLOOKUP($B15,'Gas wholesale lookups'!$A$4:$L$15,'Inputs - Gas wholesale index'!M$2,FALSE)</f>
        <v>291847.5</v>
      </c>
      <c r="N15" s="12">
        <f>VLOOKUP($B15,'Gas wholesale lookups'!$A$4:$L$15,'Inputs - Gas wholesale index'!N$2,FALSE)</f>
        <v>332991.45454545453</v>
      </c>
      <c r="O15" s="37">
        <f>VLOOKUP($B15,'Gas wholesale lookups'!$A$4:$R$15,'Inputs - Gas wholesale index'!O$2,FALSE)</f>
        <v>0</v>
      </c>
      <c r="P15" s="37">
        <f>VLOOKUP($B15,'Gas wholesale lookups'!$A$4:$R$15,'Inputs - Gas wholesale index'!P$2,FALSE)</f>
        <v>0</v>
      </c>
      <c r="Q15" s="37">
        <f>VLOOKUP($B15,'Gas wholesale lookups'!$A$4:$R$15,'Inputs - Gas wholesale index'!Q$2,FALSE)</f>
        <v>1</v>
      </c>
      <c r="R15" s="37">
        <f>VLOOKUP($B15,'Gas wholesale lookups'!$A$4:$R$15,'Inputs - Gas wholesale index'!R$2,FALSE)</f>
        <v>1</v>
      </c>
      <c r="S15" s="37">
        <f>VLOOKUP($B15,'Gas wholesale lookups'!$A$4:$R$15,'Inputs - Gas wholesale index'!S$2,FALSE)</f>
        <v>1</v>
      </c>
      <c r="T15" s="37">
        <f>VLOOKUP($B15,'Gas wholesale lookups'!$A$4:$R$15,'Inputs - Gas wholesale index'!T$2,FALSE)</f>
        <v>1</v>
      </c>
      <c r="U15" s="12">
        <f t="shared" si="1"/>
        <v>0</v>
      </c>
      <c r="V15" s="12">
        <f t="shared" si="2"/>
        <v>0</v>
      </c>
      <c r="W15" s="12">
        <f t="shared" si="3"/>
        <v>208526.18181818182</v>
      </c>
      <c r="X15" s="12">
        <f t="shared" si="4"/>
        <v>166168.27272727274</v>
      </c>
      <c r="Y15" s="12">
        <f t="shared" si="5"/>
        <v>291847.5</v>
      </c>
      <c r="Z15" s="12">
        <f t="shared" si="6"/>
        <v>332991.45454545453</v>
      </c>
      <c r="AA15" s="12">
        <f t="shared" si="7"/>
        <v>999533.40909090918</v>
      </c>
      <c r="AB15" s="22">
        <f t="shared" si="8"/>
        <v>0</v>
      </c>
      <c r="AC15" s="22">
        <f t="shared" si="9"/>
        <v>0</v>
      </c>
      <c r="AD15" s="22">
        <f t="shared" si="10"/>
        <v>0</v>
      </c>
      <c r="AE15" s="22">
        <f t="shared" si="11"/>
        <v>0</v>
      </c>
      <c r="AF15" s="22">
        <f t="shared" si="12"/>
        <v>0</v>
      </c>
      <c r="AG15" s="22">
        <f t="shared" si="13"/>
        <v>0</v>
      </c>
      <c r="AH15" s="22">
        <f t="shared" si="14"/>
        <v>0</v>
      </c>
      <c r="AI15" s="43" t="str">
        <f t="shared" si="15"/>
        <v>n/a</v>
      </c>
      <c r="AJ15" s="2" t="str">
        <f t="shared" si="16"/>
        <v>2015-16 Summer</v>
      </c>
      <c r="AK15" s="2">
        <f t="shared" si="17"/>
        <v>0</v>
      </c>
      <c r="AL15" s="40">
        <v>1</v>
      </c>
      <c r="AM15" s="58"/>
    </row>
    <row r="16" spans="1:39">
      <c r="A16" s="46">
        <v>41865</v>
      </c>
      <c r="B16" s="13" t="str">
        <f t="shared" si="0"/>
        <v>Aug</v>
      </c>
      <c r="C16" s="182"/>
      <c r="D16" s="182"/>
      <c r="E16" s="182"/>
      <c r="F16" s="182"/>
      <c r="G16" s="182"/>
      <c r="H16" s="182"/>
      <c r="I16" s="12">
        <f>VLOOKUP($B16,'Gas wholesale lookups'!$A$4:$L$15,'Inputs - Gas wholesale index'!I$2,FALSE)</f>
        <v>291847.5</v>
      </c>
      <c r="J16" s="12">
        <f>VLOOKUP($B16,'Gas wholesale lookups'!$A$4:$L$15,'Inputs - Gas wholesale index'!J$2,FALSE)</f>
        <v>332991.45454545453</v>
      </c>
      <c r="K16" s="12">
        <f>VLOOKUP($B16,'Gas wholesale lookups'!$A$4:$L$15,'Inputs - Gas wholesale index'!K$2,FALSE)</f>
        <v>208526.18181818182</v>
      </c>
      <c r="L16" s="12">
        <f>VLOOKUP($B16,'Gas wholesale lookups'!$A$4:$L$15,'Inputs - Gas wholesale index'!L$2,FALSE)</f>
        <v>166168.27272727274</v>
      </c>
      <c r="M16" s="12">
        <f>VLOOKUP($B16,'Gas wholesale lookups'!$A$4:$L$15,'Inputs - Gas wholesale index'!M$2,FALSE)</f>
        <v>291847.5</v>
      </c>
      <c r="N16" s="12">
        <f>VLOOKUP($B16,'Gas wholesale lookups'!$A$4:$L$15,'Inputs - Gas wholesale index'!N$2,FALSE)</f>
        <v>332991.45454545453</v>
      </c>
      <c r="O16" s="37">
        <f>VLOOKUP($B16,'Gas wholesale lookups'!$A$4:$R$15,'Inputs - Gas wholesale index'!O$2,FALSE)</f>
        <v>0</v>
      </c>
      <c r="P16" s="37">
        <f>VLOOKUP($B16,'Gas wholesale lookups'!$A$4:$R$15,'Inputs - Gas wholesale index'!P$2,FALSE)</f>
        <v>0</v>
      </c>
      <c r="Q16" s="37">
        <f>VLOOKUP($B16,'Gas wholesale lookups'!$A$4:$R$15,'Inputs - Gas wholesale index'!Q$2,FALSE)</f>
        <v>1</v>
      </c>
      <c r="R16" s="37">
        <f>VLOOKUP($B16,'Gas wholesale lookups'!$A$4:$R$15,'Inputs - Gas wholesale index'!R$2,FALSE)</f>
        <v>1</v>
      </c>
      <c r="S16" s="37">
        <f>VLOOKUP($B16,'Gas wholesale lookups'!$A$4:$R$15,'Inputs - Gas wholesale index'!S$2,FALSE)</f>
        <v>1</v>
      </c>
      <c r="T16" s="37">
        <f>VLOOKUP($B16,'Gas wholesale lookups'!$A$4:$R$15,'Inputs - Gas wholesale index'!T$2,FALSE)</f>
        <v>1</v>
      </c>
      <c r="U16" s="12">
        <f t="shared" si="1"/>
        <v>0</v>
      </c>
      <c r="V16" s="12">
        <f t="shared" si="2"/>
        <v>0</v>
      </c>
      <c r="W16" s="12">
        <f t="shared" si="3"/>
        <v>208526.18181818182</v>
      </c>
      <c r="X16" s="12">
        <f t="shared" si="4"/>
        <v>166168.27272727274</v>
      </c>
      <c r="Y16" s="12">
        <f t="shared" si="5"/>
        <v>291847.5</v>
      </c>
      <c r="Z16" s="12">
        <f t="shared" si="6"/>
        <v>332991.45454545453</v>
      </c>
      <c r="AA16" s="12">
        <f t="shared" si="7"/>
        <v>999533.40909090918</v>
      </c>
      <c r="AB16" s="22">
        <f t="shared" si="8"/>
        <v>0</v>
      </c>
      <c r="AC16" s="22">
        <f t="shared" si="9"/>
        <v>0</v>
      </c>
      <c r="AD16" s="22">
        <f t="shared" si="10"/>
        <v>0</v>
      </c>
      <c r="AE16" s="22">
        <f t="shared" si="11"/>
        <v>0</v>
      </c>
      <c r="AF16" s="22">
        <f t="shared" si="12"/>
        <v>0</v>
      </c>
      <c r="AG16" s="22">
        <f t="shared" si="13"/>
        <v>0</v>
      </c>
      <c r="AH16" s="22">
        <f t="shared" si="14"/>
        <v>0</v>
      </c>
      <c r="AI16" s="43" t="str">
        <f t="shared" si="15"/>
        <v>n/a</v>
      </c>
      <c r="AJ16" s="2" t="str">
        <f t="shared" si="16"/>
        <v>2015-16 Summer</v>
      </c>
      <c r="AK16" s="2">
        <f t="shared" si="17"/>
        <v>0</v>
      </c>
      <c r="AL16" s="40">
        <v>1</v>
      </c>
      <c r="AM16" s="58"/>
    </row>
    <row r="17" spans="1:39">
      <c r="A17" s="46">
        <v>41866</v>
      </c>
      <c r="B17" s="13" t="str">
        <f t="shared" si="0"/>
        <v>Aug</v>
      </c>
      <c r="C17" s="182"/>
      <c r="D17" s="182"/>
      <c r="E17" s="182"/>
      <c r="F17" s="182"/>
      <c r="G17" s="182"/>
      <c r="H17" s="182"/>
      <c r="I17" s="12">
        <f>VLOOKUP($B17,'Gas wholesale lookups'!$A$4:$L$15,'Inputs - Gas wholesale index'!I$2,FALSE)</f>
        <v>291847.5</v>
      </c>
      <c r="J17" s="12">
        <f>VLOOKUP($B17,'Gas wholesale lookups'!$A$4:$L$15,'Inputs - Gas wholesale index'!J$2,FALSE)</f>
        <v>332991.45454545453</v>
      </c>
      <c r="K17" s="12">
        <f>VLOOKUP($B17,'Gas wholesale lookups'!$A$4:$L$15,'Inputs - Gas wholesale index'!K$2,FALSE)</f>
        <v>208526.18181818182</v>
      </c>
      <c r="L17" s="12">
        <f>VLOOKUP($B17,'Gas wholesale lookups'!$A$4:$L$15,'Inputs - Gas wholesale index'!L$2,FALSE)</f>
        <v>166168.27272727274</v>
      </c>
      <c r="M17" s="12">
        <f>VLOOKUP($B17,'Gas wholesale lookups'!$A$4:$L$15,'Inputs - Gas wholesale index'!M$2,FALSE)</f>
        <v>291847.5</v>
      </c>
      <c r="N17" s="12">
        <f>VLOOKUP($B17,'Gas wholesale lookups'!$A$4:$L$15,'Inputs - Gas wholesale index'!N$2,FALSE)</f>
        <v>332991.45454545453</v>
      </c>
      <c r="O17" s="37">
        <f>VLOOKUP($B17,'Gas wholesale lookups'!$A$4:$R$15,'Inputs - Gas wholesale index'!O$2,FALSE)</f>
        <v>0</v>
      </c>
      <c r="P17" s="37">
        <f>VLOOKUP($B17,'Gas wholesale lookups'!$A$4:$R$15,'Inputs - Gas wholesale index'!P$2,FALSE)</f>
        <v>0</v>
      </c>
      <c r="Q17" s="37">
        <f>VLOOKUP($B17,'Gas wholesale lookups'!$A$4:$R$15,'Inputs - Gas wholesale index'!Q$2,FALSE)</f>
        <v>1</v>
      </c>
      <c r="R17" s="37">
        <f>VLOOKUP($B17,'Gas wholesale lookups'!$A$4:$R$15,'Inputs - Gas wholesale index'!R$2,FALSE)</f>
        <v>1</v>
      </c>
      <c r="S17" s="37">
        <f>VLOOKUP($B17,'Gas wholesale lookups'!$A$4:$R$15,'Inputs - Gas wholesale index'!S$2,FALSE)</f>
        <v>1</v>
      </c>
      <c r="T17" s="37">
        <f>VLOOKUP($B17,'Gas wholesale lookups'!$A$4:$R$15,'Inputs - Gas wholesale index'!T$2,FALSE)</f>
        <v>1</v>
      </c>
      <c r="U17" s="12">
        <f t="shared" si="1"/>
        <v>0</v>
      </c>
      <c r="V17" s="12">
        <f t="shared" si="2"/>
        <v>0</v>
      </c>
      <c r="W17" s="12">
        <f t="shared" si="3"/>
        <v>208526.18181818182</v>
      </c>
      <c r="X17" s="12">
        <f t="shared" si="4"/>
        <v>166168.27272727274</v>
      </c>
      <c r="Y17" s="12">
        <f t="shared" si="5"/>
        <v>291847.5</v>
      </c>
      <c r="Z17" s="12">
        <f t="shared" si="6"/>
        <v>332991.45454545453</v>
      </c>
      <c r="AA17" s="12">
        <f t="shared" si="7"/>
        <v>999533.40909090918</v>
      </c>
      <c r="AB17" s="22">
        <f t="shared" si="8"/>
        <v>0</v>
      </c>
      <c r="AC17" s="22">
        <f t="shared" si="9"/>
        <v>0</v>
      </c>
      <c r="AD17" s="22">
        <f t="shared" si="10"/>
        <v>0</v>
      </c>
      <c r="AE17" s="22">
        <f t="shared" si="11"/>
        <v>0</v>
      </c>
      <c r="AF17" s="22">
        <f t="shared" si="12"/>
        <v>0</v>
      </c>
      <c r="AG17" s="22">
        <f t="shared" si="13"/>
        <v>0</v>
      </c>
      <c r="AH17" s="22">
        <f t="shared" si="14"/>
        <v>0</v>
      </c>
      <c r="AI17" s="43" t="str">
        <f t="shared" si="15"/>
        <v>n/a</v>
      </c>
      <c r="AJ17" s="2" t="str">
        <f t="shared" si="16"/>
        <v>2015-16 Summer</v>
      </c>
      <c r="AK17" s="2">
        <f t="shared" si="17"/>
        <v>0</v>
      </c>
      <c r="AL17" s="40">
        <v>1</v>
      </c>
      <c r="AM17" s="58"/>
    </row>
    <row r="18" spans="1:39">
      <c r="A18" s="46">
        <v>41869</v>
      </c>
      <c r="B18" s="13" t="str">
        <f t="shared" si="0"/>
        <v>Aug</v>
      </c>
      <c r="C18" s="182"/>
      <c r="D18" s="182"/>
      <c r="E18" s="182"/>
      <c r="F18" s="182"/>
      <c r="G18" s="182"/>
      <c r="H18" s="182"/>
      <c r="I18" s="12">
        <f>VLOOKUP($B18,'Gas wholesale lookups'!$A$4:$L$15,'Inputs - Gas wholesale index'!I$2,FALSE)</f>
        <v>291847.5</v>
      </c>
      <c r="J18" s="12">
        <f>VLOOKUP($B18,'Gas wholesale lookups'!$A$4:$L$15,'Inputs - Gas wholesale index'!J$2,FALSE)</f>
        <v>332991.45454545453</v>
      </c>
      <c r="K18" s="12">
        <f>VLOOKUP($B18,'Gas wholesale lookups'!$A$4:$L$15,'Inputs - Gas wholesale index'!K$2,FALSE)</f>
        <v>208526.18181818182</v>
      </c>
      <c r="L18" s="12">
        <f>VLOOKUP($B18,'Gas wholesale lookups'!$A$4:$L$15,'Inputs - Gas wholesale index'!L$2,FALSE)</f>
        <v>166168.27272727274</v>
      </c>
      <c r="M18" s="12">
        <f>VLOOKUP($B18,'Gas wholesale lookups'!$A$4:$L$15,'Inputs - Gas wholesale index'!M$2,FALSE)</f>
        <v>291847.5</v>
      </c>
      <c r="N18" s="12">
        <f>VLOOKUP($B18,'Gas wholesale lookups'!$A$4:$L$15,'Inputs - Gas wholesale index'!N$2,FALSE)</f>
        <v>332991.45454545453</v>
      </c>
      <c r="O18" s="37">
        <f>VLOOKUP($B18,'Gas wholesale lookups'!$A$4:$R$15,'Inputs - Gas wholesale index'!O$2,FALSE)</f>
        <v>0</v>
      </c>
      <c r="P18" s="37">
        <f>VLOOKUP($B18,'Gas wholesale lookups'!$A$4:$R$15,'Inputs - Gas wholesale index'!P$2,FALSE)</f>
        <v>0</v>
      </c>
      <c r="Q18" s="37">
        <f>VLOOKUP($B18,'Gas wholesale lookups'!$A$4:$R$15,'Inputs - Gas wholesale index'!Q$2,FALSE)</f>
        <v>1</v>
      </c>
      <c r="R18" s="37">
        <f>VLOOKUP($B18,'Gas wholesale lookups'!$A$4:$R$15,'Inputs - Gas wholesale index'!R$2,FALSE)</f>
        <v>1</v>
      </c>
      <c r="S18" s="37">
        <f>VLOOKUP($B18,'Gas wholesale lookups'!$A$4:$R$15,'Inputs - Gas wholesale index'!S$2,FALSE)</f>
        <v>1</v>
      </c>
      <c r="T18" s="37">
        <f>VLOOKUP($B18,'Gas wholesale lookups'!$A$4:$R$15,'Inputs - Gas wholesale index'!T$2,FALSE)</f>
        <v>1</v>
      </c>
      <c r="U18" s="12">
        <f t="shared" si="1"/>
        <v>0</v>
      </c>
      <c r="V18" s="12">
        <f t="shared" si="2"/>
        <v>0</v>
      </c>
      <c r="W18" s="12">
        <f t="shared" si="3"/>
        <v>208526.18181818182</v>
      </c>
      <c r="X18" s="12">
        <f t="shared" si="4"/>
        <v>166168.27272727274</v>
      </c>
      <c r="Y18" s="12">
        <f t="shared" si="5"/>
        <v>291847.5</v>
      </c>
      <c r="Z18" s="12">
        <f t="shared" si="6"/>
        <v>332991.45454545453</v>
      </c>
      <c r="AA18" s="12">
        <f t="shared" si="7"/>
        <v>999533.40909090918</v>
      </c>
      <c r="AB18" s="22">
        <f t="shared" si="8"/>
        <v>0</v>
      </c>
      <c r="AC18" s="22">
        <f t="shared" si="9"/>
        <v>0</v>
      </c>
      <c r="AD18" s="22">
        <f t="shared" si="10"/>
        <v>0</v>
      </c>
      <c r="AE18" s="22">
        <f t="shared" si="11"/>
        <v>0</v>
      </c>
      <c r="AF18" s="22">
        <f t="shared" si="12"/>
        <v>0</v>
      </c>
      <c r="AG18" s="22">
        <f t="shared" si="13"/>
        <v>0</v>
      </c>
      <c r="AH18" s="22">
        <f t="shared" si="14"/>
        <v>0</v>
      </c>
      <c r="AI18" s="43" t="str">
        <f t="shared" si="15"/>
        <v>n/a</v>
      </c>
      <c r="AJ18" s="2" t="str">
        <f t="shared" si="16"/>
        <v>2015-16 Summer</v>
      </c>
      <c r="AK18" s="2">
        <f t="shared" si="17"/>
        <v>0</v>
      </c>
      <c r="AL18" s="40">
        <v>1</v>
      </c>
      <c r="AM18" s="58"/>
    </row>
    <row r="19" spans="1:39">
      <c r="A19" s="46">
        <v>41870</v>
      </c>
      <c r="B19" s="13" t="str">
        <f t="shared" si="0"/>
        <v>Aug</v>
      </c>
      <c r="C19" s="182"/>
      <c r="D19" s="182"/>
      <c r="E19" s="182"/>
      <c r="F19" s="182"/>
      <c r="G19" s="182"/>
      <c r="H19" s="182"/>
      <c r="I19" s="12">
        <f>VLOOKUP($B19,'Gas wholesale lookups'!$A$4:$L$15,'Inputs - Gas wholesale index'!I$2,FALSE)</f>
        <v>291847.5</v>
      </c>
      <c r="J19" s="12">
        <f>VLOOKUP($B19,'Gas wholesale lookups'!$A$4:$L$15,'Inputs - Gas wholesale index'!J$2,FALSE)</f>
        <v>332991.45454545453</v>
      </c>
      <c r="K19" s="12">
        <f>VLOOKUP($B19,'Gas wholesale lookups'!$A$4:$L$15,'Inputs - Gas wholesale index'!K$2,FALSE)</f>
        <v>208526.18181818182</v>
      </c>
      <c r="L19" s="12">
        <f>VLOOKUP($B19,'Gas wholesale lookups'!$A$4:$L$15,'Inputs - Gas wholesale index'!L$2,FALSE)</f>
        <v>166168.27272727274</v>
      </c>
      <c r="M19" s="12">
        <f>VLOOKUP($B19,'Gas wholesale lookups'!$A$4:$L$15,'Inputs - Gas wholesale index'!M$2,FALSE)</f>
        <v>291847.5</v>
      </c>
      <c r="N19" s="12">
        <f>VLOOKUP($B19,'Gas wholesale lookups'!$A$4:$L$15,'Inputs - Gas wholesale index'!N$2,FALSE)</f>
        <v>332991.45454545453</v>
      </c>
      <c r="O19" s="37">
        <f>VLOOKUP($B19,'Gas wholesale lookups'!$A$4:$R$15,'Inputs - Gas wholesale index'!O$2,FALSE)</f>
        <v>0</v>
      </c>
      <c r="P19" s="37">
        <f>VLOOKUP($B19,'Gas wholesale lookups'!$A$4:$R$15,'Inputs - Gas wholesale index'!P$2,FALSE)</f>
        <v>0</v>
      </c>
      <c r="Q19" s="37">
        <f>VLOOKUP($B19,'Gas wholesale lookups'!$A$4:$R$15,'Inputs - Gas wholesale index'!Q$2,FALSE)</f>
        <v>1</v>
      </c>
      <c r="R19" s="37">
        <f>VLOOKUP($B19,'Gas wholesale lookups'!$A$4:$R$15,'Inputs - Gas wholesale index'!R$2,FALSE)</f>
        <v>1</v>
      </c>
      <c r="S19" s="37">
        <f>VLOOKUP($B19,'Gas wholesale lookups'!$A$4:$R$15,'Inputs - Gas wholesale index'!S$2,FALSE)</f>
        <v>1</v>
      </c>
      <c r="T19" s="37">
        <f>VLOOKUP($B19,'Gas wholesale lookups'!$A$4:$R$15,'Inputs - Gas wholesale index'!T$2,FALSE)</f>
        <v>1</v>
      </c>
      <c r="U19" s="12">
        <f t="shared" si="1"/>
        <v>0</v>
      </c>
      <c r="V19" s="12">
        <f t="shared" si="2"/>
        <v>0</v>
      </c>
      <c r="W19" s="12">
        <f t="shared" si="3"/>
        <v>208526.18181818182</v>
      </c>
      <c r="X19" s="12">
        <f t="shared" si="4"/>
        <v>166168.27272727274</v>
      </c>
      <c r="Y19" s="12">
        <f t="shared" si="5"/>
        <v>291847.5</v>
      </c>
      <c r="Z19" s="12">
        <f t="shared" si="6"/>
        <v>332991.45454545453</v>
      </c>
      <c r="AA19" s="12">
        <f t="shared" si="7"/>
        <v>999533.40909090918</v>
      </c>
      <c r="AB19" s="22">
        <f t="shared" si="8"/>
        <v>0</v>
      </c>
      <c r="AC19" s="22">
        <f t="shared" si="9"/>
        <v>0</v>
      </c>
      <c r="AD19" s="22">
        <f t="shared" si="10"/>
        <v>0</v>
      </c>
      <c r="AE19" s="22">
        <f t="shared" si="11"/>
        <v>0</v>
      </c>
      <c r="AF19" s="22">
        <f t="shared" si="12"/>
        <v>0</v>
      </c>
      <c r="AG19" s="22">
        <f t="shared" si="13"/>
        <v>0</v>
      </c>
      <c r="AH19" s="22">
        <f t="shared" si="14"/>
        <v>0</v>
      </c>
      <c r="AI19" s="43" t="str">
        <f t="shared" si="15"/>
        <v>n/a</v>
      </c>
      <c r="AJ19" s="2" t="str">
        <f t="shared" si="16"/>
        <v>2015-16 Summer</v>
      </c>
      <c r="AK19" s="2">
        <f t="shared" si="17"/>
        <v>0</v>
      </c>
      <c r="AL19" s="40">
        <v>1</v>
      </c>
      <c r="AM19" s="58"/>
    </row>
    <row r="20" spans="1:39">
      <c r="A20" s="46">
        <v>41871</v>
      </c>
      <c r="B20" s="13" t="str">
        <f t="shared" si="0"/>
        <v>Aug</v>
      </c>
      <c r="C20" s="182"/>
      <c r="D20" s="182"/>
      <c r="E20" s="182"/>
      <c r="F20" s="182"/>
      <c r="G20" s="182"/>
      <c r="H20" s="182"/>
      <c r="I20" s="12">
        <f>VLOOKUP($B20,'Gas wholesale lookups'!$A$4:$L$15,'Inputs - Gas wholesale index'!I$2,FALSE)</f>
        <v>291847.5</v>
      </c>
      <c r="J20" s="12">
        <f>VLOOKUP($B20,'Gas wholesale lookups'!$A$4:$L$15,'Inputs - Gas wholesale index'!J$2,FALSE)</f>
        <v>332991.45454545453</v>
      </c>
      <c r="K20" s="12">
        <f>VLOOKUP($B20,'Gas wholesale lookups'!$A$4:$L$15,'Inputs - Gas wholesale index'!K$2,FALSE)</f>
        <v>208526.18181818182</v>
      </c>
      <c r="L20" s="12">
        <f>VLOOKUP($B20,'Gas wholesale lookups'!$A$4:$L$15,'Inputs - Gas wholesale index'!L$2,FALSE)</f>
        <v>166168.27272727274</v>
      </c>
      <c r="M20" s="12">
        <f>VLOOKUP($B20,'Gas wholesale lookups'!$A$4:$L$15,'Inputs - Gas wholesale index'!M$2,FALSE)</f>
        <v>291847.5</v>
      </c>
      <c r="N20" s="12">
        <f>VLOOKUP($B20,'Gas wholesale lookups'!$A$4:$L$15,'Inputs - Gas wholesale index'!N$2,FALSE)</f>
        <v>332991.45454545453</v>
      </c>
      <c r="O20" s="37">
        <f>VLOOKUP($B20,'Gas wholesale lookups'!$A$4:$R$15,'Inputs - Gas wholesale index'!O$2,FALSE)</f>
        <v>0</v>
      </c>
      <c r="P20" s="37">
        <f>VLOOKUP($B20,'Gas wholesale lookups'!$A$4:$R$15,'Inputs - Gas wholesale index'!P$2,FALSE)</f>
        <v>0</v>
      </c>
      <c r="Q20" s="37">
        <f>VLOOKUP($B20,'Gas wholesale lookups'!$A$4:$R$15,'Inputs - Gas wholesale index'!Q$2,FALSE)</f>
        <v>1</v>
      </c>
      <c r="R20" s="37">
        <f>VLOOKUP($B20,'Gas wholesale lookups'!$A$4:$R$15,'Inputs - Gas wholesale index'!R$2,FALSE)</f>
        <v>1</v>
      </c>
      <c r="S20" s="37">
        <f>VLOOKUP($B20,'Gas wholesale lookups'!$A$4:$R$15,'Inputs - Gas wholesale index'!S$2,FALSE)</f>
        <v>1</v>
      </c>
      <c r="T20" s="37">
        <f>VLOOKUP($B20,'Gas wholesale lookups'!$A$4:$R$15,'Inputs - Gas wholesale index'!T$2,FALSE)</f>
        <v>1</v>
      </c>
      <c r="U20" s="12">
        <f t="shared" si="1"/>
        <v>0</v>
      </c>
      <c r="V20" s="12">
        <f t="shared" si="2"/>
        <v>0</v>
      </c>
      <c r="W20" s="12">
        <f t="shared" si="3"/>
        <v>208526.18181818182</v>
      </c>
      <c r="X20" s="12">
        <f t="shared" si="4"/>
        <v>166168.27272727274</v>
      </c>
      <c r="Y20" s="12">
        <f t="shared" si="5"/>
        <v>291847.5</v>
      </c>
      <c r="Z20" s="12">
        <f t="shared" si="6"/>
        <v>332991.45454545453</v>
      </c>
      <c r="AA20" s="12">
        <f t="shared" si="7"/>
        <v>999533.40909090918</v>
      </c>
      <c r="AB20" s="22">
        <f t="shared" si="8"/>
        <v>0</v>
      </c>
      <c r="AC20" s="22">
        <f t="shared" si="9"/>
        <v>0</v>
      </c>
      <c r="AD20" s="22">
        <f t="shared" si="10"/>
        <v>0</v>
      </c>
      <c r="AE20" s="22">
        <f t="shared" si="11"/>
        <v>0</v>
      </c>
      <c r="AF20" s="22">
        <f t="shared" si="12"/>
        <v>0</v>
      </c>
      <c r="AG20" s="22">
        <f t="shared" si="13"/>
        <v>0</v>
      </c>
      <c r="AH20" s="22">
        <f t="shared" si="14"/>
        <v>0</v>
      </c>
      <c r="AI20" s="43" t="str">
        <f t="shared" si="15"/>
        <v>n/a</v>
      </c>
      <c r="AJ20" s="2" t="str">
        <f t="shared" si="16"/>
        <v>2015-16 Summer</v>
      </c>
      <c r="AK20" s="2">
        <f t="shared" si="17"/>
        <v>0</v>
      </c>
      <c r="AL20" s="40">
        <v>1</v>
      </c>
      <c r="AM20" s="58"/>
    </row>
    <row r="21" spans="1:39">
      <c r="A21" s="46">
        <v>41872</v>
      </c>
      <c r="B21" s="13" t="str">
        <f t="shared" si="0"/>
        <v>Aug</v>
      </c>
      <c r="C21" s="182"/>
      <c r="D21" s="182"/>
      <c r="E21" s="182"/>
      <c r="F21" s="182"/>
      <c r="G21" s="182"/>
      <c r="H21" s="182"/>
      <c r="I21" s="12">
        <f>VLOOKUP($B21,'Gas wholesale lookups'!$A$4:$L$15,'Inputs - Gas wholesale index'!I$2,FALSE)</f>
        <v>291847.5</v>
      </c>
      <c r="J21" s="12">
        <f>VLOOKUP($B21,'Gas wholesale lookups'!$A$4:$L$15,'Inputs - Gas wholesale index'!J$2,FALSE)</f>
        <v>332991.45454545453</v>
      </c>
      <c r="K21" s="12">
        <f>VLOOKUP($B21,'Gas wholesale lookups'!$A$4:$L$15,'Inputs - Gas wholesale index'!K$2,FALSE)</f>
        <v>208526.18181818182</v>
      </c>
      <c r="L21" s="12">
        <f>VLOOKUP($B21,'Gas wholesale lookups'!$A$4:$L$15,'Inputs - Gas wholesale index'!L$2,FALSE)</f>
        <v>166168.27272727274</v>
      </c>
      <c r="M21" s="12">
        <f>VLOOKUP($B21,'Gas wholesale lookups'!$A$4:$L$15,'Inputs - Gas wholesale index'!M$2,FALSE)</f>
        <v>291847.5</v>
      </c>
      <c r="N21" s="12">
        <f>VLOOKUP($B21,'Gas wholesale lookups'!$A$4:$L$15,'Inputs - Gas wholesale index'!N$2,FALSE)</f>
        <v>332991.45454545453</v>
      </c>
      <c r="O21" s="37">
        <f>VLOOKUP($B21,'Gas wholesale lookups'!$A$4:$R$15,'Inputs - Gas wholesale index'!O$2,FALSE)</f>
        <v>0</v>
      </c>
      <c r="P21" s="37">
        <f>VLOOKUP($B21,'Gas wholesale lookups'!$A$4:$R$15,'Inputs - Gas wholesale index'!P$2,FALSE)</f>
        <v>0</v>
      </c>
      <c r="Q21" s="37">
        <f>VLOOKUP($B21,'Gas wholesale lookups'!$A$4:$R$15,'Inputs - Gas wholesale index'!Q$2,FALSE)</f>
        <v>1</v>
      </c>
      <c r="R21" s="37">
        <f>VLOOKUP($B21,'Gas wholesale lookups'!$A$4:$R$15,'Inputs - Gas wholesale index'!R$2,FALSE)</f>
        <v>1</v>
      </c>
      <c r="S21" s="37">
        <f>VLOOKUP($B21,'Gas wholesale lookups'!$A$4:$R$15,'Inputs - Gas wholesale index'!S$2,FALSE)</f>
        <v>1</v>
      </c>
      <c r="T21" s="37">
        <f>VLOOKUP($B21,'Gas wholesale lookups'!$A$4:$R$15,'Inputs - Gas wholesale index'!T$2,FALSE)</f>
        <v>1</v>
      </c>
      <c r="U21" s="12">
        <f t="shared" si="1"/>
        <v>0</v>
      </c>
      <c r="V21" s="12">
        <f t="shared" si="2"/>
        <v>0</v>
      </c>
      <c r="W21" s="12">
        <f t="shared" si="3"/>
        <v>208526.18181818182</v>
      </c>
      <c r="X21" s="12">
        <f t="shared" si="4"/>
        <v>166168.27272727274</v>
      </c>
      <c r="Y21" s="12">
        <f t="shared" si="5"/>
        <v>291847.5</v>
      </c>
      <c r="Z21" s="12">
        <f t="shared" si="6"/>
        <v>332991.45454545453</v>
      </c>
      <c r="AA21" s="12">
        <f t="shared" si="7"/>
        <v>999533.40909090918</v>
      </c>
      <c r="AB21" s="22">
        <f t="shared" si="8"/>
        <v>0</v>
      </c>
      <c r="AC21" s="22">
        <f t="shared" si="9"/>
        <v>0</v>
      </c>
      <c r="AD21" s="22">
        <f t="shared" si="10"/>
        <v>0</v>
      </c>
      <c r="AE21" s="22">
        <f t="shared" si="11"/>
        <v>0</v>
      </c>
      <c r="AF21" s="22">
        <f t="shared" si="12"/>
        <v>0</v>
      </c>
      <c r="AG21" s="22">
        <f t="shared" si="13"/>
        <v>0</v>
      </c>
      <c r="AH21" s="22">
        <f t="shared" si="14"/>
        <v>0</v>
      </c>
      <c r="AI21" s="43" t="str">
        <f t="shared" si="15"/>
        <v>n/a</v>
      </c>
      <c r="AJ21" s="2" t="str">
        <f t="shared" si="16"/>
        <v>2015-16 Summer</v>
      </c>
      <c r="AK21" s="2">
        <f t="shared" si="17"/>
        <v>0</v>
      </c>
      <c r="AL21" s="40">
        <v>1</v>
      </c>
      <c r="AM21" s="58"/>
    </row>
    <row r="22" spans="1:39">
      <c r="A22" s="46">
        <v>41873</v>
      </c>
      <c r="B22" s="13" t="str">
        <f t="shared" si="0"/>
        <v>Aug</v>
      </c>
      <c r="C22" s="182"/>
      <c r="D22" s="182"/>
      <c r="E22" s="182"/>
      <c r="F22" s="182"/>
      <c r="G22" s="182"/>
      <c r="H22" s="182"/>
      <c r="I22" s="12">
        <f>VLOOKUP($B22,'Gas wholesale lookups'!$A$4:$L$15,'Inputs - Gas wholesale index'!I$2,FALSE)</f>
        <v>291847.5</v>
      </c>
      <c r="J22" s="12">
        <f>VLOOKUP($B22,'Gas wholesale lookups'!$A$4:$L$15,'Inputs - Gas wholesale index'!J$2,FALSE)</f>
        <v>332991.45454545453</v>
      </c>
      <c r="K22" s="12">
        <f>VLOOKUP($B22,'Gas wholesale lookups'!$A$4:$L$15,'Inputs - Gas wholesale index'!K$2,FALSE)</f>
        <v>208526.18181818182</v>
      </c>
      <c r="L22" s="12">
        <f>VLOOKUP($B22,'Gas wholesale lookups'!$A$4:$L$15,'Inputs - Gas wholesale index'!L$2,FALSE)</f>
        <v>166168.27272727274</v>
      </c>
      <c r="M22" s="12">
        <f>VLOOKUP($B22,'Gas wholesale lookups'!$A$4:$L$15,'Inputs - Gas wholesale index'!M$2,FALSE)</f>
        <v>291847.5</v>
      </c>
      <c r="N22" s="12">
        <f>VLOOKUP($B22,'Gas wholesale lookups'!$A$4:$L$15,'Inputs - Gas wholesale index'!N$2,FALSE)</f>
        <v>332991.45454545453</v>
      </c>
      <c r="O22" s="37">
        <f>VLOOKUP($B22,'Gas wholesale lookups'!$A$4:$R$15,'Inputs - Gas wholesale index'!O$2,FALSE)</f>
        <v>0</v>
      </c>
      <c r="P22" s="37">
        <f>VLOOKUP($B22,'Gas wholesale lookups'!$A$4:$R$15,'Inputs - Gas wholesale index'!P$2,FALSE)</f>
        <v>0</v>
      </c>
      <c r="Q22" s="37">
        <f>VLOOKUP($B22,'Gas wholesale lookups'!$A$4:$R$15,'Inputs - Gas wholesale index'!Q$2,FALSE)</f>
        <v>1</v>
      </c>
      <c r="R22" s="37">
        <f>VLOOKUP($B22,'Gas wholesale lookups'!$A$4:$R$15,'Inputs - Gas wholesale index'!R$2,FALSE)</f>
        <v>1</v>
      </c>
      <c r="S22" s="37">
        <f>VLOOKUP($B22,'Gas wholesale lookups'!$A$4:$R$15,'Inputs - Gas wholesale index'!S$2,FALSE)</f>
        <v>1</v>
      </c>
      <c r="T22" s="37">
        <f>VLOOKUP($B22,'Gas wholesale lookups'!$A$4:$R$15,'Inputs - Gas wholesale index'!T$2,FALSE)</f>
        <v>1</v>
      </c>
      <c r="U22" s="12">
        <f t="shared" si="1"/>
        <v>0</v>
      </c>
      <c r="V22" s="12">
        <f t="shared" si="2"/>
        <v>0</v>
      </c>
      <c r="W22" s="12">
        <f t="shared" si="3"/>
        <v>208526.18181818182</v>
      </c>
      <c r="X22" s="12">
        <f t="shared" si="4"/>
        <v>166168.27272727274</v>
      </c>
      <c r="Y22" s="12">
        <f t="shared" si="5"/>
        <v>291847.5</v>
      </c>
      <c r="Z22" s="12">
        <f t="shared" si="6"/>
        <v>332991.45454545453</v>
      </c>
      <c r="AA22" s="12">
        <f t="shared" si="7"/>
        <v>999533.40909090918</v>
      </c>
      <c r="AB22" s="22">
        <f t="shared" si="8"/>
        <v>0</v>
      </c>
      <c r="AC22" s="22">
        <f t="shared" si="9"/>
        <v>0</v>
      </c>
      <c r="AD22" s="22">
        <f t="shared" si="10"/>
        <v>0</v>
      </c>
      <c r="AE22" s="22">
        <f t="shared" si="11"/>
        <v>0</v>
      </c>
      <c r="AF22" s="22">
        <f t="shared" si="12"/>
        <v>0</v>
      </c>
      <c r="AG22" s="22">
        <f t="shared" si="13"/>
        <v>0</v>
      </c>
      <c r="AH22" s="22">
        <f t="shared" si="14"/>
        <v>0</v>
      </c>
      <c r="AI22" s="43" t="str">
        <f t="shared" si="15"/>
        <v>n/a</v>
      </c>
      <c r="AJ22" s="2" t="str">
        <f t="shared" si="16"/>
        <v>2015-16 Summer</v>
      </c>
      <c r="AK22" s="2">
        <f t="shared" si="17"/>
        <v>0</v>
      </c>
      <c r="AL22" s="40">
        <v>1</v>
      </c>
      <c r="AM22" s="58"/>
    </row>
    <row r="23" spans="1:39">
      <c r="A23" s="46">
        <v>41877</v>
      </c>
      <c r="B23" s="13" t="str">
        <f t="shared" si="0"/>
        <v>Aug</v>
      </c>
      <c r="C23" s="182"/>
      <c r="D23" s="182"/>
      <c r="E23" s="182"/>
      <c r="F23" s="182"/>
      <c r="G23" s="182"/>
      <c r="H23" s="182"/>
      <c r="I23" s="12">
        <f>VLOOKUP($B23,'Gas wholesale lookups'!$A$4:$L$15,'Inputs - Gas wholesale index'!I$2,FALSE)</f>
        <v>291847.5</v>
      </c>
      <c r="J23" s="12">
        <f>VLOOKUP($B23,'Gas wholesale lookups'!$A$4:$L$15,'Inputs - Gas wholesale index'!J$2,FALSE)</f>
        <v>332991.45454545453</v>
      </c>
      <c r="K23" s="12">
        <f>VLOOKUP($B23,'Gas wholesale lookups'!$A$4:$L$15,'Inputs - Gas wholesale index'!K$2,FALSE)</f>
        <v>208526.18181818182</v>
      </c>
      <c r="L23" s="12">
        <f>VLOOKUP($B23,'Gas wholesale lookups'!$A$4:$L$15,'Inputs - Gas wholesale index'!L$2,FALSE)</f>
        <v>166168.27272727274</v>
      </c>
      <c r="M23" s="12">
        <f>VLOOKUP($B23,'Gas wholesale lookups'!$A$4:$L$15,'Inputs - Gas wholesale index'!M$2,FALSE)</f>
        <v>291847.5</v>
      </c>
      <c r="N23" s="12">
        <f>VLOOKUP($B23,'Gas wholesale lookups'!$A$4:$L$15,'Inputs - Gas wholesale index'!N$2,FALSE)</f>
        <v>332991.45454545453</v>
      </c>
      <c r="O23" s="37">
        <f>VLOOKUP($B23,'Gas wholesale lookups'!$A$4:$R$15,'Inputs - Gas wholesale index'!O$2,FALSE)</f>
        <v>0</v>
      </c>
      <c r="P23" s="37">
        <f>VLOOKUP($B23,'Gas wholesale lookups'!$A$4:$R$15,'Inputs - Gas wholesale index'!P$2,FALSE)</f>
        <v>0</v>
      </c>
      <c r="Q23" s="37">
        <f>VLOOKUP($B23,'Gas wholesale lookups'!$A$4:$R$15,'Inputs - Gas wholesale index'!Q$2,FALSE)</f>
        <v>1</v>
      </c>
      <c r="R23" s="37">
        <f>VLOOKUP($B23,'Gas wholesale lookups'!$A$4:$R$15,'Inputs - Gas wholesale index'!R$2,FALSE)</f>
        <v>1</v>
      </c>
      <c r="S23" s="37">
        <f>VLOOKUP($B23,'Gas wholesale lookups'!$A$4:$R$15,'Inputs - Gas wholesale index'!S$2,FALSE)</f>
        <v>1</v>
      </c>
      <c r="T23" s="37">
        <f>VLOOKUP($B23,'Gas wholesale lookups'!$A$4:$R$15,'Inputs - Gas wholesale index'!T$2,FALSE)</f>
        <v>1</v>
      </c>
      <c r="U23" s="12">
        <f t="shared" si="1"/>
        <v>0</v>
      </c>
      <c r="V23" s="12">
        <f t="shared" si="2"/>
        <v>0</v>
      </c>
      <c r="W23" s="12">
        <f t="shared" si="3"/>
        <v>208526.18181818182</v>
      </c>
      <c r="X23" s="12">
        <f t="shared" si="4"/>
        <v>166168.27272727274</v>
      </c>
      <c r="Y23" s="12">
        <f t="shared" si="5"/>
        <v>291847.5</v>
      </c>
      <c r="Z23" s="12">
        <f t="shared" si="6"/>
        <v>332991.45454545453</v>
      </c>
      <c r="AA23" s="12">
        <f t="shared" si="7"/>
        <v>999533.40909090918</v>
      </c>
      <c r="AB23" s="22">
        <f t="shared" si="8"/>
        <v>0</v>
      </c>
      <c r="AC23" s="22">
        <f t="shared" si="9"/>
        <v>0</v>
      </c>
      <c r="AD23" s="22">
        <f t="shared" si="10"/>
        <v>0</v>
      </c>
      <c r="AE23" s="22">
        <f t="shared" si="11"/>
        <v>0</v>
      </c>
      <c r="AF23" s="22">
        <f t="shared" si="12"/>
        <v>0</v>
      </c>
      <c r="AG23" s="22">
        <f t="shared" si="13"/>
        <v>0</v>
      </c>
      <c r="AH23" s="22">
        <f t="shared" si="14"/>
        <v>0</v>
      </c>
      <c r="AI23" s="43" t="str">
        <f t="shared" si="15"/>
        <v>n/a</v>
      </c>
      <c r="AJ23" s="2" t="str">
        <f t="shared" si="16"/>
        <v>2015-16 Summer</v>
      </c>
      <c r="AK23" s="2">
        <f t="shared" si="17"/>
        <v>0</v>
      </c>
      <c r="AL23" s="40">
        <v>1</v>
      </c>
      <c r="AM23" s="58"/>
    </row>
    <row r="24" spans="1:39">
      <c r="A24" s="46">
        <v>41878</v>
      </c>
      <c r="B24" s="13" t="str">
        <f t="shared" si="0"/>
        <v>Aug</v>
      </c>
      <c r="C24" s="182"/>
      <c r="D24" s="182"/>
      <c r="E24" s="182"/>
      <c r="F24" s="182"/>
      <c r="G24" s="182"/>
      <c r="H24" s="182"/>
      <c r="I24" s="12">
        <f>VLOOKUP($B24,'Gas wholesale lookups'!$A$4:$L$15,'Inputs - Gas wholesale index'!I$2,FALSE)</f>
        <v>291847.5</v>
      </c>
      <c r="J24" s="12">
        <f>VLOOKUP($B24,'Gas wholesale lookups'!$A$4:$L$15,'Inputs - Gas wholesale index'!J$2,FALSE)</f>
        <v>332991.45454545453</v>
      </c>
      <c r="K24" s="12">
        <f>VLOOKUP($B24,'Gas wholesale lookups'!$A$4:$L$15,'Inputs - Gas wholesale index'!K$2,FALSE)</f>
        <v>208526.18181818182</v>
      </c>
      <c r="L24" s="12">
        <f>VLOOKUP($B24,'Gas wholesale lookups'!$A$4:$L$15,'Inputs - Gas wholesale index'!L$2,FALSE)</f>
        <v>166168.27272727274</v>
      </c>
      <c r="M24" s="12">
        <f>VLOOKUP($B24,'Gas wholesale lookups'!$A$4:$L$15,'Inputs - Gas wholesale index'!M$2,FALSE)</f>
        <v>291847.5</v>
      </c>
      <c r="N24" s="12">
        <f>VLOOKUP($B24,'Gas wholesale lookups'!$A$4:$L$15,'Inputs - Gas wholesale index'!N$2,FALSE)</f>
        <v>332991.45454545453</v>
      </c>
      <c r="O24" s="37">
        <f>VLOOKUP($B24,'Gas wholesale lookups'!$A$4:$R$15,'Inputs - Gas wholesale index'!O$2,FALSE)</f>
        <v>0</v>
      </c>
      <c r="P24" s="37">
        <f>VLOOKUP($B24,'Gas wholesale lookups'!$A$4:$R$15,'Inputs - Gas wholesale index'!P$2,FALSE)</f>
        <v>0</v>
      </c>
      <c r="Q24" s="37">
        <f>VLOOKUP($B24,'Gas wholesale lookups'!$A$4:$R$15,'Inputs - Gas wholesale index'!Q$2,FALSE)</f>
        <v>1</v>
      </c>
      <c r="R24" s="37">
        <f>VLOOKUP($B24,'Gas wholesale lookups'!$A$4:$R$15,'Inputs - Gas wholesale index'!R$2,FALSE)</f>
        <v>1</v>
      </c>
      <c r="S24" s="37">
        <f>VLOOKUP($B24,'Gas wholesale lookups'!$A$4:$R$15,'Inputs - Gas wholesale index'!S$2,FALSE)</f>
        <v>1</v>
      </c>
      <c r="T24" s="37">
        <f>VLOOKUP($B24,'Gas wholesale lookups'!$A$4:$R$15,'Inputs - Gas wholesale index'!T$2,FALSE)</f>
        <v>1</v>
      </c>
      <c r="U24" s="12">
        <f t="shared" si="1"/>
        <v>0</v>
      </c>
      <c r="V24" s="12">
        <f t="shared" si="2"/>
        <v>0</v>
      </c>
      <c r="W24" s="12">
        <f t="shared" si="3"/>
        <v>208526.18181818182</v>
      </c>
      <c r="X24" s="12">
        <f t="shared" si="4"/>
        <v>166168.27272727274</v>
      </c>
      <c r="Y24" s="12">
        <f t="shared" si="5"/>
        <v>291847.5</v>
      </c>
      <c r="Z24" s="12">
        <f t="shared" si="6"/>
        <v>332991.45454545453</v>
      </c>
      <c r="AA24" s="12">
        <f t="shared" si="7"/>
        <v>999533.40909090918</v>
      </c>
      <c r="AB24" s="22">
        <f t="shared" si="8"/>
        <v>0</v>
      </c>
      <c r="AC24" s="22">
        <f t="shared" si="9"/>
        <v>0</v>
      </c>
      <c r="AD24" s="22">
        <f t="shared" si="10"/>
        <v>0</v>
      </c>
      <c r="AE24" s="22">
        <f t="shared" si="11"/>
        <v>0</v>
      </c>
      <c r="AF24" s="22">
        <f t="shared" si="12"/>
        <v>0</v>
      </c>
      <c r="AG24" s="22">
        <f t="shared" si="13"/>
        <v>0</v>
      </c>
      <c r="AH24" s="22">
        <f t="shared" si="14"/>
        <v>0</v>
      </c>
      <c r="AI24" s="43" t="str">
        <f t="shared" si="15"/>
        <v>n/a</v>
      </c>
      <c r="AJ24" s="2" t="str">
        <f t="shared" si="16"/>
        <v>2015-16 Summer</v>
      </c>
      <c r="AK24" s="2">
        <f t="shared" si="17"/>
        <v>0</v>
      </c>
      <c r="AL24" s="40">
        <v>1</v>
      </c>
      <c r="AM24" s="58"/>
    </row>
    <row r="25" spans="1:39">
      <c r="A25" s="46">
        <v>41879</v>
      </c>
      <c r="B25" s="13" t="str">
        <f t="shared" si="0"/>
        <v>Aug</v>
      </c>
      <c r="C25" s="182"/>
      <c r="D25" s="182"/>
      <c r="E25" s="182"/>
      <c r="F25" s="182"/>
      <c r="G25" s="182"/>
      <c r="H25" s="182"/>
      <c r="I25" s="12">
        <f>VLOOKUP($B25,'Gas wholesale lookups'!$A$4:$L$15,'Inputs - Gas wholesale index'!I$2,FALSE)</f>
        <v>291847.5</v>
      </c>
      <c r="J25" s="12">
        <f>VLOOKUP($B25,'Gas wholesale lookups'!$A$4:$L$15,'Inputs - Gas wholesale index'!J$2,FALSE)</f>
        <v>332991.45454545453</v>
      </c>
      <c r="K25" s="12">
        <f>VLOOKUP($B25,'Gas wholesale lookups'!$A$4:$L$15,'Inputs - Gas wholesale index'!K$2,FALSE)</f>
        <v>208526.18181818182</v>
      </c>
      <c r="L25" s="12">
        <f>VLOOKUP($B25,'Gas wholesale lookups'!$A$4:$L$15,'Inputs - Gas wholesale index'!L$2,FALSE)</f>
        <v>166168.27272727274</v>
      </c>
      <c r="M25" s="12">
        <f>VLOOKUP($B25,'Gas wholesale lookups'!$A$4:$L$15,'Inputs - Gas wholesale index'!M$2,FALSE)</f>
        <v>291847.5</v>
      </c>
      <c r="N25" s="12">
        <f>VLOOKUP($B25,'Gas wholesale lookups'!$A$4:$L$15,'Inputs - Gas wholesale index'!N$2,FALSE)</f>
        <v>332991.45454545453</v>
      </c>
      <c r="O25" s="37">
        <f>VLOOKUP($B25,'Gas wholesale lookups'!$A$4:$R$15,'Inputs - Gas wholesale index'!O$2,FALSE)</f>
        <v>0</v>
      </c>
      <c r="P25" s="37">
        <f>VLOOKUP($B25,'Gas wholesale lookups'!$A$4:$R$15,'Inputs - Gas wholesale index'!P$2,FALSE)</f>
        <v>0</v>
      </c>
      <c r="Q25" s="37">
        <f>VLOOKUP($B25,'Gas wholesale lookups'!$A$4:$R$15,'Inputs - Gas wholesale index'!Q$2,FALSE)</f>
        <v>1</v>
      </c>
      <c r="R25" s="37">
        <f>VLOOKUP($B25,'Gas wholesale lookups'!$A$4:$R$15,'Inputs - Gas wholesale index'!R$2,FALSE)</f>
        <v>1</v>
      </c>
      <c r="S25" s="37">
        <f>VLOOKUP($B25,'Gas wholesale lookups'!$A$4:$R$15,'Inputs - Gas wholesale index'!S$2,FALSE)</f>
        <v>1</v>
      </c>
      <c r="T25" s="37">
        <f>VLOOKUP($B25,'Gas wholesale lookups'!$A$4:$R$15,'Inputs - Gas wholesale index'!T$2,FALSE)</f>
        <v>1</v>
      </c>
      <c r="U25" s="12">
        <f t="shared" si="1"/>
        <v>0</v>
      </c>
      <c r="V25" s="12">
        <f t="shared" si="2"/>
        <v>0</v>
      </c>
      <c r="W25" s="12">
        <f t="shared" si="3"/>
        <v>208526.18181818182</v>
      </c>
      <c r="X25" s="12">
        <f t="shared" si="4"/>
        <v>166168.27272727274</v>
      </c>
      <c r="Y25" s="12">
        <f t="shared" si="5"/>
        <v>291847.5</v>
      </c>
      <c r="Z25" s="12">
        <f t="shared" si="6"/>
        <v>332991.45454545453</v>
      </c>
      <c r="AA25" s="12">
        <f t="shared" si="7"/>
        <v>999533.40909090918</v>
      </c>
      <c r="AB25" s="22">
        <f t="shared" si="8"/>
        <v>0</v>
      </c>
      <c r="AC25" s="22">
        <f t="shared" si="9"/>
        <v>0</v>
      </c>
      <c r="AD25" s="22">
        <f t="shared" si="10"/>
        <v>0</v>
      </c>
      <c r="AE25" s="22">
        <f t="shared" si="11"/>
        <v>0</v>
      </c>
      <c r="AF25" s="22">
        <f t="shared" si="12"/>
        <v>0</v>
      </c>
      <c r="AG25" s="22">
        <f t="shared" si="13"/>
        <v>0</v>
      </c>
      <c r="AH25" s="22">
        <f t="shared" si="14"/>
        <v>0</v>
      </c>
      <c r="AI25" s="43" t="str">
        <f t="shared" si="15"/>
        <v>n/a</v>
      </c>
      <c r="AJ25" s="2" t="str">
        <f t="shared" si="16"/>
        <v>2015-16 Summer</v>
      </c>
      <c r="AK25" s="2">
        <f t="shared" si="17"/>
        <v>0</v>
      </c>
      <c r="AL25" s="40">
        <v>1</v>
      </c>
      <c r="AM25" s="58"/>
    </row>
    <row r="26" spans="1:39">
      <c r="A26" s="46">
        <v>41880</v>
      </c>
      <c r="B26" s="13" t="str">
        <f t="shared" si="0"/>
        <v>Aug</v>
      </c>
      <c r="C26" s="182"/>
      <c r="D26" s="182"/>
      <c r="E26" s="182"/>
      <c r="F26" s="182"/>
      <c r="G26" s="182"/>
      <c r="H26" s="182"/>
      <c r="I26" s="12">
        <f>VLOOKUP($B26,'Gas wholesale lookups'!$A$4:$L$15,'Inputs - Gas wholesale index'!I$2,FALSE)</f>
        <v>291847.5</v>
      </c>
      <c r="J26" s="12">
        <f>VLOOKUP($B26,'Gas wholesale lookups'!$A$4:$L$15,'Inputs - Gas wholesale index'!J$2,FALSE)</f>
        <v>332991.45454545453</v>
      </c>
      <c r="K26" s="12">
        <f>VLOOKUP($B26,'Gas wholesale lookups'!$A$4:$L$15,'Inputs - Gas wholesale index'!K$2,FALSE)</f>
        <v>208526.18181818182</v>
      </c>
      <c r="L26" s="12">
        <f>VLOOKUP($B26,'Gas wholesale lookups'!$A$4:$L$15,'Inputs - Gas wholesale index'!L$2,FALSE)</f>
        <v>166168.27272727274</v>
      </c>
      <c r="M26" s="12">
        <f>VLOOKUP($B26,'Gas wholesale lookups'!$A$4:$L$15,'Inputs - Gas wholesale index'!M$2,FALSE)</f>
        <v>291847.5</v>
      </c>
      <c r="N26" s="12">
        <f>VLOOKUP($B26,'Gas wholesale lookups'!$A$4:$L$15,'Inputs - Gas wholesale index'!N$2,FALSE)</f>
        <v>332991.45454545453</v>
      </c>
      <c r="O26" s="37">
        <f>VLOOKUP($B26,'Gas wholesale lookups'!$A$4:$R$15,'Inputs - Gas wholesale index'!O$2,FALSE)</f>
        <v>0</v>
      </c>
      <c r="P26" s="37">
        <f>VLOOKUP($B26,'Gas wholesale lookups'!$A$4:$R$15,'Inputs - Gas wholesale index'!P$2,FALSE)</f>
        <v>0</v>
      </c>
      <c r="Q26" s="37">
        <f>VLOOKUP($B26,'Gas wholesale lookups'!$A$4:$R$15,'Inputs - Gas wholesale index'!Q$2,FALSE)</f>
        <v>1</v>
      </c>
      <c r="R26" s="37">
        <f>VLOOKUP($B26,'Gas wholesale lookups'!$A$4:$R$15,'Inputs - Gas wholesale index'!R$2,FALSE)</f>
        <v>1</v>
      </c>
      <c r="S26" s="37">
        <f>VLOOKUP($B26,'Gas wholesale lookups'!$A$4:$R$15,'Inputs - Gas wholesale index'!S$2,FALSE)</f>
        <v>1</v>
      </c>
      <c r="T26" s="37">
        <f>VLOOKUP($B26,'Gas wholesale lookups'!$A$4:$R$15,'Inputs - Gas wholesale index'!T$2,FALSE)</f>
        <v>1</v>
      </c>
      <c r="U26" s="12">
        <f t="shared" si="1"/>
        <v>0</v>
      </c>
      <c r="V26" s="12">
        <f t="shared" si="2"/>
        <v>0</v>
      </c>
      <c r="W26" s="12">
        <f t="shared" si="3"/>
        <v>208526.18181818182</v>
      </c>
      <c r="X26" s="12">
        <f t="shared" si="4"/>
        <v>166168.27272727274</v>
      </c>
      <c r="Y26" s="12">
        <f t="shared" si="5"/>
        <v>291847.5</v>
      </c>
      <c r="Z26" s="12">
        <f t="shared" si="6"/>
        <v>332991.45454545453</v>
      </c>
      <c r="AA26" s="12">
        <f t="shared" si="7"/>
        <v>999533.40909090918</v>
      </c>
      <c r="AB26" s="22">
        <f t="shared" si="8"/>
        <v>0</v>
      </c>
      <c r="AC26" s="22">
        <f t="shared" si="9"/>
        <v>0</v>
      </c>
      <c r="AD26" s="22">
        <f t="shared" si="10"/>
        <v>0</v>
      </c>
      <c r="AE26" s="22">
        <f t="shared" si="11"/>
        <v>0</v>
      </c>
      <c r="AF26" s="22">
        <f t="shared" si="12"/>
        <v>0</v>
      </c>
      <c r="AG26" s="22">
        <f t="shared" si="13"/>
        <v>0</v>
      </c>
      <c r="AH26" s="22">
        <f t="shared" si="14"/>
        <v>0</v>
      </c>
      <c r="AI26" s="43" t="str">
        <f t="shared" si="15"/>
        <v>n/a</v>
      </c>
      <c r="AJ26" s="2" t="str">
        <f t="shared" si="16"/>
        <v>2015-16 Summer</v>
      </c>
      <c r="AK26" s="2">
        <f t="shared" si="17"/>
        <v>0</v>
      </c>
      <c r="AL26" s="40">
        <v>1</v>
      </c>
      <c r="AM26" s="58"/>
    </row>
    <row r="27" spans="1:39">
      <c r="A27" s="46">
        <v>41883</v>
      </c>
      <c r="B27" s="13" t="str">
        <f t="shared" si="0"/>
        <v>Sep</v>
      </c>
      <c r="C27" s="182"/>
      <c r="D27" s="182"/>
      <c r="E27" s="182"/>
      <c r="F27" s="182"/>
      <c r="G27" s="182"/>
      <c r="H27" s="182"/>
      <c r="I27" s="12">
        <f>VLOOKUP($B27,'Gas wholesale lookups'!$A$4:$L$15,'Inputs - Gas wholesale index'!I$2,FALSE)</f>
        <v>291847.5</v>
      </c>
      <c r="J27" s="12">
        <f>VLOOKUP($B27,'Gas wholesale lookups'!$A$4:$L$15,'Inputs - Gas wholesale index'!J$2,FALSE)</f>
        <v>332991.45454545453</v>
      </c>
      <c r="K27" s="12">
        <f>VLOOKUP($B27,'Gas wholesale lookups'!$A$4:$L$15,'Inputs - Gas wholesale index'!K$2,FALSE)</f>
        <v>208526.18181818182</v>
      </c>
      <c r="L27" s="12">
        <f>VLOOKUP($B27,'Gas wholesale lookups'!$A$4:$L$15,'Inputs - Gas wholesale index'!L$2,FALSE)</f>
        <v>166168.27272727274</v>
      </c>
      <c r="M27" s="12">
        <f>VLOOKUP($B27,'Gas wholesale lookups'!$A$4:$L$15,'Inputs - Gas wholesale index'!M$2,FALSE)</f>
        <v>291847.5</v>
      </c>
      <c r="N27" s="12">
        <f>VLOOKUP($B27,'Gas wholesale lookups'!$A$4:$L$15,'Inputs - Gas wholesale index'!N$2,FALSE)</f>
        <v>332991.45454545453</v>
      </c>
      <c r="O27" s="37">
        <f>VLOOKUP($B27,'Gas wholesale lookups'!$A$4:$R$15,'Inputs - Gas wholesale index'!O$2,FALSE)</f>
        <v>0</v>
      </c>
      <c r="P27" s="37">
        <f>VLOOKUP($B27,'Gas wholesale lookups'!$A$4:$R$15,'Inputs - Gas wholesale index'!P$2,FALSE)</f>
        <v>0</v>
      </c>
      <c r="Q27" s="37">
        <f>VLOOKUP($B27,'Gas wholesale lookups'!$A$4:$R$15,'Inputs - Gas wholesale index'!Q$2,FALSE)</f>
        <v>1</v>
      </c>
      <c r="R27" s="37">
        <f>VLOOKUP($B27,'Gas wholesale lookups'!$A$4:$R$15,'Inputs - Gas wholesale index'!R$2,FALSE)</f>
        <v>1</v>
      </c>
      <c r="S27" s="37">
        <f>VLOOKUP($B27,'Gas wholesale lookups'!$A$4:$R$15,'Inputs - Gas wholesale index'!S$2,FALSE)</f>
        <v>1</v>
      </c>
      <c r="T27" s="37">
        <f>VLOOKUP($B27,'Gas wholesale lookups'!$A$4:$R$15,'Inputs - Gas wholesale index'!T$2,FALSE)</f>
        <v>1</v>
      </c>
      <c r="U27" s="12">
        <f t="shared" si="1"/>
        <v>0</v>
      </c>
      <c r="V27" s="12">
        <f t="shared" si="2"/>
        <v>0</v>
      </c>
      <c r="W27" s="12">
        <f t="shared" si="3"/>
        <v>208526.18181818182</v>
      </c>
      <c r="X27" s="12">
        <f t="shared" si="4"/>
        <v>166168.27272727274</v>
      </c>
      <c r="Y27" s="12">
        <f t="shared" si="5"/>
        <v>291847.5</v>
      </c>
      <c r="Z27" s="12">
        <f t="shared" si="6"/>
        <v>332991.45454545453</v>
      </c>
      <c r="AA27" s="12">
        <f t="shared" si="7"/>
        <v>999533.40909090918</v>
      </c>
      <c r="AB27" s="22">
        <f t="shared" si="8"/>
        <v>0</v>
      </c>
      <c r="AC27" s="22">
        <f t="shared" si="9"/>
        <v>0</v>
      </c>
      <c r="AD27" s="22">
        <f t="shared" si="10"/>
        <v>0</v>
      </c>
      <c r="AE27" s="22">
        <f t="shared" si="11"/>
        <v>0</v>
      </c>
      <c r="AF27" s="22">
        <f t="shared" si="12"/>
        <v>0</v>
      </c>
      <c r="AG27" s="22">
        <f t="shared" si="13"/>
        <v>0</v>
      </c>
      <c r="AH27" s="22">
        <f t="shared" si="14"/>
        <v>0</v>
      </c>
      <c r="AI27" s="43" t="str">
        <f t="shared" si="15"/>
        <v>n/a</v>
      </c>
      <c r="AJ27" s="2" t="str">
        <f t="shared" si="16"/>
        <v>2015-16 Summer</v>
      </c>
      <c r="AK27" s="2">
        <f t="shared" si="17"/>
        <v>0</v>
      </c>
      <c r="AL27" s="40">
        <v>1</v>
      </c>
      <c r="AM27" s="58"/>
    </row>
    <row r="28" spans="1:39">
      <c r="A28" s="46">
        <v>41884</v>
      </c>
      <c r="B28" s="13" t="str">
        <f t="shared" si="0"/>
        <v>Sep</v>
      </c>
      <c r="C28" s="182"/>
      <c r="D28" s="182"/>
      <c r="E28" s="182"/>
      <c r="F28" s="182"/>
      <c r="G28" s="182"/>
      <c r="H28" s="182"/>
      <c r="I28" s="12">
        <f>VLOOKUP($B28,'Gas wholesale lookups'!$A$4:$L$15,'Inputs - Gas wholesale index'!I$2,FALSE)</f>
        <v>291847.5</v>
      </c>
      <c r="J28" s="12">
        <f>VLOOKUP($B28,'Gas wholesale lookups'!$A$4:$L$15,'Inputs - Gas wholesale index'!J$2,FALSE)</f>
        <v>332991.45454545453</v>
      </c>
      <c r="K28" s="12">
        <f>VLOOKUP($B28,'Gas wholesale lookups'!$A$4:$L$15,'Inputs - Gas wholesale index'!K$2,FALSE)</f>
        <v>208526.18181818182</v>
      </c>
      <c r="L28" s="12">
        <f>VLOOKUP($B28,'Gas wholesale lookups'!$A$4:$L$15,'Inputs - Gas wholesale index'!L$2,FALSE)</f>
        <v>166168.27272727274</v>
      </c>
      <c r="M28" s="12">
        <f>VLOOKUP($B28,'Gas wholesale lookups'!$A$4:$L$15,'Inputs - Gas wholesale index'!M$2,FALSE)</f>
        <v>291847.5</v>
      </c>
      <c r="N28" s="12">
        <f>VLOOKUP($B28,'Gas wholesale lookups'!$A$4:$L$15,'Inputs - Gas wholesale index'!N$2,FALSE)</f>
        <v>332991.45454545453</v>
      </c>
      <c r="O28" s="37">
        <f>VLOOKUP($B28,'Gas wholesale lookups'!$A$4:$R$15,'Inputs - Gas wholesale index'!O$2,FALSE)</f>
        <v>0</v>
      </c>
      <c r="P28" s="37">
        <f>VLOOKUP($B28,'Gas wholesale lookups'!$A$4:$R$15,'Inputs - Gas wholesale index'!P$2,FALSE)</f>
        <v>0</v>
      </c>
      <c r="Q28" s="37">
        <f>VLOOKUP($B28,'Gas wholesale lookups'!$A$4:$R$15,'Inputs - Gas wholesale index'!Q$2,FALSE)</f>
        <v>1</v>
      </c>
      <c r="R28" s="37">
        <f>VLOOKUP($B28,'Gas wholesale lookups'!$A$4:$R$15,'Inputs - Gas wholesale index'!R$2,FALSE)</f>
        <v>1</v>
      </c>
      <c r="S28" s="37">
        <f>VLOOKUP($B28,'Gas wholesale lookups'!$A$4:$R$15,'Inputs - Gas wholesale index'!S$2,FALSE)</f>
        <v>1</v>
      </c>
      <c r="T28" s="37">
        <f>VLOOKUP($B28,'Gas wholesale lookups'!$A$4:$R$15,'Inputs - Gas wholesale index'!T$2,FALSE)</f>
        <v>1</v>
      </c>
      <c r="U28" s="12">
        <f t="shared" si="1"/>
        <v>0</v>
      </c>
      <c r="V28" s="12">
        <f t="shared" si="2"/>
        <v>0</v>
      </c>
      <c r="W28" s="12">
        <f t="shared" si="3"/>
        <v>208526.18181818182</v>
      </c>
      <c r="X28" s="12">
        <f t="shared" si="4"/>
        <v>166168.27272727274</v>
      </c>
      <c r="Y28" s="12">
        <f t="shared" si="5"/>
        <v>291847.5</v>
      </c>
      <c r="Z28" s="12">
        <f t="shared" si="6"/>
        <v>332991.45454545453</v>
      </c>
      <c r="AA28" s="12">
        <f t="shared" si="7"/>
        <v>999533.40909090918</v>
      </c>
      <c r="AB28" s="22">
        <f t="shared" si="8"/>
        <v>0</v>
      </c>
      <c r="AC28" s="22">
        <f t="shared" si="9"/>
        <v>0</v>
      </c>
      <c r="AD28" s="22">
        <f t="shared" si="10"/>
        <v>0</v>
      </c>
      <c r="AE28" s="22">
        <f t="shared" si="11"/>
        <v>0</v>
      </c>
      <c r="AF28" s="22">
        <f t="shared" si="12"/>
        <v>0</v>
      </c>
      <c r="AG28" s="22">
        <f t="shared" si="13"/>
        <v>0</v>
      </c>
      <c r="AH28" s="22">
        <f t="shared" si="14"/>
        <v>0</v>
      </c>
      <c r="AI28" s="43" t="str">
        <f t="shared" si="15"/>
        <v>n/a</v>
      </c>
      <c r="AJ28" s="2" t="str">
        <f t="shared" si="16"/>
        <v>2015-16 Summer</v>
      </c>
      <c r="AK28" s="2">
        <f t="shared" si="17"/>
        <v>0</v>
      </c>
      <c r="AL28" s="40">
        <v>1</v>
      </c>
      <c r="AM28" s="58"/>
    </row>
    <row r="29" spans="1:39">
      <c r="A29" s="46">
        <v>41885</v>
      </c>
      <c r="B29" s="13" t="str">
        <f t="shared" si="0"/>
        <v>Sep</v>
      </c>
      <c r="C29" s="182"/>
      <c r="D29" s="182"/>
      <c r="E29" s="182"/>
      <c r="F29" s="182"/>
      <c r="G29" s="182"/>
      <c r="H29" s="182"/>
      <c r="I29" s="12">
        <f>VLOOKUP($B29,'Gas wholesale lookups'!$A$4:$L$15,'Inputs - Gas wholesale index'!I$2,FALSE)</f>
        <v>291847.5</v>
      </c>
      <c r="J29" s="12">
        <f>VLOOKUP($B29,'Gas wholesale lookups'!$A$4:$L$15,'Inputs - Gas wholesale index'!J$2,FALSE)</f>
        <v>332991.45454545453</v>
      </c>
      <c r="K29" s="12">
        <f>VLOOKUP($B29,'Gas wholesale lookups'!$A$4:$L$15,'Inputs - Gas wholesale index'!K$2,FALSE)</f>
        <v>208526.18181818182</v>
      </c>
      <c r="L29" s="12">
        <f>VLOOKUP($B29,'Gas wholesale lookups'!$A$4:$L$15,'Inputs - Gas wholesale index'!L$2,FALSE)</f>
        <v>166168.27272727274</v>
      </c>
      <c r="M29" s="12">
        <f>VLOOKUP($B29,'Gas wholesale lookups'!$A$4:$L$15,'Inputs - Gas wholesale index'!M$2,FALSE)</f>
        <v>291847.5</v>
      </c>
      <c r="N29" s="12">
        <f>VLOOKUP($B29,'Gas wholesale lookups'!$A$4:$L$15,'Inputs - Gas wholesale index'!N$2,FALSE)</f>
        <v>332991.45454545453</v>
      </c>
      <c r="O29" s="37">
        <f>VLOOKUP($B29,'Gas wholesale lookups'!$A$4:$R$15,'Inputs - Gas wholesale index'!O$2,FALSE)</f>
        <v>0</v>
      </c>
      <c r="P29" s="37">
        <f>VLOOKUP($B29,'Gas wholesale lookups'!$A$4:$R$15,'Inputs - Gas wholesale index'!P$2,FALSE)</f>
        <v>0</v>
      </c>
      <c r="Q29" s="37">
        <f>VLOOKUP($B29,'Gas wholesale lookups'!$A$4:$R$15,'Inputs - Gas wholesale index'!Q$2,FALSE)</f>
        <v>1</v>
      </c>
      <c r="R29" s="37">
        <f>VLOOKUP($B29,'Gas wholesale lookups'!$A$4:$R$15,'Inputs - Gas wholesale index'!R$2,FALSE)</f>
        <v>1</v>
      </c>
      <c r="S29" s="37">
        <f>VLOOKUP($B29,'Gas wholesale lookups'!$A$4:$R$15,'Inputs - Gas wholesale index'!S$2,FALSE)</f>
        <v>1</v>
      </c>
      <c r="T29" s="37">
        <f>VLOOKUP($B29,'Gas wholesale lookups'!$A$4:$R$15,'Inputs - Gas wholesale index'!T$2,FALSE)</f>
        <v>1</v>
      </c>
      <c r="U29" s="12">
        <f t="shared" si="1"/>
        <v>0</v>
      </c>
      <c r="V29" s="12">
        <f t="shared" si="2"/>
        <v>0</v>
      </c>
      <c r="W29" s="12">
        <f t="shared" si="3"/>
        <v>208526.18181818182</v>
      </c>
      <c r="X29" s="12">
        <f t="shared" si="4"/>
        <v>166168.27272727274</v>
      </c>
      <c r="Y29" s="12">
        <f t="shared" si="5"/>
        <v>291847.5</v>
      </c>
      <c r="Z29" s="12">
        <f t="shared" si="6"/>
        <v>332991.45454545453</v>
      </c>
      <c r="AA29" s="12">
        <f t="shared" si="7"/>
        <v>999533.40909090918</v>
      </c>
      <c r="AB29" s="22">
        <f t="shared" si="8"/>
        <v>0</v>
      </c>
      <c r="AC29" s="22">
        <f t="shared" si="9"/>
        <v>0</v>
      </c>
      <c r="AD29" s="22">
        <f t="shared" si="10"/>
        <v>0</v>
      </c>
      <c r="AE29" s="22">
        <f t="shared" si="11"/>
        <v>0</v>
      </c>
      <c r="AF29" s="22">
        <f t="shared" si="12"/>
        <v>0</v>
      </c>
      <c r="AG29" s="22">
        <f t="shared" si="13"/>
        <v>0</v>
      </c>
      <c r="AH29" s="22">
        <f t="shared" si="14"/>
        <v>0</v>
      </c>
      <c r="AI29" s="43" t="str">
        <f t="shared" si="15"/>
        <v>n/a</v>
      </c>
      <c r="AJ29" s="2" t="str">
        <f t="shared" si="16"/>
        <v>2015-16 Summer</v>
      </c>
      <c r="AK29" s="2">
        <f t="shared" si="17"/>
        <v>0</v>
      </c>
      <c r="AL29" s="40">
        <v>1</v>
      </c>
      <c r="AM29" s="58"/>
    </row>
    <row r="30" spans="1:39">
      <c r="A30" s="46">
        <v>41886</v>
      </c>
      <c r="B30" s="13" t="str">
        <f t="shared" si="0"/>
        <v>Sep</v>
      </c>
      <c r="C30" s="182"/>
      <c r="D30" s="182"/>
      <c r="E30" s="182"/>
      <c r="F30" s="182"/>
      <c r="G30" s="182"/>
      <c r="H30" s="182"/>
      <c r="I30" s="12">
        <f>VLOOKUP($B30,'Gas wholesale lookups'!$A$4:$L$15,'Inputs - Gas wholesale index'!I$2,FALSE)</f>
        <v>291847.5</v>
      </c>
      <c r="J30" s="12">
        <f>VLOOKUP($B30,'Gas wholesale lookups'!$A$4:$L$15,'Inputs - Gas wholesale index'!J$2,FALSE)</f>
        <v>332991.45454545453</v>
      </c>
      <c r="K30" s="12">
        <f>VLOOKUP($B30,'Gas wholesale lookups'!$A$4:$L$15,'Inputs - Gas wholesale index'!K$2,FALSE)</f>
        <v>208526.18181818182</v>
      </c>
      <c r="L30" s="12">
        <f>VLOOKUP($B30,'Gas wholesale lookups'!$A$4:$L$15,'Inputs - Gas wholesale index'!L$2,FALSE)</f>
        <v>166168.27272727274</v>
      </c>
      <c r="M30" s="12">
        <f>VLOOKUP($B30,'Gas wholesale lookups'!$A$4:$L$15,'Inputs - Gas wholesale index'!M$2,FALSE)</f>
        <v>291847.5</v>
      </c>
      <c r="N30" s="12">
        <f>VLOOKUP($B30,'Gas wholesale lookups'!$A$4:$L$15,'Inputs - Gas wholesale index'!N$2,FALSE)</f>
        <v>332991.45454545453</v>
      </c>
      <c r="O30" s="37">
        <f>VLOOKUP($B30,'Gas wholesale lookups'!$A$4:$R$15,'Inputs - Gas wholesale index'!O$2,FALSE)</f>
        <v>0</v>
      </c>
      <c r="P30" s="37">
        <f>VLOOKUP($B30,'Gas wholesale lookups'!$A$4:$R$15,'Inputs - Gas wholesale index'!P$2,FALSE)</f>
        <v>0</v>
      </c>
      <c r="Q30" s="37">
        <f>VLOOKUP($B30,'Gas wholesale lookups'!$A$4:$R$15,'Inputs - Gas wholesale index'!Q$2,FALSE)</f>
        <v>1</v>
      </c>
      <c r="R30" s="37">
        <f>VLOOKUP($B30,'Gas wholesale lookups'!$A$4:$R$15,'Inputs - Gas wholesale index'!R$2,FALSE)</f>
        <v>1</v>
      </c>
      <c r="S30" s="37">
        <f>VLOOKUP($B30,'Gas wholesale lookups'!$A$4:$R$15,'Inputs - Gas wholesale index'!S$2,FALSE)</f>
        <v>1</v>
      </c>
      <c r="T30" s="37">
        <f>VLOOKUP($B30,'Gas wholesale lookups'!$A$4:$R$15,'Inputs - Gas wholesale index'!T$2,FALSE)</f>
        <v>1</v>
      </c>
      <c r="U30" s="12">
        <f t="shared" si="1"/>
        <v>0</v>
      </c>
      <c r="V30" s="12">
        <f t="shared" si="2"/>
        <v>0</v>
      </c>
      <c r="W30" s="12">
        <f t="shared" si="3"/>
        <v>208526.18181818182</v>
      </c>
      <c r="X30" s="12">
        <f t="shared" si="4"/>
        <v>166168.27272727274</v>
      </c>
      <c r="Y30" s="12">
        <f t="shared" si="5"/>
        <v>291847.5</v>
      </c>
      <c r="Z30" s="12">
        <f t="shared" si="6"/>
        <v>332991.45454545453</v>
      </c>
      <c r="AA30" s="12">
        <f t="shared" si="7"/>
        <v>999533.40909090918</v>
      </c>
      <c r="AB30" s="22">
        <f t="shared" si="8"/>
        <v>0</v>
      </c>
      <c r="AC30" s="22">
        <f t="shared" si="9"/>
        <v>0</v>
      </c>
      <c r="AD30" s="22">
        <f t="shared" si="10"/>
        <v>0</v>
      </c>
      <c r="AE30" s="22">
        <f t="shared" si="11"/>
        <v>0</v>
      </c>
      <c r="AF30" s="22">
        <f t="shared" si="12"/>
        <v>0</v>
      </c>
      <c r="AG30" s="22">
        <f t="shared" si="13"/>
        <v>0</v>
      </c>
      <c r="AH30" s="22">
        <f t="shared" si="14"/>
        <v>0</v>
      </c>
      <c r="AI30" s="43" t="str">
        <f t="shared" si="15"/>
        <v>n/a</v>
      </c>
      <c r="AJ30" s="2" t="str">
        <f t="shared" si="16"/>
        <v>2015-16 Summer</v>
      </c>
      <c r="AK30" s="2">
        <f t="shared" si="17"/>
        <v>0</v>
      </c>
      <c r="AL30" s="40">
        <v>1</v>
      </c>
      <c r="AM30" s="58"/>
    </row>
    <row r="31" spans="1:39">
      <c r="A31" s="46">
        <v>41887</v>
      </c>
      <c r="B31" s="13" t="str">
        <f t="shared" si="0"/>
        <v>Sep</v>
      </c>
      <c r="C31" s="182"/>
      <c r="D31" s="182"/>
      <c r="E31" s="182"/>
      <c r="F31" s="182"/>
      <c r="G31" s="182"/>
      <c r="H31" s="182"/>
      <c r="I31" s="12">
        <f>VLOOKUP($B31,'Gas wholesale lookups'!$A$4:$L$15,'Inputs - Gas wholesale index'!I$2,FALSE)</f>
        <v>291847.5</v>
      </c>
      <c r="J31" s="12">
        <f>VLOOKUP($B31,'Gas wholesale lookups'!$A$4:$L$15,'Inputs - Gas wholesale index'!J$2,FALSE)</f>
        <v>332991.45454545453</v>
      </c>
      <c r="K31" s="12">
        <f>VLOOKUP($B31,'Gas wholesale lookups'!$A$4:$L$15,'Inputs - Gas wholesale index'!K$2,FALSE)</f>
        <v>208526.18181818182</v>
      </c>
      <c r="L31" s="12">
        <f>VLOOKUP($B31,'Gas wholesale lookups'!$A$4:$L$15,'Inputs - Gas wholesale index'!L$2,FALSE)</f>
        <v>166168.27272727274</v>
      </c>
      <c r="M31" s="12">
        <f>VLOOKUP($B31,'Gas wholesale lookups'!$A$4:$L$15,'Inputs - Gas wholesale index'!M$2,FALSE)</f>
        <v>291847.5</v>
      </c>
      <c r="N31" s="12">
        <f>VLOOKUP($B31,'Gas wholesale lookups'!$A$4:$L$15,'Inputs - Gas wholesale index'!N$2,FALSE)</f>
        <v>332991.45454545453</v>
      </c>
      <c r="O31" s="37">
        <f>VLOOKUP($B31,'Gas wholesale lookups'!$A$4:$R$15,'Inputs - Gas wholesale index'!O$2,FALSE)</f>
        <v>0</v>
      </c>
      <c r="P31" s="37">
        <f>VLOOKUP($B31,'Gas wholesale lookups'!$A$4:$R$15,'Inputs - Gas wholesale index'!P$2,FALSE)</f>
        <v>0</v>
      </c>
      <c r="Q31" s="37">
        <f>VLOOKUP($B31,'Gas wholesale lookups'!$A$4:$R$15,'Inputs - Gas wholesale index'!Q$2,FALSE)</f>
        <v>1</v>
      </c>
      <c r="R31" s="37">
        <f>VLOOKUP($B31,'Gas wholesale lookups'!$A$4:$R$15,'Inputs - Gas wholesale index'!R$2,FALSE)</f>
        <v>1</v>
      </c>
      <c r="S31" s="37">
        <f>VLOOKUP($B31,'Gas wholesale lookups'!$A$4:$R$15,'Inputs - Gas wholesale index'!S$2,FALSE)</f>
        <v>1</v>
      </c>
      <c r="T31" s="37">
        <f>VLOOKUP($B31,'Gas wholesale lookups'!$A$4:$R$15,'Inputs - Gas wholesale index'!T$2,FALSE)</f>
        <v>1</v>
      </c>
      <c r="U31" s="12">
        <f t="shared" si="1"/>
        <v>0</v>
      </c>
      <c r="V31" s="12">
        <f t="shared" si="2"/>
        <v>0</v>
      </c>
      <c r="W31" s="12">
        <f t="shared" si="3"/>
        <v>208526.18181818182</v>
      </c>
      <c r="X31" s="12">
        <f t="shared" si="4"/>
        <v>166168.27272727274</v>
      </c>
      <c r="Y31" s="12">
        <f t="shared" si="5"/>
        <v>291847.5</v>
      </c>
      <c r="Z31" s="12">
        <f t="shared" si="6"/>
        <v>332991.45454545453</v>
      </c>
      <c r="AA31" s="12">
        <f t="shared" si="7"/>
        <v>999533.40909090918</v>
      </c>
      <c r="AB31" s="22">
        <f t="shared" si="8"/>
        <v>0</v>
      </c>
      <c r="AC31" s="22">
        <f t="shared" si="9"/>
        <v>0</v>
      </c>
      <c r="AD31" s="22">
        <f t="shared" si="10"/>
        <v>0</v>
      </c>
      <c r="AE31" s="22">
        <f t="shared" si="11"/>
        <v>0</v>
      </c>
      <c r="AF31" s="22">
        <f t="shared" si="12"/>
        <v>0</v>
      </c>
      <c r="AG31" s="22">
        <f t="shared" si="13"/>
        <v>0</v>
      </c>
      <c r="AH31" s="22">
        <f t="shared" si="14"/>
        <v>0</v>
      </c>
      <c r="AI31" s="43" t="str">
        <f t="shared" si="15"/>
        <v>n/a</v>
      </c>
      <c r="AJ31" s="2" t="str">
        <f t="shared" si="16"/>
        <v>2015-16 Summer</v>
      </c>
      <c r="AK31" s="2">
        <f t="shared" si="17"/>
        <v>0</v>
      </c>
      <c r="AL31" s="40">
        <v>1</v>
      </c>
      <c r="AM31" s="58"/>
    </row>
    <row r="32" spans="1:39">
      <c r="A32" s="46">
        <v>41890</v>
      </c>
      <c r="B32" s="13" t="str">
        <f t="shared" si="0"/>
        <v>Sep</v>
      </c>
      <c r="C32" s="182"/>
      <c r="D32" s="182"/>
      <c r="E32" s="182"/>
      <c r="F32" s="182"/>
      <c r="G32" s="182"/>
      <c r="H32" s="182"/>
      <c r="I32" s="12">
        <f>VLOOKUP($B32,'Gas wholesale lookups'!$A$4:$L$15,'Inputs - Gas wholesale index'!I$2,FALSE)</f>
        <v>291847.5</v>
      </c>
      <c r="J32" s="12">
        <f>VLOOKUP($B32,'Gas wholesale lookups'!$A$4:$L$15,'Inputs - Gas wholesale index'!J$2,FALSE)</f>
        <v>332991.45454545453</v>
      </c>
      <c r="K32" s="12">
        <f>VLOOKUP($B32,'Gas wholesale lookups'!$A$4:$L$15,'Inputs - Gas wholesale index'!K$2,FALSE)</f>
        <v>208526.18181818182</v>
      </c>
      <c r="L32" s="12">
        <f>VLOOKUP($B32,'Gas wholesale lookups'!$A$4:$L$15,'Inputs - Gas wholesale index'!L$2,FALSE)</f>
        <v>166168.27272727274</v>
      </c>
      <c r="M32" s="12">
        <f>VLOOKUP($B32,'Gas wholesale lookups'!$A$4:$L$15,'Inputs - Gas wholesale index'!M$2,FALSE)</f>
        <v>291847.5</v>
      </c>
      <c r="N32" s="12">
        <f>VLOOKUP($B32,'Gas wholesale lookups'!$A$4:$L$15,'Inputs - Gas wholesale index'!N$2,FALSE)</f>
        <v>332991.45454545453</v>
      </c>
      <c r="O32" s="37">
        <f>VLOOKUP($B32,'Gas wholesale lookups'!$A$4:$R$15,'Inputs - Gas wholesale index'!O$2,FALSE)</f>
        <v>0</v>
      </c>
      <c r="P32" s="37">
        <f>VLOOKUP($B32,'Gas wholesale lookups'!$A$4:$R$15,'Inputs - Gas wholesale index'!P$2,FALSE)</f>
        <v>0</v>
      </c>
      <c r="Q32" s="37">
        <f>VLOOKUP($B32,'Gas wholesale lookups'!$A$4:$R$15,'Inputs - Gas wholesale index'!Q$2,FALSE)</f>
        <v>1</v>
      </c>
      <c r="R32" s="37">
        <f>VLOOKUP($B32,'Gas wholesale lookups'!$A$4:$R$15,'Inputs - Gas wholesale index'!R$2,FALSE)</f>
        <v>1</v>
      </c>
      <c r="S32" s="37">
        <f>VLOOKUP($B32,'Gas wholesale lookups'!$A$4:$R$15,'Inputs - Gas wholesale index'!S$2,FALSE)</f>
        <v>1</v>
      </c>
      <c r="T32" s="37">
        <f>VLOOKUP($B32,'Gas wholesale lookups'!$A$4:$R$15,'Inputs - Gas wholesale index'!T$2,FALSE)</f>
        <v>1</v>
      </c>
      <c r="U32" s="12">
        <f t="shared" si="1"/>
        <v>0</v>
      </c>
      <c r="V32" s="12">
        <f t="shared" si="2"/>
        <v>0</v>
      </c>
      <c r="W32" s="12">
        <f t="shared" si="3"/>
        <v>208526.18181818182</v>
      </c>
      <c r="X32" s="12">
        <f t="shared" si="4"/>
        <v>166168.27272727274</v>
      </c>
      <c r="Y32" s="12">
        <f t="shared" si="5"/>
        <v>291847.5</v>
      </c>
      <c r="Z32" s="12">
        <f t="shared" si="6"/>
        <v>332991.45454545453</v>
      </c>
      <c r="AA32" s="12">
        <f t="shared" si="7"/>
        <v>999533.40909090918</v>
      </c>
      <c r="AB32" s="22">
        <f t="shared" si="8"/>
        <v>0</v>
      </c>
      <c r="AC32" s="22">
        <f t="shared" si="9"/>
        <v>0</v>
      </c>
      <c r="AD32" s="22">
        <f t="shared" si="10"/>
        <v>0</v>
      </c>
      <c r="AE32" s="22">
        <f t="shared" si="11"/>
        <v>0</v>
      </c>
      <c r="AF32" s="22">
        <f t="shared" si="12"/>
        <v>0</v>
      </c>
      <c r="AG32" s="22">
        <f t="shared" si="13"/>
        <v>0</v>
      </c>
      <c r="AH32" s="22">
        <f t="shared" si="14"/>
        <v>0</v>
      </c>
      <c r="AI32" s="43" t="str">
        <f t="shared" si="15"/>
        <v>n/a</v>
      </c>
      <c r="AJ32" s="2" t="str">
        <f t="shared" si="16"/>
        <v>2015-16 Summer</v>
      </c>
      <c r="AK32" s="2">
        <f t="shared" si="17"/>
        <v>0</v>
      </c>
      <c r="AL32" s="40">
        <v>1</v>
      </c>
      <c r="AM32" s="58"/>
    </row>
    <row r="33" spans="1:39">
      <c r="A33" s="46">
        <v>41891</v>
      </c>
      <c r="B33" s="13" t="str">
        <f t="shared" si="0"/>
        <v>Sep</v>
      </c>
      <c r="C33" s="182"/>
      <c r="D33" s="182"/>
      <c r="E33" s="182"/>
      <c r="F33" s="182"/>
      <c r="G33" s="182"/>
      <c r="H33" s="182"/>
      <c r="I33" s="12">
        <f>VLOOKUP($B33,'Gas wholesale lookups'!$A$4:$L$15,'Inputs - Gas wholesale index'!I$2,FALSE)</f>
        <v>291847.5</v>
      </c>
      <c r="J33" s="12">
        <f>VLOOKUP($B33,'Gas wholesale lookups'!$A$4:$L$15,'Inputs - Gas wholesale index'!J$2,FALSE)</f>
        <v>332991.45454545453</v>
      </c>
      <c r="K33" s="12">
        <f>VLOOKUP($B33,'Gas wholesale lookups'!$A$4:$L$15,'Inputs - Gas wholesale index'!K$2,FALSE)</f>
        <v>208526.18181818182</v>
      </c>
      <c r="L33" s="12">
        <f>VLOOKUP($B33,'Gas wholesale lookups'!$A$4:$L$15,'Inputs - Gas wholesale index'!L$2,FALSE)</f>
        <v>166168.27272727274</v>
      </c>
      <c r="M33" s="12">
        <f>VLOOKUP($B33,'Gas wholesale lookups'!$A$4:$L$15,'Inputs - Gas wholesale index'!M$2,FALSE)</f>
        <v>291847.5</v>
      </c>
      <c r="N33" s="12">
        <f>VLOOKUP($B33,'Gas wholesale lookups'!$A$4:$L$15,'Inputs - Gas wholesale index'!N$2,FALSE)</f>
        <v>332991.45454545453</v>
      </c>
      <c r="O33" s="37">
        <f>VLOOKUP($B33,'Gas wholesale lookups'!$A$4:$R$15,'Inputs - Gas wholesale index'!O$2,FALSE)</f>
        <v>0</v>
      </c>
      <c r="P33" s="37">
        <f>VLOOKUP($B33,'Gas wholesale lookups'!$A$4:$R$15,'Inputs - Gas wholesale index'!P$2,FALSE)</f>
        <v>0</v>
      </c>
      <c r="Q33" s="37">
        <f>VLOOKUP($B33,'Gas wholesale lookups'!$A$4:$R$15,'Inputs - Gas wholesale index'!Q$2,FALSE)</f>
        <v>1</v>
      </c>
      <c r="R33" s="37">
        <f>VLOOKUP($B33,'Gas wholesale lookups'!$A$4:$R$15,'Inputs - Gas wholesale index'!R$2,FALSE)</f>
        <v>1</v>
      </c>
      <c r="S33" s="37">
        <f>VLOOKUP($B33,'Gas wholesale lookups'!$A$4:$R$15,'Inputs - Gas wholesale index'!S$2,FALSE)</f>
        <v>1</v>
      </c>
      <c r="T33" s="37">
        <f>VLOOKUP($B33,'Gas wholesale lookups'!$A$4:$R$15,'Inputs - Gas wholesale index'!T$2,FALSE)</f>
        <v>1</v>
      </c>
      <c r="U33" s="12">
        <f t="shared" si="1"/>
        <v>0</v>
      </c>
      <c r="V33" s="12">
        <f t="shared" si="2"/>
        <v>0</v>
      </c>
      <c r="W33" s="12">
        <f t="shared" si="3"/>
        <v>208526.18181818182</v>
      </c>
      <c r="X33" s="12">
        <f t="shared" si="4"/>
        <v>166168.27272727274</v>
      </c>
      <c r="Y33" s="12">
        <f t="shared" si="5"/>
        <v>291847.5</v>
      </c>
      <c r="Z33" s="12">
        <f t="shared" si="6"/>
        <v>332991.45454545453</v>
      </c>
      <c r="AA33" s="12">
        <f t="shared" si="7"/>
        <v>999533.40909090918</v>
      </c>
      <c r="AB33" s="22">
        <f t="shared" si="8"/>
        <v>0</v>
      </c>
      <c r="AC33" s="22">
        <f t="shared" si="9"/>
        <v>0</v>
      </c>
      <c r="AD33" s="22">
        <f t="shared" si="10"/>
        <v>0</v>
      </c>
      <c r="AE33" s="22">
        <f t="shared" si="11"/>
        <v>0</v>
      </c>
      <c r="AF33" s="22">
        <f t="shared" si="12"/>
        <v>0</v>
      </c>
      <c r="AG33" s="22">
        <f t="shared" si="13"/>
        <v>0</v>
      </c>
      <c r="AH33" s="22">
        <f t="shared" si="14"/>
        <v>0</v>
      </c>
      <c r="AI33" s="43" t="str">
        <f t="shared" si="15"/>
        <v>n/a</v>
      </c>
      <c r="AJ33" s="2" t="str">
        <f t="shared" si="16"/>
        <v>2015-16 Summer</v>
      </c>
      <c r="AK33" s="2">
        <f t="shared" si="17"/>
        <v>0</v>
      </c>
      <c r="AL33" s="40">
        <v>1</v>
      </c>
      <c r="AM33" s="58"/>
    </row>
    <row r="34" spans="1:39">
      <c r="A34" s="46">
        <v>41892</v>
      </c>
      <c r="B34" s="13" t="str">
        <f t="shared" si="0"/>
        <v>Sep</v>
      </c>
      <c r="C34" s="182"/>
      <c r="D34" s="182"/>
      <c r="E34" s="182"/>
      <c r="F34" s="182"/>
      <c r="G34" s="182"/>
      <c r="H34" s="182"/>
      <c r="I34" s="12">
        <f>VLOOKUP($B34,'Gas wholesale lookups'!$A$4:$L$15,'Inputs - Gas wholesale index'!I$2,FALSE)</f>
        <v>291847.5</v>
      </c>
      <c r="J34" s="12">
        <f>VLOOKUP($B34,'Gas wholesale lookups'!$A$4:$L$15,'Inputs - Gas wholesale index'!J$2,FALSE)</f>
        <v>332991.45454545453</v>
      </c>
      <c r="K34" s="12">
        <f>VLOOKUP($B34,'Gas wholesale lookups'!$A$4:$L$15,'Inputs - Gas wholesale index'!K$2,FALSE)</f>
        <v>208526.18181818182</v>
      </c>
      <c r="L34" s="12">
        <f>VLOOKUP($B34,'Gas wholesale lookups'!$A$4:$L$15,'Inputs - Gas wholesale index'!L$2,FALSE)</f>
        <v>166168.27272727274</v>
      </c>
      <c r="M34" s="12">
        <f>VLOOKUP($B34,'Gas wholesale lookups'!$A$4:$L$15,'Inputs - Gas wholesale index'!M$2,FALSE)</f>
        <v>291847.5</v>
      </c>
      <c r="N34" s="12">
        <f>VLOOKUP($B34,'Gas wholesale lookups'!$A$4:$L$15,'Inputs - Gas wholesale index'!N$2,FALSE)</f>
        <v>332991.45454545453</v>
      </c>
      <c r="O34" s="37">
        <f>VLOOKUP($B34,'Gas wholesale lookups'!$A$4:$R$15,'Inputs - Gas wholesale index'!O$2,FALSE)</f>
        <v>0</v>
      </c>
      <c r="P34" s="37">
        <f>VLOOKUP($B34,'Gas wholesale lookups'!$A$4:$R$15,'Inputs - Gas wholesale index'!P$2,FALSE)</f>
        <v>0</v>
      </c>
      <c r="Q34" s="37">
        <f>VLOOKUP($B34,'Gas wholesale lookups'!$A$4:$R$15,'Inputs - Gas wholesale index'!Q$2,FALSE)</f>
        <v>1</v>
      </c>
      <c r="R34" s="37">
        <f>VLOOKUP($B34,'Gas wholesale lookups'!$A$4:$R$15,'Inputs - Gas wholesale index'!R$2,FALSE)</f>
        <v>1</v>
      </c>
      <c r="S34" s="37">
        <f>VLOOKUP($B34,'Gas wholesale lookups'!$A$4:$R$15,'Inputs - Gas wholesale index'!S$2,FALSE)</f>
        <v>1</v>
      </c>
      <c r="T34" s="37">
        <f>VLOOKUP($B34,'Gas wholesale lookups'!$A$4:$R$15,'Inputs - Gas wholesale index'!T$2,FALSE)</f>
        <v>1</v>
      </c>
      <c r="U34" s="12">
        <f t="shared" si="1"/>
        <v>0</v>
      </c>
      <c r="V34" s="12">
        <f t="shared" si="2"/>
        <v>0</v>
      </c>
      <c r="W34" s="12">
        <f t="shared" si="3"/>
        <v>208526.18181818182</v>
      </c>
      <c r="X34" s="12">
        <f t="shared" si="4"/>
        <v>166168.27272727274</v>
      </c>
      <c r="Y34" s="12">
        <f t="shared" si="5"/>
        <v>291847.5</v>
      </c>
      <c r="Z34" s="12">
        <f t="shared" si="6"/>
        <v>332991.45454545453</v>
      </c>
      <c r="AA34" s="12">
        <f t="shared" si="7"/>
        <v>999533.40909090918</v>
      </c>
      <c r="AB34" s="22">
        <f t="shared" si="8"/>
        <v>0</v>
      </c>
      <c r="AC34" s="22">
        <f t="shared" si="9"/>
        <v>0</v>
      </c>
      <c r="AD34" s="22">
        <f t="shared" si="10"/>
        <v>0</v>
      </c>
      <c r="AE34" s="22">
        <f t="shared" si="11"/>
        <v>0</v>
      </c>
      <c r="AF34" s="22">
        <f t="shared" si="12"/>
        <v>0</v>
      </c>
      <c r="AG34" s="22">
        <f t="shared" si="13"/>
        <v>0</v>
      </c>
      <c r="AH34" s="22">
        <f t="shared" si="14"/>
        <v>0</v>
      </c>
      <c r="AI34" s="43" t="str">
        <f t="shared" si="15"/>
        <v>n/a</v>
      </c>
      <c r="AJ34" s="2" t="str">
        <f t="shared" si="16"/>
        <v>2015-16 Summer</v>
      </c>
      <c r="AK34" s="2">
        <f t="shared" si="17"/>
        <v>0</v>
      </c>
      <c r="AL34" s="40">
        <v>1</v>
      </c>
      <c r="AM34" s="58"/>
    </row>
    <row r="35" spans="1:39">
      <c r="A35" s="46">
        <v>41893</v>
      </c>
      <c r="B35" s="13" t="str">
        <f t="shared" si="0"/>
        <v>Sep</v>
      </c>
      <c r="C35" s="182"/>
      <c r="D35" s="182"/>
      <c r="E35" s="182"/>
      <c r="F35" s="182"/>
      <c r="G35" s="182"/>
      <c r="H35" s="182"/>
      <c r="I35" s="12">
        <f>VLOOKUP($B35,'Gas wholesale lookups'!$A$4:$L$15,'Inputs - Gas wholesale index'!I$2,FALSE)</f>
        <v>291847.5</v>
      </c>
      <c r="J35" s="12">
        <f>VLOOKUP($B35,'Gas wholesale lookups'!$A$4:$L$15,'Inputs - Gas wholesale index'!J$2,FALSE)</f>
        <v>332991.45454545453</v>
      </c>
      <c r="K35" s="12">
        <f>VLOOKUP($B35,'Gas wholesale lookups'!$A$4:$L$15,'Inputs - Gas wholesale index'!K$2,FALSE)</f>
        <v>208526.18181818182</v>
      </c>
      <c r="L35" s="12">
        <f>VLOOKUP($B35,'Gas wholesale lookups'!$A$4:$L$15,'Inputs - Gas wholesale index'!L$2,FALSE)</f>
        <v>166168.27272727274</v>
      </c>
      <c r="M35" s="12">
        <f>VLOOKUP($B35,'Gas wholesale lookups'!$A$4:$L$15,'Inputs - Gas wholesale index'!M$2,FALSE)</f>
        <v>291847.5</v>
      </c>
      <c r="N35" s="12">
        <f>VLOOKUP($B35,'Gas wholesale lookups'!$A$4:$L$15,'Inputs - Gas wholesale index'!N$2,FALSE)</f>
        <v>332991.45454545453</v>
      </c>
      <c r="O35" s="37">
        <f>VLOOKUP($B35,'Gas wholesale lookups'!$A$4:$R$15,'Inputs - Gas wholesale index'!O$2,FALSE)</f>
        <v>0</v>
      </c>
      <c r="P35" s="37">
        <f>VLOOKUP($B35,'Gas wholesale lookups'!$A$4:$R$15,'Inputs - Gas wholesale index'!P$2,FALSE)</f>
        <v>0</v>
      </c>
      <c r="Q35" s="37">
        <f>VLOOKUP($B35,'Gas wholesale lookups'!$A$4:$R$15,'Inputs - Gas wholesale index'!Q$2,FALSE)</f>
        <v>1</v>
      </c>
      <c r="R35" s="37">
        <f>VLOOKUP($B35,'Gas wholesale lookups'!$A$4:$R$15,'Inputs - Gas wholesale index'!R$2,FALSE)</f>
        <v>1</v>
      </c>
      <c r="S35" s="37">
        <f>VLOOKUP($B35,'Gas wholesale lookups'!$A$4:$R$15,'Inputs - Gas wholesale index'!S$2,FALSE)</f>
        <v>1</v>
      </c>
      <c r="T35" s="37">
        <f>VLOOKUP($B35,'Gas wholesale lookups'!$A$4:$R$15,'Inputs - Gas wholesale index'!T$2,FALSE)</f>
        <v>1</v>
      </c>
      <c r="U35" s="12">
        <f t="shared" si="1"/>
        <v>0</v>
      </c>
      <c r="V35" s="12">
        <f t="shared" si="2"/>
        <v>0</v>
      </c>
      <c r="W35" s="12">
        <f t="shared" si="3"/>
        <v>208526.18181818182</v>
      </c>
      <c r="X35" s="12">
        <f t="shared" si="4"/>
        <v>166168.27272727274</v>
      </c>
      <c r="Y35" s="12">
        <f t="shared" si="5"/>
        <v>291847.5</v>
      </c>
      <c r="Z35" s="12">
        <f t="shared" si="6"/>
        <v>332991.45454545453</v>
      </c>
      <c r="AA35" s="12">
        <f t="shared" si="7"/>
        <v>999533.40909090918</v>
      </c>
      <c r="AB35" s="22">
        <f t="shared" si="8"/>
        <v>0</v>
      </c>
      <c r="AC35" s="22">
        <f t="shared" si="9"/>
        <v>0</v>
      </c>
      <c r="AD35" s="22">
        <f t="shared" si="10"/>
        <v>0</v>
      </c>
      <c r="AE35" s="22">
        <f t="shared" si="11"/>
        <v>0</v>
      </c>
      <c r="AF35" s="22">
        <f t="shared" si="12"/>
        <v>0</v>
      </c>
      <c r="AG35" s="22">
        <f t="shared" si="13"/>
        <v>0</v>
      </c>
      <c r="AH35" s="22">
        <f t="shared" si="14"/>
        <v>0</v>
      </c>
      <c r="AI35" s="43" t="str">
        <f t="shared" si="15"/>
        <v>n/a</v>
      </c>
      <c r="AJ35" s="2" t="str">
        <f t="shared" si="16"/>
        <v>2015-16 Summer</v>
      </c>
      <c r="AK35" s="2">
        <f t="shared" si="17"/>
        <v>0</v>
      </c>
      <c r="AL35" s="40">
        <v>1</v>
      </c>
      <c r="AM35" s="58"/>
    </row>
    <row r="36" spans="1:39">
      <c r="A36" s="46">
        <v>41894</v>
      </c>
      <c r="B36" s="13" t="str">
        <f t="shared" si="0"/>
        <v>Sep</v>
      </c>
      <c r="C36" s="182"/>
      <c r="D36" s="182"/>
      <c r="E36" s="182"/>
      <c r="F36" s="182"/>
      <c r="G36" s="182"/>
      <c r="H36" s="182"/>
      <c r="I36" s="12">
        <f>VLOOKUP($B36,'Gas wholesale lookups'!$A$4:$L$15,'Inputs - Gas wholesale index'!I$2,FALSE)</f>
        <v>291847.5</v>
      </c>
      <c r="J36" s="12">
        <f>VLOOKUP($B36,'Gas wholesale lookups'!$A$4:$L$15,'Inputs - Gas wholesale index'!J$2,FALSE)</f>
        <v>332991.45454545453</v>
      </c>
      <c r="K36" s="12">
        <f>VLOOKUP($B36,'Gas wholesale lookups'!$A$4:$L$15,'Inputs - Gas wholesale index'!K$2,FALSE)</f>
        <v>208526.18181818182</v>
      </c>
      <c r="L36" s="12">
        <f>VLOOKUP($B36,'Gas wholesale lookups'!$A$4:$L$15,'Inputs - Gas wholesale index'!L$2,FALSE)</f>
        <v>166168.27272727274</v>
      </c>
      <c r="M36" s="12">
        <f>VLOOKUP($B36,'Gas wholesale lookups'!$A$4:$L$15,'Inputs - Gas wholesale index'!M$2,FALSE)</f>
        <v>291847.5</v>
      </c>
      <c r="N36" s="12">
        <f>VLOOKUP($B36,'Gas wholesale lookups'!$A$4:$L$15,'Inputs - Gas wholesale index'!N$2,FALSE)</f>
        <v>332991.45454545453</v>
      </c>
      <c r="O36" s="37">
        <f>VLOOKUP($B36,'Gas wholesale lookups'!$A$4:$R$15,'Inputs - Gas wholesale index'!O$2,FALSE)</f>
        <v>0</v>
      </c>
      <c r="P36" s="37">
        <f>VLOOKUP($B36,'Gas wholesale lookups'!$A$4:$R$15,'Inputs - Gas wholesale index'!P$2,FALSE)</f>
        <v>0</v>
      </c>
      <c r="Q36" s="37">
        <f>VLOOKUP($B36,'Gas wholesale lookups'!$A$4:$R$15,'Inputs - Gas wholesale index'!Q$2,FALSE)</f>
        <v>1</v>
      </c>
      <c r="R36" s="37">
        <f>VLOOKUP($B36,'Gas wholesale lookups'!$A$4:$R$15,'Inputs - Gas wholesale index'!R$2,FALSE)</f>
        <v>1</v>
      </c>
      <c r="S36" s="37">
        <f>VLOOKUP($B36,'Gas wholesale lookups'!$A$4:$R$15,'Inputs - Gas wholesale index'!S$2,FALSE)</f>
        <v>1</v>
      </c>
      <c r="T36" s="37">
        <f>VLOOKUP($B36,'Gas wholesale lookups'!$A$4:$R$15,'Inputs - Gas wholesale index'!T$2,FALSE)</f>
        <v>1</v>
      </c>
      <c r="U36" s="12">
        <f t="shared" si="1"/>
        <v>0</v>
      </c>
      <c r="V36" s="12">
        <f t="shared" si="2"/>
        <v>0</v>
      </c>
      <c r="W36" s="12">
        <f t="shared" si="3"/>
        <v>208526.18181818182</v>
      </c>
      <c r="X36" s="12">
        <f t="shared" si="4"/>
        <v>166168.27272727274</v>
      </c>
      <c r="Y36" s="12">
        <f t="shared" si="5"/>
        <v>291847.5</v>
      </c>
      <c r="Z36" s="12">
        <f t="shared" si="6"/>
        <v>332991.45454545453</v>
      </c>
      <c r="AA36" s="12">
        <f t="shared" si="7"/>
        <v>999533.40909090918</v>
      </c>
      <c r="AB36" s="22">
        <f t="shared" si="8"/>
        <v>0</v>
      </c>
      <c r="AC36" s="22">
        <f t="shared" si="9"/>
        <v>0</v>
      </c>
      <c r="AD36" s="22">
        <f t="shared" si="10"/>
        <v>0</v>
      </c>
      <c r="AE36" s="22">
        <f t="shared" si="11"/>
        <v>0</v>
      </c>
      <c r="AF36" s="22">
        <f t="shared" si="12"/>
        <v>0</v>
      </c>
      <c r="AG36" s="22">
        <f t="shared" si="13"/>
        <v>0</v>
      </c>
      <c r="AH36" s="22">
        <f t="shared" si="14"/>
        <v>0</v>
      </c>
      <c r="AI36" s="43" t="str">
        <f t="shared" si="15"/>
        <v>n/a</v>
      </c>
      <c r="AJ36" s="2" t="str">
        <f t="shared" si="16"/>
        <v>2015-16 Summer</v>
      </c>
      <c r="AK36" s="2">
        <f t="shared" si="17"/>
        <v>0</v>
      </c>
      <c r="AL36" s="40">
        <v>1</v>
      </c>
      <c r="AM36" s="58"/>
    </row>
    <row r="37" spans="1:39">
      <c r="A37" s="46">
        <v>41897</v>
      </c>
      <c r="B37" s="13" t="str">
        <f t="shared" si="0"/>
        <v>Sep</v>
      </c>
      <c r="C37" s="182"/>
      <c r="D37" s="182"/>
      <c r="E37" s="182"/>
      <c r="F37" s="182"/>
      <c r="G37" s="182"/>
      <c r="H37" s="182"/>
      <c r="I37" s="12">
        <f>VLOOKUP($B37,'Gas wholesale lookups'!$A$4:$L$15,'Inputs - Gas wholesale index'!I$2,FALSE)</f>
        <v>291847.5</v>
      </c>
      <c r="J37" s="12">
        <f>VLOOKUP($B37,'Gas wholesale lookups'!$A$4:$L$15,'Inputs - Gas wholesale index'!J$2,FALSE)</f>
        <v>332991.45454545453</v>
      </c>
      <c r="K37" s="12">
        <f>VLOOKUP($B37,'Gas wholesale lookups'!$A$4:$L$15,'Inputs - Gas wholesale index'!K$2,FALSE)</f>
        <v>208526.18181818182</v>
      </c>
      <c r="L37" s="12">
        <f>VLOOKUP($B37,'Gas wholesale lookups'!$A$4:$L$15,'Inputs - Gas wholesale index'!L$2,FALSE)</f>
        <v>166168.27272727274</v>
      </c>
      <c r="M37" s="12">
        <f>VLOOKUP($B37,'Gas wholesale lookups'!$A$4:$L$15,'Inputs - Gas wholesale index'!M$2,FALSE)</f>
        <v>291847.5</v>
      </c>
      <c r="N37" s="12">
        <f>VLOOKUP($B37,'Gas wholesale lookups'!$A$4:$L$15,'Inputs - Gas wholesale index'!N$2,FALSE)</f>
        <v>332991.45454545453</v>
      </c>
      <c r="O37" s="37">
        <f>VLOOKUP($B37,'Gas wholesale lookups'!$A$4:$R$15,'Inputs - Gas wholesale index'!O$2,FALSE)</f>
        <v>0</v>
      </c>
      <c r="P37" s="37">
        <f>VLOOKUP($B37,'Gas wholesale lookups'!$A$4:$R$15,'Inputs - Gas wholesale index'!P$2,FALSE)</f>
        <v>0</v>
      </c>
      <c r="Q37" s="37">
        <f>VLOOKUP($B37,'Gas wholesale lookups'!$A$4:$R$15,'Inputs - Gas wholesale index'!Q$2,FALSE)</f>
        <v>1</v>
      </c>
      <c r="R37" s="37">
        <f>VLOOKUP($B37,'Gas wholesale lookups'!$A$4:$R$15,'Inputs - Gas wholesale index'!R$2,FALSE)</f>
        <v>1</v>
      </c>
      <c r="S37" s="37">
        <f>VLOOKUP($B37,'Gas wholesale lookups'!$A$4:$R$15,'Inputs - Gas wholesale index'!S$2,FALSE)</f>
        <v>1</v>
      </c>
      <c r="T37" s="37">
        <f>VLOOKUP($B37,'Gas wholesale lookups'!$A$4:$R$15,'Inputs - Gas wholesale index'!T$2,FALSE)</f>
        <v>1</v>
      </c>
      <c r="U37" s="12">
        <f t="shared" si="1"/>
        <v>0</v>
      </c>
      <c r="V37" s="12">
        <f t="shared" si="2"/>
        <v>0</v>
      </c>
      <c r="W37" s="12">
        <f t="shared" si="3"/>
        <v>208526.18181818182</v>
      </c>
      <c r="X37" s="12">
        <f t="shared" si="4"/>
        <v>166168.27272727274</v>
      </c>
      <c r="Y37" s="12">
        <f t="shared" si="5"/>
        <v>291847.5</v>
      </c>
      <c r="Z37" s="12">
        <f t="shared" si="6"/>
        <v>332991.45454545453</v>
      </c>
      <c r="AA37" s="12">
        <f t="shared" si="7"/>
        <v>999533.40909090918</v>
      </c>
      <c r="AB37" s="22">
        <f t="shared" si="8"/>
        <v>0</v>
      </c>
      <c r="AC37" s="22">
        <f t="shared" si="9"/>
        <v>0</v>
      </c>
      <c r="AD37" s="22">
        <f t="shared" si="10"/>
        <v>0</v>
      </c>
      <c r="AE37" s="22">
        <f t="shared" si="11"/>
        <v>0</v>
      </c>
      <c r="AF37" s="22">
        <f t="shared" si="12"/>
        <v>0</v>
      </c>
      <c r="AG37" s="22">
        <f t="shared" si="13"/>
        <v>0</v>
      </c>
      <c r="AH37" s="22">
        <f t="shared" si="14"/>
        <v>0</v>
      </c>
      <c r="AI37" s="43" t="str">
        <f t="shared" si="15"/>
        <v>n/a</v>
      </c>
      <c r="AJ37" s="2" t="str">
        <f t="shared" si="16"/>
        <v>2015-16 Summer</v>
      </c>
      <c r="AK37" s="2">
        <f t="shared" si="17"/>
        <v>0</v>
      </c>
      <c r="AL37" s="40">
        <v>1</v>
      </c>
      <c r="AM37" s="58"/>
    </row>
    <row r="38" spans="1:39">
      <c r="A38" s="46">
        <v>41898</v>
      </c>
      <c r="B38" s="13" t="str">
        <f t="shared" si="0"/>
        <v>Sep</v>
      </c>
      <c r="C38" s="182"/>
      <c r="D38" s="182"/>
      <c r="E38" s="182"/>
      <c r="F38" s="182"/>
      <c r="G38" s="182"/>
      <c r="H38" s="182"/>
      <c r="I38" s="12">
        <f>VLOOKUP($B38,'Gas wholesale lookups'!$A$4:$L$15,'Inputs - Gas wholesale index'!I$2,FALSE)</f>
        <v>291847.5</v>
      </c>
      <c r="J38" s="12">
        <f>VLOOKUP($B38,'Gas wholesale lookups'!$A$4:$L$15,'Inputs - Gas wholesale index'!J$2,FALSE)</f>
        <v>332991.45454545453</v>
      </c>
      <c r="K38" s="12">
        <f>VLOOKUP($B38,'Gas wholesale lookups'!$A$4:$L$15,'Inputs - Gas wholesale index'!K$2,FALSE)</f>
        <v>208526.18181818182</v>
      </c>
      <c r="L38" s="12">
        <f>VLOOKUP($B38,'Gas wholesale lookups'!$A$4:$L$15,'Inputs - Gas wholesale index'!L$2,FALSE)</f>
        <v>166168.27272727274</v>
      </c>
      <c r="M38" s="12">
        <f>VLOOKUP($B38,'Gas wholesale lookups'!$A$4:$L$15,'Inputs - Gas wholesale index'!M$2,FALSE)</f>
        <v>291847.5</v>
      </c>
      <c r="N38" s="12">
        <f>VLOOKUP($B38,'Gas wholesale lookups'!$A$4:$L$15,'Inputs - Gas wholesale index'!N$2,FALSE)</f>
        <v>332991.45454545453</v>
      </c>
      <c r="O38" s="37">
        <f>VLOOKUP($B38,'Gas wholesale lookups'!$A$4:$R$15,'Inputs - Gas wholesale index'!O$2,FALSE)</f>
        <v>0</v>
      </c>
      <c r="P38" s="37">
        <f>VLOOKUP($B38,'Gas wholesale lookups'!$A$4:$R$15,'Inputs - Gas wholesale index'!P$2,FALSE)</f>
        <v>0</v>
      </c>
      <c r="Q38" s="37">
        <f>VLOOKUP($B38,'Gas wholesale lookups'!$A$4:$R$15,'Inputs - Gas wholesale index'!Q$2,FALSE)</f>
        <v>1</v>
      </c>
      <c r="R38" s="37">
        <f>VLOOKUP($B38,'Gas wholesale lookups'!$A$4:$R$15,'Inputs - Gas wholesale index'!R$2,FALSE)</f>
        <v>1</v>
      </c>
      <c r="S38" s="37">
        <f>VLOOKUP($B38,'Gas wholesale lookups'!$A$4:$R$15,'Inputs - Gas wholesale index'!S$2,FALSE)</f>
        <v>1</v>
      </c>
      <c r="T38" s="37">
        <f>VLOOKUP($B38,'Gas wholesale lookups'!$A$4:$R$15,'Inputs - Gas wholesale index'!T$2,FALSE)</f>
        <v>1</v>
      </c>
      <c r="U38" s="12">
        <f t="shared" si="1"/>
        <v>0</v>
      </c>
      <c r="V38" s="12">
        <f t="shared" si="2"/>
        <v>0</v>
      </c>
      <c r="W38" s="12">
        <f t="shared" si="3"/>
        <v>208526.18181818182</v>
      </c>
      <c r="X38" s="12">
        <f t="shared" si="4"/>
        <v>166168.27272727274</v>
      </c>
      <c r="Y38" s="12">
        <f t="shared" si="5"/>
        <v>291847.5</v>
      </c>
      <c r="Z38" s="12">
        <f t="shared" si="6"/>
        <v>332991.45454545453</v>
      </c>
      <c r="AA38" s="12">
        <f t="shared" si="7"/>
        <v>999533.40909090918</v>
      </c>
      <c r="AB38" s="22">
        <f t="shared" si="8"/>
        <v>0</v>
      </c>
      <c r="AC38" s="22">
        <f t="shared" si="9"/>
        <v>0</v>
      </c>
      <c r="AD38" s="22">
        <f t="shared" si="10"/>
        <v>0</v>
      </c>
      <c r="AE38" s="22">
        <f t="shared" si="11"/>
        <v>0</v>
      </c>
      <c r="AF38" s="22">
        <f t="shared" si="12"/>
        <v>0</v>
      </c>
      <c r="AG38" s="22">
        <f t="shared" si="13"/>
        <v>0</v>
      </c>
      <c r="AH38" s="22">
        <f t="shared" si="14"/>
        <v>0</v>
      </c>
      <c r="AI38" s="43" t="str">
        <f t="shared" si="15"/>
        <v>n/a</v>
      </c>
      <c r="AJ38" s="2" t="str">
        <f t="shared" si="16"/>
        <v>2015-16 Summer</v>
      </c>
      <c r="AK38" s="2">
        <f t="shared" si="17"/>
        <v>0</v>
      </c>
      <c r="AL38" s="40">
        <v>1</v>
      </c>
      <c r="AM38" s="58"/>
    </row>
    <row r="39" spans="1:39">
      <c r="A39" s="46">
        <v>41899</v>
      </c>
      <c r="B39" s="13" t="str">
        <f t="shared" si="0"/>
        <v>Sep</v>
      </c>
      <c r="C39" s="182"/>
      <c r="D39" s="182"/>
      <c r="E39" s="182"/>
      <c r="F39" s="182"/>
      <c r="G39" s="182"/>
      <c r="H39" s="182"/>
      <c r="I39" s="12">
        <f>VLOOKUP($B39,'Gas wholesale lookups'!$A$4:$L$15,'Inputs - Gas wholesale index'!I$2,FALSE)</f>
        <v>291847.5</v>
      </c>
      <c r="J39" s="12">
        <f>VLOOKUP($B39,'Gas wholesale lookups'!$A$4:$L$15,'Inputs - Gas wholesale index'!J$2,FALSE)</f>
        <v>332991.45454545453</v>
      </c>
      <c r="K39" s="12">
        <f>VLOOKUP($B39,'Gas wholesale lookups'!$A$4:$L$15,'Inputs - Gas wholesale index'!K$2,FALSE)</f>
        <v>208526.18181818182</v>
      </c>
      <c r="L39" s="12">
        <f>VLOOKUP($B39,'Gas wholesale lookups'!$A$4:$L$15,'Inputs - Gas wholesale index'!L$2,FALSE)</f>
        <v>166168.27272727274</v>
      </c>
      <c r="M39" s="12">
        <f>VLOOKUP($B39,'Gas wholesale lookups'!$A$4:$L$15,'Inputs - Gas wholesale index'!M$2,FALSE)</f>
        <v>291847.5</v>
      </c>
      <c r="N39" s="12">
        <f>VLOOKUP($B39,'Gas wholesale lookups'!$A$4:$L$15,'Inputs - Gas wholesale index'!N$2,FALSE)</f>
        <v>332991.45454545453</v>
      </c>
      <c r="O39" s="37">
        <f>VLOOKUP($B39,'Gas wholesale lookups'!$A$4:$R$15,'Inputs - Gas wholesale index'!O$2,FALSE)</f>
        <v>0</v>
      </c>
      <c r="P39" s="37">
        <f>VLOOKUP($B39,'Gas wholesale lookups'!$A$4:$R$15,'Inputs - Gas wholesale index'!P$2,FALSE)</f>
        <v>0</v>
      </c>
      <c r="Q39" s="37">
        <f>VLOOKUP($B39,'Gas wholesale lookups'!$A$4:$R$15,'Inputs - Gas wholesale index'!Q$2,FALSE)</f>
        <v>1</v>
      </c>
      <c r="R39" s="37">
        <f>VLOOKUP($B39,'Gas wholesale lookups'!$A$4:$R$15,'Inputs - Gas wholesale index'!R$2,FALSE)</f>
        <v>1</v>
      </c>
      <c r="S39" s="37">
        <f>VLOOKUP($B39,'Gas wholesale lookups'!$A$4:$R$15,'Inputs - Gas wholesale index'!S$2,FALSE)</f>
        <v>1</v>
      </c>
      <c r="T39" s="37">
        <f>VLOOKUP($B39,'Gas wholesale lookups'!$A$4:$R$15,'Inputs - Gas wholesale index'!T$2,FALSE)</f>
        <v>1</v>
      </c>
      <c r="U39" s="12">
        <f t="shared" si="1"/>
        <v>0</v>
      </c>
      <c r="V39" s="12">
        <f t="shared" si="2"/>
        <v>0</v>
      </c>
      <c r="W39" s="12">
        <f t="shared" si="3"/>
        <v>208526.18181818182</v>
      </c>
      <c r="X39" s="12">
        <f t="shared" si="4"/>
        <v>166168.27272727274</v>
      </c>
      <c r="Y39" s="12">
        <f t="shared" si="5"/>
        <v>291847.5</v>
      </c>
      <c r="Z39" s="12">
        <f t="shared" si="6"/>
        <v>332991.45454545453</v>
      </c>
      <c r="AA39" s="12">
        <f t="shared" si="7"/>
        <v>999533.40909090918</v>
      </c>
      <c r="AB39" s="22">
        <f t="shared" si="8"/>
        <v>0</v>
      </c>
      <c r="AC39" s="22">
        <f t="shared" si="9"/>
        <v>0</v>
      </c>
      <c r="AD39" s="22">
        <f t="shared" si="10"/>
        <v>0</v>
      </c>
      <c r="AE39" s="22">
        <f t="shared" si="11"/>
        <v>0</v>
      </c>
      <c r="AF39" s="22">
        <f t="shared" si="12"/>
        <v>0</v>
      </c>
      <c r="AG39" s="22">
        <f t="shared" si="13"/>
        <v>0</v>
      </c>
      <c r="AH39" s="22">
        <f t="shared" si="14"/>
        <v>0</v>
      </c>
      <c r="AI39" s="43" t="str">
        <f t="shared" si="15"/>
        <v>n/a</v>
      </c>
      <c r="AJ39" s="2" t="str">
        <f t="shared" si="16"/>
        <v>2015-16 Summer</v>
      </c>
      <c r="AK39" s="2">
        <f t="shared" si="17"/>
        <v>0</v>
      </c>
      <c r="AL39" s="40">
        <v>1</v>
      </c>
      <c r="AM39" s="58"/>
    </row>
    <row r="40" spans="1:39">
      <c r="A40" s="46">
        <v>41900</v>
      </c>
      <c r="B40" s="13" t="str">
        <f t="shared" si="0"/>
        <v>Sep</v>
      </c>
      <c r="C40" s="182"/>
      <c r="D40" s="182"/>
      <c r="E40" s="182"/>
      <c r="F40" s="182"/>
      <c r="G40" s="182"/>
      <c r="H40" s="182"/>
      <c r="I40" s="12">
        <f>VLOOKUP($B40,'Gas wholesale lookups'!$A$4:$L$15,'Inputs - Gas wholesale index'!I$2,FALSE)</f>
        <v>291847.5</v>
      </c>
      <c r="J40" s="12">
        <f>VLOOKUP($B40,'Gas wholesale lookups'!$A$4:$L$15,'Inputs - Gas wholesale index'!J$2,FALSE)</f>
        <v>332991.45454545453</v>
      </c>
      <c r="K40" s="12">
        <f>VLOOKUP($B40,'Gas wholesale lookups'!$A$4:$L$15,'Inputs - Gas wholesale index'!K$2,FALSE)</f>
        <v>208526.18181818182</v>
      </c>
      <c r="L40" s="12">
        <f>VLOOKUP($B40,'Gas wholesale lookups'!$A$4:$L$15,'Inputs - Gas wholesale index'!L$2,FALSE)</f>
        <v>166168.27272727274</v>
      </c>
      <c r="M40" s="12">
        <f>VLOOKUP($B40,'Gas wholesale lookups'!$A$4:$L$15,'Inputs - Gas wholesale index'!M$2,FALSE)</f>
        <v>291847.5</v>
      </c>
      <c r="N40" s="12">
        <f>VLOOKUP($B40,'Gas wholesale lookups'!$A$4:$L$15,'Inputs - Gas wholesale index'!N$2,FALSE)</f>
        <v>332991.45454545453</v>
      </c>
      <c r="O40" s="37">
        <f>VLOOKUP($B40,'Gas wholesale lookups'!$A$4:$R$15,'Inputs - Gas wholesale index'!O$2,FALSE)</f>
        <v>0</v>
      </c>
      <c r="P40" s="37">
        <f>VLOOKUP($B40,'Gas wholesale lookups'!$A$4:$R$15,'Inputs - Gas wholesale index'!P$2,FALSE)</f>
        <v>0</v>
      </c>
      <c r="Q40" s="37">
        <f>VLOOKUP($B40,'Gas wholesale lookups'!$A$4:$R$15,'Inputs - Gas wholesale index'!Q$2,FALSE)</f>
        <v>1</v>
      </c>
      <c r="R40" s="37">
        <f>VLOOKUP($B40,'Gas wholesale lookups'!$A$4:$R$15,'Inputs - Gas wholesale index'!R$2,FALSE)</f>
        <v>1</v>
      </c>
      <c r="S40" s="37">
        <f>VLOOKUP($B40,'Gas wholesale lookups'!$A$4:$R$15,'Inputs - Gas wholesale index'!S$2,FALSE)</f>
        <v>1</v>
      </c>
      <c r="T40" s="37">
        <f>VLOOKUP($B40,'Gas wholesale lookups'!$A$4:$R$15,'Inputs - Gas wholesale index'!T$2,FALSE)</f>
        <v>1</v>
      </c>
      <c r="U40" s="12">
        <f t="shared" si="1"/>
        <v>0</v>
      </c>
      <c r="V40" s="12">
        <f t="shared" si="2"/>
        <v>0</v>
      </c>
      <c r="W40" s="12">
        <f t="shared" si="3"/>
        <v>208526.18181818182</v>
      </c>
      <c r="X40" s="12">
        <f t="shared" si="4"/>
        <v>166168.27272727274</v>
      </c>
      <c r="Y40" s="12">
        <f t="shared" si="5"/>
        <v>291847.5</v>
      </c>
      <c r="Z40" s="12">
        <f t="shared" si="6"/>
        <v>332991.45454545453</v>
      </c>
      <c r="AA40" s="12">
        <f t="shared" si="7"/>
        <v>999533.40909090918</v>
      </c>
      <c r="AB40" s="22">
        <f t="shared" si="8"/>
        <v>0</v>
      </c>
      <c r="AC40" s="22">
        <f t="shared" si="9"/>
        <v>0</v>
      </c>
      <c r="AD40" s="22">
        <f t="shared" si="10"/>
        <v>0</v>
      </c>
      <c r="AE40" s="22">
        <f t="shared" si="11"/>
        <v>0</v>
      </c>
      <c r="AF40" s="22">
        <f t="shared" si="12"/>
        <v>0</v>
      </c>
      <c r="AG40" s="22">
        <f t="shared" si="13"/>
        <v>0</v>
      </c>
      <c r="AH40" s="22">
        <f t="shared" si="14"/>
        <v>0</v>
      </c>
      <c r="AI40" s="43" t="str">
        <f t="shared" si="15"/>
        <v>n/a</v>
      </c>
      <c r="AJ40" s="2" t="str">
        <f t="shared" si="16"/>
        <v>2015-16 Summer</v>
      </c>
      <c r="AK40" s="2">
        <f t="shared" si="17"/>
        <v>0</v>
      </c>
      <c r="AL40" s="40">
        <v>1</v>
      </c>
      <c r="AM40" s="58"/>
    </row>
    <row r="41" spans="1:39">
      <c r="A41" s="46">
        <v>41901</v>
      </c>
      <c r="B41" s="13" t="str">
        <f t="shared" si="0"/>
        <v>Sep</v>
      </c>
      <c r="C41" s="182"/>
      <c r="D41" s="182"/>
      <c r="E41" s="182"/>
      <c r="F41" s="182"/>
      <c r="G41" s="182"/>
      <c r="H41" s="182"/>
      <c r="I41" s="12">
        <f>VLOOKUP($B41,'Gas wholesale lookups'!$A$4:$L$15,'Inputs - Gas wholesale index'!I$2,FALSE)</f>
        <v>291847.5</v>
      </c>
      <c r="J41" s="12">
        <f>VLOOKUP($B41,'Gas wholesale lookups'!$A$4:$L$15,'Inputs - Gas wholesale index'!J$2,FALSE)</f>
        <v>332991.45454545453</v>
      </c>
      <c r="K41" s="12">
        <f>VLOOKUP($B41,'Gas wholesale lookups'!$A$4:$L$15,'Inputs - Gas wholesale index'!K$2,FALSE)</f>
        <v>208526.18181818182</v>
      </c>
      <c r="L41" s="12">
        <f>VLOOKUP($B41,'Gas wholesale lookups'!$A$4:$L$15,'Inputs - Gas wholesale index'!L$2,FALSE)</f>
        <v>166168.27272727274</v>
      </c>
      <c r="M41" s="12">
        <f>VLOOKUP($B41,'Gas wholesale lookups'!$A$4:$L$15,'Inputs - Gas wholesale index'!M$2,FALSE)</f>
        <v>291847.5</v>
      </c>
      <c r="N41" s="12">
        <f>VLOOKUP($B41,'Gas wholesale lookups'!$A$4:$L$15,'Inputs - Gas wholesale index'!N$2,FALSE)</f>
        <v>332991.45454545453</v>
      </c>
      <c r="O41" s="37">
        <f>VLOOKUP($B41,'Gas wholesale lookups'!$A$4:$R$15,'Inputs - Gas wholesale index'!O$2,FALSE)</f>
        <v>0</v>
      </c>
      <c r="P41" s="37">
        <f>VLOOKUP($B41,'Gas wholesale lookups'!$A$4:$R$15,'Inputs - Gas wholesale index'!P$2,FALSE)</f>
        <v>0</v>
      </c>
      <c r="Q41" s="37">
        <f>VLOOKUP($B41,'Gas wholesale lookups'!$A$4:$R$15,'Inputs - Gas wholesale index'!Q$2,FALSE)</f>
        <v>1</v>
      </c>
      <c r="R41" s="37">
        <f>VLOOKUP($B41,'Gas wholesale lookups'!$A$4:$R$15,'Inputs - Gas wholesale index'!R$2,FALSE)</f>
        <v>1</v>
      </c>
      <c r="S41" s="37">
        <f>VLOOKUP($B41,'Gas wholesale lookups'!$A$4:$R$15,'Inputs - Gas wholesale index'!S$2,FALSE)</f>
        <v>1</v>
      </c>
      <c r="T41" s="37">
        <f>VLOOKUP($B41,'Gas wholesale lookups'!$A$4:$R$15,'Inputs - Gas wholesale index'!T$2,FALSE)</f>
        <v>1</v>
      </c>
      <c r="U41" s="12">
        <f t="shared" si="1"/>
        <v>0</v>
      </c>
      <c r="V41" s="12">
        <f t="shared" si="2"/>
        <v>0</v>
      </c>
      <c r="W41" s="12">
        <f t="shared" si="3"/>
        <v>208526.18181818182</v>
      </c>
      <c r="X41" s="12">
        <f t="shared" si="4"/>
        <v>166168.27272727274</v>
      </c>
      <c r="Y41" s="12">
        <f t="shared" si="5"/>
        <v>291847.5</v>
      </c>
      <c r="Z41" s="12">
        <f t="shared" si="6"/>
        <v>332991.45454545453</v>
      </c>
      <c r="AA41" s="12">
        <f t="shared" si="7"/>
        <v>999533.40909090918</v>
      </c>
      <c r="AB41" s="22">
        <f t="shared" si="8"/>
        <v>0</v>
      </c>
      <c r="AC41" s="22">
        <f t="shared" si="9"/>
        <v>0</v>
      </c>
      <c r="AD41" s="22">
        <f t="shared" si="10"/>
        <v>0</v>
      </c>
      <c r="AE41" s="22">
        <f t="shared" si="11"/>
        <v>0</v>
      </c>
      <c r="AF41" s="22">
        <f t="shared" si="12"/>
        <v>0</v>
      </c>
      <c r="AG41" s="22">
        <f t="shared" si="13"/>
        <v>0</v>
      </c>
      <c r="AH41" s="22">
        <f t="shared" si="14"/>
        <v>0</v>
      </c>
      <c r="AI41" s="43" t="str">
        <f t="shared" si="15"/>
        <v>n/a</v>
      </c>
      <c r="AJ41" s="2" t="str">
        <f t="shared" si="16"/>
        <v>2015-16 Summer</v>
      </c>
      <c r="AK41" s="2">
        <f t="shared" si="17"/>
        <v>0</v>
      </c>
      <c r="AL41" s="40">
        <v>1</v>
      </c>
      <c r="AM41" s="58"/>
    </row>
    <row r="42" spans="1:39">
      <c r="A42" s="46">
        <v>41904</v>
      </c>
      <c r="B42" s="13" t="str">
        <f t="shared" si="0"/>
        <v>Sep</v>
      </c>
      <c r="C42" s="182"/>
      <c r="D42" s="182"/>
      <c r="E42" s="182"/>
      <c r="F42" s="182"/>
      <c r="G42" s="182"/>
      <c r="H42" s="182"/>
      <c r="I42" s="12">
        <f>VLOOKUP($B42,'Gas wholesale lookups'!$A$4:$L$15,'Inputs - Gas wholesale index'!I$2,FALSE)</f>
        <v>291847.5</v>
      </c>
      <c r="J42" s="12">
        <f>VLOOKUP($B42,'Gas wholesale lookups'!$A$4:$L$15,'Inputs - Gas wholesale index'!J$2,FALSE)</f>
        <v>332991.45454545453</v>
      </c>
      <c r="K42" s="12">
        <f>VLOOKUP($B42,'Gas wholesale lookups'!$A$4:$L$15,'Inputs - Gas wholesale index'!K$2,FALSE)</f>
        <v>208526.18181818182</v>
      </c>
      <c r="L42" s="12">
        <f>VLOOKUP($B42,'Gas wholesale lookups'!$A$4:$L$15,'Inputs - Gas wholesale index'!L$2,FALSE)</f>
        <v>166168.27272727274</v>
      </c>
      <c r="M42" s="12">
        <f>VLOOKUP($B42,'Gas wholesale lookups'!$A$4:$L$15,'Inputs - Gas wholesale index'!M$2,FALSE)</f>
        <v>291847.5</v>
      </c>
      <c r="N42" s="12">
        <f>VLOOKUP($B42,'Gas wholesale lookups'!$A$4:$L$15,'Inputs - Gas wholesale index'!N$2,FALSE)</f>
        <v>332991.45454545453</v>
      </c>
      <c r="O42" s="37">
        <f>VLOOKUP($B42,'Gas wholesale lookups'!$A$4:$R$15,'Inputs - Gas wholesale index'!O$2,FALSE)</f>
        <v>0</v>
      </c>
      <c r="P42" s="37">
        <f>VLOOKUP($B42,'Gas wholesale lookups'!$A$4:$R$15,'Inputs - Gas wholesale index'!P$2,FALSE)</f>
        <v>0</v>
      </c>
      <c r="Q42" s="37">
        <f>VLOOKUP($B42,'Gas wholesale lookups'!$A$4:$R$15,'Inputs - Gas wholesale index'!Q$2,FALSE)</f>
        <v>1</v>
      </c>
      <c r="R42" s="37">
        <f>VLOOKUP($B42,'Gas wholesale lookups'!$A$4:$R$15,'Inputs - Gas wholesale index'!R$2,FALSE)</f>
        <v>1</v>
      </c>
      <c r="S42" s="37">
        <f>VLOOKUP($B42,'Gas wholesale lookups'!$A$4:$R$15,'Inputs - Gas wholesale index'!S$2,FALSE)</f>
        <v>1</v>
      </c>
      <c r="T42" s="37">
        <f>VLOOKUP($B42,'Gas wholesale lookups'!$A$4:$R$15,'Inputs - Gas wholesale index'!T$2,FALSE)</f>
        <v>1</v>
      </c>
      <c r="U42" s="12">
        <f t="shared" si="1"/>
        <v>0</v>
      </c>
      <c r="V42" s="12">
        <f t="shared" si="2"/>
        <v>0</v>
      </c>
      <c r="W42" s="12">
        <f t="shared" si="3"/>
        <v>208526.18181818182</v>
      </c>
      <c r="X42" s="12">
        <f t="shared" si="4"/>
        <v>166168.27272727274</v>
      </c>
      <c r="Y42" s="12">
        <f t="shared" si="5"/>
        <v>291847.5</v>
      </c>
      <c r="Z42" s="12">
        <f t="shared" si="6"/>
        <v>332991.45454545453</v>
      </c>
      <c r="AA42" s="12">
        <f t="shared" si="7"/>
        <v>999533.40909090918</v>
      </c>
      <c r="AB42" s="22">
        <f t="shared" si="8"/>
        <v>0</v>
      </c>
      <c r="AC42" s="22">
        <f t="shared" si="9"/>
        <v>0</v>
      </c>
      <c r="AD42" s="22">
        <f t="shared" si="10"/>
        <v>0</v>
      </c>
      <c r="AE42" s="22">
        <f t="shared" si="11"/>
        <v>0</v>
      </c>
      <c r="AF42" s="22">
        <f t="shared" si="12"/>
        <v>0</v>
      </c>
      <c r="AG42" s="22">
        <f t="shared" si="13"/>
        <v>0</v>
      </c>
      <c r="AH42" s="22">
        <f t="shared" si="14"/>
        <v>0</v>
      </c>
      <c r="AI42" s="43" t="str">
        <f t="shared" si="15"/>
        <v>n/a</v>
      </c>
      <c r="AJ42" s="2" t="str">
        <f t="shared" si="16"/>
        <v>2015-16 Summer</v>
      </c>
      <c r="AK42" s="2">
        <f t="shared" si="17"/>
        <v>0</v>
      </c>
      <c r="AL42" s="40">
        <v>1</v>
      </c>
      <c r="AM42" s="58"/>
    </row>
    <row r="43" spans="1:39">
      <c r="A43" s="46">
        <v>41905</v>
      </c>
      <c r="B43" s="13" t="str">
        <f t="shared" si="0"/>
        <v>Sep</v>
      </c>
      <c r="C43" s="182"/>
      <c r="D43" s="182"/>
      <c r="E43" s="182"/>
      <c r="F43" s="182"/>
      <c r="G43" s="182"/>
      <c r="H43" s="182"/>
      <c r="I43" s="12">
        <f>VLOOKUP($B43,'Gas wholesale lookups'!$A$4:$L$15,'Inputs - Gas wholesale index'!I$2,FALSE)</f>
        <v>291847.5</v>
      </c>
      <c r="J43" s="12">
        <f>VLOOKUP($B43,'Gas wholesale lookups'!$A$4:$L$15,'Inputs - Gas wholesale index'!J$2,FALSE)</f>
        <v>332991.45454545453</v>
      </c>
      <c r="K43" s="12">
        <f>VLOOKUP($B43,'Gas wholesale lookups'!$A$4:$L$15,'Inputs - Gas wholesale index'!K$2,FALSE)</f>
        <v>208526.18181818182</v>
      </c>
      <c r="L43" s="12">
        <f>VLOOKUP($B43,'Gas wholesale lookups'!$A$4:$L$15,'Inputs - Gas wholesale index'!L$2,FALSE)</f>
        <v>166168.27272727274</v>
      </c>
      <c r="M43" s="12">
        <f>VLOOKUP($B43,'Gas wholesale lookups'!$A$4:$L$15,'Inputs - Gas wholesale index'!M$2,FALSE)</f>
        <v>291847.5</v>
      </c>
      <c r="N43" s="12">
        <f>VLOOKUP($B43,'Gas wholesale lookups'!$A$4:$L$15,'Inputs - Gas wholesale index'!N$2,FALSE)</f>
        <v>332991.45454545453</v>
      </c>
      <c r="O43" s="37">
        <f>VLOOKUP($B43,'Gas wholesale lookups'!$A$4:$R$15,'Inputs - Gas wholesale index'!O$2,FALSE)</f>
        <v>0</v>
      </c>
      <c r="P43" s="37">
        <f>VLOOKUP($B43,'Gas wholesale lookups'!$A$4:$R$15,'Inputs - Gas wholesale index'!P$2,FALSE)</f>
        <v>0</v>
      </c>
      <c r="Q43" s="37">
        <f>VLOOKUP($B43,'Gas wholesale lookups'!$A$4:$R$15,'Inputs - Gas wholesale index'!Q$2,FALSE)</f>
        <v>1</v>
      </c>
      <c r="R43" s="37">
        <f>VLOOKUP($B43,'Gas wholesale lookups'!$A$4:$R$15,'Inputs - Gas wholesale index'!R$2,FALSE)</f>
        <v>1</v>
      </c>
      <c r="S43" s="37">
        <f>VLOOKUP($B43,'Gas wholesale lookups'!$A$4:$R$15,'Inputs - Gas wholesale index'!S$2,FALSE)</f>
        <v>1</v>
      </c>
      <c r="T43" s="37">
        <f>VLOOKUP($B43,'Gas wholesale lookups'!$A$4:$R$15,'Inputs - Gas wholesale index'!T$2,FALSE)</f>
        <v>1</v>
      </c>
      <c r="U43" s="12">
        <f t="shared" si="1"/>
        <v>0</v>
      </c>
      <c r="V43" s="12">
        <f t="shared" si="2"/>
        <v>0</v>
      </c>
      <c r="W43" s="12">
        <f t="shared" si="3"/>
        <v>208526.18181818182</v>
      </c>
      <c r="X43" s="12">
        <f t="shared" si="4"/>
        <v>166168.27272727274</v>
      </c>
      <c r="Y43" s="12">
        <f t="shared" si="5"/>
        <v>291847.5</v>
      </c>
      <c r="Z43" s="12">
        <f t="shared" si="6"/>
        <v>332991.45454545453</v>
      </c>
      <c r="AA43" s="12">
        <f t="shared" si="7"/>
        <v>999533.40909090918</v>
      </c>
      <c r="AB43" s="22">
        <f t="shared" si="8"/>
        <v>0</v>
      </c>
      <c r="AC43" s="22">
        <f t="shared" si="9"/>
        <v>0</v>
      </c>
      <c r="AD43" s="22">
        <f t="shared" si="10"/>
        <v>0</v>
      </c>
      <c r="AE43" s="22">
        <f t="shared" si="11"/>
        <v>0</v>
      </c>
      <c r="AF43" s="22">
        <f t="shared" si="12"/>
        <v>0</v>
      </c>
      <c r="AG43" s="22">
        <f t="shared" si="13"/>
        <v>0</v>
      </c>
      <c r="AH43" s="22">
        <f t="shared" si="14"/>
        <v>0</v>
      </c>
      <c r="AI43" s="43" t="str">
        <f t="shared" si="15"/>
        <v>n/a</v>
      </c>
      <c r="AJ43" s="2" t="str">
        <f t="shared" si="16"/>
        <v>2015-16 Summer</v>
      </c>
      <c r="AK43" s="2">
        <f t="shared" si="17"/>
        <v>0</v>
      </c>
      <c r="AL43" s="40">
        <v>1</v>
      </c>
      <c r="AM43" s="58"/>
    </row>
    <row r="44" spans="1:39">
      <c r="A44" s="46">
        <v>41906</v>
      </c>
      <c r="B44" s="13" t="str">
        <f t="shared" si="0"/>
        <v>Sep</v>
      </c>
      <c r="C44" s="182"/>
      <c r="D44" s="182"/>
      <c r="E44" s="182"/>
      <c r="F44" s="182"/>
      <c r="G44" s="182"/>
      <c r="H44" s="182"/>
      <c r="I44" s="12">
        <f>VLOOKUP($B44,'Gas wholesale lookups'!$A$4:$L$15,'Inputs - Gas wholesale index'!I$2,FALSE)</f>
        <v>291847.5</v>
      </c>
      <c r="J44" s="12">
        <f>VLOOKUP($B44,'Gas wholesale lookups'!$A$4:$L$15,'Inputs - Gas wholesale index'!J$2,FALSE)</f>
        <v>332991.45454545453</v>
      </c>
      <c r="K44" s="12">
        <f>VLOOKUP($B44,'Gas wholesale lookups'!$A$4:$L$15,'Inputs - Gas wholesale index'!K$2,FALSE)</f>
        <v>208526.18181818182</v>
      </c>
      <c r="L44" s="12">
        <f>VLOOKUP($B44,'Gas wholesale lookups'!$A$4:$L$15,'Inputs - Gas wholesale index'!L$2,FALSE)</f>
        <v>166168.27272727274</v>
      </c>
      <c r="M44" s="12">
        <f>VLOOKUP($B44,'Gas wholesale lookups'!$A$4:$L$15,'Inputs - Gas wholesale index'!M$2,FALSE)</f>
        <v>291847.5</v>
      </c>
      <c r="N44" s="12">
        <f>VLOOKUP($B44,'Gas wholesale lookups'!$A$4:$L$15,'Inputs - Gas wholesale index'!N$2,FALSE)</f>
        <v>332991.45454545453</v>
      </c>
      <c r="O44" s="37">
        <f>VLOOKUP($B44,'Gas wholesale lookups'!$A$4:$R$15,'Inputs - Gas wholesale index'!O$2,FALSE)</f>
        <v>0</v>
      </c>
      <c r="P44" s="37">
        <f>VLOOKUP($B44,'Gas wholesale lookups'!$A$4:$R$15,'Inputs - Gas wholesale index'!P$2,FALSE)</f>
        <v>0</v>
      </c>
      <c r="Q44" s="37">
        <f>VLOOKUP($B44,'Gas wholesale lookups'!$A$4:$R$15,'Inputs - Gas wholesale index'!Q$2,FALSE)</f>
        <v>1</v>
      </c>
      <c r="R44" s="37">
        <f>VLOOKUP($B44,'Gas wholesale lookups'!$A$4:$R$15,'Inputs - Gas wholesale index'!R$2,FALSE)</f>
        <v>1</v>
      </c>
      <c r="S44" s="37">
        <f>VLOOKUP($B44,'Gas wholesale lookups'!$A$4:$R$15,'Inputs - Gas wholesale index'!S$2,FALSE)</f>
        <v>1</v>
      </c>
      <c r="T44" s="37">
        <f>VLOOKUP($B44,'Gas wholesale lookups'!$A$4:$R$15,'Inputs - Gas wholesale index'!T$2,FALSE)</f>
        <v>1</v>
      </c>
      <c r="U44" s="12">
        <f t="shared" si="1"/>
        <v>0</v>
      </c>
      <c r="V44" s="12">
        <f t="shared" si="2"/>
        <v>0</v>
      </c>
      <c r="W44" s="12">
        <f t="shared" si="3"/>
        <v>208526.18181818182</v>
      </c>
      <c r="X44" s="12">
        <f t="shared" si="4"/>
        <v>166168.27272727274</v>
      </c>
      <c r="Y44" s="12">
        <f t="shared" si="5"/>
        <v>291847.5</v>
      </c>
      <c r="Z44" s="12">
        <f t="shared" si="6"/>
        <v>332991.45454545453</v>
      </c>
      <c r="AA44" s="12">
        <f t="shared" si="7"/>
        <v>999533.40909090918</v>
      </c>
      <c r="AB44" s="22">
        <f t="shared" si="8"/>
        <v>0</v>
      </c>
      <c r="AC44" s="22">
        <f t="shared" si="9"/>
        <v>0</v>
      </c>
      <c r="AD44" s="22">
        <f t="shared" si="10"/>
        <v>0</v>
      </c>
      <c r="AE44" s="22">
        <f t="shared" si="11"/>
        <v>0</v>
      </c>
      <c r="AF44" s="22">
        <f t="shared" si="12"/>
        <v>0</v>
      </c>
      <c r="AG44" s="22">
        <f t="shared" si="13"/>
        <v>0</v>
      </c>
      <c r="AH44" s="22">
        <f t="shared" si="14"/>
        <v>0</v>
      </c>
      <c r="AI44" s="43" t="str">
        <f t="shared" si="15"/>
        <v>n/a</v>
      </c>
      <c r="AJ44" s="2" t="str">
        <f t="shared" si="16"/>
        <v>2015-16 Summer</v>
      </c>
      <c r="AK44" s="2">
        <f t="shared" si="17"/>
        <v>0</v>
      </c>
      <c r="AL44" s="40">
        <v>1</v>
      </c>
      <c r="AM44" s="58"/>
    </row>
    <row r="45" spans="1:39">
      <c r="A45" s="46">
        <v>41907</v>
      </c>
      <c r="B45" s="13" t="str">
        <f t="shared" si="0"/>
        <v>Sep</v>
      </c>
      <c r="C45" s="182"/>
      <c r="D45" s="182"/>
      <c r="E45" s="182"/>
      <c r="F45" s="182"/>
      <c r="G45" s="182"/>
      <c r="H45" s="182"/>
      <c r="I45" s="12">
        <f>VLOOKUP($B45,'Gas wholesale lookups'!$A$4:$L$15,'Inputs - Gas wholesale index'!I$2,FALSE)</f>
        <v>291847.5</v>
      </c>
      <c r="J45" s="12">
        <f>VLOOKUP($B45,'Gas wholesale lookups'!$A$4:$L$15,'Inputs - Gas wholesale index'!J$2,FALSE)</f>
        <v>332991.45454545453</v>
      </c>
      <c r="K45" s="12">
        <f>VLOOKUP($B45,'Gas wholesale lookups'!$A$4:$L$15,'Inputs - Gas wholesale index'!K$2,FALSE)</f>
        <v>208526.18181818182</v>
      </c>
      <c r="L45" s="12">
        <f>VLOOKUP($B45,'Gas wholesale lookups'!$A$4:$L$15,'Inputs - Gas wholesale index'!L$2,FALSE)</f>
        <v>166168.27272727274</v>
      </c>
      <c r="M45" s="12">
        <f>VLOOKUP($B45,'Gas wholesale lookups'!$A$4:$L$15,'Inputs - Gas wholesale index'!M$2,FALSE)</f>
        <v>291847.5</v>
      </c>
      <c r="N45" s="12">
        <f>VLOOKUP($B45,'Gas wholesale lookups'!$A$4:$L$15,'Inputs - Gas wholesale index'!N$2,FALSE)</f>
        <v>332991.45454545453</v>
      </c>
      <c r="O45" s="37">
        <f>VLOOKUP($B45,'Gas wholesale lookups'!$A$4:$R$15,'Inputs - Gas wholesale index'!O$2,FALSE)</f>
        <v>0</v>
      </c>
      <c r="P45" s="37">
        <f>VLOOKUP($B45,'Gas wholesale lookups'!$A$4:$R$15,'Inputs - Gas wholesale index'!P$2,FALSE)</f>
        <v>0</v>
      </c>
      <c r="Q45" s="37">
        <f>VLOOKUP($B45,'Gas wholesale lookups'!$A$4:$R$15,'Inputs - Gas wholesale index'!Q$2,FALSE)</f>
        <v>1</v>
      </c>
      <c r="R45" s="37">
        <f>VLOOKUP($B45,'Gas wholesale lookups'!$A$4:$R$15,'Inputs - Gas wholesale index'!R$2,FALSE)</f>
        <v>1</v>
      </c>
      <c r="S45" s="37">
        <f>VLOOKUP($B45,'Gas wholesale lookups'!$A$4:$R$15,'Inputs - Gas wholesale index'!S$2,FALSE)</f>
        <v>1</v>
      </c>
      <c r="T45" s="37">
        <f>VLOOKUP($B45,'Gas wholesale lookups'!$A$4:$R$15,'Inputs - Gas wholesale index'!T$2,FALSE)</f>
        <v>1</v>
      </c>
      <c r="U45" s="12">
        <f t="shared" si="1"/>
        <v>0</v>
      </c>
      <c r="V45" s="12">
        <f t="shared" si="2"/>
        <v>0</v>
      </c>
      <c r="W45" s="12">
        <f t="shared" si="3"/>
        <v>208526.18181818182</v>
      </c>
      <c r="X45" s="12">
        <f t="shared" si="4"/>
        <v>166168.27272727274</v>
      </c>
      <c r="Y45" s="12">
        <f t="shared" si="5"/>
        <v>291847.5</v>
      </c>
      <c r="Z45" s="12">
        <f t="shared" si="6"/>
        <v>332991.45454545453</v>
      </c>
      <c r="AA45" s="12">
        <f t="shared" si="7"/>
        <v>999533.40909090918</v>
      </c>
      <c r="AB45" s="22">
        <f t="shared" si="8"/>
        <v>0</v>
      </c>
      <c r="AC45" s="22">
        <f t="shared" si="9"/>
        <v>0</v>
      </c>
      <c r="AD45" s="22">
        <f t="shared" si="10"/>
        <v>0</v>
      </c>
      <c r="AE45" s="22">
        <f t="shared" si="11"/>
        <v>0</v>
      </c>
      <c r="AF45" s="22">
        <f t="shared" si="12"/>
        <v>0</v>
      </c>
      <c r="AG45" s="22">
        <f t="shared" si="13"/>
        <v>0</v>
      </c>
      <c r="AH45" s="22">
        <f t="shared" si="14"/>
        <v>0</v>
      </c>
      <c r="AI45" s="43" t="str">
        <f t="shared" si="15"/>
        <v>n/a</v>
      </c>
      <c r="AJ45" s="2" t="str">
        <f t="shared" si="16"/>
        <v>2015-16 Summer</v>
      </c>
      <c r="AK45" s="2">
        <f t="shared" si="17"/>
        <v>0</v>
      </c>
      <c r="AL45" s="40">
        <v>1</v>
      </c>
      <c r="AM45" s="58"/>
    </row>
    <row r="46" spans="1:39">
      <c r="A46" s="46">
        <v>41908</v>
      </c>
      <c r="B46" s="13" t="str">
        <f t="shared" si="0"/>
        <v>Sep</v>
      </c>
      <c r="C46" s="182"/>
      <c r="D46" s="182"/>
      <c r="E46" s="182"/>
      <c r="F46" s="182"/>
      <c r="G46" s="182"/>
      <c r="H46" s="182"/>
      <c r="I46" s="12">
        <f>VLOOKUP($B46,'Gas wholesale lookups'!$A$4:$L$15,'Inputs - Gas wholesale index'!I$2,FALSE)</f>
        <v>291847.5</v>
      </c>
      <c r="J46" s="12">
        <f>VLOOKUP($B46,'Gas wholesale lookups'!$A$4:$L$15,'Inputs - Gas wholesale index'!J$2,FALSE)</f>
        <v>332991.45454545453</v>
      </c>
      <c r="K46" s="12">
        <f>VLOOKUP($B46,'Gas wholesale lookups'!$A$4:$L$15,'Inputs - Gas wholesale index'!K$2,FALSE)</f>
        <v>208526.18181818182</v>
      </c>
      <c r="L46" s="12">
        <f>VLOOKUP($B46,'Gas wholesale lookups'!$A$4:$L$15,'Inputs - Gas wholesale index'!L$2,FALSE)</f>
        <v>166168.27272727274</v>
      </c>
      <c r="M46" s="12">
        <f>VLOOKUP($B46,'Gas wholesale lookups'!$A$4:$L$15,'Inputs - Gas wholesale index'!M$2,FALSE)</f>
        <v>291847.5</v>
      </c>
      <c r="N46" s="12">
        <f>VLOOKUP($B46,'Gas wholesale lookups'!$A$4:$L$15,'Inputs - Gas wholesale index'!N$2,FALSE)</f>
        <v>332991.45454545453</v>
      </c>
      <c r="O46" s="37">
        <f>VLOOKUP($B46,'Gas wholesale lookups'!$A$4:$R$15,'Inputs - Gas wholesale index'!O$2,FALSE)</f>
        <v>0</v>
      </c>
      <c r="P46" s="37">
        <f>VLOOKUP($B46,'Gas wholesale lookups'!$A$4:$R$15,'Inputs - Gas wholesale index'!P$2,FALSE)</f>
        <v>0</v>
      </c>
      <c r="Q46" s="37">
        <f>VLOOKUP($B46,'Gas wholesale lookups'!$A$4:$R$15,'Inputs - Gas wholesale index'!Q$2,FALSE)</f>
        <v>1</v>
      </c>
      <c r="R46" s="37">
        <f>VLOOKUP($B46,'Gas wholesale lookups'!$A$4:$R$15,'Inputs - Gas wholesale index'!R$2,FALSE)</f>
        <v>1</v>
      </c>
      <c r="S46" s="37">
        <f>VLOOKUP($B46,'Gas wholesale lookups'!$A$4:$R$15,'Inputs - Gas wholesale index'!S$2,FALSE)</f>
        <v>1</v>
      </c>
      <c r="T46" s="37">
        <f>VLOOKUP($B46,'Gas wholesale lookups'!$A$4:$R$15,'Inputs - Gas wholesale index'!T$2,FALSE)</f>
        <v>1</v>
      </c>
      <c r="U46" s="12">
        <f t="shared" si="1"/>
        <v>0</v>
      </c>
      <c r="V46" s="12">
        <f t="shared" si="2"/>
        <v>0</v>
      </c>
      <c r="W46" s="12">
        <f t="shared" si="3"/>
        <v>208526.18181818182</v>
      </c>
      <c r="X46" s="12">
        <f t="shared" si="4"/>
        <v>166168.27272727274</v>
      </c>
      <c r="Y46" s="12">
        <f t="shared" si="5"/>
        <v>291847.5</v>
      </c>
      <c r="Z46" s="12">
        <f t="shared" si="6"/>
        <v>332991.45454545453</v>
      </c>
      <c r="AA46" s="12">
        <f t="shared" si="7"/>
        <v>999533.40909090918</v>
      </c>
      <c r="AB46" s="22">
        <f t="shared" si="8"/>
        <v>0</v>
      </c>
      <c r="AC46" s="22">
        <f t="shared" si="9"/>
        <v>0</v>
      </c>
      <c r="AD46" s="22">
        <f t="shared" si="10"/>
        <v>0</v>
      </c>
      <c r="AE46" s="22">
        <f t="shared" si="11"/>
        <v>0</v>
      </c>
      <c r="AF46" s="22">
        <f t="shared" si="12"/>
        <v>0</v>
      </c>
      <c r="AG46" s="22">
        <f t="shared" si="13"/>
        <v>0</v>
      </c>
      <c r="AH46" s="22">
        <f t="shared" si="14"/>
        <v>0</v>
      </c>
      <c r="AI46" s="43" t="str">
        <f t="shared" si="15"/>
        <v>n/a</v>
      </c>
      <c r="AJ46" s="2" t="str">
        <f t="shared" si="16"/>
        <v>2015-16 Summer</v>
      </c>
      <c r="AK46" s="2">
        <f t="shared" si="17"/>
        <v>0</v>
      </c>
      <c r="AL46" s="40">
        <v>1</v>
      </c>
      <c r="AM46" s="58"/>
    </row>
    <row r="47" spans="1:39">
      <c r="A47" s="46">
        <v>41911</v>
      </c>
      <c r="B47" s="13" t="str">
        <f t="shared" si="0"/>
        <v>Sep</v>
      </c>
      <c r="C47" s="182"/>
      <c r="D47" s="182"/>
      <c r="E47" s="182"/>
      <c r="F47" s="182"/>
      <c r="G47" s="182"/>
      <c r="H47" s="182"/>
      <c r="I47" s="12">
        <f>VLOOKUP($B47,'Gas wholesale lookups'!$A$4:$L$15,'Inputs - Gas wholesale index'!I$2,FALSE)</f>
        <v>291847.5</v>
      </c>
      <c r="J47" s="12">
        <f>VLOOKUP($B47,'Gas wholesale lookups'!$A$4:$L$15,'Inputs - Gas wholesale index'!J$2,FALSE)</f>
        <v>332991.45454545453</v>
      </c>
      <c r="K47" s="12">
        <f>VLOOKUP($B47,'Gas wholesale lookups'!$A$4:$L$15,'Inputs - Gas wholesale index'!K$2,FALSE)</f>
        <v>208526.18181818182</v>
      </c>
      <c r="L47" s="12">
        <f>VLOOKUP($B47,'Gas wholesale lookups'!$A$4:$L$15,'Inputs - Gas wholesale index'!L$2,FALSE)</f>
        <v>166168.27272727274</v>
      </c>
      <c r="M47" s="12">
        <f>VLOOKUP($B47,'Gas wholesale lookups'!$A$4:$L$15,'Inputs - Gas wholesale index'!M$2,FALSE)</f>
        <v>291847.5</v>
      </c>
      <c r="N47" s="12">
        <f>VLOOKUP($B47,'Gas wholesale lookups'!$A$4:$L$15,'Inputs - Gas wholesale index'!N$2,FALSE)</f>
        <v>332991.45454545453</v>
      </c>
      <c r="O47" s="37">
        <f>VLOOKUP($B47,'Gas wholesale lookups'!$A$4:$R$15,'Inputs - Gas wholesale index'!O$2,FALSE)</f>
        <v>0</v>
      </c>
      <c r="P47" s="37">
        <f>VLOOKUP($B47,'Gas wholesale lookups'!$A$4:$R$15,'Inputs - Gas wholesale index'!P$2,FALSE)</f>
        <v>0</v>
      </c>
      <c r="Q47" s="37">
        <f>VLOOKUP($B47,'Gas wholesale lookups'!$A$4:$R$15,'Inputs - Gas wholesale index'!Q$2,FALSE)</f>
        <v>1</v>
      </c>
      <c r="R47" s="37">
        <f>VLOOKUP($B47,'Gas wholesale lookups'!$A$4:$R$15,'Inputs - Gas wholesale index'!R$2,FALSE)</f>
        <v>1</v>
      </c>
      <c r="S47" s="37">
        <f>VLOOKUP($B47,'Gas wholesale lookups'!$A$4:$R$15,'Inputs - Gas wholesale index'!S$2,FALSE)</f>
        <v>1</v>
      </c>
      <c r="T47" s="37">
        <f>VLOOKUP($B47,'Gas wholesale lookups'!$A$4:$R$15,'Inputs - Gas wholesale index'!T$2,FALSE)</f>
        <v>1</v>
      </c>
      <c r="U47" s="12">
        <f t="shared" si="1"/>
        <v>0</v>
      </c>
      <c r="V47" s="12">
        <f t="shared" si="2"/>
        <v>0</v>
      </c>
      <c r="W47" s="12">
        <f t="shared" si="3"/>
        <v>208526.18181818182</v>
      </c>
      <c r="X47" s="12">
        <f t="shared" si="4"/>
        <v>166168.27272727274</v>
      </c>
      <c r="Y47" s="12">
        <f t="shared" si="5"/>
        <v>291847.5</v>
      </c>
      <c r="Z47" s="12">
        <f t="shared" si="6"/>
        <v>332991.45454545453</v>
      </c>
      <c r="AA47" s="12">
        <f t="shared" si="7"/>
        <v>999533.40909090918</v>
      </c>
      <c r="AB47" s="22">
        <f t="shared" si="8"/>
        <v>0</v>
      </c>
      <c r="AC47" s="22">
        <f t="shared" si="9"/>
        <v>0</v>
      </c>
      <c r="AD47" s="22">
        <f t="shared" si="10"/>
        <v>0</v>
      </c>
      <c r="AE47" s="22">
        <f t="shared" si="11"/>
        <v>0</v>
      </c>
      <c r="AF47" s="22">
        <f t="shared" si="12"/>
        <v>0</v>
      </c>
      <c r="AG47" s="22">
        <f t="shared" si="13"/>
        <v>0</v>
      </c>
      <c r="AH47" s="22">
        <f t="shared" si="14"/>
        <v>0</v>
      </c>
      <c r="AI47" s="43" t="str">
        <f t="shared" si="15"/>
        <v>n/a</v>
      </c>
      <c r="AJ47" s="2" t="str">
        <f t="shared" si="16"/>
        <v>2015-16 Summer</v>
      </c>
      <c r="AK47" s="2">
        <f t="shared" si="17"/>
        <v>0</v>
      </c>
      <c r="AL47" s="40">
        <v>1</v>
      </c>
      <c r="AM47" s="58"/>
    </row>
    <row r="48" spans="1:39">
      <c r="A48" s="46">
        <v>41912</v>
      </c>
      <c r="B48" s="13" t="str">
        <f t="shared" si="0"/>
        <v>Sep</v>
      </c>
      <c r="C48" s="182"/>
      <c r="D48" s="182"/>
      <c r="E48" s="182"/>
      <c r="F48" s="182"/>
      <c r="G48" s="182"/>
      <c r="H48" s="182"/>
      <c r="I48" s="12">
        <f>VLOOKUP($B48,'Gas wholesale lookups'!$A$4:$L$15,'Inputs - Gas wholesale index'!I$2,FALSE)</f>
        <v>291847.5</v>
      </c>
      <c r="J48" s="12">
        <f>VLOOKUP($B48,'Gas wholesale lookups'!$A$4:$L$15,'Inputs - Gas wholesale index'!J$2,FALSE)</f>
        <v>332991.45454545453</v>
      </c>
      <c r="K48" s="12">
        <f>VLOOKUP($B48,'Gas wholesale lookups'!$A$4:$L$15,'Inputs - Gas wholesale index'!K$2,FALSE)</f>
        <v>208526.18181818182</v>
      </c>
      <c r="L48" s="12">
        <f>VLOOKUP($B48,'Gas wholesale lookups'!$A$4:$L$15,'Inputs - Gas wholesale index'!L$2,FALSE)</f>
        <v>166168.27272727274</v>
      </c>
      <c r="M48" s="12">
        <f>VLOOKUP($B48,'Gas wholesale lookups'!$A$4:$L$15,'Inputs - Gas wholesale index'!M$2,FALSE)</f>
        <v>291847.5</v>
      </c>
      <c r="N48" s="12">
        <f>VLOOKUP($B48,'Gas wholesale lookups'!$A$4:$L$15,'Inputs - Gas wholesale index'!N$2,FALSE)</f>
        <v>332991.45454545453</v>
      </c>
      <c r="O48" s="37">
        <f>VLOOKUP($B48,'Gas wholesale lookups'!$A$4:$R$15,'Inputs - Gas wholesale index'!O$2,FALSE)</f>
        <v>0</v>
      </c>
      <c r="P48" s="37">
        <f>VLOOKUP($B48,'Gas wholesale lookups'!$A$4:$R$15,'Inputs - Gas wholesale index'!P$2,FALSE)</f>
        <v>0</v>
      </c>
      <c r="Q48" s="37">
        <f>VLOOKUP($B48,'Gas wholesale lookups'!$A$4:$R$15,'Inputs - Gas wholesale index'!Q$2,FALSE)</f>
        <v>1</v>
      </c>
      <c r="R48" s="37">
        <f>VLOOKUP($B48,'Gas wholesale lookups'!$A$4:$R$15,'Inputs - Gas wholesale index'!R$2,FALSE)</f>
        <v>1</v>
      </c>
      <c r="S48" s="37">
        <f>VLOOKUP($B48,'Gas wholesale lookups'!$A$4:$R$15,'Inputs - Gas wholesale index'!S$2,FALSE)</f>
        <v>1</v>
      </c>
      <c r="T48" s="37">
        <f>VLOOKUP($B48,'Gas wholesale lookups'!$A$4:$R$15,'Inputs - Gas wholesale index'!T$2,FALSE)</f>
        <v>1</v>
      </c>
      <c r="U48" s="12">
        <f t="shared" si="1"/>
        <v>0</v>
      </c>
      <c r="V48" s="12">
        <f t="shared" si="2"/>
        <v>0</v>
      </c>
      <c r="W48" s="12">
        <f t="shared" si="3"/>
        <v>208526.18181818182</v>
      </c>
      <c r="X48" s="12">
        <f t="shared" si="4"/>
        <v>166168.27272727274</v>
      </c>
      <c r="Y48" s="12">
        <f t="shared" si="5"/>
        <v>291847.5</v>
      </c>
      <c r="Z48" s="12">
        <f t="shared" si="6"/>
        <v>332991.45454545453</v>
      </c>
      <c r="AA48" s="12">
        <f t="shared" si="7"/>
        <v>999533.40909090918</v>
      </c>
      <c r="AB48" s="22">
        <f t="shared" si="8"/>
        <v>0</v>
      </c>
      <c r="AC48" s="22">
        <f t="shared" si="9"/>
        <v>0</v>
      </c>
      <c r="AD48" s="22">
        <f t="shared" si="10"/>
        <v>0</v>
      </c>
      <c r="AE48" s="22">
        <f t="shared" si="11"/>
        <v>0</v>
      </c>
      <c r="AF48" s="22">
        <f t="shared" si="12"/>
        <v>0</v>
      </c>
      <c r="AG48" s="22">
        <f t="shared" si="13"/>
        <v>0</v>
      </c>
      <c r="AH48" s="22">
        <f t="shared" si="14"/>
        <v>0</v>
      </c>
      <c r="AI48" s="43" t="str">
        <f t="shared" si="15"/>
        <v>n/a</v>
      </c>
      <c r="AJ48" s="2" t="str">
        <f t="shared" si="16"/>
        <v>2015-16 Summer</v>
      </c>
      <c r="AK48" s="2">
        <f t="shared" si="17"/>
        <v>0</v>
      </c>
      <c r="AL48" s="40">
        <v>1</v>
      </c>
      <c r="AM48" s="58"/>
    </row>
    <row r="49" spans="1:39">
      <c r="A49" s="46">
        <v>41913</v>
      </c>
      <c r="B49" s="13" t="str">
        <f t="shared" si="0"/>
        <v>Oct</v>
      </c>
      <c r="C49" s="182"/>
      <c r="D49" s="182"/>
      <c r="E49" s="182"/>
      <c r="F49" s="182"/>
      <c r="G49" s="182"/>
      <c r="H49" s="182"/>
      <c r="I49" s="12">
        <f>VLOOKUP($B49,'Gas wholesale lookups'!$A$4:$L$15,'Inputs - Gas wholesale index'!I$2,FALSE)</f>
        <v>332991.45454545453</v>
      </c>
      <c r="J49" s="12">
        <f>VLOOKUP($B49,'Gas wholesale lookups'!$A$4:$L$15,'Inputs - Gas wholesale index'!J$2,FALSE)</f>
        <v>208526.18181818182</v>
      </c>
      <c r="K49" s="12">
        <f>VLOOKUP($B49,'Gas wholesale lookups'!$A$4:$L$15,'Inputs - Gas wholesale index'!K$2,FALSE)</f>
        <v>166168.27272727274</v>
      </c>
      <c r="L49" s="12">
        <f>VLOOKUP($B49,'Gas wholesale lookups'!$A$4:$L$15,'Inputs - Gas wholesale index'!L$2,FALSE)</f>
        <v>291847.5</v>
      </c>
      <c r="M49" s="12">
        <f>VLOOKUP($B49,'Gas wholesale lookups'!$A$4:$L$15,'Inputs - Gas wholesale index'!M$2,FALSE)</f>
        <v>332991.45454545453</v>
      </c>
      <c r="N49" s="12">
        <f>VLOOKUP($B49,'Gas wholesale lookups'!$A$4:$L$15,'Inputs - Gas wholesale index'!N$2,FALSE)</f>
        <v>208526.18181818182</v>
      </c>
      <c r="O49" s="37">
        <f>VLOOKUP($B49,'Gas wholesale lookups'!$A$4:$R$15,'Inputs - Gas wholesale index'!O$2,FALSE)</f>
        <v>0</v>
      </c>
      <c r="P49" s="37">
        <f>VLOOKUP($B49,'Gas wholesale lookups'!$A$4:$R$15,'Inputs - Gas wholesale index'!P$2,FALSE)</f>
        <v>1</v>
      </c>
      <c r="Q49" s="37">
        <f>VLOOKUP($B49,'Gas wholesale lookups'!$A$4:$R$15,'Inputs - Gas wholesale index'!Q$2,FALSE)</f>
        <v>1</v>
      </c>
      <c r="R49" s="37">
        <f>VLOOKUP($B49,'Gas wholesale lookups'!$A$4:$R$15,'Inputs - Gas wholesale index'!R$2,FALSE)</f>
        <v>1</v>
      </c>
      <c r="S49" s="37">
        <f>VLOOKUP($B49,'Gas wholesale lookups'!$A$4:$R$15,'Inputs - Gas wholesale index'!S$2,FALSE)</f>
        <v>1</v>
      </c>
      <c r="T49" s="37">
        <f>VLOOKUP($B49,'Gas wholesale lookups'!$A$4:$R$15,'Inputs - Gas wholesale index'!T$2,FALSE)</f>
        <v>0</v>
      </c>
      <c r="U49" s="12">
        <f t="shared" si="1"/>
        <v>0</v>
      </c>
      <c r="V49" s="12">
        <f t="shared" si="2"/>
        <v>208526.18181818182</v>
      </c>
      <c r="W49" s="12">
        <f t="shared" si="3"/>
        <v>166168.27272727274</v>
      </c>
      <c r="X49" s="12">
        <f t="shared" si="4"/>
        <v>291847.5</v>
      </c>
      <c r="Y49" s="12">
        <f t="shared" si="5"/>
        <v>332991.45454545453</v>
      </c>
      <c r="Z49" s="12">
        <f t="shared" si="6"/>
        <v>0</v>
      </c>
      <c r="AA49" s="12">
        <f t="shared" si="7"/>
        <v>999533.40909090918</v>
      </c>
      <c r="AB49" s="22">
        <f t="shared" si="8"/>
        <v>0</v>
      </c>
      <c r="AC49" s="22">
        <f t="shared" si="9"/>
        <v>0</v>
      </c>
      <c r="AD49" s="22">
        <f t="shared" si="10"/>
        <v>0</v>
      </c>
      <c r="AE49" s="22">
        <f t="shared" si="11"/>
        <v>0</v>
      </c>
      <c r="AF49" s="22">
        <f t="shared" si="12"/>
        <v>0</v>
      </c>
      <c r="AG49" s="22">
        <f t="shared" si="13"/>
        <v>0</v>
      </c>
      <c r="AH49" s="22">
        <f t="shared" si="14"/>
        <v>0</v>
      </c>
      <c r="AI49" s="43" t="str">
        <f t="shared" si="15"/>
        <v>n/a</v>
      </c>
      <c r="AJ49" s="2" t="str">
        <f t="shared" si="16"/>
        <v>2015-16 Summer</v>
      </c>
      <c r="AK49" s="2" t="str">
        <f t="shared" si="17"/>
        <v>2014-15 Winter</v>
      </c>
      <c r="AL49" s="40">
        <v>1</v>
      </c>
      <c r="AM49" s="58"/>
    </row>
    <row r="50" spans="1:39">
      <c r="A50" s="46">
        <v>41914</v>
      </c>
      <c r="B50" s="13" t="str">
        <f t="shared" si="0"/>
        <v>Oct</v>
      </c>
      <c r="C50" s="182"/>
      <c r="D50" s="182"/>
      <c r="E50" s="182"/>
      <c r="F50" s="182"/>
      <c r="G50" s="182"/>
      <c r="H50" s="182"/>
      <c r="I50" s="12">
        <f>VLOOKUP($B50,'Gas wholesale lookups'!$A$4:$L$15,'Inputs - Gas wholesale index'!I$2,FALSE)</f>
        <v>332991.45454545453</v>
      </c>
      <c r="J50" s="12">
        <f>VLOOKUP($B50,'Gas wholesale lookups'!$A$4:$L$15,'Inputs - Gas wholesale index'!J$2,FALSE)</f>
        <v>208526.18181818182</v>
      </c>
      <c r="K50" s="12">
        <f>VLOOKUP($B50,'Gas wholesale lookups'!$A$4:$L$15,'Inputs - Gas wholesale index'!K$2,FALSE)</f>
        <v>166168.27272727274</v>
      </c>
      <c r="L50" s="12">
        <f>VLOOKUP($B50,'Gas wholesale lookups'!$A$4:$L$15,'Inputs - Gas wholesale index'!L$2,FALSE)</f>
        <v>291847.5</v>
      </c>
      <c r="M50" s="12">
        <f>VLOOKUP($B50,'Gas wholesale lookups'!$A$4:$L$15,'Inputs - Gas wholesale index'!M$2,FALSE)</f>
        <v>332991.45454545453</v>
      </c>
      <c r="N50" s="12">
        <f>VLOOKUP($B50,'Gas wholesale lookups'!$A$4:$L$15,'Inputs - Gas wholesale index'!N$2,FALSE)</f>
        <v>208526.18181818182</v>
      </c>
      <c r="O50" s="37">
        <f>VLOOKUP($B50,'Gas wholesale lookups'!$A$4:$R$15,'Inputs - Gas wholesale index'!O$2,FALSE)</f>
        <v>0</v>
      </c>
      <c r="P50" s="37">
        <f>VLOOKUP($B50,'Gas wholesale lookups'!$A$4:$R$15,'Inputs - Gas wholesale index'!P$2,FALSE)</f>
        <v>1</v>
      </c>
      <c r="Q50" s="37">
        <f>VLOOKUP($B50,'Gas wholesale lookups'!$A$4:$R$15,'Inputs - Gas wholesale index'!Q$2,FALSE)</f>
        <v>1</v>
      </c>
      <c r="R50" s="37">
        <f>VLOOKUP($B50,'Gas wholesale lookups'!$A$4:$R$15,'Inputs - Gas wholesale index'!R$2,FALSE)</f>
        <v>1</v>
      </c>
      <c r="S50" s="37">
        <f>VLOOKUP($B50,'Gas wholesale lookups'!$A$4:$R$15,'Inputs - Gas wholesale index'!S$2,FALSE)</f>
        <v>1</v>
      </c>
      <c r="T50" s="37">
        <f>VLOOKUP($B50,'Gas wholesale lookups'!$A$4:$R$15,'Inputs - Gas wholesale index'!T$2,FALSE)</f>
        <v>0</v>
      </c>
      <c r="U50" s="12">
        <f t="shared" si="1"/>
        <v>0</v>
      </c>
      <c r="V50" s="12">
        <f t="shared" si="2"/>
        <v>208526.18181818182</v>
      </c>
      <c r="W50" s="12">
        <f t="shared" si="3"/>
        <v>166168.27272727274</v>
      </c>
      <c r="X50" s="12">
        <f t="shared" si="4"/>
        <v>291847.5</v>
      </c>
      <c r="Y50" s="12">
        <f t="shared" si="5"/>
        <v>332991.45454545453</v>
      </c>
      <c r="Z50" s="12">
        <f t="shared" si="6"/>
        <v>0</v>
      </c>
      <c r="AA50" s="12">
        <f t="shared" si="7"/>
        <v>999533.40909090918</v>
      </c>
      <c r="AB50" s="22">
        <f t="shared" si="8"/>
        <v>0</v>
      </c>
      <c r="AC50" s="22">
        <f t="shared" si="9"/>
        <v>0</v>
      </c>
      <c r="AD50" s="22">
        <f t="shared" si="10"/>
        <v>0</v>
      </c>
      <c r="AE50" s="22">
        <f t="shared" si="11"/>
        <v>0</v>
      </c>
      <c r="AF50" s="22">
        <f t="shared" si="12"/>
        <v>0</v>
      </c>
      <c r="AG50" s="22">
        <f t="shared" si="13"/>
        <v>0</v>
      </c>
      <c r="AH50" s="22">
        <f t="shared" si="14"/>
        <v>0</v>
      </c>
      <c r="AI50" s="43" t="str">
        <f t="shared" si="15"/>
        <v>n/a</v>
      </c>
      <c r="AJ50" s="2" t="str">
        <f t="shared" si="16"/>
        <v>2015-16 Summer</v>
      </c>
      <c r="AK50" s="2" t="str">
        <f t="shared" si="17"/>
        <v>2014-15 Winter</v>
      </c>
      <c r="AL50" s="40">
        <v>1</v>
      </c>
      <c r="AM50" s="58"/>
    </row>
    <row r="51" spans="1:39">
      <c r="A51" s="46">
        <v>41915</v>
      </c>
      <c r="B51" s="13" t="str">
        <f t="shared" si="0"/>
        <v>Oct</v>
      </c>
      <c r="C51" s="182"/>
      <c r="D51" s="182"/>
      <c r="E51" s="182"/>
      <c r="F51" s="182"/>
      <c r="G51" s="182"/>
      <c r="H51" s="182"/>
      <c r="I51" s="12">
        <f>VLOOKUP($B51,'Gas wholesale lookups'!$A$4:$L$15,'Inputs - Gas wholesale index'!I$2,FALSE)</f>
        <v>332991.45454545453</v>
      </c>
      <c r="J51" s="12">
        <f>VLOOKUP($B51,'Gas wholesale lookups'!$A$4:$L$15,'Inputs - Gas wholesale index'!J$2,FALSE)</f>
        <v>208526.18181818182</v>
      </c>
      <c r="K51" s="12">
        <f>VLOOKUP($B51,'Gas wholesale lookups'!$A$4:$L$15,'Inputs - Gas wholesale index'!K$2,FALSE)</f>
        <v>166168.27272727274</v>
      </c>
      <c r="L51" s="12">
        <f>VLOOKUP($B51,'Gas wholesale lookups'!$A$4:$L$15,'Inputs - Gas wholesale index'!L$2,FALSE)</f>
        <v>291847.5</v>
      </c>
      <c r="M51" s="12">
        <f>VLOOKUP($B51,'Gas wholesale lookups'!$A$4:$L$15,'Inputs - Gas wholesale index'!M$2,FALSE)</f>
        <v>332991.45454545453</v>
      </c>
      <c r="N51" s="12">
        <f>VLOOKUP($B51,'Gas wholesale lookups'!$A$4:$L$15,'Inputs - Gas wholesale index'!N$2,FALSE)</f>
        <v>208526.18181818182</v>
      </c>
      <c r="O51" s="37">
        <f>VLOOKUP($B51,'Gas wholesale lookups'!$A$4:$R$15,'Inputs - Gas wholesale index'!O$2,FALSE)</f>
        <v>0</v>
      </c>
      <c r="P51" s="37">
        <f>VLOOKUP($B51,'Gas wholesale lookups'!$A$4:$R$15,'Inputs - Gas wholesale index'!P$2,FALSE)</f>
        <v>1</v>
      </c>
      <c r="Q51" s="37">
        <f>VLOOKUP($B51,'Gas wholesale lookups'!$A$4:$R$15,'Inputs - Gas wholesale index'!Q$2,FALSE)</f>
        <v>1</v>
      </c>
      <c r="R51" s="37">
        <f>VLOOKUP($B51,'Gas wholesale lookups'!$A$4:$R$15,'Inputs - Gas wholesale index'!R$2,FALSE)</f>
        <v>1</v>
      </c>
      <c r="S51" s="37">
        <f>VLOOKUP($B51,'Gas wholesale lookups'!$A$4:$R$15,'Inputs - Gas wholesale index'!S$2,FALSE)</f>
        <v>1</v>
      </c>
      <c r="T51" s="37">
        <f>VLOOKUP($B51,'Gas wholesale lookups'!$A$4:$R$15,'Inputs - Gas wholesale index'!T$2,FALSE)</f>
        <v>0</v>
      </c>
      <c r="U51" s="12">
        <f t="shared" si="1"/>
        <v>0</v>
      </c>
      <c r="V51" s="12">
        <f t="shared" si="2"/>
        <v>208526.18181818182</v>
      </c>
      <c r="W51" s="12">
        <f t="shared" si="3"/>
        <v>166168.27272727274</v>
      </c>
      <c r="X51" s="12">
        <f t="shared" si="4"/>
        <v>291847.5</v>
      </c>
      <c r="Y51" s="12">
        <f t="shared" si="5"/>
        <v>332991.45454545453</v>
      </c>
      <c r="Z51" s="12">
        <f t="shared" si="6"/>
        <v>0</v>
      </c>
      <c r="AA51" s="12">
        <f t="shared" si="7"/>
        <v>999533.40909090918</v>
      </c>
      <c r="AB51" s="22">
        <f t="shared" si="8"/>
        <v>0</v>
      </c>
      <c r="AC51" s="22">
        <f t="shared" si="9"/>
        <v>0</v>
      </c>
      <c r="AD51" s="22">
        <f t="shared" si="10"/>
        <v>0</v>
      </c>
      <c r="AE51" s="22">
        <f t="shared" si="11"/>
        <v>0</v>
      </c>
      <c r="AF51" s="22">
        <f t="shared" si="12"/>
        <v>0</v>
      </c>
      <c r="AG51" s="22">
        <f t="shared" si="13"/>
        <v>0</v>
      </c>
      <c r="AH51" s="22">
        <f t="shared" si="14"/>
        <v>0</v>
      </c>
      <c r="AI51" s="43" t="str">
        <f t="shared" si="15"/>
        <v>n/a</v>
      </c>
      <c r="AJ51" s="2" t="str">
        <f t="shared" si="16"/>
        <v>2015-16 Summer</v>
      </c>
      <c r="AK51" s="2" t="str">
        <f t="shared" si="17"/>
        <v>2014-15 Winter</v>
      </c>
      <c r="AL51" s="40">
        <v>1</v>
      </c>
      <c r="AM51" s="58"/>
    </row>
    <row r="52" spans="1:39">
      <c r="A52" s="46">
        <v>41918</v>
      </c>
      <c r="B52" s="13" t="str">
        <f t="shared" si="0"/>
        <v>Oct</v>
      </c>
      <c r="C52" s="182"/>
      <c r="D52" s="182"/>
      <c r="E52" s="182"/>
      <c r="F52" s="182"/>
      <c r="G52" s="182"/>
      <c r="H52" s="182"/>
      <c r="I52" s="12">
        <f>VLOOKUP($B52,'Gas wholesale lookups'!$A$4:$L$15,'Inputs - Gas wholesale index'!I$2,FALSE)</f>
        <v>332991.45454545453</v>
      </c>
      <c r="J52" s="12">
        <f>VLOOKUP($B52,'Gas wholesale lookups'!$A$4:$L$15,'Inputs - Gas wholesale index'!J$2,FALSE)</f>
        <v>208526.18181818182</v>
      </c>
      <c r="K52" s="12">
        <f>VLOOKUP($B52,'Gas wholesale lookups'!$A$4:$L$15,'Inputs - Gas wholesale index'!K$2,FALSE)</f>
        <v>166168.27272727274</v>
      </c>
      <c r="L52" s="12">
        <f>VLOOKUP($B52,'Gas wholesale lookups'!$A$4:$L$15,'Inputs - Gas wholesale index'!L$2,FALSE)</f>
        <v>291847.5</v>
      </c>
      <c r="M52" s="12">
        <f>VLOOKUP($B52,'Gas wholesale lookups'!$A$4:$L$15,'Inputs - Gas wholesale index'!M$2,FALSE)</f>
        <v>332991.45454545453</v>
      </c>
      <c r="N52" s="12">
        <f>VLOOKUP($B52,'Gas wholesale lookups'!$A$4:$L$15,'Inputs - Gas wholesale index'!N$2,FALSE)</f>
        <v>208526.18181818182</v>
      </c>
      <c r="O52" s="37">
        <f>VLOOKUP($B52,'Gas wholesale lookups'!$A$4:$R$15,'Inputs - Gas wholesale index'!O$2,FALSE)</f>
        <v>0</v>
      </c>
      <c r="P52" s="37">
        <f>VLOOKUP($B52,'Gas wholesale lookups'!$A$4:$R$15,'Inputs - Gas wholesale index'!P$2,FALSE)</f>
        <v>1</v>
      </c>
      <c r="Q52" s="37">
        <f>VLOOKUP($B52,'Gas wholesale lookups'!$A$4:$R$15,'Inputs - Gas wholesale index'!Q$2,FALSE)</f>
        <v>1</v>
      </c>
      <c r="R52" s="37">
        <f>VLOOKUP($B52,'Gas wholesale lookups'!$A$4:$R$15,'Inputs - Gas wholesale index'!R$2,FALSE)</f>
        <v>1</v>
      </c>
      <c r="S52" s="37">
        <f>VLOOKUP($B52,'Gas wholesale lookups'!$A$4:$R$15,'Inputs - Gas wholesale index'!S$2,FALSE)</f>
        <v>1</v>
      </c>
      <c r="T52" s="37">
        <f>VLOOKUP($B52,'Gas wholesale lookups'!$A$4:$R$15,'Inputs - Gas wholesale index'!T$2,FALSE)</f>
        <v>0</v>
      </c>
      <c r="U52" s="12">
        <f t="shared" si="1"/>
        <v>0</v>
      </c>
      <c r="V52" s="12">
        <f t="shared" si="2"/>
        <v>208526.18181818182</v>
      </c>
      <c r="W52" s="12">
        <f t="shared" si="3"/>
        <v>166168.27272727274</v>
      </c>
      <c r="X52" s="12">
        <f t="shared" si="4"/>
        <v>291847.5</v>
      </c>
      <c r="Y52" s="12">
        <f t="shared" si="5"/>
        <v>332991.45454545453</v>
      </c>
      <c r="Z52" s="12">
        <f t="shared" si="6"/>
        <v>0</v>
      </c>
      <c r="AA52" s="12">
        <f t="shared" si="7"/>
        <v>999533.40909090918</v>
      </c>
      <c r="AB52" s="22">
        <f t="shared" si="8"/>
        <v>0</v>
      </c>
      <c r="AC52" s="22">
        <f t="shared" si="9"/>
        <v>0</v>
      </c>
      <c r="AD52" s="22">
        <f t="shared" si="10"/>
        <v>0</v>
      </c>
      <c r="AE52" s="22">
        <f t="shared" si="11"/>
        <v>0</v>
      </c>
      <c r="AF52" s="22">
        <f t="shared" si="12"/>
        <v>0</v>
      </c>
      <c r="AG52" s="22">
        <f t="shared" si="13"/>
        <v>0</v>
      </c>
      <c r="AH52" s="22">
        <f t="shared" si="14"/>
        <v>0</v>
      </c>
      <c r="AI52" s="43" t="str">
        <f t="shared" si="15"/>
        <v>n/a</v>
      </c>
      <c r="AJ52" s="2" t="str">
        <f t="shared" si="16"/>
        <v>2015-16 Summer</v>
      </c>
      <c r="AK52" s="2" t="str">
        <f t="shared" si="17"/>
        <v>2014-15 Winter</v>
      </c>
      <c r="AL52" s="40">
        <v>1</v>
      </c>
      <c r="AM52" s="58"/>
    </row>
    <row r="53" spans="1:39">
      <c r="A53" s="46">
        <v>41919</v>
      </c>
      <c r="B53" s="13" t="str">
        <f t="shared" si="0"/>
        <v>Oct</v>
      </c>
      <c r="C53" s="182"/>
      <c r="D53" s="182"/>
      <c r="E53" s="182"/>
      <c r="F53" s="182"/>
      <c r="G53" s="182"/>
      <c r="H53" s="182"/>
      <c r="I53" s="12">
        <f>VLOOKUP($B53,'Gas wholesale lookups'!$A$4:$L$15,'Inputs - Gas wholesale index'!I$2,FALSE)</f>
        <v>332991.45454545453</v>
      </c>
      <c r="J53" s="12">
        <f>VLOOKUP($B53,'Gas wholesale lookups'!$A$4:$L$15,'Inputs - Gas wholesale index'!J$2,FALSE)</f>
        <v>208526.18181818182</v>
      </c>
      <c r="K53" s="12">
        <f>VLOOKUP($B53,'Gas wholesale lookups'!$A$4:$L$15,'Inputs - Gas wholesale index'!K$2,FALSE)</f>
        <v>166168.27272727274</v>
      </c>
      <c r="L53" s="12">
        <f>VLOOKUP($B53,'Gas wholesale lookups'!$A$4:$L$15,'Inputs - Gas wholesale index'!L$2,FALSE)</f>
        <v>291847.5</v>
      </c>
      <c r="M53" s="12">
        <f>VLOOKUP($B53,'Gas wholesale lookups'!$A$4:$L$15,'Inputs - Gas wholesale index'!M$2,FALSE)</f>
        <v>332991.45454545453</v>
      </c>
      <c r="N53" s="12">
        <f>VLOOKUP($B53,'Gas wholesale lookups'!$A$4:$L$15,'Inputs - Gas wholesale index'!N$2,FALSE)</f>
        <v>208526.18181818182</v>
      </c>
      <c r="O53" s="37">
        <f>VLOOKUP($B53,'Gas wholesale lookups'!$A$4:$R$15,'Inputs - Gas wholesale index'!O$2,FALSE)</f>
        <v>0</v>
      </c>
      <c r="P53" s="37">
        <f>VLOOKUP($B53,'Gas wholesale lookups'!$A$4:$R$15,'Inputs - Gas wholesale index'!P$2,FALSE)</f>
        <v>1</v>
      </c>
      <c r="Q53" s="37">
        <f>VLOOKUP($B53,'Gas wholesale lookups'!$A$4:$R$15,'Inputs - Gas wholesale index'!Q$2,FALSE)</f>
        <v>1</v>
      </c>
      <c r="R53" s="37">
        <f>VLOOKUP($B53,'Gas wholesale lookups'!$A$4:$R$15,'Inputs - Gas wholesale index'!R$2,FALSE)</f>
        <v>1</v>
      </c>
      <c r="S53" s="37">
        <f>VLOOKUP($B53,'Gas wholesale lookups'!$A$4:$R$15,'Inputs - Gas wholesale index'!S$2,FALSE)</f>
        <v>1</v>
      </c>
      <c r="T53" s="37">
        <f>VLOOKUP($B53,'Gas wholesale lookups'!$A$4:$R$15,'Inputs - Gas wholesale index'!T$2,FALSE)</f>
        <v>0</v>
      </c>
      <c r="U53" s="12">
        <f t="shared" si="1"/>
        <v>0</v>
      </c>
      <c r="V53" s="12">
        <f t="shared" si="2"/>
        <v>208526.18181818182</v>
      </c>
      <c r="W53" s="12">
        <f t="shared" si="3"/>
        <v>166168.27272727274</v>
      </c>
      <c r="X53" s="12">
        <f t="shared" si="4"/>
        <v>291847.5</v>
      </c>
      <c r="Y53" s="12">
        <f t="shared" si="5"/>
        <v>332991.45454545453</v>
      </c>
      <c r="Z53" s="12">
        <f t="shared" si="6"/>
        <v>0</v>
      </c>
      <c r="AA53" s="12">
        <f t="shared" si="7"/>
        <v>999533.40909090918</v>
      </c>
      <c r="AB53" s="22">
        <f t="shared" si="8"/>
        <v>0</v>
      </c>
      <c r="AC53" s="22">
        <f t="shared" si="9"/>
        <v>0</v>
      </c>
      <c r="AD53" s="22">
        <f t="shared" si="10"/>
        <v>0</v>
      </c>
      <c r="AE53" s="22">
        <f t="shared" si="11"/>
        <v>0</v>
      </c>
      <c r="AF53" s="22">
        <f t="shared" si="12"/>
        <v>0</v>
      </c>
      <c r="AG53" s="22">
        <f t="shared" si="13"/>
        <v>0</v>
      </c>
      <c r="AH53" s="22">
        <f t="shared" si="14"/>
        <v>0</v>
      </c>
      <c r="AI53" s="43" t="str">
        <f t="shared" si="15"/>
        <v>n/a</v>
      </c>
      <c r="AJ53" s="2" t="str">
        <f t="shared" si="16"/>
        <v>2015-16 Summer</v>
      </c>
      <c r="AK53" s="2" t="str">
        <f t="shared" si="17"/>
        <v>2014-15 Winter</v>
      </c>
      <c r="AL53" s="40">
        <v>1</v>
      </c>
      <c r="AM53" s="58"/>
    </row>
    <row r="54" spans="1:39">
      <c r="A54" s="46">
        <v>41920</v>
      </c>
      <c r="B54" s="13" t="str">
        <f t="shared" si="0"/>
        <v>Oct</v>
      </c>
      <c r="C54" s="182"/>
      <c r="D54" s="182"/>
      <c r="E54" s="182"/>
      <c r="F54" s="182"/>
      <c r="G54" s="182"/>
      <c r="H54" s="182"/>
      <c r="I54" s="12">
        <f>VLOOKUP($B54,'Gas wholesale lookups'!$A$4:$L$15,'Inputs - Gas wholesale index'!I$2,FALSE)</f>
        <v>332991.45454545453</v>
      </c>
      <c r="J54" s="12">
        <f>VLOOKUP($B54,'Gas wholesale lookups'!$A$4:$L$15,'Inputs - Gas wholesale index'!J$2,FALSE)</f>
        <v>208526.18181818182</v>
      </c>
      <c r="K54" s="12">
        <f>VLOOKUP($B54,'Gas wholesale lookups'!$A$4:$L$15,'Inputs - Gas wholesale index'!K$2,FALSE)</f>
        <v>166168.27272727274</v>
      </c>
      <c r="L54" s="12">
        <f>VLOOKUP($B54,'Gas wholesale lookups'!$A$4:$L$15,'Inputs - Gas wholesale index'!L$2,FALSE)</f>
        <v>291847.5</v>
      </c>
      <c r="M54" s="12">
        <f>VLOOKUP($B54,'Gas wholesale lookups'!$A$4:$L$15,'Inputs - Gas wholesale index'!M$2,FALSE)</f>
        <v>332991.45454545453</v>
      </c>
      <c r="N54" s="12">
        <f>VLOOKUP($B54,'Gas wholesale lookups'!$A$4:$L$15,'Inputs - Gas wholesale index'!N$2,FALSE)</f>
        <v>208526.18181818182</v>
      </c>
      <c r="O54" s="37">
        <f>VLOOKUP($B54,'Gas wholesale lookups'!$A$4:$R$15,'Inputs - Gas wholesale index'!O$2,FALSE)</f>
        <v>0</v>
      </c>
      <c r="P54" s="37">
        <f>VLOOKUP($B54,'Gas wholesale lookups'!$A$4:$R$15,'Inputs - Gas wholesale index'!P$2,FALSE)</f>
        <v>1</v>
      </c>
      <c r="Q54" s="37">
        <f>VLOOKUP($B54,'Gas wholesale lookups'!$A$4:$R$15,'Inputs - Gas wholesale index'!Q$2,FALSE)</f>
        <v>1</v>
      </c>
      <c r="R54" s="37">
        <f>VLOOKUP($B54,'Gas wholesale lookups'!$A$4:$R$15,'Inputs - Gas wholesale index'!R$2,FALSE)</f>
        <v>1</v>
      </c>
      <c r="S54" s="37">
        <f>VLOOKUP($B54,'Gas wholesale lookups'!$A$4:$R$15,'Inputs - Gas wholesale index'!S$2,FALSE)</f>
        <v>1</v>
      </c>
      <c r="T54" s="37">
        <f>VLOOKUP($B54,'Gas wholesale lookups'!$A$4:$R$15,'Inputs - Gas wholesale index'!T$2,FALSE)</f>
        <v>0</v>
      </c>
      <c r="U54" s="12">
        <f t="shared" si="1"/>
        <v>0</v>
      </c>
      <c r="V54" s="12">
        <f t="shared" si="2"/>
        <v>208526.18181818182</v>
      </c>
      <c r="W54" s="12">
        <f t="shared" si="3"/>
        <v>166168.27272727274</v>
      </c>
      <c r="X54" s="12">
        <f t="shared" si="4"/>
        <v>291847.5</v>
      </c>
      <c r="Y54" s="12">
        <f t="shared" si="5"/>
        <v>332991.45454545453</v>
      </c>
      <c r="Z54" s="12">
        <f t="shared" si="6"/>
        <v>0</v>
      </c>
      <c r="AA54" s="12">
        <f t="shared" si="7"/>
        <v>999533.40909090918</v>
      </c>
      <c r="AB54" s="22">
        <f t="shared" si="8"/>
        <v>0</v>
      </c>
      <c r="AC54" s="22">
        <f t="shared" si="9"/>
        <v>0</v>
      </c>
      <c r="AD54" s="22">
        <f t="shared" si="10"/>
        <v>0</v>
      </c>
      <c r="AE54" s="22">
        <f t="shared" si="11"/>
        <v>0</v>
      </c>
      <c r="AF54" s="22">
        <f t="shared" si="12"/>
        <v>0</v>
      </c>
      <c r="AG54" s="22">
        <f t="shared" si="13"/>
        <v>0</v>
      </c>
      <c r="AH54" s="22">
        <f t="shared" si="14"/>
        <v>0</v>
      </c>
      <c r="AI54" s="43" t="str">
        <f t="shared" si="15"/>
        <v>n/a</v>
      </c>
      <c r="AJ54" s="2" t="str">
        <f t="shared" si="16"/>
        <v>2015-16 Summer</v>
      </c>
      <c r="AK54" s="2" t="str">
        <f t="shared" si="17"/>
        <v>2014-15 Winter</v>
      </c>
      <c r="AL54" s="40">
        <v>1</v>
      </c>
      <c r="AM54" s="58"/>
    </row>
    <row r="55" spans="1:39">
      <c r="A55" s="46">
        <v>41921</v>
      </c>
      <c r="B55" s="13" t="str">
        <f t="shared" si="0"/>
        <v>Oct</v>
      </c>
      <c r="C55" s="182"/>
      <c r="D55" s="182"/>
      <c r="E55" s="182"/>
      <c r="F55" s="182"/>
      <c r="G55" s="182"/>
      <c r="H55" s="182"/>
      <c r="I55" s="12">
        <f>VLOOKUP($B55,'Gas wholesale lookups'!$A$4:$L$15,'Inputs - Gas wholesale index'!I$2,FALSE)</f>
        <v>332991.45454545453</v>
      </c>
      <c r="J55" s="12">
        <f>VLOOKUP($B55,'Gas wholesale lookups'!$A$4:$L$15,'Inputs - Gas wholesale index'!J$2,FALSE)</f>
        <v>208526.18181818182</v>
      </c>
      <c r="K55" s="12">
        <f>VLOOKUP($B55,'Gas wholesale lookups'!$A$4:$L$15,'Inputs - Gas wholesale index'!K$2,FALSE)</f>
        <v>166168.27272727274</v>
      </c>
      <c r="L55" s="12">
        <f>VLOOKUP($B55,'Gas wholesale lookups'!$A$4:$L$15,'Inputs - Gas wholesale index'!L$2,FALSE)</f>
        <v>291847.5</v>
      </c>
      <c r="M55" s="12">
        <f>VLOOKUP($B55,'Gas wholesale lookups'!$A$4:$L$15,'Inputs - Gas wholesale index'!M$2,FALSE)</f>
        <v>332991.45454545453</v>
      </c>
      <c r="N55" s="12">
        <f>VLOOKUP($B55,'Gas wholesale lookups'!$A$4:$L$15,'Inputs - Gas wholesale index'!N$2,FALSE)</f>
        <v>208526.18181818182</v>
      </c>
      <c r="O55" s="37">
        <f>VLOOKUP($B55,'Gas wholesale lookups'!$A$4:$R$15,'Inputs - Gas wholesale index'!O$2,FALSE)</f>
        <v>0</v>
      </c>
      <c r="P55" s="37">
        <f>VLOOKUP($B55,'Gas wholesale lookups'!$A$4:$R$15,'Inputs - Gas wholesale index'!P$2,FALSE)</f>
        <v>1</v>
      </c>
      <c r="Q55" s="37">
        <f>VLOOKUP($B55,'Gas wholesale lookups'!$A$4:$R$15,'Inputs - Gas wholesale index'!Q$2,FALSE)</f>
        <v>1</v>
      </c>
      <c r="R55" s="37">
        <f>VLOOKUP($B55,'Gas wholesale lookups'!$A$4:$R$15,'Inputs - Gas wholesale index'!R$2,FALSE)</f>
        <v>1</v>
      </c>
      <c r="S55" s="37">
        <f>VLOOKUP($B55,'Gas wholesale lookups'!$A$4:$R$15,'Inputs - Gas wholesale index'!S$2,FALSE)</f>
        <v>1</v>
      </c>
      <c r="T55" s="37">
        <f>VLOOKUP($B55,'Gas wholesale lookups'!$A$4:$R$15,'Inputs - Gas wholesale index'!T$2,FALSE)</f>
        <v>0</v>
      </c>
      <c r="U55" s="12">
        <f t="shared" si="1"/>
        <v>0</v>
      </c>
      <c r="V55" s="12">
        <f t="shared" si="2"/>
        <v>208526.18181818182</v>
      </c>
      <c r="W55" s="12">
        <f t="shared" si="3"/>
        <v>166168.27272727274</v>
      </c>
      <c r="X55" s="12">
        <f t="shared" si="4"/>
        <v>291847.5</v>
      </c>
      <c r="Y55" s="12">
        <f t="shared" si="5"/>
        <v>332991.45454545453</v>
      </c>
      <c r="Z55" s="12">
        <f t="shared" si="6"/>
        <v>0</v>
      </c>
      <c r="AA55" s="12">
        <f t="shared" si="7"/>
        <v>999533.40909090918</v>
      </c>
      <c r="AB55" s="22">
        <f t="shared" si="8"/>
        <v>0</v>
      </c>
      <c r="AC55" s="22">
        <f t="shared" si="9"/>
        <v>0</v>
      </c>
      <c r="AD55" s="22">
        <f t="shared" si="10"/>
        <v>0</v>
      </c>
      <c r="AE55" s="22">
        <f t="shared" si="11"/>
        <v>0</v>
      </c>
      <c r="AF55" s="22">
        <f t="shared" si="12"/>
        <v>0</v>
      </c>
      <c r="AG55" s="22">
        <f t="shared" si="13"/>
        <v>0</v>
      </c>
      <c r="AH55" s="22">
        <f t="shared" si="14"/>
        <v>0</v>
      </c>
      <c r="AI55" s="43" t="str">
        <f t="shared" si="15"/>
        <v>n/a</v>
      </c>
      <c r="AJ55" s="2" t="str">
        <f t="shared" si="16"/>
        <v>2015-16 Summer</v>
      </c>
      <c r="AK55" s="2" t="str">
        <f t="shared" si="17"/>
        <v>2014-15 Winter</v>
      </c>
      <c r="AL55" s="40">
        <v>1</v>
      </c>
      <c r="AM55" s="58"/>
    </row>
    <row r="56" spans="1:39">
      <c r="A56" s="46">
        <v>41922</v>
      </c>
      <c r="B56" s="13" t="str">
        <f t="shared" si="0"/>
        <v>Oct</v>
      </c>
      <c r="C56" s="182"/>
      <c r="D56" s="182"/>
      <c r="E56" s="182"/>
      <c r="F56" s="182"/>
      <c r="G56" s="182"/>
      <c r="H56" s="182"/>
      <c r="I56" s="12">
        <f>VLOOKUP($B56,'Gas wholesale lookups'!$A$4:$L$15,'Inputs - Gas wholesale index'!I$2,FALSE)</f>
        <v>332991.45454545453</v>
      </c>
      <c r="J56" s="12">
        <f>VLOOKUP($B56,'Gas wholesale lookups'!$A$4:$L$15,'Inputs - Gas wholesale index'!J$2,FALSE)</f>
        <v>208526.18181818182</v>
      </c>
      <c r="K56" s="12">
        <f>VLOOKUP($B56,'Gas wholesale lookups'!$A$4:$L$15,'Inputs - Gas wholesale index'!K$2,FALSE)</f>
        <v>166168.27272727274</v>
      </c>
      <c r="L56" s="12">
        <f>VLOOKUP($B56,'Gas wholesale lookups'!$A$4:$L$15,'Inputs - Gas wholesale index'!L$2,FALSE)</f>
        <v>291847.5</v>
      </c>
      <c r="M56" s="12">
        <f>VLOOKUP($B56,'Gas wholesale lookups'!$A$4:$L$15,'Inputs - Gas wholesale index'!M$2,FALSE)</f>
        <v>332991.45454545453</v>
      </c>
      <c r="N56" s="12">
        <f>VLOOKUP($B56,'Gas wholesale lookups'!$A$4:$L$15,'Inputs - Gas wholesale index'!N$2,FALSE)</f>
        <v>208526.18181818182</v>
      </c>
      <c r="O56" s="37">
        <f>VLOOKUP($B56,'Gas wholesale lookups'!$A$4:$R$15,'Inputs - Gas wholesale index'!O$2,FALSE)</f>
        <v>0</v>
      </c>
      <c r="P56" s="37">
        <f>VLOOKUP($B56,'Gas wholesale lookups'!$A$4:$R$15,'Inputs - Gas wholesale index'!P$2,FALSE)</f>
        <v>1</v>
      </c>
      <c r="Q56" s="37">
        <f>VLOOKUP($B56,'Gas wholesale lookups'!$A$4:$R$15,'Inputs - Gas wholesale index'!Q$2,FALSE)</f>
        <v>1</v>
      </c>
      <c r="R56" s="37">
        <f>VLOOKUP($B56,'Gas wholesale lookups'!$A$4:$R$15,'Inputs - Gas wholesale index'!R$2,FALSE)</f>
        <v>1</v>
      </c>
      <c r="S56" s="37">
        <f>VLOOKUP($B56,'Gas wholesale lookups'!$A$4:$R$15,'Inputs - Gas wholesale index'!S$2,FALSE)</f>
        <v>1</v>
      </c>
      <c r="T56" s="37">
        <f>VLOOKUP($B56,'Gas wholesale lookups'!$A$4:$R$15,'Inputs - Gas wholesale index'!T$2,FALSE)</f>
        <v>0</v>
      </c>
      <c r="U56" s="12">
        <f t="shared" si="1"/>
        <v>0</v>
      </c>
      <c r="V56" s="12">
        <f t="shared" si="2"/>
        <v>208526.18181818182</v>
      </c>
      <c r="W56" s="12">
        <f t="shared" si="3"/>
        <v>166168.27272727274</v>
      </c>
      <c r="X56" s="12">
        <f t="shared" si="4"/>
        <v>291847.5</v>
      </c>
      <c r="Y56" s="12">
        <f t="shared" si="5"/>
        <v>332991.45454545453</v>
      </c>
      <c r="Z56" s="12">
        <f t="shared" si="6"/>
        <v>0</v>
      </c>
      <c r="AA56" s="12">
        <f t="shared" si="7"/>
        <v>999533.40909090918</v>
      </c>
      <c r="AB56" s="22">
        <f t="shared" si="8"/>
        <v>0</v>
      </c>
      <c r="AC56" s="22">
        <f t="shared" si="9"/>
        <v>0</v>
      </c>
      <c r="AD56" s="22">
        <f t="shared" si="10"/>
        <v>0</v>
      </c>
      <c r="AE56" s="22">
        <f t="shared" si="11"/>
        <v>0</v>
      </c>
      <c r="AF56" s="22">
        <f t="shared" si="12"/>
        <v>0</v>
      </c>
      <c r="AG56" s="22">
        <f t="shared" si="13"/>
        <v>0</v>
      </c>
      <c r="AH56" s="22">
        <f t="shared" si="14"/>
        <v>0</v>
      </c>
      <c r="AI56" s="43" t="str">
        <f t="shared" si="15"/>
        <v>n/a</v>
      </c>
      <c r="AJ56" s="2" t="str">
        <f t="shared" si="16"/>
        <v>2015-16 Summer</v>
      </c>
      <c r="AK56" s="2" t="str">
        <f t="shared" si="17"/>
        <v>2014-15 Winter</v>
      </c>
      <c r="AL56" s="40">
        <v>1</v>
      </c>
      <c r="AM56" s="58"/>
    </row>
    <row r="57" spans="1:39">
      <c r="A57" s="46">
        <v>41925</v>
      </c>
      <c r="B57" s="13" t="str">
        <f t="shared" si="0"/>
        <v>Oct</v>
      </c>
      <c r="C57" s="182"/>
      <c r="D57" s="182"/>
      <c r="E57" s="182"/>
      <c r="F57" s="182"/>
      <c r="G57" s="182"/>
      <c r="H57" s="182"/>
      <c r="I57" s="12">
        <f>VLOOKUP($B57,'Gas wholesale lookups'!$A$4:$L$15,'Inputs - Gas wholesale index'!I$2,FALSE)</f>
        <v>332991.45454545453</v>
      </c>
      <c r="J57" s="12">
        <f>VLOOKUP($B57,'Gas wholesale lookups'!$A$4:$L$15,'Inputs - Gas wholesale index'!J$2,FALSE)</f>
        <v>208526.18181818182</v>
      </c>
      <c r="K57" s="12">
        <f>VLOOKUP($B57,'Gas wholesale lookups'!$A$4:$L$15,'Inputs - Gas wholesale index'!K$2,FALSE)</f>
        <v>166168.27272727274</v>
      </c>
      <c r="L57" s="12">
        <f>VLOOKUP($B57,'Gas wholesale lookups'!$A$4:$L$15,'Inputs - Gas wholesale index'!L$2,FALSE)</f>
        <v>291847.5</v>
      </c>
      <c r="M57" s="12">
        <f>VLOOKUP($B57,'Gas wholesale lookups'!$A$4:$L$15,'Inputs - Gas wholesale index'!M$2,FALSE)</f>
        <v>332991.45454545453</v>
      </c>
      <c r="N57" s="12">
        <f>VLOOKUP($B57,'Gas wholesale lookups'!$A$4:$L$15,'Inputs - Gas wholesale index'!N$2,FALSE)</f>
        <v>208526.18181818182</v>
      </c>
      <c r="O57" s="37">
        <f>VLOOKUP($B57,'Gas wholesale lookups'!$A$4:$R$15,'Inputs - Gas wholesale index'!O$2,FALSE)</f>
        <v>0</v>
      </c>
      <c r="P57" s="37">
        <f>VLOOKUP($B57,'Gas wholesale lookups'!$A$4:$R$15,'Inputs - Gas wholesale index'!P$2,FALSE)</f>
        <v>1</v>
      </c>
      <c r="Q57" s="37">
        <f>VLOOKUP($B57,'Gas wholesale lookups'!$A$4:$R$15,'Inputs - Gas wholesale index'!Q$2,FALSE)</f>
        <v>1</v>
      </c>
      <c r="R57" s="37">
        <f>VLOOKUP($B57,'Gas wholesale lookups'!$A$4:$R$15,'Inputs - Gas wholesale index'!R$2,FALSE)</f>
        <v>1</v>
      </c>
      <c r="S57" s="37">
        <f>VLOOKUP($B57,'Gas wholesale lookups'!$A$4:$R$15,'Inputs - Gas wholesale index'!S$2,FALSE)</f>
        <v>1</v>
      </c>
      <c r="T57" s="37">
        <f>VLOOKUP($B57,'Gas wholesale lookups'!$A$4:$R$15,'Inputs - Gas wholesale index'!T$2,FALSE)</f>
        <v>0</v>
      </c>
      <c r="U57" s="12">
        <f t="shared" si="1"/>
        <v>0</v>
      </c>
      <c r="V57" s="12">
        <f t="shared" si="2"/>
        <v>208526.18181818182</v>
      </c>
      <c r="W57" s="12">
        <f t="shared" si="3"/>
        <v>166168.27272727274</v>
      </c>
      <c r="X57" s="12">
        <f t="shared" si="4"/>
        <v>291847.5</v>
      </c>
      <c r="Y57" s="12">
        <f t="shared" si="5"/>
        <v>332991.45454545453</v>
      </c>
      <c r="Z57" s="12">
        <f t="shared" si="6"/>
        <v>0</v>
      </c>
      <c r="AA57" s="12">
        <f t="shared" si="7"/>
        <v>999533.40909090918</v>
      </c>
      <c r="AB57" s="22">
        <f t="shared" si="8"/>
        <v>0</v>
      </c>
      <c r="AC57" s="22">
        <f t="shared" si="9"/>
        <v>0</v>
      </c>
      <c r="AD57" s="22">
        <f t="shared" si="10"/>
        <v>0</v>
      </c>
      <c r="AE57" s="22">
        <f t="shared" si="11"/>
        <v>0</v>
      </c>
      <c r="AF57" s="22">
        <f t="shared" si="12"/>
        <v>0</v>
      </c>
      <c r="AG57" s="22">
        <f t="shared" si="13"/>
        <v>0</v>
      </c>
      <c r="AH57" s="22">
        <f t="shared" si="14"/>
        <v>0</v>
      </c>
      <c r="AI57" s="43" t="str">
        <f t="shared" si="15"/>
        <v>n/a</v>
      </c>
      <c r="AJ57" s="2" t="str">
        <f t="shared" si="16"/>
        <v>2015-16 Summer</v>
      </c>
      <c r="AK57" s="2" t="str">
        <f t="shared" si="17"/>
        <v>2014-15 Winter</v>
      </c>
      <c r="AL57" s="40">
        <v>1</v>
      </c>
      <c r="AM57" s="58"/>
    </row>
    <row r="58" spans="1:39">
      <c r="A58" s="46">
        <v>41926</v>
      </c>
      <c r="B58" s="13" t="str">
        <f t="shared" si="0"/>
        <v>Oct</v>
      </c>
      <c r="C58" s="182"/>
      <c r="D58" s="182"/>
      <c r="E58" s="182"/>
      <c r="F58" s="182"/>
      <c r="G58" s="182"/>
      <c r="H58" s="182"/>
      <c r="I58" s="12">
        <f>VLOOKUP($B58,'Gas wholesale lookups'!$A$4:$L$15,'Inputs - Gas wholesale index'!I$2,FALSE)</f>
        <v>332991.45454545453</v>
      </c>
      <c r="J58" s="12">
        <f>VLOOKUP($B58,'Gas wholesale lookups'!$A$4:$L$15,'Inputs - Gas wholesale index'!J$2,FALSE)</f>
        <v>208526.18181818182</v>
      </c>
      <c r="K58" s="12">
        <f>VLOOKUP($B58,'Gas wholesale lookups'!$A$4:$L$15,'Inputs - Gas wholesale index'!K$2,FALSE)</f>
        <v>166168.27272727274</v>
      </c>
      <c r="L58" s="12">
        <f>VLOOKUP($B58,'Gas wholesale lookups'!$A$4:$L$15,'Inputs - Gas wholesale index'!L$2,FALSE)</f>
        <v>291847.5</v>
      </c>
      <c r="M58" s="12">
        <f>VLOOKUP($B58,'Gas wholesale lookups'!$A$4:$L$15,'Inputs - Gas wholesale index'!M$2,FALSE)</f>
        <v>332991.45454545453</v>
      </c>
      <c r="N58" s="12">
        <f>VLOOKUP($B58,'Gas wholesale lookups'!$A$4:$L$15,'Inputs - Gas wholesale index'!N$2,FALSE)</f>
        <v>208526.18181818182</v>
      </c>
      <c r="O58" s="37">
        <f>VLOOKUP($B58,'Gas wholesale lookups'!$A$4:$R$15,'Inputs - Gas wholesale index'!O$2,FALSE)</f>
        <v>0</v>
      </c>
      <c r="P58" s="37">
        <f>VLOOKUP($B58,'Gas wholesale lookups'!$A$4:$R$15,'Inputs - Gas wholesale index'!P$2,FALSE)</f>
        <v>1</v>
      </c>
      <c r="Q58" s="37">
        <f>VLOOKUP($B58,'Gas wholesale lookups'!$A$4:$R$15,'Inputs - Gas wholesale index'!Q$2,FALSE)</f>
        <v>1</v>
      </c>
      <c r="R58" s="37">
        <f>VLOOKUP($B58,'Gas wholesale lookups'!$A$4:$R$15,'Inputs - Gas wholesale index'!R$2,FALSE)</f>
        <v>1</v>
      </c>
      <c r="S58" s="37">
        <f>VLOOKUP($B58,'Gas wholesale lookups'!$A$4:$R$15,'Inputs - Gas wholesale index'!S$2,FALSE)</f>
        <v>1</v>
      </c>
      <c r="T58" s="37">
        <f>VLOOKUP($B58,'Gas wholesale lookups'!$A$4:$R$15,'Inputs - Gas wholesale index'!T$2,FALSE)</f>
        <v>0</v>
      </c>
      <c r="U58" s="12">
        <f t="shared" si="1"/>
        <v>0</v>
      </c>
      <c r="V58" s="12">
        <f t="shared" si="2"/>
        <v>208526.18181818182</v>
      </c>
      <c r="W58" s="12">
        <f t="shared" si="3"/>
        <v>166168.27272727274</v>
      </c>
      <c r="X58" s="12">
        <f t="shared" si="4"/>
        <v>291847.5</v>
      </c>
      <c r="Y58" s="12">
        <f t="shared" si="5"/>
        <v>332991.45454545453</v>
      </c>
      <c r="Z58" s="12">
        <f t="shared" si="6"/>
        <v>0</v>
      </c>
      <c r="AA58" s="12">
        <f t="shared" si="7"/>
        <v>999533.40909090918</v>
      </c>
      <c r="AB58" s="22">
        <f t="shared" si="8"/>
        <v>0</v>
      </c>
      <c r="AC58" s="22">
        <f t="shared" si="9"/>
        <v>0</v>
      </c>
      <c r="AD58" s="22">
        <f t="shared" si="10"/>
        <v>0</v>
      </c>
      <c r="AE58" s="22">
        <f t="shared" si="11"/>
        <v>0</v>
      </c>
      <c r="AF58" s="22">
        <f t="shared" si="12"/>
        <v>0</v>
      </c>
      <c r="AG58" s="22">
        <f t="shared" si="13"/>
        <v>0</v>
      </c>
      <c r="AH58" s="22">
        <f t="shared" si="14"/>
        <v>0</v>
      </c>
      <c r="AI58" s="43" t="str">
        <f t="shared" si="15"/>
        <v>n/a</v>
      </c>
      <c r="AJ58" s="2" t="str">
        <f t="shared" si="16"/>
        <v>2015-16 Summer</v>
      </c>
      <c r="AK58" s="2" t="str">
        <f t="shared" si="17"/>
        <v>2014-15 Winter</v>
      </c>
      <c r="AL58" s="40">
        <v>1</v>
      </c>
      <c r="AM58" s="58"/>
    </row>
    <row r="59" spans="1:39">
      <c r="A59" s="46">
        <v>41927</v>
      </c>
      <c r="B59" s="13" t="str">
        <f t="shared" si="0"/>
        <v>Oct</v>
      </c>
      <c r="C59" s="182"/>
      <c r="D59" s="182"/>
      <c r="E59" s="182"/>
      <c r="F59" s="182"/>
      <c r="G59" s="182"/>
      <c r="H59" s="182"/>
      <c r="I59" s="12">
        <f>VLOOKUP($B59,'Gas wholesale lookups'!$A$4:$L$15,'Inputs - Gas wholesale index'!I$2,FALSE)</f>
        <v>332991.45454545453</v>
      </c>
      <c r="J59" s="12">
        <f>VLOOKUP($B59,'Gas wholesale lookups'!$A$4:$L$15,'Inputs - Gas wholesale index'!J$2,FALSE)</f>
        <v>208526.18181818182</v>
      </c>
      <c r="K59" s="12">
        <f>VLOOKUP($B59,'Gas wholesale lookups'!$A$4:$L$15,'Inputs - Gas wholesale index'!K$2,FALSE)</f>
        <v>166168.27272727274</v>
      </c>
      <c r="L59" s="12">
        <f>VLOOKUP($B59,'Gas wholesale lookups'!$A$4:$L$15,'Inputs - Gas wholesale index'!L$2,FALSE)</f>
        <v>291847.5</v>
      </c>
      <c r="M59" s="12">
        <f>VLOOKUP($B59,'Gas wholesale lookups'!$A$4:$L$15,'Inputs - Gas wholesale index'!M$2,FALSE)</f>
        <v>332991.45454545453</v>
      </c>
      <c r="N59" s="12">
        <f>VLOOKUP($B59,'Gas wholesale lookups'!$A$4:$L$15,'Inputs - Gas wholesale index'!N$2,FALSE)</f>
        <v>208526.18181818182</v>
      </c>
      <c r="O59" s="37">
        <f>VLOOKUP($B59,'Gas wholesale lookups'!$A$4:$R$15,'Inputs - Gas wholesale index'!O$2,FALSE)</f>
        <v>0</v>
      </c>
      <c r="P59" s="37">
        <f>VLOOKUP($B59,'Gas wholesale lookups'!$A$4:$R$15,'Inputs - Gas wholesale index'!P$2,FALSE)</f>
        <v>1</v>
      </c>
      <c r="Q59" s="37">
        <f>VLOOKUP($B59,'Gas wholesale lookups'!$A$4:$R$15,'Inputs - Gas wholesale index'!Q$2,FALSE)</f>
        <v>1</v>
      </c>
      <c r="R59" s="37">
        <f>VLOOKUP($B59,'Gas wholesale lookups'!$A$4:$R$15,'Inputs - Gas wholesale index'!R$2,FALSE)</f>
        <v>1</v>
      </c>
      <c r="S59" s="37">
        <f>VLOOKUP($B59,'Gas wholesale lookups'!$A$4:$R$15,'Inputs - Gas wholesale index'!S$2,FALSE)</f>
        <v>1</v>
      </c>
      <c r="T59" s="37">
        <f>VLOOKUP($B59,'Gas wholesale lookups'!$A$4:$R$15,'Inputs - Gas wholesale index'!T$2,FALSE)</f>
        <v>0</v>
      </c>
      <c r="U59" s="12">
        <f t="shared" si="1"/>
        <v>0</v>
      </c>
      <c r="V59" s="12">
        <f t="shared" si="2"/>
        <v>208526.18181818182</v>
      </c>
      <c r="W59" s="12">
        <f t="shared" si="3"/>
        <v>166168.27272727274</v>
      </c>
      <c r="X59" s="12">
        <f t="shared" si="4"/>
        <v>291847.5</v>
      </c>
      <c r="Y59" s="12">
        <f t="shared" si="5"/>
        <v>332991.45454545453</v>
      </c>
      <c r="Z59" s="12">
        <f t="shared" si="6"/>
        <v>0</v>
      </c>
      <c r="AA59" s="12">
        <f t="shared" si="7"/>
        <v>999533.40909090918</v>
      </c>
      <c r="AB59" s="22">
        <f t="shared" si="8"/>
        <v>0</v>
      </c>
      <c r="AC59" s="22">
        <f t="shared" si="9"/>
        <v>0</v>
      </c>
      <c r="AD59" s="22">
        <f t="shared" si="10"/>
        <v>0</v>
      </c>
      <c r="AE59" s="22">
        <f t="shared" si="11"/>
        <v>0</v>
      </c>
      <c r="AF59" s="22">
        <f t="shared" si="12"/>
        <v>0</v>
      </c>
      <c r="AG59" s="22">
        <f t="shared" si="13"/>
        <v>0</v>
      </c>
      <c r="AH59" s="22">
        <f t="shared" si="14"/>
        <v>0</v>
      </c>
      <c r="AI59" s="43" t="str">
        <f t="shared" si="15"/>
        <v>n/a</v>
      </c>
      <c r="AJ59" s="2" t="str">
        <f t="shared" si="16"/>
        <v>2015-16 Summer</v>
      </c>
      <c r="AK59" s="2" t="str">
        <f t="shared" si="17"/>
        <v>2014-15 Winter</v>
      </c>
      <c r="AL59" s="40">
        <v>1</v>
      </c>
      <c r="AM59" s="58"/>
    </row>
    <row r="60" spans="1:39">
      <c r="A60" s="46">
        <v>41928</v>
      </c>
      <c r="B60" s="13" t="str">
        <f t="shared" si="0"/>
        <v>Oct</v>
      </c>
      <c r="C60" s="182"/>
      <c r="D60" s="182"/>
      <c r="E60" s="182"/>
      <c r="F60" s="182"/>
      <c r="G60" s="182"/>
      <c r="H60" s="182"/>
      <c r="I60" s="12">
        <f>VLOOKUP($B60,'Gas wholesale lookups'!$A$4:$L$15,'Inputs - Gas wholesale index'!I$2,FALSE)</f>
        <v>332991.45454545453</v>
      </c>
      <c r="J60" s="12">
        <f>VLOOKUP($B60,'Gas wholesale lookups'!$A$4:$L$15,'Inputs - Gas wholesale index'!J$2,FALSE)</f>
        <v>208526.18181818182</v>
      </c>
      <c r="K60" s="12">
        <f>VLOOKUP($B60,'Gas wholesale lookups'!$A$4:$L$15,'Inputs - Gas wholesale index'!K$2,FALSE)</f>
        <v>166168.27272727274</v>
      </c>
      <c r="L60" s="12">
        <f>VLOOKUP($B60,'Gas wholesale lookups'!$A$4:$L$15,'Inputs - Gas wholesale index'!L$2,FALSE)</f>
        <v>291847.5</v>
      </c>
      <c r="M60" s="12">
        <f>VLOOKUP($B60,'Gas wholesale lookups'!$A$4:$L$15,'Inputs - Gas wholesale index'!M$2,FALSE)</f>
        <v>332991.45454545453</v>
      </c>
      <c r="N60" s="12">
        <f>VLOOKUP($B60,'Gas wholesale lookups'!$A$4:$L$15,'Inputs - Gas wholesale index'!N$2,FALSE)</f>
        <v>208526.18181818182</v>
      </c>
      <c r="O60" s="37">
        <f>VLOOKUP($B60,'Gas wholesale lookups'!$A$4:$R$15,'Inputs - Gas wholesale index'!O$2,FALSE)</f>
        <v>0</v>
      </c>
      <c r="P60" s="37">
        <f>VLOOKUP($B60,'Gas wholesale lookups'!$A$4:$R$15,'Inputs - Gas wholesale index'!P$2,FALSE)</f>
        <v>1</v>
      </c>
      <c r="Q60" s="37">
        <f>VLOOKUP($B60,'Gas wholesale lookups'!$A$4:$R$15,'Inputs - Gas wholesale index'!Q$2,FALSE)</f>
        <v>1</v>
      </c>
      <c r="R60" s="37">
        <f>VLOOKUP($B60,'Gas wholesale lookups'!$A$4:$R$15,'Inputs - Gas wholesale index'!R$2,FALSE)</f>
        <v>1</v>
      </c>
      <c r="S60" s="37">
        <f>VLOOKUP($B60,'Gas wholesale lookups'!$A$4:$R$15,'Inputs - Gas wholesale index'!S$2,FALSE)</f>
        <v>1</v>
      </c>
      <c r="T60" s="37">
        <f>VLOOKUP($B60,'Gas wholesale lookups'!$A$4:$R$15,'Inputs - Gas wholesale index'!T$2,FALSE)</f>
        <v>0</v>
      </c>
      <c r="U60" s="12">
        <f t="shared" si="1"/>
        <v>0</v>
      </c>
      <c r="V60" s="12">
        <f t="shared" si="2"/>
        <v>208526.18181818182</v>
      </c>
      <c r="W60" s="12">
        <f t="shared" si="3"/>
        <v>166168.27272727274</v>
      </c>
      <c r="X60" s="12">
        <f t="shared" si="4"/>
        <v>291847.5</v>
      </c>
      <c r="Y60" s="12">
        <f t="shared" si="5"/>
        <v>332991.45454545453</v>
      </c>
      <c r="Z60" s="12">
        <f t="shared" si="6"/>
        <v>0</v>
      </c>
      <c r="AA60" s="12">
        <f t="shared" si="7"/>
        <v>999533.40909090918</v>
      </c>
      <c r="AB60" s="22">
        <f t="shared" si="8"/>
        <v>0</v>
      </c>
      <c r="AC60" s="22">
        <f t="shared" si="9"/>
        <v>0</v>
      </c>
      <c r="AD60" s="22">
        <f t="shared" si="10"/>
        <v>0</v>
      </c>
      <c r="AE60" s="22">
        <f t="shared" si="11"/>
        <v>0</v>
      </c>
      <c r="AF60" s="22">
        <f t="shared" si="12"/>
        <v>0</v>
      </c>
      <c r="AG60" s="22">
        <f t="shared" si="13"/>
        <v>0</v>
      </c>
      <c r="AH60" s="22">
        <f t="shared" si="14"/>
        <v>0</v>
      </c>
      <c r="AI60" s="43" t="str">
        <f t="shared" si="15"/>
        <v>n/a</v>
      </c>
      <c r="AJ60" s="2" t="str">
        <f t="shared" si="16"/>
        <v>2015-16 Summer</v>
      </c>
      <c r="AK60" s="2" t="str">
        <f t="shared" si="17"/>
        <v>2014-15 Winter</v>
      </c>
      <c r="AL60" s="40">
        <v>1</v>
      </c>
      <c r="AM60" s="58"/>
    </row>
    <row r="61" spans="1:39">
      <c r="A61" s="46">
        <v>41929</v>
      </c>
      <c r="B61" s="13" t="str">
        <f t="shared" si="0"/>
        <v>Oct</v>
      </c>
      <c r="C61" s="182"/>
      <c r="D61" s="182"/>
      <c r="E61" s="182"/>
      <c r="F61" s="182"/>
      <c r="G61" s="182"/>
      <c r="H61" s="182"/>
      <c r="I61" s="12">
        <f>VLOOKUP($B61,'Gas wholesale lookups'!$A$4:$L$15,'Inputs - Gas wholesale index'!I$2,FALSE)</f>
        <v>332991.45454545453</v>
      </c>
      <c r="J61" s="12">
        <f>VLOOKUP($B61,'Gas wholesale lookups'!$A$4:$L$15,'Inputs - Gas wholesale index'!J$2,FALSE)</f>
        <v>208526.18181818182</v>
      </c>
      <c r="K61" s="12">
        <f>VLOOKUP($B61,'Gas wholesale lookups'!$A$4:$L$15,'Inputs - Gas wholesale index'!K$2,FALSE)</f>
        <v>166168.27272727274</v>
      </c>
      <c r="L61" s="12">
        <f>VLOOKUP($B61,'Gas wholesale lookups'!$A$4:$L$15,'Inputs - Gas wholesale index'!L$2,FALSE)</f>
        <v>291847.5</v>
      </c>
      <c r="M61" s="12">
        <f>VLOOKUP($B61,'Gas wholesale lookups'!$A$4:$L$15,'Inputs - Gas wholesale index'!M$2,FALSE)</f>
        <v>332991.45454545453</v>
      </c>
      <c r="N61" s="12">
        <f>VLOOKUP($B61,'Gas wholesale lookups'!$A$4:$L$15,'Inputs - Gas wholesale index'!N$2,FALSE)</f>
        <v>208526.18181818182</v>
      </c>
      <c r="O61" s="37">
        <f>VLOOKUP($B61,'Gas wholesale lookups'!$A$4:$R$15,'Inputs - Gas wholesale index'!O$2,FALSE)</f>
        <v>0</v>
      </c>
      <c r="P61" s="37">
        <f>VLOOKUP($B61,'Gas wholesale lookups'!$A$4:$R$15,'Inputs - Gas wholesale index'!P$2,FALSE)</f>
        <v>1</v>
      </c>
      <c r="Q61" s="37">
        <f>VLOOKUP($B61,'Gas wholesale lookups'!$A$4:$R$15,'Inputs - Gas wholesale index'!Q$2,FALSE)</f>
        <v>1</v>
      </c>
      <c r="R61" s="37">
        <f>VLOOKUP($B61,'Gas wholesale lookups'!$A$4:$R$15,'Inputs - Gas wholesale index'!R$2,FALSE)</f>
        <v>1</v>
      </c>
      <c r="S61" s="37">
        <f>VLOOKUP($B61,'Gas wholesale lookups'!$A$4:$R$15,'Inputs - Gas wholesale index'!S$2,FALSE)</f>
        <v>1</v>
      </c>
      <c r="T61" s="37">
        <f>VLOOKUP($B61,'Gas wholesale lookups'!$A$4:$R$15,'Inputs - Gas wholesale index'!T$2,FALSE)</f>
        <v>0</v>
      </c>
      <c r="U61" s="12">
        <f t="shared" si="1"/>
        <v>0</v>
      </c>
      <c r="V61" s="12">
        <f t="shared" si="2"/>
        <v>208526.18181818182</v>
      </c>
      <c r="W61" s="12">
        <f t="shared" si="3"/>
        <v>166168.27272727274</v>
      </c>
      <c r="X61" s="12">
        <f t="shared" si="4"/>
        <v>291847.5</v>
      </c>
      <c r="Y61" s="12">
        <f t="shared" si="5"/>
        <v>332991.45454545453</v>
      </c>
      <c r="Z61" s="12">
        <f t="shared" si="6"/>
        <v>0</v>
      </c>
      <c r="AA61" s="12">
        <f t="shared" si="7"/>
        <v>999533.40909090918</v>
      </c>
      <c r="AB61" s="22">
        <f t="shared" si="8"/>
        <v>0</v>
      </c>
      <c r="AC61" s="22">
        <f t="shared" si="9"/>
        <v>0</v>
      </c>
      <c r="AD61" s="22">
        <f t="shared" si="10"/>
        <v>0</v>
      </c>
      <c r="AE61" s="22">
        <f t="shared" si="11"/>
        <v>0</v>
      </c>
      <c r="AF61" s="22">
        <f t="shared" si="12"/>
        <v>0</v>
      </c>
      <c r="AG61" s="22">
        <f t="shared" si="13"/>
        <v>0</v>
      </c>
      <c r="AH61" s="22">
        <f t="shared" si="14"/>
        <v>0</v>
      </c>
      <c r="AI61" s="43" t="str">
        <f t="shared" si="15"/>
        <v>n/a</v>
      </c>
      <c r="AJ61" s="2" t="str">
        <f t="shared" si="16"/>
        <v>2015-16 Summer</v>
      </c>
      <c r="AK61" s="2" t="str">
        <f t="shared" si="17"/>
        <v>2014-15 Winter</v>
      </c>
      <c r="AL61" s="40">
        <v>1</v>
      </c>
      <c r="AM61" s="58"/>
    </row>
    <row r="62" spans="1:39">
      <c r="A62" s="46">
        <v>41932</v>
      </c>
      <c r="B62" s="13" t="str">
        <f t="shared" si="0"/>
        <v>Oct</v>
      </c>
      <c r="C62" s="182"/>
      <c r="D62" s="182"/>
      <c r="E62" s="182"/>
      <c r="F62" s="182"/>
      <c r="G62" s="182"/>
      <c r="H62" s="182"/>
      <c r="I62" s="12">
        <f>VLOOKUP($B62,'Gas wholesale lookups'!$A$4:$L$15,'Inputs - Gas wholesale index'!I$2,FALSE)</f>
        <v>332991.45454545453</v>
      </c>
      <c r="J62" s="12">
        <f>VLOOKUP($B62,'Gas wholesale lookups'!$A$4:$L$15,'Inputs - Gas wholesale index'!J$2,FALSE)</f>
        <v>208526.18181818182</v>
      </c>
      <c r="K62" s="12">
        <f>VLOOKUP($B62,'Gas wholesale lookups'!$A$4:$L$15,'Inputs - Gas wholesale index'!K$2,FALSE)</f>
        <v>166168.27272727274</v>
      </c>
      <c r="L62" s="12">
        <f>VLOOKUP($B62,'Gas wholesale lookups'!$A$4:$L$15,'Inputs - Gas wholesale index'!L$2,FALSE)</f>
        <v>291847.5</v>
      </c>
      <c r="M62" s="12">
        <f>VLOOKUP($B62,'Gas wholesale lookups'!$A$4:$L$15,'Inputs - Gas wholesale index'!M$2,FALSE)</f>
        <v>332991.45454545453</v>
      </c>
      <c r="N62" s="12">
        <f>VLOOKUP($B62,'Gas wholesale lookups'!$A$4:$L$15,'Inputs - Gas wholesale index'!N$2,FALSE)</f>
        <v>208526.18181818182</v>
      </c>
      <c r="O62" s="37">
        <f>VLOOKUP($B62,'Gas wholesale lookups'!$A$4:$R$15,'Inputs - Gas wholesale index'!O$2,FALSE)</f>
        <v>0</v>
      </c>
      <c r="P62" s="37">
        <f>VLOOKUP($B62,'Gas wholesale lookups'!$A$4:$R$15,'Inputs - Gas wholesale index'!P$2,FALSE)</f>
        <v>1</v>
      </c>
      <c r="Q62" s="37">
        <f>VLOOKUP($B62,'Gas wholesale lookups'!$A$4:$R$15,'Inputs - Gas wholesale index'!Q$2,FALSE)</f>
        <v>1</v>
      </c>
      <c r="R62" s="37">
        <f>VLOOKUP($B62,'Gas wholesale lookups'!$A$4:$R$15,'Inputs - Gas wholesale index'!R$2,FALSE)</f>
        <v>1</v>
      </c>
      <c r="S62" s="37">
        <f>VLOOKUP($B62,'Gas wholesale lookups'!$A$4:$R$15,'Inputs - Gas wholesale index'!S$2,FALSE)</f>
        <v>1</v>
      </c>
      <c r="T62" s="37">
        <f>VLOOKUP($B62,'Gas wholesale lookups'!$A$4:$R$15,'Inputs - Gas wholesale index'!T$2,FALSE)</f>
        <v>0</v>
      </c>
      <c r="U62" s="12">
        <f t="shared" si="1"/>
        <v>0</v>
      </c>
      <c r="V62" s="12">
        <f t="shared" si="2"/>
        <v>208526.18181818182</v>
      </c>
      <c r="W62" s="12">
        <f t="shared" si="3"/>
        <v>166168.27272727274</v>
      </c>
      <c r="X62" s="12">
        <f t="shared" si="4"/>
        <v>291847.5</v>
      </c>
      <c r="Y62" s="12">
        <f t="shared" si="5"/>
        <v>332991.45454545453</v>
      </c>
      <c r="Z62" s="12">
        <f t="shared" si="6"/>
        <v>0</v>
      </c>
      <c r="AA62" s="12">
        <f t="shared" si="7"/>
        <v>999533.40909090918</v>
      </c>
      <c r="AB62" s="22">
        <f t="shared" si="8"/>
        <v>0</v>
      </c>
      <c r="AC62" s="22">
        <f t="shared" si="9"/>
        <v>0</v>
      </c>
      <c r="AD62" s="22">
        <f t="shared" si="10"/>
        <v>0</v>
      </c>
      <c r="AE62" s="22">
        <f t="shared" si="11"/>
        <v>0</v>
      </c>
      <c r="AF62" s="22">
        <f t="shared" si="12"/>
        <v>0</v>
      </c>
      <c r="AG62" s="22">
        <f t="shared" si="13"/>
        <v>0</v>
      </c>
      <c r="AH62" s="22">
        <f t="shared" si="14"/>
        <v>0</v>
      </c>
      <c r="AI62" s="43" t="str">
        <f t="shared" si="15"/>
        <v>n/a</v>
      </c>
      <c r="AJ62" s="2" t="str">
        <f t="shared" si="16"/>
        <v>2015-16 Summer</v>
      </c>
      <c r="AK62" s="2" t="str">
        <f t="shared" si="17"/>
        <v>2014-15 Winter</v>
      </c>
      <c r="AL62" s="40">
        <v>1</v>
      </c>
      <c r="AM62" s="58"/>
    </row>
    <row r="63" spans="1:39">
      <c r="A63" s="46">
        <v>41933</v>
      </c>
      <c r="B63" s="13" t="str">
        <f t="shared" si="0"/>
        <v>Oct</v>
      </c>
      <c r="C63" s="182"/>
      <c r="D63" s="182"/>
      <c r="E63" s="182"/>
      <c r="F63" s="182"/>
      <c r="G63" s="182"/>
      <c r="H63" s="182"/>
      <c r="I63" s="12">
        <f>VLOOKUP($B63,'Gas wholesale lookups'!$A$4:$L$15,'Inputs - Gas wholesale index'!I$2,FALSE)</f>
        <v>332991.45454545453</v>
      </c>
      <c r="J63" s="12">
        <f>VLOOKUP($B63,'Gas wholesale lookups'!$A$4:$L$15,'Inputs - Gas wholesale index'!J$2,FALSE)</f>
        <v>208526.18181818182</v>
      </c>
      <c r="K63" s="12">
        <f>VLOOKUP($B63,'Gas wholesale lookups'!$A$4:$L$15,'Inputs - Gas wholesale index'!K$2,FALSE)</f>
        <v>166168.27272727274</v>
      </c>
      <c r="L63" s="12">
        <f>VLOOKUP($B63,'Gas wholesale lookups'!$A$4:$L$15,'Inputs - Gas wholesale index'!L$2,FALSE)</f>
        <v>291847.5</v>
      </c>
      <c r="M63" s="12">
        <f>VLOOKUP($B63,'Gas wholesale lookups'!$A$4:$L$15,'Inputs - Gas wholesale index'!M$2,FALSE)</f>
        <v>332991.45454545453</v>
      </c>
      <c r="N63" s="12">
        <f>VLOOKUP($B63,'Gas wholesale lookups'!$A$4:$L$15,'Inputs - Gas wholesale index'!N$2,FALSE)</f>
        <v>208526.18181818182</v>
      </c>
      <c r="O63" s="37">
        <f>VLOOKUP($B63,'Gas wholesale lookups'!$A$4:$R$15,'Inputs - Gas wholesale index'!O$2,FALSE)</f>
        <v>0</v>
      </c>
      <c r="P63" s="37">
        <f>VLOOKUP($B63,'Gas wholesale lookups'!$A$4:$R$15,'Inputs - Gas wholesale index'!P$2,FALSE)</f>
        <v>1</v>
      </c>
      <c r="Q63" s="37">
        <f>VLOOKUP($B63,'Gas wholesale lookups'!$A$4:$R$15,'Inputs - Gas wholesale index'!Q$2,FALSE)</f>
        <v>1</v>
      </c>
      <c r="R63" s="37">
        <f>VLOOKUP($B63,'Gas wholesale lookups'!$A$4:$R$15,'Inputs - Gas wholesale index'!R$2,FALSE)</f>
        <v>1</v>
      </c>
      <c r="S63" s="37">
        <f>VLOOKUP($B63,'Gas wholesale lookups'!$A$4:$R$15,'Inputs - Gas wholesale index'!S$2,FALSE)</f>
        <v>1</v>
      </c>
      <c r="T63" s="37">
        <f>VLOOKUP($B63,'Gas wholesale lookups'!$A$4:$R$15,'Inputs - Gas wholesale index'!T$2,FALSE)</f>
        <v>0</v>
      </c>
      <c r="U63" s="12">
        <f t="shared" si="1"/>
        <v>0</v>
      </c>
      <c r="V63" s="12">
        <f t="shared" si="2"/>
        <v>208526.18181818182</v>
      </c>
      <c r="W63" s="12">
        <f t="shared" si="3"/>
        <v>166168.27272727274</v>
      </c>
      <c r="X63" s="12">
        <f t="shared" si="4"/>
        <v>291847.5</v>
      </c>
      <c r="Y63" s="12">
        <f t="shared" si="5"/>
        <v>332991.45454545453</v>
      </c>
      <c r="Z63" s="12">
        <f t="shared" si="6"/>
        <v>0</v>
      </c>
      <c r="AA63" s="12">
        <f t="shared" si="7"/>
        <v>999533.40909090918</v>
      </c>
      <c r="AB63" s="22">
        <f t="shared" si="8"/>
        <v>0</v>
      </c>
      <c r="AC63" s="22">
        <f t="shared" si="9"/>
        <v>0</v>
      </c>
      <c r="AD63" s="22">
        <f t="shared" si="10"/>
        <v>0</v>
      </c>
      <c r="AE63" s="22">
        <f t="shared" si="11"/>
        <v>0</v>
      </c>
      <c r="AF63" s="22">
        <f t="shared" si="12"/>
        <v>0</v>
      </c>
      <c r="AG63" s="22">
        <f t="shared" si="13"/>
        <v>0</v>
      </c>
      <c r="AH63" s="22">
        <f t="shared" si="14"/>
        <v>0</v>
      </c>
      <c r="AI63" s="43" t="str">
        <f t="shared" si="15"/>
        <v>n/a</v>
      </c>
      <c r="AJ63" s="2" t="str">
        <f t="shared" si="16"/>
        <v>2015-16 Summer</v>
      </c>
      <c r="AK63" s="2" t="str">
        <f t="shared" si="17"/>
        <v>2014-15 Winter</v>
      </c>
      <c r="AL63" s="40">
        <v>1</v>
      </c>
      <c r="AM63" s="58"/>
    </row>
    <row r="64" spans="1:39">
      <c r="A64" s="46">
        <v>41934</v>
      </c>
      <c r="B64" s="13" t="str">
        <f t="shared" si="0"/>
        <v>Oct</v>
      </c>
      <c r="C64" s="182"/>
      <c r="D64" s="182"/>
      <c r="E64" s="182"/>
      <c r="F64" s="182"/>
      <c r="G64" s="182"/>
      <c r="H64" s="182"/>
      <c r="I64" s="12">
        <f>VLOOKUP($B64,'Gas wholesale lookups'!$A$4:$L$15,'Inputs - Gas wholesale index'!I$2,FALSE)</f>
        <v>332991.45454545453</v>
      </c>
      <c r="J64" s="12">
        <f>VLOOKUP($B64,'Gas wholesale lookups'!$A$4:$L$15,'Inputs - Gas wholesale index'!J$2,FALSE)</f>
        <v>208526.18181818182</v>
      </c>
      <c r="K64" s="12">
        <f>VLOOKUP($B64,'Gas wholesale lookups'!$A$4:$L$15,'Inputs - Gas wholesale index'!K$2,FALSE)</f>
        <v>166168.27272727274</v>
      </c>
      <c r="L64" s="12">
        <f>VLOOKUP($B64,'Gas wholesale lookups'!$A$4:$L$15,'Inputs - Gas wholesale index'!L$2,FALSE)</f>
        <v>291847.5</v>
      </c>
      <c r="M64" s="12">
        <f>VLOOKUP($B64,'Gas wholesale lookups'!$A$4:$L$15,'Inputs - Gas wholesale index'!M$2,FALSE)</f>
        <v>332991.45454545453</v>
      </c>
      <c r="N64" s="12">
        <f>VLOOKUP($B64,'Gas wholesale lookups'!$A$4:$L$15,'Inputs - Gas wholesale index'!N$2,FALSE)</f>
        <v>208526.18181818182</v>
      </c>
      <c r="O64" s="37">
        <f>VLOOKUP($B64,'Gas wholesale lookups'!$A$4:$R$15,'Inputs - Gas wholesale index'!O$2,FALSE)</f>
        <v>0</v>
      </c>
      <c r="P64" s="37">
        <f>VLOOKUP($B64,'Gas wholesale lookups'!$A$4:$R$15,'Inputs - Gas wholesale index'!P$2,FALSE)</f>
        <v>1</v>
      </c>
      <c r="Q64" s="37">
        <f>VLOOKUP($B64,'Gas wholesale lookups'!$A$4:$R$15,'Inputs - Gas wholesale index'!Q$2,FALSE)</f>
        <v>1</v>
      </c>
      <c r="R64" s="37">
        <f>VLOOKUP($B64,'Gas wholesale lookups'!$A$4:$R$15,'Inputs - Gas wholesale index'!R$2,FALSE)</f>
        <v>1</v>
      </c>
      <c r="S64" s="37">
        <f>VLOOKUP($B64,'Gas wholesale lookups'!$A$4:$R$15,'Inputs - Gas wholesale index'!S$2,FALSE)</f>
        <v>1</v>
      </c>
      <c r="T64" s="37">
        <f>VLOOKUP($B64,'Gas wholesale lookups'!$A$4:$R$15,'Inputs - Gas wholesale index'!T$2,FALSE)</f>
        <v>0</v>
      </c>
      <c r="U64" s="12">
        <f t="shared" si="1"/>
        <v>0</v>
      </c>
      <c r="V64" s="12">
        <f t="shared" si="2"/>
        <v>208526.18181818182</v>
      </c>
      <c r="W64" s="12">
        <f t="shared" si="3"/>
        <v>166168.27272727274</v>
      </c>
      <c r="X64" s="12">
        <f t="shared" si="4"/>
        <v>291847.5</v>
      </c>
      <c r="Y64" s="12">
        <f t="shared" si="5"/>
        <v>332991.45454545453</v>
      </c>
      <c r="Z64" s="12">
        <f t="shared" si="6"/>
        <v>0</v>
      </c>
      <c r="AA64" s="12">
        <f t="shared" si="7"/>
        <v>999533.40909090918</v>
      </c>
      <c r="AB64" s="22">
        <f t="shared" si="8"/>
        <v>0</v>
      </c>
      <c r="AC64" s="22">
        <f t="shared" si="9"/>
        <v>0</v>
      </c>
      <c r="AD64" s="22">
        <f t="shared" si="10"/>
        <v>0</v>
      </c>
      <c r="AE64" s="22">
        <f t="shared" si="11"/>
        <v>0</v>
      </c>
      <c r="AF64" s="22">
        <f t="shared" si="12"/>
        <v>0</v>
      </c>
      <c r="AG64" s="22">
        <f t="shared" si="13"/>
        <v>0</v>
      </c>
      <c r="AH64" s="22">
        <f t="shared" si="14"/>
        <v>0</v>
      </c>
      <c r="AI64" s="43" t="str">
        <f t="shared" si="15"/>
        <v>n/a</v>
      </c>
      <c r="AJ64" s="2" t="str">
        <f t="shared" si="16"/>
        <v>2015-16 Summer</v>
      </c>
      <c r="AK64" s="2" t="str">
        <f t="shared" si="17"/>
        <v>2014-15 Winter</v>
      </c>
      <c r="AL64" s="40">
        <v>1</v>
      </c>
      <c r="AM64" s="58"/>
    </row>
    <row r="65" spans="1:39">
      <c r="A65" s="46">
        <v>41935</v>
      </c>
      <c r="B65" s="13" t="str">
        <f t="shared" si="0"/>
        <v>Oct</v>
      </c>
      <c r="C65" s="182"/>
      <c r="D65" s="182"/>
      <c r="E65" s="182"/>
      <c r="F65" s="182"/>
      <c r="G65" s="182"/>
      <c r="H65" s="182"/>
      <c r="I65" s="12">
        <f>VLOOKUP($B65,'Gas wholesale lookups'!$A$4:$L$15,'Inputs - Gas wholesale index'!I$2,FALSE)</f>
        <v>332991.45454545453</v>
      </c>
      <c r="J65" s="12">
        <f>VLOOKUP($B65,'Gas wholesale lookups'!$A$4:$L$15,'Inputs - Gas wholesale index'!J$2,FALSE)</f>
        <v>208526.18181818182</v>
      </c>
      <c r="K65" s="12">
        <f>VLOOKUP($B65,'Gas wholesale lookups'!$A$4:$L$15,'Inputs - Gas wholesale index'!K$2,FALSE)</f>
        <v>166168.27272727274</v>
      </c>
      <c r="L65" s="12">
        <f>VLOOKUP($B65,'Gas wholesale lookups'!$A$4:$L$15,'Inputs - Gas wholesale index'!L$2,FALSE)</f>
        <v>291847.5</v>
      </c>
      <c r="M65" s="12">
        <f>VLOOKUP($B65,'Gas wholesale lookups'!$A$4:$L$15,'Inputs - Gas wholesale index'!M$2,FALSE)</f>
        <v>332991.45454545453</v>
      </c>
      <c r="N65" s="12">
        <f>VLOOKUP($B65,'Gas wholesale lookups'!$A$4:$L$15,'Inputs - Gas wholesale index'!N$2,FALSE)</f>
        <v>208526.18181818182</v>
      </c>
      <c r="O65" s="37">
        <f>VLOOKUP($B65,'Gas wholesale lookups'!$A$4:$R$15,'Inputs - Gas wholesale index'!O$2,FALSE)</f>
        <v>0</v>
      </c>
      <c r="P65" s="37">
        <f>VLOOKUP($B65,'Gas wholesale lookups'!$A$4:$R$15,'Inputs - Gas wholesale index'!P$2,FALSE)</f>
        <v>1</v>
      </c>
      <c r="Q65" s="37">
        <f>VLOOKUP($B65,'Gas wholesale lookups'!$A$4:$R$15,'Inputs - Gas wholesale index'!Q$2,FALSE)</f>
        <v>1</v>
      </c>
      <c r="R65" s="37">
        <f>VLOOKUP($B65,'Gas wholesale lookups'!$A$4:$R$15,'Inputs - Gas wholesale index'!R$2,FALSE)</f>
        <v>1</v>
      </c>
      <c r="S65" s="37">
        <f>VLOOKUP($B65,'Gas wholesale lookups'!$A$4:$R$15,'Inputs - Gas wholesale index'!S$2,FALSE)</f>
        <v>1</v>
      </c>
      <c r="T65" s="37">
        <f>VLOOKUP($B65,'Gas wholesale lookups'!$A$4:$R$15,'Inputs - Gas wholesale index'!T$2,FALSE)</f>
        <v>0</v>
      </c>
      <c r="U65" s="12">
        <f t="shared" si="1"/>
        <v>0</v>
      </c>
      <c r="V65" s="12">
        <f t="shared" si="2"/>
        <v>208526.18181818182</v>
      </c>
      <c r="W65" s="12">
        <f t="shared" si="3"/>
        <v>166168.27272727274</v>
      </c>
      <c r="X65" s="12">
        <f t="shared" si="4"/>
        <v>291847.5</v>
      </c>
      <c r="Y65" s="12">
        <f t="shared" si="5"/>
        <v>332991.45454545453</v>
      </c>
      <c r="Z65" s="12">
        <f t="shared" si="6"/>
        <v>0</v>
      </c>
      <c r="AA65" s="12">
        <f t="shared" si="7"/>
        <v>999533.40909090918</v>
      </c>
      <c r="AB65" s="22">
        <f t="shared" si="8"/>
        <v>0</v>
      </c>
      <c r="AC65" s="22">
        <f t="shared" si="9"/>
        <v>0</v>
      </c>
      <c r="AD65" s="22">
        <f t="shared" si="10"/>
        <v>0</v>
      </c>
      <c r="AE65" s="22">
        <f t="shared" si="11"/>
        <v>0</v>
      </c>
      <c r="AF65" s="22">
        <f t="shared" si="12"/>
        <v>0</v>
      </c>
      <c r="AG65" s="22">
        <f t="shared" si="13"/>
        <v>0</v>
      </c>
      <c r="AH65" s="22">
        <f t="shared" si="14"/>
        <v>0</v>
      </c>
      <c r="AI65" s="43" t="str">
        <f t="shared" si="15"/>
        <v>n/a</v>
      </c>
      <c r="AJ65" s="2" t="str">
        <f t="shared" si="16"/>
        <v>2015-16 Summer</v>
      </c>
      <c r="AK65" s="2" t="str">
        <f t="shared" si="17"/>
        <v>2014-15 Winter</v>
      </c>
      <c r="AL65" s="40">
        <v>1</v>
      </c>
      <c r="AM65" s="58"/>
    </row>
    <row r="66" spans="1:39">
      <c r="A66" s="46">
        <v>41936</v>
      </c>
      <c r="B66" s="13" t="str">
        <f t="shared" si="0"/>
        <v>Oct</v>
      </c>
      <c r="C66" s="182"/>
      <c r="D66" s="182"/>
      <c r="E66" s="182"/>
      <c r="F66" s="182"/>
      <c r="G66" s="182"/>
      <c r="H66" s="182"/>
      <c r="I66" s="12">
        <f>VLOOKUP($B66,'Gas wholesale lookups'!$A$4:$L$15,'Inputs - Gas wholesale index'!I$2,FALSE)</f>
        <v>332991.45454545453</v>
      </c>
      <c r="J66" s="12">
        <f>VLOOKUP($B66,'Gas wholesale lookups'!$A$4:$L$15,'Inputs - Gas wholesale index'!J$2,FALSE)</f>
        <v>208526.18181818182</v>
      </c>
      <c r="K66" s="12">
        <f>VLOOKUP($B66,'Gas wholesale lookups'!$A$4:$L$15,'Inputs - Gas wholesale index'!K$2,FALSE)</f>
        <v>166168.27272727274</v>
      </c>
      <c r="L66" s="12">
        <f>VLOOKUP($B66,'Gas wholesale lookups'!$A$4:$L$15,'Inputs - Gas wholesale index'!L$2,FALSE)</f>
        <v>291847.5</v>
      </c>
      <c r="M66" s="12">
        <f>VLOOKUP($B66,'Gas wholesale lookups'!$A$4:$L$15,'Inputs - Gas wholesale index'!M$2,FALSE)</f>
        <v>332991.45454545453</v>
      </c>
      <c r="N66" s="12">
        <f>VLOOKUP($B66,'Gas wholesale lookups'!$A$4:$L$15,'Inputs - Gas wholesale index'!N$2,FALSE)</f>
        <v>208526.18181818182</v>
      </c>
      <c r="O66" s="37">
        <f>VLOOKUP($B66,'Gas wholesale lookups'!$A$4:$R$15,'Inputs - Gas wholesale index'!O$2,FALSE)</f>
        <v>0</v>
      </c>
      <c r="P66" s="37">
        <f>VLOOKUP($B66,'Gas wholesale lookups'!$A$4:$R$15,'Inputs - Gas wholesale index'!P$2,FALSE)</f>
        <v>1</v>
      </c>
      <c r="Q66" s="37">
        <f>VLOOKUP($B66,'Gas wholesale lookups'!$A$4:$R$15,'Inputs - Gas wholesale index'!Q$2,FALSE)</f>
        <v>1</v>
      </c>
      <c r="R66" s="37">
        <f>VLOOKUP($B66,'Gas wholesale lookups'!$A$4:$R$15,'Inputs - Gas wholesale index'!R$2,FALSE)</f>
        <v>1</v>
      </c>
      <c r="S66" s="37">
        <f>VLOOKUP($B66,'Gas wholesale lookups'!$A$4:$R$15,'Inputs - Gas wholesale index'!S$2,FALSE)</f>
        <v>1</v>
      </c>
      <c r="T66" s="37">
        <f>VLOOKUP($B66,'Gas wholesale lookups'!$A$4:$R$15,'Inputs - Gas wholesale index'!T$2,FALSE)</f>
        <v>0</v>
      </c>
      <c r="U66" s="12">
        <f t="shared" si="1"/>
        <v>0</v>
      </c>
      <c r="V66" s="12">
        <f t="shared" si="2"/>
        <v>208526.18181818182</v>
      </c>
      <c r="W66" s="12">
        <f t="shared" si="3"/>
        <v>166168.27272727274</v>
      </c>
      <c r="X66" s="12">
        <f t="shared" si="4"/>
        <v>291847.5</v>
      </c>
      <c r="Y66" s="12">
        <f t="shared" si="5"/>
        <v>332991.45454545453</v>
      </c>
      <c r="Z66" s="12">
        <f t="shared" si="6"/>
        <v>0</v>
      </c>
      <c r="AA66" s="12">
        <f t="shared" si="7"/>
        <v>999533.40909090918</v>
      </c>
      <c r="AB66" s="22">
        <f t="shared" si="8"/>
        <v>0</v>
      </c>
      <c r="AC66" s="22">
        <f t="shared" si="9"/>
        <v>0</v>
      </c>
      <c r="AD66" s="22">
        <f t="shared" si="10"/>
        <v>0</v>
      </c>
      <c r="AE66" s="22">
        <f t="shared" si="11"/>
        <v>0</v>
      </c>
      <c r="AF66" s="22">
        <f t="shared" si="12"/>
        <v>0</v>
      </c>
      <c r="AG66" s="22">
        <f t="shared" si="13"/>
        <v>0</v>
      </c>
      <c r="AH66" s="22">
        <f t="shared" si="14"/>
        <v>0</v>
      </c>
      <c r="AI66" s="43" t="str">
        <f t="shared" si="15"/>
        <v>n/a</v>
      </c>
      <c r="AJ66" s="2" t="str">
        <f t="shared" si="16"/>
        <v>2015-16 Summer</v>
      </c>
      <c r="AK66" s="2" t="str">
        <f t="shared" si="17"/>
        <v>2014-15 Winter</v>
      </c>
      <c r="AL66" s="40">
        <v>1</v>
      </c>
      <c r="AM66" s="58"/>
    </row>
    <row r="67" spans="1:39">
      <c r="A67" s="46">
        <v>41939</v>
      </c>
      <c r="B67" s="13" t="str">
        <f t="shared" si="0"/>
        <v>Oct</v>
      </c>
      <c r="C67" s="182"/>
      <c r="D67" s="182"/>
      <c r="E67" s="182"/>
      <c r="F67" s="182"/>
      <c r="G67" s="182"/>
      <c r="H67" s="182"/>
      <c r="I67" s="12">
        <f>VLOOKUP($B67,'Gas wholesale lookups'!$A$4:$L$15,'Inputs - Gas wholesale index'!I$2,FALSE)</f>
        <v>332991.45454545453</v>
      </c>
      <c r="J67" s="12">
        <f>VLOOKUP($B67,'Gas wholesale lookups'!$A$4:$L$15,'Inputs - Gas wholesale index'!J$2,FALSE)</f>
        <v>208526.18181818182</v>
      </c>
      <c r="K67" s="12">
        <f>VLOOKUP($B67,'Gas wholesale lookups'!$A$4:$L$15,'Inputs - Gas wholesale index'!K$2,FALSE)</f>
        <v>166168.27272727274</v>
      </c>
      <c r="L67" s="12">
        <f>VLOOKUP($B67,'Gas wholesale lookups'!$A$4:$L$15,'Inputs - Gas wholesale index'!L$2,FALSE)</f>
        <v>291847.5</v>
      </c>
      <c r="M67" s="12">
        <f>VLOOKUP($B67,'Gas wholesale lookups'!$A$4:$L$15,'Inputs - Gas wholesale index'!M$2,FALSE)</f>
        <v>332991.45454545453</v>
      </c>
      <c r="N67" s="12">
        <f>VLOOKUP($B67,'Gas wholesale lookups'!$A$4:$L$15,'Inputs - Gas wholesale index'!N$2,FALSE)</f>
        <v>208526.18181818182</v>
      </c>
      <c r="O67" s="37">
        <f>VLOOKUP($B67,'Gas wholesale lookups'!$A$4:$R$15,'Inputs - Gas wholesale index'!O$2,FALSE)</f>
        <v>0</v>
      </c>
      <c r="P67" s="37">
        <f>VLOOKUP($B67,'Gas wholesale lookups'!$A$4:$R$15,'Inputs - Gas wholesale index'!P$2,FALSE)</f>
        <v>1</v>
      </c>
      <c r="Q67" s="37">
        <f>VLOOKUP($B67,'Gas wholesale lookups'!$A$4:$R$15,'Inputs - Gas wholesale index'!Q$2,FALSE)</f>
        <v>1</v>
      </c>
      <c r="R67" s="37">
        <f>VLOOKUP($B67,'Gas wholesale lookups'!$A$4:$R$15,'Inputs - Gas wholesale index'!R$2,FALSE)</f>
        <v>1</v>
      </c>
      <c r="S67" s="37">
        <f>VLOOKUP($B67,'Gas wholesale lookups'!$A$4:$R$15,'Inputs - Gas wholesale index'!S$2,FALSE)</f>
        <v>1</v>
      </c>
      <c r="T67" s="37">
        <f>VLOOKUP($B67,'Gas wholesale lookups'!$A$4:$R$15,'Inputs - Gas wholesale index'!T$2,FALSE)</f>
        <v>0</v>
      </c>
      <c r="U67" s="12">
        <f t="shared" si="1"/>
        <v>0</v>
      </c>
      <c r="V67" s="12">
        <f t="shared" si="2"/>
        <v>208526.18181818182</v>
      </c>
      <c r="W67" s="12">
        <f t="shared" si="3"/>
        <v>166168.27272727274</v>
      </c>
      <c r="X67" s="12">
        <f t="shared" si="4"/>
        <v>291847.5</v>
      </c>
      <c r="Y67" s="12">
        <f t="shared" si="5"/>
        <v>332991.45454545453</v>
      </c>
      <c r="Z67" s="12">
        <f t="shared" si="6"/>
        <v>0</v>
      </c>
      <c r="AA67" s="12">
        <f t="shared" si="7"/>
        <v>999533.40909090918</v>
      </c>
      <c r="AB67" s="22">
        <f t="shared" si="8"/>
        <v>0</v>
      </c>
      <c r="AC67" s="22">
        <f t="shared" si="9"/>
        <v>0</v>
      </c>
      <c r="AD67" s="22">
        <f t="shared" si="10"/>
        <v>0</v>
      </c>
      <c r="AE67" s="22">
        <f t="shared" si="11"/>
        <v>0</v>
      </c>
      <c r="AF67" s="22">
        <f t="shared" si="12"/>
        <v>0</v>
      </c>
      <c r="AG67" s="22">
        <f t="shared" si="13"/>
        <v>0</v>
      </c>
      <c r="AH67" s="22">
        <f t="shared" si="14"/>
        <v>0</v>
      </c>
      <c r="AI67" s="43" t="str">
        <f t="shared" si="15"/>
        <v>n/a</v>
      </c>
      <c r="AJ67" s="2" t="str">
        <f t="shared" si="16"/>
        <v>2015-16 Summer</v>
      </c>
      <c r="AK67" s="2" t="str">
        <f t="shared" si="17"/>
        <v>2014-15 Winter</v>
      </c>
      <c r="AL67" s="40">
        <v>1</v>
      </c>
      <c r="AM67" s="58"/>
    </row>
    <row r="68" spans="1:39">
      <c r="A68" s="46">
        <v>41940</v>
      </c>
      <c r="B68" s="13" t="str">
        <f t="shared" si="0"/>
        <v>Oct</v>
      </c>
      <c r="C68" s="182"/>
      <c r="D68" s="182"/>
      <c r="E68" s="182"/>
      <c r="F68" s="182"/>
      <c r="G68" s="182"/>
      <c r="H68" s="182"/>
      <c r="I68" s="12">
        <f>VLOOKUP($B68,'Gas wholesale lookups'!$A$4:$L$15,'Inputs - Gas wholesale index'!I$2,FALSE)</f>
        <v>332991.45454545453</v>
      </c>
      <c r="J68" s="12">
        <f>VLOOKUP($B68,'Gas wholesale lookups'!$A$4:$L$15,'Inputs - Gas wholesale index'!J$2,FALSE)</f>
        <v>208526.18181818182</v>
      </c>
      <c r="K68" s="12">
        <f>VLOOKUP($B68,'Gas wholesale lookups'!$A$4:$L$15,'Inputs - Gas wholesale index'!K$2,FALSE)</f>
        <v>166168.27272727274</v>
      </c>
      <c r="L68" s="12">
        <f>VLOOKUP($B68,'Gas wholesale lookups'!$A$4:$L$15,'Inputs - Gas wholesale index'!L$2,FALSE)</f>
        <v>291847.5</v>
      </c>
      <c r="M68" s="12">
        <f>VLOOKUP($B68,'Gas wholesale lookups'!$A$4:$L$15,'Inputs - Gas wholesale index'!M$2,FALSE)</f>
        <v>332991.45454545453</v>
      </c>
      <c r="N68" s="12">
        <f>VLOOKUP($B68,'Gas wholesale lookups'!$A$4:$L$15,'Inputs - Gas wholesale index'!N$2,FALSE)</f>
        <v>208526.18181818182</v>
      </c>
      <c r="O68" s="37">
        <f>VLOOKUP($B68,'Gas wholesale lookups'!$A$4:$R$15,'Inputs - Gas wholesale index'!O$2,FALSE)</f>
        <v>0</v>
      </c>
      <c r="P68" s="37">
        <f>VLOOKUP($B68,'Gas wholesale lookups'!$A$4:$R$15,'Inputs - Gas wholesale index'!P$2,FALSE)</f>
        <v>1</v>
      </c>
      <c r="Q68" s="37">
        <f>VLOOKUP($B68,'Gas wholesale lookups'!$A$4:$R$15,'Inputs - Gas wholesale index'!Q$2,FALSE)</f>
        <v>1</v>
      </c>
      <c r="R68" s="37">
        <f>VLOOKUP($B68,'Gas wholesale lookups'!$A$4:$R$15,'Inputs - Gas wholesale index'!R$2,FALSE)</f>
        <v>1</v>
      </c>
      <c r="S68" s="37">
        <f>VLOOKUP($B68,'Gas wholesale lookups'!$A$4:$R$15,'Inputs - Gas wholesale index'!S$2,FALSE)</f>
        <v>1</v>
      </c>
      <c r="T68" s="37">
        <f>VLOOKUP($B68,'Gas wholesale lookups'!$A$4:$R$15,'Inputs - Gas wholesale index'!T$2,FALSE)</f>
        <v>0</v>
      </c>
      <c r="U68" s="12">
        <f t="shared" si="1"/>
        <v>0</v>
      </c>
      <c r="V68" s="12">
        <f t="shared" si="2"/>
        <v>208526.18181818182</v>
      </c>
      <c r="W68" s="12">
        <f t="shared" si="3"/>
        <v>166168.27272727274</v>
      </c>
      <c r="X68" s="12">
        <f t="shared" si="4"/>
        <v>291847.5</v>
      </c>
      <c r="Y68" s="12">
        <f t="shared" si="5"/>
        <v>332991.45454545453</v>
      </c>
      <c r="Z68" s="12">
        <f t="shared" si="6"/>
        <v>0</v>
      </c>
      <c r="AA68" s="12">
        <f t="shared" si="7"/>
        <v>999533.40909090918</v>
      </c>
      <c r="AB68" s="22">
        <f t="shared" si="8"/>
        <v>0</v>
      </c>
      <c r="AC68" s="22">
        <f t="shared" si="9"/>
        <v>0</v>
      </c>
      <c r="AD68" s="22">
        <f t="shared" si="10"/>
        <v>0</v>
      </c>
      <c r="AE68" s="22">
        <f t="shared" si="11"/>
        <v>0</v>
      </c>
      <c r="AF68" s="22">
        <f t="shared" si="12"/>
        <v>0</v>
      </c>
      <c r="AG68" s="22">
        <f t="shared" si="13"/>
        <v>0</v>
      </c>
      <c r="AH68" s="22">
        <f t="shared" si="14"/>
        <v>0</v>
      </c>
      <c r="AI68" s="43" t="str">
        <f t="shared" si="15"/>
        <v>n/a</v>
      </c>
      <c r="AJ68" s="2" t="str">
        <f t="shared" si="16"/>
        <v>2015-16 Summer</v>
      </c>
      <c r="AK68" s="2" t="str">
        <f t="shared" si="17"/>
        <v>2014-15 Winter</v>
      </c>
      <c r="AL68" s="40">
        <v>1</v>
      </c>
      <c r="AM68" s="58"/>
    </row>
    <row r="69" spans="1:39">
      <c r="A69" s="46">
        <v>41941</v>
      </c>
      <c r="B69" s="13" t="str">
        <f t="shared" si="0"/>
        <v>Oct</v>
      </c>
      <c r="C69" s="182"/>
      <c r="D69" s="182"/>
      <c r="E69" s="182"/>
      <c r="F69" s="182"/>
      <c r="G69" s="182"/>
      <c r="H69" s="182"/>
      <c r="I69" s="12">
        <f>VLOOKUP($B69,'Gas wholesale lookups'!$A$4:$L$15,'Inputs - Gas wholesale index'!I$2,FALSE)</f>
        <v>332991.45454545453</v>
      </c>
      <c r="J69" s="12">
        <f>VLOOKUP($B69,'Gas wholesale lookups'!$A$4:$L$15,'Inputs - Gas wholesale index'!J$2,FALSE)</f>
        <v>208526.18181818182</v>
      </c>
      <c r="K69" s="12">
        <f>VLOOKUP($B69,'Gas wholesale lookups'!$A$4:$L$15,'Inputs - Gas wholesale index'!K$2,FALSE)</f>
        <v>166168.27272727274</v>
      </c>
      <c r="L69" s="12">
        <f>VLOOKUP($B69,'Gas wholesale lookups'!$A$4:$L$15,'Inputs - Gas wholesale index'!L$2,FALSE)</f>
        <v>291847.5</v>
      </c>
      <c r="M69" s="12">
        <f>VLOOKUP($B69,'Gas wholesale lookups'!$A$4:$L$15,'Inputs - Gas wholesale index'!M$2,FALSE)</f>
        <v>332991.45454545453</v>
      </c>
      <c r="N69" s="12">
        <f>VLOOKUP($B69,'Gas wholesale lookups'!$A$4:$L$15,'Inputs - Gas wholesale index'!N$2,FALSE)</f>
        <v>208526.18181818182</v>
      </c>
      <c r="O69" s="37">
        <f>VLOOKUP($B69,'Gas wholesale lookups'!$A$4:$R$15,'Inputs - Gas wholesale index'!O$2,FALSE)</f>
        <v>0</v>
      </c>
      <c r="P69" s="37">
        <f>VLOOKUP($B69,'Gas wholesale lookups'!$A$4:$R$15,'Inputs - Gas wholesale index'!P$2,FALSE)</f>
        <v>1</v>
      </c>
      <c r="Q69" s="37">
        <f>VLOOKUP($B69,'Gas wholesale lookups'!$A$4:$R$15,'Inputs - Gas wholesale index'!Q$2,FALSE)</f>
        <v>1</v>
      </c>
      <c r="R69" s="37">
        <f>VLOOKUP($B69,'Gas wholesale lookups'!$A$4:$R$15,'Inputs - Gas wholesale index'!R$2,FALSE)</f>
        <v>1</v>
      </c>
      <c r="S69" s="37">
        <f>VLOOKUP($B69,'Gas wholesale lookups'!$A$4:$R$15,'Inputs - Gas wholesale index'!S$2,FALSE)</f>
        <v>1</v>
      </c>
      <c r="T69" s="37">
        <f>VLOOKUP($B69,'Gas wholesale lookups'!$A$4:$R$15,'Inputs - Gas wholesale index'!T$2,FALSE)</f>
        <v>0</v>
      </c>
      <c r="U69" s="12">
        <f t="shared" si="1"/>
        <v>0</v>
      </c>
      <c r="V69" s="12">
        <f t="shared" si="2"/>
        <v>208526.18181818182</v>
      </c>
      <c r="W69" s="12">
        <f t="shared" si="3"/>
        <v>166168.27272727274</v>
      </c>
      <c r="X69" s="12">
        <f t="shared" si="4"/>
        <v>291847.5</v>
      </c>
      <c r="Y69" s="12">
        <f t="shared" si="5"/>
        <v>332991.45454545453</v>
      </c>
      <c r="Z69" s="12">
        <f t="shared" si="6"/>
        <v>0</v>
      </c>
      <c r="AA69" s="12">
        <f t="shared" si="7"/>
        <v>999533.40909090918</v>
      </c>
      <c r="AB69" s="22">
        <f t="shared" si="8"/>
        <v>0</v>
      </c>
      <c r="AC69" s="22">
        <f t="shared" si="9"/>
        <v>0</v>
      </c>
      <c r="AD69" s="22">
        <f t="shared" si="10"/>
        <v>0</v>
      </c>
      <c r="AE69" s="22">
        <f t="shared" si="11"/>
        <v>0</v>
      </c>
      <c r="AF69" s="22">
        <f t="shared" si="12"/>
        <v>0</v>
      </c>
      <c r="AG69" s="22">
        <f t="shared" si="13"/>
        <v>0</v>
      </c>
      <c r="AH69" s="22">
        <f t="shared" si="14"/>
        <v>0</v>
      </c>
      <c r="AI69" s="43" t="str">
        <f t="shared" si="15"/>
        <v>n/a</v>
      </c>
      <c r="AJ69" s="2" t="str">
        <f t="shared" si="16"/>
        <v>2015-16 Summer</v>
      </c>
      <c r="AK69" s="2" t="str">
        <f t="shared" si="17"/>
        <v>2014-15 Winter</v>
      </c>
      <c r="AL69" s="40">
        <v>1</v>
      </c>
      <c r="AM69" s="58"/>
    </row>
    <row r="70" spans="1:39">
      <c r="A70" s="46">
        <v>41942</v>
      </c>
      <c r="B70" s="13" t="str">
        <f t="shared" si="0"/>
        <v>Oct</v>
      </c>
      <c r="C70" s="182"/>
      <c r="D70" s="182"/>
      <c r="E70" s="182"/>
      <c r="F70" s="182"/>
      <c r="G70" s="182"/>
      <c r="H70" s="182"/>
      <c r="I70" s="12">
        <f>VLOOKUP($B70,'Gas wholesale lookups'!$A$4:$L$15,'Inputs - Gas wholesale index'!I$2,FALSE)</f>
        <v>332991.45454545453</v>
      </c>
      <c r="J70" s="12">
        <f>VLOOKUP($B70,'Gas wholesale lookups'!$A$4:$L$15,'Inputs - Gas wholesale index'!J$2,FALSE)</f>
        <v>208526.18181818182</v>
      </c>
      <c r="K70" s="12">
        <f>VLOOKUP($B70,'Gas wholesale lookups'!$A$4:$L$15,'Inputs - Gas wholesale index'!K$2,FALSE)</f>
        <v>166168.27272727274</v>
      </c>
      <c r="L70" s="12">
        <f>VLOOKUP($B70,'Gas wholesale lookups'!$A$4:$L$15,'Inputs - Gas wholesale index'!L$2,FALSE)</f>
        <v>291847.5</v>
      </c>
      <c r="M70" s="12">
        <f>VLOOKUP($B70,'Gas wholesale lookups'!$A$4:$L$15,'Inputs - Gas wholesale index'!M$2,FALSE)</f>
        <v>332991.45454545453</v>
      </c>
      <c r="N70" s="12">
        <f>VLOOKUP($B70,'Gas wholesale lookups'!$A$4:$L$15,'Inputs - Gas wholesale index'!N$2,FALSE)</f>
        <v>208526.18181818182</v>
      </c>
      <c r="O70" s="37">
        <f>VLOOKUP($B70,'Gas wholesale lookups'!$A$4:$R$15,'Inputs - Gas wholesale index'!O$2,FALSE)</f>
        <v>0</v>
      </c>
      <c r="P70" s="37">
        <f>VLOOKUP($B70,'Gas wholesale lookups'!$A$4:$R$15,'Inputs - Gas wholesale index'!P$2,FALSE)</f>
        <v>1</v>
      </c>
      <c r="Q70" s="37">
        <f>VLOOKUP($B70,'Gas wholesale lookups'!$A$4:$R$15,'Inputs - Gas wholesale index'!Q$2,FALSE)</f>
        <v>1</v>
      </c>
      <c r="R70" s="37">
        <f>VLOOKUP($B70,'Gas wholesale lookups'!$A$4:$R$15,'Inputs - Gas wholesale index'!R$2,FALSE)</f>
        <v>1</v>
      </c>
      <c r="S70" s="37">
        <f>VLOOKUP($B70,'Gas wholesale lookups'!$A$4:$R$15,'Inputs - Gas wholesale index'!S$2,FALSE)</f>
        <v>1</v>
      </c>
      <c r="T70" s="37">
        <f>VLOOKUP($B70,'Gas wholesale lookups'!$A$4:$R$15,'Inputs - Gas wholesale index'!T$2,FALSE)</f>
        <v>0</v>
      </c>
      <c r="U70" s="12">
        <f t="shared" si="1"/>
        <v>0</v>
      </c>
      <c r="V70" s="12">
        <f t="shared" si="2"/>
        <v>208526.18181818182</v>
      </c>
      <c r="W70" s="12">
        <f t="shared" si="3"/>
        <v>166168.27272727274</v>
      </c>
      <c r="X70" s="12">
        <f t="shared" si="4"/>
        <v>291847.5</v>
      </c>
      <c r="Y70" s="12">
        <f t="shared" si="5"/>
        <v>332991.45454545453</v>
      </c>
      <c r="Z70" s="12">
        <f t="shared" si="6"/>
        <v>0</v>
      </c>
      <c r="AA70" s="12">
        <f t="shared" si="7"/>
        <v>999533.40909090918</v>
      </c>
      <c r="AB70" s="22">
        <f t="shared" si="8"/>
        <v>0</v>
      </c>
      <c r="AC70" s="22">
        <f t="shared" si="9"/>
        <v>0</v>
      </c>
      <c r="AD70" s="22">
        <f t="shared" si="10"/>
        <v>0</v>
      </c>
      <c r="AE70" s="22">
        <f t="shared" si="11"/>
        <v>0</v>
      </c>
      <c r="AF70" s="22">
        <f t="shared" si="12"/>
        <v>0</v>
      </c>
      <c r="AG70" s="22">
        <f t="shared" si="13"/>
        <v>0</v>
      </c>
      <c r="AH70" s="22">
        <f t="shared" si="14"/>
        <v>0</v>
      </c>
      <c r="AI70" s="43" t="str">
        <f t="shared" si="15"/>
        <v>n/a</v>
      </c>
      <c r="AJ70" s="2" t="str">
        <f t="shared" si="16"/>
        <v>2015-16 Summer</v>
      </c>
      <c r="AK70" s="2" t="str">
        <f t="shared" si="17"/>
        <v>2014-15 Winter</v>
      </c>
      <c r="AL70" s="40">
        <v>1</v>
      </c>
      <c r="AM70" s="58"/>
    </row>
    <row r="71" spans="1:39">
      <c r="A71" s="46">
        <v>41943</v>
      </c>
      <c r="B71" s="13" t="str">
        <f t="shared" ref="B71:B134" si="18">TEXT(A71,"mmm")</f>
        <v>Oct</v>
      </c>
      <c r="C71" s="182"/>
      <c r="D71" s="182"/>
      <c r="E71" s="182"/>
      <c r="F71" s="182"/>
      <c r="G71" s="182"/>
      <c r="H71" s="182"/>
      <c r="I71" s="12">
        <f>VLOOKUP($B71,'Gas wholesale lookups'!$A$4:$L$15,'Inputs - Gas wholesale index'!I$2,FALSE)</f>
        <v>332991.45454545453</v>
      </c>
      <c r="J71" s="12">
        <f>VLOOKUP($B71,'Gas wholesale lookups'!$A$4:$L$15,'Inputs - Gas wholesale index'!J$2,FALSE)</f>
        <v>208526.18181818182</v>
      </c>
      <c r="K71" s="12">
        <f>VLOOKUP($B71,'Gas wholesale lookups'!$A$4:$L$15,'Inputs - Gas wholesale index'!K$2,FALSE)</f>
        <v>166168.27272727274</v>
      </c>
      <c r="L71" s="12">
        <f>VLOOKUP($B71,'Gas wholesale lookups'!$A$4:$L$15,'Inputs - Gas wholesale index'!L$2,FALSE)</f>
        <v>291847.5</v>
      </c>
      <c r="M71" s="12">
        <f>VLOOKUP($B71,'Gas wholesale lookups'!$A$4:$L$15,'Inputs - Gas wholesale index'!M$2,FALSE)</f>
        <v>332991.45454545453</v>
      </c>
      <c r="N71" s="12">
        <f>VLOOKUP($B71,'Gas wholesale lookups'!$A$4:$L$15,'Inputs - Gas wholesale index'!N$2,FALSE)</f>
        <v>208526.18181818182</v>
      </c>
      <c r="O71" s="37">
        <f>VLOOKUP($B71,'Gas wholesale lookups'!$A$4:$R$15,'Inputs - Gas wholesale index'!O$2,FALSE)</f>
        <v>0</v>
      </c>
      <c r="P71" s="37">
        <f>VLOOKUP($B71,'Gas wholesale lookups'!$A$4:$R$15,'Inputs - Gas wholesale index'!P$2,FALSE)</f>
        <v>1</v>
      </c>
      <c r="Q71" s="37">
        <f>VLOOKUP($B71,'Gas wholesale lookups'!$A$4:$R$15,'Inputs - Gas wholesale index'!Q$2,FALSE)</f>
        <v>1</v>
      </c>
      <c r="R71" s="37">
        <f>VLOOKUP($B71,'Gas wholesale lookups'!$A$4:$R$15,'Inputs - Gas wholesale index'!R$2,FALSE)</f>
        <v>1</v>
      </c>
      <c r="S71" s="37">
        <f>VLOOKUP($B71,'Gas wholesale lookups'!$A$4:$R$15,'Inputs - Gas wholesale index'!S$2,FALSE)</f>
        <v>1</v>
      </c>
      <c r="T71" s="37">
        <f>VLOOKUP($B71,'Gas wholesale lookups'!$A$4:$R$15,'Inputs - Gas wholesale index'!T$2,FALSE)</f>
        <v>0</v>
      </c>
      <c r="U71" s="12">
        <f t="shared" ref="U71:U134" si="19">IF(O71="","",I71*O71)</f>
        <v>0</v>
      </c>
      <c r="V71" s="12">
        <f t="shared" ref="V71:V134" si="20">IF(P71="","",J71*P71)</f>
        <v>208526.18181818182</v>
      </c>
      <c r="W71" s="12">
        <f t="shared" ref="W71:W134" si="21">IF(Q71="","",K71*Q71)</f>
        <v>166168.27272727274</v>
      </c>
      <c r="X71" s="12">
        <f t="shared" ref="X71:X134" si="22">IF(R71="","",L71*R71)</f>
        <v>291847.5</v>
      </c>
      <c r="Y71" s="12">
        <f t="shared" ref="Y71:Y134" si="23">IF(S71="","",M71*S71)</f>
        <v>332991.45454545453</v>
      </c>
      <c r="Z71" s="12">
        <f t="shared" ref="Z71:Z134" si="24">IF(T71="","",N71*T71)</f>
        <v>0</v>
      </c>
      <c r="AA71" s="12">
        <f t="shared" ref="AA71:AA134" si="25">SUM(U71:Z71)</f>
        <v>999533.40909090918</v>
      </c>
      <c r="AB71" s="22">
        <f t="shared" ref="AB71:AB134" si="26">IF(U71="","",U71*C71)</f>
        <v>0</v>
      </c>
      <c r="AC71" s="22">
        <f t="shared" ref="AC71:AC134" si="27">IF(V71="","",V71*D71)</f>
        <v>0</v>
      </c>
      <c r="AD71" s="22">
        <f t="shared" ref="AD71:AD134" si="28">IF(W71="","",W71*E71)</f>
        <v>0</v>
      </c>
      <c r="AE71" s="22">
        <f t="shared" ref="AE71:AE134" si="29">IF(X71="","",X71*F71)</f>
        <v>0</v>
      </c>
      <c r="AF71" s="22">
        <f t="shared" ref="AF71:AF134" si="30">IF(Y71="","",Y71*G71)</f>
        <v>0</v>
      </c>
      <c r="AG71" s="22">
        <f t="shared" ref="AG71:AG134" si="31">IF(Z71="","",Z71*H71)</f>
        <v>0</v>
      </c>
      <c r="AH71" s="22">
        <f t="shared" ref="AH71:AH134" si="32">SUM(AB71:AG71)</f>
        <v>0</v>
      </c>
      <c r="AI71" s="43" t="str">
        <f t="shared" ref="AI71:AI134" si="33">IF(MIN(C71:H71)&lt;1,"n/a",AH71/AA71)</f>
        <v>n/a</v>
      </c>
      <c r="AJ71" s="2" t="str">
        <f t="shared" ref="AJ71:AJ134" si="34">IF(AND(MONTH(A71)=8,MONTH(A70)=7),YEAR(A71)+1&amp;"-"&amp;YEAR(A71)-1998&amp;" Summer",IF(AND(MONTH(A71)=2,MONTH(A70)=1),YEAR(A71)&amp;"-"&amp;YEAR(A71)-1999&amp;" Winter",AJ70))</f>
        <v>2015-16 Summer</v>
      </c>
      <c r="AK71" s="2" t="str">
        <f t="shared" ref="AK71:AK134" si="35">IF(AND(MONTH(A71)=4,MONTH(A70)=3),YEAR(A71)&amp;"-"&amp;YEAR(A71)-1999&amp;" Summer",IF(AND(MONTH(A71)=10,MONTH(A70)=9),YEAR(A71)&amp;"-"&amp;YEAR(A71)-1999&amp;" Winter",AK70))</f>
        <v>2014-15 Winter</v>
      </c>
      <c r="AL71" s="40">
        <v>1</v>
      </c>
      <c r="AM71" s="58"/>
    </row>
    <row r="72" spans="1:39">
      <c r="A72" s="46">
        <v>41946</v>
      </c>
      <c r="B72" s="13" t="str">
        <f t="shared" si="18"/>
        <v>Nov</v>
      </c>
      <c r="C72" s="182"/>
      <c r="D72" s="182"/>
      <c r="E72" s="182"/>
      <c r="F72" s="182"/>
      <c r="G72" s="182"/>
      <c r="H72" s="182"/>
      <c r="I72" s="12">
        <f>VLOOKUP($B72,'Gas wholesale lookups'!$A$4:$L$15,'Inputs - Gas wholesale index'!I$2,FALSE)</f>
        <v>332991.45454545453</v>
      </c>
      <c r="J72" s="12">
        <f>VLOOKUP($B72,'Gas wholesale lookups'!$A$4:$L$15,'Inputs - Gas wholesale index'!J$2,FALSE)</f>
        <v>208526.18181818182</v>
      </c>
      <c r="K72" s="12">
        <f>VLOOKUP($B72,'Gas wholesale lookups'!$A$4:$L$15,'Inputs - Gas wholesale index'!K$2,FALSE)</f>
        <v>166168.27272727274</v>
      </c>
      <c r="L72" s="12">
        <f>VLOOKUP($B72,'Gas wholesale lookups'!$A$4:$L$15,'Inputs - Gas wholesale index'!L$2,FALSE)</f>
        <v>291847.5</v>
      </c>
      <c r="M72" s="12">
        <f>VLOOKUP($B72,'Gas wholesale lookups'!$A$4:$L$15,'Inputs - Gas wholesale index'!M$2,FALSE)</f>
        <v>332991.45454545453</v>
      </c>
      <c r="N72" s="12">
        <f>VLOOKUP($B72,'Gas wholesale lookups'!$A$4:$L$15,'Inputs - Gas wholesale index'!N$2,FALSE)</f>
        <v>208526.18181818182</v>
      </c>
      <c r="O72" s="37">
        <f>VLOOKUP($B72,'Gas wholesale lookups'!$A$4:$R$15,'Inputs - Gas wholesale index'!O$2,FALSE)</f>
        <v>0</v>
      </c>
      <c r="P72" s="37">
        <f>VLOOKUP($B72,'Gas wholesale lookups'!$A$4:$R$15,'Inputs - Gas wholesale index'!P$2,FALSE)</f>
        <v>1</v>
      </c>
      <c r="Q72" s="37">
        <f>VLOOKUP($B72,'Gas wholesale lookups'!$A$4:$R$15,'Inputs - Gas wholesale index'!Q$2,FALSE)</f>
        <v>1</v>
      </c>
      <c r="R72" s="37">
        <f>VLOOKUP($B72,'Gas wholesale lookups'!$A$4:$R$15,'Inputs - Gas wholesale index'!R$2,FALSE)</f>
        <v>1</v>
      </c>
      <c r="S72" s="37">
        <f>VLOOKUP($B72,'Gas wholesale lookups'!$A$4:$R$15,'Inputs - Gas wholesale index'!S$2,FALSE)</f>
        <v>1</v>
      </c>
      <c r="T72" s="37">
        <f>VLOOKUP($B72,'Gas wholesale lookups'!$A$4:$R$15,'Inputs - Gas wholesale index'!T$2,FALSE)</f>
        <v>0</v>
      </c>
      <c r="U72" s="12">
        <f t="shared" si="19"/>
        <v>0</v>
      </c>
      <c r="V72" s="12">
        <f t="shared" si="20"/>
        <v>208526.18181818182</v>
      </c>
      <c r="W72" s="12">
        <f t="shared" si="21"/>
        <v>166168.27272727274</v>
      </c>
      <c r="X72" s="12">
        <f t="shared" si="22"/>
        <v>291847.5</v>
      </c>
      <c r="Y72" s="12">
        <f t="shared" si="23"/>
        <v>332991.45454545453</v>
      </c>
      <c r="Z72" s="12">
        <f t="shared" si="24"/>
        <v>0</v>
      </c>
      <c r="AA72" s="12">
        <f t="shared" si="25"/>
        <v>999533.40909090918</v>
      </c>
      <c r="AB72" s="22">
        <f t="shared" si="26"/>
        <v>0</v>
      </c>
      <c r="AC72" s="22">
        <f t="shared" si="27"/>
        <v>0</v>
      </c>
      <c r="AD72" s="22">
        <f t="shared" si="28"/>
        <v>0</v>
      </c>
      <c r="AE72" s="22">
        <f t="shared" si="29"/>
        <v>0</v>
      </c>
      <c r="AF72" s="22">
        <f t="shared" si="30"/>
        <v>0</v>
      </c>
      <c r="AG72" s="22">
        <f t="shared" si="31"/>
        <v>0</v>
      </c>
      <c r="AH72" s="22">
        <f t="shared" si="32"/>
        <v>0</v>
      </c>
      <c r="AI72" s="43" t="str">
        <f t="shared" si="33"/>
        <v>n/a</v>
      </c>
      <c r="AJ72" s="2" t="str">
        <f t="shared" si="34"/>
        <v>2015-16 Summer</v>
      </c>
      <c r="AK72" s="2" t="str">
        <f t="shared" si="35"/>
        <v>2014-15 Winter</v>
      </c>
      <c r="AL72" s="40">
        <v>1</v>
      </c>
      <c r="AM72" s="58"/>
    </row>
    <row r="73" spans="1:39">
      <c r="A73" s="46">
        <v>41947</v>
      </c>
      <c r="B73" s="13" t="str">
        <f t="shared" si="18"/>
        <v>Nov</v>
      </c>
      <c r="C73" s="182"/>
      <c r="D73" s="182"/>
      <c r="E73" s="182"/>
      <c r="F73" s="182"/>
      <c r="G73" s="182"/>
      <c r="H73" s="182"/>
      <c r="I73" s="12">
        <f>VLOOKUP($B73,'Gas wholesale lookups'!$A$4:$L$15,'Inputs - Gas wholesale index'!I$2,FALSE)</f>
        <v>332991.45454545453</v>
      </c>
      <c r="J73" s="12">
        <f>VLOOKUP($B73,'Gas wholesale lookups'!$A$4:$L$15,'Inputs - Gas wholesale index'!J$2,FALSE)</f>
        <v>208526.18181818182</v>
      </c>
      <c r="K73" s="12">
        <f>VLOOKUP($B73,'Gas wholesale lookups'!$A$4:$L$15,'Inputs - Gas wholesale index'!K$2,FALSE)</f>
        <v>166168.27272727274</v>
      </c>
      <c r="L73" s="12">
        <f>VLOOKUP($B73,'Gas wholesale lookups'!$A$4:$L$15,'Inputs - Gas wholesale index'!L$2,FALSE)</f>
        <v>291847.5</v>
      </c>
      <c r="M73" s="12">
        <f>VLOOKUP($B73,'Gas wholesale lookups'!$A$4:$L$15,'Inputs - Gas wholesale index'!M$2,FALSE)</f>
        <v>332991.45454545453</v>
      </c>
      <c r="N73" s="12">
        <f>VLOOKUP($B73,'Gas wholesale lookups'!$A$4:$L$15,'Inputs - Gas wholesale index'!N$2,FALSE)</f>
        <v>208526.18181818182</v>
      </c>
      <c r="O73" s="37">
        <f>VLOOKUP($B73,'Gas wholesale lookups'!$A$4:$R$15,'Inputs - Gas wholesale index'!O$2,FALSE)</f>
        <v>0</v>
      </c>
      <c r="P73" s="37">
        <f>VLOOKUP($B73,'Gas wholesale lookups'!$A$4:$R$15,'Inputs - Gas wholesale index'!P$2,FALSE)</f>
        <v>1</v>
      </c>
      <c r="Q73" s="37">
        <f>VLOOKUP($B73,'Gas wholesale lookups'!$A$4:$R$15,'Inputs - Gas wholesale index'!Q$2,FALSE)</f>
        <v>1</v>
      </c>
      <c r="R73" s="37">
        <f>VLOOKUP($B73,'Gas wholesale lookups'!$A$4:$R$15,'Inputs - Gas wholesale index'!R$2,FALSE)</f>
        <v>1</v>
      </c>
      <c r="S73" s="37">
        <f>VLOOKUP($B73,'Gas wholesale lookups'!$A$4:$R$15,'Inputs - Gas wholesale index'!S$2,FALSE)</f>
        <v>1</v>
      </c>
      <c r="T73" s="37">
        <f>VLOOKUP($B73,'Gas wholesale lookups'!$A$4:$R$15,'Inputs - Gas wholesale index'!T$2,FALSE)</f>
        <v>0</v>
      </c>
      <c r="U73" s="12">
        <f t="shared" si="19"/>
        <v>0</v>
      </c>
      <c r="V73" s="12">
        <f t="shared" si="20"/>
        <v>208526.18181818182</v>
      </c>
      <c r="W73" s="12">
        <f t="shared" si="21"/>
        <v>166168.27272727274</v>
      </c>
      <c r="X73" s="12">
        <f t="shared" si="22"/>
        <v>291847.5</v>
      </c>
      <c r="Y73" s="12">
        <f t="shared" si="23"/>
        <v>332991.45454545453</v>
      </c>
      <c r="Z73" s="12">
        <f t="shared" si="24"/>
        <v>0</v>
      </c>
      <c r="AA73" s="12">
        <f t="shared" si="25"/>
        <v>999533.40909090918</v>
      </c>
      <c r="AB73" s="22">
        <f t="shared" si="26"/>
        <v>0</v>
      </c>
      <c r="AC73" s="22">
        <f t="shared" si="27"/>
        <v>0</v>
      </c>
      <c r="AD73" s="22">
        <f t="shared" si="28"/>
        <v>0</v>
      </c>
      <c r="AE73" s="22">
        <f t="shared" si="29"/>
        <v>0</v>
      </c>
      <c r="AF73" s="22">
        <f t="shared" si="30"/>
        <v>0</v>
      </c>
      <c r="AG73" s="22">
        <f t="shared" si="31"/>
        <v>0</v>
      </c>
      <c r="AH73" s="22">
        <f t="shared" si="32"/>
        <v>0</v>
      </c>
      <c r="AI73" s="43" t="str">
        <f t="shared" si="33"/>
        <v>n/a</v>
      </c>
      <c r="AJ73" s="2" t="str">
        <f t="shared" si="34"/>
        <v>2015-16 Summer</v>
      </c>
      <c r="AK73" s="2" t="str">
        <f t="shared" si="35"/>
        <v>2014-15 Winter</v>
      </c>
      <c r="AL73" s="40">
        <v>1</v>
      </c>
      <c r="AM73" s="58"/>
    </row>
    <row r="74" spans="1:39">
      <c r="A74" s="46">
        <v>41948</v>
      </c>
      <c r="B74" s="13" t="str">
        <f t="shared" si="18"/>
        <v>Nov</v>
      </c>
      <c r="C74" s="182"/>
      <c r="D74" s="182"/>
      <c r="E74" s="182"/>
      <c r="F74" s="182"/>
      <c r="G74" s="182"/>
      <c r="H74" s="182"/>
      <c r="I74" s="12">
        <f>VLOOKUP($B74,'Gas wholesale lookups'!$A$4:$L$15,'Inputs - Gas wholesale index'!I$2,FALSE)</f>
        <v>332991.45454545453</v>
      </c>
      <c r="J74" s="12">
        <f>VLOOKUP($B74,'Gas wholesale lookups'!$A$4:$L$15,'Inputs - Gas wholesale index'!J$2,FALSE)</f>
        <v>208526.18181818182</v>
      </c>
      <c r="K74" s="12">
        <f>VLOOKUP($B74,'Gas wholesale lookups'!$A$4:$L$15,'Inputs - Gas wholesale index'!K$2,FALSE)</f>
        <v>166168.27272727274</v>
      </c>
      <c r="L74" s="12">
        <f>VLOOKUP($B74,'Gas wholesale lookups'!$A$4:$L$15,'Inputs - Gas wholesale index'!L$2,FALSE)</f>
        <v>291847.5</v>
      </c>
      <c r="M74" s="12">
        <f>VLOOKUP($B74,'Gas wholesale lookups'!$A$4:$L$15,'Inputs - Gas wholesale index'!M$2,FALSE)</f>
        <v>332991.45454545453</v>
      </c>
      <c r="N74" s="12">
        <f>VLOOKUP($B74,'Gas wholesale lookups'!$A$4:$L$15,'Inputs - Gas wholesale index'!N$2,FALSE)</f>
        <v>208526.18181818182</v>
      </c>
      <c r="O74" s="37">
        <f>VLOOKUP($B74,'Gas wholesale lookups'!$A$4:$R$15,'Inputs - Gas wholesale index'!O$2,FALSE)</f>
        <v>0</v>
      </c>
      <c r="P74" s="37">
        <f>VLOOKUP($B74,'Gas wholesale lookups'!$A$4:$R$15,'Inputs - Gas wholesale index'!P$2,FALSE)</f>
        <v>1</v>
      </c>
      <c r="Q74" s="37">
        <f>VLOOKUP($B74,'Gas wholesale lookups'!$A$4:$R$15,'Inputs - Gas wholesale index'!Q$2,FALSE)</f>
        <v>1</v>
      </c>
      <c r="R74" s="37">
        <f>VLOOKUP($B74,'Gas wholesale lookups'!$A$4:$R$15,'Inputs - Gas wholesale index'!R$2,FALSE)</f>
        <v>1</v>
      </c>
      <c r="S74" s="37">
        <f>VLOOKUP($B74,'Gas wholesale lookups'!$A$4:$R$15,'Inputs - Gas wholesale index'!S$2,FALSE)</f>
        <v>1</v>
      </c>
      <c r="T74" s="37">
        <f>VLOOKUP($B74,'Gas wholesale lookups'!$A$4:$R$15,'Inputs - Gas wholesale index'!T$2,FALSE)</f>
        <v>0</v>
      </c>
      <c r="U74" s="12">
        <f t="shared" si="19"/>
        <v>0</v>
      </c>
      <c r="V74" s="12">
        <f t="shared" si="20"/>
        <v>208526.18181818182</v>
      </c>
      <c r="W74" s="12">
        <f t="shared" si="21"/>
        <v>166168.27272727274</v>
      </c>
      <c r="X74" s="12">
        <f t="shared" si="22"/>
        <v>291847.5</v>
      </c>
      <c r="Y74" s="12">
        <f t="shared" si="23"/>
        <v>332991.45454545453</v>
      </c>
      <c r="Z74" s="12">
        <f t="shared" si="24"/>
        <v>0</v>
      </c>
      <c r="AA74" s="12">
        <f t="shared" si="25"/>
        <v>999533.40909090918</v>
      </c>
      <c r="AB74" s="22">
        <f t="shared" si="26"/>
        <v>0</v>
      </c>
      <c r="AC74" s="22">
        <f t="shared" si="27"/>
        <v>0</v>
      </c>
      <c r="AD74" s="22">
        <f t="shared" si="28"/>
        <v>0</v>
      </c>
      <c r="AE74" s="22">
        <f t="shared" si="29"/>
        <v>0</v>
      </c>
      <c r="AF74" s="22">
        <f t="shared" si="30"/>
        <v>0</v>
      </c>
      <c r="AG74" s="22">
        <f t="shared" si="31"/>
        <v>0</v>
      </c>
      <c r="AH74" s="22">
        <f t="shared" si="32"/>
        <v>0</v>
      </c>
      <c r="AI74" s="43" t="str">
        <f t="shared" si="33"/>
        <v>n/a</v>
      </c>
      <c r="AJ74" s="2" t="str">
        <f t="shared" si="34"/>
        <v>2015-16 Summer</v>
      </c>
      <c r="AK74" s="2" t="str">
        <f t="shared" si="35"/>
        <v>2014-15 Winter</v>
      </c>
      <c r="AL74" s="40">
        <v>1</v>
      </c>
      <c r="AM74" s="58"/>
    </row>
    <row r="75" spans="1:39">
      <c r="A75" s="46">
        <v>41949</v>
      </c>
      <c r="B75" s="13" t="str">
        <f t="shared" si="18"/>
        <v>Nov</v>
      </c>
      <c r="C75" s="182"/>
      <c r="D75" s="182"/>
      <c r="E75" s="182"/>
      <c r="F75" s="182"/>
      <c r="G75" s="182"/>
      <c r="H75" s="182"/>
      <c r="I75" s="12">
        <f>VLOOKUP($B75,'Gas wholesale lookups'!$A$4:$L$15,'Inputs - Gas wholesale index'!I$2,FALSE)</f>
        <v>332991.45454545453</v>
      </c>
      <c r="J75" s="12">
        <f>VLOOKUP($B75,'Gas wholesale lookups'!$A$4:$L$15,'Inputs - Gas wholesale index'!J$2,FALSE)</f>
        <v>208526.18181818182</v>
      </c>
      <c r="K75" s="12">
        <f>VLOOKUP($B75,'Gas wholesale lookups'!$A$4:$L$15,'Inputs - Gas wholesale index'!K$2,FALSE)</f>
        <v>166168.27272727274</v>
      </c>
      <c r="L75" s="12">
        <f>VLOOKUP($B75,'Gas wholesale lookups'!$A$4:$L$15,'Inputs - Gas wholesale index'!L$2,FALSE)</f>
        <v>291847.5</v>
      </c>
      <c r="M75" s="12">
        <f>VLOOKUP($B75,'Gas wholesale lookups'!$A$4:$L$15,'Inputs - Gas wholesale index'!M$2,FALSE)</f>
        <v>332991.45454545453</v>
      </c>
      <c r="N75" s="12">
        <f>VLOOKUP($B75,'Gas wholesale lookups'!$A$4:$L$15,'Inputs - Gas wholesale index'!N$2,FALSE)</f>
        <v>208526.18181818182</v>
      </c>
      <c r="O75" s="37">
        <f>VLOOKUP($B75,'Gas wholesale lookups'!$A$4:$R$15,'Inputs - Gas wholesale index'!O$2,FALSE)</f>
        <v>0</v>
      </c>
      <c r="P75" s="37">
        <f>VLOOKUP($B75,'Gas wholesale lookups'!$A$4:$R$15,'Inputs - Gas wholesale index'!P$2,FALSE)</f>
        <v>1</v>
      </c>
      <c r="Q75" s="37">
        <f>VLOOKUP($B75,'Gas wholesale lookups'!$A$4:$R$15,'Inputs - Gas wholesale index'!Q$2,FALSE)</f>
        <v>1</v>
      </c>
      <c r="R75" s="37">
        <f>VLOOKUP($B75,'Gas wholesale lookups'!$A$4:$R$15,'Inputs - Gas wholesale index'!R$2,FALSE)</f>
        <v>1</v>
      </c>
      <c r="S75" s="37">
        <f>VLOOKUP($B75,'Gas wholesale lookups'!$A$4:$R$15,'Inputs - Gas wholesale index'!S$2,FALSE)</f>
        <v>1</v>
      </c>
      <c r="T75" s="37">
        <f>VLOOKUP($B75,'Gas wholesale lookups'!$A$4:$R$15,'Inputs - Gas wholesale index'!T$2,FALSE)</f>
        <v>0</v>
      </c>
      <c r="U75" s="12">
        <f t="shared" si="19"/>
        <v>0</v>
      </c>
      <c r="V75" s="12">
        <f t="shared" si="20"/>
        <v>208526.18181818182</v>
      </c>
      <c r="W75" s="12">
        <f t="shared" si="21"/>
        <v>166168.27272727274</v>
      </c>
      <c r="X75" s="12">
        <f t="shared" si="22"/>
        <v>291847.5</v>
      </c>
      <c r="Y75" s="12">
        <f t="shared" si="23"/>
        <v>332991.45454545453</v>
      </c>
      <c r="Z75" s="12">
        <f t="shared" si="24"/>
        <v>0</v>
      </c>
      <c r="AA75" s="12">
        <f t="shared" si="25"/>
        <v>999533.40909090918</v>
      </c>
      <c r="AB75" s="22">
        <f t="shared" si="26"/>
        <v>0</v>
      </c>
      <c r="AC75" s="22">
        <f t="shared" si="27"/>
        <v>0</v>
      </c>
      <c r="AD75" s="22">
        <f t="shared" si="28"/>
        <v>0</v>
      </c>
      <c r="AE75" s="22">
        <f t="shared" si="29"/>
        <v>0</v>
      </c>
      <c r="AF75" s="22">
        <f t="shared" si="30"/>
        <v>0</v>
      </c>
      <c r="AG75" s="22">
        <f t="shared" si="31"/>
        <v>0</v>
      </c>
      <c r="AH75" s="22">
        <f t="shared" si="32"/>
        <v>0</v>
      </c>
      <c r="AI75" s="43" t="str">
        <f t="shared" si="33"/>
        <v>n/a</v>
      </c>
      <c r="AJ75" s="2" t="str">
        <f t="shared" si="34"/>
        <v>2015-16 Summer</v>
      </c>
      <c r="AK75" s="2" t="str">
        <f t="shared" si="35"/>
        <v>2014-15 Winter</v>
      </c>
      <c r="AL75" s="40">
        <v>1</v>
      </c>
      <c r="AM75" s="58"/>
    </row>
    <row r="76" spans="1:39">
      <c r="A76" s="46">
        <v>41950</v>
      </c>
      <c r="B76" s="13" t="str">
        <f t="shared" si="18"/>
        <v>Nov</v>
      </c>
      <c r="C76" s="182"/>
      <c r="D76" s="182"/>
      <c r="E76" s="182"/>
      <c r="F76" s="182"/>
      <c r="G76" s="182"/>
      <c r="H76" s="182"/>
      <c r="I76" s="12">
        <f>VLOOKUP($B76,'Gas wholesale lookups'!$A$4:$L$15,'Inputs - Gas wholesale index'!I$2,FALSE)</f>
        <v>332991.45454545453</v>
      </c>
      <c r="J76" s="12">
        <f>VLOOKUP($B76,'Gas wholesale lookups'!$A$4:$L$15,'Inputs - Gas wholesale index'!J$2,FALSE)</f>
        <v>208526.18181818182</v>
      </c>
      <c r="K76" s="12">
        <f>VLOOKUP($B76,'Gas wholesale lookups'!$A$4:$L$15,'Inputs - Gas wholesale index'!K$2,FALSE)</f>
        <v>166168.27272727274</v>
      </c>
      <c r="L76" s="12">
        <f>VLOOKUP($B76,'Gas wholesale lookups'!$A$4:$L$15,'Inputs - Gas wholesale index'!L$2,FALSE)</f>
        <v>291847.5</v>
      </c>
      <c r="M76" s="12">
        <f>VLOOKUP($B76,'Gas wholesale lookups'!$A$4:$L$15,'Inputs - Gas wholesale index'!M$2,FALSE)</f>
        <v>332991.45454545453</v>
      </c>
      <c r="N76" s="12">
        <f>VLOOKUP($B76,'Gas wholesale lookups'!$A$4:$L$15,'Inputs - Gas wholesale index'!N$2,FALSE)</f>
        <v>208526.18181818182</v>
      </c>
      <c r="O76" s="37">
        <f>VLOOKUP($B76,'Gas wholesale lookups'!$A$4:$R$15,'Inputs - Gas wholesale index'!O$2,FALSE)</f>
        <v>0</v>
      </c>
      <c r="P76" s="37">
        <f>VLOOKUP($B76,'Gas wholesale lookups'!$A$4:$R$15,'Inputs - Gas wholesale index'!P$2,FALSE)</f>
        <v>1</v>
      </c>
      <c r="Q76" s="37">
        <f>VLOOKUP($B76,'Gas wholesale lookups'!$A$4:$R$15,'Inputs - Gas wholesale index'!Q$2,FALSE)</f>
        <v>1</v>
      </c>
      <c r="R76" s="37">
        <f>VLOOKUP($B76,'Gas wholesale lookups'!$A$4:$R$15,'Inputs - Gas wholesale index'!R$2,FALSE)</f>
        <v>1</v>
      </c>
      <c r="S76" s="37">
        <f>VLOOKUP($B76,'Gas wholesale lookups'!$A$4:$R$15,'Inputs - Gas wholesale index'!S$2,FALSE)</f>
        <v>1</v>
      </c>
      <c r="T76" s="37">
        <f>VLOOKUP($B76,'Gas wholesale lookups'!$A$4:$R$15,'Inputs - Gas wholesale index'!T$2,FALSE)</f>
        <v>0</v>
      </c>
      <c r="U76" s="12">
        <f t="shared" si="19"/>
        <v>0</v>
      </c>
      <c r="V76" s="12">
        <f t="shared" si="20"/>
        <v>208526.18181818182</v>
      </c>
      <c r="W76" s="12">
        <f t="shared" si="21"/>
        <v>166168.27272727274</v>
      </c>
      <c r="X76" s="12">
        <f t="shared" si="22"/>
        <v>291847.5</v>
      </c>
      <c r="Y76" s="12">
        <f t="shared" si="23"/>
        <v>332991.45454545453</v>
      </c>
      <c r="Z76" s="12">
        <f t="shared" si="24"/>
        <v>0</v>
      </c>
      <c r="AA76" s="12">
        <f t="shared" si="25"/>
        <v>999533.40909090918</v>
      </c>
      <c r="AB76" s="22">
        <f t="shared" si="26"/>
        <v>0</v>
      </c>
      <c r="AC76" s="22">
        <f t="shared" si="27"/>
        <v>0</v>
      </c>
      <c r="AD76" s="22">
        <f t="shared" si="28"/>
        <v>0</v>
      </c>
      <c r="AE76" s="22">
        <f t="shared" si="29"/>
        <v>0</v>
      </c>
      <c r="AF76" s="22">
        <f t="shared" si="30"/>
        <v>0</v>
      </c>
      <c r="AG76" s="22">
        <f t="shared" si="31"/>
        <v>0</v>
      </c>
      <c r="AH76" s="22">
        <f t="shared" si="32"/>
        <v>0</v>
      </c>
      <c r="AI76" s="43" t="str">
        <f t="shared" si="33"/>
        <v>n/a</v>
      </c>
      <c r="AJ76" s="2" t="str">
        <f t="shared" si="34"/>
        <v>2015-16 Summer</v>
      </c>
      <c r="AK76" s="2" t="str">
        <f t="shared" si="35"/>
        <v>2014-15 Winter</v>
      </c>
      <c r="AL76" s="40">
        <v>1</v>
      </c>
      <c r="AM76" s="58"/>
    </row>
    <row r="77" spans="1:39">
      <c r="A77" s="46">
        <v>41953</v>
      </c>
      <c r="B77" s="13" t="str">
        <f t="shared" si="18"/>
        <v>Nov</v>
      </c>
      <c r="C77" s="182"/>
      <c r="D77" s="182"/>
      <c r="E77" s="182"/>
      <c r="F77" s="182"/>
      <c r="G77" s="182"/>
      <c r="H77" s="182"/>
      <c r="I77" s="12">
        <f>VLOOKUP($B77,'Gas wholesale lookups'!$A$4:$L$15,'Inputs - Gas wholesale index'!I$2,FALSE)</f>
        <v>332991.45454545453</v>
      </c>
      <c r="J77" s="12">
        <f>VLOOKUP($B77,'Gas wholesale lookups'!$A$4:$L$15,'Inputs - Gas wholesale index'!J$2,FALSE)</f>
        <v>208526.18181818182</v>
      </c>
      <c r="K77" s="12">
        <f>VLOOKUP($B77,'Gas wholesale lookups'!$A$4:$L$15,'Inputs - Gas wholesale index'!K$2,FALSE)</f>
        <v>166168.27272727274</v>
      </c>
      <c r="L77" s="12">
        <f>VLOOKUP($B77,'Gas wholesale lookups'!$A$4:$L$15,'Inputs - Gas wholesale index'!L$2,FALSE)</f>
        <v>291847.5</v>
      </c>
      <c r="M77" s="12">
        <f>VLOOKUP($B77,'Gas wholesale lookups'!$A$4:$L$15,'Inputs - Gas wholesale index'!M$2,FALSE)</f>
        <v>332991.45454545453</v>
      </c>
      <c r="N77" s="12">
        <f>VLOOKUP($B77,'Gas wholesale lookups'!$A$4:$L$15,'Inputs - Gas wholesale index'!N$2,FALSE)</f>
        <v>208526.18181818182</v>
      </c>
      <c r="O77" s="37">
        <f>VLOOKUP($B77,'Gas wholesale lookups'!$A$4:$R$15,'Inputs - Gas wholesale index'!O$2,FALSE)</f>
        <v>0</v>
      </c>
      <c r="P77" s="37">
        <f>VLOOKUP($B77,'Gas wholesale lookups'!$A$4:$R$15,'Inputs - Gas wholesale index'!P$2,FALSE)</f>
        <v>1</v>
      </c>
      <c r="Q77" s="37">
        <f>VLOOKUP($B77,'Gas wholesale lookups'!$A$4:$R$15,'Inputs - Gas wholesale index'!Q$2,FALSE)</f>
        <v>1</v>
      </c>
      <c r="R77" s="37">
        <f>VLOOKUP($B77,'Gas wholesale lookups'!$A$4:$R$15,'Inputs - Gas wholesale index'!R$2,FALSE)</f>
        <v>1</v>
      </c>
      <c r="S77" s="37">
        <f>VLOOKUP($B77,'Gas wholesale lookups'!$A$4:$R$15,'Inputs - Gas wholesale index'!S$2,FALSE)</f>
        <v>1</v>
      </c>
      <c r="T77" s="37">
        <f>VLOOKUP($B77,'Gas wholesale lookups'!$A$4:$R$15,'Inputs - Gas wholesale index'!T$2,FALSE)</f>
        <v>0</v>
      </c>
      <c r="U77" s="12">
        <f t="shared" si="19"/>
        <v>0</v>
      </c>
      <c r="V77" s="12">
        <f t="shared" si="20"/>
        <v>208526.18181818182</v>
      </c>
      <c r="W77" s="12">
        <f t="shared" si="21"/>
        <v>166168.27272727274</v>
      </c>
      <c r="X77" s="12">
        <f t="shared" si="22"/>
        <v>291847.5</v>
      </c>
      <c r="Y77" s="12">
        <f t="shared" si="23"/>
        <v>332991.45454545453</v>
      </c>
      <c r="Z77" s="12">
        <f t="shared" si="24"/>
        <v>0</v>
      </c>
      <c r="AA77" s="12">
        <f t="shared" si="25"/>
        <v>999533.40909090918</v>
      </c>
      <c r="AB77" s="22">
        <f t="shared" si="26"/>
        <v>0</v>
      </c>
      <c r="AC77" s="22">
        <f t="shared" si="27"/>
        <v>0</v>
      </c>
      <c r="AD77" s="22">
        <f t="shared" si="28"/>
        <v>0</v>
      </c>
      <c r="AE77" s="22">
        <f t="shared" si="29"/>
        <v>0</v>
      </c>
      <c r="AF77" s="22">
        <f t="shared" si="30"/>
        <v>0</v>
      </c>
      <c r="AG77" s="22">
        <f t="shared" si="31"/>
        <v>0</v>
      </c>
      <c r="AH77" s="22">
        <f t="shared" si="32"/>
        <v>0</v>
      </c>
      <c r="AI77" s="43" t="str">
        <f t="shared" si="33"/>
        <v>n/a</v>
      </c>
      <c r="AJ77" s="2" t="str">
        <f t="shared" si="34"/>
        <v>2015-16 Summer</v>
      </c>
      <c r="AK77" s="2" t="str">
        <f t="shared" si="35"/>
        <v>2014-15 Winter</v>
      </c>
      <c r="AL77" s="40">
        <v>1</v>
      </c>
      <c r="AM77" s="58"/>
    </row>
    <row r="78" spans="1:39">
      <c r="A78" s="46">
        <v>41954</v>
      </c>
      <c r="B78" s="13" t="str">
        <f t="shared" si="18"/>
        <v>Nov</v>
      </c>
      <c r="C78" s="182"/>
      <c r="D78" s="182"/>
      <c r="E78" s="182"/>
      <c r="F78" s="182"/>
      <c r="G78" s="182"/>
      <c r="H78" s="182"/>
      <c r="I78" s="12">
        <f>VLOOKUP($B78,'Gas wholesale lookups'!$A$4:$L$15,'Inputs - Gas wholesale index'!I$2,FALSE)</f>
        <v>332991.45454545453</v>
      </c>
      <c r="J78" s="12">
        <f>VLOOKUP($B78,'Gas wholesale lookups'!$A$4:$L$15,'Inputs - Gas wholesale index'!J$2,FALSE)</f>
        <v>208526.18181818182</v>
      </c>
      <c r="K78" s="12">
        <f>VLOOKUP($B78,'Gas wholesale lookups'!$A$4:$L$15,'Inputs - Gas wholesale index'!K$2,FALSE)</f>
        <v>166168.27272727274</v>
      </c>
      <c r="L78" s="12">
        <f>VLOOKUP($B78,'Gas wholesale lookups'!$A$4:$L$15,'Inputs - Gas wholesale index'!L$2,FALSE)</f>
        <v>291847.5</v>
      </c>
      <c r="M78" s="12">
        <f>VLOOKUP($B78,'Gas wholesale lookups'!$A$4:$L$15,'Inputs - Gas wholesale index'!M$2,FALSE)</f>
        <v>332991.45454545453</v>
      </c>
      <c r="N78" s="12">
        <f>VLOOKUP($B78,'Gas wholesale lookups'!$A$4:$L$15,'Inputs - Gas wholesale index'!N$2,FALSE)</f>
        <v>208526.18181818182</v>
      </c>
      <c r="O78" s="37">
        <f>VLOOKUP($B78,'Gas wholesale lookups'!$A$4:$R$15,'Inputs - Gas wholesale index'!O$2,FALSE)</f>
        <v>0</v>
      </c>
      <c r="P78" s="37">
        <f>VLOOKUP($B78,'Gas wholesale lookups'!$A$4:$R$15,'Inputs - Gas wholesale index'!P$2,FALSE)</f>
        <v>1</v>
      </c>
      <c r="Q78" s="37">
        <f>VLOOKUP($B78,'Gas wholesale lookups'!$A$4:$R$15,'Inputs - Gas wholesale index'!Q$2,FALSE)</f>
        <v>1</v>
      </c>
      <c r="R78" s="37">
        <f>VLOOKUP($B78,'Gas wholesale lookups'!$A$4:$R$15,'Inputs - Gas wholesale index'!R$2,FALSE)</f>
        <v>1</v>
      </c>
      <c r="S78" s="37">
        <f>VLOOKUP($B78,'Gas wholesale lookups'!$A$4:$R$15,'Inputs - Gas wholesale index'!S$2,FALSE)</f>
        <v>1</v>
      </c>
      <c r="T78" s="37">
        <f>VLOOKUP($B78,'Gas wholesale lookups'!$A$4:$R$15,'Inputs - Gas wholesale index'!T$2,FALSE)</f>
        <v>0</v>
      </c>
      <c r="U78" s="12">
        <f t="shared" si="19"/>
        <v>0</v>
      </c>
      <c r="V78" s="12">
        <f t="shared" si="20"/>
        <v>208526.18181818182</v>
      </c>
      <c r="W78" s="12">
        <f t="shared" si="21"/>
        <v>166168.27272727274</v>
      </c>
      <c r="X78" s="12">
        <f t="shared" si="22"/>
        <v>291847.5</v>
      </c>
      <c r="Y78" s="12">
        <f t="shared" si="23"/>
        <v>332991.45454545453</v>
      </c>
      <c r="Z78" s="12">
        <f t="shared" si="24"/>
        <v>0</v>
      </c>
      <c r="AA78" s="12">
        <f t="shared" si="25"/>
        <v>999533.40909090918</v>
      </c>
      <c r="AB78" s="22">
        <f t="shared" si="26"/>
        <v>0</v>
      </c>
      <c r="AC78" s="22">
        <f t="shared" si="27"/>
        <v>0</v>
      </c>
      <c r="AD78" s="22">
        <f t="shared" si="28"/>
        <v>0</v>
      </c>
      <c r="AE78" s="22">
        <f t="shared" si="29"/>
        <v>0</v>
      </c>
      <c r="AF78" s="22">
        <f t="shared" si="30"/>
        <v>0</v>
      </c>
      <c r="AG78" s="22">
        <f t="shared" si="31"/>
        <v>0</v>
      </c>
      <c r="AH78" s="22">
        <f t="shared" si="32"/>
        <v>0</v>
      </c>
      <c r="AI78" s="43" t="str">
        <f t="shared" si="33"/>
        <v>n/a</v>
      </c>
      <c r="AJ78" s="2" t="str">
        <f t="shared" si="34"/>
        <v>2015-16 Summer</v>
      </c>
      <c r="AK78" s="2" t="str">
        <f t="shared" si="35"/>
        <v>2014-15 Winter</v>
      </c>
      <c r="AL78" s="40">
        <v>1</v>
      </c>
      <c r="AM78" s="58"/>
    </row>
    <row r="79" spans="1:39">
      <c r="A79" s="46">
        <v>41955</v>
      </c>
      <c r="B79" s="13" t="str">
        <f t="shared" si="18"/>
        <v>Nov</v>
      </c>
      <c r="C79" s="182"/>
      <c r="D79" s="182"/>
      <c r="E79" s="182"/>
      <c r="F79" s="182"/>
      <c r="G79" s="182"/>
      <c r="H79" s="182"/>
      <c r="I79" s="12">
        <f>VLOOKUP($B79,'Gas wholesale lookups'!$A$4:$L$15,'Inputs - Gas wholesale index'!I$2,FALSE)</f>
        <v>332991.45454545453</v>
      </c>
      <c r="J79" s="12">
        <f>VLOOKUP($B79,'Gas wholesale lookups'!$A$4:$L$15,'Inputs - Gas wholesale index'!J$2,FALSE)</f>
        <v>208526.18181818182</v>
      </c>
      <c r="K79" s="12">
        <f>VLOOKUP($B79,'Gas wholesale lookups'!$A$4:$L$15,'Inputs - Gas wholesale index'!K$2,FALSE)</f>
        <v>166168.27272727274</v>
      </c>
      <c r="L79" s="12">
        <f>VLOOKUP($B79,'Gas wholesale lookups'!$A$4:$L$15,'Inputs - Gas wholesale index'!L$2,FALSE)</f>
        <v>291847.5</v>
      </c>
      <c r="M79" s="12">
        <f>VLOOKUP($B79,'Gas wholesale lookups'!$A$4:$L$15,'Inputs - Gas wholesale index'!M$2,FALSE)</f>
        <v>332991.45454545453</v>
      </c>
      <c r="N79" s="12">
        <f>VLOOKUP($B79,'Gas wholesale lookups'!$A$4:$L$15,'Inputs - Gas wholesale index'!N$2,FALSE)</f>
        <v>208526.18181818182</v>
      </c>
      <c r="O79" s="37">
        <f>VLOOKUP($B79,'Gas wholesale lookups'!$A$4:$R$15,'Inputs - Gas wholesale index'!O$2,FALSE)</f>
        <v>0</v>
      </c>
      <c r="P79" s="37">
        <f>VLOOKUP($B79,'Gas wholesale lookups'!$A$4:$R$15,'Inputs - Gas wholesale index'!P$2,FALSE)</f>
        <v>1</v>
      </c>
      <c r="Q79" s="37">
        <f>VLOOKUP($B79,'Gas wholesale lookups'!$A$4:$R$15,'Inputs - Gas wholesale index'!Q$2,FALSE)</f>
        <v>1</v>
      </c>
      <c r="R79" s="37">
        <f>VLOOKUP($B79,'Gas wholesale lookups'!$A$4:$R$15,'Inputs - Gas wholesale index'!R$2,FALSE)</f>
        <v>1</v>
      </c>
      <c r="S79" s="37">
        <f>VLOOKUP($B79,'Gas wholesale lookups'!$A$4:$R$15,'Inputs - Gas wholesale index'!S$2,FALSE)</f>
        <v>1</v>
      </c>
      <c r="T79" s="37">
        <f>VLOOKUP($B79,'Gas wholesale lookups'!$A$4:$R$15,'Inputs - Gas wholesale index'!T$2,FALSE)</f>
        <v>0</v>
      </c>
      <c r="U79" s="12">
        <f t="shared" si="19"/>
        <v>0</v>
      </c>
      <c r="V79" s="12">
        <f t="shared" si="20"/>
        <v>208526.18181818182</v>
      </c>
      <c r="W79" s="12">
        <f t="shared" si="21"/>
        <v>166168.27272727274</v>
      </c>
      <c r="X79" s="12">
        <f t="shared" si="22"/>
        <v>291847.5</v>
      </c>
      <c r="Y79" s="12">
        <f t="shared" si="23"/>
        <v>332991.45454545453</v>
      </c>
      <c r="Z79" s="12">
        <f t="shared" si="24"/>
        <v>0</v>
      </c>
      <c r="AA79" s="12">
        <f t="shared" si="25"/>
        <v>999533.40909090918</v>
      </c>
      <c r="AB79" s="22">
        <f t="shared" si="26"/>
        <v>0</v>
      </c>
      <c r="AC79" s="22">
        <f t="shared" si="27"/>
        <v>0</v>
      </c>
      <c r="AD79" s="22">
        <f t="shared" si="28"/>
        <v>0</v>
      </c>
      <c r="AE79" s="22">
        <f t="shared" si="29"/>
        <v>0</v>
      </c>
      <c r="AF79" s="22">
        <f t="shared" si="30"/>
        <v>0</v>
      </c>
      <c r="AG79" s="22">
        <f t="shared" si="31"/>
        <v>0</v>
      </c>
      <c r="AH79" s="22">
        <f t="shared" si="32"/>
        <v>0</v>
      </c>
      <c r="AI79" s="43" t="str">
        <f t="shared" si="33"/>
        <v>n/a</v>
      </c>
      <c r="AJ79" s="2" t="str">
        <f t="shared" si="34"/>
        <v>2015-16 Summer</v>
      </c>
      <c r="AK79" s="2" t="str">
        <f t="shared" si="35"/>
        <v>2014-15 Winter</v>
      </c>
      <c r="AL79" s="40">
        <v>1</v>
      </c>
      <c r="AM79" s="58"/>
    </row>
    <row r="80" spans="1:39">
      <c r="A80" s="46">
        <v>41956</v>
      </c>
      <c r="B80" s="13" t="str">
        <f t="shared" si="18"/>
        <v>Nov</v>
      </c>
      <c r="C80" s="182"/>
      <c r="D80" s="182"/>
      <c r="E80" s="182"/>
      <c r="F80" s="182"/>
      <c r="G80" s="182"/>
      <c r="H80" s="182"/>
      <c r="I80" s="12">
        <f>VLOOKUP($B80,'Gas wholesale lookups'!$A$4:$L$15,'Inputs - Gas wholesale index'!I$2,FALSE)</f>
        <v>332991.45454545453</v>
      </c>
      <c r="J80" s="12">
        <f>VLOOKUP($B80,'Gas wholesale lookups'!$A$4:$L$15,'Inputs - Gas wholesale index'!J$2,FALSE)</f>
        <v>208526.18181818182</v>
      </c>
      <c r="K80" s="12">
        <f>VLOOKUP($B80,'Gas wholesale lookups'!$A$4:$L$15,'Inputs - Gas wholesale index'!K$2,FALSE)</f>
        <v>166168.27272727274</v>
      </c>
      <c r="L80" s="12">
        <f>VLOOKUP($B80,'Gas wholesale lookups'!$A$4:$L$15,'Inputs - Gas wholesale index'!L$2,FALSE)</f>
        <v>291847.5</v>
      </c>
      <c r="M80" s="12">
        <f>VLOOKUP($B80,'Gas wholesale lookups'!$A$4:$L$15,'Inputs - Gas wholesale index'!M$2,FALSE)</f>
        <v>332991.45454545453</v>
      </c>
      <c r="N80" s="12">
        <f>VLOOKUP($B80,'Gas wholesale lookups'!$A$4:$L$15,'Inputs - Gas wholesale index'!N$2,FALSE)</f>
        <v>208526.18181818182</v>
      </c>
      <c r="O80" s="37">
        <f>VLOOKUP($B80,'Gas wholesale lookups'!$A$4:$R$15,'Inputs - Gas wholesale index'!O$2,FALSE)</f>
        <v>0</v>
      </c>
      <c r="P80" s="37">
        <f>VLOOKUP($B80,'Gas wholesale lookups'!$A$4:$R$15,'Inputs - Gas wholesale index'!P$2,FALSE)</f>
        <v>1</v>
      </c>
      <c r="Q80" s="37">
        <f>VLOOKUP($B80,'Gas wholesale lookups'!$A$4:$R$15,'Inputs - Gas wholesale index'!Q$2,FALSE)</f>
        <v>1</v>
      </c>
      <c r="R80" s="37">
        <f>VLOOKUP($B80,'Gas wholesale lookups'!$A$4:$R$15,'Inputs - Gas wholesale index'!R$2,FALSE)</f>
        <v>1</v>
      </c>
      <c r="S80" s="37">
        <f>VLOOKUP($B80,'Gas wholesale lookups'!$A$4:$R$15,'Inputs - Gas wholesale index'!S$2,FALSE)</f>
        <v>1</v>
      </c>
      <c r="T80" s="37">
        <f>VLOOKUP($B80,'Gas wholesale lookups'!$A$4:$R$15,'Inputs - Gas wholesale index'!T$2,FALSE)</f>
        <v>0</v>
      </c>
      <c r="U80" s="12">
        <f t="shared" si="19"/>
        <v>0</v>
      </c>
      <c r="V80" s="12">
        <f t="shared" si="20"/>
        <v>208526.18181818182</v>
      </c>
      <c r="W80" s="12">
        <f t="shared" si="21"/>
        <v>166168.27272727274</v>
      </c>
      <c r="X80" s="12">
        <f t="shared" si="22"/>
        <v>291847.5</v>
      </c>
      <c r="Y80" s="12">
        <f t="shared" si="23"/>
        <v>332991.45454545453</v>
      </c>
      <c r="Z80" s="12">
        <f t="shared" si="24"/>
        <v>0</v>
      </c>
      <c r="AA80" s="12">
        <f t="shared" si="25"/>
        <v>999533.40909090918</v>
      </c>
      <c r="AB80" s="22">
        <f t="shared" si="26"/>
        <v>0</v>
      </c>
      <c r="AC80" s="22">
        <f t="shared" si="27"/>
        <v>0</v>
      </c>
      <c r="AD80" s="22">
        <f t="shared" si="28"/>
        <v>0</v>
      </c>
      <c r="AE80" s="22">
        <f t="shared" si="29"/>
        <v>0</v>
      </c>
      <c r="AF80" s="22">
        <f t="shared" si="30"/>
        <v>0</v>
      </c>
      <c r="AG80" s="22">
        <f t="shared" si="31"/>
        <v>0</v>
      </c>
      <c r="AH80" s="22">
        <f t="shared" si="32"/>
        <v>0</v>
      </c>
      <c r="AI80" s="43" t="str">
        <f t="shared" si="33"/>
        <v>n/a</v>
      </c>
      <c r="AJ80" s="2" t="str">
        <f t="shared" si="34"/>
        <v>2015-16 Summer</v>
      </c>
      <c r="AK80" s="2" t="str">
        <f t="shared" si="35"/>
        <v>2014-15 Winter</v>
      </c>
      <c r="AL80" s="40">
        <v>1</v>
      </c>
      <c r="AM80" s="58"/>
    </row>
    <row r="81" spans="1:39">
      <c r="A81" s="46">
        <v>41957</v>
      </c>
      <c r="B81" s="13" t="str">
        <f t="shared" si="18"/>
        <v>Nov</v>
      </c>
      <c r="C81" s="182"/>
      <c r="D81" s="182"/>
      <c r="E81" s="182"/>
      <c r="F81" s="182"/>
      <c r="G81" s="182"/>
      <c r="H81" s="182"/>
      <c r="I81" s="12">
        <f>VLOOKUP($B81,'Gas wholesale lookups'!$A$4:$L$15,'Inputs - Gas wholesale index'!I$2,FALSE)</f>
        <v>332991.45454545453</v>
      </c>
      <c r="J81" s="12">
        <f>VLOOKUP($B81,'Gas wholesale lookups'!$A$4:$L$15,'Inputs - Gas wholesale index'!J$2,FALSE)</f>
        <v>208526.18181818182</v>
      </c>
      <c r="K81" s="12">
        <f>VLOOKUP($B81,'Gas wholesale lookups'!$A$4:$L$15,'Inputs - Gas wholesale index'!K$2,FALSE)</f>
        <v>166168.27272727274</v>
      </c>
      <c r="L81" s="12">
        <f>VLOOKUP($B81,'Gas wholesale lookups'!$A$4:$L$15,'Inputs - Gas wholesale index'!L$2,FALSE)</f>
        <v>291847.5</v>
      </c>
      <c r="M81" s="12">
        <f>VLOOKUP($B81,'Gas wholesale lookups'!$A$4:$L$15,'Inputs - Gas wholesale index'!M$2,FALSE)</f>
        <v>332991.45454545453</v>
      </c>
      <c r="N81" s="12">
        <f>VLOOKUP($B81,'Gas wholesale lookups'!$A$4:$L$15,'Inputs - Gas wholesale index'!N$2,FALSE)</f>
        <v>208526.18181818182</v>
      </c>
      <c r="O81" s="37">
        <f>VLOOKUP($B81,'Gas wholesale lookups'!$A$4:$R$15,'Inputs - Gas wholesale index'!O$2,FALSE)</f>
        <v>0</v>
      </c>
      <c r="P81" s="37">
        <f>VLOOKUP($B81,'Gas wholesale lookups'!$A$4:$R$15,'Inputs - Gas wholesale index'!P$2,FALSE)</f>
        <v>1</v>
      </c>
      <c r="Q81" s="37">
        <f>VLOOKUP($B81,'Gas wholesale lookups'!$A$4:$R$15,'Inputs - Gas wholesale index'!Q$2,FALSE)</f>
        <v>1</v>
      </c>
      <c r="R81" s="37">
        <f>VLOOKUP($B81,'Gas wholesale lookups'!$A$4:$R$15,'Inputs - Gas wholesale index'!R$2,FALSE)</f>
        <v>1</v>
      </c>
      <c r="S81" s="37">
        <f>VLOOKUP($B81,'Gas wholesale lookups'!$A$4:$R$15,'Inputs - Gas wholesale index'!S$2,FALSE)</f>
        <v>1</v>
      </c>
      <c r="T81" s="37">
        <f>VLOOKUP($B81,'Gas wholesale lookups'!$A$4:$R$15,'Inputs - Gas wholesale index'!T$2,FALSE)</f>
        <v>0</v>
      </c>
      <c r="U81" s="12">
        <f t="shared" si="19"/>
        <v>0</v>
      </c>
      <c r="V81" s="12">
        <f t="shared" si="20"/>
        <v>208526.18181818182</v>
      </c>
      <c r="W81" s="12">
        <f t="shared" si="21"/>
        <v>166168.27272727274</v>
      </c>
      <c r="X81" s="12">
        <f t="shared" si="22"/>
        <v>291847.5</v>
      </c>
      <c r="Y81" s="12">
        <f t="shared" si="23"/>
        <v>332991.45454545453</v>
      </c>
      <c r="Z81" s="12">
        <f t="shared" si="24"/>
        <v>0</v>
      </c>
      <c r="AA81" s="12">
        <f t="shared" si="25"/>
        <v>999533.40909090918</v>
      </c>
      <c r="AB81" s="22">
        <f t="shared" si="26"/>
        <v>0</v>
      </c>
      <c r="AC81" s="22">
        <f t="shared" si="27"/>
        <v>0</v>
      </c>
      <c r="AD81" s="22">
        <f t="shared" si="28"/>
        <v>0</v>
      </c>
      <c r="AE81" s="22">
        <f t="shared" si="29"/>
        <v>0</v>
      </c>
      <c r="AF81" s="22">
        <f t="shared" si="30"/>
        <v>0</v>
      </c>
      <c r="AG81" s="22">
        <f t="shared" si="31"/>
        <v>0</v>
      </c>
      <c r="AH81" s="22">
        <f t="shared" si="32"/>
        <v>0</v>
      </c>
      <c r="AI81" s="43" t="str">
        <f t="shared" si="33"/>
        <v>n/a</v>
      </c>
      <c r="AJ81" s="2" t="str">
        <f t="shared" si="34"/>
        <v>2015-16 Summer</v>
      </c>
      <c r="AK81" s="2" t="str">
        <f t="shared" si="35"/>
        <v>2014-15 Winter</v>
      </c>
      <c r="AL81" s="40">
        <v>1</v>
      </c>
      <c r="AM81" s="58"/>
    </row>
    <row r="82" spans="1:39">
      <c r="A82" s="46">
        <v>41960</v>
      </c>
      <c r="B82" s="13" t="str">
        <f t="shared" si="18"/>
        <v>Nov</v>
      </c>
      <c r="C82" s="182"/>
      <c r="D82" s="182"/>
      <c r="E82" s="182"/>
      <c r="F82" s="182"/>
      <c r="G82" s="182"/>
      <c r="H82" s="182"/>
      <c r="I82" s="12">
        <f>VLOOKUP($B82,'Gas wholesale lookups'!$A$4:$L$15,'Inputs - Gas wholesale index'!I$2,FALSE)</f>
        <v>332991.45454545453</v>
      </c>
      <c r="J82" s="12">
        <f>VLOOKUP($B82,'Gas wholesale lookups'!$A$4:$L$15,'Inputs - Gas wholesale index'!J$2,FALSE)</f>
        <v>208526.18181818182</v>
      </c>
      <c r="K82" s="12">
        <f>VLOOKUP($B82,'Gas wholesale lookups'!$A$4:$L$15,'Inputs - Gas wholesale index'!K$2,FALSE)</f>
        <v>166168.27272727274</v>
      </c>
      <c r="L82" s="12">
        <f>VLOOKUP($B82,'Gas wholesale lookups'!$A$4:$L$15,'Inputs - Gas wholesale index'!L$2,FALSE)</f>
        <v>291847.5</v>
      </c>
      <c r="M82" s="12">
        <f>VLOOKUP($B82,'Gas wholesale lookups'!$A$4:$L$15,'Inputs - Gas wholesale index'!M$2,FALSE)</f>
        <v>332991.45454545453</v>
      </c>
      <c r="N82" s="12">
        <f>VLOOKUP($B82,'Gas wholesale lookups'!$A$4:$L$15,'Inputs - Gas wholesale index'!N$2,FALSE)</f>
        <v>208526.18181818182</v>
      </c>
      <c r="O82" s="37">
        <f>VLOOKUP($B82,'Gas wholesale lookups'!$A$4:$R$15,'Inputs - Gas wholesale index'!O$2,FALSE)</f>
        <v>0</v>
      </c>
      <c r="P82" s="37">
        <f>VLOOKUP($B82,'Gas wholesale lookups'!$A$4:$R$15,'Inputs - Gas wholesale index'!P$2,FALSE)</f>
        <v>1</v>
      </c>
      <c r="Q82" s="37">
        <f>VLOOKUP($B82,'Gas wholesale lookups'!$A$4:$R$15,'Inputs - Gas wholesale index'!Q$2,FALSE)</f>
        <v>1</v>
      </c>
      <c r="R82" s="37">
        <f>VLOOKUP($B82,'Gas wholesale lookups'!$A$4:$R$15,'Inputs - Gas wholesale index'!R$2,FALSE)</f>
        <v>1</v>
      </c>
      <c r="S82" s="37">
        <f>VLOOKUP($B82,'Gas wholesale lookups'!$A$4:$R$15,'Inputs - Gas wholesale index'!S$2,FALSE)</f>
        <v>1</v>
      </c>
      <c r="T82" s="37">
        <f>VLOOKUP($B82,'Gas wholesale lookups'!$A$4:$R$15,'Inputs - Gas wholesale index'!T$2,FALSE)</f>
        <v>0</v>
      </c>
      <c r="U82" s="12">
        <f t="shared" si="19"/>
        <v>0</v>
      </c>
      <c r="V82" s="12">
        <f t="shared" si="20"/>
        <v>208526.18181818182</v>
      </c>
      <c r="W82" s="12">
        <f t="shared" si="21"/>
        <v>166168.27272727274</v>
      </c>
      <c r="X82" s="12">
        <f t="shared" si="22"/>
        <v>291847.5</v>
      </c>
      <c r="Y82" s="12">
        <f t="shared" si="23"/>
        <v>332991.45454545453</v>
      </c>
      <c r="Z82" s="12">
        <f t="shared" si="24"/>
        <v>0</v>
      </c>
      <c r="AA82" s="12">
        <f t="shared" si="25"/>
        <v>999533.40909090918</v>
      </c>
      <c r="AB82" s="22">
        <f t="shared" si="26"/>
        <v>0</v>
      </c>
      <c r="AC82" s="22">
        <f t="shared" si="27"/>
        <v>0</v>
      </c>
      <c r="AD82" s="22">
        <f t="shared" si="28"/>
        <v>0</v>
      </c>
      <c r="AE82" s="22">
        <f t="shared" si="29"/>
        <v>0</v>
      </c>
      <c r="AF82" s="22">
        <f t="shared" si="30"/>
        <v>0</v>
      </c>
      <c r="AG82" s="22">
        <f t="shared" si="31"/>
        <v>0</v>
      </c>
      <c r="AH82" s="22">
        <f t="shared" si="32"/>
        <v>0</v>
      </c>
      <c r="AI82" s="43" t="str">
        <f t="shared" si="33"/>
        <v>n/a</v>
      </c>
      <c r="AJ82" s="2" t="str">
        <f t="shared" si="34"/>
        <v>2015-16 Summer</v>
      </c>
      <c r="AK82" s="2" t="str">
        <f t="shared" si="35"/>
        <v>2014-15 Winter</v>
      </c>
      <c r="AL82" s="40">
        <v>1</v>
      </c>
      <c r="AM82" s="58"/>
    </row>
    <row r="83" spans="1:39">
      <c r="A83" s="46">
        <v>41961</v>
      </c>
      <c r="B83" s="13" t="str">
        <f t="shared" si="18"/>
        <v>Nov</v>
      </c>
      <c r="C83" s="182"/>
      <c r="D83" s="182"/>
      <c r="E83" s="182"/>
      <c r="F83" s="182"/>
      <c r="G83" s="182"/>
      <c r="H83" s="182"/>
      <c r="I83" s="12">
        <f>VLOOKUP($B83,'Gas wholesale lookups'!$A$4:$L$15,'Inputs - Gas wholesale index'!I$2,FALSE)</f>
        <v>332991.45454545453</v>
      </c>
      <c r="J83" s="12">
        <f>VLOOKUP($B83,'Gas wholesale lookups'!$A$4:$L$15,'Inputs - Gas wholesale index'!J$2,FALSE)</f>
        <v>208526.18181818182</v>
      </c>
      <c r="K83" s="12">
        <f>VLOOKUP($B83,'Gas wholesale lookups'!$A$4:$L$15,'Inputs - Gas wholesale index'!K$2,FALSE)</f>
        <v>166168.27272727274</v>
      </c>
      <c r="L83" s="12">
        <f>VLOOKUP($B83,'Gas wholesale lookups'!$A$4:$L$15,'Inputs - Gas wholesale index'!L$2,FALSE)</f>
        <v>291847.5</v>
      </c>
      <c r="M83" s="12">
        <f>VLOOKUP($B83,'Gas wholesale lookups'!$A$4:$L$15,'Inputs - Gas wholesale index'!M$2,FALSE)</f>
        <v>332991.45454545453</v>
      </c>
      <c r="N83" s="12">
        <f>VLOOKUP($B83,'Gas wholesale lookups'!$A$4:$L$15,'Inputs - Gas wholesale index'!N$2,FALSE)</f>
        <v>208526.18181818182</v>
      </c>
      <c r="O83" s="37">
        <f>VLOOKUP($B83,'Gas wholesale lookups'!$A$4:$R$15,'Inputs - Gas wholesale index'!O$2,FALSE)</f>
        <v>0</v>
      </c>
      <c r="P83" s="37">
        <f>VLOOKUP($B83,'Gas wholesale lookups'!$A$4:$R$15,'Inputs - Gas wholesale index'!P$2,FALSE)</f>
        <v>1</v>
      </c>
      <c r="Q83" s="37">
        <f>VLOOKUP($B83,'Gas wholesale lookups'!$A$4:$R$15,'Inputs - Gas wholesale index'!Q$2,FALSE)</f>
        <v>1</v>
      </c>
      <c r="R83" s="37">
        <f>VLOOKUP($B83,'Gas wholesale lookups'!$A$4:$R$15,'Inputs - Gas wholesale index'!R$2,FALSE)</f>
        <v>1</v>
      </c>
      <c r="S83" s="37">
        <f>VLOOKUP($B83,'Gas wholesale lookups'!$A$4:$R$15,'Inputs - Gas wholesale index'!S$2,FALSE)</f>
        <v>1</v>
      </c>
      <c r="T83" s="37">
        <f>VLOOKUP($B83,'Gas wholesale lookups'!$A$4:$R$15,'Inputs - Gas wholesale index'!T$2,FALSE)</f>
        <v>0</v>
      </c>
      <c r="U83" s="12">
        <f t="shared" si="19"/>
        <v>0</v>
      </c>
      <c r="V83" s="12">
        <f t="shared" si="20"/>
        <v>208526.18181818182</v>
      </c>
      <c r="W83" s="12">
        <f t="shared" si="21"/>
        <v>166168.27272727274</v>
      </c>
      <c r="X83" s="12">
        <f t="shared" si="22"/>
        <v>291847.5</v>
      </c>
      <c r="Y83" s="12">
        <f t="shared" si="23"/>
        <v>332991.45454545453</v>
      </c>
      <c r="Z83" s="12">
        <f t="shared" si="24"/>
        <v>0</v>
      </c>
      <c r="AA83" s="12">
        <f t="shared" si="25"/>
        <v>999533.40909090918</v>
      </c>
      <c r="AB83" s="22">
        <f t="shared" si="26"/>
        <v>0</v>
      </c>
      <c r="AC83" s="22">
        <f t="shared" si="27"/>
        <v>0</v>
      </c>
      <c r="AD83" s="22">
        <f t="shared" si="28"/>
        <v>0</v>
      </c>
      <c r="AE83" s="22">
        <f t="shared" si="29"/>
        <v>0</v>
      </c>
      <c r="AF83" s="22">
        <f t="shared" si="30"/>
        <v>0</v>
      </c>
      <c r="AG83" s="22">
        <f t="shared" si="31"/>
        <v>0</v>
      </c>
      <c r="AH83" s="22">
        <f t="shared" si="32"/>
        <v>0</v>
      </c>
      <c r="AI83" s="43" t="str">
        <f t="shared" si="33"/>
        <v>n/a</v>
      </c>
      <c r="AJ83" s="2" t="str">
        <f t="shared" si="34"/>
        <v>2015-16 Summer</v>
      </c>
      <c r="AK83" s="2" t="str">
        <f t="shared" si="35"/>
        <v>2014-15 Winter</v>
      </c>
      <c r="AL83" s="40">
        <v>1</v>
      </c>
      <c r="AM83" s="58"/>
    </row>
    <row r="84" spans="1:39">
      <c r="A84" s="46">
        <v>41962</v>
      </c>
      <c r="B84" s="13" t="str">
        <f t="shared" si="18"/>
        <v>Nov</v>
      </c>
      <c r="C84" s="182"/>
      <c r="D84" s="182"/>
      <c r="E84" s="182"/>
      <c r="F84" s="182"/>
      <c r="G84" s="182"/>
      <c r="H84" s="182"/>
      <c r="I84" s="12">
        <f>VLOOKUP($B84,'Gas wholesale lookups'!$A$4:$L$15,'Inputs - Gas wholesale index'!I$2,FALSE)</f>
        <v>332991.45454545453</v>
      </c>
      <c r="J84" s="12">
        <f>VLOOKUP($B84,'Gas wholesale lookups'!$A$4:$L$15,'Inputs - Gas wholesale index'!J$2,FALSE)</f>
        <v>208526.18181818182</v>
      </c>
      <c r="K84" s="12">
        <f>VLOOKUP($B84,'Gas wholesale lookups'!$A$4:$L$15,'Inputs - Gas wholesale index'!K$2,FALSE)</f>
        <v>166168.27272727274</v>
      </c>
      <c r="L84" s="12">
        <f>VLOOKUP($B84,'Gas wholesale lookups'!$A$4:$L$15,'Inputs - Gas wholesale index'!L$2,FALSE)</f>
        <v>291847.5</v>
      </c>
      <c r="M84" s="12">
        <f>VLOOKUP($B84,'Gas wholesale lookups'!$A$4:$L$15,'Inputs - Gas wholesale index'!M$2,FALSE)</f>
        <v>332991.45454545453</v>
      </c>
      <c r="N84" s="12">
        <f>VLOOKUP($B84,'Gas wholesale lookups'!$A$4:$L$15,'Inputs - Gas wholesale index'!N$2,FALSE)</f>
        <v>208526.18181818182</v>
      </c>
      <c r="O84" s="37">
        <f>VLOOKUP($B84,'Gas wholesale lookups'!$A$4:$R$15,'Inputs - Gas wholesale index'!O$2,FALSE)</f>
        <v>0</v>
      </c>
      <c r="P84" s="37">
        <f>VLOOKUP($B84,'Gas wholesale lookups'!$A$4:$R$15,'Inputs - Gas wholesale index'!P$2,FALSE)</f>
        <v>1</v>
      </c>
      <c r="Q84" s="37">
        <f>VLOOKUP($B84,'Gas wholesale lookups'!$A$4:$R$15,'Inputs - Gas wholesale index'!Q$2,FALSE)</f>
        <v>1</v>
      </c>
      <c r="R84" s="37">
        <f>VLOOKUP($B84,'Gas wholesale lookups'!$A$4:$R$15,'Inputs - Gas wholesale index'!R$2,FALSE)</f>
        <v>1</v>
      </c>
      <c r="S84" s="37">
        <f>VLOOKUP($B84,'Gas wholesale lookups'!$A$4:$R$15,'Inputs - Gas wholesale index'!S$2,FALSE)</f>
        <v>1</v>
      </c>
      <c r="T84" s="37">
        <f>VLOOKUP($B84,'Gas wholesale lookups'!$A$4:$R$15,'Inputs - Gas wholesale index'!T$2,FALSE)</f>
        <v>0</v>
      </c>
      <c r="U84" s="12">
        <f t="shared" si="19"/>
        <v>0</v>
      </c>
      <c r="V84" s="12">
        <f t="shared" si="20"/>
        <v>208526.18181818182</v>
      </c>
      <c r="W84" s="12">
        <f t="shared" si="21"/>
        <v>166168.27272727274</v>
      </c>
      <c r="X84" s="12">
        <f t="shared" si="22"/>
        <v>291847.5</v>
      </c>
      <c r="Y84" s="12">
        <f t="shared" si="23"/>
        <v>332991.45454545453</v>
      </c>
      <c r="Z84" s="12">
        <f t="shared" si="24"/>
        <v>0</v>
      </c>
      <c r="AA84" s="12">
        <f t="shared" si="25"/>
        <v>999533.40909090918</v>
      </c>
      <c r="AB84" s="22">
        <f t="shared" si="26"/>
        <v>0</v>
      </c>
      <c r="AC84" s="22">
        <f t="shared" si="27"/>
        <v>0</v>
      </c>
      <c r="AD84" s="22">
        <f t="shared" si="28"/>
        <v>0</v>
      </c>
      <c r="AE84" s="22">
        <f t="shared" si="29"/>
        <v>0</v>
      </c>
      <c r="AF84" s="22">
        <f t="shared" si="30"/>
        <v>0</v>
      </c>
      <c r="AG84" s="22">
        <f t="shared" si="31"/>
        <v>0</v>
      </c>
      <c r="AH84" s="22">
        <f t="shared" si="32"/>
        <v>0</v>
      </c>
      <c r="AI84" s="43" t="str">
        <f t="shared" si="33"/>
        <v>n/a</v>
      </c>
      <c r="AJ84" s="2" t="str">
        <f t="shared" si="34"/>
        <v>2015-16 Summer</v>
      </c>
      <c r="AK84" s="2" t="str">
        <f t="shared" si="35"/>
        <v>2014-15 Winter</v>
      </c>
      <c r="AL84" s="40">
        <v>1</v>
      </c>
      <c r="AM84" s="58"/>
    </row>
    <row r="85" spans="1:39">
      <c r="A85" s="46">
        <v>41963</v>
      </c>
      <c r="B85" s="13" t="str">
        <f t="shared" si="18"/>
        <v>Nov</v>
      </c>
      <c r="C85" s="182"/>
      <c r="D85" s="182"/>
      <c r="E85" s="182"/>
      <c r="F85" s="182"/>
      <c r="G85" s="182"/>
      <c r="H85" s="182"/>
      <c r="I85" s="12">
        <f>VLOOKUP($B85,'Gas wholesale lookups'!$A$4:$L$15,'Inputs - Gas wholesale index'!I$2,FALSE)</f>
        <v>332991.45454545453</v>
      </c>
      <c r="J85" s="12">
        <f>VLOOKUP($B85,'Gas wholesale lookups'!$A$4:$L$15,'Inputs - Gas wholesale index'!J$2,FALSE)</f>
        <v>208526.18181818182</v>
      </c>
      <c r="K85" s="12">
        <f>VLOOKUP($B85,'Gas wholesale lookups'!$A$4:$L$15,'Inputs - Gas wholesale index'!K$2,FALSE)</f>
        <v>166168.27272727274</v>
      </c>
      <c r="L85" s="12">
        <f>VLOOKUP($B85,'Gas wholesale lookups'!$A$4:$L$15,'Inputs - Gas wholesale index'!L$2,FALSE)</f>
        <v>291847.5</v>
      </c>
      <c r="M85" s="12">
        <f>VLOOKUP($B85,'Gas wholesale lookups'!$A$4:$L$15,'Inputs - Gas wholesale index'!M$2,FALSE)</f>
        <v>332991.45454545453</v>
      </c>
      <c r="N85" s="12">
        <f>VLOOKUP($B85,'Gas wholesale lookups'!$A$4:$L$15,'Inputs - Gas wholesale index'!N$2,FALSE)</f>
        <v>208526.18181818182</v>
      </c>
      <c r="O85" s="37">
        <f>VLOOKUP($B85,'Gas wholesale lookups'!$A$4:$R$15,'Inputs - Gas wholesale index'!O$2,FALSE)</f>
        <v>0</v>
      </c>
      <c r="P85" s="37">
        <f>VLOOKUP($B85,'Gas wholesale lookups'!$A$4:$R$15,'Inputs - Gas wholesale index'!P$2,FALSE)</f>
        <v>1</v>
      </c>
      <c r="Q85" s="37">
        <f>VLOOKUP($B85,'Gas wholesale lookups'!$A$4:$R$15,'Inputs - Gas wholesale index'!Q$2,FALSE)</f>
        <v>1</v>
      </c>
      <c r="R85" s="37">
        <f>VLOOKUP($B85,'Gas wholesale lookups'!$A$4:$R$15,'Inputs - Gas wholesale index'!R$2,FALSE)</f>
        <v>1</v>
      </c>
      <c r="S85" s="37">
        <f>VLOOKUP($B85,'Gas wholesale lookups'!$A$4:$R$15,'Inputs - Gas wholesale index'!S$2,FALSE)</f>
        <v>1</v>
      </c>
      <c r="T85" s="37">
        <f>VLOOKUP($B85,'Gas wholesale lookups'!$A$4:$R$15,'Inputs - Gas wholesale index'!T$2,FALSE)</f>
        <v>0</v>
      </c>
      <c r="U85" s="12">
        <f t="shared" si="19"/>
        <v>0</v>
      </c>
      <c r="V85" s="12">
        <f t="shared" si="20"/>
        <v>208526.18181818182</v>
      </c>
      <c r="W85" s="12">
        <f t="shared" si="21"/>
        <v>166168.27272727274</v>
      </c>
      <c r="X85" s="12">
        <f t="shared" si="22"/>
        <v>291847.5</v>
      </c>
      <c r="Y85" s="12">
        <f t="shared" si="23"/>
        <v>332991.45454545453</v>
      </c>
      <c r="Z85" s="12">
        <f t="shared" si="24"/>
        <v>0</v>
      </c>
      <c r="AA85" s="12">
        <f t="shared" si="25"/>
        <v>999533.40909090918</v>
      </c>
      <c r="AB85" s="22">
        <f t="shared" si="26"/>
        <v>0</v>
      </c>
      <c r="AC85" s="22">
        <f t="shared" si="27"/>
        <v>0</v>
      </c>
      <c r="AD85" s="22">
        <f t="shared" si="28"/>
        <v>0</v>
      </c>
      <c r="AE85" s="22">
        <f t="shared" si="29"/>
        <v>0</v>
      </c>
      <c r="AF85" s="22">
        <f t="shared" si="30"/>
        <v>0</v>
      </c>
      <c r="AG85" s="22">
        <f t="shared" si="31"/>
        <v>0</v>
      </c>
      <c r="AH85" s="22">
        <f t="shared" si="32"/>
        <v>0</v>
      </c>
      <c r="AI85" s="43" t="str">
        <f t="shared" si="33"/>
        <v>n/a</v>
      </c>
      <c r="AJ85" s="2" t="str">
        <f t="shared" si="34"/>
        <v>2015-16 Summer</v>
      </c>
      <c r="AK85" s="2" t="str">
        <f t="shared" si="35"/>
        <v>2014-15 Winter</v>
      </c>
      <c r="AL85" s="40">
        <v>1</v>
      </c>
      <c r="AM85" s="58"/>
    </row>
    <row r="86" spans="1:39">
      <c r="A86" s="46">
        <v>41964</v>
      </c>
      <c r="B86" s="13" t="str">
        <f t="shared" si="18"/>
        <v>Nov</v>
      </c>
      <c r="C86" s="182"/>
      <c r="D86" s="182"/>
      <c r="E86" s="182"/>
      <c r="F86" s="182"/>
      <c r="G86" s="182"/>
      <c r="H86" s="182"/>
      <c r="I86" s="12">
        <f>VLOOKUP($B86,'Gas wholesale lookups'!$A$4:$L$15,'Inputs - Gas wholesale index'!I$2,FALSE)</f>
        <v>332991.45454545453</v>
      </c>
      <c r="J86" s="12">
        <f>VLOOKUP($B86,'Gas wholesale lookups'!$A$4:$L$15,'Inputs - Gas wholesale index'!J$2,FALSE)</f>
        <v>208526.18181818182</v>
      </c>
      <c r="K86" s="12">
        <f>VLOOKUP($B86,'Gas wholesale lookups'!$A$4:$L$15,'Inputs - Gas wholesale index'!K$2,FALSE)</f>
        <v>166168.27272727274</v>
      </c>
      <c r="L86" s="12">
        <f>VLOOKUP($B86,'Gas wholesale lookups'!$A$4:$L$15,'Inputs - Gas wholesale index'!L$2,FALSE)</f>
        <v>291847.5</v>
      </c>
      <c r="M86" s="12">
        <f>VLOOKUP($B86,'Gas wholesale lookups'!$A$4:$L$15,'Inputs - Gas wholesale index'!M$2,FALSE)</f>
        <v>332991.45454545453</v>
      </c>
      <c r="N86" s="12">
        <f>VLOOKUP($B86,'Gas wholesale lookups'!$A$4:$L$15,'Inputs - Gas wholesale index'!N$2,FALSE)</f>
        <v>208526.18181818182</v>
      </c>
      <c r="O86" s="37">
        <f>VLOOKUP($B86,'Gas wholesale lookups'!$A$4:$R$15,'Inputs - Gas wholesale index'!O$2,FALSE)</f>
        <v>0</v>
      </c>
      <c r="P86" s="37">
        <f>VLOOKUP($B86,'Gas wholesale lookups'!$A$4:$R$15,'Inputs - Gas wholesale index'!P$2,FALSE)</f>
        <v>1</v>
      </c>
      <c r="Q86" s="37">
        <f>VLOOKUP($B86,'Gas wholesale lookups'!$A$4:$R$15,'Inputs - Gas wholesale index'!Q$2,FALSE)</f>
        <v>1</v>
      </c>
      <c r="R86" s="37">
        <f>VLOOKUP($B86,'Gas wholesale lookups'!$A$4:$R$15,'Inputs - Gas wholesale index'!R$2,FALSE)</f>
        <v>1</v>
      </c>
      <c r="S86" s="37">
        <f>VLOOKUP($B86,'Gas wholesale lookups'!$A$4:$R$15,'Inputs - Gas wholesale index'!S$2,FALSE)</f>
        <v>1</v>
      </c>
      <c r="T86" s="37">
        <f>VLOOKUP($B86,'Gas wholesale lookups'!$A$4:$R$15,'Inputs - Gas wholesale index'!T$2,FALSE)</f>
        <v>0</v>
      </c>
      <c r="U86" s="12">
        <f t="shared" si="19"/>
        <v>0</v>
      </c>
      <c r="V86" s="12">
        <f t="shared" si="20"/>
        <v>208526.18181818182</v>
      </c>
      <c r="W86" s="12">
        <f t="shared" si="21"/>
        <v>166168.27272727274</v>
      </c>
      <c r="X86" s="12">
        <f t="shared" si="22"/>
        <v>291847.5</v>
      </c>
      <c r="Y86" s="12">
        <f t="shared" si="23"/>
        <v>332991.45454545453</v>
      </c>
      <c r="Z86" s="12">
        <f t="shared" si="24"/>
        <v>0</v>
      </c>
      <c r="AA86" s="12">
        <f t="shared" si="25"/>
        <v>999533.40909090918</v>
      </c>
      <c r="AB86" s="22">
        <f t="shared" si="26"/>
        <v>0</v>
      </c>
      <c r="AC86" s="22">
        <f t="shared" si="27"/>
        <v>0</v>
      </c>
      <c r="AD86" s="22">
        <f t="shared" si="28"/>
        <v>0</v>
      </c>
      <c r="AE86" s="22">
        <f t="shared" si="29"/>
        <v>0</v>
      </c>
      <c r="AF86" s="22">
        <f t="shared" si="30"/>
        <v>0</v>
      </c>
      <c r="AG86" s="22">
        <f t="shared" si="31"/>
        <v>0</v>
      </c>
      <c r="AH86" s="22">
        <f t="shared" si="32"/>
        <v>0</v>
      </c>
      <c r="AI86" s="43" t="str">
        <f t="shared" si="33"/>
        <v>n/a</v>
      </c>
      <c r="AJ86" s="2" t="str">
        <f t="shared" si="34"/>
        <v>2015-16 Summer</v>
      </c>
      <c r="AK86" s="2" t="str">
        <f t="shared" si="35"/>
        <v>2014-15 Winter</v>
      </c>
      <c r="AL86" s="40">
        <v>1</v>
      </c>
      <c r="AM86" s="58"/>
    </row>
    <row r="87" spans="1:39">
      <c r="A87" s="46">
        <v>41967</v>
      </c>
      <c r="B87" s="13" t="str">
        <f t="shared" si="18"/>
        <v>Nov</v>
      </c>
      <c r="C87" s="182"/>
      <c r="D87" s="182"/>
      <c r="E87" s="182"/>
      <c r="F87" s="182"/>
      <c r="G87" s="182"/>
      <c r="H87" s="182"/>
      <c r="I87" s="12">
        <f>VLOOKUP($B87,'Gas wholesale lookups'!$A$4:$L$15,'Inputs - Gas wholesale index'!I$2,FALSE)</f>
        <v>332991.45454545453</v>
      </c>
      <c r="J87" s="12">
        <f>VLOOKUP($B87,'Gas wholesale lookups'!$A$4:$L$15,'Inputs - Gas wholesale index'!J$2,FALSE)</f>
        <v>208526.18181818182</v>
      </c>
      <c r="K87" s="12">
        <f>VLOOKUP($B87,'Gas wholesale lookups'!$A$4:$L$15,'Inputs - Gas wholesale index'!K$2,FALSE)</f>
        <v>166168.27272727274</v>
      </c>
      <c r="L87" s="12">
        <f>VLOOKUP($B87,'Gas wholesale lookups'!$A$4:$L$15,'Inputs - Gas wholesale index'!L$2,FALSE)</f>
        <v>291847.5</v>
      </c>
      <c r="M87" s="12">
        <f>VLOOKUP($B87,'Gas wholesale lookups'!$A$4:$L$15,'Inputs - Gas wholesale index'!M$2,FALSE)</f>
        <v>332991.45454545453</v>
      </c>
      <c r="N87" s="12">
        <f>VLOOKUP($B87,'Gas wholesale lookups'!$A$4:$L$15,'Inputs - Gas wholesale index'!N$2,FALSE)</f>
        <v>208526.18181818182</v>
      </c>
      <c r="O87" s="37">
        <f>VLOOKUP($B87,'Gas wholesale lookups'!$A$4:$R$15,'Inputs - Gas wholesale index'!O$2,FALSE)</f>
        <v>0</v>
      </c>
      <c r="P87" s="37">
        <f>VLOOKUP($B87,'Gas wholesale lookups'!$A$4:$R$15,'Inputs - Gas wholesale index'!P$2,FALSE)</f>
        <v>1</v>
      </c>
      <c r="Q87" s="37">
        <f>VLOOKUP($B87,'Gas wholesale lookups'!$A$4:$R$15,'Inputs - Gas wholesale index'!Q$2,FALSE)</f>
        <v>1</v>
      </c>
      <c r="R87" s="37">
        <f>VLOOKUP($B87,'Gas wholesale lookups'!$A$4:$R$15,'Inputs - Gas wholesale index'!R$2,FALSE)</f>
        <v>1</v>
      </c>
      <c r="S87" s="37">
        <f>VLOOKUP($B87,'Gas wholesale lookups'!$A$4:$R$15,'Inputs - Gas wholesale index'!S$2,FALSE)</f>
        <v>1</v>
      </c>
      <c r="T87" s="37">
        <f>VLOOKUP($B87,'Gas wholesale lookups'!$A$4:$R$15,'Inputs - Gas wholesale index'!T$2,FALSE)</f>
        <v>0</v>
      </c>
      <c r="U87" s="12">
        <f t="shared" si="19"/>
        <v>0</v>
      </c>
      <c r="V87" s="12">
        <f t="shared" si="20"/>
        <v>208526.18181818182</v>
      </c>
      <c r="W87" s="12">
        <f t="shared" si="21"/>
        <v>166168.27272727274</v>
      </c>
      <c r="X87" s="12">
        <f t="shared" si="22"/>
        <v>291847.5</v>
      </c>
      <c r="Y87" s="12">
        <f t="shared" si="23"/>
        <v>332991.45454545453</v>
      </c>
      <c r="Z87" s="12">
        <f t="shared" si="24"/>
        <v>0</v>
      </c>
      <c r="AA87" s="12">
        <f t="shared" si="25"/>
        <v>999533.40909090918</v>
      </c>
      <c r="AB87" s="22">
        <f t="shared" si="26"/>
        <v>0</v>
      </c>
      <c r="AC87" s="22">
        <f t="shared" si="27"/>
        <v>0</v>
      </c>
      <c r="AD87" s="22">
        <f t="shared" si="28"/>
        <v>0</v>
      </c>
      <c r="AE87" s="22">
        <f t="shared" si="29"/>
        <v>0</v>
      </c>
      <c r="AF87" s="22">
        <f t="shared" si="30"/>
        <v>0</v>
      </c>
      <c r="AG87" s="22">
        <f t="shared" si="31"/>
        <v>0</v>
      </c>
      <c r="AH87" s="22">
        <f t="shared" si="32"/>
        <v>0</v>
      </c>
      <c r="AI87" s="43" t="str">
        <f t="shared" si="33"/>
        <v>n/a</v>
      </c>
      <c r="AJ87" s="2" t="str">
        <f t="shared" si="34"/>
        <v>2015-16 Summer</v>
      </c>
      <c r="AK87" s="2" t="str">
        <f t="shared" si="35"/>
        <v>2014-15 Winter</v>
      </c>
      <c r="AL87" s="40">
        <v>1</v>
      </c>
      <c r="AM87" s="58"/>
    </row>
    <row r="88" spans="1:39">
      <c r="A88" s="46">
        <v>41968</v>
      </c>
      <c r="B88" s="13" t="str">
        <f t="shared" si="18"/>
        <v>Nov</v>
      </c>
      <c r="C88" s="182"/>
      <c r="D88" s="182"/>
      <c r="E88" s="182"/>
      <c r="F88" s="182"/>
      <c r="G88" s="182"/>
      <c r="H88" s="182"/>
      <c r="I88" s="12">
        <f>VLOOKUP($B88,'Gas wholesale lookups'!$A$4:$L$15,'Inputs - Gas wholesale index'!I$2,FALSE)</f>
        <v>332991.45454545453</v>
      </c>
      <c r="J88" s="12">
        <f>VLOOKUP($B88,'Gas wholesale lookups'!$A$4:$L$15,'Inputs - Gas wholesale index'!J$2,FALSE)</f>
        <v>208526.18181818182</v>
      </c>
      <c r="K88" s="12">
        <f>VLOOKUP($B88,'Gas wholesale lookups'!$A$4:$L$15,'Inputs - Gas wholesale index'!K$2,FALSE)</f>
        <v>166168.27272727274</v>
      </c>
      <c r="L88" s="12">
        <f>VLOOKUP($B88,'Gas wholesale lookups'!$A$4:$L$15,'Inputs - Gas wholesale index'!L$2,FALSE)</f>
        <v>291847.5</v>
      </c>
      <c r="M88" s="12">
        <f>VLOOKUP($B88,'Gas wholesale lookups'!$A$4:$L$15,'Inputs - Gas wholesale index'!M$2,FALSE)</f>
        <v>332991.45454545453</v>
      </c>
      <c r="N88" s="12">
        <f>VLOOKUP($B88,'Gas wholesale lookups'!$A$4:$L$15,'Inputs - Gas wholesale index'!N$2,FALSE)</f>
        <v>208526.18181818182</v>
      </c>
      <c r="O88" s="37">
        <f>VLOOKUP($B88,'Gas wholesale lookups'!$A$4:$R$15,'Inputs - Gas wholesale index'!O$2,FALSE)</f>
        <v>0</v>
      </c>
      <c r="P88" s="37">
        <f>VLOOKUP($B88,'Gas wholesale lookups'!$A$4:$R$15,'Inputs - Gas wholesale index'!P$2,FALSE)</f>
        <v>1</v>
      </c>
      <c r="Q88" s="37">
        <f>VLOOKUP($B88,'Gas wholesale lookups'!$A$4:$R$15,'Inputs - Gas wholesale index'!Q$2,FALSE)</f>
        <v>1</v>
      </c>
      <c r="R88" s="37">
        <f>VLOOKUP($B88,'Gas wholesale lookups'!$A$4:$R$15,'Inputs - Gas wholesale index'!R$2,FALSE)</f>
        <v>1</v>
      </c>
      <c r="S88" s="37">
        <f>VLOOKUP($B88,'Gas wholesale lookups'!$A$4:$R$15,'Inputs - Gas wholesale index'!S$2,FALSE)</f>
        <v>1</v>
      </c>
      <c r="T88" s="37">
        <f>VLOOKUP($B88,'Gas wholesale lookups'!$A$4:$R$15,'Inputs - Gas wholesale index'!T$2,FALSE)</f>
        <v>0</v>
      </c>
      <c r="U88" s="12">
        <f t="shared" si="19"/>
        <v>0</v>
      </c>
      <c r="V88" s="12">
        <f t="shared" si="20"/>
        <v>208526.18181818182</v>
      </c>
      <c r="W88" s="12">
        <f t="shared" si="21"/>
        <v>166168.27272727274</v>
      </c>
      <c r="X88" s="12">
        <f t="shared" si="22"/>
        <v>291847.5</v>
      </c>
      <c r="Y88" s="12">
        <f t="shared" si="23"/>
        <v>332991.45454545453</v>
      </c>
      <c r="Z88" s="12">
        <f t="shared" si="24"/>
        <v>0</v>
      </c>
      <c r="AA88" s="12">
        <f t="shared" si="25"/>
        <v>999533.40909090918</v>
      </c>
      <c r="AB88" s="22">
        <f t="shared" si="26"/>
        <v>0</v>
      </c>
      <c r="AC88" s="22">
        <f t="shared" si="27"/>
        <v>0</v>
      </c>
      <c r="AD88" s="22">
        <f t="shared" si="28"/>
        <v>0</v>
      </c>
      <c r="AE88" s="22">
        <f t="shared" si="29"/>
        <v>0</v>
      </c>
      <c r="AF88" s="22">
        <f t="shared" si="30"/>
        <v>0</v>
      </c>
      <c r="AG88" s="22">
        <f t="shared" si="31"/>
        <v>0</v>
      </c>
      <c r="AH88" s="22">
        <f t="shared" si="32"/>
        <v>0</v>
      </c>
      <c r="AI88" s="43" t="str">
        <f t="shared" si="33"/>
        <v>n/a</v>
      </c>
      <c r="AJ88" s="2" t="str">
        <f t="shared" si="34"/>
        <v>2015-16 Summer</v>
      </c>
      <c r="AK88" s="2" t="str">
        <f t="shared" si="35"/>
        <v>2014-15 Winter</v>
      </c>
      <c r="AL88" s="40">
        <v>1</v>
      </c>
      <c r="AM88" s="58"/>
    </row>
    <row r="89" spans="1:39">
      <c r="A89" s="46">
        <v>41969</v>
      </c>
      <c r="B89" s="13" t="str">
        <f t="shared" si="18"/>
        <v>Nov</v>
      </c>
      <c r="C89" s="182"/>
      <c r="D89" s="182"/>
      <c r="E89" s="182"/>
      <c r="F89" s="182"/>
      <c r="G89" s="182"/>
      <c r="H89" s="182"/>
      <c r="I89" s="12">
        <f>VLOOKUP($B89,'Gas wholesale lookups'!$A$4:$L$15,'Inputs - Gas wholesale index'!I$2,FALSE)</f>
        <v>332991.45454545453</v>
      </c>
      <c r="J89" s="12">
        <f>VLOOKUP($B89,'Gas wholesale lookups'!$A$4:$L$15,'Inputs - Gas wholesale index'!J$2,FALSE)</f>
        <v>208526.18181818182</v>
      </c>
      <c r="K89" s="12">
        <f>VLOOKUP($B89,'Gas wholesale lookups'!$A$4:$L$15,'Inputs - Gas wholesale index'!K$2,FALSE)</f>
        <v>166168.27272727274</v>
      </c>
      <c r="L89" s="12">
        <f>VLOOKUP($B89,'Gas wholesale lookups'!$A$4:$L$15,'Inputs - Gas wholesale index'!L$2,FALSE)</f>
        <v>291847.5</v>
      </c>
      <c r="M89" s="12">
        <f>VLOOKUP($B89,'Gas wholesale lookups'!$A$4:$L$15,'Inputs - Gas wholesale index'!M$2,FALSE)</f>
        <v>332991.45454545453</v>
      </c>
      <c r="N89" s="12">
        <f>VLOOKUP($B89,'Gas wholesale lookups'!$A$4:$L$15,'Inputs - Gas wholesale index'!N$2,FALSE)</f>
        <v>208526.18181818182</v>
      </c>
      <c r="O89" s="37">
        <f>VLOOKUP($B89,'Gas wholesale lookups'!$A$4:$R$15,'Inputs - Gas wholesale index'!O$2,FALSE)</f>
        <v>0</v>
      </c>
      <c r="P89" s="37">
        <f>VLOOKUP($B89,'Gas wholesale lookups'!$A$4:$R$15,'Inputs - Gas wholesale index'!P$2,FALSE)</f>
        <v>1</v>
      </c>
      <c r="Q89" s="37">
        <f>VLOOKUP($B89,'Gas wholesale lookups'!$A$4:$R$15,'Inputs - Gas wholesale index'!Q$2,FALSE)</f>
        <v>1</v>
      </c>
      <c r="R89" s="37">
        <f>VLOOKUP($B89,'Gas wholesale lookups'!$A$4:$R$15,'Inputs - Gas wholesale index'!R$2,FALSE)</f>
        <v>1</v>
      </c>
      <c r="S89" s="37">
        <f>VLOOKUP($B89,'Gas wholesale lookups'!$A$4:$R$15,'Inputs - Gas wholesale index'!S$2,FALSE)</f>
        <v>1</v>
      </c>
      <c r="T89" s="37">
        <f>VLOOKUP($B89,'Gas wholesale lookups'!$A$4:$R$15,'Inputs - Gas wholesale index'!T$2,FALSE)</f>
        <v>0</v>
      </c>
      <c r="U89" s="12">
        <f t="shared" si="19"/>
        <v>0</v>
      </c>
      <c r="V89" s="12">
        <f t="shared" si="20"/>
        <v>208526.18181818182</v>
      </c>
      <c r="W89" s="12">
        <f t="shared" si="21"/>
        <v>166168.27272727274</v>
      </c>
      <c r="X89" s="12">
        <f t="shared" si="22"/>
        <v>291847.5</v>
      </c>
      <c r="Y89" s="12">
        <f t="shared" si="23"/>
        <v>332991.45454545453</v>
      </c>
      <c r="Z89" s="12">
        <f t="shared" si="24"/>
        <v>0</v>
      </c>
      <c r="AA89" s="12">
        <f t="shared" si="25"/>
        <v>999533.40909090918</v>
      </c>
      <c r="AB89" s="22">
        <f t="shared" si="26"/>
        <v>0</v>
      </c>
      <c r="AC89" s="22">
        <f t="shared" si="27"/>
        <v>0</v>
      </c>
      <c r="AD89" s="22">
        <f t="shared" si="28"/>
        <v>0</v>
      </c>
      <c r="AE89" s="22">
        <f t="shared" si="29"/>
        <v>0</v>
      </c>
      <c r="AF89" s="22">
        <f t="shared" si="30"/>
        <v>0</v>
      </c>
      <c r="AG89" s="22">
        <f t="shared" si="31"/>
        <v>0</v>
      </c>
      <c r="AH89" s="22">
        <f t="shared" si="32"/>
        <v>0</v>
      </c>
      <c r="AI89" s="43" t="str">
        <f t="shared" si="33"/>
        <v>n/a</v>
      </c>
      <c r="AJ89" s="2" t="str">
        <f t="shared" si="34"/>
        <v>2015-16 Summer</v>
      </c>
      <c r="AK89" s="2" t="str">
        <f t="shared" si="35"/>
        <v>2014-15 Winter</v>
      </c>
      <c r="AL89" s="40">
        <v>1</v>
      </c>
      <c r="AM89" s="58"/>
    </row>
    <row r="90" spans="1:39">
      <c r="A90" s="46">
        <v>41970</v>
      </c>
      <c r="B90" s="13" t="str">
        <f t="shared" si="18"/>
        <v>Nov</v>
      </c>
      <c r="C90" s="182"/>
      <c r="D90" s="182"/>
      <c r="E90" s="182"/>
      <c r="F90" s="182"/>
      <c r="G90" s="182"/>
      <c r="H90" s="182"/>
      <c r="I90" s="12">
        <f>VLOOKUP($B90,'Gas wholesale lookups'!$A$4:$L$15,'Inputs - Gas wholesale index'!I$2,FALSE)</f>
        <v>332991.45454545453</v>
      </c>
      <c r="J90" s="12">
        <f>VLOOKUP($B90,'Gas wholesale lookups'!$A$4:$L$15,'Inputs - Gas wholesale index'!J$2,FALSE)</f>
        <v>208526.18181818182</v>
      </c>
      <c r="K90" s="12">
        <f>VLOOKUP($B90,'Gas wholesale lookups'!$A$4:$L$15,'Inputs - Gas wholesale index'!K$2,FALSE)</f>
        <v>166168.27272727274</v>
      </c>
      <c r="L90" s="12">
        <f>VLOOKUP($B90,'Gas wholesale lookups'!$A$4:$L$15,'Inputs - Gas wholesale index'!L$2,FALSE)</f>
        <v>291847.5</v>
      </c>
      <c r="M90" s="12">
        <f>VLOOKUP($B90,'Gas wholesale lookups'!$A$4:$L$15,'Inputs - Gas wholesale index'!M$2,FALSE)</f>
        <v>332991.45454545453</v>
      </c>
      <c r="N90" s="12">
        <f>VLOOKUP($B90,'Gas wholesale lookups'!$A$4:$L$15,'Inputs - Gas wholesale index'!N$2,FALSE)</f>
        <v>208526.18181818182</v>
      </c>
      <c r="O90" s="37">
        <f>VLOOKUP($B90,'Gas wholesale lookups'!$A$4:$R$15,'Inputs - Gas wholesale index'!O$2,FALSE)</f>
        <v>0</v>
      </c>
      <c r="P90" s="37">
        <f>VLOOKUP($B90,'Gas wholesale lookups'!$A$4:$R$15,'Inputs - Gas wholesale index'!P$2,FALSE)</f>
        <v>1</v>
      </c>
      <c r="Q90" s="37">
        <f>VLOOKUP($B90,'Gas wholesale lookups'!$A$4:$R$15,'Inputs - Gas wholesale index'!Q$2,FALSE)</f>
        <v>1</v>
      </c>
      <c r="R90" s="37">
        <f>VLOOKUP($B90,'Gas wholesale lookups'!$A$4:$R$15,'Inputs - Gas wholesale index'!R$2,FALSE)</f>
        <v>1</v>
      </c>
      <c r="S90" s="37">
        <f>VLOOKUP($B90,'Gas wholesale lookups'!$A$4:$R$15,'Inputs - Gas wholesale index'!S$2,FALSE)</f>
        <v>1</v>
      </c>
      <c r="T90" s="37">
        <f>VLOOKUP($B90,'Gas wholesale lookups'!$A$4:$R$15,'Inputs - Gas wholesale index'!T$2,FALSE)</f>
        <v>0</v>
      </c>
      <c r="U90" s="12">
        <f t="shared" si="19"/>
        <v>0</v>
      </c>
      <c r="V90" s="12">
        <f t="shared" si="20"/>
        <v>208526.18181818182</v>
      </c>
      <c r="W90" s="12">
        <f t="shared" si="21"/>
        <v>166168.27272727274</v>
      </c>
      <c r="X90" s="12">
        <f t="shared" si="22"/>
        <v>291847.5</v>
      </c>
      <c r="Y90" s="12">
        <f t="shared" si="23"/>
        <v>332991.45454545453</v>
      </c>
      <c r="Z90" s="12">
        <f t="shared" si="24"/>
        <v>0</v>
      </c>
      <c r="AA90" s="12">
        <f t="shared" si="25"/>
        <v>999533.40909090918</v>
      </c>
      <c r="AB90" s="22">
        <f t="shared" si="26"/>
        <v>0</v>
      </c>
      <c r="AC90" s="22">
        <f t="shared" si="27"/>
        <v>0</v>
      </c>
      <c r="AD90" s="22">
        <f t="shared" si="28"/>
        <v>0</v>
      </c>
      <c r="AE90" s="22">
        <f t="shared" si="29"/>
        <v>0</v>
      </c>
      <c r="AF90" s="22">
        <f t="shared" si="30"/>
        <v>0</v>
      </c>
      <c r="AG90" s="22">
        <f t="shared" si="31"/>
        <v>0</v>
      </c>
      <c r="AH90" s="22">
        <f t="shared" si="32"/>
        <v>0</v>
      </c>
      <c r="AI90" s="43" t="str">
        <f t="shared" si="33"/>
        <v>n/a</v>
      </c>
      <c r="AJ90" s="2" t="str">
        <f t="shared" si="34"/>
        <v>2015-16 Summer</v>
      </c>
      <c r="AK90" s="2" t="str">
        <f t="shared" si="35"/>
        <v>2014-15 Winter</v>
      </c>
      <c r="AL90" s="40">
        <v>1</v>
      </c>
      <c r="AM90" s="58"/>
    </row>
    <row r="91" spans="1:39">
      <c r="A91" s="46">
        <v>41971</v>
      </c>
      <c r="B91" s="13" t="str">
        <f t="shared" si="18"/>
        <v>Nov</v>
      </c>
      <c r="C91" s="182"/>
      <c r="D91" s="182"/>
      <c r="E91" s="182"/>
      <c r="F91" s="182"/>
      <c r="G91" s="182"/>
      <c r="H91" s="182"/>
      <c r="I91" s="12">
        <f>VLOOKUP($B91,'Gas wholesale lookups'!$A$4:$L$15,'Inputs - Gas wholesale index'!I$2,FALSE)</f>
        <v>332991.45454545453</v>
      </c>
      <c r="J91" s="12">
        <f>VLOOKUP($B91,'Gas wholesale lookups'!$A$4:$L$15,'Inputs - Gas wholesale index'!J$2,FALSE)</f>
        <v>208526.18181818182</v>
      </c>
      <c r="K91" s="12">
        <f>VLOOKUP($B91,'Gas wholesale lookups'!$A$4:$L$15,'Inputs - Gas wholesale index'!K$2,FALSE)</f>
        <v>166168.27272727274</v>
      </c>
      <c r="L91" s="12">
        <f>VLOOKUP($B91,'Gas wholesale lookups'!$A$4:$L$15,'Inputs - Gas wholesale index'!L$2,FALSE)</f>
        <v>291847.5</v>
      </c>
      <c r="M91" s="12">
        <f>VLOOKUP($B91,'Gas wholesale lookups'!$A$4:$L$15,'Inputs - Gas wholesale index'!M$2,FALSE)</f>
        <v>332991.45454545453</v>
      </c>
      <c r="N91" s="12">
        <f>VLOOKUP($B91,'Gas wholesale lookups'!$A$4:$L$15,'Inputs - Gas wholesale index'!N$2,FALSE)</f>
        <v>208526.18181818182</v>
      </c>
      <c r="O91" s="37">
        <f>VLOOKUP($B91,'Gas wholesale lookups'!$A$4:$R$15,'Inputs - Gas wholesale index'!O$2,FALSE)</f>
        <v>0</v>
      </c>
      <c r="P91" s="37">
        <f>VLOOKUP($B91,'Gas wholesale lookups'!$A$4:$R$15,'Inputs - Gas wholesale index'!P$2,FALSE)</f>
        <v>1</v>
      </c>
      <c r="Q91" s="37">
        <f>VLOOKUP($B91,'Gas wholesale lookups'!$A$4:$R$15,'Inputs - Gas wholesale index'!Q$2,FALSE)</f>
        <v>1</v>
      </c>
      <c r="R91" s="37">
        <f>VLOOKUP($B91,'Gas wholesale lookups'!$A$4:$R$15,'Inputs - Gas wholesale index'!R$2,FALSE)</f>
        <v>1</v>
      </c>
      <c r="S91" s="37">
        <f>VLOOKUP($B91,'Gas wholesale lookups'!$A$4:$R$15,'Inputs - Gas wholesale index'!S$2,FALSE)</f>
        <v>1</v>
      </c>
      <c r="T91" s="37">
        <f>VLOOKUP($B91,'Gas wholesale lookups'!$A$4:$R$15,'Inputs - Gas wholesale index'!T$2,FALSE)</f>
        <v>0</v>
      </c>
      <c r="U91" s="12">
        <f t="shared" si="19"/>
        <v>0</v>
      </c>
      <c r="V91" s="12">
        <f t="shared" si="20"/>
        <v>208526.18181818182</v>
      </c>
      <c r="W91" s="12">
        <f t="shared" si="21"/>
        <v>166168.27272727274</v>
      </c>
      <c r="X91" s="12">
        <f t="shared" si="22"/>
        <v>291847.5</v>
      </c>
      <c r="Y91" s="12">
        <f t="shared" si="23"/>
        <v>332991.45454545453</v>
      </c>
      <c r="Z91" s="12">
        <f t="shared" si="24"/>
        <v>0</v>
      </c>
      <c r="AA91" s="12">
        <f t="shared" si="25"/>
        <v>999533.40909090918</v>
      </c>
      <c r="AB91" s="22">
        <f t="shared" si="26"/>
        <v>0</v>
      </c>
      <c r="AC91" s="22">
        <f t="shared" si="27"/>
        <v>0</v>
      </c>
      <c r="AD91" s="22">
        <f t="shared" si="28"/>
        <v>0</v>
      </c>
      <c r="AE91" s="22">
        <f t="shared" si="29"/>
        <v>0</v>
      </c>
      <c r="AF91" s="22">
        <f t="shared" si="30"/>
        <v>0</v>
      </c>
      <c r="AG91" s="22">
        <f t="shared" si="31"/>
        <v>0</v>
      </c>
      <c r="AH91" s="22">
        <f t="shared" si="32"/>
        <v>0</v>
      </c>
      <c r="AI91" s="43" t="str">
        <f t="shared" si="33"/>
        <v>n/a</v>
      </c>
      <c r="AJ91" s="2" t="str">
        <f t="shared" si="34"/>
        <v>2015-16 Summer</v>
      </c>
      <c r="AK91" s="2" t="str">
        <f t="shared" si="35"/>
        <v>2014-15 Winter</v>
      </c>
      <c r="AL91" s="40">
        <v>1</v>
      </c>
      <c r="AM91" s="58"/>
    </row>
    <row r="92" spans="1:39">
      <c r="A92" s="46">
        <v>41974</v>
      </c>
      <c r="B92" s="13" t="str">
        <f t="shared" si="18"/>
        <v>Dec</v>
      </c>
      <c r="C92" s="182"/>
      <c r="D92" s="182"/>
      <c r="E92" s="182"/>
      <c r="F92" s="182"/>
      <c r="G92" s="182"/>
      <c r="H92" s="182"/>
      <c r="I92" s="12">
        <f>VLOOKUP($B92,'Gas wholesale lookups'!$A$4:$L$15,'Inputs - Gas wholesale index'!I$2,FALSE)</f>
        <v>332991.45454545453</v>
      </c>
      <c r="J92" s="12">
        <f>VLOOKUP($B92,'Gas wholesale lookups'!$A$4:$L$15,'Inputs - Gas wholesale index'!J$2,FALSE)</f>
        <v>208526.18181818182</v>
      </c>
      <c r="K92" s="12">
        <f>VLOOKUP($B92,'Gas wholesale lookups'!$A$4:$L$15,'Inputs - Gas wholesale index'!K$2,FALSE)</f>
        <v>166168.27272727274</v>
      </c>
      <c r="L92" s="12">
        <f>VLOOKUP($B92,'Gas wholesale lookups'!$A$4:$L$15,'Inputs - Gas wholesale index'!L$2,FALSE)</f>
        <v>291847.5</v>
      </c>
      <c r="M92" s="12">
        <f>VLOOKUP($B92,'Gas wholesale lookups'!$A$4:$L$15,'Inputs - Gas wholesale index'!M$2,FALSE)</f>
        <v>332991.45454545453</v>
      </c>
      <c r="N92" s="12">
        <f>VLOOKUP($B92,'Gas wholesale lookups'!$A$4:$L$15,'Inputs - Gas wholesale index'!N$2,FALSE)</f>
        <v>208526.18181818182</v>
      </c>
      <c r="O92" s="37">
        <f>VLOOKUP($B92,'Gas wholesale lookups'!$A$4:$R$15,'Inputs - Gas wholesale index'!O$2,FALSE)</f>
        <v>0</v>
      </c>
      <c r="P92" s="37">
        <f>VLOOKUP($B92,'Gas wholesale lookups'!$A$4:$R$15,'Inputs - Gas wholesale index'!P$2,FALSE)</f>
        <v>1</v>
      </c>
      <c r="Q92" s="37">
        <f>VLOOKUP($B92,'Gas wholesale lookups'!$A$4:$R$15,'Inputs - Gas wholesale index'!Q$2,FALSE)</f>
        <v>1</v>
      </c>
      <c r="R92" s="37">
        <f>VLOOKUP($B92,'Gas wholesale lookups'!$A$4:$R$15,'Inputs - Gas wholesale index'!R$2,FALSE)</f>
        <v>1</v>
      </c>
      <c r="S92" s="37">
        <f>VLOOKUP($B92,'Gas wholesale lookups'!$A$4:$R$15,'Inputs - Gas wholesale index'!S$2,FALSE)</f>
        <v>1</v>
      </c>
      <c r="T92" s="37">
        <f>VLOOKUP($B92,'Gas wholesale lookups'!$A$4:$R$15,'Inputs - Gas wholesale index'!T$2,FALSE)</f>
        <v>0</v>
      </c>
      <c r="U92" s="12">
        <f t="shared" si="19"/>
        <v>0</v>
      </c>
      <c r="V92" s="12">
        <f t="shared" si="20"/>
        <v>208526.18181818182</v>
      </c>
      <c r="W92" s="12">
        <f t="shared" si="21"/>
        <v>166168.27272727274</v>
      </c>
      <c r="X92" s="12">
        <f t="shared" si="22"/>
        <v>291847.5</v>
      </c>
      <c r="Y92" s="12">
        <f t="shared" si="23"/>
        <v>332991.45454545453</v>
      </c>
      <c r="Z92" s="12">
        <f t="shared" si="24"/>
        <v>0</v>
      </c>
      <c r="AA92" s="12">
        <f t="shared" si="25"/>
        <v>999533.40909090918</v>
      </c>
      <c r="AB92" s="22">
        <f t="shared" si="26"/>
        <v>0</v>
      </c>
      <c r="AC92" s="22">
        <f t="shared" si="27"/>
        <v>0</v>
      </c>
      <c r="AD92" s="22">
        <f t="shared" si="28"/>
        <v>0</v>
      </c>
      <c r="AE92" s="22">
        <f t="shared" si="29"/>
        <v>0</v>
      </c>
      <c r="AF92" s="22">
        <f t="shared" si="30"/>
        <v>0</v>
      </c>
      <c r="AG92" s="22">
        <f t="shared" si="31"/>
        <v>0</v>
      </c>
      <c r="AH92" s="22">
        <f t="shared" si="32"/>
        <v>0</v>
      </c>
      <c r="AI92" s="43" t="str">
        <f t="shared" si="33"/>
        <v>n/a</v>
      </c>
      <c r="AJ92" s="2" t="str">
        <f t="shared" si="34"/>
        <v>2015-16 Summer</v>
      </c>
      <c r="AK92" s="2" t="str">
        <f t="shared" si="35"/>
        <v>2014-15 Winter</v>
      </c>
      <c r="AL92" s="40">
        <v>1</v>
      </c>
      <c r="AM92" s="58"/>
    </row>
    <row r="93" spans="1:39">
      <c r="A93" s="46">
        <v>41975</v>
      </c>
      <c r="B93" s="13" t="str">
        <f t="shared" si="18"/>
        <v>Dec</v>
      </c>
      <c r="C93" s="182"/>
      <c r="D93" s="182"/>
      <c r="E93" s="182"/>
      <c r="F93" s="182"/>
      <c r="G93" s="182"/>
      <c r="H93" s="182"/>
      <c r="I93" s="12">
        <f>VLOOKUP($B93,'Gas wholesale lookups'!$A$4:$L$15,'Inputs - Gas wholesale index'!I$2,FALSE)</f>
        <v>332991.45454545453</v>
      </c>
      <c r="J93" s="12">
        <f>VLOOKUP($B93,'Gas wholesale lookups'!$A$4:$L$15,'Inputs - Gas wholesale index'!J$2,FALSE)</f>
        <v>208526.18181818182</v>
      </c>
      <c r="K93" s="12">
        <f>VLOOKUP($B93,'Gas wholesale lookups'!$A$4:$L$15,'Inputs - Gas wholesale index'!K$2,FALSE)</f>
        <v>166168.27272727274</v>
      </c>
      <c r="L93" s="12">
        <f>VLOOKUP($B93,'Gas wholesale lookups'!$A$4:$L$15,'Inputs - Gas wholesale index'!L$2,FALSE)</f>
        <v>291847.5</v>
      </c>
      <c r="M93" s="12">
        <f>VLOOKUP($B93,'Gas wholesale lookups'!$A$4:$L$15,'Inputs - Gas wholesale index'!M$2,FALSE)</f>
        <v>332991.45454545453</v>
      </c>
      <c r="N93" s="12">
        <f>VLOOKUP($B93,'Gas wholesale lookups'!$A$4:$L$15,'Inputs - Gas wholesale index'!N$2,FALSE)</f>
        <v>208526.18181818182</v>
      </c>
      <c r="O93" s="37">
        <f>VLOOKUP($B93,'Gas wholesale lookups'!$A$4:$R$15,'Inputs - Gas wholesale index'!O$2,FALSE)</f>
        <v>0</v>
      </c>
      <c r="P93" s="37">
        <f>VLOOKUP($B93,'Gas wholesale lookups'!$A$4:$R$15,'Inputs - Gas wholesale index'!P$2,FALSE)</f>
        <v>1</v>
      </c>
      <c r="Q93" s="37">
        <f>VLOOKUP($B93,'Gas wholesale lookups'!$A$4:$R$15,'Inputs - Gas wholesale index'!Q$2,FALSE)</f>
        <v>1</v>
      </c>
      <c r="R93" s="37">
        <f>VLOOKUP($B93,'Gas wholesale lookups'!$A$4:$R$15,'Inputs - Gas wholesale index'!R$2,FALSE)</f>
        <v>1</v>
      </c>
      <c r="S93" s="37">
        <f>VLOOKUP($B93,'Gas wholesale lookups'!$A$4:$R$15,'Inputs - Gas wholesale index'!S$2,FALSE)</f>
        <v>1</v>
      </c>
      <c r="T93" s="37">
        <f>VLOOKUP($B93,'Gas wholesale lookups'!$A$4:$R$15,'Inputs - Gas wholesale index'!T$2,FALSE)</f>
        <v>0</v>
      </c>
      <c r="U93" s="12">
        <f t="shared" si="19"/>
        <v>0</v>
      </c>
      <c r="V93" s="12">
        <f t="shared" si="20"/>
        <v>208526.18181818182</v>
      </c>
      <c r="W93" s="12">
        <f t="shared" si="21"/>
        <v>166168.27272727274</v>
      </c>
      <c r="X93" s="12">
        <f t="shared" si="22"/>
        <v>291847.5</v>
      </c>
      <c r="Y93" s="12">
        <f t="shared" si="23"/>
        <v>332991.45454545453</v>
      </c>
      <c r="Z93" s="12">
        <f t="shared" si="24"/>
        <v>0</v>
      </c>
      <c r="AA93" s="12">
        <f t="shared" si="25"/>
        <v>999533.40909090918</v>
      </c>
      <c r="AB93" s="22">
        <f t="shared" si="26"/>
        <v>0</v>
      </c>
      <c r="AC93" s="22">
        <f t="shared" si="27"/>
        <v>0</v>
      </c>
      <c r="AD93" s="22">
        <f t="shared" si="28"/>
        <v>0</v>
      </c>
      <c r="AE93" s="22">
        <f t="shared" si="29"/>
        <v>0</v>
      </c>
      <c r="AF93" s="22">
        <f t="shared" si="30"/>
        <v>0</v>
      </c>
      <c r="AG93" s="22">
        <f t="shared" si="31"/>
        <v>0</v>
      </c>
      <c r="AH93" s="22">
        <f t="shared" si="32"/>
        <v>0</v>
      </c>
      <c r="AI93" s="43" t="str">
        <f t="shared" si="33"/>
        <v>n/a</v>
      </c>
      <c r="AJ93" s="2" t="str">
        <f t="shared" si="34"/>
        <v>2015-16 Summer</v>
      </c>
      <c r="AK93" s="2" t="str">
        <f t="shared" si="35"/>
        <v>2014-15 Winter</v>
      </c>
      <c r="AL93" s="40">
        <v>1</v>
      </c>
      <c r="AM93" s="58"/>
    </row>
    <row r="94" spans="1:39">
      <c r="A94" s="46">
        <v>41976</v>
      </c>
      <c r="B94" s="13" t="str">
        <f t="shared" si="18"/>
        <v>Dec</v>
      </c>
      <c r="C94" s="182"/>
      <c r="D94" s="182"/>
      <c r="E94" s="182"/>
      <c r="F94" s="182"/>
      <c r="G94" s="182"/>
      <c r="H94" s="182"/>
      <c r="I94" s="12">
        <f>VLOOKUP($B94,'Gas wholesale lookups'!$A$4:$L$15,'Inputs - Gas wholesale index'!I$2,FALSE)</f>
        <v>332991.45454545453</v>
      </c>
      <c r="J94" s="12">
        <f>VLOOKUP($B94,'Gas wholesale lookups'!$A$4:$L$15,'Inputs - Gas wholesale index'!J$2,FALSE)</f>
        <v>208526.18181818182</v>
      </c>
      <c r="K94" s="12">
        <f>VLOOKUP($B94,'Gas wholesale lookups'!$A$4:$L$15,'Inputs - Gas wholesale index'!K$2,FALSE)</f>
        <v>166168.27272727274</v>
      </c>
      <c r="L94" s="12">
        <f>VLOOKUP($B94,'Gas wholesale lookups'!$A$4:$L$15,'Inputs - Gas wholesale index'!L$2,FALSE)</f>
        <v>291847.5</v>
      </c>
      <c r="M94" s="12">
        <f>VLOOKUP($B94,'Gas wholesale lookups'!$A$4:$L$15,'Inputs - Gas wholesale index'!M$2,FALSE)</f>
        <v>332991.45454545453</v>
      </c>
      <c r="N94" s="12">
        <f>VLOOKUP($B94,'Gas wholesale lookups'!$A$4:$L$15,'Inputs - Gas wholesale index'!N$2,FALSE)</f>
        <v>208526.18181818182</v>
      </c>
      <c r="O94" s="37">
        <f>VLOOKUP($B94,'Gas wholesale lookups'!$A$4:$R$15,'Inputs - Gas wholesale index'!O$2,FALSE)</f>
        <v>0</v>
      </c>
      <c r="P94" s="37">
        <f>VLOOKUP($B94,'Gas wholesale lookups'!$A$4:$R$15,'Inputs - Gas wholesale index'!P$2,FALSE)</f>
        <v>1</v>
      </c>
      <c r="Q94" s="37">
        <f>VLOOKUP($B94,'Gas wholesale lookups'!$A$4:$R$15,'Inputs - Gas wholesale index'!Q$2,FALSE)</f>
        <v>1</v>
      </c>
      <c r="R94" s="37">
        <f>VLOOKUP($B94,'Gas wholesale lookups'!$A$4:$R$15,'Inputs - Gas wholesale index'!R$2,FALSE)</f>
        <v>1</v>
      </c>
      <c r="S94" s="37">
        <f>VLOOKUP($B94,'Gas wholesale lookups'!$A$4:$R$15,'Inputs - Gas wholesale index'!S$2,FALSE)</f>
        <v>1</v>
      </c>
      <c r="T94" s="37">
        <f>VLOOKUP($B94,'Gas wholesale lookups'!$A$4:$R$15,'Inputs - Gas wholesale index'!T$2,FALSE)</f>
        <v>0</v>
      </c>
      <c r="U94" s="12">
        <f t="shared" si="19"/>
        <v>0</v>
      </c>
      <c r="V94" s="12">
        <f t="shared" si="20"/>
        <v>208526.18181818182</v>
      </c>
      <c r="W94" s="12">
        <f t="shared" si="21"/>
        <v>166168.27272727274</v>
      </c>
      <c r="X94" s="12">
        <f t="shared" si="22"/>
        <v>291847.5</v>
      </c>
      <c r="Y94" s="12">
        <f t="shared" si="23"/>
        <v>332991.45454545453</v>
      </c>
      <c r="Z94" s="12">
        <f t="shared" si="24"/>
        <v>0</v>
      </c>
      <c r="AA94" s="12">
        <f t="shared" si="25"/>
        <v>999533.40909090918</v>
      </c>
      <c r="AB94" s="22">
        <f t="shared" si="26"/>
        <v>0</v>
      </c>
      <c r="AC94" s="22">
        <f t="shared" si="27"/>
        <v>0</v>
      </c>
      <c r="AD94" s="22">
        <f t="shared" si="28"/>
        <v>0</v>
      </c>
      <c r="AE94" s="22">
        <f t="shared" si="29"/>
        <v>0</v>
      </c>
      <c r="AF94" s="22">
        <f t="shared" si="30"/>
        <v>0</v>
      </c>
      <c r="AG94" s="22">
        <f t="shared" si="31"/>
        <v>0</v>
      </c>
      <c r="AH94" s="22">
        <f t="shared" si="32"/>
        <v>0</v>
      </c>
      <c r="AI94" s="43" t="str">
        <f t="shared" si="33"/>
        <v>n/a</v>
      </c>
      <c r="AJ94" s="2" t="str">
        <f t="shared" si="34"/>
        <v>2015-16 Summer</v>
      </c>
      <c r="AK94" s="2" t="str">
        <f t="shared" si="35"/>
        <v>2014-15 Winter</v>
      </c>
      <c r="AL94" s="40">
        <v>1</v>
      </c>
      <c r="AM94" s="58"/>
    </row>
    <row r="95" spans="1:39">
      <c r="A95" s="46">
        <v>41977</v>
      </c>
      <c r="B95" s="13" t="str">
        <f t="shared" si="18"/>
        <v>Dec</v>
      </c>
      <c r="C95" s="182"/>
      <c r="D95" s="182"/>
      <c r="E95" s="182"/>
      <c r="F95" s="182"/>
      <c r="G95" s="182"/>
      <c r="H95" s="182"/>
      <c r="I95" s="12">
        <f>VLOOKUP($B95,'Gas wholesale lookups'!$A$4:$L$15,'Inputs - Gas wholesale index'!I$2,FALSE)</f>
        <v>332991.45454545453</v>
      </c>
      <c r="J95" s="12">
        <f>VLOOKUP($B95,'Gas wholesale lookups'!$A$4:$L$15,'Inputs - Gas wholesale index'!J$2,FALSE)</f>
        <v>208526.18181818182</v>
      </c>
      <c r="K95" s="12">
        <f>VLOOKUP($B95,'Gas wholesale lookups'!$A$4:$L$15,'Inputs - Gas wholesale index'!K$2,FALSE)</f>
        <v>166168.27272727274</v>
      </c>
      <c r="L95" s="12">
        <f>VLOOKUP($B95,'Gas wholesale lookups'!$A$4:$L$15,'Inputs - Gas wholesale index'!L$2,FALSE)</f>
        <v>291847.5</v>
      </c>
      <c r="M95" s="12">
        <f>VLOOKUP($B95,'Gas wholesale lookups'!$A$4:$L$15,'Inputs - Gas wholesale index'!M$2,FALSE)</f>
        <v>332991.45454545453</v>
      </c>
      <c r="N95" s="12">
        <f>VLOOKUP($B95,'Gas wholesale lookups'!$A$4:$L$15,'Inputs - Gas wholesale index'!N$2,FALSE)</f>
        <v>208526.18181818182</v>
      </c>
      <c r="O95" s="37">
        <f>VLOOKUP($B95,'Gas wholesale lookups'!$A$4:$R$15,'Inputs - Gas wholesale index'!O$2,FALSE)</f>
        <v>0</v>
      </c>
      <c r="P95" s="37">
        <f>VLOOKUP($B95,'Gas wholesale lookups'!$A$4:$R$15,'Inputs - Gas wholesale index'!P$2,FALSE)</f>
        <v>1</v>
      </c>
      <c r="Q95" s="37">
        <f>VLOOKUP($B95,'Gas wholesale lookups'!$A$4:$R$15,'Inputs - Gas wholesale index'!Q$2,FALSE)</f>
        <v>1</v>
      </c>
      <c r="R95" s="37">
        <f>VLOOKUP($B95,'Gas wholesale lookups'!$A$4:$R$15,'Inputs - Gas wholesale index'!R$2,FALSE)</f>
        <v>1</v>
      </c>
      <c r="S95" s="37">
        <f>VLOOKUP($B95,'Gas wholesale lookups'!$A$4:$R$15,'Inputs - Gas wholesale index'!S$2,FALSE)</f>
        <v>1</v>
      </c>
      <c r="T95" s="37">
        <f>VLOOKUP($B95,'Gas wholesale lookups'!$A$4:$R$15,'Inputs - Gas wholesale index'!T$2,FALSE)</f>
        <v>0</v>
      </c>
      <c r="U95" s="12">
        <f t="shared" si="19"/>
        <v>0</v>
      </c>
      <c r="V95" s="12">
        <f t="shared" si="20"/>
        <v>208526.18181818182</v>
      </c>
      <c r="W95" s="12">
        <f t="shared" si="21"/>
        <v>166168.27272727274</v>
      </c>
      <c r="X95" s="12">
        <f t="shared" si="22"/>
        <v>291847.5</v>
      </c>
      <c r="Y95" s="12">
        <f t="shared" si="23"/>
        <v>332991.45454545453</v>
      </c>
      <c r="Z95" s="12">
        <f t="shared" si="24"/>
        <v>0</v>
      </c>
      <c r="AA95" s="12">
        <f t="shared" si="25"/>
        <v>999533.40909090918</v>
      </c>
      <c r="AB95" s="22">
        <f t="shared" si="26"/>
        <v>0</v>
      </c>
      <c r="AC95" s="22">
        <f t="shared" si="27"/>
        <v>0</v>
      </c>
      <c r="AD95" s="22">
        <f t="shared" si="28"/>
        <v>0</v>
      </c>
      <c r="AE95" s="22">
        <f t="shared" si="29"/>
        <v>0</v>
      </c>
      <c r="AF95" s="22">
        <f t="shared" si="30"/>
        <v>0</v>
      </c>
      <c r="AG95" s="22">
        <f t="shared" si="31"/>
        <v>0</v>
      </c>
      <c r="AH95" s="22">
        <f t="shared" si="32"/>
        <v>0</v>
      </c>
      <c r="AI95" s="43" t="str">
        <f t="shared" si="33"/>
        <v>n/a</v>
      </c>
      <c r="AJ95" s="2" t="str">
        <f t="shared" si="34"/>
        <v>2015-16 Summer</v>
      </c>
      <c r="AK95" s="2" t="str">
        <f t="shared" si="35"/>
        <v>2014-15 Winter</v>
      </c>
      <c r="AL95" s="40">
        <v>1</v>
      </c>
      <c r="AM95" s="58"/>
    </row>
    <row r="96" spans="1:39">
      <c r="A96" s="46">
        <v>41978</v>
      </c>
      <c r="B96" s="13" t="str">
        <f t="shared" si="18"/>
        <v>Dec</v>
      </c>
      <c r="C96" s="182"/>
      <c r="D96" s="182"/>
      <c r="E96" s="182"/>
      <c r="F96" s="182"/>
      <c r="G96" s="182"/>
      <c r="H96" s="182"/>
      <c r="I96" s="12">
        <f>VLOOKUP($B96,'Gas wholesale lookups'!$A$4:$L$15,'Inputs - Gas wholesale index'!I$2,FALSE)</f>
        <v>332991.45454545453</v>
      </c>
      <c r="J96" s="12">
        <f>VLOOKUP($B96,'Gas wholesale lookups'!$A$4:$L$15,'Inputs - Gas wholesale index'!J$2,FALSE)</f>
        <v>208526.18181818182</v>
      </c>
      <c r="K96" s="12">
        <f>VLOOKUP($B96,'Gas wholesale lookups'!$A$4:$L$15,'Inputs - Gas wholesale index'!K$2,FALSE)</f>
        <v>166168.27272727274</v>
      </c>
      <c r="L96" s="12">
        <f>VLOOKUP($B96,'Gas wholesale lookups'!$A$4:$L$15,'Inputs - Gas wholesale index'!L$2,FALSE)</f>
        <v>291847.5</v>
      </c>
      <c r="M96" s="12">
        <f>VLOOKUP($B96,'Gas wholesale lookups'!$A$4:$L$15,'Inputs - Gas wholesale index'!M$2,FALSE)</f>
        <v>332991.45454545453</v>
      </c>
      <c r="N96" s="12">
        <f>VLOOKUP($B96,'Gas wholesale lookups'!$A$4:$L$15,'Inputs - Gas wholesale index'!N$2,FALSE)</f>
        <v>208526.18181818182</v>
      </c>
      <c r="O96" s="37">
        <f>VLOOKUP($B96,'Gas wholesale lookups'!$A$4:$R$15,'Inputs - Gas wholesale index'!O$2,FALSE)</f>
        <v>0</v>
      </c>
      <c r="P96" s="37">
        <f>VLOOKUP($B96,'Gas wholesale lookups'!$A$4:$R$15,'Inputs - Gas wholesale index'!P$2,FALSE)</f>
        <v>1</v>
      </c>
      <c r="Q96" s="37">
        <f>VLOOKUP($B96,'Gas wholesale lookups'!$A$4:$R$15,'Inputs - Gas wholesale index'!Q$2,FALSE)</f>
        <v>1</v>
      </c>
      <c r="R96" s="37">
        <f>VLOOKUP($B96,'Gas wholesale lookups'!$A$4:$R$15,'Inputs - Gas wholesale index'!R$2,FALSE)</f>
        <v>1</v>
      </c>
      <c r="S96" s="37">
        <f>VLOOKUP($B96,'Gas wholesale lookups'!$A$4:$R$15,'Inputs - Gas wholesale index'!S$2,FALSE)</f>
        <v>1</v>
      </c>
      <c r="T96" s="37">
        <f>VLOOKUP($B96,'Gas wholesale lookups'!$A$4:$R$15,'Inputs - Gas wholesale index'!T$2,FALSE)</f>
        <v>0</v>
      </c>
      <c r="U96" s="12">
        <f t="shared" si="19"/>
        <v>0</v>
      </c>
      <c r="V96" s="12">
        <f t="shared" si="20"/>
        <v>208526.18181818182</v>
      </c>
      <c r="W96" s="12">
        <f t="shared" si="21"/>
        <v>166168.27272727274</v>
      </c>
      <c r="X96" s="12">
        <f t="shared" si="22"/>
        <v>291847.5</v>
      </c>
      <c r="Y96" s="12">
        <f t="shared" si="23"/>
        <v>332991.45454545453</v>
      </c>
      <c r="Z96" s="12">
        <f t="shared" si="24"/>
        <v>0</v>
      </c>
      <c r="AA96" s="12">
        <f t="shared" si="25"/>
        <v>999533.40909090918</v>
      </c>
      <c r="AB96" s="22">
        <f t="shared" si="26"/>
        <v>0</v>
      </c>
      <c r="AC96" s="22">
        <f t="shared" si="27"/>
        <v>0</v>
      </c>
      <c r="AD96" s="22">
        <f t="shared" si="28"/>
        <v>0</v>
      </c>
      <c r="AE96" s="22">
        <f t="shared" si="29"/>
        <v>0</v>
      </c>
      <c r="AF96" s="22">
        <f t="shared" si="30"/>
        <v>0</v>
      </c>
      <c r="AG96" s="22">
        <f t="shared" si="31"/>
        <v>0</v>
      </c>
      <c r="AH96" s="22">
        <f t="shared" si="32"/>
        <v>0</v>
      </c>
      <c r="AI96" s="43" t="str">
        <f t="shared" si="33"/>
        <v>n/a</v>
      </c>
      <c r="AJ96" s="2" t="str">
        <f t="shared" si="34"/>
        <v>2015-16 Summer</v>
      </c>
      <c r="AK96" s="2" t="str">
        <f t="shared" si="35"/>
        <v>2014-15 Winter</v>
      </c>
      <c r="AL96" s="40">
        <v>1</v>
      </c>
      <c r="AM96" s="58"/>
    </row>
    <row r="97" spans="1:39">
      <c r="A97" s="46">
        <v>41981</v>
      </c>
      <c r="B97" s="13" t="str">
        <f t="shared" si="18"/>
        <v>Dec</v>
      </c>
      <c r="C97" s="182"/>
      <c r="D97" s="182"/>
      <c r="E97" s="182"/>
      <c r="F97" s="182"/>
      <c r="G97" s="182"/>
      <c r="H97" s="182"/>
      <c r="I97" s="12">
        <f>VLOOKUP($B97,'Gas wholesale lookups'!$A$4:$L$15,'Inputs - Gas wholesale index'!I$2,FALSE)</f>
        <v>332991.45454545453</v>
      </c>
      <c r="J97" s="12">
        <f>VLOOKUP($B97,'Gas wholesale lookups'!$A$4:$L$15,'Inputs - Gas wholesale index'!J$2,FALSE)</f>
        <v>208526.18181818182</v>
      </c>
      <c r="K97" s="12">
        <f>VLOOKUP($B97,'Gas wholesale lookups'!$A$4:$L$15,'Inputs - Gas wholesale index'!K$2,FALSE)</f>
        <v>166168.27272727274</v>
      </c>
      <c r="L97" s="12">
        <f>VLOOKUP($B97,'Gas wholesale lookups'!$A$4:$L$15,'Inputs - Gas wholesale index'!L$2,FALSE)</f>
        <v>291847.5</v>
      </c>
      <c r="M97" s="12">
        <f>VLOOKUP($B97,'Gas wholesale lookups'!$A$4:$L$15,'Inputs - Gas wholesale index'!M$2,FALSE)</f>
        <v>332991.45454545453</v>
      </c>
      <c r="N97" s="12">
        <f>VLOOKUP($B97,'Gas wholesale lookups'!$A$4:$L$15,'Inputs - Gas wholesale index'!N$2,FALSE)</f>
        <v>208526.18181818182</v>
      </c>
      <c r="O97" s="37">
        <f>VLOOKUP($B97,'Gas wholesale lookups'!$A$4:$R$15,'Inputs - Gas wholesale index'!O$2,FALSE)</f>
        <v>0</v>
      </c>
      <c r="P97" s="37">
        <f>VLOOKUP($B97,'Gas wholesale lookups'!$A$4:$R$15,'Inputs - Gas wholesale index'!P$2,FALSE)</f>
        <v>1</v>
      </c>
      <c r="Q97" s="37">
        <f>VLOOKUP($B97,'Gas wholesale lookups'!$A$4:$R$15,'Inputs - Gas wholesale index'!Q$2,FALSE)</f>
        <v>1</v>
      </c>
      <c r="R97" s="37">
        <f>VLOOKUP($B97,'Gas wholesale lookups'!$A$4:$R$15,'Inputs - Gas wholesale index'!R$2,FALSE)</f>
        <v>1</v>
      </c>
      <c r="S97" s="37">
        <f>VLOOKUP($B97,'Gas wholesale lookups'!$A$4:$R$15,'Inputs - Gas wholesale index'!S$2,FALSE)</f>
        <v>1</v>
      </c>
      <c r="T97" s="37">
        <f>VLOOKUP($B97,'Gas wholesale lookups'!$A$4:$R$15,'Inputs - Gas wholesale index'!T$2,FALSE)</f>
        <v>0</v>
      </c>
      <c r="U97" s="12">
        <f t="shared" si="19"/>
        <v>0</v>
      </c>
      <c r="V97" s="12">
        <f t="shared" si="20"/>
        <v>208526.18181818182</v>
      </c>
      <c r="W97" s="12">
        <f t="shared" si="21"/>
        <v>166168.27272727274</v>
      </c>
      <c r="X97" s="12">
        <f t="shared" si="22"/>
        <v>291847.5</v>
      </c>
      <c r="Y97" s="12">
        <f t="shared" si="23"/>
        <v>332991.45454545453</v>
      </c>
      <c r="Z97" s="12">
        <f t="shared" si="24"/>
        <v>0</v>
      </c>
      <c r="AA97" s="12">
        <f t="shared" si="25"/>
        <v>999533.40909090918</v>
      </c>
      <c r="AB97" s="22">
        <f t="shared" si="26"/>
        <v>0</v>
      </c>
      <c r="AC97" s="22">
        <f t="shared" si="27"/>
        <v>0</v>
      </c>
      <c r="AD97" s="22">
        <f t="shared" si="28"/>
        <v>0</v>
      </c>
      <c r="AE97" s="22">
        <f t="shared" si="29"/>
        <v>0</v>
      </c>
      <c r="AF97" s="22">
        <f t="shared" si="30"/>
        <v>0</v>
      </c>
      <c r="AG97" s="22">
        <f t="shared" si="31"/>
        <v>0</v>
      </c>
      <c r="AH97" s="22">
        <f t="shared" si="32"/>
        <v>0</v>
      </c>
      <c r="AI97" s="43" t="str">
        <f t="shared" si="33"/>
        <v>n/a</v>
      </c>
      <c r="AJ97" s="2" t="str">
        <f t="shared" si="34"/>
        <v>2015-16 Summer</v>
      </c>
      <c r="AK97" s="2" t="str">
        <f t="shared" si="35"/>
        <v>2014-15 Winter</v>
      </c>
      <c r="AL97" s="40">
        <v>1</v>
      </c>
      <c r="AM97" s="58"/>
    </row>
    <row r="98" spans="1:39">
      <c r="A98" s="46">
        <v>41982</v>
      </c>
      <c r="B98" s="13" t="str">
        <f t="shared" si="18"/>
        <v>Dec</v>
      </c>
      <c r="C98" s="182"/>
      <c r="D98" s="182"/>
      <c r="E98" s="182"/>
      <c r="F98" s="182"/>
      <c r="G98" s="182"/>
      <c r="H98" s="182"/>
      <c r="I98" s="12">
        <f>VLOOKUP($B98,'Gas wholesale lookups'!$A$4:$L$15,'Inputs - Gas wholesale index'!I$2,FALSE)</f>
        <v>332991.45454545453</v>
      </c>
      <c r="J98" s="12">
        <f>VLOOKUP($B98,'Gas wholesale lookups'!$A$4:$L$15,'Inputs - Gas wholesale index'!J$2,FALSE)</f>
        <v>208526.18181818182</v>
      </c>
      <c r="K98" s="12">
        <f>VLOOKUP($B98,'Gas wholesale lookups'!$A$4:$L$15,'Inputs - Gas wholesale index'!K$2,FALSE)</f>
        <v>166168.27272727274</v>
      </c>
      <c r="L98" s="12">
        <f>VLOOKUP($B98,'Gas wholesale lookups'!$A$4:$L$15,'Inputs - Gas wholesale index'!L$2,FALSE)</f>
        <v>291847.5</v>
      </c>
      <c r="M98" s="12">
        <f>VLOOKUP($B98,'Gas wholesale lookups'!$A$4:$L$15,'Inputs - Gas wholesale index'!M$2,FALSE)</f>
        <v>332991.45454545453</v>
      </c>
      <c r="N98" s="12">
        <f>VLOOKUP($B98,'Gas wholesale lookups'!$A$4:$L$15,'Inputs - Gas wholesale index'!N$2,FALSE)</f>
        <v>208526.18181818182</v>
      </c>
      <c r="O98" s="37">
        <f>VLOOKUP($B98,'Gas wholesale lookups'!$A$4:$R$15,'Inputs - Gas wholesale index'!O$2,FALSE)</f>
        <v>0</v>
      </c>
      <c r="P98" s="37">
        <f>VLOOKUP($B98,'Gas wholesale lookups'!$A$4:$R$15,'Inputs - Gas wholesale index'!P$2,FALSE)</f>
        <v>1</v>
      </c>
      <c r="Q98" s="37">
        <f>VLOOKUP($B98,'Gas wholesale lookups'!$A$4:$R$15,'Inputs - Gas wholesale index'!Q$2,FALSE)</f>
        <v>1</v>
      </c>
      <c r="R98" s="37">
        <f>VLOOKUP($B98,'Gas wholesale lookups'!$A$4:$R$15,'Inputs - Gas wholesale index'!R$2,FALSE)</f>
        <v>1</v>
      </c>
      <c r="S98" s="37">
        <f>VLOOKUP($B98,'Gas wholesale lookups'!$A$4:$R$15,'Inputs - Gas wholesale index'!S$2,FALSE)</f>
        <v>1</v>
      </c>
      <c r="T98" s="37">
        <f>VLOOKUP($B98,'Gas wholesale lookups'!$A$4:$R$15,'Inputs - Gas wholesale index'!T$2,FALSE)</f>
        <v>0</v>
      </c>
      <c r="U98" s="12">
        <f t="shared" si="19"/>
        <v>0</v>
      </c>
      <c r="V98" s="12">
        <f t="shared" si="20"/>
        <v>208526.18181818182</v>
      </c>
      <c r="W98" s="12">
        <f t="shared" si="21"/>
        <v>166168.27272727274</v>
      </c>
      <c r="X98" s="12">
        <f t="shared" si="22"/>
        <v>291847.5</v>
      </c>
      <c r="Y98" s="12">
        <f t="shared" si="23"/>
        <v>332991.45454545453</v>
      </c>
      <c r="Z98" s="12">
        <f t="shared" si="24"/>
        <v>0</v>
      </c>
      <c r="AA98" s="12">
        <f t="shared" si="25"/>
        <v>999533.40909090918</v>
      </c>
      <c r="AB98" s="22">
        <f t="shared" si="26"/>
        <v>0</v>
      </c>
      <c r="AC98" s="22">
        <f t="shared" si="27"/>
        <v>0</v>
      </c>
      <c r="AD98" s="22">
        <f t="shared" si="28"/>
        <v>0</v>
      </c>
      <c r="AE98" s="22">
        <f t="shared" si="29"/>
        <v>0</v>
      </c>
      <c r="AF98" s="22">
        <f t="shared" si="30"/>
        <v>0</v>
      </c>
      <c r="AG98" s="22">
        <f t="shared" si="31"/>
        <v>0</v>
      </c>
      <c r="AH98" s="22">
        <f t="shared" si="32"/>
        <v>0</v>
      </c>
      <c r="AI98" s="43" t="str">
        <f t="shared" si="33"/>
        <v>n/a</v>
      </c>
      <c r="AJ98" s="2" t="str">
        <f t="shared" si="34"/>
        <v>2015-16 Summer</v>
      </c>
      <c r="AK98" s="2" t="str">
        <f t="shared" si="35"/>
        <v>2014-15 Winter</v>
      </c>
      <c r="AL98" s="40">
        <v>1</v>
      </c>
      <c r="AM98" s="58"/>
    </row>
    <row r="99" spans="1:39">
      <c r="A99" s="46">
        <v>41983</v>
      </c>
      <c r="B99" s="13" t="str">
        <f t="shared" si="18"/>
        <v>Dec</v>
      </c>
      <c r="C99" s="182"/>
      <c r="D99" s="182"/>
      <c r="E99" s="182"/>
      <c r="F99" s="182"/>
      <c r="G99" s="182"/>
      <c r="H99" s="182"/>
      <c r="I99" s="12">
        <f>VLOOKUP($B99,'Gas wholesale lookups'!$A$4:$L$15,'Inputs - Gas wholesale index'!I$2,FALSE)</f>
        <v>332991.45454545453</v>
      </c>
      <c r="J99" s="12">
        <f>VLOOKUP($B99,'Gas wholesale lookups'!$A$4:$L$15,'Inputs - Gas wholesale index'!J$2,FALSE)</f>
        <v>208526.18181818182</v>
      </c>
      <c r="K99" s="12">
        <f>VLOOKUP($B99,'Gas wholesale lookups'!$A$4:$L$15,'Inputs - Gas wholesale index'!K$2,FALSE)</f>
        <v>166168.27272727274</v>
      </c>
      <c r="L99" s="12">
        <f>VLOOKUP($B99,'Gas wholesale lookups'!$A$4:$L$15,'Inputs - Gas wholesale index'!L$2,FALSE)</f>
        <v>291847.5</v>
      </c>
      <c r="M99" s="12">
        <f>VLOOKUP($B99,'Gas wholesale lookups'!$A$4:$L$15,'Inputs - Gas wholesale index'!M$2,FALSE)</f>
        <v>332991.45454545453</v>
      </c>
      <c r="N99" s="12">
        <f>VLOOKUP($B99,'Gas wholesale lookups'!$A$4:$L$15,'Inputs - Gas wholesale index'!N$2,FALSE)</f>
        <v>208526.18181818182</v>
      </c>
      <c r="O99" s="37">
        <f>VLOOKUP($B99,'Gas wholesale lookups'!$A$4:$R$15,'Inputs - Gas wholesale index'!O$2,FALSE)</f>
        <v>0</v>
      </c>
      <c r="P99" s="37">
        <f>VLOOKUP($B99,'Gas wholesale lookups'!$A$4:$R$15,'Inputs - Gas wholesale index'!P$2,FALSE)</f>
        <v>1</v>
      </c>
      <c r="Q99" s="37">
        <f>VLOOKUP($B99,'Gas wholesale lookups'!$A$4:$R$15,'Inputs - Gas wholesale index'!Q$2,FALSE)</f>
        <v>1</v>
      </c>
      <c r="R99" s="37">
        <f>VLOOKUP($B99,'Gas wholesale lookups'!$A$4:$R$15,'Inputs - Gas wholesale index'!R$2,FALSE)</f>
        <v>1</v>
      </c>
      <c r="S99" s="37">
        <f>VLOOKUP($B99,'Gas wholesale lookups'!$A$4:$R$15,'Inputs - Gas wholesale index'!S$2,FALSE)</f>
        <v>1</v>
      </c>
      <c r="T99" s="37">
        <f>VLOOKUP($B99,'Gas wholesale lookups'!$A$4:$R$15,'Inputs - Gas wholesale index'!T$2,FALSE)</f>
        <v>0</v>
      </c>
      <c r="U99" s="12">
        <f t="shared" si="19"/>
        <v>0</v>
      </c>
      <c r="V99" s="12">
        <f t="shared" si="20"/>
        <v>208526.18181818182</v>
      </c>
      <c r="W99" s="12">
        <f t="shared" si="21"/>
        <v>166168.27272727274</v>
      </c>
      <c r="X99" s="12">
        <f t="shared" si="22"/>
        <v>291847.5</v>
      </c>
      <c r="Y99" s="12">
        <f t="shared" si="23"/>
        <v>332991.45454545453</v>
      </c>
      <c r="Z99" s="12">
        <f t="shared" si="24"/>
        <v>0</v>
      </c>
      <c r="AA99" s="12">
        <f t="shared" si="25"/>
        <v>999533.40909090918</v>
      </c>
      <c r="AB99" s="22">
        <f t="shared" si="26"/>
        <v>0</v>
      </c>
      <c r="AC99" s="22">
        <f t="shared" si="27"/>
        <v>0</v>
      </c>
      <c r="AD99" s="22">
        <f t="shared" si="28"/>
        <v>0</v>
      </c>
      <c r="AE99" s="22">
        <f t="shared" si="29"/>
        <v>0</v>
      </c>
      <c r="AF99" s="22">
        <f t="shared" si="30"/>
        <v>0</v>
      </c>
      <c r="AG99" s="22">
        <f t="shared" si="31"/>
        <v>0</v>
      </c>
      <c r="AH99" s="22">
        <f t="shared" si="32"/>
        <v>0</v>
      </c>
      <c r="AI99" s="43" t="str">
        <f t="shared" si="33"/>
        <v>n/a</v>
      </c>
      <c r="AJ99" s="2" t="str">
        <f t="shared" si="34"/>
        <v>2015-16 Summer</v>
      </c>
      <c r="AK99" s="2" t="str">
        <f t="shared" si="35"/>
        <v>2014-15 Winter</v>
      </c>
      <c r="AL99" s="40">
        <v>1</v>
      </c>
      <c r="AM99" s="58"/>
    </row>
    <row r="100" spans="1:39">
      <c r="A100" s="46">
        <v>41984</v>
      </c>
      <c r="B100" s="13" t="str">
        <f t="shared" si="18"/>
        <v>Dec</v>
      </c>
      <c r="C100" s="182"/>
      <c r="D100" s="182"/>
      <c r="E100" s="182"/>
      <c r="F100" s="182"/>
      <c r="G100" s="182"/>
      <c r="H100" s="182"/>
      <c r="I100" s="12">
        <f>VLOOKUP($B100,'Gas wholesale lookups'!$A$4:$L$15,'Inputs - Gas wholesale index'!I$2,FALSE)</f>
        <v>332991.45454545453</v>
      </c>
      <c r="J100" s="12">
        <f>VLOOKUP($B100,'Gas wholesale lookups'!$A$4:$L$15,'Inputs - Gas wholesale index'!J$2,FALSE)</f>
        <v>208526.18181818182</v>
      </c>
      <c r="K100" s="12">
        <f>VLOOKUP($B100,'Gas wholesale lookups'!$A$4:$L$15,'Inputs - Gas wholesale index'!K$2,FALSE)</f>
        <v>166168.27272727274</v>
      </c>
      <c r="L100" s="12">
        <f>VLOOKUP($B100,'Gas wholesale lookups'!$A$4:$L$15,'Inputs - Gas wholesale index'!L$2,FALSE)</f>
        <v>291847.5</v>
      </c>
      <c r="M100" s="12">
        <f>VLOOKUP($B100,'Gas wholesale lookups'!$A$4:$L$15,'Inputs - Gas wholesale index'!M$2,FALSE)</f>
        <v>332991.45454545453</v>
      </c>
      <c r="N100" s="12">
        <f>VLOOKUP($B100,'Gas wholesale lookups'!$A$4:$L$15,'Inputs - Gas wholesale index'!N$2,FALSE)</f>
        <v>208526.18181818182</v>
      </c>
      <c r="O100" s="37">
        <f>VLOOKUP($B100,'Gas wholesale lookups'!$A$4:$R$15,'Inputs - Gas wholesale index'!O$2,FALSE)</f>
        <v>0</v>
      </c>
      <c r="P100" s="37">
        <f>VLOOKUP($B100,'Gas wholesale lookups'!$A$4:$R$15,'Inputs - Gas wholesale index'!P$2,FALSE)</f>
        <v>1</v>
      </c>
      <c r="Q100" s="37">
        <f>VLOOKUP($B100,'Gas wholesale lookups'!$A$4:$R$15,'Inputs - Gas wholesale index'!Q$2,FALSE)</f>
        <v>1</v>
      </c>
      <c r="R100" s="37">
        <f>VLOOKUP($B100,'Gas wholesale lookups'!$A$4:$R$15,'Inputs - Gas wholesale index'!R$2,FALSE)</f>
        <v>1</v>
      </c>
      <c r="S100" s="37">
        <f>VLOOKUP($B100,'Gas wholesale lookups'!$A$4:$R$15,'Inputs - Gas wholesale index'!S$2,FALSE)</f>
        <v>1</v>
      </c>
      <c r="T100" s="37">
        <f>VLOOKUP($B100,'Gas wholesale lookups'!$A$4:$R$15,'Inputs - Gas wholesale index'!T$2,FALSE)</f>
        <v>0</v>
      </c>
      <c r="U100" s="12">
        <f t="shared" si="19"/>
        <v>0</v>
      </c>
      <c r="V100" s="12">
        <f t="shared" si="20"/>
        <v>208526.18181818182</v>
      </c>
      <c r="W100" s="12">
        <f t="shared" si="21"/>
        <v>166168.27272727274</v>
      </c>
      <c r="X100" s="12">
        <f t="shared" si="22"/>
        <v>291847.5</v>
      </c>
      <c r="Y100" s="12">
        <f t="shared" si="23"/>
        <v>332991.45454545453</v>
      </c>
      <c r="Z100" s="12">
        <f t="shared" si="24"/>
        <v>0</v>
      </c>
      <c r="AA100" s="12">
        <f t="shared" si="25"/>
        <v>999533.40909090918</v>
      </c>
      <c r="AB100" s="22">
        <f t="shared" si="26"/>
        <v>0</v>
      </c>
      <c r="AC100" s="22">
        <f t="shared" si="27"/>
        <v>0</v>
      </c>
      <c r="AD100" s="22">
        <f t="shared" si="28"/>
        <v>0</v>
      </c>
      <c r="AE100" s="22">
        <f t="shared" si="29"/>
        <v>0</v>
      </c>
      <c r="AF100" s="22">
        <f t="shared" si="30"/>
        <v>0</v>
      </c>
      <c r="AG100" s="22">
        <f t="shared" si="31"/>
        <v>0</v>
      </c>
      <c r="AH100" s="22">
        <f t="shared" si="32"/>
        <v>0</v>
      </c>
      <c r="AI100" s="43" t="str">
        <f t="shared" si="33"/>
        <v>n/a</v>
      </c>
      <c r="AJ100" s="2" t="str">
        <f t="shared" si="34"/>
        <v>2015-16 Summer</v>
      </c>
      <c r="AK100" s="2" t="str">
        <f t="shared" si="35"/>
        <v>2014-15 Winter</v>
      </c>
      <c r="AL100" s="40">
        <v>1</v>
      </c>
      <c r="AM100" s="58"/>
    </row>
    <row r="101" spans="1:39">
      <c r="A101" s="46">
        <v>41985</v>
      </c>
      <c r="B101" s="13" t="str">
        <f t="shared" si="18"/>
        <v>Dec</v>
      </c>
      <c r="C101" s="182"/>
      <c r="D101" s="182"/>
      <c r="E101" s="182"/>
      <c r="F101" s="182"/>
      <c r="G101" s="182"/>
      <c r="H101" s="182"/>
      <c r="I101" s="12">
        <f>VLOOKUP($B101,'Gas wholesale lookups'!$A$4:$L$15,'Inputs - Gas wholesale index'!I$2,FALSE)</f>
        <v>332991.45454545453</v>
      </c>
      <c r="J101" s="12">
        <f>VLOOKUP($B101,'Gas wholesale lookups'!$A$4:$L$15,'Inputs - Gas wholesale index'!J$2,FALSE)</f>
        <v>208526.18181818182</v>
      </c>
      <c r="K101" s="12">
        <f>VLOOKUP($B101,'Gas wholesale lookups'!$A$4:$L$15,'Inputs - Gas wholesale index'!K$2,FALSE)</f>
        <v>166168.27272727274</v>
      </c>
      <c r="L101" s="12">
        <f>VLOOKUP($B101,'Gas wholesale lookups'!$A$4:$L$15,'Inputs - Gas wholesale index'!L$2,FALSE)</f>
        <v>291847.5</v>
      </c>
      <c r="M101" s="12">
        <f>VLOOKUP($B101,'Gas wholesale lookups'!$A$4:$L$15,'Inputs - Gas wholesale index'!M$2,FALSE)</f>
        <v>332991.45454545453</v>
      </c>
      <c r="N101" s="12">
        <f>VLOOKUP($B101,'Gas wholesale lookups'!$A$4:$L$15,'Inputs - Gas wholesale index'!N$2,FALSE)</f>
        <v>208526.18181818182</v>
      </c>
      <c r="O101" s="37">
        <f>VLOOKUP($B101,'Gas wholesale lookups'!$A$4:$R$15,'Inputs - Gas wholesale index'!O$2,FALSE)</f>
        <v>0</v>
      </c>
      <c r="P101" s="37">
        <f>VLOOKUP($B101,'Gas wholesale lookups'!$A$4:$R$15,'Inputs - Gas wholesale index'!P$2,FALSE)</f>
        <v>1</v>
      </c>
      <c r="Q101" s="37">
        <f>VLOOKUP($B101,'Gas wholesale lookups'!$A$4:$R$15,'Inputs - Gas wholesale index'!Q$2,FALSE)</f>
        <v>1</v>
      </c>
      <c r="R101" s="37">
        <f>VLOOKUP($B101,'Gas wholesale lookups'!$A$4:$R$15,'Inputs - Gas wholesale index'!R$2,FALSE)</f>
        <v>1</v>
      </c>
      <c r="S101" s="37">
        <f>VLOOKUP($B101,'Gas wholesale lookups'!$A$4:$R$15,'Inputs - Gas wholesale index'!S$2,FALSE)</f>
        <v>1</v>
      </c>
      <c r="T101" s="37">
        <f>VLOOKUP($B101,'Gas wholesale lookups'!$A$4:$R$15,'Inputs - Gas wholesale index'!T$2,FALSE)</f>
        <v>0</v>
      </c>
      <c r="U101" s="12">
        <f t="shared" si="19"/>
        <v>0</v>
      </c>
      <c r="V101" s="12">
        <f t="shared" si="20"/>
        <v>208526.18181818182</v>
      </c>
      <c r="W101" s="12">
        <f t="shared" si="21"/>
        <v>166168.27272727274</v>
      </c>
      <c r="X101" s="12">
        <f t="shared" si="22"/>
        <v>291847.5</v>
      </c>
      <c r="Y101" s="12">
        <f t="shared" si="23"/>
        <v>332991.45454545453</v>
      </c>
      <c r="Z101" s="12">
        <f t="shared" si="24"/>
        <v>0</v>
      </c>
      <c r="AA101" s="12">
        <f t="shared" si="25"/>
        <v>999533.40909090918</v>
      </c>
      <c r="AB101" s="22">
        <f t="shared" si="26"/>
        <v>0</v>
      </c>
      <c r="AC101" s="22">
        <f t="shared" si="27"/>
        <v>0</v>
      </c>
      <c r="AD101" s="22">
        <f t="shared" si="28"/>
        <v>0</v>
      </c>
      <c r="AE101" s="22">
        <f t="shared" si="29"/>
        <v>0</v>
      </c>
      <c r="AF101" s="22">
        <f t="shared" si="30"/>
        <v>0</v>
      </c>
      <c r="AG101" s="22">
        <f t="shared" si="31"/>
        <v>0</v>
      </c>
      <c r="AH101" s="22">
        <f t="shared" si="32"/>
        <v>0</v>
      </c>
      <c r="AI101" s="43" t="str">
        <f t="shared" si="33"/>
        <v>n/a</v>
      </c>
      <c r="AJ101" s="2" t="str">
        <f t="shared" si="34"/>
        <v>2015-16 Summer</v>
      </c>
      <c r="AK101" s="2" t="str">
        <f t="shared" si="35"/>
        <v>2014-15 Winter</v>
      </c>
      <c r="AL101" s="40">
        <v>1</v>
      </c>
      <c r="AM101" s="58"/>
    </row>
    <row r="102" spans="1:39">
      <c r="A102" s="46">
        <v>41988</v>
      </c>
      <c r="B102" s="13" t="str">
        <f t="shared" si="18"/>
        <v>Dec</v>
      </c>
      <c r="C102" s="182"/>
      <c r="D102" s="182"/>
      <c r="E102" s="182"/>
      <c r="F102" s="182"/>
      <c r="G102" s="182"/>
      <c r="H102" s="182"/>
      <c r="I102" s="12">
        <f>VLOOKUP($B102,'Gas wholesale lookups'!$A$4:$L$15,'Inputs - Gas wholesale index'!I$2,FALSE)</f>
        <v>332991.45454545453</v>
      </c>
      <c r="J102" s="12">
        <f>VLOOKUP($B102,'Gas wholesale lookups'!$A$4:$L$15,'Inputs - Gas wholesale index'!J$2,FALSE)</f>
        <v>208526.18181818182</v>
      </c>
      <c r="K102" s="12">
        <f>VLOOKUP($B102,'Gas wholesale lookups'!$A$4:$L$15,'Inputs - Gas wholesale index'!K$2,FALSE)</f>
        <v>166168.27272727274</v>
      </c>
      <c r="L102" s="12">
        <f>VLOOKUP($B102,'Gas wholesale lookups'!$A$4:$L$15,'Inputs - Gas wholesale index'!L$2,FALSE)</f>
        <v>291847.5</v>
      </c>
      <c r="M102" s="12">
        <f>VLOOKUP($B102,'Gas wholesale lookups'!$A$4:$L$15,'Inputs - Gas wholesale index'!M$2,FALSE)</f>
        <v>332991.45454545453</v>
      </c>
      <c r="N102" s="12">
        <f>VLOOKUP($B102,'Gas wholesale lookups'!$A$4:$L$15,'Inputs - Gas wholesale index'!N$2,FALSE)</f>
        <v>208526.18181818182</v>
      </c>
      <c r="O102" s="37">
        <f>VLOOKUP($B102,'Gas wholesale lookups'!$A$4:$R$15,'Inputs - Gas wholesale index'!O$2,FALSE)</f>
        <v>0</v>
      </c>
      <c r="P102" s="37">
        <f>VLOOKUP($B102,'Gas wholesale lookups'!$A$4:$R$15,'Inputs - Gas wholesale index'!P$2,FALSE)</f>
        <v>1</v>
      </c>
      <c r="Q102" s="37">
        <f>VLOOKUP($B102,'Gas wholesale lookups'!$A$4:$R$15,'Inputs - Gas wholesale index'!Q$2,FALSE)</f>
        <v>1</v>
      </c>
      <c r="R102" s="37">
        <f>VLOOKUP($B102,'Gas wholesale lookups'!$A$4:$R$15,'Inputs - Gas wholesale index'!R$2,FALSE)</f>
        <v>1</v>
      </c>
      <c r="S102" s="37">
        <f>VLOOKUP($B102,'Gas wholesale lookups'!$A$4:$R$15,'Inputs - Gas wholesale index'!S$2,FALSE)</f>
        <v>1</v>
      </c>
      <c r="T102" s="37">
        <f>VLOOKUP($B102,'Gas wholesale lookups'!$A$4:$R$15,'Inputs - Gas wholesale index'!T$2,FALSE)</f>
        <v>0</v>
      </c>
      <c r="U102" s="12">
        <f t="shared" si="19"/>
        <v>0</v>
      </c>
      <c r="V102" s="12">
        <f t="shared" si="20"/>
        <v>208526.18181818182</v>
      </c>
      <c r="W102" s="12">
        <f t="shared" si="21"/>
        <v>166168.27272727274</v>
      </c>
      <c r="X102" s="12">
        <f t="shared" si="22"/>
        <v>291847.5</v>
      </c>
      <c r="Y102" s="12">
        <f t="shared" si="23"/>
        <v>332991.45454545453</v>
      </c>
      <c r="Z102" s="12">
        <f t="shared" si="24"/>
        <v>0</v>
      </c>
      <c r="AA102" s="12">
        <f t="shared" si="25"/>
        <v>999533.40909090918</v>
      </c>
      <c r="AB102" s="22">
        <f t="shared" si="26"/>
        <v>0</v>
      </c>
      <c r="AC102" s="22">
        <f t="shared" si="27"/>
        <v>0</v>
      </c>
      <c r="AD102" s="22">
        <f t="shared" si="28"/>
        <v>0</v>
      </c>
      <c r="AE102" s="22">
        <f t="shared" si="29"/>
        <v>0</v>
      </c>
      <c r="AF102" s="22">
        <f t="shared" si="30"/>
        <v>0</v>
      </c>
      <c r="AG102" s="22">
        <f t="shared" si="31"/>
        <v>0</v>
      </c>
      <c r="AH102" s="22">
        <f t="shared" si="32"/>
        <v>0</v>
      </c>
      <c r="AI102" s="43" t="str">
        <f t="shared" si="33"/>
        <v>n/a</v>
      </c>
      <c r="AJ102" s="2" t="str">
        <f t="shared" si="34"/>
        <v>2015-16 Summer</v>
      </c>
      <c r="AK102" s="2" t="str">
        <f t="shared" si="35"/>
        <v>2014-15 Winter</v>
      </c>
      <c r="AL102" s="40">
        <v>1</v>
      </c>
      <c r="AM102" s="58"/>
    </row>
    <row r="103" spans="1:39">
      <c r="A103" s="46">
        <v>41989</v>
      </c>
      <c r="B103" s="13" t="str">
        <f t="shared" si="18"/>
        <v>Dec</v>
      </c>
      <c r="C103" s="182"/>
      <c r="D103" s="182"/>
      <c r="E103" s="182"/>
      <c r="F103" s="182"/>
      <c r="G103" s="182"/>
      <c r="H103" s="182"/>
      <c r="I103" s="12">
        <f>VLOOKUP($B103,'Gas wholesale lookups'!$A$4:$L$15,'Inputs - Gas wholesale index'!I$2,FALSE)</f>
        <v>332991.45454545453</v>
      </c>
      <c r="J103" s="12">
        <f>VLOOKUP($B103,'Gas wholesale lookups'!$A$4:$L$15,'Inputs - Gas wholesale index'!J$2,FALSE)</f>
        <v>208526.18181818182</v>
      </c>
      <c r="K103" s="12">
        <f>VLOOKUP($B103,'Gas wholesale lookups'!$A$4:$L$15,'Inputs - Gas wholesale index'!K$2,FALSE)</f>
        <v>166168.27272727274</v>
      </c>
      <c r="L103" s="12">
        <f>VLOOKUP($B103,'Gas wholesale lookups'!$A$4:$L$15,'Inputs - Gas wholesale index'!L$2,FALSE)</f>
        <v>291847.5</v>
      </c>
      <c r="M103" s="12">
        <f>VLOOKUP($B103,'Gas wholesale lookups'!$A$4:$L$15,'Inputs - Gas wholesale index'!M$2,FALSE)</f>
        <v>332991.45454545453</v>
      </c>
      <c r="N103" s="12">
        <f>VLOOKUP($B103,'Gas wholesale lookups'!$A$4:$L$15,'Inputs - Gas wholesale index'!N$2,FALSE)</f>
        <v>208526.18181818182</v>
      </c>
      <c r="O103" s="37">
        <f>VLOOKUP($B103,'Gas wholesale lookups'!$A$4:$R$15,'Inputs - Gas wholesale index'!O$2,FALSE)</f>
        <v>0</v>
      </c>
      <c r="P103" s="37">
        <f>VLOOKUP($B103,'Gas wholesale lookups'!$A$4:$R$15,'Inputs - Gas wholesale index'!P$2,FALSE)</f>
        <v>1</v>
      </c>
      <c r="Q103" s="37">
        <f>VLOOKUP($B103,'Gas wholesale lookups'!$A$4:$R$15,'Inputs - Gas wholesale index'!Q$2,FALSE)</f>
        <v>1</v>
      </c>
      <c r="R103" s="37">
        <f>VLOOKUP($B103,'Gas wholesale lookups'!$A$4:$R$15,'Inputs - Gas wholesale index'!R$2,FALSE)</f>
        <v>1</v>
      </c>
      <c r="S103" s="37">
        <f>VLOOKUP($B103,'Gas wholesale lookups'!$A$4:$R$15,'Inputs - Gas wholesale index'!S$2,FALSE)</f>
        <v>1</v>
      </c>
      <c r="T103" s="37">
        <f>VLOOKUP($B103,'Gas wholesale lookups'!$A$4:$R$15,'Inputs - Gas wholesale index'!T$2,FALSE)</f>
        <v>0</v>
      </c>
      <c r="U103" s="12">
        <f t="shared" si="19"/>
        <v>0</v>
      </c>
      <c r="V103" s="12">
        <f t="shared" si="20"/>
        <v>208526.18181818182</v>
      </c>
      <c r="W103" s="12">
        <f t="shared" si="21"/>
        <v>166168.27272727274</v>
      </c>
      <c r="X103" s="12">
        <f t="shared" si="22"/>
        <v>291847.5</v>
      </c>
      <c r="Y103" s="12">
        <f t="shared" si="23"/>
        <v>332991.45454545453</v>
      </c>
      <c r="Z103" s="12">
        <f t="shared" si="24"/>
        <v>0</v>
      </c>
      <c r="AA103" s="12">
        <f t="shared" si="25"/>
        <v>999533.40909090918</v>
      </c>
      <c r="AB103" s="22">
        <f t="shared" si="26"/>
        <v>0</v>
      </c>
      <c r="AC103" s="22">
        <f t="shared" si="27"/>
        <v>0</v>
      </c>
      <c r="AD103" s="22">
        <f t="shared" si="28"/>
        <v>0</v>
      </c>
      <c r="AE103" s="22">
        <f t="shared" si="29"/>
        <v>0</v>
      </c>
      <c r="AF103" s="22">
        <f t="shared" si="30"/>
        <v>0</v>
      </c>
      <c r="AG103" s="22">
        <f t="shared" si="31"/>
        <v>0</v>
      </c>
      <c r="AH103" s="22">
        <f t="shared" si="32"/>
        <v>0</v>
      </c>
      <c r="AI103" s="43" t="str">
        <f t="shared" si="33"/>
        <v>n/a</v>
      </c>
      <c r="AJ103" s="2" t="str">
        <f t="shared" si="34"/>
        <v>2015-16 Summer</v>
      </c>
      <c r="AK103" s="2" t="str">
        <f t="shared" si="35"/>
        <v>2014-15 Winter</v>
      </c>
      <c r="AL103" s="40">
        <v>1</v>
      </c>
      <c r="AM103" s="58"/>
    </row>
    <row r="104" spans="1:39">
      <c r="A104" s="46">
        <v>41990</v>
      </c>
      <c r="B104" s="13" t="str">
        <f t="shared" si="18"/>
        <v>Dec</v>
      </c>
      <c r="C104" s="182"/>
      <c r="D104" s="182"/>
      <c r="E104" s="182"/>
      <c r="F104" s="182"/>
      <c r="G104" s="182"/>
      <c r="H104" s="182"/>
      <c r="I104" s="12">
        <f>VLOOKUP($B104,'Gas wholesale lookups'!$A$4:$L$15,'Inputs - Gas wholesale index'!I$2,FALSE)</f>
        <v>332991.45454545453</v>
      </c>
      <c r="J104" s="12">
        <f>VLOOKUP($B104,'Gas wholesale lookups'!$A$4:$L$15,'Inputs - Gas wholesale index'!J$2,FALSE)</f>
        <v>208526.18181818182</v>
      </c>
      <c r="K104" s="12">
        <f>VLOOKUP($B104,'Gas wholesale lookups'!$A$4:$L$15,'Inputs - Gas wholesale index'!K$2,FALSE)</f>
        <v>166168.27272727274</v>
      </c>
      <c r="L104" s="12">
        <f>VLOOKUP($B104,'Gas wholesale lookups'!$A$4:$L$15,'Inputs - Gas wholesale index'!L$2,FALSE)</f>
        <v>291847.5</v>
      </c>
      <c r="M104" s="12">
        <f>VLOOKUP($B104,'Gas wholesale lookups'!$A$4:$L$15,'Inputs - Gas wholesale index'!M$2,FALSE)</f>
        <v>332991.45454545453</v>
      </c>
      <c r="N104" s="12">
        <f>VLOOKUP($B104,'Gas wholesale lookups'!$A$4:$L$15,'Inputs - Gas wholesale index'!N$2,FALSE)</f>
        <v>208526.18181818182</v>
      </c>
      <c r="O104" s="37">
        <f>VLOOKUP($B104,'Gas wholesale lookups'!$A$4:$R$15,'Inputs - Gas wholesale index'!O$2,FALSE)</f>
        <v>0</v>
      </c>
      <c r="P104" s="37">
        <f>VLOOKUP($B104,'Gas wholesale lookups'!$A$4:$R$15,'Inputs - Gas wholesale index'!P$2,FALSE)</f>
        <v>1</v>
      </c>
      <c r="Q104" s="37">
        <f>VLOOKUP($B104,'Gas wholesale lookups'!$A$4:$R$15,'Inputs - Gas wholesale index'!Q$2,FALSE)</f>
        <v>1</v>
      </c>
      <c r="R104" s="37">
        <f>VLOOKUP($B104,'Gas wholesale lookups'!$A$4:$R$15,'Inputs - Gas wholesale index'!R$2,FALSE)</f>
        <v>1</v>
      </c>
      <c r="S104" s="37">
        <f>VLOOKUP($B104,'Gas wholesale lookups'!$A$4:$R$15,'Inputs - Gas wholesale index'!S$2,FALSE)</f>
        <v>1</v>
      </c>
      <c r="T104" s="37">
        <f>VLOOKUP($B104,'Gas wholesale lookups'!$A$4:$R$15,'Inputs - Gas wholesale index'!T$2,FALSE)</f>
        <v>0</v>
      </c>
      <c r="U104" s="12">
        <f t="shared" si="19"/>
        <v>0</v>
      </c>
      <c r="V104" s="12">
        <f t="shared" si="20"/>
        <v>208526.18181818182</v>
      </c>
      <c r="W104" s="12">
        <f t="shared" si="21"/>
        <v>166168.27272727274</v>
      </c>
      <c r="X104" s="12">
        <f t="shared" si="22"/>
        <v>291847.5</v>
      </c>
      <c r="Y104" s="12">
        <f t="shared" si="23"/>
        <v>332991.45454545453</v>
      </c>
      <c r="Z104" s="12">
        <f t="shared" si="24"/>
        <v>0</v>
      </c>
      <c r="AA104" s="12">
        <f t="shared" si="25"/>
        <v>999533.40909090918</v>
      </c>
      <c r="AB104" s="22">
        <f t="shared" si="26"/>
        <v>0</v>
      </c>
      <c r="AC104" s="22">
        <f t="shared" si="27"/>
        <v>0</v>
      </c>
      <c r="AD104" s="22">
        <f t="shared" si="28"/>
        <v>0</v>
      </c>
      <c r="AE104" s="22">
        <f t="shared" si="29"/>
        <v>0</v>
      </c>
      <c r="AF104" s="22">
        <f t="shared" si="30"/>
        <v>0</v>
      </c>
      <c r="AG104" s="22">
        <f t="shared" si="31"/>
        <v>0</v>
      </c>
      <c r="AH104" s="22">
        <f t="shared" si="32"/>
        <v>0</v>
      </c>
      <c r="AI104" s="43" t="str">
        <f t="shared" si="33"/>
        <v>n/a</v>
      </c>
      <c r="AJ104" s="2" t="str">
        <f t="shared" si="34"/>
        <v>2015-16 Summer</v>
      </c>
      <c r="AK104" s="2" t="str">
        <f t="shared" si="35"/>
        <v>2014-15 Winter</v>
      </c>
      <c r="AL104" s="40">
        <v>1</v>
      </c>
      <c r="AM104" s="58"/>
    </row>
    <row r="105" spans="1:39">
      <c r="A105" s="46">
        <v>41991</v>
      </c>
      <c r="B105" s="13" t="str">
        <f t="shared" si="18"/>
        <v>Dec</v>
      </c>
      <c r="C105" s="182"/>
      <c r="D105" s="182"/>
      <c r="E105" s="182"/>
      <c r="F105" s="182"/>
      <c r="G105" s="182"/>
      <c r="H105" s="182"/>
      <c r="I105" s="12">
        <f>VLOOKUP($B105,'Gas wholesale lookups'!$A$4:$L$15,'Inputs - Gas wholesale index'!I$2,FALSE)</f>
        <v>332991.45454545453</v>
      </c>
      <c r="J105" s="12">
        <f>VLOOKUP($B105,'Gas wholesale lookups'!$A$4:$L$15,'Inputs - Gas wholesale index'!J$2,FALSE)</f>
        <v>208526.18181818182</v>
      </c>
      <c r="K105" s="12">
        <f>VLOOKUP($B105,'Gas wholesale lookups'!$A$4:$L$15,'Inputs - Gas wholesale index'!K$2,FALSE)</f>
        <v>166168.27272727274</v>
      </c>
      <c r="L105" s="12">
        <f>VLOOKUP($B105,'Gas wholesale lookups'!$A$4:$L$15,'Inputs - Gas wholesale index'!L$2,FALSE)</f>
        <v>291847.5</v>
      </c>
      <c r="M105" s="12">
        <f>VLOOKUP($B105,'Gas wholesale lookups'!$A$4:$L$15,'Inputs - Gas wholesale index'!M$2,FALSE)</f>
        <v>332991.45454545453</v>
      </c>
      <c r="N105" s="12">
        <f>VLOOKUP($B105,'Gas wholesale lookups'!$A$4:$L$15,'Inputs - Gas wholesale index'!N$2,FALSE)</f>
        <v>208526.18181818182</v>
      </c>
      <c r="O105" s="37">
        <f>VLOOKUP($B105,'Gas wholesale lookups'!$A$4:$R$15,'Inputs - Gas wholesale index'!O$2,FALSE)</f>
        <v>0</v>
      </c>
      <c r="P105" s="37">
        <f>VLOOKUP($B105,'Gas wholesale lookups'!$A$4:$R$15,'Inputs - Gas wholesale index'!P$2,FALSE)</f>
        <v>1</v>
      </c>
      <c r="Q105" s="37">
        <f>VLOOKUP($B105,'Gas wholesale lookups'!$A$4:$R$15,'Inputs - Gas wholesale index'!Q$2,FALSE)</f>
        <v>1</v>
      </c>
      <c r="R105" s="37">
        <f>VLOOKUP($B105,'Gas wholesale lookups'!$A$4:$R$15,'Inputs - Gas wholesale index'!R$2,FALSE)</f>
        <v>1</v>
      </c>
      <c r="S105" s="37">
        <f>VLOOKUP($B105,'Gas wholesale lookups'!$A$4:$R$15,'Inputs - Gas wholesale index'!S$2,FALSE)</f>
        <v>1</v>
      </c>
      <c r="T105" s="37">
        <f>VLOOKUP($B105,'Gas wholesale lookups'!$A$4:$R$15,'Inputs - Gas wholesale index'!T$2,FALSE)</f>
        <v>0</v>
      </c>
      <c r="U105" s="12">
        <f t="shared" si="19"/>
        <v>0</v>
      </c>
      <c r="V105" s="12">
        <f t="shared" si="20"/>
        <v>208526.18181818182</v>
      </c>
      <c r="W105" s="12">
        <f t="shared" si="21"/>
        <v>166168.27272727274</v>
      </c>
      <c r="X105" s="12">
        <f t="shared" si="22"/>
        <v>291847.5</v>
      </c>
      <c r="Y105" s="12">
        <f t="shared" si="23"/>
        <v>332991.45454545453</v>
      </c>
      <c r="Z105" s="12">
        <f t="shared" si="24"/>
        <v>0</v>
      </c>
      <c r="AA105" s="12">
        <f t="shared" si="25"/>
        <v>999533.40909090918</v>
      </c>
      <c r="AB105" s="22">
        <f t="shared" si="26"/>
        <v>0</v>
      </c>
      <c r="AC105" s="22">
        <f t="shared" si="27"/>
        <v>0</v>
      </c>
      <c r="AD105" s="22">
        <f t="shared" si="28"/>
        <v>0</v>
      </c>
      <c r="AE105" s="22">
        <f t="shared" si="29"/>
        <v>0</v>
      </c>
      <c r="AF105" s="22">
        <f t="shared" si="30"/>
        <v>0</v>
      </c>
      <c r="AG105" s="22">
        <f t="shared" si="31"/>
        <v>0</v>
      </c>
      <c r="AH105" s="22">
        <f t="shared" si="32"/>
        <v>0</v>
      </c>
      <c r="AI105" s="43" t="str">
        <f t="shared" si="33"/>
        <v>n/a</v>
      </c>
      <c r="AJ105" s="2" t="str">
        <f t="shared" si="34"/>
        <v>2015-16 Summer</v>
      </c>
      <c r="AK105" s="2" t="str">
        <f t="shared" si="35"/>
        <v>2014-15 Winter</v>
      </c>
      <c r="AL105" s="40">
        <v>1</v>
      </c>
      <c r="AM105" s="58"/>
    </row>
    <row r="106" spans="1:39">
      <c r="A106" s="46">
        <v>41992</v>
      </c>
      <c r="B106" s="13" t="str">
        <f t="shared" si="18"/>
        <v>Dec</v>
      </c>
      <c r="C106" s="182"/>
      <c r="D106" s="182"/>
      <c r="E106" s="182"/>
      <c r="F106" s="182"/>
      <c r="G106" s="182"/>
      <c r="H106" s="182"/>
      <c r="I106" s="12">
        <f>VLOOKUP($B106,'Gas wholesale lookups'!$A$4:$L$15,'Inputs - Gas wholesale index'!I$2,FALSE)</f>
        <v>332991.45454545453</v>
      </c>
      <c r="J106" s="12">
        <f>VLOOKUP($B106,'Gas wholesale lookups'!$A$4:$L$15,'Inputs - Gas wholesale index'!J$2,FALSE)</f>
        <v>208526.18181818182</v>
      </c>
      <c r="K106" s="12">
        <f>VLOOKUP($B106,'Gas wholesale lookups'!$A$4:$L$15,'Inputs - Gas wholesale index'!K$2,FALSE)</f>
        <v>166168.27272727274</v>
      </c>
      <c r="L106" s="12">
        <f>VLOOKUP($B106,'Gas wholesale lookups'!$A$4:$L$15,'Inputs - Gas wholesale index'!L$2,FALSE)</f>
        <v>291847.5</v>
      </c>
      <c r="M106" s="12">
        <f>VLOOKUP($B106,'Gas wholesale lookups'!$A$4:$L$15,'Inputs - Gas wholesale index'!M$2,FALSE)</f>
        <v>332991.45454545453</v>
      </c>
      <c r="N106" s="12">
        <f>VLOOKUP($B106,'Gas wholesale lookups'!$A$4:$L$15,'Inputs - Gas wholesale index'!N$2,FALSE)</f>
        <v>208526.18181818182</v>
      </c>
      <c r="O106" s="37">
        <f>VLOOKUP($B106,'Gas wholesale lookups'!$A$4:$R$15,'Inputs - Gas wholesale index'!O$2,FALSE)</f>
        <v>0</v>
      </c>
      <c r="P106" s="37">
        <f>VLOOKUP($B106,'Gas wholesale lookups'!$A$4:$R$15,'Inputs - Gas wholesale index'!P$2,FALSE)</f>
        <v>1</v>
      </c>
      <c r="Q106" s="37">
        <f>VLOOKUP($B106,'Gas wholesale lookups'!$A$4:$R$15,'Inputs - Gas wholesale index'!Q$2,FALSE)</f>
        <v>1</v>
      </c>
      <c r="R106" s="37">
        <f>VLOOKUP($B106,'Gas wholesale lookups'!$A$4:$R$15,'Inputs - Gas wholesale index'!R$2,FALSE)</f>
        <v>1</v>
      </c>
      <c r="S106" s="37">
        <f>VLOOKUP($B106,'Gas wholesale lookups'!$A$4:$R$15,'Inputs - Gas wholesale index'!S$2,FALSE)</f>
        <v>1</v>
      </c>
      <c r="T106" s="37">
        <f>VLOOKUP($B106,'Gas wholesale lookups'!$A$4:$R$15,'Inputs - Gas wholesale index'!T$2,FALSE)</f>
        <v>0</v>
      </c>
      <c r="U106" s="12">
        <f t="shared" si="19"/>
        <v>0</v>
      </c>
      <c r="V106" s="12">
        <f t="shared" si="20"/>
        <v>208526.18181818182</v>
      </c>
      <c r="W106" s="12">
        <f t="shared" si="21"/>
        <v>166168.27272727274</v>
      </c>
      <c r="X106" s="12">
        <f t="shared" si="22"/>
        <v>291847.5</v>
      </c>
      <c r="Y106" s="12">
        <f t="shared" si="23"/>
        <v>332991.45454545453</v>
      </c>
      <c r="Z106" s="12">
        <f t="shared" si="24"/>
        <v>0</v>
      </c>
      <c r="AA106" s="12">
        <f t="shared" si="25"/>
        <v>999533.40909090918</v>
      </c>
      <c r="AB106" s="22">
        <f t="shared" si="26"/>
        <v>0</v>
      </c>
      <c r="AC106" s="22">
        <f t="shared" si="27"/>
        <v>0</v>
      </c>
      <c r="AD106" s="22">
        <f t="shared" si="28"/>
        <v>0</v>
      </c>
      <c r="AE106" s="22">
        <f t="shared" si="29"/>
        <v>0</v>
      </c>
      <c r="AF106" s="22">
        <f t="shared" si="30"/>
        <v>0</v>
      </c>
      <c r="AG106" s="22">
        <f t="shared" si="31"/>
        <v>0</v>
      </c>
      <c r="AH106" s="22">
        <f t="shared" si="32"/>
        <v>0</v>
      </c>
      <c r="AI106" s="43" t="str">
        <f t="shared" si="33"/>
        <v>n/a</v>
      </c>
      <c r="AJ106" s="2" t="str">
        <f t="shared" si="34"/>
        <v>2015-16 Summer</v>
      </c>
      <c r="AK106" s="2" t="str">
        <f t="shared" si="35"/>
        <v>2014-15 Winter</v>
      </c>
      <c r="AL106" s="40">
        <v>1</v>
      </c>
      <c r="AM106" s="58"/>
    </row>
    <row r="107" spans="1:39">
      <c r="A107" s="46">
        <v>41995</v>
      </c>
      <c r="B107" s="13" t="str">
        <f t="shared" si="18"/>
        <v>Dec</v>
      </c>
      <c r="C107" s="182"/>
      <c r="D107" s="182"/>
      <c r="E107" s="182"/>
      <c r="F107" s="182"/>
      <c r="G107" s="182"/>
      <c r="H107" s="182"/>
      <c r="I107" s="12">
        <f>VLOOKUP($B107,'Gas wholesale lookups'!$A$4:$L$15,'Inputs - Gas wholesale index'!I$2,FALSE)</f>
        <v>332991.45454545453</v>
      </c>
      <c r="J107" s="12">
        <f>VLOOKUP($B107,'Gas wholesale lookups'!$A$4:$L$15,'Inputs - Gas wholesale index'!J$2,FALSE)</f>
        <v>208526.18181818182</v>
      </c>
      <c r="K107" s="12">
        <f>VLOOKUP($B107,'Gas wholesale lookups'!$A$4:$L$15,'Inputs - Gas wholesale index'!K$2,FALSE)</f>
        <v>166168.27272727274</v>
      </c>
      <c r="L107" s="12">
        <f>VLOOKUP($B107,'Gas wholesale lookups'!$A$4:$L$15,'Inputs - Gas wholesale index'!L$2,FALSE)</f>
        <v>291847.5</v>
      </c>
      <c r="M107" s="12">
        <f>VLOOKUP($B107,'Gas wholesale lookups'!$A$4:$L$15,'Inputs - Gas wholesale index'!M$2,FALSE)</f>
        <v>332991.45454545453</v>
      </c>
      <c r="N107" s="12">
        <f>VLOOKUP($B107,'Gas wholesale lookups'!$A$4:$L$15,'Inputs - Gas wholesale index'!N$2,FALSE)</f>
        <v>208526.18181818182</v>
      </c>
      <c r="O107" s="37">
        <f>VLOOKUP($B107,'Gas wholesale lookups'!$A$4:$R$15,'Inputs - Gas wholesale index'!O$2,FALSE)</f>
        <v>0</v>
      </c>
      <c r="P107" s="37">
        <f>VLOOKUP($B107,'Gas wholesale lookups'!$A$4:$R$15,'Inputs - Gas wholesale index'!P$2,FALSE)</f>
        <v>1</v>
      </c>
      <c r="Q107" s="37">
        <f>VLOOKUP($B107,'Gas wholesale lookups'!$A$4:$R$15,'Inputs - Gas wholesale index'!Q$2,FALSE)</f>
        <v>1</v>
      </c>
      <c r="R107" s="37">
        <f>VLOOKUP($B107,'Gas wholesale lookups'!$A$4:$R$15,'Inputs - Gas wholesale index'!R$2,FALSE)</f>
        <v>1</v>
      </c>
      <c r="S107" s="37">
        <f>VLOOKUP($B107,'Gas wholesale lookups'!$A$4:$R$15,'Inputs - Gas wholesale index'!S$2,FALSE)</f>
        <v>1</v>
      </c>
      <c r="T107" s="37">
        <f>VLOOKUP($B107,'Gas wholesale lookups'!$A$4:$R$15,'Inputs - Gas wholesale index'!T$2,FALSE)</f>
        <v>0</v>
      </c>
      <c r="U107" s="12">
        <f t="shared" si="19"/>
        <v>0</v>
      </c>
      <c r="V107" s="12">
        <f t="shared" si="20"/>
        <v>208526.18181818182</v>
      </c>
      <c r="W107" s="12">
        <f t="shared" si="21"/>
        <v>166168.27272727274</v>
      </c>
      <c r="X107" s="12">
        <f t="shared" si="22"/>
        <v>291847.5</v>
      </c>
      <c r="Y107" s="12">
        <f t="shared" si="23"/>
        <v>332991.45454545453</v>
      </c>
      <c r="Z107" s="12">
        <f t="shared" si="24"/>
        <v>0</v>
      </c>
      <c r="AA107" s="12">
        <f t="shared" si="25"/>
        <v>999533.40909090918</v>
      </c>
      <c r="AB107" s="22">
        <f t="shared" si="26"/>
        <v>0</v>
      </c>
      <c r="AC107" s="22">
        <f t="shared" si="27"/>
        <v>0</v>
      </c>
      <c r="AD107" s="22">
        <f t="shared" si="28"/>
        <v>0</v>
      </c>
      <c r="AE107" s="22">
        <f t="shared" si="29"/>
        <v>0</v>
      </c>
      <c r="AF107" s="22">
        <f t="shared" si="30"/>
        <v>0</v>
      </c>
      <c r="AG107" s="22">
        <f t="shared" si="31"/>
        <v>0</v>
      </c>
      <c r="AH107" s="22">
        <f t="shared" si="32"/>
        <v>0</v>
      </c>
      <c r="AI107" s="43" t="str">
        <f t="shared" si="33"/>
        <v>n/a</v>
      </c>
      <c r="AJ107" s="2" t="str">
        <f t="shared" si="34"/>
        <v>2015-16 Summer</v>
      </c>
      <c r="AK107" s="2" t="str">
        <f t="shared" si="35"/>
        <v>2014-15 Winter</v>
      </c>
      <c r="AL107" s="40">
        <v>1</v>
      </c>
      <c r="AM107" s="58"/>
    </row>
    <row r="108" spans="1:39">
      <c r="A108" s="46">
        <v>41996</v>
      </c>
      <c r="B108" s="13" t="str">
        <f t="shared" si="18"/>
        <v>Dec</v>
      </c>
      <c r="C108" s="182"/>
      <c r="D108" s="182"/>
      <c r="E108" s="182"/>
      <c r="F108" s="182"/>
      <c r="G108" s="182"/>
      <c r="H108" s="182"/>
      <c r="I108" s="12">
        <f>VLOOKUP($B108,'Gas wholesale lookups'!$A$4:$L$15,'Inputs - Gas wholesale index'!I$2,FALSE)</f>
        <v>332991.45454545453</v>
      </c>
      <c r="J108" s="12">
        <f>VLOOKUP($B108,'Gas wholesale lookups'!$A$4:$L$15,'Inputs - Gas wholesale index'!J$2,FALSE)</f>
        <v>208526.18181818182</v>
      </c>
      <c r="K108" s="12">
        <f>VLOOKUP($B108,'Gas wholesale lookups'!$A$4:$L$15,'Inputs - Gas wholesale index'!K$2,FALSE)</f>
        <v>166168.27272727274</v>
      </c>
      <c r="L108" s="12">
        <f>VLOOKUP($B108,'Gas wholesale lookups'!$A$4:$L$15,'Inputs - Gas wholesale index'!L$2,FALSE)</f>
        <v>291847.5</v>
      </c>
      <c r="M108" s="12">
        <f>VLOOKUP($B108,'Gas wholesale lookups'!$A$4:$L$15,'Inputs - Gas wholesale index'!M$2,FALSE)</f>
        <v>332991.45454545453</v>
      </c>
      <c r="N108" s="12">
        <f>VLOOKUP($B108,'Gas wholesale lookups'!$A$4:$L$15,'Inputs - Gas wholesale index'!N$2,FALSE)</f>
        <v>208526.18181818182</v>
      </c>
      <c r="O108" s="37">
        <f>VLOOKUP($B108,'Gas wholesale lookups'!$A$4:$R$15,'Inputs - Gas wholesale index'!O$2,FALSE)</f>
        <v>0</v>
      </c>
      <c r="P108" s="37">
        <f>VLOOKUP($B108,'Gas wholesale lookups'!$A$4:$R$15,'Inputs - Gas wholesale index'!P$2,FALSE)</f>
        <v>1</v>
      </c>
      <c r="Q108" s="37">
        <f>VLOOKUP($B108,'Gas wholesale lookups'!$A$4:$R$15,'Inputs - Gas wholesale index'!Q$2,FALSE)</f>
        <v>1</v>
      </c>
      <c r="R108" s="37">
        <f>VLOOKUP($B108,'Gas wholesale lookups'!$A$4:$R$15,'Inputs - Gas wholesale index'!R$2,FALSE)</f>
        <v>1</v>
      </c>
      <c r="S108" s="37">
        <f>VLOOKUP($B108,'Gas wholesale lookups'!$A$4:$R$15,'Inputs - Gas wholesale index'!S$2,FALSE)</f>
        <v>1</v>
      </c>
      <c r="T108" s="37">
        <f>VLOOKUP($B108,'Gas wholesale lookups'!$A$4:$R$15,'Inputs - Gas wholesale index'!T$2,FALSE)</f>
        <v>0</v>
      </c>
      <c r="U108" s="12">
        <f t="shared" si="19"/>
        <v>0</v>
      </c>
      <c r="V108" s="12">
        <f t="shared" si="20"/>
        <v>208526.18181818182</v>
      </c>
      <c r="W108" s="12">
        <f t="shared" si="21"/>
        <v>166168.27272727274</v>
      </c>
      <c r="X108" s="12">
        <f t="shared" si="22"/>
        <v>291847.5</v>
      </c>
      <c r="Y108" s="12">
        <f t="shared" si="23"/>
        <v>332991.45454545453</v>
      </c>
      <c r="Z108" s="12">
        <f t="shared" si="24"/>
        <v>0</v>
      </c>
      <c r="AA108" s="12">
        <f t="shared" si="25"/>
        <v>999533.40909090918</v>
      </c>
      <c r="AB108" s="22">
        <f t="shared" si="26"/>
        <v>0</v>
      </c>
      <c r="AC108" s="22">
        <f t="shared" si="27"/>
        <v>0</v>
      </c>
      <c r="AD108" s="22">
        <f t="shared" si="28"/>
        <v>0</v>
      </c>
      <c r="AE108" s="22">
        <f t="shared" si="29"/>
        <v>0</v>
      </c>
      <c r="AF108" s="22">
        <f t="shared" si="30"/>
        <v>0</v>
      </c>
      <c r="AG108" s="22">
        <f t="shared" si="31"/>
        <v>0</v>
      </c>
      <c r="AH108" s="22">
        <f t="shared" si="32"/>
        <v>0</v>
      </c>
      <c r="AI108" s="43" t="str">
        <f t="shared" si="33"/>
        <v>n/a</v>
      </c>
      <c r="AJ108" s="2" t="str">
        <f t="shared" si="34"/>
        <v>2015-16 Summer</v>
      </c>
      <c r="AK108" s="2" t="str">
        <f t="shared" si="35"/>
        <v>2014-15 Winter</v>
      </c>
      <c r="AL108" s="40">
        <v>1</v>
      </c>
      <c r="AM108" s="58"/>
    </row>
    <row r="109" spans="1:39">
      <c r="A109" s="46">
        <v>41997</v>
      </c>
      <c r="B109" s="13" t="str">
        <f t="shared" si="18"/>
        <v>Dec</v>
      </c>
      <c r="C109" s="182"/>
      <c r="D109" s="182"/>
      <c r="E109" s="182"/>
      <c r="F109" s="182"/>
      <c r="G109" s="182"/>
      <c r="H109" s="182"/>
      <c r="I109" s="12">
        <f>VLOOKUP($B109,'Gas wholesale lookups'!$A$4:$L$15,'Inputs - Gas wholesale index'!I$2,FALSE)</f>
        <v>332991.45454545453</v>
      </c>
      <c r="J109" s="12">
        <f>VLOOKUP($B109,'Gas wholesale lookups'!$A$4:$L$15,'Inputs - Gas wholesale index'!J$2,FALSE)</f>
        <v>208526.18181818182</v>
      </c>
      <c r="K109" s="12">
        <f>VLOOKUP($B109,'Gas wholesale lookups'!$A$4:$L$15,'Inputs - Gas wholesale index'!K$2,FALSE)</f>
        <v>166168.27272727274</v>
      </c>
      <c r="L109" s="12">
        <f>VLOOKUP($B109,'Gas wholesale lookups'!$A$4:$L$15,'Inputs - Gas wholesale index'!L$2,FALSE)</f>
        <v>291847.5</v>
      </c>
      <c r="M109" s="12">
        <f>VLOOKUP($B109,'Gas wholesale lookups'!$A$4:$L$15,'Inputs - Gas wholesale index'!M$2,FALSE)</f>
        <v>332991.45454545453</v>
      </c>
      <c r="N109" s="12">
        <f>VLOOKUP($B109,'Gas wholesale lookups'!$A$4:$L$15,'Inputs - Gas wholesale index'!N$2,FALSE)</f>
        <v>208526.18181818182</v>
      </c>
      <c r="O109" s="37">
        <f>VLOOKUP($B109,'Gas wholesale lookups'!$A$4:$R$15,'Inputs - Gas wholesale index'!O$2,FALSE)</f>
        <v>0</v>
      </c>
      <c r="P109" s="37">
        <f>VLOOKUP($B109,'Gas wholesale lookups'!$A$4:$R$15,'Inputs - Gas wholesale index'!P$2,FALSE)</f>
        <v>1</v>
      </c>
      <c r="Q109" s="37">
        <f>VLOOKUP($B109,'Gas wholesale lookups'!$A$4:$R$15,'Inputs - Gas wholesale index'!Q$2,FALSE)</f>
        <v>1</v>
      </c>
      <c r="R109" s="37">
        <f>VLOOKUP($B109,'Gas wholesale lookups'!$A$4:$R$15,'Inputs - Gas wholesale index'!R$2,FALSE)</f>
        <v>1</v>
      </c>
      <c r="S109" s="37">
        <f>VLOOKUP($B109,'Gas wholesale lookups'!$A$4:$R$15,'Inputs - Gas wholesale index'!S$2,FALSE)</f>
        <v>1</v>
      </c>
      <c r="T109" s="37">
        <f>VLOOKUP($B109,'Gas wholesale lookups'!$A$4:$R$15,'Inputs - Gas wholesale index'!T$2,FALSE)</f>
        <v>0</v>
      </c>
      <c r="U109" s="12">
        <f t="shared" si="19"/>
        <v>0</v>
      </c>
      <c r="V109" s="12">
        <f t="shared" si="20"/>
        <v>208526.18181818182</v>
      </c>
      <c r="W109" s="12">
        <f t="shared" si="21"/>
        <v>166168.27272727274</v>
      </c>
      <c r="X109" s="12">
        <f t="shared" si="22"/>
        <v>291847.5</v>
      </c>
      <c r="Y109" s="12">
        <f t="shared" si="23"/>
        <v>332991.45454545453</v>
      </c>
      <c r="Z109" s="12">
        <f t="shared" si="24"/>
        <v>0</v>
      </c>
      <c r="AA109" s="12">
        <f t="shared" si="25"/>
        <v>999533.40909090918</v>
      </c>
      <c r="AB109" s="22">
        <f t="shared" si="26"/>
        <v>0</v>
      </c>
      <c r="AC109" s="22">
        <f t="shared" si="27"/>
        <v>0</v>
      </c>
      <c r="AD109" s="22">
        <f t="shared" si="28"/>
        <v>0</v>
      </c>
      <c r="AE109" s="22">
        <f t="shared" si="29"/>
        <v>0</v>
      </c>
      <c r="AF109" s="22">
        <f t="shared" si="30"/>
        <v>0</v>
      </c>
      <c r="AG109" s="22">
        <f t="shared" si="31"/>
        <v>0</v>
      </c>
      <c r="AH109" s="22">
        <f t="shared" si="32"/>
        <v>0</v>
      </c>
      <c r="AI109" s="43" t="str">
        <f t="shared" si="33"/>
        <v>n/a</v>
      </c>
      <c r="AJ109" s="2" t="str">
        <f t="shared" si="34"/>
        <v>2015-16 Summer</v>
      </c>
      <c r="AK109" s="2" t="str">
        <f t="shared" si="35"/>
        <v>2014-15 Winter</v>
      </c>
      <c r="AL109" s="40">
        <v>1</v>
      </c>
      <c r="AM109" s="58"/>
    </row>
    <row r="110" spans="1:39">
      <c r="A110" s="46">
        <v>42002</v>
      </c>
      <c r="B110" s="13" t="str">
        <f t="shared" si="18"/>
        <v>Dec</v>
      </c>
      <c r="C110" s="182"/>
      <c r="D110" s="182"/>
      <c r="E110" s="182"/>
      <c r="F110" s="182"/>
      <c r="G110" s="182"/>
      <c r="H110" s="182"/>
      <c r="I110" s="12">
        <f>VLOOKUP($B110,'Gas wholesale lookups'!$A$4:$L$15,'Inputs - Gas wholesale index'!I$2,FALSE)</f>
        <v>332991.45454545453</v>
      </c>
      <c r="J110" s="12">
        <f>VLOOKUP($B110,'Gas wholesale lookups'!$A$4:$L$15,'Inputs - Gas wholesale index'!J$2,FALSE)</f>
        <v>208526.18181818182</v>
      </c>
      <c r="K110" s="12">
        <f>VLOOKUP($B110,'Gas wholesale lookups'!$A$4:$L$15,'Inputs - Gas wholesale index'!K$2,FALSE)</f>
        <v>166168.27272727274</v>
      </c>
      <c r="L110" s="12">
        <f>VLOOKUP($B110,'Gas wholesale lookups'!$A$4:$L$15,'Inputs - Gas wholesale index'!L$2,FALSE)</f>
        <v>291847.5</v>
      </c>
      <c r="M110" s="12">
        <f>VLOOKUP($B110,'Gas wholesale lookups'!$A$4:$L$15,'Inputs - Gas wholesale index'!M$2,FALSE)</f>
        <v>332991.45454545453</v>
      </c>
      <c r="N110" s="12">
        <f>VLOOKUP($B110,'Gas wholesale lookups'!$A$4:$L$15,'Inputs - Gas wholesale index'!N$2,FALSE)</f>
        <v>208526.18181818182</v>
      </c>
      <c r="O110" s="37">
        <f>VLOOKUP($B110,'Gas wholesale lookups'!$A$4:$R$15,'Inputs - Gas wholesale index'!O$2,FALSE)</f>
        <v>0</v>
      </c>
      <c r="P110" s="37">
        <f>VLOOKUP($B110,'Gas wholesale lookups'!$A$4:$R$15,'Inputs - Gas wholesale index'!P$2,FALSE)</f>
        <v>1</v>
      </c>
      <c r="Q110" s="37">
        <f>VLOOKUP($B110,'Gas wholesale lookups'!$A$4:$R$15,'Inputs - Gas wholesale index'!Q$2,FALSE)</f>
        <v>1</v>
      </c>
      <c r="R110" s="37">
        <f>VLOOKUP($B110,'Gas wholesale lookups'!$A$4:$R$15,'Inputs - Gas wholesale index'!R$2,FALSE)</f>
        <v>1</v>
      </c>
      <c r="S110" s="37">
        <f>VLOOKUP($B110,'Gas wholesale lookups'!$A$4:$R$15,'Inputs - Gas wholesale index'!S$2,FALSE)</f>
        <v>1</v>
      </c>
      <c r="T110" s="37">
        <f>VLOOKUP($B110,'Gas wholesale lookups'!$A$4:$R$15,'Inputs - Gas wholesale index'!T$2,FALSE)</f>
        <v>0</v>
      </c>
      <c r="U110" s="12">
        <f t="shared" si="19"/>
        <v>0</v>
      </c>
      <c r="V110" s="12">
        <f t="shared" si="20"/>
        <v>208526.18181818182</v>
      </c>
      <c r="W110" s="12">
        <f t="shared" si="21"/>
        <v>166168.27272727274</v>
      </c>
      <c r="X110" s="12">
        <f t="shared" si="22"/>
        <v>291847.5</v>
      </c>
      <c r="Y110" s="12">
        <f t="shared" si="23"/>
        <v>332991.45454545453</v>
      </c>
      <c r="Z110" s="12">
        <f t="shared" si="24"/>
        <v>0</v>
      </c>
      <c r="AA110" s="12">
        <f t="shared" si="25"/>
        <v>999533.40909090918</v>
      </c>
      <c r="AB110" s="22">
        <f t="shared" si="26"/>
        <v>0</v>
      </c>
      <c r="AC110" s="22">
        <f t="shared" si="27"/>
        <v>0</v>
      </c>
      <c r="AD110" s="22">
        <f t="shared" si="28"/>
        <v>0</v>
      </c>
      <c r="AE110" s="22">
        <f t="shared" si="29"/>
        <v>0</v>
      </c>
      <c r="AF110" s="22">
        <f t="shared" si="30"/>
        <v>0</v>
      </c>
      <c r="AG110" s="22">
        <f t="shared" si="31"/>
        <v>0</v>
      </c>
      <c r="AH110" s="22">
        <f t="shared" si="32"/>
        <v>0</v>
      </c>
      <c r="AI110" s="43" t="str">
        <f t="shared" si="33"/>
        <v>n/a</v>
      </c>
      <c r="AJ110" s="2" t="str">
        <f t="shared" si="34"/>
        <v>2015-16 Summer</v>
      </c>
      <c r="AK110" s="2" t="str">
        <f t="shared" si="35"/>
        <v>2014-15 Winter</v>
      </c>
      <c r="AL110" s="40">
        <v>1</v>
      </c>
      <c r="AM110" s="58"/>
    </row>
    <row r="111" spans="1:39">
      <c r="A111" s="46">
        <v>42003</v>
      </c>
      <c r="B111" s="13" t="str">
        <f t="shared" si="18"/>
        <v>Dec</v>
      </c>
      <c r="C111" s="182"/>
      <c r="D111" s="182"/>
      <c r="E111" s="182"/>
      <c r="F111" s="182"/>
      <c r="G111" s="182"/>
      <c r="H111" s="182"/>
      <c r="I111" s="12">
        <f>VLOOKUP($B111,'Gas wholesale lookups'!$A$4:$L$15,'Inputs - Gas wholesale index'!I$2,FALSE)</f>
        <v>332991.45454545453</v>
      </c>
      <c r="J111" s="12">
        <f>VLOOKUP($B111,'Gas wholesale lookups'!$A$4:$L$15,'Inputs - Gas wholesale index'!J$2,FALSE)</f>
        <v>208526.18181818182</v>
      </c>
      <c r="K111" s="12">
        <f>VLOOKUP($B111,'Gas wholesale lookups'!$A$4:$L$15,'Inputs - Gas wholesale index'!K$2,FALSE)</f>
        <v>166168.27272727274</v>
      </c>
      <c r="L111" s="12">
        <f>VLOOKUP($B111,'Gas wholesale lookups'!$A$4:$L$15,'Inputs - Gas wholesale index'!L$2,FALSE)</f>
        <v>291847.5</v>
      </c>
      <c r="M111" s="12">
        <f>VLOOKUP($B111,'Gas wholesale lookups'!$A$4:$L$15,'Inputs - Gas wholesale index'!M$2,FALSE)</f>
        <v>332991.45454545453</v>
      </c>
      <c r="N111" s="12">
        <f>VLOOKUP($B111,'Gas wholesale lookups'!$A$4:$L$15,'Inputs - Gas wholesale index'!N$2,FALSE)</f>
        <v>208526.18181818182</v>
      </c>
      <c r="O111" s="37">
        <f>VLOOKUP($B111,'Gas wholesale lookups'!$A$4:$R$15,'Inputs - Gas wholesale index'!O$2,FALSE)</f>
        <v>0</v>
      </c>
      <c r="P111" s="37">
        <f>VLOOKUP($B111,'Gas wholesale lookups'!$A$4:$R$15,'Inputs - Gas wholesale index'!P$2,FALSE)</f>
        <v>1</v>
      </c>
      <c r="Q111" s="37">
        <f>VLOOKUP($B111,'Gas wholesale lookups'!$A$4:$R$15,'Inputs - Gas wholesale index'!Q$2,FALSE)</f>
        <v>1</v>
      </c>
      <c r="R111" s="37">
        <f>VLOOKUP($B111,'Gas wholesale lookups'!$A$4:$R$15,'Inputs - Gas wholesale index'!R$2,FALSE)</f>
        <v>1</v>
      </c>
      <c r="S111" s="37">
        <f>VLOOKUP($B111,'Gas wholesale lookups'!$A$4:$R$15,'Inputs - Gas wholesale index'!S$2,FALSE)</f>
        <v>1</v>
      </c>
      <c r="T111" s="37">
        <f>VLOOKUP($B111,'Gas wholesale lookups'!$A$4:$R$15,'Inputs - Gas wholesale index'!T$2,FALSE)</f>
        <v>0</v>
      </c>
      <c r="U111" s="12">
        <f t="shared" si="19"/>
        <v>0</v>
      </c>
      <c r="V111" s="12">
        <f t="shared" si="20"/>
        <v>208526.18181818182</v>
      </c>
      <c r="W111" s="12">
        <f t="shared" si="21"/>
        <v>166168.27272727274</v>
      </c>
      <c r="X111" s="12">
        <f t="shared" si="22"/>
        <v>291847.5</v>
      </c>
      <c r="Y111" s="12">
        <f t="shared" si="23"/>
        <v>332991.45454545453</v>
      </c>
      <c r="Z111" s="12">
        <f t="shared" si="24"/>
        <v>0</v>
      </c>
      <c r="AA111" s="12">
        <f t="shared" si="25"/>
        <v>999533.40909090918</v>
      </c>
      <c r="AB111" s="22">
        <f t="shared" si="26"/>
        <v>0</v>
      </c>
      <c r="AC111" s="22">
        <f t="shared" si="27"/>
        <v>0</v>
      </c>
      <c r="AD111" s="22">
        <f t="shared" si="28"/>
        <v>0</v>
      </c>
      <c r="AE111" s="22">
        <f t="shared" si="29"/>
        <v>0</v>
      </c>
      <c r="AF111" s="22">
        <f t="shared" si="30"/>
        <v>0</v>
      </c>
      <c r="AG111" s="22">
        <f t="shared" si="31"/>
        <v>0</v>
      </c>
      <c r="AH111" s="22">
        <f t="shared" si="32"/>
        <v>0</v>
      </c>
      <c r="AI111" s="43" t="str">
        <f t="shared" si="33"/>
        <v>n/a</v>
      </c>
      <c r="AJ111" s="2" t="str">
        <f t="shared" si="34"/>
        <v>2015-16 Summer</v>
      </c>
      <c r="AK111" s="2" t="str">
        <f t="shared" si="35"/>
        <v>2014-15 Winter</v>
      </c>
      <c r="AL111" s="40">
        <v>1</v>
      </c>
      <c r="AM111" s="58"/>
    </row>
    <row r="112" spans="1:39">
      <c r="A112" s="46">
        <v>42004</v>
      </c>
      <c r="B112" s="13" t="str">
        <f t="shared" si="18"/>
        <v>Dec</v>
      </c>
      <c r="C112" s="182"/>
      <c r="D112" s="182"/>
      <c r="E112" s="182"/>
      <c r="F112" s="182"/>
      <c r="G112" s="182"/>
      <c r="H112" s="182"/>
      <c r="I112" s="12">
        <f>VLOOKUP($B112,'Gas wholesale lookups'!$A$4:$L$15,'Inputs - Gas wholesale index'!I$2,FALSE)</f>
        <v>332991.45454545453</v>
      </c>
      <c r="J112" s="12">
        <f>VLOOKUP($B112,'Gas wholesale lookups'!$A$4:$L$15,'Inputs - Gas wholesale index'!J$2,FALSE)</f>
        <v>208526.18181818182</v>
      </c>
      <c r="K112" s="12">
        <f>VLOOKUP($B112,'Gas wholesale lookups'!$A$4:$L$15,'Inputs - Gas wholesale index'!K$2,FALSE)</f>
        <v>166168.27272727274</v>
      </c>
      <c r="L112" s="12">
        <f>VLOOKUP($B112,'Gas wholesale lookups'!$A$4:$L$15,'Inputs - Gas wholesale index'!L$2,FALSE)</f>
        <v>291847.5</v>
      </c>
      <c r="M112" s="12">
        <f>VLOOKUP($B112,'Gas wholesale lookups'!$A$4:$L$15,'Inputs - Gas wholesale index'!M$2,FALSE)</f>
        <v>332991.45454545453</v>
      </c>
      <c r="N112" s="12">
        <f>VLOOKUP($B112,'Gas wholesale lookups'!$A$4:$L$15,'Inputs - Gas wholesale index'!N$2,FALSE)</f>
        <v>208526.18181818182</v>
      </c>
      <c r="O112" s="37">
        <f>VLOOKUP($B112,'Gas wholesale lookups'!$A$4:$R$15,'Inputs - Gas wholesale index'!O$2,FALSE)</f>
        <v>0</v>
      </c>
      <c r="P112" s="37">
        <f>VLOOKUP($B112,'Gas wholesale lookups'!$A$4:$R$15,'Inputs - Gas wholesale index'!P$2,FALSE)</f>
        <v>1</v>
      </c>
      <c r="Q112" s="37">
        <f>VLOOKUP($B112,'Gas wholesale lookups'!$A$4:$R$15,'Inputs - Gas wholesale index'!Q$2,FALSE)</f>
        <v>1</v>
      </c>
      <c r="R112" s="37">
        <f>VLOOKUP($B112,'Gas wholesale lookups'!$A$4:$R$15,'Inputs - Gas wholesale index'!R$2,FALSE)</f>
        <v>1</v>
      </c>
      <c r="S112" s="37">
        <f>VLOOKUP($B112,'Gas wholesale lookups'!$A$4:$R$15,'Inputs - Gas wholesale index'!S$2,FALSE)</f>
        <v>1</v>
      </c>
      <c r="T112" s="37">
        <f>VLOOKUP($B112,'Gas wholesale lookups'!$A$4:$R$15,'Inputs - Gas wholesale index'!T$2,FALSE)</f>
        <v>0</v>
      </c>
      <c r="U112" s="12">
        <f t="shared" si="19"/>
        <v>0</v>
      </c>
      <c r="V112" s="12">
        <f t="shared" si="20"/>
        <v>208526.18181818182</v>
      </c>
      <c r="W112" s="12">
        <f t="shared" si="21"/>
        <v>166168.27272727274</v>
      </c>
      <c r="X112" s="12">
        <f t="shared" si="22"/>
        <v>291847.5</v>
      </c>
      <c r="Y112" s="12">
        <f t="shared" si="23"/>
        <v>332991.45454545453</v>
      </c>
      <c r="Z112" s="12">
        <f t="shared" si="24"/>
        <v>0</v>
      </c>
      <c r="AA112" s="12">
        <f t="shared" si="25"/>
        <v>999533.40909090918</v>
      </c>
      <c r="AB112" s="22">
        <f t="shared" si="26"/>
        <v>0</v>
      </c>
      <c r="AC112" s="22">
        <f t="shared" si="27"/>
        <v>0</v>
      </c>
      <c r="AD112" s="22">
        <f t="shared" si="28"/>
        <v>0</v>
      </c>
      <c r="AE112" s="22">
        <f t="shared" si="29"/>
        <v>0</v>
      </c>
      <c r="AF112" s="22">
        <f t="shared" si="30"/>
        <v>0</v>
      </c>
      <c r="AG112" s="22">
        <f t="shared" si="31"/>
        <v>0</v>
      </c>
      <c r="AH112" s="22">
        <f t="shared" si="32"/>
        <v>0</v>
      </c>
      <c r="AI112" s="43" t="str">
        <f t="shared" si="33"/>
        <v>n/a</v>
      </c>
      <c r="AJ112" s="2" t="str">
        <f t="shared" si="34"/>
        <v>2015-16 Summer</v>
      </c>
      <c r="AK112" s="2" t="str">
        <f t="shared" si="35"/>
        <v>2014-15 Winter</v>
      </c>
      <c r="AL112" s="40">
        <v>1</v>
      </c>
      <c r="AM112" s="58"/>
    </row>
    <row r="113" spans="1:39">
      <c r="A113" s="46">
        <v>42006</v>
      </c>
      <c r="B113" s="13" t="str">
        <f t="shared" si="18"/>
        <v>Jan</v>
      </c>
      <c r="C113" s="182"/>
      <c r="D113" s="182"/>
      <c r="E113" s="182"/>
      <c r="F113" s="182"/>
      <c r="G113" s="182"/>
      <c r="H113" s="182"/>
      <c r="I113" s="12">
        <f>VLOOKUP($B113,'Gas wholesale lookups'!$A$4:$L$15,'Inputs - Gas wholesale index'!I$2,FALSE)</f>
        <v>208526.18181818182</v>
      </c>
      <c r="J113" s="12">
        <f>VLOOKUP($B113,'Gas wholesale lookups'!$A$4:$L$15,'Inputs - Gas wholesale index'!J$2,FALSE)</f>
        <v>166168.27272727274</v>
      </c>
      <c r="K113" s="12">
        <f>VLOOKUP($B113,'Gas wholesale lookups'!$A$4:$L$15,'Inputs - Gas wholesale index'!K$2,FALSE)</f>
        <v>291847.5</v>
      </c>
      <c r="L113" s="12">
        <f>VLOOKUP($B113,'Gas wholesale lookups'!$A$4:$L$15,'Inputs - Gas wholesale index'!L$2,FALSE)</f>
        <v>332991.45454545453</v>
      </c>
      <c r="M113" s="12">
        <f>VLOOKUP($B113,'Gas wholesale lookups'!$A$4:$L$15,'Inputs - Gas wholesale index'!M$2,FALSE)</f>
        <v>208526.18181818182</v>
      </c>
      <c r="N113" s="12">
        <f>VLOOKUP($B113,'Gas wholesale lookups'!$A$4:$L$15,'Inputs - Gas wholesale index'!N$2,FALSE)</f>
        <v>166168.27272727274</v>
      </c>
      <c r="O113" s="37">
        <f>VLOOKUP($B113,'Gas wholesale lookups'!$A$4:$R$15,'Inputs - Gas wholesale index'!O$2,FALSE)</f>
        <v>1</v>
      </c>
      <c r="P113" s="37">
        <f>VLOOKUP($B113,'Gas wholesale lookups'!$A$4:$R$15,'Inputs - Gas wholesale index'!P$2,FALSE)</f>
        <v>1</v>
      </c>
      <c r="Q113" s="37">
        <f>VLOOKUP($B113,'Gas wholesale lookups'!$A$4:$R$15,'Inputs - Gas wholesale index'!Q$2,FALSE)</f>
        <v>1</v>
      </c>
      <c r="R113" s="37">
        <f>VLOOKUP($B113,'Gas wholesale lookups'!$A$4:$R$15,'Inputs - Gas wholesale index'!R$2,FALSE)</f>
        <v>1</v>
      </c>
      <c r="S113" s="37">
        <f>VLOOKUP($B113,'Gas wholesale lookups'!$A$4:$R$15,'Inputs - Gas wholesale index'!S$2,FALSE)</f>
        <v>0</v>
      </c>
      <c r="T113" s="37">
        <f>VLOOKUP($B113,'Gas wholesale lookups'!$A$4:$R$15,'Inputs - Gas wholesale index'!T$2,FALSE)</f>
        <v>0</v>
      </c>
      <c r="U113" s="12">
        <f t="shared" si="19"/>
        <v>208526.18181818182</v>
      </c>
      <c r="V113" s="12">
        <f t="shared" si="20"/>
        <v>166168.27272727274</v>
      </c>
      <c r="W113" s="12">
        <f t="shared" si="21"/>
        <v>291847.5</v>
      </c>
      <c r="X113" s="12">
        <f t="shared" si="22"/>
        <v>332991.45454545453</v>
      </c>
      <c r="Y113" s="12">
        <f t="shared" si="23"/>
        <v>0</v>
      </c>
      <c r="Z113" s="12">
        <f t="shared" si="24"/>
        <v>0</v>
      </c>
      <c r="AA113" s="12">
        <f t="shared" si="25"/>
        <v>999533.40909090918</v>
      </c>
      <c r="AB113" s="22">
        <f t="shared" si="26"/>
        <v>0</v>
      </c>
      <c r="AC113" s="22">
        <f t="shared" si="27"/>
        <v>0</v>
      </c>
      <c r="AD113" s="22">
        <f t="shared" si="28"/>
        <v>0</v>
      </c>
      <c r="AE113" s="22">
        <f t="shared" si="29"/>
        <v>0</v>
      </c>
      <c r="AF113" s="22">
        <f t="shared" si="30"/>
        <v>0</v>
      </c>
      <c r="AG113" s="22">
        <f t="shared" si="31"/>
        <v>0</v>
      </c>
      <c r="AH113" s="22">
        <f t="shared" si="32"/>
        <v>0</v>
      </c>
      <c r="AI113" s="43" t="str">
        <f t="shared" si="33"/>
        <v>n/a</v>
      </c>
      <c r="AJ113" s="2" t="str">
        <f t="shared" si="34"/>
        <v>2015-16 Summer</v>
      </c>
      <c r="AK113" s="2" t="str">
        <f t="shared" si="35"/>
        <v>2014-15 Winter</v>
      </c>
      <c r="AL113" s="40">
        <v>1</v>
      </c>
      <c r="AM113" s="58"/>
    </row>
    <row r="114" spans="1:39">
      <c r="A114" s="46">
        <v>42009</v>
      </c>
      <c r="B114" s="13" t="str">
        <f t="shared" si="18"/>
        <v>Jan</v>
      </c>
      <c r="C114" s="182"/>
      <c r="D114" s="182"/>
      <c r="E114" s="182"/>
      <c r="F114" s="182"/>
      <c r="G114" s="182"/>
      <c r="H114" s="182"/>
      <c r="I114" s="12">
        <f>VLOOKUP($B114,'Gas wholesale lookups'!$A$4:$L$15,'Inputs - Gas wholesale index'!I$2,FALSE)</f>
        <v>208526.18181818182</v>
      </c>
      <c r="J114" s="12">
        <f>VLOOKUP($B114,'Gas wholesale lookups'!$A$4:$L$15,'Inputs - Gas wholesale index'!J$2,FALSE)</f>
        <v>166168.27272727274</v>
      </c>
      <c r="K114" s="12">
        <f>VLOOKUP($B114,'Gas wholesale lookups'!$A$4:$L$15,'Inputs - Gas wholesale index'!K$2,FALSE)</f>
        <v>291847.5</v>
      </c>
      <c r="L114" s="12">
        <f>VLOOKUP($B114,'Gas wholesale lookups'!$A$4:$L$15,'Inputs - Gas wholesale index'!L$2,FALSE)</f>
        <v>332991.45454545453</v>
      </c>
      <c r="M114" s="12">
        <f>VLOOKUP($B114,'Gas wholesale lookups'!$A$4:$L$15,'Inputs - Gas wholesale index'!M$2,FALSE)</f>
        <v>208526.18181818182</v>
      </c>
      <c r="N114" s="12">
        <f>VLOOKUP($B114,'Gas wholesale lookups'!$A$4:$L$15,'Inputs - Gas wholesale index'!N$2,FALSE)</f>
        <v>166168.27272727274</v>
      </c>
      <c r="O114" s="37">
        <f>VLOOKUP($B114,'Gas wholesale lookups'!$A$4:$R$15,'Inputs - Gas wholesale index'!O$2,FALSE)</f>
        <v>1</v>
      </c>
      <c r="P114" s="37">
        <f>VLOOKUP($B114,'Gas wholesale lookups'!$A$4:$R$15,'Inputs - Gas wholesale index'!P$2,FALSE)</f>
        <v>1</v>
      </c>
      <c r="Q114" s="37">
        <f>VLOOKUP($B114,'Gas wholesale lookups'!$A$4:$R$15,'Inputs - Gas wholesale index'!Q$2,FALSE)</f>
        <v>1</v>
      </c>
      <c r="R114" s="37">
        <f>VLOOKUP($B114,'Gas wholesale lookups'!$A$4:$R$15,'Inputs - Gas wholesale index'!R$2,FALSE)</f>
        <v>1</v>
      </c>
      <c r="S114" s="37">
        <f>VLOOKUP($B114,'Gas wholesale lookups'!$A$4:$R$15,'Inputs - Gas wholesale index'!S$2,FALSE)</f>
        <v>0</v>
      </c>
      <c r="T114" s="37">
        <f>VLOOKUP($B114,'Gas wholesale lookups'!$A$4:$R$15,'Inputs - Gas wholesale index'!T$2,FALSE)</f>
        <v>0</v>
      </c>
      <c r="U114" s="12">
        <f t="shared" si="19"/>
        <v>208526.18181818182</v>
      </c>
      <c r="V114" s="12">
        <f t="shared" si="20"/>
        <v>166168.27272727274</v>
      </c>
      <c r="W114" s="12">
        <f t="shared" si="21"/>
        <v>291847.5</v>
      </c>
      <c r="X114" s="12">
        <f t="shared" si="22"/>
        <v>332991.45454545453</v>
      </c>
      <c r="Y114" s="12">
        <f t="shared" si="23"/>
        <v>0</v>
      </c>
      <c r="Z114" s="12">
        <f t="shared" si="24"/>
        <v>0</v>
      </c>
      <c r="AA114" s="12">
        <f t="shared" si="25"/>
        <v>999533.40909090918</v>
      </c>
      <c r="AB114" s="22">
        <f t="shared" si="26"/>
        <v>0</v>
      </c>
      <c r="AC114" s="22">
        <f t="shared" si="27"/>
        <v>0</v>
      </c>
      <c r="AD114" s="22">
        <f t="shared" si="28"/>
        <v>0</v>
      </c>
      <c r="AE114" s="22">
        <f t="shared" si="29"/>
        <v>0</v>
      </c>
      <c r="AF114" s="22">
        <f t="shared" si="30"/>
        <v>0</v>
      </c>
      <c r="AG114" s="22">
        <f t="shared" si="31"/>
        <v>0</v>
      </c>
      <c r="AH114" s="22">
        <f t="shared" si="32"/>
        <v>0</v>
      </c>
      <c r="AI114" s="43" t="str">
        <f t="shared" si="33"/>
        <v>n/a</v>
      </c>
      <c r="AJ114" s="2" t="str">
        <f t="shared" si="34"/>
        <v>2015-16 Summer</v>
      </c>
      <c r="AK114" s="2" t="str">
        <f t="shared" si="35"/>
        <v>2014-15 Winter</v>
      </c>
      <c r="AL114" s="40">
        <v>1</v>
      </c>
      <c r="AM114" s="58"/>
    </row>
    <row r="115" spans="1:39">
      <c r="A115" s="46">
        <v>42010</v>
      </c>
      <c r="B115" s="13" t="str">
        <f t="shared" si="18"/>
        <v>Jan</v>
      </c>
      <c r="C115" s="182"/>
      <c r="D115" s="182"/>
      <c r="E115" s="182"/>
      <c r="F115" s="182"/>
      <c r="G115" s="182"/>
      <c r="H115" s="182"/>
      <c r="I115" s="12">
        <f>VLOOKUP($B115,'Gas wholesale lookups'!$A$4:$L$15,'Inputs - Gas wholesale index'!I$2,FALSE)</f>
        <v>208526.18181818182</v>
      </c>
      <c r="J115" s="12">
        <f>VLOOKUP($B115,'Gas wholesale lookups'!$A$4:$L$15,'Inputs - Gas wholesale index'!J$2,FALSE)</f>
        <v>166168.27272727274</v>
      </c>
      <c r="K115" s="12">
        <f>VLOOKUP($B115,'Gas wholesale lookups'!$A$4:$L$15,'Inputs - Gas wholesale index'!K$2,FALSE)</f>
        <v>291847.5</v>
      </c>
      <c r="L115" s="12">
        <f>VLOOKUP($B115,'Gas wholesale lookups'!$A$4:$L$15,'Inputs - Gas wholesale index'!L$2,FALSE)</f>
        <v>332991.45454545453</v>
      </c>
      <c r="M115" s="12">
        <f>VLOOKUP($B115,'Gas wholesale lookups'!$A$4:$L$15,'Inputs - Gas wholesale index'!M$2,FALSE)</f>
        <v>208526.18181818182</v>
      </c>
      <c r="N115" s="12">
        <f>VLOOKUP($B115,'Gas wholesale lookups'!$A$4:$L$15,'Inputs - Gas wholesale index'!N$2,FALSE)</f>
        <v>166168.27272727274</v>
      </c>
      <c r="O115" s="37">
        <f>VLOOKUP($B115,'Gas wholesale lookups'!$A$4:$R$15,'Inputs - Gas wholesale index'!O$2,FALSE)</f>
        <v>1</v>
      </c>
      <c r="P115" s="37">
        <f>VLOOKUP($B115,'Gas wholesale lookups'!$A$4:$R$15,'Inputs - Gas wholesale index'!P$2,FALSE)</f>
        <v>1</v>
      </c>
      <c r="Q115" s="37">
        <f>VLOOKUP($B115,'Gas wholesale lookups'!$A$4:$R$15,'Inputs - Gas wholesale index'!Q$2,FALSE)</f>
        <v>1</v>
      </c>
      <c r="R115" s="37">
        <f>VLOOKUP($B115,'Gas wholesale lookups'!$A$4:$R$15,'Inputs - Gas wholesale index'!R$2,FALSE)</f>
        <v>1</v>
      </c>
      <c r="S115" s="37">
        <f>VLOOKUP($B115,'Gas wholesale lookups'!$A$4:$R$15,'Inputs - Gas wholesale index'!S$2,FALSE)</f>
        <v>0</v>
      </c>
      <c r="T115" s="37">
        <f>VLOOKUP($B115,'Gas wholesale lookups'!$A$4:$R$15,'Inputs - Gas wholesale index'!T$2,FALSE)</f>
        <v>0</v>
      </c>
      <c r="U115" s="12">
        <f t="shared" si="19"/>
        <v>208526.18181818182</v>
      </c>
      <c r="V115" s="12">
        <f t="shared" si="20"/>
        <v>166168.27272727274</v>
      </c>
      <c r="W115" s="12">
        <f t="shared" si="21"/>
        <v>291847.5</v>
      </c>
      <c r="X115" s="12">
        <f t="shared" si="22"/>
        <v>332991.45454545453</v>
      </c>
      <c r="Y115" s="12">
        <f t="shared" si="23"/>
        <v>0</v>
      </c>
      <c r="Z115" s="12">
        <f t="shared" si="24"/>
        <v>0</v>
      </c>
      <c r="AA115" s="12">
        <f t="shared" si="25"/>
        <v>999533.40909090918</v>
      </c>
      <c r="AB115" s="22">
        <f t="shared" si="26"/>
        <v>0</v>
      </c>
      <c r="AC115" s="22">
        <f t="shared" si="27"/>
        <v>0</v>
      </c>
      <c r="AD115" s="22">
        <f t="shared" si="28"/>
        <v>0</v>
      </c>
      <c r="AE115" s="22">
        <f t="shared" si="29"/>
        <v>0</v>
      </c>
      <c r="AF115" s="22">
        <f t="shared" si="30"/>
        <v>0</v>
      </c>
      <c r="AG115" s="22">
        <f t="shared" si="31"/>
        <v>0</v>
      </c>
      <c r="AH115" s="22">
        <f t="shared" si="32"/>
        <v>0</v>
      </c>
      <c r="AI115" s="43" t="str">
        <f t="shared" si="33"/>
        <v>n/a</v>
      </c>
      <c r="AJ115" s="2" t="str">
        <f t="shared" si="34"/>
        <v>2015-16 Summer</v>
      </c>
      <c r="AK115" s="2" t="str">
        <f t="shared" si="35"/>
        <v>2014-15 Winter</v>
      </c>
      <c r="AL115" s="40">
        <v>1</v>
      </c>
      <c r="AM115" s="58"/>
    </row>
    <row r="116" spans="1:39">
      <c r="A116" s="46">
        <v>42011</v>
      </c>
      <c r="B116" s="13" t="str">
        <f t="shared" si="18"/>
        <v>Jan</v>
      </c>
      <c r="C116" s="182"/>
      <c r="D116" s="182"/>
      <c r="E116" s="182"/>
      <c r="F116" s="182"/>
      <c r="G116" s="182"/>
      <c r="H116" s="182"/>
      <c r="I116" s="12">
        <f>VLOOKUP($B116,'Gas wholesale lookups'!$A$4:$L$15,'Inputs - Gas wholesale index'!I$2,FALSE)</f>
        <v>208526.18181818182</v>
      </c>
      <c r="J116" s="12">
        <f>VLOOKUP($B116,'Gas wholesale lookups'!$A$4:$L$15,'Inputs - Gas wholesale index'!J$2,FALSE)</f>
        <v>166168.27272727274</v>
      </c>
      <c r="K116" s="12">
        <f>VLOOKUP($B116,'Gas wholesale lookups'!$A$4:$L$15,'Inputs - Gas wholesale index'!K$2,FALSE)</f>
        <v>291847.5</v>
      </c>
      <c r="L116" s="12">
        <f>VLOOKUP($B116,'Gas wholesale lookups'!$A$4:$L$15,'Inputs - Gas wholesale index'!L$2,FALSE)</f>
        <v>332991.45454545453</v>
      </c>
      <c r="M116" s="12">
        <f>VLOOKUP($B116,'Gas wholesale lookups'!$A$4:$L$15,'Inputs - Gas wholesale index'!M$2,FALSE)</f>
        <v>208526.18181818182</v>
      </c>
      <c r="N116" s="12">
        <f>VLOOKUP($B116,'Gas wholesale lookups'!$A$4:$L$15,'Inputs - Gas wholesale index'!N$2,FALSE)</f>
        <v>166168.27272727274</v>
      </c>
      <c r="O116" s="37">
        <f>VLOOKUP($B116,'Gas wholesale lookups'!$A$4:$R$15,'Inputs - Gas wholesale index'!O$2,FALSE)</f>
        <v>1</v>
      </c>
      <c r="P116" s="37">
        <f>VLOOKUP($B116,'Gas wholesale lookups'!$A$4:$R$15,'Inputs - Gas wholesale index'!P$2,FALSE)</f>
        <v>1</v>
      </c>
      <c r="Q116" s="37">
        <f>VLOOKUP($B116,'Gas wholesale lookups'!$A$4:$R$15,'Inputs - Gas wholesale index'!Q$2,FALSE)</f>
        <v>1</v>
      </c>
      <c r="R116" s="37">
        <f>VLOOKUP($B116,'Gas wholesale lookups'!$A$4:$R$15,'Inputs - Gas wholesale index'!R$2,FALSE)</f>
        <v>1</v>
      </c>
      <c r="S116" s="37">
        <f>VLOOKUP($B116,'Gas wholesale lookups'!$A$4:$R$15,'Inputs - Gas wholesale index'!S$2,FALSE)</f>
        <v>0</v>
      </c>
      <c r="T116" s="37">
        <f>VLOOKUP($B116,'Gas wholesale lookups'!$A$4:$R$15,'Inputs - Gas wholesale index'!T$2,FALSE)</f>
        <v>0</v>
      </c>
      <c r="U116" s="12">
        <f t="shared" si="19"/>
        <v>208526.18181818182</v>
      </c>
      <c r="V116" s="12">
        <f t="shared" si="20"/>
        <v>166168.27272727274</v>
      </c>
      <c r="W116" s="12">
        <f t="shared" si="21"/>
        <v>291847.5</v>
      </c>
      <c r="X116" s="12">
        <f t="shared" si="22"/>
        <v>332991.45454545453</v>
      </c>
      <c r="Y116" s="12">
        <f t="shared" si="23"/>
        <v>0</v>
      </c>
      <c r="Z116" s="12">
        <f t="shared" si="24"/>
        <v>0</v>
      </c>
      <c r="AA116" s="12">
        <f t="shared" si="25"/>
        <v>999533.40909090918</v>
      </c>
      <c r="AB116" s="22">
        <f t="shared" si="26"/>
        <v>0</v>
      </c>
      <c r="AC116" s="22">
        <f t="shared" si="27"/>
        <v>0</v>
      </c>
      <c r="AD116" s="22">
        <f t="shared" si="28"/>
        <v>0</v>
      </c>
      <c r="AE116" s="22">
        <f t="shared" si="29"/>
        <v>0</v>
      </c>
      <c r="AF116" s="22">
        <f t="shared" si="30"/>
        <v>0</v>
      </c>
      <c r="AG116" s="22">
        <f t="shared" si="31"/>
        <v>0</v>
      </c>
      <c r="AH116" s="22">
        <f t="shared" si="32"/>
        <v>0</v>
      </c>
      <c r="AI116" s="43" t="str">
        <f t="shared" si="33"/>
        <v>n/a</v>
      </c>
      <c r="AJ116" s="2" t="str">
        <f t="shared" si="34"/>
        <v>2015-16 Summer</v>
      </c>
      <c r="AK116" s="2" t="str">
        <f t="shared" si="35"/>
        <v>2014-15 Winter</v>
      </c>
      <c r="AL116" s="40">
        <v>1</v>
      </c>
      <c r="AM116" s="58"/>
    </row>
    <row r="117" spans="1:39">
      <c r="A117" s="46">
        <v>42012</v>
      </c>
      <c r="B117" s="13" t="str">
        <f t="shared" si="18"/>
        <v>Jan</v>
      </c>
      <c r="C117" s="182"/>
      <c r="D117" s="182"/>
      <c r="E117" s="182"/>
      <c r="F117" s="182"/>
      <c r="G117" s="182"/>
      <c r="H117" s="182"/>
      <c r="I117" s="12">
        <f>VLOOKUP($B117,'Gas wholesale lookups'!$A$4:$L$15,'Inputs - Gas wholesale index'!I$2,FALSE)</f>
        <v>208526.18181818182</v>
      </c>
      <c r="J117" s="12">
        <f>VLOOKUP($B117,'Gas wholesale lookups'!$A$4:$L$15,'Inputs - Gas wholesale index'!J$2,FALSE)</f>
        <v>166168.27272727274</v>
      </c>
      <c r="K117" s="12">
        <f>VLOOKUP($B117,'Gas wholesale lookups'!$A$4:$L$15,'Inputs - Gas wholesale index'!K$2,FALSE)</f>
        <v>291847.5</v>
      </c>
      <c r="L117" s="12">
        <f>VLOOKUP($B117,'Gas wholesale lookups'!$A$4:$L$15,'Inputs - Gas wholesale index'!L$2,FALSE)</f>
        <v>332991.45454545453</v>
      </c>
      <c r="M117" s="12">
        <f>VLOOKUP($B117,'Gas wholesale lookups'!$A$4:$L$15,'Inputs - Gas wholesale index'!M$2,FALSE)</f>
        <v>208526.18181818182</v>
      </c>
      <c r="N117" s="12">
        <f>VLOOKUP($B117,'Gas wholesale lookups'!$A$4:$L$15,'Inputs - Gas wholesale index'!N$2,FALSE)</f>
        <v>166168.27272727274</v>
      </c>
      <c r="O117" s="37">
        <f>VLOOKUP($B117,'Gas wholesale lookups'!$A$4:$R$15,'Inputs - Gas wholesale index'!O$2,FALSE)</f>
        <v>1</v>
      </c>
      <c r="P117" s="37">
        <f>VLOOKUP($B117,'Gas wholesale lookups'!$A$4:$R$15,'Inputs - Gas wholesale index'!P$2,FALSE)</f>
        <v>1</v>
      </c>
      <c r="Q117" s="37">
        <f>VLOOKUP($B117,'Gas wholesale lookups'!$A$4:$R$15,'Inputs - Gas wholesale index'!Q$2,FALSE)</f>
        <v>1</v>
      </c>
      <c r="R117" s="37">
        <f>VLOOKUP($B117,'Gas wholesale lookups'!$A$4:$R$15,'Inputs - Gas wholesale index'!R$2,FALSE)</f>
        <v>1</v>
      </c>
      <c r="S117" s="37">
        <f>VLOOKUP($B117,'Gas wholesale lookups'!$A$4:$R$15,'Inputs - Gas wholesale index'!S$2,FALSE)</f>
        <v>0</v>
      </c>
      <c r="T117" s="37">
        <f>VLOOKUP($B117,'Gas wholesale lookups'!$A$4:$R$15,'Inputs - Gas wholesale index'!T$2,FALSE)</f>
        <v>0</v>
      </c>
      <c r="U117" s="12">
        <f t="shared" si="19"/>
        <v>208526.18181818182</v>
      </c>
      <c r="V117" s="12">
        <f t="shared" si="20"/>
        <v>166168.27272727274</v>
      </c>
      <c r="W117" s="12">
        <f t="shared" si="21"/>
        <v>291847.5</v>
      </c>
      <c r="X117" s="12">
        <f t="shared" si="22"/>
        <v>332991.45454545453</v>
      </c>
      <c r="Y117" s="12">
        <f t="shared" si="23"/>
        <v>0</v>
      </c>
      <c r="Z117" s="12">
        <f t="shared" si="24"/>
        <v>0</v>
      </c>
      <c r="AA117" s="12">
        <f t="shared" si="25"/>
        <v>999533.40909090918</v>
      </c>
      <c r="AB117" s="22">
        <f t="shared" si="26"/>
        <v>0</v>
      </c>
      <c r="AC117" s="22">
        <f t="shared" si="27"/>
        <v>0</v>
      </c>
      <c r="AD117" s="22">
        <f t="shared" si="28"/>
        <v>0</v>
      </c>
      <c r="AE117" s="22">
        <f t="shared" si="29"/>
        <v>0</v>
      </c>
      <c r="AF117" s="22">
        <f t="shared" si="30"/>
        <v>0</v>
      </c>
      <c r="AG117" s="22">
        <f t="shared" si="31"/>
        <v>0</v>
      </c>
      <c r="AH117" s="22">
        <f t="shared" si="32"/>
        <v>0</v>
      </c>
      <c r="AI117" s="43" t="str">
        <f t="shared" si="33"/>
        <v>n/a</v>
      </c>
      <c r="AJ117" s="2" t="str">
        <f t="shared" si="34"/>
        <v>2015-16 Summer</v>
      </c>
      <c r="AK117" s="2" t="str">
        <f t="shared" si="35"/>
        <v>2014-15 Winter</v>
      </c>
      <c r="AL117" s="40">
        <v>1</v>
      </c>
      <c r="AM117" s="58"/>
    </row>
    <row r="118" spans="1:39">
      <c r="A118" s="46">
        <v>42013</v>
      </c>
      <c r="B118" s="13" t="str">
        <f t="shared" si="18"/>
        <v>Jan</v>
      </c>
      <c r="C118" s="182"/>
      <c r="D118" s="182"/>
      <c r="E118" s="182"/>
      <c r="F118" s="182"/>
      <c r="G118" s="182"/>
      <c r="H118" s="182"/>
      <c r="I118" s="12">
        <f>VLOOKUP($B118,'Gas wholesale lookups'!$A$4:$L$15,'Inputs - Gas wholesale index'!I$2,FALSE)</f>
        <v>208526.18181818182</v>
      </c>
      <c r="J118" s="12">
        <f>VLOOKUP($B118,'Gas wholesale lookups'!$A$4:$L$15,'Inputs - Gas wholesale index'!J$2,FALSE)</f>
        <v>166168.27272727274</v>
      </c>
      <c r="K118" s="12">
        <f>VLOOKUP($B118,'Gas wholesale lookups'!$A$4:$L$15,'Inputs - Gas wholesale index'!K$2,FALSE)</f>
        <v>291847.5</v>
      </c>
      <c r="L118" s="12">
        <f>VLOOKUP($B118,'Gas wholesale lookups'!$A$4:$L$15,'Inputs - Gas wholesale index'!L$2,FALSE)</f>
        <v>332991.45454545453</v>
      </c>
      <c r="M118" s="12">
        <f>VLOOKUP($B118,'Gas wholesale lookups'!$A$4:$L$15,'Inputs - Gas wholesale index'!M$2,FALSE)</f>
        <v>208526.18181818182</v>
      </c>
      <c r="N118" s="12">
        <f>VLOOKUP($B118,'Gas wholesale lookups'!$A$4:$L$15,'Inputs - Gas wholesale index'!N$2,FALSE)</f>
        <v>166168.27272727274</v>
      </c>
      <c r="O118" s="37">
        <f>VLOOKUP($B118,'Gas wholesale lookups'!$A$4:$R$15,'Inputs - Gas wholesale index'!O$2,FALSE)</f>
        <v>1</v>
      </c>
      <c r="P118" s="37">
        <f>VLOOKUP($B118,'Gas wholesale lookups'!$A$4:$R$15,'Inputs - Gas wholesale index'!P$2,FALSE)</f>
        <v>1</v>
      </c>
      <c r="Q118" s="37">
        <f>VLOOKUP($B118,'Gas wholesale lookups'!$A$4:$R$15,'Inputs - Gas wholesale index'!Q$2,FALSE)</f>
        <v>1</v>
      </c>
      <c r="R118" s="37">
        <f>VLOOKUP($B118,'Gas wholesale lookups'!$A$4:$R$15,'Inputs - Gas wholesale index'!R$2,FALSE)</f>
        <v>1</v>
      </c>
      <c r="S118" s="37">
        <f>VLOOKUP($B118,'Gas wholesale lookups'!$A$4:$R$15,'Inputs - Gas wholesale index'!S$2,FALSE)</f>
        <v>0</v>
      </c>
      <c r="T118" s="37">
        <f>VLOOKUP($B118,'Gas wholesale lookups'!$A$4:$R$15,'Inputs - Gas wholesale index'!T$2,FALSE)</f>
        <v>0</v>
      </c>
      <c r="U118" s="12">
        <f t="shared" si="19"/>
        <v>208526.18181818182</v>
      </c>
      <c r="V118" s="12">
        <f t="shared" si="20"/>
        <v>166168.27272727274</v>
      </c>
      <c r="W118" s="12">
        <f t="shared" si="21"/>
        <v>291847.5</v>
      </c>
      <c r="X118" s="12">
        <f t="shared" si="22"/>
        <v>332991.45454545453</v>
      </c>
      <c r="Y118" s="12">
        <f t="shared" si="23"/>
        <v>0</v>
      </c>
      <c r="Z118" s="12">
        <f t="shared" si="24"/>
        <v>0</v>
      </c>
      <c r="AA118" s="12">
        <f t="shared" si="25"/>
        <v>999533.40909090918</v>
      </c>
      <c r="AB118" s="22">
        <f t="shared" si="26"/>
        <v>0</v>
      </c>
      <c r="AC118" s="22">
        <f t="shared" si="27"/>
        <v>0</v>
      </c>
      <c r="AD118" s="22">
        <f t="shared" si="28"/>
        <v>0</v>
      </c>
      <c r="AE118" s="22">
        <f t="shared" si="29"/>
        <v>0</v>
      </c>
      <c r="AF118" s="22">
        <f t="shared" si="30"/>
        <v>0</v>
      </c>
      <c r="AG118" s="22">
        <f t="shared" si="31"/>
        <v>0</v>
      </c>
      <c r="AH118" s="22">
        <f t="shared" si="32"/>
        <v>0</v>
      </c>
      <c r="AI118" s="43" t="str">
        <f t="shared" si="33"/>
        <v>n/a</v>
      </c>
      <c r="AJ118" s="2" t="str">
        <f t="shared" si="34"/>
        <v>2015-16 Summer</v>
      </c>
      <c r="AK118" s="2" t="str">
        <f t="shared" si="35"/>
        <v>2014-15 Winter</v>
      </c>
      <c r="AL118" s="40">
        <v>1</v>
      </c>
      <c r="AM118" s="58"/>
    </row>
    <row r="119" spans="1:39">
      <c r="A119" s="46">
        <v>42016</v>
      </c>
      <c r="B119" s="13" t="str">
        <f t="shared" si="18"/>
        <v>Jan</v>
      </c>
      <c r="C119" s="182"/>
      <c r="D119" s="182"/>
      <c r="E119" s="182"/>
      <c r="F119" s="182"/>
      <c r="G119" s="182"/>
      <c r="H119" s="182"/>
      <c r="I119" s="12">
        <f>VLOOKUP($B119,'Gas wholesale lookups'!$A$4:$L$15,'Inputs - Gas wholesale index'!I$2,FALSE)</f>
        <v>208526.18181818182</v>
      </c>
      <c r="J119" s="12">
        <f>VLOOKUP($B119,'Gas wholesale lookups'!$A$4:$L$15,'Inputs - Gas wholesale index'!J$2,FALSE)</f>
        <v>166168.27272727274</v>
      </c>
      <c r="K119" s="12">
        <f>VLOOKUP($B119,'Gas wholesale lookups'!$A$4:$L$15,'Inputs - Gas wholesale index'!K$2,FALSE)</f>
        <v>291847.5</v>
      </c>
      <c r="L119" s="12">
        <f>VLOOKUP($B119,'Gas wholesale lookups'!$A$4:$L$15,'Inputs - Gas wholesale index'!L$2,FALSE)</f>
        <v>332991.45454545453</v>
      </c>
      <c r="M119" s="12">
        <f>VLOOKUP($B119,'Gas wholesale lookups'!$A$4:$L$15,'Inputs - Gas wholesale index'!M$2,FALSE)</f>
        <v>208526.18181818182</v>
      </c>
      <c r="N119" s="12">
        <f>VLOOKUP($B119,'Gas wholesale lookups'!$A$4:$L$15,'Inputs - Gas wholesale index'!N$2,FALSE)</f>
        <v>166168.27272727274</v>
      </c>
      <c r="O119" s="37">
        <f>VLOOKUP($B119,'Gas wholesale lookups'!$A$4:$R$15,'Inputs - Gas wholesale index'!O$2,FALSE)</f>
        <v>1</v>
      </c>
      <c r="P119" s="37">
        <f>VLOOKUP($B119,'Gas wholesale lookups'!$A$4:$R$15,'Inputs - Gas wholesale index'!P$2,FALSE)</f>
        <v>1</v>
      </c>
      <c r="Q119" s="37">
        <f>VLOOKUP($B119,'Gas wholesale lookups'!$A$4:$R$15,'Inputs - Gas wholesale index'!Q$2,FALSE)</f>
        <v>1</v>
      </c>
      <c r="R119" s="37">
        <f>VLOOKUP($B119,'Gas wholesale lookups'!$A$4:$R$15,'Inputs - Gas wholesale index'!R$2,FALSE)</f>
        <v>1</v>
      </c>
      <c r="S119" s="37">
        <f>VLOOKUP($B119,'Gas wholesale lookups'!$A$4:$R$15,'Inputs - Gas wholesale index'!S$2,FALSE)</f>
        <v>0</v>
      </c>
      <c r="T119" s="37">
        <f>VLOOKUP($B119,'Gas wholesale lookups'!$A$4:$R$15,'Inputs - Gas wholesale index'!T$2,FALSE)</f>
        <v>0</v>
      </c>
      <c r="U119" s="12">
        <f t="shared" si="19"/>
        <v>208526.18181818182</v>
      </c>
      <c r="V119" s="12">
        <f t="shared" si="20"/>
        <v>166168.27272727274</v>
      </c>
      <c r="W119" s="12">
        <f t="shared" si="21"/>
        <v>291847.5</v>
      </c>
      <c r="X119" s="12">
        <f t="shared" si="22"/>
        <v>332991.45454545453</v>
      </c>
      <c r="Y119" s="12">
        <f t="shared" si="23"/>
        <v>0</v>
      </c>
      <c r="Z119" s="12">
        <f t="shared" si="24"/>
        <v>0</v>
      </c>
      <c r="AA119" s="12">
        <f t="shared" si="25"/>
        <v>999533.40909090918</v>
      </c>
      <c r="AB119" s="22">
        <f t="shared" si="26"/>
        <v>0</v>
      </c>
      <c r="AC119" s="22">
        <f t="shared" si="27"/>
        <v>0</v>
      </c>
      <c r="AD119" s="22">
        <f t="shared" si="28"/>
        <v>0</v>
      </c>
      <c r="AE119" s="22">
        <f t="shared" si="29"/>
        <v>0</v>
      </c>
      <c r="AF119" s="22">
        <f t="shared" si="30"/>
        <v>0</v>
      </c>
      <c r="AG119" s="22">
        <f t="shared" si="31"/>
        <v>0</v>
      </c>
      <c r="AH119" s="22">
        <f t="shared" si="32"/>
        <v>0</v>
      </c>
      <c r="AI119" s="43" t="str">
        <f t="shared" si="33"/>
        <v>n/a</v>
      </c>
      <c r="AJ119" s="2" t="str">
        <f t="shared" si="34"/>
        <v>2015-16 Summer</v>
      </c>
      <c r="AK119" s="2" t="str">
        <f t="shared" si="35"/>
        <v>2014-15 Winter</v>
      </c>
      <c r="AL119" s="40">
        <v>1</v>
      </c>
      <c r="AM119" s="58"/>
    </row>
    <row r="120" spans="1:39">
      <c r="A120" s="46">
        <v>42017</v>
      </c>
      <c r="B120" s="13" t="str">
        <f t="shared" si="18"/>
        <v>Jan</v>
      </c>
      <c r="C120" s="182"/>
      <c r="D120" s="182"/>
      <c r="E120" s="182"/>
      <c r="F120" s="182"/>
      <c r="G120" s="182"/>
      <c r="H120" s="182"/>
      <c r="I120" s="12">
        <f>VLOOKUP($B120,'Gas wholesale lookups'!$A$4:$L$15,'Inputs - Gas wholesale index'!I$2,FALSE)</f>
        <v>208526.18181818182</v>
      </c>
      <c r="J120" s="12">
        <f>VLOOKUP($B120,'Gas wholesale lookups'!$A$4:$L$15,'Inputs - Gas wholesale index'!J$2,FALSE)</f>
        <v>166168.27272727274</v>
      </c>
      <c r="K120" s="12">
        <f>VLOOKUP($B120,'Gas wholesale lookups'!$A$4:$L$15,'Inputs - Gas wholesale index'!K$2,FALSE)</f>
        <v>291847.5</v>
      </c>
      <c r="L120" s="12">
        <f>VLOOKUP($B120,'Gas wholesale lookups'!$A$4:$L$15,'Inputs - Gas wholesale index'!L$2,FALSE)</f>
        <v>332991.45454545453</v>
      </c>
      <c r="M120" s="12">
        <f>VLOOKUP($B120,'Gas wholesale lookups'!$A$4:$L$15,'Inputs - Gas wholesale index'!M$2,FALSE)</f>
        <v>208526.18181818182</v>
      </c>
      <c r="N120" s="12">
        <f>VLOOKUP($B120,'Gas wholesale lookups'!$A$4:$L$15,'Inputs - Gas wholesale index'!N$2,FALSE)</f>
        <v>166168.27272727274</v>
      </c>
      <c r="O120" s="37">
        <f>VLOOKUP($B120,'Gas wholesale lookups'!$A$4:$R$15,'Inputs - Gas wholesale index'!O$2,FALSE)</f>
        <v>1</v>
      </c>
      <c r="P120" s="37">
        <f>VLOOKUP($B120,'Gas wholesale lookups'!$A$4:$R$15,'Inputs - Gas wholesale index'!P$2,FALSE)</f>
        <v>1</v>
      </c>
      <c r="Q120" s="37">
        <f>VLOOKUP($B120,'Gas wholesale lookups'!$A$4:$R$15,'Inputs - Gas wholesale index'!Q$2,FALSE)</f>
        <v>1</v>
      </c>
      <c r="R120" s="37">
        <f>VLOOKUP($B120,'Gas wholesale lookups'!$A$4:$R$15,'Inputs - Gas wholesale index'!R$2,FALSE)</f>
        <v>1</v>
      </c>
      <c r="S120" s="37">
        <f>VLOOKUP($B120,'Gas wholesale lookups'!$A$4:$R$15,'Inputs - Gas wholesale index'!S$2,FALSE)</f>
        <v>0</v>
      </c>
      <c r="T120" s="37">
        <f>VLOOKUP($B120,'Gas wholesale lookups'!$A$4:$R$15,'Inputs - Gas wholesale index'!T$2,FALSE)</f>
        <v>0</v>
      </c>
      <c r="U120" s="12">
        <f t="shared" si="19"/>
        <v>208526.18181818182</v>
      </c>
      <c r="V120" s="12">
        <f t="shared" si="20"/>
        <v>166168.27272727274</v>
      </c>
      <c r="W120" s="12">
        <f t="shared" si="21"/>
        <v>291847.5</v>
      </c>
      <c r="X120" s="12">
        <f t="shared" si="22"/>
        <v>332991.45454545453</v>
      </c>
      <c r="Y120" s="12">
        <f t="shared" si="23"/>
        <v>0</v>
      </c>
      <c r="Z120" s="12">
        <f t="shared" si="24"/>
        <v>0</v>
      </c>
      <c r="AA120" s="12">
        <f t="shared" si="25"/>
        <v>999533.40909090918</v>
      </c>
      <c r="AB120" s="22">
        <f t="shared" si="26"/>
        <v>0</v>
      </c>
      <c r="AC120" s="22">
        <f t="shared" si="27"/>
        <v>0</v>
      </c>
      <c r="AD120" s="22">
        <f t="shared" si="28"/>
        <v>0</v>
      </c>
      <c r="AE120" s="22">
        <f t="shared" si="29"/>
        <v>0</v>
      </c>
      <c r="AF120" s="22">
        <f t="shared" si="30"/>
        <v>0</v>
      </c>
      <c r="AG120" s="22">
        <f t="shared" si="31"/>
        <v>0</v>
      </c>
      <c r="AH120" s="22">
        <f t="shared" si="32"/>
        <v>0</v>
      </c>
      <c r="AI120" s="43" t="str">
        <f t="shared" si="33"/>
        <v>n/a</v>
      </c>
      <c r="AJ120" s="2" t="str">
        <f t="shared" si="34"/>
        <v>2015-16 Summer</v>
      </c>
      <c r="AK120" s="2" t="str">
        <f t="shared" si="35"/>
        <v>2014-15 Winter</v>
      </c>
      <c r="AL120" s="40">
        <v>1</v>
      </c>
      <c r="AM120" s="58"/>
    </row>
    <row r="121" spans="1:39">
      <c r="A121" s="46">
        <v>42018</v>
      </c>
      <c r="B121" s="13" t="str">
        <f t="shared" si="18"/>
        <v>Jan</v>
      </c>
      <c r="C121" s="182"/>
      <c r="D121" s="182"/>
      <c r="E121" s="182"/>
      <c r="F121" s="182"/>
      <c r="G121" s="182"/>
      <c r="H121" s="182"/>
      <c r="I121" s="12">
        <f>VLOOKUP($B121,'Gas wholesale lookups'!$A$4:$L$15,'Inputs - Gas wholesale index'!I$2,FALSE)</f>
        <v>208526.18181818182</v>
      </c>
      <c r="J121" s="12">
        <f>VLOOKUP($B121,'Gas wholesale lookups'!$A$4:$L$15,'Inputs - Gas wholesale index'!J$2,FALSE)</f>
        <v>166168.27272727274</v>
      </c>
      <c r="K121" s="12">
        <f>VLOOKUP($B121,'Gas wholesale lookups'!$A$4:$L$15,'Inputs - Gas wholesale index'!K$2,FALSE)</f>
        <v>291847.5</v>
      </c>
      <c r="L121" s="12">
        <f>VLOOKUP($B121,'Gas wholesale lookups'!$A$4:$L$15,'Inputs - Gas wholesale index'!L$2,FALSE)</f>
        <v>332991.45454545453</v>
      </c>
      <c r="M121" s="12">
        <f>VLOOKUP($B121,'Gas wholesale lookups'!$A$4:$L$15,'Inputs - Gas wholesale index'!M$2,FALSE)</f>
        <v>208526.18181818182</v>
      </c>
      <c r="N121" s="12">
        <f>VLOOKUP($B121,'Gas wholesale lookups'!$A$4:$L$15,'Inputs - Gas wholesale index'!N$2,FALSE)</f>
        <v>166168.27272727274</v>
      </c>
      <c r="O121" s="37">
        <f>VLOOKUP($B121,'Gas wholesale lookups'!$A$4:$R$15,'Inputs - Gas wholesale index'!O$2,FALSE)</f>
        <v>1</v>
      </c>
      <c r="P121" s="37">
        <f>VLOOKUP($B121,'Gas wholesale lookups'!$A$4:$R$15,'Inputs - Gas wholesale index'!P$2,FALSE)</f>
        <v>1</v>
      </c>
      <c r="Q121" s="37">
        <f>VLOOKUP($B121,'Gas wholesale lookups'!$A$4:$R$15,'Inputs - Gas wholesale index'!Q$2,FALSE)</f>
        <v>1</v>
      </c>
      <c r="R121" s="37">
        <f>VLOOKUP($B121,'Gas wholesale lookups'!$A$4:$R$15,'Inputs - Gas wholesale index'!R$2,FALSE)</f>
        <v>1</v>
      </c>
      <c r="S121" s="37">
        <f>VLOOKUP($B121,'Gas wholesale lookups'!$A$4:$R$15,'Inputs - Gas wholesale index'!S$2,FALSE)</f>
        <v>0</v>
      </c>
      <c r="T121" s="37">
        <f>VLOOKUP($B121,'Gas wholesale lookups'!$A$4:$R$15,'Inputs - Gas wholesale index'!T$2,FALSE)</f>
        <v>0</v>
      </c>
      <c r="U121" s="12">
        <f t="shared" si="19"/>
        <v>208526.18181818182</v>
      </c>
      <c r="V121" s="12">
        <f t="shared" si="20"/>
        <v>166168.27272727274</v>
      </c>
      <c r="W121" s="12">
        <f t="shared" si="21"/>
        <v>291847.5</v>
      </c>
      <c r="X121" s="12">
        <f t="shared" si="22"/>
        <v>332991.45454545453</v>
      </c>
      <c r="Y121" s="12">
        <f t="shared" si="23"/>
        <v>0</v>
      </c>
      <c r="Z121" s="12">
        <f t="shared" si="24"/>
        <v>0</v>
      </c>
      <c r="AA121" s="12">
        <f t="shared" si="25"/>
        <v>999533.40909090918</v>
      </c>
      <c r="AB121" s="22">
        <f t="shared" si="26"/>
        <v>0</v>
      </c>
      <c r="AC121" s="22">
        <f t="shared" si="27"/>
        <v>0</v>
      </c>
      <c r="AD121" s="22">
        <f t="shared" si="28"/>
        <v>0</v>
      </c>
      <c r="AE121" s="22">
        <f t="shared" si="29"/>
        <v>0</v>
      </c>
      <c r="AF121" s="22">
        <f t="shared" si="30"/>
        <v>0</v>
      </c>
      <c r="AG121" s="22">
        <f t="shared" si="31"/>
        <v>0</v>
      </c>
      <c r="AH121" s="22">
        <f t="shared" si="32"/>
        <v>0</v>
      </c>
      <c r="AI121" s="43" t="str">
        <f t="shared" si="33"/>
        <v>n/a</v>
      </c>
      <c r="AJ121" s="2" t="str">
        <f t="shared" si="34"/>
        <v>2015-16 Summer</v>
      </c>
      <c r="AK121" s="2" t="str">
        <f t="shared" si="35"/>
        <v>2014-15 Winter</v>
      </c>
      <c r="AL121" s="40">
        <v>1</v>
      </c>
      <c r="AM121" s="58"/>
    </row>
    <row r="122" spans="1:39">
      <c r="A122" s="46">
        <v>42019</v>
      </c>
      <c r="B122" s="13" t="str">
        <f t="shared" si="18"/>
        <v>Jan</v>
      </c>
      <c r="C122" s="182"/>
      <c r="D122" s="182"/>
      <c r="E122" s="182"/>
      <c r="F122" s="182"/>
      <c r="G122" s="182"/>
      <c r="H122" s="182"/>
      <c r="I122" s="12">
        <f>VLOOKUP($B122,'Gas wholesale lookups'!$A$4:$L$15,'Inputs - Gas wholesale index'!I$2,FALSE)</f>
        <v>208526.18181818182</v>
      </c>
      <c r="J122" s="12">
        <f>VLOOKUP($B122,'Gas wholesale lookups'!$A$4:$L$15,'Inputs - Gas wholesale index'!J$2,FALSE)</f>
        <v>166168.27272727274</v>
      </c>
      <c r="K122" s="12">
        <f>VLOOKUP($B122,'Gas wholesale lookups'!$A$4:$L$15,'Inputs - Gas wholesale index'!K$2,FALSE)</f>
        <v>291847.5</v>
      </c>
      <c r="L122" s="12">
        <f>VLOOKUP($B122,'Gas wholesale lookups'!$A$4:$L$15,'Inputs - Gas wholesale index'!L$2,FALSE)</f>
        <v>332991.45454545453</v>
      </c>
      <c r="M122" s="12">
        <f>VLOOKUP($B122,'Gas wholesale lookups'!$A$4:$L$15,'Inputs - Gas wholesale index'!M$2,FALSE)</f>
        <v>208526.18181818182</v>
      </c>
      <c r="N122" s="12">
        <f>VLOOKUP($B122,'Gas wholesale lookups'!$A$4:$L$15,'Inputs - Gas wholesale index'!N$2,FALSE)</f>
        <v>166168.27272727274</v>
      </c>
      <c r="O122" s="37">
        <f>VLOOKUP($B122,'Gas wholesale lookups'!$A$4:$R$15,'Inputs - Gas wholesale index'!O$2,FALSE)</f>
        <v>1</v>
      </c>
      <c r="P122" s="37">
        <f>VLOOKUP($B122,'Gas wholesale lookups'!$A$4:$R$15,'Inputs - Gas wholesale index'!P$2,FALSE)</f>
        <v>1</v>
      </c>
      <c r="Q122" s="37">
        <f>VLOOKUP($B122,'Gas wholesale lookups'!$A$4:$R$15,'Inputs - Gas wholesale index'!Q$2,FALSE)</f>
        <v>1</v>
      </c>
      <c r="R122" s="37">
        <f>VLOOKUP($B122,'Gas wholesale lookups'!$A$4:$R$15,'Inputs - Gas wholesale index'!R$2,FALSE)</f>
        <v>1</v>
      </c>
      <c r="S122" s="37">
        <f>VLOOKUP($B122,'Gas wholesale lookups'!$A$4:$R$15,'Inputs - Gas wholesale index'!S$2,FALSE)</f>
        <v>0</v>
      </c>
      <c r="T122" s="37">
        <f>VLOOKUP($B122,'Gas wholesale lookups'!$A$4:$R$15,'Inputs - Gas wholesale index'!T$2,FALSE)</f>
        <v>0</v>
      </c>
      <c r="U122" s="12">
        <f t="shared" si="19"/>
        <v>208526.18181818182</v>
      </c>
      <c r="V122" s="12">
        <f t="shared" si="20"/>
        <v>166168.27272727274</v>
      </c>
      <c r="W122" s="12">
        <f t="shared" si="21"/>
        <v>291847.5</v>
      </c>
      <c r="X122" s="12">
        <f t="shared" si="22"/>
        <v>332991.45454545453</v>
      </c>
      <c r="Y122" s="12">
        <f t="shared" si="23"/>
        <v>0</v>
      </c>
      <c r="Z122" s="12">
        <f t="shared" si="24"/>
        <v>0</v>
      </c>
      <c r="AA122" s="12">
        <f t="shared" si="25"/>
        <v>999533.40909090918</v>
      </c>
      <c r="AB122" s="22">
        <f t="shared" si="26"/>
        <v>0</v>
      </c>
      <c r="AC122" s="22">
        <f t="shared" si="27"/>
        <v>0</v>
      </c>
      <c r="AD122" s="22">
        <f t="shared" si="28"/>
        <v>0</v>
      </c>
      <c r="AE122" s="22">
        <f t="shared" si="29"/>
        <v>0</v>
      </c>
      <c r="AF122" s="22">
        <f t="shared" si="30"/>
        <v>0</v>
      </c>
      <c r="AG122" s="22">
        <f t="shared" si="31"/>
        <v>0</v>
      </c>
      <c r="AH122" s="22">
        <f t="shared" si="32"/>
        <v>0</v>
      </c>
      <c r="AI122" s="43" t="str">
        <f t="shared" si="33"/>
        <v>n/a</v>
      </c>
      <c r="AJ122" s="2" t="str">
        <f t="shared" si="34"/>
        <v>2015-16 Summer</v>
      </c>
      <c r="AK122" s="2" t="str">
        <f t="shared" si="35"/>
        <v>2014-15 Winter</v>
      </c>
      <c r="AL122" s="40">
        <v>1</v>
      </c>
      <c r="AM122" s="58"/>
    </row>
    <row r="123" spans="1:39">
      <c r="A123" s="46">
        <v>42020</v>
      </c>
      <c r="B123" s="13" t="str">
        <f t="shared" si="18"/>
        <v>Jan</v>
      </c>
      <c r="C123" s="182"/>
      <c r="D123" s="182"/>
      <c r="E123" s="182"/>
      <c r="F123" s="182"/>
      <c r="G123" s="182"/>
      <c r="H123" s="182"/>
      <c r="I123" s="12">
        <f>VLOOKUP($B123,'Gas wholesale lookups'!$A$4:$L$15,'Inputs - Gas wholesale index'!I$2,FALSE)</f>
        <v>208526.18181818182</v>
      </c>
      <c r="J123" s="12">
        <f>VLOOKUP($B123,'Gas wholesale lookups'!$A$4:$L$15,'Inputs - Gas wholesale index'!J$2,FALSE)</f>
        <v>166168.27272727274</v>
      </c>
      <c r="K123" s="12">
        <f>VLOOKUP($B123,'Gas wholesale lookups'!$A$4:$L$15,'Inputs - Gas wholesale index'!K$2,FALSE)</f>
        <v>291847.5</v>
      </c>
      <c r="L123" s="12">
        <f>VLOOKUP($B123,'Gas wholesale lookups'!$A$4:$L$15,'Inputs - Gas wholesale index'!L$2,FALSE)</f>
        <v>332991.45454545453</v>
      </c>
      <c r="M123" s="12">
        <f>VLOOKUP($B123,'Gas wholesale lookups'!$A$4:$L$15,'Inputs - Gas wholesale index'!M$2,FALSE)</f>
        <v>208526.18181818182</v>
      </c>
      <c r="N123" s="12">
        <f>VLOOKUP($B123,'Gas wholesale lookups'!$A$4:$L$15,'Inputs - Gas wholesale index'!N$2,FALSE)</f>
        <v>166168.27272727274</v>
      </c>
      <c r="O123" s="37">
        <f>VLOOKUP($B123,'Gas wholesale lookups'!$A$4:$R$15,'Inputs - Gas wholesale index'!O$2,FALSE)</f>
        <v>1</v>
      </c>
      <c r="P123" s="37">
        <f>VLOOKUP($B123,'Gas wholesale lookups'!$A$4:$R$15,'Inputs - Gas wholesale index'!P$2,FALSE)</f>
        <v>1</v>
      </c>
      <c r="Q123" s="37">
        <f>VLOOKUP($B123,'Gas wholesale lookups'!$A$4:$R$15,'Inputs - Gas wholesale index'!Q$2,FALSE)</f>
        <v>1</v>
      </c>
      <c r="R123" s="37">
        <f>VLOOKUP($B123,'Gas wholesale lookups'!$A$4:$R$15,'Inputs - Gas wholesale index'!R$2,FALSE)</f>
        <v>1</v>
      </c>
      <c r="S123" s="37">
        <f>VLOOKUP($B123,'Gas wholesale lookups'!$A$4:$R$15,'Inputs - Gas wholesale index'!S$2,FALSE)</f>
        <v>0</v>
      </c>
      <c r="T123" s="37">
        <f>VLOOKUP($B123,'Gas wholesale lookups'!$A$4:$R$15,'Inputs - Gas wholesale index'!T$2,FALSE)</f>
        <v>0</v>
      </c>
      <c r="U123" s="12">
        <f t="shared" si="19"/>
        <v>208526.18181818182</v>
      </c>
      <c r="V123" s="12">
        <f t="shared" si="20"/>
        <v>166168.27272727274</v>
      </c>
      <c r="W123" s="12">
        <f t="shared" si="21"/>
        <v>291847.5</v>
      </c>
      <c r="X123" s="12">
        <f t="shared" si="22"/>
        <v>332991.45454545453</v>
      </c>
      <c r="Y123" s="12">
        <f t="shared" si="23"/>
        <v>0</v>
      </c>
      <c r="Z123" s="12">
        <f t="shared" si="24"/>
        <v>0</v>
      </c>
      <c r="AA123" s="12">
        <f t="shared" si="25"/>
        <v>999533.40909090918</v>
      </c>
      <c r="AB123" s="22">
        <f t="shared" si="26"/>
        <v>0</v>
      </c>
      <c r="AC123" s="22">
        <f t="shared" si="27"/>
        <v>0</v>
      </c>
      <c r="AD123" s="22">
        <f t="shared" si="28"/>
        <v>0</v>
      </c>
      <c r="AE123" s="22">
        <f t="shared" si="29"/>
        <v>0</v>
      </c>
      <c r="AF123" s="22">
        <f t="shared" si="30"/>
        <v>0</v>
      </c>
      <c r="AG123" s="22">
        <f t="shared" si="31"/>
        <v>0</v>
      </c>
      <c r="AH123" s="22">
        <f t="shared" si="32"/>
        <v>0</v>
      </c>
      <c r="AI123" s="43" t="str">
        <f t="shared" si="33"/>
        <v>n/a</v>
      </c>
      <c r="AJ123" s="2" t="str">
        <f t="shared" si="34"/>
        <v>2015-16 Summer</v>
      </c>
      <c r="AK123" s="2" t="str">
        <f t="shared" si="35"/>
        <v>2014-15 Winter</v>
      </c>
      <c r="AL123" s="40">
        <v>1</v>
      </c>
      <c r="AM123" s="58"/>
    </row>
    <row r="124" spans="1:39">
      <c r="A124" s="46">
        <v>42023</v>
      </c>
      <c r="B124" s="13" t="str">
        <f t="shared" si="18"/>
        <v>Jan</v>
      </c>
      <c r="C124" s="182"/>
      <c r="D124" s="182"/>
      <c r="E124" s="182"/>
      <c r="F124" s="182"/>
      <c r="G124" s="182"/>
      <c r="H124" s="182"/>
      <c r="I124" s="12">
        <f>VLOOKUP($B124,'Gas wholesale lookups'!$A$4:$L$15,'Inputs - Gas wholesale index'!I$2,FALSE)</f>
        <v>208526.18181818182</v>
      </c>
      <c r="J124" s="12">
        <f>VLOOKUP($B124,'Gas wholesale lookups'!$A$4:$L$15,'Inputs - Gas wholesale index'!J$2,FALSE)</f>
        <v>166168.27272727274</v>
      </c>
      <c r="K124" s="12">
        <f>VLOOKUP($B124,'Gas wholesale lookups'!$A$4:$L$15,'Inputs - Gas wholesale index'!K$2,FALSE)</f>
        <v>291847.5</v>
      </c>
      <c r="L124" s="12">
        <f>VLOOKUP($B124,'Gas wholesale lookups'!$A$4:$L$15,'Inputs - Gas wholesale index'!L$2,FALSE)</f>
        <v>332991.45454545453</v>
      </c>
      <c r="M124" s="12">
        <f>VLOOKUP($B124,'Gas wholesale lookups'!$A$4:$L$15,'Inputs - Gas wholesale index'!M$2,FALSE)</f>
        <v>208526.18181818182</v>
      </c>
      <c r="N124" s="12">
        <f>VLOOKUP($B124,'Gas wholesale lookups'!$A$4:$L$15,'Inputs - Gas wholesale index'!N$2,FALSE)</f>
        <v>166168.27272727274</v>
      </c>
      <c r="O124" s="37">
        <f>VLOOKUP($B124,'Gas wholesale lookups'!$A$4:$R$15,'Inputs - Gas wholesale index'!O$2,FALSE)</f>
        <v>1</v>
      </c>
      <c r="P124" s="37">
        <f>VLOOKUP($B124,'Gas wholesale lookups'!$A$4:$R$15,'Inputs - Gas wholesale index'!P$2,FALSE)</f>
        <v>1</v>
      </c>
      <c r="Q124" s="37">
        <f>VLOOKUP($B124,'Gas wholesale lookups'!$A$4:$R$15,'Inputs - Gas wholesale index'!Q$2,FALSE)</f>
        <v>1</v>
      </c>
      <c r="R124" s="37">
        <f>VLOOKUP($B124,'Gas wholesale lookups'!$A$4:$R$15,'Inputs - Gas wholesale index'!R$2,FALSE)</f>
        <v>1</v>
      </c>
      <c r="S124" s="37">
        <f>VLOOKUP($B124,'Gas wholesale lookups'!$A$4:$R$15,'Inputs - Gas wholesale index'!S$2,FALSE)</f>
        <v>0</v>
      </c>
      <c r="T124" s="37">
        <f>VLOOKUP($B124,'Gas wholesale lookups'!$A$4:$R$15,'Inputs - Gas wholesale index'!T$2,FALSE)</f>
        <v>0</v>
      </c>
      <c r="U124" s="12">
        <f t="shared" si="19"/>
        <v>208526.18181818182</v>
      </c>
      <c r="V124" s="12">
        <f t="shared" si="20"/>
        <v>166168.27272727274</v>
      </c>
      <c r="W124" s="12">
        <f t="shared" si="21"/>
        <v>291847.5</v>
      </c>
      <c r="X124" s="12">
        <f t="shared" si="22"/>
        <v>332991.45454545453</v>
      </c>
      <c r="Y124" s="12">
        <f t="shared" si="23"/>
        <v>0</v>
      </c>
      <c r="Z124" s="12">
        <f t="shared" si="24"/>
        <v>0</v>
      </c>
      <c r="AA124" s="12">
        <f t="shared" si="25"/>
        <v>999533.40909090918</v>
      </c>
      <c r="AB124" s="22">
        <f t="shared" si="26"/>
        <v>0</v>
      </c>
      <c r="AC124" s="22">
        <f t="shared" si="27"/>
        <v>0</v>
      </c>
      <c r="AD124" s="22">
        <f t="shared" si="28"/>
        <v>0</v>
      </c>
      <c r="AE124" s="22">
        <f t="shared" si="29"/>
        <v>0</v>
      </c>
      <c r="AF124" s="22">
        <f t="shared" si="30"/>
        <v>0</v>
      </c>
      <c r="AG124" s="22">
        <f t="shared" si="31"/>
        <v>0</v>
      </c>
      <c r="AH124" s="22">
        <f t="shared" si="32"/>
        <v>0</v>
      </c>
      <c r="AI124" s="43" t="str">
        <f t="shared" si="33"/>
        <v>n/a</v>
      </c>
      <c r="AJ124" s="2" t="str">
        <f t="shared" si="34"/>
        <v>2015-16 Summer</v>
      </c>
      <c r="AK124" s="2" t="str">
        <f t="shared" si="35"/>
        <v>2014-15 Winter</v>
      </c>
      <c r="AL124" s="40">
        <v>1</v>
      </c>
      <c r="AM124" s="58"/>
    </row>
    <row r="125" spans="1:39">
      <c r="A125" s="46">
        <v>42024</v>
      </c>
      <c r="B125" s="13" t="str">
        <f t="shared" si="18"/>
        <v>Jan</v>
      </c>
      <c r="C125" s="182"/>
      <c r="D125" s="182"/>
      <c r="E125" s="182"/>
      <c r="F125" s="182"/>
      <c r="G125" s="182"/>
      <c r="H125" s="182"/>
      <c r="I125" s="12">
        <f>VLOOKUP($B125,'Gas wholesale lookups'!$A$4:$L$15,'Inputs - Gas wholesale index'!I$2,FALSE)</f>
        <v>208526.18181818182</v>
      </c>
      <c r="J125" s="12">
        <f>VLOOKUP($B125,'Gas wholesale lookups'!$A$4:$L$15,'Inputs - Gas wholesale index'!J$2,FALSE)</f>
        <v>166168.27272727274</v>
      </c>
      <c r="K125" s="12">
        <f>VLOOKUP($B125,'Gas wholesale lookups'!$A$4:$L$15,'Inputs - Gas wholesale index'!K$2,FALSE)</f>
        <v>291847.5</v>
      </c>
      <c r="L125" s="12">
        <f>VLOOKUP($B125,'Gas wholesale lookups'!$A$4:$L$15,'Inputs - Gas wholesale index'!L$2,FALSE)</f>
        <v>332991.45454545453</v>
      </c>
      <c r="M125" s="12">
        <f>VLOOKUP($B125,'Gas wholesale lookups'!$A$4:$L$15,'Inputs - Gas wholesale index'!M$2,FALSE)</f>
        <v>208526.18181818182</v>
      </c>
      <c r="N125" s="12">
        <f>VLOOKUP($B125,'Gas wholesale lookups'!$A$4:$L$15,'Inputs - Gas wholesale index'!N$2,FALSE)</f>
        <v>166168.27272727274</v>
      </c>
      <c r="O125" s="37">
        <f>VLOOKUP($B125,'Gas wholesale lookups'!$A$4:$R$15,'Inputs - Gas wholesale index'!O$2,FALSE)</f>
        <v>1</v>
      </c>
      <c r="P125" s="37">
        <f>VLOOKUP($B125,'Gas wholesale lookups'!$A$4:$R$15,'Inputs - Gas wholesale index'!P$2,FALSE)</f>
        <v>1</v>
      </c>
      <c r="Q125" s="37">
        <f>VLOOKUP($B125,'Gas wholesale lookups'!$A$4:$R$15,'Inputs - Gas wholesale index'!Q$2,FALSE)</f>
        <v>1</v>
      </c>
      <c r="R125" s="37">
        <f>VLOOKUP($B125,'Gas wholesale lookups'!$A$4:$R$15,'Inputs - Gas wholesale index'!R$2,FALSE)</f>
        <v>1</v>
      </c>
      <c r="S125" s="37">
        <f>VLOOKUP($B125,'Gas wholesale lookups'!$A$4:$R$15,'Inputs - Gas wholesale index'!S$2,FALSE)</f>
        <v>0</v>
      </c>
      <c r="T125" s="37">
        <f>VLOOKUP($B125,'Gas wholesale lookups'!$A$4:$R$15,'Inputs - Gas wholesale index'!T$2,FALSE)</f>
        <v>0</v>
      </c>
      <c r="U125" s="12">
        <f t="shared" si="19"/>
        <v>208526.18181818182</v>
      </c>
      <c r="V125" s="12">
        <f t="shared" si="20"/>
        <v>166168.27272727274</v>
      </c>
      <c r="W125" s="12">
        <f t="shared" si="21"/>
        <v>291847.5</v>
      </c>
      <c r="X125" s="12">
        <f t="shared" si="22"/>
        <v>332991.45454545453</v>
      </c>
      <c r="Y125" s="12">
        <f t="shared" si="23"/>
        <v>0</v>
      </c>
      <c r="Z125" s="12">
        <f t="shared" si="24"/>
        <v>0</v>
      </c>
      <c r="AA125" s="12">
        <f t="shared" si="25"/>
        <v>999533.40909090918</v>
      </c>
      <c r="AB125" s="22">
        <f t="shared" si="26"/>
        <v>0</v>
      </c>
      <c r="AC125" s="22">
        <f t="shared" si="27"/>
        <v>0</v>
      </c>
      <c r="AD125" s="22">
        <f t="shared" si="28"/>
        <v>0</v>
      </c>
      <c r="AE125" s="22">
        <f t="shared" si="29"/>
        <v>0</v>
      </c>
      <c r="AF125" s="22">
        <f t="shared" si="30"/>
        <v>0</v>
      </c>
      <c r="AG125" s="22">
        <f t="shared" si="31"/>
        <v>0</v>
      </c>
      <c r="AH125" s="22">
        <f t="shared" si="32"/>
        <v>0</v>
      </c>
      <c r="AI125" s="43" t="str">
        <f t="shared" si="33"/>
        <v>n/a</v>
      </c>
      <c r="AJ125" s="2" t="str">
        <f t="shared" si="34"/>
        <v>2015-16 Summer</v>
      </c>
      <c r="AK125" s="2" t="str">
        <f t="shared" si="35"/>
        <v>2014-15 Winter</v>
      </c>
      <c r="AL125" s="40">
        <v>1</v>
      </c>
      <c r="AM125" s="58"/>
    </row>
    <row r="126" spans="1:39">
      <c r="A126" s="46">
        <v>42025</v>
      </c>
      <c r="B126" s="13" t="str">
        <f t="shared" si="18"/>
        <v>Jan</v>
      </c>
      <c r="C126" s="182"/>
      <c r="D126" s="182"/>
      <c r="E126" s="182"/>
      <c r="F126" s="182"/>
      <c r="G126" s="182"/>
      <c r="H126" s="182"/>
      <c r="I126" s="12">
        <f>VLOOKUP($B126,'Gas wholesale lookups'!$A$4:$L$15,'Inputs - Gas wholesale index'!I$2,FALSE)</f>
        <v>208526.18181818182</v>
      </c>
      <c r="J126" s="12">
        <f>VLOOKUP($B126,'Gas wholesale lookups'!$A$4:$L$15,'Inputs - Gas wholesale index'!J$2,FALSE)</f>
        <v>166168.27272727274</v>
      </c>
      <c r="K126" s="12">
        <f>VLOOKUP($B126,'Gas wholesale lookups'!$A$4:$L$15,'Inputs - Gas wholesale index'!K$2,FALSE)</f>
        <v>291847.5</v>
      </c>
      <c r="L126" s="12">
        <f>VLOOKUP($B126,'Gas wholesale lookups'!$A$4:$L$15,'Inputs - Gas wholesale index'!L$2,FALSE)</f>
        <v>332991.45454545453</v>
      </c>
      <c r="M126" s="12">
        <f>VLOOKUP($B126,'Gas wholesale lookups'!$A$4:$L$15,'Inputs - Gas wholesale index'!M$2,FALSE)</f>
        <v>208526.18181818182</v>
      </c>
      <c r="N126" s="12">
        <f>VLOOKUP($B126,'Gas wholesale lookups'!$A$4:$L$15,'Inputs - Gas wholesale index'!N$2,FALSE)</f>
        <v>166168.27272727274</v>
      </c>
      <c r="O126" s="37">
        <f>VLOOKUP($B126,'Gas wholesale lookups'!$A$4:$R$15,'Inputs - Gas wholesale index'!O$2,FALSE)</f>
        <v>1</v>
      </c>
      <c r="P126" s="37">
        <f>VLOOKUP($B126,'Gas wholesale lookups'!$A$4:$R$15,'Inputs - Gas wholesale index'!P$2,FALSE)</f>
        <v>1</v>
      </c>
      <c r="Q126" s="37">
        <f>VLOOKUP($B126,'Gas wholesale lookups'!$A$4:$R$15,'Inputs - Gas wholesale index'!Q$2,FALSE)</f>
        <v>1</v>
      </c>
      <c r="R126" s="37">
        <f>VLOOKUP($B126,'Gas wholesale lookups'!$A$4:$R$15,'Inputs - Gas wholesale index'!R$2,FALSE)</f>
        <v>1</v>
      </c>
      <c r="S126" s="37">
        <f>VLOOKUP($B126,'Gas wholesale lookups'!$A$4:$R$15,'Inputs - Gas wholesale index'!S$2,FALSE)</f>
        <v>0</v>
      </c>
      <c r="T126" s="37">
        <f>VLOOKUP($B126,'Gas wholesale lookups'!$A$4:$R$15,'Inputs - Gas wholesale index'!T$2,FALSE)</f>
        <v>0</v>
      </c>
      <c r="U126" s="12">
        <f t="shared" si="19"/>
        <v>208526.18181818182</v>
      </c>
      <c r="V126" s="12">
        <f t="shared" si="20"/>
        <v>166168.27272727274</v>
      </c>
      <c r="W126" s="12">
        <f t="shared" si="21"/>
        <v>291847.5</v>
      </c>
      <c r="X126" s="12">
        <f t="shared" si="22"/>
        <v>332991.45454545453</v>
      </c>
      <c r="Y126" s="12">
        <f t="shared" si="23"/>
        <v>0</v>
      </c>
      <c r="Z126" s="12">
        <f t="shared" si="24"/>
        <v>0</v>
      </c>
      <c r="AA126" s="12">
        <f t="shared" si="25"/>
        <v>999533.40909090918</v>
      </c>
      <c r="AB126" s="22">
        <f t="shared" si="26"/>
        <v>0</v>
      </c>
      <c r="AC126" s="22">
        <f t="shared" si="27"/>
        <v>0</v>
      </c>
      <c r="AD126" s="22">
        <f t="shared" si="28"/>
        <v>0</v>
      </c>
      <c r="AE126" s="22">
        <f t="shared" si="29"/>
        <v>0</v>
      </c>
      <c r="AF126" s="22">
        <f t="shared" si="30"/>
        <v>0</v>
      </c>
      <c r="AG126" s="22">
        <f t="shared" si="31"/>
        <v>0</v>
      </c>
      <c r="AH126" s="22">
        <f t="shared" si="32"/>
        <v>0</v>
      </c>
      <c r="AI126" s="43" t="str">
        <f t="shared" si="33"/>
        <v>n/a</v>
      </c>
      <c r="AJ126" s="2" t="str">
        <f t="shared" si="34"/>
        <v>2015-16 Summer</v>
      </c>
      <c r="AK126" s="2" t="str">
        <f t="shared" si="35"/>
        <v>2014-15 Winter</v>
      </c>
      <c r="AL126" s="40">
        <v>1</v>
      </c>
      <c r="AM126" s="58"/>
    </row>
    <row r="127" spans="1:39">
      <c r="A127" s="46">
        <v>42026</v>
      </c>
      <c r="B127" s="13" t="str">
        <f t="shared" si="18"/>
        <v>Jan</v>
      </c>
      <c r="C127" s="182"/>
      <c r="D127" s="182"/>
      <c r="E127" s="182"/>
      <c r="F127" s="182"/>
      <c r="G127" s="182"/>
      <c r="H127" s="182"/>
      <c r="I127" s="12">
        <f>VLOOKUP($B127,'Gas wholesale lookups'!$A$4:$L$15,'Inputs - Gas wholesale index'!I$2,FALSE)</f>
        <v>208526.18181818182</v>
      </c>
      <c r="J127" s="12">
        <f>VLOOKUP($B127,'Gas wholesale lookups'!$A$4:$L$15,'Inputs - Gas wholesale index'!J$2,FALSE)</f>
        <v>166168.27272727274</v>
      </c>
      <c r="K127" s="12">
        <f>VLOOKUP($B127,'Gas wholesale lookups'!$A$4:$L$15,'Inputs - Gas wholesale index'!K$2,FALSE)</f>
        <v>291847.5</v>
      </c>
      <c r="L127" s="12">
        <f>VLOOKUP($B127,'Gas wholesale lookups'!$A$4:$L$15,'Inputs - Gas wholesale index'!L$2,FALSE)</f>
        <v>332991.45454545453</v>
      </c>
      <c r="M127" s="12">
        <f>VLOOKUP($B127,'Gas wholesale lookups'!$A$4:$L$15,'Inputs - Gas wholesale index'!M$2,FALSE)</f>
        <v>208526.18181818182</v>
      </c>
      <c r="N127" s="12">
        <f>VLOOKUP($B127,'Gas wholesale lookups'!$A$4:$L$15,'Inputs - Gas wholesale index'!N$2,FALSE)</f>
        <v>166168.27272727274</v>
      </c>
      <c r="O127" s="37">
        <f>VLOOKUP($B127,'Gas wholesale lookups'!$A$4:$R$15,'Inputs - Gas wholesale index'!O$2,FALSE)</f>
        <v>1</v>
      </c>
      <c r="P127" s="37">
        <f>VLOOKUP($B127,'Gas wholesale lookups'!$A$4:$R$15,'Inputs - Gas wholesale index'!P$2,FALSE)</f>
        <v>1</v>
      </c>
      <c r="Q127" s="37">
        <f>VLOOKUP($B127,'Gas wholesale lookups'!$A$4:$R$15,'Inputs - Gas wholesale index'!Q$2,FALSE)</f>
        <v>1</v>
      </c>
      <c r="R127" s="37">
        <f>VLOOKUP($B127,'Gas wholesale lookups'!$A$4:$R$15,'Inputs - Gas wholesale index'!R$2,FALSE)</f>
        <v>1</v>
      </c>
      <c r="S127" s="37">
        <f>VLOOKUP($B127,'Gas wholesale lookups'!$A$4:$R$15,'Inputs - Gas wholesale index'!S$2,FALSE)</f>
        <v>0</v>
      </c>
      <c r="T127" s="37">
        <f>VLOOKUP($B127,'Gas wholesale lookups'!$A$4:$R$15,'Inputs - Gas wholesale index'!T$2,FALSE)</f>
        <v>0</v>
      </c>
      <c r="U127" s="12">
        <f t="shared" si="19"/>
        <v>208526.18181818182</v>
      </c>
      <c r="V127" s="12">
        <f t="shared" si="20"/>
        <v>166168.27272727274</v>
      </c>
      <c r="W127" s="12">
        <f t="shared" si="21"/>
        <v>291847.5</v>
      </c>
      <c r="X127" s="12">
        <f t="shared" si="22"/>
        <v>332991.45454545453</v>
      </c>
      <c r="Y127" s="12">
        <f t="shared" si="23"/>
        <v>0</v>
      </c>
      <c r="Z127" s="12">
        <f t="shared" si="24"/>
        <v>0</v>
      </c>
      <c r="AA127" s="12">
        <f t="shared" si="25"/>
        <v>999533.40909090918</v>
      </c>
      <c r="AB127" s="22">
        <f t="shared" si="26"/>
        <v>0</v>
      </c>
      <c r="AC127" s="22">
        <f t="shared" si="27"/>
        <v>0</v>
      </c>
      <c r="AD127" s="22">
        <f t="shared" si="28"/>
        <v>0</v>
      </c>
      <c r="AE127" s="22">
        <f t="shared" si="29"/>
        <v>0</v>
      </c>
      <c r="AF127" s="22">
        <f t="shared" si="30"/>
        <v>0</v>
      </c>
      <c r="AG127" s="22">
        <f t="shared" si="31"/>
        <v>0</v>
      </c>
      <c r="AH127" s="22">
        <f t="shared" si="32"/>
        <v>0</v>
      </c>
      <c r="AI127" s="43" t="str">
        <f t="shared" si="33"/>
        <v>n/a</v>
      </c>
      <c r="AJ127" s="2" t="str">
        <f t="shared" si="34"/>
        <v>2015-16 Summer</v>
      </c>
      <c r="AK127" s="2" t="str">
        <f t="shared" si="35"/>
        <v>2014-15 Winter</v>
      </c>
      <c r="AL127" s="40">
        <v>1</v>
      </c>
      <c r="AM127" s="58"/>
    </row>
    <row r="128" spans="1:39">
      <c r="A128" s="46">
        <v>42027</v>
      </c>
      <c r="B128" s="13" t="str">
        <f t="shared" si="18"/>
        <v>Jan</v>
      </c>
      <c r="C128" s="182"/>
      <c r="D128" s="182"/>
      <c r="E128" s="182"/>
      <c r="F128" s="182"/>
      <c r="G128" s="182"/>
      <c r="H128" s="182"/>
      <c r="I128" s="12">
        <f>VLOOKUP($B128,'Gas wholesale lookups'!$A$4:$L$15,'Inputs - Gas wholesale index'!I$2,FALSE)</f>
        <v>208526.18181818182</v>
      </c>
      <c r="J128" s="12">
        <f>VLOOKUP($B128,'Gas wholesale lookups'!$A$4:$L$15,'Inputs - Gas wholesale index'!J$2,FALSE)</f>
        <v>166168.27272727274</v>
      </c>
      <c r="K128" s="12">
        <f>VLOOKUP($B128,'Gas wholesale lookups'!$A$4:$L$15,'Inputs - Gas wholesale index'!K$2,FALSE)</f>
        <v>291847.5</v>
      </c>
      <c r="L128" s="12">
        <f>VLOOKUP($B128,'Gas wholesale lookups'!$A$4:$L$15,'Inputs - Gas wholesale index'!L$2,FALSE)</f>
        <v>332991.45454545453</v>
      </c>
      <c r="M128" s="12">
        <f>VLOOKUP($B128,'Gas wholesale lookups'!$A$4:$L$15,'Inputs - Gas wholesale index'!M$2,FALSE)</f>
        <v>208526.18181818182</v>
      </c>
      <c r="N128" s="12">
        <f>VLOOKUP($B128,'Gas wholesale lookups'!$A$4:$L$15,'Inputs - Gas wholesale index'!N$2,FALSE)</f>
        <v>166168.27272727274</v>
      </c>
      <c r="O128" s="37">
        <f>VLOOKUP($B128,'Gas wholesale lookups'!$A$4:$R$15,'Inputs - Gas wholesale index'!O$2,FALSE)</f>
        <v>1</v>
      </c>
      <c r="P128" s="37">
        <f>VLOOKUP($B128,'Gas wholesale lookups'!$A$4:$R$15,'Inputs - Gas wholesale index'!P$2,FALSE)</f>
        <v>1</v>
      </c>
      <c r="Q128" s="37">
        <f>VLOOKUP($B128,'Gas wholesale lookups'!$A$4:$R$15,'Inputs - Gas wholesale index'!Q$2,FALSE)</f>
        <v>1</v>
      </c>
      <c r="R128" s="37">
        <f>VLOOKUP($B128,'Gas wholesale lookups'!$A$4:$R$15,'Inputs - Gas wholesale index'!R$2,FALSE)</f>
        <v>1</v>
      </c>
      <c r="S128" s="37">
        <f>VLOOKUP($B128,'Gas wholesale lookups'!$A$4:$R$15,'Inputs - Gas wholesale index'!S$2,FALSE)</f>
        <v>0</v>
      </c>
      <c r="T128" s="37">
        <f>VLOOKUP($B128,'Gas wholesale lookups'!$A$4:$R$15,'Inputs - Gas wholesale index'!T$2,FALSE)</f>
        <v>0</v>
      </c>
      <c r="U128" s="12">
        <f t="shared" si="19"/>
        <v>208526.18181818182</v>
      </c>
      <c r="V128" s="12">
        <f t="shared" si="20"/>
        <v>166168.27272727274</v>
      </c>
      <c r="W128" s="12">
        <f t="shared" si="21"/>
        <v>291847.5</v>
      </c>
      <c r="X128" s="12">
        <f t="shared" si="22"/>
        <v>332991.45454545453</v>
      </c>
      <c r="Y128" s="12">
        <f t="shared" si="23"/>
        <v>0</v>
      </c>
      <c r="Z128" s="12">
        <f t="shared" si="24"/>
        <v>0</v>
      </c>
      <c r="AA128" s="12">
        <f t="shared" si="25"/>
        <v>999533.40909090918</v>
      </c>
      <c r="AB128" s="22">
        <f t="shared" si="26"/>
        <v>0</v>
      </c>
      <c r="AC128" s="22">
        <f t="shared" si="27"/>
        <v>0</v>
      </c>
      <c r="AD128" s="22">
        <f t="shared" si="28"/>
        <v>0</v>
      </c>
      <c r="AE128" s="22">
        <f t="shared" si="29"/>
        <v>0</v>
      </c>
      <c r="AF128" s="22">
        <f t="shared" si="30"/>
        <v>0</v>
      </c>
      <c r="AG128" s="22">
        <f t="shared" si="31"/>
        <v>0</v>
      </c>
      <c r="AH128" s="22">
        <f t="shared" si="32"/>
        <v>0</v>
      </c>
      <c r="AI128" s="43" t="str">
        <f t="shared" si="33"/>
        <v>n/a</v>
      </c>
      <c r="AJ128" s="2" t="str">
        <f t="shared" si="34"/>
        <v>2015-16 Summer</v>
      </c>
      <c r="AK128" s="2" t="str">
        <f t="shared" si="35"/>
        <v>2014-15 Winter</v>
      </c>
      <c r="AL128" s="40">
        <v>1</v>
      </c>
      <c r="AM128" s="58"/>
    </row>
    <row r="129" spans="1:39">
      <c r="A129" s="46">
        <v>42030</v>
      </c>
      <c r="B129" s="13" t="str">
        <f t="shared" si="18"/>
        <v>Jan</v>
      </c>
      <c r="C129" s="182"/>
      <c r="D129" s="182"/>
      <c r="E129" s="182"/>
      <c r="F129" s="182"/>
      <c r="G129" s="182"/>
      <c r="H129" s="182"/>
      <c r="I129" s="12">
        <f>VLOOKUP($B129,'Gas wholesale lookups'!$A$4:$L$15,'Inputs - Gas wholesale index'!I$2,FALSE)</f>
        <v>208526.18181818182</v>
      </c>
      <c r="J129" s="12">
        <f>VLOOKUP($B129,'Gas wholesale lookups'!$A$4:$L$15,'Inputs - Gas wholesale index'!J$2,FALSE)</f>
        <v>166168.27272727274</v>
      </c>
      <c r="K129" s="12">
        <f>VLOOKUP($B129,'Gas wholesale lookups'!$A$4:$L$15,'Inputs - Gas wholesale index'!K$2,FALSE)</f>
        <v>291847.5</v>
      </c>
      <c r="L129" s="12">
        <f>VLOOKUP($B129,'Gas wholesale lookups'!$A$4:$L$15,'Inputs - Gas wholesale index'!L$2,FALSE)</f>
        <v>332991.45454545453</v>
      </c>
      <c r="M129" s="12">
        <f>VLOOKUP($B129,'Gas wholesale lookups'!$A$4:$L$15,'Inputs - Gas wholesale index'!M$2,FALSE)</f>
        <v>208526.18181818182</v>
      </c>
      <c r="N129" s="12">
        <f>VLOOKUP($B129,'Gas wholesale lookups'!$A$4:$L$15,'Inputs - Gas wholesale index'!N$2,FALSE)</f>
        <v>166168.27272727274</v>
      </c>
      <c r="O129" s="37">
        <f>VLOOKUP($B129,'Gas wholesale lookups'!$A$4:$R$15,'Inputs - Gas wholesale index'!O$2,FALSE)</f>
        <v>1</v>
      </c>
      <c r="P129" s="37">
        <f>VLOOKUP($B129,'Gas wholesale lookups'!$A$4:$R$15,'Inputs - Gas wholesale index'!P$2,FALSE)</f>
        <v>1</v>
      </c>
      <c r="Q129" s="37">
        <f>VLOOKUP($B129,'Gas wholesale lookups'!$A$4:$R$15,'Inputs - Gas wholesale index'!Q$2,FALSE)</f>
        <v>1</v>
      </c>
      <c r="R129" s="37">
        <f>VLOOKUP($B129,'Gas wholesale lookups'!$A$4:$R$15,'Inputs - Gas wholesale index'!R$2,FALSE)</f>
        <v>1</v>
      </c>
      <c r="S129" s="37">
        <f>VLOOKUP($B129,'Gas wholesale lookups'!$A$4:$R$15,'Inputs - Gas wholesale index'!S$2,FALSE)</f>
        <v>0</v>
      </c>
      <c r="T129" s="37">
        <f>VLOOKUP($B129,'Gas wholesale lookups'!$A$4:$R$15,'Inputs - Gas wholesale index'!T$2,FALSE)</f>
        <v>0</v>
      </c>
      <c r="U129" s="12">
        <f t="shared" si="19"/>
        <v>208526.18181818182</v>
      </c>
      <c r="V129" s="12">
        <f t="shared" si="20"/>
        <v>166168.27272727274</v>
      </c>
      <c r="W129" s="12">
        <f t="shared" si="21"/>
        <v>291847.5</v>
      </c>
      <c r="X129" s="12">
        <f t="shared" si="22"/>
        <v>332991.45454545453</v>
      </c>
      <c r="Y129" s="12">
        <f t="shared" si="23"/>
        <v>0</v>
      </c>
      <c r="Z129" s="12">
        <f t="shared" si="24"/>
        <v>0</v>
      </c>
      <c r="AA129" s="12">
        <f t="shared" si="25"/>
        <v>999533.40909090918</v>
      </c>
      <c r="AB129" s="22">
        <f t="shared" si="26"/>
        <v>0</v>
      </c>
      <c r="AC129" s="22">
        <f t="shared" si="27"/>
        <v>0</v>
      </c>
      <c r="AD129" s="22">
        <f t="shared" si="28"/>
        <v>0</v>
      </c>
      <c r="AE129" s="22">
        <f t="shared" si="29"/>
        <v>0</v>
      </c>
      <c r="AF129" s="22">
        <f t="shared" si="30"/>
        <v>0</v>
      </c>
      <c r="AG129" s="22">
        <f t="shared" si="31"/>
        <v>0</v>
      </c>
      <c r="AH129" s="22">
        <f t="shared" si="32"/>
        <v>0</v>
      </c>
      <c r="AI129" s="43" t="str">
        <f t="shared" si="33"/>
        <v>n/a</v>
      </c>
      <c r="AJ129" s="2" t="str">
        <f t="shared" si="34"/>
        <v>2015-16 Summer</v>
      </c>
      <c r="AK129" s="2" t="str">
        <f t="shared" si="35"/>
        <v>2014-15 Winter</v>
      </c>
      <c r="AL129" s="40">
        <v>1</v>
      </c>
      <c r="AM129" s="58"/>
    </row>
    <row r="130" spans="1:39">
      <c r="A130" s="46">
        <v>42031</v>
      </c>
      <c r="B130" s="13" t="str">
        <f t="shared" si="18"/>
        <v>Jan</v>
      </c>
      <c r="C130" s="182"/>
      <c r="D130" s="182"/>
      <c r="E130" s="182"/>
      <c r="F130" s="182"/>
      <c r="G130" s="182"/>
      <c r="H130" s="182"/>
      <c r="I130" s="12">
        <f>VLOOKUP($B130,'Gas wholesale lookups'!$A$4:$L$15,'Inputs - Gas wholesale index'!I$2,FALSE)</f>
        <v>208526.18181818182</v>
      </c>
      <c r="J130" s="12">
        <f>VLOOKUP($B130,'Gas wholesale lookups'!$A$4:$L$15,'Inputs - Gas wholesale index'!J$2,FALSE)</f>
        <v>166168.27272727274</v>
      </c>
      <c r="K130" s="12">
        <f>VLOOKUP($B130,'Gas wholesale lookups'!$A$4:$L$15,'Inputs - Gas wholesale index'!K$2,FALSE)</f>
        <v>291847.5</v>
      </c>
      <c r="L130" s="12">
        <f>VLOOKUP($B130,'Gas wholesale lookups'!$A$4:$L$15,'Inputs - Gas wholesale index'!L$2,FALSE)</f>
        <v>332991.45454545453</v>
      </c>
      <c r="M130" s="12">
        <f>VLOOKUP($B130,'Gas wholesale lookups'!$A$4:$L$15,'Inputs - Gas wholesale index'!M$2,FALSE)</f>
        <v>208526.18181818182</v>
      </c>
      <c r="N130" s="12">
        <f>VLOOKUP($B130,'Gas wholesale lookups'!$A$4:$L$15,'Inputs - Gas wholesale index'!N$2,FALSE)</f>
        <v>166168.27272727274</v>
      </c>
      <c r="O130" s="37">
        <f>VLOOKUP($B130,'Gas wholesale lookups'!$A$4:$R$15,'Inputs - Gas wholesale index'!O$2,FALSE)</f>
        <v>1</v>
      </c>
      <c r="P130" s="37">
        <f>VLOOKUP($B130,'Gas wholesale lookups'!$A$4:$R$15,'Inputs - Gas wholesale index'!P$2,FALSE)</f>
        <v>1</v>
      </c>
      <c r="Q130" s="37">
        <f>VLOOKUP($B130,'Gas wholesale lookups'!$A$4:$R$15,'Inputs - Gas wholesale index'!Q$2,FALSE)</f>
        <v>1</v>
      </c>
      <c r="R130" s="37">
        <f>VLOOKUP($B130,'Gas wholesale lookups'!$A$4:$R$15,'Inputs - Gas wholesale index'!R$2,FALSE)</f>
        <v>1</v>
      </c>
      <c r="S130" s="37">
        <f>VLOOKUP($B130,'Gas wholesale lookups'!$A$4:$R$15,'Inputs - Gas wholesale index'!S$2,FALSE)</f>
        <v>0</v>
      </c>
      <c r="T130" s="37">
        <f>VLOOKUP($B130,'Gas wholesale lookups'!$A$4:$R$15,'Inputs - Gas wholesale index'!T$2,FALSE)</f>
        <v>0</v>
      </c>
      <c r="U130" s="12">
        <f t="shared" si="19"/>
        <v>208526.18181818182</v>
      </c>
      <c r="V130" s="12">
        <f t="shared" si="20"/>
        <v>166168.27272727274</v>
      </c>
      <c r="W130" s="12">
        <f t="shared" si="21"/>
        <v>291847.5</v>
      </c>
      <c r="X130" s="12">
        <f t="shared" si="22"/>
        <v>332991.45454545453</v>
      </c>
      <c r="Y130" s="12">
        <f t="shared" si="23"/>
        <v>0</v>
      </c>
      <c r="Z130" s="12">
        <f t="shared" si="24"/>
        <v>0</v>
      </c>
      <c r="AA130" s="12">
        <f t="shared" si="25"/>
        <v>999533.40909090918</v>
      </c>
      <c r="AB130" s="22">
        <f t="shared" si="26"/>
        <v>0</v>
      </c>
      <c r="AC130" s="22">
        <f t="shared" si="27"/>
        <v>0</v>
      </c>
      <c r="AD130" s="22">
        <f t="shared" si="28"/>
        <v>0</v>
      </c>
      <c r="AE130" s="22">
        <f t="shared" si="29"/>
        <v>0</v>
      </c>
      <c r="AF130" s="22">
        <f t="shared" si="30"/>
        <v>0</v>
      </c>
      <c r="AG130" s="22">
        <f t="shared" si="31"/>
        <v>0</v>
      </c>
      <c r="AH130" s="22">
        <f t="shared" si="32"/>
        <v>0</v>
      </c>
      <c r="AI130" s="43" t="str">
        <f t="shared" si="33"/>
        <v>n/a</v>
      </c>
      <c r="AJ130" s="2" t="str">
        <f t="shared" si="34"/>
        <v>2015-16 Summer</v>
      </c>
      <c r="AK130" s="2" t="str">
        <f t="shared" si="35"/>
        <v>2014-15 Winter</v>
      </c>
      <c r="AL130" s="40">
        <v>1</v>
      </c>
      <c r="AM130" s="58"/>
    </row>
    <row r="131" spans="1:39">
      <c r="A131" s="46">
        <v>42032</v>
      </c>
      <c r="B131" s="13" t="str">
        <f t="shared" si="18"/>
        <v>Jan</v>
      </c>
      <c r="C131" s="182"/>
      <c r="D131" s="182"/>
      <c r="E131" s="182"/>
      <c r="F131" s="182"/>
      <c r="G131" s="182"/>
      <c r="H131" s="182"/>
      <c r="I131" s="12">
        <f>VLOOKUP($B131,'Gas wholesale lookups'!$A$4:$L$15,'Inputs - Gas wholesale index'!I$2,FALSE)</f>
        <v>208526.18181818182</v>
      </c>
      <c r="J131" s="12">
        <f>VLOOKUP($B131,'Gas wholesale lookups'!$A$4:$L$15,'Inputs - Gas wholesale index'!J$2,FALSE)</f>
        <v>166168.27272727274</v>
      </c>
      <c r="K131" s="12">
        <f>VLOOKUP($B131,'Gas wholesale lookups'!$A$4:$L$15,'Inputs - Gas wholesale index'!K$2,FALSE)</f>
        <v>291847.5</v>
      </c>
      <c r="L131" s="12">
        <f>VLOOKUP($B131,'Gas wholesale lookups'!$A$4:$L$15,'Inputs - Gas wholesale index'!L$2,FALSE)</f>
        <v>332991.45454545453</v>
      </c>
      <c r="M131" s="12">
        <f>VLOOKUP($B131,'Gas wholesale lookups'!$A$4:$L$15,'Inputs - Gas wholesale index'!M$2,FALSE)</f>
        <v>208526.18181818182</v>
      </c>
      <c r="N131" s="12">
        <f>VLOOKUP($B131,'Gas wholesale lookups'!$A$4:$L$15,'Inputs - Gas wholesale index'!N$2,FALSE)</f>
        <v>166168.27272727274</v>
      </c>
      <c r="O131" s="37">
        <f>VLOOKUP($B131,'Gas wholesale lookups'!$A$4:$R$15,'Inputs - Gas wholesale index'!O$2,FALSE)</f>
        <v>1</v>
      </c>
      <c r="P131" s="37">
        <f>VLOOKUP($B131,'Gas wholesale lookups'!$A$4:$R$15,'Inputs - Gas wholesale index'!P$2,FALSE)</f>
        <v>1</v>
      </c>
      <c r="Q131" s="37">
        <f>VLOOKUP($B131,'Gas wholesale lookups'!$A$4:$R$15,'Inputs - Gas wholesale index'!Q$2,FALSE)</f>
        <v>1</v>
      </c>
      <c r="R131" s="37">
        <f>VLOOKUP($B131,'Gas wholesale lookups'!$A$4:$R$15,'Inputs - Gas wholesale index'!R$2,FALSE)</f>
        <v>1</v>
      </c>
      <c r="S131" s="37">
        <f>VLOOKUP($B131,'Gas wholesale lookups'!$A$4:$R$15,'Inputs - Gas wholesale index'!S$2,FALSE)</f>
        <v>0</v>
      </c>
      <c r="T131" s="37">
        <f>VLOOKUP($B131,'Gas wholesale lookups'!$A$4:$R$15,'Inputs - Gas wholesale index'!T$2,FALSE)</f>
        <v>0</v>
      </c>
      <c r="U131" s="12">
        <f t="shared" si="19"/>
        <v>208526.18181818182</v>
      </c>
      <c r="V131" s="12">
        <f t="shared" si="20"/>
        <v>166168.27272727274</v>
      </c>
      <c r="W131" s="12">
        <f t="shared" si="21"/>
        <v>291847.5</v>
      </c>
      <c r="X131" s="12">
        <f t="shared" si="22"/>
        <v>332991.45454545453</v>
      </c>
      <c r="Y131" s="12">
        <f t="shared" si="23"/>
        <v>0</v>
      </c>
      <c r="Z131" s="12">
        <f t="shared" si="24"/>
        <v>0</v>
      </c>
      <c r="AA131" s="12">
        <f t="shared" si="25"/>
        <v>999533.40909090918</v>
      </c>
      <c r="AB131" s="22">
        <f t="shared" si="26"/>
        <v>0</v>
      </c>
      <c r="AC131" s="22">
        <f t="shared" si="27"/>
        <v>0</v>
      </c>
      <c r="AD131" s="22">
        <f t="shared" si="28"/>
        <v>0</v>
      </c>
      <c r="AE131" s="22">
        <f t="shared" si="29"/>
        <v>0</v>
      </c>
      <c r="AF131" s="22">
        <f t="shared" si="30"/>
        <v>0</v>
      </c>
      <c r="AG131" s="22">
        <f t="shared" si="31"/>
        <v>0</v>
      </c>
      <c r="AH131" s="22">
        <f t="shared" si="32"/>
        <v>0</v>
      </c>
      <c r="AI131" s="43" t="str">
        <f t="shared" si="33"/>
        <v>n/a</v>
      </c>
      <c r="AJ131" s="2" t="str">
        <f t="shared" si="34"/>
        <v>2015-16 Summer</v>
      </c>
      <c r="AK131" s="2" t="str">
        <f t="shared" si="35"/>
        <v>2014-15 Winter</v>
      </c>
      <c r="AL131" s="40">
        <v>1</v>
      </c>
      <c r="AM131" s="58"/>
    </row>
    <row r="132" spans="1:39">
      <c r="A132" s="46">
        <v>42033</v>
      </c>
      <c r="B132" s="13" t="str">
        <f t="shared" si="18"/>
        <v>Jan</v>
      </c>
      <c r="C132" s="182"/>
      <c r="D132" s="182"/>
      <c r="E132" s="182"/>
      <c r="F132" s="182"/>
      <c r="G132" s="182"/>
      <c r="H132" s="182"/>
      <c r="I132" s="12">
        <f>VLOOKUP($B132,'Gas wholesale lookups'!$A$4:$L$15,'Inputs - Gas wholesale index'!I$2,FALSE)</f>
        <v>208526.18181818182</v>
      </c>
      <c r="J132" s="12">
        <f>VLOOKUP($B132,'Gas wholesale lookups'!$A$4:$L$15,'Inputs - Gas wholesale index'!J$2,FALSE)</f>
        <v>166168.27272727274</v>
      </c>
      <c r="K132" s="12">
        <f>VLOOKUP($B132,'Gas wholesale lookups'!$A$4:$L$15,'Inputs - Gas wholesale index'!K$2,FALSE)</f>
        <v>291847.5</v>
      </c>
      <c r="L132" s="12">
        <f>VLOOKUP($B132,'Gas wholesale lookups'!$A$4:$L$15,'Inputs - Gas wholesale index'!L$2,FALSE)</f>
        <v>332991.45454545453</v>
      </c>
      <c r="M132" s="12">
        <f>VLOOKUP($B132,'Gas wholesale lookups'!$A$4:$L$15,'Inputs - Gas wholesale index'!M$2,FALSE)</f>
        <v>208526.18181818182</v>
      </c>
      <c r="N132" s="12">
        <f>VLOOKUP($B132,'Gas wholesale lookups'!$A$4:$L$15,'Inputs - Gas wholesale index'!N$2,FALSE)</f>
        <v>166168.27272727274</v>
      </c>
      <c r="O132" s="37">
        <f>VLOOKUP($B132,'Gas wholesale lookups'!$A$4:$R$15,'Inputs - Gas wholesale index'!O$2,FALSE)</f>
        <v>1</v>
      </c>
      <c r="P132" s="37">
        <f>VLOOKUP($B132,'Gas wholesale lookups'!$A$4:$R$15,'Inputs - Gas wholesale index'!P$2,FALSE)</f>
        <v>1</v>
      </c>
      <c r="Q132" s="37">
        <f>VLOOKUP($B132,'Gas wholesale lookups'!$A$4:$R$15,'Inputs - Gas wholesale index'!Q$2,FALSE)</f>
        <v>1</v>
      </c>
      <c r="R132" s="37">
        <f>VLOOKUP($B132,'Gas wholesale lookups'!$A$4:$R$15,'Inputs - Gas wholesale index'!R$2,FALSE)</f>
        <v>1</v>
      </c>
      <c r="S132" s="37">
        <f>VLOOKUP($B132,'Gas wholesale lookups'!$A$4:$R$15,'Inputs - Gas wholesale index'!S$2,FALSE)</f>
        <v>0</v>
      </c>
      <c r="T132" s="37">
        <f>VLOOKUP($B132,'Gas wholesale lookups'!$A$4:$R$15,'Inputs - Gas wholesale index'!T$2,FALSE)</f>
        <v>0</v>
      </c>
      <c r="U132" s="12">
        <f t="shared" si="19"/>
        <v>208526.18181818182</v>
      </c>
      <c r="V132" s="12">
        <f t="shared" si="20"/>
        <v>166168.27272727274</v>
      </c>
      <c r="W132" s="12">
        <f t="shared" si="21"/>
        <v>291847.5</v>
      </c>
      <c r="X132" s="12">
        <f t="shared" si="22"/>
        <v>332991.45454545453</v>
      </c>
      <c r="Y132" s="12">
        <f t="shared" si="23"/>
        <v>0</v>
      </c>
      <c r="Z132" s="12">
        <f t="shared" si="24"/>
        <v>0</v>
      </c>
      <c r="AA132" s="12">
        <f t="shared" si="25"/>
        <v>999533.40909090918</v>
      </c>
      <c r="AB132" s="22">
        <f t="shared" si="26"/>
        <v>0</v>
      </c>
      <c r="AC132" s="22">
        <f t="shared" si="27"/>
        <v>0</v>
      </c>
      <c r="AD132" s="22">
        <f t="shared" si="28"/>
        <v>0</v>
      </c>
      <c r="AE132" s="22">
        <f t="shared" si="29"/>
        <v>0</v>
      </c>
      <c r="AF132" s="22">
        <f t="shared" si="30"/>
        <v>0</v>
      </c>
      <c r="AG132" s="22">
        <f t="shared" si="31"/>
        <v>0</v>
      </c>
      <c r="AH132" s="22">
        <f t="shared" si="32"/>
        <v>0</v>
      </c>
      <c r="AI132" s="43" t="str">
        <f t="shared" si="33"/>
        <v>n/a</v>
      </c>
      <c r="AJ132" s="2" t="str">
        <f t="shared" si="34"/>
        <v>2015-16 Summer</v>
      </c>
      <c r="AK132" s="2" t="str">
        <f t="shared" si="35"/>
        <v>2014-15 Winter</v>
      </c>
      <c r="AL132" s="40">
        <v>1</v>
      </c>
      <c r="AM132" s="58"/>
    </row>
    <row r="133" spans="1:39">
      <c r="A133" s="46">
        <v>42034</v>
      </c>
      <c r="B133" s="13" t="str">
        <f t="shared" si="18"/>
        <v>Jan</v>
      </c>
      <c r="C133" s="182"/>
      <c r="D133" s="182"/>
      <c r="E133" s="182"/>
      <c r="F133" s="182"/>
      <c r="G133" s="182"/>
      <c r="H133" s="182"/>
      <c r="I133" s="12">
        <f>VLOOKUP($B133,'Gas wholesale lookups'!$A$4:$L$15,'Inputs - Gas wholesale index'!I$2,FALSE)</f>
        <v>208526.18181818182</v>
      </c>
      <c r="J133" s="12">
        <f>VLOOKUP($B133,'Gas wholesale lookups'!$A$4:$L$15,'Inputs - Gas wholesale index'!J$2,FALSE)</f>
        <v>166168.27272727274</v>
      </c>
      <c r="K133" s="12">
        <f>VLOOKUP($B133,'Gas wholesale lookups'!$A$4:$L$15,'Inputs - Gas wholesale index'!K$2,FALSE)</f>
        <v>291847.5</v>
      </c>
      <c r="L133" s="12">
        <f>VLOOKUP($B133,'Gas wholesale lookups'!$A$4:$L$15,'Inputs - Gas wholesale index'!L$2,FALSE)</f>
        <v>332991.45454545453</v>
      </c>
      <c r="M133" s="12">
        <f>VLOOKUP($B133,'Gas wholesale lookups'!$A$4:$L$15,'Inputs - Gas wholesale index'!M$2,FALSE)</f>
        <v>208526.18181818182</v>
      </c>
      <c r="N133" s="12">
        <f>VLOOKUP($B133,'Gas wholesale lookups'!$A$4:$L$15,'Inputs - Gas wholesale index'!N$2,FALSE)</f>
        <v>166168.27272727274</v>
      </c>
      <c r="O133" s="37">
        <f>VLOOKUP($B133,'Gas wholesale lookups'!$A$4:$R$15,'Inputs - Gas wholesale index'!O$2,FALSE)</f>
        <v>1</v>
      </c>
      <c r="P133" s="37">
        <f>VLOOKUP($B133,'Gas wholesale lookups'!$A$4:$R$15,'Inputs - Gas wholesale index'!P$2,FALSE)</f>
        <v>1</v>
      </c>
      <c r="Q133" s="37">
        <f>VLOOKUP($B133,'Gas wholesale lookups'!$A$4:$R$15,'Inputs - Gas wholesale index'!Q$2,FALSE)</f>
        <v>1</v>
      </c>
      <c r="R133" s="37">
        <f>VLOOKUP($B133,'Gas wholesale lookups'!$A$4:$R$15,'Inputs - Gas wholesale index'!R$2,FALSE)</f>
        <v>1</v>
      </c>
      <c r="S133" s="37">
        <f>VLOOKUP($B133,'Gas wholesale lookups'!$A$4:$R$15,'Inputs - Gas wholesale index'!S$2,FALSE)</f>
        <v>0</v>
      </c>
      <c r="T133" s="37">
        <f>VLOOKUP($B133,'Gas wholesale lookups'!$A$4:$R$15,'Inputs - Gas wholesale index'!T$2,FALSE)</f>
        <v>0</v>
      </c>
      <c r="U133" s="12">
        <f t="shared" si="19"/>
        <v>208526.18181818182</v>
      </c>
      <c r="V133" s="12">
        <f t="shared" si="20"/>
        <v>166168.27272727274</v>
      </c>
      <c r="W133" s="12">
        <f t="shared" si="21"/>
        <v>291847.5</v>
      </c>
      <c r="X133" s="12">
        <f t="shared" si="22"/>
        <v>332991.45454545453</v>
      </c>
      <c r="Y133" s="12">
        <f t="shared" si="23"/>
        <v>0</v>
      </c>
      <c r="Z133" s="12">
        <f t="shared" si="24"/>
        <v>0</v>
      </c>
      <c r="AA133" s="12">
        <f t="shared" si="25"/>
        <v>999533.40909090918</v>
      </c>
      <c r="AB133" s="22">
        <f t="shared" si="26"/>
        <v>0</v>
      </c>
      <c r="AC133" s="22">
        <f t="shared" si="27"/>
        <v>0</v>
      </c>
      <c r="AD133" s="22">
        <f t="shared" si="28"/>
        <v>0</v>
      </c>
      <c r="AE133" s="22">
        <f t="shared" si="29"/>
        <v>0</v>
      </c>
      <c r="AF133" s="22">
        <f t="shared" si="30"/>
        <v>0</v>
      </c>
      <c r="AG133" s="22">
        <f t="shared" si="31"/>
        <v>0</v>
      </c>
      <c r="AH133" s="22">
        <f t="shared" si="32"/>
        <v>0</v>
      </c>
      <c r="AI133" s="43" t="str">
        <f t="shared" si="33"/>
        <v>n/a</v>
      </c>
      <c r="AJ133" s="2" t="str">
        <f t="shared" si="34"/>
        <v>2015-16 Summer</v>
      </c>
      <c r="AK133" s="2" t="str">
        <f t="shared" si="35"/>
        <v>2014-15 Winter</v>
      </c>
      <c r="AL133" s="40">
        <v>1</v>
      </c>
      <c r="AM133" s="58"/>
    </row>
    <row r="134" spans="1:39">
      <c r="A134" s="46">
        <v>42037</v>
      </c>
      <c r="B134" s="13" t="str">
        <f t="shared" si="18"/>
        <v>Feb</v>
      </c>
      <c r="C134" s="182"/>
      <c r="D134" s="182"/>
      <c r="E134" s="182"/>
      <c r="F134" s="182"/>
      <c r="G134" s="182"/>
      <c r="H134" s="182"/>
      <c r="I134" s="12">
        <f>VLOOKUP($B134,'Gas wholesale lookups'!$A$4:$L$15,'Inputs - Gas wholesale index'!I$2,FALSE)</f>
        <v>208526.18181818182</v>
      </c>
      <c r="J134" s="12">
        <f>VLOOKUP($B134,'Gas wholesale lookups'!$A$4:$L$15,'Inputs - Gas wholesale index'!J$2,FALSE)</f>
        <v>166168.27272727274</v>
      </c>
      <c r="K134" s="12">
        <f>VLOOKUP($B134,'Gas wholesale lookups'!$A$4:$L$15,'Inputs - Gas wholesale index'!K$2,FALSE)</f>
        <v>291847.5</v>
      </c>
      <c r="L134" s="12">
        <f>VLOOKUP($B134,'Gas wholesale lookups'!$A$4:$L$15,'Inputs - Gas wholesale index'!L$2,FALSE)</f>
        <v>332991.45454545453</v>
      </c>
      <c r="M134" s="12">
        <f>VLOOKUP($B134,'Gas wholesale lookups'!$A$4:$L$15,'Inputs - Gas wholesale index'!M$2,FALSE)</f>
        <v>208526.18181818182</v>
      </c>
      <c r="N134" s="12">
        <f>VLOOKUP($B134,'Gas wholesale lookups'!$A$4:$L$15,'Inputs - Gas wholesale index'!N$2,FALSE)</f>
        <v>166168.27272727274</v>
      </c>
      <c r="O134" s="37">
        <f>VLOOKUP($B134,'Gas wholesale lookups'!$A$4:$R$15,'Inputs - Gas wholesale index'!O$2,FALSE)</f>
        <v>0</v>
      </c>
      <c r="P134" s="37">
        <f>VLOOKUP($B134,'Gas wholesale lookups'!$A$4:$R$15,'Inputs - Gas wholesale index'!P$2,FALSE)</f>
        <v>0</v>
      </c>
      <c r="Q134" s="37">
        <f>VLOOKUP($B134,'Gas wholesale lookups'!$A$4:$R$15,'Inputs - Gas wholesale index'!Q$2,FALSE)</f>
        <v>1</v>
      </c>
      <c r="R134" s="37">
        <f>VLOOKUP($B134,'Gas wholesale lookups'!$A$4:$R$15,'Inputs - Gas wholesale index'!R$2,FALSE)</f>
        <v>1</v>
      </c>
      <c r="S134" s="37">
        <f>VLOOKUP($B134,'Gas wholesale lookups'!$A$4:$R$15,'Inputs - Gas wholesale index'!S$2,FALSE)</f>
        <v>1</v>
      </c>
      <c r="T134" s="37">
        <f>VLOOKUP($B134,'Gas wholesale lookups'!$A$4:$R$15,'Inputs - Gas wholesale index'!T$2,FALSE)</f>
        <v>1</v>
      </c>
      <c r="U134" s="12">
        <f t="shared" si="19"/>
        <v>0</v>
      </c>
      <c r="V134" s="12">
        <f t="shared" si="20"/>
        <v>0</v>
      </c>
      <c r="W134" s="12">
        <f t="shared" si="21"/>
        <v>291847.5</v>
      </c>
      <c r="X134" s="12">
        <f t="shared" si="22"/>
        <v>332991.45454545453</v>
      </c>
      <c r="Y134" s="12">
        <f t="shared" si="23"/>
        <v>208526.18181818182</v>
      </c>
      <c r="Z134" s="12">
        <f t="shared" si="24"/>
        <v>166168.27272727274</v>
      </c>
      <c r="AA134" s="12">
        <f t="shared" si="25"/>
        <v>999533.40909090918</v>
      </c>
      <c r="AB134" s="22">
        <f t="shared" si="26"/>
        <v>0</v>
      </c>
      <c r="AC134" s="22">
        <f t="shared" si="27"/>
        <v>0</v>
      </c>
      <c r="AD134" s="22">
        <f t="shared" si="28"/>
        <v>0</v>
      </c>
      <c r="AE134" s="22">
        <f t="shared" si="29"/>
        <v>0</v>
      </c>
      <c r="AF134" s="22">
        <f t="shared" si="30"/>
        <v>0</v>
      </c>
      <c r="AG134" s="22">
        <f t="shared" si="31"/>
        <v>0</v>
      </c>
      <c r="AH134" s="22">
        <f t="shared" si="32"/>
        <v>0</v>
      </c>
      <c r="AI134" s="43" t="str">
        <f t="shared" si="33"/>
        <v>n/a</v>
      </c>
      <c r="AJ134" s="2" t="str">
        <f t="shared" si="34"/>
        <v>2015-16 Winter</v>
      </c>
      <c r="AK134" s="2" t="str">
        <f t="shared" si="35"/>
        <v>2014-15 Winter</v>
      </c>
      <c r="AL134" s="40">
        <v>0</v>
      </c>
      <c r="AM134" s="58"/>
    </row>
    <row r="135" spans="1:39">
      <c r="A135" s="46">
        <v>42038</v>
      </c>
      <c r="B135" s="13" t="str">
        <f t="shared" ref="B135:B198" si="36">TEXT(A135,"mmm")</f>
        <v>Feb</v>
      </c>
      <c r="C135" s="182"/>
      <c r="D135" s="182"/>
      <c r="E135" s="182"/>
      <c r="F135" s="182"/>
      <c r="G135" s="182"/>
      <c r="H135" s="182"/>
      <c r="I135" s="12">
        <f>VLOOKUP($B135,'Gas wholesale lookups'!$A$4:$L$15,'Inputs - Gas wholesale index'!I$2,FALSE)</f>
        <v>208526.18181818182</v>
      </c>
      <c r="J135" s="12">
        <f>VLOOKUP($B135,'Gas wholesale lookups'!$A$4:$L$15,'Inputs - Gas wholesale index'!J$2,FALSE)</f>
        <v>166168.27272727274</v>
      </c>
      <c r="K135" s="12">
        <f>VLOOKUP($B135,'Gas wholesale lookups'!$A$4:$L$15,'Inputs - Gas wholesale index'!K$2,FALSE)</f>
        <v>291847.5</v>
      </c>
      <c r="L135" s="12">
        <f>VLOOKUP($B135,'Gas wholesale lookups'!$A$4:$L$15,'Inputs - Gas wholesale index'!L$2,FALSE)</f>
        <v>332991.45454545453</v>
      </c>
      <c r="M135" s="12">
        <f>VLOOKUP($B135,'Gas wholesale lookups'!$A$4:$L$15,'Inputs - Gas wholesale index'!M$2,FALSE)</f>
        <v>208526.18181818182</v>
      </c>
      <c r="N135" s="12">
        <f>VLOOKUP($B135,'Gas wholesale lookups'!$A$4:$L$15,'Inputs - Gas wholesale index'!N$2,FALSE)</f>
        <v>166168.27272727274</v>
      </c>
      <c r="O135" s="37">
        <f>VLOOKUP($B135,'Gas wholesale lookups'!$A$4:$R$15,'Inputs - Gas wholesale index'!O$2,FALSE)</f>
        <v>0</v>
      </c>
      <c r="P135" s="37">
        <f>VLOOKUP($B135,'Gas wholesale lookups'!$A$4:$R$15,'Inputs - Gas wholesale index'!P$2,FALSE)</f>
        <v>0</v>
      </c>
      <c r="Q135" s="37">
        <f>VLOOKUP($B135,'Gas wholesale lookups'!$A$4:$R$15,'Inputs - Gas wholesale index'!Q$2,FALSE)</f>
        <v>1</v>
      </c>
      <c r="R135" s="37">
        <f>VLOOKUP($B135,'Gas wholesale lookups'!$A$4:$R$15,'Inputs - Gas wholesale index'!R$2,FALSE)</f>
        <v>1</v>
      </c>
      <c r="S135" s="37">
        <f>VLOOKUP($B135,'Gas wholesale lookups'!$A$4:$R$15,'Inputs - Gas wholesale index'!S$2,FALSE)</f>
        <v>1</v>
      </c>
      <c r="T135" s="37">
        <f>VLOOKUP($B135,'Gas wholesale lookups'!$A$4:$R$15,'Inputs - Gas wholesale index'!T$2,FALSE)</f>
        <v>1</v>
      </c>
      <c r="U135" s="12">
        <f t="shared" ref="U135:U198" si="37">IF(O135="","",I135*O135)</f>
        <v>0</v>
      </c>
      <c r="V135" s="12">
        <f t="shared" ref="V135:V198" si="38">IF(P135="","",J135*P135)</f>
        <v>0</v>
      </c>
      <c r="W135" s="12">
        <f t="shared" ref="W135:W198" si="39">IF(Q135="","",K135*Q135)</f>
        <v>291847.5</v>
      </c>
      <c r="X135" s="12">
        <f t="shared" ref="X135:X198" si="40">IF(R135="","",L135*R135)</f>
        <v>332991.45454545453</v>
      </c>
      <c r="Y135" s="12">
        <f t="shared" ref="Y135:Y198" si="41">IF(S135="","",M135*S135)</f>
        <v>208526.18181818182</v>
      </c>
      <c r="Z135" s="12">
        <f t="shared" ref="Z135:Z198" si="42">IF(T135="","",N135*T135)</f>
        <v>166168.27272727274</v>
      </c>
      <c r="AA135" s="12">
        <f t="shared" ref="AA135:AA198" si="43">SUM(U135:Z135)</f>
        <v>999533.40909090918</v>
      </c>
      <c r="AB135" s="22">
        <f t="shared" ref="AB135:AB198" si="44">IF(U135="","",U135*C135)</f>
        <v>0</v>
      </c>
      <c r="AC135" s="22">
        <f t="shared" ref="AC135:AC198" si="45">IF(V135="","",V135*D135)</f>
        <v>0</v>
      </c>
      <c r="AD135" s="22">
        <f t="shared" ref="AD135:AD198" si="46">IF(W135="","",W135*E135)</f>
        <v>0</v>
      </c>
      <c r="AE135" s="22">
        <f t="shared" ref="AE135:AE198" si="47">IF(X135="","",X135*F135)</f>
        <v>0</v>
      </c>
      <c r="AF135" s="22">
        <f t="shared" ref="AF135:AF198" si="48">IF(Y135="","",Y135*G135)</f>
        <v>0</v>
      </c>
      <c r="AG135" s="22">
        <f t="shared" ref="AG135:AG198" si="49">IF(Z135="","",Z135*H135)</f>
        <v>0</v>
      </c>
      <c r="AH135" s="22">
        <f t="shared" ref="AH135:AH198" si="50">SUM(AB135:AG135)</f>
        <v>0</v>
      </c>
      <c r="AI135" s="43" t="str">
        <f t="shared" ref="AI135:AI198" si="51">IF(MIN(C135:H135)&lt;1,"n/a",AH135/AA135)</f>
        <v>n/a</v>
      </c>
      <c r="AJ135" s="2" t="str">
        <f t="shared" ref="AJ135:AJ198" si="52">IF(AND(MONTH(A135)=8,MONTH(A134)=7),YEAR(A135)+1&amp;"-"&amp;YEAR(A135)-1998&amp;" Summer",IF(AND(MONTH(A135)=2,MONTH(A134)=1),YEAR(A135)&amp;"-"&amp;YEAR(A135)-1999&amp;" Winter",AJ134))</f>
        <v>2015-16 Winter</v>
      </c>
      <c r="AK135" s="2" t="str">
        <f t="shared" ref="AK135:AK198" si="53">IF(AND(MONTH(A135)=4,MONTH(A134)=3),YEAR(A135)&amp;"-"&amp;YEAR(A135)-1999&amp;" Summer",IF(AND(MONTH(A135)=10,MONTH(A134)=9),YEAR(A135)&amp;"-"&amp;YEAR(A135)-1999&amp;" Winter",AK134))</f>
        <v>2014-15 Winter</v>
      </c>
      <c r="AL135" s="40">
        <v>0</v>
      </c>
      <c r="AM135" s="58"/>
    </row>
    <row r="136" spans="1:39">
      <c r="A136" s="46">
        <v>42039</v>
      </c>
      <c r="B136" s="13" t="str">
        <f t="shared" si="36"/>
        <v>Feb</v>
      </c>
      <c r="C136" s="182"/>
      <c r="D136" s="182"/>
      <c r="E136" s="182"/>
      <c r="F136" s="182"/>
      <c r="G136" s="182"/>
      <c r="H136" s="182"/>
      <c r="I136" s="12">
        <f>VLOOKUP($B136,'Gas wholesale lookups'!$A$4:$L$15,'Inputs - Gas wholesale index'!I$2,FALSE)</f>
        <v>208526.18181818182</v>
      </c>
      <c r="J136" s="12">
        <f>VLOOKUP($B136,'Gas wholesale lookups'!$A$4:$L$15,'Inputs - Gas wholesale index'!J$2,FALSE)</f>
        <v>166168.27272727274</v>
      </c>
      <c r="K136" s="12">
        <f>VLOOKUP($B136,'Gas wholesale lookups'!$A$4:$L$15,'Inputs - Gas wholesale index'!K$2,FALSE)</f>
        <v>291847.5</v>
      </c>
      <c r="L136" s="12">
        <f>VLOOKUP($B136,'Gas wholesale lookups'!$A$4:$L$15,'Inputs - Gas wholesale index'!L$2,FALSE)</f>
        <v>332991.45454545453</v>
      </c>
      <c r="M136" s="12">
        <f>VLOOKUP($B136,'Gas wholesale lookups'!$A$4:$L$15,'Inputs - Gas wholesale index'!M$2,FALSE)</f>
        <v>208526.18181818182</v>
      </c>
      <c r="N136" s="12">
        <f>VLOOKUP($B136,'Gas wholesale lookups'!$A$4:$L$15,'Inputs - Gas wholesale index'!N$2,FALSE)</f>
        <v>166168.27272727274</v>
      </c>
      <c r="O136" s="37">
        <f>VLOOKUP($B136,'Gas wholesale lookups'!$A$4:$R$15,'Inputs - Gas wholesale index'!O$2,FALSE)</f>
        <v>0</v>
      </c>
      <c r="P136" s="37">
        <f>VLOOKUP($B136,'Gas wholesale lookups'!$A$4:$R$15,'Inputs - Gas wholesale index'!P$2,FALSE)</f>
        <v>0</v>
      </c>
      <c r="Q136" s="37">
        <f>VLOOKUP($B136,'Gas wholesale lookups'!$A$4:$R$15,'Inputs - Gas wholesale index'!Q$2,FALSE)</f>
        <v>1</v>
      </c>
      <c r="R136" s="37">
        <f>VLOOKUP($B136,'Gas wholesale lookups'!$A$4:$R$15,'Inputs - Gas wholesale index'!R$2,FALSE)</f>
        <v>1</v>
      </c>
      <c r="S136" s="37">
        <f>VLOOKUP($B136,'Gas wholesale lookups'!$A$4:$R$15,'Inputs - Gas wholesale index'!S$2,FALSE)</f>
        <v>1</v>
      </c>
      <c r="T136" s="37">
        <f>VLOOKUP($B136,'Gas wholesale lookups'!$A$4:$R$15,'Inputs - Gas wholesale index'!T$2,FALSE)</f>
        <v>1</v>
      </c>
      <c r="U136" s="12">
        <f t="shared" si="37"/>
        <v>0</v>
      </c>
      <c r="V136" s="12">
        <f t="shared" si="38"/>
        <v>0</v>
      </c>
      <c r="W136" s="12">
        <f t="shared" si="39"/>
        <v>291847.5</v>
      </c>
      <c r="X136" s="12">
        <f t="shared" si="40"/>
        <v>332991.45454545453</v>
      </c>
      <c r="Y136" s="12">
        <f t="shared" si="41"/>
        <v>208526.18181818182</v>
      </c>
      <c r="Z136" s="12">
        <f t="shared" si="42"/>
        <v>166168.27272727274</v>
      </c>
      <c r="AA136" s="12">
        <f t="shared" si="43"/>
        <v>999533.40909090918</v>
      </c>
      <c r="AB136" s="22">
        <f t="shared" si="44"/>
        <v>0</v>
      </c>
      <c r="AC136" s="22">
        <f t="shared" si="45"/>
        <v>0</v>
      </c>
      <c r="AD136" s="22">
        <f t="shared" si="46"/>
        <v>0</v>
      </c>
      <c r="AE136" s="22">
        <f t="shared" si="47"/>
        <v>0</v>
      </c>
      <c r="AF136" s="22">
        <f t="shared" si="48"/>
        <v>0</v>
      </c>
      <c r="AG136" s="22">
        <f t="shared" si="49"/>
        <v>0</v>
      </c>
      <c r="AH136" s="22">
        <f t="shared" si="50"/>
        <v>0</v>
      </c>
      <c r="AI136" s="43" t="str">
        <f t="shared" si="51"/>
        <v>n/a</v>
      </c>
      <c r="AJ136" s="2" t="str">
        <f t="shared" si="52"/>
        <v>2015-16 Winter</v>
      </c>
      <c r="AK136" s="2" t="str">
        <f t="shared" si="53"/>
        <v>2014-15 Winter</v>
      </c>
      <c r="AL136" s="40">
        <v>0</v>
      </c>
      <c r="AM136" s="58"/>
    </row>
    <row r="137" spans="1:39">
      <c r="A137" s="46">
        <v>42040</v>
      </c>
      <c r="B137" s="13" t="str">
        <f t="shared" si="36"/>
        <v>Feb</v>
      </c>
      <c r="C137" s="182"/>
      <c r="D137" s="182"/>
      <c r="E137" s="182"/>
      <c r="F137" s="182"/>
      <c r="G137" s="182"/>
      <c r="H137" s="182"/>
      <c r="I137" s="12">
        <f>VLOOKUP($B137,'Gas wholesale lookups'!$A$4:$L$15,'Inputs - Gas wholesale index'!I$2,FALSE)</f>
        <v>208526.18181818182</v>
      </c>
      <c r="J137" s="12">
        <f>VLOOKUP($B137,'Gas wholesale lookups'!$A$4:$L$15,'Inputs - Gas wholesale index'!J$2,FALSE)</f>
        <v>166168.27272727274</v>
      </c>
      <c r="K137" s="12">
        <f>VLOOKUP($B137,'Gas wholesale lookups'!$A$4:$L$15,'Inputs - Gas wholesale index'!K$2,FALSE)</f>
        <v>291847.5</v>
      </c>
      <c r="L137" s="12">
        <f>VLOOKUP($B137,'Gas wholesale lookups'!$A$4:$L$15,'Inputs - Gas wholesale index'!L$2,FALSE)</f>
        <v>332991.45454545453</v>
      </c>
      <c r="M137" s="12">
        <f>VLOOKUP($B137,'Gas wholesale lookups'!$A$4:$L$15,'Inputs - Gas wholesale index'!M$2,FALSE)</f>
        <v>208526.18181818182</v>
      </c>
      <c r="N137" s="12">
        <f>VLOOKUP($B137,'Gas wholesale lookups'!$A$4:$L$15,'Inputs - Gas wholesale index'!N$2,FALSE)</f>
        <v>166168.27272727274</v>
      </c>
      <c r="O137" s="37">
        <f>VLOOKUP($B137,'Gas wholesale lookups'!$A$4:$R$15,'Inputs - Gas wholesale index'!O$2,FALSE)</f>
        <v>0</v>
      </c>
      <c r="P137" s="37">
        <f>VLOOKUP($B137,'Gas wholesale lookups'!$A$4:$R$15,'Inputs - Gas wholesale index'!P$2,FALSE)</f>
        <v>0</v>
      </c>
      <c r="Q137" s="37">
        <f>VLOOKUP($B137,'Gas wholesale lookups'!$A$4:$R$15,'Inputs - Gas wholesale index'!Q$2,FALSE)</f>
        <v>1</v>
      </c>
      <c r="R137" s="37">
        <f>VLOOKUP($B137,'Gas wholesale lookups'!$A$4:$R$15,'Inputs - Gas wholesale index'!R$2,FALSE)</f>
        <v>1</v>
      </c>
      <c r="S137" s="37">
        <f>VLOOKUP($B137,'Gas wholesale lookups'!$A$4:$R$15,'Inputs - Gas wholesale index'!S$2,FALSE)</f>
        <v>1</v>
      </c>
      <c r="T137" s="37">
        <f>VLOOKUP($B137,'Gas wholesale lookups'!$A$4:$R$15,'Inputs - Gas wholesale index'!T$2,FALSE)</f>
        <v>1</v>
      </c>
      <c r="U137" s="12">
        <f t="shared" si="37"/>
        <v>0</v>
      </c>
      <c r="V137" s="12">
        <f t="shared" si="38"/>
        <v>0</v>
      </c>
      <c r="W137" s="12">
        <f t="shared" si="39"/>
        <v>291847.5</v>
      </c>
      <c r="X137" s="12">
        <f t="shared" si="40"/>
        <v>332991.45454545453</v>
      </c>
      <c r="Y137" s="12">
        <f t="shared" si="41"/>
        <v>208526.18181818182</v>
      </c>
      <c r="Z137" s="12">
        <f t="shared" si="42"/>
        <v>166168.27272727274</v>
      </c>
      <c r="AA137" s="12">
        <f t="shared" si="43"/>
        <v>999533.40909090918</v>
      </c>
      <c r="AB137" s="22">
        <f t="shared" si="44"/>
        <v>0</v>
      </c>
      <c r="AC137" s="22">
        <f t="shared" si="45"/>
        <v>0</v>
      </c>
      <c r="AD137" s="22">
        <f t="shared" si="46"/>
        <v>0</v>
      </c>
      <c r="AE137" s="22">
        <f t="shared" si="47"/>
        <v>0</v>
      </c>
      <c r="AF137" s="22">
        <f t="shared" si="48"/>
        <v>0</v>
      </c>
      <c r="AG137" s="22">
        <f t="shared" si="49"/>
        <v>0</v>
      </c>
      <c r="AH137" s="22">
        <f t="shared" si="50"/>
        <v>0</v>
      </c>
      <c r="AI137" s="43" t="str">
        <f t="shared" si="51"/>
        <v>n/a</v>
      </c>
      <c r="AJ137" s="2" t="str">
        <f t="shared" si="52"/>
        <v>2015-16 Winter</v>
      </c>
      <c r="AK137" s="2" t="str">
        <f t="shared" si="53"/>
        <v>2014-15 Winter</v>
      </c>
      <c r="AL137" s="40">
        <v>0</v>
      </c>
      <c r="AM137" s="58"/>
    </row>
    <row r="138" spans="1:39">
      <c r="A138" s="46">
        <v>42041</v>
      </c>
      <c r="B138" s="13" t="str">
        <f t="shared" si="36"/>
        <v>Feb</v>
      </c>
      <c r="C138" s="182"/>
      <c r="D138" s="182"/>
      <c r="E138" s="182"/>
      <c r="F138" s="182"/>
      <c r="G138" s="182"/>
      <c r="H138" s="182"/>
      <c r="I138" s="12">
        <f>VLOOKUP($B138,'Gas wholesale lookups'!$A$4:$L$15,'Inputs - Gas wholesale index'!I$2,FALSE)</f>
        <v>208526.18181818182</v>
      </c>
      <c r="J138" s="12">
        <f>VLOOKUP($B138,'Gas wholesale lookups'!$A$4:$L$15,'Inputs - Gas wholesale index'!J$2,FALSE)</f>
        <v>166168.27272727274</v>
      </c>
      <c r="K138" s="12">
        <f>VLOOKUP($B138,'Gas wholesale lookups'!$A$4:$L$15,'Inputs - Gas wholesale index'!K$2,FALSE)</f>
        <v>291847.5</v>
      </c>
      <c r="L138" s="12">
        <f>VLOOKUP($B138,'Gas wholesale lookups'!$A$4:$L$15,'Inputs - Gas wholesale index'!L$2,FALSE)</f>
        <v>332991.45454545453</v>
      </c>
      <c r="M138" s="12">
        <f>VLOOKUP($B138,'Gas wholesale lookups'!$A$4:$L$15,'Inputs - Gas wholesale index'!M$2,FALSE)</f>
        <v>208526.18181818182</v>
      </c>
      <c r="N138" s="12">
        <f>VLOOKUP($B138,'Gas wholesale lookups'!$A$4:$L$15,'Inputs - Gas wholesale index'!N$2,FALSE)</f>
        <v>166168.27272727274</v>
      </c>
      <c r="O138" s="37">
        <f>VLOOKUP($B138,'Gas wholesale lookups'!$A$4:$R$15,'Inputs - Gas wholesale index'!O$2,FALSE)</f>
        <v>0</v>
      </c>
      <c r="P138" s="37">
        <f>VLOOKUP($B138,'Gas wholesale lookups'!$A$4:$R$15,'Inputs - Gas wholesale index'!P$2,FALSE)</f>
        <v>0</v>
      </c>
      <c r="Q138" s="37">
        <f>VLOOKUP($B138,'Gas wholesale lookups'!$A$4:$R$15,'Inputs - Gas wholesale index'!Q$2,FALSE)</f>
        <v>1</v>
      </c>
      <c r="R138" s="37">
        <f>VLOOKUP($B138,'Gas wholesale lookups'!$A$4:$R$15,'Inputs - Gas wholesale index'!R$2,FALSE)</f>
        <v>1</v>
      </c>
      <c r="S138" s="37">
        <f>VLOOKUP($B138,'Gas wholesale lookups'!$A$4:$R$15,'Inputs - Gas wholesale index'!S$2,FALSE)</f>
        <v>1</v>
      </c>
      <c r="T138" s="37">
        <f>VLOOKUP($B138,'Gas wholesale lookups'!$A$4:$R$15,'Inputs - Gas wholesale index'!T$2,FALSE)</f>
        <v>1</v>
      </c>
      <c r="U138" s="12">
        <f t="shared" si="37"/>
        <v>0</v>
      </c>
      <c r="V138" s="12">
        <f t="shared" si="38"/>
        <v>0</v>
      </c>
      <c r="W138" s="12">
        <f t="shared" si="39"/>
        <v>291847.5</v>
      </c>
      <c r="X138" s="12">
        <f t="shared" si="40"/>
        <v>332991.45454545453</v>
      </c>
      <c r="Y138" s="12">
        <f t="shared" si="41"/>
        <v>208526.18181818182</v>
      </c>
      <c r="Z138" s="12">
        <f t="shared" si="42"/>
        <v>166168.27272727274</v>
      </c>
      <c r="AA138" s="12">
        <f t="shared" si="43"/>
        <v>999533.40909090918</v>
      </c>
      <c r="AB138" s="22">
        <f t="shared" si="44"/>
        <v>0</v>
      </c>
      <c r="AC138" s="22">
        <f t="shared" si="45"/>
        <v>0</v>
      </c>
      <c r="AD138" s="22">
        <f t="shared" si="46"/>
        <v>0</v>
      </c>
      <c r="AE138" s="22">
        <f t="shared" si="47"/>
        <v>0</v>
      </c>
      <c r="AF138" s="22">
        <f t="shared" si="48"/>
        <v>0</v>
      </c>
      <c r="AG138" s="22">
        <f t="shared" si="49"/>
        <v>0</v>
      </c>
      <c r="AH138" s="22">
        <f t="shared" si="50"/>
        <v>0</v>
      </c>
      <c r="AI138" s="43" t="str">
        <f t="shared" si="51"/>
        <v>n/a</v>
      </c>
      <c r="AJ138" s="2" t="str">
        <f t="shared" si="52"/>
        <v>2015-16 Winter</v>
      </c>
      <c r="AK138" s="2" t="str">
        <f t="shared" si="53"/>
        <v>2014-15 Winter</v>
      </c>
      <c r="AL138" s="40">
        <v>0</v>
      </c>
      <c r="AM138" s="58"/>
    </row>
    <row r="139" spans="1:39">
      <c r="A139" s="46">
        <v>42044</v>
      </c>
      <c r="B139" s="13" t="str">
        <f t="shared" si="36"/>
        <v>Feb</v>
      </c>
      <c r="C139" s="182"/>
      <c r="D139" s="182"/>
      <c r="E139" s="182"/>
      <c r="F139" s="182"/>
      <c r="G139" s="182"/>
      <c r="H139" s="182"/>
      <c r="I139" s="12">
        <f>VLOOKUP($B139,'Gas wholesale lookups'!$A$4:$L$15,'Inputs - Gas wholesale index'!I$2,FALSE)</f>
        <v>208526.18181818182</v>
      </c>
      <c r="J139" s="12">
        <f>VLOOKUP($B139,'Gas wholesale lookups'!$A$4:$L$15,'Inputs - Gas wholesale index'!J$2,FALSE)</f>
        <v>166168.27272727274</v>
      </c>
      <c r="K139" s="12">
        <f>VLOOKUP($B139,'Gas wholesale lookups'!$A$4:$L$15,'Inputs - Gas wholesale index'!K$2,FALSE)</f>
        <v>291847.5</v>
      </c>
      <c r="L139" s="12">
        <f>VLOOKUP($B139,'Gas wholesale lookups'!$A$4:$L$15,'Inputs - Gas wholesale index'!L$2,FALSE)</f>
        <v>332991.45454545453</v>
      </c>
      <c r="M139" s="12">
        <f>VLOOKUP($B139,'Gas wholesale lookups'!$A$4:$L$15,'Inputs - Gas wholesale index'!M$2,FALSE)</f>
        <v>208526.18181818182</v>
      </c>
      <c r="N139" s="12">
        <f>VLOOKUP($B139,'Gas wholesale lookups'!$A$4:$L$15,'Inputs - Gas wholesale index'!N$2,FALSE)</f>
        <v>166168.27272727274</v>
      </c>
      <c r="O139" s="37">
        <f>VLOOKUP($B139,'Gas wholesale lookups'!$A$4:$R$15,'Inputs - Gas wholesale index'!O$2,FALSE)</f>
        <v>0</v>
      </c>
      <c r="P139" s="37">
        <f>VLOOKUP($B139,'Gas wholesale lookups'!$A$4:$R$15,'Inputs - Gas wholesale index'!P$2,FALSE)</f>
        <v>0</v>
      </c>
      <c r="Q139" s="37">
        <f>VLOOKUP($B139,'Gas wholesale lookups'!$A$4:$R$15,'Inputs - Gas wholesale index'!Q$2,FALSE)</f>
        <v>1</v>
      </c>
      <c r="R139" s="37">
        <f>VLOOKUP($B139,'Gas wholesale lookups'!$A$4:$R$15,'Inputs - Gas wholesale index'!R$2,FALSE)</f>
        <v>1</v>
      </c>
      <c r="S139" s="37">
        <f>VLOOKUP($B139,'Gas wholesale lookups'!$A$4:$R$15,'Inputs - Gas wholesale index'!S$2,FALSE)</f>
        <v>1</v>
      </c>
      <c r="T139" s="37">
        <f>VLOOKUP($B139,'Gas wholesale lookups'!$A$4:$R$15,'Inputs - Gas wholesale index'!T$2,FALSE)</f>
        <v>1</v>
      </c>
      <c r="U139" s="12">
        <f t="shared" si="37"/>
        <v>0</v>
      </c>
      <c r="V139" s="12">
        <f t="shared" si="38"/>
        <v>0</v>
      </c>
      <c r="W139" s="12">
        <f t="shared" si="39"/>
        <v>291847.5</v>
      </c>
      <c r="X139" s="12">
        <f t="shared" si="40"/>
        <v>332991.45454545453</v>
      </c>
      <c r="Y139" s="12">
        <f t="shared" si="41"/>
        <v>208526.18181818182</v>
      </c>
      <c r="Z139" s="12">
        <f t="shared" si="42"/>
        <v>166168.27272727274</v>
      </c>
      <c r="AA139" s="12">
        <f t="shared" si="43"/>
        <v>999533.40909090918</v>
      </c>
      <c r="AB139" s="22">
        <f t="shared" si="44"/>
        <v>0</v>
      </c>
      <c r="AC139" s="22">
        <f t="shared" si="45"/>
        <v>0</v>
      </c>
      <c r="AD139" s="22">
        <f t="shared" si="46"/>
        <v>0</v>
      </c>
      <c r="AE139" s="22">
        <f t="shared" si="47"/>
        <v>0</v>
      </c>
      <c r="AF139" s="22">
        <f t="shared" si="48"/>
        <v>0</v>
      </c>
      <c r="AG139" s="22">
        <f t="shared" si="49"/>
        <v>0</v>
      </c>
      <c r="AH139" s="22">
        <f t="shared" si="50"/>
        <v>0</v>
      </c>
      <c r="AI139" s="43" t="str">
        <f t="shared" si="51"/>
        <v>n/a</v>
      </c>
      <c r="AJ139" s="2" t="str">
        <f t="shared" si="52"/>
        <v>2015-16 Winter</v>
      </c>
      <c r="AK139" s="2" t="str">
        <f t="shared" si="53"/>
        <v>2014-15 Winter</v>
      </c>
      <c r="AL139" s="40">
        <v>0</v>
      </c>
      <c r="AM139" s="58"/>
    </row>
    <row r="140" spans="1:39">
      <c r="A140" s="46">
        <v>42045</v>
      </c>
      <c r="B140" s="13" t="str">
        <f t="shared" si="36"/>
        <v>Feb</v>
      </c>
      <c r="C140" s="182"/>
      <c r="D140" s="182"/>
      <c r="E140" s="182"/>
      <c r="F140" s="182"/>
      <c r="G140" s="182"/>
      <c r="H140" s="182"/>
      <c r="I140" s="12">
        <f>VLOOKUP($B140,'Gas wholesale lookups'!$A$4:$L$15,'Inputs - Gas wholesale index'!I$2,FALSE)</f>
        <v>208526.18181818182</v>
      </c>
      <c r="J140" s="12">
        <f>VLOOKUP($B140,'Gas wholesale lookups'!$A$4:$L$15,'Inputs - Gas wholesale index'!J$2,FALSE)</f>
        <v>166168.27272727274</v>
      </c>
      <c r="K140" s="12">
        <f>VLOOKUP($B140,'Gas wholesale lookups'!$A$4:$L$15,'Inputs - Gas wholesale index'!K$2,FALSE)</f>
        <v>291847.5</v>
      </c>
      <c r="L140" s="12">
        <f>VLOOKUP($B140,'Gas wholesale lookups'!$A$4:$L$15,'Inputs - Gas wholesale index'!L$2,FALSE)</f>
        <v>332991.45454545453</v>
      </c>
      <c r="M140" s="12">
        <f>VLOOKUP($B140,'Gas wholesale lookups'!$A$4:$L$15,'Inputs - Gas wholesale index'!M$2,FALSE)</f>
        <v>208526.18181818182</v>
      </c>
      <c r="N140" s="12">
        <f>VLOOKUP($B140,'Gas wholesale lookups'!$A$4:$L$15,'Inputs - Gas wholesale index'!N$2,FALSE)</f>
        <v>166168.27272727274</v>
      </c>
      <c r="O140" s="37">
        <f>VLOOKUP($B140,'Gas wholesale lookups'!$A$4:$R$15,'Inputs - Gas wholesale index'!O$2,FALSE)</f>
        <v>0</v>
      </c>
      <c r="P140" s="37">
        <f>VLOOKUP($B140,'Gas wholesale lookups'!$A$4:$R$15,'Inputs - Gas wholesale index'!P$2,FALSE)</f>
        <v>0</v>
      </c>
      <c r="Q140" s="37">
        <f>VLOOKUP($B140,'Gas wholesale lookups'!$A$4:$R$15,'Inputs - Gas wholesale index'!Q$2,FALSE)</f>
        <v>1</v>
      </c>
      <c r="R140" s="37">
        <f>VLOOKUP($B140,'Gas wholesale lookups'!$A$4:$R$15,'Inputs - Gas wholesale index'!R$2,FALSE)</f>
        <v>1</v>
      </c>
      <c r="S140" s="37">
        <f>VLOOKUP($B140,'Gas wholesale lookups'!$A$4:$R$15,'Inputs - Gas wholesale index'!S$2,FALSE)</f>
        <v>1</v>
      </c>
      <c r="T140" s="37">
        <f>VLOOKUP($B140,'Gas wholesale lookups'!$A$4:$R$15,'Inputs - Gas wholesale index'!T$2,FALSE)</f>
        <v>1</v>
      </c>
      <c r="U140" s="12">
        <f t="shared" si="37"/>
        <v>0</v>
      </c>
      <c r="V140" s="12">
        <f t="shared" si="38"/>
        <v>0</v>
      </c>
      <c r="W140" s="12">
        <f t="shared" si="39"/>
        <v>291847.5</v>
      </c>
      <c r="X140" s="12">
        <f t="shared" si="40"/>
        <v>332991.45454545453</v>
      </c>
      <c r="Y140" s="12">
        <f t="shared" si="41"/>
        <v>208526.18181818182</v>
      </c>
      <c r="Z140" s="12">
        <f t="shared" si="42"/>
        <v>166168.27272727274</v>
      </c>
      <c r="AA140" s="12">
        <f t="shared" si="43"/>
        <v>999533.40909090918</v>
      </c>
      <c r="AB140" s="22">
        <f t="shared" si="44"/>
        <v>0</v>
      </c>
      <c r="AC140" s="22">
        <f t="shared" si="45"/>
        <v>0</v>
      </c>
      <c r="AD140" s="22">
        <f t="shared" si="46"/>
        <v>0</v>
      </c>
      <c r="AE140" s="22">
        <f t="shared" si="47"/>
        <v>0</v>
      </c>
      <c r="AF140" s="22">
        <f t="shared" si="48"/>
        <v>0</v>
      </c>
      <c r="AG140" s="22">
        <f t="shared" si="49"/>
        <v>0</v>
      </c>
      <c r="AH140" s="22">
        <f t="shared" si="50"/>
        <v>0</v>
      </c>
      <c r="AI140" s="43" t="str">
        <f t="shared" si="51"/>
        <v>n/a</v>
      </c>
      <c r="AJ140" s="2" t="str">
        <f t="shared" si="52"/>
        <v>2015-16 Winter</v>
      </c>
      <c r="AK140" s="2" t="str">
        <f t="shared" si="53"/>
        <v>2014-15 Winter</v>
      </c>
      <c r="AL140" s="40">
        <v>0</v>
      </c>
      <c r="AM140" s="58"/>
    </row>
    <row r="141" spans="1:39">
      <c r="A141" s="46">
        <v>42046</v>
      </c>
      <c r="B141" s="13" t="str">
        <f t="shared" si="36"/>
        <v>Feb</v>
      </c>
      <c r="C141" s="182"/>
      <c r="D141" s="182"/>
      <c r="E141" s="182"/>
      <c r="F141" s="182"/>
      <c r="G141" s="182"/>
      <c r="H141" s="182"/>
      <c r="I141" s="12">
        <f>VLOOKUP($B141,'Gas wholesale lookups'!$A$4:$L$15,'Inputs - Gas wholesale index'!I$2,FALSE)</f>
        <v>208526.18181818182</v>
      </c>
      <c r="J141" s="12">
        <f>VLOOKUP($B141,'Gas wholesale lookups'!$A$4:$L$15,'Inputs - Gas wholesale index'!J$2,FALSE)</f>
        <v>166168.27272727274</v>
      </c>
      <c r="K141" s="12">
        <f>VLOOKUP($B141,'Gas wholesale lookups'!$A$4:$L$15,'Inputs - Gas wholesale index'!K$2,FALSE)</f>
        <v>291847.5</v>
      </c>
      <c r="L141" s="12">
        <f>VLOOKUP($B141,'Gas wholesale lookups'!$A$4:$L$15,'Inputs - Gas wholesale index'!L$2,FALSE)</f>
        <v>332991.45454545453</v>
      </c>
      <c r="M141" s="12">
        <f>VLOOKUP($B141,'Gas wholesale lookups'!$A$4:$L$15,'Inputs - Gas wholesale index'!M$2,FALSE)</f>
        <v>208526.18181818182</v>
      </c>
      <c r="N141" s="12">
        <f>VLOOKUP($B141,'Gas wholesale lookups'!$A$4:$L$15,'Inputs - Gas wholesale index'!N$2,FALSE)</f>
        <v>166168.27272727274</v>
      </c>
      <c r="O141" s="37">
        <f>VLOOKUP($B141,'Gas wholesale lookups'!$A$4:$R$15,'Inputs - Gas wholesale index'!O$2,FALSE)</f>
        <v>0</v>
      </c>
      <c r="P141" s="37">
        <f>VLOOKUP($B141,'Gas wholesale lookups'!$A$4:$R$15,'Inputs - Gas wholesale index'!P$2,FALSE)</f>
        <v>0</v>
      </c>
      <c r="Q141" s="37">
        <f>VLOOKUP($B141,'Gas wholesale lookups'!$A$4:$R$15,'Inputs - Gas wholesale index'!Q$2,FALSE)</f>
        <v>1</v>
      </c>
      <c r="R141" s="37">
        <f>VLOOKUP($B141,'Gas wholesale lookups'!$A$4:$R$15,'Inputs - Gas wholesale index'!R$2,FALSE)</f>
        <v>1</v>
      </c>
      <c r="S141" s="37">
        <f>VLOOKUP($B141,'Gas wholesale lookups'!$A$4:$R$15,'Inputs - Gas wholesale index'!S$2,FALSE)</f>
        <v>1</v>
      </c>
      <c r="T141" s="37">
        <f>VLOOKUP($B141,'Gas wholesale lookups'!$A$4:$R$15,'Inputs - Gas wholesale index'!T$2,FALSE)</f>
        <v>1</v>
      </c>
      <c r="U141" s="12">
        <f t="shared" si="37"/>
        <v>0</v>
      </c>
      <c r="V141" s="12">
        <f t="shared" si="38"/>
        <v>0</v>
      </c>
      <c r="W141" s="12">
        <f t="shared" si="39"/>
        <v>291847.5</v>
      </c>
      <c r="X141" s="12">
        <f t="shared" si="40"/>
        <v>332991.45454545453</v>
      </c>
      <c r="Y141" s="12">
        <f t="shared" si="41"/>
        <v>208526.18181818182</v>
      </c>
      <c r="Z141" s="12">
        <f t="shared" si="42"/>
        <v>166168.27272727274</v>
      </c>
      <c r="AA141" s="12">
        <f t="shared" si="43"/>
        <v>999533.40909090918</v>
      </c>
      <c r="AB141" s="22">
        <f t="shared" si="44"/>
        <v>0</v>
      </c>
      <c r="AC141" s="22">
        <f t="shared" si="45"/>
        <v>0</v>
      </c>
      <c r="AD141" s="22">
        <f t="shared" si="46"/>
        <v>0</v>
      </c>
      <c r="AE141" s="22">
        <f t="shared" si="47"/>
        <v>0</v>
      </c>
      <c r="AF141" s="22">
        <f t="shared" si="48"/>
        <v>0</v>
      </c>
      <c r="AG141" s="22">
        <f t="shared" si="49"/>
        <v>0</v>
      </c>
      <c r="AH141" s="22">
        <f t="shared" si="50"/>
        <v>0</v>
      </c>
      <c r="AI141" s="43" t="str">
        <f t="shared" si="51"/>
        <v>n/a</v>
      </c>
      <c r="AJ141" s="2" t="str">
        <f t="shared" si="52"/>
        <v>2015-16 Winter</v>
      </c>
      <c r="AK141" s="2" t="str">
        <f t="shared" si="53"/>
        <v>2014-15 Winter</v>
      </c>
      <c r="AL141" s="40">
        <v>0</v>
      </c>
      <c r="AM141" s="58"/>
    </row>
    <row r="142" spans="1:39">
      <c r="A142" s="46">
        <v>42047</v>
      </c>
      <c r="B142" s="13" t="str">
        <f t="shared" si="36"/>
        <v>Feb</v>
      </c>
      <c r="C142" s="182"/>
      <c r="D142" s="182"/>
      <c r="E142" s="182"/>
      <c r="F142" s="182"/>
      <c r="G142" s="182"/>
      <c r="H142" s="182"/>
      <c r="I142" s="12">
        <f>VLOOKUP($B142,'Gas wholesale lookups'!$A$4:$L$15,'Inputs - Gas wholesale index'!I$2,FALSE)</f>
        <v>208526.18181818182</v>
      </c>
      <c r="J142" s="12">
        <f>VLOOKUP($B142,'Gas wholesale lookups'!$A$4:$L$15,'Inputs - Gas wholesale index'!J$2,FALSE)</f>
        <v>166168.27272727274</v>
      </c>
      <c r="K142" s="12">
        <f>VLOOKUP($B142,'Gas wholesale lookups'!$A$4:$L$15,'Inputs - Gas wholesale index'!K$2,FALSE)</f>
        <v>291847.5</v>
      </c>
      <c r="L142" s="12">
        <f>VLOOKUP($B142,'Gas wholesale lookups'!$A$4:$L$15,'Inputs - Gas wholesale index'!L$2,FALSE)</f>
        <v>332991.45454545453</v>
      </c>
      <c r="M142" s="12">
        <f>VLOOKUP($B142,'Gas wholesale lookups'!$A$4:$L$15,'Inputs - Gas wholesale index'!M$2,FALSE)</f>
        <v>208526.18181818182</v>
      </c>
      <c r="N142" s="12">
        <f>VLOOKUP($B142,'Gas wholesale lookups'!$A$4:$L$15,'Inputs - Gas wholesale index'!N$2,FALSE)</f>
        <v>166168.27272727274</v>
      </c>
      <c r="O142" s="37">
        <f>VLOOKUP($B142,'Gas wholesale lookups'!$A$4:$R$15,'Inputs - Gas wholesale index'!O$2,FALSE)</f>
        <v>0</v>
      </c>
      <c r="P142" s="37">
        <f>VLOOKUP($B142,'Gas wholesale lookups'!$A$4:$R$15,'Inputs - Gas wholesale index'!P$2,FALSE)</f>
        <v>0</v>
      </c>
      <c r="Q142" s="37">
        <f>VLOOKUP($B142,'Gas wholesale lookups'!$A$4:$R$15,'Inputs - Gas wholesale index'!Q$2,FALSE)</f>
        <v>1</v>
      </c>
      <c r="R142" s="37">
        <f>VLOOKUP($B142,'Gas wholesale lookups'!$A$4:$R$15,'Inputs - Gas wholesale index'!R$2,FALSE)</f>
        <v>1</v>
      </c>
      <c r="S142" s="37">
        <f>VLOOKUP($B142,'Gas wholesale lookups'!$A$4:$R$15,'Inputs - Gas wholesale index'!S$2,FALSE)</f>
        <v>1</v>
      </c>
      <c r="T142" s="37">
        <f>VLOOKUP($B142,'Gas wholesale lookups'!$A$4:$R$15,'Inputs - Gas wholesale index'!T$2,FALSE)</f>
        <v>1</v>
      </c>
      <c r="U142" s="12">
        <f t="shared" si="37"/>
        <v>0</v>
      </c>
      <c r="V142" s="12">
        <f t="shared" si="38"/>
        <v>0</v>
      </c>
      <c r="W142" s="12">
        <f t="shared" si="39"/>
        <v>291847.5</v>
      </c>
      <c r="X142" s="12">
        <f t="shared" si="40"/>
        <v>332991.45454545453</v>
      </c>
      <c r="Y142" s="12">
        <f t="shared" si="41"/>
        <v>208526.18181818182</v>
      </c>
      <c r="Z142" s="12">
        <f t="shared" si="42"/>
        <v>166168.27272727274</v>
      </c>
      <c r="AA142" s="12">
        <f t="shared" si="43"/>
        <v>999533.40909090918</v>
      </c>
      <c r="AB142" s="22">
        <f t="shared" si="44"/>
        <v>0</v>
      </c>
      <c r="AC142" s="22">
        <f t="shared" si="45"/>
        <v>0</v>
      </c>
      <c r="AD142" s="22">
        <f t="shared" si="46"/>
        <v>0</v>
      </c>
      <c r="AE142" s="22">
        <f t="shared" si="47"/>
        <v>0</v>
      </c>
      <c r="AF142" s="22">
        <f t="shared" si="48"/>
        <v>0</v>
      </c>
      <c r="AG142" s="22">
        <f t="shared" si="49"/>
        <v>0</v>
      </c>
      <c r="AH142" s="22">
        <f t="shared" si="50"/>
        <v>0</v>
      </c>
      <c r="AI142" s="43" t="str">
        <f t="shared" si="51"/>
        <v>n/a</v>
      </c>
      <c r="AJ142" s="2" t="str">
        <f t="shared" si="52"/>
        <v>2015-16 Winter</v>
      </c>
      <c r="AK142" s="2" t="str">
        <f t="shared" si="53"/>
        <v>2014-15 Winter</v>
      </c>
      <c r="AL142" s="40">
        <v>0</v>
      </c>
      <c r="AM142" s="58"/>
    </row>
    <row r="143" spans="1:39">
      <c r="A143" s="46">
        <v>42048</v>
      </c>
      <c r="B143" s="13" t="str">
        <f t="shared" si="36"/>
        <v>Feb</v>
      </c>
      <c r="C143" s="182"/>
      <c r="D143" s="182"/>
      <c r="E143" s="182"/>
      <c r="F143" s="182"/>
      <c r="G143" s="182"/>
      <c r="H143" s="182"/>
      <c r="I143" s="12">
        <f>VLOOKUP($B143,'Gas wholesale lookups'!$A$4:$L$15,'Inputs - Gas wholesale index'!I$2,FALSE)</f>
        <v>208526.18181818182</v>
      </c>
      <c r="J143" s="12">
        <f>VLOOKUP($B143,'Gas wholesale lookups'!$A$4:$L$15,'Inputs - Gas wholesale index'!J$2,FALSE)</f>
        <v>166168.27272727274</v>
      </c>
      <c r="K143" s="12">
        <f>VLOOKUP($B143,'Gas wholesale lookups'!$A$4:$L$15,'Inputs - Gas wholesale index'!K$2,FALSE)</f>
        <v>291847.5</v>
      </c>
      <c r="L143" s="12">
        <f>VLOOKUP($B143,'Gas wholesale lookups'!$A$4:$L$15,'Inputs - Gas wholesale index'!L$2,FALSE)</f>
        <v>332991.45454545453</v>
      </c>
      <c r="M143" s="12">
        <f>VLOOKUP($B143,'Gas wholesale lookups'!$A$4:$L$15,'Inputs - Gas wholesale index'!M$2,FALSE)</f>
        <v>208526.18181818182</v>
      </c>
      <c r="N143" s="12">
        <f>VLOOKUP($B143,'Gas wholesale lookups'!$A$4:$L$15,'Inputs - Gas wholesale index'!N$2,FALSE)</f>
        <v>166168.27272727274</v>
      </c>
      <c r="O143" s="37">
        <f>VLOOKUP($B143,'Gas wholesale lookups'!$A$4:$R$15,'Inputs - Gas wholesale index'!O$2,FALSE)</f>
        <v>0</v>
      </c>
      <c r="P143" s="37">
        <f>VLOOKUP($B143,'Gas wholesale lookups'!$A$4:$R$15,'Inputs - Gas wholesale index'!P$2,FALSE)</f>
        <v>0</v>
      </c>
      <c r="Q143" s="37">
        <f>VLOOKUP($B143,'Gas wholesale lookups'!$A$4:$R$15,'Inputs - Gas wholesale index'!Q$2,FALSE)</f>
        <v>1</v>
      </c>
      <c r="R143" s="37">
        <f>VLOOKUP($B143,'Gas wholesale lookups'!$A$4:$R$15,'Inputs - Gas wholesale index'!R$2,FALSE)</f>
        <v>1</v>
      </c>
      <c r="S143" s="37">
        <f>VLOOKUP($B143,'Gas wholesale lookups'!$A$4:$R$15,'Inputs - Gas wholesale index'!S$2,FALSE)</f>
        <v>1</v>
      </c>
      <c r="T143" s="37">
        <f>VLOOKUP($B143,'Gas wholesale lookups'!$A$4:$R$15,'Inputs - Gas wholesale index'!T$2,FALSE)</f>
        <v>1</v>
      </c>
      <c r="U143" s="12">
        <f t="shared" si="37"/>
        <v>0</v>
      </c>
      <c r="V143" s="12">
        <f t="shared" si="38"/>
        <v>0</v>
      </c>
      <c r="W143" s="12">
        <f t="shared" si="39"/>
        <v>291847.5</v>
      </c>
      <c r="X143" s="12">
        <f t="shared" si="40"/>
        <v>332991.45454545453</v>
      </c>
      <c r="Y143" s="12">
        <f t="shared" si="41"/>
        <v>208526.18181818182</v>
      </c>
      <c r="Z143" s="12">
        <f t="shared" si="42"/>
        <v>166168.27272727274</v>
      </c>
      <c r="AA143" s="12">
        <f t="shared" si="43"/>
        <v>999533.40909090918</v>
      </c>
      <c r="AB143" s="22">
        <f t="shared" si="44"/>
        <v>0</v>
      </c>
      <c r="AC143" s="22">
        <f t="shared" si="45"/>
        <v>0</v>
      </c>
      <c r="AD143" s="22">
        <f t="shared" si="46"/>
        <v>0</v>
      </c>
      <c r="AE143" s="22">
        <f t="shared" si="47"/>
        <v>0</v>
      </c>
      <c r="AF143" s="22">
        <f t="shared" si="48"/>
        <v>0</v>
      </c>
      <c r="AG143" s="22">
        <f t="shared" si="49"/>
        <v>0</v>
      </c>
      <c r="AH143" s="22">
        <f t="shared" si="50"/>
        <v>0</v>
      </c>
      <c r="AI143" s="43" t="str">
        <f t="shared" si="51"/>
        <v>n/a</v>
      </c>
      <c r="AJ143" s="2" t="str">
        <f t="shared" si="52"/>
        <v>2015-16 Winter</v>
      </c>
      <c r="AK143" s="2" t="str">
        <f t="shared" si="53"/>
        <v>2014-15 Winter</v>
      </c>
      <c r="AL143" s="40">
        <v>0</v>
      </c>
      <c r="AM143" s="58"/>
    </row>
    <row r="144" spans="1:39">
      <c r="A144" s="46">
        <v>42051</v>
      </c>
      <c r="B144" s="13" t="str">
        <f t="shared" si="36"/>
        <v>Feb</v>
      </c>
      <c r="C144" s="182"/>
      <c r="D144" s="182"/>
      <c r="E144" s="182"/>
      <c r="F144" s="182"/>
      <c r="G144" s="182"/>
      <c r="H144" s="182"/>
      <c r="I144" s="12">
        <f>VLOOKUP($B144,'Gas wholesale lookups'!$A$4:$L$15,'Inputs - Gas wholesale index'!I$2,FALSE)</f>
        <v>208526.18181818182</v>
      </c>
      <c r="J144" s="12">
        <f>VLOOKUP($B144,'Gas wholesale lookups'!$A$4:$L$15,'Inputs - Gas wholesale index'!J$2,FALSE)</f>
        <v>166168.27272727274</v>
      </c>
      <c r="K144" s="12">
        <f>VLOOKUP($B144,'Gas wholesale lookups'!$A$4:$L$15,'Inputs - Gas wholesale index'!K$2,FALSE)</f>
        <v>291847.5</v>
      </c>
      <c r="L144" s="12">
        <f>VLOOKUP($B144,'Gas wholesale lookups'!$A$4:$L$15,'Inputs - Gas wholesale index'!L$2,FALSE)</f>
        <v>332991.45454545453</v>
      </c>
      <c r="M144" s="12">
        <f>VLOOKUP($B144,'Gas wholesale lookups'!$A$4:$L$15,'Inputs - Gas wholesale index'!M$2,FALSE)</f>
        <v>208526.18181818182</v>
      </c>
      <c r="N144" s="12">
        <f>VLOOKUP($B144,'Gas wholesale lookups'!$A$4:$L$15,'Inputs - Gas wholesale index'!N$2,FALSE)</f>
        <v>166168.27272727274</v>
      </c>
      <c r="O144" s="37">
        <f>VLOOKUP($B144,'Gas wholesale lookups'!$A$4:$R$15,'Inputs - Gas wholesale index'!O$2,FALSE)</f>
        <v>0</v>
      </c>
      <c r="P144" s="37">
        <f>VLOOKUP($B144,'Gas wholesale lookups'!$A$4:$R$15,'Inputs - Gas wholesale index'!P$2,FALSE)</f>
        <v>0</v>
      </c>
      <c r="Q144" s="37">
        <f>VLOOKUP($B144,'Gas wholesale lookups'!$A$4:$R$15,'Inputs - Gas wholesale index'!Q$2,FALSE)</f>
        <v>1</v>
      </c>
      <c r="R144" s="37">
        <f>VLOOKUP($B144,'Gas wholesale lookups'!$A$4:$R$15,'Inputs - Gas wholesale index'!R$2,FALSE)</f>
        <v>1</v>
      </c>
      <c r="S144" s="37">
        <f>VLOOKUP($B144,'Gas wholesale lookups'!$A$4:$R$15,'Inputs - Gas wholesale index'!S$2,FALSE)</f>
        <v>1</v>
      </c>
      <c r="T144" s="37">
        <f>VLOOKUP($B144,'Gas wholesale lookups'!$A$4:$R$15,'Inputs - Gas wholesale index'!T$2,FALSE)</f>
        <v>1</v>
      </c>
      <c r="U144" s="12">
        <f t="shared" si="37"/>
        <v>0</v>
      </c>
      <c r="V144" s="12">
        <f t="shared" si="38"/>
        <v>0</v>
      </c>
      <c r="W144" s="12">
        <f t="shared" si="39"/>
        <v>291847.5</v>
      </c>
      <c r="X144" s="12">
        <f t="shared" si="40"/>
        <v>332991.45454545453</v>
      </c>
      <c r="Y144" s="12">
        <f t="shared" si="41"/>
        <v>208526.18181818182</v>
      </c>
      <c r="Z144" s="12">
        <f t="shared" si="42"/>
        <v>166168.27272727274</v>
      </c>
      <c r="AA144" s="12">
        <f t="shared" si="43"/>
        <v>999533.40909090918</v>
      </c>
      <c r="AB144" s="22">
        <f t="shared" si="44"/>
        <v>0</v>
      </c>
      <c r="AC144" s="22">
        <f t="shared" si="45"/>
        <v>0</v>
      </c>
      <c r="AD144" s="22">
        <f t="shared" si="46"/>
        <v>0</v>
      </c>
      <c r="AE144" s="22">
        <f t="shared" si="47"/>
        <v>0</v>
      </c>
      <c r="AF144" s="22">
        <f t="shared" si="48"/>
        <v>0</v>
      </c>
      <c r="AG144" s="22">
        <f t="shared" si="49"/>
        <v>0</v>
      </c>
      <c r="AH144" s="22">
        <f t="shared" si="50"/>
        <v>0</v>
      </c>
      <c r="AI144" s="43" t="str">
        <f t="shared" si="51"/>
        <v>n/a</v>
      </c>
      <c r="AJ144" s="2" t="str">
        <f t="shared" si="52"/>
        <v>2015-16 Winter</v>
      </c>
      <c r="AK144" s="2" t="str">
        <f t="shared" si="53"/>
        <v>2014-15 Winter</v>
      </c>
      <c r="AL144" s="40">
        <v>0</v>
      </c>
      <c r="AM144" s="58"/>
    </row>
    <row r="145" spans="1:39">
      <c r="A145" s="46">
        <v>42052</v>
      </c>
      <c r="B145" s="13" t="str">
        <f t="shared" si="36"/>
        <v>Feb</v>
      </c>
      <c r="C145" s="182"/>
      <c r="D145" s="182"/>
      <c r="E145" s="182"/>
      <c r="F145" s="182"/>
      <c r="G145" s="182"/>
      <c r="H145" s="182"/>
      <c r="I145" s="12">
        <f>VLOOKUP($B145,'Gas wholesale lookups'!$A$4:$L$15,'Inputs - Gas wholesale index'!I$2,FALSE)</f>
        <v>208526.18181818182</v>
      </c>
      <c r="J145" s="12">
        <f>VLOOKUP($B145,'Gas wholesale lookups'!$A$4:$L$15,'Inputs - Gas wholesale index'!J$2,FALSE)</f>
        <v>166168.27272727274</v>
      </c>
      <c r="K145" s="12">
        <f>VLOOKUP($B145,'Gas wholesale lookups'!$A$4:$L$15,'Inputs - Gas wholesale index'!K$2,FALSE)</f>
        <v>291847.5</v>
      </c>
      <c r="L145" s="12">
        <f>VLOOKUP($B145,'Gas wholesale lookups'!$A$4:$L$15,'Inputs - Gas wholesale index'!L$2,FALSE)</f>
        <v>332991.45454545453</v>
      </c>
      <c r="M145" s="12">
        <f>VLOOKUP($B145,'Gas wholesale lookups'!$A$4:$L$15,'Inputs - Gas wholesale index'!M$2,FALSE)</f>
        <v>208526.18181818182</v>
      </c>
      <c r="N145" s="12">
        <f>VLOOKUP($B145,'Gas wholesale lookups'!$A$4:$L$15,'Inputs - Gas wholesale index'!N$2,FALSE)</f>
        <v>166168.27272727274</v>
      </c>
      <c r="O145" s="37">
        <f>VLOOKUP($B145,'Gas wholesale lookups'!$A$4:$R$15,'Inputs - Gas wholesale index'!O$2,FALSE)</f>
        <v>0</v>
      </c>
      <c r="P145" s="37">
        <f>VLOOKUP($B145,'Gas wholesale lookups'!$A$4:$R$15,'Inputs - Gas wholesale index'!P$2,FALSE)</f>
        <v>0</v>
      </c>
      <c r="Q145" s="37">
        <f>VLOOKUP($B145,'Gas wholesale lookups'!$A$4:$R$15,'Inputs - Gas wholesale index'!Q$2,FALSE)</f>
        <v>1</v>
      </c>
      <c r="R145" s="37">
        <f>VLOOKUP($B145,'Gas wholesale lookups'!$A$4:$R$15,'Inputs - Gas wholesale index'!R$2,FALSE)</f>
        <v>1</v>
      </c>
      <c r="S145" s="37">
        <f>VLOOKUP($B145,'Gas wholesale lookups'!$A$4:$R$15,'Inputs - Gas wholesale index'!S$2,FALSE)</f>
        <v>1</v>
      </c>
      <c r="T145" s="37">
        <f>VLOOKUP($B145,'Gas wholesale lookups'!$A$4:$R$15,'Inputs - Gas wholesale index'!T$2,FALSE)</f>
        <v>1</v>
      </c>
      <c r="U145" s="12">
        <f t="shared" si="37"/>
        <v>0</v>
      </c>
      <c r="V145" s="12">
        <f t="shared" si="38"/>
        <v>0</v>
      </c>
      <c r="W145" s="12">
        <f t="shared" si="39"/>
        <v>291847.5</v>
      </c>
      <c r="X145" s="12">
        <f t="shared" si="40"/>
        <v>332991.45454545453</v>
      </c>
      <c r="Y145" s="12">
        <f t="shared" si="41"/>
        <v>208526.18181818182</v>
      </c>
      <c r="Z145" s="12">
        <f t="shared" si="42"/>
        <v>166168.27272727274</v>
      </c>
      <c r="AA145" s="12">
        <f t="shared" si="43"/>
        <v>999533.40909090918</v>
      </c>
      <c r="AB145" s="22">
        <f t="shared" si="44"/>
        <v>0</v>
      </c>
      <c r="AC145" s="22">
        <f t="shared" si="45"/>
        <v>0</v>
      </c>
      <c r="AD145" s="22">
        <f t="shared" si="46"/>
        <v>0</v>
      </c>
      <c r="AE145" s="22">
        <f t="shared" si="47"/>
        <v>0</v>
      </c>
      <c r="AF145" s="22">
        <f t="shared" si="48"/>
        <v>0</v>
      </c>
      <c r="AG145" s="22">
        <f t="shared" si="49"/>
        <v>0</v>
      </c>
      <c r="AH145" s="22">
        <f t="shared" si="50"/>
        <v>0</v>
      </c>
      <c r="AI145" s="43" t="str">
        <f t="shared" si="51"/>
        <v>n/a</v>
      </c>
      <c r="AJ145" s="2" t="str">
        <f t="shared" si="52"/>
        <v>2015-16 Winter</v>
      </c>
      <c r="AK145" s="2" t="str">
        <f t="shared" si="53"/>
        <v>2014-15 Winter</v>
      </c>
      <c r="AL145" s="40">
        <v>0</v>
      </c>
      <c r="AM145" s="58"/>
    </row>
    <row r="146" spans="1:39">
      <c r="A146" s="46">
        <v>42053</v>
      </c>
      <c r="B146" s="13" t="str">
        <f t="shared" si="36"/>
        <v>Feb</v>
      </c>
      <c r="C146" s="182"/>
      <c r="D146" s="182"/>
      <c r="E146" s="182"/>
      <c r="F146" s="182"/>
      <c r="G146" s="182"/>
      <c r="H146" s="182"/>
      <c r="I146" s="12">
        <f>VLOOKUP($B146,'Gas wholesale lookups'!$A$4:$L$15,'Inputs - Gas wholesale index'!I$2,FALSE)</f>
        <v>208526.18181818182</v>
      </c>
      <c r="J146" s="12">
        <f>VLOOKUP($B146,'Gas wholesale lookups'!$A$4:$L$15,'Inputs - Gas wholesale index'!J$2,FALSE)</f>
        <v>166168.27272727274</v>
      </c>
      <c r="K146" s="12">
        <f>VLOOKUP($B146,'Gas wholesale lookups'!$A$4:$L$15,'Inputs - Gas wholesale index'!K$2,FALSE)</f>
        <v>291847.5</v>
      </c>
      <c r="L146" s="12">
        <f>VLOOKUP($B146,'Gas wholesale lookups'!$A$4:$L$15,'Inputs - Gas wholesale index'!L$2,FALSE)</f>
        <v>332991.45454545453</v>
      </c>
      <c r="M146" s="12">
        <f>VLOOKUP($B146,'Gas wholesale lookups'!$A$4:$L$15,'Inputs - Gas wholesale index'!M$2,FALSE)</f>
        <v>208526.18181818182</v>
      </c>
      <c r="N146" s="12">
        <f>VLOOKUP($B146,'Gas wholesale lookups'!$A$4:$L$15,'Inputs - Gas wholesale index'!N$2,FALSE)</f>
        <v>166168.27272727274</v>
      </c>
      <c r="O146" s="37">
        <f>VLOOKUP($B146,'Gas wholesale lookups'!$A$4:$R$15,'Inputs - Gas wholesale index'!O$2,FALSE)</f>
        <v>0</v>
      </c>
      <c r="P146" s="37">
        <f>VLOOKUP($B146,'Gas wholesale lookups'!$A$4:$R$15,'Inputs - Gas wholesale index'!P$2,FALSE)</f>
        <v>0</v>
      </c>
      <c r="Q146" s="37">
        <f>VLOOKUP($B146,'Gas wholesale lookups'!$A$4:$R$15,'Inputs - Gas wholesale index'!Q$2,FALSE)</f>
        <v>1</v>
      </c>
      <c r="R146" s="37">
        <f>VLOOKUP($B146,'Gas wholesale lookups'!$A$4:$R$15,'Inputs - Gas wholesale index'!R$2,FALSE)</f>
        <v>1</v>
      </c>
      <c r="S146" s="37">
        <f>VLOOKUP($B146,'Gas wholesale lookups'!$A$4:$R$15,'Inputs - Gas wholesale index'!S$2,FALSE)</f>
        <v>1</v>
      </c>
      <c r="T146" s="37">
        <f>VLOOKUP($B146,'Gas wholesale lookups'!$A$4:$R$15,'Inputs - Gas wholesale index'!T$2,FALSE)</f>
        <v>1</v>
      </c>
      <c r="U146" s="12">
        <f t="shared" si="37"/>
        <v>0</v>
      </c>
      <c r="V146" s="12">
        <f t="shared" si="38"/>
        <v>0</v>
      </c>
      <c r="W146" s="12">
        <f t="shared" si="39"/>
        <v>291847.5</v>
      </c>
      <c r="X146" s="12">
        <f t="shared" si="40"/>
        <v>332991.45454545453</v>
      </c>
      <c r="Y146" s="12">
        <f t="shared" si="41"/>
        <v>208526.18181818182</v>
      </c>
      <c r="Z146" s="12">
        <f t="shared" si="42"/>
        <v>166168.27272727274</v>
      </c>
      <c r="AA146" s="12">
        <f t="shared" si="43"/>
        <v>999533.40909090918</v>
      </c>
      <c r="AB146" s="22">
        <f t="shared" si="44"/>
        <v>0</v>
      </c>
      <c r="AC146" s="22">
        <f t="shared" si="45"/>
        <v>0</v>
      </c>
      <c r="AD146" s="22">
        <f t="shared" si="46"/>
        <v>0</v>
      </c>
      <c r="AE146" s="22">
        <f t="shared" si="47"/>
        <v>0</v>
      </c>
      <c r="AF146" s="22">
        <f t="shared" si="48"/>
        <v>0</v>
      </c>
      <c r="AG146" s="22">
        <f t="shared" si="49"/>
        <v>0</v>
      </c>
      <c r="AH146" s="22">
        <f t="shared" si="50"/>
        <v>0</v>
      </c>
      <c r="AI146" s="43" t="str">
        <f t="shared" si="51"/>
        <v>n/a</v>
      </c>
      <c r="AJ146" s="2" t="str">
        <f t="shared" si="52"/>
        <v>2015-16 Winter</v>
      </c>
      <c r="AK146" s="2" t="str">
        <f t="shared" si="53"/>
        <v>2014-15 Winter</v>
      </c>
      <c r="AL146" s="40">
        <v>0</v>
      </c>
      <c r="AM146" s="58"/>
    </row>
    <row r="147" spans="1:39">
      <c r="A147" s="46">
        <v>42054</v>
      </c>
      <c r="B147" s="13" t="str">
        <f t="shared" si="36"/>
        <v>Feb</v>
      </c>
      <c r="C147" s="182"/>
      <c r="D147" s="182"/>
      <c r="E147" s="182"/>
      <c r="F147" s="182"/>
      <c r="G147" s="182"/>
      <c r="H147" s="182"/>
      <c r="I147" s="12">
        <f>VLOOKUP($B147,'Gas wholesale lookups'!$A$4:$L$15,'Inputs - Gas wholesale index'!I$2,FALSE)</f>
        <v>208526.18181818182</v>
      </c>
      <c r="J147" s="12">
        <f>VLOOKUP($B147,'Gas wholesale lookups'!$A$4:$L$15,'Inputs - Gas wholesale index'!J$2,FALSE)</f>
        <v>166168.27272727274</v>
      </c>
      <c r="K147" s="12">
        <f>VLOOKUP($B147,'Gas wholesale lookups'!$A$4:$L$15,'Inputs - Gas wholesale index'!K$2,FALSE)</f>
        <v>291847.5</v>
      </c>
      <c r="L147" s="12">
        <f>VLOOKUP($B147,'Gas wholesale lookups'!$A$4:$L$15,'Inputs - Gas wholesale index'!L$2,FALSE)</f>
        <v>332991.45454545453</v>
      </c>
      <c r="M147" s="12">
        <f>VLOOKUP($B147,'Gas wholesale lookups'!$A$4:$L$15,'Inputs - Gas wholesale index'!M$2,FALSE)</f>
        <v>208526.18181818182</v>
      </c>
      <c r="N147" s="12">
        <f>VLOOKUP($B147,'Gas wholesale lookups'!$A$4:$L$15,'Inputs - Gas wholesale index'!N$2,FALSE)</f>
        <v>166168.27272727274</v>
      </c>
      <c r="O147" s="37">
        <f>VLOOKUP($B147,'Gas wholesale lookups'!$A$4:$R$15,'Inputs - Gas wholesale index'!O$2,FALSE)</f>
        <v>0</v>
      </c>
      <c r="P147" s="37">
        <f>VLOOKUP($B147,'Gas wholesale lookups'!$A$4:$R$15,'Inputs - Gas wholesale index'!P$2,FALSE)</f>
        <v>0</v>
      </c>
      <c r="Q147" s="37">
        <f>VLOOKUP($B147,'Gas wholesale lookups'!$A$4:$R$15,'Inputs - Gas wholesale index'!Q$2,FALSE)</f>
        <v>1</v>
      </c>
      <c r="R147" s="37">
        <f>VLOOKUP($B147,'Gas wholesale lookups'!$A$4:$R$15,'Inputs - Gas wholesale index'!R$2,FALSE)</f>
        <v>1</v>
      </c>
      <c r="S147" s="37">
        <f>VLOOKUP($B147,'Gas wholesale lookups'!$A$4:$R$15,'Inputs - Gas wholesale index'!S$2,FALSE)</f>
        <v>1</v>
      </c>
      <c r="T147" s="37">
        <f>VLOOKUP($B147,'Gas wholesale lookups'!$A$4:$R$15,'Inputs - Gas wholesale index'!T$2,FALSE)</f>
        <v>1</v>
      </c>
      <c r="U147" s="12">
        <f t="shared" si="37"/>
        <v>0</v>
      </c>
      <c r="V147" s="12">
        <f t="shared" si="38"/>
        <v>0</v>
      </c>
      <c r="W147" s="12">
        <f t="shared" si="39"/>
        <v>291847.5</v>
      </c>
      <c r="X147" s="12">
        <f t="shared" si="40"/>
        <v>332991.45454545453</v>
      </c>
      <c r="Y147" s="12">
        <f t="shared" si="41"/>
        <v>208526.18181818182</v>
      </c>
      <c r="Z147" s="12">
        <f t="shared" si="42"/>
        <v>166168.27272727274</v>
      </c>
      <c r="AA147" s="12">
        <f t="shared" si="43"/>
        <v>999533.40909090918</v>
      </c>
      <c r="AB147" s="22">
        <f t="shared" si="44"/>
        <v>0</v>
      </c>
      <c r="AC147" s="22">
        <f t="shared" si="45"/>
        <v>0</v>
      </c>
      <c r="AD147" s="22">
        <f t="shared" si="46"/>
        <v>0</v>
      </c>
      <c r="AE147" s="22">
        <f t="shared" si="47"/>
        <v>0</v>
      </c>
      <c r="AF147" s="22">
        <f t="shared" si="48"/>
        <v>0</v>
      </c>
      <c r="AG147" s="22">
        <f t="shared" si="49"/>
        <v>0</v>
      </c>
      <c r="AH147" s="22">
        <f t="shared" si="50"/>
        <v>0</v>
      </c>
      <c r="AI147" s="43" t="str">
        <f t="shared" si="51"/>
        <v>n/a</v>
      </c>
      <c r="AJ147" s="2" t="str">
        <f t="shared" si="52"/>
        <v>2015-16 Winter</v>
      </c>
      <c r="AK147" s="2" t="str">
        <f t="shared" si="53"/>
        <v>2014-15 Winter</v>
      </c>
      <c r="AL147" s="40">
        <v>0</v>
      </c>
      <c r="AM147" s="58"/>
    </row>
    <row r="148" spans="1:39">
      <c r="A148" s="46">
        <v>42055</v>
      </c>
      <c r="B148" s="13" t="str">
        <f t="shared" si="36"/>
        <v>Feb</v>
      </c>
      <c r="C148" s="182"/>
      <c r="D148" s="182"/>
      <c r="E148" s="182"/>
      <c r="F148" s="182"/>
      <c r="G148" s="182"/>
      <c r="H148" s="182"/>
      <c r="I148" s="12">
        <f>VLOOKUP($B148,'Gas wholesale lookups'!$A$4:$L$15,'Inputs - Gas wholesale index'!I$2,FALSE)</f>
        <v>208526.18181818182</v>
      </c>
      <c r="J148" s="12">
        <f>VLOOKUP($B148,'Gas wholesale lookups'!$A$4:$L$15,'Inputs - Gas wholesale index'!J$2,FALSE)</f>
        <v>166168.27272727274</v>
      </c>
      <c r="K148" s="12">
        <f>VLOOKUP($B148,'Gas wholesale lookups'!$A$4:$L$15,'Inputs - Gas wholesale index'!K$2,FALSE)</f>
        <v>291847.5</v>
      </c>
      <c r="L148" s="12">
        <f>VLOOKUP($B148,'Gas wholesale lookups'!$A$4:$L$15,'Inputs - Gas wholesale index'!L$2,FALSE)</f>
        <v>332991.45454545453</v>
      </c>
      <c r="M148" s="12">
        <f>VLOOKUP($B148,'Gas wholesale lookups'!$A$4:$L$15,'Inputs - Gas wholesale index'!M$2,FALSE)</f>
        <v>208526.18181818182</v>
      </c>
      <c r="N148" s="12">
        <f>VLOOKUP($B148,'Gas wholesale lookups'!$A$4:$L$15,'Inputs - Gas wholesale index'!N$2,FALSE)</f>
        <v>166168.27272727274</v>
      </c>
      <c r="O148" s="37">
        <f>VLOOKUP($B148,'Gas wholesale lookups'!$A$4:$R$15,'Inputs - Gas wholesale index'!O$2,FALSE)</f>
        <v>0</v>
      </c>
      <c r="P148" s="37">
        <f>VLOOKUP($B148,'Gas wholesale lookups'!$A$4:$R$15,'Inputs - Gas wholesale index'!P$2,FALSE)</f>
        <v>0</v>
      </c>
      <c r="Q148" s="37">
        <f>VLOOKUP($B148,'Gas wholesale lookups'!$A$4:$R$15,'Inputs - Gas wholesale index'!Q$2,FALSE)</f>
        <v>1</v>
      </c>
      <c r="R148" s="37">
        <f>VLOOKUP($B148,'Gas wholesale lookups'!$A$4:$R$15,'Inputs - Gas wholesale index'!R$2,FALSE)</f>
        <v>1</v>
      </c>
      <c r="S148" s="37">
        <f>VLOOKUP($B148,'Gas wholesale lookups'!$A$4:$R$15,'Inputs - Gas wholesale index'!S$2,FALSE)</f>
        <v>1</v>
      </c>
      <c r="T148" s="37">
        <f>VLOOKUP($B148,'Gas wholesale lookups'!$A$4:$R$15,'Inputs - Gas wholesale index'!T$2,FALSE)</f>
        <v>1</v>
      </c>
      <c r="U148" s="12">
        <f t="shared" si="37"/>
        <v>0</v>
      </c>
      <c r="V148" s="12">
        <f t="shared" si="38"/>
        <v>0</v>
      </c>
      <c r="W148" s="12">
        <f t="shared" si="39"/>
        <v>291847.5</v>
      </c>
      <c r="X148" s="12">
        <f t="shared" si="40"/>
        <v>332991.45454545453</v>
      </c>
      <c r="Y148" s="12">
        <f t="shared" si="41"/>
        <v>208526.18181818182</v>
      </c>
      <c r="Z148" s="12">
        <f t="shared" si="42"/>
        <v>166168.27272727274</v>
      </c>
      <c r="AA148" s="12">
        <f t="shared" si="43"/>
        <v>999533.40909090918</v>
      </c>
      <c r="AB148" s="22">
        <f t="shared" si="44"/>
        <v>0</v>
      </c>
      <c r="AC148" s="22">
        <f t="shared" si="45"/>
        <v>0</v>
      </c>
      <c r="AD148" s="22">
        <f t="shared" si="46"/>
        <v>0</v>
      </c>
      <c r="AE148" s="22">
        <f t="shared" si="47"/>
        <v>0</v>
      </c>
      <c r="AF148" s="22">
        <f t="shared" si="48"/>
        <v>0</v>
      </c>
      <c r="AG148" s="22">
        <f t="shared" si="49"/>
        <v>0</v>
      </c>
      <c r="AH148" s="22">
        <f t="shared" si="50"/>
        <v>0</v>
      </c>
      <c r="AI148" s="43" t="str">
        <f t="shared" si="51"/>
        <v>n/a</v>
      </c>
      <c r="AJ148" s="2" t="str">
        <f t="shared" si="52"/>
        <v>2015-16 Winter</v>
      </c>
      <c r="AK148" s="2" t="str">
        <f t="shared" si="53"/>
        <v>2014-15 Winter</v>
      </c>
      <c r="AL148" s="40">
        <v>0</v>
      </c>
      <c r="AM148" s="58"/>
    </row>
    <row r="149" spans="1:39">
      <c r="A149" s="46">
        <v>42058</v>
      </c>
      <c r="B149" s="13" t="str">
        <f t="shared" si="36"/>
        <v>Feb</v>
      </c>
      <c r="C149" s="182"/>
      <c r="D149" s="182"/>
      <c r="E149" s="182"/>
      <c r="F149" s="182"/>
      <c r="G149" s="182"/>
      <c r="H149" s="182"/>
      <c r="I149" s="12">
        <f>VLOOKUP($B149,'Gas wholesale lookups'!$A$4:$L$15,'Inputs - Gas wholesale index'!I$2,FALSE)</f>
        <v>208526.18181818182</v>
      </c>
      <c r="J149" s="12">
        <f>VLOOKUP($B149,'Gas wholesale lookups'!$A$4:$L$15,'Inputs - Gas wholesale index'!J$2,FALSE)</f>
        <v>166168.27272727274</v>
      </c>
      <c r="K149" s="12">
        <f>VLOOKUP($B149,'Gas wholesale lookups'!$A$4:$L$15,'Inputs - Gas wholesale index'!K$2,FALSE)</f>
        <v>291847.5</v>
      </c>
      <c r="L149" s="12">
        <f>VLOOKUP($B149,'Gas wholesale lookups'!$A$4:$L$15,'Inputs - Gas wholesale index'!L$2,FALSE)</f>
        <v>332991.45454545453</v>
      </c>
      <c r="M149" s="12">
        <f>VLOOKUP($B149,'Gas wholesale lookups'!$A$4:$L$15,'Inputs - Gas wholesale index'!M$2,FALSE)</f>
        <v>208526.18181818182</v>
      </c>
      <c r="N149" s="12">
        <f>VLOOKUP($B149,'Gas wholesale lookups'!$A$4:$L$15,'Inputs - Gas wholesale index'!N$2,FALSE)</f>
        <v>166168.27272727274</v>
      </c>
      <c r="O149" s="37">
        <f>VLOOKUP($B149,'Gas wholesale lookups'!$A$4:$R$15,'Inputs - Gas wholesale index'!O$2,FALSE)</f>
        <v>0</v>
      </c>
      <c r="P149" s="37">
        <f>VLOOKUP($B149,'Gas wholesale lookups'!$A$4:$R$15,'Inputs - Gas wholesale index'!P$2,FALSE)</f>
        <v>0</v>
      </c>
      <c r="Q149" s="37">
        <f>VLOOKUP($B149,'Gas wholesale lookups'!$A$4:$R$15,'Inputs - Gas wholesale index'!Q$2,FALSE)</f>
        <v>1</v>
      </c>
      <c r="R149" s="37">
        <f>VLOOKUP($B149,'Gas wholesale lookups'!$A$4:$R$15,'Inputs - Gas wholesale index'!R$2,FALSE)</f>
        <v>1</v>
      </c>
      <c r="S149" s="37">
        <f>VLOOKUP($B149,'Gas wholesale lookups'!$A$4:$R$15,'Inputs - Gas wholesale index'!S$2,FALSE)</f>
        <v>1</v>
      </c>
      <c r="T149" s="37">
        <f>VLOOKUP($B149,'Gas wholesale lookups'!$A$4:$R$15,'Inputs - Gas wholesale index'!T$2,FALSE)</f>
        <v>1</v>
      </c>
      <c r="U149" s="12">
        <f t="shared" si="37"/>
        <v>0</v>
      </c>
      <c r="V149" s="12">
        <f t="shared" si="38"/>
        <v>0</v>
      </c>
      <c r="W149" s="12">
        <f t="shared" si="39"/>
        <v>291847.5</v>
      </c>
      <c r="X149" s="12">
        <f t="shared" si="40"/>
        <v>332991.45454545453</v>
      </c>
      <c r="Y149" s="12">
        <f t="shared" si="41"/>
        <v>208526.18181818182</v>
      </c>
      <c r="Z149" s="12">
        <f t="shared" si="42"/>
        <v>166168.27272727274</v>
      </c>
      <c r="AA149" s="12">
        <f t="shared" si="43"/>
        <v>999533.40909090918</v>
      </c>
      <c r="AB149" s="22">
        <f t="shared" si="44"/>
        <v>0</v>
      </c>
      <c r="AC149" s="22">
        <f t="shared" si="45"/>
        <v>0</v>
      </c>
      <c r="AD149" s="22">
        <f t="shared" si="46"/>
        <v>0</v>
      </c>
      <c r="AE149" s="22">
        <f t="shared" si="47"/>
        <v>0</v>
      </c>
      <c r="AF149" s="22">
        <f t="shared" si="48"/>
        <v>0</v>
      </c>
      <c r="AG149" s="22">
        <f t="shared" si="49"/>
        <v>0</v>
      </c>
      <c r="AH149" s="22">
        <f t="shared" si="50"/>
        <v>0</v>
      </c>
      <c r="AI149" s="43" t="str">
        <f t="shared" si="51"/>
        <v>n/a</v>
      </c>
      <c r="AJ149" s="2" t="str">
        <f t="shared" si="52"/>
        <v>2015-16 Winter</v>
      </c>
      <c r="AK149" s="2" t="str">
        <f t="shared" si="53"/>
        <v>2014-15 Winter</v>
      </c>
      <c r="AL149" s="40">
        <v>0</v>
      </c>
      <c r="AM149" s="58"/>
    </row>
    <row r="150" spans="1:39">
      <c r="A150" s="46">
        <v>42059</v>
      </c>
      <c r="B150" s="13" t="str">
        <f t="shared" si="36"/>
        <v>Feb</v>
      </c>
      <c r="C150" s="182"/>
      <c r="D150" s="182"/>
      <c r="E150" s="182"/>
      <c r="F150" s="182"/>
      <c r="G150" s="182"/>
      <c r="H150" s="182"/>
      <c r="I150" s="12">
        <f>VLOOKUP($B150,'Gas wholesale lookups'!$A$4:$L$15,'Inputs - Gas wholesale index'!I$2,FALSE)</f>
        <v>208526.18181818182</v>
      </c>
      <c r="J150" s="12">
        <f>VLOOKUP($B150,'Gas wholesale lookups'!$A$4:$L$15,'Inputs - Gas wholesale index'!J$2,FALSE)</f>
        <v>166168.27272727274</v>
      </c>
      <c r="K150" s="12">
        <f>VLOOKUP($B150,'Gas wholesale lookups'!$A$4:$L$15,'Inputs - Gas wholesale index'!K$2,FALSE)</f>
        <v>291847.5</v>
      </c>
      <c r="L150" s="12">
        <f>VLOOKUP($B150,'Gas wholesale lookups'!$A$4:$L$15,'Inputs - Gas wholesale index'!L$2,FALSE)</f>
        <v>332991.45454545453</v>
      </c>
      <c r="M150" s="12">
        <f>VLOOKUP($B150,'Gas wholesale lookups'!$A$4:$L$15,'Inputs - Gas wholesale index'!M$2,FALSE)</f>
        <v>208526.18181818182</v>
      </c>
      <c r="N150" s="12">
        <f>VLOOKUP($B150,'Gas wholesale lookups'!$A$4:$L$15,'Inputs - Gas wholesale index'!N$2,FALSE)</f>
        <v>166168.27272727274</v>
      </c>
      <c r="O150" s="37">
        <f>VLOOKUP($B150,'Gas wholesale lookups'!$A$4:$R$15,'Inputs - Gas wholesale index'!O$2,FALSE)</f>
        <v>0</v>
      </c>
      <c r="P150" s="37">
        <f>VLOOKUP($B150,'Gas wholesale lookups'!$A$4:$R$15,'Inputs - Gas wholesale index'!P$2,FALSE)</f>
        <v>0</v>
      </c>
      <c r="Q150" s="37">
        <f>VLOOKUP($B150,'Gas wholesale lookups'!$A$4:$R$15,'Inputs - Gas wholesale index'!Q$2,FALSE)</f>
        <v>1</v>
      </c>
      <c r="R150" s="37">
        <f>VLOOKUP($B150,'Gas wholesale lookups'!$A$4:$R$15,'Inputs - Gas wholesale index'!R$2,FALSE)</f>
        <v>1</v>
      </c>
      <c r="S150" s="37">
        <f>VLOOKUP($B150,'Gas wholesale lookups'!$A$4:$R$15,'Inputs - Gas wholesale index'!S$2,FALSE)</f>
        <v>1</v>
      </c>
      <c r="T150" s="37">
        <f>VLOOKUP($B150,'Gas wholesale lookups'!$A$4:$R$15,'Inputs - Gas wholesale index'!T$2,FALSE)</f>
        <v>1</v>
      </c>
      <c r="U150" s="12">
        <f t="shared" si="37"/>
        <v>0</v>
      </c>
      <c r="V150" s="12">
        <f t="shared" si="38"/>
        <v>0</v>
      </c>
      <c r="W150" s="12">
        <f t="shared" si="39"/>
        <v>291847.5</v>
      </c>
      <c r="X150" s="12">
        <f t="shared" si="40"/>
        <v>332991.45454545453</v>
      </c>
      <c r="Y150" s="12">
        <f t="shared" si="41"/>
        <v>208526.18181818182</v>
      </c>
      <c r="Z150" s="12">
        <f t="shared" si="42"/>
        <v>166168.27272727274</v>
      </c>
      <c r="AA150" s="12">
        <f t="shared" si="43"/>
        <v>999533.40909090918</v>
      </c>
      <c r="AB150" s="22">
        <f t="shared" si="44"/>
        <v>0</v>
      </c>
      <c r="AC150" s="22">
        <f t="shared" si="45"/>
        <v>0</v>
      </c>
      <c r="AD150" s="22">
        <f t="shared" si="46"/>
        <v>0</v>
      </c>
      <c r="AE150" s="22">
        <f t="shared" si="47"/>
        <v>0</v>
      </c>
      <c r="AF150" s="22">
        <f t="shared" si="48"/>
        <v>0</v>
      </c>
      <c r="AG150" s="22">
        <f t="shared" si="49"/>
        <v>0</v>
      </c>
      <c r="AH150" s="22">
        <f t="shared" si="50"/>
        <v>0</v>
      </c>
      <c r="AI150" s="43" t="str">
        <f t="shared" si="51"/>
        <v>n/a</v>
      </c>
      <c r="AJ150" s="2" t="str">
        <f t="shared" si="52"/>
        <v>2015-16 Winter</v>
      </c>
      <c r="AK150" s="2" t="str">
        <f t="shared" si="53"/>
        <v>2014-15 Winter</v>
      </c>
      <c r="AL150" s="40">
        <v>0</v>
      </c>
      <c r="AM150" s="58"/>
    </row>
    <row r="151" spans="1:39">
      <c r="A151" s="46">
        <v>42060</v>
      </c>
      <c r="B151" s="13" t="str">
        <f t="shared" si="36"/>
        <v>Feb</v>
      </c>
      <c r="C151" s="182"/>
      <c r="D151" s="182"/>
      <c r="E151" s="182"/>
      <c r="F151" s="182"/>
      <c r="G151" s="182"/>
      <c r="H151" s="182"/>
      <c r="I151" s="12">
        <f>VLOOKUP($B151,'Gas wholesale lookups'!$A$4:$L$15,'Inputs - Gas wholesale index'!I$2,FALSE)</f>
        <v>208526.18181818182</v>
      </c>
      <c r="J151" s="12">
        <f>VLOOKUP($B151,'Gas wholesale lookups'!$A$4:$L$15,'Inputs - Gas wholesale index'!J$2,FALSE)</f>
        <v>166168.27272727274</v>
      </c>
      <c r="K151" s="12">
        <f>VLOOKUP($B151,'Gas wholesale lookups'!$A$4:$L$15,'Inputs - Gas wholesale index'!K$2,FALSE)</f>
        <v>291847.5</v>
      </c>
      <c r="L151" s="12">
        <f>VLOOKUP($B151,'Gas wholesale lookups'!$A$4:$L$15,'Inputs - Gas wholesale index'!L$2,FALSE)</f>
        <v>332991.45454545453</v>
      </c>
      <c r="M151" s="12">
        <f>VLOOKUP($B151,'Gas wholesale lookups'!$A$4:$L$15,'Inputs - Gas wholesale index'!M$2,FALSE)</f>
        <v>208526.18181818182</v>
      </c>
      <c r="N151" s="12">
        <f>VLOOKUP($B151,'Gas wholesale lookups'!$A$4:$L$15,'Inputs - Gas wholesale index'!N$2,FALSE)</f>
        <v>166168.27272727274</v>
      </c>
      <c r="O151" s="37">
        <f>VLOOKUP($B151,'Gas wholesale lookups'!$A$4:$R$15,'Inputs - Gas wholesale index'!O$2,FALSE)</f>
        <v>0</v>
      </c>
      <c r="P151" s="37">
        <f>VLOOKUP($B151,'Gas wholesale lookups'!$A$4:$R$15,'Inputs - Gas wholesale index'!P$2,FALSE)</f>
        <v>0</v>
      </c>
      <c r="Q151" s="37">
        <f>VLOOKUP($B151,'Gas wholesale lookups'!$A$4:$R$15,'Inputs - Gas wholesale index'!Q$2,FALSE)</f>
        <v>1</v>
      </c>
      <c r="R151" s="37">
        <f>VLOOKUP($B151,'Gas wholesale lookups'!$A$4:$R$15,'Inputs - Gas wholesale index'!R$2,FALSE)</f>
        <v>1</v>
      </c>
      <c r="S151" s="37">
        <f>VLOOKUP($B151,'Gas wholesale lookups'!$A$4:$R$15,'Inputs - Gas wholesale index'!S$2,FALSE)</f>
        <v>1</v>
      </c>
      <c r="T151" s="37">
        <f>VLOOKUP($B151,'Gas wholesale lookups'!$A$4:$R$15,'Inputs - Gas wholesale index'!T$2,FALSE)</f>
        <v>1</v>
      </c>
      <c r="U151" s="12">
        <f t="shared" si="37"/>
        <v>0</v>
      </c>
      <c r="V151" s="12">
        <f t="shared" si="38"/>
        <v>0</v>
      </c>
      <c r="W151" s="12">
        <f t="shared" si="39"/>
        <v>291847.5</v>
      </c>
      <c r="X151" s="12">
        <f t="shared" si="40"/>
        <v>332991.45454545453</v>
      </c>
      <c r="Y151" s="12">
        <f t="shared" si="41"/>
        <v>208526.18181818182</v>
      </c>
      <c r="Z151" s="12">
        <f t="shared" si="42"/>
        <v>166168.27272727274</v>
      </c>
      <c r="AA151" s="12">
        <f t="shared" si="43"/>
        <v>999533.40909090918</v>
      </c>
      <c r="AB151" s="22">
        <f t="shared" si="44"/>
        <v>0</v>
      </c>
      <c r="AC151" s="22">
        <f t="shared" si="45"/>
        <v>0</v>
      </c>
      <c r="AD151" s="22">
        <f t="shared" si="46"/>
        <v>0</v>
      </c>
      <c r="AE151" s="22">
        <f t="shared" si="47"/>
        <v>0</v>
      </c>
      <c r="AF151" s="22">
        <f t="shared" si="48"/>
        <v>0</v>
      </c>
      <c r="AG151" s="22">
        <f t="shared" si="49"/>
        <v>0</v>
      </c>
      <c r="AH151" s="22">
        <f t="shared" si="50"/>
        <v>0</v>
      </c>
      <c r="AI151" s="43" t="str">
        <f t="shared" si="51"/>
        <v>n/a</v>
      </c>
      <c r="AJ151" s="2" t="str">
        <f t="shared" si="52"/>
        <v>2015-16 Winter</v>
      </c>
      <c r="AK151" s="2" t="str">
        <f t="shared" si="53"/>
        <v>2014-15 Winter</v>
      </c>
      <c r="AL151" s="40">
        <v>0</v>
      </c>
      <c r="AM151" s="58"/>
    </row>
    <row r="152" spans="1:39">
      <c r="A152" s="46">
        <v>42061</v>
      </c>
      <c r="B152" s="13" t="str">
        <f t="shared" si="36"/>
        <v>Feb</v>
      </c>
      <c r="C152" s="182"/>
      <c r="D152" s="182"/>
      <c r="E152" s="182"/>
      <c r="F152" s="182"/>
      <c r="G152" s="182"/>
      <c r="H152" s="182"/>
      <c r="I152" s="12">
        <f>VLOOKUP($B152,'Gas wholesale lookups'!$A$4:$L$15,'Inputs - Gas wholesale index'!I$2,FALSE)</f>
        <v>208526.18181818182</v>
      </c>
      <c r="J152" s="12">
        <f>VLOOKUP($B152,'Gas wholesale lookups'!$A$4:$L$15,'Inputs - Gas wholesale index'!J$2,FALSE)</f>
        <v>166168.27272727274</v>
      </c>
      <c r="K152" s="12">
        <f>VLOOKUP($B152,'Gas wholesale lookups'!$A$4:$L$15,'Inputs - Gas wholesale index'!K$2,FALSE)</f>
        <v>291847.5</v>
      </c>
      <c r="L152" s="12">
        <f>VLOOKUP($B152,'Gas wholesale lookups'!$A$4:$L$15,'Inputs - Gas wholesale index'!L$2,FALSE)</f>
        <v>332991.45454545453</v>
      </c>
      <c r="M152" s="12">
        <f>VLOOKUP($B152,'Gas wholesale lookups'!$A$4:$L$15,'Inputs - Gas wholesale index'!M$2,FALSE)</f>
        <v>208526.18181818182</v>
      </c>
      <c r="N152" s="12">
        <f>VLOOKUP($B152,'Gas wholesale lookups'!$A$4:$L$15,'Inputs - Gas wholesale index'!N$2,FALSE)</f>
        <v>166168.27272727274</v>
      </c>
      <c r="O152" s="37">
        <f>VLOOKUP($B152,'Gas wholesale lookups'!$A$4:$R$15,'Inputs - Gas wholesale index'!O$2,FALSE)</f>
        <v>0</v>
      </c>
      <c r="P152" s="37">
        <f>VLOOKUP($B152,'Gas wholesale lookups'!$A$4:$R$15,'Inputs - Gas wholesale index'!P$2,FALSE)</f>
        <v>0</v>
      </c>
      <c r="Q152" s="37">
        <f>VLOOKUP($B152,'Gas wholesale lookups'!$A$4:$R$15,'Inputs - Gas wholesale index'!Q$2,FALSE)</f>
        <v>1</v>
      </c>
      <c r="R152" s="37">
        <f>VLOOKUP($B152,'Gas wholesale lookups'!$A$4:$R$15,'Inputs - Gas wholesale index'!R$2,FALSE)</f>
        <v>1</v>
      </c>
      <c r="S152" s="37">
        <f>VLOOKUP($B152,'Gas wholesale lookups'!$A$4:$R$15,'Inputs - Gas wholesale index'!S$2,FALSE)</f>
        <v>1</v>
      </c>
      <c r="T152" s="37">
        <f>VLOOKUP($B152,'Gas wholesale lookups'!$A$4:$R$15,'Inputs - Gas wholesale index'!T$2,FALSE)</f>
        <v>1</v>
      </c>
      <c r="U152" s="12">
        <f t="shared" si="37"/>
        <v>0</v>
      </c>
      <c r="V152" s="12">
        <f t="shared" si="38"/>
        <v>0</v>
      </c>
      <c r="W152" s="12">
        <f t="shared" si="39"/>
        <v>291847.5</v>
      </c>
      <c r="X152" s="12">
        <f t="shared" si="40"/>
        <v>332991.45454545453</v>
      </c>
      <c r="Y152" s="12">
        <f t="shared" si="41"/>
        <v>208526.18181818182</v>
      </c>
      <c r="Z152" s="12">
        <f t="shared" si="42"/>
        <v>166168.27272727274</v>
      </c>
      <c r="AA152" s="12">
        <f t="shared" si="43"/>
        <v>999533.40909090918</v>
      </c>
      <c r="AB152" s="22">
        <f t="shared" si="44"/>
        <v>0</v>
      </c>
      <c r="AC152" s="22">
        <f t="shared" si="45"/>
        <v>0</v>
      </c>
      <c r="AD152" s="22">
        <f t="shared" si="46"/>
        <v>0</v>
      </c>
      <c r="AE152" s="22">
        <f t="shared" si="47"/>
        <v>0</v>
      </c>
      <c r="AF152" s="22">
        <f t="shared" si="48"/>
        <v>0</v>
      </c>
      <c r="AG152" s="22">
        <f t="shared" si="49"/>
        <v>0</v>
      </c>
      <c r="AH152" s="22">
        <f t="shared" si="50"/>
        <v>0</v>
      </c>
      <c r="AI152" s="43" t="str">
        <f t="shared" si="51"/>
        <v>n/a</v>
      </c>
      <c r="AJ152" s="2" t="str">
        <f t="shared" si="52"/>
        <v>2015-16 Winter</v>
      </c>
      <c r="AK152" s="2" t="str">
        <f t="shared" si="53"/>
        <v>2014-15 Winter</v>
      </c>
      <c r="AL152" s="40">
        <v>0</v>
      </c>
      <c r="AM152" s="58"/>
    </row>
    <row r="153" spans="1:39">
      <c r="A153" s="46">
        <v>42062</v>
      </c>
      <c r="B153" s="13" t="str">
        <f t="shared" si="36"/>
        <v>Feb</v>
      </c>
      <c r="C153" s="182"/>
      <c r="D153" s="182"/>
      <c r="E153" s="182"/>
      <c r="F153" s="182"/>
      <c r="G153" s="182"/>
      <c r="H153" s="182"/>
      <c r="I153" s="12">
        <f>VLOOKUP($B153,'Gas wholesale lookups'!$A$4:$L$15,'Inputs - Gas wholesale index'!I$2,FALSE)</f>
        <v>208526.18181818182</v>
      </c>
      <c r="J153" s="12">
        <f>VLOOKUP($B153,'Gas wholesale lookups'!$A$4:$L$15,'Inputs - Gas wholesale index'!J$2,FALSE)</f>
        <v>166168.27272727274</v>
      </c>
      <c r="K153" s="12">
        <f>VLOOKUP($B153,'Gas wholesale lookups'!$A$4:$L$15,'Inputs - Gas wholesale index'!K$2,FALSE)</f>
        <v>291847.5</v>
      </c>
      <c r="L153" s="12">
        <f>VLOOKUP($B153,'Gas wholesale lookups'!$A$4:$L$15,'Inputs - Gas wholesale index'!L$2,FALSE)</f>
        <v>332991.45454545453</v>
      </c>
      <c r="M153" s="12">
        <f>VLOOKUP($B153,'Gas wholesale lookups'!$A$4:$L$15,'Inputs - Gas wholesale index'!M$2,FALSE)</f>
        <v>208526.18181818182</v>
      </c>
      <c r="N153" s="12">
        <f>VLOOKUP($B153,'Gas wholesale lookups'!$A$4:$L$15,'Inputs - Gas wholesale index'!N$2,FALSE)</f>
        <v>166168.27272727274</v>
      </c>
      <c r="O153" s="37">
        <f>VLOOKUP($B153,'Gas wholesale lookups'!$A$4:$R$15,'Inputs - Gas wholesale index'!O$2,FALSE)</f>
        <v>0</v>
      </c>
      <c r="P153" s="37">
        <f>VLOOKUP($B153,'Gas wholesale lookups'!$A$4:$R$15,'Inputs - Gas wholesale index'!P$2,FALSE)</f>
        <v>0</v>
      </c>
      <c r="Q153" s="37">
        <f>VLOOKUP($B153,'Gas wholesale lookups'!$A$4:$R$15,'Inputs - Gas wholesale index'!Q$2,FALSE)</f>
        <v>1</v>
      </c>
      <c r="R153" s="37">
        <f>VLOOKUP($B153,'Gas wholesale lookups'!$A$4:$R$15,'Inputs - Gas wholesale index'!R$2,FALSE)</f>
        <v>1</v>
      </c>
      <c r="S153" s="37">
        <f>VLOOKUP($B153,'Gas wholesale lookups'!$A$4:$R$15,'Inputs - Gas wholesale index'!S$2,FALSE)</f>
        <v>1</v>
      </c>
      <c r="T153" s="37">
        <f>VLOOKUP($B153,'Gas wholesale lookups'!$A$4:$R$15,'Inputs - Gas wholesale index'!T$2,FALSE)</f>
        <v>1</v>
      </c>
      <c r="U153" s="12">
        <f t="shared" si="37"/>
        <v>0</v>
      </c>
      <c r="V153" s="12">
        <f t="shared" si="38"/>
        <v>0</v>
      </c>
      <c r="W153" s="12">
        <f t="shared" si="39"/>
        <v>291847.5</v>
      </c>
      <c r="X153" s="12">
        <f t="shared" si="40"/>
        <v>332991.45454545453</v>
      </c>
      <c r="Y153" s="12">
        <f t="shared" si="41"/>
        <v>208526.18181818182</v>
      </c>
      <c r="Z153" s="12">
        <f t="shared" si="42"/>
        <v>166168.27272727274</v>
      </c>
      <c r="AA153" s="12">
        <f t="shared" si="43"/>
        <v>999533.40909090918</v>
      </c>
      <c r="AB153" s="22">
        <f t="shared" si="44"/>
        <v>0</v>
      </c>
      <c r="AC153" s="22">
        <f t="shared" si="45"/>
        <v>0</v>
      </c>
      <c r="AD153" s="22">
        <f t="shared" si="46"/>
        <v>0</v>
      </c>
      <c r="AE153" s="22">
        <f t="shared" si="47"/>
        <v>0</v>
      </c>
      <c r="AF153" s="22">
        <f t="shared" si="48"/>
        <v>0</v>
      </c>
      <c r="AG153" s="22">
        <f t="shared" si="49"/>
        <v>0</v>
      </c>
      <c r="AH153" s="22">
        <f t="shared" si="50"/>
        <v>0</v>
      </c>
      <c r="AI153" s="43" t="str">
        <f t="shared" si="51"/>
        <v>n/a</v>
      </c>
      <c r="AJ153" s="2" t="str">
        <f t="shared" si="52"/>
        <v>2015-16 Winter</v>
      </c>
      <c r="AK153" s="2" t="str">
        <f t="shared" si="53"/>
        <v>2014-15 Winter</v>
      </c>
      <c r="AL153" s="40">
        <v>0</v>
      </c>
      <c r="AM153" s="58"/>
    </row>
    <row r="154" spans="1:39">
      <c r="A154" s="46">
        <v>42065</v>
      </c>
      <c r="B154" s="13" t="str">
        <f t="shared" si="36"/>
        <v>Mar</v>
      </c>
      <c r="C154" s="182"/>
      <c r="D154" s="182"/>
      <c r="E154" s="182"/>
      <c r="F154" s="182"/>
      <c r="G154" s="182"/>
      <c r="H154" s="182"/>
      <c r="I154" s="12">
        <f>VLOOKUP($B154,'Gas wholesale lookups'!$A$4:$L$15,'Inputs - Gas wholesale index'!I$2,FALSE)</f>
        <v>208526.18181818182</v>
      </c>
      <c r="J154" s="12">
        <f>VLOOKUP($B154,'Gas wholesale lookups'!$A$4:$L$15,'Inputs - Gas wholesale index'!J$2,FALSE)</f>
        <v>166168.27272727274</v>
      </c>
      <c r="K154" s="12">
        <f>VLOOKUP($B154,'Gas wholesale lookups'!$A$4:$L$15,'Inputs - Gas wholesale index'!K$2,FALSE)</f>
        <v>291847.5</v>
      </c>
      <c r="L154" s="12">
        <f>VLOOKUP($B154,'Gas wholesale lookups'!$A$4:$L$15,'Inputs - Gas wholesale index'!L$2,FALSE)</f>
        <v>332991.45454545453</v>
      </c>
      <c r="M154" s="12">
        <f>VLOOKUP($B154,'Gas wholesale lookups'!$A$4:$L$15,'Inputs - Gas wholesale index'!M$2,FALSE)</f>
        <v>208526.18181818182</v>
      </c>
      <c r="N154" s="12">
        <f>VLOOKUP($B154,'Gas wholesale lookups'!$A$4:$L$15,'Inputs - Gas wholesale index'!N$2,FALSE)</f>
        <v>166168.27272727274</v>
      </c>
      <c r="O154" s="37">
        <f>VLOOKUP($B154,'Gas wholesale lookups'!$A$4:$R$15,'Inputs - Gas wholesale index'!O$2,FALSE)</f>
        <v>0</v>
      </c>
      <c r="P154" s="37">
        <f>VLOOKUP($B154,'Gas wholesale lookups'!$A$4:$R$15,'Inputs - Gas wholesale index'!P$2,FALSE)</f>
        <v>0</v>
      </c>
      <c r="Q154" s="37">
        <f>VLOOKUP($B154,'Gas wholesale lookups'!$A$4:$R$15,'Inputs - Gas wholesale index'!Q$2,FALSE)</f>
        <v>1</v>
      </c>
      <c r="R154" s="37">
        <f>VLOOKUP($B154,'Gas wholesale lookups'!$A$4:$R$15,'Inputs - Gas wholesale index'!R$2,FALSE)</f>
        <v>1</v>
      </c>
      <c r="S154" s="37">
        <f>VLOOKUP($B154,'Gas wholesale lookups'!$A$4:$R$15,'Inputs - Gas wholesale index'!S$2,FALSE)</f>
        <v>1</v>
      </c>
      <c r="T154" s="37">
        <f>VLOOKUP($B154,'Gas wholesale lookups'!$A$4:$R$15,'Inputs - Gas wholesale index'!T$2,FALSE)</f>
        <v>1</v>
      </c>
      <c r="U154" s="12">
        <f t="shared" si="37"/>
        <v>0</v>
      </c>
      <c r="V154" s="12">
        <f t="shared" si="38"/>
        <v>0</v>
      </c>
      <c r="W154" s="12">
        <f t="shared" si="39"/>
        <v>291847.5</v>
      </c>
      <c r="X154" s="12">
        <f t="shared" si="40"/>
        <v>332991.45454545453</v>
      </c>
      <c r="Y154" s="12">
        <f t="shared" si="41"/>
        <v>208526.18181818182</v>
      </c>
      <c r="Z154" s="12">
        <f t="shared" si="42"/>
        <v>166168.27272727274</v>
      </c>
      <c r="AA154" s="12">
        <f t="shared" si="43"/>
        <v>999533.40909090918</v>
      </c>
      <c r="AB154" s="22">
        <f t="shared" si="44"/>
        <v>0</v>
      </c>
      <c r="AC154" s="22">
        <f t="shared" si="45"/>
        <v>0</v>
      </c>
      <c r="AD154" s="22">
        <f t="shared" si="46"/>
        <v>0</v>
      </c>
      <c r="AE154" s="22">
        <f t="shared" si="47"/>
        <v>0</v>
      </c>
      <c r="AF154" s="22">
        <f t="shared" si="48"/>
        <v>0</v>
      </c>
      <c r="AG154" s="22">
        <f t="shared" si="49"/>
        <v>0</v>
      </c>
      <c r="AH154" s="22">
        <f t="shared" si="50"/>
        <v>0</v>
      </c>
      <c r="AI154" s="43" t="str">
        <f t="shared" si="51"/>
        <v>n/a</v>
      </c>
      <c r="AJ154" s="2" t="str">
        <f t="shared" si="52"/>
        <v>2015-16 Winter</v>
      </c>
      <c r="AK154" s="2" t="str">
        <f t="shared" si="53"/>
        <v>2014-15 Winter</v>
      </c>
      <c r="AL154" s="40">
        <v>0</v>
      </c>
      <c r="AM154" s="58"/>
    </row>
    <row r="155" spans="1:39">
      <c r="A155" s="46">
        <v>42066</v>
      </c>
      <c r="B155" s="13" t="str">
        <f t="shared" si="36"/>
        <v>Mar</v>
      </c>
      <c r="C155" s="182"/>
      <c r="D155" s="182"/>
      <c r="E155" s="182"/>
      <c r="F155" s="182"/>
      <c r="G155" s="182"/>
      <c r="H155" s="182"/>
      <c r="I155" s="12">
        <f>VLOOKUP($B155,'Gas wholesale lookups'!$A$4:$L$15,'Inputs - Gas wholesale index'!I$2,FALSE)</f>
        <v>208526.18181818182</v>
      </c>
      <c r="J155" s="12">
        <f>VLOOKUP($B155,'Gas wholesale lookups'!$A$4:$L$15,'Inputs - Gas wholesale index'!J$2,FALSE)</f>
        <v>166168.27272727274</v>
      </c>
      <c r="K155" s="12">
        <f>VLOOKUP($B155,'Gas wholesale lookups'!$A$4:$L$15,'Inputs - Gas wholesale index'!K$2,FALSE)</f>
        <v>291847.5</v>
      </c>
      <c r="L155" s="12">
        <f>VLOOKUP($B155,'Gas wholesale lookups'!$A$4:$L$15,'Inputs - Gas wholesale index'!L$2,FALSE)</f>
        <v>332991.45454545453</v>
      </c>
      <c r="M155" s="12">
        <f>VLOOKUP($B155,'Gas wholesale lookups'!$A$4:$L$15,'Inputs - Gas wholesale index'!M$2,FALSE)</f>
        <v>208526.18181818182</v>
      </c>
      <c r="N155" s="12">
        <f>VLOOKUP($B155,'Gas wholesale lookups'!$A$4:$L$15,'Inputs - Gas wholesale index'!N$2,FALSE)</f>
        <v>166168.27272727274</v>
      </c>
      <c r="O155" s="37">
        <f>VLOOKUP($B155,'Gas wholesale lookups'!$A$4:$R$15,'Inputs - Gas wholesale index'!O$2,FALSE)</f>
        <v>0</v>
      </c>
      <c r="P155" s="37">
        <f>VLOOKUP($B155,'Gas wholesale lookups'!$A$4:$R$15,'Inputs - Gas wholesale index'!P$2,FALSE)</f>
        <v>0</v>
      </c>
      <c r="Q155" s="37">
        <f>VLOOKUP($B155,'Gas wholesale lookups'!$A$4:$R$15,'Inputs - Gas wholesale index'!Q$2,FALSE)</f>
        <v>1</v>
      </c>
      <c r="R155" s="37">
        <f>VLOOKUP($B155,'Gas wholesale lookups'!$A$4:$R$15,'Inputs - Gas wholesale index'!R$2,FALSE)</f>
        <v>1</v>
      </c>
      <c r="S155" s="37">
        <f>VLOOKUP($B155,'Gas wholesale lookups'!$A$4:$R$15,'Inputs - Gas wholesale index'!S$2,FALSE)</f>
        <v>1</v>
      </c>
      <c r="T155" s="37">
        <f>VLOOKUP($B155,'Gas wholesale lookups'!$A$4:$R$15,'Inputs - Gas wholesale index'!T$2,FALSE)</f>
        <v>1</v>
      </c>
      <c r="U155" s="12">
        <f t="shared" si="37"/>
        <v>0</v>
      </c>
      <c r="V155" s="12">
        <f t="shared" si="38"/>
        <v>0</v>
      </c>
      <c r="W155" s="12">
        <f t="shared" si="39"/>
        <v>291847.5</v>
      </c>
      <c r="X155" s="12">
        <f t="shared" si="40"/>
        <v>332991.45454545453</v>
      </c>
      <c r="Y155" s="12">
        <f t="shared" si="41"/>
        <v>208526.18181818182</v>
      </c>
      <c r="Z155" s="12">
        <f t="shared" si="42"/>
        <v>166168.27272727274</v>
      </c>
      <c r="AA155" s="12">
        <f t="shared" si="43"/>
        <v>999533.40909090918</v>
      </c>
      <c r="AB155" s="22">
        <f t="shared" si="44"/>
        <v>0</v>
      </c>
      <c r="AC155" s="22">
        <f t="shared" si="45"/>
        <v>0</v>
      </c>
      <c r="AD155" s="22">
        <f t="shared" si="46"/>
        <v>0</v>
      </c>
      <c r="AE155" s="22">
        <f t="shared" si="47"/>
        <v>0</v>
      </c>
      <c r="AF155" s="22">
        <f t="shared" si="48"/>
        <v>0</v>
      </c>
      <c r="AG155" s="22">
        <f t="shared" si="49"/>
        <v>0</v>
      </c>
      <c r="AH155" s="22">
        <f t="shared" si="50"/>
        <v>0</v>
      </c>
      <c r="AI155" s="43" t="str">
        <f t="shared" si="51"/>
        <v>n/a</v>
      </c>
      <c r="AJ155" s="2" t="str">
        <f t="shared" si="52"/>
        <v>2015-16 Winter</v>
      </c>
      <c r="AK155" s="2" t="str">
        <f t="shared" si="53"/>
        <v>2014-15 Winter</v>
      </c>
      <c r="AL155" s="40">
        <v>0</v>
      </c>
      <c r="AM155" s="58"/>
    </row>
    <row r="156" spans="1:39">
      <c r="A156" s="46">
        <v>42067</v>
      </c>
      <c r="B156" s="13" t="str">
        <f t="shared" si="36"/>
        <v>Mar</v>
      </c>
      <c r="C156" s="182"/>
      <c r="D156" s="182"/>
      <c r="E156" s="182"/>
      <c r="F156" s="182"/>
      <c r="G156" s="182"/>
      <c r="H156" s="182"/>
      <c r="I156" s="12">
        <f>VLOOKUP($B156,'Gas wholesale lookups'!$A$4:$L$15,'Inputs - Gas wholesale index'!I$2,FALSE)</f>
        <v>208526.18181818182</v>
      </c>
      <c r="J156" s="12">
        <f>VLOOKUP($B156,'Gas wholesale lookups'!$A$4:$L$15,'Inputs - Gas wholesale index'!J$2,FALSE)</f>
        <v>166168.27272727274</v>
      </c>
      <c r="K156" s="12">
        <f>VLOOKUP($B156,'Gas wholesale lookups'!$A$4:$L$15,'Inputs - Gas wholesale index'!K$2,FALSE)</f>
        <v>291847.5</v>
      </c>
      <c r="L156" s="12">
        <f>VLOOKUP($B156,'Gas wholesale lookups'!$A$4:$L$15,'Inputs - Gas wholesale index'!L$2,FALSE)</f>
        <v>332991.45454545453</v>
      </c>
      <c r="M156" s="12">
        <f>VLOOKUP($B156,'Gas wholesale lookups'!$A$4:$L$15,'Inputs - Gas wholesale index'!M$2,FALSE)</f>
        <v>208526.18181818182</v>
      </c>
      <c r="N156" s="12">
        <f>VLOOKUP($B156,'Gas wholesale lookups'!$A$4:$L$15,'Inputs - Gas wholesale index'!N$2,FALSE)</f>
        <v>166168.27272727274</v>
      </c>
      <c r="O156" s="37">
        <f>VLOOKUP($B156,'Gas wholesale lookups'!$A$4:$R$15,'Inputs - Gas wholesale index'!O$2,FALSE)</f>
        <v>0</v>
      </c>
      <c r="P156" s="37">
        <f>VLOOKUP($B156,'Gas wholesale lookups'!$A$4:$R$15,'Inputs - Gas wholesale index'!P$2,FALSE)</f>
        <v>0</v>
      </c>
      <c r="Q156" s="37">
        <f>VLOOKUP($B156,'Gas wholesale lookups'!$A$4:$R$15,'Inputs - Gas wholesale index'!Q$2,FALSE)</f>
        <v>1</v>
      </c>
      <c r="R156" s="37">
        <f>VLOOKUP($B156,'Gas wholesale lookups'!$A$4:$R$15,'Inputs - Gas wholesale index'!R$2,FALSE)</f>
        <v>1</v>
      </c>
      <c r="S156" s="37">
        <f>VLOOKUP($B156,'Gas wholesale lookups'!$A$4:$R$15,'Inputs - Gas wholesale index'!S$2,FALSE)</f>
        <v>1</v>
      </c>
      <c r="T156" s="37">
        <f>VLOOKUP($B156,'Gas wholesale lookups'!$A$4:$R$15,'Inputs - Gas wholesale index'!T$2,FALSE)</f>
        <v>1</v>
      </c>
      <c r="U156" s="12">
        <f t="shared" si="37"/>
        <v>0</v>
      </c>
      <c r="V156" s="12">
        <f t="shared" si="38"/>
        <v>0</v>
      </c>
      <c r="W156" s="12">
        <f t="shared" si="39"/>
        <v>291847.5</v>
      </c>
      <c r="X156" s="12">
        <f t="shared" si="40"/>
        <v>332991.45454545453</v>
      </c>
      <c r="Y156" s="12">
        <f t="shared" si="41"/>
        <v>208526.18181818182</v>
      </c>
      <c r="Z156" s="12">
        <f t="shared" si="42"/>
        <v>166168.27272727274</v>
      </c>
      <c r="AA156" s="12">
        <f t="shared" si="43"/>
        <v>999533.40909090918</v>
      </c>
      <c r="AB156" s="22">
        <f t="shared" si="44"/>
        <v>0</v>
      </c>
      <c r="AC156" s="22">
        <f t="shared" si="45"/>
        <v>0</v>
      </c>
      <c r="AD156" s="22">
        <f t="shared" si="46"/>
        <v>0</v>
      </c>
      <c r="AE156" s="22">
        <f t="shared" si="47"/>
        <v>0</v>
      </c>
      <c r="AF156" s="22">
        <f t="shared" si="48"/>
        <v>0</v>
      </c>
      <c r="AG156" s="22">
        <f t="shared" si="49"/>
        <v>0</v>
      </c>
      <c r="AH156" s="22">
        <f t="shared" si="50"/>
        <v>0</v>
      </c>
      <c r="AI156" s="43" t="str">
        <f t="shared" si="51"/>
        <v>n/a</v>
      </c>
      <c r="AJ156" s="2" t="str">
        <f t="shared" si="52"/>
        <v>2015-16 Winter</v>
      </c>
      <c r="AK156" s="2" t="str">
        <f t="shared" si="53"/>
        <v>2014-15 Winter</v>
      </c>
      <c r="AL156" s="40">
        <v>0</v>
      </c>
      <c r="AM156" s="58"/>
    </row>
    <row r="157" spans="1:39">
      <c r="A157" s="46">
        <v>42068</v>
      </c>
      <c r="B157" s="13" t="str">
        <f t="shared" si="36"/>
        <v>Mar</v>
      </c>
      <c r="C157" s="182"/>
      <c r="D157" s="182"/>
      <c r="E157" s="182"/>
      <c r="F157" s="182"/>
      <c r="G157" s="182"/>
      <c r="H157" s="182"/>
      <c r="I157" s="12">
        <f>VLOOKUP($B157,'Gas wholesale lookups'!$A$4:$L$15,'Inputs - Gas wholesale index'!I$2,FALSE)</f>
        <v>208526.18181818182</v>
      </c>
      <c r="J157" s="12">
        <f>VLOOKUP($B157,'Gas wholesale lookups'!$A$4:$L$15,'Inputs - Gas wholesale index'!J$2,FALSE)</f>
        <v>166168.27272727274</v>
      </c>
      <c r="K157" s="12">
        <f>VLOOKUP($B157,'Gas wholesale lookups'!$A$4:$L$15,'Inputs - Gas wholesale index'!K$2,FALSE)</f>
        <v>291847.5</v>
      </c>
      <c r="L157" s="12">
        <f>VLOOKUP($B157,'Gas wholesale lookups'!$A$4:$L$15,'Inputs - Gas wholesale index'!L$2,FALSE)</f>
        <v>332991.45454545453</v>
      </c>
      <c r="M157" s="12">
        <f>VLOOKUP($B157,'Gas wholesale lookups'!$A$4:$L$15,'Inputs - Gas wholesale index'!M$2,FALSE)</f>
        <v>208526.18181818182</v>
      </c>
      <c r="N157" s="12">
        <f>VLOOKUP($B157,'Gas wholesale lookups'!$A$4:$L$15,'Inputs - Gas wholesale index'!N$2,FALSE)</f>
        <v>166168.27272727274</v>
      </c>
      <c r="O157" s="37">
        <f>VLOOKUP($B157,'Gas wholesale lookups'!$A$4:$R$15,'Inputs - Gas wholesale index'!O$2,FALSE)</f>
        <v>0</v>
      </c>
      <c r="P157" s="37">
        <f>VLOOKUP($B157,'Gas wholesale lookups'!$A$4:$R$15,'Inputs - Gas wholesale index'!P$2,FALSE)</f>
        <v>0</v>
      </c>
      <c r="Q157" s="37">
        <f>VLOOKUP($B157,'Gas wholesale lookups'!$A$4:$R$15,'Inputs - Gas wholesale index'!Q$2,FALSE)</f>
        <v>1</v>
      </c>
      <c r="R157" s="37">
        <f>VLOOKUP($B157,'Gas wholesale lookups'!$A$4:$R$15,'Inputs - Gas wholesale index'!R$2,FALSE)</f>
        <v>1</v>
      </c>
      <c r="S157" s="37">
        <f>VLOOKUP($B157,'Gas wholesale lookups'!$A$4:$R$15,'Inputs - Gas wholesale index'!S$2,FALSE)</f>
        <v>1</v>
      </c>
      <c r="T157" s="37">
        <f>VLOOKUP($B157,'Gas wholesale lookups'!$A$4:$R$15,'Inputs - Gas wholesale index'!T$2,FALSE)</f>
        <v>1</v>
      </c>
      <c r="U157" s="12">
        <f t="shared" si="37"/>
        <v>0</v>
      </c>
      <c r="V157" s="12">
        <f t="shared" si="38"/>
        <v>0</v>
      </c>
      <c r="W157" s="12">
        <f t="shared" si="39"/>
        <v>291847.5</v>
      </c>
      <c r="X157" s="12">
        <f t="shared" si="40"/>
        <v>332991.45454545453</v>
      </c>
      <c r="Y157" s="12">
        <f t="shared" si="41"/>
        <v>208526.18181818182</v>
      </c>
      <c r="Z157" s="12">
        <f t="shared" si="42"/>
        <v>166168.27272727274</v>
      </c>
      <c r="AA157" s="12">
        <f t="shared" si="43"/>
        <v>999533.40909090918</v>
      </c>
      <c r="AB157" s="22">
        <f t="shared" si="44"/>
        <v>0</v>
      </c>
      <c r="AC157" s="22">
        <f t="shared" si="45"/>
        <v>0</v>
      </c>
      <c r="AD157" s="22">
        <f t="shared" si="46"/>
        <v>0</v>
      </c>
      <c r="AE157" s="22">
        <f t="shared" si="47"/>
        <v>0</v>
      </c>
      <c r="AF157" s="22">
        <f t="shared" si="48"/>
        <v>0</v>
      </c>
      <c r="AG157" s="22">
        <f t="shared" si="49"/>
        <v>0</v>
      </c>
      <c r="AH157" s="22">
        <f t="shared" si="50"/>
        <v>0</v>
      </c>
      <c r="AI157" s="43" t="str">
        <f t="shared" si="51"/>
        <v>n/a</v>
      </c>
      <c r="AJ157" s="2" t="str">
        <f t="shared" si="52"/>
        <v>2015-16 Winter</v>
      </c>
      <c r="AK157" s="2" t="str">
        <f t="shared" si="53"/>
        <v>2014-15 Winter</v>
      </c>
      <c r="AL157" s="40">
        <v>0</v>
      </c>
      <c r="AM157" s="58"/>
    </row>
    <row r="158" spans="1:39">
      <c r="A158" s="46">
        <v>42069</v>
      </c>
      <c r="B158" s="13" t="str">
        <f t="shared" si="36"/>
        <v>Mar</v>
      </c>
      <c r="C158" s="182"/>
      <c r="D158" s="182"/>
      <c r="E158" s="182"/>
      <c r="F158" s="182"/>
      <c r="G158" s="182"/>
      <c r="H158" s="182"/>
      <c r="I158" s="12">
        <f>VLOOKUP($B158,'Gas wholesale lookups'!$A$4:$L$15,'Inputs - Gas wholesale index'!I$2,FALSE)</f>
        <v>208526.18181818182</v>
      </c>
      <c r="J158" s="12">
        <f>VLOOKUP($B158,'Gas wholesale lookups'!$A$4:$L$15,'Inputs - Gas wholesale index'!J$2,FALSE)</f>
        <v>166168.27272727274</v>
      </c>
      <c r="K158" s="12">
        <f>VLOOKUP($B158,'Gas wholesale lookups'!$A$4:$L$15,'Inputs - Gas wholesale index'!K$2,FALSE)</f>
        <v>291847.5</v>
      </c>
      <c r="L158" s="12">
        <f>VLOOKUP($B158,'Gas wholesale lookups'!$A$4:$L$15,'Inputs - Gas wholesale index'!L$2,FALSE)</f>
        <v>332991.45454545453</v>
      </c>
      <c r="M158" s="12">
        <f>VLOOKUP($B158,'Gas wholesale lookups'!$A$4:$L$15,'Inputs - Gas wholesale index'!M$2,FALSE)</f>
        <v>208526.18181818182</v>
      </c>
      <c r="N158" s="12">
        <f>VLOOKUP($B158,'Gas wholesale lookups'!$A$4:$L$15,'Inputs - Gas wholesale index'!N$2,FALSE)</f>
        <v>166168.27272727274</v>
      </c>
      <c r="O158" s="37">
        <f>VLOOKUP($B158,'Gas wholesale lookups'!$A$4:$R$15,'Inputs - Gas wholesale index'!O$2,FALSE)</f>
        <v>0</v>
      </c>
      <c r="P158" s="37">
        <f>VLOOKUP($B158,'Gas wholesale lookups'!$A$4:$R$15,'Inputs - Gas wholesale index'!P$2,FALSE)</f>
        <v>0</v>
      </c>
      <c r="Q158" s="37">
        <f>VLOOKUP($B158,'Gas wholesale lookups'!$A$4:$R$15,'Inputs - Gas wholesale index'!Q$2,FALSE)</f>
        <v>1</v>
      </c>
      <c r="R158" s="37">
        <f>VLOOKUP($B158,'Gas wholesale lookups'!$A$4:$R$15,'Inputs - Gas wholesale index'!R$2,FALSE)</f>
        <v>1</v>
      </c>
      <c r="S158" s="37">
        <f>VLOOKUP($B158,'Gas wholesale lookups'!$A$4:$R$15,'Inputs - Gas wholesale index'!S$2,FALSE)</f>
        <v>1</v>
      </c>
      <c r="T158" s="37">
        <f>VLOOKUP($B158,'Gas wholesale lookups'!$A$4:$R$15,'Inputs - Gas wholesale index'!T$2,FALSE)</f>
        <v>1</v>
      </c>
      <c r="U158" s="12">
        <f t="shared" si="37"/>
        <v>0</v>
      </c>
      <c r="V158" s="12">
        <f t="shared" si="38"/>
        <v>0</v>
      </c>
      <c r="W158" s="12">
        <f t="shared" si="39"/>
        <v>291847.5</v>
      </c>
      <c r="X158" s="12">
        <f t="shared" si="40"/>
        <v>332991.45454545453</v>
      </c>
      <c r="Y158" s="12">
        <f t="shared" si="41"/>
        <v>208526.18181818182</v>
      </c>
      <c r="Z158" s="12">
        <f t="shared" si="42"/>
        <v>166168.27272727274</v>
      </c>
      <c r="AA158" s="12">
        <f t="shared" si="43"/>
        <v>999533.40909090918</v>
      </c>
      <c r="AB158" s="22">
        <f t="shared" si="44"/>
        <v>0</v>
      </c>
      <c r="AC158" s="22">
        <f t="shared" si="45"/>
        <v>0</v>
      </c>
      <c r="AD158" s="22">
        <f t="shared" si="46"/>
        <v>0</v>
      </c>
      <c r="AE158" s="22">
        <f t="shared" si="47"/>
        <v>0</v>
      </c>
      <c r="AF158" s="22">
        <f t="shared" si="48"/>
        <v>0</v>
      </c>
      <c r="AG158" s="22">
        <f t="shared" si="49"/>
        <v>0</v>
      </c>
      <c r="AH158" s="22">
        <f t="shared" si="50"/>
        <v>0</v>
      </c>
      <c r="AI158" s="43" t="str">
        <f t="shared" si="51"/>
        <v>n/a</v>
      </c>
      <c r="AJ158" s="2" t="str">
        <f t="shared" si="52"/>
        <v>2015-16 Winter</v>
      </c>
      <c r="AK158" s="2" t="str">
        <f t="shared" si="53"/>
        <v>2014-15 Winter</v>
      </c>
      <c r="AL158" s="40">
        <v>0</v>
      </c>
      <c r="AM158" s="58"/>
    </row>
    <row r="159" spans="1:39">
      <c r="A159" s="46">
        <v>42072</v>
      </c>
      <c r="B159" s="13" t="str">
        <f t="shared" si="36"/>
        <v>Mar</v>
      </c>
      <c r="C159" s="182"/>
      <c r="D159" s="182"/>
      <c r="E159" s="182"/>
      <c r="F159" s="182"/>
      <c r="G159" s="182"/>
      <c r="H159" s="182"/>
      <c r="I159" s="12">
        <f>VLOOKUP($B159,'Gas wholesale lookups'!$A$4:$L$15,'Inputs - Gas wholesale index'!I$2,FALSE)</f>
        <v>208526.18181818182</v>
      </c>
      <c r="J159" s="12">
        <f>VLOOKUP($B159,'Gas wholesale lookups'!$A$4:$L$15,'Inputs - Gas wholesale index'!J$2,FALSE)</f>
        <v>166168.27272727274</v>
      </c>
      <c r="K159" s="12">
        <f>VLOOKUP($B159,'Gas wholesale lookups'!$A$4:$L$15,'Inputs - Gas wholesale index'!K$2,FALSE)</f>
        <v>291847.5</v>
      </c>
      <c r="L159" s="12">
        <f>VLOOKUP($B159,'Gas wholesale lookups'!$A$4:$L$15,'Inputs - Gas wholesale index'!L$2,FALSE)</f>
        <v>332991.45454545453</v>
      </c>
      <c r="M159" s="12">
        <f>VLOOKUP($B159,'Gas wholesale lookups'!$A$4:$L$15,'Inputs - Gas wholesale index'!M$2,FALSE)</f>
        <v>208526.18181818182</v>
      </c>
      <c r="N159" s="12">
        <f>VLOOKUP($B159,'Gas wholesale lookups'!$A$4:$L$15,'Inputs - Gas wholesale index'!N$2,FALSE)</f>
        <v>166168.27272727274</v>
      </c>
      <c r="O159" s="37">
        <f>VLOOKUP($B159,'Gas wholesale lookups'!$A$4:$R$15,'Inputs - Gas wholesale index'!O$2,FALSE)</f>
        <v>0</v>
      </c>
      <c r="P159" s="37">
        <f>VLOOKUP($B159,'Gas wholesale lookups'!$A$4:$R$15,'Inputs - Gas wholesale index'!P$2,FALSE)</f>
        <v>0</v>
      </c>
      <c r="Q159" s="37">
        <f>VLOOKUP($B159,'Gas wholesale lookups'!$A$4:$R$15,'Inputs - Gas wholesale index'!Q$2,FALSE)</f>
        <v>1</v>
      </c>
      <c r="R159" s="37">
        <f>VLOOKUP($B159,'Gas wholesale lookups'!$A$4:$R$15,'Inputs - Gas wholesale index'!R$2,FALSE)</f>
        <v>1</v>
      </c>
      <c r="S159" s="37">
        <f>VLOOKUP($B159,'Gas wholesale lookups'!$A$4:$R$15,'Inputs - Gas wholesale index'!S$2,FALSE)</f>
        <v>1</v>
      </c>
      <c r="T159" s="37">
        <f>VLOOKUP($B159,'Gas wholesale lookups'!$A$4:$R$15,'Inputs - Gas wholesale index'!T$2,FALSE)</f>
        <v>1</v>
      </c>
      <c r="U159" s="12">
        <f t="shared" si="37"/>
        <v>0</v>
      </c>
      <c r="V159" s="12">
        <f t="shared" si="38"/>
        <v>0</v>
      </c>
      <c r="W159" s="12">
        <f t="shared" si="39"/>
        <v>291847.5</v>
      </c>
      <c r="X159" s="12">
        <f t="shared" si="40"/>
        <v>332991.45454545453</v>
      </c>
      <c r="Y159" s="12">
        <f t="shared" si="41"/>
        <v>208526.18181818182</v>
      </c>
      <c r="Z159" s="12">
        <f t="shared" si="42"/>
        <v>166168.27272727274</v>
      </c>
      <c r="AA159" s="12">
        <f t="shared" si="43"/>
        <v>999533.40909090918</v>
      </c>
      <c r="AB159" s="22">
        <f t="shared" si="44"/>
        <v>0</v>
      </c>
      <c r="AC159" s="22">
        <f t="shared" si="45"/>
        <v>0</v>
      </c>
      <c r="AD159" s="22">
        <f t="shared" si="46"/>
        <v>0</v>
      </c>
      <c r="AE159" s="22">
        <f t="shared" si="47"/>
        <v>0</v>
      </c>
      <c r="AF159" s="22">
        <f t="shared" si="48"/>
        <v>0</v>
      </c>
      <c r="AG159" s="22">
        <f t="shared" si="49"/>
        <v>0</v>
      </c>
      <c r="AH159" s="22">
        <f t="shared" si="50"/>
        <v>0</v>
      </c>
      <c r="AI159" s="43" t="str">
        <f t="shared" si="51"/>
        <v>n/a</v>
      </c>
      <c r="AJ159" s="2" t="str">
        <f t="shared" si="52"/>
        <v>2015-16 Winter</v>
      </c>
      <c r="AK159" s="2" t="str">
        <f t="shared" si="53"/>
        <v>2014-15 Winter</v>
      </c>
      <c r="AL159" s="40">
        <v>0</v>
      </c>
      <c r="AM159" s="58"/>
    </row>
    <row r="160" spans="1:39">
      <c r="A160" s="46">
        <v>42073</v>
      </c>
      <c r="B160" s="13" t="str">
        <f t="shared" si="36"/>
        <v>Mar</v>
      </c>
      <c r="C160" s="182"/>
      <c r="D160" s="182"/>
      <c r="E160" s="182"/>
      <c r="F160" s="182"/>
      <c r="G160" s="182"/>
      <c r="H160" s="182"/>
      <c r="I160" s="12">
        <f>VLOOKUP($B160,'Gas wholesale lookups'!$A$4:$L$15,'Inputs - Gas wholesale index'!I$2,FALSE)</f>
        <v>208526.18181818182</v>
      </c>
      <c r="J160" s="12">
        <f>VLOOKUP($B160,'Gas wholesale lookups'!$A$4:$L$15,'Inputs - Gas wholesale index'!J$2,FALSE)</f>
        <v>166168.27272727274</v>
      </c>
      <c r="K160" s="12">
        <f>VLOOKUP($B160,'Gas wholesale lookups'!$A$4:$L$15,'Inputs - Gas wholesale index'!K$2,FALSE)</f>
        <v>291847.5</v>
      </c>
      <c r="L160" s="12">
        <f>VLOOKUP($B160,'Gas wholesale lookups'!$A$4:$L$15,'Inputs - Gas wholesale index'!L$2,FALSE)</f>
        <v>332991.45454545453</v>
      </c>
      <c r="M160" s="12">
        <f>VLOOKUP($B160,'Gas wholesale lookups'!$A$4:$L$15,'Inputs - Gas wholesale index'!M$2,FALSE)</f>
        <v>208526.18181818182</v>
      </c>
      <c r="N160" s="12">
        <f>VLOOKUP($B160,'Gas wholesale lookups'!$A$4:$L$15,'Inputs - Gas wholesale index'!N$2,FALSE)</f>
        <v>166168.27272727274</v>
      </c>
      <c r="O160" s="37">
        <f>VLOOKUP($B160,'Gas wholesale lookups'!$A$4:$R$15,'Inputs - Gas wholesale index'!O$2,FALSE)</f>
        <v>0</v>
      </c>
      <c r="P160" s="37">
        <f>VLOOKUP($B160,'Gas wholesale lookups'!$A$4:$R$15,'Inputs - Gas wholesale index'!P$2,FALSE)</f>
        <v>0</v>
      </c>
      <c r="Q160" s="37">
        <f>VLOOKUP($B160,'Gas wholesale lookups'!$A$4:$R$15,'Inputs - Gas wholesale index'!Q$2,FALSE)</f>
        <v>1</v>
      </c>
      <c r="R160" s="37">
        <f>VLOOKUP($B160,'Gas wholesale lookups'!$A$4:$R$15,'Inputs - Gas wholesale index'!R$2,FALSE)</f>
        <v>1</v>
      </c>
      <c r="S160" s="37">
        <f>VLOOKUP($B160,'Gas wholesale lookups'!$A$4:$R$15,'Inputs - Gas wholesale index'!S$2,FALSE)</f>
        <v>1</v>
      </c>
      <c r="T160" s="37">
        <f>VLOOKUP($B160,'Gas wholesale lookups'!$A$4:$R$15,'Inputs - Gas wholesale index'!T$2,FALSE)</f>
        <v>1</v>
      </c>
      <c r="U160" s="12">
        <f t="shared" si="37"/>
        <v>0</v>
      </c>
      <c r="V160" s="12">
        <f t="shared" si="38"/>
        <v>0</v>
      </c>
      <c r="W160" s="12">
        <f t="shared" si="39"/>
        <v>291847.5</v>
      </c>
      <c r="X160" s="12">
        <f t="shared" si="40"/>
        <v>332991.45454545453</v>
      </c>
      <c r="Y160" s="12">
        <f t="shared" si="41"/>
        <v>208526.18181818182</v>
      </c>
      <c r="Z160" s="12">
        <f t="shared" si="42"/>
        <v>166168.27272727274</v>
      </c>
      <c r="AA160" s="12">
        <f t="shared" si="43"/>
        <v>999533.40909090918</v>
      </c>
      <c r="AB160" s="22">
        <f t="shared" si="44"/>
        <v>0</v>
      </c>
      <c r="AC160" s="22">
        <f t="shared" si="45"/>
        <v>0</v>
      </c>
      <c r="AD160" s="22">
        <f t="shared" si="46"/>
        <v>0</v>
      </c>
      <c r="AE160" s="22">
        <f t="shared" si="47"/>
        <v>0</v>
      </c>
      <c r="AF160" s="22">
        <f t="shared" si="48"/>
        <v>0</v>
      </c>
      <c r="AG160" s="22">
        <f t="shared" si="49"/>
        <v>0</v>
      </c>
      <c r="AH160" s="22">
        <f t="shared" si="50"/>
        <v>0</v>
      </c>
      <c r="AI160" s="43" t="str">
        <f t="shared" si="51"/>
        <v>n/a</v>
      </c>
      <c r="AJ160" s="2" t="str">
        <f t="shared" si="52"/>
        <v>2015-16 Winter</v>
      </c>
      <c r="AK160" s="2" t="str">
        <f t="shared" si="53"/>
        <v>2014-15 Winter</v>
      </c>
      <c r="AL160" s="40">
        <v>0</v>
      </c>
      <c r="AM160" s="58"/>
    </row>
    <row r="161" spans="1:39">
      <c r="A161" s="46">
        <v>42074</v>
      </c>
      <c r="B161" s="13" t="str">
        <f t="shared" si="36"/>
        <v>Mar</v>
      </c>
      <c r="C161" s="182"/>
      <c r="D161" s="182"/>
      <c r="E161" s="182"/>
      <c r="F161" s="182"/>
      <c r="G161" s="182"/>
      <c r="H161" s="182"/>
      <c r="I161" s="12">
        <f>VLOOKUP($B161,'Gas wholesale lookups'!$A$4:$L$15,'Inputs - Gas wholesale index'!I$2,FALSE)</f>
        <v>208526.18181818182</v>
      </c>
      <c r="J161" s="12">
        <f>VLOOKUP($B161,'Gas wholesale lookups'!$A$4:$L$15,'Inputs - Gas wholesale index'!J$2,FALSE)</f>
        <v>166168.27272727274</v>
      </c>
      <c r="K161" s="12">
        <f>VLOOKUP($B161,'Gas wholesale lookups'!$A$4:$L$15,'Inputs - Gas wholesale index'!K$2,FALSE)</f>
        <v>291847.5</v>
      </c>
      <c r="L161" s="12">
        <f>VLOOKUP($B161,'Gas wholesale lookups'!$A$4:$L$15,'Inputs - Gas wholesale index'!L$2,FALSE)</f>
        <v>332991.45454545453</v>
      </c>
      <c r="M161" s="12">
        <f>VLOOKUP($B161,'Gas wholesale lookups'!$A$4:$L$15,'Inputs - Gas wholesale index'!M$2,FALSE)</f>
        <v>208526.18181818182</v>
      </c>
      <c r="N161" s="12">
        <f>VLOOKUP($B161,'Gas wholesale lookups'!$A$4:$L$15,'Inputs - Gas wholesale index'!N$2,FALSE)</f>
        <v>166168.27272727274</v>
      </c>
      <c r="O161" s="37">
        <f>VLOOKUP($B161,'Gas wholesale lookups'!$A$4:$R$15,'Inputs - Gas wholesale index'!O$2,FALSE)</f>
        <v>0</v>
      </c>
      <c r="P161" s="37">
        <f>VLOOKUP($B161,'Gas wholesale lookups'!$A$4:$R$15,'Inputs - Gas wholesale index'!P$2,FALSE)</f>
        <v>0</v>
      </c>
      <c r="Q161" s="37">
        <f>VLOOKUP($B161,'Gas wholesale lookups'!$A$4:$R$15,'Inputs - Gas wholesale index'!Q$2,FALSE)</f>
        <v>1</v>
      </c>
      <c r="R161" s="37">
        <f>VLOOKUP($B161,'Gas wholesale lookups'!$A$4:$R$15,'Inputs - Gas wholesale index'!R$2,FALSE)</f>
        <v>1</v>
      </c>
      <c r="S161" s="37">
        <f>VLOOKUP($B161,'Gas wholesale lookups'!$A$4:$R$15,'Inputs - Gas wholesale index'!S$2,FALSE)</f>
        <v>1</v>
      </c>
      <c r="T161" s="37">
        <f>VLOOKUP($B161,'Gas wholesale lookups'!$A$4:$R$15,'Inputs - Gas wholesale index'!T$2,FALSE)</f>
        <v>1</v>
      </c>
      <c r="U161" s="12">
        <f t="shared" si="37"/>
        <v>0</v>
      </c>
      <c r="V161" s="12">
        <f t="shared" si="38"/>
        <v>0</v>
      </c>
      <c r="W161" s="12">
        <f t="shared" si="39"/>
        <v>291847.5</v>
      </c>
      <c r="X161" s="12">
        <f t="shared" si="40"/>
        <v>332991.45454545453</v>
      </c>
      <c r="Y161" s="12">
        <f t="shared" si="41"/>
        <v>208526.18181818182</v>
      </c>
      <c r="Z161" s="12">
        <f t="shared" si="42"/>
        <v>166168.27272727274</v>
      </c>
      <c r="AA161" s="12">
        <f t="shared" si="43"/>
        <v>999533.40909090918</v>
      </c>
      <c r="AB161" s="22">
        <f t="shared" si="44"/>
        <v>0</v>
      </c>
      <c r="AC161" s="22">
        <f t="shared" si="45"/>
        <v>0</v>
      </c>
      <c r="AD161" s="22">
        <f t="shared" si="46"/>
        <v>0</v>
      </c>
      <c r="AE161" s="22">
        <f t="shared" si="47"/>
        <v>0</v>
      </c>
      <c r="AF161" s="22">
        <f t="shared" si="48"/>
        <v>0</v>
      </c>
      <c r="AG161" s="22">
        <f t="shared" si="49"/>
        <v>0</v>
      </c>
      <c r="AH161" s="22">
        <f t="shared" si="50"/>
        <v>0</v>
      </c>
      <c r="AI161" s="43" t="str">
        <f t="shared" si="51"/>
        <v>n/a</v>
      </c>
      <c r="AJ161" s="2" t="str">
        <f t="shared" si="52"/>
        <v>2015-16 Winter</v>
      </c>
      <c r="AK161" s="2" t="str">
        <f t="shared" si="53"/>
        <v>2014-15 Winter</v>
      </c>
      <c r="AL161" s="40">
        <v>0</v>
      </c>
      <c r="AM161" s="58"/>
    </row>
    <row r="162" spans="1:39">
      <c r="A162" s="46">
        <v>42075</v>
      </c>
      <c r="B162" s="13" t="str">
        <f t="shared" si="36"/>
        <v>Mar</v>
      </c>
      <c r="C162" s="182"/>
      <c r="D162" s="182"/>
      <c r="E162" s="182"/>
      <c r="F162" s="182"/>
      <c r="G162" s="182"/>
      <c r="H162" s="182"/>
      <c r="I162" s="12">
        <f>VLOOKUP($B162,'Gas wholesale lookups'!$A$4:$L$15,'Inputs - Gas wholesale index'!I$2,FALSE)</f>
        <v>208526.18181818182</v>
      </c>
      <c r="J162" s="12">
        <f>VLOOKUP($B162,'Gas wholesale lookups'!$A$4:$L$15,'Inputs - Gas wholesale index'!J$2,FALSE)</f>
        <v>166168.27272727274</v>
      </c>
      <c r="K162" s="12">
        <f>VLOOKUP($B162,'Gas wholesale lookups'!$A$4:$L$15,'Inputs - Gas wholesale index'!K$2,FALSE)</f>
        <v>291847.5</v>
      </c>
      <c r="L162" s="12">
        <f>VLOOKUP($B162,'Gas wholesale lookups'!$A$4:$L$15,'Inputs - Gas wholesale index'!L$2,FALSE)</f>
        <v>332991.45454545453</v>
      </c>
      <c r="M162" s="12">
        <f>VLOOKUP($B162,'Gas wholesale lookups'!$A$4:$L$15,'Inputs - Gas wholesale index'!M$2,FALSE)</f>
        <v>208526.18181818182</v>
      </c>
      <c r="N162" s="12">
        <f>VLOOKUP($B162,'Gas wholesale lookups'!$A$4:$L$15,'Inputs - Gas wholesale index'!N$2,FALSE)</f>
        <v>166168.27272727274</v>
      </c>
      <c r="O162" s="37">
        <f>VLOOKUP($B162,'Gas wholesale lookups'!$A$4:$R$15,'Inputs - Gas wholesale index'!O$2,FALSE)</f>
        <v>0</v>
      </c>
      <c r="P162" s="37">
        <f>VLOOKUP($B162,'Gas wholesale lookups'!$A$4:$R$15,'Inputs - Gas wholesale index'!P$2,FALSE)</f>
        <v>0</v>
      </c>
      <c r="Q162" s="37">
        <f>VLOOKUP($B162,'Gas wholesale lookups'!$A$4:$R$15,'Inputs - Gas wholesale index'!Q$2,FALSE)</f>
        <v>1</v>
      </c>
      <c r="R162" s="37">
        <f>VLOOKUP($B162,'Gas wholesale lookups'!$A$4:$R$15,'Inputs - Gas wholesale index'!R$2,FALSE)</f>
        <v>1</v>
      </c>
      <c r="S162" s="37">
        <f>VLOOKUP($B162,'Gas wholesale lookups'!$A$4:$R$15,'Inputs - Gas wholesale index'!S$2,FALSE)</f>
        <v>1</v>
      </c>
      <c r="T162" s="37">
        <f>VLOOKUP($B162,'Gas wholesale lookups'!$A$4:$R$15,'Inputs - Gas wholesale index'!T$2,FALSE)</f>
        <v>1</v>
      </c>
      <c r="U162" s="12">
        <f t="shared" si="37"/>
        <v>0</v>
      </c>
      <c r="V162" s="12">
        <f t="shared" si="38"/>
        <v>0</v>
      </c>
      <c r="W162" s="12">
        <f t="shared" si="39"/>
        <v>291847.5</v>
      </c>
      <c r="X162" s="12">
        <f t="shared" si="40"/>
        <v>332991.45454545453</v>
      </c>
      <c r="Y162" s="12">
        <f t="shared" si="41"/>
        <v>208526.18181818182</v>
      </c>
      <c r="Z162" s="12">
        <f t="shared" si="42"/>
        <v>166168.27272727274</v>
      </c>
      <c r="AA162" s="12">
        <f t="shared" si="43"/>
        <v>999533.40909090918</v>
      </c>
      <c r="AB162" s="22">
        <f t="shared" si="44"/>
        <v>0</v>
      </c>
      <c r="AC162" s="22">
        <f t="shared" si="45"/>
        <v>0</v>
      </c>
      <c r="AD162" s="22">
        <f t="shared" si="46"/>
        <v>0</v>
      </c>
      <c r="AE162" s="22">
        <f t="shared" si="47"/>
        <v>0</v>
      </c>
      <c r="AF162" s="22">
        <f t="shared" si="48"/>
        <v>0</v>
      </c>
      <c r="AG162" s="22">
        <f t="shared" si="49"/>
        <v>0</v>
      </c>
      <c r="AH162" s="22">
        <f t="shared" si="50"/>
        <v>0</v>
      </c>
      <c r="AI162" s="43" t="str">
        <f t="shared" si="51"/>
        <v>n/a</v>
      </c>
      <c r="AJ162" s="2" t="str">
        <f t="shared" si="52"/>
        <v>2015-16 Winter</v>
      </c>
      <c r="AK162" s="2" t="str">
        <f t="shared" si="53"/>
        <v>2014-15 Winter</v>
      </c>
      <c r="AL162" s="40">
        <v>0</v>
      </c>
      <c r="AM162" s="58"/>
    </row>
    <row r="163" spans="1:39">
      <c r="A163" s="46">
        <v>42076</v>
      </c>
      <c r="B163" s="13" t="str">
        <f t="shared" si="36"/>
        <v>Mar</v>
      </c>
      <c r="C163" s="182"/>
      <c r="D163" s="182"/>
      <c r="E163" s="182"/>
      <c r="F163" s="182"/>
      <c r="G163" s="182"/>
      <c r="H163" s="182"/>
      <c r="I163" s="12">
        <f>VLOOKUP($B163,'Gas wholesale lookups'!$A$4:$L$15,'Inputs - Gas wholesale index'!I$2,FALSE)</f>
        <v>208526.18181818182</v>
      </c>
      <c r="J163" s="12">
        <f>VLOOKUP($B163,'Gas wholesale lookups'!$A$4:$L$15,'Inputs - Gas wholesale index'!J$2,FALSE)</f>
        <v>166168.27272727274</v>
      </c>
      <c r="K163" s="12">
        <f>VLOOKUP($B163,'Gas wholesale lookups'!$A$4:$L$15,'Inputs - Gas wholesale index'!K$2,FALSE)</f>
        <v>291847.5</v>
      </c>
      <c r="L163" s="12">
        <f>VLOOKUP($B163,'Gas wholesale lookups'!$A$4:$L$15,'Inputs - Gas wholesale index'!L$2,FALSE)</f>
        <v>332991.45454545453</v>
      </c>
      <c r="M163" s="12">
        <f>VLOOKUP($B163,'Gas wholesale lookups'!$A$4:$L$15,'Inputs - Gas wholesale index'!M$2,FALSE)</f>
        <v>208526.18181818182</v>
      </c>
      <c r="N163" s="12">
        <f>VLOOKUP($B163,'Gas wholesale lookups'!$A$4:$L$15,'Inputs - Gas wholesale index'!N$2,FALSE)</f>
        <v>166168.27272727274</v>
      </c>
      <c r="O163" s="37">
        <f>VLOOKUP($B163,'Gas wholesale lookups'!$A$4:$R$15,'Inputs - Gas wholesale index'!O$2,FALSE)</f>
        <v>0</v>
      </c>
      <c r="P163" s="37">
        <f>VLOOKUP($B163,'Gas wholesale lookups'!$A$4:$R$15,'Inputs - Gas wholesale index'!P$2,FALSE)</f>
        <v>0</v>
      </c>
      <c r="Q163" s="37">
        <f>VLOOKUP($B163,'Gas wholesale lookups'!$A$4:$R$15,'Inputs - Gas wholesale index'!Q$2,FALSE)</f>
        <v>1</v>
      </c>
      <c r="R163" s="37">
        <f>VLOOKUP($B163,'Gas wholesale lookups'!$A$4:$R$15,'Inputs - Gas wholesale index'!R$2,FALSE)</f>
        <v>1</v>
      </c>
      <c r="S163" s="37">
        <f>VLOOKUP($B163,'Gas wholesale lookups'!$A$4:$R$15,'Inputs - Gas wholesale index'!S$2,FALSE)</f>
        <v>1</v>
      </c>
      <c r="T163" s="37">
        <f>VLOOKUP($B163,'Gas wholesale lookups'!$A$4:$R$15,'Inputs - Gas wholesale index'!T$2,FALSE)</f>
        <v>1</v>
      </c>
      <c r="U163" s="12">
        <f t="shared" si="37"/>
        <v>0</v>
      </c>
      <c r="V163" s="12">
        <f t="shared" si="38"/>
        <v>0</v>
      </c>
      <c r="W163" s="12">
        <f t="shared" si="39"/>
        <v>291847.5</v>
      </c>
      <c r="X163" s="12">
        <f t="shared" si="40"/>
        <v>332991.45454545453</v>
      </c>
      <c r="Y163" s="12">
        <f t="shared" si="41"/>
        <v>208526.18181818182</v>
      </c>
      <c r="Z163" s="12">
        <f t="shared" si="42"/>
        <v>166168.27272727274</v>
      </c>
      <c r="AA163" s="12">
        <f t="shared" si="43"/>
        <v>999533.40909090918</v>
      </c>
      <c r="AB163" s="22">
        <f t="shared" si="44"/>
        <v>0</v>
      </c>
      <c r="AC163" s="22">
        <f t="shared" si="45"/>
        <v>0</v>
      </c>
      <c r="AD163" s="22">
        <f t="shared" si="46"/>
        <v>0</v>
      </c>
      <c r="AE163" s="22">
        <f t="shared" si="47"/>
        <v>0</v>
      </c>
      <c r="AF163" s="22">
        <f t="shared" si="48"/>
        <v>0</v>
      </c>
      <c r="AG163" s="22">
        <f t="shared" si="49"/>
        <v>0</v>
      </c>
      <c r="AH163" s="22">
        <f t="shared" si="50"/>
        <v>0</v>
      </c>
      <c r="AI163" s="43" t="str">
        <f t="shared" si="51"/>
        <v>n/a</v>
      </c>
      <c r="AJ163" s="2" t="str">
        <f t="shared" si="52"/>
        <v>2015-16 Winter</v>
      </c>
      <c r="AK163" s="2" t="str">
        <f t="shared" si="53"/>
        <v>2014-15 Winter</v>
      </c>
      <c r="AL163" s="40">
        <v>0</v>
      </c>
      <c r="AM163" s="58"/>
    </row>
    <row r="164" spans="1:39">
      <c r="A164" s="46">
        <v>42079</v>
      </c>
      <c r="B164" s="13" t="str">
        <f t="shared" si="36"/>
        <v>Mar</v>
      </c>
      <c r="C164" s="182"/>
      <c r="D164" s="182"/>
      <c r="E164" s="182"/>
      <c r="F164" s="182"/>
      <c r="G164" s="182"/>
      <c r="H164" s="182"/>
      <c r="I164" s="12">
        <f>VLOOKUP($B164,'Gas wholesale lookups'!$A$4:$L$15,'Inputs - Gas wholesale index'!I$2,FALSE)</f>
        <v>208526.18181818182</v>
      </c>
      <c r="J164" s="12">
        <f>VLOOKUP($B164,'Gas wholesale lookups'!$A$4:$L$15,'Inputs - Gas wholesale index'!J$2,FALSE)</f>
        <v>166168.27272727274</v>
      </c>
      <c r="K164" s="12">
        <f>VLOOKUP($B164,'Gas wholesale lookups'!$A$4:$L$15,'Inputs - Gas wholesale index'!K$2,FALSE)</f>
        <v>291847.5</v>
      </c>
      <c r="L164" s="12">
        <f>VLOOKUP($B164,'Gas wholesale lookups'!$A$4:$L$15,'Inputs - Gas wholesale index'!L$2,FALSE)</f>
        <v>332991.45454545453</v>
      </c>
      <c r="M164" s="12">
        <f>VLOOKUP($B164,'Gas wholesale lookups'!$A$4:$L$15,'Inputs - Gas wholesale index'!M$2,FALSE)</f>
        <v>208526.18181818182</v>
      </c>
      <c r="N164" s="12">
        <f>VLOOKUP($B164,'Gas wholesale lookups'!$A$4:$L$15,'Inputs - Gas wholesale index'!N$2,FALSE)</f>
        <v>166168.27272727274</v>
      </c>
      <c r="O164" s="37">
        <f>VLOOKUP($B164,'Gas wholesale lookups'!$A$4:$R$15,'Inputs - Gas wholesale index'!O$2,FALSE)</f>
        <v>0</v>
      </c>
      <c r="P164" s="37">
        <f>VLOOKUP($B164,'Gas wholesale lookups'!$A$4:$R$15,'Inputs - Gas wholesale index'!P$2,FALSE)</f>
        <v>0</v>
      </c>
      <c r="Q164" s="37">
        <f>VLOOKUP($B164,'Gas wholesale lookups'!$A$4:$R$15,'Inputs - Gas wholesale index'!Q$2,FALSE)</f>
        <v>1</v>
      </c>
      <c r="R164" s="37">
        <f>VLOOKUP($B164,'Gas wholesale lookups'!$A$4:$R$15,'Inputs - Gas wholesale index'!R$2,FALSE)</f>
        <v>1</v>
      </c>
      <c r="S164" s="37">
        <f>VLOOKUP($B164,'Gas wholesale lookups'!$A$4:$R$15,'Inputs - Gas wholesale index'!S$2,FALSE)</f>
        <v>1</v>
      </c>
      <c r="T164" s="37">
        <f>VLOOKUP($B164,'Gas wholesale lookups'!$A$4:$R$15,'Inputs - Gas wholesale index'!T$2,FALSE)</f>
        <v>1</v>
      </c>
      <c r="U164" s="12">
        <f t="shared" si="37"/>
        <v>0</v>
      </c>
      <c r="V164" s="12">
        <f t="shared" si="38"/>
        <v>0</v>
      </c>
      <c r="W164" s="12">
        <f t="shared" si="39"/>
        <v>291847.5</v>
      </c>
      <c r="X164" s="12">
        <f t="shared" si="40"/>
        <v>332991.45454545453</v>
      </c>
      <c r="Y164" s="12">
        <f t="shared" si="41"/>
        <v>208526.18181818182</v>
      </c>
      <c r="Z164" s="12">
        <f t="shared" si="42"/>
        <v>166168.27272727274</v>
      </c>
      <c r="AA164" s="12">
        <f t="shared" si="43"/>
        <v>999533.40909090918</v>
      </c>
      <c r="AB164" s="22">
        <f t="shared" si="44"/>
        <v>0</v>
      </c>
      <c r="AC164" s="22">
        <f t="shared" si="45"/>
        <v>0</v>
      </c>
      <c r="AD164" s="22">
        <f t="shared" si="46"/>
        <v>0</v>
      </c>
      <c r="AE164" s="22">
        <f t="shared" si="47"/>
        <v>0</v>
      </c>
      <c r="AF164" s="22">
        <f t="shared" si="48"/>
        <v>0</v>
      </c>
      <c r="AG164" s="22">
        <f t="shared" si="49"/>
        <v>0</v>
      </c>
      <c r="AH164" s="22">
        <f t="shared" si="50"/>
        <v>0</v>
      </c>
      <c r="AI164" s="43" t="str">
        <f t="shared" si="51"/>
        <v>n/a</v>
      </c>
      <c r="AJ164" s="2" t="str">
        <f t="shared" si="52"/>
        <v>2015-16 Winter</v>
      </c>
      <c r="AK164" s="2" t="str">
        <f t="shared" si="53"/>
        <v>2014-15 Winter</v>
      </c>
      <c r="AL164" s="40">
        <v>0</v>
      </c>
      <c r="AM164" s="58"/>
    </row>
    <row r="165" spans="1:39">
      <c r="A165" s="46">
        <v>42080</v>
      </c>
      <c r="B165" s="13" t="str">
        <f t="shared" si="36"/>
        <v>Mar</v>
      </c>
      <c r="C165" s="182"/>
      <c r="D165" s="182"/>
      <c r="E165" s="182"/>
      <c r="F165" s="182"/>
      <c r="G165" s="182"/>
      <c r="H165" s="182"/>
      <c r="I165" s="12">
        <f>VLOOKUP($B165,'Gas wholesale lookups'!$A$4:$L$15,'Inputs - Gas wholesale index'!I$2,FALSE)</f>
        <v>208526.18181818182</v>
      </c>
      <c r="J165" s="12">
        <f>VLOOKUP($B165,'Gas wholesale lookups'!$A$4:$L$15,'Inputs - Gas wholesale index'!J$2,FALSE)</f>
        <v>166168.27272727274</v>
      </c>
      <c r="K165" s="12">
        <f>VLOOKUP($B165,'Gas wholesale lookups'!$A$4:$L$15,'Inputs - Gas wholesale index'!K$2,FALSE)</f>
        <v>291847.5</v>
      </c>
      <c r="L165" s="12">
        <f>VLOOKUP($B165,'Gas wholesale lookups'!$A$4:$L$15,'Inputs - Gas wholesale index'!L$2,FALSE)</f>
        <v>332991.45454545453</v>
      </c>
      <c r="M165" s="12">
        <f>VLOOKUP($B165,'Gas wholesale lookups'!$A$4:$L$15,'Inputs - Gas wholesale index'!M$2,FALSE)</f>
        <v>208526.18181818182</v>
      </c>
      <c r="N165" s="12">
        <f>VLOOKUP($B165,'Gas wholesale lookups'!$A$4:$L$15,'Inputs - Gas wholesale index'!N$2,FALSE)</f>
        <v>166168.27272727274</v>
      </c>
      <c r="O165" s="37">
        <f>VLOOKUP($B165,'Gas wholesale lookups'!$A$4:$R$15,'Inputs - Gas wholesale index'!O$2,FALSE)</f>
        <v>0</v>
      </c>
      <c r="P165" s="37">
        <f>VLOOKUP($B165,'Gas wholesale lookups'!$A$4:$R$15,'Inputs - Gas wholesale index'!P$2,FALSE)</f>
        <v>0</v>
      </c>
      <c r="Q165" s="37">
        <f>VLOOKUP($B165,'Gas wholesale lookups'!$A$4:$R$15,'Inputs - Gas wholesale index'!Q$2,FALSE)</f>
        <v>1</v>
      </c>
      <c r="R165" s="37">
        <f>VLOOKUP($B165,'Gas wholesale lookups'!$A$4:$R$15,'Inputs - Gas wholesale index'!R$2,FALSE)</f>
        <v>1</v>
      </c>
      <c r="S165" s="37">
        <f>VLOOKUP($B165,'Gas wholesale lookups'!$A$4:$R$15,'Inputs - Gas wholesale index'!S$2,FALSE)</f>
        <v>1</v>
      </c>
      <c r="T165" s="37">
        <f>VLOOKUP($B165,'Gas wholesale lookups'!$A$4:$R$15,'Inputs - Gas wholesale index'!T$2,FALSE)</f>
        <v>1</v>
      </c>
      <c r="U165" s="12">
        <f t="shared" si="37"/>
        <v>0</v>
      </c>
      <c r="V165" s="12">
        <f t="shared" si="38"/>
        <v>0</v>
      </c>
      <c r="W165" s="12">
        <f t="shared" si="39"/>
        <v>291847.5</v>
      </c>
      <c r="X165" s="12">
        <f t="shared" si="40"/>
        <v>332991.45454545453</v>
      </c>
      <c r="Y165" s="12">
        <f t="shared" si="41"/>
        <v>208526.18181818182</v>
      </c>
      <c r="Z165" s="12">
        <f t="shared" si="42"/>
        <v>166168.27272727274</v>
      </c>
      <c r="AA165" s="12">
        <f t="shared" si="43"/>
        <v>999533.40909090918</v>
      </c>
      <c r="AB165" s="22">
        <f t="shared" si="44"/>
        <v>0</v>
      </c>
      <c r="AC165" s="22">
        <f t="shared" si="45"/>
        <v>0</v>
      </c>
      <c r="AD165" s="22">
        <f t="shared" si="46"/>
        <v>0</v>
      </c>
      <c r="AE165" s="22">
        <f t="shared" si="47"/>
        <v>0</v>
      </c>
      <c r="AF165" s="22">
        <f t="shared" si="48"/>
        <v>0</v>
      </c>
      <c r="AG165" s="22">
        <f t="shared" si="49"/>
        <v>0</v>
      </c>
      <c r="AH165" s="22">
        <f t="shared" si="50"/>
        <v>0</v>
      </c>
      <c r="AI165" s="43" t="str">
        <f t="shared" si="51"/>
        <v>n/a</v>
      </c>
      <c r="AJ165" s="2" t="str">
        <f t="shared" si="52"/>
        <v>2015-16 Winter</v>
      </c>
      <c r="AK165" s="2" t="str">
        <f t="shared" si="53"/>
        <v>2014-15 Winter</v>
      </c>
      <c r="AL165" s="40">
        <v>0</v>
      </c>
      <c r="AM165" s="58"/>
    </row>
    <row r="166" spans="1:39">
      <c r="A166" s="46">
        <v>42081</v>
      </c>
      <c r="B166" s="13" t="str">
        <f t="shared" si="36"/>
        <v>Mar</v>
      </c>
      <c r="C166" s="182"/>
      <c r="D166" s="182"/>
      <c r="E166" s="182"/>
      <c r="F166" s="182"/>
      <c r="G166" s="182"/>
      <c r="H166" s="182"/>
      <c r="I166" s="12">
        <f>VLOOKUP($B166,'Gas wholesale lookups'!$A$4:$L$15,'Inputs - Gas wholesale index'!I$2,FALSE)</f>
        <v>208526.18181818182</v>
      </c>
      <c r="J166" s="12">
        <f>VLOOKUP($B166,'Gas wholesale lookups'!$A$4:$L$15,'Inputs - Gas wholesale index'!J$2,FALSE)</f>
        <v>166168.27272727274</v>
      </c>
      <c r="K166" s="12">
        <f>VLOOKUP($B166,'Gas wholesale lookups'!$A$4:$L$15,'Inputs - Gas wholesale index'!K$2,FALSE)</f>
        <v>291847.5</v>
      </c>
      <c r="L166" s="12">
        <f>VLOOKUP($B166,'Gas wholesale lookups'!$A$4:$L$15,'Inputs - Gas wholesale index'!L$2,FALSE)</f>
        <v>332991.45454545453</v>
      </c>
      <c r="M166" s="12">
        <f>VLOOKUP($B166,'Gas wholesale lookups'!$A$4:$L$15,'Inputs - Gas wholesale index'!M$2,FALSE)</f>
        <v>208526.18181818182</v>
      </c>
      <c r="N166" s="12">
        <f>VLOOKUP($B166,'Gas wholesale lookups'!$A$4:$L$15,'Inputs - Gas wholesale index'!N$2,FALSE)</f>
        <v>166168.27272727274</v>
      </c>
      <c r="O166" s="37">
        <f>VLOOKUP($B166,'Gas wholesale lookups'!$A$4:$R$15,'Inputs - Gas wholesale index'!O$2,FALSE)</f>
        <v>0</v>
      </c>
      <c r="P166" s="37">
        <f>VLOOKUP($B166,'Gas wholesale lookups'!$A$4:$R$15,'Inputs - Gas wholesale index'!P$2,FALSE)</f>
        <v>0</v>
      </c>
      <c r="Q166" s="37">
        <f>VLOOKUP($B166,'Gas wholesale lookups'!$A$4:$R$15,'Inputs - Gas wholesale index'!Q$2,FALSE)</f>
        <v>1</v>
      </c>
      <c r="R166" s="37">
        <f>VLOOKUP($B166,'Gas wholesale lookups'!$A$4:$R$15,'Inputs - Gas wholesale index'!R$2,FALSE)</f>
        <v>1</v>
      </c>
      <c r="S166" s="37">
        <f>VLOOKUP($B166,'Gas wholesale lookups'!$A$4:$R$15,'Inputs - Gas wholesale index'!S$2,FALSE)</f>
        <v>1</v>
      </c>
      <c r="T166" s="37">
        <f>VLOOKUP($B166,'Gas wholesale lookups'!$A$4:$R$15,'Inputs - Gas wholesale index'!T$2,FALSE)</f>
        <v>1</v>
      </c>
      <c r="U166" s="12">
        <f t="shared" si="37"/>
        <v>0</v>
      </c>
      <c r="V166" s="12">
        <f t="shared" si="38"/>
        <v>0</v>
      </c>
      <c r="W166" s="12">
        <f t="shared" si="39"/>
        <v>291847.5</v>
      </c>
      <c r="X166" s="12">
        <f t="shared" si="40"/>
        <v>332991.45454545453</v>
      </c>
      <c r="Y166" s="12">
        <f t="shared" si="41"/>
        <v>208526.18181818182</v>
      </c>
      <c r="Z166" s="12">
        <f t="shared" si="42"/>
        <v>166168.27272727274</v>
      </c>
      <c r="AA166" s="12">
        <f t="shared" si="43"/>
        <v>999533.40909090918</v>
      </c>
      <c r="AB166" s="22">
        <f t="shared" si="44"/>
        <v>0</v>
      </c>
      <c r="AC166" s="22">
        <f t="shared" si="45"/>
        <v>0</v>
      </c>
      <c r="AD166" s="22">
        <f t="shared" si="46"/>
        <v>0</v>
      </c>
      <c r="AE166" s="22">
        <f t="shared" si="47"/>
        <v>0</v>
      </c>
      <c r="AF166" s="22">
        <f t="shared" si="48"/>
        <v>0</v>
      </c>
      <c r="AG166" s="22">
        <f t="shared" si="49"/>
        <v>0</v>
      </c>
      <c r="AH166" s="22">
        <f t="shared" si="50"/>
        <v>0</v>
      </c>
      <c r="AI166" s="43" t="str">
        <f t="shared" si="51"/>
        <v>n/a</v>
      </c>
      <c r="AJ166" s="2" t="str">
        <f t="shared" si="52"/>
        <v>2015-16 Winter</v>
      </c>
      <c r="AK166" s="2" t="str">
        <f t="shared" si="53"/>
        <v>2014-15 Winter</v>
      </c>
      <c r="AL166" s="40">
        <v>0</v>
      </c>
      <c r="AM166" s="58"/>
    </row>
    <row r="167" spans="1:39">
      <c r="A167" s="46">
        <v>42082</v>
      </c>
      <c r="B167" s="13" t="str">
        <f t="shared" si="36"/>
        <v>Mar</v>
      </c>
      <c r="C167" s="182"/>
      <c r="D167" s="182"/>
      <c r="E167" s="182"/>
      <c r="F167" s="182"/>
      <c r="G167" s="182"/>
      <c r="H167" s="182"/>
      <c r="I167" s="12">
        <f>VLOOKUP($B167,'Gas wholesale lookups'!$A$4:$L$15,'Inputs - Gas wholesale index'!I$2,FALSE)</f>
        <v>208526.18181818182</v>
      </c>
      <c r="J167" s="12">
        <f>VLOOKUP($B167,'Gas wholesale lookups'!$A$4:$L$15,'Inputs - Gas wholesale index'!J$2,FALSE)</f>
        <v>166168.27272727274</v>
      </c>
      <c r="K167" s="12">
        <f>VLOOKUP($B167,'Gas wholesale lookups'!$A$4:$L$15,'Inputs - Gas wholesale index'!K$2,FALSE)</f>
        <v>291847.5</v>
      </c>
      <c r="L167" s="12">
        <f>VLOOKUP($B167,'Gas wholesale lookups'!$A$4:$L$15,'Inputs - Gas wholesale index'!L$2,FALSE)</f>
        <v>332991.45454545453</v>
      </c>
      <c r="M167" s="12">
        <f>VLOOKUP($B167,'Gas wholesale lookups'!$A$4:$L$15,'Inputs - Gas wholesale index'!M$2,FALSE)</f>
        <v>208526.18181818182</v>
      </c>
      <c r="N167" s="12">
        <f>VLOOKUP($B167,'Gas wholesale lookups'!$A$4:$L$15,'Inputs - Gas wholesale index'!N$2,FALSE)</f>
        <v>166168.27272727274</v>
      </c>
      <c r="O167" s="37">
        <f>VLOOKUP($B167,'Gas wholesale lookups'!$A$4:$R$15,'Inputs - Gas wholesale index'!O$2,FALSE)</f>
        <v>0</v>
      </c>
      <c r="P167" s="37">
        <f>VLOOKUP($B167,'Gas wholesale lookups'!$A$4:$R$15,'Inputs - Gas wholesale index'!P$2,FALSE)</f>
        <v>0</v>
      </c>
      <c r="Q167" s="37">
        <f>VLOOKUP($B167,'Gas wholesale lookups'!$A$4:$R$15,'Inputs - Gas wholesale index'!Q$2,FALSE)</f>
        <v>1</v>
      </c>
      <c r="R167" s="37">
        <f>VLOOKUP($B167,'Gas wholesale lookups'!$A$4:$R$15,'Inputs - Gas wholesale index'!R$2,FALSE)</f>
        <v>1</v>
      </c>
      <c r="S167" s="37">
        <f>VLOOKUP($B167,'Gas wholesale lookups'!$A$4:$R$15,'Inputs - Gas wholesale index'!S$2,FALSE)</f>
        <v>1</v>
      </c>
      <c r="T167" s="37">
        <f>VLOOKUP($B167,'Gas wholesale lookups'!$A$4:$R$15,'Inputs - Gas wholesale index'!T$2,FALSE)</f>
        <v>1</v>
      </c>
      <c r="U167" s="12">
        <f t="shared" si="37"/>
        <v>0</v>
      </c>
      <c r="V167" s="12">
        <f t="shared" si="38"/>
        <v>0</v>
      </c>
      <c r="W167" s="12">
        <f t="shared" si="39"/>
        <v>291847.5</v>
      </c>
      <c r="X167" s="12">
        <f t="shared" si="40"/>
        <v>332991.45454545453</v>
      </c>
      <c r="Y167" s="12">
        <f t="shared" si="41"/>
        <v>208526.18181818182</v>
      </c>
      <c r="Z167" s="12">
        <f t="shared" si="42"/>
        <v>166168.27272727274</v>
      </c>
      <c r="AA167" s="12">
        <f t="shared" si="43"/>
        <v>999533.40909090918</v>
      </c>
      <c r="AB167" s="22">
        <f t="shared" si="44"/>
        <v>0</v>
      </c>
      <c r="AC167" s="22">
        <f t="shared" si="45"/>
        <v>0</v>
      </c>
      <c r="AD167" s="22">
        <f t="shared" si="46"/>
        <v>0</v>
      </c>
      <c r="AE167" s="22">
        <f t="shared" si="47"/>
        <v>0</v>
      </c>
      <c r="AF167" s="22">
        <f t="shared" si="48"/>
        <v>0</v>
      </c>
      <c r="AG167" s="22">
        <f t="shared" si="49"/>
        <v>0</v>
      </c>
      <c r="AH167" s="22">
        <f t="shared" si="50"/>
        <v>0</v>
      </c>
      <c r="AI167" s="43" t="str">
        <f t="shared" si="51"/>
        <v>n/a</v>
      </c>
      <c r="AJ167" s="2" t="str">
        <f t="shared" si="52"/>
        <v>2015-16 Winter</v>
      </c>
      <c r="AK167" s="2" t="str">
        <f t="shared" si="53"/>
        <v>2014-15 Winter</v>
      </c>
      <c r="AL167" s="40">
        <v>0</v>
      </c>
      <c r="AM167" s="58"/>
    </row>
    <row r="168" spans="1:39">
      <c r="A168" s="46">
        <v>42083</v>
      </c>
      <c r="B168" s="13" t="str">
        <f t="shared" si="36"/>
        <v>Mar</v>
      </c>
      <c r="C168" s="182"/>
      <c r="D168" s="182"/>
      <c r="E168" s="182"/>
      <c r="F168" s="182"/>
      <c r="G168" s="182"/>
      <c r="H168" s="182"/>
      <c r="I168" s="12">
        <f>VLOOKUP($B168,'Gas wholesale lookups'!$A$4:$L$15,'Inputs - Gas wholesale index'!I$2,FALSE)</f>
        <v>208526.18181818182</v>
      </c>
      <c r="J168" s="12">
        <f>VLOOKUP($B168,'Gas wholesale lookups'!$A$4:$L$15,'Inputs - Gas wholesale index'!J$2,FALSE)</f>
        <v>166168.27272727274</v>
      </c>
      <c r="K168" s="12">
        <f>VLOOKUP($B168,'Gas wholesale lookups'!$A$4:$L$15,'Inputs - Gas wholesale index'!K$2,FALSE)</f>
        <v>291847.5</v>
      </c>
      <c r="L168" s="12">
        <f>VLOOKUP($B168,'Gas wholesale lookups'!$A$4:$L$15,'Inputs - Gas wholesale index'!L$2,FALSE)</f>
        <v>332991.45454545453</v>
      </c>
      <c r="M168" s="12">
        <f>VLOOKUP($B168,'Gas wholesale lookups'!$A$4:$L$15,'Inputs - Gas wholesale index'!M$2,FALSE)</f>
        <v>208526.18181818182</v>
      </c>
      <c r="N168" s="12">
        <f>VLOOKUP($B168,'Gas wholesale lookups'!$A$4:$L$15,'Inputs - Gas wholesale index'!N$2,FALSE)</f>
        <v>166168.27272727274</v>
      </c>
      <c r="O168" s="37">
        <f>VLOOKUP($B168,'Gas wholesale lookups'!$A$4:$R$15,'Inputs - Gas wholesale index'!O$2,FALSE)</f>
        <v>0</v>
      </c>
      <c r="P168" s="37">
        <f>VLOOKUP($B168,'Gas wholesale lookups'!$A$4:$R$15,'Inputs - Gas wholesale index'!P$2,FALSE)</f>
        <v>0</v>
      </c>
      <c r="Q168" s="37">
        <f>VLOOKUP($B168,'Gas wholesale lookups'!$A$4:$R$15,'Inputs - Gas wholesale index'!Q$2,FALSE)</f>
        <v>1</v>
      </c>
      <c r="R168" s="37">
        <f>VLOOKUP($B168,'Gas wholesale lookups'!$A$4:$R$15,'Inputs - Gas wholesale index'!R$2,FALSE)</f>
        <v>1</v>
      </c>
      <c r="S168" s="37">
        <f>VLOOKUP($B168,'Gas wholesale lookups'!$A$4:$R$15,'Inputs - Gas wholesale index'!S$2,FALSE)</f>
        <v>1</v>
      </c>
      <c r="T168" s="37">
        <f>VLOOKUP($B168,'Gas wholesale lookups'!$A$4:$R$15,'Inputs - Gas wholesale index'!T$2,FALSE)</f>
        <v>1</v>
      </c>
      <c r="U168" s="12">
        <f t="shared" si="37"/>
        <v>0</v>
      </c>
      <c r="V168" s="12">
        <f t="shared" si="38"/>
        <v>0</v>
      </c>
      <c r="W168" s="12">
        <f t="shared" si="39"/>
        <v>291847.5</v>
      </c>
      <c r="X168" s="12">
        <f t="shared" si="40"/>
        <v>332991.45454545453</v>
      </c>
      <c r="Y168" s="12">
        <f t="shared" si="41"/>
        <v>208526.18181818182</v>
      </c>
      <c r="Z168" s="12">
        <f t="shared" si="42"/>
        <v>166168.27272727274</v>
      </c>
      <c r="AA168" s="12">
        <f t="shared" si="43"/>
        <v>999533.40909090918</v>
      </c>
      <c r="AB168" s="22">
        <f t="shared" si="44"/>
        <v>0</v>
      </c>
      <c r="AC168" s="22">
        <f t="shared" si="45"/>
        <v>0</v>
      </c>
      <c r="AD168" s="22">
        <f t="shared" si="46"/>
        <v>0</v>
      </c>
      <c r="AE168" s="22">
        <f t="shared" si="47"/>
        <v>0</v>
      </c>
      <c r="AF168" s="22">
        <f t="shared" si="48"/>
        <v>0</v>
      </c>
      <c r="AG168" s="22">
        <f t="shared" si="49"/>
        <v>0</v>
      </c>
      <c r="AH168" s="22">
        <f t="shared" si="50"/>
        <v>0</v>
      </c>
      <c r="AI168" s="43" t="str">
        <f t="shared" si="51"/>
        <v>n/a</v>
      </c>
      <c r="AJ168" s="2" t="str">
        <f t="shared" si="52"/>
        <v>2015-16 Winter</v>
      </c>
      <c r="AK168" s="2" t="str">
        <f t="shared" si="53"/>
        <v>2014-15 Winter</v>
      </c>
      <c r="AL168" s="40">
        <v>0</v>
      </c>
      <c r="AM168" s="58"/>
    </row>
    <row r="169" spans="1:39">
      <c r="A169" s="46">
        <v>42086</v>
      </c>
      <c r="B169" s="13" t="str">
        <f t="shared" si="36"/>
        <v>Mar</v>
      </c>
      <c r="C169" s="182"/>
      <c r="D169" s="182"/>
      <c r="E169" s="182"/>
      <c r="F169" s="182"/>
      <c r="G169" s="182"/>
      <c r="H169" s="182"/>
      <c r="I169" s="12">
        <f>VLOOKUP($B169,'Gas wholesale lookups'!$A$4:$L$15,'Inputs - Gas wholesale index'!I$2,FALSE)</f>
        <v>208526.18181818182</v>
      </c>
      <c r="J169" s="12">
        <f>VLOOKUP($B169,'Gas wholesale lookups'!$A$4:$L$15,'Inputs - Gas wholesale index'!J$2,FALSE)</f>
        <v>166168.27272727274</v>
      </c>
      <c r="K169" s="12">
        <f>VLOOKUP($B169,'Gas wholesale lookups'!$A$4:$L$15,'Inputs - Gas wholesale index'!K$2,FALSE)</f>
        <v>291847.5</v>
      </c>
      <c r="L169" s="12">
        <f>VLOOKUP($B169,'Gas wholesale lookups'!$A$4:$L$15,'Inputs - Gas wholesale index'!L$2,FALSE)</f>
        <v>332991.45454545453</v>
      </c>
      <c r="M169" s="12">
        <f>VLOOKUP($B169,'Gas wholesale lookups'!$A$4:$L$15,'Inputs - Gas wholesale index'!M$2,FALSE)</f>
        <v>208526.18181818182</v>
      </c>
      <c r="N169" s="12">
        <f>VLOOKUP($B169,'Gas wholesale lookups'!$A$4:$L$15,'Inputs - Gas wholesale index'!N$2,FALSE)</f>
        <v>166168.27272727274</v>
      </c>
      <c r="O169" s="37">
        <f>VLOOKUP($B169,'Gas wholesale lookups'!$A$4:$R$15,'Inputs - Gas wholesale index'!O$2,FALSE)</f>
        <v>0</v>
      </c>
      <c r="P169" s="37">
        <f>VLOOKUP($B169,'Gas wholesale lookups'!$A$4:$R$15,'Inputs - Gas wholesale index'!P$2,FALSE)</f>
        <v>0</v>
      </c>
      <c r="Q169" s="37">
        <f>VLOOKUP($B169,'Gas wholesale lookups'!$A$4:$R$15,'Inputs - Gas wholesale index'!Q$2,FALSE)</f>
        <v>1</v>
      </c>
      <c r="R169" s="37">
        <f>VLOOKUP($B169,'Gas wholesale lookups'!$A$4:$R$15,'Inputs - Gas wholesale index'!R$2,FALSE)</f>
        <v>1</v>
      </c>
      <c r="S169" s="37">
        <f>VLOOKUP($B169,'Gas wholesale lookups'!$A$4:$R$15,'Inputs - Gas wholesale index'!S$2,FALSE)</f>
        <v>1</v>
      </c>
      <c r="T169" s="37">
        <f>VLOOKUP($B169,'Gas wholesale lookups'!$A$4:$R$15,'Inputs - Gas wholesale index'!T$2,FALSE)</f>
        <v>1</v>
      </c>
      <c r="U169" s="12">
        <f t="shared" si="37"/>
        <v>0</v>
      </c>
      <c r="V169" s="12">
        <f t="shared" si="38"/>
        <v>0</v>
      </c>
      <c r="W169" s="12">
        <f t="shared" si="39"/>
        <v>291847.5</v>
      </c>
      <c r="X169" s="12">
        <f t="shared" si="40"/>
        <v>332991.45454545453</v>
      </c>
      <c r="Y169" s="12">
        <f t="shared" si="41"/>
        <v>208526.18181818182</v>
      </c>
      <c r="Z169" s="12">
        <f t="shared" si="42"/>
        <v>166168.27272727274</v>
      </c>
      <c r="AA169" s="12">
        <f t="shared" si="43"/>
        <v>999533.40909090918</v>
      </c>
      <c r="AB169" s="22">
        <f t="shared" si="44"/>
        <v>0</v>
      </c>
      <c r="AC169" s="22">
        <f t="shared" si="45"/>
        <v>0</v>
      </c>
      <c r="AD169" s="22">
        <f t="shared" si="46"/>
        <v>0</v>
      </c>
      <c r="AE169" s="22">
        <f t="shared" si="47"/>
        <v>0</v>
      </c>
      <c r="AF169" s="22">
        <f t="shared" si="48"/>
        <v>0</v>
      </c>
      <c r="AG169" s="22">
        <f t="shared" si="49"/>
        <v>0</v>
      </c>
      <c r="AH169" s="22">
        <f t="shared" si="50"/>
        <v>0</v>
      </c>
      <c r="AI169" s="43" t="str">
        <f t="shared" si="51"/>
        <v>n/a</v>
      </c>
      <c r="AJ169" s="2" t="str">
        <f t="shared" si="52"/>
        <v>2015-16 Winter</v>
      </c>
      <c r="AK169" s="2" t="str">
        <f t="shared" si="53"/>
        <v>2014-15 Winter</v>
      </c>
      <c r="AL169" s="40">
        <v>0</v>
      </c>
      <c r="AM169" s="58"/>
    </row>
    <row r="170" spans="1:39">
      <c r="A170" s="46">
        <v>42087</v>
      </c>
      <c r="B170" s="13" t="str">
        <f t="shared" si="36"/>
        <v>Mar</v>
      </c>
      <c r="C170" s="182"/>
      <c r="D170" s="182"/>
      <c r="E170" s="182"/>
      <c r="F170" s="182"/>
      <c r="G170" s="182"/>
      <c r="H170" s="182"/>
      <c r="I170" s="12">
        <f>VLOOKUP($B170,'Gas wholesale lookups'!$A$4:$L$15,'Inputs - Gas wholesale index'!I$2,FALSE)</f>
        <v>208526.18181818182</v>
      </c>
      <c r="J170" s="12">
        <f>VLOOKUP($B170,'Gas wholesale lookups'!$A$4:$L$15,'Inputs - Gas wholesale index'!J$2,FALSE)</f>
        <v>166168.27272727274</v>
      </c>
      <c r="K170" s="12">
        <f>VLOOKUP($B170,'Gas wholesale lookups'!$A$4:$L$15,'Inputs - Gas wholesale index'!K$2,FALSE)</f>
        <v>291847.5</v>
      </c>
      <c r="L170" s="12">
        <f>VLOOKUP($B170,'Gas wholesale lookups'!$A$4:$L$15,'Inputs - Gas wholesale index'!L$2,FALSE)</f>
        <v>332991.45454545453</v>
      </c>
      <c r="M170" s="12">
        <f>VLOOKUP($B170,'Gas wholesale lookups'!$A$4:$L$15,'Inputs - Gas wholesale index'!M$2,FALSE)</f>
        <v>208526.18181818182</v>
      </c>
      <c r="N170" s="12">
        <f>VLOOKUP($B170,'Gas wholesale lookups'!$A$4:$L$15,'Inputs - Gas wholesale index'!N$2,FALSE)</f>
        <v>166168.27272727274</v>
      </c>
      <c r="O170" s="37">
        <f>VLOOKUP($B170,'Gas wholesale lookups'!$A$4:$R$15,'Inputs - Gas wholesale index'!O$2,FALSE)</f>
        <v>0</v>
      </c>
      <c r="P170" s="37">
        <f>VLOOKUP($B170,'Gas wholesale lookups'!$A$4:$R$15,'Inputs - Gas wholesale index'!P$2,FALSE)</f>
        <v>0</v>
      </c>
      <c r="Q170" s="37">
        <f>VLOOKUP($B170,'Gas wholesale lookups'!$A$4:$R$15,'Inputs - Gas wholesale index'!Q$2,FALSE)</f>
        <v>1</v>
      </c>
      <c r="R170" s="37">
        <f>VLOOKUP($B170,'Gas wholesale lookups'!$A$4:$R$15,'Inputs - Gas wholesale index'!R$2,FALSE)</f>
        <v>1</v>
      </c>
      <c r="S170" s="37">
        <f>VLOOKUP($B170,'Gas wholesale lookups'!$A$4:$R$15,'Inputs - Gas wholesale index'!S$2,FALSE)</f>
        <v>1</v>
      </c>
      <c r="T170" s="37">
        <f>VLOOKUP($B170,'Gas wholesale lookups'!$A$4:$R$15,'Inputs - Gas wholesale index'!T$2,FALSE)</f>
        <v>1</v>
      </c>
      <c r="U170" s="12">
        <f t="shared" si="37"/>
        <v>0</v>
      </c>
      <c r="V170" s="12">
        <f t="shared" si="38"/>
        <v>0</v>
      </c>
      <c r="W170" s="12">
        <f t="shared" si="39"/>
        <v>291847.5</v>
      </c>
      <c r="X170" s="12">
        <f t="shared" si="40"/>
        <v>332991.45454545453</v>
      </c>
      <c r="Y170" s="12">
        <f t="shared" si="41"/>
        <v>208526.18181818182</v>
      </c>
      <c r="Z170" s="12">
        <f t="shared" si="42"/>
        <v>166168.27272727274</v>
      </c>
      <c r="AA170" s="12">
        <f t="shared" si="43"/>
        <v>999533.40909090918</v>
      </c>
      <c r="AB170" s="22">
        <f t="shared" si="44"/>
        <v>0</v>
      </c>
      <c r="AC170" s="22">
        <f t="shared" si="45"/>
        <v>0</v>
      </c>
      <c r="AD170" s="22">
        <f t="shared" si="46"/>
        <v>0</v>
      </c>
      <c r="AE170" s="22">
        <f t="shared" si="47"/>
        <v>0</v>
      </c>
      <c r="AF170" s="22">
        <f t="shared" si="48"/>
        <v>0</v>
      </c>
      <c r="AG170" s="22">
        <f t="shared" si="49"/>
        <v>0</v>
      </c>
      <c r="AH170" s="22">
        <f t="shared" si="50"/>
        <v>0</v>
      </c>
      <c r="AI170" s="43" t="str">
        <f t="shared" si="51"/>
        <v>n/a</v>
      </c>
      <c r="AJ170" s="2" t="str">
        <f t="shared" si="52"/>
        <v>2015-16 Winter</v>
      </c>
      <c r="AK170" s="2" t="str">
        <f t="shared" si="53"/>
        <v>2014-15 Winter</v>
      </c>
      <c r="AL170" s="40">
        <v>0</v>
      </c>
      <c r="AM170" s="58"/>
    </row>
    <row r="171" spans="1:39">
      <c r="A171" s="46">
        <v>42088</v>
      </c>
      <c r="B171" s="13" t="str">
        <f t="shared" si="36"/>
        <v>Mar</v>
      </c>
      <c r="C171" s="182"/>
      <c r="D171" s="182"/>
      <c r="E171" s="182"/>
      <c r="F171" s="182"/>
      <c r="G171" s="182"/>
      <c r="H171" s="182"/>
      <c r="I171" s="12">
        <f>VLOOKUP($B171,'Gas wholesale lookups'!$A$4:$L$15,'Inputs - Gas wholesale index'!I$2,FALSE)</f>
        <v>208526.18181818182</v>
      </c>
      <c r="J171" s="12">
        <f>VLOOKUP($B171,'Gas wholesale lookups'!$A$4:$L$15,'Inputs - Gas wholesale index'!J$2,FALSE)</f>
        <v>166168.27272727274</v>
      </c>
      <c r="K171" s="12">
        <f>VLOOKUP($B171,'Gas wholesale lookups'!$A$4:$L$15,'Inputs - Gas wholesale index'!K$2,FALSE)</f>
        <v>291847.5</v>
      </c>
      <c r="L171" s="12">
        <f>VLOOKUP($B171,'Gas wholesale lookups'!$A$4:$L$15,'Inputs - Gas wholesale index'!L$2,FALSE)</f>
        <v>332991.45454545453</v>
      </c>
      <c r="M171" s="12">
        <f>VLOOKUP($B171,'Gas wholesale lookups'!$A$4:$L$15,'Inputs - Gas wholesale index'!M$2,FALSE)</f>
        <v>208526.18181818182</v>
      </c>
      <c r="N171" s="12">
        <f>VLOOKUP($B171,'Gas wholesale lookups'!$A$4:$L$15,'Inputs - Gas wholesale index'!N$2,FALSE)</f>
        <v>166168.27272727274</v>
      </c>
      <c r="O171" s="37">
        <f>VLOOKUP($B171,'Gas wholesale lookups'!$A$4:$R$15,'Inputs - Gas wholesale index'!O$2,FALSE)</f>
        <v>0</v>
      </c>
      <c r="P171" s="37">
        <f>VLOOKUP($B171,'Gas wholesale lookups'!$A$4:$R$15,'Inputs - Gas wholesale index'!P$2,FALSE)</f>
        <v>0</v>
      </c>
      <c r="Q171" s="37">
        <f>VLOOKUP($B171,'Gas wholesale lookups'!$A$4:$R$15,'Inputs - Gas wholesale index'!Q$2,FALSE)</f>
        <v>1</v>
      </c>
      <c r="R171" s="37">
        <f>VLOOKUP($B171,'Gas wholesale lookups'!$A$4:$R$15,'Inputs - Gas wholesale index'!R$2,FALSE)</f>
        <v>1</v>
      </c>
      <c r="S171" s="37">
        <f>VLOOKUP($B171,'Gas wholesale lookups'!$A$4:$R$15,'Inputs - Gas wholesale index'!S$2,FALSE)</f>
        <v>1</v>
      </c>
      <c r="T171" s="37">
        <f>VLOOKUP($B171,'Gas wholesale lookups'!$A$4:$R$15,'Inputs - Gas wholesale index'!T$2,FALSE)</f>
        <v>1</v>
      </c>
      <c r="U171" s="12">
        <f t="shared" si="37"/>
        <v>0</v>
      </c>
      <c r="V171" s="12">
        <f t="shared" si="38"/>
        <v>0</v>
      </c>
      <c r="W171" s="12">
        <f t="shared" si="39"/>
        <v>291847.5</v>
      </c>
      <c r="X171" s="12">
        <f t="shared" si="40"/>
        <v>332991.45454545453</v>
      </c>
      <c r="Y171" s="12">
        <f t="shared" si="41"/>
        <v>208526.18181818182</v>
      </c>
      <c r="Z171" s="12">
        <f t="shared" si="42"/>
        <v>166168.27272727274</v>
      </c>
      <c r="AA171" s="12">
        <f t="shared" si="43"/>
        <v>999533.40909090918</v>
      </c>
      <c r="AB171" s="22">
        <f t="shared" si="44"/>
        <v>0</v>
      </c>
      <c r="AC171" s="22">
        <f t="shared" si="45"/>
        <v>0</v>
      </c>
      <c r="AD171" s="22">
        <f t="shared" si="46"/>
        <v>0</v>
      </c>
      <c r="AE171" s="22">
        <f t="shared" si="47"/>
        <v>0</v>
      </c>
      <c r="AF171" s="22">
        <f t="shared" si="48"/>
        <v>0</v>
      </c>
      <c r="AG171" s="22">
        <f t="shared" si="49"/>
        <v>0</v>
      </c>
      <c r="AH171" s="22">
        <f t="shared" si="50"/>
        <v>0</v>
      </c>
      <c r="AI171" s="43" t="str">
        <f t="shared" si="51"/>
        <v>n/a</v>
      </c>
      <c r="AJ171" s="2" t="str">
        <f t="shared" si="52"/>
        <v>2015-16 Winter</v>
      </c>
      <c r="AK171" s="2" t="str">
        <f t="shared" si="53"/>
        <v>2014-15 Winter</v>
      </c>
      <c r="AL171" s="40">
        <v>0</v>
      </c>
      <c r="AM171" s="58"/>
    </row>
    <row r="172" spans="1:39">
      <c r="A172" s="46">
        <v>42089</v>
      </c>
      <c r="B172" s="13" t="str">
        <f t="shared" si="36"/>
        <v>Mar</v>
      </c>
      <c r="C172" s="182"/>
      <c r="D172" s="182"/>
      <c r="E172" s="182"/>
      <c r="F172" s="182"/>
      <c r="G172" s="182"/>
      <c r="H172" s="182"/>
      <c r="I172" s="12">
        <f>VLOOKUP($B172,'Gas wholesale lookups'!$A$4:$L$15,'Inputs - Gas wholesale index'!I$2,FALSE)</f>
        <v>208526.18181818182</v>
      </c>
      <c r="J172" s="12">
        <f>VLOOKUP($B172,'Gas wholesale lookups'!$A$4:$L$15,'Inputs - Gas wholesale index'!J$2,FALSE)</f>
        <v>166168.27272727274</v>
      </c>
      <c r="K172" s="12">
        <f>VLOOKUP($B172,'Gas wholesale lookups'!$A$4:$L$15,'Inputs - Gas wholesale index'!K$2,FALSE)</f>
        <v>291847.5</v>
      </c>
      <c r="L172" s="12">
        <f>VLOOKUP($B172,'Gas wholesale lookups'!$A$4:$L$15,'Inputs - Gas wholesale index'!L$2,FALSE)</f>
        <v>332991.45454545453</v>
      </c>
      <c r="M172" s="12">
        <f>VLOOKUP($B172,'Gas wholesale lookups'!$A$4:$L$15,'Inputs - Gas wholesale index'!M$2,FALSE)</f>
        <v>208526.18181818182</v>
      </c>
      <c r="N172" s="12">
        <f>VLOOKUP($B172,'Gas wholesale lookups'!$A$4:$L$15,'Inputs - Gas wholesale index'!N$2,FALSE)</f>
        <v>166168.27272727274</v>
      </c>
      <c r="O172" s="37">
        <f>VLOOKUP($B172,'Gas wholesale lookups'!$A$4:$R$15,'Inputs - Gas wholesale index'!O$2,FALSE)</f>
        <v>0</v>
      </c>
      <c r="P172" s="37">
        <f>VLOOKUP($B172,'Gas wholesale lookups'!$A$4:$R$15,'Inputs - Gas wholesale index'!P$2,FALSE)</f>
        <v>0</v>
      </c>
      <c r="Q172" s="37">
        <f>VLOOKUP($B172,'Gas wholesale lookups'!$A$4:$R$15,'Inputs - Gas wholesale index'!Q$2,FALSE)</f>
        <v>1</v>
      </c>
      <c r="R172" s="37">
        <f>VLOOKUP($B172,'Gas wholesale lookups'!$A$4:$R$15,'Inputs - Gas wholesale index'!R$2,FALSE)</f>
        <v>1</v>
      </c>
      <c r="S172" s="37">
        <f>VLOOKUP($B172,'Gas wholesale lookups'!$A$4:$R$15,'Inputs - Gas wholesale index'!S$2,FALSE)</f>
        <v>1</v>
      </c>
      <c r="T172" s="37">
        <f>VLOOKUP($B172,'Gas wholesale lookups'!$A$4:$R$15,'Inputs - Gas wholesale index'!T$2,FALSE)</f>
        <v>1</v>
      </c>
      <c r="U172" s="12">
        <f t="shared" si="37"/>
        <v>0</v>
      </c>
      <c r="V172" s="12">
        <f t="shared" si="38"/>
        <v>0</v>
      </c>
      <c r="W172" s="12">
        <f t="shared" si="39"/>
        <v>291847.5</v>
      </c>
      <c r="X172" s="12">
        <f t="shared" si="40"/>
        <v>332991.45454545453</v>
      </c>
      <c r="Y172" s="12">
        <f t="shared" si="41"/>
        <v>208526.18181818182</v>
      </c>
      <c r="Z172" s="12">
        <f t="shared" si="42"/>
        <v>166168.27272727274</v>
      </c>
      <c r="AA172" s="12">
        <f t="shared" si="43"/>
        <v>999533.40909090918</v>
      </c>
      <c r="AB172" s="22">
        <f t="shared" si="44"/>
        <v>0</v>
      </c>
      <c r="AC172" s="22">
        <f t="shared" si="45"/>
        <v>0</v>
      </c>
      <c r="AD172" s="22">
        <f t="shared" si="46"/>
        <v>0</v>
      </c>
      <c r="AE172" s="22">
        <f t="shared" si="47"/>
        <v>0</v>
      </c>
      <c r="AF172" s="22">
        <f t="shared" si="48"/>
        <v>0</v>
      </c>
      <c r="AG172" s="22">
        <f t="shared" si="49"/>
        <v>0</v>
      </c>
      <c r="AH172" s="22">
        <f t="shared" si="50"/>
        <v>0</v>
      </c>
      <c r="AI172" s="43" t="str">
        <f t="shared" si="51"/>
        <v>n/a</v>
      </c>
      <c r="AJ172" s="2" t="str">
        <f t="shared" si="52"/>
        <v>2015-16 Winter</v>
      </c>
      <c r="AK172" s="2" t="str">
        <f t="shared" si="53"/>
        <v>2014-15 Winter</v>
      </c>
      <c r="AL172" s="40">
        <v>0</v>
      </c>
      <c r="AM172" s="58"/>
    </row>
    <row r="173" spans="1:39">
      <c r="A173" s="46">
        <v>42090</v>
      </c>
      <c r="B173" s="13" t="str">
        <f t="shared" si="36"/>
        <v>Mar</v>
      </c>
      <c r="C173" s="182"/>
      <c r="D173" s="182"/>
      <c r="E173" s="182"/>
      <c r="F173" s="182"/>
      <c r="G173" s="182"/>
      <c r="H173" s="182"/>
      <c r="I173" s="12">
        <f>VLOOKUP($B173,'Gas wholesale lookups'!$A$4:$L$15,'Inputs - Gas wholesale index'!I$2,FALSE)</f>
        <v>208526.18181818182</v>
      </c>
      <c r="J173" s="12">
        <f>VLOOKUP($B173,'Gas wholesale lookups'!$A$4:$L$15,'Inputs - Gas wholesale index'!J$2,FALSE)</f>
        <v>166168.27272727274</v>
      </c>
      <c r="K173" s="12">
        <f>VLOOKUP($B173,'Gas wholesale lookups'!$A$4:$L$15,'Inputs - Gas wholesale index'!K$2,FALSE)</f>
        <v>291847.5</v>
      </c>
      <c r="L173" s="12">
        <f>VLOOKUP($B173,'Gas wholesale lookups'!$A$4:$L$15,'Inputs - Gas wholesale index'!L$2,FALSE)</f>
        <v>332991.45454545453</v>
      </c>
      <c r="M173" s="12">
        <f>VLOOKUP($B173,'Gas wholesale lookups'!$A$4:$L$15,'Inputs - Gas wholesale index'!M$2,FALSE)</f>
        <v>208526.18181818182</v>
      </c>
      <c r="N173" s="12">
        <f>VLOOKUP($B173,'Gas wholesale lookups'!$A$4:$L$15,'Inputs - Gas wholesale index'!N$2,FALSE)</f>
        <v>166168.27272727274</v>
      </c>
      <c r="O173" s="37">
        <f>VLOOKUP($B173,'Gas wholesale lookups'!$A$4:$R$15,'Inputs - Gas wholesale index'!O$2,FALSE)</f>
        <v>0</v>
      </c>
      <c r="P173" s="37">
        <f>VLOOKUP($B173,'Gas wholesale lookups'!$A$4:$R$15,'Inputs - Gas wholesale index'!P$2,FALSE)</f>
        <v>0</v>
      </c>
      <c r="Q173" s="37">
        <f>VLOOKUP($B173,'Gas wholesale lookups'!$A$4:$R$15,'Inputs - Gas wholesale index'!Q$2,FALSE)</f>
        <v>1</v>
      </c>
      <c r="R173" s="37">
        <f>VLOOKUP($B173,'Gas wholesale lookups'!$A$4:$R$15,'Inputs - Gas wholesale index'!R$2,FALSE)</f>
        <v>1</v>
      </c>
      <c r="S173" s="37">
        <f>VLOOKUP($B173,'Gas wholesale lookups'!$A$4:$R$15,'Inputs - Gas wholesale index'!S$2,FALSE)</f>
        <v>1</v>
      </c>
      <c r="T173" s="37">
        <f>VLOOKUP($B173,'Gas wholesale lookups'!$A$4:$R$15,'Inputs - Gas wholesale index'!T$2,FALSE)</f>
        <v>1</v>
      </c>
      <c r="U173" s="12">
        <f t="shared" si="37"/>
        <v>0</v>
      </c>
      <c r="V173" s="12">
        <f t="shared" si="38"/>
        <v>0</v>
      </c>
      <c r="W173" s="12">
        <f t="shared" si="39"/>
        <v>291847.5</v>
      </c>
      <c r="X173" s="12">
        <f t="shared" si="40"/>
        <v>332991.45454545453</v>
      </c>
      <c r="Y173" s="12">
        <f t="shared" si="41"/>
        <v>208526.18181818182</v>
      </c>
      <c r="Z173" s="12">
        <f t="shared" si="42"/>
        <v>166168.27272727274</v>
      </c>
      <c r="AA173" s="12">
        <f t="shared" si="43"/>
        <v>999533.40909090918</v>
      </c>
      <c r="AB173" s="22">
        <f t="shared" si="44"/>
        <v>0</v>
      </c>
      <c r="AC173" s="22">
        <f t="shared" si="45"/>
        <v>0</v>
      </c>
      <c r="AD173" s="22">
        <f t="shared" si="46"/>
        <v>0</v>
      </c>
      <c r="AE173" s="22">
        <f t="shared" si="47"/>
        <v>0</v>
      </c>
      <c r="AF173" s="22">
        <f t="shared" si="48"/>
        <v>0</v>
      </c>
      <c r="AG173" s="22">
        <f t="shared" si="49"/>
        <v>0</v>
      </c>
      <c r="AH173" s="22">
        <f t="shared" si="50"/>
        <v>0</v>
      </c>
      <c r="AI173" s="43" t="str">
        <f t="shared" si="51"/>
        <v>n/a</v>
      </c>
      <c r="AJ173" s="2" t="str">
        <f t="shared" si="52"/>
        <v>2015-16 Winter</v>
      </c>
      <c r="AK173" s="2" t="str">
        <f t="shared" si="53"/>
        <v>2014-15 Winter</v>
      </c>
      <c r="AL173" s="40">
        <v>0</v>
      </c>
      <c r="AM173" s="58"/>
    </row>
    <row r="174" spans="1:39">
      <c r="A174" s="46">
        <v>42093</v>
      </c>
      <c r="B174" s="13" t="str">
        <f t="shared" si="36"/>
        <v>Mar</v>
      </c>
      <c r="C174" s="182"/>
      <c r="D174" s="182"/>
      <c r="E174" s="182"/>
      <c r="F174" s="182"/>
      <c r="G174" s="182"/>
      <c r="H174" s="182"/>
      <c r="I174" s="12">
        <f>VLOOKUP($B174,'Gas wholesale lookups'!$A$4:$L$15,'Inputs - Gas wholesale index'!I$2,FALSE)</f>
        <v>208526.18181818182</v>
      </c>
      <c r="J174" s="12">
        <f>VLOOKUP($B174,'Gas wholesale lookups'!$A$4:$L$15,'Inputs - Gas wholesale index'!J$2,FALSE)</f>
        <v>166168.27272727274</v>
      </c>
      <c r="K174" s="12">
        <f>VLOOKUP($B174,'Gas wholesale lookups'!$A$4:$L$15,'Inputs - Gas wholesale index'!K$2,FALSE)</f>
        <v>291847.5</v>
      </c>
      <c r="L174" s="12">
        <f>VLOOKUP($B174,'Gas wholesale lookups'!$A$4:$L$15,'Inputs - Gas wholesale index'!L$2,FALSE)</f>
        <v>332991.45454545453</v>
      </c>
      <c r="M174" s="12">
        <f>VLOOKUP($B174,'Gas wholesale lookups'!$A$4:$L$15,'Inputs - Gas wholesale index'!M$2,FALSE)</f>
        <v>208526.18181818182</v>
      </c>
      <c r="N174" s="12">
        <f>VLOOKUP($B174,'Gas wholesale lookups'!$A$4:$L$15,'Inputs - Gas wholesale index'!N$2,FALSE)</f>
        <v>166168.27272727274</v>
      </c>
      <c r="O174" s="37">
        <f>VLOOKUP($B174,'Gas wholesale lookups'!$A$4:$R$15,'Inputs - Gas wholesale index'!O$2,FALSE)</f>
        <v>0</v>
      </c>
      <c r="P174" s="37">
        <f>VLOOKUP($B174,'Gas wholesale lookups'!$A$4:$R$15,'Inputs - Gas wholesale index'!P$2,FALSE)</f>
        <v>0</v>
      </c>
      <c r="Q174" s="37">
        <f>VLOOKUP($B174,'Gas wholesale lookups'!$A$4:$R$15,'Inputs - Gas wholesale index'!Q$2,FALSE)</f>
        <v>1</v>
      </c>
      <c r="R174" s="37">
        <f>VLOOKUP($B174,'Gas wholesale lookups'!$A$4:$R$15,'Inputs - Gas wholesale index'!R$2,FALSE)</f>
        <v>1</v>
      </c>
      <c r="S174" s="37">
        <f>VLOOKUP($B174,'Gas wholesale lookups'!$A$4:$R$15,'Inputs - Gas wholesale index'!S$2,FALSE)</f>
        <v>1</v>
      </c>
      <c r="T174" s="37">
        <f>VLOOKUP($B174,'Gas wholesale lookups'!$A$4:$R$15,'Inputs - Gas wholesale index'!T$2,FALSE)</f>
        <v>1</v>
      </c>
      <c r="U174" s="12">
        <f t="shared" si="37"/>
        <v>0</v>
      </c>
      <c r="V174" s="12">
        <f t="shared" si="38"/>
        <v>0</v>
      </c>
      <c r="W174" s="12">
        <f t="shared" si="39"/>
        <v>291847.5</v>
      </c>
      <c r="X174" s="12">
        <f t="shared" si="40"/>
        <v>332991.45454545453</v>
      </c>
      <c r="Y174" s="12">
        <f t="shared" si="41"/>
        <v>208526.18181818182</v>
      </c>
      <c r="Z174" s="12">
        <f t="shared" si="42"/>
        <v>166168.27272727274</v>
      </c>
      <c r="AA174" s="12">
        <f t="shared" si="43"/>
        <v>999533.40909090918</v>
      </c>
      <c r="AB174" s="22">
        <f t="shared" si="44"/>
        <v>0</v>
      </c>
      <c r="AC174" s="22">
        <f t="shared" si="45"/>
        <v>0</v>
      </c>
      <c r="AD174" s="22">
        <f t="shared" si="46"/>
        <v>0</v>
      </c>
      <c r="AE174" s="22">
        <f t="shared" si="47"/>
        <v>0</v>
      </c>
      <c r="AF174" s="22">
        <f t="shared" si="48"/>
        <v>0</v>
      </c>
      <c r="AG174" s="22">
        <f t="shared" si="49"/>
        <v>0</v>
      </c>
      <c r="AH174" s="22">
        <f t="shared" si="50"/>
        <v>0</v>
      </c>
      <c r="AI174" s="43" t="str">
        <f t="shared" si="51"/>
        <v>n/a</v>
      </c>
      <c r="AJ174" s="2" t="str">
        <f t="shared" si="52"/>
        <v>2015-16 Winter</v>
      </c>
      <c r="AK174" s="2" t="str">
        <f t="shared" si="53"/>
        <v>2014-15 Winter</v>
      </c>
      <c r="AL174" s="40">
        <v>0</v>
      </c>
      <c r="AM174" s="58"/>
    </row>
    <row r="175" spans="1:39">
      <c r="A175" s="46">
        <v>42094</v>
      </c>
      <c r="B175" s="13" t="str">
        <f t="shared" si="36"/>
        <v>Mar</v>
      </c>
      <c r="C175" s="182"/>
      <c r="D175" s="182"/>
      <c r="E175" s="182"/>
      <c r="F175" s="182"/>
      <c r="G175" s="182"/>
      <c r="H175" s="182"/>
      <c r="I175" s="12">
        <f>VLOOKUP($B175,'Gas wholesale lookups'!$A$4:$L$15,'Inputs - Gas wholesale index'!I$2,FALSE)</f>
        <v>208526.18181818182</v>
      </c>
      <c r="J175" s="12">
        <f>VLOOKUP($B175,'Gas wholesale lookups'!$A$4:$L$15,'Inputs - Gas wholesale index'!J$2,FALSE)</f>
        <v>166168.27272727274</v>
      </c>
      <c r="K175" s="12">
        <f>VLOOKUP($B175,'Gas wholesale lookups'!$A$4:$L$15,'Inputs - Gas wholesale index'!K$2,FALSE)</f>
        <v>291847.5</v>
      </c>
      <c r="L175" s="12">
        <f>VLOOKUP($B175,'Gas wholesale lookups'!$A$4:$L$15,'Inputs - Gas wholesale index'!L$2,FALSE)</f>
        <v>332991.45454545453</v>
      </c>
      <c r="M175" s="12">
        <f>VLOOKUP($B175,'Gas wholesale lookups'!$A$4:$L$15,'Inputs - Gas wholesale index'!M$2,FALSE)</f>
        <v>208526.18181818182</v>
      </c>
      <c r="N175" s="12">
        <f>VLOOKUP($B175,'Gas wholesale lookups'!$A$4:$L$15,'Inputs - Gas wholesale index'!N$2,FALSE)</f>
        <v>166168.27272727274</v>
      </c>
      <c r="O175" s="37">
        <f>VLOOKUP($B175,'Gas wholesale lookups'!$A$4:$R$15,'Inputs - Gas wholesale index'!O$2,FALSE)</f>
        <v>0</v>
      </c>
      <c r="P175" s="37">
        <f>VLOOKUP($B175,'Gas wholesale lookups'!$A$4:$R$15,'Inputs - Gas wholesale index'!P$2,FALSE)</f>
        <v>0</v>
      </c>
      <c r="Q175" s="37">
        <f>VLOOKUP($B175,'Gas wholesale lookups'!$A$4:$R$15,'Inputs - Gas wholesale index'!Q$2,FALSE)</f>
        <v>1</v>
      </c>
      <c r="R175" s="37">
        <f>VLOOKUP($B175,'Gas wholesale lookups'!$A$4:$R$15,'Inputs - Gas wholesale index'!R$2,FALSE)</f>
        <v>1</v>
      </c>
      <c r="S175" s="37">
        <f>VLOOKUP($B175,'Gas wholesale lookups'!$A$4:$R$15,'Inputs - Gas wholesale index'!S$2,FALSE)</f>
        <v>1</v>
      </c>
      <c r="T175" s="37">
        <f>VLOOKUP($B175,'Gas wholesale lookups'!$A$4:$R$15,'Inputs - Gas wholesale index'!T$2,FALSE)</f>
        <v>1</v>
      </c>
      <c r="U175" s="12">
        <f t="shared" si="37"/>
        <v>0</v>
      </c>
      <c r="V175" s="12">
        <f t="shared" si="38"/>
        <v>0</v>
      </c>
      <c r="W175" s="12">
        <f t="shared" si="39"/>
        <v>291847.5</v>
      </c>
      <c r="X175" s="12">
        <f t="shared" si="40"/>
        <v>332991.45454545453</v>
      </c>
      <c r="Y175" s="12">
        <f t="shared" si="41"/>
        <v>208526.18181818182</v>
      </c>
      <c r="Z175" s="12">
        <f t="shared" si="42"/>
        <v>166168.27272727274</v>
      </c>
      <c r="AA175" s="12">
        <f t="shared" si="43"/>
        <v>999533.40909090918</v>
      </c>
      <c r="AB175" s="22">
        <f t="shared" si="44"/>
        <v>0</v>
      </c>
      <c r="AC175" s="22">
        <f t="shared" si="45"/>
        <v>0</v>
      </c>
      <c r="AD175" s="22">
        <f t="shared" si="46"/>
        <v>0</v>
      </c>
      <c r="AE175" s="22">
        <f t="shared" si="47"/>
        <v>0</v>
      </c>
      <c r="AF175" s="22">
        <f t="shared" si="48"/>
        <v>0</v>
      </c>
      <c r="AG175" s="22">
        <f t="shared" si="49"/>
        <v>0</v>
      </c>
      <c r="AH175" s="22">
        <f t="shared" si="50"/>
        <v>0</v>
      </c>
      <c r="AI175" s="43" t="str">
        <f t="shared" si="51"/>
        <v>n/a</v>
      </c>
      <c r="AJ175" s="2" t="str">
        <f t="shared" si="52"/>
        <v>2015-16 Winter</v>
      </c>
      <c r="AK175" s="2" t="str">
        <f t="shared" si="53"/>
        <v>2014-15 Winter</v>
      </c>
      <c r="AL175" s="40">
        <v>0</v>
      </c>
      <c r="AM175" s="58"/>
    </row>
    <row r="176" spans="1:39">
      <c r="A176" s="46">
        <v>42095</v>
      </c>
      <c r="B176" s="13" t="str">
        <f t="shared" si="36"/>
        <v>Apr</v>
      </c>
      <c r="C176" s="182"/>
      <c r="D176" s="182"/>
      <c r="E176" s="182"/>
      <c r="F176" s="182"/>
      <c r="G176" s="182"/>
      <c r="H176" s="182"/>
      <c r="I176" s="12">
        <f>VLOOKUP($B176,'Gas wholesale lookups'!$A$4:$L$15,'Inputs - Gas wholesale index'!I$2,FALSE)</f>
        <v>166168.27272727274</v>
      </c>
      <c r="J176" s="12">
        <f>VLOOKUP($B176,'Gas wholesale lookups'!$A$4:$L$15,'Inputs - Gas wholesale index'!J$2,FALSE)</f>
        <v>291847.5</v>
      </c>
      <c r="K176" s="12">
        <f>VLOOKUP($B176,'Gas wholesale lookups'!$A$4:$L$15,'Inputs - Gas wholesale index'!K$2,FALSE)</f>
        <v>332991.45454545453</v>
      </c>
      <c r="L176" s="12">
        <f>VLOOKUP($B176,'Gas wholesale lookups'!$A$4:$L$15,'Inputs - Gas wholesale index'!L$2,FALSE)</f>
        <v>208526.18181818182</v>
      </c>
      <c r="M176" s="12">
        <f>VLOOKUP($B176,'Gas wholesale lookups'!$A$4:$L$15,'Inputs - Gas wholesale index'!M$2,FALSE)</f>
        <v>166168.27272727274</v>
      </c>
      <c r="N176" s="12">
        <f>VLOOKUP($B176,'Gas wholesale lookups'!$A$4:$L$15,'Inputs - Gas wholesale index'!N$2,FALSE)</f>
        <v>291847.5</v>
      </c>
      <c r="O176" s="37">
        <f>VLOOKUP($B176,'Gas wholesale lookups'!$A$4:$R$15,'Inputs - Gas wholesale index'!O$2,FALSE)</f>
        <v>0</v>
      </c>
      <c r="P176" s="37">
        <f>VLOOKUP($B176,'Gas wholesale lookups'!$A$4:$R$15,'Inputs - Gas wholesale index'!P$2,FALSE)</f>
        <v>1</v>
      </c>
      <c r="Q176" s="37">
        <f>VLOOKUP($B176,'Gas wholesale lookups'!$A$4:$R$15,'Inputs - Gas wholesale index'!Q$2,FALSE)</f>
        <v>1</v>
      </c>
      <c r="R176" s="37">
        <f>VLOOKUP($B176,'Gas wholesale lookups'!$A$4:$R$15,'Inputs - Gas wholesale index'!R$2,FALSE)</f>
        <v>1</v>
      </c>
      <c r="S176" s="37">
        <f>VLOOKUP($B176,'Gas wholesale lookups'!$A$4:$R$15,'Inputs - Gas wholesale index'!S$2,FALSE)</f>
        <v>1</v>
      </c>
      <c r="T176" s="37">
        <f>VLOOKUP($B176,'Gas wholesale lookups'!$A$4:$R$15,'Inputs - Gas wholesale index'!T$2,FALSE)</f>
        <v>0</v>
      </c>
      <c r="U176" s="12">
        <f t="shared" si="37"/>
        <v>0</v>
      </c>
      <c r="V176" s="12">
        <f t="shared" si="38"/>
        <v>291847.5</v>
      </c>
      <c r="W176" s="12">
        <f t="shared" si="39"/>
        <v>332991.45454545453</v>
      </c>
      <c r="X176" s="12">
        <f t="shared" si="40"/>
        <v>208526.18181818182</v>
      </c>
      <c r="Y176" s="12">
        <f t="shared" si="41"/>
        <v>166168.27272727274</v>
      </c>
      <c r="Z176" s="12">
        <f t="shared" si="42"/>
        <v>0</v>
      </c>
      <c r="AA176" s="12">
        <f t="shared" si="43"/>
        <v>999533.40909090918</v>
      </c>
      <c r="AB176" s="22">
        <f t="shared" si="44"/>
        <v>0</v>
      </c>
      <c r="AC176" s="22">
        <f t="shared" si="45"/>
        <v>0</v>
      </c>
      <c r="AD176" s="22">
        <f t="shared" si="46"/>
        <v>0</v>
      </c>
      <c r="AE176" s="22">
        <f t="shared" si="47"/>
        <v>0</v>
      </c>
      <c r="AF176" s="22">
        <f t="shared" si="48"/>
        <v>0</v>
      </c>
      <c r="AG176" s="22">
        <f t="shared" si="49"/>
        <v>0</v>
      </c>
      <c r="AH176" s="22">
        <f t="shared" si="50"/>
        <v>0</v>
      </c>
      <c r="AI176" s="43" t="str">
        <f t="shared" si="51"/>
        <v>n/a</v>
      </c>
      <c r="AJ176" s="2" t="str">
        <f t="shared" si="52"/>
        <v>2015-16 Winter</v>
      </c>
      <c r="AK176" s="2" t="str">
        <f t="shared" si="53"/>
        <v>2015-16 Summer</v>
      </c>
      <c r="AL176" s="40">
        <v>0</v>
      </c>
      <c r="AM176" s="58"/>
    </row>
    <row r="177" spans="1:39">
      <c r="A177" s="46">
        <v>42096</v>
      </c>
      <c r="B177" s="13" t="str">
        <f t="shared" si="36"/>
        <v>Apr</v>
      </c>
      <c r="C177" s="182"/>
      <c r="D177" s="182"/>
      <c r="E177" s="182"/>
      <c r="F177" s="182"/>
      <c r="G177" s="182"/>
      <c r="H177" s="182"/>
      <c r="I177" s="12">
        <f>VLOOKUP($B177,'Gas wholesale lookups'!$A$4:$L$15,'Inputs - Gas wholesale index'!I$2,FALSE)</f>
        <v>166168.27272727274</v>
      </c>
      <c r="J177" s="12">
        <f>VLOOKUP($B177,'Gas wholesale lookups'!$A$4:$L$15,'Inputs - Gas wholesale index'!J$2,FALSE)</f>
        <v>291847.5</v>
      </c>
      <c r="K177" s="12">
        <f>VLOOKUP($B177,'Gas wholesale lookups'!$A$4:$L$15,'Inputs - Gas wholesale index'!K$2,FALSE)</f>
        <v>332991.45454545453</v>
      </c>
      <c r="L177" s="12">
        <f>VLOOKUP($B177,'Gas wholesale lookups'!$A$4:$L$15,'Inputs - Gas wholesale index'!L$2,FALSE)</f>
        <v>208526.18181818182</v>
      </c>
      <c r="M177" s="12">
        <f>VLOOKUP($B177,'Gas wholesale lookups'!$A$4:$L$15,'Inputs - Gas wholesale index'!M$2,FALSE)</f>
        <v>166168.27272727274</v>
      </c>
      <c r="N177" s="12">
        <f>VLOOKUP($B177,'Gas wholesale lookups'!$A$4:$L$15,'Inputs - Gas wholesale index'!N$2,FALSE)</f>
        <v>291847.5</v>
      </c>
      <c r="O177" s="37">
        <f>VLOOKUP($B177,'Gas wholesale lookups'!$A$4:$R$15,'Inputs - Gas wholesale index'!O$2,FALSE)</f>
        <v>0</v>
      </c>
      <c r="P177" s="37">
        <f>VLOOKUP($B177,'Gas wholesale lookups'!$A$4:$R$15,'Inputs - Gas wholesale index'!P$2,FALSE)</f>
        <v>1</v>
      </c>
      <c r="Q177" s="37">
        <f>VLOOKUP($B177,'Gas wholesale lookups'!$A$4:$R$15,'Inputs - Gas wholesale index'!Q$2,FALSE)</f>
        <v>1</v>
      </c>
      <c r="R177" s="37">
        <f>VLOOKUP($B177,'Gas wholesale lookups'!$A$4:$R$15,'Inputs - Gas wholesale index'!R$2,FALSE)</f>
        <v>1</v>
      </c>
      <c r="S177" s="37">
        <f>VLOOKUP($B177,'Gas wholesale lookups'!$A$4:$R$15,'Inputs - Gas wholesale index'!S$2,FALSE)</f>
        <v>1</v>
      </c>
      <c r="T177" s="37">
        <f>VLOOKUP($B177,'Gas wholesale lookups'!$A$4:$R$15,'Inputs - Gas wholesale index'!T$2,FALSE)</f>
        <v>0</v>
      </c>
      <c r="U177" s="12">
        <f t="shared" si="37"/>
        <v>0</v>
      </c>
      <c r="V177" s="12">
        <f t="shared" si="38"/>
        <v>291847.5</v>
      </c>
      <c r="W177" s="12">
        <f t="shared" si="39"/>
        <v>332991.45454545453</v>
      </c>
      <c r="X177" s="12">
        <f t="shared" si="40"/>
        <v>208526.18181818182</v>
      </c>
      <c r="Y177" s="12">
        <f t="shared" si="41"/>
        <v>166168.27272727274</v>
      </c>
      <c r="Z177" s="12">
        <f t="shared" si="42"/>
        <v>0</v>
      </c>
      <c r="AA177" s="12">
        <f t="shared" si="43"/>
        <v>999533.40909090918</v>
      </c>
      <c r="AB177" s="22">
        <f t="shared" si="44"/>
        <v>0</v>
      </c>
      <c r="AC177" s="22">
        <f t="shared" si="45"/>
        <v>0</v>
      </c>
      <c r="AD177" s="22">
        <f t="shared" si="46"/>
        <v>0</v>
      </c>
      <c r="AE177" s="22">
        <f t="shared" si="47"/>
        <v>0</v>
      </c>
      <c r="AF177" s="22">
        <f t="shared" si="48"/>
        <v>0</v>
      </c>
      <c r="AG177" s="22">
        <f t="shared" si="49"/>
        <v>0</v>
      </c>
      <c r="AH177" s="22">
        <f t="shared" si="50"/>
        <v>0</v>
      </c>
      <c r="AI177" s="43" t="str">
        <f t="shared" si="51"/>
        <v>n/a</v>
      </c>
      <c r="AJ177" s="2" t="str">
        <f t="shared" si="52"/>
        <v>2015-16 Winter</v>
      </c>
      <c r="AK177" s="2" t="str">
        <f t="shared" si="53"/>
        <v>2015-16 Summer</v>
      </c>
      <c r="AL177" s="40">
        <v>0</v>
      </c>
      <c r="AM177" s="58"/>
    </row>
    <row r="178" spans="1:39">
      <c r="A178" s="46">
        <v>42101</v>
      </c>
      <c r="B178" s="13" t="str">
        <f t="shared" si="36"/>
        <v>Apr</v>
      </c>
      <c r="C178" s="182"/>
      <c r="D178" s="182"/>
      <c r="E178" s="182"/>
      <c r="F178" s="182"/>
      <c r="G178" s="182"/>
      <c r="H178" s="182"/>
      <c r="I178" s="12">
        <f>VLOOKUP($B178,'Gas wholesale lookups'!$A$4:$L$15,'Inputs - Gas wholesale index'!I$2,FALSE)</f>
        <v>166168.27272727274</v>
      </c>
      <c r="J178" s="12">
        <f>VLOOKUP($B178,'Gas wholesale lookups'!$A$4:$L$15,'Inputs - Gas wholesale index'!J$2,FALSE)</f>
        <v>291847.5</v>
      </c>
      <c r="K178" s="12">
        <f>VLOOKUP($B178,'Gas wholesale lookups'!$A$4:$L$15,'Inputs - Gas wholesale index'!K$2,FALSE)</f>
        <v>332991.45454545453</v>
      </c>
      <c r="L178" s="12">
        <f>VLOOKUP($B178,'Gas wholesale lookups'!$A$4:$L$15,'Inputs - Gas wholesale index'!L$2,FALSE)</f>
        <v>208526.18181818182</v>
      </c>
      <c r="M178" s="12">
        <f>VLOOKUP($B178,'Gas wholesale lookups'!$A$4:$L$15,'Inputs - Gas wholesale index'!M$2,FALSE)</f>
        <v>166168.27272727274</v>
      </c>
      <c r="N178" s="12">
        <f>VLOOKUP($B178,'Gas wholesale lookups'!$A$4:$L$15,'Inputs - Gas wholesale index'!N$2,FALSE)</f>
        <v>291847.5</v>
      </c>
      <c r="O178" s="37">
        <f>VLOOKUP($B178,'Gas wholesale lookups'!$A$4:$R$15,'Inputs - Gas wholesale index'!O$2,FALSE)</f>
        <v>0</v>
      </c>
      <c r="P178" s="37">
        <f>VLOOKUP($B178,'Gas wholesale lookups'!$A$4:$R$15,'Inputs - Gas wholesale index'!P$2,FALSE)</f>
        <v>1</v>
      </c>
      <c r="Q178" s="37">
        <f>VLOOKUP($B178,'Gas wholesale lookups'!$A$4:$R$15,'Inputs - Gas wholesale index'!Q$2,FALSE)</f>
        <v>1</v>
      </c>
      <c r="R178" s="37">
        <f>VLOOKUP($B178,'Gas wholesale lookups'!$A$4:$R$15,'Inputs - Gas wholesale index'!R$2,FALSE)</f>
        <v>1</v>
      </c>
      <c r="S178" s="37">
        <f>VLOOKUP($B178,'Gas wholesale lookups'!$A$4:$R$15,'Inputs - Gas wholesale index'!S$2,FALSE)</f>
        <v>1</v>
      </c>
      <c r="T178" s="37">
        <f>VLOOKUP($B178,'Gas wholesale lookups'!$A$4:$R$15,'Inputs - Gas wholesale index'!T$2,FALSE)</f>
        <v>0</v>
      </c>
      <c r="U178" s="12">
        <f t="shared" si="37"/>
        <v>0</v>
      </c>
      <c r="V178" s="12">
        <f t="shared" si="38"/>
        <v>291847.5</v>
      </c>
      <c r="W178" s="12">
        <f t="shared" si="39"/>
        <v>332991.45454545453</v>
      </c>
      <c r="X178" s="12">
        <f t="shared" si="40"/>
        <v>208526.18181818182</v>
      </c>
      <c r="Y178" s="12">
        <f t="shared" si="41"/>
        <v>166168.27272727274</v>
      </c>
      <c r="Z178" s="12">
        <f t="shared" si="42"/>
        <v>0</v>
      </c>
      <c r="AA178" s="12">
        <f t="shared" si="43"/>
        <v>999533.40909090918</v>
      </c>
      <c r="AB178" s="22">
        <f t="shared" si="44"/>
        <v>0</v>
      </c>
      <c r="AC178" s="22">
        <f t="shared" si="45"/>
        <v>0</v>
      </c>
      <c r="AD178" s="22">
        <f t="shared" si="46"/>
        <v>0</v>
      </c>
      <c r="AE178" s="22">
        <f t="shared" si="47"/>
        <v>0</v>
      </c>
      <c r="AF178" s="22">
        <f t="shared" si="48"/>
        <v>0</v>
      </c>
      <c r="AG178" s="22">
        <f t="shared" si="49"/>
        <v>0</v>
      </c>
      <c r="AH178" s="22">
        <f t="shared" si="50"/>
        <v>0</v>
      </c>
      <c r="AI178" s="43" t="str">
        <f t="shared" si="51"/>
        <v>n/a</v>
      </c>
      <c r="AJ178" s="2" t="str">
        <f t="shared" si="52"/>
        <v>2015-16 Winter</v>
      </c>
      <c r="AK178" s="2" t="str">
        <f t="shared" si="53"/>
        <v>2015-16 Summer</v>
      </c>
      <c r="AL178" s="40">
        <v>0</v>
      </c>
      <c r="AM178" s="58"/>
    </row>
    <row r="179" spans="1:39">
      <c r="A179" s="46">
        <v>42102</v>
      </c>
      <c r="B179" s="13" t="str">
        <f t="shared" si="36"/>
        <v>Apr</v>
      </c>
      <c r="C179" s="182"/>
      <c r="D179" s="182"/>
      <c r="E179" s="182"/>
      <c r="F179" s="182"/>
      <c r="G179" s="182"/>
      <c r="H179" s="182"/>
      <c r="I179" s="12">
        <f>VLOOKUP($B179,'Gas wholesale lookups'!$A$4:$L$15,'Inputs - Gas wholesale index'!I$2,FALSE)</f>
        <v>166168.27272727274</v>
      </c>
      <c r="J179" s="12">
        <f>VLOOKUP($B179,'Gas wholesale lookups'!$A$4:$L$15,'Inputs - Gas wholesale index'!J$2,FALSE)</f>
        <v>291847.5</v>
      </c>
      <c r="K179" s="12">
        <f>VLOOKUP($B179,'Gas wholesale lookups'!$A$4:$L$15,'Inputs - Gas wholesale index'!K$2,FALSE)</f>
        <v>332991.45454545453</v>
      </c>
      <c r="L179" s="12">
        <f>VLOOKUP($B179,'Gas wholesale lookups'!$A$4:$L$15,'Inputs - Gas wholesale index'!L$2,FALSE)</f>
        <v>208526.18181818182</v>
      </c>
      <c r="M179" s="12">
        <f>VLOOKUP($B179,'Gas wholesale lookups'!$A$4:$L$15,'Inputs - Gas wholesale index'!M$2,FALSE)</f>
        <v>166168.27272727274</v>
      </c>
      <c r="N179" s="12">
        <f>VLOOKUP($B179,'Gas wholesale lookups'!$A$4:$L$15,'Inputs - Gas wholesale index'!N$2,FALSE)</f>
        <v>291847.5</v>
      </c>
      <c r="O179" s="37">
        <f>VLOOKUP($B179,'Gas wholesale lookups'!$A$4:$R$15,'Inputs - Gas wholesale index'!O$2,FALSE)</f>
        <v>0</v>
      </c>
      <c r="P179" s="37">
        <f>VLOOKUP($B179,'Gas wholesale lookups'!$A$4:$R$15,'Inputs - Gas wholesale index'!P$2,FALSE)</f>
        <v>1</v>
      </c>
      <c r="Q179" s="37">
        <f>VLOOKUP($B179,'Gas wholesale lookups'!$A$4:$R$15,'Inputs - Gas wholesale index'!Q$2,FALSE)</f>
        <v>1</v>
      </c>
      <c r="R179" s="37">
        <f>VLOOKUP($B179,'Gas wholesale lookups'!$A$4:$R$15,'Inputs - Gas wholesale index'!R$2,FALSE)</f>
        <v>1</v>
      </c>
      <c r="S179" s="37">
        <f>VLOOKUP($B179,'Gas wholesale lookups'!$A$4:$R$15,'Inputs - Gas wholesale index'!S$2,FALSE)</f>
        <v>1</v>
      </c>
      <c r="T179" s="37">
        <f>VLOOKUP($B179,'Gas wholesale lookups'!$A$4:$R$15,'Inputs - Gas wholesale index'!T$2,FALSE)</f>
        <v>0</v>
      </c>
      <c r="U179" s="12">
        <f t="shared" si="37"/>
        <v>0</v>
      </c>
      <c r="V179" s="12">
        <f t="shared" si="38"/>
        <v>291847.5</v>
      </c>
      <c r="W179" s="12">
        <f t="shared" si="39"/>
        <v>332991.45454545453</v>
      </c>
      <c r="X179" s="12">
        <f t="shared" si="40"/>
        <v>208526.18181818182</v>
      </c>
      <c r="Y179" s="12">
        <f t="shared" si="41"/>
        <v>166168.27272727274</v>
      </c>
      <c r="Z179" s="12">
        <f t="shared" si="42"/>
        <v>0</v>
      </c>
      <c r="AA179" s="12">
        <f t="shared" si="43"/>
        <v>999533.40909090918</v>
      </c>
      <c r="AB179" s="22">
        <f t="shared" si="44"/>
        <v>0</v>
      </c>
      <c r="AC179" s="22">
        <f t="shared" si="45"/>
        <v>0</v>
      </c>
      <c r="AD179" s="22">
        <f t="shared" si="46"/>
        <v>0</v>
      </c>
      <c r="AE179" s="22">
        <f t="shared" si="47"/>
        <v>0</v>
      </c>
      <c r="AF179" s="22">
        <f t="shared" si="48"/>
        <v>0</v>
      </c>
      <c r="AG179" s="22">
        <f t="shared" si="49"/>
        <v>0</v>
      </c>
      <c r="AH179" s="22">
        <f t="shared" si="50"/>
        <v>0</v>
      </c>
      <c r="AI179" s="43" t="str">
        <f t="shared" si="51"/>
        <v>n/a</v>
      </c>
      <c r="AJ179" s="2" t="str">
        <f t="shared" si="52"/>
        <v>2015-16 Winter</v>
      </c>
      <c r="AK179" s="2" t="str">
        <f t="shared" si="53"/>
        <v>2015-16 Summer</v>
      </c>
      <c r="AL179" s="40">
        <v>0</v>
      </c>
      <c r="AM179" s="58"/>
    </row>
    <row r="180" spans="1:39">
      <c r="A180" s="46">
        <v>42103</v>
      </c>
      <c r="B180" s="13" t="str">
        <f t="shared" si="36"/>
        <v>Apr</v>
      </c>
      <c r="C180" s="182"/>
      <c r="D180" s="182"/>
      <c r="E180" s="182"/>
      <c r="F180" s="182"/>
      <c r="G180" s="182"/>
      <c r="H180" s="182"/>
      <c r="I180" s="12">
        <f>VLOOKUP($B180,'Gas wholesale lookups'!$A$4:$L$15,'Inputs - Gas wholesale index'!I$2,FALSE)</f>
        <v>166168.27272727274</v>
      </c>
      <c r="J180" s="12">
        <f>VLOOKUP($B180,'Gas wholesale lookups'!$A$4:$L$15,'Inputs - Gas wholesale index'!J$2,FALSE)</f>
        <v>291847.5</v>
      </c>
      <c r="K180" s="12">
        <f>VLOOKUP($B180,'Gas wholesale lookups'!$A$4:$L$15,'Inputs - Gas wholesale index'!K$2,FALSE)</f>
        <v>332991.45454545453</v>
      </c>
      <c r="L180" s="12">
        <f>VLOOKUP($B180,'Gas wholesale lookups'!$A$4:$L$15,'Inputs - Gas wholesale index'!L$2,FALSE)</f>
        <v>208526.18181818182</v>
      </c>
      <c r="M180" s="12">
        <f>VLOOKUP($B180,'Gas wholesale lookups'!$A$4:$L$15,'Inputs - Gas wholesale index'!M$2,FALSE)</f>
        <v>166168.27272727274</v>
      </c>
      <c r="N180" s="12">
        <f>VLOOKUP($B180,'Gas wholesale lookups'!$A$4:$L$15,'Inputs - Gas wholesale index'!N$2,FALSE)</f>
        <v>291847.5</v>
      </c>
      <c r="O180" s="37">
        <f>VLOOKUP($B180,'Gas wholesale lookups'!$A$4:$R$15,'Inputs - Gas wholesale index'!O$2,FALSE)</f>
        <v>0</v>
      </c>
      <c r="P180" s="37">
        <f>VLOOKUP($B180,'Gas wholesale lookups'!$A$4:$R$15,'Inputs - Gas wholesale index'!P$2,FALSE)</f>
        <v>1</v>
      </c>
      <c r="Q180" s="37">
        <f>VLOOKUP($B180,'Gas wholesale lookups'!$A$4:$R$15,'Inputs - Gas wholesale index'!Q$2,FALSE)</f>
        <v>1</v>
      </c>
      <c r="R180" s="37">
        <f>VLOOKUP($B180,'Gas wholesale lookups'!$A$4:$R$15,'Inputs - Gas wholesale index'!R$2,FALSE)</f>
        <v>1</v>
      </c>
      <c r="S180" s="37">
        <f>VLOOKUP($B180,'Gas wholesale lookups'!$A$4:$R$15,'Inputs - Gas wholesale index'!S$2,FALSE)</f>
        <v>1</v>
      </c>
      <c r="T180" s="37">
        <f>VLOOKUP($B180,'Gas wholesale lookups'!$A$4:$R$15,'Inputs - Gas wholesale index'!T$2,FALSE)</f>
        <v>0</v>
      </c>
      <c r="U180" s="12">
        <f t="shared" si="37"/>
        <v>0</v>
      </c>
      <c r="V180" s="12">
        <f t="shared" si="38"/>
        <v>291847.5</v>
      </c>
      <c r="W180" s="12">
        <f t="shared" si="39"/>
        <v>332991.45454545453</v>
      </c>
      <c r="X180" s="12">
        <f t="shared" si="40"/>
        <v>208526.18181818182</v>
      </c>
      <c r="Y180" s="12">
        <f t="shared" si="41"/>
        <v>166168.27272727274</v>
      </c>
      <c r="Z180" s="12">
        <f t="shared" si="42"/>
        <v>0</v>
      </c>
      <c r="AA180" s="12">
        <f t="shared" si="43"/>
        <v>999533.40909090918</v>
      </c>
      <c r="AB180" s="22">
        <f t="shared" si="44"/>
        <v>0</v>
      </c>
      <c r="AC180" s="22">
        <f t="shared" si="45"/>
        <v>0</v>
      </c>
      <c r="AD180" s="22">
        <f t="shared" si="46"/>
        <v>0</v>
      </c>
      <c r="AE180" s="22">
        <f t="shared" si="47"/>
        <v>0</v>
      </c>
      <c r="AF180" s="22">
        <f t="shared" si="48"/>
        <v>0</v>
      </c>
      <c r="AG180" s="22">
        <f t="shared" si="49"/>
        <v>0</v>
      </c>
      <c r="AH180" s="22">
        <f t="shared" si="50"/>
        <v>0</v>
      </c>
      <c r="AI180" s="43" t="str">
        <f t="shared" si="51"/>
        <v>n/a</v>
      </c>
      <c r="AJ180" s="2" t="str">
        <f t="shared" si="52"/>
        <v>2015-16 Winter</v>
      </c>
      <c r="AK180" s="2" t="str">
        <f t="shared" si="53"/>
        <v>2015-16 Summer</v>
      </c>
      <c r="AL180" s="40">
        <v>0</v>
      </c>
      <c r="AM180" s="58"/>
    </row>
    <row r="181" spans="1:39">
      <c r="A181" s="46">
        <v>42104</v>
      </c>
      <c r="B181" s="13" t="str">
        <f t="shared" si="36"/>
        <v>Apr</v>
      </c>
      <c r="C181" s="182"/>
      <c r="D181" s="182"/>
      <c r="E181" s="182"/>
      <c r="F181" s="182"/>
      <c r="G181" s="182"/>
      <c r="H181" s="182"/>
      <c r="I181" s="12">
        <f>VLOOKUP($B181,'Gas wholesale lookups'!$A$4:$L$15,'Inputs - Gas wholesale index'!I$2,FALSE)</f>
        <v>166168.27272727274</v>
      </c>
      <c r="J181" s="12">
        <f>VLOOKUP($B181,'Gas wholesale lookups'!$A$4:$L$15,'Inputs - Gas wholesale index'!J$2,FALSE)</f>
        <v>291847.5</v>
      </c>
      <c r="K181" s="12">
        <f>VLOOKUP($B181,'Gas wholesale lookups'!$A$4:$L$15,'Inputs - Gas wholesale index'!K$2,FALSE)</f>
        <v>332991.45454545453</v>
      </c>
      <c r="L181" s="12">
        <f>VLOOKUP($B181,'Gas wholesale lookups'!$A$4:$L$15,'Inputs - Gas wholesale index'!L$2,FALSE)</f>
        <v>208526.18181818182</v>
      </c>
      <c r="M181" s="12">
        <f>VLOOKUP($B181,'Gas wholesale lookups'!$A$4:$L$15,'Inputs - Gas wholesale index'!M$2,FALSE)</f>
        <v>166168.27272727274</v>
      </c>
      <c r="N181" s="12">
        <f>VLOOKUP($B181,'Gas wholesale lookups'!$A$4:$L$15,'Inputs - Gas wholesale index'!N$2,FALSE)</f>
        <v>291847.5</v>
      </c>
      <c r="O181" s="37">
        <f>VLOOKUP($B181,'Gas wholesale lookups'!$A$4:$R$15,'Inputs - Gas wholesale index'!O$2,FALSE)</f>
        <v>0</v>
      </c>
      <c r="P181" s="37">
        <f>VLOOKUP($B181,'Gas wholesale lookups'!$A$4:$R$15,'Inputs - Gas wholesale index'!P$2,FALSE)</f>
        <v>1</v>
      </c>
      <c r="Q181" s="37">
        <f>VLOOKUP($B181,'Gas wholesale lookups'!$A$4:$R$15,'Inputs - Gas wholesale index'!Q$2,FALSE)</f>
        <v>1</v>
      </c>
      <c r="R181" s="37">
        <f>VLOOKUP($B181,'Gas wholesale lookups'!$A$4:$R$15,'Inputs - Gas wholesale index'!R$2,FALSE)</f>
        <v>1</v>
      </c>
      <c r="S181" s="37">
        <f>VLOOKUP($B181,'Gas wholesale lookups'!$A$4:$R$15,'Inputs - Gas wholesale index'!S$2,FALSE)</f>
        <v>1</v>
      </c>
      <c r="T181" s="37">
        <f>VLOOKUP($B181,'Gas wholesale lookups'!$A$4:$R$15,'Inputs - Gas wholesale index'!T$2,FALSE)</f>
        <v>0</v>
      </c>
      <c r="U181" s="12">
        <f t="shared" si="37"/>
        <v>0</v>
      </c>
      <c r="V181" s="12">
        <f t="shared" si="38"/>
        <v>291847.5</v>
      </c>
      <c r="W181" s="12">
        <f t="shared" si="39"/>
        <v>332991.45454545453</v>
      </c>
      <c r="X181" s="12">
        <f t="shared" si="40"/>
        <v>208526.18181818182</v>
      </c>
      <c r="Y181" s="12">
        <f t="shared" si="41"/>
        <v>166168.27272727274</v>
      </c>
      <c r="Z181" s="12">
        <f t="shared" si="42"/>
        <v>0</v>
      </c>
      <c r="AA181" s="12">
        <f t="shared" si="43"/>
        <v>999533.40909090918</v>
      </c>
      <c r="AB181" s="22">
        <f t="shared" si="44"/>
        <v>0</v>
      </c>
      <c r="AC181" s="22">
        <f t="shared" si="45"/>
        <v>0</v>
      </c>
      <c r="AD181" s="22">
        <f t="shared" si="46"/>
        <v>0</v>
      </c>
      <c r="AE181" s="22">
        <f t="shared" si="47"/>
        <v>0</v>
      </c>
      <c r="AF181" s="22">
        <f t="shared" si="48"/>
        <v>0</v>
      </c>
      <c r="AG181" s="22">
        <f t="shared" si="49"/>
        <v>0</v>
      </c>
      <c r="AH181" s="22">
        <f t="shared" si="50"/>
        <v>0</v>
      </c>
      <c r="AI181" s="43" t="str">
        <f t="shared" si="51"/>
        <v>n/a</v>
      </c>
      <c r="AJ181" s="2" t="str">
        <f t="shared" si="52"/>
        <v>2015-16 Winter</v>
      </c>
      <c r="AK181" s="2" t="str">
        <f t="shared" si="53"/>
        <v>2015-16 Summer</v>
      </c>
      <c r="AL181" s="40">
        <v>0</v>
      </c>
      <c r="AM181" s="58"/>
    </row>
    <row r="182" spans="1:39">
      <c r="A182" s="46">
        <v>42107</v>
      </c>
      <c r="B182" s="13" t="str">
        <f t="shared" si="36"/>
        <v>Apr</v>
      </c>
      <c r="C182" s="182"/>
      <c r="D182" s="182"/>
      <c r="E182" s="182"/>
      <c r="F182" s="182"/>
      <c r="G182" s="182"/>
      <c r="H182" s="182"/>
      <c r="I182" s="12">
        <f>VLOOKUP($B182,'Gas wholesale lookups'!$A$4:$L$15,'Inputs - Gas wholesale index'!I$2,FALSE)</f>
        <v>166168.27272727274</v>
      </c>
      <c r="J182" s="12">
        <f>VLOOKUP($B182,'Gas wholesale lookups'!$A$4:$L$15,'Inputs - Gas wholesale index'!J$2,FALSE)</f>
        <v>291847.5</v>
      </c>
      <c r="K182" s="12">
        <f>VLOOKUP($B182,'Gas wholesale lookups'!$A$4:$L$15,'Inputs - Gas wholesale index'!K$2,FALSE)</f>
        <v>332991.45454545453</v>
      </c>
      <c r="L182" s="12">
        <f>VLOOKUP($B182,'Gas wholesale lookups'!$A$4:$L$15,'Inputs - Gas wholesale index'!L$2,FALSE)</f>
        <v>208526.18181818182</v>
      </c>
      <c r="M182" s="12">
        <f>VLOOKUP($B182,'Gas wholesale lookups'!$A$4:$L$15,'Inputs - Gas wholesale index'!M$2,FALSE)</f>
        <v>166168.27272727274</v>
      </c>
      <c r="N182" s="12">
        <f>VLOOKUP($B182,'Gas wholesale lookups'!$A$4:$L$15,'Inputs - Gas wholesale index'!N$2,FALSE)</f>
        <v>291847.5</v>
      </c>
      <c r="O182" s="37">
        <f>VLOOKUP($B182,'Gas wholesale lookups'!$A$4:$R$15,'Inputs - Gas wholesale index'!O$2,FALSE)</f>
        <v>0</v>
      </c>
      <c r="P182" s="37">
        <f>VLOOKUP($B182,'Gas wholesale lookups'!$A$4:$R$15,'Inputs - Gas wholesale index'!P$2,FALSE)</f>
        <v>1</v>
      </c>
      <c r="Q182" s="37">
        <f>VLOOKUP($B182,'Gas wholesale lookups'!$A$4:$R$15,'Inputs - Gas wholesale index'!Q$2,FALSE)</f>
        <v>1</v>
      </c>
      <c r="R182" s="37">
        <f>VLOOKUP($B182,'Gas wholesale lookups'!$A$4:$R$15,'Inputs - Gas wholesale index'!R$2,FALSE)</f>
        <v>1</v>
      </c>
      <c r="S182" s="37">
        <f>VLOOKUP($B182,'Gas wholesale lookups'!$A$4:$R$15,'Inputs - Gas wholesale index'!S$2,FALSE)</f>
        <v>1</v>
      </c>
      <c r="T182" s="37">
        <f>VLOOKUP($B182,'Gas wholesale lookups'!$A$4:$R$15,'Inputs - Gas wholesale index'!T$2,FALSE)</f>
        <v>0</v>
      </c>
      <c r="U182" s="12">
        <f t="shared" si="37"/>
        <v>0</v>
      </c>
      <c r="V182" s="12">
        <f t="shared" si="38"/>
        <v>291847.5</v>
      </c>
      <c r="W182" s="12">
        <f t="shared" si="39"/>
        <v>332991.45454545453</v>
      </c>
      <c r="X182" s="12">
        <f t="shared" si="40"/>
        <v>208526.18181818182</v>
      </c>
      <c r="Y182" s="12">
        <f t="shared" si="41"/>
        <v>166168.27272727274</v>
      </c>
      <c r="Z182" s="12">
        <f t="shared" si="42"/>
        <v>0</v>
      </c>
      <c r="AA182" s="12">
        <f t="shared" si="43"/>
        <v>999533.40909090918</v>
      </c>
      <c r="AB182" s="22">
        <f t="shared" si="44"/>
        <v>0</v>
      </c>
      <c r="AC182" s="22">
        <f t="shared" si="45"/>
        <v>0</v>
      </c>
      <c r="AD182" s="22">
        <f t="shared" si="46"/>
        <v>0</v>
      </c>
      <c r="AE182" s="22">
        <f t="shared" si="47"/>
        <v>0</v>
      </c>
      <c r="AF182" s="22">
        <f t="shared" si="48"/>
        <v>0</v>
      </c>
      <c r="AG182" s="22">
        <f t="shared" si="49"/>
        <v>0</v>
      </c>
      <c r="AH182" s="22">
        <f t="shared" si="50"/>
        <v>0</v>
      </c>
      <c r="AI182" s="43" t="str">
        <f t="shared" si="51"/>
        <v>n/a</v>
      </c>
      <c r="AJ182" s="2" t="str">
        <f t="shared" si="52"/>
        <v>2015-16 Winter</v>
      </c>
      <c r="AK182" s="2" t="str">
        <f t="shared" si="53"/>
        <v>2015-16 Summer</v>
      </c>
      <c r="AL182" s="40">
        <v>0</v>
      </c>
      <c r="AM182" s="58"/>
    </row>
    <row r="183" spans="1:39">
      <c r="A183" s="46">
        <v>42108</v>
      </c>
      <c r="B183" s="13" t="str">
        <f t="shared" si="36"/>
        <v>Apr</v>
      </c>
      <c r="C183" s="182"/>
      <c r="D183" s="182"/>
      <c r="E183" s="182"/>
      <c r="F183" s="182"/>
      <c r="G183" s="182"/>
      <c r="H183" s="182"/>
      <c r="I183" s="12">
        <f>VLOOKUP($B183,'Gas wholesale lookups'!$A$4:$L$15,'Inputs - Gas wholesale index'!I$2,FALSE)</f>
        <v>166168.27272727274</v>
      </c>
      <c r="J183" s="12">
        <f>VLOOKUP($B183,'Gas wholesale lookups'!$A$4:$L$15,'Inputs - Gas wholesale index'!J$2,FALSE)</f>
        <v>291847.5</v>
      </c>
      <c r="K183" s="12">
        <f>VLOOKUP($B183,'Gas wholesale lookups'!$A$4:$L$15,'Inputs - Gas wholesale index'!K$2,FALSE)</f>
        <v>332991.45454545453</v>
      </c>
      <c r="L183" s="12">
        <f>VLOOKUP($B183,'Gas wholesale lookups'!$A$4:$L$15,'Inputs - Gas wholesale index'!L$2,FALSE)</f>
        <v>208526.18181818182</v>
      </c>
      <c r="M183" s="12">
        <f>VLOOKUP($B183,'Gas wholesale lookups'!$A$4:$L$15,'Inputs - Gas wholesale index'!M$2,FALSE)</f>
        <v>166168.27272727274</v>
      </c>
      <c r="N183" s="12">
        <f>VLOOKUP($B183,'Gas wholesale lookups'!$A$4:$L$15,'Inputs - Gas wholesale index'!N$2,FALSE)</f>
        <v>291847.5</v>
      </c>
      <c r="O183" s="37">
        <f>VLOOKUP($B183,'Gas wholesale lookups'!$A$4:$R$15,'Inputs - Gas wholesale index'!O$2,FALSE)</f>
        <v>0</v>
      </c>
      <c r="P183" s="37">
        <f>VLOOKUP($B183,'Gas wholesale lookups'!$A$4:$R$15,'Inputs - Gas wholesale index'!P$2,FALSE)</f>
        <v>1</v>
      </c>
      <c r="Q183" s="37">
        <f>VLOOKUP($B183,'Gas wholesale lookups'!$A$4:$R$15,'Inputs - Gas wholesale index'!Q$2,FALSE)</f>
        <v>1</v>
      </c>
      <c r="R183" s="37">
        <f>VLOOKUP($B183,'Gas wholesale lookups'!$A$4:$R$15,'Inputs - Gas wholesale index'!R$2,FALSE)</f>
        <v>1</v>
      </c>
      <c r="S183" s="37">
        <f>VLOOKUP($B183,'Gas wholesale lookups'!$A$4:$R$15,'Inputs - Gas wholesale index'!S$2,FALSE)</f>
        <v>1</v>
      </c>
      <c r="T183" s="37">
        <f>VLOOKUP($B183,'Gas wholesale lookups'!$A$4:$R$15,'Inputs - Gas wholesale index'!T$2,FALSE)</f>
        <v>0</v>
      </c>
      <c r="U183" s="12">
        <f t="shared" si="37"/>
        <v>0</v>
      </c>
      <c r="V183" s="12">
        <f t="shared" si="38"/>
        <v>291847.5</v>
      </c>
      <c r="W183" s="12">
        <f t="shared" si="39"/>
        <v>332991.45454545453</v>
      </c>
      <c r="X183" s="12">
        <f t="shared" si="40"/>
        <v>208526.18181818182</v>
      </c>
      <c r="Y183" s="12">
        <f t="shared" si="41"/>
        <v>166168.27272727274</v>
      </c>
      <c r="Z183" s="12">
        <f t="shared" si="42"/>
        <v>0</v>
      </c>
      <c r="AA183" s="12">
        <f t="shared" si="43"/>
        <v>999533.40909090918</v>
      </c>
      <c r="AB183" s="22">
        <f t="shared" si="44"/>
        <v>0</v>
      </c>
      <c r="AC183" s="22">
        <f t="shared" si="45"/>
        <v>0</v>
      </c>
      <c r="AD183" s="22">
        <f t="shared" si="46"/>
        <v>0</v>
      </c>
      <c r="AE183" s="22">
        <f t="shared" si="47"/>
        <v>0</v>
      </c>
      <c r="AF183" s="22">
        <f t="shared" si="48"/>
        <v>0</v>
      </c>
      <c r="AG183" s="22">
        <f t="shared" si="49"/>
        <v>0</v>
      </c>
      <c r="AH183" s="22">
        <f t="shared" si="50"/>
        <v>0</v>
      </c>
      <c r="AI183" s="43" t="str">
        <f t="shared" si="51"/>
        <v>n/a</v>
      </c>
      <c r="AJ183" s="2" t="str">
        <f t="shared" si="52"/>
        <v>2015-16 Winter</v>
      </c>
      <c r="AK183" s="2" t="str">
        <f t="shared" si="53"/>
        <v>2015-16 Summer</v>
      </c>
      <c r="AL183" s="40">
        <v>0</v>
      </c>
      <c r="AM183" s="58"/>
    </row>
    <row r="184" spans="1:39">
      <c r="A184" s="46">
        <v>42109</v>
      </c>
      <c r="B184" s="13" t="str">
        <f t="shared" si="36"/>
        <v>Apr</v>
      </c>
      <c r="C184" s="182"/>
      <c r="D184" s="182"/>
      <c r="E184" s="182"/>
      <c r="F184" s="182"/>
      <c r="G184" s="182"/>
      <c r="H184" s="182"/>
      <c r="I184" s="12">
        <f>VLOOKUP($B184,'Gas wholesale lookups'!$A$4:$L$15,'Inputs - Gas wholesale index'!I$2,FALSE)</f>
        <v>166168.27272727274</v>
      </c>
      <c r="J184" s="12">
        <f>VLOOKUP($B184,'Gas wholesale lookups'!$A$4:$L$15,'Inputs - Gas wholesale index'!J$2,FALSE)</f>
        <v>291847.5</v>
      </c>
      <c r="K184" s="12">
        <f>VLOOKUP($B184,'Gas wholesale lookups'!$A$4:$L$15,'Inputs - Gas wholesale index'!K$2,FALSE)</f>
        <v>332991.45454545453</v>
      </c>
      <c r="L184" s="12">
        <f>VLOOKUP($B184,'Gas wholesale lookups'!$A$4:$L$15,'Inputs - Gas wholesale index'!L$2,FALSE)</f>
        <v>208526.18181818182</v>
      </c>
      <c r="M184" s="12">
        <f>VLOOKUP($B184,'Gas wholesale lookups'!$A$4:$L$15,'Inputs - Gas wholesale index'!M$2,FALSE)</f>
        <v>166168.27272727274</v>
      </c>
      <c r="N184" s="12">
        <f>VLOOKUP($B184,'Gas wholesale lookups'!$A$4:$L$15,'Inputs - Gas wholesale index'!N$2,FALSE)</f>
        <v>291847.5</v>
      </c>
      <c r="O184" s="37">
        <f>VLOOKUP($B184,'Gas wholesale lookups'!$A$4:$R$15,'Inputs - Gas wholesale index'!O$2,FALSE)</f>
        <v>0</v>
      </c>
      <c r="P184" s="37">
        <f>VLOOKUP($B184,'Gas wholesale lookups'!$A$4:$R$15,'Inputs - Gas wholesale index'!P$2,FALSE)</f>
        <v>1</v>
      </c>
      <c r="Q184" s="37">
        <f>VLOOKUP($B184,'Gas wholesale lookups'!$A$4:$R$15,'Inputs - Gas wholesale index'!Q$2,FALSE)</f>
        <v>1</v>
      </c>
      <c r="R184" s="37">
        <f>VLOOKUP($B184,'Gas wholesale lookups'!$A$4:$R$15,'Inputs - Gas wholesale index'!R$2,FALSE)</f>
        <v>1</v>
      </c>
      <c r="S184" s="37">
        <f>VLOOKUP($B184,'Gas wholesale lookups'!$A$4:$R$15,'Inputs - Gas wholesale index'!S$2,FALSE)</f>
        <v>1</v>
      </c>
      <c r="T184" s="37">
        <f>VLOOKUP($B184,'Gas wholesale lookups'!$A$4:$R$15,'Inputs - Gas wholesale index'!T$2,FALSE)</f>
        <v>0</v>
      </c>
      <c r="U184" s="12">
        <f t="shared" si="37"/>
        <v>0</v>
      </c>
      <c r="V184" s="12">
        <f t="shared" si="38"/>
        <v>291847.5</v>
      </c>
      <c r="W184" s="12">
        <f t="shared" si="39"/>
        <v>332991.45454545453</v>
      </c>
      <c r="X184" s="12">
        <f t="shared" si="40"/>
        <v>208526.18181818182</v>
      </c>
      <c r="Y184" s="12">
        <f t="shared" si="41"/>
        <v>166168.27272727274</v>
      </c>
      <c r="Z184" s="12">
        <f t="shared" si="42"/>
        <v>0</v>
      </c>
      <c r="AA184" s="12">
        <f t="shared" si="43"/>
        <v>999533.40909090918</v>
      </c>
      <c r="AB184" s="22">
        <f t="shared" si="44"/>
        <v>0</v>
      </c>
      <c r="AC184" s="22">
        <f t="shared" si="45"/>
        <v>0</v>
      </c>
      <c r="AD184" s="22">
        <f t="shared" si="46"/>
        <v>0</v>
      </c>
      <c r="AE184" s="22">
        <f t="shared" si="47"/>
        <v>0</v>
      </c>
      <c r="AF184" s="22">
        <f t="shared" si="48"/>
        <v>0</v>
      </c>
      <c r="AG184" s="22">
        <f t="shared" si="49"/>
        <v>0</v>
      </c>
      <c r="AH184" s="22">
        <f t="shared" si="50"/>
        <v>0</v>
      </c>
      <c r="AI184" s="43" t="str">
        <f t="shared" si="51"/>
        <v>n/a</v>
      </c>
      <c r="AJ184" s="2" t="str">
        <f t="shared" si="52"/>
        <v>2015-16 Winter</v>
      </c>
      <c r="AK184" s="2" t="str">
        <f t="shared" si="53"/>
        <v>2015-16 Summer</v>
      </c>
      <c r="AL184" s="40">
        <v>0</v>
      </c>
      <c r="AM184" s="58"/>
    </row>
    <row r="185" spans="1:39">
      <c r="A185" s="46">
        <v>42110</v>
      </c>
      <c r="B185" s="13" t="str">
        <f t="shared" si="36"/>
        <v>Apr</v>
      </c>
      <c r="C185" s="182"/>
      <c r="D185" s="182"/>
      <c r="E185" s="182"/>
      <c r="F185" s="182"/>
      <c r="G185" s="182"/>
      <c r="H185" s="182"/>
      <c r="I185" s="12">
        <f>VLOOKUP($B185,'Gas wholesale lookups'!$A$4:$L$15,'Inputs - Gas wholesale index'!I$2,FALSE)</f>
        <v>166168.27272727274</v>
      </c>
      <c r="J185" s="12">
        <f>VLOOKUP($B185,'Gas wholesale lookups'!$A$4:$L$15,'Inputs - Gas wholesale index'!J$2,FALSE)</f>
        <v>291847.5</v>
      </c>
      <c r="K185" s="12">
        <f>VLOOKUP($B185,'Gas wholesale lookups'!$A$4:$L$15,'Inputs - Gas wholesale index'!K$2,FALSE)</f>
        <v>332991.45454545453</v>
      </c>
      <c r="L185" s="12">
        <f>VLOOKUP($B185,'Gas wholesale lookups'!$A$4:$L$15,'Inputs - Gas wholesale index'!L$2,FALSE)</f>
        <v>208526.18181818182</v>
      </c>
      <c r="M185" s="12">
        <f>VLOOKUP($B185,'Gas wholesale lookups'!$A$4:$L$15,'Inputs - Gas wholesale index'!M$2,FALSE)</f>
        <v>166168.27272727274</v>
      </c>
      <c r="N185" s="12">
        <f>VLOOKUP($B185,'Gas wholesale lookups'!$A$4:$L$15,'Inputs - Gas wholesale index'!N$2,FALSE)</f>
        <v>291847.5</v>
      </c>
      <c r="O185" s="37">
        <f>VLOOKUP($B185,'Gas wholesale lookups'!$A$4:$R$15,'Inputs - Gas wholesale index'!O$2,FALSE)</f>
        <v>0</v>
      </c>
      <c r="P185" s="37">
        <f>VLOOKUP($B185,'Gas wholesale lookups'!$A$4:$R$15,'Inputs - Gas wholesale index'!P$2,FALSE)</f>
        <v>1</v>
      </c>
      <c r="Q185" s="37">
        <f>VLOOKUP($B185,'Gas wholesale lookups'!$A$4:$R$15,'Inputs - Gas wholesale index'!Q$2,FALSE)</f>
        <v>1</v>
      </c>
      <c r="R185" s="37">
        <f>VLOOKUP($B185,'Gas wholesale lookups'!$A$4:$R$15,'Inputs - Gas wholesale index'!R$2,FALSE)</f>
        <v>1</v>
      </c>
      <c r="S185" s="37">
        <f>VLOOKUP($B185,'Gas wholesale lookups'!$A$4:$R$15,'Inputs - Gas wholesale index'!S$2,FALSE)</f>
        <v>1</v>
      </c>
      <c r="T185" s="37">
        <f>VLOOKUP($B185,'Gas wholesale lookups'!$A$4:$R$15,'Inputs - Gas wholesale index'!T$2,FALSE)</f>
        <v>0</v>
      </c>
      <c r="U185" s="12">
        <f t="shared" si="37"/>
        <v>0</v>
      </c>
      <c r="V185" s="12">
        <f t="shared" si="38"/>
        <v>291847.5</v>
      </c>
      <c r="W185" s="12">
        <f t="shared" si="39"/>
        <v>332991.45454545453</v>
      </c>
      <c r="X185" s="12">
        <f t="shared" si="40"/>
        <v>208526.18181818182</v>
      </c>
      <c r="Y185" s="12">
        <f t="shared" si="41"/>
        <v>166168.27272727274</v>
      </c>
      <c r="Z185" s="12">
        <f t="shared" si="42"/>
        <v>0</v>
      </c>
      <c r="AA185" s="12">
        <f t="shared" si="43"/>
        <v>999533.40909090918</v>
      </c>
      <c r="AB185" s="22">
        <f t="shared" si="44"/>
        <v>0</v>
      </c>
      <c r="AC185" s="22">
        <f t="shared" si="45"/>
        <v>0</v>
      </c>
      <c r="AD185" s="22">
        <f t="shared" si="46"/>
        <v>0</v>
      </c>
      <c r="AE185" s="22">
        <f t="shared" si="47"/>
        <v>0</v>
      </c>
      <c r="AF185" s="22">
        <f t="shared" si="48"/>
        <v>0</v>
      </c>
      <c r="AG185" s="22">
        <f t="shared" si="49"/>
        <v>0</v>
      </c>
      <c r="AH185" s="22">
        <f t="shared" si="50"/>
        <v>0</v>
      </c>
      <c r="AI185" s="43" t="str">
        <f t="shared" si="51"/>
        <v>n/a</v>
      </c>
      <c r="AJ185" s="2" t="str">
        <f t="shared" si="52"/>
        <v>2015-16 Winter</v>
      </c>
      <c r="AK185" s="2" t="str">
        <f t="shared" si="53"/>
        <v>2015-16 Summer</v>
      </c>
      <c r="AL185" s="40">
        <v>0</v>
      </c>
      <c r="AM185" s="58"/>
    </row>
    <row r="186" spans="1:39">
      <c r="A186" s="46">
        <v>42111</v>
      </c>
      <c r="B186" s="13" t="str">
        <f t="shared" si="36"/>
        <v>Apr</v>
      </c>
      <c r="C186" s="182"/>
      <c r="D186" s="182"/>
      <c r="E186" s="182"/>
      <c r="F186" s="182"/>
      <c r="G186" s="182"/>
      <c r="H186" s="182"/>
      <c r="I186" s="12">
        <f>VLOOKUP($B186,'Gas wholesale lookups'!$A$4:$L$15,'Inputs - Gas wholesale index'!I$2,FALSE)</f>
        <v>166168.27272727274</v>
      </c>
      <c r="J186" s="12">
        <f>VLOOKUP($B186,'Gas wholesale lookups'!$A$4:$L$15,'Inputs - Gas wholesale index'!J$2,FALSE)</f>
        <v>291847.5</v>
      </c>
      <c r="K186" s="12">
        <f>VLOOKUP($B186,'Gas wholesale lookups'!$A$4:$L$15,'Inputs - Gas wholesale index'!K$2,FALSE)</f>
        <v>332991.45454545453</v>
      </c>
      <c r="L186" s="12">
        <f>VLOOKUP($B186,'Gas wholesale lookups'!$A$4:$L$15,'Inputs - Gas wholesale index'!L$2,FALSE)</f>
        <v>208526.18181818182</v>
      </c>
      <c r="M186" s="12">
        <f>VLOOKUP($B186,'Gas wholesale lookups'!$A$4:$L$15,'Inputs - Gas wholesale index'!M$2,FALSE)</f>
        <v>166168.27272727274</v>
      </c>
      <c r="N186" s="12">
        <f>VLOOKUP($B186,'Gas wholesale lookups'!$A$4:$L$15,'Inputs - Gas wholesale index'!N$2,FALSE)</f>
        <v>291847.5</v>
      </c>
      <c r="O186" s="37">
        <f>VLOOKUP($B186,'Gas wholesale lookups'!$A$4:$R$15,'Inputs - Gas wholesale index'!O$2,FALSE)</f>
        <v>0</v>
      </c>
      <c r="P186" s="37">
        <f>VLOOKUP($B186,'Gas wholesale lookups'!$A$4:$R$15,'Inputs - Gas wholesale index'!P$2,FALSE)</f>
        <v>1</v>
      </c>
      <c r="Q186" s="37">
        <f>VLOOKUP($B186,'Gas wholesale lookups'!$A$4:$R$15,'Inputs - Gas wholesale index'!Q$2,FALSE)</f>
        <v>1</v>
      </c>
      <c r="R186" s="37">
        <f>VLOOKUP($B186,'Gas wholesale lookups'!$A$4:$R$15,'Inputs - Gas wholesale index'!R$2,FALSE)</f>
        <v>1</v>
      </c>
      <c r="S186" s="37">
        <f>VLOOKUP($B186,'Gas wholesale lookups'!$A$4:$R$15,'Inputs - Gas wholesale index'!S$2,FALSE)</f>
        <v>1</v>
      </c>
      <c r="T186" s="37">
        <f>VLOOKUP($B186,'Gas wholesale lookups'!$A$4:$R$15,'Inputs - Gas wholesale index'!T$2,FALSE)</f>
        <v>0</v>
      </c>
      <c r="U186" s="12">
        <f t="shared" si="37"/>
        <v>0</v>
      </c>
      <c r="V186" s="12">
        <f t="shared" si="38"/>
        <v>291847.5</v>
      </c>
      <c r="W186" s="12">
        <f t="shared" si="39"/>
        <v>332991.45454545453</v>
      </c>
      <c r="X186" s="12">
        <f t="shared" si="40"/>
        <v>208526.18181818182</v>
      </c>
      <c r="Y186" s="12">
        <f t="shared" si="41"/>
        <v>166168.27272727274</v>
      </c>
      <c r="Z186" s="12">
        <f t="shared" si="42"/>
        <v>0</v>
      </c>
      <c r="AA186" s="12">
        <f t="shared" si="43"/>
        <v>999533.40909090918</v>
      </c>
      <c r="AB186" s="22">
        <f t="shared" si="44"/>
        <v>0</v>
      </c>
      <c r="AC186" s="22">
        <f t="shared" si="45"/>
        <v>0</v>
      </c>
      <c r="AD186" s="22">
        <f t="shared" si="46"/>
        <v>0</v>
      </c>
      <c r="AE186" s="22">
        <f t="shared" si="47"/>
        <v>0</v>
      </c>
      <c r="AF186" s="22">
        <f t="shared" si="48"/>
        <v>0</v>
      </c>
      <c r="AG186" s="22">
        <f t="shared" si="49"/>
        <v>0</v>
      </c>
      <c r="AH186" s="22">
        <f t="shared" si="50"/>
        <v>0</v>
      </c>
      <c r="AI186" s="43" t="str">
        <f t="shared" si="51"/>
        <v>n/a</v>
      </c>
      <c r="AJ186" s="2" t="str">
        <f t="shared" si="52"/>
        <v>2015-16 Winter</v>
      </c>
      <c r="AK186" s="2" t="str">
        <f t="shared" si="53"/>
        <v>2015-16 Summer</v>
      </c>
      <c r="AL186" s="40">
        <v>0</v>
      </c>
      <c r="AM186" s="58"/>
    </row>
    <row r="187" spans="1:39">
      <c r="A187" s="46">
        <v>42114</v>
      </c>
      <c r="B187" s="13" t="str">
        <f t="shared" si="36"/>
        <v>Apr</v>
      </c>
      <c r="C187" s="182"/>
      <c r="D187" s="182"/>
      <c r="E187" s="182"/>
      <c r="F187" s="182"/>
      <c r="G187" s="182"/>
      <c r="H187" s="182"/>
      <c r="I187" s="12">
        <f>VLOOKUP($B187,'Gas wholesale lookups'!$A$4:$L$15,'Inputs - Gas wholesale index'!I$2,FALSE)</f>
        <v>166168.27272727274</v>
      </c>
      <c r="J187" s="12">
        <f>VLOOKUP($B187,'Gas wholesale lookups'!$A$4:$L$15,'Inputs - Gas wholesale index'!J$2,FALSE)</f>
        <v>291847.5</v>
      </c>
      <c r="K187" s="12">
        <f>VLOOKUP($B187,'Gas wholesale lookups'!$A$4:$L$15,'Inputs - Gas wholesale index'!K$2,FALSE)</f>
        <v>332991.45454545453</v>
      </c>
      <c r="L187" s="12">
        <f>VLOOKUP($B187,'Gas wholesale lookups'!$A$4:$L$15,'Inputs - Gas wholesale index'!L$2,FALSE)</f>
        <v>208526.18181818182</v>
      </c>
      <c r="M187" s="12">
        <f>VLOOKUP($B187,'Gas wholesale lookups'!$A$4:$L$15,'Inputs - Gas wholesale index'!M$2,FALSE)</f>
        <v>166168.27272727274</v>
      </c>
      <c r="N187" s="12">
        <f>VLOOKUP($B187,'Gas wholesale lookups'!$A$4:$L$15,'Inputs - Gas wholesale index'!N$2,FALSE)</f>
        <v>291847.5</v>
      </c>
      <c r="O187" s="37">
        <f>VLOOKUP($B187,'Gas wholesale lookups'!$A$4:$R$15,'Inputs - Gas wholesale index'!O$2,FALSE)</f>
        <v>0</v>
      </c>
      <c r="P187" s="37">
        <f>VLOOKUP($B187,'Gas wholesale lookups'!$A$4:$R$15,'Inputs - Gas wholesale index'!P$2,FALSE)</f>
        <v>1</v>
      </c>
      <c r="Q187" s="37">
        <f>VLOOKUP($B187,'Gas wholesale lookups'!$A$4:$R$15,'Inputs - Gas wholesale index'!Q$2,FALSE)</f>
        <v>1</v>
      </c>
      <c r="R187" s="37">
        <f>VLOOKUP($B187,'Gas wholesale lookups'!$A$4:$R$15,'Inputs - Gas wholesale index'!R$2,FALSE)</f>
        <v>1</v>
      </c>
      <c r="S187" s="37">
        <f>VLOOKUP($B187,'Gas wholesale lookups'!$A$4:$R$15,'Inputs - Gas wholesale index'!S$2,FALSE)</f>
        <v>1</v>
      </c>
      <c r="T187" s="37">
        <f>VLOOKUP($B187,'Gas wholesale lookups'!$A$4:$R$15,'Inputs - Gas wholesale index'!T$2,FALSE)</f>
        <v>0</v>
      </c>
      <c r="U187" s="12">
        <f t="shared" si="37"/>
        <v>0</v>
      </c>
      <c r="V187" s="12">
        <f t="shared" si="38"/>
        <v>291847.5</v>
      </c>
      <c r="W187" s="12">
        <f t="shared" si="39"/>
        <v>332991.45454545453</v>
      </c>
      <c r="X187" s="12">
        <f t="shared" si="40"/>
        <v>208526.18181818182</v>
      </c>
      <c r="Y187" s="12">
        <f t="shared" si="41"/>
        <v>166168.27272727274</v>
      </c>
      <c r="Z187" s="12">
        <f t="shared" si="42"/>
        <v>0</v>
      </c>
      <c r="AA187" s="12">
        <f t="shared" si="43"/>
        <v>999533.40909090918</v>
      </c>
      <c r="AB187" s="22">
        <f t="shared" si="44"/>
        <v>0</v>
      </c>
      <c r="AC187" s="22">
        <f t="shared" si="45"/>
        <v>0</v>
      </c>
      <c r="AD187" s="22">
        <f t="shared" si="46"/>
        <v>0</v>
      </c>
      <c r="AE187" s="22">
        <f t="shared" si="47"/>
        <v>0</v>
      </c>
      <c r="AF187" s="22">
        <f t="shared" si="48"/>
        <v>0</v>
      </c>
      <c r="AG187" s="22">
        <f t="shared" si="49"/>
        <v>0</v>
      </c>
      <c r="AH187" s="22">
        <f t="shared" si="50"/>
        <v>0</v>
      </c>
      <c r="AI187" s="43" t="str">
        <f t="shared" si="51"/>
        <v>n/a</v>
      </c>
      <c r="AJ187" s="2" t="str">
        <f t="shared" si="52"/>
        <v>2015-16 Winter</v>
      </c>
      <c r="AK187" s="2" t="str">
        <f t="shared" si="53"/>
        <v>2015-16 Summer</v>
      </c>
      <c r="AL187" s="40">
        <v>0</v>
      </c>
      <c r="AM187" s="58"/>
    </row>
    <row r="188" spans="1:39">
      <c r="A188" s="46">
        <v>42115</v>
      </c>
      <c r="B188" s="13" t="str">
        <f t="shared" si="36"/>
        <v>Apr</v>
      </c>
      <c r="C188" s="182"/>
      <c r="D188" s="182"/>
      <c r="E188" s="182"/>
      <c r="F188" s="182"/>
      <c r="G188" s="182"/>
      <c r="H188" s="182"/>
      <c r="I188" s="12">
        <f>VLOOKUP($B188,'Gas wholesale lookups'!$A$4:$L$15,'Inputs - Gas wholesale index'!I$2,FALSE)</f>
        <v>166168.27272727274</v>
      </c>
      <c r="J188" s="12">
        <f>VLOOKUP($B188,'Gas wholesale lookups'!$A$4:$L$15,'Inputs - Gas wholesale index'!J$2,FALSE)</f>
        <v>291847.5</v>
      </c>
      <c r="K188" s="12">
        <f>VLOOKUP($B188,'Gas wholesale lookups'!$A$4:$L$15,'Inputs - Gas wholesale index'!K$2,FALSE)</f>
        <v>332991.45454545453</v>
      </c>
      <c r="L188" s="12">
        <f>VLOOKUP($B188,'Gas wholesale lookups'!$A$4:$L$15,'Inputs - Gas wholesale index'!L$2,FALSE)</f>
        <v>208526.18181818182</v>
      </c>
      <c r="M188" s="12">
        <f>VLOOKUP($B188,'Gas wholesale lookups'!$A$4:$L$15,'Inputs - Gas wholesale index'!M$2,FALSE)</f>
        <v>166168.27272727274</v>
      </c>
      <c r="N188" s="12">
        <f>VLOOKUP($B188,'Gas wholesale lookups'!$A$4:$L$15,'Inputs - Gas wholesale index'!N$2,FALSE)</f>
        <v>291847.5</v>
      </c>
      <c r="O188" s="37">
        <f>VLOOKUP($B188,'Gas wholesale lookups'!$A$4:$R$15,'Inputs - Gas wholesale index'!O$2,FALSE)</f>
        <v>0</v>
      </c>
      <c r="P188" s="37">
        <f>VLOOKUP($B188,'Gas wholesale lookups'!$A$4:$R$15,'Inputs - Gas wholesale index'!P$2,FALSE)</f>
        <v>1</v>
      </c>
      <c r="Q188" s="37">
        <f>VLOOKUP($B188,'Gas wholesale lookups'!$A$4:$R$15,'Inputs - Gas wholesale index'!Q$2,FALSE)</f>
        <v>1</v>
      </c>
      <c r="R188" s="37">
        <f>VLOOKUP($B188,'Gas wholesale lookups'!$A$4:$R$15,'Inputs - Gas wholesale index'!R$2,FALSE)</f>
        <v>1</v>
      </c>
      <c r="S188" s="37">
        <f>VLOOKUP($B188,'Gas wholesale lookups'!$A$4:$R$15,'Inputs - Gas wholesale index'!S$2,FALSE)</f>
        <v>1</v>
      </c>
      <c r="T188" s="37">
        <f>VLOOKUP($B188,'Gas wholesale lookups'!$A$4:$R$15,'Inputs - Gas wholesale index'!T$2,FALSE)</f>
        <v>0</v>
      </c>
      <c r="U188" s="12">
        <f t="shared" si="37"/>
        <v>0</v>
      </c>
      <c r="V188" s="12">
        <f t="shared" si="38"/>
        <v>291847.5</v>
      </c>
      <c r="W188" s="12">
        <f t="shared" si="39"/>
        <v>332991.45454545453</v>
      </c>
      <c r="X188" s="12">
        <f t="shared" si="40"/>
        <v>208526.18181818182</v>
      </c>
      <c r="Y188" s="12">
        <f t="shared" si="41"/>
        <v>166168.27272727274</v>
      </c>
      <c r="Z188" s="12">
        <f t="shared" si="42"/>
        <v>0</v>
      </c>
      <c r="AA188" s="12">
        <f t="shared" si="43"/>
        <v>999533.40909090918</v>
      </c>
      <c r="AB188" s="22">
        <f t="shared" si="44"/>
        <v>0</v>
      </c>
      <c r="AC188" s="22">
        <f t="shared" si="45"/>
        <v>0</v>
      </c>
      <c r="AD188" s="22">
        <f t="shared" si="46"/>
        <v>0</v>
      </c>
      <c r="AE188" s="22">
        <f t="shared" si="47"/>
        <v>0</v>
      </c>
      <c r="AF188" s="22">
        <f t="shared" si="48"/>
        <v>0</v>
      </c>
      <c r="AG188" s="22">
        <f t="shared" si="49"/>
        <v>0</v>
      </c>
      <c r="AH188" s="22">
        <f t="shared" si="50"/>
        <v>0</v>
      </c>
      <c r="AI188" s="43" t="str">
        <f t="shared" si="51"/>
        <v>n/a</v>
      </c>
      <c r="AJ188" s="2" t="str">
        <f t="shared" si="52"/>
        <v>2015-16 Winter</v>
      </c>
      <c r="AK188" s="2" t="str">
        <f t="shared" si="53"/>
        <v>2015-16 Summer</v>
      </c>
      <c r="AL188" s="40">
        <v>0</v>
      </c>
      <c r="AM188" s="58"/>
    </row>
    <row r="189" spans="1:39">
      <c r="A189" s="46">
        <v>42116</v>
      </c>
      <c r="B189" s="13" t="str">
        <f t="shared" si="36"/>
        <v>Apr</v>
      </c>
      <c r="C189" s="182"/>
      <c r="D189" s="182"/>
      <c r="E189" s="182"/>
      <c r="F189" s="182"/>
      <c r="G189" s="182"/>
      <c r="H189" s="182"/>
      <c r="I189" s="12">
        <f>VLOOKUP($B189,'Gas wholesale lookups'!$A$4:$L$15,'Inputs - Gas wholesale index'!I$2,FALSE)</f>
        <v>166168.27272727274</v>
      </c>
      <c r="J189" s="12">
        <f>VLOOKUP($B189,'Gas wholesale lookups'!$A$4:$L$15,'Inputs - Gas wholesale index'!J$2,FALSE)</f>
        <v>291847.5</v>
      </c>
      <c r="K189" s="12">
        <f>VLOOKUP($B189,'Gas wholesale lookups'!$A$4:$L$15,'Inputs - Gas wholesale index'!K$2,FALSE)</f>
        <v>332991.45454545453</v>
      </c>
      <c r="L189" s="12">
        <f>VLOOKUP($B189,'Gas wholesale lookups'!$A$4:$L$15,'Inputs - Gas wholesale index'!L$2,FALSE)</f>
        <v>208526.18181818182</v>
      </c>
      <c r="M189" s="12">
        <f>VLOOKUP($B189,'Gas wholesale lookups'!$A$4:$L$15,'Inputs - Gas wholesale index'!M$2,FALSE)</f>
        <v>166168.27272727274</v>
      </c>
      <c r="N189" s="12">
        <f>VLOOKUP($B189,'Gas wholesale lookups'!$A$4:$L$15,'Inputs - Gas wholesale index'!N$2,FALSE)</f>
        <v>291847.5</v>
      </c>
      <c r="O189" s="37">
        <f>VLOOKUP($B189,'Gas wholesale lookups'!$A$4:$R$15,'Inputs - Gas wholesale index'!O$2,FALSE)</f>
        <v>0</v>
      </c>
      <c r="P189" s="37">
        <f>VLOOKUP($B189,'Gas wholesale lookups'!$A$4:$R$15,'Inputs - Gas wholesale index'!P$2,FALSE)</f>
        <v>1</v>
      </c>
      <c r="Q189" s="37">
        <f>VLOOKUP($B189,'Gas wholesale lookups'!$A$4:$R$15,'Inputs - Gas wholesale index'!Q$2,FALSE)</f>
        <v>1</v>
      </c>
      <c r="R189" s="37">
        <f>VLOOKUP($B189,'Gas wholesale lookups'!$A$4:$R$15,'Inputs - Gas wholesale index'!R$2,FALSE)</f>
        <v>1</v>
      </c>
      <c r="S189" s="37">
        <f>VLOOKUP($B189,'Gas wholesale lookups'!$A$4:$R$15,'Inputs - Gas wholesale index'!S$2,FALSE)</f>
        <v>1</v>
      </c>
      <c r="T189" s="37">
        <f>VLOOKUP($B189,'Gas wholesale lookups'!$A$4:$R$15,'Inputs - Gas wholesale index'!T$2,FALSE)</f>
        <v>0</v>
      </c>
      <c r="U189" s="12">
        <f t="shared" si="37"/>
        <v>0</v>
      </c>
      <c r="V189" s="12">
        <f t="shared" si="38"/>
        <v>291847.5</v>
      </c>
      <c r="W189" s="12">
        <f t="shared" si="39"/>
        <v>332991.45454545453</v>
      </c>
      <c r="X189" s="12">
        <f t="shared" si="40"/>
        <v>208526.18181818182</v>
      </c>
      <c r="Y189" s="12">
        <f t="shared" si="41"/>
        <v>166168.27272727274</v>
      </c>
      <c r="Z189" s="12">
        <f t="shared" si="42"/>
        <v>0</v>
      </c>
      <c r="AA189" s="12">
        <f t="shared" si="43"/>
        <v>999533.40909090918</v>
      </c>
      <c r="AB189" s="22">
        <f t="shared" si="44"/>
        <v>0</v>
      </c>
      <c r="AC189" s="22">
        <f t="shared" si="45"/>
        <v>0</v>
      </c>
      <c r="AD189" s="22">
        <f t="shared" si="46"/>
        <v>0</v>
      </c>
      <c r="AE189" s="22">
        <f t="shared" si="47"/>
        <v>0</v>
      </c>
      <c r="AF189" s="22">
        <f t="shared" si="48"/>
        <v>0</v>
      </c>
      <c r="AG189" s="22">
        <f t="shared" si="49"/>
        <v>0</v>
      </c>
      <c r="AH189" s="22">
        <f t="shared" si="50"/>
        <v>0</v>
      </c>
      <c r="AI189" s="43" t="str">
        <f t="shared" si="51"/>
        <v>n/a</v>
      </c>
      <c r="AJ189" s="2" t="str">
        <f t="shared" si="52"/>
        <v>2015-16 Winter</v>
      </c>
      <c r="AK189" s="2" t="str">
        <f t="shared" si="53"/>
        <v>2015-16 Summer</v>
      </c>
      <c r="AL189" s="40">
        <v>0</v>
      </c>
      <c r="AM189" s="58"/>
    </row>
    <row r="190" spans="1:39">
      <c r="A190" s="46">
        <v>42117</v>
      </c>
      <c r="B190" s="13" t="str">
        <f t="shared" si="36"/>
        <v>Apr</v>
      </c>
      <c r="C190" s="182"/>
      <c r="D190" s="182"/>
      <c r="E190" s="182"/>
      <c r="F190" s="182"/>
      <c r="G190" s="182"/>
      <c r="H190" s="182"/>
      <c r="I190" s="12">
        <f>VLOOKUP($B190,'Gas wholesale lookups'!$A$4:$L$15,'Inputs - Gas wholesale index'!I$2,FALSE)</f>
        <v>166168.27272727274</v>
      </c>
      <c r="J190" s="12">
        <f>VLOOKUP($B190,'Gas wholesale lookups'!$A$4:$L$15,'Inputs - Gas wholesale index'!J$2,FALSE)</f>
        <v>291847.5</v>
      </c>
      <c r="K190" s="12">
        <f>VLOOKUP($B190,'Gas wholesale lookups'!$A$4:$L$15,'Inputs - Gas wholesale index'!K$2,FALSE)</f>
        <v>332991.45454545453</v>
      </c>
      <c r="L190" s="12">
        <f>VLOOKUP($B190,'Gas wholesale lookups'!$A$4:$L$15,'Inputs - Gas wholesale index'!L$2,FALSE)</f>
        <v>208526.18181818182</v>
      </c>
      <c r="M190" s="12">
        <f>VLOOKUP($B190,'Gas wholesale lookups'!$A$4:$L$15,'Inputs - Gas wholesale index'!M$2,FALSE)</f>
        <v>166168.27272727274</v>
      </c>
      <c r="N190" s="12">
        <f>VLOOKUP($B190,'Gas wholesale lookups'!$A$4:$L$15,'Inputs - Gas wholesale index'!N$2,FALSE)</f>
        <v>291847.5</v>
      </c>
      <c r="O190" s="37">
        <f>VLOOKUP($B190,'Gas wholesale lookups'!$A$4:$R$15,'Inputs - Gas wholesale index'!O$2,FALSE)</f>
        <v>0</v>
      </c>
      <c r="P190" s="37">
        <f>VLOOKUP($B190,'Gas wholesale lookups'!$A$4:$R$15,'Inputs - Gas wholesale index'!P$2,FALSE)</f>
        <v>1</v>
      </c>
      <c r="Q190" s="37">
        <f>VLOOKUP($B190,'Gas wholesale lookups'!$A$4:$R$15,'Inputs - Gas wholesale index'!Q$2,FALSE)</f>
        <v>1</v>
      </c>
      <c r="R190" s="37">
        <f>VLOOKUP($B190,'Gas wholesale lookups'!$A$4:$R$15,'Inputs - Gas wholesale index'!R$2,FALSE)</f>
        <v>1</v>
      </c>
      <c r="S190" s="37">
        <f>VLOOKUP($B190,'Gas wholesale lookups'!$A$4:$R$15,'Inputs - Gas wholesale index'!S$2,FALSE)</f>
        <v>1</v>
      </c>
      <c r="T190" s="37">
        <f>VLOOKUP($B190,'Gas wholesale lookups'!$A$4:$R$15,'Inputs - Gas wholesale index'!T$2,FALSE)</f>
        <v>0</v>
      </c>
      <c r="U190" s="12">
        <f t="shared" si="37"/>
        <v>0</v>
      </c>
      <c r="V190" s="12">
        <f t="shared" si="38"/>
        <v>291847.5</v>
      </c>
      <c r="W190" s="12">
        <f t="shared" si="39"/>
        <v>332991.45454545453</v>
      </c>
      <c r="X190" s="12">
        <f t="shared" si="40"/>
        <v>208526.18181818182</v>
      </c>
      <c r="Y190" s="12">
        <f t="shared" si="41"/>
        <v>166168.27272727274</v>
      </c>
      <c r="Z190" s="12">
        <f t="shared" si="42"/>
        <v>0</v>
      </c>
      <c r="AA190" s="12">
        <f t="shared" si="43"/>
        <v>999533.40909090918</v>
      </c>
      <c r="AB190" s="22">
        <f t="shared" si="44"/>
        <v>0</v>
      </c>
      <c r="AC190" s="22">
        <f t="shared" si="45"/>
        <v>0</v>
      </c>
      <c r="AD190" s="22">
        <f t="shared" si="46"/>
        <v>0</v>
      </c>
      <c r="AE190" s="22">
        <f t="shared" si="47"/>
        <v>0</v>
      </c>
      <c r="AF190" s="22">
        <f t="shared" si="48"/>
        <v>0</v>
      </c>
      <c r="AG190" s="22">
        <f t="shared" si="49"/>
        <v>0</v>
      </c>
      <c r="AH190" s="22">
        <f t="shared" si="50"/>
        <v>0</v>
      </c>
      <c r="AI190" s="43" t="str">
        <f t="shared" si="51"/>
        <v>n/a</v>
      </c>
      <c r="AJ190" s="2" t="str">
        <f t="shared" si="52"/>
        <v>2015-16 Winter</v>
      </c>
      <c r="AK190" s="2" t="str">
        <f t="shared" si="53"/>
        <v>2015-16 Summer</v>
      </c>
      <c r="AL190" s="40">
        <v>0</v>
      </c>
      <c r="AM190" s="58"/>
    </row>
    <row r="191" spans="1:39">
      <c r="A191" s="46">
        <v>42118</v>
      </c>
      <c r="B191" s="13" t="str">
        <f t="shared" si="36"/>
        <v>Apr</v>
      </c>
      <c r="C191" s="182"/>
      <c r="D191" s="182"/>
      <c r="E191" s="182"/>
      <c r="F191" s="182"/>
      <c r="G191" s="182"/>
      <c r="H191" s="182"/>
      <c r="I191" s="12">
        <f>VLOOKUP($B191,'Gas wholesale lookups'!$A$4:$L$15,'Inputs - Gas wholesale index'!I$2,FALSE)</f>
        <v>166168.27272727274</v>
      </c>
      <c r="J191" s="12">
        <f>VLOOKUP($B191,'Gas wholesale lookups'!$A$4:$L$15,'Inputs - Gas wholesale index'!J$2,FALSE)</f>
        <v>291847.5</v>
      </c>
      <c r="K191" s="12">
        <f>VLOOKUP($B191,'Gas wholesale lookups'!$A$4:$L$15,'Inputs - Gas wholesale index'!K$2,FALSE)</f>
        <v>332991.45454545453</v>
      </c>
      <c r="L191" s="12">
        <f>VLOOKUP($B191,'Gas wholesale lookups'!$A$4:$L$15,'Inputs - Gas wholesale index'!L$2,FALSE)</f>
        <v>208526.18181818182</v>
      </c>
      <c r="M191" s="12">
        <f>VLOOKUP($B191,'Gas wholesale lookups'!$A$4:$L$15,'Inputs - Gas wholesale index'!M$2,FALSE)</f>
        <v>166168.27272727274</v>
      </c>
      <c r="N191" s="12">
        <f>VLOOKUP($B191,'Gas wholesale lookups'!$A$4:$L$15,'Inputs - Gas wholesale index'!N$2,FALSE)</f>
        <v>291847.5</v>
      </c>
      <c r="O191" s="37">
        <f>VLOOKUP($B191,'Gas wholesale lookups'!$A$4:$R$15,'Inputs - Gas wholesale index'!O$2,FALSE)</f>
        <v>0</v>
      </c>
      <c r="P191" s="37">
        <f>VLOOKUP($B191,'Gas wholesale lookups'!$A$4:$R$15,'Inputs - Gas wholesale index'!P$2,FALSE)</f>
        <v>1</v>
      </c>
      <c r="Q191" s="37">
        <f>VLOOKUP($B191,'Gas wholesale lookups'!$A$4:$R$15,'Inputs - Gas wholesale index'!Q$2,FALSE)</f>
        <v>1</v>
      </c>
      <c r="R191" s="37">
        <f>VLOOKUP($B191,'Gas wholesale lookups'!$A$4:$R$15,'Inputs - Gas wholesale index'!R$2,FALSE)</f>
        <v>1</v>
      </c>
      <c r="S191" s="37">
        <f>VLOOKUP($B191,'Gas wholesale lookups'!$A$4:$R$15,'Inputs - Gas wholesale index'!S$2,FALSE)</f>
        <v>1</v>
      </c>
      <c r="T191" s="37">
        <f>VLOOKUP($B191,'Gas wholesale lookups'!$A$4:$R$15,'Inputs - Gas wholesale index'!T$2,FALSE)</f>
        <v>0</v>
      </c>
      <c r="U191" s="12">
        <f t="shared" si="37"/>
        <v>0</v>
      </c>
      <c r="V191" s="12">
        <f t="shared" si="38"/>
        <v>291847.5</v>
      </c>
      <c r="W191" s="12">
        <f t="shared" si="39"/>
        <v>332991.45454545453</v>
      </c>
      <c r="X191" s="12">
        <f t="shared" si="40"/>
        <v>208526.18181818182</v>
      </c>
      <c r="Y191" s="12">
        <f t="shared" si="41"/>
        <v>166168.27272727274</v>
      </c>
      <c r="Z191" s="12">
        <f t="shared" si="42"/>
        <v>0</v>
      </c>
      <c r="AA191" s="12">
        <f t="shared" si="43"/>
        <v>999533.40909090918</v>
      </c>
      <c r="AB191" s="22">
        <f t="shared" si="44"/>
        <v>0</v>
      </c>
      <c r="AC191" s="22">
        <f t="shared" si="45"/>
        <v>0</v>
      </c>
      <c r="AD191" s="22">
        <f t="shared" si="46"/>
        <v>0</v>
      </c>
      <c r="AE191" s="22">
        <f t="shared" si="47"/>
        <v>0</v>
      </c>
      <c r="AF191" s="22">
        <f t="shared" si="48"/>
        <v>0</v>
      </c>
      <c r="AG191" s="22">
        <f t="shared" si="49"/>
        <v>0</v>
      </c>
      <c r="AH191" s="22">
        <f t="shared" si="50"/>
        <v>0</v>
      </c>
      <c r="AI191" s="43" t="str">
        <f t="shared" si="51"/>
        <v>n/a</v>
      </c>
      <c r="AJ191" s="2" t="str">
        <f t="shared" si="52"/>
        <v>2015-16 Winter</v>
      </c>
      <c r="AK191" s="2" t="str">
        <f t="shared" si="53"/>
        <v>2015-16 Summer</v>
      </c>
      <c r="AL191" s="40">
        <v>0</v>
      </c>
      <c r="AM191" s="58"/>
    </row>
    <row r="192" spans="1:39">
      <c r="A192" s="46">
        <v>42121</v>
      </c>
      <c r="B192" s="13" t="str">
        <f t="shared" si="36"/>
        <v>Apr</v>
      </c>
      <c r="C192" s="182"/>
      <c r="D192" s="182"/>
      <c r="E192" s="182"/>
      <c r="F192" s="182"/>
      <c r="G192" s="182"/>
      <c r="H192" s="182"/>
      <c r="I192" s="12">
        <f>VLOOKUP($B192,'Gas wholesale lookups'!$A$4:$L$15,'Inputs - Gas wholesale index'!I$2,FALSE)</f>
        <v>166168.27272727274</v>
      </c>
      <c r="J192" s="12">
        <f>VLOOKUP($B192,'Gas wholesale lookups'!$A$4:$L$15,'Inputs - Gas wholesale index'!J$2,FALSE)</f>
        <v>291847.5</v>
      </c>
      <c r="K192" s="12">
        <f>VLOOKUP($B192,'Gas wholesale lookups'!$A$4:$L$15,'Inputs - Gas wholesale index'!K$2,FALSE)</f>
        <v>332991.45454545453</v>
      </c>
      <c r="L192" s="12">
        <f>VLOOKUP($B192,'Gas wholesale lookups'!$A$4:$L$15,'Inputs - Gas wholesale index'!L$2,FALSE)</f>
        <v>208526.18181818182</v>
      </c>
      <c r="M192" s="12">
        <f>VLOOKUP($B192,'Gas wholesale lookups'!$A$4:$L$15,'Inputs - Gas wholesale index'!M$2,FALSE)</f>
        <v>166168.27272727274</v>
      </c>
      <c r="N192" s="12">
        <f>VLOOKUP($B192,'Gas wholesale lookups'!$A$4:$L$15,'Inputs - Gas wholesale index'!N$2,FALSE)</f>
        <v>291847.5</v>
      </c>
      <c r="O192" s="37">
        <f>VLOOKUP($B192,'Gas wholesale lookups'!$A$4:$R$15,'Inputs - Gas wholesale index'!O$2,FALSE)</f>
        <v>0</v>
      </c>
      <c r="P192" s="37">
        <f>VLOOKUP($B192,'Gas wholesale lookups'!$A$4:$R$15,'Inputs - Gas wholesale index'!P$2,FALSE)</f>
        <v>1</v>
      </c>
      <c r="Q192" s="37">
        <f>VLOOKUP($B192,'Gas wholesale lookups'!$A$4:$R$15,'Inputs - Gas wholesale index'!Q$2,FALSE)</f>
        <v>1</v>
      </c>
      <c r="R192" s="37">
        <f>VLOOKUP($B192,'Gas wholesale lookups'!$A$4:$R$15,'Inputs - Gas wholesale index'!R$2,FALSE)</f>
        <v>1</v>
      </c>
      <c r="S192" s="37">
        <f>VLOOKUP($B192,'Gas wholesale lookups'!$A$4:$R$15,'Inputs - Gas wholesale index'!S$2,FALSE)</f>
        <v>1</v>
      </c>
      <c r="T192" s="37">
        <f>VLOOKUP($B192,'Gas wholesale lookups'!$A$4:$R$15,'Inputs - Gas wholesale index'!T$2,FALSE)</f>
        <v>0</v>
      </c>
      <c r="U192" s="12">
        <f t="shared" si="37"/>
        <v>0</v>
      </c>
      <c r="V192" s="12">
        <f t="shared" si="38"/>
        <v>291847.5</v>
      </c>
      <c r="W192" s="12">
        <f t="shared" si="39"/>
        <v>332991.45454545453</v>
      </c>
      <c r="X192" s="12">
        <f t="shared" si="40"/>
        <v>208526.18181818182</v>
      </c>
      <c r="Y192" s="12">
        <f t="shared" si="41"/>
        <v>166168.27272727274</v>
      </c>
      <c r="Z192" s="12">
        <f t="shared" si="42"/>
        <v>0</v>
      </c>
      <c r="AA192" s="12">
        <f t="shared" si="43"/>
        <v>999533.40909090918</v>
      </c>
      <c r="AB192" s="22">
        <f t="shared" si="44"/>
        <v>0</v>
      </c>
      <c r="AC192" s="22">
        <f t="shared" si="45"/>
        <v>0</v>
      </c>
      <c r="AD192" s="22">
        <f t="shared" si="46"/>
        <v>0</v>
      </c>
      <c r="AE192" s="22">
        <f t="shared" si="47"/>
        <v>0</v>
      </c>
      <c r="AF192" s="22">
        <f t="shared" si="48"/>
        <v>0</v>
      </c>
      <c r="AG192" s="22">
        <f t="shared" si="49"/>
        <v>0</v>
      </c>
      <c r="AH192" s="22">
        <f t="shared" si="50"/>
        <v>0</v>
      </c>
      <c r="AI192" s="43" t="str">
        <f t="shared" si="51"/>
        <v>n/a</v>
      </c>
      <c r="AJ192" s="2" t="str">
        <f t="shared" si="52"/>
        <v>2015-16 Winter</v>
      </c>
      <c r="AK192" s="2" t="str">
        <f t="shared" si="53"/>
        <v>2015-16 Summer</v>
      </c>
      <c r="AL192" s="40">
        <v>0</v>
      </c>
      <c r="AM192" s="58"/>
    </row>
    <row r="193" spans="1:39">
      <c r="A193" s="46">
        <v>42122</v>
      </c>
      <c r="B193" s="13" t="str">
        <f t="shared" si="36"/>
        <v>Apr</v>
      </c>
      <c r="C193" s="182"/>
      <c r="D193" s="182"/>
      <c r="E193" s="182"/>
      <c r="F193" s="182"/>
      <c r="G193" s="182"/>
      <c r="H193" s="182"/>
      <c r="I193" s="12">
        <f>VLOOKUP($B193,'Gas wholesale lookups'!$A$4:$L$15,'Inputs - Gas wholesale index'!I$2,FALSE)</f>
        <v>166168.27272727274</v>
      </c>
      <c r="J193" s="12">
        <f>VLOOKUP($B193,'Gas wholesale lookups'!$A$4:$L$15,'Inputs - Gas wholesale index'!J$2,FALSE)</f>
        <v>291847.5</v>
      </c>
      <c r="K193" s="12">
        <f>VLOOKUP($B193,'Gas wholesale lookups'!$A$4:$L$15,'Inputs - Gas wholesale index'!K$2,FALSE)</f>
        <v>332991.45454545453</v>
      </c>
      <c r="L193" s="12">
        <f>VLOOKUP($B193,'Gas wholesale lookups'!$A$4:$L$15,'Inputs - Gas wholesale index'!L$2,FALSE)</f>
        <v>208526.18181818182</v>
      </c>
      <c r="M193" s="12">
        <f>VLOOKUP($B193,'Gas wholesale lookups'!$A$4:$L$15,'Inputs - Gas wholesale index'!M$2,FALSE)</f>
        <v>166168.27272727274</v>
      </c>
      <c r="N193" s="12">
        <f>VLOOKUP($B193,'Gas wholesale lookups'!$A$4:$L$15,'Inputs - Gas wholesale index'!N$2,FALSE)</f>
        <v>291847.5</v>
      </c>
      <c r="O193" s="37">
        <f>VLOOKUP($B193,'Gas wholesale lookups'!$A$4:$R$15,'Inputs - Gas wholesale index'!O$2,FALSE)</f>
        <v>0</v>
      </c>
      <c r="P193" s="37">
        <f>VLOOKUP($B193,'Gas wholesale lookups'!$A$4:$R$15,'Inputs - Gas wholesale index'!P$2,FALSE)</f>
        <v>1</v>
      </c>
      <c r="Q193" s="37">
        <f>VLOOKUP($B193,'Gas wholesale lookups'!$A$4:$R$15,'Inputs - Gas wholesale index'!Q$2,FALSE)</f>
        <v>1</v>
      </c>
      <c r="R193" s="37">
        <f>VLOOKUP($B193,'Gas wholesale lookups'!$A$4:$R$15,'Inputs - Gas wholesale index'!R$2,FALSE)</f>
        <v>1</v>
      </c>
      <c r="S193" s="37">
        <f>VLOOKUP($B193,'Gas wholesale lookups'!$A$4:$R$15,'Inputs - Gas wholesale index'!S$2,FALSE)</f>
        <v>1</v>
      </c>
      <c r="T193" s="37">
        <f>VLOOKUP($B193,'Gas wholesale lookups'!$A$4:$R$15,'Inputs - Gas wholesale index'!T$2,FALSE)</f>
        <v>0</v>
      </c>
      <c r="U193" s="12">
        <f t="shared" si="37"/>
        <v>0</v>
      </c>
      <c r="V193" s="12">
        <f t="shared" si="38"/>
        <v>291847.5</v>
      </c>
      <c r="W193" s="12">
        <f t="shared" si="39"/>
        <v>332991.45454545453</v>
      </c>
      <c r="X193" s="12">
        <f t="shared" si="40"/>
        <v>208526.18181818182</v>
      </c>
      <c r="Y193" s="12">
        <f t="shared" si="41"/>
        <v>166168.27272727274</v>
      </c>
      <c r="Z193" s="12">
        <f t="shared" si="42"/>
        <v>0</v>
      </c>
      <c r="AA193" s="12">
        <f t="shared" si="43"/>
        <v>999533.40909090918</v>
      </c>
      <c r="AB193" s="22">
        <f t="shared" si="44"/>
        <v>0</v>
      </c>
      <c r="AC193" s="22">
        <f t="shared" si="45"/>
        <v>0</v>
      </c>
      <c r="AD193" s="22">
        <f t="shared" si="46"/>
        <v>0</v>
      </c>
      <c r="AE193" s="22">
        <f t="shared" si="47"/>
        <v>0</v>
      </c>
      <c r="AF193" s="22">
        <f t="shared" si="48"/>
        <v>0</v>
      </c>
      <c r="AG193" s="22">
        <f t="shared" si="49"/>
        <v>0</v>
      </c>
      <c r="AH193" s="22">
        <f t="shared" si="50"/>
        <v>0</v>
      </c>
      <c r="AI193" s="43" t="str">
        <f t="shared" si="51"/>
        <v>n/a</v>
      </c>
      <c r="AJ193" s="2" t="str">
        <f t="shared" si="52"/>
        <v>2015-16 Winter</v>
      </c>
      <c r="AK193" s="2" t="str">
        <f t="shared" si="53"/>
        <v>2015-16 Summer</v>
      </c>
      <c r="AL193" s="40">
        <v>0</v>
      </c>
      <c r="AM193" s="58"/>
    </row>
    <row r="194" spans="1:39">
      <c r="A194" s="46">
        <v>42123</v>
      </c>
      <c r="B194" s="13" t="str">
        <f t="shared" si="36"/>
        <v>Apr</v>
      </c>
      <c r="C194" s="182"/>
      <c r="D194" s="182"/>
      <c r="E194" s="182"/>
      <c r="F194" s="182"/>
      <c r="G194" s="182"/>
      <c r="H194" s="182"/>
      <c r="I194" s="12">
        <f>VLOOKUP($B194,'Gas wholesale lookups'!$A$4:$L$15,'Inputs - Gas wholesale index'!I$2,FALSE)</f>
        <v>166168.27272727274</v>
      </c>
      <c r="J194" s="12">
        <f>VLOOKUP($B194,'Gas wholesale lookups'!$A$4:$L$15,'Inputs - Gas wholesale index'!J$2,FALSE)</f>
        <v>291847.5</v>
      </c>
      <c r="K194" s="12">
        <f>VLOOKUP($B194,'Gas wholesale lookups'!$A$4:$L$15,'Inputs - Gas wholesale index'!K$2,FALSE)</f>
        <v>332991.45454545453</v>
      </c>
      <c r="L194" s="12">
        <f>VLOOKUP($B194,'Gas wholesale lookups'!$A$4:$L$15,'Inputs - Gas wholesale index'!L$2,FALSE)</f>
        <v>208526.18181818182</v>
      </c>
      <c r="M194" s="12">
        <f>VLOOKUP($B194,'Gas wholesale lookups'!$A$4:$L$15,'Inputs - Gas wholesale index'!M$2,FALSE)</f>
        <v>166168.27272727274</v>
      </c>
      <c r="N194" s="12">
        <f>VLOOKUP($B194,'Gas wholesale lookups'!$A$4:$L$15,'Inputs - Gas wholesale index'!N$2,FALSE)</f>
        <v>291847.5</v>
      </c>
      <c r="O194" s="37">
        <f>VLOOKUP($B194,'Gas wholesale lookups'!$A$4:$R$15,'Inputs - Gas wholesale index'!O$2,FALSE)</f>
        <v>0</v>
      </c>
      <c r="P194" s="37">
        <f>VLOOKUP($B194,'Gas wholesale lookups'!$A$4:$R$15,'Inputs - Gas wholesale index'!P$2,FALSE)</f>
        <v>1</v>
      </c>
      <c r="Q194" s="37">
        <f>VLOOKUP($B194,'Gas wholesale lookups'!$A$4:$R$15,'Inputs - Gas wholesale index'!Q$2,FALSE)</f>
        <v>1</v>
      </c>
      <c r="R194" s="37">
        <f>VLOOKUP($B194,'Gas wholesale lookups'!$A$4:$R$15,'Inputs - Gas wholesale index'!R$2,FALSE)</f>
        <v>1</v>
      </c>
      <c r="S194" s="37">
        <f>VLOOKUP($B194,'Gas wholesale lookups'!$A$4:$R$15,'Inputs - Gas wholesale index'!S$2,FALSE)</f>
        <v>1</v>
      </c>
      <c r="T194" s="37">
        <f>VLOOKUP($B194,'Gas wholesale lookups'!$A$4:$R$15,'Inputs - Gas wholesale index'!T$2,FALSE)</f>
        <v>0</v>
      </c>
      <c r="U194" s="12">
        <f t="shared" si="37"/>
        <v>0</v>
      </c>
      <c r="V194" s="12">
        <f t="shared" si="38"/>
        <v>291847.5</v>
      </c>
      <c r="W194" s="12">
        <f t="shared" si="39"/>
        <v>332991.45454545453</v>
      </c>
      <c r="X194" s="12">
        <f t="shared" si="40"/>
        <v>208526.18181818182</v>
      </c>
      <c r="Y194" s="12">
        <f t="shared" si="41"/>
        <v>166168.27272727274</v>
      </c>
      <c r="Z194" s="12">
        <f t="shared" si="42"/>
        <v>0</v>
      </c>
      <c r="AA194" s="12">
        <f t="shared" si="43"/>
        <v>999533.40909090918</v>
      </c>
      <c r="AB194" s="22">
        <f t="shared" si="44"/>
        <v>0</v>
      </c>
      <c r="AC194" s="22">
        <f t="shared" si="45"/>
        <v>0</v>
      </c>
      <c r="AD194" s="22">
        <f t="shared" si="46"/>
        <v>0</v>
      </c>
      <c r="AE194" s="22">
        <f t="shared" si="47"/>
        <v>0</v>
      </c>
      <c r="AF194" s="22">
        <f t="shared" si="48"/>
        <v>0</v>
      </c>
      <c r="AG194" s="22">
        <f t="shared" si="49"/>
        <v>0</v>
      </c>
      <c r="AH194" s="22">
        <f t="shared" si="50"/>
        <v>0</v>
      </c>
      <c r="AI194" s="43" t="str">
        <f t="shared" si="51"/>
        <v>n/a</v>
      </c>
      <c r="AJ194" s="2" t="str">
        <f t="shared" si="52"/>
        <v>2015-16 Winter</v>
      </c>
      <c r="AK194" s="2" t="str">
        <f t="shared" si="53"/>
        <v>2015-16 Summer</v>
      </c>
      <c r="AL194" s="40">
        <v>0</v>
      </c>
      <c r="AM194" s="58"/>
    </row>
    <row r="195" spans="1:39">
      <c r="A195" s="46">
        <v>42124</v>
      </c>
      <c r="B195" s="13" t="str">
        <f t="shared" si="36"/>
        <v>Apr</v>
      </c>
      <c r="C195" s="182"/>
      <c r="D195" s="182"/>
      <c r="E195" s="182"/>
      <c r="F195" s="182"/>
      <c r="G195" s="182"/>
      <c r="H195" s="182"/>
      <c r="I195" s="12">
        <f>VLOOKUP($B195,'Gas wholesale lookups'!$A$4:$L$15,'Inputs - Gas wholesale index'!I$2,FALSE)</f>
        <v>166168.27272727274</v>
      </c>
      <c r="J195" s="12">
        <f>VLOOKUP($B195,'Gas wholesale lookups'!$A$4:$L$15,'Inputs - Gas wholesale index'!J$2,FALSE)</f>
        <v>291847.5</v>
      </c>
      <c r="K195" s="12">
        <f>VLOOKUP($B195,'Gas wholesale lookups'!$A$4:$L$15,'Inputs - Gas wholesale index'!K$2,FALSE)</f>
        <v>332991.45454545453</v>
      </c>
      <c r="L195" s="12">
        <f>VLOOKUP($B195,'Gas wholesale lookups'!$A$4:$L$15,'Inputs - Gas wholesale index'!L$2,FALSE)</f>
        <v>208526.18181818182</v>
      </c>
      <c r="M195" s="12">
        <f>VLOOKUP($B195,'Gas wholesale lookups'!$A$4:$L$15,'Inputs - Gas wholesale index'!M$2,FALSE)</f>
        <v>166168.27272727274</v>
      </c>
      <c r="N195" s="12">
        <f>VLOOKUP($B195,'Gas wholesale lookups'!$A$4:$L$15,'Inputs - Gas wholesale index'!N$2,FALSE)</f>
        <v>291847.5</v>
      </c>
      <c r="O195" s="37">
        <f>VLOOKUP($B195,'Gas wholesale lookups'!$A$4:$R$15,'Inputs - Gas wholesale index'!O$2,FALSE)</f>
        <v>0</v>
      </c>
      <c r="P195" s="37">
        <f>VLOOKUP($B195,'Gas wholesale lookups'!$A$4:$R$15,'Inputs - Gas wholesale index'!P$2,FALSE)</f>
        <v>1</v>
      </c>
      <c r="Q195" s="37">
        <f>VLOOKUP($B195,'Gas wholesale lookups'!$A$4:$R$15,'Inputs - Gas wholesale index'!Q$2,FALSE)</f>
        <v>1</v>
      </c>
      <c r="R195" s="37">
        <f>VLOOKUP($B195,'Gas wholesale lookups'!$A$4:$R$15,'Inputs - Gas wholesale index'!R$2,FALSE)</f>
        <v>1</v>
      </c>
      <c r="S195" s="37">
        <f>VLOOKUP($B195,'Gas wholesale lookups'!$A$4:$R$15,'Inputs - Gas wholesale index'!S$2,FALSE)</f>
        <v>1</v>
      </c>
      <c r="T195" s="37">
        <f>VLOOKUP($B195,'Gas wholesale lookups'!$A$4:$R$15,'Inputs - Gas wholesale index'!T$2,FALSE)</f>
        <v>0</v>
      </c>
      <c r="U195" s="12">
        <f t="shared" si="37"/>
        <v>0</v>
      </c>
      <c r="V195" s="12">
        <f t="shared" si="38"/>
        <v>291847.5</v>
      </c>
      <c r="W195" s="12">
        <f t="shared" si="39"/>
        <v>332991.45454545453</v>
      </c>
      <c r="X195" s="12">
        <f t="shared" si="40"/>
        <v>208526.18181818182</v>
      </c>
      <c r="Y195" s="12">
        <f t="shared" si="41"/>
        <v>166168.27272727274</v>
      </c>
      <c r="Z195" s="12">
        <f t="shared" si="42"/>
        <v>0</v>
      </c>
      <c r="AA195" s="12">
        <f t="shared" si="43"/>
        <v>999533.40909090918</v>
      </c>
      <c r="AB195" s="22">
        <f t="shared" si="44"/>
        <v>0</v>
      </c>
      <c r="AC195" s="22">
        <f t="shared" si="45"/>
        <v>0</v>
      </c>
      <c r="AD195" s="22">
        <f t="shared" si="46"/>
        <v>0</v>
      </c>
      <c r="AE195" s="22">
        <f t="shared" si="47"/>
        <v>0</v>
      </c>
      <c r="AF195" s="22">
        <f t="shared" si="48"/>
        <v>0</v>
      </c>
      <c r="AG195" s="22">
        <f t="shared" si="49"/>
        <v>0</v>
      </c>
      <c r="AH195" s="22">
        <f t="shared" si="50"/>
        <v>0</v>
      </c>
      <c r="AI195" s="43" t="str">
        <f t="shared" si="51"/>
        <v>n/a</v>
      </c>
      <c r="AJ195" s="2" t="str">
        <f t="shared" si="52"/>
        <v>2015-16 Winter</v>
      </c>
      <c r="AK195" s="2" t="str">
        <f t="shared" si="53"/>
        <v>2015-16 Summer</v>
      </c>
      <c r="AL195" s="40">
        <v>0</v>
      </c>
      <c r="AM195" s="58"/>
    </row>
    <row r="196" spans="1:39">
      <c r="A196" s="46">
        <v>42125</v>
      </c>
      <c r="B196" s="13" t="str">
        <f t="shared" si="36"/>
        <v>May</v>
      </c>
      <c r="C196" s="182"/>
      <c r="D196" s="182"/>
      <c r="E196" s="182"/>
      <c r="F196" s="182"/>
      <c r="G196" s="182"/>
      <c r="H196" s="182"/>
      <c r="I196" s="12">
        <f>VLOOKUP($B196,'Gas wholesale lookups'!$A$4:$L$15,'Inputs - Gas wholesale index'!I$2,FALSE)</f>
        <v>166168.27272727274</v>
      </c>
      <c r="J196" s="12">
        <f>VLOOKUP($B196,'Gas wholesale lookups'!$A$4:$L$15,'Inputs - Gas wholesale index'!J$2,FALSE)</f>
        <v>291847.5</v>
      </c>
      <c r="K196" s="12">
        <f>VLOOKUP($B196,'Gas wholesale lookups'!$A$4:$L$15,'Inputs - Gas wholesale index'!K$2,FALSE)</f>
        <v>332991.45454545453</v>
      </c>
      <c r="L196" s="12">
        <f>VLOOKUP($B196,'Gas wholesale lookups'!$A$4:$L$15,'Inputs - Gas wholesale index'!L$2,FALSE)</f>
        <v>208526.18181818182</v>
      </c>
      <c r="M196" s="12">
        <f>VLOOKUP($B196,'Gas wholesale lookups'!$A$4:$L$15,'Inputs - Gas wholesale index'!M$2,FALSE)</f>
        <v>166168.27272727274</v>
      </c>
      <c r="N196" s="12">
        <f>VLOOKUP($B196,'Gas wholesale lookups'!$A$4:$L$15,'Inputs - Gas wholesale index'!N$2,FALSE)</f>
        <v>291847.5</v>
      </c>
      <c r="O196" s="37">
        <f>VLOOKUP($B196,'Gas wholesale lookups'!$A$4:$R$15,'Inputs - Gas wholesale index'!O$2,FALSE)</f>
        <v>0</v>
      </c>
      <c r="P196" s="37">
        <f>VLOOKUP($B196,'Gas wholesale lookups'!$A$4:$R$15,'Inputs - Gas wholesale index'!P$2,FALSE)</f>
        <v>1</v>
      </c>
      <c r="Q196" s="37">
        <f>VLOOKUP($B196,'Gas wholesale lookups'!$A$4:$R$15,'Inputs - Gas wholesale index'!Q$2,FALSE)</f>
        <v>1</v>
      </c>
      <c r="R196" s="37">
        <f>VLOOKUP($B196,'Gas wholesale lookups'!$A$4:$R$15,'Inputs - Gas wholesale index'!R$2,FALSE)</f>
        <v>1</v>
      </c>
      <c r="S196" s="37">
        <f>VLOOKUP($B196,'Gas wholesale lookups'!$A$4:$R$15,'Inputs - Gas wholesale index'!S$2,FALSE)</f>
        <v>1</v>
      </c>
      <c r="T196" s="37">
        <f>VLOOKUP($B196,'Gas wholesale lookups'!$A$4:$R$15,'Inputs - Gas wholesale index'!T$2,FALSE)</f>
        <v>0</v>
      </c>
      <c r="U196" s="12">
        <f t="shared" si="37"/>
        <v>0</v>
      </c>
      <c r="V196" s="12">
        <f t="shared" si="38"/>
        <v>291847.5</v>
      </c>
      <c r="W196" s="12">
        <f t="shared" si="39"/>
        <v>332991.45454545453</v>
      </c>
      <c r="X196" s="12">
        <f t="shared" si="40"/>
        <v>208526.18181818182</v>
      </c>
      <c r="Y196" s="12">
        <f t="shared" si="41"/>
        <v>166168.27272727274</v>
      </c>
      <c r="Z196" s="12">
        <f t="shared" si="42"/>
        <v>0</v>
      </c>
      <c r="AA196" s="12">
        <f t="shared" si="43"/>
        <v>999533.40909090918</v>
      </c>
      <c r="AB196" s="22">
        <f t="shared" si="44"/>
        <v>0</v>
      </c>
      <c r="AC196" s="22">
        <f t="shared" si="45"/>
        <v>0</v>
      </c>
      <c r="AD196" s="22">
        <f t="shared" si="46"/>
        <v>0</v>
      </c>
      <c r="AE196" s="22">
        <f t="shared" si="47"/>
        <v>0</v>
      </c>
      <c r="AF196" s="22">
        <f t="shared" si="48"/>
        <v>0</v>
      </c>
      <c r="AG196" s="22">
        <f t="shared" si="49"/>
        <v>0</v>
      </c>
      <c r="AH196" s="22">
        <f t="shared" si="50"/>
        <v>0</v>
      </c>
      <c r="AI196" s="43" t="str">
        <f t="shared" si="51"/>
        <v>n/a</v>
      </c>
      <c r="AJ196" s="2" t="str">
        <f t="shared" si="52"/>
        <v>2015-16 Winter</v>
      </c>
      <c r="AK196" s="2" t="str">
        <f t="shared" si="53"/>
        <v>2015-16 Summer</v>
      </c>
      <c r="AL196" s="40">
        <v>0</v>
      </c>
      <c r="AM196" s="58"/>
    </row>
    <row r="197" spans="1:39">
      <c r="A197" s="46">
        <v>42129</v>
      </c>
      <c r="B197" s="13" t="str">
        <f t="shared" si="36"/>
        <v>May</v>
      </c>
      <c r="C197" s="182"/>
      <c r="D197" s="182"/>
      <c r="E197" s="182"/>
      <c r="F197" s="182"/>
      <c r="G197" s="182"/>
      <c r="H197" s="182"/>
      <c r="I197" s="12">
        <f>VLOOKUP($B197,'Gas wholesale lookups'!$A$4:$L$15,'Inputs - Gas wholesale index'!I$2,FALSE)</f>
        <v>166168.27272727274</v>
      </c>
      <c r="J197" s="12">
        <f>VLOOKUP($B197,'Gas wholesale lookups'!$A$4:$L$15,'Inputs - Gas wholesale index'!J$2,FALSE)</f>
        <v>291847.5</v>
      </c>
      <c r="K197" s="12">
        <f>VLOOKUP($B197,'Gas wholesale lookups'!$A$4:$L$15,'Inputs - Gas wholesale index'!K$2,FALSE)</f>
        <v>332991.45454545453</v>
      </c>
      <c r="L197" s="12">
        <f>VLOOKUP($B197,'Gas wholesale lookups'!$A$4:$L$15,'Inputs - Gas wholesale index'!L$2,FALSE)</f>
        <v>208526.18181818182</v>
      </c>
      <c r="M197" s="12">
        <f>VLOOKUP($B197,'Gas wholesale lookups'!$A$4:$L$15,'Inputs - Gas wholesale index'!M$2,FALSE)</f>
        <v>166168.27272727274</v>
      </c>
      <c r="N197" s="12">
        <f>VLOOKUP($B197,'Gas wholesale lookups'!$A$4:$L$15,'Inputs - Gas wholesale index'!N$2,FALSE)</f>
        <v>291847.5</v>
      </c>
      <c r="O197" s="37">
        <f>VLOOKUP($B197,'Gas wholesale lookups'!$A$4:$R$15,'Inputs - Gas wholesale index'!O$2,FALSE)</f>
        <v>0</v>
      </c>
      <c r="P197" s="37">
        <f>VLOOKUP($B197,'Gas wholesale lookups'!$A$4:$R$15,'Inputs - Gas wholesale index'!P$2,FALSE)</f>
        <v>1</v>
      </c>
      <c r="Q197" s="37">
        <f>VLOOKUP($B197,'Gas wholesale lookups'!$A$4:$R$15,'Inputs - Gas wholesale index'!Q$2,FALSE)</f>
        <v>1</v>
      </c>
      <c r="R197" s="37">
        <f>VLOOKUP($B197,'Gas wholesale lookups'!$A$4:$R$15,'Inputs - Gas wholesale index'!R$2,FALSE)</f>
        <v>1</v>
      </c>
      <c r="S197" s="37">
        <f>VLOOKUP($B197,'Gas wholesale lookups'!$A$4:$R$15,'Inputs - Gas wholesale index'!S$2,FALSE)</f>
        <v>1</v>
      </c>
      <c r="T197" s="37">
        <f>VLOOKUP($B197,'Gas wholesale lookups'!$A$4:$R$15,'Inputs - Gas wholesale index'!T$2,FALSE)</f>
        <v>0</v>
      </c>
      <c r="U197" s="12">
        <f t="shared" si="37"/>
        <v>0</v>
      </c>
      <c r="V197" s="12">
        <f t="shared" si="38"/>
        <v>291847.5</v>
      </c>
      <c r="W197" s="12">
        <f t="shared" si="39"/>
        <v>332991.45454545453</v>
      </c>
      <c r="X197" s="12">
        <f t="shared" si="40"/>
        <v>208526.18181818182</v>
      </c>
      <c r="Y197" s="12">
        <f t="shared" si="41"/>
        <v>166168.27272727274</v>
      </c>
      <c r="Z197" s="12">
        <f t="shared" si="42"/>
        <v>0</v>
      </c>
      <c r="AA197" s="12">
        <f t="shared" si="43"/>
        <v>999533.40909090918</v>
      </c>
      <c r="AB197" s="22">
        <f t="shared" si="44"/>
        <v>0</v>
      </c>
      <c r="AC197" s="22">
        <f t="shared" si="45"/>
        <v>0</v>
      </c>
      <c r="AD197" s="22">
        <f t="shared" si="46"/>
        <v>0</v>
      </c>
      <c r="AE197" s="22">
        <f t="shared" si="47"/>
        <v>0</v>
      </c>
      <c r="AF197" s="22">
        <f t="shared" si="48"/>
        <v>0</v>
      </c>
      <c r="AG197" s="22">
        <f t="shared" si="49"/>
        <v>0</v>
      </c>
      <c r="AH197" s="22">
        <f t="shared" si="50"/>
        <v>0</v>
      </c>
      <c r="AI197" s="43" t="str">
        <f t="shared" si="51"/>
        <v>n/a</v>
      </c>
      <c r="AJ197" s="2" t="str">
        <f t="shared" si="52"/>
        <v>2015-16 Winter</v>
      </c>
      <c r="AK197" s="2" t="str">
        <f t="shared" si="53"/>
        <v>2015-16 Summer</v>
      </c>
      <c r="AL197" s="40">
        <v>0</v>
      </c>
      <c r="AM197" s="58"/>
    </row>
    <row r="198" spans="1:39">
      <c r="A198" s="46">
        <v>42130</v>
      </c>
      <c r="B198" s="13" t="str">
        <f t="shared" si="36"/>
        <v>May</v>
      </c>
      <c r="C198" s="182"/>
      <c r="D198" s="182"/>
      <c r="E198" s="182"/>
      <c r="F198" s="182"/>
      <c r="G198" s="182"/>
      <c r="H198" s="182"/>
      <c r="I198" s="12">
        <f>VLOOKUP($B198,'Gas wholesale lookups'!$A$4:$L$15,'Inputs - Gas wholesale index'!I$2,FALSE)</f>
        <v>166168.27272727274</v>
      </c>
      <c r="J198" s="12">
        <f>VLOOKUP($B198,'Gas wholesale lookups'!$A$4:$L$15,'Inputs - Gas wholesale index'!J$2,FALSE)</f>
        <v>291847.5</v>
      </c>
      <c r="K198" s="12">
        <f>VLOOKUP($B198,'Gas wholesale lookups'!$A$4:$L$15,'Inputs - Gas wholesale index'!K$2,FALSE)</f>
        <v>332991.45454545453</v>
      </c>
      <c r="L198" s="12">
        <f>VLOOKUP($B198,'Gas wholesale lookups'!$A$4:$L$15,'Inputs - Gas wholesale index'!L$2,FALSE)</f>
        <v>208526.18181818182</v>
      </c>
      <c r="M198" s="12">
        <f>VLOOKUP($B198,'Gas wholesale lookups'!$A$4:$L$15,'Inputs - Gas wholesale index'!M$2,FALSE)</f>
        <v>166168.27272727274</v>
      </c>
      <c r="N198" s="12">
        <f>VLOOKUP($B198,'Gas wholesale lookups'!$A$4:$L$15,'Inputs - Gas wholesale index'!N$2,FALSE)</f>
        <v>291847.5</v>
      </c>
      <c r="O198" s="37">
        <f>VLOOKUP($B198,'Gas wholesale lookups'!$A$4:$R$15,'Inputs - Gas wholesale index'!O$2,FALSE)</f>
        <v>0</v>
      </c>
      <c r="P198" s="37">
        <f>VLOOKUP($B198,'Gas wholesale lookups'!$A$4:$R$15,'Inputs - Gas wholesale index'!P$2,FALSE)</f>
        <v>1</v>
      </c>
      <c r="Q198" s="37">
        <f>VLOOKUP($B198,'Gas wholesale lookups'!$A$4:$R$15,'Inputs - Gas wholesale index'!Q$2,FALSE)</f>
        <v>1</v>
      </c>
      <c r="R198" s="37">
        <f>VLOOKUP($B198,'Gas wholesale lookups'!$A$4:$R$15,'Inputs - Gas wholesale index'!R$2,FALSE)</f>
        <v>1</v>
      </c>
      <c r="S198" s="37">
        <f>VLOOKUP($B198,'Gas wholesale lookups'!$A$4:$R$15,'Inputs - Gas wholesale index'!S$2,FALSE)</f>
        <v>1</v>
      </c>
      <c r="T198" s="37">
        <f>VLOOKUP($B198,'Gas wholesale lookups'!$A$4:$R$15,'Inputs - Gas wholesale index'!T$2,FALSE)</f>
        <v>0</v>
      </c>
      <c r="U198" s="12">
        <f t="shared" si="37"/>
        <v>0</v>
      </c>
      <c r="V198" s="12">
        <f t="shared" si="38"/>
        <v>291847.5</v>
      </c>
      <c r="W198" s="12">
        <f t="shared" si="39"/>
        <v>332991.45454545453</v>
      </c>
      <c r="X198" s="12">
        <f t="shared" si="40"/>
        <v>208526.18181818182</v>
      </c>
      <c r="Y198" s="12">
        <f t="shared" si="41"/>
        <v>166168.27272727274</v>
      </c>
      <c r="Z198" s="12">
        <f t="shared" si="42"/>
        <v>0</v>
      </c>
      <c r="AA198" s="12">
        <f t="shared" si="43"/>
        <v>999533.40909090918</v>
      </c>
      <c r="AB198" s="22">
        <f t="shared" si="44"/>
        <v>0</v>
      </c>
      <c r="AC198" s="22">
        <f t="shared" si="45"/>
        <v>0</v>
      </c>
      <c r="AD198" s="22">
        <f t="shared" si="46"/>
        <v>0</v>
      </c>
      <c r="AE198" s="22">
        <f t="shared" si="47"/>
        <v>0</v>
      </c>
      <c r="AF198" s="22">
        <f t="shared" si="48"/>
        <v>0</v>
      </c>
      <c r="AG198" s="22">
        <f t="shared" si="49"/>
        <v>0</v>
      </c>
      <c r="AH198" s="22">
        <f t="shared" si="50"/>
        <v>0</v>
      </c>
      <c r="AI198" s="43" t="str">
        <f t="shared" si="51"/>
        <v>n/a</v>
      </c>
      <c r="AJ198" s="2" t="str">
        <f t="shared" si="52"/>
        <v>2015-16 Winter</v>
      </c>
      <c r="AK198" s="2" t="str">
        <f t="shared" si="53"/>
        <v>2015-16 Summer</v>
      </c>
      <c r="AL198" s="40">
        <v>0</v>
      </c>
      <c r="AM198" s="58"/>
    </row>
    <row r="199" spans="1:39">
      <c r="A199" s="46">
        <v>42131</v>
      </c>
      <c r="B199" s="13" t="str">
        <f t="shared" ref="B199:B259" si="54">TEXT(A199,"mmm")</f>
        <v>May</v>
      </c>
      <c r="C199" s="182"/>
      <c r="D199" s="182"/>
      <c r="E199" s="182"/>
      <c r="F199" s="182"/>
      <c r="G199" s="182"/>
      <c r="H199" s="182"/>
      <c r="I199" s="12">
        <f>VLOOKUP($B199,'Gas wholesale lookups'!$A$4:$L$15,'Inputs - Gas wholesale index'!I$2,FALSE)</f>
        <v>166168.27272727274</v>
      </c>
      <c r="J199" s="12">
        <f>VLOOKUP($B199,'Gas wholesale lookups'!$A$4:$L$15,'Inputs - Gas wholesale index'!J$2,FALSE)</f>
        <v>291847.5</v>
      </c>
      <c r="K199" s="12">
        <f>VLOOKUP($B199,'Gas wholesale lookups'!$A$4:$L$15,'Inputs - Gas wholesale index'!K$2,FALSE)</f>
        <v>332991.45454545453</v>
      </c>
      <c r="L199" s="12">
        <f>VLOOKUP($B199,'Gas wholesale lookups'!$A$4:$L$15,'Inputs - Gas wholesale index'!L$2,FALSE)</f>
        <v>208526.18181818182</v>
      </c>
      <c r="M199" s="12">
        <f>VLOOKUP($B199,'Gas wholesale lookups'!$A$4:$L$15,'Inputs - Gas wholesale index'!M$2,FALSE)</f>
        <v>166168.27272727274</v>
      </c>
      <c r="N199" s="12">
        <f>VLOOKUP($B199,'Gas wholesale lookups'!$A$4:$L$15,'Inputs - Gas wholesale index'!N$2,FALSE)</f>
        <v>291847.5</v>
      </c>
      <c r="O199" s="37">
        <f>VLOOKUP($B199,'Gas wholesale lookups'!$A$4:$R$15,'Inputs - Gas wholesale index'!O$2,FALSE)</f>
        <v>0</v>
      </c>
      <c r="P199" s="37">
        <f>VLOOKUP($B199,'Gas wholesale lookups'!$A$4:$R$15,'Inputs - Gas wholesale index'!P$2,FALSE)</f>
        <v>1</v>
      </c>
      <c r="Q199" s="37">
        <f>VLOOKUP($B199,'Gas wholesale lookups'!$A$4:$R$15,'Inputs - Gas wholesale index'!Q$2,FALSE)</f>
        <v>1</v>
      </c>
      <c r="R199" s="37">
        <f>VLOOKUP($B199,'Gas wholesale lookups'!$A$4:$R$15,'Inputs - Gas wholesale index'!R$2,FALSE)</f>
        <v>1</v>
      </c>
      <c r="S199" s="37">
        <f>VLOOKUP($B199,'Gas wholesale lookups'!$A$4:$R$15,'Inputs - Gas wholesale index'!S$2,FALSE)</f>
        <v>1</v>
      </c>
      <c r="T199" s="37">
        <f>VLOOKUP($B199,'Gas wholesale lookups'!$A$4:$R$15,'Inputs - Gas wholesale index'!T$2,FALSE)</f>
        <v>0</v>
      </c>
      <c r="U199" s="12">
        <f t="shared" ref="U199:U259" si="55">IF(O199="","",I199*O199)</f>
        <v>0</v>
      </c>
      <c r="V199" s="12">
        <f t="shared" ref="V199:V259" si="56">IF(P199="","",J199*P199)</f>
        <v>291847.5</v>
      </c>
      <c r="W199" s="12">
        <f t="shared" ref="W199:W259" si="57">IF(Q199="","",K199*Q199)</f>
        <v>332991.45454545453</v>
      </c>
      <c r="X199" s="12">
        <f t="shared" ref="X199:X259" si="58">IF(R199="","",L199*R199)</f>
        <v>208526.18181818182</v>
      </c>
      <c r="Y199" s="12">
        <f t="shared" ref="Y199:Y259" si="59">IF(S199="","",M199*S199)</f>
        <v>166168.27272727274</v>
      </c>
      <c r="Z199" s="12">
        <f t="shared" ref="Z199:Z259" si="60">IF(T199="","",N199*T199)</f>
        <v>0</v>
      </c>
      <c r="AA199" s="12">
        <f t="shared" ref="AA199:AA259" si="61">SUM(U199:Z199)</f>
        <v>999533.40909090918</v>
      </c>
      <c r="AB199" s="22">
        <f t="shared" ref="AB199:AB259" si="62">IF(U199="","",U199*C199)</f>
        <v>0</v>
      </c>
      <c r="AC199" s="22">
        <f t="shared" ref="AC199:AC259" si="63">IF(V199="","",V199*D199)</f>
        <v>0</v>
      </c>
      <c r="AD199" s="22">
        <f t="shared" ref="AD199:AD259" si="64">IF(W199="","",W199*E199)</f>
        <v>0</v>
      </c>
      <c r="AE199" s="22">
        <f t="shared" ref="AE199:AE259" si="65">IF(X199="","",X199*F199)</f>
        <v>0</v>
      </c>
      <c r="AF199" s="22">
        <f t="shared" ref="AF199:AF259" si="66">IF(Y199="","",Y199*G199)</f>
        <v>0</v>
      </c>
      <c r="AG199" s="22">
        <f t="shared" ref="AG199:AG259" si="67">IF(Z199="","",Z199*H199)</f>
        <v>0</v>
      </c>
      <c r="AH199" s="22">
        <f t="shared" ref="AH199:AH259" si="68">SUM(AB199:AG199)</f>
        <v>0</v>
      </c>
      <c r="AI199" s="43" t="str">
        <f t="shared" ref="AI199:AI259" si="69">IF(MIN(C199:H199)&lt;1,"n/a",AH199/AA199)</f>
        <v>n/a</v>
      </c>
      <c r="AJ199" s="2" t="str">
        <f t="shared" ref="AJ199:AJ262" si="70">IF(AND(MONTH(A199)=8,MONTH(A198)=7),YEAR(A199)+1&amp;"-"&amp;YEAR(A199)-1998&amp;" Summer",IF(AND(MONTH(A199)=2,MONTH(A198)=1),YEAR(A199)&amp;"-"&amp;YEAR(A199)-1999&amp;" Winter",AJ198))</f>
        <v>2015-16 Winter</v>
      </c>
      <c r="AK199" s="2" t="str">
        <f t="shared" ref="AK199:AK262" si="71">IF(AND(MONTH(A199)=4,MONTH(A198)=3),YEAR(A199)&amp;"-"&amp;YEAR(A199)-1999&amp;" Summer",IF(AND(MONTH(A199)=10,MONTH(A198)=9),YEAR(A199)&amp;"-"&amp;YEAR(A199)-1999&amp;" Winter",AK198))</f>
        <v>2015-16 Summer</v>
      </c>
      <c r="AL199" s="40">
        <v>0</v>
      </c>
      <c r="AM199" s="58"/>
    </row>
    <row r="200" spans="1:39">
      <c r="A200" s="46">
        <v>42132</v>
      </c>
      <c r="B200" s="13" t="str">
        <f t="shared" si="54"/>
        <v>May</v>
      </c>
      <c r="C200" s="182"/>
      <c r="D200" s="182"/>
      <c r="E200" s="182"/>
      <c r="F200" s="182"/>
      <c r="G200" s="182"/>
      <c r="H200" s="182"/>
      <c r="I200" s="12">
        <f>VLOOKUP($B200,'Gas wholesale lookups'!$A$4:$L$15,'Inputs - Gas wholesale index'!I$2,FALSE)</f>
        <v>166168.27272727274</v>
      </c>
      <c r="J200" s="12">
        <f>VLOOKUP($B200,'Gas wholesale lookups'!$A$4:$L$15,'Inputs - Gas wholesale index'!J$2,FALSE)</f>
        <v>291847.5</v>
      </c>
      <c r="K200" s="12">
        <f>VLOOKUP($B200,'Gas wholesale lookups'!$A$4:$L$15,'Inputs - Gas wholesale index'!K$2,FALSE)</f>
        <v>332991.45454545453</v>
      </c>
      <c r="L200" s="12">
        <f>VLOOKUP($B200,'Gas wholesale lookups'!$A$4:$L$15,'Inputs - Gas wholesale index'!L$2,FALSE)</f>
        <v>208526.18181818182</v>
      </c>
      <c r="M200" s="12">
        <f>VLOOKUP($B200,'Gas wholesale lookups'!$A$4:$L$15,'Inputs - Gas wholesale index'!M$2,FALSE)</f>
        <v>166168.27272727274</v>
      </c>
      <c r="N200" s="12">
        <f>VLOOKUP($B200,'Gas wholesale lookups'!$A$4:$L$15,'Inputs - Gas wholesale index'!N$2,FALSE)</f>
        <v>291847.5</v>
      </c>
      <c r="O200" s="37">
        <f>VLOOKUP($B200,'Gas wholesale lookups'!$A$4:$R$15,'Inputs - Gas wholesale index'!O$2,FALSE)</f>
        <v>0</v>
      </c>
      <c r="P200" s="37">
        <f>VLOOKUP($B200,'Gas wholesale lookups'!$A$4:$R$15,'Inputs - Gas wholesale index'!P$2,FALSE)</f>
        <v>1</v>
      </c>
      <c r="Q200" s="37">
        <f>VLOOKUP($B200,'Gas wholesale lookups'!$A$4:$R$15,'Inputs - Gas wholesale index'!Q$2,FALSE)</f>
        <v>1</v>
      </c>
      <c r="R200" s="37">
        <f>VLOOKUP($B200,'Gas wholesale lookups'!$A$4:$R$15,'Inputs - Gas wholesale index'!R$2,FALSE)</f>
        <v>1</v>
      </c>
      <c r="S200" s="37">
        <f>VLOOKUP($B200,'Gas wholesale lookups'!$A$4:$R$15,'Inputs - Gas wholesale index'!S$2,FALSE)</f>
        <v>1</v>
      </c>
      <c r="T200" s="37">
        <f>VLOOKUP($B200,'Gas wholesale lookups'!$A$4:$R$15,'Inputs - Gas wholesale index'!T$2,FALSE)</f>
        <v>0</v>
      </c>
      <c r="U200" s="12">
        <f t="shared" si="55"/>
        <v>0</v>
      </c>
      <c r="V200" s="12">
        <f t="shared" si="56"/>
        <v>291847.5</v>
      </c>
      <c r="W200" s="12">
        <f t="shared" si="57"/>
        <v>332991.45454545453</v>
      </c>
      <c r="X200" s="12">
        <f t="shared" si="58"/>
        <v>208526.18181818182</v>
      </c>
      <c r="Y200" s="12">
        <f t="shared" si="59"/>
        <v>166168.27272727274</v>
      </c>
      <c r="Z200" s="12">
        <f t="shared" si="60"/>
        <v>0</v>
      </c>
      <c r="AA200" s="12">
        <f t="shared" si="61"/>
        <v>999533.40909090918</v>
      </c>
      <c r="AB200" s="22">
        <f t="shared" si="62"/>
        <v>0</v>
      </c>
      <c r="AC200" s="22">
        <f t="shared" si="63"/>
        <v>0</v>
      </c>
      <c r="AD200" s="22">
        <f t="shared" si="64"/>
        <v>0</v>
      </c>
      <c r="AE200" s="22">
        <f t="shared" si="65"/>
        <v>0</v>
      </c>
      <c r="AF200" s="22">
        <f t="shared" si="66"/>
        <v>0</v>
      </c>
      <c r="AG200" s="22">
        <f t="shared" si="67"/>
        <v>0</v>
      </c>
      <c r="AH200" s="22">
        <f t="shared" si="68"/>
        <v>0</v>
      </c>
      <c r="AI200" s="43" t="str">
        <f t="shared" si="69"/>
        <v>n/a</v>
      </c>
      <c r="AJ200" s="2" t="str">
        <f t="shared" si="70"/>
        <v>2015-16 Winter</v>
      </c>
      <c r="AK200" s="2" t="str">
        <f t="shared" si="71"/>
        <v>2015-16 Summer</v>
      </c>
      <c r="AL200" s="40">
        <v>0</v>
      </c>
      <c r="AM200" s="58"/>
    </row>
    <row r="201" spans="1:39">
      <c r="A201" s="46">
        <v>42135</v>
      </c>
      <c r="B201" s="13" t="str">
        <f t="shared" si="54"/>
        <v>May</v>
      </c>
      <c r="C201" s="182"/>
      <c r="D201" s="182"/>
      <c r="E201" s="182"/>
      <c r="F201" s="182"/>
      <c r="G201" s="182"/>
      <c r="H201" s="182"/>
      <c r="I201" s="12">
        <f>VLOOKUP($B201,'Gas wholesale lookups'!$A$4:$L$15,'Inputs - Gas wholesale index'!I$2,FALSE)</f>
        <v>166168.27272727274</v>
      </c>
      <c r="J201" s="12">
        <f>VLOOKUP($B201,'Gas wholesale lookups'!$A$4:$L$15,'Inputs - Gas wholesale index'!J$2,FALSE)</f>
        <v>291847.5</v>
      </c>
      <c r="K201" s="12">
        <f>VLOOKUP($B201,'Gas wholesale lookups'!$A$4:$L$15,'Inputs - Gas wholesale index'!K$2,FALSE)</f>
        <v>332991.45454545453</v>
      </c>
      <c r="L201" s="12">
        <f>VLOOKUP($B201,'Gas wholesale lookups'!$A$4:$L$15,'Inputs - Gas wholesale index'!L$2,FALSE)</f>
        <v>208526.18181818182</v>
      </c>
      <c r="M201" s="12">
        <f>VLOOKUP($B201,'Gas wholesale lookups'!$A$4:$L$15,'Inputs - Gas wholesale index'!M$2,FALSE)</f>
        <v>166168.27272727274</v>
      </c>
      <c r="N201" s="12">
        <f>VLOOKUP($B201,'Gas wholesale lookups'!$A$4:$L$15,'Inputs - Gas wholesale index'!N$2,FALSE)</f>
        <v>291847.5</v>
      </c>
      <c r="O201" s="37">
        <f>VLOOKUP($B201,'Gas wholesale lookups'!$A$4:$R$15,'Inputs - Gas wholesale index'!O$2,FALSE)</f>
        <v>0</v>
      </c>
      <c r="P201" s="37">
        <f>VLOOKUP($B201,'Gas wholesale lookups'!$A$4:$R$15,'Inputs - Gas wholesale index'!P$2,FALSE)</f>
        <v>1</v>
      </c>
      <c r="Q201" s="37">
        <f>VLOOKUP($B201,'Gas wholesale lookups'!$A$4:$R$15,'Inputs - Gas wholesale index'!Q$2,FALSE)</f>
        <v>1</v>
      </c>
      <c r="R201" s="37">
        <f>VLOOKUP($B201,'Gas wholesale lookups'!$A$4:$R$15,'Inputs - Gas wholesale index'!R$2,FALSE)</f>
        <v>1</v>
      </c>
      <c r="S201" s="37">
        <f>VLOOKUP($B201,'Gas wholesale lookups'!$A$4:$R$15,'Inputs - Gas wholesale index'!S$2,FALSE)</f>
        <v>1</v>
      </c>
      <c r="T201" s="37">
        <f>VLOOKUP($B201,'Gas wholesale lookups'!$A$4:$R$15,'Inputs - Gas wholesale index'!T$2,FALSE)</f>
        <v>0</v>
      </c>
      <c r="U201" s="12">
        <f t="shared" si="55"/>
        <v>0</v>
      </c>
      <c r="V201" s="12">
        <f t="shared" si="56"/>
        <v>291847.5</v>
      </c>
      <c r="W201" s="12">
        <f t="shared" si="57"/>
        <v>332991.45454545453</v>
      </c>
      <c r="X201" s="12">
        <f t="shared" si="58"/>
        <v>208526.18181818182</v>
      </c>
      <c r="Y201" s="12">
        <f t="shared" si="59"/>
        <v>166168.27272727274</v>
      </c>
      <c r="Z201" s="12">
        <f t="shared" si="60"/>
        <v>0</v>
      </c>
      <c r="AA201" s="12">
        <f t="shared" si="61"/>
        <v>999533.40909090918</v>
      </c>
      <c r="AB201" s="22">
        <f t="shared" si="62"/>
        <v>0</v>
      </c>
      <c r="AC201" s="22">
        <f t="shared" si="63"/>
        <v>0</v>
      </c>
      <c r="AD201" s="22">
        <f t="shared" si="64"/>
        <v>0</v>
      </c>
      <c r="AE201" s="22">
        <f t="shared" si="65"/>
        <v>0</v>
      </c>
      <c r="AF201" s="22">
        <f t="shared" si="66"/>
        <v>0</v>
      </c>
      <c r="AG201" s="22">
        <f t="shared" si="67"/>
        <v>0</v>
      </c>
      <c r="AH201" s="22">
        <f t="shared" si="68"/>
        <v>0</v>
      </c>
      <c r="AI201" s="43" t="str">
        <f t="shared" si="69"/>
        <v>n/a</v>
      </c>
      <c r="AJ201" s="2" t="str">
        <f t="shared" si="70"/>
        <v>2015-16 Winter</v>
      </c>
      <c r="AK201" s="2" t="str">
        <f t="shared" si="71"/>
        <v>2015-16 Summer</v>
      </c>
      <c r="AL201" s="40">
        <v>0</v>
      </c>
      <c r="AM201" s="58"/>
    </row>
    <row r="202" spans="1:39">
      <c r="A202" s="46">
        <v>42136</v>
      </c>
      <c r="B202" s="13" t="str">
        <f t="shared" si="54"/>
        <v>May</v>
      </c>
      <c r="C202" s="182"/>
      <c r="D202" s="182"/>
      <c r="E202" s="182"/>
      <c r="F202" s="182"/>
      <c r="G202" s="182"/>
      <c r="H202" s="182"/>
      <c r="I202" s="12">
        <f>VLOOKUP($B202,'Gas wholesale lookups'!$A$4:$L$15,'Inputs - Gas wholesale index'!I$2,FALSE)</f>
        <v>166168.27272727274</v>
      </c>
      <c r="J202" s="12">
        <f>VLOOKUP($B202,'Gas wholesale lookups'!$A$4:$L$15,'Inputs - Gas wholesale index'!J$2,FALSE)</f>
        <v>291847.5</v>
      </c>
      <c r="K202" s="12">
        <f>VLOOKUP($B202,'Gas wholesale lookups'!$A$4:$L$15,'Inputs - Gas wholesale index'!K$2,FALSE)</f>
        <v>332991.45454545453</v>
      </c>
      <c r="L202" s="12">
        <f>VLOOKUP($B202,'Gas wholesale lookups'!$A$4:$L$15,'Inputs - Gas wholesale index'!L$2,FALSE)</f>
        <v>208526.18181818182</v>
      </c>
      <c r="M202" s="12">
        <f>VLOOKUP($B202,'Gas wholesale lookups'!$A$4:$L$15,'Inputs - Gas wholesale index'!M$2,FALSE)</f>
        <v>166168.27272727274</v>
      </c>
      <c r="N202" s="12">
        <f>VLOOKUP($B202,'Gas wholesale lookups'!$A$4:$L$15,'Inputs - Gas wholesale index'!N$2,FALSE)</f>
        <v>291847.5</v>
      </c>
      <c r="O202" s="37">
        <f>VLOOKUP($B202,'Gas wholesale lookups'!$A$4:$R$15,'Inputs - Gas wholesale index'!O$2,FALSE)</f>
        <v>0</v>
      </c>
      <c r="P202" s="37">
        <f>VLOOKUP($B202,'Gas wholesale lookups'!$A$4:$R$15,'Inputs - Gas wholesale index'!P$2,FALSE)</f>
        <v>1</v>
      </c>
      <c r="Q202" s="37">
        <f>VLOOKUP($B202,'Gas wholesale lookups'!$A$4:$R$15,'Inputs - Gas wholesale index'!Q$2,FALSE)</f>
        <v>1</v>
      </c>
      <c r="R202" s="37">
        <f>VLOOKUP($B202,'Gas wholesale lookups'!$A$4:$R$15,'Inputs - Gas wholesale index'!R$2,FALSE)</f>
        <v>1</v>
      </c>
      <c r="S202" s="37">
        <f>VLOOKUP($B202,'Gas wholesale lookups'!$A$4:$R$15,'Inputs - Gas wholesale index'!S$2,FALSE)</f>
        <v>1</v>
      </c>
      <c r="T202" s="37">
        <f>VLOOKUP($B202,'Gas wholesale lookups'!$A$4:$R$15,'Inputs - Gas wholesale index'!T$2,FALSE)</f>
        <v>0</v>
      </c>
      <c r="U202" s="12">
        <f t="shared" si="55"/>
        <v>0</v>
      </c>
      <c r="V202" s="12">
        <f t="shared" si="56"/>
        <v>291847.5</v>
      </c>
      <c r="W202" s="12">
        <f t="shared" si="57"/>
        <v>332991.45454545453</v>
      </c>
      <c r="X202" s="12">
        <f t="shared" si="58"/>
        <v>208526.18181818182</v>
      </c>
      <c r="Y202" s="12">
        <f t="shared" si="59"/>
        <v>166168.27272727274</v>
      </c>
      <c r="Z202" s="12">
        <f t="shared" si="60"/>
        <v>0</v>
      </c>
      <c r="AA202" s="12">
        <f t="shared" si="61"/>
        <v>999533.40909090918</v>
      </c>
      <c r="AB202" s="22">
        <f t="shared" si="62"/>
        <v>0</v>
      </c>
      <c r="AC202" s="22">
        <f t="shared" si="63"/>
        <v>0</v>
      </c>
      <c r="AD202" s="22">
        <f t="shared" si="64"/>
        <v>0</v>
      </c>
      <c r="AE202" s="22">
        <f t="shared" si="65"/>
        <v>0</v>
      </c>
      <c r="AF202" s="22">
        <f t="shared" si="66"/>
        <v>0</v>
      </c>
      <c r="AG202" s="22">
        <f t="shared" si="67"/>
        <v>0</v>
      </c>
      <c r="AH202" s="22">
        <f t="shared" si="68"/>
        <v>0</v>
      </c>
      <c r="AI202" s="43" t="str">
        <f t="shared" si="69"/>
        <v>n/a</v>
      </c>
      <c r="AJ202" s="2" t="str">
        <f t="shared" si="70"/>
        <v>2015-16 Winter</v>
      </c>
      <c r="AK202" s="2" t="str">
        <f t="shared" si="71"/>
        <v>2015-16 Summer</v>
      </c>
      <c r="AL202" s="40">
        <v>0</v>
      </c>
      <c r="AM202" s="58"/>
    </row>
    <row r="203" spans="1:39">
      <c r="A203" s="46">
        <v>42137</v>
      </c>
      <c r="B203" s="13" t="str">
        <f t="shared" si="54"/>
        <v>May</v>
      </c>
      <c r="C203" s="182"/>
      <c r="D203" s="182"/>
      <c r="E203" s="182"/>
      <c r="F203" s="182"/>
      <c r="G203" s="182"/>
      <c r="H203" s="182"/>
      <c r="I203" s="12">
        <f>VLOOKUP($B203,'Gas wholesale lookups'!$A$4:$L$15,'Inputs - Gas wholesale index'!I$2,FALSE)</f>
        <v>166168.27272727274</v>
      </c>
      <c r="J203" s="12">
        <f>VLOOKUP($B203,'Gas wholesale lookups'!$A$4:$L$15,'Inputs - Gas wholesale index'!J$2,FALSE)</f>
        <v>291847.5</v>
      </c>
      <c r="K203" s="12">
        <f>VLOOKUP($B203,'Gas wholesale lookups'!$A$4:$L$15,'Inputs - Gas wholesale index'!K$2,FALSE)</f>
        <v>332991.45454545453</v>
      </c>
      <c r="L203" s="12">
        <f>VLOOKUP($B203,'Gas wholesale lookups'!$A$4:$L$15,'Inputs - Gas wholesale index'!L$2,FALSE)</f>
        <v>208526.18181818182</v>
      </c>
      <c r="M203" s="12">
        <f>VLOOKUP($B203,'Gas wholesale lookups'!$A$4:$L$15,'Inputs - Gas wholesale index'!M$2,FALSE)</f>
        <v>166168.27272727274</v>
      </c>
      <c r="N203" s="12">
        <f>VLOOKUP($B203,'Gas wholesale lookups'!$A$4:$L$15,'Inputs - Gas wholesale index'!N$2,FALSE)</f>
        <v>291847.5</v>
      </c>
      <c r="O203" s="37">
        <f>VLOOKUP($B203,'Gas wholesale lookups'!$A$4:$R$15,'Inputs - Gas wholesale index'!O$2,FALSE)</f>
        <v>0</v>
      </c>
      <c r="P203" s="37">
        <f>VLOOKUP($B203,'Gas wholesale lookups'!$A$4:$R$15,'Inputs - Gas wholesale index'!P$2,FALSE)</f>
        <v>1</v>
      </c>
      <c r="Q203" s="37">
        <f>VLOOKUP($B203,'Gas wholesale lookups'!$A$4:$R$15,'Inputs - Gas wholesale index'!Q$2,FALSE)</f>
        <v>1</v>
      </c>
      <c r="R203" s="37">
        <f>VLOOKUP($B203,'Gas wholesale lookups'!$A$4:$R$15,'Inputs - Gas wholesale index'!R$2,FALSE)</f>
        <v>1</v>
      </c>
      <c r="S203" s="37">
        <f>VLOOKUP($B203,'Gas wholesale lookups'!$A$4:$R$15,'Inputs - Gas wholesale index'!S$2,FALSE)</f>
        <v>1</v>
      </c>
      <c r="T203" s="37">
        <f>VLOOKUP($B203,'Gas wholesale lookups'!$A$4:$R$15,'Inputs - Gas wholesale index'!T$2,FALSE)</f>
        <v>0</v>
      </c>
      <c r="U203" s="12">
        <f t="shared" si="55"/>
        <v>0</v>
      </c>
      <c r="V203" s="12">
        <f t="shared" si="56"/>
        <v>291847.5</v>
      </c>
      <c r="W203" s="12">
        <f t="shared" si="57"/>
        <v>332991.45454545453</v>
      </c>
      <c r="X203" s="12">
        <f t="shared" si="58"/>
        <v>208526.18181818182</v>
      </c>
      <c r="Y203" s="12">
        <f t="shared" si="59"/>
        <v>166168.27272727274</v>
      </c>
      <c r="Z203" s="12">
        <f t="shared" si="60"/>
        <v>0</v>
      </c>
      <c r="AA203" s="12">
        <f t="shared" si="61"/>
        <v>999533.40909090918</v>
      </c>
      <c r="AB203" s="22">
        <f t="shared" si="62"/>
        <v>0</v>
      </c>
      <c r="AC203" s="22">
        <f t="shared" si="63"/>
        <v>0</v>
      </c>
      <c r="AD203" s="22">
        <f t="shared" si="64"/>
        <v>0</v>
      </c>
      <c r="AE203" s="22">
        <f t="shared" si="65"/>
        <v>0</v>
      </c>
      <c r="AF203" s="22">
        <f t="shared" si="66"/>
        <v>0</v>
      </c>
      <c r="AG203" s="22">
        <f t="shared" si="67"/>
        <v>0</v>
      </c>
      <c r="AH203" s="22">
        <f t="shared" si="68"/>
        <v>0</v>
      </c>
      <c r="AI203" s="43" t="str">
        <f t="shared" si="69"/>
        <v>n/a</v>
      </c>
      <c r="AJ203" s="2" t="str">
        <f t="shared" si="70"/>
        <v>2015-16 Winter</v>
      </c>
      <c r="AK203" s="2" t="str">
        <f t="shared" si="71"/>
        <v>2015-16 Summer</v>
      </c>
      <c r="AL203" s="40">
        <v>0</v>
      </c>
      <c r="AM203" s="58"/>
    </row>
    <row r="204" spans="1:39">
      <c r="A204" s="46">
        <v>42138</v>
      </c>
      <c r="B204" s="13" t="str">
        <f t="shared" si="54"/>
        <v>May</v>
      </c>
      <c r="C204" s="182"/>
      <c r="D204" s="182"/>
      <c r="E204" s="182"/>
      <c r="F204" s="182"/>
      <c r="G204" s="182"/>
      <c r="H204" s="182"/>
      <c r="I204" s="12">
        <f>VLOOKUP($B204,'Gas wholesale lookups'!$A$4:$L$15,'Inputs - Gas wholesale index'!I$2,FALSE)</f>
        <v>166168.27272727274</v>
      </c>
      <c r="J204" s="12">
        <f>VLOOKUP($B204,'Gas wholesale lookups'!$A$4:$L$15,'Inputs - Gas wholesale index'!J$2,FALSE)</f>
        <v>291847.5</v>
      </c>
      <c r="K204" s="12">
        <f>VLOOKUP($B204,'Gas wholesale lookups'!$A$4:$L$15,'Inputs - Gas wholesale index'!K$2,FALSE)</f>
        <v>332991.45454545453</v>
      </c>
      <c r="L204" s="12">
        <f>VLOOKUP($B204,'Gas wholesale lookups'!$A$4:$L$15,'Inputs - Gas wholesale index'!L$2,FALSE)</f>
        <v>208526.18181818182</v>
      </c>
      <c r="M204" s="12">
        <f>VLOOKUP($B204,'Gas wholesale lookups'!$A$4:$L$15,'Inputs - Gas wholesale index'!M$2,FALSE)</f>
        <v>166168.27272727274</v>
      </c>
      <c r="N204" s="12">
        <f>VLOOKUP($B204,'Gas wholesale lookups'!$A$4:$L$15,'Inputs - Gas wholesale index'!N$2,FALSE)</f>
        <v>291847.5</v>
      </c>
      <c r="O204" s="37">
        <f>VLOOKUP($B204,'Gas wholesale lookups'!$A$4:$R$15,'Inputs - Gas wholesale index'!O$2,FALSE)</f>
        <v>0</v>
      </c>
      <c r="P204" s="37">
        <f>VLOOKUP($B204,'Gas wholesale lookups'!$A$4:$R$15,'Inputs - Gas wholesale index'!P$2,FALSE)</f>
        <v>1</v>
      </c>
      <c r="Q204" s="37">
        <f>VLOOKUP($B204,'Gas wholesale lookups'!$A$4:$R$15,'Inputs - Gas wholesale index'!Q$2,FALSE)</f>
        <v>1</v>
      </c>
      <c r="R204" s="37">
        <f>VLOOKUP($B204,'Gas wholesale lookups'!$A$4:$R$15,'Inputs - Gas wholesale index'!R$2,FALSE)</f>
        <v>1</v>
      </c>
      <c r="S204" s="37">
        <f>VLOOKUP($B204,'Gas wholesale lookups'!$A$4:$R$15,'Inputs - Gas wholesale index'!S$2,FALSE)</f>
        <v>1</v>
      </c>
      <c r="T204" s="37">
        <f>VLOOKUP($B204,'Gas wholesale lookups'!$A$4:$R$15,'Inputs - Gas wholesale index'!T$2,FALSE)</f>
        <v>0</v>
      </c>
      <c r="U204" s="12">
        <f t="shared" si="55"/>
        <v>0</v>
      </c>
      <c r="V204" s="12">
        <f t="shared" si="56"/>
        <v>291847.5</v>
      </c>
      <c r="W204" s="12">
        <f t="shared" si="57"/>
        <v>332991.45454545453</v>
      </c>
      <c r="X204" s="12">
        <f t="shared" si="58"/>
        <v>208526.18181818182</v>
      </c>
      <c r="Y204" s="12">
        <f t="shared" si="59"/>
        <v>166168.27272727274</v>
      </c>
      <c r="Z204" s="12">
        <f t="shared" si="60"/>
        <v>0</v>
      </c>
      <c r="AA204" s="12">
        <f t="shared" si="61"/>
        <v>999533.40909090918</v>
      </c>
      <c r="AB204" s="22">
        <f t="shared" si="62"/>
        <v>0</v>
      </c>
      <c r="AC204" s="22">
        <f t="shared" si="63"/>
        <v>0</v>
      </c>
      <c r="AD204" s="22">
        <f t="shared" si="64"/>
        <v>0</v>
      </c>
      <c r="AE204" s="22">
        <f t="shared" si="65"/>
        <v>0</v>
      </c>
      <c r="AF204" s="22">
        <f t="shared" si="66"/>
        <v>0</v>
      </c>
      <c r="AG204" s="22">
        <f t="shared" si="67"/>
        <v>0</v>
      </c>
      <c r="AH204" s="22">
        <f t="shared" si="68"/>
        <v>0</v>
      </c>
      <c r="AI204" s="43" t="str">
        <f t="shared" si="69"/>
        <v>n/a</v>
      </c>
      <c r="AJ204" s="2" t="str">
        <f t="shared" si="70"/>
        <v>2015-16 Winter</v>
      </c>
      <c r="AK204" s="2" t="str">
        <f t="shared" si="71"/>
        <v>2015-16 Summer</v>
      </c>
      <c r="AL204" s="40">
        <v>0</v>
      </c>
      <c r="AM204" s="58"/>
    </row>
    <row r="205" spans="1:39">
      <c r="A205" s="46">
        <v>42139</v>
      </c>
      <c r="B205" s="13" t="str">
        <f t="shared" si="54"/>
        <v>May</v>
      </c>
      <c r="C205" s="182"/>
      <c r="D205" s="182"/>
      <c r="E205" s="182"/>
      <c r="F205" s="182"/>
      <c r="G205" s="182"/>
      <c r="H205" s="182"/>
      <c r="I205" s="12">
        <f>VLOOKUP($B205,'Gas wholesale lookups'!$A$4:$L$15,'Inputs - Gas wholesale index'!I$2,FALSE)</f>
        <v>166168.27272727274</v>
      </c>
      <c r="J205" s="12">
        <f>VLOOKUP($B205,'Gas wholesale lookups'!$A$4:$L$15,'Inputs - Gas wholesale index'!J$2,FALSE)</f>
        <v>291847.5</v>
      </c>
      <c r="K205" s="12">
        <f>VLOOKUP($B205,'Gas wholesale lookups'!$A$4:$L$15,'Inputs - Gas wholesale index'!K$2,FALSE)</f>
        <v>332991.45454545453</v>
      </c>
      <c r="L205" s="12">
        <f>VLOOKUP($B205,'Gas wholesale lookups'!$A$4:$L$15,'Inputs - Gas wholesale index'!L$2,FALSE)</f>
        <v>208526.18181818182</v>
      </c>
      <c r="M205" s="12">
        <f>VLOOKUP($B205,'Gas wholesale lookups'!$A$4:$L$15,'Inputs - Gas wholesale index'!M$2,FALSE)</f>
        <v>166168.27272727274</v>
      </c>
      <c r="N205" s="12">
        <f>VLOOKUP($B205,'Gas wholesale lookups'!$A$4:$L$15,'Inputs - Gas wholesale index'!N$2,FALSE)</f>
        <v>291847.5</v>
      </c>
      <c r="O205" s="37">
        <f>VLOOKUP($B205,'Gas wholesale lookups'!$A$4:$R$15,'Inputs - Gas wholesale index'!O$2,FALSE)</f>
        <v>0</v>
      </c>
      <c r="P205" s="37">
        <f>VLOOKUP($B205,'Gas wholesale lookups'!$A$4:$R$15,'Inputs - Gas wholesale index'!P$2,FALSE)</f>
        <v>1</v>
      </c>
      <c r="Q205" s="37">
        <f>VLOOKUP($B205,'Gas wholesale lookups'!$A$4:$R$15,'Inputs - Gas wholesale index'!Q$2,FALSE)</f>
        <v>1</v>
      </c>
      <c r="R205" s="37">
        <f>VLOOKUP($B205,'Gas wholesale lookups'!$A$4:$R$15,'Inputs - Gas wholesale index'!R$2,FALSE)</f>
        <v>1</v>
      </c>
      <c r="S205" s="37">
        <f>VLOOKUP($B205,'Gas wholesale lookups'!$A$4:$R$15,'Inputs - Gas wholesale index'!S$2,FALSE)</f>
        <v>1</v>
      </c>
      <c r="T205" s="37">
        <f>VLOOKUP($B205,'Gas wholesale lookups'!$A$4:$R$15,'Inputs - Gas wholesale index'!T$2,FALSE)</f>
        <v>0</v>
      </c>
      <c r="U205" s="12">
        <f t="shared" si="55"/>
        <v>0</v>
      </c>
      <c r="V205" s="12">
        <f t="shared" si="56"/>
        <v>291847.5</v>
      </c>
      <c r="W205" s="12">
        <f t="shared" si="57"/>
        <v>332991.45454545453</v>
      </c>
      <c r="X205" s="12">
        <f t="shared" si="58"/>
        <v>208526.18181818182</v>
      </c>
      <c r="Y205" s="12">
        <f t="shared" si="59"/>
        <v>166168.27272727274</v>
      </c>
      <c r="Z205" s="12">
        <f t="shared" si="60"/>
        <v>0</v>
      </c>
      <c r="AA205" s="12">
        <f t="shared" si="61"/>
        <v>999533.40909090918</v>
      </c>
      <c r="AB205" s="22">
        <f t="shared" si="62"/>
        <v>0</v>
      </c>
      <c r="AC205" s="22">
        <f t="shared" si="63"/>
        <v>0</v>
      </c>
      <c r="AD205" s="22">
        <f t="shared" si="64"/>
        <v>0</v>
      </c>
      <c r="AE205" s="22">
        <f t="shared" si="65"/>
        <v>0</v>
      </c>
      <c r="AF205" s="22">
        <f t="shared" si="66"/>
        <v>0</v>
      </c>
      <c r="AG205" s="22">
        <f t="shared" si="67"/>
        <v>0</v>
      </c>
      <c r="AH205" s="22">
        <f t="shared" si="68"/>
        <v>0</v>
      </c>
      <c r="AI205" s="43" t="str">
        <f t="shared" si="69"/>
        <v>n/a</v>
      </c>
      <c r="AJ205" s="2" t="str">
        <f t="shared" si="70"/>
        <v>2015-16 Winter</v>
      </c>
      <c r="AK205" s="2" t="str">
        <f t="shared" si="71"/>
        <v>2015-16 Summer</v>
      </c>
      <c r="AL205" s="40">
        <v>0</v>
      </c>
      <c r="AM205" s="58"/>
    </row>
    <row r="206" spans="1:39">
      <c r="A206" s="46">
        <v>42142</v>
      </c>
      <c r="B206" s="13" t="str">
        <f t="shared" si="54"/>
        <v>May</v>
      </c>
      <c r="C206" s="182"/>
      <c r="D206" s="182"/>
      <c r="E206" s="182"/>
      <c r="F206" s="182"/>
      <c r="G206" s="182"/>
      <c r="H206" s="182"/>
      <c r="I206" s="12">
        <f>VLOOKUP($B206,'Gas wholesale lookups'!$A$4:$L$15,'Inputs - Gas wholesale index'!I$2,FALSE)</f>
        <v>166168.27272727274</v>
      </c>
      <c r="J206" s="12">
        <f>VLOOKUP($B206,'Gas wholesale lookups'!$A$4:$L$15,'Inputs - Gas wholesale index'!J$2,FALSE)</f>
        <v>291847.5</v>
      </c>
      <c r="K206" s="12">
        <f>VLOOKUP($B206,'Gas wholesale lookups'!$A$4:$L$15,'Inputs - Gas wholesale index'!K$2,FALSE)</f>
        <v>332991.45454545453</v>
      </c>
      <c r="L206" s="12">
        <f>VLOOKUP($B206,'Gas wholesale lookups'!$A$4:$L$15,'Inputs - Gas wholesale index'!L$2,FALSE)</f>
        <v>208526.18181818182</v>
      </c>
      <c r="M206" s="12">
        <f>VLOOKUP($B206,'Gas wholesale lookups'!$A$4:$L$15,'Inputs - Gas wholesale index'!M$2,FALSE)</f>
        <v>166168.27272727274</v>
      </c>
      <c r="N206" s="12">
        <f>VLOOKUP($B206,'Gas wholesale lookups'!$A$4:$L$15,'Inputs - Gas wholesale index'!N$2,FALSE)</f>
        <v>291847.5</v>
      </c>
      <c r="O206" s="37">
        <f>VLOOKUP($B206,'Gas wholesale lookups'!$A$4:$R$15,'Inputs - Gas wholesale index'!O$2,FALSE)</f>
        <v>0</v>
      </c>
      <c r="P206" s="37">
        <f>VLOOKUP($B206,'Gas wholesale lookups'!$A$4:$R$15,'Inputs - Gas wholesale index'!P$2,FALSE)</f>
        <v>1</v>
      </c>
      <c r="Q206" s="37">
        <f>VLOOKUP($B206,'Gas wholesale lookups'!$A$4:$R$15,'Inputs - Gas wholesale index'!Q$2,FALSE)</f>
        <v>1</v>
      </c>
      <c r="R206" s="37">
        <f>VLOOKUP($B206,'Gas wholesale lookups'!$A$4:$R$15,'Inputs - Gas wholesale index'!R$2,FALSE)</f>
        <v>1</v>
      </c>
      <c r="S206" s="37">
        <f>VLOOKUP($B206,'Gas wholesale lookups'!$A$4:$R$15,'Inputs - Gas wholesale index'!S$2,FALSE)</f>
        <v>1</v>
      </c>
      <c r="T206" s="37">
        <f>VLOOKUP($B206,'Gas wholesale lookups'!$A$4:$R$15,'Inputs - Gas wholesale index'!T$2,FALSE)</f>
        <v>0</v>
      </c>
      <c r="U206" s="12">
        <f t="shared" si="55"/>
        <v>0</v>
      </c>
      <c r="V206" s="12">
        <f t="shared" si="56"/>
        <v>291847.5</v>
      </c>
      <c r="W206" s="12">
        <f t="shared" si="57"/>
        <v>332991.45454545453</v>
      </c>
      <c r="X206" s="12">
        <f t="shared" si="58"/>
        <v>208526.18181818182</v>
      </c>
      <c r="Y206" s="12">
        <f t="shared" si="59"/>
        <v>166168.27272727274</v>
      </c>
      <c r="Z206" s="12">
        <f t="shared" si="60"/>
        <v>0</v>
      </c>
      <c r="AA206" s="12">
        <f t="shared" si="61"/>
        <v>999533.40909090918</v>
      </c>
      <c r="AB206" s="22">
        <f t="shared" si="62"/>
        <v>0</v>
      </c>
      <c r="AC206" s="22">
        <f t="shared" si="63"/>
        <v>0</v>
      </c>
      <c r="AD206" s="22">
        <f t="shared" si="64"/>
        <v>0</v>
      </c>
      <c r="AE206" s="22">
        <f t="shared" si="65"/>
        <v>0</v>
      </c>
      <c r="AF206" s="22">
        <f t="shared" si="66"/>
        <v>0</v>
      </c>
      <c r="AG206" s="22">
        <f t="shared" si="67"/>
        <v>0</v>
      </c>
      <c r="AH206" s="22">
        <f t="shared" si="68"/>
        <v>0</v>
      </c>
      <c r="AI206" s="43" t="str">
        <f t="shared" si="69"/>
        <v>n/a</v>
      </c>
      <c r="AJ206" s="2" t="str">
        <f t="shared" si="70"/>
        <v>2015-16 Winter</v>
      </c>
      <c r="AK206" s="2" t="str">
        <f t="shared" si="71"/>
        <v>2015-16 Summer</v>
      </c>
      <c r="AL206" s="40">
        <v>0</v>
      </c>
      <c r="AM206" s="58"/>
    </row>
    <row r="207" spans="1:39">
      <c r="A207" s="46">
        <v>42143</v>
      </c>
      <c r="B207" s="13" t="str">
        <f t="shared" si="54"/>
        <v>May</v>
      </c>
      <c r="C207" s="182"/>
      <c r="D207" s="182"/>
      <c r="E207" s="182"/>
      <c r="F207" s="182"/>
      <c r="G207" s="182"/>
      <c r="H207" s="182"/>
      <c r="I207" s="12">
        <f>VLOOKUP($B207,'Gas wholesale lookups'!$A$4:$L$15,'Inputs - Gas wholesale index'!I$2,FALSE)</f>
        <v>166168.27272727274</v>
      </c>
      <c r="J207" s="12">
        <f>VLOOKUP($B207,'Gas wholesale lookups'!$A$4:$L$15,'Inputs - Gas wholesale index'!J$2,FALSE)</f>
        <v>291847.5</v>
      </c>
      <c r="K207" s="12">
        <f>VLOOKUP($B207,'Gas wholesale lookups'!$A$4:$L$15,'Inputs - Gas wholesale index'!K$2,FALSE)</f>
        <v>332991.45454545453</v>
      </c>
      <c r="L207" s="12">
        <f>VLOOKUP($B207,'Gas wholesale lookups'!$A$4:$L$15,'Inputs - Gas wholesale index'!L$2,FALSE)</f>
        <v>208526.18181818182</v>
      </c>
      <c r="M207" s="12">
        <f>VLOOKUP($B207,'Gas wholesale lookups'!$A$4:$L$15,'Inputs - Gas wholesale index'!M$2,FALSE)</f>
        <v>166168.27272727274</v>
      </c>
      <c r="N207" s="12">
        <f>VLOOKUP($B207,'Gas wholesale lookups'!$A$4:$L$15,'Inputs - Gas wholesale index'!N$2,FALSE)</f>
        <v>291847.5</v>
      </c>
      <c r="O207" s="37">
        <f>VLOOKUP($B207,'Gas wholesale lookups'!$A$4:$R$15,'Inputs - Gas wholesale index'!O$2,FALSE)</f>
        <v>0</v>
      </c>
      <c r="P207" s="37">
        <f>VLOOKUP($B207,'Gas wholesale lookups'!$A$4:$R$15,'Inputs - Gas wholesale index'!P$2,FALSE)</f>
        <v>1</v>
      </c>
      <c r="Q207" s="37">
        <f>VLOOKUP($B207,'Gas wholesale lookups'!$A$4:$R$15,'Inputs - Gas wholesale index'!Q$2,FALSE)</f>
        <v>1</v>
      </c>
      <c r="R207" s="37">
        <f>VLOOKUP($B207,'Gas wholesale lookups'!$A$4:$R$15,'Inputs - Gas wholesale index'!R$2,FALSE)</f>
        <v>1</v>
      </c>
      <c r="S207" s="37">
        <f>VLOOKUP($B207,'Gas wholesale lookups'!$A$4:$R$15,'Inputs - Gas wholesale index'!S$2,FALSE)</f>
        <v>1</v>
      </c>
      <c r="T207" s="37">
        <f>VLOOKUP($B207,'Gas wholesale lookups'!$A$4:$R$15,'Inputs - Gas wholesale index'!T$2,FALSE)</f>
        <v>0</v>
      </c>
      <c r="U207" s="12">
        <f t="shared" si="55"/>
        <v>0</v>
      </c>
      <c r="V207" s="12">
        <f t="shared" si="56"/>
        <v>291847.5</v>
      </c>
      <c r="W207" s="12">
        <f t="shared" si="57"/>
        <v>332991.45454545453</v>
      </c>
      <c r="X207" s="12">
        <f t="shared" si="58"/>
        <v>208526.18181818182</v>
      </c>
      <c r="Y207" s="12">
        <f t="shared" si="59"/>
        <v>166168.27272727274</v>
      </c>
      <c r="Z207" s="12">
        <f t="shared" si="60"/>
        <v>0</v>
      </c>
      <c r="AA207" s="12">
        <f t="shared" si="61"/>
        <v>999533.40909090918</v>
      </c>
      <c r="AB207" s="22">
        <f t="shared" si="62"/>
        <v>0</v>
      </c>
      <c r="AC207" s="22">
        <f t="shared" si="63"/>
        <v>0</v>
      </c>
      <c r="AD207" s="22">
        <f t="shared" si="64"/>
        <v>0</v>
      </c>
      <c r="AE207" s="22">
        <f t="shared" si="65"/>
        <v>0</v>
      </c>
      <c r="AF207" s="22">
        <f t="shared" si="66"/>
        <v>0</v>
      </c>
      <c r="AG207" s="22">
        <f t="shared" si="67"/>
        <v>0</v>
      </c>
      <c r="AH207" s="22">
        <f t="shared" si="68"/>
        <v>0</v>
      </c>
      <c r="AI207" s="43" t="str">
        <f t="shared" si="69"/>
        <v>n/a</v>
      </c>
      <c r="AJ207" s="2" t="str">
        <f t="shared" si="70"/>
        <v>2015-16 Winter</v>
      </c>
      <c r="AK207" s="2" t="str">
        <f t="shared" si="71"/>
        <v>2015-16 Summer</v>
      </c>
      <c r="AL207" s="40">
        <v>0</v>
      </c>
      <c r="AM207" s="58"/>
    </row>
    <row r="208" spans="1:39">
      <c r="A208" s="46">
        <v>42144</v>
      </c>
      <c r="B208" s="13" t="str">
        <f t="shared" si="54"/>
        <v>May</v>
      </c>
      <c r="C208" s="182"/>
      <c r="D208" s="182"/>
      <c r="E208" s="182"/>
      <c r="F208" s="182"/>
      <c r="G208" s="182"/>
      <c r="H208" s="182"/>
      <c r="I208" s="12">
        <f>VLOOKUP($B208,'Gas wholesale lookups'!$A$4:$L$15,'Inputs - Gas wholesale index'!I$2,FALSE)</f>
        <v>166168.27272727274</v>
      </c>
      <c r="J208" s="12">
        <f>VLOOKUP($B208,'Gas wholesale lookups'!$A$4:$L$15,'Inputs - Gas wholesale index'!J$2,FALSE)</f>
        <v>291847.5</v>
      </c>
      <c r="K208" s="12">
        <f>VLOOKUP($B208,'Gas wholesale lookups'!$A$4:$L$15,'Inputs - Gas wholesale index'!K$2,FALSE)</f>
        <v>332991.45454545453</v>
      </c>
      <c r="L208" s="12">
        <f>VLOOKUP($B208,'Gas wholesale lookups'!$A$4:$L$15,'Inputs - Gas wholesale index'!L$2,FALSE)</f>
        <v>208526.18181818182</v>
      </c>
      <c r="M208" s="12">
        <f>VLOOKUP($B208,'Gas wholesale lookups'!$A$4:$L$15,'Inputs - Gas wholesale index'!M$2,FALSE)</f>
        <v>166168.27272727274</v>
      </c>
      <c r="N208" s="12">
        <f>VLOOKUP($B208,'Gas wholesale lookups'!$A$4:$L$15,'Inputs - Gas wholesale index'!N$2,FALSE)</f>
        <v>291847.5</v>
      </c>
      <c r="O208" s="37">
        <f>VLOOKUP($B208,'Gas wholesale lookups'!$A$4:$R$15,'Inputs - Gas wholesale index'!O$2,FALSE)</f>
        <v>0</v>
      </c>
      <c r="P208" s="37">
        <f>VLOOKUP($B208,'Gas wholesale lookups'!$A$4:$R$15,'Inputs - Gas wholesale index'!P$2,FALSE)</f>
        <v>1</v>
      </c>
      <c r="Q208" s="37">
        <f>VLOOKUP($B208,'Gas wholesale lookups'!$A$4:$R$15,'Inputs - Gas wholesale index'!Q$2,FALSE)</f>
        <v>1</v>
      </c>
      <c r="R208" s="37">
        <f>VLOOKUP($B208,'Gas wholesale lookups'!$A$4:$R$15,'Inputs - Gas wholesale index'!R$2,FALSE)</f>
        <v>1</v>
      </c>
      <c r="S208" s="37">
        <f>VLOOKUP($B208,'Gas wholesale lookups'!$A$4:$R$15,'Inputs - Gas wholesale index'!S$2,FALSE)</f>
        <v>1</v>
      </c>
      <c r="T208" s="37">
        <f>VLOOKUP($B208,'Gas wholesale lookups'!$A$4:$R$15,'Inputs - Gas wholesale index'!T$2,FALSE)</f>
        <v>0</v>
      </c>
      <c r="U208" s="12">
        <f t="shared" si="55"/>
        <v>0</v>
      </c>
      <c r="V208" s="12">
        <f t="shared" si="56"/>
        <v>291847.5</v>
      </c>
      <c r="W208" s="12">
        <f t="shared" si="57"/>
        <v>332991.45454545453</v>
      </c>
      <c r="X208" s="12">
        <f t="shared" si="58"/>
        <v>208526.18181818182</v>
      </c>
      <c r="Y208" s="12">
        <f t="shared" si="59"/>
        <v>166168.27272727274</v>
      </c>
      <c r="Z208" s="12">
        <f t="shared" si="60"/>
        <v>0</v>
      </c>
      <c r="AA208" s="12">
        <f t="shared" si="61"/>
        <v>999533.40909090918</v>
      </c>
      <c r="AB208" s="22">
        <f t="shared" si="62"/>
        <v>0</v>
      </c>
      <c r="AC208" s="22">
        <f t="shared" si="63"/>
        <v>0</v>
      </c>
      <c r="AD208" s="22">
        <f t="shared" si="64"/>
        <v>0</v>
      </c>
      <c r="AE208" s="22">
        <f t="shared" si="65"/>
        <v>0</v>
      </c>
      <c r="AF208" s="22">
        <f t="shared" si="66"/>
        <v>0</v>
      </c>
      <c r="AG208" s="22">
        <f t="shared" si="67"/>
        <v>0</v>
      </c>
      <c r="AH208" s="22">
        <f t="shared" si="68"/>
        <v>0</v>
      </c>
      <c r="AI208" s="43" t="str">
        <f t="shared" si="69"/>
        <v>n/a</v>
      </c>
      <c r="AJ208" s="2" t="str">
        <f t="shared" si="70"/>
        <v>2015-16 Winter</v>
      </c>
      <c r="AK208" s="2" t="str">
        <f t="shared" si="71"/>
        <v>2015-16 Summer</v>
      </c>
      <c r="AL208" s="40">
        <v>0</v>
      </c>
      <c r="AM208" s="58"/>
    </row>
    <row r="209" spans="1:39">
      <c r="A209" s="46">
        <v>42145</v>
      </c>
      <c r="B209" s="13" t="str">
        <f t="shared" si="54"/>
        <v>May</v>
      </c>
      <c r="C209" s="182"/>
      <c r="D209" s="182"/>
      <c r="E209" s="182"/>
      <c r="F209" s="182"/>
      <c r="G209" s="182"/>
      <c r="H209" s="182"/>
      <c r="I209" s="12">
        <f>VLOOKUP($B209,'Gas wholesale lookups'!$A$4:$L$15,'Inputs - Gas wholesale index'!I$2,FALSE)</f>
        <v>166168.27272727274</v>
      </c>
      <c r="J209" s="12">
        <f>VLOOKUP($B209,'Gas wholesale lookups'!$A$4:$L$15,'Inputs - Gas wholesale index'!J$2,FALSE)</f>
        <v>291847.5</v>
      </c>
      <c r="K209" s="12">
        <f>VLOOKUP($B209,'Gas wholesale lookups'!$A$4:$L$15,'Inputs - Gas wholesale index'!K$2,FALSE)</f>
        <v>332991.45454545453</v>
      </c>
      <c r="L209" s="12">
        <f>VLOOKUP($B209,'Gas wholesale lookups'!$A$4:$L$15,'Inputs - Gas wholesale index'!L$2,FALSE)</f>
        <v>208526.18181818182</v>
      </c>
      <c r="M209" s="12">
        <f>VLOOKUP($B209,'Gas wholesale lookups'!$A$4:$L$15,'Inputs - Gas wholesale index'!M$2,FALSE)</f>
        <v>166168.27272727274</v>
      </c>
      <c r="N209" s="12">
        <f>VLOOKUP($B209,'Gas wholesale lookups'!$A$4:$L$15,'Inputs - Gas wholesale index'!N$2,FALSE)</f>
        <v>291847.5</v>
      </c>
      <c r="O209" s="37">
        <f>VLOOKUP($B209,'Gas wholesale lookups'!$A$4:$R$15,'Inputs - Gas wholesale index'!O$2,FALSE)</f>
        <v>0</v>
      </c>
      <c r="P209" s="37">
        <f>VLOOKUP($B209,'Gas wholesale lookups'!$A$4:$R$15,'Inputs - Gas wholesale index'!P$2,FALSE)</f>
        <v>1</v>
      </c>
      <c r="Q209" s="37">
        <f>VLOOKUP($B209,'Gas wholesale lookups'!$A$4:$R$15,'Inputs - Gas wholesale index'!Q$2,FALSE)</f>
        <v>1</v>
      </c>
      <c r="R209" s="37">
        <f>VLOOKUP($B209,'Gas wholesale lookups'!$A$4:$R$15,'Inputs - Gas wholesale index'!R$2,FALSE)</f>
        <v>1</v>
      </c>
      <c r="S209" s="37">
        <f>VLOOKUP($B209,'Gas wholesale lookups'!$A$4:$R$15,'Inputs - Gas wholesale index'!S$2,FALSE)</f>
        <v>1</v>
      </c>
      <c r="T209" s="37">
        <f>VLOOKUP($B209,'Gas wholesale lookups'!$A$4:$R$15,'Inputs - Gas wholesale index'!T$2,FALSE)</f>
        <v>0</v>
      </c>
      <c r="U209" s="12">
        <f t="shared" si="55"/>
        <v>0</v>
      </c>
      <c r="V209" s="12">
        <f t="shared" si="56"/>
        <v>291847.5</v>
      </c>
      <c r="W209" s="12">
        <f t="shared" si="57"/>
        <v>332991.45454545453</v>
      </c>
      <c r="X209" s="12">
        <f t="shared" si="58"/>
        <v>208526.18181818182</v>
      </c>
      <c r="Y209" s="12">
        <f t="shared" si="59"/>
        <v>166168.27272727274</v>
      </c>
      <c r="Z209" s="12">
        <f t="shared" si="60"/>
        <v>0</v>
      </c>
      <c r="AA209" s="12">
        <f t="shared" si="61"/>
        <v>999533.40909090918</v>
      </c>
      <c r="AB209" s="22">
        <f t="shared" si="62"/>
        <v>0</v>
      </c>
      <c r="AC209" s="22">
        <f t="shared" si="63"/>
        <v>0</v>
      </c>
      <c r="AD209" s="22">
        <f t="shared" si="64"/>
        <v>0</v>
      </c>
      <c r="AE209" s="22">
        <f t="shared" si="65"/>
        <v>0</v>
      </c>
      <c r="AF209" s="22">
        <f t="shared" si="66"/>
        <v>0</v>
      </c>
      <c r="AG209" s="22">
        <f t="shared" si="67"/>
        <v>0</v>
      </c>
      <c r="AH209" s="22">
        <f t="shared" si="68"/>
        <v>0</v>
      </c>
      <c r="AI209" s="43" t="str">
        <f t="shared" si="69"/>
        <v>n/a</v>
      </c>
      <c r="AJ209" s="2" t="str">
        <f t="shared" si="70"/>
        <v>2015-16 Winter</v>
      </c>
      <c r="AK209" s="2" t="str">
        <f t="shared" si="71"/>
        <v>2015-16 Summer</v>
      </c>
      <c r="AL209" s="40">
        <v>0</v>
      </c>
      <c r="AM209" s="58"/>
    </row>
    <row r="210" spans="1:39">
      <c r="A210" s="46">
        <v>42146</v>
      </c>
      <c r="B210" s="13" t="str">
        <f t="shared" si="54"/>
        <v>May</v>
      </c>
      <c r="C210" s="182"/>
      <c r="D210" s="182"/>
      <c r="E210" s="182"/>
      <c r="F210" s="182"/>
      <c r="G210" s="182"/>
      <c r="H210" s="182"/>
      <c r="I210" s="12">
        <f>VLOOKUP($B210,'Gas wholesale lookups'!$A$4:$L$15,'Inputs - Gas wholesale index'!I$2,FALSE)</f>
        <v>166168.27272727274</v>
      </c>
      <c r="J210" s="12">
        <f>VLOOKUP($B210,'Gas wholesale lookups'!$A$4:$L$15,'Inputs - Gas wholesale index'!J$2,FALSE)</f>
        <v>291847.5</v>
      </c>
      <c r="K210" s="12">
        <f>VLOOKUP($B210,'Gas wholesale lookups'!$A$4:$L$15,'Inputs - Gas wholesale index'!K$2,FALSE)</f>
        <v>332991.45454545453</v>
      </c>
      <c r="L210" s="12">
        <f>VLOOKUP($B210,'Gas wholesale lookups'!$A$4:$L$15,'Inputs - Gas wholesale index'!L$2,FALSE)</f>
        <v>208526.18181818182</v>
      </c>
      <c r="M210" s="12">
        <f>VLOOKUP($B210,'Gas wholesale lookups'!$A$4:$L$15,'Inputs - Gas wholesale index'!M$2,FALSE)</f>
        <v>166168.27272727274</v>
      </c>
      <c r="N210" s="12">
        <f>VLOOKUP($B210,'Gas wholesale lookups'!$A$4:$L$15,'Inputs - Gas wholesale index'!N$2,FALSE)</f>
        <v>291847.5</v>
      </c>
      <c r="O210" s="37">
        <f>VLOOKUP($B210,'Gas wholesale lookups'!$A$4:$R$15,'Inputs - Gas wholesale index'!O$2,FALSE)</f>
        <v>0</v>
      </c>
      <c r="P210" s="37">
        <f>VLOOKUP($B210,'Gas wholesale lookups'!$A$4:$R$15,'Inputs - Gas wholesale index'!P$2,FALSE)</f>
        <v>1</v>
      </c>
      <c r="Q210" s="37">
        <f>VLOOKUP($B210,'Gas wholesale lookups'!$A$4:$R$15,'Inputs - Gas wholesale index'!Q$2,FALSE)</f>
        <v>1</v>
      </c>
      <c r="R210" s="37">
        <f>VLOOKUP($B210,'Gas wholesale lookups'!$A$4:$R$15,'Inputs - Gas wholesale index'!R$2,FALSE)</f>
        <v>1</v>
      </c>
      <c r="S210" s="37">
        <f>VLOOKUP($B210,'Gas wholesale lookups'!$A$4:$R$15,'Inputs - Gas wholesale index'!S$2,FALSE)</f>
        <v>1</v>
      </c>
      <c r="T210" s="37">
        <f>VLOOKUP($B210,'Gas wholesale lookups'!$A$4:$R$15,'Inputs - Gas wholesale index'!T$2,FALSE)</f>
        <v>0</v>
      </c>
      <c r="U210" s="12">
        <f t="shared" si="55"/>
        <v>0</v>
      </c>
      <c r="V210" s="12">
        <f t="shared" si="56"/>
        <v>291847.5</v>
      </c>
      <c r="W210" s="12">
        <f t="shared" si="57"/>
        <v>332991.45454545453</v>
      </c>
      <c r="X210" s="12">
        <f t="shared" si="58"/>
        <v>208526.18181818182</v>
      </c>
      <c r="Y210" s="12">
        <f t="shared" si="59"/>
        <v>166168.27272727274</v>
      </c>
      <c r="Z210" s="12">
        <f t="shared" si="60"/>
        <v>0</v>
      </c>
      <c r="AA210" s="12">
        <f t="shared" si="61"/>
        <v>999533.40909090918</v>
      </c>
      <c r="AB210" s="22">
        <f t="shared" si="62"/>
        <v>0</v>
      </c>
      <c r="AC210" s="22">
        <f t="shared" si="63"/>
        <v>0</v>
      </c>
      <c r="AD210" s="22">
        <f t="shared" si="64"/>
        <v>0</v>
      </c>
      <c r="AE210" s="22">
        <f t="shared" si="65"/>
        <v>0</v>
      </c>
      <c r="AF210" s="22">
        <f t="shared" si="66"/>
        <v>0</v>
      </c>
      <c r="AG210" s="22">
        <f t="shared" si="67"/>
        <v>0</v>
      </c>
      <c r="AH210" s="22">
        <f t="shared" si="68"/>
        <v>0</v>
      </c>
      <c r="AI210" s="43" t="str">
        <f t="shared" si="69"/>
        <v>n/a</v>
      </c>
      <c r="AJ210" s="2" t="str">
        <f t="shared" si="70"/>
        <v>2015-16 Winter</v>
      </c>
      <c r="AK210" s="2" t="str">
        <f t="shared" si="71"/>
        <v>2015-16 Summer</v>
      </c>
      <c r="AL210" s="40">
        <v>0</v>
      </c>
      <c r="AM210" s="58"/>
    </row>
    <row r="211" spans="1:39">
      <c r="A211" s="46">
        <v>42150</v>
      </c>
      <c r="B211" s="13" t="str">
        <f t="shared" si="54"/>
        <v>May</v>
      </c>
      <c r="C211" s="182"/>
      <c r="D211" s="182"/>
      <c r="E211" s="182"/>
      <c r="F211" s="182"/>
      <c r="G211" s="182"/>
      <c r="H211" s="182"/>
      <c r="I211" s="12">
        <f>VLOOKUP($B211,'Gas wholesale lookups'!$A$4:$L$15,'Inputs - Gas wholesale index'!I$2,FALSE)</f>
        <v>166168.27272727274</v>
      </c>
      <c r="J211" s="12">
        <f>VLOOKUP($B211,'Gas wholesale lookups'!$A$4:$L$15,'Inputs - Gas wholesale index'!J$2,FALSE)</f>
        <v>291847.5</v>
      </c>
      <c r="K211" s="12">
        <f>VLOOKUP($B211,'Gas wholesale lookups'!$A$4:$L$15,'Inputs - Gas wholesale index'!K$2,FALSE)</f>
        <v>332991.45454545453</v>
      </c>
      <c r="L211" s="12">
        <f>VLOOKUP($B211,'Gas wholesale lookups'!$A$4:$L$15,'Inputs - Gas wholesale index'!L$2,FALSE)</f>
        <v>208526.18181818182</v>
      </c>
      <c r="M211" s="12">
        <f>VLOOKUP($B211,'Gas wholesale lookups'!$A$4:$L$15,'Inputs - Gas wholesale index'!M$2,FALSE)</f>
        <v>166168.27272727274</v>
      </c>
      <c r="N211" s="12">
        <f>VLOOKUP($B211,'Gas wholesale lookups'!$A$4:$L$15,'Inputs - Gas wholesale index'!N$2,FALSE)</f>
        <v>291847.5</v>
      </c>
      <c r="O211" s="37">
        <f>VLOOKUP($B211,'Gas wholesale lookups'!$A$4:$R$15,'Inputs - Gas wholesale index'!O$2,FALSE)</f>
        <v>0</v>
      </c>
      <c r="P211" s="37">
        <f>VLOOKUP($B211,'Gas wholesale lookups'!$A$4:$R$15,'Inputs - Gas wholesale index'!P$2,FALSE)</f>
        <v>1</v>
      </c>
      <c r="Q211" s="37">
        <f>VLOOKUP($B211,'Gas wholesale lookups'!$A$4:$R$15,'Inputs - Gas wholesale index'!Q$2,FALSE)</f>
        <v>1</v>
      </c>
      <c r="R211" s="37">
        <f>VLOOKUP($B211,'Gas wholesale lookups'!$A$4:$R$15,'Inputs - Gas wholesale index'!R$2,FALSE)</f>
        <v>1</v>
      </c>
      <c r="S211" s="37">
        <f>VLOOKUP($B211,'Gas wholesale lookups'!$A$4:$R$15,'Inputs - Gas wholesale index'!S$2,FALSE)</f>
        <v>1</v>
      </c>
      <c r="T211" s="37">
        <f>VLOOKUP($B211,'Gas wholesale lookups'!$A$4:$R$15,'Inputs - Gas wholesale index'!T$2,FALSE)</f>
        <v>0</v>
      </c>
      <c r="U211" s="12">
        <f t="shared" si="55"/>
        <v>0</v>
      </c>
      <c r="V211" s="12">
        <f t="shared" si="56"/>
        <v>291847.5</v>
      </c>
      <c r="W211" s="12">
        <f t="shared" si="57"/>
        <v>332991.45454545453</v>
      </c>
      <c r="X211" s="12">
        <f t="shared" si="58"/>
        <v>208526.18181818182</v>
      </c>
      <c r="Y211" s="12">
        <f t="shared" si="59"/>
        <v>166168.27272727274</v>
      </c>
      <c r="Z211" s="12">
        <f t="shared" si="60"/>
        <v>0</v>
      </c>
      <c r="AA211" s="12">
        <f t="shared" si="61"/>
        <v>999533.40909090918</v>
      </c>
      <c r="AB211" s="22">
        <f t="shared" si="62"/>
        <v>0</v>
      </c>
      <c r="AC211" s="22">
        <f t="shared" si="63"/>
        <v>0</v>
      </c>
      <c r="AD211" s="22">
        <f t="shared" si="64"/>
        <v>0</v>
      </c>
      <c r="AE211" s="22">
        <f t="shared" si="65"/>
        <v>0</v>
      </c>
      <c r="AF211" s="22">
        <f t="shared" si="66"/>
        <v>0</v>
      </c>
      <c r="AG211" s="22">
        <f t="shared" si="67"/>
        <v>0</v>
      </c>
      <c r="AH211" s="22">
        <f t="shared" si="68"/>
        <v>0</v>
      </c>
      <c r="AI211" s="43" t="str">
        <f t="shared" si="69"/>
        <v>n/a</v>
      </c>
      <c r="AJ211" s="2" t="str">
        <f t="shared" si="70"/>
        <v>2015-16 Winter</v>
      </c>
      <c r="AK211" s="2" t="str">
        <f t="shared" si="71"/>
        <v>2015-16 Summer</v>
      </c>
      <c r="AL211" s="40">
        <v>0</v>
      </c>
      <c r="AM211" s="58"/>
    </row>
    <row r="212" spans="1:39">
      <c r="A212" s="46">
        <v>42151</v>
      </c>
      <c r="B212" s="13" t="str">
        <f t="shared" si="54"/>
        <v>May</v>
      </c>
      <c r="C212" s="182"/>
      <c r="D212" s="182"/>
      <c r="E212" s="182"/>
      <c r="F212" s="182"/>
      <c r="G212" s="182"/>
      <c r="H212" s="182"/>
      <c r="I212" s="12">
        <f>VLOOKUP($B212,'Gas wholesale lookups'!$A$4:$L$15,'Inputs - Gas wholesale index'!I$2,FALSE)</f>
        <v>166168.27272727274</v>
      </c>
      <c r="J212" s="12">
        <f>VLOOKUP($B212,'Gas wholesale lookups'!$A$4:$L$15,'Inputs - Gas wholesale index'!J$2,FALSE)</f>
        <v>291847.5</v>
      </c>
      <c r="K212" s="12">
        <f>VLOOKUP($B212,'Gas wholesale lookups'!$A$4:$L$15,'Inputs - Gas wholesale index'!K$2,FALSE)</f>
        <v>332991.45454545453</v>
      </c>
      <c r="L212" s="12">
        <f>VLOOKUP($B212,'Gas wholesale lookups'!$A$4:$L$15,'Inputs - Gas wholesale index'!L$2,FALSE)</f>
        <v>208526.18181818182</v>
      </c>
      <c r="M212" s="12">
        <f>VLOOKUP($B212,'Gas wholesale lookups'!$A$4:$L$15,'Inputs - Gas wholesale index'!M$2,FALSE)</f>
        <v>166168.27272727274</v>
      </c>
      <c r="N212" s="12">
        <f>VLOOKUP($B212,'Gas wholesale lookups'!$A$4:$L$15,'Inputs - Gas wholesale index'!N$2,FALSE)</f>
        <v>291847.5</v>
      </c>
      <c r="O212" s="37">
        <f>VLOOKUP($B212,'Gas wholesale lookups'!$A$4:$R$15,'Inputs - Gas wholesale index'!O$2,FALSE)</f>
        <v>0</v>
      </c>
      <c r="P212" s="37">
        <f>VLOOKUP($B212,'Gas wholesale lookups'!$A$4:$R$15,'Inputs - Gas wholesale index'!P$2,FALSE)</f>
        <v>1</v>
      </c>
      <c r="Q212" s="37">
        <f>VLOOKUP($B212,'Gas wholesale lookups'!$A$4:$R$15,'Inputs - Gas wholesale index'!Q$2,FALSE)</f>
        <v>1</v>
      </c>
      <c r="R212" s="37">
        <f>VLOOKUP($B212,'Gas wholesale lookups'!$A$4:$R$15,'Inputs - Gas wholesale index'!R$2,FALSE)</f>
        <v>1</v>
      </c>
      <c r="S212" s="37">
        <f>VLOOKUP($B212,'Gas wholesale lookups'!$A$4:$R$15,'Inputs - Gas wholesale index'!S$2,FALSE)</f>
        <v>1</v>
      </c>
      <c r="T212" s="37">
        <f>VLOOKUP($B212,'Gas wholesale lookups'!$A$4:$R$15,'Inputs - Gas wholesale index'!T$2,FALSE)</f>
        <v>0</v>
      </c>
      <c r="U212" s="12">
        <f t="shared" si="55"/>
        <v>0</v>
      </c>
      <c r="V212" s="12">
        <f t="shared" si="56"/>
        <v>291847.5</v>
      </c>
      <c r="W212" s="12">
        <f t="shared" si="57"/>
        <v>332991.45454545453</v>
      </c>
      <c r="X212" s="12">
        <f t="shared" si="58"/>
        <v>208526.18181818182</v>
      </c>
      <c r="Y212" s="12">
        <f t="shared" si="59"/>
        <v>166168.27272727274</v>
      </c>
      <c r="Z212" s="12">
        <f t="shared" si="60"/>
        <v>0</v>
      </c>
      <c r="AA212" s="12">
        <f t="shared" si="61"/>
        <v>999533.40909090918</v>
      </c>
      <c r="AB212" s="22">
        <f t="shared" si="62"/>
        <v>0</v>
      </c>
      <c r="AC212" s="22">
        <f t="shared" si="63"/>
        <v>0</v>
      </c>
      <c r="AD212" s="22">
        <f t="shared" si="64"/>
        <v>0</v>
      </c>
      <c r="AE212" s="22">
        <f t="shared" si="65"/>
        <v>0</v>
      </c>
      <c r="AF212" s="22">
        <f t="shared" si="66"/>
        <v>0</v>
      </c>
      <c r="AG212" s="22">
        <f t="shared" si="67"/>
        <v>0</v>
      </c>
      <c r="AH212" s="22">
        <f t="shared" si="68"/>
        <v>0</v>
      </c>
      <c r="AI212" s="43" t="str">
        <f t="shared" si="69"/>
        <v>n/a</v>
      </c>
      <c r="AJ212" s="2" t="str">
        <f t="shared" si="70"/>
        <v>2015-16 Winter</v>
      </c>
      <c r="AK212" s="2" t="str">
        <f t="shared" si="71"/>
        <v>2015-16 Summer</v>
      </c>
      <c r="AL212" s="40">
        <v>0</v>
      </c>
      <c r="AM212" s="58"/>
    </row>
    <row r="213" spans="1:39">
      <c r="A213" s="46">
        <v>42152</v>
      </c>
      <c r="B213" s="13" t="str">
        <f t="shared" si="54"/>
        <v>May</v>
      </c>
      <c r="C213" s="182"/>
      <c r="D213" s="182"/>
      <c r="E213" s="182"/>
      <c r="F213" s="182"/>
      <c r="G213" s="182"/>
      <c r="H213" s="182"/>
      <c r="I213" s="12">
        <f>VLOOKUP($B213,'Gas wholesale lookups'!$A$4:$L$15,'Inputs - Gas wholesale index'!I$2,FALSE)</f>
        <v>166168.27272727274</v>
      </c>
      <c r="J213" s="12">
        <f>VLOOKUP($B213,'Gas wholesale lookups'!$A$4:$L$15,'Inputs - Gas wholesale index'!J$2,FALSE)</f>
        <v>291847.5</v>
      </c>
      <c r="K213" s="12">
        <f>VLOOKUP($B213,'Gas wholesale lookups'!$A$4:$L$15,'Inputs - Gas wholesale index'!K$2,FALSE)</f>
        <v>332991.45454545453</v>
      </c>
      <c r="L213" s="12">
        <f>VLOOKUP($B213,'Gas wholesale lookups'!$A$4:$L$15,'Inputs - Gas wholesale index'!L$2,FALSE)</f>
        <v>208526.18181818182</v>
      </c>
      <c r="M213" s="12">
        <f>VLOOKUP($B213,'Gas wholesale lookups'!$A$4:$L$15,'Inputs - Gas wholesale index'!M$2,FALSE)</f>
        <v>166168.27272727274</v>
      </c>
      <c r="N213" s="12">
        <f>VLOOKUP($B213,'Gas wholesale lookups'!$A$4:$L$15,'Inputs - Gas wholesale index'!N$2,FALSE)</f>
        <v>291847.5</v>
      </c>
      <c r="O213" s="37">
        <f>VLOOKUP($B213,'Gas wholesale lookups'!$A$4:$R$15,'Inputs - Gas wholesale index'!O$2,FALSE)</f>
        <v>0</v>
      </c>
      <c r="P213" s="37">
        <f>VLOOKUP($B213,'Gas wholesale lookups'!$A$4:$R$15,'Inputs - Gas wholesale index'!P$2,FALSE)</f>
        <v>1</v>
      </c>
      <c r="Q213" s="37">
        <f>VLOOKUP($B213,'Gas wholesale lookups'!$A$4:$R$15,'Inputs - Gas wholesale index'!Q$2,FALSE)</f>
        <v>1</v>
      </c>
      <c r="R213" s="37">
        <f>VLOOKUP($B213,'Gas wholesale lookups'!$A$4:$R$15,'Inputs - Gas wholesale index'!R$2,FALSE)</f>
        <v>1</v>
      </c>
      <c r="S213" s="37">
        <f>VLOOKUP($B213,'Gas wholesale lookups'!$A$4:$R$15,'Inputs - Gas wholesale index'!S$2,FALSE)</f>
        <v>1</v>
      </c>
      <c r="T213" s="37">
        <f>VLOOKUP($B213,'Gas wholesale lookups'!$A$4:$R$15,'Inputs - Gas wholesale index'!T$2,FALSE)</f>
        <v>0</v>
      </c>
      <c r="U213" s="12">
        <f t="shared" si="55"/>
        <v>0</v>
      </c>
      <c r="V213" s="12">
        <f t="shared" si="56"/>
        <v>291847.5</v>
      </c>
      <c r="W213" s="12">
        <f t="shared" si="57"/>
        <v>332991.45454545453</v>
      </c>
      <c r="X213" s="12">
        <f t="shared" si="58"/>
        <v>208526.18181818182</v>
      </c>
      <c r="Y213" s="12">
        <f t="shared" si="59"/>
        <v>166168.27272727274</v>
      </c>
      <c r="Z213" s="12">
        <f t="shared" si="60"/>
        <v>0</v>
      </c>
      <c r="AA213" s="12">
        <f t="shared" si="61"/>
        <v>999533.40909090918</v>
      </c>
      <c r="AB213" s="22">
        <f t="shared" si="62"/>
        <v>0</v>
      </c>
      <c r="AC213" s="22">
        <f t="shared" si="63"/>
        <v>0</v>
      </c>
      <c r="AD213" s="22">
        <f t="shared" si="64"/>
        <v>0</v>
      </c>
      <c r="AE213" s="22">
        <f t="shared" si="65"/>
        <v>0</v>
      </c>
      <c r="AF213" s="22">
        <f t="shared" si="66"/>
        <v>0</v>
      </c>
      <c r="AG213" s="22">
        <f t="shared" si="67"/>
        <v>0</v>
      </c>
      <c r="AH213" s="22">
        <f t="shared" si="68"/>
        <v>0</v>
      </c>
      <c r="AI213" s="43" t="str">
        <f t="shared" si="69"/>
        <v>n/a</v>
      </c>
      <c r="AJ213" s="2" t="str">
        <f t="shared" si="70"/>
        <v>2015-16 Winter</v>
      </c>
      <c r="AK213" s="2" t="str">
        <f t="shared" si="71"/>
        <v>2015-16 Summer</v>
      </c>
      <c r="AL213" s="40">
        <v>0</v>
      </c>
      <c r="AM213" s="58"/>
    </row>
    <row r="214" spans="1:39">
      <c r="A214" s="46">
        <v>42153</v>
      </c>
      <c r="B214" s="13" t="str">
        <f t="shared" si="54"/>
        <v>May</v>
      </c>
      <c r="C214" s="182"/>
      <c r="D214" s="182"/>
      <c r="E214" s="182"/>
      <c r="F214" s="182"/>
      <c r="G214" s="182"/>
      <c r="H214" s="182"/>
      <c r="I214" s="12">
        <f>VLOOKUP($B214,'Gas wholesale lookups'!$A$4:$L$15,'Inputs - Gas wholesale index'!I$2,FALSE)</f>
        <v>166168.27272727274</v>
      </c>
      <c r="J214" s="12">
        <f>VLOOKUP($B214,'Gas wholesale lookups'!$A$4:$L$15,'Inputs - Gas wholesale index'!J$2,FALSE)</f>
        <v>291847.5</v>
      </c>
      <c r="K214" s="12">
        <f>VLOOKUP($B214,'Gas wholesale lookups'!$A$4:$L$15,'Inputs - Gas wholesale index'!K$2,FALSE)</f>
        <v>332991.45454545453</v>
      </c>
      <c r="L214" s="12">
        <f>VLOOKUP($B214,'Gas wholesale lookups'!$A$4:$L$15,'Inputs - Gas wholesale index'!L$2,FALSE)</f>
        <v>208526.18181818182</v>
      </c>
      <c r="M214" s="12">
        <f>VLOOKUP($B214,'Gas wholesale lookups'!$A$4:$L$15,'Inputs - Gas wholesale index'!M$2,FALSE)</f>
        <v>166168.27272727274</v>
      </c>
      <c r="N214" s="12">
        <f>VLOOKUP($B214,'Gas wholesale lookups'!$A$4:$L$15,'Inputs - Gas wholesale index'!N$2,FALSE)</f>
        <v>291847.5</v>
      </c>
      <c r="O214" s="37">
        <f>VLOOKUP($B214,'Gas wholesale lookups'!$A$4:$R$15,'Inputs - Gas wholesale index'!O$2,FALSE)</f>
        <v>0</v>
      </c>
      <c r="P214" s="37">
        <f>VLOOKUP($B214,'Gas wholesale lookups'!$A$4:$R$15,'Inputs - Gas wholesale index'!P$2,FALSE)</f>
        <v>1</v>
      </c>
      <c r="Q214" s="37">
        <f>VLOOKUP($B214,'Gas wholesale lookups'!$A$4:$R$15,'Inputs - Gas wholesale index'!Q$2,FALSE)</f>
        <v>1</v>
      </c>
      <c r="R214" s="37">
        <f>VLOOKUP($B214,'Gas wholesale lookups'!$A$4:$R$15,'Inputs - Gas wholesale index'!R$2,FALSE)</f>
        <v>1</v>
      </c>
      <c r="S214" s="37">
        <f>VLOOKUP($B214,'Gas wholesale lookups'!$A$4:$R$15,'Inputs - Gas wholesale index'!S$2,FALSE)</f>
        <v>1</v>
      </c>
      <c r="T214" s="37">
        <f>VLOOKUP($B214,'Gas wholesale lookups'!$A$4:$R$15,'Inputs - Gas wholesale index'!T$2,FALSE)</f>
        <v>0</v>
      </c>
      <c r="U214" s="12">
        <f t="shared" si="55"/>
        <v>0</v>
      </c>
      <c r="V214" s="12">
        <f t="shared" si="56"/>
        <v>291847.5</v>
      </c>
      <c r="W214" s="12">
        <f t="shared" si="57"/>
        <v>332991.45454545453</v>
      </c>
      <c r="X214" s="12">
        <f t="shared" si="58"/>
        <v>208526.18181818182</v>
      </c>
      <c r="Y214" s="12">
        <f t="shared" si="59"/>
        <v>166168.27272727274</v>
      </c>
      <c r="Z214" s="12">
        <f t="shared" si="60"/>
        <v>0</v>
      </c>
      <c r="AA214" s="12">
        <f t="shared" si="61"/>
        <v>999533.40909090918</v>
      </c>
      <c r="AB214" s="22">
        <f t="shared" si="62"/>
        <v>0</v>
      </c>
      <c r="AC214" s="22">
        <f t="shared" si="63"/>
        <v>0</v>
      </c>
      <c r="AD214" s="22">
        <f t="shared" si="64"/>
        <v>0</v>
      </c>
      <c r="AE214" s="22">
        <f t="shared" si="65"/>
        <v>0</v>
      </c>
      <c r="AF214" s="22">
        <f t="shared" si="66"/>
        <v>0</v>
      </c>
      <c r="AG214" s="22">
        <f t="shared" si="67"/>
        <v>0</v>
      </c>
      <c r="AH214" s="22">
        <f t="shared" si="68"/>
        <v>0</v>
      </c>
      <c r="AI214" s="43" t="str">
        <f t="shared" si="69"/>
        <v>n/a</v>
      </c>
      <c r="AJ214" s="2" t="str">
        <f t="shared" si="70"/>
        <v>2015-16 Winter</v>
      </c>
      <c r="AK214" s="2" t="str">
        <f t="shared" si="71"/>
        <v>2015-16 Summer</v>
      </c>
      <c r="AL214" s="40">
        <v>0</v>
      </c>
      <c r="AM214" s="58"/>
    </row>
    <row r="215" spans="1:39">
      <c r="A215" s="46">
        <v>42156</v>
      </c>
      <c r="B215" s="13" t="str">
        <f t="shared" si="54"/>
        <v>Jun</v>
      </c>
      <c r="C215" s="182"/>
      <c r="D215" s="182"/>
      <c r="E215" s="182"/>
      <c r="F215" s="182"/>
      <c r="G215" s="182"/>
      <c r="H215" s="182"/>
      <c r="I215" s="12">
        <f>VLOOKUP($B215,'Gas wholesale lookups'!$A$4:$L$15,'Inputs - Gas wholesale index'!I$2,FALSE)</f>
        <v>166168.27272727274</v>
      </c>
      <c r="J215" s="12">
        <f>VLOOKUP($B215,'Gas wholesale lookups'!$A$4:$L$15,'Inputs - Gas wholesale index'!J$2,FALSE)</f>
        <v>291847.5</v>
      </c>
      <c r="K215" s="12">
        <f>VLOOKUP($B215,'Gas wholesale lookups'!$A$4:$L$15,'Inputs - Gas wholesale index'!K$2,FALSE)</f>
        <v>332991.45454545453</v>
      </c>
      <c r="L215" s="12">
        <f>VLOOKUP($B215,'Gas wholesale lookups'!$A$4:$L$15,'Inputs - Gas wholesale index'!L$2,FALSE)</f>
        <v>208526.18181818182</v>
      </c>
      <c r="M215" s="12">
        <f>VLOOKUP($B215,'Gas wholesale lookups'!$A$4:$L$15,'Inputs - Gas wholesale index'!M$2,FALSE)</f>
        <v>166168.27272727274</v>
      </c>
      <c r="N215" s="12">
        <f>VLOOKUP($B215,'Gas wholesale lookups'!$A$4:$L$15,'Inputs - Gas wholesale index'!N$2,FALSE)</f>
        <v>291847.5</v>
      </c>
      <c r="O215" s="37">
        <f>VLOOKUP($B215,'Gas wholesale lookups'!$A$4:$R$15,'Inputs - Gas wholesale index'!O$2,FALSE)</f>
        <v>0</v>
      </c>
      <c r="P215" s="37">
        <f>VLOOKUP($B215,'Gas wholesale lookups'!$A$4:$R$15,'Inputs - Gas wholesale index'!P$2,FALSE)</f>
        <v>1</v>
      </c>
      <c r="Q215" s="37">
        <f>VLOOKUP($B215,'Gas wholesale lookups'!$A$4:$R$15,'Inputs - Gas wholesale index'!Q$2,FALSE)</f>
        <v>1</v>
      </c>
      <c r="R215" s="37">
        <f>VLOOKUP($B215,'Gas wholesale lookups'!$A$4:$R$15,'Inputs - Gas wholesale index'!R$2,FALSE)</f>
        <v>1</v>
      </c>
      <c r="S215" s="37">
        <f>VLOOKUP($B215,'Gas wholesale lookups'!$A$4:$R$15,'Inputs - Gas wholesale index'!S$2,FALSE)</f>
        <v>1</v>
      </c>
      <c r="T215" s="37">
        <f>VLOOKUP($B215,'Gas wholesale lookups'!$A$4:$R$15,'Inputs - Gas wholesale index'!T$2,FALSE)</f>
        <v>0</v>
      </c>
      <c r="U215" s="12">
        <f t="shared" si="55"/>
        <v>0</v>
      </c>
      <c r="V215" s="12">
        <f t="shared" si="56"/>
        <v>291847.5</v>
      </c>
      <c r="W215" s="12">
        <f t="shared" si="57"/>
        <v>332991.45454545453</v>
      </c>
      <c r="X215" s="12">
        <f t="shared" si="58"/>
        <v>208526.18181818182</v>
      </c>
      <c r="Y215" s="12">
        <f t="shared" si="59"/>
        <v>166168.27272727274</v>
      </c>
      <c r="Z215" s="12">
        <f t="shared" si="60"/>
        <v>0</v>
      </c>
      <c r="AA215" s="12">
        <f t="shared" si="61"/>
        <v>999533.40909090918</v>
      </c>
      <c r="AB215" s="22">
        <f t="shared" si="62"/>
        <v>0</v>
      </c>
      <c r="AC215" s="22">
        <f t="shared" si="63"/>
        <v>0</v>
      </c>
      <c r="AD215" s="22">
        <f t="shared" si="64"/>
        <v>0</v>
      </c>
      <c r="AE215" s="22">
        <f t="shared" si="65"/>
        <v>0</v>
      </c>
      <c r="AF215" s="22">
        <f t="shared" si="66"/>
        <v>0</v>
      </c>
      <c r="AG215" s="22">
        <f t="shared" si="67"/>
        <v>0</v>
      </c>
      <c r="AH215" s="22">
        <f t="shared" si="68"/>
        <v>0</v>
      </c>
      <c r="AI215" s="43" t="str">
        <f t="shared" si="69"/>
        <v>n/a</v>
      </c>
      <c r="AJ215" s="2" t="str">
        <f t="shared" si="70"/>
        <v>2015-16 Winter</v>
      </c>
      <c r="AK215" s="2" t="str">
        <f t="shared" si="71"/>
        <v>2015-16 Summer</v>
      </c>
      <c r="AL215" s="40">
        <v>0</v>
      </c>
      <c r="AM215" s="58"/>
    </row>
    <row r="216" spans="1:39">
      <c r="A216" s="46">
        <v>42157</v>
      </c>
      <c r="B216" s="13" t="str">
        <f t="shared" si="54"/>
        <v>Jun</v>
      </c>
      <c r="C216" s="182"/>
      <c r="D216" s="182"/>
      <c r="E216" s="182"/>
      <c r="F216" s="182"/>
      <c r="G216" s="182"/>
      <c r="H216" s="182"/>
      <c r="I216" s="12">
        <f>VLOOKUP($B216,'Gas wholesale lookups'!$A$4:$L$15,'Inputs - Gas wholesale index'!I$2,FALSE)</f>
        <v>166168.27272727274</v>
      </c>
      <c r="J216" s="12">
        <f>VLOOKUP($B216,'Gas wholesale lookups'!$A$4:$L$15,'Inputs - Gas wholesale index'!J$2,FALSE)</f>
        <v>291847.5</v>
      </c>
      <c r="K216" s="12">
        <f>VLOOKUP($B216,'Gas wholesale lookups'!$A$4:$L$15,'Inputs - Gas wholesale index'!K$2,FALSE)</f>
        <v>332991.45454545453</v>
      </c>
      <c r="L216" s="12">
        <f>VLOOKUP($B216,'Gas wholesale lookups'!$A$4:$L$15,'Inputs - Gas wholesale index'!L$2,FALSE)</f>
        <v>208526.18181818182</v>
      </c>
      <c r="M216" s="12">
        <f>VLOOKUP($B216,'Gas wholesale lookups'!$A$4:$L$15,'Inputs - Gas wholesale index'!M$2,FALSE)</f>
        <v>166168.27272727274</v>
      </c>
      <c r="N216" s="12">
        <f>VLOOKUP($B216,'Gas wholesale lookups'!$A$4:$L$15,'Inputs - Gas wholesale index'!N$2,FALSE)</f>
        <v>291847.5</v>
      </c>
      <c r="O216" s="37">
        <f>VLOOKUP($B216,'Gas wholesale lookups'!$A$4:$R$15,'Inputs - Gas wholesale index'!O$2,FALSE)</f>
        <v>0</v>
      </c>
      <c r="P216" s="37">
        <f>VLOOKUP($B216,'Gas wholesale lookups'!$A$4:$R$15,'Inputs - Gas wholesale index'!P$2,FALSE)</f>
        <v>1</v>
      </c>
      <c r="Q216" s="37">
        <f>VLOOKUP($B216,'Gas wholesale lookups'!$A$4:$R$15,'Inputs - Gas wholesale index'!Q$2,FALSE)</f>
        <v>1</v>
      </c>
      <c r="R216" s="37">
        <f>VLOOKUP($B216,'Gas wholesale lookups'!$A$4:$R$15,'Inputs - Gas wholesale index'!R$2,FALSE)</f>
        <v>1</v>
      </c>
      <c r="S216" s="37">
        <f>VLOOKUP($B216,'Gas wholesale lookups'!$A$4:$R$15,'Inputs - Gas wholesale index'!S$2,FALSE)</f>
        <v>1</v>
      </c>
      <c r="T216" s="37">
        <f>VLOOKUP($B216,'Gas wholesale lookups'!$A$4:$R$15,'Inputs - Gas wholesale index'!T$2,FALSE)</f>
        <v>0</v>
      </c>
      <c r="U216" s="12">
        <f t="shared" si="55"/>
        <v>0</v>
      </c>
      <c r="V216" s="12">
        <f t="shared" si="56"/>
        <v>291847.5</v>
      </c>
      <c r="W216" s="12">
        <f t="shared" si="57"/>
        <v>332991.45454545453</v>
      </c>
      <c r="X216" s="12">
        <f t="shared" si="58"/>
        <v>208526.18181818182</v>
      </c>
      <c r="Y216" s="12">
        <f t="shared" si="59"/>
        <v>166168.27272727274</v>
      </c>
      <c r="Z216" s="12">
        <f t="shared" si="60"/>
        <v>0</v>
      </c>
      <c r="AA216" s="12">
        <f t="shared" si="61"/>
        <v>999533.40909090918</v>
      </c>
      <c r="AB216" s="22">
        <f t="shared" si="62"/>
        <v>0</v>
      </c>
      <c r="AC216" s="22">
        <f t="shared" si="63"/>
        <v>0</v>
      </c>
      <c r="AD216" s="22">
        <f t="shared" si="64"/>
        <v>0</v>
      </c>
      <c r="AE216" s="22">
        <f t="shared" si="65"/>
        <v>0</v>
      </c>
      <c r="AF216" s="22">
        <f t="shared" si="66"/>
        <v>0</v>
      </c>
      <c r="AG216" s="22">
        <f t="shared" si="67"/>
        <v>0</v>
      </c>
      <c r="AH216" s="22">
        <f t="shared" si="68"/>
        <v>0</v>
      </c>
      <c r="AI216" s="43" t="str">
        <f t="shared" si="69"/>
        <v>n/a</v>
      </c>
      <c r="AJ216" s="2" t="str">
        <f t="shared" si="70"/>
        <v>2015-16 Winter</v>
      </c>
      <c r="AK216" s="2" t="str">
        <f t="shared" si="71"/>
        <v>2015-16 Summer</v>
      </c>
      <c r="AL216" s="40">
        <v>0</v>
      </c>
      <c r="AM216" s="58"/>
    </row>
    <row r="217" spans="1:39">
      <c r="A217" s="46">
        <v>42158</v>
      </c>
      <c r="B217" s="13" t="str">
        <f t="shared" si="54"/>
        <v>Jun</v>
      </c>
      <c r="C217" s="182"/>
      <c r="D217" s="182"/>
      <c r="E217" s="182"/>
      <c r="F217" s="182"/>
      <c r="G217" s="182"/>
      <c r="H217" s="182"/>
      <c r="I217" s="12">
        <f>VLOOKUP($B217,'Gas wholesale lookups'!$A$4:$L$15,'Inputs - Gas wholesale index'!I$2,FALSE)</f>
        <v>166168.27272727274</v>
      </c>
      <c r="J217" s="12">
        <f>VLOOKUP($B217,'Gas wholesale lookups'!$A$4:$L$15,'Inputs - Gas wholesale index'!J$2,FALSE)</f>
        <v>291847.5</v>
      </c>
      <c r="K217" s="12">
        <f>VLOOKUP($B217,'Gas wholesale lookups'!$A$4:$L$15,'Inputs - Gas wholesale index'!K$2,FALSE)</f>
        <v>332991.45454545453</v>
      </c>
      <c r="L217" s="12">
        <f>VLOOKUP($B217,'Gas wholesale lookups'!$A$4:$L$15,'Inputs - Gas wholesale index'!L$2,FALSE)</f>
        <v>208526.18181818182</v>
      </c>
      <c r="M217" s="12">
        <f>VLOOKUP($B217,'Gas wholesale lookups'!$A$4:$L$15,'Inputs - Gas wholesale index'!M$2,FALSE)</f>
        <v>166168.27272727274</v>
      </c>
      <c r="N217" s="12">
        <f>VLOOKUP($B217,'Gas wholesale lookups'!$A$4:$L$15,'Inputs - Gas wholesale index'!N$2,FALSE)</f>
        <v>291847.5</v>
      </c>
      <c r="O217" s="37">
        <f>VLOOKUP($B217,'Gas wholesale lookups'!$A$4:$R$15,'Inputs - Gas wholesale index'!O$2,FALSE)</f>
        <v>0</v>
      </c>
      <c r="P217" s="37">
        <f>VLOOKUP($B217,'Gas wholesale lookups'!$A$4:$R$15,'Inputs - Gas wholesale index'!P$2,FALSE)</f>
        <v>1</v>
      </c>
      <c r="Q217" s="37">
        <f>VLOOKUP($B217,'Gas wholesale lookups'!$A$4:$R$15,'Inputs - Gas wholesale index'!Q$2,FALSE)</f>
        <v>1</v>
      </c>
      <c r="R217" s="37">
        <f>VLOOKUP($B217,'Gas wholesale lookups'!$A$4:$R$15,'Inputs - Gas wholesale index'!R$2,FALSE)</f>
        <v>1</v>
      </c>
      <c r="S217" s="37">
        <f>VLOOKUP($B217,'Gas wholesale lookups'!$A$4:$R$15,'Inputs - Gas wholesale index'!S$2,FALSE)</f>
        <v>1</v>
      </c>
      <c r="T217" s="37">
        <f>VLOOKUP($B217,'Gas wholesale lookups'!$A$4:$R$15,'Inputs - Gas wholesale index'!T$2,FALSE)</f>
        <v>0</v>
      </c>
      <c r="U217" s="12">
        <f t="shared" si="55"/>
        <v>0</v>
      </c>
      <c r="V217" s="12">
        <f t="shared" si="56"/>
        <v>291847.5</v>
      </c>
      <c r="W217" s="12">
        <f t="shared" si="57"/>
        <v>332991.45454545453</v>
      </c>
      <c r="X217" s="12">
        <f t="shared" si="58"/>
        <v>208526.18181818182</v>
      </c>
      <c r="Y217" s="12">
        <f t="shared" si="59"/>
        <v>166168.27272727274</v>
      </c>
      <c r="Z217" s="12">
        <f t="shared" si="60"/>
        <v>0</v>
      </c>
      <c r="AA217" s="12">
        <f t="shared" si="61"/>
        <v>999533.40909090918</v>
      </c>
      <c r="AB217" s="22">
        <f t="shared" si="62"/>
        <v>0</v>
      </c>
      <c r="AC217" s="22">
        <f t="shared" si="63"/>
        <v>0</v>
      </c>
      <c r="AD217" s="22">
        <f t="shared" si="64"/>
        <v>0</v>
      </c>
      <c r="AE217" s="22">
        <f t="shared" si="65"/>
        <v>0</v>
      </c>
      <c r="AF217" s="22">
        <f t="shared" si="66"/>
        <v>0</v>
      </c>
      <c r="AG217" s="22">
        <f t="shared" si="67"/>
        <v>0</v>
      </c>
      <c r="AH217" s="22">
        <f t="shared" si="68"/>
        <v>0</v>
      </c>
      <c r="AI217" s="43" t="str">
        <f t="shared" si="69"/>
        <v>n/a</v>
      </c>
      <c r="AJ217" s="2" t="str">
        <f t="shared" si="70"/>
        <v>2015-16 Winter</v>
      </c>
      <c r="AK217" s="2" t="str">
        <f t="shared" si="71"/>
        <v>2015-16 Summer</v>
      </c>
      <c r="AL217" s="40">
        <v>0</v>
      </c>
      <c r="AM217" s="58"/>
    </row>
    <row r="218" spans="1:39">
      <c r="A218" s="46">
        <v>42159</v>
      </c>
      <c r="B218" s="13" t="str">
        <f t="shared" si="54"/>
        <v>Jun</v>
      </c>
      <c r="C218" s="182"/>
      <c r="D218" s="182"/>
      <c r="E218" s="182"/>
      <c r="F218" s="182"/>
      <c r="G218" s="182"/>
      <c r="H218" s="182"/>
      <c r="I218" s="12">
        <f>VLOOKUP($B218,'Gas wholesale lookups'!$A$4:$L$15,'Inputs - Gas wholesale index'!I$2,FALSE)</f>
        <v>166168.27272727274</v>
      </c>
      <c r="J218" s="12">
        <f>VLOOKUP($B218,'Gas wholesale lookups'!$A$4:$L$15,'Inputs - Gas wholesale index'!J$2,FALSE)</f>
        <v>291847.5</v>
      </c>
      <c r="K218" s="12">
        <f>VLOOKUP($B218,'Gas wholesale lookups'!$A$4:$L$15,'Inputs - Gas wholesale index'!K$2,FALSE)</f>
        <v>332991.45454545453</v>
      </c>
      <c r="L218" s="12">
        <f>VLOOKUP($B218,'Gas wholesale lookups'!$A$4:$L$15,'Inputs - Gas wholesale index'!L$2,FALSE)</f>
        <v>208526.18181818182</v>
      </c>
      <c r="M218" s="12">
        <f>VLOOKUP($B218,'Gas wholesale lookups'!$A$4:$L$15,'Inputs - Gas wholesale index'!M$2,FALSE)</f>
        <v>166168.27272727274</v>
      </c>
      <c r="N218" s="12">
        <f>VLOOKUP($B218,'Gas wholesale lookups'!$A$4:$L$15,'Inputs - Gas wholesale index'!N$2,FALSE)</f>
        <v>291847.5</v>
      </c>
      <c r="O218" s="37">
        <f>VLOOKUP($B218,'Gas wholesale lookups'!$A$4:$R$15,'Inputs - Gas wholesale index'!O$2,FALSE)</f>
        <v>0</v>
      </c>
      <c r="P218" s="37">
        <f>VLOOKUP($B218,'Gas wholesale lookups'!$A$4:$R$15,'Inputs - Gas wholesale index'!P$2,FALSE)</f>
        <v>1</v>
      </c>
      <c r="Q218" s="37">
        <f>VLOOKUP($B218,'Gas wholesale lookups'!$A$4:$R$15,'Inputs - Gas wholesale index'!Q$2,FALSE)</f>
        <v>1</v>
      </c>
      <c r="R218" s="37">
        <f>VLOOKUP($B218,'Gas wholesale lookups'!$A$4:$R$15,'Inputs - Gas wholesale index'!R$2,FALSE)</f>
        <v>1</v>
      </c>
      <c r="S218" s="37">
        <f>VLOOKUP($B218,'Gas wholesale lookups'!$A$4:$R$15,'Inputs - Gas wholesale index'!S$2,FALSE)</f>
        <v>1</v>
      </c>
      <c r="T218" s="37">
        <f>VLOOKUP($B218,'Gas wholesale lookups'!$A$4:$R$15,'Inputs - Gas wholesale index'!T$2,FALSE)</f>
        <v>0</v>
      </c>
      <c r="U218" s="12">
        <f t="shared" si="55"/>
        <v>0</v>
      </c>
      <c r="V218" s="12">
        <f t="shared" si="56"/>
        <v>291847.5</v>
      </c>
      <c r="W218" s="12">
        <f t="shared" si="57"/>
        <v>332991.45454545453</v>
      </c>
      <c r="X218" s="12">
        <f t="shared" si="58"/>
        <v>208526.18181818182</v>
      </c>
      <c r="Y218" s="12">
        <f t="shared" si="59"/>
        <v>166168.27272727274</v>
      </c>
      <c r="Z218" s="12">
        <f t="shared" si="60"/>
        <v>0</v>
      </c>
      <c r="AA218" s="12">
        <f t="shared" si="61"/>
        <v>999533.40909090918</v>
      </c>
      <c r="AB218" s="22">
        <f t="shared" si="62"/>
        <v>0</v>
      </c>
      <c r="AC218" s="22">
        <f t="shared" si="63"/>
        <v>0</v>
      </c>
      <c r="AD218" s="22">
        <f t="shared" si="64"/>
        <v>0</v>
      </c>
      <c r="AE218" s="22">
        <f t="shared" si="65"/>
        <v>0</v>
      </c>
      <c r="AF218" s="22">
        <f t="shared" si="66"/>
        <v>0</v>
      </c>
      <c r="AG218" s="22">
        <f t="shared" si="67"/>
        <v>0</v>
      </c>
      <c r="AH218" s="22">
        <f t="shared" si="68"/>
        <v>0</v>
      </c>
      <c r="AI218" s="43" t="str">
        <f t="shared" si="69"/>
        <v>n/a</v>
      </c>
      <c r="AJ218" s="2" t="str">
        <f t="shared" si="70"/>
        <v>2015-16 Winter</v>
      </c>
      <c r="AK218" s="2" t="str">
        <f t="shared" si="71"/>
        <v>2015-16 Summer</v>
      </c>
      <c r="AL218" s="40">
        <v>0</v>
      </c>
      <c r="AM218" s="58"/>
    </row>
    <row r="219" spans="1:39">
      <c r="A219" s="46">
        <v>42160</v>
      </c>
      <c r="B219" s="13" t="str">
        <f t="shared" si="54"/>
        <v>Jun</v>
      </c>
      <c r="C219" s="182"/>
      <c r="D219" s="182"/>
      <c r="E219" s="182"/>
      <c r="F219" s="182"/>
      <c r="G219" s="182"/>
      <c r="H219" s="182"/>
      <c r="I219" s="12">
        <f>VLOOKUP($B219,'Gas wholesale lookups'!$A$4:$L$15,'Inputs - Gas wholesale index'!I$2,FALSE)</f>
        <v>166168.27272727274</v>
      </c>
      <c r="J219" s="12">
        <f>VLOOKUP($B219,'Gas wholesale lookups'!$A$4:$L$15,'Inputs - Gas wholesale index'!J$2,FALSE)</f>
        <v>291847.5</v>
      </c>
      <c r="K219" s="12">
        <f>VLOOKUP($B219,'Gas wholesale lookups'!$A$4:$L$15,'Inputs - Gas wholesale index'!K$2,FALSE)</f>
        <v>332991.45454545453</v>
      </c>
      <c r="L219" s="12">
        <f>VLOOKUP($B219,'Gas wholesale lookups'!$A$4:$L$15,'Inputs - Gas wholesale index'!L$2,FALSE)</f>
        <v>208526.18181818182</v>
      </c>
      <c r="M219" s="12">
        <f>VLOOKUP($B219,'Gas wholesale lookups'!$A$4:$L$15,'Inputs - Gas wholesale index'!M$2,FALSE)</f>
        <v>166168.27272727274</v>
      </c>
      <c r="N219" s="12">
        <f>VLOOKUP($B219,'Gas wholesale lookups'!$A$4:$L$15,'Inputs - Gas wholesale index'!N$2,FALSE)</f>
        <v>291847.5</v>
      </c>
      <c r="O219" s="37">
        <f>VLOOKUP($B219,'Gas wholesale lookups'!$A$4:$R$15,'Inputs - Gas wholesale index'!O$2,FALSE)</f>
        <v>0</v>
      </c>
      <c r="P219" s="37">
        <f>VLOOKUP($B219,'Gas wholesale lookups'!$A$4:$R$15,'Inputs - Gas wholesale index'!P$2,FALSE)</f>
        <v>1</v>
      </c>
      <c r="Q219" s="37">
        <f>VLOOKUP($B219,'Gas wholesale lookups'!$A$4:$R$15,'Inputs - Gas wholesale index'!Q$2,FALSE)</f>
        <v>1</v>
      </c>
      <c r="R219" s="37">
        <f>VLOOKUP($B219,'Gas wholesale lookups'!$A$4:$R$15,'Inputs - Gas wholesale index'!R$2,FALSE)</f>
        <v>1</v>
      </c>
      <c r="S219" s="37">
        <f>VLOOKUP($B219,'Gas wholesale lookups'!$A$4:$R$15,'Inputs - Gas wholesale index'!S$2,FALSE)</f>
        <v>1</v>
      </c>
      <c r="T219" s="37">
        <f>VLOOKUP($B219,'Gas wholesale lookups'!$A$4:$R$15,'Inputs - Gas wholesale index'!T$2,FALSE)</f>
        <v>0</v>
      </c>
      <c r="U219" s="12">
        <f t="shared" si="55"/>
        <v>0</v>
      </c>
      <c r="V219" s="12">
        <f t="shared" si="56"/>
        <v>291847.5</v>
      </c>
      <c r="W219" s="12">
        <f t="shared" si="57"/>
        <v>332991.45454545453</v>
      </c>
      <c r="X219" s="12">
        <f t="shared" si="58"/>
        <v>208526.18181818182</v>
      </c>
      <c r="Y219" s="12">
        <f t="shared" si="59"/>
        <v>166168.27272727274</v>
      </c>
      <c r="Z219" s="12">
        <f t="shared" si="60"/>
        <v>0</v>
      </c>
      <c r="AA219" s="12">
        <f t="shared" si="61"/>
        <v>999533.40909090918</v>
      </c>
      <c r="AB219" s="22">
        <f t="shared" si="62"/>
        <v>0</v>
      </c>
      <c r="AC219" s="22">
        <f t="shared" si="63"/>
        <v>0</v>
      </c>
      <c r="AD219" s="22">
        <f t="shared" si="64"/>
        <v>0</v>
      </c>
      <c r="AE219" s="22">
        <f t="shared" si="65"/>
        <v>0</v>
      </c>
      <c r="AF219" s="22">
        <f t="shared" si="66"/>
        <v>0</v>
      </c>
      <c r="AG219" s="22">
        <f t="shared" si="67"/>
        <v>0</v>
      </c>
      <c r="AH219" s="22">
        <f t="shared" si="68"/>
        <v>0</v>
      </c>
      <c r="AI219" s="43" t="str">
        <f t="shared" si="69"/>
        <v>n/a</v>
      </c>
      <c r="AJ219" s="2" t="str">
        <f t="shared" si="70"/>
        <v>2015-16 Winter</v>
      </c>
      <c r="AK219" s="2" t="str">
        <f t="shared" si="71"/>
        <v>2015-16 Summer</v>
      </c>
      <c r="AL219" s="40">
        <v>0</v>
      </c>
      <c r="AM219" s="58"/>
    </row>
    <row r="220" spans="1:39">
      <c r="A220" s="46">
        <v>42163</v>
      </c>
      <c r="B220" s="13" t="str">
        <f t="shared" si="54"/>
        <v>Jun</v>
      </c>
      <c r="C220" s="182"/>
      <c r="D220" s="182"/>
      <c r="E220" s="182"/>
      <c r="F220" s="182"/>
      <c r="G220" s="182"/>
      <c r="H220" s="182"/>
      <c r="I220" s="12">
        <f>VLOOKUP($B220,'Gas wholesale lookups'!$A$4:$L$15,'Inputs - Gas wholesale index'!I$2,FALSE)</f>
        <v>166168.27272727274</v>
      </c>
      <c r="J220" s="12">
        <f>VLOOKUP($B220,'Gas wholesale lookups'!$A$4:$L$15,'Inputs - Gas wholesale index'!J$2,FALSE)</f>
        <v>291847.5</v>
      </c>
      <c r="K220" s="12">
        <f>VLOOKUP($B220,'Gas wholesale lookups'!$A$4:$L$15,'Inputs - Gas wholesale index'!K$2,FALSE)</f>
        <v>332991.45454545453</v>
      </c>
      <c r="L220" s="12">
        <f>VLOOKUP($B220,'Gas wholesale lookups'!$A$4:$L$15,'Inputs - Gas wholesale index'!L$2,FALSE)</f>
        <v>208526.18181818182</v>
      </c>
      <c r="M220" s="12">
        <f>VLOOKUP($B220,'Gas wholesale lookups'!$A$4:$L$15,'Inputs - Gas wholesale index'!M$2,FALSE)</f>
        <v>166168.27272727274</v>
      </c>
      <c r="N220" s="12">
        <f>VLOOKUP($B220,'Gas wholesale lookups'!$A$4:$L$15,'Inputs - Gas wholesale index'!N$2,FALSE)</f>
        <v>291847.5</v>
      </c>
      <c r="O220" s="37">
        <f>VLOOKUP($B220,'Gas wholesale lookups'!$A$4:$R$15,'Inputs - Gas wholesale index'!O$2,FALSE)</f>
        <v>0</v>
      </c>
      <c r="P220" s="37">
        <f>VLOOKUP($B220,'Gas wholesale lookups'!$A$4:$R$15,'Inputs - Gas wholesale index'!P$2,FALSE)</f>
        <v>1</v>
      </c>
      <c r="Q220" s="37">
        <f>VLOOKUP($B220,'Gas wholesale lookups'!$A$4:$R$15,'Inputs - Gas wholesale index'!Q$2,FALSE)</f>
        <v>1</v>
      </c>
      <c r="R220" s="37">
        <f>VLOOKUP($B220,'Gas wholesale lookups'!$A$4:$R$15,'Inputs - Gas wholesale index'!R$2,FALSE)</f>
        <v>1</v>
      </c>
      <c r="S220" s="37">
        <f>VLOOKUP($B220,'Gas wholesale lookups'!$A$4:$R$15,'Inputs - Gas wholesale index'!S$2,FALSE)</f>
        <v>1</v>
      </c>
      <c r="T220" s="37">
        <f>VLOOKUP($B220,'Gas wholesale lookups'!$A$4:$R$15,'Inputs - Gas wholesale index'!T$2,FALSE)</f>
        <v>0</v>
      </c>
      <c r="U220" s="12">
        <f t="shared" si="55"/>
        <v>0</v>
      </c>
      <c r="V220" s="12">
        <f t="shared" si="56"/>
        <v>291847.5</v>
      </c>
      <c r="W220" s="12">
        <f t="shared" si="57"/>
        <v>332991.45454545453</v>
      </c>
      <c r="X220" s="12">
        <f t="shared" si="58"/>
        <v>208526.18181818182</v>
      </c>
      <c r="Y220" s="12">
        <f t="shared" si="59"/>
        <v>166168.27272727274</v>
      </c>
      <c r="Z220" s="12">
        <f t="shared" si="60"/>
        <v>0</v>
      </c>
      <c r="AA220" s="12">
        <f t="shared" si="61"/>
        <v>999533.40909090918</v>
      </c>
      <c r="AB220" s="22">
        <f t="shared" si="62"/>
        <v>0</v>
      </c>
      <c r="AC220" s="22">
        <f t="shared" si="63"/>
        <v>0</v>
      </c>
      <c r="AD220" s="22">
        <f t="shared" si="64"/>
        <v>0</v>
      </c>
      <c r="AE220" s="22">
        <f t="shared" si="65"/>
        <v>0</v>
      </c>
      <c r="AF220" s="22">
        <f t="shared" si="66"/>
        <v>0</v>
      </c>
      <c r="AG220" s="22">
        <f t="shared" si="67"/>
        <v>0</v>
      </c>
      <c r="AH220" s="22">
        <f t="shared" si="68"/>
        <v>0</v>
      </c>
      <c r="AI220" s="43" t="str">
        <f t="shared" si="69"/>
        <v>n/a</v>
      </c>
      <c r="AJ220" s="2" t="str">
        <f t="shared" si="70"/>
        <v>2015-16 Winter</v>
      </c>
      <c r="AK220" s="2" t="str">
        <f t="shared" si="71"/>
        <v>2015-16 Summer</v>
      </c>
      <c r="AL220" s="40">
        <v>0</v>
      </c>
      <c r="AM220" s="58"/>
    </row>
    <row r="221" spans="1:39">
      <c r="A221" s="46">
        <v>42164</v>
      </c>
      <c r="B221" s="13" t="str">
        <f t="shared" si="54"/>
        <v>Jun</v>
      </c>
      <c r="C221" s="182"/>
      <c r="D221" s="182"/>
      <c r="E221" s="182"/>
      <c r="F221" s="182"/>
      <c r="G221" s="182"/>
      <c r="H221" s="182"/>
      <c r="I221" s="12">
        <f>VLOOKUP($B221,'Gas wholesale lookups'!$A$4:$L$15,'Inputs - Gas wholesale index'!I$2,FALSE)</f>
        <v>166168.27272727274</v>
      </c>
      <c r="J221" s="12">
        <f>VLOOKUP($B221,'Gas wholesale lookups'!$A$4:$L$15,'Inputs - Gas wholesale index'!J$2,FALSE)</f>
        <v>291847.5</v>
      </c>
      <c r="K221" s="12">
        <f>VLOOKUP($B221,'Gas wholesale lookups'!$A$4:$L$15,'Inputs - Gas wholesale index'!K$2,FALSE)</f>
        <v>332991.45454545453</v>
      </c>
      <c r="L221" s="12">
        <f>VLOOKUP($B221,'Gas wholesale lookups'!$A$4:$L$15,'Inputs - Gas wholesale index'!L$2,FALSE)</f>
        <v>208526.18181818182</v>
      </c>
      <c r="M221" s="12">
        <f>VLOOKUP($B221,'Gas wholesale lookups'!$A$4:$L$15,'Inputs - Gas wholesale index'!M$2,FALSE)</f>
        <v>166168.27272727274</v>
      </c>
      <c r="N221" s="12">
        <f>VLOOKUP($B221,'Gas wholesale lookups'!$A$4:$L$15,'Inputs - Gas wholesale index'!N$2,FALSE)</f>
        <v>291847.5</v>
      </c>
      <c r="O221" s="37">
        <f>VLOOKUP($B221,'Gas wholesale lookups'!$A$4:$R$15,'Inputs - Gas wholesale index'!O$2,FALSE)</f>
        <v>0</v>
      </c>
      <c r="P221" s="37">
        <f>VLOOKUP($B221,'Gas wholesale lookups'!$A$4:$R$15,'Inputs - Gas wholesale index'!P$2,FALSE)</f>
        <v>1</v>
      </c>
      <c r="Q221" s="37">
        <f>VLOOKUP($B221,'Gas wholesale lookups'!$A$4:$R$15,'Inputs - Gas wholesale index'!Q$2,FALSE)</f>
        <v>1</v>
      </c>
      <c r="R221" s="37">
        <f>VLOOKUP($B221,'Gas wholesale lookups'!$A$4:$R$15,'Inputs - Gas wholesale index'!R$2,FALSE)</f>
        <v>1</v>
      </c>
      <c r="S221" s="37">
        <f>VLOOKUP($B221,'Gas wholesale lookups'!$A$4:$R$15,'Inputs - Gas wholesale index'!S$2,FALSE)</f>
        <v>1</v>
      </c>
      <c r="T221" s="37">
        <f>VLOOKUP($B221,'Gas wholesale lookups'!$A$4:$R$15,'Inputs - Gas wholesale index'!T$2,FALSE)</f>
        <v>0</v>
      </c>
      <c r="U221" s="12">
        <f t="shared" si="55"/>
        <v>0</v>
      </c>
      <c r="V221" s="12">
        <f t="shared" si="56"/>
        <v>291847.5</v>
      </c>
      <c r="W221" s="12">
        <f t="shared" si="57"/>
        <v>332991.45454545453</v>
      </c>
      <c r="X221" s="12">
        <f t="shared" si="58"/>
        <v>208526.18181818182</v>
      </c>
      <c r="Y221" s="12">
        <f t="shared" si="59"/>
        <v>166168.27272727274</v>
      </c>
      <c r="Z221" s="12">
        <f t="shared" si="60"/>
        <v>0</v>
      </c>
      <c r="AA221" s="12">
        <f t="shared" si="61"/>
        <v>999533.40909090918</v>
      </c>
      <c r="AB221" s="22">
        <f t="shared" si="62"/>
        <v>0</v>
      </c>
      <c r="AC221" s="22">
        <f t="shared" si="63"/>
        <v>0</v>
      </c>
      <c r="AD221" s="22">
        <f t="shared" si="64"/>
        <v>0</v>
      </c>
      <c r="AE221" s="22">
        <f t="shared" si="65"/>
        <v>0</v>
      </c>
      <c r="AF221" s="22">
        <f t="shared" si="66"/>
        <v>0</v>
      </c>
      <c r="AG221" s="22">
        <f t="shared" si="67"/>
        <v>0</v>
      </c>
      <c r="AH221" s="22">
        <f t="shared" si="68"/>
        <v>0</v>
      </c>
      <c r="AI221" s="43" t="str">
        <f t="shared" si="69"/>
        <v>n/a</v>
      </c>
      <c r="AJ221" s="2" t="str">
        <f t="shared" si="70"/>
        <v>2015-16 Winter</v>
      </c>
      <c r="AK221" s="2" t="str">
        <f t="shared" si="71"/>
        <v>2015-16 Summer</v>
      </c>
      <c r="AL221" s="40">
        <v>0</v>
      </c>
      <c r="AM221" s="58"/>
    </row>
    <row r="222" spans="1:39">
      <c r="A222" s="46">
        <v>42165</v>
      </c>
      <c r="B222" s="13" t="str">
        <f t="shared" si="54"/>
        <v>Jun</v>
      </c>
      <c r="C222" s="182"/>
      <c r="D222" s="182"/>
      <c r="E222" s="182"/>
      <c r="F222" s="182"/>
      <c r="G222" s="182"/>
      <c r="H222" s="182"/>
      <c r="I222" s="12">
        <f>VLOOKUP($B222,'Gas wholesale lookups'!$A$4:$L$15,'Inputs - Gas wholesale index'!I$2,FALSE)</f>
        <v>166168.27272727274</v>
      </c>
      <c r="J222" s="12">
        <f>VLOOKUP($B222,'Gas wholesale lookups'!$A$4:$L$15,'Inputs - Gas wholesale index'!J$2,FALSE)</f>
        <v>291847.5</v>
      </c>
      <c r="K222" s="12">
        <f>VLOOKUP($B222,'Gas wholesale lookups'!$A$4:$L$15,'Inputs - Gas wholesale index'!K$2,FALSE)</f>
        <v>332991.45454545453</v>
      </c>
      <c r="L222" s="12">
        <f>VLOOKUP($B222,'Gas wholesale lookups'!$A$4:$L$15,'Inputs - Gas wholesale index'!L$2,FALSE)</f>
        <v>208526.18181818182</v>
      </c>
      <c r="M222" s="12">
        <f>VLOOKUP($B222,'Gas wholesale lookups'!$A$4:$L$15,'Inputs - Gas wholesale index'!M$2,FALSE)</f>
        <v>166168.27272727274</v>
      </c>
      <c r="N222" s="12">
        <f>VLOOKUP($B222,'Gas wholesale lookups'!$A$4:$L$15,'Inputs - Gas wholesale index'!N$2,FALSE)</f>
        <v>291847.5</v>
      </c>
      <c r="O222" s="37">
        <f>VLOOKUP($B222,'Gas wholesale lookups'!$A$4:$R$15,'Inputs - Gas wholesale index'!O$2,FALSE)</f>
        <v>0</v>
      </c>
      <c r="P222" s="37">
        <f>VLOOKUP($B222,'Gas wholesale lookups'!$A$4:$R$15,'Inputs - Gas wholesale index'!P$2,FALSE)</f>
        <v>1</v>
      </c>
      <c r="Q222" s="37">
        <f>VLOOKUP($B222,'Gas wholesale lookups'!$A$4:$R$15,'Inputs - Gas wholesale index'!Q$2,FALSE)</f>
        <v>1</v>
      </c>
      <c r="R222" s="37">
        <f>VLOOKUP($B222,'Gas wholesale lookups'!$A$4:$R$15,'Inputs - Gas wholesale index'!R$2,FALSE)</f>
        <v>1</v>
      </c>
      <c r="S222" s="37">
        <f>VLOOKUP($B222,'Gas wholesale lookups'!$A$4:$R$15,'Inputs - Gas wholesale index'!S$2,FALSE)</f>
        <v>1</v>
      </c>
      <c r="T222" s="37">
        <f>VLOOKUP($B222,'Gas wholesale lookups'!$A$4:$R$15,'Inputs - Gas wholesale index'!T$2,FALSE)</f>
        <v>0</v>
      </c>
      <c r="U222" s="12">
        <f t="shared" si="55"/>
        <v>0</v>
      </c>
      <c r="V222" s="12">
        <f t="shared" si="56"/>
        <v>291847.5</v>
      </c>
      <c r="W222" s="12">
        <f t="shared" si="57"/>
        <v>332991.45454545453</v>
      </c>
      <c r="X222" s="12">
        <f t="shared" si="58"/>
        <v>208526.18181818182</v>
      </c>
      <c r="Y222" s="12">
        <f t="shared" si="59"/>
        <v>166168.27272727274</v>
      </c>
      <c r="Z222" s="12">
        <f t="shared" si="60"/>
        <v>0</v>
      </c>
      <c r="AA222" s="12">
        <f t="shared" si="61"/>
        <v>999533.40909090918</v>
      </c>
      <c r="AB222" s="22">
        <f t="shared" si="62"/>
        <v>0</v>
      </c>
      <c r="AC222" s="22">
        <f t="shared" si="63"/>
        <v>0</v>
      </c>
      <c r="AD222" s="22">
        <f t="shared" si="64"/>
        <v>0</v>
      </c>
      <c r="AE222" s="22">
        <f t="shared" si="65"/>
        <v>0</v>
      </c>
      <c r="AF222" s="22">
        <f t="shared" si="66"/>
        <v>0</v>
      </c>
      <c r="AG222" s="22">
        <f t="shared" si="67"/>
        <v>0</v>
      </c>
      <c r="AH222" s="22">
        <f t="shared" si="68"/>
        <v>0</v>
      </c>
      <c r="AI222" s="43" t="str">
        <f t="shared" si="69"/>
        <v>n/a</v>
      </c>
      <c r="AJ222" s="2" t="str">
        <f t="shared" si="70"/>
        <v>2015-16 Winter</v>
      </c>
      <c r="AK222" s="2" t="str">
        <f t="shared" si="71"/>
        <v>2015-16 Summer</v>
      </c>
      <c r="AL222" s="40">
        <v>0</v>
      </c>
      <c r="AM222" s="58"/>
    </row>
    <row r="223" spans="1:39">
      <c r="A223" s="46">
        <v>42166</v>
      </c>
      <c r="B223" s="13" t="str">
        <f t="shared" si="54"/>
        <v>Jun</v>
      </c>
      <c r="C223" s="182"/>
      <c r="D223" s="182"/>
      <c r="E223" s="182"/>
      <c r="F223" s="182"/>
      <c r="G223" s="182"/>
      <c r="H223" s="182"/>
      <c r="I223" s="12">
        <f>VLOOKUP($B223,'Gas wholesale lookups'!$A$4:$L$15,'Inputs - Gas wholesale index'!I$2,FALSE)</f>
        <v>166168.27272727274</v>
      </c>
      <c r="J223" s="12">
        <f>VLOOKUP($B223,'Gas wholesale lookups'!$A$4:$L$15,'Inputs - Gas wholesale index'!J$2,FALSE)</f>
        <v>291847.5</v>
      </c>
      <c r="K223" s="12">
        <f>VLOOKUP($B223,'Gas wholesale lookups'!$A$4:$L$15,'Inputs - Gas wholesale index'!K$2,FALSE)</f>
        <v>332991.45454545453</v>
      </c>
      <c r="L223" s="12">
        <f>VLOOKUP($B223,'Gas wholesale lookups'!$A$4:$L$15,'Inputs - Gas wholesale index'!L$2,FALSE)</f>
        <v>208526.18181818182</v>
      </c>
      <c r="M223" s="12">
        <f>VLOOKUP($B223,'Gas wholesale lookups'!$A$4:$L$15,'Inputs - Gas wholesale index'!M$2,FALSE)</f>
        <v>166168.27272727274</v>
      </c>
      <c r="N223" s="12">
        <f>VLOOKUP($B223,'Gas wholesale lookups'!$A$4:$L$15,'Inputs - Gas wholesale index'!N$2,FALSE)</f>
        <v>291847.5</v>
      </c>
      <c r="O223" s="37">
        <f>VLOOKUP($B223,'Gas wholesale lookups'!$A$4:$R$15,'Inputs - Gas wholesale index'!O$2,FALSE)</f>
        <v>0</v>
      </c>
      <c r="P223" s="37">
        <f>VLOOKUP($B223,'Gas wholesale lookups'!$A$4:$R$15,'Inputs - Gas wholesale index'!P$2,FALSE)</f>
        <v>1</v>
      </c>
      <c r="Q223" s="37">
        <f>VLOOKUP($B223,'Gas wholesale lookups'!$A$4:$R$15,'Inputs - Gas wholesale index'!Q$2,FALSE)</f>
        <v>1</v>
      </c>
      <c r="R223" s="37">
        <f>VLOOKUP($B223,'Gas wholesale lookups'!$A$4:$R$15,'Inputs - Gas wholesale index'!R$2,FALSE)</f>
        <v>1</v>
      </c>
      <c r="S223" s="37">
        <f>VLOOKUP($B223,'Gas wholesale lookups'!$A$4:$R$15,'Inputs - Gas wholesale index'!S$2,FALSE)</f>
        <v>1</v>
      </c>
      <c r="T223" s="37">
        <f>VLOOKUP($B223,'Gas wholesale lookups'!$A$4:$R$15,'Inputs - Gas wholesale index'!T$2,FALSE)</f>
        <v>0</v>
      </c>
      <c r="U223" s="12">
        <f t="shared" si="55"/>
        <v>0</v>
      </c>
      <c r="V223" s="12">
        <f t="shared" si="56"/>
        <v>291847.5</v>
      </c>
      <c r="W223" s="12">
        <f t="shared" si="57"/>
        <v>332991.45454545453</v>
      </c>
      <c r="X223" s="12">
        <f t="shared" si="58"/>
        <v>208526.18181818182</v>
      </c>
      <c r="Y223" s="12">
        <f t="shared" si="59"/>
        <v>166168.27272727274</v>
      </c>
      <c r="Z223" s="12">
        <f t="shared" si="60"/>
        <v>0</v>
      </c>
      <c r="AA223" s="12">
        <f t="shared" si="61"/>
        <v>999533.40909090918</v>
      </c>
      <c r="AB223" s="22">
        <f t="shared" si="62"/>
        <v>0</v>
      </c>
      <c r="AC223" s="22">
        <f t="shared" si="63"/>
        <v>0</v>
      </c>
      <c r="AD223" s="22">
        <f t="shared" si="64"/>
        <v>0</v>
      </c>
      <c r="AE223" s="22">
        <f t="shared" si="65"/>
        <v>0</v>
      </c>
      <c r="AF223" s="22">
        <f t="shared" si="66"/>
        <v>0</v>
      </c>
      <c r="AG223" s="22">
        <f t="shared" si="67"/>
        <v>0</v>
      </c>
      <c r="AH223" s="22">
        <f t="shared" si="68"/>
        <v>0</v>
      </c>
      <c r="AI223" s="43" t="str">
        <f t="shared" si="69"/>
        <v>n/a</v>
      </c>
      <c r="AJ223" s="2" t="str">
        <f t="shared" si="70"/>
        <v>2015-16 Winter</v>
      </c>
      <c r="AK223" s="2" t="str">
        <f t="shared" si="71"/>
        <v>2015-16 Summer</v>
      </c>
      <c r="AL223" s="40">
        <v>0</v>
      </c>
      <c r="AM223" s="58"/>
    </row>
    <row r="224" spans="1:39">
      <c r="A224" s="46">
        <v>42167</v>
      </c>
      <c r="B224" s="13" t="str">
        <f t="shared" si="54"/>
        <v>Jun</v>
      </c>
      <c r="C224" s="182"/>
      <c r="D224" s="182"/>
      <c r="E224" s="182"/>
      <c r="F224" s="182"/>
      <c r="G224" s="182"/>
      <c r="H224" s="182"/>
      <c r="I224" s="12">
        <f>VLOOKUP($B224,'Gas wholesale lookups'!$A$4:$L$15,'Inputs - Gas wholesale index'!I$2,FALSE)</f>
        <v>166168.27272727274</v>
      </c>
      <c r="J224" s="12">
        <f>VLOOKUP($B224,'Gas wholesale lookups'!$A$4:$L$15,'Inputs - Gas wholesale index'!J$2,FALSE)</f>
        <v>291847.5</v>
      </c>
      <c r="K224" s="12">
        <f>VLOOKUP($B224,'Gas wholesale lookups'!$A$4:$L$15,'Inputs - Gas wholesale index'!K$2,FALSE)</f>
        <v>332991.45454545453</v>
      </c>
      <c r="L224" s="12">
        <f>VLOOKUP($B224,'Gas wholesale lookups'!$A$4:$L$15,'Inputs - Gas wholesale index'!L$2,FALSE)</f>
        <v>208526.18181818182</v>
      </c>
      <c r="M224" s="12">
        <f>VLOOKUP($B224,'Gas wholesale lookups'!$A$4:$L$15,'Inputs - Gas wholesale index'!M$2,FALSE)</f>
        <v>166168.27272727274</v>
      </c>
      <c r="N224" s="12">
        <f>VLOOKUP($B224,'Gas wholesale lookups'!$A$4:$L$15,'Inputs - Gas wholesale index'!N$2,FALSE)</f>
        <v>291847.5</v>
      </c>
      <c r="O224" s="37">
        <f>VLOOKUP($B224,'Gas wholesale lookups'!$A$4:$R$15,'Inputs - Gas wholesale index'!O$2,FALSE)</f>
        <v>0</v>
      </c>
      <c r="P224" s="37">
        <f>VLOOKUP($B224,'Gas wholesale lookups'!$A$4:$R$15,'Inputs - Gas wholesale index'!P$2,FALSE)</f>
        <v>1</v>
      </c>
      <c r="Q224" s="37">
        <f>VLOOKUP($B224,'Gas wholesale lookups'!$A$4:$R$15,'Inputs - Gas wholesale index'!Q$2,FALSE)</f>
        <v>1</v>
      </c>
      <c r="R224" s="37">
        <f>VLOOKUP($B224,'Gas wholesale lookups'!$A$4:$R$15,'Inputs - Gas wholesale index'!R$2,FALSE)</f>
        <v>1</v>
      </c>
      <c r="S224" s="37">
        <f>VLOOKUP($B224,'Gas wholesale lookups'!$A$4:$R$15,'Inputs - Gas wholesale index'!S$2,FALSE)</f>
        <v>1</v>
      </c>
      <c r="T224" s="37">
        <f>VLOOKUP($B224,'Gas wholesale lookups'!$A$4:$R$15,'Inputs - Gas wholesale index'!T$2,FALSE)</f>
        <v>0</v>
      </c>
      <c r="U224" s="12">
        <f t="shared" si="55"/>
        <v>0</v>
      </c>
      <c r="V224" s="12">
        <f t="shared" si="56"/>
        <v>291847.5</v>
      </c>
      <c r="W224" s="12">
        <f t="shared" si="57"/>
        <v>332991.45454545453</v>
      </c>
      <c r="X224" s="12">
        <f t="shared" si="58"/>
        <v>208526.18181818182</v>
      </c>
      <c r="Y224" s="12">
        <f t="shared" si="59"/>
        <v>166168.27272727274</v>
      </c>
      <c r="Z224" s="12">
        <f t="shared" si="60"/>
        <v>0</v>
      </c>
      <c r="AA224" s="12">
        <f t="shared" si="61"/>
        <v>999533.40909090918</v>
      </c>
      <c r="AB224" s="22">
        <f t="shared" si="62"/>
        <v>0</v>
      </c>
      <c r="AC224" s="22">
        <f t="shared" si="63"/>
        <v>0</v>
      </c>
      <c r="AD224" s="22">
        <f t="shared" si="64"/>
        <v>0</v>
      </c>
      <c r="AE224" s="22">
        <f t="shared" si="65"/>
        <v>0</v>
      </c>
      <c r="AF224" s="22">
        <f t="shared" si="66"/>
        <v>0</v>
      </c>
      <c r="AG224" s="22">
        <f t="shared" si="67"/>
        <v>0</v>
      </c>
      <c r="AH224" s="22">
        <f t="shared" si="68"/>
        <v>0</v>
      </c>
      <c r="AI224" s="43" t="str">
        <f t="shared" si="69"/>
        <v>n/a</v>
      </c>
      <c r="AJ224" s="2" t="str">
        <f t="shared" si="70"/>
        <v>2015-16 Winter</v>
      </c>
      <c r="AK224" s="2" t="str">
        <f t="shared" si="71"/>
        <v>2015-16 Summer</v>
      </c>
      <c r="AL224" s="40">
        <v>0</v>
      </c>
      <c r="AM224" s="58"/>
    </row>
    <row r="225" spans="1:39">
      <c r="A225" s="46">
        <v>42170</v>
      </c>
      <c r="B225" s="13" t="str">
        <f t="shared" si="54"/>
        <v>Jun</v>
      </c>
      <c r="C225" s="182"/>
      <c r="D225" s="182"/>
      <c r="E225" s="182"/>
      <c r="F225" s="182"/>
      <c r="G225" s="182"/>
      <c r="H225" s="182"/>
      <c r="I225" s="12">
        <f>VLOOKUP($B225,'Gas wholesale lookups'!$A$4:$L$15,'Inputs - Gas wholesale index'!I$2,FALSE)</f>
        <v>166168.27272727274</v>
      </c>
      <c r="J225" s="12">
        <f>VLOOKUP($B225,'Gas wholesale lookups'!$A$4:$L$15,'Inputs - Gas wholesale index'!J$2,FALSE)</f>
        <v>291847.5</v>
      </c>
      <c r="K225" s="12">
        <f>VLOOKUP($B225,'Gas wholesale lookups'!$A$4:$L$15,'Inputs - Gas wholesale index'!K$2,FALSE)</f>
        <v>332991.45454545453</v>
      </c>
      <c r="L225" s="12">
        <f>VLOOKUP($B225,'Gas wholesale lookups'!$A$4:$L$15,'Inputs - Gas wholesale index'!L$2,FALSE)</f>
        <v>208526.18181818182</v>
      </c>
      <c r="M225" s="12">
        <f>VLOOKUP($B225,'Gas wholesale lookups'!$A$4:$L$15,'Inputs - Gas wholesale index'!M$2,FALSE)</f>
        <v>166168.27272727274</v>
      </c>
      <c r="N225" s="12">
        <f>VLOOKUP($B225,'Gas wholesale lookups'!$A$4:$L$15,'Inputs - Gas wholesale index'!N$2,FALSE)</f>
        <v>291847.5</v>
      </c>
      <c r="O225" s="37">
        <f>VLOOKUP($B225,'Gas wholesale lookups'!$A$4:$R$15,'Inputs - Gas wholesale index'!O$2,FALSE)</f>
        <v>0</v>
      </c>
      <c r="P225" s="37">
        <f>VLOOKUP($B225,'Gas wholesale lookups'!$A$4:$R$15,'Inputs - Gas wholesale index'!P$2,FALSE)</f>
        <v>1</v>
      </c>
      <c r="Q225" s="37">
        <f>VLOOKUP($B225,'Gas wholesale lookups'!$A$4:$R$15,'Inputs - Gas wholesale index'!Q$2,FALSE)</f>
        <v>1</v>
      </c>
      <c r="R225" s="37">
        <f>VLOOKUP($B225,'Gas wholesale lookups'!$A$4:$R$15,'Inputs - Gas wholesale index'!R$2,FALSE)</f>
        <v>1</v>
      </c>
      <c r="S225" s="37">
        <f>VLOOKUP($B225,'Gas wholesale lookups'!$A$4:$R$15,'Inputs - Gas wholesale index'!S$2,FALSE)</f>
        <v>1</v>
      </c>
      <c r="T225" s="37">
        <f>VLOOKUP($B225,'Gas wholesale lookups'!$A$4:$R$15,'Inputs - Gas wholesale index'!T$2,FALSE)</f>
        <v>0</v>
      </c>
      <c r="U225" s="12">
        <f t="shared" si="55"/>
        <v>0</v>
      </c>
      <c r="V225" s="12">
        <f t="shared" si="56"/>
        <v>291847.5</v>
      </c>
      <c r="W225" s="12">
        <f t="shared" si="57"/>
        <v>332991.45454545453</v>
      </c>
      <c r="X225" s="12">
        <f t="shared" si="58"/>
        <v>208526.18181818182</v>
      </c>
      <c r="Y225" s="12">
        <f t="shared" si="59"/>
        <v>166168.27272727274</v>
      </c>
      <c r="Z225" s="12">
        <f t="shared" si="60"/>
        <v>0</v>
      </c>
      <c r="AA225" s="12">
        <f t="shared" si="61"/>
        <v>999533.40909090918</v>
      </c>
      <c r="AB225" s="22">
        <f t="shared" si="62"/>
        <v>0</v>
      </c>
      <c r="AC225" s="22">
        <f t="shared" si="63"/>
        <v>0</v>
      </c>
      <c r="AD225" s="22">
        <f t="shared" si="64"/>
        <v>0</v>
      </c>
      <c r="AE225" s="22">
        <f t="shared" si="65"/>
        <v>0</v>
      </c>
      <c r="AF225" s="22">
        <f t="shared" si="66"/>
        <v>0</v>
      </c>
      <c r="AG225" s="22">
        <f t="shared" si="67"/>
        <v>0</v>
      </c>
      <c r="AH225" s="22">
        <f t="shared" si="68"/>
        <v>0</v>
      </c>
      <c r="AI225" s="43" t="str">
        <f t="shared" si="69"/>
        <v>n/a</v>
      </c>
      <c r="AJ225" s="2" t="str">
        <f t="shared" si="70"/>
        <v>2015-16 Winter</v>
      </c>
      <c r="AK225" s="2" t="str">
        <f t="shared" si="71"/>
        <v>2015-16 Summer</v>
      </c>
      <c r="AL225" s="40">
        <v>0</v>
      </c>
      <c r="AM225" s="58"/>
    </row>
    <row r="226" spans="1:39">
      <c r="A226" s="46">
        <v>42171</v>
      </c>
      <c r="B226" s="13" t="str">
        <f t="shared" si="54"/>
        <v>Jun</v>
      </c>
      <c r="C226" s="182"/>
      <c r="D226" s="182"/>
      <c r="E226" s="182"/>
      <c r="F226" s="182"/>
      <c r="G226" s="182"/>
      <c r="H226" s="182"/>
      <c r="I226" s="12">
        <f>VLOOKUP($B226,'Gas wholesale lookups'!$A$4:$L$15,'Inputs - Gas wholesale index'!I$2,FALSE)</f>
        <v>166168.27272727274</v>
      </c>
      <c r="J226" s="12">
        <f>VLOOKUP($B226,'Gas wholesale lookups'!$A$4:$L$15,'Inputs - Gas wholesale index'!J$2,FALSE)</f>
        <v>291847.5</v>
      </c>
      <c r="K226" s="12">
        <f>VLOOKUP($B226,'Gas wholesale lookups'!$A$4:$L$15,'Inputs - Gas wholesale index'!K$2,FALSE)</f>
        <v>332991.45454545453</v>
      </c>
      <c r="L226" s="12">
        <f>VLOOKUP($B226,'Gas wholesale lookups'!$A$4:$L$15,'Inputs - Gas wholesale index'!L$2,FALSE)</f>
        <v>208526.18181818182</v>
      </c>
      <c r="M226" s="12">
        <f>VLOOKUP($B226,'Gas wholesale lookups'!$A$4:$L$15,'Inputs - Gas wholesale index'!M$2,FALSE)</f>
        <v>166168.27272727274</v>
      </c>
      <c r="N226" s="12">
        <f>VLOOKUP($B226,'Gas wholesale lookups'!$A$4:$L$15,'Inputs - Gas wholesale index'!N$2,FALSE)</f>
        <v>291847.5</v>
      </c>
      <c r="O226" s="37">
        <f>VLOOKUP($B226,'Gas wholesale lookups'!$A$4:$R$15,'Inputs - Gas wholesale index'!O$2,FALSE)</f>
        <v>0</v>
      </c>
      <c r="P226" s="37">
        <f>VLOOKUP($B226,'Gas wholesale lookups'!$A$4:$R$15,'Inputs - Gas wholesale index'!P$2,FALSE)</f>
        <v>1</v>
      </c>
      <c r="Q226" s="37">
        <f>VLOOKUP($B226,'Gas wholesale lookups'!$A$4:$R$15,'Inputs - Gas wholesale index'!Q$2,FALSE)</f>
        <v>1</v>
      </c>
      <c r="R226" s="37">
        <f>VLOOKUP($B226,'Gas wholesale lookups'!$A$4:$R$15,'Inputs - Gas wholesale index'!R$2,FALSE)</f>
        <v>1</v>
      </c>
      <c r="S226" s="37">
        <f>VLOOKUP($B226,'Gas wholesale lookups'!$A$4:$R$15,'Inputs - Gas wholesale index'!S$2,FALSE)</f>
        <v>1</v>
      </c>
      <c r="T226" s="37">
        <f>VLOOKUP($B226,'Gas wholesale lookups'!$A$4:$R$15,'Inputs - Gas wholesale index'!T$2,FALSE)</f>
        <v>0</v>
      </c>
      <c r="U226" s="12">
        <f t="shared" si="55"/>
        <v>0</v>
      </c>
      <c r="V226" s="12">
        <f t="shared" si="56"/>
        <v>291847.5</v>
      </c>
      <c r="W226" s="12">
        <f t="shared" si="57"/>
        <v>332991.45454545453</v>
      </c>
      <c r="X226" s="12">
        <f t="shared" si="58"/>
        <v>208526.18181818182</v>
      </c>
      <c r="Y226" s="12">
        <f t="shared" si="59"/>
        <v>166168.27272727274</v>
      </c>
      <c r="Z226" s="12">
        <f t="shared" si="60"/>
        <v>0</v>
      </c>
      <c r="AA226" s="12">
        <f t="shared" si="61"/>
        <v>999533.40909090918</v>
      </c>
      <c r="AB226" s="22">
        <f t="shared" si="62"/>
        <v>0</v>
      </c>
      <c r="AC226" s="22">
        <f t="shared" si="63"/>
        <v>0</v>
      </c>
      <c r="AD226" s="22">
        <f t="shared" si="64"/>
        <v>0</v>
      </c>
      <c r="AE226" s="22">
        <f t="shared" si="65"/>
        <v>0</v>
      </c>
      <c r="AF226" s="22">
        <f t="shared" si="66"/>
        <v>0</v>
      </c>
      <c r="AG226" s="22">
        <f t="shared" si="67"/>
        <v>0</v>
      </c>
      <c r="AH226" s="22">
        <f t="shared" si="68"/>
        <v>0</v>
      </c>
      <c r="AI226" s="43" t="str">
        <f t="shared" si="69"/>
        <v>n/a</v>
      </c>
      <c r="AJ226" s="2" t="str">
        <f t="shared" si="70"/>
        <v>2015-16 Winter</v>
      </c>
      <c r="AK226" s="2" t="str">
        <f t="shared" si="71"/>
        <v>2015-16 Summer</v>
      </c>
      <c r="AL226" s="40">
        <v>0</v>
      </c>
      <c r="AM226" s="58"/>
    </row>
    <row r="227" spans="1:39">
      <c r="A227" s="46">
        <v>42172</v>
      </c>
      <c r="B227" s="13" t="str">
        <f t="shared" si="54"/>
        <v>Jun</v>
      </c>
      <c r="C227" s="182"/>
      <c r="D227" s="182"/>
      <c r="E227" s="182"/>
      <c r="F227" s="182"/>
      <c r="G227" s="182"/>
      <c r="H227" s="182"/>
      <c r="I227" s="12">
        <f>VLOOKUP($B227,'Gas wholesale lookups'!$A$4:$L$15,'Inputs - Gas wholesale index'!I$2,FALSE)</f>
        <v>166168.27272727274</v>
      </c>
      <c r="J227" s="12">
        <f>VLOOKUP($B227,'Gas wholesale lookups'!$A$4:$L$15,'Inputs - Gas wholesale index'!J$2,FALSE)</f>
        <v>291847.5</v>
      </c>
      <c r="K227" s="12">
        <f>VLOOKUP($B227,'Gas wholesale lookups'!$A$4:$L$15,'Inputs - Gas wholesale index'!K$2,FALSE)</f>
        <v>332991.45454545453</v>
      </c>
      <c r="L227" s="12">
        <f>VLOOKUP($B227,'Gas wholesale lookups'!$A$4:$L$15,'Inputs - Gas wholesale index'!L$2,FALSE)</f>
        <v>208526.18181818182</v>
      </c>
      <c r="M227" s="12">
        <f>VLOOKUP($B227,'Gas wholesale lookups'!$A$4:$L$15,'Inputs - Gas wholesale index'!M$2,FALSE)</f>
        <v>166168.27272727274</v>
      </c>
      <c r="N227" s="12">
        <f>VLOOKUP($B227,'Gas wholesale lookups'!$A$4:$L$15,'Inputs - Gas wholesale index'!N$2,FALSE)</f>
        <v>291847.5</v>
      </c>
      <c r="O227" s="37">
        <f>VLOOKUP($B227,'Gas wholesale lookups'!$A$4:$R$15,'Inputs - Gas wholesale index'!O$2,FALSE)</f>
        <v>0</v>
      </c>
      <c r="P227" s="37">
        <f>VLOOKUP($B227,'Gas wholesale lookups'!$A$4:$R$15,'Inputs - Gas wholesale index'!P$2,FALSE)</f>
        <v>1</v>
      </c>
      <c r="Q227" s="37">
        <f>VLOOKUP($B227,'Gas wholesale lookups'!$A$4:$R$15,'Inputs - Gas wholesale index'!Q$2,FALSE)</f>
        <v>1</v>
      </c>
      <c r="R227" s="37">
        <f>VLOOKUP($B227,'Gas wholesale lookups'!$A$4:$R$15,'Inputs - Gas wholesale index'!R$2,FALSE)</f>
        <v>1</v>
      </c>
      <c r="S227" s="37">
        <f>VLOOKUP($B227,'Gas wholesale lookups'!$A$4:$R$15,'Inputs - Gas wholesale index'!S$2,FALSE)</f>
        <v>1</v>
      </c>
      <c r="T227" s="37">
        <f>VLOOKUP($B227,'Gas wholesale lookups'!$A$4:$R$15,'Inputs - Gas wholesale index'!T$2,FALSE)</f>
        <v>0</v>
      </c>
      <c r="U227" s="12">
        <f t="shared" si="55"/>
        <v>0</v>
      </c>
      <c r="V227" s="12">
        <f t="shared" si="56"/>
        <v>291847.5</v>
      </c>
      <c r="W227" s="12">
        <f t="shared" si="57"/>
        <v>332991.45454545453</v>
      </c>
      <c r="X227" s="12">
        <f t="shared" si="58"/>
        <v>208526.18181818182</v>
      </c>
      <c r="Y227" s="12">
        <f t="shared" si="59"/>
        <v>166168.27272727274</v>
      </c>
      <c r="Z227" s="12">
        <f t="shared" si="60"/>
        <v>0</v>
      </c>
      <c r="AA227" s="12">
        <f t="shared" si="61"/>
        <v>999533.40909090918</v>
      </c>
      <c r="AB227" s="22">
        <f t="shared" si="62"/>
        <v>0</v>
      </c>
      <c r="AC227" s="22">
        <f t="shared" si="63"/>
        <v>0</v>
      </c>
      <c r="AD227" s="22">
        <f t="shared" si="64"/>
        <v>0</v>
      </c>
      <c r="AE227" s="22">
        <f t="shared" si="65"/>
        <v>0</v>
      </c>
      <c r="AF227" s="22">
        <f t="shared" si="66"/>
        <v>0</v>
      </c>
      <c r="AG227" s="22">
        <f t="shared" si="67"/>
        <v>0</v>
      </c>
      <c r="AH227" s="22">
        <f t="shared" si="68"/>
        <v>0</v>
      </c>
      <c r="AI227" s="43" t="str">
        <f t="shared" si="69"/>
        <v>n/a</v>
      </c>
      <c r="AJ227" s="2" t="str">
        <f t="shared" si="70"/>
        <v>2015-16 Winter</v>
      </c>
      <c r="AK227" s="2" t="str">
        <f t="shared" si="71"/>
        <v>2015-16 Summer</v>
      </c>
      <c r="AL227" s="40">
        <v>0</v>
      </c>
      <c r="AM227" s="58"/>
    </row>
    <row r="228" spans="1:39">
      <c r="A228" s="46">
        <v>42173</v>
      </c>
      <c r="B228" s="13" t="str">
        <f t="shared" si="54"/>
        <v>Jun</v>
      </c>
      <c r="C228" s="182"/>
      <c r="D228" s="182"/>
      <c r="E228" s="182"/>
      <c r="F228" s="182"/>
      <c r="G228" s="182"/>
      <c r="H228" s="182"/>
      <c r="I228" s="12">
        <f>VLOOKUP($B228,'Gas wholesale lookups'!$A$4:$L$15,'Inputs - Gas wholesale index'!I$2,FALSE)</f>
        <v>166168.27272727274</v>
      </c>
      <c r="J228" s="12">
        <f>VLOOKUP($B228,'Gas wholesale lookups'!$A$4:$L$15,'Inputs - Gas wholesale index'!J$2,FALSE)</f>
        <v>291847.5</v>
      </c>
      <c r="K228" s="12">
        <f>VLOOKUP($B228,'Gas wholesale lookups'!$A$4:$L$15,'Inputs - Gas wholesale index'!K$2,FALSE)</f>
        <v>332991.45454545453</v>
      </c>
      <c r="L228" s="12">
        <f>VLOOKUP($B228,'Gas wholesale lookups'!$A$4:$L$15,'Inputs - Gas wholesale index'!L$2,FALSE)</f>
        <v>208526.18181818182</v>
      </c>
      <c r="M228" s="12">
        <f>VLOOKUP($B228,'Gas wholesale lookups'!$A$4:$L$15,'Inputs - Gas wholesale index'!M$2,FALSE)</f>
        <v>166168.27272727274</v>
      </c>
      <c r="N228" s="12">
        <f>VLOOKUP($B228,'Gas wholesale lookups'!$A$4:$L$15,'Inputs - Gas wholesale index'!N$2,FALSE)</f>
        <v>291847.5</v>
      </c>
      <c r="O228" s="37">
        <f>VLOOKUP($B228,'Gas wholesale lookups'!$A$4:$R$15,'Inputs - Gas wholesale index'!O$2,FALSE)</f>
        <v>0</v>
      </c>
      <c r="P228" s="37">
        <f>VLOOKUP($B228,'Gas wholesale lookups'!$A$4:$R$15,'Inputs - Gas wholesale index'!P$2,FALSE)</f>
        <v>1</v>
      </c>
      <c r="Q228" s="37">
        <f>VLOOKUP($B228,'Gas wholesale lookups'!$A$4:$R$15,'Inputs - Gas wholesale index'!Q$2,FALSE)</f>
        <v>1</v>
      </c>
      <c r="R228" s="37">
        <f>VLOOKUP($B228,'Gas wholesale lookups'!$A$4:$R$15,'Inputs - Gas wholesale index'!R$2,FALSE)</f>
        <v>1</v>
      </c>
      <c r="S228" s="37">
        <f>VLOOKUP($B228,'Gas wholesale lookups'!$A$4:$R$15,'Inputs - Gas wholesale index'!S$2,FALSE)</f>
        <v>1</v>
      </c>
      <c r="T228" s="37">
        <f>VLOOKUP($B228,'Gas wholesale lookups'!$A$4:$R$15,'Inputs - Gas wholesale index'!T$2,FALSE)</f>
        <v>0</v>
      </c>
      <c r="U228" s="12">
        <f t="shared" si="55"/>
        <v>0</v>
      </c>
      <c r="V228" s="12">
        <f t="shared" si="56"/>
        <v>291847.5</v>
      </c>
      <c r="W228" s="12">
        <f t="shared" si="57"/>
        <v>332991.45454545453</v>
      </c>
      <c r="X228" s="12">
        <f t="shared" si="58"/>
        <v>208526.18181818182</v>
      </c>
      <c r="Y228" s="12">
        <f t="shared" si="59"/>
        <v>166168.27272727274</v>
      </c>
      <c r="Z228" s="12">
        <f t="shared" si="60"/>
        <v>0</v>
      </c>
      <c r="AA228" s="12">
        <f t="shared" si="61"/>
        <v>999533.40909090918</v>
      </c>
      <c r="AB228" s="22">
        <f t="shared" si="62"/>
        <v>0</v>
      </c>
      <c r="AC228" s="22">
        <f t="shared" si="63"/>
        <v>0</v>
      </c>
      <c r="AD228" s="22">
        <f t="shared" si="64"/>
        <v>0</v>
      </c>
      <c r="AE228" s="22">
        <f t="shared" si="65"/>
        <v>0</v>
      </c>
      <c r="AF228" s="22">
        <f t="shared" si="66"/>
        <v>0</v>
      </c>
      <c r="AG228" s="22">
        <f t="shared" si="67"/>
        <v>0</v>
      </c>
      <c r="AH228" s="22">
        <f t="shared" si="68"/>
        <v>0</v>
      </c>
      <c r="AI228" s="43" t="str">
        <f t="shared" si="69"/>
        <v>n/a</v>
      </c>
      <c r="AJ228" s="2" t="str">
        <f t="shared" si="70"/>
        <v>2015-16 Winter</v>
      </c>
      <c r="AK228" s="2" t="str">
        <f t="shared" si="71"/>
        <v>2015-16 Summer</v>
      </c>
      <c r="AL228" s="40">
        <v>0</v>
      </c>
      <c r="AM228" s="58"/>
    </row>
    <row r="229" spans="1:39">
      <c r="A229" s="46">
        <v>42174</v>
      </c>
      <c r="B229" s="13" t="str">
        <f t="shared" si="54"/>
        <v>Jun</v>
      </c>
      <c r="C229" s="182"/>
      <c r="D229" s="182"/>
      <c r="E229" s="182"/>
      <c r="F229" s="182"/>
      <c r="G229" s="182"/>
      <c r="H229" s="182"/>
      <c r="I229" s="12">
        <f>VLOOKUP($B229,'Gas wholesale lookups'!$A$4:$L$15,'Inputs - Gas wholesale index'!I$2,FALSE)</f>
        <v>166168.27272727274</v>
      </c>
      <c r="J229" s="12">
        <f>VLOOKUP($B229,'Gas wholesale lookups'!$A$4:$L$15,'Inputs - Gas wholesale index'!J$2,FALSE)</f>
        <v>291847.5</v>
      </c>
      <c r="K229" s="12">
        <f>VLOOKUP($B229,'Gas wholesale lookups'!$A$4:$L$15,'Inputs - Gas wholesale index'!K$2,FALSE)</f>
        <v>332991.45454545453</v>
      </c>
      <c r="L229" s="12">
        <f>VLOOKUP($B229,'Gas wholesale lookups'!$A$4:$L$15,'Inputs - Gas wholesale index'!L$2,FALSE)</f>
        <v>208526.18181818182</v>
      </c>
      <c r="M229" s="12">
        <f>VLOOKUP($B229,'Gas wholesale lookups'!$A$4:$L$15,'Inputs - Gas wholesale index'!M$2,FALSE)</f>
        <v>166168.27272727274</v>
      </c>
      <c r="N229" s="12">
        <f>VLOOKUP($B229,'Gas wholesale lookups'!$A$4:$L$15,'Inputs - Gas wholesale index'!N$2,FALSE)</f>
        <v>291847.5</v>
      </c>
      <c r="O229" s="37">
        <f>VLOOKUP($B229,'Gas wholesale lookups'!$A$4:$R$15,'Inputs - Gas wholesale index'!O$2,FALSE)</f>
        <v>0</v>
      </c>
      <c r="P229" s="37">
        <f>VLOOKUP($B229,'Gas wholesale lookups'!$A$4:$R$15,'Inputs - Gas wholesale index'!P$2,FALSE)</f>
        <v>1</v>
      </c>
      <c r="Q229" s="37">
        <f>VLOOKUP($B229,'Gas wholesale lookups'!$A$4:$R$15,'Inputs - Gas wholesale index'!Q$2,FALSE)</f>
        <v>1</v>
      </c>
      <c r="R229" s="37">
        <f>VLOOKUP($B229,'Gas wholesale lookups'!$A$4:$R$15,'Inputs - Gas wholesale index'!R$2,FALSE)</f>
        <v>1</v>
      </c>
      <c r="S229" s="37">
        <f>VLOOKUP($B229,'Gas wholesale lookups'!$A$4:$R$15,'Inputs - Gas wholesale index'!S$2,FALSE)</f>
        <v>1</v>
      </c>
      <c r="T229" s="37">
        <f>VLOOKUP($B229,'Gas wholesale lookups'!$A$4:$R$15,'Inputs - Gas wholesale index'!T$2,FALSE)</f>
        <v>0</v>
      </c>
      <c r="U229" s="12">
        <f t="shared" si="55"/>
        <v>0</v>
      </c>
      <c r="V229" s="12">
        <f t="shared" si="56"/>
        <v>291847.5</v>
      </c>
      <c r="W229" s="12">
        <f t="shared" si="57"/>
        <v>332991.45454545453</v>
      </c>
      <c r="X229" s="12">
        <f t="shared" si="58"/>
        <v>208526.18181818182</v>
      </c>
      <c r="Y229" s="12">
        <f t="shared" si="59"/>
        <v>166168.27272727274</v>
      </c>
      <c r="Z229" s="12">
        <f t="shared" si="60"/>
        <v>0</v>
      </c>
      <c r="AA229" s="12">
        <f t="shared" si="61"/>
        <v>999533.40909090918</v>
      </c>
      <c r="AB229" s="22">
        <f t="shared" si="62"/>
        <v>0</v>
      </c>
      <c r="AC229" s="22">
        <f t="shared" si="63"/>
        <v>0</v>
      </c>
      <c r="AD229" s="22">
        <f t="shared" si="64"/>
        <v>0</v>
      </c>
      <c r="AE229" s="22">
        <f t="shared" si="65"/>
        <v>0</v>
      </c>
      <c r="AF229" s="22">
        <f t="shared" si="66"/>
        <v>0</v>
      </c>
      <c r="AG229" s="22">
        <f t="shared" si="67"/>
        <v>0</v>
      </c>
      <c r="AH229" s="22">
        <f t="shared" si="68"/>
        <v>0</v>
      </c>
      <c r="AI229" s="43" t="str">
        <f t="shared" si="69"/>
        <v>n/a</v>
      </c>
      <c r="AJ229" s="2" t="str">
        <f t="shared" si="70"/>
        <v>2015-16 Winter</v>
      </c>
      <c r="AK229" s="2" t="str">
        <f t="shared" si="71"/>
        <v>2015-16 Summer</v>
      </c>
      <c r="AL229" s="40">
        <v>0</v>
      </c>
      <c r="AM229" s="58"/>
    </row>
    <row r="230" spans="1:39">
      <c r="A230" s="46">
        <v>42177</v>
      </c>
      <c r="B230" s="13" t="str">
        <f t="shared" si="54"/>
        <v>Jun</v>
      </c>
      <c r="C230" s="182"/>
      <c r="D230" s="182"/>
      <c r="E230" s="182"/>
      <c r="F230" s="182"/>
      <c r="G230" s="182"/>
      <c r="H230" s="182"/>
      <c r="I230" s="12">
        <f>VLOOKUP($B230,'Gas wholesale lookups'!$A$4:$L$15,'Inputs - Gas wholesale index'!I$2,FALSE)</f>
        <v>166168.27272727274</v>
      </c>
      <c r="J230" s="12">
        <f>VLOOKUP($B230,'Gas wholesale lookups'!$A$4:$L$15,'Inputs - Gas wholesale index'!J$2,FALSE)</f>
        <v>291847.5</v>
      </c>
      <c r="K230" s="12">
        <f>VLOOKUP($B230,'Gas wholesale lookups'!$A$4:$L$15,'Inputs - Gas wholesale index'!K$2,FALSE)</f>
        <v>332991.45454545453</v>
      </c>
      <c r="L230" s="12">
        <f>VLOOKUP($B230,'Gas wholesale lookups'!$A$4:$L$15,'Inputs - Gas wholesale index'!L$2,FALSE)</f>
        <v>208526.18181818182</v>
      </c>
      <c r="M230" s="12">
        <f>VLOOKUP($B230,'Gas wholesale lookups'!$A$4:$L$15,'Inputs - Gas wholesale index'!M$2,FALSE)</f>
        <v>166168.27272727274</v>
      </c>
      <c r="N230" s="12">
        <f>VLOOKUP($B230,'Gas wholesale lookups'!$A$4:$L$15,'Inputs - Gas wholesale index'!N$2,FALSE)</f>
        <v>291847.5</v>
      </c>
      <c r="O230" s="37">
        <f>VLOOKUP($B230,'Gas wholesale lookups'!$A$4:$R$15,'Inputs - Gas wholesale index'!O$2,FALSE)</f>
        <v>0</v>
      </c>
      <c r="P230" s="37">
        <f>VLOOKUP($B230,'Gas wholesale lookups'!$A$4:$R$15,'Inputs - Gas wholesale index'!P$2,FALSE)</f>
        <v>1</v>
      </c>
      <c r="Q230" s="37">
        <f>VLOOKUP($B230,'Gas wholesale lookups'!$A$4:$R$15,'Inputs - Gas wholesale index'!Q$2,FALSE)</f>
        <v>1</v>
      </c>
      <c r="R230" s="37">
        <f>VLOOKUP($B230,'Gas wholesale lookups'!$A$4:$R$15,'Inputs - Gas wholesale index'!R$2,FALSE)</f>
        <v>1</v>
      </c>
      <c r="S230" s="37">
        <f>VLOOKUP($B230,'Gas wholesale lookups'!$A$4:$R$15,'Inputs - Gas wholesale index'!S$2,FALSE)</f>
        <v>1</v>
      </c>
      <c r="T230" s="37">
        <f>VLOOKUP($B230,'Gas wholesale lookups'!$A$4:$R$15,'Inputs - Gas wholesale index'!T$2,FALSE)</f>
        <v>0</v>
      </c>
      <c r="U230" s="12">
        <f t="shared" si="55"/>
        <v>0</v>
      </c>
      <c r="V230" s="12">
        <f t="shared" si="56"/>
        <v>291847.5</v>
      </c>
      <c r="W230" s="12">
        <f t="shared" si="57"/>
        <v>332991.45454545453</v>
      </c>
      <c r="X230" s="12">
        <f t="shared" si="58"/>
        <v>208526.18181818182</v>
      </c>
      <c r="Y230" s="12">
        <f t="shared" si="59"/>
        <v>166168.27272727274</v>
      </c>
      <c r="Z230" s="12">
        <f t="shared" si="60"/>
        <v>0</v>
      </c>
      <c r="AA230" s="12">
        <f t="shared" si="61"/>
        <v>999533.40909090918</v>
      </c>
      <c r="AB230" s="22">
        <f t="shared" si="62"/>
        <v>0</v>
      </c>
      <c r="AC230" s="22">
        <f t="shared" si="63"/>
        <v>0</v>
      </c>
      <c r="AD230" s="22">
        <f t="shared" si="64"/>
        <v>0</v>
      </c>
      <c r="AE230" s="22">
        <f t="shared" si="65"/>
        <v>0</v>
      </c>
      <c r="AF230" s="22">
        <f t="shared" si="66"/>
        <v>0</v>
      </c>
      <c r="AG230" s="22">
        <f t="shared" si="67"/>
        <v>0</v>
      </c>
      <c r="AH230" s="22">
        <f t="shared" si="68"/>
        <v>0</v>
      </c>
      <c r="AI230" s="43" t="str">
        <f t="shared" si="69"/>
        <v>n/a</v>
      </c>
      <c r="AJ230" s="2" t="str">
        <f t="shared" si="70"/>
        <v>2015-16 Winter</v>
      </c>
      <c r="AK230" s="2" t="str">
        <f t="shared" si="71"/>
        <v>2015-16 Summer</v>
      </c>
      <c r="AL230" s="40">
        <v>0</v>
      </c>
      <c r="AM230" s="58"/>
    </row>
    <row r="231" spans="1:39">
      <c r="A231" s="46">
        <v>42178</v>
      </c>
      <c r="B231" s="13" t="str">
        <f t="shared" si="54"/>
        <v>Jun</v>
      </c>
      <c r="C231" s="182"/>
      <c r="D231" s="182"/>
      <c r="E231" s="182"/>
      <c r="F231" s="182"/>
      <c r="G231" s="182"/>
      <c r="H231" s="182"/>
      <c r="I231" s="12">
        <f>VLOOKUP($B231,'Gas wholesale lookups'!$A$4:$L$15,'Inputs - Gas wholesale index'!I$2,FALSE)</f>
        <v>166168.27272727274</v>
      </c>
      <c r="J231" s="12">
        <f>VLOOKUP($B231,'Gas wholesale lookups'!$A$4:$L$15,'Inputs - Gas wholesale index'!J$2,FALSE)</f>
        <v>291847.5</v>
      </c>
      <c r="K231" s="12">
        <f>VLOOKUP($B231,'Gas wholesale lookups'!$A$4:$L$15,'Inputs - Gas wholesale index'!K$2,FALSE)</f>
        <v>332991.45454545453</v>
      </c>
      <c r="L231" s="12">
        <f>VLOOKUP($B231,'Gas wholesale lookups'!$A$4:$L$15,'Inputs - Gas wholesale index'!L$2,FALSE)</f>
        <v>208526.18181818182</v>
      </c>
      <c r="M231" s="12">
        <f>VLOOKUP($B231,'Gas wholesale lookups'!$A$4:$L$15,'Inputs - Gas wholesale index'!M$2,FALSE)</f>
        <v>166168.27272727274</v>
      </c>
      <c r="N231" s="12">
        <f>VLOOKUP($B231,'Gas wholesale lookups'!$A$4:$L$15,'Inputs - Gas wholesale index'!N$2,FALSE)</f>
        <v>291847.5</v>
      </c>
      <c r="O231" s="37">
        <f>VLOOKUP($B231,'Gas wholesale lookups'!$A$4:$R$15,'Inputs - Gas wholesale index'!O$2,FALSE)</f>
        <v>0</v>
      </c>
      <c r="P231" s="37">
        <f>VLOOKUP($B231,'Gas wholesale lookups'!$A$4:$R$15,'Inputs - Gas wholesale index'!P$2,FALSE)</f>
        <v>1</v>
      </c>
      <c r="Q231" s="37">
        <f>VLOOKUP($B231,'Gas wholesale lookups'!$A$4:$R$15,'Inputs - Gas wholesale index'!Q$2,FALSE)</f>
        <v>1</v>
      </c>
      <c r="R231" s="37">
        <f>VLOOKUP($B231,'Gas wholesale lookups'!$A$4:$R$15,'Inputs - Gas wholesale index'!R$2,FALSE)</f>
        <v>1</v>
      </c>
      <c r="S231" s="37">
        <f>VLOOKUP($B231,'Gas wholesale lookups'!$A$4:$R$15,'Inputs - Gas wholesale index'!S$2,FALSE)</f>
        <v>1</v>
      </c>
      <c r="T231" s="37">
        <f>VLOOKUP($B231,'Gas wholesale lookups'!$A$4:$R$15,'Inputs - Gas wholesale index'!T$2,FALSE)</f>
        <v>0</v>
      </c>
      <c r="U231" s="12">
        <f t="shared" si="55"/>
        <v>0</v>
      </c>
      <c r="V231" s="12">
        <f t="shared" si="56"/>
        <v>291847.5</v>
      </c>
      <c r="W231" s="12">
        <f t="shared" si="57"/>
        <v>332991.45454545453</v>
      </c>
      <c r="X231" s="12">
        <f t="shared" si="58"/>
        <v>208526.18181818182</v>
      </c>
      <c r="Y231" s="12">
        <f t="shared" si="59"/>
        <v>166168.27272727274</v>
      </c>
      <c r="Z231" s="12">
        <f t="shared" si="60"/>
        <v>0</v>
      </c>
      <c r="AA231" s="12">
        <f t="shared" si="61"/>
        <v>999533.40909090918</v>
      </c>
      <c r="AB231" s="22">
        <f t="shared" si="62"/>
        <v>0</v>
      </c>
      <c r="AC231" s="22">
        <f t="shared" si="63"/>
        <v>0</v>
      </c>
      <c r="AD231" s="22">
        <f t="shared" si="64"/>
        <v>0</v>
      </c>
      <c r="AE231" s="22">
        <f t="shared" si="65"/>
        <v>0</v>
      </c>
      <c r="AF231" s="22">
        <f t="shared" si="66"/>
        <v>0</v>
      </c>
      <c r="AG231" s="22">
        <f t="shared" si="67"/>
        <v>0</v>
      </c>
      <c r="AH231" s="22">
        <f t="shared" si="68"/>
        <v>0</v>
      </c>
      <c r="AI231" s="43" t="str">
        <f t="shared" si="69"/>
        <v>n/a</v>
      </c>
      <c r="AJ231" s="2" t="str">
        <f t="shared" si="70"/>
        <v>2015-16 Winter</v>
      </c>
      <c r="AK231" s="2" t="str">
        <f t="shared" si="71"/>
        <v>2015-16 Summer</v>
      </c>
      <c r="AL231" s="40">
        <v>0</v>
      </c>
      <c r="AM231" s="58"/>
    </row>
    <row r="232" spans="1:39">
      <c r="A232" s="46">
        <v>42179</v>
      </c>
      <c r="B232" s="13" t="str">
        <f t="shared" si="54"/>
        <v>Jun</v>
      </c>
      <c r="C232" s="182"/>
      <c r="D232" s="182"/>
      <c r="E232" s="182"/>
      <c r="F232" s="182"/>
      <c r="G232" s="182"/>
      <c r="H232" s="182"/>
      <c r="I232" s="12">
        <f>VLOOKUP($B232,'Gas wholesale lookups'!$A$4:$L$15,'Inputs - Gas wholesale index'!I$2,FALSE)</f>
        <v>166168.27272727274</v>
      </c>
      <c r="J232" s="12">
        <f>VLOOKUP($B232,'Gas wholesale lookups'!$A$4:$L$15,'Inputs - Gas wholesale index'!J$2,FALSE)</f>
        <v>291847.5</v>
      </c>
      <c r="K232" s="12">
        <f>VLOOKUP($B232,'Gas wholesale lookups'!$A$4:$L$15,'Inputs - Gas wholesale index'!K$2,FALSE)</f>
        <v>332991.45454545453</v>
      </c>
      <c r="L232" s="12">
        <f>VLOOKUP($B232,'Gas wholesale lookups'!$A$4:$L$15,'Inputs - Gas wholesale index'!L$2,FALSE)</f>
        <v>208526.18181818182</v>
      </c>
      <c r="M232" s="12">
        <f>VLOOKUP($B232,'Gas wholesale lookups'!$A$4:$L$15,'Inputs - Gas wholesale index'!M$2,FALSE)</f>
        <v>166168.27272727274</v>
      </c>
      <c r="N232" s="12">
        <f>VLOOKUP($B232,'Gas wholesale lookups'!$A$4:$L$15,'Inputs - Gas wholesale index'!N$2,FALSE)</f>
        <v>291847.5</v>
      </c>
      <c r="O232" s="37">
        <f>VLOOKUP($B232,'Gas wholesale lookups'!$A$4:$R$15,'Inputs - Gas wholesale index'!O$2,FALSE)</f>
        <v>0</v>
      </c>
      <c r="P232" s="37">
        <f>VLOOKUP($B232,'Gas wholesale lookups'!$A$4:$R$15,'Inputs - Gas wholesale index'!P$2,FALSE)</f>
        <v>1</v>
      </c>
      <c r="Q232" s="37">
        <f>VLOOKUP($B232,'Gas wholesale lookups'!$A$4:$R$15,'Inputs - Gas wholesale index'!Q$2,FALSE)</f>
        <v>1</v>
      </c>
      <c r="R232" s="37">
        <f>VLOOKUP($B232,'Gas wholesale lookups'!$A$4:$R$15,'Inputs - Gas wholesale index'!R$2,FALSE)</f>
        <v>1</v>
      </c>
      <c r="S232" s="37">
        <f>VLOOKUP($B232,'Gas wholesale lookups'!$A$4:$R$15,'Inputs - Gas wholesale index'!S$2,FALSE)</f>
        <v>1</v>
      </c>
      <c r="T232" s="37">
        <f>VLOOKUP($B232,'Gas wholesale lookups'!$A$4:$R$15,'Inputs - Gas wholesale index'!T$2,FALSE)</f>
        <v>0</v>
      </c>
      <c r="U232" s="12">
        <f t="shared" si="55"/>
        <v>0</v>
      </c>
      <c r="V232" s="12">
        <f t="shared" si="56"/>
        <v>291847.5</v>
      </c>
      <c r="W232" s="12">
        <f t="shared" si="57"/>
        <v>332991.45454545453</v>
      </c>
      <c r="X232" s="12">
        <f t="shared" si="58"/>
        <v>208526.18181818182</v>
      </c>
      <c r="Y232" s="12">
        <f t="shared" si="59"/>
        <v>166168.27272727274</v>
      </c>
      <c r="Z232" s="12">
        <f t="shared" si="60"/>
        <v>0</v>
      </c>
      <c r="AA232" s="12">
        <f t="shared" si="61"/>
        <v>999533.40909090918</v>
      </c>
      <c r="AB232" s="22">
        <f t="shared" si="62"/>
        <v>0</v>
      </c>
      <c r="AC232" s="22">
        <f t="shared" si="63"/>
        <v>0</v>
      </c>
      <c r="AD232" s="22">
        <f t="shared" si="64"/>
        <v>0</v>
      </c>
      <c r="AE232" s="22">
        <f t="shared" si="65"/>
        <v>0</v>
      </c>
      <c r="AF232" s="22">
        <f t="shared" si="66"/>
        <v>0</v>
      </c>
      <c r="AG232" s="22">
        <f t="shared" si="67"/>
        <v>0</v>
      </c>
      <c r="AH232" s="22">
        <f t="shared" si="68"/>
        <v>0</v>
      </c>
      <c r="AI232" s="43" t="str">
        <f t="shared" si="69"/>
        <v>n/a</v>
      </c>
      <c r="AJ232" s="2" t="str">
        <f t="shared" si="70"/>
        <v>2015-16 Winter</v>
      </c>
      <c r="AK232" s="2" t="str">
        <f t="shared" si="71"/>
        <v>2015-16 Summer</v>
      </c>
      <c r="AL232" s="40">
        <v>0</v>
      </c>
      <c r="AM232" s="58"/>
    </row>
    <row r="233" spans="1:39">
      <c r="A233" s="46">
        <v>42180</v>
      </c>
      <c r="B233" s="13" t="str">
        <f t="shared" si="54"/>
        <v>Jun</v>
      </c>
      <c r="C233" s="182"/>
      <c r="D233" s="182"/>
      <c r="E233" s="182"/>
      <c r="F233" s="182"/>
      <c r="G233" s="182"/>
      <c r="H233" s="182"/>
      <c r="I233" s="12">
        <f>VLOOKUP($B233,'Gas wholesale lookups'!$A$4:$L$15,'Inputs - Gas wholesale index'!I$2,FALSE)</f>
        <v>166168.27272727274</v>
      </c>
      <c r="J233" s="12">
        <f>VLOOKUP($B233,'Gas wholesale lookups'!$A$4:$L$15,'Inputs - Gas wholesale index'!J$2,FALSE)</f>
        <v>291847.5</v>
      </c>
      <c r="K233" s="12">
        <f>VLOOKUP($B233,'Gas wholesale lookups'!$A$4:$L$15,'Inputs - Gas wholesale index'!K$2,FALSE)</f>
        <v>332991.45454545453</v>
      </c>
      <c r="L233" s="12">
        <f>VLOOKUP($B233,'Gas wholesale lookups'!$A$4:$L$15,'Inputs - Gas wholesale index'!L$2,FALSE)</f>
        <v>208526.18181818182</v>
      </c>
      <c r="M233" s="12">
        <f>VLOOKUP($B233,'Gas wholesale lookups'!$A$4:$L$15,'Inputs - Gas wholesale index'!M$2,FALSE)</f>
        <v>166168.27272727274</v>
      </c>
      <c r="N233" s="12">
        <f>VLOOKUP($B233,'Gas wholesale lookups'!$A$4:$L$15,'Inputs - Gas wholesale index'!N$2,FALSE)</f>
        <v>291847.5</v>
      </c>
      <c r="O233" s="37">
        <f>VLOOKUP($B233,'Gas wholesale lookups'!$A$4:$R$15,'Inputs - Gas wholesale index'!O$2,FALSE)</f>
        <v>0</v>
      </c>
      <c r="P233" s="37">
        <f>VLOOKUP($B233,'Gas wholesale lookups'!$A$4:$R$15,'Inputs - Gas wholesale index'!P$2,FALSE)</f>
        <v>1</v>
      </c>
      <c r="Q233" s="37">
        <f>VLOOKUP($B233,'Gas wholesale lookups'!$A$4:$R$15,'Inputs - Gas wholesale index'!Q$2,FALSE)</f>
        <v>1</v>
      </c>
      <c r="R233" s="37">
        <f>VLOOKUP($B233,'Gas wholesale lookups'!$A$4:$R$15,'Inputs - Gas wholesale index'!R$2,FALSE)</f>
        <v>1</v>
      </c>
      <c r="S233" s="37">
        <f>VLOOKUP($B233,'Gas wholesale lookups'!$A$4:$R$15,'Inputs - Gas wholesale index'!S$2,FALSE)</f>
        <v>1</v>
      </c>
      <c r="T233" s="37">
        <f>VLOOKUP($B233,'Gas wholesale lookups'!$A$4:$R$15,'Inputs - Gas wholesale index'!T$2,FALSE)</f>
        <v>0</v>
      </c>
      <c r="U233" s="12">
        <f t="shared" si="55"/>
        <v>0</v>
      </c>
      <c r="V233" s="12">
        <f t="shared" si="56"/>
        <v>291847.5</v>
      </c>
      <c r="W233" s="12">
        <f t="shared" si="57"/>
        <v>332991.45454545453</v>
      </c>
      <c r="X233" s="12">
        <f t="shared" si="58"/>
        <v>208526.18181818182</v>
      </c>
      <c r="Y233" s="12">
        <f t="shared" si="59"/>
        <v>166168.27272727274</v>
      </c>
      <c r="Z233" s="12">
        <f t="shared" si="60"/>
        <v>0</v>
      </c>
      <c r="AA233" s="12">
        <f t="shared" si="61"/>
        <v>999533.40909090918</v>
      </c>
      <c r="AB233" s="22">
        <f t="shared" si="62"/>
        <v>0</v>
      </c>
      <c r="AC233" s="22">
        <f t="shared" si="63"/>
        <v>0</v>
      </c>
      <c r="AD233" s="22">
        <f t="shared" si="64"/>
        <v>0</v>
      </c>
      <c r="AE233" s="22">
        <f t="shared" si="65"/>
        <v>0</v>
      </c>
      <c r="AF233" s="22">
        <f t="shared" si="66"/>
        <v>0</v>
      </c>
      <c r="AG233" s="22">
        <f t="shared" si="67"/>
        <v>0</v>
      </c>
      <c r="AH233" s="22">
        <f t="shared" si="68"/>
        <v>0</v>
      </c>
      <c r="AI233" s="43" t="str">
        <f t="shared" si="69"/>
        <v>n/a</v>
      </c>
      <c r="AJ233" s="2" t="str">
        <f t="shared" si="70"/>
        <v>2015-16 Winter</v>
      </c>
      <c r="AK233" s="2" t="str">
        <f t="shared" si="71"/>
        <v>2015-16 Summer</v>
      </c>
      <c r="AL233" s="40">
        <v>0</v>
      </c>
      <c r="AM233" s="58"/>
    </row>
    <row r="234" spans="1:39">
      <c r="A234" s="46">
        <v>42181</v>
      </c>
      <c r="B234" s="13" t="str">
        <f t="shared" si="54"/>
        <v>Jun</v>
      </c>
      <c r="C234" s="182"/>
      <c r="D234" s="182"/>
      <c r="E234" s="182"/>
      <c r="F234" s="182"/>
      <c r="G234" s="182"/>
      <c r="H234" s="182"/>
      <c r="I234" s="12">
        <f>VLOOKUP($B234,'Gas wholesale lookups'!$A$4:$L$15,'Inputs - Gas wholesale index'!I$2,FALSE)</f>
        <v>166168.27272727274</v>
      </c>
      <c r="J234" s="12">
        <f>VLOOKUP($B234,'Gas wholesale lookups'!$A$4:$L$15,'Inputs - Gas wholesale index'!J$2,FALSE)</f>
        <v>291847.5</v>
      </c>
      <c r="K234" s="12">
        <f>VLOOKUP($B234,'Gas wholesale lookups'!$A$4:$L$15,'Inputs - Gas wholesale index'!K$2,FALSE)</f>
        <v>332991.45454545453</v>
      </c>
      <c r="L234" s="12">
        <f>VLOOKUP($B234,'Gas wholesale lookups'!$A$4:$L$15,'Inputs - Gas wholesale index'!L$2,FALSE)</f>
        <v>208526.18181818182</v>
      </c>
      <c r="M234" s="12">
        <f>VLOOKUP($B234,'Gas wholesale lookups'!$A$4:$L$15,'Inputs - Gas wholesale index'!M$2,FALSE)</f>
        <v>166168.27272727274</v>
      </c>
      <c r="N234" s="12">
        <f>VLOOKUP($B234,'Gas wholesale lookups'!$A$4:$L$15,'Inputs - Gas wholesale index'!N$2,FALSE)</f>
        <v>291847.5</v>
      </c>
      <c r="O234" s="37">
        <f>VLOOKUP($B234,'Gas wholesale lookups'!$A$4:$R$15,'Inputs - Gas wholesale index'!O$2,FALSE)</f>
        <v>0</v>
      </c>
      <c r="P234" s="37">
        <f>VLOOKUP($B234,'Gas wholesale lookups'!$A$4:$R$15,'Inputs - Gas wholesale index'!P$2,FALSE)</f>
        <v>1</v>
      </c>
      <c r="Q234" s="37">
        <f>VLOOKUP($B234,'Gas wholesale lookups'!$A$4:$R$15,'Inputs - Gas wholesale index'!Q$2,FALSE)</f>
        <v>1</v>
      </c>
      <c r="R234" s="37">
        <f>VLOOKUP($B234,'Gas wholesale lookups'!$A$4:$R$15,'Inputs - Gas wholesale index'!R$2,FALSE)</f>
        <v>1</v>
      </c>
      <c r="S234" s="37">
        <f>VLOOKUP($B234,'Gas wholesale lookups'!$A$4:$R$15,'Inputs - Gas wholesale index'!S$2,FALSE)</f>
        <v>1</v>
      </c>
      <c r="T234" s="37">
        <f>VLOOKUP($B234,'Gas wholesale lookups'!$A$4:$R$15,'Inputs - Gas wholesale index'!T$2,FALSE)</f>
        <v>0</v>
      </c>
      <c r="U234" s="12">
        <f t="shared" si="55"/>
        <v>0</v>
      </c>
      <c r="V234" s="12">
        <f t="shared" si="56"/>
        <v>291847.5</v>
      </c>
      <c r="W234" s="12">
        <f t="shared" si="57"/>
        <v>332991.45454545453</v>
      </c>
      <c r="X234" s="12">
        <f t="shared" si="58"/>
        <v>208526.18181818182</v>
      </c>
      <c r="Y234" s="12">
        <f t="shared" si="59"/>
        <v>166168.27272727274</v>
      </c>
      <c r="Z234" s="12">
        <f t="shared" si="60"/>
        <v>0</v>
      </c>
      <c r="AA234" s="12">
        <f t="shared" si="61"/>
        <v>999533.40909090918</v>
      </c>
      <c r="AB234" s="22">
        <f t="shared" si="62"/>
        <v>0</v>
      </c>
      <c r="AC234" s="22">
        <f t="shared" si="63"/>
        <v>0</v>
      </c>
      <c r="AD234" s="22">
        <f t="shared" si="64"/>
        <v>0</v>
      </c>
      <c r="AE234" s="22">
        <f t="shared" si="65"/>
        <v>0</v>
      </c>
      <c r="AF234" s="22">
        <f t="shared" si="66"/>
        <v>0</v>
      </c>
      <c r="AG234" s="22">
        <f t="shared" si="67"/>
        <v>0</v>
      </c>
      <c r="AH234" s="22">
        <f t="shared" si="68"/>
        <v>0</v>
      </c>
      <c r="AI234" s="43" t="str">
        <f t="shared" si="69"/>
        <v>n/a</v>
      </c>
      <c r="AJ234" s="2" t="str">
        <f t="shared" si="70"/>
        <v>2015-16 Winter</v>
      </c>
      <c r="AK234" s="2" t="str">
        <f t="shared" si="71"/>
        <v>2015-16 Summer</v>
      </c>
      <c r="AL234" s="40">
        <v>0</v>
      </c>
      <c r="AM234" s="58"/>
    </row>
    <row r="235" spans="1:39">
      <c r="A235" s="46">
        <v>42184</v>
      </c>
      <c r="B235" s="13" t="str">
        <f t="shared" si="54"/>
        <v>Jun</v>
      </c>
      <c r="C235" s="182"/>
      <c r="D235" s="182"/>
      <c r="E235" s="182"/>
      <c r="F235" s="182"/>
      <c r="G235" s="182"/>
      <c r="H235" s="182"/>
      <c r="I235" s="12">
        <f>VLOOKUP($B235,'Gas wholesale lookups'!$A$4:$L$15,'Inputs - Gas wholesale index'!I$2,FALSE)</f>
        <v>166168.27272727274</v>
      </c>
      <c r="J235" s="12">
        <f>VLOOKUP($B235,'Gas wholesale lookups'!$A$4:$L$15,'Inputs - Gas wholesale index'!J$2,FALSE)</f>
        <v>291847.5</v>
      </c>
      <c r="K235" s="12">
        <f>VLOOKUP($B235,'Gas wholesale lookups'!$A$4:$L$15,'Inputs - Gas wholesale index'!K$2,FALSE)</f>
        <v>332991.45454545453</v>
      </c>
      <c r="L235" s="12">
        <f>VLOOKUP($B235,'Gas wholesale lookups'!$A$4:$L$15,'Inputs - Gas wholesale index'!L$2,FALSE)</f>
        <v>208526.18181818182</v>
      </c>
      <c r="M235" s="12">
        <f>VLOOKUP($B235,'Gas wholesale lookups'!$A$4:$L$15,'Inputs - Gas wholesale index'!M$2,FALSE)</f>
        <v>166168.27272727274</v>
      </c>
      <c r="N235" s="12">
        <f>VLOOKUP($B235,'Gas wholesale lookups'!$A$4:$L$15,'Inputs - Gas wholesale index'!N$2,FALSE)</f>
        <v>291847.5</v>
      </c>
      <c r="O235" s="37">
        <f>VLOOKUP($B235,'Gas wholesale lookups'!$A$4:$R$15,'Inputs - Gas wholesale index'!O$2,FALSE)</f>
        <v>0</v>
      </c>
      <c r="P235" s="37">
        <f>VLOOKUP($B235,'Gas wholesale lookups'!$A$4:$R$15,'Inputs - Gas wholesale index'!P$2,FALSE)</f>
        <v>1</v>
      </c>
      <c r="Q235" s="37">
        <f>VLOOKUP($B235,'Gas wholesale lookups'!$A$4:$R$15,'Inputs - Gas wholesale index'!Q$2,FALSE)</f>
        <v>1</v>
      </c>
      <c r="R235" s="37">
        <f>VLOOKUP($B235,'Gas wholesale lookups'!$A$4:$R$15,'Inputs - Gas wholesale index'!R$2,FALSE)</f>
        <v>1</v>
      </c>
      <c r="S235" s="37">
        <f>VLOOKUP($B235,'Gas wholesale lookups'!$A$4:$R$15,'Inputs - Gas wholesale index'!S$2,FALSE)</f>
        <v>1</v>
      </c>
      <c r="T235" s="37">
        <f>VLOOKUP($B235,'Gas wholesale lookups'!$A$4:$R$15,'Inputs - Gas wholesale index'!T$2,FALSE)</f>
        <v>0</v>
      </c>
      <c r="U235" s="12">
        <f t="shared" si="55"/>
        <v>0</v>
      </c>
      <c r="V235" s="12">
        <f t="shared" si="56"/>
        <v>291847.5</v>
      </c>
      <c r="W235" s="12">
        <f t="shared" si="57"/>
        <v>332991.45454545453</v>
      </c>
      <c r="X235" s="12">
        <f t="shared" si="58"/>
        <v>208526.18181818182</v>
      </c>
      <c r="Y235" s="12">
        <f t="shared" si="59"/>
        <v>166168.27272727274</v>
      </c>
      <c r="Z235" s="12">
        <f t="shared" si="60"/>
        <v>0</v>
      </c>
      <c r="AA235" s="12">
        <f t="shared" si="61"/>
        <v>999533.40909090918</v>
      </c>
      <c r="AB235" s="22">
        <f t="shared" si="62"/>
        <v>0</v>
      </c>
      <c r="AC235" s="22">
        <f t="shared" si="63"/>
        <v>0</v>
      </c>
      <c r="AD235" s="22">
        <f t="shared" si="64"/>
        <v>0</v>
      </c>
      <c r="AE235" s="22">
        <f t="shared" si="65"/>
        <v>0</v>
      </c>
      <c r="AF235" s="22">
        <f t="shared" si="66"/>
        <v>0</v>
      </c>
      <c r="AG235" s="22">
        <f t="shared" si="67"/>
        <v>0</v>
      </c>
      <c r="AH235" s="22">
        <f t="shared" si="68"/>
        <v>0</v>
      </c>
      <c r="AI235" s="43" t="str">
        <f t="shared" si="69"/>
        <v>n/a</v>
      </c>
      <c r="AJ235" s="2" t="str">
        <f t="shared" si="70"/>
        <v>2015-16 Winter</v>
      </c>
      <c r="AK235" s="2" t="str">
        <f t="shared" si="71"/>
        <v>2015-16 Summer</v>
      </c>
      <c r="AL235" s="40">
        <v>0</v>
      </c>
      <c r="AM235" s="58"/>
    </row>
    <row r="236" spans="1:39">
      <c r="A236" s="46">
        <v>42185</v>
      </c>
      <c r="B236" s="13" t="str">
        <f t="shared" si="54"/>
        <v>Jun</v>
      </c>
      <c r="C236" s="182"/>
      <c r="D236" s="182"/>
      <c r="E236" s="182"/>
      <c r="F236" s="182"/>
      <c r="G236" s="182"/>
      <c r="H236" s="182"/>
      <c r="I236" s="12">
        <f>VLOOKUP($B236,'Gas wholesale lookups'!$A$4:$L$15,'Inputs - Gas wholesale index'!I$2,FALSE)</f>
        <v>166168.27272727274</v>
      </c>
      <c r="J236" s="12">
        <f>VLOOKUP($B236,'Gas wholesale lookups'!$A$4:$L$15,'Inputs - Gas wholesale index'!J$2,FALSE)</f>
        <v>291847.5</v>
      </c>
      <c r="K236" s="12">
        <f>VLOOKUP($B236,'Gas wholesale lookups'!$A$4:$L$15,'Inputs - Gas wholesale index'!K$2,FALSE)</f>
        <v>332991.45454545453</v>
      </c>
      <c r="L236" s="12">
        <f>VLOOKUP($B236,'Gas wholesale lookups'!$A$4:$L$15,'Inputs - Gas wholesale index'!L$2,FALSE)</f>
        <v>208526.18181818182</v>
      </c>
      <c r="M236" s="12">
        <f>VLOOKUP($B236,'Gas wholesale lookups'!$A$4:$L$15,'Inputs - Gas wholesale index'!M$2,FALSE)</f>
        <v>166168.27272727274</v>
      </c>
      <c r="N236" s="12">
        <f>VLOOKUP($B236,'Gas wholesale lookups'!$A$4:$L$15,'Inputs - Gas wholesale index'!N$2,FALSE)</f>
        <v>291847.5</v>
      </c>
      <c r="O236" s="37">
        <f>VLOOKUP($B236,'Gas wholesale lookups'!$A$4:$R$15,'Inputs - Gas wholesale index'!O$2,FALSE)</f>
        <v>0</v>
      </c>
      <c r="P236" s="37">
        <f>VLOOKUP($B236,'Gas wholesale lookups'!$A$4:$R$15,'Inputs - Gas wholesale index'!P$2,FALSE)</f>
        <v>1</v>
      </c>
      <c r="Q236" s="37">
        <f>VLOOKUP($B236,'Gas wholesale lookups'!$A$4:$R$15,'Inputs - Gas wholesale index'!Q$2,FALSE)</f>
        <v>1</v>
      </c>
      <c r="R236" s="37">
        <f>VLOOKUP($B236,'Gas wholesale lookups'!$A$4:$R$15,'Inputs - Gas wholesale index'!R$2,FALSE)</f>
        <v>1</v>
      </c>
      <c r="S236" s="37">
        <f>VLOOKUP($B236,'Gas wholesale lookups'!$A$4:$R$15,'Inputs - Gas wholesale index'!S$2,FALSE)</f>
        <v>1</v>
      </c>
      <c r="T236" s="37">
        <f>VLOOKUP($B236,'Gas wholesale lookups'!$A$4:$R$15,'Inputs - Gas wholesale index'!T$2,FALSE)</f>
        <v>0</v>
      </c>
      <c r="U236" s="12">
        <f t="shared" si="55"/>
        <v>0</v>
      </c>
      <c r="V236" s="12">
        <f t="shared" si="56"/>
        <v>291847.5</v>
      </c>
      <c r="W236" s="12">
        <f t="shared" si="57"/>
        <v>332991.45454545453</v>
      </c>
      <c r="X236" s="12">
        <f t="shared" si="58"/>
        <v>208526.18181818182</v>
      </c>
      <c r="Y236" s="12">
        <f t="shared" si="59"/>
        <v>166168.27272727274</v>
      </c>
      <c r="Z236" s="12">
        <f t="shared" si="60"/>
        <v>0</v>
      </c>
      <c r="AA236" s="12">
        <f t="shared" si="61"/>
        <v>999533.40909090918</v>
      </c>
      <c r="AB236" s="22">
        <f t="shared" si="62"/>
        <v>0</v>
      </c>
      <c r="AC236" s="22">
        <f t="shared" si="63"/>
        <v>0</v>
      </c>
      <c r="AD236" s="22">
        <f t="shared" si="64"/>
        <v>0</v>
      </c>
      <c r="AE236" s="22">
        <f t="shared" si="65"/>
        <v>0</v>
      </c>
      <c r="AF236" s="22">
        <f t="shared" si="66"/>
        <v>0</v>
      </c>
      <c r="AG236" s="22">
        <f t="shared" si="67"/>
        <v>0</v>
      </c>
      <c r="AH236" s="22">
        <f t="shared" si="68"/>
        <v>0</v>
      </c>
      <c r="AI236" s="43" t="str">
        <f t="shared" si="69"/>
        <v>n/a</v>
      </c>
      <c r="AJ236" s="2" t="str">
        <f t="shared" si="70"/>
        <v>2015-16 Winter</v>
      </c>
      <c r="AK236" s="2" t="str">
        <f t="shared" si="71"/>
        <v>2015-16 Summer</v>
      </c>
      <c r="AL236" s="40">
        <v>0</v>
      </c>
      <c r="AM236" s="58"/>
    </row>
    <row r="237" spans="1:39">
      <c r="A237" s="46">
        <v>42186</v>
      </c>
      <c r="B237" s="13" t="str">
        <f t="shared" si="54"/>
        <v>Jul</v>
      </c>
      <c r="C237" s="182"/>
      <c r="D237" s="182"/>
      <c r="E237" s="182"/>
      <c r="F237" s="182"/>
      <c r="G237" s="182"/>
      <c r="H237" s="182"/>
      <c r="I237" s="12">
        <f>VLOOKUP($B237,'Gas wholesale lookups'!$A$4:$L$15,'Inputs - Gas wholesale index'!I$2,FALSE)</f>
        <v>291847.5</v>
      </c>
      <c r="J237" s="12">
        <f>VLOOKUP($B237,'Gas wholesale lookups'!$A$4:$L$15,'Inputs - Gas wholesale index'!J$2,FALSE)</f>
        <v>332991.45454545453</v>
      </c>
      <c r="K237" s="12">
        <f>VLOOKUP($B237,'Gas wholesale lookups'!$A$4:$L$15,'Inputs - Gas wholesale index'!K$2,FALSE)</f>
        <v>208526.18181818182</v>
      </c>
      <c r="L237" s="12">
        <f>VLOOKUP($B237,'Gas wholesale lookups'!$A$4:$L$15,'Inputs - Gas wholesale index'!L$2,FALSE)</f>
        <v>166168.27272727274</v>
      </c>
      <c r="M237" s="12">
        <f>VLOOKUP($B237,'Gas wholesale lookups'!$A$4:$L$15,'Inputs - Gas wholesale index'!M$2,FALSE)</f>
        <v>291847.5</v>
      </c>
      <c r="N237" s="12">
        <f>VLOOKUP($B237,'Gas wholesale lookups'!$A$4:$L$15,'Inputs - Gas wholesale index'!N$2,FALSE)</f>
        <v>332991.45454545453</v>
      </c>
      <c r="O237" s="37">
        <f>VLOOKUP($B237,'Gas wholesale lookups'!$A$4:$R$15,'Inputs - Gas wholesale index'!O$2,FALSE)</f>
        <v>1</v>
      </c>
      <c r="P237" s="37">
        <f>VLOOKUP($B237,'Gas wholesale lookups'!$A$4:$R$15,'Inputs - Gas wholesale index'!P$2,FALSE)</f>
        <v>1</v>
      </c>
      <c r="Q237" s="37">
        <f>VLOOKUP($B237,'Gas wholesale lookups'!$A$4:$R$15,'Inputs - Gas wholesale index'!Q$2,FALSE)</f>
        <v>1</v>
      </c>
      <c r="R237" s="37">
        <f>VLOOKUP($B237,'Gas wholesale lookups'!$A$4:$R$15,'Inputs - Gas wholesale index'!R$2,FALSE)</f>
        <v>1</v>
      </c>
      <c r="S237" s="37">
        <f>VLOOKUP($B237,'Gas wholesale lookups'!$A$4:$R$15,'Inputs - Gas wholesale index'!S$2,FALSE)</f>
        <v>0</v>
      </c>
      <c r="T237" s="37">
        <f>VLOOKUP($B237,'Gas wholesale lookups'!$A$4:$R$15,'Inputs - Gas wholesale index'!T$2,FALSE)</f>
        <v>0</v>
      </c>
      <c r="U237" s="12">
        <f t="shared" si="55"/>
        <v>291847.5</v>
      </c>
      <c r="V237" s="12">
        <f t="shared" si="56"/>
        <v>332991.45454545453</v>
      </c>
      <c r="W237" s="12">
        <f t="shared" si="57"/>
        <v>208526.18181818182</v>
      </c>
      <c r="X237" s="12">
        <f t="shared" si="58"/>
        <v>166168.27272727274</v>
      </c>
      <c r="Y237" s="12">
        <f t="shared" si="59"/>
        <v>0</v>
      </c>
      <c r="Z237" s="12">
        <f t="shared" si="60"/>
        <v>0</v>
      </c>
      <c r="AA237" s="12">
        <f t="shared" si="61"/>
        <v>999533.40909090918</v>
      </c>
      <c r="AB237" s="22">
        <f t="shared" si="62"/>
        <v>0</v>
      </c>
      <c r="AC237" s="22">
        <f t="shared" si="63"/>
        <v>0</v>
      </c>
      <c r="AD237" s="22">
        <f t="shared" si="64"/>
        <v>0</v>
      </c>
      <c r="AE237" s="22">
        <f t="shared" si="65"/>
        <v>0</v>
      </c>
      <c r="AF237" s="22">
        <f t="shared" si="66"/>
        <v>0</v>
      </c>
      <c r="AG237" s="22">
        <f t="shared" si="67"/>
        <v>0</v>
      </c>
      <c r="AH237" s="22">
        <f t="shared" si="68"/>
        <v>0</v>
      </c>
      <c r="AI237" s="43" t="str">
        <f t="shared" si="69"/>
        <v>n/a</v>
      </c>
      <c r="AJ237" s="2" t="str">
        <f t="shared" si="70"/>
        <v>2015-16 Winter</v>
      </c>
      <c r="AK237" s="2" t="str">
        <f t="shared" si="71"/>
        <v>2015-16 Summer</v>
      </c>
      <c r="AL237" s="40">
        <v>0</v>
      </c>
      <c r="AM237" s="58"/>
    </row>
    <row r="238" spans="1:39">
      <c r="A238" s="46">
        <v>42187</v>
      </c>
      <c r="B238" s="13" t="str">
        <f t="shared" si="54"/>
        <v>Jul</v>
      </c>
      <c r="C238" s="182"/>
      <c r="D238" s="182"/>
      <c r="E238" s="182"/>
      <c r="F238" s="182"/>
      <c r="G238" s="182"/>
      <c r="H238" s="182"/>
      <c r="I238" s="12">
        <f>VLOOKUP($B238,'Gas wholesale lookups'!$A$4:$L$15,'Inputs - Gas wholesale index'!I$2,FALSE)</f>
        <v>291847.5</v>
      </c>
      <c r="J238" s="12">
        <f>VLOOKUP($B238,'Gas wholesale lookups'!$A$4:$L$15,'Inputs - Gas wholesale index'!J$2,FALSE)</f>
        <v>332991.45454545453</v>
      </c>
      <c r="K238" s="12">
        <f>VLOOKUP($B238,'Gas wholesale lookups'!$A$4:$L$15,'Inputs - Gas wholesale index'!K$2,FALSE)</f>
        <v>208526.18181818182</v>
      </c>
      <c r="L238" s="12">
        <f>VLOOKUP($B238,'Gas wholesale lookups'!$A$4:$L$15,'Inputs - Gas wholesale index'!L$2,FALSE)</f>
        <v>166168.27272727274</v>
      </c>
      <c r="M238" s="12">
        <f>VLOOKUP($B238,'Gas wholesale lookups'!$A$4:$L$15,'Inputs - Gas wholesale index'!M$2,FALSE)</f>
        <v>291847.5</v>
      </c>
      <c r="N238" s="12">
        <f>VLOOKUP($B238,'Gas wholesale lookups'!$A$4:$L$15,'Inputs - Gas wholesale index'!N$2,FALSE)</f>
        <v>332991.45454545453</v>
      </c>
      <c r="O238" s="37">
        <f>VLOOKUP($B238,'Gas wholesale lookups'!$A$4:$R$15,'Inputs - Gas wholesale index'!O$2,FALSE)</f>
        <v>1</v>
      </c>
      <c r="P238" s="37">
        <f>VLOOKUP($B238,'Gas wholesale lookups'!$A$4:$R$15,'Inputs - Gas wholesale index'!P$2,FALSE)</f>
        <v>1</v>
      </c>
      <c r="Q238" s="37">
        <f>VLOOKUP($B238,'Gas wholesale lookups'!$A$4:$R$15,'Inputs - Gas wholesale index'!Q$2,FALSE)</f>
        <v>1</v>
      </c>
      <c r="R238" s="37">
        <f>VLOOKUP($B238,'Gas wholesale lookups'!$A$4:$R$15,'Inputs - Gas wholesale index'!R$2,FALSE)</f>
        <v>1</v>
      </c>
      <c r="S238" s="37">
        <f>VLOOKUP($B238,'Gas wholesale lookups'!$A$4:$R$15,'Inputs - Gas wholesale index'!S$2,FALSE)</f>
        <v>0</v>
      </c>
      <c r="T238" s="37">
        <f>VLOOKUP($B238,'Gas wholesale lookups'!$A$4:$R$15,'Inputs - Gas wholesale index'!T$2,FALSE)</f>
        <v>0</v>
      </c>
      <c r="U238" s="12">
        <f t="shared" si="55"/>
        <v>291847.5</v>
      </c>
      <c r="V238" s="12">
        <f t="shared" si="56"/>
        <v>332991.45454545453</v>
      </c>
      <c r="W238" s="12">
        <f t="shared" si="57"/>
        <v>208526.18181818182</v>
      </c>
      <c r="X238" s="12">
        <f t="shared" si="58"/>
        <v>166168.27272727274</v>
      </c>
      <c r="Y238" s="12">
        <f t="shared" si="59"/>
        <v>0</v>
      </c>
      <c r="Z238" s="12">
        <f t="shared" si="60"/>
        <v>0</v>
      </c>
      <c r="AA238" s="12">
        <f t="shared" si="61"/>
        <v>999533.40909090918</v>
      </c>
      <c r="AB238" s="22">
        <f t="shared" si="62"/>
        <v>0</v>
      </c>
      <c r="AC238" s="22">
        <f t="shared" si="63"/>
        <v>0</v>
      </c>
      <c r="AD238" s="22">
        <f t="shared" si="64"/>
        <v>0</v>
      </c>
      <c r="AE238" s="22">
        <f t="shared" si="65"/>
        <v>0</v>
      </c>
      <c r="AF238" s="22">
        <f t="shared" si="66"/>
        <v>0</v>
      </c>
      <c r="AG238" s="22">
        <f t="shared" si="67"/>
        <v>0</v>
      </c>
      <c r="AH238" s="22">
        <f t="shared" si="68"/>
        <v>0</v>
      </c>
      <c r="AI238" s="43" t="str">
        <f t="shared" si="69"/>
        <v>n/a</v>
      </c>
      <c r="AJ238" s="2" t="str">
        <f t="shared" si="70"/>
        <v>2015-16 Winter</v>
      </c>
      <c r="AK238" s="2" t="str">
        <f t="shared" si="71"/>
        <v>2015-16 Summer</v>
      </c>
      <c r="AL238" s="40">
        <v>0</v>
      </c>
      <c r="AM238" s="58"/>
    </row>
    <row r="239" spans="1:39">
      <c r="A239" s="46">
        <v>42188</v>
      </c>
      <c r="B239" s="13" t="str">
        <f t="shared" si="54"/>
        <v>Jul</v>
      </c>
      <c r="C239" s="182"/>
      <c r="D239" s="182"/>
      <c r="E239" s="182"/>
      <c r="F239" s="182"/>
      <c r="G239" s="182"/>
      <c r="H239" s="182"/>
      <c r="I239" s="12">
        <f>VLOOKUP($B239,'Gas wholesale lookups'!$A$4:$L$15,'Inputs - Gas wholesale index'!I$2,FALSE)</f>
        <v>291847.5</v>
      </c>
      <c r="J239" s="12">
        <f>VLOOKUP($B239,'Gas wholesale lookups'!$A$4:$L$15,'Inputs - Gas wholesale index'!J$2,FALSE)</f>
        <v>332991.45454545453</v>
      </c>
      <c r="K239" s="12">
        <f>VLOOKUP($B239,'Gas wholesale lookups'!$A$4:$L$15,'Inputs - Gas wholesale index'!K$2,FALSE)</f>
        <v>208526.18181818182</v>
      </c>
      <c r="L239" s="12">
        <f>VLOOKUP($B239,'Gas wholesale lookups'!$A$4:$L$15,'Inputs - Gas wholesale index'!L$2,FALSE)</f>
        <v>166168.27272727274</v>
      </c>
      <c r="M239" s="12">
        <f>VLOOKUP($B239,'Gas wholesale lookups'!$A$4:$L$15,'Inputs - Gas wholesale index'!M$2,FALSE)</f>
        <v>291847.5</v>
      </c>
      <c r="N239" s="12">
        <f>VLOOKUP($B239,'Gas wholesale lookups'!$A$4:$L$15,'Inputs - Gas wholesale index'!N$2,FALSE)</f>
        <v>332991.45454545453</v>
      </c>
      <c r="O239" s="37">
        <f>VLOOKUP($B239,'Gas wholesale lookups'!$A$4:$R$15,'Inputs - Gas wholesale index'!O$2,FALSE)</f>
        <v>1</v>
      </c>
      <c r="P239" s="37">
        <f>VLOOKUP($B239,'Gas wholesale lookups'!$A$4:$R$15,'Inputs - Gas wholesale index'!P$2,FALSE)</f>
        <v>1</v>
      </c>
      <c r="Q239" s="37">
        <f>VLOOKUP($B239,'Gas wholesale lookups'!$A$4:$R$15,'Inputs - Gas wholesale index'!Q$2,FALSE)</f>
        <v>1</v>
      </c>
      <c r="R239" s="37">
        <f>VLOOKUP($B239,'Gas wholesale lookups'!$A$4:$R$15,'Inputs - Gas wholesale index'!R$2,FALSE)</f>
        <v>1</v>
      </c>
      <c r="S239" s="37">
        <f>VLOOKUP($B239,'Gas wholesale lookups'!$A$4:$R$15,'Inputs - Gas wholesale index'!S$2,FALSE)</f>
        <v>0</v>
      </c>
      <c r="T239" s="37">
        <f>VLOOKUP($B239,'Gas wholesale lookups'!$A$4:$R$15,'Inputs - Gas wholesale index'!T$2,FALSE)</f>
        <v>0</v>
      </c>
      <c r="U239" s="12">
        <f t="shared" si="55"/>
        <v>291847.5</v>
      </c>
      <c r="V239" s="12">
        <f t="shared" si="56"/>
        <v>332991.45454545453</v>
      </c>
      <c r="W239" s="12">
        <f t="shared" si="57"/>
        <v>208526.18181818182</v>
      </c>
      <c r="X239" s="12">
        <f t="shared" si="58"/>
        <v>166168.27272727274</v>
      </c>
      <c r="Y239" s="12">
        <f t="shared" si="59"/>
        <v>0</v>
      </c>
      <c r="Z239" s="12">
        <f t="shared" si="60"/>
        <v>0</v>
      </c>
      <c r="AA239" s="12">
        <f t="shared" si="61"/>
        <v>999533.40909090918</v>
      </c>
      <c r="AB239" s="22">
        <f t="shared" si="62"/>
        <v>0</v>
      </c>
      <c r="AC239" s="22">
        <f t="shared" si="63"/>
        <v>0</v>
      </c>
      <c r="AD239" s="22">
        <f t="shared" si="64"/>
        <v>0</v>
      </c>
      <c r="AE239" s="22">
        <f t="shared" si="65"/>
        <v>0</v>
      </c>
      <c r="AF239" s="22">
        <f t="shared" si="66"/>
        <v>0</v>
      </c>
      <c r="AG239" s="22">
        <f t="shared" si="67"/>
        <v>0</v>
      </c>
      <c r="AH239" s="22">
        <f t="shared" si="68"/>
        <v>0</v>
      </c>
      <c r="AI239" s="43" t="str">
        <f t="shared" si="69"/>
        <v>n/a</v>
      </c>
      <c r="AJ239" s="2" t="str">
        <f t="shared" si="70"/>
        <v>2015-16 Winter</v>
      </c>
      <c r="AK239" s="2" t="str">
        <f t="shared" si="71"/>
        <v>2015-16 Summer</v>
      </c>
      <c r="AL239" s="40">
        <v>0</v>
      </c>
      <c r="AM239" s="58"/>
    </row>
    <row r="240" spans="1:39">
      <c r="A240" s="46">
        <v>42191</v>
      </c>
      <c r="B240" s="13" t="str">
        <f t="shared" si="54"/>
        <v>Jul</v>
      </c>
      <c r="C240" s="182"/>
      <c r="D240" s="182"/>
      <c r="E240" s="182"/>
      <c r="F240" s="182"/>
      <c r="G240" s="182"/>
      <c r="H240" s="182"/>
      <c r="I240" s="12">
        <f>VLOOKUP($B240,'Gas wholesale lookups'!$A$4:$L$15,'Inputs - Gas wholesale index'!I$2,FALSE)</f>
        <v>291847.5</v>
      </c>
      <c r="J240" s="12">
        <f>VLOOKUP($B240,'Gas wholesale lookups'!$A$4:$L$15,'Inputs - Gas wholesale index'!J$2,FALSE)</f>
        <v>332991.45454545453</v>
      </c>
      <c r="K240" s="12">
        <f>VLOOKUP($B240,'Gas wholesale lookups'!$A$4:$L$15,'Inputs - Gas wholesale index'!K$2,FALSE)</f>
        <v>208526.18181818182</v>
      </c>
      <c r="L240" s="12">
        <f>VLOOKUP($B240,'Gas wholesale lookups'!$A$4:$L$15,'Inputs - Gas wholesale index'!L$2,FALSE)</f>
        <v>166168.27272727274</v>
      </c>
      <c r="M240" s="12">
        <f>VLOOKUP($B240,'Gas wholesale lookups'!$A$4:$L$15,'Inputs - Gas wholesale index'!M$2,FALSE)</f>
        <v>291847.5</v>
      </c>
      <c r="N240" s="12">
        <f>VLOOKUP($B240,'Gas wholesale lookups'!$A$4:$L$15,'Inputs - Gas wholesale index'!N$2,FALSE)</f>
        <v>332991.45454545453</v>
      </c>
      <c r="O240" s="37">
        <f>VLOOKUP($B240,'Gas wholesale lookups'!$A$4:$R$15,'Inputs - Gas wholesale index'!O$2,FALSE)</f>
        <v>1</v>
      </c>
      <c r="P240" s="37">
        <f>VLOOKUP($B240,'Gas wholesale lookups'!$A$4:$R$15,'Inputs - Gas wholesale index'!P$2,FALSE)</f>
        <v>1</v>
      </c>
      <c r="Q240" s="37">
        <f>VLOOKUP($B240,'Gas wholesale lookups'!$A$4:$R$15,'Inputs - Gas wholesale index'!Q$2,FALSE)</f>
        <v>1</v>
      </c>
      <c r="R240" s="37">
        <f>VLOOKUP($B240,'Gas wholesale lookups'!$A$4:$R$15,'Inputs - Gas wholesale index'!R$2,FALSE)</f>
        <v>1</v>
      </c>
      <c r="S240" s="37">
        <f>VLOOKUP($B240,'Gas wholesale lookups'!$A$4:$R$15,'Inputs - Gas wholesale index'!S$2,FALSE)</f>
        <v>0</v>
      </c>
      <c r="T240" s="37">
        <f>VLOOKUP($B240,'Gas wholesale lookups'!$A$4:$R$15,'Inputs - Gas wholesale index'!T$2,FALSE)</f>
        <v>0</v>
      </c>
      <c r="U240" s="12">
        <f t="shared" si="55"/>
        <v>291847.5</v>
      </c>
      <c r="V240" s="12">
        <f t="shared" si="56"/>
        <v>332991.45454545453</v>
      </c>
      <c r="W240" s="12">
        <f t="shared" si="57"/>
        <v>208526.18181818182</v>
      </c>
      <c r="X240" s="12">
        <f t="shared" si="58"/>
        <v>166168.27272727274</v>
      </c>
      <c r="Y240" s="12">
        <f t="shared" si="59"/>
        <v>0</v>
      </c>
      <c r="Z240" s="12">
        <f t="shared" si="60"/>
        <v>0</v>
      </c>
      <c r="AA240" s="12">
        <f t="shared" si="61"/>
        <v>999533.40909090918</v>
      </c>
      <c r="AB240" s="22">
        <f t="shared" si="62"/>
        <v>0</v>
      </c>
      <c r="AC240" s="22">
        <f t="shared" si="63"/>
        <v>0</v>
      </c>
      <c r="AD240" s="22">
        <f t="shared" si="64"/>
        <v>0</v>
      </c>
      <c r="AE240" s="22">
        <f t="shared" si="65"/>
        <v>0</v>
      </c>
      <c r="AF240" s="22">
        <f t="shared" si="66"/>
        <v>0</v>
      </c>
      <c r="AG240" s="22">
        <f t="shared" si="67"/>
        <v>0</v>
      </c>
      <c r="AH240" s="22">
        <f t="shared" si="68"/>
        <v>0</v>
      </c>
      <c r="AI240" s="43" t="str">
        <f t="shared" si="69"/>
        <v>n/a</v>
      </c>
      <c r="AJ240" s="2" t="str">
        <f t="shared" si="70"/>
        <v>2015-16 Winter</v>
      </c>
      <c r="AK240" s="2" t="str">
        <f t="shared" si="71"/>
        <v>2015-16 Summer</v>
      </c>
      <c r="AL240" s="40">
        <v>0</v>
      </c>
      <c r="AM240" s="58"/>
    </row>
    <row r="241" spans="1:39">
      <c r="A241" s="46">
        <v>42192</v>
      </c>
      <c r="B241" s="13" t="str">
        <f t="shared" si="54"/>
        <v>Jul</v>
      </c>
      <c r="C241" s="182"/>
      <c r="D241" s="182"/>
      <c r="E241" s="182"/>
      <c r="F241" s="182"/>
      <c r="G241" s="182"/>
      <c r="H241" s="182"/>
      <c r="I241" s="12">
        <f>VLOOKUP($B241,'Gas wholesale lookups'!$A$4:$L$15,'Inputs - Gas wholesale index'!I$2,FALSE)</f>
        <v>291847.5</v>
      </c>
      <c r="J241" s="12">
        <f>VLOOKUP($B241,'Gas wholesale lookups'!$A$4:$L$15,'Inputs - Gas wholesale index'!J$2,FALSE)</f>
        <v>332991.45454545453</v>
      </c>
      <c r="K241" s="12">
        <f>VLOOKUP($B241,'Gas wholesale lookups'!$A$4:$L$15,'Inputs - Gas wholesale index'!K$2,FALSE)</f>
        <v>208526.18181818182</v>
      </c>
      <c r="L241" s="12">
        <f>VLOOKUP($B241,'Gas wholesale lookups'!$A$4:$L$15,'Inputs - Gas wholesale index'!L$2,FALSE)</f>
        <v>166168.27272727274</v>
      </c>
      <c r="M241" s="12">
        <f>VLOOKUP($B241,'Gas wholesale lookups'!$A$4:$L$15,'Inputs - Gas wholesale index'!M$2,FALSE)</f>
        <v>291847.5</v>
      </c>
      <c r="N241" s="12">
        <f>VLOOKUP($B241,'Gas wholesale lookups'!$A$4:$L$15,'Inputs - Gas wholesale index'!N$2,FALSE)</f>
        <v>332991.45454545453</v>
      </c>
      <c r="O241" s="37">
        <f>VLOOKUP($B241,'Gas wholesale lookups'!$A$4:$R$15,'Inputs - Gas wholesale index'!O$2,FALSE)</f>
        <v>1</v>
      </c>
      <c r="P241" s="37">
        <f>VLOOKUP($B241,'Gas wholesale lookups'!$A$4:$R$15,'Inputs - Gas wholesale index'!P$2,FALSE)</f>
        <v>1</v>
      </c>
      <c r="Q241" s="37">
        <f>VLOOKUP($B241,'Gas wholesale lookups'!$A$4:$R$15,'Inputs - Gas wholesale index'!Q$2,FALSE)</f>
        <v>1</v>
      </c>
      <c r="R241" s="37">
        <f>VLOOKUP($B241,'Gas wholesale lookups'!$A$4:$R$15,'Inputs - Gas wholesale index'!R$2,FALSE)</f>
        <v>1</v>
      </c>
      <c r="S241" s="37">
        <f>VLOOKUP($B241,'Gas wholesale lookups'!$A$4:$R$15,'Inputs - Gas wholesale index'!S$2,FALSE)</f>
        <v>0</v>
      </c>
      <c r="T241" s="37">
        <f>VLOOKUP($B241,'Gas wholesale lookups'!$A$4:$R$15,'Inputs - Gas wholesale index'!T$2,FALSE)</f>
        <v>0</v>
      </c>
      <c r="U241" s="12">
        <f t="shared" si="55"/>
        <v>291847.5</v>
      </c>
      <c r="V241" s="12">
        <f t="shared" si="56"/>
        <v>332991.45454545453</v>
      </c>
      <c r="W241" s="12">
        <f t="shared" si="57"/>
        <v>208526.18181818182</v>
      </c>
      <c r="X241" s="12">
        <f t="shared" si="58"/>
        <v>166168.27272727274</v>
      </c>
      <c r="Y241" s="12">
        <f t="shared" si="59"/>
        <v>0</v>
      </c>
      <c r="Z241" s="12">
        <f t="shared" si="60"/>
        <v>0</v>
      </c>
      <c r="AA241" s="12">
        <f t="shared" si="61"/>
        <v>999533.40909090918</v>
      </c>
      <c r="AB241" s="22">
        <f t="shared" si="62"/>
        <v>0</v>
      </c>
      <c r="AC241" s="22">
        <f t="shared" si="63"/>
        <v>0</v>
      </c>
      <c r="AD241" s="22">
        <f t="shared" si="64"/>
        <v>0</v>
      </c>
      <c r="AE241" s="22">
        <f t="shared" si="65"/>
        <v>0</v>
      </c>
      <c r="AF241" s="22">
        <f t="shared" si="66"/>
        <v>0</v>
      </c>
      <c r="AG241" s="22">
        <f t="shared" si="67"/>
        <v>0</v>
      </c>
      <c r="AH241" s="22">
        <f t="shared" si="68"/>
        <v>0</v>
      </c>
      <c r="AI241" s="43" t="str">
        <f t="shared" si="69"/>
        <v>n/a</v>
      </c>
      <c r="AJ241" s="2" t="str">
        <f t="shared" si="70"/>
        <v>2015-16 Winter</v>
      </c>
      <c r="AK241" s="2" t="str">
        <f t="shared" si="71"/>
        <v>2015-16 Summer</v>
      </c>
      <c r="AL241" s="40">
        <v>0</v>
      </c>
      <c r="AM241" s="58"/>
    </row>
    <row r="242" spans="1:39">
      <c r="A242" s="46">
        <v>42193</v>
      </c>
      <c r="B242" s="13" t="str">
        <f t="shared" si="54"/>
        <v>Jul</v>
      </c>
      <c r="C242" s="182"/>
      <c r="D242" s="182"/>
      <c r="E242" s="182"/>
      <c r="F242" s="182"/>
      <c r="G242" s="182"/>
      <c r="H242" s="182"/>
      <c r="I242" s="12">
        <f>VLOOKUP($B242,'Gas wholesale lookups'!$A$4:$L$15,'Inputs - Gas wholesale index'!I$2,FALSE)</f>
        <v>291847.5</v>
      </c>
      <c r="J242" s="12">
        <f>VLOOKUP($B242,'Gas wholesale lookups'!$A$4:$L$15,'Inputs - Gas wholesale index'!J$2,FALSE)</f>
        <v>332991.45454545453</v>
      </c>
      <c r="K242" s="12">
        <f>VLOOKUP($B242,'Gas wholesale lookups'!$A$4:$L$15,'Inputs - Gas wholesale index'!K$2,FALSE)</f>
        <v>208526.18181818182</v>
      </c>
      <c r="L242" s="12">
        <f>VLOOKUP($B242,'Gas wholesale lookups'!$A$4:$L$15,'Inputs - Gas wholesale index'!L$2,FALSE)</f>
        <v>166168.27272727274</v>
      </c>
      <c r="M242" s="12">
        <f>VLOOKUP($B242,'Gas wholesale lookups'!$A$4:$L$15,'Inputs - Gas wholesale index'!M$2,FALSE)</f>
        <v>291847.5</v>
      </c>
      <c r="N242" s="12">
        <f>VLOOKUP($B242,'Gas wholesale lookups'!$A$4:$L$15,'Inputs - Gas wholesale index'!N$2,FALSE)</f>
        <v>332991.45454545453</v>
      </c>
      <c r="O242" s="37">
        <f>VLOOKUP($B242,'Gas wholesale lookups'!$A$4:$R$15,'Inputs - Gas wholesale index'!O$2,FALSE)</f>
        <v>1</v>
      </c>
      <c r="P242" s="37">
        <f>VLOOKUP($B242,'Gas wholesale lookups'!$A$4:$R$15,'Inputs - Gas wholesale index'!P$2,FALSE)</f>
        <v>1</v>
      </c>
      <c r="Q242" s="37">
        <f>VLOOKUP($B242,'Gas wholesale lookups'!$A$4:$R$15,'Inputs - Gas wholesale index'!Q$2,FALSE)</f>
        <v>1</v>
      </c>
      <c r="R242" s="37">
        <f>VLOOKUP($B242,'Gas wholesale lookups'!$A$4:$R$15,'Inputs - Gas wholesale index'!R$2,FALSE)</f>
        <v>1</v>
      </c>
      <c r="S242" s="37">
        <f>VLOOKUP($B242,'Gas wholesale lookups'!$A$4:$R$15,'Inputs - Gas wholesale index'!S$2,FALSE)</f>
        <v>0</v>
      </c>
      <c r="T242" s="37">
        <f>VLOOKUP($B242,'Gas wholesale lookups'!$A$4:$R$15,'Inputs - Gas wholesale index'!T$2,FALSE)</f>
        <v>0</v>
      </c>
      <c r="U242" s="12">
        <f t="shared" si="55"/>
        <v>291847.5</v>
      </c>
      <c r="V242" s="12">
        <f t="shared" si="56"/>
        <v>332991.45454545453</v>
      </c>
      <c r="W242" s="12">
        <f t="shared" si="57"/>
        <v>208526.18181818182</v>
      </c>
      <c r="X242" s="12">
        <f t="shared" si="58"/>
        <v>166168.27272727274</v>
      </c>
      <c r="Y242" s="12">
        <f t="shared" si="59"/>
        <v>0</v>
      </c>
      <c r="Z242" s="12">
        <f t="shared" si="60"/>
        <v>0</v>
      </c>
      <c r="AA242" s="12">
        <f t="shared" si="61"/>
        <v>999533.40909090918</v>
      </c>
      <c r="AB242" s="22">
        <f t="shared" si="62"/>
        <v>0</v>
      </c>
      <c r="AC242" s="22">
        <f t="shared" si="63"/>
        <v>0</v>
      </c>
      <c r="AD242" s="22">
        <f t="shared" si="64"/>
        <v>0</v>
      </c>
      <c r="AE242" s="22">
        <f t="shared" si="65"/>
        <v>0</v>
      </c>
      <c r="AF242" s="22">
        <f t="shared" si="66"/>
        <v>0</v>
      </c>
      <c r="AG242" s="22">
        <f t="shared" si="67"/>
        <v>0</v>
      </c>
      <c r="AH242" s="22">
        <f t="shared" si="68"/>
        <v>0</v>
      </c>
      <c r="AI242" s="43" t="str">
        <f t="shared" si="69"/>
        <v>n/a</v>
      </c>
      <c r="AJ242" s="2" t="str">
        <f t="shared" si="70"/>
        <v>2015-16 Winter</v>
      </c>
      <c r="AK242" s="2" t="str">
        <f t="shared" si="71"/>
        <v>2015-16 Summer</v>
      </c>
      <c r="AL242" s="40">
        <v>0</v>
      </c>
      <c r="AM242" s="58"/>
    </row>
    <row r="243" spans="1:39">
      <c r="A243" s="46">
        <v>42194</v>
      </c>
      <c r="B243" s="13" t="str">
        <f t="shared" si="54"/>
        <v>Jul</v>
      </c>
      <c r="C243" s="182"/>
      <c r="D243" s="182"/>
      <c r="E243" s="182"/>
      <c r="F243" s="182"/>
      <c r="G243" s="182"/>
      <c r="H243" s="182"/>
      <c r="I243" s="12">
        <f>VLOOKUP($B243,'Gas wholesale lookups'!$A$4:$L$15,'Inputs - Gas wholesale index'!I$2,FALSE)</f>
        <v>291847.5</v>
      </c>
      <c r="J243" s="12">
        <f>VLOOKUP($B243,'Gas wholesale lookups'!$A$4:$L$15,'Inputs - Gas wholesale index'!J$2,FALSE)</f>
        <v>332991.45454545453</v>
      </c>
      <c r="K243" s="12">
        <f>VLOOKUP($B243,'Gas wholesale lookups'!$A$4:$L$15,'Inputs - Gas wholesale index'!K$2,FALSE)</f>
        <v>208526.18181818182</v>
      </c>
      <c r="L243" s="12">
        <f>VLOOKUP($B243,'Gas wholesale lookups'!$A$4:$L$15,'Inputs - Gas wholesale index'!L$2,FALSE)</f>
        <v>166168.27272727274</v>
      </c>
      <c r="M243" s="12">
        <f>VLOOKUP($B243,'Gas wholesale lookups'!$A$4:$L$15,'Inputs - Gas wholesale index'!M$2,FALSE)</f>
        <v>291847.5</v>
      </c>
      <c r="N243" s="12">
        <f>VLOOKUP($B243,'Gas wholesale lookups'!$A$4:$L$15,'Inputs - Gas wholesale index'!N$2,FALSE)</f>
        <v>332991.45454545453</v>
      </c>
      <c r="O243" s="37">
        <f>VLOOKUP($B243,'Gas wholesale lookups'!$A$4:$R$15,'Inputs - Gas wholesale index'!O$2,FALSE)</f>
        <v>1</v>
      </c>
      <c r="P243" s="37">
        <f>VLOOKUP($B243,'Gas wholesale lookups'!$A$4:$R$15,'Inputs - Gas wholesale index'!P$2,FALSE)</f>
        <v>1</v>
      </c>
      <c r="Q243" s="37">
        <f>VLOOKUP($B243,'Gas wholesale lookups'!$A$4:$R$15,'Inputs - Gas wholesale index'!Q$2,FALSE)</f>
        <v>1</v>
      </c>
      <c r="R243" s="37">
        <f>VLOOKUP($B243,'Gas wholesale lookups'!$A$4:$R$15,'Inputs - Gas wholesale index'!R$2,FALSE)</f>
        <v>1</v>
      </c>
      <c r="S243" s="37">
        <f>VLOOKUP($B243,'Gas wholesale lookups'!$A$4:$R$15,'Inputs - Gas wholesale index'!S$2,FALSE)</f>
        <v>0</v>
      </c>
      <c r="T243" s="37">
        <f>VLOOKUP($B243,'Gas wholesale lookups'!$A$4:$R$15,'Inputs - Gas wholesale index'!T$2,FALSE)</f>
        <v>0</v>
      </c>
      <c r="U243" s="12">
        <f t="shared" si="55"/>
        <v>291847.5</v>
      </c>
      <c r="V243" s="12">
        <f t="shared" si="56"/>
        <v>332991.45454545453</v>
      </c>
      <c r="W243" s="12">
        <f t="shared" si="57"/>
        <v>208526.18181818182</v>
      </c>
      <c r="X243" s="12">
        <f t="shared" si="58"/>
        <v>166168.27272727274</v>
      </c>
      <c r="Y243" s="12">
        <f t="shared" si="59"/>
        <v>0</v>
      </c>
      <c r="Z243" s="12">
        <f t="shared" si="60"/>
        <v>0</v>
      </c>
      <c r="AA243" s="12">
        <f t="shared" si="61"/>
        <v>999533.40909090918</v>
      </c>
      <c r="AB243" s="22">
        <f t="shared" si="62"/>
        <v>0</v>
      </c>
      <c r="AC243" s="22">
        <f t="shared" si="63"/>
        <v>0</v>
      </c>
      <c r="AD243" s="22">
        <f t="shared" si="64"/>
        <v>0</v>
      </c>
      <c r="AE243" s="22">
        <f t="shared" si="65"/>
        <v>0</v>
      </c>
      <c r="AF243" s="22">
        <f t="shared" si="66"/>
        <v>0</v>
      </c>
      <c r="AG243" s="22">
        <f t="shared" si="67"/>
        <v>0</v>
      </c>
      <c r="AH243" s="22">
        <f t="shared" si="68"/>
        <v>0</v>
      </c>
      <c r="AI243" s="43" t="str">
        <f t="shared" si="69"/>
        <v>n/a</v>
      </c>
      <c r="AJ243" s="2" t="str">
        <f t="shared" si="70"/>
        <v>2015-16 Winter</v>
      </c>
      <c r="AK243" s="2" t="str">
        <f t="shared" si="71"/>
        <v>2015-16 Summer</v>
      </c>
      <c r="AL243" s="40">
        <v>0</v>
      </c>
      <c r="AM243" s="58"/>
    </row>
    <row r="244" spans="1:39">
      <c r="A244" s="46">
        <v>42195</v>
      </c>
      <c r="B244" s="13" t="str">
        <f t="shared" si="54"/>
        <v>Jul</v>
      </c>
      <c r="C244" s="182"/>
      <c r="D244" s="182"/>
      <c r="E244" s="182"/>
      <c r="F244" s="182"/>
      <c r="G244" s="182"/>
      <c r="H244" s="182"/>
      <c r="I244" s="12">
        <f>VLOOKUP($B244,'Gas wholesale lookups'!$A$4:$L$15,'Inputs - Gas wholesale index'!I$2,FALSE)</f>
        <v>291847.5</v>
      </c>
      <c r="J244" s="12">
        <f>VLOOKUP($B244,'Gas wholesale lookups'!$A$4:$L$15,'Inputs - Gas wholesale index'!J$2,FALSE)</f>
        <v>332991.45454545453</v>
      </c>
      <c r="K244" s="12">
        <f>VLOOKUP($B244,'Gas wholesale lookups'!$A$4:$L$15,'Inputs - Gas wholesale index'!K$2,FALSE)</f>
        <v>208526.18181818182</v>
      </c>
      <c r="L244" s="12">
        <f>VLOOKUP($B244,'Gas wholesale lookups'!$A$4:$L$15,'Inputs - Gas wholesale index'!L$2,FALSE)</f>
        <v>166168.27272727274</v>
      </c>
      <c r="M244" s="12">
        <f>VLOOKUP($B244,'Gas wholesale lookups'!$A$4:$L$15,'Inputs - Gas wholesale index'!M$2,FALSE)</f>
        <v>291847.5</v>
      </c>
      <c r="N244" s="12">
        <f>VLOOKUP($B244,'Gas wholesale lookups'!$A$4:$L$15,'Inputs - Gas wholesale index'!N$2,FALSE)</f>
        <v>332991.45454545453</v>
      </c>
      <c r="O244" s="37">
        <f>VLOOKUP($B244,'Gas wholesale lookups'!$A$4:$R$15,'Inputs - Gas wholesale index'!O$2,FALSE)</f>
        <v>1</v>
      </c>
      <c r="P244" s="37">
        <f>VLOOKUP($B244,'Gas wholesale lookups'!$A$4:$R$15,'Inputs - Gas wholesale index'!P$2,FALSE)</f>
        <v>1</v>
      </c>
      <c r="Q244" s="37">
        <f>VLOOKUP($B244,'Gas wholesale lookups'!$A$4:$R$15,'Inputs - Gas wholesale index'!Q$2,FALSE)</f>
        <v>1</v>
      </c>
      <c r="R244" s="37">
        <f>VLOOKUP($B244,'Gas wholesale lookups'!$A$4:$R$15,'Inputs - Gas wholesale index'!R$2,FALSE)</f>
        <v>1</v>
      </c>
      <c r="S244" s="37">
        <f>VLOOKUP($B244,'Gas wholesale lookups'!$A$4:$R$15,'Inputs - Gas wholesale index'!S$2,FALSE)</f>
        <v>0</v>
      </c>
      <c r="T244" s="37">
        <f>VLOOKUP($B244,'Gas wholesale lookups'!$A$4:$R$15,'Inputs - Gas wholesale index'!T$2,FALSE)</f>
        <v>0</v>
      </c>
      <c r="U244" s="12">
        <f t="shared" si="55"/>
        <v>291847.5</v>
      </c>
      <c r="V244" s="12">
        <f t="shared" si="56"/>
        <v>332991.45454545453</v>
      </c>
      <c r="W244" s="12">
        <f t="shared" si="57"/>
        <v>208526.18181818182</v>
      </c>
      <c r="X244" s="12">
        <f t="shared" si="58"/>
        <v>166168.27272727274</v>
      </c>
      <c r="Y244" s="12">
        <f t="shared" si="59"/>
        <v>0</v>
      </c>
      <c r="Z244" s="12">
        <f t="shared" si="60"/>
        <v>0</v>
      </c>
      <c r="AA244" s="12">
        <f t="shared" si="61"/>
        <v>999533.40909090918</v>
      </c>
      <c r="AB244" s="22">
        <f t="shared" si="62"/>
        <v>0</v>
      </c>
      <c r="AC244" s="22">
        <f t="shared" si="63"/>
        <v>0</v>
      </c>
      <c r="AD244" s="22">
        <f t="shared" si="64"/>
        <v>0</v>
      </c>
      <c r="AE244" s="22">
        <f t="shared" si="65"/>
        <v>0</v>
      </c>
      <c r="AF244" s="22">
        <f t="shared" si="66"/>
        <v>0</v>
      </c>
      <c r="AG244" s="22">
        <f t="shared" si="67"/>
        <v>0</v>
      </c>
      <c r="AH244" s="22">
        <f t="shared" si="68"/>
        <v>0</v>
      </c>
      <c r="AI244" s="43" t="str">
        <f t="shared" si="69"/>
        <v>n/a</v>
      </c>
      <c r="AJ244" s="2" t="str">
        <f t="shared" si="70"/>
        <v>2015-16 Winter</v>
      </c>
      <c r="AK244" s="2" t="str">
        <f t="shared" si="71"/>
        <v>2015-16 Summer</v>
      </c>
      <c r="AL244" s="40">
        <v>0</v>
      </c>
      <c r="AM244" s="58"/>
    </row>
    <row r="245" spans="1:39">
      <c r="A245" s="46">
        <v>42198</v>
      </c>
      <c r="B245" s="13" t="str">
        <f t="shared" si="54"/>
        <v>Jul</v>
      </c>
      <c r="C245" s="182"/>
      <c r="D245" s="182"/>
      <c r="E245" s="182"/>
      <c r="F245" s="182"/>
      <c r="G245" s="182"/>
      <c r="H245" s="182"/>
      <c r="I245" s="12">
        <f>VLOOKUP($B245,'Gas wholesale lookups'!$A$4:$L$15,'Inputs - Gas wholesale index'!I$2,FALSE)</f>
        <v>291847.5</v>
      </c>
      <c r="J245" s="12">
        <f>VLOOKUP($B245,'Gas wholesale lookups'!$A$4:$L$15,'Inputs - Gas wholesale index'!J$2,FALSE)</f>
        <v>332991.45454545453</v>
      </c>
      <c r="K245" s="12">
        <f>VLOOKUP($B245,'Gas wholesale lookups'!$A$4:$L$15,'Inputs - Gas wholesale index'!K$2,FALSE)</f>
        <v>208526.18181818182</v>
      </c>
      <c r="L245" s="12">
        <f>VLOOKUP($B245,'Gas wholesale lookups'!$A$4:$L$15,'Inputs - Gas wholesale index'!L$2,FALSE)</f>
        <v>166168.27272727274</v>
      </c>
      <c r="M245" s="12">
        <f>VLOOKUP($B245,'Gas wholesale lookups'!$A$4:$L$15,'Inputs - Gas wholesale index'!M$2,FALSE)</f>
        <v>291847.5</v>
      </c>
      <c r="N245" s="12">
        <f>VLOOKUP($B245,'Gas wholesale lookups'!$A$4:$L$15,'Inputs - Gas wholesale index'!N$2,FALSE)</f>
        <v>332991.45454545453</v>
      </c>
      <c r="O245" s="37">
        <f>VLOOKUP($B245,'Gas wholesale lookups'!$A$4:$R$15,'Inputs - Gas wholesale index'!O$2,FALSE)</f>
        <v>1</v>
      </c>
      <c r="P245" s="37">
        <f>VLOOKUP($B245,'Gas wholesale lookups'!$A$4:$R$15,'Inputs - Gas wholesale index'!P$2,FALSE)</f>
        <v>1</v>
      </c>
      <c r="Q245" s="37">
        <f>VLOOKUP($B245,'Gas wholesale lookups'!$A$4:$R$15,'Inputs - Gas wholesale index'!Q$2,FALSE)</f>
        <v>1</v>
      </c>
      <c r="R245" s="37">
        <f>VLOOKUP($B245,'Gas wholesale lookups'!$A$4:$R$15,'Inputs - Gas wholesale index'!R$2,FALSE)</f>
        <v>1</v>
      </c>
      <c r="S245" s="37">
        <f>VLOOKUP($B245,'Gas wholesale lookups'!$A$4:$R$15,'Inputs - Gas wholesale index'!S$2,FALSE)</f>
        <v>0</v>
      </c>
      <c r="T245" s="37">
        <f>VLOOKUP($B245,'Gas wholesale lookups'!$A$4:$R$15,'Inputs - Gas wholesale index'!T$2,FALSE)</f>
        <v>0</v>
      </c>
      <c r="U245" s="12">
        <f t="shared" si="55"/>
        <v>291847.5</v>
      </c>
      <c r="V245" s="12">
        <f t="shared" si="56"/>
        <v>332991.45454545453</v>
      </c>
      <c r="W245" s="12">
        <f t="shared" si="57"/>
        <v>208526.18181818182</v>
      </c>
      <c r="X245" s="12">
        <f t="shared" si="58"/>
        <v>166168.27272727274</v>
      </c>
      <c r="Y245" s="12">
        <f t="shared" si="59"/>
        <v>0</v>
      </c>
      <c r="Z245" s="12">
        <f t="shared" si="60"/>
        <v>0</v>
      </c>
      <c r="AA245" s="12">
        <f t="shared" si="61"/>
        <v>999533.40909090918</v>
      </c>
      <c r="AB245" s="22">
        <f t="shared" si="62"/>
        <v>0</v>
      </c>
      <c r="AC245" s="22">
        <f t="shared" si="63"/>
        <v>0</v>
      </c>
      <c r="AD245" s="22">
        <f t="shared" si="64"/>
        <v>0</v>
      </c>
      <c r="AE245" s="22">
        <f t="shared" si="65"/>
        <v>0</v>
      </c>
      <c r="AF245" s="22">
        <f t="shared" si="66"/>
        <v>0</v>
      </c>
      <c r="AG245" s="22">
        <f t="shared" si="67"/>
        <v>0</v>
      </c>
      <c r="AH245" s="22">
        <f t="shared" si="68"/>
        <v>0</v>
      </c>
      <c r="AI245" s="43" t="str">
        <f t="shared" si="69"/>
        <v>n/a</v>
      </c>
      <c r="AJ245" s="2" t="str">
        <f t="shared" si="70"/>
        <v>2015-16 Winter</v>
      </c>
      <c r="AK245" s="2" t="str">
        <f t="shared" si="71"/>
        <v>2015-16 Summer</v>
      </c>
      <c r="AL245" s="40">
        <v>0</v>
      </c>
      <c r="AM245" s="58"/>
    </row>
    <row r="246" spans="1:39">
      <c r="A246" s="46">
        <v>42199</v>
      </c>
      <c r="B246" s="13" t="str">
        <f t="shared" si="54"/>
        <v>Jul</v>
      </c>
      <c r="C246" s="182"/>
      <c r="D246" s="182"/>
      <c r="E246" s="182"/>
      <c r="F246" s="182"/>
      <c r="G246" s="182"/>
      <c r="H246" s="182"/>
      <c r="I246" s="12">
        <f>VLOOKUP($B246,'Gas wholesale lookups'!$A$4:$L$15,'Inputs - Gas wholesale index'!I$2,FALSE)</f>
        <v>291847.5</v>
      </c>
      <c r="J246" s="12">
        <f>VLOOKUP($B246,'Gas wholesale lookups'!$A$4:$L$15,'Inputs - Gas wholesale index'!J$2,FALSE)</f>
        <v>332991.45454545453</v>
      </c>
      <c r="K246" s="12">
        <f>VLOOKUP($B246,'Gas wholesale lookups'!$A$4:$L$15,'Inputs - Gas wholesale index'!K$2,FALSE)</f>
        <v>208526.18181818182</v>
      </c>
      <c r="L246" s="12">
        <f>VLOOKUP($B246,'Gas wholesale lookups'!$A$4:$L$15,'Inputs - Gas wholesale index'!L$2,FALSE)</f>
        <v>166168.27272727274</v>
      </c>
      <c r="M246" s="12">
        <f>VLOOKUP($B246,'Gas wholesale lookups'!$A$4:$L$15,'Inputs - Gas wholesale index'!M$2,FALSE)</f>
        <v>291847.5</v>
      </c>
      <c r="N246" s="12">
        <f>VLOOKUP($B246,'Gas wholesale lookups'!$A$4:$L$15,'Inputs - Gas wholesale index'!N$2,FALSE)</f>
        <v>332991.45454545453</v>
      </c>
      <c r="O246" s="37">
        <f>VLOOKUP($B246,'Gas wholesale lookups'!$A$4:$R$15,'Inputs - Gas wholesale index'!O$2,FALSE)</f>
        <v>1</v>
      </c>
      <c r="P246" s="37">
        <f>VLOOKUP($B246,'Gas wholesale lookups'!$A$4:$R$15,'Inputs - Gas wholesale index'!P$2,FALSE)</f>
        <v>1</v>
      </c>
      <c r="Q246" s="37">
        <f>VLOOKUP($B246,'Gas wholesale lookups'!$A$4:$R$15,'Inputs - Gas wholesale index'!Q$2,FALSE)</f>
        <v>1</v>
      </c>
      <c r="R246" s="37">
        <f>VLOOKUP($B246,'Gas wholesale lookups'!$A$4:$R$15,'Inputs - Gas wholesale index'!R$2,FALSE)</f>
        <v>1</v>
      </c>
      <c r="S246" s="37">
        <f>VLOOKUP($B246,'Gas wholesale lookups'!$A$4:$R$15,'Inputs - Gas wholesale index'!S$2,FALSE)</f>
        <v>0</v>
      </c>
      <c r="T246" s="37">
        <f>VLOOKUP($B246,'Gas wholesale lookups'!$A$4:$R$15,'Inputs - Gas wholesale index'!T$2,FALSE)</f>
        <v>0</v>
      </c>
      <c r="U246" s="12">
        <f t="shared" si="55"/>
        <v>291847.5</v>
      </c>
      <c r="V246" s="12">
        <f t="shared" si="56"/>
        <v>332991.45454545453</v>
      </c>
      <c r="W246" s="12">
        <f t="shared" si="57"/>
        <v>208526.18181818182</v>
      </c>
      <c r="X246" s="12">
        <f t="shared" si="58"/>
        <v>166168.27272727274</v>
      </c>
      <c r="Y246" s="12">
        <f t="shared" si="59"/>
        <v>0</v>
      </c>
      <c r="Z246" s="12">
        <f t="shared" si="60"/>
        <v>0</v>
      </c>
      <c r="AA246" s="12">
        <f t="shared" si="61"/>
        <v>999533.40909090918</v>
      </c>
      <c r="AB246" s="22">
        <f t="shared" si="62"/>
        <v>0</v>
      </c>
      <c r="AC246" s="22">
        <f t="shared" si="63"/>
        <v>0</v>
      </c>
      <c r="AD246" s="22">
        <f t="shared" si="64"/>
        <v>0</v>
      </c>
      <c r="AE246" s="22">
        <f t="shared" si="65"/>
        <v>0</v>
      </c>
      <c r="AF246" s="22">
        <f t="shared" si="66"/>
        <v>0</v>
      </c>
      <c r="AG246" s="22">
        <f t="shared" si="67"/>
        <v>0</v>
      </c>
      <c r="AH246" s="22">
        <f t="shared" si="68"/>
        <v>0</v>
      </c>
      <c r="AI246" s="43" t="str">
        <f t="shared" si="69"/>
        <v>n/a</v>
      </c>
      <c r="AJ246" s="2" t="str">
        <f t="shared" si="70"/>
        <v>2015-16 Winter</v>
      </c>
      <c r="AK246" s="2" t="str">
        <f t="shared" si="71"/>
        <v>2015-16 Summer</v>
      </c>
      <c r="AL246" s="40">
        <v>0</v>
      </c>
      <c r="AM246" s="58"/>
    </row>
    <row r="247" spans="1:39">
      <c r="A247" s="46">
        <v>42200</v>
      </c>
      <c r="B247" s="13" t="str">
        <f t="shared" si="54"/>
        <v>Jul</v>
      </c>
      <c r="C247" s="182"/>
      <c r="D247" s="182"/>
      <c r="E247" s="182"/>
      <c r="F247" s="182"/>
      <c r="G247" s="182"/>
      <c r="H247" s="182"/>
      <c r="I247" s="12">
        <f>VLOOKUP($B247,'Gas wholesale lookups'!$A$4:$L$15,'Inputs - Gas wholesale index'!I$2,FALSE)</f>
        <v>291847.5</v>
      </c>
      <c r="J247" s="12">
        <f>VLOOKUP($B247,'Gas wholesale lookups'!$A$4:$L$15,'Inputs - Gas wholesale index'!J$2,FALSE)</f>
        <v>332991.45454545453</v>
      </c>
      <c r="K247" s="12">
        <f>VLOOKUP($B247,'Gas wholesale lookups'!$A$4:$L$15,'Inputs - Gas wholesale index'!K$2,FALSE)</f>
        <v>208526.18181818182</v>
      </c>
      <c r="L247" s="12">
        <f>VLOOKUP($B247,'Gas wholesale lookups'!$A$4:$L$15,'Inputs - Gas wholesale index'!L$2,FALSE)</f>
        <v>166168.27272727274</v>
      </c>
      <c r="M247" s="12">
        <f>VLOOKUP($B247,'Gas wholesale lookups'!$A$4:$L$15,'Inputs - Gas wholesale index'!M$2,FALSE)</f>
        <v>291847.5</v>
      </c>
      <c r="N247" s="12">
        <f>VLOOKUP($B247,'Gas wholesale lookups'!$A$4:$L$15,'Inputs - Gas wholesale index'!N$2,FALSE)</f>
        <v>332991.45454545453</v>
      </c>
      <c r="O247" s="37">
        <f>VLOOKUP($B247,'Gas wholesale lookups'!$A$4:$R$15,'Inputs - Gas wholesale index'!O$2,FALSE)</f>
        <v>1</v>
      </c>
      <c r="P247" s="37">
        <f>VLOOKUP($B247,'Gas wholesale lookups'!$A$4:$R$15,'Inputs - Gas wholesale index'!P$2,FALSE)</f>
        <v>1</v>
      </c>
      <c r="Q247" s="37">
        <f>VLOOKUP($B247,'Gas wholesale lookups'!$A$4:$R$15,'Inputs - Gas wholesale index'!Q$2,FALSE)</f>
        <v>1</v>
      </c>
      <c r="R247" s="37">
        <f>VLOOKUP($B247,'Gas wholesale lookups'!$A$4:$R$15,'Inputs - Gas wholesale index'!R$2,FALSE)</f>
        <v>1</v>
      </c>
      <c r="S247" s="37">
        <f>VLOOKUP($B247,'Gas wholesale lookups'!$A$4:$R$15,'Inputs - Gas wholesale index'!S$2,FALSE)</f>
        <v>0</v>
      </c>
      <c r="T247" s="37">
        <f>VLOOKUP($B247,'Gas wholesale lookups'!$A$4:$R$15,'Inputs - Gas wholesale index'!T$2,FALSE)</f>
        <v>0</v>
      </c>
      <c r="U247" s="12">
        <f t="shared" si="55"/>
        <v>291847.5</v>
      </c>
      <c r="V247" s="12">
        <f t="shared" si="56"/>
        <v>332991.45454545453</v>
      </c>
      <c r="W247" s="12">
        <f t="shared" si="57"/>
        <v>208526.18181818182</v>
      </c>
      <c r="X247" s="12">
        <f t="shared" si="58"/>
        <v>166168.27272727274</v>
      </c>
      <c r="Y247" s="12">
        <f t="shared" si="59"/>
        <v>0</v>
      </c>
      <c r="Z247" s="12">
        <f t="shared" si="60"/>
        <v>0</v>
      </c>
      <c r="AA247" s="12">
        <f t="shared" si="61"/>
        <v>999533.40909090918</v>
      </c>
      <c r="AB247" s="22">
        <f t="shared" si="62"/>
        <v>0</v>
      </c>
      <c r="AC247" s="22">
        <f t="shared" si="63"/>
        <v>0</v>
      </c>
      <c r="AD247" s="22">
        <f t="shared" si="64"/>
        <v>0</v>
      </c>
      <c r="AE247" s="22">
        <f t="shared" si="65"/>
        <v>0</v>
      </c>
      <c r="AF247" s="22">
        <f t="shared" si="66"/>
        <v>0</v>
      </c>
      <c r="AG247" s="22">
        <f t="shared" si="67"/>
        <v>0</v>
      </c>
      <c r="AH247" s="22">
        <f t="shared" si="68"/>
        <v>0</v>
      </c>
      <c r="AI247" s="43" t="str">
        <f t="shared" si="69"/>
        <v>n/a</v>
      </c>
      <c r="AJ247" s="2" t="str">
        <f t="shared" si="70"/>
        <v>2015-16 Winter</v>
      </c>
      <c r="AK247" s="2" t="str">
        <f t="shared" si="71"/>
        <v>2015-16 Summer</v>
      </c>
      <c r="AL247" s="40">
        <v>0</v>
      </c>
      <c r="AM247" s="58"/>
    </row>
    <row r="248" spans="1:39">
      <c r="A248" s="46">
        <v>42201</v>
      </c>
      <c r="B248" s="13" t="str">
        <f t="shared" si="54"/>
        <v>Jul</v>
      </c>
      <c r="C248" s="182"/>
      <c r="D248" s="182"/>
      <c r="E248" s="182"/>
      <c r="F248" s="182"/>
      <c r="G248" s="182"/>
      <c r="H248" s="182"/>
      <c r="I248" s="12">
        <f>VLOOKUP($B248,'Gas wholesale lookups'!$A$4:$L$15,'Inputs - Gas wholesale index'!I$2,FALSE)</f>
        <v>291847.5</v>
      </c>
      <c r="J248" s="12">
        <f>VLOOKUP($B248,'Gas wholesale lookups'!$A$4:$L$15,'Inputs - Gas wholesale index'!J$2,FALSE)</f>
        <v>332991.45454545453</v>
      </c>
      <c r="K248" s="12">
        <f>VLOOKUP($B248,'Gas wholesale lookups'!$A$4:$L$15,'Inputs - Gas wholesale index'!K$2,FALSE)</f>
        <v>208526.18181818182</v>
      </c>
      <c r="L248" s="12">
        <f>VLOOKUP($B248,'Gas wholesale lookups'!$A$4:$L$15,'Inputs - Gas wholesale index'!L$2,FALSE)</f>
        <v>166168.27272727274</v>
      </c>
      <c r="M248" s="12">
        <f>VLOOKUP($B248,'Gas wholesale lookups'!$A$4:$L$15,'Inputs - Gas wholesale index'!M$2,FALSE)</f>
        <v>291847.5</v>
      </c>
      <c r="N248" s="12">
        <f>VLOOKUP($B248,'Gas wholesale lookups'!$A$4:$L$15,'Inputs - Gas wholesale index'!N$2,FALSE)</f>
        <v>332991.45454545453</v>
      </c>
      <c r="O248" s="37">
        <f>VLOOKUP($B248,'Gas wholesale lookups'!$A$4:$R$15,'Inputs - Gas wholesale index'!O$2,FALSE)</f>
        <v>1</v>
      </c>
      <c r="P248" s="37">
        <f>VLOOKUP($B248,'Gas wholesale lookups'!$A$4:$R$15,'Inputs - Gas wholesale index'!P$2,FALSE)</f>
        <v>1</v>
      </c>
      <c r="Q248" s="37">
        <f>VLOOKUP($B248,'Gas wholesale lookups'!$A$4:$R$15,'Inputs - Gas wholesale index'!Q$2,FALSE)</f>
        <v>1</v>
      </c>
      <c r="R248" s="37">
        <f>VLOOKUP($B248,'Gas wholesale lookups'!$A$4:$R$15,'Inputs - Gas wholesale index'!R$2,FALSE)</f>
        <v>1</v>
      </c>
      <c r="S248" s="37">
        <f>VLOOKUP($B248,'Gas wholesale lookups'!$A$4:$R$15,'Inputs - Gas wholesale index'!S$2,FALSE)</f>
        <v>0</v>
      </c>
      <c r="T248" s="37">
        <f>VLOOKUP($B248,'Gas wholesale lookups'!$A$4:$R$15,'Inputs - Gas wholesale index'!T$2,FALSE)</f>
        <v>0</v>
      </c>
      <c r="U248" s="12">
        <f t="shared" si="55"/>
        <v>291847.5</v>
      </c>
      <c r="V248" s="12">
        <f t="shared" si="56"/>
        <v>332991.45454545453</v>
      </c>
      <c r="W248" s="12">
        <f t="shared" si="57"/>
        <v>208526.18181818182</v>
      </c>
      <c r="X248" s="12">
        <f t="shared" si="58"/>
        <v>166168.27272727274</v>
      </c>
      <c r="Y248" s="12">
        <f t="shared" si="59"/>
        <v>0</v>
      </c>
      <c r="Z248" s="12">
        <f t="shared" si="60"/>
        <v>0</v>
      </c>
      <c r="AA248" s="12">
        <f t="shared" si="61"/>
        <v>999533.40909090918</v>
      </c>
      <c r="AB248" s="22">
        <f t="shared" si="62"/>
        <v>0</v>
      </c>
      <c r="AC248" s="22">
        <f t="shared" si="63"/>
        <v>0</v>
      </c>
      <c r="AD248" s="22">
        <f t="shared" si="64"/>
        <v>0</v>
      </c>
      <c r="AE248" s="22">
        <f t="shared" si="65"/>
        <v>0</v>
      </c>
      <c r="AF248" s="22">
        <f t="shared" si="66"/>
        <v>0</v>
      </c>
      <c r="AG248" s="22">
        <f t="shared" si="67"/>
        <v>0</v>
      </c>
      <c r="AH248" s="22">
        <f t="shared" si="68"/>
        <v>0</v>
      </c>
      <c r="AI248" s="43" t="str">
        <f t="shared" si="69"/>
        <v>n/a</v>
      </c>
      <c r="AJ248" s="2" t="str">
        <f t="shared" si="70"/>
        <v>2015-16 Winter</v>
      </c>
      <c r="AK248" s="2" t="str">
        <f t="shared" si="71"/>
        <v>2015-16 Summer</v>
      </c>
      <c r="AL248" s="40">
        <v>0</v>
      </c>
      <c r="AM248" s="58"/>
    </row>
    <row r="249" spans="1:39">
      <c r="A249" s="46">
        <v>42202</v>
      </c>
      <c r="B249" s="13" t="str">
        <f t="shared" si="54"/>
        <v>Jul</v>
      </c>
      <c r="C249" s="182"/>
      <c r="D249" s="182"/>
      <c r="E249" s="182"/>
      <c r="F249" s="182"/>
      <c r="G249" s="182"/>
      <c r="H249" s="182"/>
      <c r="I249" s="12">
        <f>VLOOKUP($B249,'Gas wholesale lookups'!$A$4:$L$15,'Inputs - Gas wholesale index'!I$2,FALSE)</f>
        <v>291847.5</v>
      </c>
      <c r="J249" s="12">
        <f>VLOOKUP($B249,'Gas wholesale lookups'!$A$4:$L$15,'Inputs - Gas wholesale index'!J$2,FALSE)</f>
        <v>332991.45454545453</v>
      </c>
      <c r="K249" s="12">
        <f>VLOOKUP($B249,'Gas wholesale lookups'!$A$4:$L$15,'Inputs - Gas wholesale index'!K$2,FALSE)</f>
        <v>208526.18181818182</v>
      </c>
      <c r="L249" s="12">
        <f>VLOOKUP($B249,'Gas wholesale lookups'!$A$4:$L$15,'Inputs - Gas wholesale index'!L$2,FALSE)</f>
        <v>166168.27272727274</v>
      </c>
      <c r="M249" s="12">
        <f>VLOOKUP($B249,'Gas wholesale lookups'!$A$4:$L$15,'Inputs - Gas wholesale index'!M$2,FALSE)</f>
        <v>291847.5</v>
      </c>
      <c r="N249" s="12">
        <f>VLOOKUP($B249,'Gas wholesale lookups'!$A$4:$L$15,'Inputs - Gas wholesale index'!N$2,FALSE)</f>
        <v>332991.45454545453</v>
      </c>
      <c r="O249" s="37">
        <f>VLOOKUP($B249,'Gas wholesale lookups'!$A$4:$R$15,'Inputs - Gas wholesale index'!O$2,FALSE)</f>
        <v>1</v>
      </c>
      <c r="P249" s="37">
        <f>VLOOKUP($B249,'Gas wholesale lookups'!$A$4:$R$15,'Inputs - Gas wholesale index'!P$2,FALSE)</f>
        <v>1</v>
      </c>
      <c r="Q249" s="37">
        <f>VLOOKUP($B249,'Gas wholesale lookups'!$A$4:$R$15,'Inputs - Gas wholesale index'!Q$2,FALSE)</f>
        <v>1</v>
      </c>
      <c r="R249" s="37">
        <f>VLOOKUP($B249,'Gas wholesale lookups'!$A$4:$R$15,'Inputs - Gas wholesale index'!R$2,FALSE)</f>
        <v>1</v>
      </c>
      <c r="S249" s="37">
        <f>VLOOKUP($B249,'Gas wholesale lookups'!$A$4:$R$15,'Inputs - Gas wholesale index'!S$2,FALSE)</f>
        <v>0</v>
      </c>
      <c r="T249" s="37">
        <f>VLOOKUP($B249,'Gas wholesale lookups'!$A$4:$R$15,'Inputs - Gas wholesale index'!T$2,FALSE)</f>
        <v>0</v>
      </c>
      <c r="U249" s="12">
        <f t="shared" si="55"/>
        <v>291847.5</v>
      </c>
      <c r="V249" s="12">
        <f t="shared" si="56"/>
        <v>332991.45454545453</v>
      </c>
      <c r="W249" s="12">
        <f t="shared" si="57"/>
        <v>208526.18181818182</v>
      </c>
      <c r="X249" s="12">
        <f t="shared" si="58"/>
        <v>166168.27272727274</v>
      </c>
      <c r="Y249" s="12">
        <f t="shared" si="59"/>
        <v>0</v>
      </c>
      <c r="Z249" s="12">
        <f t="shared" si="60"/>
        <v>0</v>
      </c>
      <c r="AA249" s="12">
        <f t="shared" si="61"/>
        <v>999533.40909090918</v>
      </c>
      <c r="AB249" s="22">
        <f t="shared" si="62"/>
        <v>0</v>
      </c>
      <c r="AC249" s="22">
        <f t="shared" si="63"/>
        <v>0</v>
      </c>
      <c r="AD249" s="22">
        <f t="shared" si="64"/>
        <v>0</v>
      </c>
      <c r="AE249" s="22">
        <f t="shared" si="65"/>
        <v>0</v>
      </c>
      <c r="AF249" s="22">
        <f t="shared" si="66"/>
        <v>0</v>
      </c>
      <c r="AG249" s="22">
        <f t="shared" si="67"/>
        <v>0</v>
      </c>
      <c r="AH249" s="22">
        <f t="shared" si="68"/>
        <v>0</v>
      </c>
      <c r="AI249" s="43" t="str">
        <f t="shared" si="69"/>
        <v>n/a</v>
      </c>
      <c r="AJ249" s="2" t="str">
        <f t="shared" si="70"/>
        <v>2015-16 Winter</v>
      </c>
      <c r="AK249" s="2" t="str">
        <f t="shared" si="71"/>
        <v>2015-16 Summer</v>
      </c>
      <c r="AL249" s="40">
        <v>0</v>
      </c>
      <c r="AM249" s="58"/>
    </row>
    <row r="250" spans="1:39">
      <c r="A250" s="46">
        <v>42205</v>
      </c>
      <c r="B250" s="13" t="str">
        <f t="shared" si="54"/>
        <v>Jul</v>
      </c>
      <c r="C250" s="182"/>
      <c r="D250" s="182"/>
      <c r="E250" s="182"/>
      <c r="F250" s="182"/>
      <c r="G250" s="182"/>
      <c r="H250" s="182"/>
      <c r="I250" s="12">
        <f>VLOOKUP($B250,'Gas wholesale lookups'!$A$4:$L$15,'Inputs - Gas wholesale index'!I$2,FALSE)</f>
        <v>291847.5</v>
      </c>
      <c r="J250" s="12">
        <f>VLOOKUP($B250,'Gas wholesale lookups'!$A$4:$L$15,'Inputs - Gas wholesale index'!J$2,FALSE)</f>
        <v>332991.45454545453</v>
      </c>
      <c r="K250" s="12">
        <f>VLOOKUP($B250,'Gas wholesale lookups'!$A$4:$L$15,'Inputs - Gas wholesale index'!K$2,FALSE)</f>
        <v>208526.18181818182</v>
      </c>
      <c r="L250" s="12">
        <f>VLOOKUP($B250,'Gas wholesale lookups'!$A$4:$L$15,'Inputs - Gas wholesale index'!L$2,FALSE)</f>
        <v>166168.27272727274</v>
      </c>
      <c r="M250" s="12">
        <f>VLOOKUP($B250,'Gas wholesale lookups'!$A$4:$L$15,'Inputs - Gas wholesale index'!M$2,FALSE)</f>
        <v>291847.5</v>
      </c>
      <c r="N250" s="12">
        <f>VLOOKUP($B250,'Gas wholesale lookups'!$A$4:$L$15,'Inputs - Gas wholesale index'!N$2,FALSE)</f>
        <v>332991.45454545453</v>
      </c>
      <c r="O250" s="37">
        <f>VLOOKUP($B250,'Gas wholesale lookups'!$A$4:$R$15,'Inputs - Gas wholesale index'!O$2,FALSE)</f>
        <v>1</v>
      </c>
      <c r="P250" s="37">
        <f>VLOOKUP($B250,'Gas wholesale lookups'!$A$4:$R$15,'Inputs - Gas wholesale index'!P$2,FALSE)</f>
        <v>1</v>
      </c>
      <c r="Q250" s="37">
        <f>VLOOKUP($B250,'Gas wholesale lookups'!$A$4:$R$15,'Inputs - Gas wholesale index'!Q$2,FALSE)</f>
        <v>1</v>
      </c>
      <c r="R250" s="37">
        <f>VLOOKUP($B250,'Gas wholesale lookups'!$A$4:$R$15,'Inputs - Gas wholesale index'!R$2,FALSE)</f>
        <v>1</v>
      </c>
      <c r="S250" s="37">
        <f>VLOOKUP($B250,'Gas wholesale lookups'!$A$4:$R$15,'Inputs - Gas wholesale index'!S$2,FALSE)</f>
        <v>0</v>
      </c>
      <c r="T250" s="37">
        <f>VLOOKUP($B250,'Gas wholesale lookups'!$A$4:$R$15,'Inputs - Gas wholesale index'!T$2,FALSE)</f>
        <v>0</v>
      </c>
      <c r="U250" s="12">
        <f t="shared" si="55"/>
        <v>291847.5</v>
      </c>
      <c r="V250" s="12">
        <f t="shared" si="56"/>
        <v>332991.45454545453</v>
      </c>
      <c r="W250" s="12">
        <f t="shared" si="57"/>
        <v>208526.18181818182</v>
      </c>
      <c r="X250" s="12">
        <f t="shared" si="58"/>
        <v>166168.27272727274</v>
      </c>
      <c r="Y250" s="12">
        <f t="shared" si="59"/>
        <v>0</v>
      </c>
      <c r="Z250" s="12">
        <f t="shared" si="60"/>
        <v>0</v>
      </c>
      <c r="AA250" s="12">
        <f t="shared" si="61"/>
        <v>999533.40909090918</v>
      </c>
      <c r="AB250" s="22">
        <f t="shared" si="62"/>
        <v>0</v>
      </c>
      <c r="AC250" s="22">
        <f t="shared" si="63"/>
        <v>0</v>
      </c>
      <c r="AD250" s="22">
        <f t="shared" si="64"/>
        <v>0</v>
      </c>
      <c r="AE250" s="22">
        <f t="shared" si="65"/>
        <v>0</v>
      </c>
      <c r="AF250" s="22">
        <f t="shared" si="66"/>
        <v>0</v>
      </c>
      <c r="AG250" s="22">
        <f t="shared" si="67"/>
        <v>0</v>
      </c>
      <c r="AH250" s="22">
        <f t="shared" si="68"/>
        <v>0</v>
      </c>
      <c r="AI250" s="43" t="str">
        <f t="shared" si="69"/>
        <v>n/a</v>
      </c>
      <c r="AJ250" s="2" t="str">
        <f t="shared" si="70"/>
        <v>2015-16 Winter</v>
      </c>
      <c r="AK250" s="2" t="str">
        <f t="shared" si="71"/>
        <v>2015-16 Summer</v>
      </c>
      <c r="AL250" s="40">
        <v>0</v>
      </c>
      <c r="AM250" s="58"/>
    </row>
    <row r="251" spans="1:39">
      <c r="A251" s="46">
        <v>42206</v>
      </c>
      <c r="B251" s="13" t="str">
        <f t="shared" si="54"/>
        <v>Jul</v>
      </c>
      <c r="C251" s="182"/>
      <c r="D251" s="182"/>
      <c r="E251" s="182"/>
      <c r="F251" s="182"/>
      <c r="G251" s="182"/>
      <c r="H251" s="182"/>
      <c r="I251" s="12">
        <f>VLOOKUP($B251,'Gas wholesale lookups'!$A$4:$L$15,'Inputs - Gas wholesale index'!I$2,FALSE)</f>
        <v>291847.5</v>
      </c>
      <c r="J251" s="12">
        <f>VLOOKUP($B251,'Gas wholesale lookups'!$A$4:$L$15,'Inputs - Gas wholesale index'!J$2,FALSE)</f>
        <v>332991.45454545453</v>
      </c>
      <c r="K251" s="12">
        <f>VLOOKUP($B251,'Gas wholesale lookups'!$A$4:$L$15,'Inputs - Gas wholesale index'!K$2,FALSE)</f>
        <v>208526.18181818182</v>
      </c>
      <c r="L251" s="12">
        <f>VLOOKUP($B251,'Gas wholesale lookups'!$A$4:$L$15,'Inputs - Gas wholesale index'!L$2,FALSE)</f>
        <v>166168.27272727274</v>
      </c>
      <c r="M251" s="12">
        <f>VLOOKUP($B251,'Gas wholesale lookups'!$A$4:$L$15,'Inputs - Gas wholesale index'!M$2,FALSE)</f>
        <v>291847.5</v>
      </c>
      <c r="N251" s="12">
        <f>VLOOKUP($B251,'Gas wholesale lookups'!$A$4:$L$15,'Inputs - Gas wholesale index'!N$2,FALSE)</f>
        <v>332991.45454545453</v>
      </c>
      <c r="O251" s="37">
        <f>VLOOKUP($B251,'Gas wholesale lookups'!$A$4:$R$15,'Inputs - Gas wholesale index'!O$2,FALSE)</f>
        <v>1</v>
      </c>
      <c r="P251" s="37">
        <f>VLOOKUP($B251,'Gas wholesale lookups'!$A$4:$R$15,'Inputs - Gas wholesale index'!P$2,FALSE)</f>
        <v>1</v>
      </c>
      <c r="Q251" s="37">
        <f>VLOOKUP($B251,'Gas wholesale lookups'!$A$4:$R$15,'Inputs - Gas wholesale index'!Q$2,FALSE)</f>
        <v>1</v>
      </c>
      <c r="R251" s="37">
        <f>VLOOKUP($B251,'Gas wholesale lookups'!$A$4:$R$15,'Inputs - Gas wholesale index'!R$2,FALSE)</f>
        <v>1</v>
      </c>
      <c r="S251" s="37">
        <f>VLOOKUP($B251,'Gas wholesale lookups'!$A$4:$R$15,'Inputs - Gas wholesale index'!S$2,FALSE)</f>
        <v>0</v>
      </c>
      <c r="T251" s="37">
        <f>VLOOKUP($B251,'Gas wholesale lookups'!$A$4:$R$15,'Inputs - Gas wholesale index'!T$2,FALSE)</f>
        <v>0</v>
      </c>
      <c r="U251" s="12">
        <f t="shared" si="55"/>
        <v>291847.5</v>
      </c>
      <c r="V251" s="12">
        <f t="shared" si="56"/>
        <v>332991.45454545453</v>
      </c>
      <c r="W251" s="12">
        <f t="shared" si="57"/>
        <v>208526.18181818182</v>
      </c>
      <c r="X251" s="12">
        <f t="shared" si="58"/>
        <v>166168.27272727274</v>
      </c>
      <c r="Y251" s="12">
        <f t="shared" si="59"/>
        <v>0</v>
      </c>
      <c r="Z251" s="12">
        <f t="shared" si="60"/>
        <v>0</v>
      </c>
      <c r="AA251" s="12">
        <f t="shared" si="61"/>
        <v>999533.40909090918</v>
      </c>
      <c r="AB251" s="22">
        <f t="shared" si="62"/>
        <v>0</v>
      </c>
      <c r="AC251" s="22">
        <f t="shared" si="63"/>
        <v>0</v>
      </c>
      <c r="AD251" s="22">
        <f t="shared" si="64"/>
        <v>0</v>
      </c>
      <c r="AE251" s="22">
        <f t="shared" si="65"/>
        <v>0</v>
      </c>
      <c r="AF251" s="22">
        <f t="shared" si="66"/>
        <v>0</v>
      </c>
      <c r="AG251" s="22">
        <f t="shared" si="67"/>
        <v>0</v>
      </c>
      <c r="AH251" s="22">
        <f t="shared" si="68"/>
        <v>0</v>
      </c>
      <c r="AI251" s="43" t="str">
        <f t="shared" si="69"/>
        <v>n/a</v>
      </c>
      <c r="AJ251" s="2" t="str">
        <f t="shared" si="70"/>
        <v>2015-16 Winter</v>
      </c>
      <c r="AK251" s="2" t="str">
        <f t="shared" si="71"/>
        <v>2015-16 Summer</v>
      </c>
      <c r="AL251" s="40">
        <v>0</v>
      </c>
      <c r="AM251" s="58"/>
    </row>
    <row r="252" spans="1:39">
      <c r="A252" s="46">
        <v>42207</v>
      </c>
      <c r="B252" s="13" t="str">
        <f t="shared" si="54"/>
        <v>Jul</v>
      </c>
      <c r="C252" s="182"/>
      <c r="D252" s="182"/>
      <c r="E252" s="182"/>
      <c r="F252" s="182"/>
      <c r="G252" s="182"/>
      <c r="H252" s="182"/>
      <c r="I252" s="12">
        <f>VLOOKUP($B252,'Gas wholesale lookups'!$A$4:$L$15,'Inputs - Gas wholesale index'!I$2,FALSE)</f>
        <v>291847.5</v>
      </c>
      <c r="J252" s="12">
        <f>VLOOKUP($B252,'Gas wholesale lookups'!$A$4:$L$15,'Inputs - Gas wholesale index'!J$2,FALSE)</f>
        <v>332991.45454545453</v>
      </c>
      <c r="K252" s="12">
        <f>VLOOKUP($B252,'Gas wholesale lookups'!$A$4:$L$15,'Inputs - Gas wholesale index'!K$2,FALSE)</f>
        <v>208526.18181818182</v>
      </c>
      <c r="L252" s="12">
        <f>VLOOKUP($B252,'Gas wholesale lookups'!$A$4:$L$15,'Inputs - Gas wholesale index'!L$2,FALSE)</f>
        <v>166168.27272727274</v>
      </c>
      <c r="M252" s="12">
        <f>VLOOKUP($B252,'Gas wholesale lookups'!$A$4:$L$15,'Inputs - Gas wholesale index'!M$2,FALSE)</f>
        <v>291847.5</v>
      </c>
      <c r="N252" s="12">
        <f>VLOOKUP($B252,'Gas wholesale lookups'!$A$4:$L$15,'Inputs - Gas wholesale index'!N$2,FALSE)</f>
        <v>332991.45454545453</v>
      </c>
      <c r="O252" s="37">
        <f>VLOOKUP($B252,'Gas wholesale lookups'!$A$4:$R$15,'Inputs - Gas wholesale index'!O$2,FALSE)</f>
        <v>1</v>
      </c>
      <c r="P252" s="37">
        <f>VLOOKUP($B252,'Gas wholesale lookups'!$A$4:$R$15,'Inputs - Gas wholesale index'!P$2,FALSE)</f>
        <v>1</v>
      </c>
      <c r="Q252" s="37">
        <f>VLOOKUP($B252,'Gas wholesale lookups'!$A$4:$R$15,'Inputs - Gas wholesale index'!Q$2,FALSE)</f>
        <v>1</v>
      </c>
      <c r="R252" s="37">
        <f>VLOOKUP($B252,'Gas wholesale lookups'!$A$4:$R$15,'Inputs - Gas wholesale index'!R$2,FALSE)</f>
        <v>1</v>
      </c>
      <c r="S252" s="37">
        <f>VLOOKUP($B252,'Gas wholesale lookups'!$A$4:$R$15,'Inputs - Gas wholesale index'!S$2,FALSE)</f>
        <v>0</v>
      </c>
      <c r="T252" s="37">
        <f>VLOOKUP($B252,'Gas wholesale lookups'!$A$4:$R$15,'Inputs - Gas wholesale index'!T$2,FALSE)</f>
        <v>0</v>
      </c>
      <c r="U252" s="12">
        <f t="shared" si="55"/>
        <v>291847.5</v>
      </c>
      <c r="V252" s="12">
        <f t="shared" si="56"/>
        <v>332991.45454545453</v>
      </c>
      <c r="W252" s="12">
        <f t="shared" si="57"/>
        <v>208526.18181818182</v>
      </c>
      <c r="X252" s="12">
        <f t="shared" si="58"/>
        <v>166168.27272727274</v>
      </c>
      <c r="Y252" s="12">
        <f t="shared" si="59"/>
        <v>0</v>
      </c>
      <c r="Z252" s="12">
        <f t="shared" si="60"/>
        <v>0</v>
      </c>
      <c r="AA252" s="12">
        <f t="shared" si="61"/>
        <v>999533.40909090918</v>
      </c>
      <c r="AB252" s="22">
        <f t="shared" si="62"/>
        <v>0</v>
      </c>
      <c r="AC252" s="22">
        <f t="shared" si="63"/>
        <v>0</v>
      </c>
      <c r="AD252" s="22">
        <f t="shared" si="64"/>
        <v>0</v>
      </c>
      <c r="AE252" s="22">
        <f t="shared" si="65"/>
        <v>0</v>
      </c>
      <c r="AF252" s="22">
        <f t="shared" si="66"/>
        <v>0</v>
      </c>
      <c r="AG252" s="22">
        <f t="shared" si="67"/>
        <v>0</v>
      </c>
      <c r="AH252" s="22">
        <f t="shared" si="68"/>
        <v>0</v>
      </c>
      <c r="AI252" s="43" t="str">
        <f t="shared" si="69"/>
        <v>n/a</v>
      </c>
      <c r="AJ252" s="2" t="str">
        <f t="shared" si="70"/>
        <v>2015-16 Winter</v>
      </c>
      <c r="AK252" s="2" t="str">
        <f t="shared" si="71"/>
        <v>2015-16 Summer</v>
      </c>
      <c r="AL252" s="40">
        <v>0</v>
      </c>
      <c r="AM252" s="58"/>
    </row>
    <row r="253" spans="1:39">
      <c r="A253" s="46">
        <v>42208</v>
      </c>
      <c r="B253" s="13" t="str">
        <f t="shared" si="54"/>
        <v>Jul</v>
      </c>
      <c r="C253" s="182"/>
      <c r="D253" s="182"/>
      <c r="E253" s="182"/>
      <c r="F253" s="182"/>
      <c r="G253" s="182"/>
      <c r="H253" s="182"/>
      <c r="I253" s="12">
        <f>VLOOKUP($B253,'Gas wholesale lookups'!$A$4:$L$15,'Inputs - Gas wholesale index'!I$2,FALSE)</f>
        <v>291847.5</v>
      </c>
      <c r="J253" s="12">
        <f>VLOOKUP($B253,'Gas wholesale lookups'!$A$4:$L$15,'Inputs - Gas wholesale index'!J$2,FALSE)</f>
        <v>332991.45454545453</v>
      </c>
      <c r="K253" s="12">
        <f>VLOOKUP($B253,'Gas wholesale lookups'!$A$4:$L$15,'Inputs - Gas wholesale index'!K$2,FALSE)</f>
        <v>208526.18181818182</v>
      </c>
      <c r="L253" s="12">
        <f>VLOOKUP($B253,'Gas wholesale lookups'!$A$4:$L$15,'Inputs - Gas wholesale index'!L$2,FALSE)</f>
        <v>166168.27272727274</v>
      </c>
      <c r="M253" s="12">
        <f>VLOOKUP($B253,'Gas wholesale lookups'!$A$4:$L$15,'Inputs - Gas wholesale index'!M$2,FALSE)</f>
        <v>291847.5</v>
      </c>
      <c r="N253" s="12">
        <f>VLOOKUP($B253,'Gas wholesale lookups'!$A$4:$L$15,'Inputs - Gas wholesale index'!N$2,FALSE)</f>
        <v>332991.45454545453</v>
      </c>
      <c r="O253" s="37">
        <f>VLOOKUP($B253,'Gas wholesale lookups'!$A$4:$R$15,'Inputs - Gas wholesale index'!O$2,FALSE)</f>
        <v>1</v>
      </c>
      <c r="P253" s="37">
        <f>VLOOKUP($B253,'Gas wholesale lookups'!$A$4:$R$15,'Inputs - Gas wholesale index'!P$2,FALSE)</f>
        <v>1</v>
      </c>
      <c r="Q253" s="37">
        <f>VLOOKUP($B253,'Gas wholesale lookups'!$A$4:$R$15,'Inputs - Gas wholesale index'!Q$2,FALSE)</f>
        <v>1</v>
      </c>
      <c r="R253" s="37">
        <f>VLOOKUP($B253,'Gas wholesale lookups'!$A$4:$R$15,'Inputs - Gas wholesale index'!R$2,FALSE)</f>
        <v>1</v>
      </c>
      <c r="S253" s="37">
        <f>VLOOKUP($B253,'Gas wholesale lookups'!$A$4:$R$15,'Inputs - Gas wholesale index'!S$2,FALSE)</f>
        <v>0</v>
      </c>
      <c r="T253" s="37">
        <f>VLOOKUP($B253,'Gas wholesale lookups'!$A$4:$R$15,'Inputs - Gas wholesale index'!T$2,FALSE)</f>
        <v>0</v>
      </c>
      <c r="U253" s="12">
        <f t="shared" si="55"/>
        <v>291847.5</v>
      </c>
      <c r="V253" s="12">
        <f t="shared" si="56"/>
        <v>332991.45454545453</v>
      </c>
      <c r="W253" s="12">
        <f t="shared" si="57"/>
        <v>208526.18181818182</v>
      </c>
      <c r="X253" s="12">
        <f t="shared" si="58"/>
        <v>166168.27272727274</v>
      </c>
      <c r="Y253" s="12">
        <f t="shared" si="59"/>
        <v>0</v>
      </c>
      <c r="Z253" s="12">
        <f t="shared" si="60"/>
        <v>0</v>
      </c>
      <c r="AA253" s="12">
        <f t="shared" si="61"/>
        <v>999533.40909090918</v>
      </c>
      <c r="AB253" s="22">
        <f t="shared" si="62"/>
        <v>0</v>
      </c>
      <c r="AC253" s="22">
        <f t="shared" si="63"/>
        <v>0</v>
      </c>
      <c r="AD253" s="22">
        <f t="shared" si="64"/>
        <v>0</v>
      </c>
      <c r="AE253" s="22">
        <f t="shared" si="65"/>
        <v>0</v>
      </c>
      <c r="AF253" s="22">
        <f t="shared" si="66"/>
        <v>0</v>
      </c>
      <c r="AG253" s="22">
        <f t="shared" si="67"/>
        <v>0</v>
      </c>
      <c r="AH253" s="22">
        <f t="shared" si="68"/>
        <v>0</v>
      </c>
      <c r="AI253" s="43" t="str">
        <f t="shared" si="69"/>
        <v>n/a</v>
      </c>
      <c r="AJ253" s="2" t="str">
        <f t="shared" si="70"/>
        <v>2015-16 Winter</v>
      </c>
      <c r="AK253" s="2" t="str">
        <f t="shared" si="71"/>
        <v>2015-16 Summer</v>
      </c>
      <c r="AL253" s="40">
        <v>0</v>
      </c>
      <c r="AM253" s="58"/>
    </row>
    <row r="254" spans="1:39">
      <c r="A254" s="46">
        <v>42209</v>
      </c>
      <c r="B254" s="13" t="str">
        <f t="shared" si="54"/>
        <v>Jul</v>
      </c>
      <c r="C254" s="182"/>
      <c r="D254" s="182"/>
      <c r="E254" s="182"/>
      <c r="F254" s="182"/>
      <c r="G254" s="182"/>
      <c r="H254" s="182"/>
      <c r="I254" s="12">
        <f>VLOOKUP($B254,'Gas wholesale lookups'!$A$4:$L$15,'Inputs - Gas wholesale index'!I$2,FALSE)</f>
        <v>291847.5</v>
      </c>
      <c r="J254" s="12">
        <f>VLOOKUP($B254,'Gas wholesale lookups'!$A$4:$L$15,'Inputs - Gas wholesale index'!J$2,FALSE)</f>
        <v>332991.45454545453</v>
      </c>
      <c r="K254" s="12">
        <f>VLOOKUP($B254,'Gas wholesale lookups'!$A$4:$L$15,'Inputs - Gas wholesale index'!K$2,FALSE)</f>
        <v>208526.18181818182</v>
      </c>
      <c r="L254" s="12">
        <f>VLOOKUP($B254,'Gas wholesale lookups'!$A$4:$L$15,'Inputs - Gas wholesale index'!L$2,FALSE)</f>
        <v>166168.27272727274</v>
      </c>
      <c r="M254" s="12">
        <f>VLOOKUP($B254,'Gas wholesale lookups'!$A$4:$L$15,'Inputs - Gas wholesale index'!M$2,FALSE)</f>
        <v>291847.5</v>
      </c>
      <c r="N254" s="12">
        <f>VLOOKUP($B254,'Gas wholesale lookups'!$A$4:$L$15,'Inputs - Gas wholesale index'!N$2,FALSE)</f>
        <v>332991.45454545453</v>
      </c>
      <c r="O254" s="37">
        <f>VLOOKUP($B254,'Gas wholesale lookups'!$A$4:$R$15,'Inputs - Gas wholesale index'!O$2,FALSE)</f>
        <v>1</v>
      </c>
      <c r="P254" s="37">
        <f>VLOOKUP($B254,'Gas wholesale lookups'!$A$4:$R$15,'Inputs - Gas wholesale index'!P$2,FALSE)</f>
        <v>1</v>
      </c>
      <c r="Q254" s="37">
        <f>VLOOKUP($B254,'Gas wholesale lookups'!$A$4:$R$15,'Inputs - Gas wholesale index'!Q$2,FALSE)</f>
        <v>1</v>
      </c>
      <c r="R254" s="37">
        <f>VLOOKUP($B254,'Gas wholesale lookups'!$A$4:$R$15,'Inputs - Gas wholesale index'!R$2,FALSE)</f>
        <v>1</v>
      </c>
      <c r="S254" s="37">
        <f>VLOOKUP($B254,'Gas wholesale lookups'!$A$4:$R$15,'Inputs - Gas wholesale index'!S$2,FALSE)</f>
        <v>0</v>
      </c>
      <c r="T254" s="37">
        <f>VLOOKUP($B254,'Gas wholesale lookups'!$A$4:$R$15,'Inputs - Gas wholesale index'!T$2,FALSE)</f>
        <v>0</v>
      </c>
      <c r="U254" s="12">
        <f t="shared" si="55"/>
        <v>291847.5</v>
      </c>
      <c r="V254" s="12">
        <f t="shared" si="56"/>
        <v>332991.45454545453</v>
      </c>
      <c r="W254" s="12">
        <f t="shared" si="57"/>
        <v>208526.18181818182</v>
      </c>
      <c r="X254" s="12">
        <f t="shared" si="58"/>
        <v>166168.27272727274</v>
      </c>
      <c r="Y254" s="12">
        <f t="shared" si="59"/>
        <v>0</v>
      </c>
      <c r="Z254" s="12">
        <f t="shared" si="60"/>
        <v>0</v>
      </c>
      <c r="AA254" s="12">
        <f t="shared" si="61"/>
        <v>999533.40909090918</v>
      </c>
      <c r="AB254" s="22">
        <f t="shared" si="62"/>
        <v>0</v>
      </c>
      <c r="AC254" s="22">
        <f t="shared" si="63"/>
        <v>0</v>
      </c>
      <c r="AD254" s="22">
        <f t="shared" si="64"/>
        <v>0</v>
      </c>
      <c r="AE254" s="22">
        <f t="shared" si="65"/>
        <v>0</v>
      </c>
      <c r="AF254" s="22">
        <f t="shared" si="66"/>
        <v>0</v>
      </c>
      <c r="AG254" s="22">
        <f t="shared" si="67"/>
        <v>0</v>
      </c>
      <c r="AH254" s="22">
        <f t="shared" si="68"/>
        <v>0</v>
      </c>
      <c r="AI254" s="43" t="str">
        <f t="shared" si="69"/>
        <v>n/a</v>
      </c>
      <c r="AJ254" s="2" t="str">
        <f t="shared" si="70"/>
        <v>2015-16 Winter</v>
      </c>
      <c r="AK254" s="2" t="str">
        <f t="shared" si="71"/>
        <v>2015-16 Summer</v>
      </c>
      <c r="AL254" s="40">
        <v>0</v>
      </c>
      <c r="AM254" s="58"/>
    </row>
    <row r="255" spans="1:39">
      <c r="A255" s="46">
        <v>42212</v>
      </c>
      <c r="B255" s="13" t="str">
        <f t="shared" si="54"/>
        <v>Jul</v>
      </c>
      <c r="C255" s="182"/>
      <c r="D255" s="182"/>
      <c r="E255" s="182"/>
      <c r="F255" s="182"/>
      <c r="G255" s="182"/>
      <c r="H255" s="182"/>
      <c r="I255" s="12">
        <f>VLOOKUP($B255,'Gas wholesale lookups'!$A$4:$L$15,'Inputs - Gas wholesale index'!I$2,FALSE)</f>
        <v>291847.5</v>
      </c>
      <c r="J255" s="12">
        <f>VLOOKUP($B255,'Gas wholesale lookups'!$A$4:$L$15,'Inputs - Gas wholesale index'!J$2,FALSE)</f>
        <v>332991.45454545453</v>
      </c>
      <c r="K255" s="12">
        <f>VLOOKUP($B255,'Gas wholesale lookups'!$A$4:$L$15,'Inputs - Gas wholesale index'!K$2,FALSE)</f>
        <v>208526.18181818182</v>
      </c>
      <c r="L255" s="12">
        <f>VLOOKUP($B255,'Gas wholesale lookups'!$A$4:$L$15,'Inputs - Gas wholesale index'!L$2,FALSE)</f>
        <v>166168.27272727274</v>
      </c>
      <c r="M255" s="12">
        <f>VLOOKUP($B255,'Gas wholesale lookups'!$A$4:$L$15,'Inputs - Gas wholesale index'!M$2,FALSE)</f>
        <v>291847.5</v>
      </c>
      <c r="N255" s="12">
        <f>VLOOKUP($B255,'Gas wholesale lookups'!$A$4:$L$15,'Inputs - Gas wholesale index'!N$2,FALSE)</f>
        <v>332991.45454545453</v>
      </c>
      <c r="O255" s="37">
        <f>VLOOKUP($B255,'Gas wholesale lookups'!$A$4:$R$15,'Inputs - Gas wholesale index'!O$2,FALSE)</f>
        <v>1</v>
      </c>
      <c r="P255" s="37">
        <f>VLOOKUP($B255,'Gas wholesale lookups'!$A$4:$R$15,'Inputs - Gas wholesale index'!P$2,FALSE)</f>
        <v>1</v>
      </c>
      <c r="Q255" s="37">
        <f>VLOOKUP($B255,'Gas wholesale lookups'!$A$4:$R$15,'Inputs - Gas wholesale index'!Q$2,FALSE)</f>
        <v>1</v>
      </c>
      <c r="R255" s="37">
        <f>VLOOKUP($B255,'Gas wholesale lookups'!$A$4:$R$15,'Inputs - Gas wholesale index'!R$2,FALSE)</f>
        <v>1</v>
      </c>
      <c r="S255" s="37">
        <f>VLOOKUP($B255,'Gas wholesale lookups'!$A$4:$R$15,'Inputs - Gas wholesale index'!S$2,FALSE)</f>
        <v>0</v>
      </c>
      <c r="T255" s="37">
        <f>VLOOKUP($B255,'Gas wholesale lookups'!$A$4:$R$15,'Inputs - Gas wholesale index'!T$2,FALSE)</f>
        <v>0</v>
      </c>
      <c r="U255" s="12">
        <f t="shared" si="55"/>
        <v>291847.5</v>
      </c>
      <c r="V255" s="12">
        <f t="shared" si="56"/>
        <v>332991.45454545453</v>
      </c>
      <c r="W255" s="12">
        <f t="shared" si="57"/>
        <v>208526.18181818182</v>
      </c>
      <c r="X255" s="12">
        <f t="shared" si="58"/>
        <v>166168.27272727274</v>
      </c>
      <c r="Y255" s="12">
        <f t="shared" si="59"/>
        <v>0</v>
      </c>
      <c r="Z255" s="12">
        <f t="shared" si="60"/>
        <v>0</v>
      </c>
      <c r="AA255" s="12">
        <f t="shared" si="61"/>
        <v>999533.40909090918</v>
      </c>
      <c r="AB255" s="22">
        <f t="shared" si="62"/>
        <v>0</v>
      </c>
      <c r="AC255" s="22">
        <f t="shared" si="63"/>
        <v>0</v>
      </c>
      <c r="AD255" s="22">
        <f t="shared" si="64"/>
        <v>0</v>
      </c>
      <c r="AE255" s="22">
        <f t="shared" si="65"/>
        <v>0</v>
      </c>
      <c r="AF255" s="22">
        <f t="shared" si="66"/>
        <v>0</v>
      </c>
      <c r="AG255" s="22">
        <f t="shared" si="67"/>
        <v>0</v>
      </c>
      <c r="AH255" s="22">
        <f t="shared" si="68"/>
        <v>0</v>
      </c>
      <c r="AI255" s="43" t="str">
        <f t="shared" si="69"/>
        <v>n/a</v>
      </c>
      <c r="AJ255" s="2" t="str">
        <f t="shared" si="70"/>
        <v>2015-16 Winter</v>
      </c>
      <c r="AK255" s="2" t="str">
        <f t="shared" si="71"/>
        <v>2015-16 Summer</v>
      </c>
      <c r="AL255" s="40">
        <v>0</v>
      </c>
      <c r="AM255" s="58"/>
    </row>
    <row r="256" spans="1:39">
      <c r="A256" s="46">
        <v>42213</v>
      </c>
      <c r="B256" s="13" t="str">
        <f t="shared" si="54"/>
        <v>Jul</v>
      </c>
      <c r="C256" s="182"/>
      <c r="D256" s="182"/>
      <c r="E256" s="182"/>
      <c r="F256" s="182"/>
      <c r="G256" s="182"/>
      <c r="H256" s="182"/>
      <c r="I256" s="12">
        <f>VLOOKUP($B256,'Gas wholesale lookups'!$A$4:$L$15,'Inputs - Gas wholesale index'!I$2,FALSE)</f>
        <v>291847.5</v>
      </c>
      <c r="J256" s="12">
        <f>VLOOKUP($B256,'Gas wholesale lookups'!$A$4:$L$15,'Inputs - Gas wholesale index'!J$2,FALSE)</f>
        <v>332991.45454545453</v>
      </c>
      <c r="K256" s="12">
        <f>VLOOKUP($B256,'Gas wholesale lookups'!$A$4:$L$15,'Inputs - Gas wholesale index'!K$2,FALSE)</f>
        <v>208526.18181818182</v>
      </c>
      <c r="L256" s="12">
        <f>VLOOKUP($B256,'Gas wholesale lookups'!$A$4:$L$15,'Inputs - Gas wholesale index'!L$2,FALSE)</f>
        <v>166168.27272727274</v>
      </c>
      <c r="M256" s="12">
        <f>VLOOKUP($B256,'Gas wholesale lookups'!$A$4:$L$15,'Inputs - Gas wholesale index'!M$2,FALSE)</f>
        <v>291847.5</v>
      </c>
      <c r="N256" s="12">
        <f>VLOOKUP($B256,'Gas wholesale lookups'!$A$4:$L$15,'Inputs - Gas wholesale index'!N$2,FALSE)</f>
        <v>332991.45454545453</v>
      </c>
      <c r="O256" s="37">
        <f>VLOOKUP($B256,'Gas wholesale lookups'!$A$4:$R$15,'Inputs - Gas wholesale index'!O$2,FALSE)</f>
        <v>1</v>
      </c>
      <c r="P256" s="37">
        <f>VLOOKUP($B256,'Gas wholesale lookups'!$A$4:$R$15,'Inputs - Gas wholesale index'!P$2,FALSE)</f>
        <v>1</v>
      </c>
      <c r="Q256" s="37">
        <f>VLOOKUP($B256,'Gas wholesale lookups'!$A$4:$R$15,'Inputs - Gas wholesale index'!Q$2,FALSE)</f>
        <v>1</v>
      </c>
      <c r="R256" s="37">
        <f>VLOOKUP($B256,'Gas wholesale lookups'!$A$4:$R$15,'Inputs - Gas wholesale index'!R$2,FALSE)</f>
        <v>1</v>
      </c>
      <c r="S256" s="37">
        <f>VLOOKUP($B256,'Gas wholesale lookups'!$A$4:$R$15,'Inputs - Gas wholesale index'!S$2,FALSE)</f>
        <v>0</v>
      </c>
      <c r="T256" s="37">
        <f>VLOOKUP($B256,'Gas wholesale lookups'!$A$4:$R$15,'Inputs - Gas wholesale index'!T$2,FALSE)</f>
        <v>0</v>
      </c>
      <c r="U256" s="12">
        <f t="shared" si="55"/>
        <v>291847.5</v>
      </c>
      <c r="V256" s="12">
        <f t="shared" si="56"/>
        <v>332991.45454545453</v>
      </c>
      <c r="W256" s="12">
        <f t="shared" si="57"/>
        <v>208526.18181818182</v>
      </c>
      <c r="X256" s="12">
        <f t="shared" si="58"/>
        <v>166168.27272727274</v>
      </c>
      <c r="Y256" s="12">
        <f t="shared" si="59"/>
        <v>0</v>
      </c>
      <c r="Z256" s="12">
        <f t="shared" si="60"/>
        <v>0</v>
      </c>
      <c r="AA256" s="12">
        <f t="shared" si="61"/>
        <v>999533.40909090918</v>
      </c>
      <c r="AB256" s="22">
        <f t="shared" si="62"/>
        <v>0</v>
      </c>
      <c r="AC256" s="22">
        <f t="shared" si="63"/>
        <v>0</v>
      </c>
      <c r="AD256" s="22">
        <f t="shared" si="64"/>
        <v>0</v>
      </c>
      <c r="AE256" s="22">
        <f t="shared" si="65"/>
        <v>0</v>
      </c>
      <c r="AF256" s="22">
        <f t="shared" si="66"/>
        <v>0</v>
      </c>
      <c r="AG256" s="22">
        <f t="shared" si="67"/>
        <v>0</v>
      </c>
      <c r="AH256" s="22">
        <f t="shared" si="68"/>
        <v>0</v>
      </c>
      <c r="AI256" s="43" t="str">
        <f t="shared" si="69"/>
        <v>n/a</v>
      </c>
      <c r="AJ256" s="2" t="str">
        <f t="shared" si="70"/>
        <v>2015-16 Winter</v>
      </c>
      <c r="AK256" s="2" t="str">
        <f t="shared" si="71"/>
        <v>2015-16 Summer</v>
      </c>
      <c r="AL256" s="40">
        <v>0</v>
      </c>
      <c r="AM256" s="58"/>
    </row>
    <row r="257" spans="1:39">
      <c r="A257" s="46">
        <v>42214</v>
      </c>
      <c r="B257" s="13" t="str">
        <f t="shared" si="54"/>
        <v>Jul</v>
      </c>
      <c r="C257" s="182"/>
      <c r="D257" s="182"/>
      <c r="E257" s="182"/>
      <c r="F257" s="182"/>
      <c r="G257" s="182"/>
      <c r="H257" s="182"/>
      <c r="I257" s="12">
        <f>VLOOKUP($B257,'Gas wholesale lookups'!$A$4:$L$15,'Inputs - Gas wholesale index'!I$2,FALSE)</f>
        <v>291847.5</v>
      </c>
      <c r="J257" s="12">
        <f>VLOOKUP($B257,'Gas wholesale lookups'!$A$4:$L$15,'Inputs - Gas wholesale index'!J$2,FALSE)</f>
        <v>332991.45454545453</v>
      </c>
      <c r="K257" s="12">
        <f>VLOOKUP($B257,'Gas wholesale lookups'!$A$4:$L$15,'Inputs - Gas wholesale index'!K$2,FALSE)</f>
        <v>208526.18181818182</v>
      </c>
      <c r="L257" s="12">
        <f>VLOOKUP($B257,'Gas wholesale lookups'!$A$4:$L$15,'Inputs - Gas wholesale index'!L$2,FALSE)</f>
        <v>166168.27272727274</v>
      </c>
      <c r="M257" s="12">
        <f>VLOOKUP($B257,'Gas wholesale lookups'!$A$4:$L$15,'Inputs - Gas wholesale index'!M$2,FALSE)</f>
        <v>291847.5</v>
      </c>
      <c r="N257" s="12">
        <f>VLOOKUP($B257,'Gas wholesale lookups'!$A$4:$L$15,'Inputs - Gas wholesale index'!N$2,FALSE)</f>
        <v>332991.45454545453</v>
      </c>
      <c r="O257" s="37">
        <f>VLOOKUP($B257,'Gas wholesale lookups'!$A$4:$R$15,'Inputs - Gas wholesale index'!O$2,FALSE)</f>
        <v>1</v>
      </c>
      <c r="P257" s="37">
        <f>VLOOKUP($B257,'Gas wholesale lookups'!$A$4:$R$15,'Inputs - Gas wholesale index'!P$2,FALSE)</f>
        <v>1</v>
      </c>
      <c r="Q257" s="37">
        <f>VLOOKUP($B257,'Gas wholesale lookups'!$A$4:$R$15,'Inputs - Gas wholesale index'!Q$2,FALSE)</f>
        <v>1</v>
      </c>
      <c r="R257" s="37">
        <f>VLOOKUP($B257,'Gas wholesale lookups'!$A$4:$R$15,'Inputs - Gas wholesale index'!R$2,FALSE)</f>
        <v>1</v>
      </c>
      <c r="S257" s="37">
        <f>VLOOKUP($B257,'Gas wholesale lookups'!$A$4:$R$15,'Inputs - Gas wholesale index'!S$2,FALSE)</f>
        <v>0</v>
      </c>
      <c r="T257" s="37">
        <f>VLOOKUP($B257,'Gas wholesale lookups'!$A$4:$R$15,'Inputs - Gas wholesale index'!T$2,FALSE)</f>
        <v>0</v>
      </c>
      <c r="U257" s="12">
        <f t="shared" si="55"/>
        <v>291847.5</v>
      </c>
      <c r="V257" s="12">
        <f t="shared" si="56"/>
        <v>332991.45454545453</v>
      </c>
      <c r="W257" s="12">
        <f t="shared" si="57"/>
        <v>208526.18181818182</v>
      </c>
      <c r="X257" s="12">
        <f t="shared" si="58"/>
        <v>166168.27272727274</v>
      </c>
      <c r="Y257" s="12">
        <f t="shared" si="59"/>
        <v>0</v>
      </c>
      <c r="Z257" s="12">
        <f t="shared" si="60"/>
        <v>0</v>
      </c>
      <c r="AA257" s="12">
        <f t="shared" si="61"/>
        <v>999533.40909090918</v>
      </c>
      <c r="AB257" s="22">
        <f t="shared" si="62"/>
        <v>0</v>
      </c>
      <c r="AC257" s="22">
        <f t="shared" si="63"/>
        <v>0</v>
      </c>
      <c r="AD257" s="22">
        <f t="shared" si="64"/>
        <v>0</v>
      </c>
      <c r="AE257" s="22">
        <f t="shared" si="65"/>
        <v>0</v>
      </c>
      <c r="AF257" s="22">
        <f t="shared" si="66"/>
        <v>0</v>
      </c>
      <c r="AG257" s="22">
        <f t="shared" si="67"/>
        <v>0</v>
      </c>
      <c r="AH257" s="22">
        <f t="shared" si="68"/>
        <v>0</v>
      </c>
      <c r="AI257" s="43" t="str">
        <f t="shared" si="69"/>
        <v>n/a</v>
      </c>
      <c r="AJ257" s="2" t="str">
        <f t="shared" si="70"/>
        <v>2015-16 Winter</v>
      </c>
      <c r="AK257" s="2" t="str">
        <f t="shared" si="71"/>
        <v>2015-16 Summer</v>
      </c>
      <c r="AL257" s="40">
        <v>0</v>
      </c>
      <c r="AM257" s="58"/>
    </row>
    <row r="258" spans="1:39">
      <c r="A258" s="46">
        <v>42215</v>
      </c>
      <c r="B258" s="13" t="str">
        <f t="shared" si="54"/>
        <v>Jul</v>
      </c>
      <c r="C258" s="182"/>
      <c r="D258" s="182"/>
      <c r="E258" s="182"/>
      <c r="F258" s="182"/>
      <c r="G258" s="182"/>
      <c r="H258" s="182"/>
      <c r="I258" s="12">
        <f>VLOOKUP($B258,'Gas wholesale lookups'!$A$4:$L$15,'Inputs - Gas wholesale index'!I$2,FALSE)</f>
        <v>291847.5</v>
      </c>
      <c r="J258" s="12">
        <f>VLOOKUP($B258,'Gas wholesale lookups'!$A$4:$L$15,'Inputs - Gas wholesale index'!J$2,FALSE)</f>
        <v>332991.45454545453</v>
      </c>
      <c r="K258" s="12">
        <f>VLOOKUP($B258,'Gas wholesale lookups'!$A$4:$L$15,'Inputs - Gas wholesale index'!K$2,FALSE)</f>
        <v>208526.18181818182</v>
      </c>
      <c r="L258" s="12">
        <f>VLOOKUP($B258,'Gas wholesale lookups'!$A$4:$L$15,'Inputs - Gas wholesale index'!L$2,FALSE)</f>
        <v>166168.27272727274</v>
      </c>
      <c r="M258" s="12">
        <f>VLOOKUP($B258,'Gas wholesale lookups'!$A$4:$L$15,'Inputs - Gas wholesale index'!M$2,FALSE)</f>
        <v>291847.5</v>
      </c>
      <c r="N258" s="12">
        <f>VLOOKUP($B258,'Gas wholesale lookups'!$A$4:$L$15,'Inputs - Gas wholesale index'!N$2,FALSE)</f>
        <v>332991.45454545453</v>
      </c>
      <c r="O258" s="37">
        <f>VLOOKUP($B258,'Gas wholesale lookups'!$A$4:$R$15,'Inputs - Gas wholesale index'!O$2,FALSE)</f>
        <v>1</v>
      </c>
      <c r="P258" s="37">
        <f>VLOOKUP($B258,'Gas wholesale lookups'!$A$4:$R$15,'Inputs - Gas wholesale index'!P$2,FALSE)</f>
        <v>1</v>
      </c>
      <c r="Q258" s="37">
        <f>VLOOKUP($B258,'Gas wholesale lookups'!$A$4:$R$15,'Inputs - Gas wholesale index'!Q$2,FALSE)</f>
        <v>1</v>
      </c>
      <c r="R258" s="37">
        <f>VLOOKUP($B258,'Gas wholesale lookups'!$A$4:$R$15,'Inputs - Gas wholesale index'!R$2,FALSE)</f>
        <v>1</v>
      </c>
      <c r="S258" s="37">
        <f>VLOOKUP($B258,'Gas wholesale lookups'!$A$4:$R$15,'Inputs - Gas wholesale index'!S$2,FALSE)</f>
        <v>0</v>
      </c>
      <c r="T258" s="37">
        <f>VLOOKUP($B258,'Gas wholesale lookups'!$A$4:$R$15,'Inputs - Gas wholesale index'!T$2,FALSE)</f>
        <v>0</v>
      </c>
      <c r="U258" s="12">
        <f t="shared" si="55"/>
        <v>291847.5</v>
      </c>
      <c r="V258" s="12">
        <f t="shared" si="56"/>
        <v>332991.45454545453</v>
      </c>
      <c r="W258" s="12">
        <f t="shared" si="57"/>
        <v>208526.18181818182</v>
      </c>
      <c r="X258" s="12">
        <f t="shared" si="58"/>
        <v>166168.27272727274</v>
      </c>
      <c r="Y258" s="12">
        <f t="shared" si="59"/>
        <v>0</v>
      </c>
      <c r="Z258" s="12">
        <f t="shared" si="60"/>
        <v>0</v>
      </c>
      <c r="AA258" s="12">
        <f t="shared" si="61"/>
        <v>999533.40909090918</v>
      </c>
      <c r="AB258" s="22">
        <f t="shared" si="62"/>
        <v>0</v>
      </c>
      <c r="AC258" s="22">
        <f t="shared" si="63"/>
        <v>0</v>
      </c>
      <c r="AD258" s="22">
        <f t="shared" si="64"/>
        <v>0</v>
      </c>
      <c r="AE258" s="22">
        <f t="shared" si="65"/>
        <v>0</v>
      </c>
      <c r="AF258" s="22">
        <f t="shared" si="66"/>
        <v>0</v>
      </c>
      <c r="AG258" s="22">
        <f t="shared" si="67"/>
        <v>0</v>
      </c>
      <c r="AH258" s="22">
        <f t="shared" si="68"/>
        <v>0</v>
      </c>
      <c r="AI258" s="43" t="str">
        <f t="shared" si="69"/>
        <v>n/a</v>
      </c>
      <c r="AJ258" s="2" t="str">
        <f t="shared" si="70"/>
        <v>2015-16 Winter</v>
      </c>
      <c r="AK258" s="2" t="str">
        <f t="shared" si="71"/>
        <v>2015-16 Summer</v>
      </c>
      <c r="AL258" s="40">
        <v>0</v>
      </c>
      <c r="AM258" s="58"/>
    </row>
    <row r="259" spans="1:39">
      <c r="A259" s="46">
        <v>42216</v>
      </c>
      <c r="B259" s="13" t="str">
        <f t="shared" si="54"/>
        <v>Jul</v>
      </c>
      <c r="C259" s="182"/>
      <c r="D259" s="182"/>
      <c r="E259" s="182"/>
      <c r="F259" s="182"/>
      <c r="G259" s="182"/>
      <c r="H259" s="182"/>
      <c r="I259" s="12">
        <f>VLOOKUP($B259,'Gas wholesale lookups'!$A$4:$L$15,'Inputs - Gas wholesale index'!I$2,FALSE)</f>
        <v>291847.5</v>
      </c>
      <c r="J259" s="12">
        <f>VLOOKUP($B259,'Gas wholesale lookups'!$A$4:$L$15,'Inputs - Gas wholesale index'!J$2,FALSE)</f>
        <v>332991.45454545453</v>
      </c>
      <c r="K259" s="12">
        <f>VLOOKUP($B259,'Gas wholesale lookups'!$A$4:$L$15,'Inputs - Gas wholesale index'!K$2,FALSE)</f>
        <v>208526.18181818182</v>
      </c>
      <c r="L259" s="12">
        <f>VLOOKUP($B259,'Gas wholesale lookups'!$A$4:$L$15,'Inputs - Gas wholesale index'!L$2,FALSE)</f>
        <v>166168.27272727274</v>
      </c>
      <c r="M259" s="12">
        <f>VLOOKUP($B259,'Gas wholesale lookups'!$A$4:$L$15,'Inputs - Gas wholesale index'!M$2,FALSE)</f>
        <v>291847.5</v>
      </c>
      <c r="N259" s="12">
        <f>VLOOKUP($B259,'Gas wholesale lookups'!$A$4:$L$15,'Inputs - Gas wholesale index'!N$2,FALSE)</f>
        <v>332991.45454545453</v>
      </c>
      <c r="O259" s="37">
        <f>VLOOKUP($B259,'Gas wholesale lookups'!$A$4:$R$15,'Inputs - Gas wholesale index'!O$2,FALSE)</f>
        <v>1</v>
      </c>
      <c r="P259" s="37">
        <f>VLOOKUP($B259,'Gas wholesale lookups'!$A$4:$R$15,'Inputs - Gas wholesale index'!P$2,FALSE)</f>
        <v>1</v>
      </c>
      <c r="Q259" s="37">
        <f>VLOOKUP($B259,'Gas wholesale lookups'!$A$4:$R$15,'Inputs - Gas wholesale index'!Q$2,FALSE)</f>
        <v>1</v>
      </c>
      <c r="R259" s="37">
        <f>VLOOKUP($B259,'Gas wholesale lookups'!$A$4:$R$15,'Inputs - Gas wholesale index'!R$2,FALSE)</f>
        <v>1</v>
      </c>
      <c r="S259" s="37">
        <f>VLOOKUP($B259,'Gas wholesale lookups'!$A$4:$R$15,'Inputs - Gas wholesale index'!S$2,FALSE)</f>
        <v>0</v>
      </c>
      <c r="T259" s="37">
        <f>VLOOKUP($B259,'Gas wholesale lookups'!$A$4:$R$15,'Inputs - Gas wholesale index'!T$2,FALSE)</f>
        <v>0</v>
      </c>
      <c r="U259" s="12">
        <f t="shared" si="55"/>
        <v>291847.5</v>
      </c>
      <c r="V259" s="12">
        <f t="shared" si="56"/>
        <v>332991.45454545453</v>
      </c>
      <c r="W259" s="12">
        <f t="shared" si="57"/>
        <v>208526.18181818182</v>
      </c>
      <c r="X259" s="12">
        <f t="shared" si="58"/>
        <v>166168.27272727274</v>
      </c>
      <c r="Y259" s="12">
        <f t="shared" si="59"/>
        <v>0</v>
      </c>
      <c r="Z259" s="12">
        <f t="shared" si="60"/>
        <v>0</v>
      </c>
      <c r="AA259" s="12">
        <f t="shared" si="61"/>
        <v>999533.40909090918</v>
      </c>
      <c r="AB259" s="22">
        <f t="shared" si="62"/>
        <v>0</v>
      </c>
      <c r="AC259" s="22">
        <f t="shared" si="63"/>
        <v>0</v>
      </c>
      <c r="AD259" s="22">
        <f t="shared" si="64"/>
        <v>0</v>
      </c>
      <c r="AE259" s="22">
        <f t="shared" si="65"/>
        <v>0</v>
      </c>
      <c r="AF259" s="22">
        <f t="shared" si="66"/>
        <v>0</v>
      </c>
      <c r="AG259" s="22">
        <f t="shared" si="67"/>
        <v>0</v>
      </c>
      <c r="AH259" s="22">
        <f t="shared" si="68"/>
        <v>0</v>
      </c>
      <c r="AI259" s="43" t="str">
        <f t="shared" si="69"/>
        <v>n/a</v>
      </c>
      <c r="AJ259" s="2" t="str">
        <f t="shared" si="70"/>
        <v>2015-16 Winter</v>
      </c>
      <c r="AK259" s="2" t="str">
        <f t="shared" si="71"/>
        <v>2015-16 Summer</v>
      </c>
      <c r="AL259" s="40">
        <v>0</v>
      </c>
      <c r="AM259" s="58"/>
    </row>
    <row r="260" spans="1:39">
      <c r="A260" s="46">
        <v>42219</v>
      </c>
      <c r="B260" s="13" t="str">
        <f t="shared" ref="B260:B280" si="72">TEXT(A260,"mmm")</f>
        <v>Aug</v>
      </c>
      <c r="C260" s="182"/>
      <c r="D260" s="182"/>
      <c r="E260" s="182"/>
      <c r="F260" s="182"/>
      <c r="G260" s="182"/>
      <c r="H260" s="182"/>
      <c r="I260" s="12">
        <f>VLOOKUP($B260,'Gas wholesale lookups'!$A$4:$L$15,'Inputs - Gas wholesale index'!I$2,FALSE)</f>
        <v>291847.5</v>
      </c>
      <c r="J260" s="12">
        <f>VLOOKUP($B260,'Gas wholesale lookups'!$A$4:$L$15,'Inputs - Gas wholesale index'!J$2,FALSE)</f>
        <v>332991.45454545453</v>
      </c>
      <c r="K260" s="12">
        <f>VLOOKUP($B260,'Gas wholesale lookups'!$A$4:$L$15,'Inputs - Gas wholesale index'!K$2,FALSE)</f>
        <v>208526.18181818182</v>
      </c>
      <c r="L260" s="12">
        <f>VLOOKUP($B260,'Gas wholesale lookups'!$A$4:$L$15,'Inputs - Gas wholesale index'!L$2,FALSE)</f>
        <v>166168.27272727274</v>
      </c>
      <c r="M260" s="12">
        <f>VLOOKUP($B260,'Gas wholesale lookups'!$A$4:$L$15,'Inputs - Gas wholesale index'!M$2,FALSE)</f>
        <v>291847.5</v>
      </c>
      <c r="N260" s="12">
        <f>VLOOKUP($B260,'Gas wholesale lookups'!$A$4:$L$15,'Inputs - Gas wholesale index'!N$2,FALSE)</f>
        <v>332991.45454545453</v>
      </c>
      <c r="O260" s="37">
        <f>VLOOKUP($B260,'Gas wholesale lookups'!$A$4:$R$15,'Inputs - Gas wholesale index'!O$2,FALSE)</f>
        <v>0</v>
      </c>
      <c r="P260" s="37">
        <f>VLOOKUP($B260,'Gas wholesale lookups'!$A$4:$R$15,'Inputs - Gas wholesale index'!P$2,FALSE)</f>
        <v>0</v>
      </c>
      <c r="Q260" s="37">
        <f>VLOOKUP($B260,'Gas wholesale lookups'!$A$4:$R$15,'Inputs - Gas wholesale index'!Q$2,FALSE)</f>
        <v>1</v>
      </c>
      <c r="R260" s="37">
        <f>VLOOKUP($B260,'Gas wholesale lookups'!$A$4:$R$15,'Inputs - Gas wholesale index'!R$2,FALSE)</f>
        <v>1</v>
      </c>
      <c r="S260" s="37">
        <f>VLOOKUP($B260,'Gas wholesale lookups'!$A$4:$R$15,'Inputs - Gas wholesale index'!S$2,FALSE)</f>
        <v>1</v>
      </c>
      <c r="T260" s="37">
        <f>VLOOKUP($B260,'Gas wholesale lookups'!$A$4:$R$15,'Inputs - Gas wholesale index'!T$2,FALSE)</f>
        <v>1</v>
      </c>
      <c r="U260" s="12">
        <f t="shared" ref="U260:U323" si="73">IF(O260="","",I260*O260)</f>
        <v>0</v>
      </c>
      <c r="V260" s="12">
        <f t="shared" ref="V260:V323" si="74">IF(P260="","",J260*P260)</f>
        <v>0</v>
      </c>
      <c r="W260" s="12">
        <f t="shared" ref="W260:W323" si="75">IF(Q260="","",K260*Q260)</f>
        <v>208526.18181818182</v>
      </c>
      <c r="X260" s="12">
        <f t="shared" ref="X260:X323" si="76">IF(R260="","",L260*R260)</f>
        <v>166168.27272727274</v>
      </c>
      <c r="Y260" s="12">
        <f t="shared" ref="Y260:Y323" si="77">IF(S260="","",M260*S260)</f>
        <v>291847.5</v>
      </c>
      <c r="Z260" s="12">
        <f t="shared" ref="Z260:Z323" si="78">IF(T260="","",N260*T260)</f>
        <v>332991.45454545453</v>
      </c>
      <c r="AA260" s="12">
        <f t="shared" ref="AA260:AA323" si="79">SUM(U260:Z260)</f>
        <v>999533.40909090918</v>
      </c>
      <c r="AB260" s="22">
        <f t="shared" ref="AB260:AB323" si="80">IF(U260="","",U260*C260)</f>
        <v>0</v>
      </c>
      <c r="AC260" s="22">
        <f t="shared" ref="AC260:AC323" si="81">IF(V260="","",V260*D260)</f>
        <v>0</v>
      </c>
      <c r="AD260" s="22">
        <f t="shared" ref="AD260:AD323" si="82">IF(W260="","",W260*E260)</f>
        <v>0</v>
      </c>
      <c r="AE260" s="22">
        <f t="shared" ref="AE260:AE323" si="83">IF(X260="","",X260*F260)</f>
        <v>0</v>
      </c>
      <c r="AF260" s="22">
        <f t="shared" ref="AF260:AF323" si="84">IF(Y260="","",Y260*G260)</f>
        <v>0</v>
      </c>
      <c r="AG260" s="22">
        <f t="shared" ref="AG260:AG323" si="85">IF(Z260="","",Z260*H260)</f>
        <v>0</v>
      </c>
      <c r="AH260" s="22">
        <f t="shared" ref="AH260:AH323" si="86">SUM(AB260:AG260)</f>
        <v>0</v>
      </c>
      <c r="AI260" s="43" t="str">
        <f t="shared" ref="AI260:AI323" si="87">IF(MIN(C260:H260)&lt;1,"n/a",AH260/AA260)</f>
        <v>n/a</v>
      </c>
      <c r="AJ260" s="2" t="str">
        <f t="shared" si="70"/>
        <v>2016-17 Summer</v>
      </c>
      <c r="AK260" s="2" t="str">
        <f t="shared" si="71"/>
        <v>2015-16 Summer</v>
      </c>
      <c r="AL260" s="40">
        <v>0</v>
      </c>
      <c r="AM260" s="7"/>
    </row>
    <row r="261" spans="1:39">
      <c r="A261" s="46">
        <v>42220</v>
      </c>
      <c r="B261" s="13" t="str">
        <f t="shared" si="72"/>
        <v>Aug</v>
      </c>
      <c r="C261" s="182"/>
      <c r="D261" s="182"/>
      <c r="E261" s="182"/>
      <c r="F261" s="182"/>
      <c r="G261" s="182"/>
      <c r="H261" s="182"/>
      <c r="I261" s="12">
        <f>VLOOKUP($B261,'Gas wholesale lookups'!$A$4:$L$15,'Inputs - Gas wholesale index'!I$2,FALSE)</f>
        <v>291847.5</v>
      </c>
      <c r="J261" s="12">
        <f>VLOOKUP($B261,'Gas wholesale lookups'!$A$4:$L$15,'Inputs - Gas wholesale index'!J$2,FALSE)</f>
        <v>332991.45454545453</v>
      </c>
      <c r="K261" s="12">
        <f>VLOOKUP($B261,'Gas wholesale lookups'!$A$4:$L$15,'Inputs - Gas wholesale index'!K$2,FALSE)</f>
        <v>208526.18181818182</v>
      </c>
      <c r="L261" s="12">
        <f>VLOOKUP($B261,'Gas wholesale lookups'!$A$4:$L$15,'Inputs - Gas wholesale index'!L$2,FALSE)</f>
        <v>166168.27272727274</v>
      </c>
      <c r="M261" s="12">
        <f>VLOOKUP($B261,'Gas wholesale lookups'!$A$4:$L$15,'Inputs - Gas wholesale index'!M$2,FALSE)</f>
        <v>291847.5</v>
      </c>
      <c r="N261" s="12">
        <f>VLOOKUP($B261,'Gas wholesale lookups'!$A$4:$L$15,'Inputs - Gas wholesale index'!N$2,FALSE)</f>
        <v>332991.45454545453</v>
      </c>
      <c r="O261" s="37">
        <f>VLOOKUP($B261,'Gas wholesale lookups'!$A$4:$R$15,'Inputs - Gas wholesale index'!O$2,FALSE)</f>
        <v>0</v>
      </c>
      <c r="P261" s="37">
        <f>VLOOKUP($B261,'Gas wholesale lookups'!$A$4:$R$15,'Inputs - Gas wholesale index'!P$2,FALSE)</f>
        <v>0</v>
      </c>
      <c r="Q261" s="37">
        <f>VLOOKUP($B261,'Gas wholesale lookups'!$A$4:$R$15,'Inputs - Gas wholesale index'!Q$2,FALSE)</f>
        <v>1</v>
      </c>
      <c r="R261" s="37">
        <f>VLOOKUP($B261,'Gas wholesale lookups'!$A$4:$R$15,'Inputs - Gas wholesale index'!R$2,FALSE)</f>
        <v>1</v>
      </c>
      <c r="S261" s="37">
        <f>VLOOKUP($B261,'Gas wholesale lookups'!$A$4:$R$15,'Inputs - Gas wholesale index'!S$2,FALSE)</f>
        <v>1</v>
      </c>
      <c r="T261" s="37">
        <f>VLOOKUP($B261,'Gas wholesale lookups'!$A$4:$R$15,'Inputs - Gas wholesale index'!T$2,FALSE)</f>
        <v>1</v>
      </c>
      <c r="U261" s="12">
        <f t="shared" si="73"/>
        <v>0</v>
      </c>
      <c r="V261" s="12">
        <f t="shared" si="74"/>
        <v>0</v>
      </c>
      <c r="W261" s="12">
        <f t="shared" si="75"/>
        <v>208526.18181818182</v>
      </c>
      <c r="X261" s="12">
        <f t="shared" si="76"/>
        <v>166168.27272727274</v>
      </c>
      <c r="Y261" s="12">
        <f t="shared" si="77"/>
        <v>291847.5</v>
      </c>
      <c r="Z261" s="12">
        <f t="shared" si="78"/>
        <v>332991.45454545453</v>
      </c>
      <c r="AA261" s="12">
        <f t="shared" si="79"/>
        <v>999533.40909090918</v>
      </c>
      <c r="AB261" s="22">
        <f t="shared" si="80"/>
        <v>0</v>
      </c>
      <c r="AC261" s="22">
        <f t="shared" si="81"/>
        <v>0</v>
      </c>
      <c r="AD261" s="22">
        <f t="shared" si="82"/>
        <v>0</v>
      </c>
      <c r="AE261" s="22">
        <f t="shared" si="83"/>
        <v>0</v>
      </c>
      <c r="AF261" s="22">
        <f t="shared" si="84"/>
        <v>0</v>
      </c>
      <c r="AG261" s="22">
        <f t="shared" si="85"/>
        <v>0</v>
      </c>
      <c r="AH261" s="22">
        <f t="shared" si="86"/>
        <v>0</v>
      </c>
      <c r="AI261" s="43" t="str">
        <f t="shared" si="87"/>
        <v>n/a</v>
      </c>
      <c r="AJ261" s="2" t="str">
        <f t="shared" si="70"/>
        <v>2016-17 Summer</v>
      </c>
      <c r="AK261" s="2" t="str">
        <f t="shared" si="71"/>
        <v>2015-16 Summer</v>
      </c>
      <c r="AL261" s="40">
        <v>0</v>
      </c>
      <c r="AM261" s="7"/>
    </row>
    <row r="262" spans="1:39">
      <c r="A262" s="46">
        <v>42221</v>
      </c>
      <c r="B262" s="13" t="str">
        <f t="shared" si="72"/>
        <v>Aug</v>
      </c>
      <c r="C262" s="182"/>
      <c r="D262" s="182"/>
      <c r="E262" s="182"/>
      <c r="F262" s="182"/>
      <c r="G262" s="182"/>
      <c r="H262" s="182"/>
      <c r="I262" s="12">
        <f>VLOOKUP($B262,'Gas wholesale lookups'!$A$4:$L$15,'Inputs - Gas wholesale index'!I$2,FALSE)</f>
        <v>291847.5</v>
      </c>
      <c r="J262" s="12">
        <f>VLOOKUP($B262,'Gas wholesale lookups'!$A$4:$L$15,'Inputs - Gas wholesale index'!J$2,FALSE)</f>
        <v>332991.45454545453</v>
      </c>
      <c r="K262" s="12">
        <f>VLOOKUP($B262,'Gas wholesale lookups'!$A$4:$L$15,'Inputs - Gas wholesale index'!K$2,FALSE)</f>
        <v>208526.18181818182</v>
      </c>
      <c r="L262" s="12">
        <f>VLOOKUP($B262,'Gas wholesale lookups'!$A$4:$L$15,'Inputs - Gas wholesale index'!L$2,FALSE)</f>
        <v>166168.27272727274</v>
      </c>
      <c r="M262" s="12">
        <f>VLOOKUP($B262,'Gas wholesale lookups'!$A$4:$L$15,'Inputs - Gas wholesale index'!M$2,FALSE)</f>
        <v>291847.5</v>
      </c>
      <c r="N262" s="12">
        <f>VLOOKUP($B262,'Gas wholesale lookups'!$A$4:$L$15,'Inputs - Gas wholesale index'!N$2,FALSE)</f>
        <v>332991.45454545453</v>
      </c>
      <c r="O262" s="37">
        <f>VLOOKUP($B262,'Gas wholesale lookups'!$A$4:$R$15,'Inputs - Gas wholesale index'!O$2,FALSE)</f>
        <v>0</v>
      </c>
      <c r="P262" s="37">
        <f>VLOOKUP($B262,'Gas wholesale lookups'!$A$4:$R$15,'Inputs - Gas wholesale index'!P$2,FALSE)</f>
        <v>0</v>
      </c>
      <c r="Q262" s="37">
        <f>VLOOKUP($B262,'Gas wholesale lookups'!$A$4:$R$15,'Inputs - Gas wholesale index'!Q$2,FALSE)</f>
        <v>1</v>
      </c>
      <c r="R262" s="37">
        <f>VLOOKUP($B262,'Gas wholesale lookups'!$A$4:$R$15,'Inputs - Gas wholesale index'!R$2,FALSE)</f>
        <v>1</v>
      </c>
      <c r="S262" s="37">
        <f>VLOOKUP($B262,'Gas wholesale lookups'!$A$4:$R$15,'Inputs - Gas wholesale index'!S$2,FALSE)</f>
        <v>1</v>
      </c>
      <c r="T262" s="37">
        <f>VLOOKUP($B262,'Gas wholesale lookups'!$A$4:$R$15,'Inputs - Gas wholesale index'!T$2,FALSE)</f>
        <v>1</v>
      </c>
      <c r="U262" s="12">
        <f t="shared" si="73"/>
        <v>0</v>
      </c>
      <c r="V262" s="12">
        <f t="shared" si="74"/>
        <v>0</v>
      </c>
      <c r="W262" s="12">
        <f t="shared" si="75"/>
        <v>208526.18181818182</v>
      </c>
      <c r="X262" s="12">
        <f t="shared" si="76"/>
        <v>166168.27272727274</v>
      </c>
      <c r="Y262" s="12">
        <f t="shared" si="77"/>
        <v>291847.5</v>
      </c>
      <c r="Z262" s="12">
        <f t="shared" si="78"/>
        <v>332991.45454545453</v>
      </c>
      <c r="AA262" s="12">
        <f t="shared" si="79"/>
        <v>999533.40909090918</v>
      </c>
      <c r="AB262" s="22">
        <f t="shared" si="80"/>
        <v>0</v>
      </c>
      <c r="AC262" s="22">
        <f t="shared" si="81"/>
        <v>0</v>
      </c>
      <c r="AD262" s="22">
        <f t="shared" si="82"/>
        <v>0</v>
      </c>
      <c r="AE262" s="22">
        <f t="shared" si="83"/>
        <v>0</v>
      </c>
      <c r="AF262" s="22">
        <f t="shared" si="84"/>
        <v>0</v>
      </c>
      <c r="AG262" s="22">
        <f t="shared" si="85"/>
        <v>0</v>
      </c>
      <c r="AH262" s="22">
        <f t="shared" si="86"/>
        <v>0</v>
      </c>
      <c r="AI262" s="43" t="str">
        <f t="shared" si="87"/>
        <v>n/a</v>
      </c>
      <c r="AJ262" s="2" t="str">
        <f t="shared" si="70"/>
        <v>2016-17 Summer</v>
      </c>
      <c r="AK262" s="2" t="str">
        <f t="shared" si="71"/>
        <v>2015-16 Summer</v>
      </c>
      <c r="AL262" s="40">
        <v>0</v>
      </c>
      <c r="AM262" s="7"/>
    </row>
    <row r="263" spans="1:39">
      <c r="A263" s="46">
        <v>42222</v>
      </c>
      <c r="B263" s="13" t="str">
        <f t="shared" si="72"/>
        <v>Aug</v>
      </c>
      <c r="C263" s="182"/>
      <c r="D263" s="182"/>
      <c r="E263" s="182"/>
      <c r="F263" s="182"/>
      <c r="G263" s="182"/>
      <c r="H263" s="182"/>
      <c r="I263" s="12">
        <f>VLOOKUP($B263,'Gas wholesale lookups'!$A$4:$L$15,'Inputs - Gas wholesale index'!I$2,FALSE)</f>
        <v>291847.5</v>
      </c>
      <c r="J263" s="12">
        <f>VLOOKUP($B263,'Gas wholesale lookups'!$A$4:$L$15,'Inputs - Gas wholesale index'!J$2,FALSE)</f>
        <v>332991.45454545453</v>
      </c>
      <c r="K263" s="12">
        <f>VLOOKUP($B263,'Gas wholesale lookups'!$A$4:$L$15,'Inputs - Gas wholesale index'!K$2,FALSE)</f>
        <v>208526.18181818182</v>
      </c>
      <c r="L263" s="12">
        <f>VLOOKUP($B263,'Gas wholesale lookups'!$A$4:$L$15,'Inputs - Gas wholesale index'!L$2,FALSE)</f>
        <v>166168.27272727274</v>
      </c>
      <c r="M263" s="12">
        <f>VLOOKUP($B263,'Gas wholesale lookups'!$A$4:$L$15,'Inputs - Gas wholesale index'!M$2,FALSE)</f>
        <v>291847.5</v>
      </c>
      <c r="N263" s="12">
        <f>VLOOKUP($B263,'Gas wholesale lookups'!$A$4:$L$15,'Inputs - Gas wholesale index'!N$2,FALSE)</f>
        <v>332991.45454545453</v>
      </c>
      <c r="O263" s="37">
        <f>VLOOKUP($B263,'Gas wholesale lookups'!$A$4:$R$15,'Inputs - Gas wholesale index'!O$2,FALSE)</f>
        <v>0</v>
      </c>
      <c r="P263" s="37">
        <f>VLOOKUP($B263,'Gas wholesale lookups'!$A$4:$R$15,'Inputs - Gas wholesale index'!P$2,FALSE)</f>
        <v>0</v>
      </c>
      <c r="Q263" s="37">
        <f>VLOOKUP($B263,'Gas wholesale lookups'!$A$4:$R$15,'Inputs - Gas wholesale index'!Q$2,FALSE)</f>
        <v>1</v>
      </c>
      <c r="R263" s="37">
        <f>VLOOKUP($B263,'Gas wholesale lookups'!$A$4:$R$15,'Inputs - Gas wholesale index'!R$2,FALSE)</f>
        <v>1</v>
      </c>
      <c r="S263" s="37">
        <f>VLOOKUP($B263,'Gas wholesale lookups'!$A$4:$R$15,'Inputs - Gas wholesale index'!S$2,FALSE)</f>
        <v>1</v>
      </c>
      <c r="T263" s="37">
        <f>VLOOKUP($B263,'Gas wholesale lookups'!$A$4:$R$15,'Inputs - Gas wholesale index'!T$2,FALSE)</f>
        <v>1</v>
      </c>
      <c r="U263" s="12">
        <f t="shared" si="73"/>
        <v>0</v>
      </c>
      <c r="V263" s="12">
        <f t="shared" si="74"/>
        <v>0</v>
      </c>
      <c r="W263" s="12">
        <f t="shared" si="75"/>
        <v>208526.18181818182</v>
      </c>
      <c r="X263" s="12">
        <f t="shared" si="76"/>
        <v>166168.27272727274</v>
      </c>
      <c r="Y263" s="12">
        <f t="shared" si="77"/>
        <v>291847.5</v>
      </c>
      <c r="Z263" s="12">
        <f t="shared" si="78"/>
        <v>332991.45454545453</v>
      </c>
      <c r="AA263" s="12">
        <f t="shared" si="79"/>
        <v>999533.40909090918</v>
      </c>
      <c r="AB263" s="22">
        <f t="shared" si="80"/>
        <v>0</v>
      </c>
      <c r="AC263" s="22">
        <f t="shared" si="81"/>
        <v>0</v>
      </c>
      <c r="AD263" s="22">
        <f t="shared" si="82"/>
        <v>0</v>
      </c>
      <c r="AE263" s="22">
        <f t="shared" si="83"/>
        <v>0</v>
      </c>
      <c r="AF263" s="22">
        <f t="shared" si="84"/>
        <v>0</v>
      </c>
      <c r="AG263" s="22">
        <f t="shared" si="85"/>
        <v>0</v>
      </c>
      <c r="AH263" s="22">
        <f t="shared" si="86"/>
        <v>0</v>
      </c>
      <c r="AI263" s="43" t="str">
        <f t="shared" si="87"/>
        <v>n/a</v>
      </c>
      <c r="AJ263" s="2" t="str">
        <f t="shared" ref="AJ263:AJ326" si="88">IF(AND(MONTH(A263)=8,MONTH(A262)=7),YEAR(A263)+1&amp;"-"&amp;YEAR(A263)-1998&amp;" Summer",IF(AND(MONTH(A263)=2,MONTH(A262)=1),YEAR(A263)&amp;"-"&amp;YEAR(A263)-1999&amp;" Winter",AJ262))</f>
        <v>2016-17 Summer</v>
      </c>
      <c r="AK263" s="2" t="str">
        <f t="shared" ref="AK263:AK326" si="89">IF(AND(MONTH(A263)=4,MONTH(A262)=3),YEAR(A263)&amp;"-"&amp;YEAR(A263)-1999&amp;" Summer",IF(AND(MONTH(A263)=10,MONTH(A262)=9),YEAR(A263)&amp;"-"&amp;YEAR(A263)-1999&amp;" Winter",AK262))</f>
        <v>2015-16 Summer</v>
      </c>
      <c r="AL263" s="40">
        <v>0</v>
      </c>
      <c r="AM263" s="7"/>
    </row>
    <row r="264" spans="1:39">
      <c r="A264" s="46">
        <v>42223</v>
      </c>
      <c r="B264" s="13" t="str">
        <f t="shared" si="72"/>
        <v>Aug</v>
      </c>
      <c r="C264" s="182"/>
      <c r="D264" s="182"/>
      <c r="E264" s="182"/>
      <c r="F264" s="182"/>
      <c r="G264" s="182"/>
      <c r="H264" s="182"/>
      <c r="I264" s="12">
        <f>VLOOKUP($B264,'Gas wholesale lookups'!$A$4:$L$15,'Inputs - Gas wholesale index'!I$2,FALSE)</f>
        <v>291847.5</v>
      </c>
      <c r="J264" s="12">
        <f>VLOOKUP($B264,'Gas wholesale lookups'!$A$4:$L$15,'Inputs - Gas wholesale index'!J$2,FALSE)</f>
        <v>332991.45454545453</v>
      </c>
      <c r="K264" s="12">
        <f>VLOOKUP($B264,'Gas wholesale lookups'!$A$4:$L$15,'Inputs - Gas wholesale index'!K$2,FALSE)</f>
        <v>208526.18181818182</v>
      </c>
      <c r="L264" s="12">
        <f>VLOOKUP($B264,'Gas wholesale lookups'!$A$4:$L$15,'Inputs - Gas wholesale index'!L$2,FALSE)</f>
        <v>166168.27272727274</v>
      </c>
      <c r="M264" s="12">
        <f>VLOOKUP($B264,'Gas wholesale lookups'!$A$4:$L$15,'Inputs - Gas wholesale index'!M$2,FALSE)</f>
        <v>291847.5</v>
      </c>
      <c r="N264" s="12">
        <f>VLOOKUP($B264,'Gas wholesale lookups'!$A$4:$L$15,'Inputs - Gas wholesale index'!N$2,FALSE)</f>
        <v>332991.45454545453</v>
      </c>
      <c r="O264" s="37">
        <f>VLOOKUP($B264,'Gas wholesale lookups'!$A$4:$R$15,'Inputs - Gas wholesale index'!O$2,FALSE)</f>
        <v>0</v>
      </c>
      <c r="P264" s="37">
        <f>VLOOKUP($B264,'Gas wholesale lookups'!$A$4:$R$15,'Inputs - Gas wholesale index'!P$2,FALSE)</f>
        <v>0</v>
      </c>
      <c r="Q264" s="37">
        <f>VLOOKUP($B264,'Gas wholesale lookups'!$A$4:$R$15,'Inputs - Gas wholesale index'!Q$2,FALSE)</f>
        <v>1</v>
      </c>
      <c r="R264" s="37">
        <f>VLOOKUP($B264,'Gas wholesale lookups'!$A$4:$R$15,'Inputs - Gas wholesale index'!R$2,FALSE)</f>
        <v>1</v>
      </c>
      <c r="S264" s="37">
        <f>VLOOKUP($B264,'Gas wholesale lookups'!$A$4:$R$15,'Inputs - Gas wholesale index'!S$2,FALSE)</f>
        <v>1</v>
      </c>
      <c r="T264" s="37">
        <f>VLOOKUP($B264,'Gas wholesale lookups'!$A$4:$R$15,'Inputs - Gas wholesale index'!T$2,FALSE)</f>
        <v>1</v>
      </c>
      <c r="U264" s="12">
        <f t="shared" si="73"/>
        <v>0</v>
      </c>
      <c r="V264" s="12">
        <f t="shared" si="74"/>
        <v>0</v>
      </c>
      <c r="W264" s="12">
        <f t="shared" si="75"/>
        <v>208526.18181818182</v>
      </c>
      <c r="X264" s="12">
        <f t="shared" si="76"/>
        <v>166168.27272727274</v>
      </c>
      <c r="Y264" s="12">
        <f t="shared" si="77"/>
        <v>291847.5</v>
      </c>
      <c r="Z264" s="12">
        <f t="shared" si="78"/>
        <v>332991.45454545453</v>
      </c>
      <c r="AA264" s="12">
        <f t="shared" si="79"/>
        <v>999533.40909090918</v>
      </c>
      <c r="AB264" s="22">
        <f t="shared" si="80"/>
        <v>0</v>
      </c>
      <c r="AC264" s="22">
        <f t="shared" si="81"/>
        <v>0</v>
      </c>
      <c r="AD264" s="22">
        <f t="shared" si="82"/>
        <v>0</v>
      </c>
      <c r="AE264" s="22">
        <f t="shared" si="83"/>
        <v>0</v>
      </c>
      <c r="AF264" s="22">
        <f t="shared" si="84"/>
        <v>0</v>
      </c>
      <c r="AG264" s="22">
        <f t="shared" si="85"/>
        <v>0</v>
      </c>
      <c r="AH264" s="22">
        <f t="shared" si="86"/>
        <v>0</v>
      </c>
      <c r="AI264" s="43" t="str">
        <f t="shared" si="87"/>
        <v>n/a</v>
      </c>
      <c r="AJ264" s="2" t="str">
        <f t="shared" si="88"/>
        <v>2016-17 Summer</v>
      </c>
      <c r="AK264" s="2" t="str">
        <f t="shared" si="89"/>
        <v>2015-16 Summer</v>
      </c>
      <c r="AL264" s="40">
        <v>0</v>
      </c>
      <c r="AM264" s="7"/>
    </row>
    <row r="265" spans="1:39">
      <c r="A265" s="46">
        <v>42226</v>
      </c>
      <c r="B265" s="13" t="str">
        <f t="shared" si="72"/>
        <v>Aug</v>
      </c>
      <c r="C265" s="182"/>
      <c r="D265" s="182"/>
      <c r="E265" s="182"/>
      <c r="F265" s="182"/>
      <c r="G265" s="182"/>
      <c r="H265" s="182"/>
      <c r="I265" s="12">
        <f>VLOOKUP($B265,'Gas wholesale lookups'!$A$4:$L$15,'Inputs - Gas wholesale index'!I$2,FALSE)</f>
        <v>291847.5</v>
      </c>
      <c r="J265" s="12">
        <f>VLOOKUP($B265,'Gas wholesale lookups'!$A$4:$L$15,'Inputs - Gas wholesale index'!J$2,FALSE)</f>
        <v>332991.45454545453</v>
      </c>
      <c r="K265" s="12">
        <f>VLOOKUP($B265,'Gas wholesale lookups'!$A$4:$L$15,'Inputs - Gas wholesale index'!K$2,FALSE)</f>
        <v>208526.18181818182</v>
      </c>
      <c r="L265" s="12">
        <f>VLOOKUP($B265,'Gas wholesale lookups'!$A$4:$L$15,'Inputs - Gas wholesale index'!L$2,FALSE)</f>
        <v>166168.27272727274</v>
      </c>
      <c r="M265" s="12">
        <f>VLOOKUP($B265,'Gas wholesale lookups'!$A$4:$L$15,'Inputs - Gas wholesale index'!M$2,FALSE)</f>
        <v>291847.5</v>
      </c>
      <c r="N265" s="12">
        <f>VLOOKUP($B265,'Gas wholesale lookups'!$A$4:$L$15,'Inputs - Gas wholesale index'!N$2,FALSE)</f>
        <v>332991.45454545453</v>
      </c>
      <c r="O265" s="37">
        <f>VLOOKUP($B265,'Gas wholesale lookups'!$A$4:$R$15,'Inputs - Gas wholesale index'!O$2,FALSE)</f>
        <v>0</v>
      </c>
      <c r="P265" s="37">
        <f>VLOOKUP($B265,'Gas wholesale lookups'!$A$4:$R$15,'Inputs - Gas wholesale index'!P$2,FALSE)</f>
        <v>0</v>
      </c>
      <c r="Q265" s="37">
        <f>VLOOKUP($B265,'Gas wholesale lookups'!$A$4:$R$15,'Inputs - Gas wholesale index'!Q$2,FALSE)</f>
        <v>1</v>
      </c>
      <c r="R265" s="37">
        <f>VLOOKUP($B265,'Gas wholesale lookups'!$A$4:$R$15,'Inputs - Gas wholesale index'!R$2,FALSE)</f>
        <v>1</v>
      </c>
      <c r="S265" s="37">
        <f>VLOOKUP($B265,'Gas wholesale lookups'!$A$4:$R$15,'Inputs - Gas wholesale index'!S$2,FALSE)</f>
        <v>1</v>
      </c>
      <c r="T265" s="37">
        <f>VLOOKUP($B265,'Gas wholesale lookups'!$A$4:$R$15,'Inputs - Gas wholesale index'!T$2,FALSE)</f>
        <v>1</v>
      </c>
      <c r="U265" s="12">
        <f t="shared" si="73"/>
        <v>0</v>
      </c>
      <c r="V265" s="12">
        <f t="shared" si="74"/>
        <v>0</v>
      </c>
      <c r="W265" s="12">
        <f t="shared" si="75"/>
        <v>208526.18181818182</v>
      </c>
      <c r="X265" s="12">
        <f t="shared" si="76"/>
        <v>166168.27272727274</v>
      </c>
      <c r="Y265" s="12">
        <f t="shared" si="77"/>
        <v>291847.5</v>
      </c>
      <c r="Z265" s="12">
        <f t="shared" si="78"/>
        <v>332991.45454545453</v>
      </c>
      <c r="AA265" s="12">
        <f t="shared" si="79"/>
        <v>999533.40909090918</v>
      </c>
      <c r="AB265" s="22">
        <f t="shared" si="80"/>
        <v>0</v>
      </c>
      <c r="AC265" s="22">
        <f t="shared" si="81"/>
        <v>0</v>
      </c>
      <c r="AD265" s="22">
        <f t="shared" si="82"/>
        <v>0</v>
      </c>
      <c r="AE265" s="22">
        <f t="shared" si="83"/>
        <v>0</v>
      </c>
      <c r="AF265" s="22">
        <f t="shared" si="84"/>
        <v>0</v>
      </c>
      <c r="AG265" s="22">
        <f t="shared" si="85"/>
        <v>0</v>
      </c>
      <c r="AH265" s="22">
        <f t="shared" si="86"/>
        <v>0</v>
      </c>
      <c r="AI265" s="43" t="str">
        <f t="shared" si="87"/>
        <v>n/a</v>
      </c>
      <c r="AJ265" s="2" t="str">
        <f t="shared" si="88"/>
        <v>2016-17 Summer</v>
      </c>
      <c r="AK265" s="2" t="str">
        <f t="shared" si="89"/>
        <v>2015-16 Summer</v>
      </c>
      <c r="AL265" s="40">
        <v>0</v>
      </c>
      <c r="AM265" s="7"/>
    </row>
    <row r="266" spans="1:39">
      <c r="A266" s="46">
        <v>42227</v>
      </c>
      <c r="B266" s="13" t="str">
        <f t="shared" si="72"/>
        <v>Aug</v>
      </c>
      <c r="C266" s="182"/>
      <c r="D266" s="182"/>
      <c r="E266" s="182"/>
      <c r="F266" s="182"/>
      <c r="G266" s="182"/>
      <c r="H266" s="182"/>
      <c r="I266" s="12">
        <f>VLOOKUP($B266,'Gas wholesale lookups'!$A$4:$L$15,'Inputs - Gas wholesale index'!I$2,FALSE)</f>
        <v>291847.5</v>
      </c>
      <c r="J266" s="12">
        <f>VLOOKUP($B266,'Gas wholesale lookups'!$A$4:$L$15,'Inputs - Gas wholesale index'!J$2,FALSE)</f>
        <v>332991.45454545453</v>
      </c>
      <c r="K266" s="12">
        <f>VLOOKUP($B266,'Gas wholesale lookups'!$A$4:$L$15,'Inputs - Gas wholesale index'!K$2,FALSE)</f>
        <v>208526.18181818182</v>
      </c>
      <c r="L266" s="12">
        <f>VLOOKUP($B266,'Gas wholesale lookups'!$A$4:$L$15,'Inputs - Gas wholesale index'!L$2,FALSE)</f>
        <v>166168.27272727274</v>
      </c>
      <c r="M266" s="12">
        <f>VLOOKUP($B266,'Gas wholesale lookups'!$A$4:$L$15,'Inputs - Gas wholesale index'!M$2,FALSE)</f>
        <v>291847.5</v>
      </c>
      <c r="N266" s="12">
        <f>VLOOKUP($B266,'Gas wholesale lookups'!$A$4:$L$15,'Inputs - Gas wholesale index'!N$2,FALSE)</f>
        <v>332991.45454545453</v>
      </c>
      <c r="O266" s="37">
        <f>VLOOKUP($B266,'Gas wholesale lookups'!$A$4:$R$15,'Inputs - Gas wholesale index'!O$2,FALSE)</f>
        <v>0</v>
      </c>
      <c r="P266" s="37">
        <f>VLOOKUP($B266,'Gas wholesale lookups'!$A$4:$R$15,'Inputs - Gas wholesale index'!P$2,FALSE)</f>
        <v>0</v>
      </c>
      <c r="Q266" s="37">
        <f>VLOOKUP($B266,'Gas wholesale lookups'!$A$4:$R$15,'Inputs - Gas wholesale index'!Q$2,FALSE)</f>
        <v>1</v>
      </c>
      <c r="R266" s="37">
        <f>VLOOKUP($B266,'Gas wholesale lookups'!$A$4:$R$15,'Inputs - Gas wholesale index'!R$2,FALSE)</f>
        <v>1</v>
      </c>
      <c r="S266" s="37">
        <f>VLOOKUP($B266,'Gas wholesale lookups'!$A$4:$R$15,'Inputs - Gas wholesale index'!S$2,FALSE)</f>
        <v>1</v>
      </c>
      <c r="T266" s="37">
        <f>VLOOKUP($B266,'Gas wholesale lookups'!$A$4:$R$15,'Inputs - Gas wholesale index'!T$2,FALSE)</f>
        <v>1</v>
      </c>
      <c r="U266" s="12">
        <f t="shared" si="73"/>
        <v>0</v>
      </c>
      <c r="V266" s="12">
        <f t="shared" si="74"/>
        <v>0</v>
      </c>
      <c r="W266" s="12">
        <f t="shared" si="75"/>
        <v>208526.18181818182</v>
      </c>
      <c r="X266" s="12">
        <f t="shared" si="76"/>
        <v>166168.27272727274</v>
      </c>
      <c r="Y266" s="12">
        <f t="shared" si="77"/>
        <v>291847.5</v>
      </c>
      <c r="Z266" s="12">
        <f t="shared" si="78"/>
        <v>332991.45454545453</v>
      </c>
      <c r="AA266" s="12">
        <f t="shared" si="79"/>
        <v>999533.40909090918</v>
      </c>
      <c r="AB266" s="22">
        <f t="shared" si="80"/>
        <v>0</v>
      </c>
      <c r="AC266" s="22">
        <f t="shared" si="81"/>
        <v>0</v>
      </c>
      <c r="AD266" s="22">
        <f t="shared" si="82"/>
        <v>0</v>
      </c>
      <c r="AE266" s="22">
        <f t="shared" si="83"/>
        <v>0</v>
      </c>
      <c r="AF266" s="22">
        <f t="shared" si="84"/>
        <v>0</v>
      </c>
      <c r="AG266" s="22">
        <f t="shared" si="85"/>
        <v>0</v>
      </c>
      <c r="AH266" s="22">
        <f t="shared" si="86"/>
        <v>0</v>
      </c>
      <c r="AI266" s="43" t="str">
        <f t="shared" si="87"/>
        <v>n/a</v>
      </c>
      <c r="AJ266" s="2" t="str">
        <f t="shared" si="88"/>
        <v>2016-17 Summer</v>
      </c>
      <c r="AK266" s="2" t="str">
        <f t="shared" si="89"/>
        <v>2015-16 Summer</v>
      </c>
      <c r="AL266" s="40">
        <v>0</v>
      </c>
      <c r="AM266" s="7"/>
    </row>
    <row r="267" spans="1:39">
      <c r="A267" s="46">
        <v>42228</v>
      </c>
      <c r="B267" s="13" t="str">
        <f t="shared" si="72"/>
        <v>Aug</v>
      </c>
      <c r="C267" s="182"/>
      <c r="D267" s="182"/>
      <c r="E267" s="182"/>
      <c r="F267" s="182"/>
      <c r="G267" s="182"/>
      <c r="H267" s="182"/>
      <c r="I267" s="12">
        <f>VLOOKUP($B267,'Gas wholesale lookups'!$A$4:$L$15,'Inputs - Gas wholesale index'!I$2,FALSE)</f>
        <v>291847.5</v>
      </c>
      <c r="J267" s="12">
        <f>VLOOKUP($B267,'Gas wholesale lookups'!$A$4:$L$15,'Inputs - Gas wholesale index'!J$2,FALSE)</f>
        <v>332991.45454545453</v>
      </c>
      <c r="K267" s="12">
        <f>VLOOKUP($B267,'Gas wholesale lookups'!$A$4:$L$15,'Inputs - Gas wholesale index'!K$2,FALSE)</f>
        <v>208526.18181818182</v>
      </c>
      <c r="L267" s="12">
        <f>VLOOKUP($B267,'Gas wholesale lookups'!$A$4:$L$15,'Inputs - Gas wholesale index'!L$2,FALSE)</f>
        <v>166168.27272727274</v>
      </c>
      <c r="M267" s="12">
        <f>VLOOKUP($B267,'Gas wholesale lookups'!$A$4:$L$15,'Inputs - Gas wholesale index'!M$2,FALSE)</f>
        <v>291847.5</v>
      </c>
      <c r="N267" s="12">
        <f>VLOOKUP($B267,'Gas wholesale lookups'!$A$4:$L$15,'Inputs - Gas wholesale index'!N$2,FALSE)</f>
        <v>332991.45454545453</v>
      </c>
      <c r="O267" s="37">
        <f>VLOOKUP($B267,'Gas wholesale lookups'!$A$4:$R$15,'Inputs - Gas wholesale index'!O$2,FALSE)</f>
        <v>0</v>
      </c>
      <c r="P267" s="37">
        <f>VLOOKUP($B267,'Gas wholesale lookups'!$A$4:$R$15,'Inputs - Gas wholesale index'!P$2,FALSE)</f>
        <v>0</v>
      </c>
      <c r="Q267" s="37">
        <f>VLOOKUP($B267,'Gas wholesale lookups'!$A$4:$R$15,'Inputs - Gas wholesale index'!Q$2,FALSE)</f>
        <v>1</v>
      </c>
      <c r="R267" s="37">
        <f>VLOOKUP($B267,'Gas wholesale lookups'!$A$4:$R$15,'Inputs - Gas wholesale index'!R$2,FALSE)</f>
        <v>1</v>
      </c>
      <c r="S267" s="37">
        <f>VLOOKUP($B267,'Gas wholesale lookups'!$A$4:$R$15,'Inputs - Gas wholesale index'!S$2,FALSE)</f>
        <v>1</v>
      </c>
      <c r="T267" s="37">
        <f>VLOOKUP($B267,'Gas wholesale lookups'!$A$4:$R$15,'Inputs - Gas wholesale index'!T$2,FALSE)</f>
        <v>1</v>
      </c>
      <c r="U267" s="12">
        <f t="shared" si="73"/>
        <v>0</v>
      </c>
      <c r="V267" s="12">
        <f t="shared" si="74"/>
        <v>0</v>
      </c>
      <c r="W267" s="12">
        <f t="shared" si="75"/>
        <v>208526.18181818182</v>
      </c>
      <c r="X267" s="12">
        <f t="shared" si="76"/>
        <v>166168.27272727274</v>
      </c>
      <c r="Y267" s="12">
        <f t="shared" si="77"/>
        <v>291847.5</v>
      </c>
      <c r="Z267" s="12">
        <f t="shared" si="78"/>
        <v>332991.45454545453</v>
      </c>
      <c r="AA267" s="12">
        <f t="shared" si="79"/>
        <v>999533.40909090918</v>
      </c>
      <c r="AB267" s="22">
        <f t="shared" si="80"/>
        <v>0</v>
      </c>
      <c r="AC267" s="22">
        <f t="shared" si="81"/>
        <v>0</v>
      </c>
      <c r="AD267" s="22">
        <f t="shared" si="82"/>
        <v>0</v>
      </c>
      <c r="AE267" s="22">
        <f t="shared" si="83"/>
        <v>0</v>
      </c>
      <c r="AF267" s="22">
        <f t="shared" si="84"/>
        <v>0</v>
      </c>
      <c r="AG267" s="22">
        <f t="shared" si="85"/>
        <v>0</v>
      </c>
      <c r="AH267" s="22">
        <f t="shared" si="86"/>
        <v>0</v>
      </c>
      <c r="AI267" s="43" t="str">
        <f t="shared" si="87"/>
        <v>n/a</v>
      </c>
      <c r="AJ267" s="2" t="str">
        <f t="shared" si="88"/>
        <v>2016-17 Summer</v>
      </c>
      <c r="AK267" s="2" t="str">
        <f t="shared" si="89"/>
        <v>2015-16 Summer</v>
      </c>
      <c r="AL267" s="40">
        <v>0</v>
      </c>
      <c r="AM267" s="7"/>
    </row>
    <row r="268" spans="1:39">
      <c r="A268" s="46">
        <v>42229</v>
      </c>
      <c r="B268" s="13" t="str">
        <f t="shared" si="72"/>
        <v>Aug</v>
      </c>
      <c r="C268" s="182"/>
      <c r="D268" s="182"/>
      <c r="E268" s="182"/>
      <c r="F268" s="182"/>
      <c r="G268" s="182"/>
      <c r="H268" s="182"/>
      <c r="I268" s="12">
        <f>VLOOKUP($B268,'Gas wholesale lookups'!$A$4:$L$15,'Inputs - Gas wholesale index'!I$2,FALSE)</f>
        <v>291847.5</v>
      </c>
      <c r="J268" s="12">
        <f>VLOOKUP($B268,'Gas wholesale lookups'!$A$4:$L$15,'Inputs - Gas wholesale index'!J$2,FALSE)</f>
        <v>332991.45454545453</v>
      </c>
      <c r="K268" s="12">
        <f>VLOOKUP($B268,'Gas wholesale lookups'!$A$4:$L$15,'Inputs - Gas wholesale index'!K$2,FALSE)</f>
        <v>208526.18181818182</v>
      </c>
      <c r="L268" s="12">
        <f>VLOOKUP($B268,'Gas wholesale lookups'!$A$4:$L$15,'Inputs - Gas wholesale index'!L$2,FALSE)</f>
        <v>166168.27272727274</v>
      </c>
      <c r="M268" s="12">
        <f>VLOOKUP($B268,'Gas wholesale lookups'!$A$4:$L$15,'Inputs - Gas wholesale index'!M$2,FALSE)</f>
        <v>291847.5</v>
      </c>
      <c r="N268" s="12">
        <f>VLOOKUP($B268,'Gas wholesale lookups'!$A$4:$L$15,'Inputs - Gas wholesale index'!N$2,FALSE)</f>
        <v>332991.45454545453</v>
      </c>
      <c r="O268" s="37">
        <f>VLOOKUP($B268,'Gas wholesale lookups'!$A$4:$R$15,'Inputs - Gas wholesale index'!O$2,FALSE)</f>
        <v>0</v>
      </c>
      <c r="P268" s="37">
        <f>VLOOKUP($B268,'Gas wholesale lookups'!$A$4:$R$15,'Inputs - Gas wholesale index'!P$2,FALSE)</f>
        <v>0</v>
      </c>
      <c r="Q268" s="37">
        <f>VLOOKUP($B268,'Gas wholesale lookups'!$A$4:$R$15,'Inputs - Gas wholesale index'!Q$2,FALSE)</f>
        <v>1</v>
      </c>
      <c r="R268" s="37">
        <f>VLOOKUP($B268,'Gas wholesale lookups'!$A$4:$R$15,'Inputs - Gas wholesale index'!R$2,FALSE)</f>
        <v>1</v>
      </c>
      <c r="S268" s="37">
        <f>VLOOKUP($B268,'Gas wholesale lookups'!$A$4:$R$15,'Inputs - Gas wholesale index'!S$2,FALSE)</f>
        <v>1</v>
      </c>
      <c r="T268" s="37">
        <f>VLOOKUP($B268,'Gas wholesale lookups'!$A$4:$R$15,'Inputs - Gas wholesale index'!T$2,FALSE)</f>
        <v>1</v>
      </c>
      <c r="U268" s="12">
        <f t="shared" si="73"/>
        <v>0</v>
      </c>
      <c r="V268" s="12">
        <f t="shared" si="74"/>
        <v>0</v>
      </c>
      <c r="W268" s="12">
        <f t="shared" si="75"/>
        <v>208526.18181818182</v>
      </c>
      <c r="X268" s="12">
        <f t="shared" si="76"/>
        <v>166168.27272727274</v>
      </c>
      <c r="Y268" s="12">
        <f t="shared" si="77"/>
        <v>291847.5</v>
      </c>
      <c r="Z268" s="12">
        <f t="shared" si="78"/>
        <v>332991.45454545453</v>
      </c>
      <c r="AA268" s="12">
        <f t="shared" si="79"/>
        <v>999533.40909090918</v>
      </c>
      <c r="AB268" s="22">
        <f t="shared" si="80"/>
        <v>0</v>
      </c>
      <c r="AC268" s="22">
        <f t="shared" si="81"/>
        <v>0</v>
      </c>
      <c r="AD268" s="22">
        <f t="shared" si="82"/>
        <v>0</v>
      </c>
      <c r="AE268" s="22">
        <f t="shared" si="83"/>
        <v>0</v>
      </c>
      <c r="AF268" s="22">
        <f t="shared" si="84"/>
        <v>0</v>
      </c>
      <c r="AG268" s="22">
        <f t="shared" si="85"/>
        <v>0</v>
      </c>
      <c r="AH268" s="22">
        <f t="shared" si="86"/>
        <v>0</v>
      </c>
      <c r="AI268" s="43" t="str">
        <f t="shared" si="87"/>
        <v>n/a</v>
      </c>
      <c r="AJ268" s="2" t="str">
        <f t="shared" si="88"/>
        <v>2016-17 Summer</v>
      </c>
      <c r="AK268" s="2" t="str">
        <f t="shared" si="89"/>
        <v>2015-16 Summer</v>
      </c>
      <c r="AL268" s="40">
        <v>0</v>
      </c>
      <c r="AM268" s="7"/>
    </row>
    <row r="269" spans="1:39">
      <c r="A269" s="46">
        <v>42230</v>
      </c>
      <c r="B269" s="13" t="str">
        <f t="shared" si="72"/>
        <v>Aug</v>
      </c>
      <c r="C269" s="182"/>
      <c r="D269" s="182"/>
      <c r="E269" s="182"/>
      <c r="F269" s="182"/>
      <c r="G269" s="182"/>
      <c r="H269" s="182"/>
      <c r="I269" s="12">
        <f>VLOOKUP($B269,'Gas wholesale lookups'!$A$4:$L$15,'Inputs - Gas wholesale index'!I$2,FALSE)</f>
        <v>291847.5</v>
      </c>
      <c r="J269" s="12">
        <f>VLOOKUP($B269,'Gas wholesale lookups'!$A$4:$L$15,'Inputs - Gas wholesale index'!J$2,FALSE)</f>
        <v>332991.45454545453</v>
      </c>
      <c r="K269" s="12">
        <f>VLOOKUP($B269,'Gas wholesale lookups'!$A$4:$L$15,'Inputs - Gas wholesale index'!K$2,FALSE)</f>
        <v>208526.18181818182</v>
      </c>
      <c r="L269" s="12">
        <f>VLOOKUP($B269,'Gas wholesale lookups'!$A$4:$L$15,'Inputs - Gas wholesale index'!L$2,FALSE)</f>
        <v>166168.27272727274</v>
      </c>
      <c r="M269" s="12">
        <f>VLOOKUP($B269,'Gas wholesale lookups'!$A$4:$L$15,'Inputs - Gas wholesale index'!M$2,FALSE)</f>
        <v>291847.5</v>
      </c>
      <c r="N269" s="12">
        <f>VLOOKUP($B269,'Gas wholesale lookups'!$A$4:$L$15,'Inputs - Gas wholesale index'!N$2,FALSE)</f>
        <v>332991.45454545453</v>
      </c>
      <c r="O269" s="37">
        <f>VLOOKUP($B269,'Gas wholesale lookups'!$A$4:$R$15,'Inputs - Gas wholesale index'!O$2,FALSE)</f>
        <v>0</v>
      </c>
      <c r="P269" s="37">
        <f>VLOOKUP($B269,'Gas wholesale lookups'!$A$4:$R$15,'Inputs - Gas wholesale index'!P$2,FALSE)</f>
        <v>0</v>
      </c>
      <c r="Q269" s="37">
        <f>VLOOKUP($B269,'Gas wholesale lookups'!$A$4:$R$15,'Inputs - Gas wholesale index'!Q$2,FALSE)</f>
        <v>1</v>
      </c>
      <c r="R269" s="37">
        <f>VLOOKUP($B269,'Gas wholesale lookups'!$A$4:$R$15,'Inputs - Gas wholesale index'!R$2,FALSE)</f>
        <v>1</v>
      </c>
      <c r="S269" s="37">
        <f>VLOOKUP($B269,'Gas wholesale lookups'!$A$4:$R$15,'Inputs - Gas wholesale index'!S$2,FALSE)</f>
        <v>1</v>
      </c>
      <c r="T269" s="37">
        <f>VLOOKUP($B269,'Gas wholesale lookups'!$A$4:$R$15,'Inputs - Gas wholesale index'!T$2,FALSE)</f>
        <v>1</v>
      </c>
      <c r="U269" s="12">
        <f t="shared" si="73"/>
        <v>0</v>
      </c>
      <c r="V269" s="12">
        <f t="shared" si="74"/>
        <v>0</v>
      </c>
      <c r="W269" s="12">
        <f t="shared" si="75"/>
        <v>208526.18181818182</v>
      </c>
      <c r="X269" s="12">
        <f t="shared" si="76"/>
        <v>166168.27272727274</v>
      </c>
      <c r="Y269" s="12">
        <f t="shared" si="77"/>
        <v>291847.5</v>
      </c>
      <c r="Z269" s="12">
        <f t="shared" si="78"/>
        <v>332991.45454545453</v>
      </c>
      <c r="AA269" s="12">
        <f t="shared" si="79"/>
        <v>999533.40909090918</v>
      </c>
      <c r="AB269" s="22">
        <f t="shared" si="80"/>
        <v>0</v>
      </c>
      <c r="AC269" s="22">
        <f t="shared" si="81"/>
        <v>0</v>
      </c>
      <c r="AD269" s="22">
        <f t="shared" si="82"/>
        <v>0</v>
      </c>
      <c r="AE269" s="22">
        <f t="shared" si="83"/>
        <v>0</v>
      </c>
      <c r="AF269" s="22">
        <f t="shared" si="84"/>
        <v>0</v>
      </c>
      <c r="AG269" s="22">
        <f t="shared" si="85"/>
        <v>0</v>
      </c>
      <c r="AH269" s="22">
        <f t="shared" si="86"/>
        <v>0</v>
      </c>
      <c r="AI269" s="43" t="str">
        <f t="shared" si="87"/>
        <v>n/a</v>
      </c>
      <c r="AJ269" s="2" t="str">
        <f t="shared" si="88"/>
        <v>2016-17 Summer</v>
      </c>
      <c r="AK269" s="2" t="str">
        <f t="shared" si="89"/>
        <v>2015-16 Summer</v>
      </c>
      <c r="AL269" s="40">
        <v>0</v>
      </c>
      <c r="AM269" s="7"/>
    </row>
    <row r="270" spans="1:39">
      <c r="A270" s="46">
        <v>42233</v>
      </c>
      <c r="B270" s="13" t="str">
        <f t="shared" si="72"/>
        <v>Aug</v>
      </c>
      <c r="C270" s="182"/>
      <c r="D270" s="182"/>
      <c r="E270" s="182"/>
      <c r="F270" s="182"/>
      <c r="G270" s="182"/>
      <c r="H270" s="182"/>
      <c r="I270" s="12">
        <f>VLOOKUP($B270,'Gas wholesale lookups'!$A$4:$L$15,'Inputs - Gas wholesale index'!I$2,FALSE)</f>
        <v>291847.5</v>
      </c>
      <c r="J270" s="12">
        <f>VLOOKUP($B270,'Gas wholesale lookups'!$A$4:$L$15,'Inputs - Gas wholesale index'!J$2,FALSE)</f>
        <v>332991.45454545453</v>
      </c>
      <c r="K270" s="12">
        <f>VLOOKUP($B270,'Gas wholesale lookups'!$A$4:$L$15,'Inputs - Gas wholesale index'!K$2,FALSE)</f>
        <v>208526.18181818182</v>
      </c>
      <c r="L270" s="12">
        <f>VLOOKUP($B270,'Gas wholesale lookups'!$A$4:$L$15,'Inputs - Gas wholesale index'!L$2,FALSE)</f>
        <v>166168.27272727274</v>
      </c>
      <c r="M270" s="12">
        <f>VLOOKUP($B270,'Gas wholesale lookups'!$A$4:$L$15,'Inputs - Gas wholesale index'!M$2,FALSE)</f>
        <v>291847.5</v>
      </c>
      <c r="N270" s="12">
        <f>VLOOKUP($B270,'Gas wholesale lookups'!$A$4:$L$15,'Inputs - Gas wholesale index'!N$2,FALSE)</f>
        <v>332991.45454545453</v>
      </c>
      <c r="O270" s="37">
        <f>VLOOKUP($B270,'Gas wholesale lookups'!$A$4:$R$15,'Inputs - Gas wholesale index'!O$2,FALSE)</f>
        <v>0</v>
      </c>
      <c r="P270" s="37">
        <f>VLOOKUP($B270,'Gas wholesale lookups'!$A$4:$R$15,'Inputs - Gas wholesale index'!P$2,FALSE)</f>
        <v>0</v>
      </c>
      <c r="Q270" s="37">
        <f>VLOOKUP($B270,'Gas wholesale lookups'!$A$4:$R$15,'Inputs - Gas wholesale index'!Q$2,FALSE)</f>
        <v>1</v>
      </c>
      <c r="R270" s="37">
        <f>VLOOKUP($B270,'Gas wholesale lookups'!$A$4:$R$15,'Inputs - Gas wholesale index'!R$2,FALSE)</f>
        <v>1</v>
      </c>
      <c r="S270" s="37">
        <f>VLOOKUP($B270,'Gas wholesale lookups'!$A$4:$R$15,'Inputs - Gas wholesale index'!S$2,FALSE)</f>
        <v>1</v>
      </c>
      <c r="T270" s="37">
        <f>VLOOKUP($B270,'Gas wholesale lookups'!$A$4:$R$15,'Inputs - Gas wholesale index'!T$2,FALSE)</f>
        <v>1</v>
      </c>
      <c r="U270" s="12">
        <f t="shared" si="73"/>
        <v>0</v>
      </c>
      <c r="V270" s="12">
        <f t="shared" si="74"/>
        <v>0</v>
      </c>
      <c r="W270" s="12">
        <f t="shared" si="75"/>
        <v>208526.18181818182</v>
      </c>
      <c r="X270" s="12">
        <f t="shared" si="76"/>
        <v>166168.27272727274</v>
      </c>
      <c r="Y270" s="12">
        <f t="shared" si="77"/>
        <v>291847.5</v>
      </c>
      <c r="Z270" s="12">
        <f t="shared" si="78"/>
        <v>332991.45454545453</v>
      </c>
      <c r="AA270" s="12">
        <f t="shared" si="79"/>
        <v>999533.40909090918</v>
      </c>
      <c r="AB270" s="22">
        <f t="shared" si="80"/>
        <v>0</v>
      </c>
      <c r="AC270" s="22">
        <f t="shared" si="81"/>
        <v>0</v>
      </c>
      <c r="AD270" s="22">
        <f t="shared" si="82"/>
        <v>0</v>
      </c>
      <c r="AE270" s="22">
        <f t="shared" si="83"/>
        <v>0</v>
      </c>
      <c r="AF270" s="22">
        <f t="shared" si="84"/>
        <v>0</v>
      </c>
      <c r="AG270" s="22">
        <f t="shared" si="85"/>
        <v>0</v>
      </c>
      <c r="AH270" s="22">
        <f t="shared" si="86"/>
        <v>0</v>
      </c>
      <c r="AI270" s="43" t="str">
        <f t="shared" si="87"/>
        <v>n/a</v>
      </c>
      <c r="AJ270" s="2" t="str">
        <f t="shared" si="88"/>
        <v>2016-17 Summer</v>
      </c>
      <c r="AK270" s="2" t="str">
        <f t="shared" si="89"/>
        <v>2015-16 Summer</v>
      </c>
      <c r="AL270" s="40">
        <v>0</v>
      </c>
      <c r="AM270" s="7"/>
    </row>
    <row r="271" spans="1:39">
      <c r="A271" s="46">
        <v>42234</v>
      </c>
      <c r="B271" s="13" t="str">
        <f t="shared" si="72"/>
        <v>Aug</v>
      </c>
      <c r="C271" s="182"/>
      <c r="D271" s="182"/>
      <c r="E271" s="182"/>
      <c r="F271" s="182"/>
      <c r="G271" s="182"/>
      <c r="H271" s="182"/>
      <c r="I271" s="12">
        <f>VLOOKUP($B271,'Gas wholesale lookups'!$A$4:$L$15,'Inputs - Gas wholesale index'!I$2,FALSE)</f>
        <v>291847.5</v>
      </c>
      <c r="J271" s="12">
        <f>VLOOKUP($B271,'Gas wholesale lookups'!$A$4:$L$15,'Inputs - Gas wholesale index'!J$2,FALSE)</f>
        <v>332991.45454545453</v>
      </c>
      <c r="K271" s="12">
        <f>VLOOKUP($B271,'Gas wholesale lookups'!$A$4:$L$15,'Inputs - Gas wholesale index'!K$2,FALSE)</f>
        <v>208526.18181818182</v>
      </c>
      <c r="L271" s="12">
        <f>VLOOKUP($B271,'Gas wholesale lookups'!$A$4:$L$15,'Inputs - Gas wholesale index'!L$2,FALSE)</f>
        <v>166168.27272727274</v>
      </c>
      <c r="M271" s="12">
        <f>VLOOKUP($B271,'Gas wholesale lookups'!$A$4:$L$15,'Inputs - Gas wholesale index'!M$2,FALSE)</f>
        <v>291847.5</v>
      </c>
      <c r="N271" s="12">
        <f>VLOOKUP($B271,'Gas wholesale lookups'!$A$4:$L$15,'Inputs - Gas wholesale index'!N$2,FALSE)</f>
        <v>332991.45454545453</v>
      </c>
      <c r="O271" s="37">
        <f>VLOOKUP($B271,'Gas wholesale lookups'!$A$4:$R$15,'Inputs - Gas wholesale index'!O$2,FALSE)</f>
        <v>0</v>
      </c>
      <c r="P271" s="37">
        <f>VLOOKUP($B271,'Gas wholesale lookups'!$A$4:$R$15,'Inputs - Gas wholesale index'!P$2,FALSE)</f>
        <v>0</v>
      </c>
      <c r="Q271" s="37">
        <f>VLOOKUP($B271,'Gas wholesale lookups'!$A$4:$R$15,'Inputs - Gas wholesale index'!Q$2,FALSE)</f>
        <v>1</v>
      </c>
      <c r="R271" s="37">
        <f>VLOOKUP($B271,'Gas wholesale lookups'!$A$4:$R$15,'Inputs - Gas wholesale index'!R$2,FALSE)</f>
        <v>1</v>
      </c>
      <c r="S271" s="37">
        <f>VLOOKUP($B271,'Gas wholesale lookups'!$A$4:$R$15,'Inputs - Gas wholesale index'!S$2,FALSE)</f>
        <v>1</v>
      </c>
      <c r="T271" s="37">
        <f>VLOOKUP($B271,'Gas wholesale lookups'!$A$4:$R$15,'Inputs - Gas wholesale index'!T$2,FALSE)</f>
        <v>1</v>
      </c>
      <c r="U271" s="12">
        <f t="shared" si="73"/>
        <v>0</v>
      </c>
      <c r="V271" s="12">
        <f t="shared" si="74"/>
        <v>0</v>
      </c>
      <c r="W271" s="12">
        <f t="shared" si="75"/>
        <v>208526.18181818182</v>
      </c>
      <c r="X271" s="12">
        <f t="shared" si="76"/>
        <v>166168.27272727274</v>
      </c>
      <c r="Y271" s="12">
        <f t="shared" si="77"/>
        <v>291847.5</v>
      </c>
      <c r="Z271" s="12">
        <f t="shared" si="78"/>
        <v>332991.45454545453</v>
      </c>
      <c r="AA271" s="12">
        <f t="shared" si="79"/>
        <v>999533.40909090918</v>
      </c>
      <c r="AB271" s="22">
        <f t="shared" si="80"/>
        <v>0</v>
      </c>
      <c r="AC271" s="22">
        <f t="shared" si="81"/>
        <v>0</v>
      </c>
      <c r="AD271" s="22">
        <f t="shared" si="82"/>
        <v>0</v>
      </c>
      <c r="AE271" s="22">
        <f t="shared" si="83"/>
        <v>0</v>
      </c>
      <c r="AF271" s="22">
        <f t="shared" si="84"/>
        <v>0</v>
      </c>
      <c r="AG271" s="22">
        <f t="shared" si="85"/>
        <v>0</v>
      </c>
      <c r="AH271" s="22">
        <f t="shared" si="86"/>
        <v>0</v>
      </c>
      <c r="AI271" s="43" t="str">
        <f t="shared" si="87"/>
        <v>n/a</v>
      </c>
      <c r="AJ271" s="2" t="str">
        <f t="shared" si="88"/>
        <v>2016-17 Summer</v>
      </c>
      <c r="AK271" s="2" t="str">
        <f t="shared" si="89"/>
        <v>2015-16 Summer</v>
      </c>
      <c r="AL271" s="40">
        <v>0</v>
      </c>
      <c r="AM271" s="7"/>
    </row>
    <row r="272" spans="1:39">
      <c r="A272" s="46">
        <v>42235</v>
      </c>
      <c r="B272" s="13" t="str">
        <f t="shared" si="72"/>
        <v>Aug</v>
      </c>
      <c r="C272" s="182"/>
      <c r="D272" s="182"/>
      <c r="E272" s="182"/>
      <c r="F272" s="182"/>
      <c r="G272" s="182"/>
      <c r="H272" s="182"/>
      <c r="I272" s="12">
        <f>VLOOKUP($B272,'Gas wholesale lookups'!$A$4:$L$15,'Inputs - Gas wholesale index'!I$2,FALSE)</f>
        <v>291847.5</v>
      </c>
      <c r="J272" s="12">
        <f>VLOOKUP($B272,'Gas wholesale lookups'!$A$4:$L$15,'Inputs - Gas wholesale index'!J$2,FALSE)</f>
        <v>332991.45454545453</v>
      </c>
      <c r="K272" s="12">
        <f>VLOOKUP($B272,'Gas wholesale lookups'!$A$4:$L$15,'Inputs - Gas wholesale index'!K$2,FALSE)</f>
        <v>208526.18181818182</v>
      </c>
      <c r="L272" s="12">
        <f>VLOOKUP($B272,'Gas wholesale lookups'!$A$4:$L$15,'Inputs - Gas wholesale index'!L$2,FALSE)</f>
        <v>166168.27272727274</v>
      </c>
      <c r="M272" s="12">
        <f>VLOOKUP($B272,'Gas wholesale lookups'!$A$4:$L$15,'Inputs - Gas wholesale index'!M$2,FALSE)</f>
        <v>291847.5</v>
      </c>
      <c r="N272" s="12">
        <f>VLOOKUP($B272,'Gas wholesale lookups'!$A$4:$L$15,'Inputs - Gas wholesale index'!N$2,FALSE)</f>
        <v>332991.45454545453</v>
      </c>
      <c r="O272" s="37">
        <f>VLOOKUP($B272,'Gas wholesale lookups'!$A$4:$R$15,'Inputs - Gas wholesale index'!O$2,FALSE)</f>
        <v>0</v>
      </c>
      <c r="P272" s="37">
        <f>VLOOKUP($B272,'Gas wholesale lookups'!$A$4:$R$15,'Inputs - Gas wholesale index'!P$2,FALSE)</f>
        <v>0</v>
      </c>
      <c r="Q272" s="37">
        <f>VLOOKUP($B272,'Gas wholesale lookups'!$A$4:$R$15,'Inputs - Gas wholesale index'!Q$2,FALSE)</f>
        <v>1</v>
      </c>
      <c r="R272" s="37">
        <f>VLOOKUP($B272,'Gas wholesale lookups'!$A$4:$R$15,'Inputs - Gas wholesale index'!R$2,FALSE)</f>
        <v>1</v>
      </c>
      <c r="S272" s="37">
        <f>VLOOKUP($B272,'Gas wholesale lookups'!$A$4:$R$15,'Inputs - Gas wholesale index'!S$2,FALSE)</f>
        <v>1</v>
      </c>
      <c r="T272" s="37">
        <f>VLOOKUP($B272,'Gas wholesale lookups'!$A$4:$R$15,'Inputs - Gas wholesale index'!T$2,FALSE)</f>
        <v>1</v>
      </c>
      <c r="U272" s="12">
        <f t="shared" si="73"/>
        <v>0</v>
      </c>
      <c r="V272" s="12">
        <f t="shared" si="74"/>
        <v>0</v>
      </c>
      <c r="W272" s="12">
        <f t="shared" si="75"/>
        <v>208526.18181818182</v>
      </c>
      <c r="X272" s="12">
        <f t="shared" si="76"/>
        <v>166168.27272727274</v>
      </c>
      <c r="Y272" s="12">
        <f t="shared" si="77"/>
        <v>291847.5</v>
      </c>
      <c r="Z272" s="12">
        <f t="shared" si="78"/>
        <v>332991.45454545453</v>
      </c>
      <c r="AA272" s="12">
        <f t="shared" si="79"/>
        <v>999533.40909090918</v>
      </c>
      <c r="AB272" s="22">
        <f t="shared" si="80"/>
        <v>0</v>
      </c>
      <c r="AC272" s="22">
        <f t="shared" si="81"/>
        <v>0</v>
      </c>
      <c r="AD272" s="22">
        <f t="shared" si="82"/>
        <v>0</v>
      </c>
      <c r="AE272" s="22">
        <f t="shared" si="83"/>
        <v>0</v>
      </c>
      <c r="AF272" s="22">
        <f t="shared" si="84"/>
        <v>0</v>
      </c>
      <c r="AG272" s="22">
        <f t="shared" si="85"/>
        <v>0</v>
      </c>
      <c r="AH272" s="22">
        <f t="shared" si="86"/>
        <v>0</v>
      </c>
      <c r="AI272" s="43" t="str">
        <f t="shared" si="87"/>
        <v>n/a</v>
      </c>
      <c r="AJ272" s="2" t="str">
        <f t="shared" si="88"/>
        <v>2016-17 Summer</v>
      </c>
      <c r="AK272" s="2" t="str">
        <f t="shared" si="89"/>
        <v>2015-16 Summer</v>
      </c>
      <c r="AL272" s="40">
        <v>0</v>
      </c>
      <c r="AM272" s="7"/>
    </row>
    <row r="273" spans="1:39">
      <c r="A273" s="46">
        <v>42236</v>
      </c>
      <c r="B273" s="13" t="str">
        <f t="shared" si="72"/>
        <v>Aug</v>
      </c>
      <c r="C273" s="182"/>
      <c r="D273" s="182"/>
      <c r="E273" s="182"/>
      <c r="F273" s="182"/>
      <c r="G273" s="182"/>
      <c r="H273" s="182"/>
      <c r="I273" s="12">
        <f>VLOOKUP($B273,'Gas wholesale lookups'!$A$4:$L$15,'Inputs - Gas wholesale index'!I$2,FALSE)</f>
        <v>291847.5</v>
      </c>
      <c r="J273" s="12">
        <f>VLOOKUP($B273,'Gas wholesale lookups'!$A$4:$L$15,'Inputs - Gas wholesale index'!J$2,FALSE)</f>
        <v>332991.45454545453</v>
      </c>
      <c r="K273" s="12">
        <f>VLOOKUP($B273,'Gas wholesale lookups'!$A$4:$L$15,'Inputs - Gas wholesale index'!K$2,FALSE)</f>
        <v>208526.18181818182</v>
      </c>
      <c r="L273" s="12">
        <f>VLOOKUP($B273,'Gas wholesale lookups'!$A$4:$L$15,'Inputs - Gas wholesale index'!L$2,FALSE)</f>
        <v>166168.27272727274</v>
      </c>
      <c r="M273" s="12">
        <f>VLOOKUP($B273,'Gas wholesale lookups'!$A$4:$L$15,'Inputs - Gas wholesale index'!M$2,FALSE)</f>
        <v>291847.5</v>
      </c>
      <c r="N273" s="12">
        <f>VLOOKUP($B273,'Gas wholesale lookups'!$A$4:$L$15,'Inputs - Gas wholesale index'!N$2,FALSE)</f>
        <v>332991.45454545453</v>
      </c>
      <c r="O273" s="37">
        <f>VLOOKUP($B273,'Gas wholesale lookups'!$A$4:$R$15,'Inputs - Gas wholesale index'!O$2,FALSE)</f>
        <v>0</v>
      </c>
      <c r="P273" s="37">
        <f>VLOOKUP($B273,'Gas wholesale lookups'!$A$4:$R$15,'Inputs - Gas wholesale index'!P$2,FALSE)</f>
        <v>0</v>
      </c>
      <c r="Q273" s="37">
        <f>VLOOKUP($B273,'Gas wholesale lookups'!$A$4:$R$15,'Inputs - Gas wholesale index'!Q$2,FALSE)</f>
        <v>1</v>
      </c>
      <c r="R273" s="37">
        <f>VLOOKUP($B273,'Gas wholesale lookups'!$A$4:$R$15,'Inputs - Gas wholesale index'!R$2,FALSE)</f>
        <v>1</v>
      </c>
      <c r="S273" s="37">
        <f>VLOOKUP($B273,'Gas wholesale lookups'!$A$4:$R$15,'Inputs - Gas wholesale index'!S$2,FALSE)</f>
        <v>1</v>
      </c>
      <c r="T273" s="37">
        <f>VLOOKUP($B273,'Gas wholesale lookups'!$A$4:$R$15,'Inputs - Gas wholesale index'!T$2,FALSE)</f>
        <v>1</v>
      </c>
      <c r="U273" s="12">
        <f t="shared" si="73"/>
        <v>0</v>
      </c>
      <c r="V273" s="12">
        <f t="shared" si="74"/>
        <v>0</v>
      </c>
      <c r="W273" s="12">
        <f t="shared" si="75"/>
        <v>208526.18181818182</v>
      </c>
      <c r="X273" s="12">
        <f t="shared" si="76"/>
        <v>166168.27272727274</v>
      </c>
      <c r="Y273" s="12">
        <f t="shared" si="77"/>
        <v>291847.5</v>
      </c>
      <c r="Z273" s="12">
        <f t="shared" si="78"/>
        <v>332991.45454545453</v>
      </c>
      <c r="AA273" s="12">
        <f t="shared" si="79"/>
        <v>999533.40909090918</v>
      </c>
      <c r="AB273" s="22">
        <f t="shared" si="80"/>
        <v>0</v>
      </c>
      <c r="AC273" s="22">
        <f t="shared" si="81"/>
        <v>0</v>
      </c>
      <c r="AD273" s="22">
        <f t="shared" si="82"/>
        <v>0</v>
      </c>
      <c r="AE273" s="22">
        <f t="shared" si="83"/>
        <v>0</v>
      </c>
      <c r="AF273" s="22">
        <f t="shared" si="84"/>
        <v>0</v>
      </c>
      <c r="AG273" s="22">
        <f t="shared" si="85"/>
        <v>0</v>
      </c>
      <c r="AH273" s="22">
        <f t="shared" si="86"/>
        <v>0</v>
      </c>
      <c r="AI273" s="43" t="str">
        <f t="shared" si="87"/>
        <v>n/a</v>
      </c>
      <c r="AJ273" s="2" t="str">
        <f t="shared" si="88"/>
        <v>2016-17 Summer</v>
      </c>
      <c r="AK273" s="2" t="str">
        <f t="shared" si="89"/>
        <v>2015-16 Summer</v>
      </c>
      <c r="AL273" s="40">
        <v>0</v>
      </c>
      <c r="AM273" s="7"/>
    </row>
    <row r="274" spans="1:39">
      <c r="A274" s="46">
        <v>42237</v>
      </c>
      <c r="B274" s="13" t="str">
        <f t="shared" si="72"/>
        <v>Aug</v>
      </c>
      <c r="C274" s="182"/>
      <c r="D274" s="182"/>
      <c r="E274" s="182"/>
      <c r="F274" s="182"/>
      <c r="G274" s="182"/>
      <c r="H274" s="182"/>
      <c r="I274" s="12">
        <f>VLOOKUP($B274,'Gas wholesale lookups'!$A$4:$L$15,'Inputs - Gas wholesale index'!I$2,FALSE)</f>
        <v>291847.5</v>
      </c>
      <c r="J274" s="12">
        <f>VLOOKUP($B274,'Gas wholesale lookups'!$A$4:$L$15,'Inputs - Gas wholesale index'!J$2,FALSE)</f>
        <v>332991.45454545453</v>
      </c>
      <c r="K274" s="12">
        <f>VLOOKUP($B274,'Gas wholesale lookups'!$A$4:$L$15,'Inputs - Gas wholesale index'!K$2,FALSE)</f>
        <v>208526.18181818182</v>
      </c>
      <c r="L274" s="12">
        <f>VLOOKUP($B274,'Gas wholesale lookups'!$A$4:$L$15,'Inputs - Gas wholesale index'!L$2,FALSE)</f>
        <v>166168.27272727274</v>
      </c>
      <c r="M274" s="12">
        <f>VLOOKUP($B274,'Gas wholesale lookups'!$A$4:$L$15,'Inputs - Gas wholesale index'!M$2,FALSE)</f>
        <v>291847.5</v>
      </c>
      <c r="N274" s="12">
        <f>VLOOKUP($B274,'Gas wholesale lookups'!$A$4:$L$15,'Inputs - Gas wholesale index'!N$2,FALSE)</f>
        <v>332991.45454545453</v>
      </c>
      <c r="O274" s="37">
        <f>VLOOKUP($B274,'Gas wholesale lookups'!$A$4:$R$15,'Inputs - Gas wholesale index'!O$2,FALSE)</f>
        <v>0</v>
      </c>
      <c r="P274" s="37">
        <f>VLOOKUP($B274,'Gas wholesale lookups'!$A$4:$R$15,'Inputs - Gas wholesale index'!P$2,FALSE)</f>
        <v>0</v>
      </c>
      <c r="Q274" s="37">
        <f>VLOOKUP($B274,'Gas wholesale lookups'!$A$4:$R$15,'Inputs - Gas wholesale index'!Q$2,FALSE)</f>
        <v>1</v>
      </c>
      <c r="R274" s="37">
        <f>VLOOKUP($B274,'Gas wholesale lookups'!$A$4:$R$15,'Inputs - Gas wholesale index'!R$2,FALSE)</f>
        <v>1</v>
      </c>
      <c r="S274" s="37">
        <f>VLOOKUP($B274,'Gas wholesale lookups'!$A$4:$R$15,'Inputs - Gas wholesale index'!S$2,FALSE)</f>
        <v>1</v>
      </c>
      <c r="T274" s="37">
        <f>VLOOKUP($B274,'Gas wholesale lookups'!$A$4:$R$15,'Inputs - Gas wholesale index'!T$2,FALSE)</f>
        <v>1</v>
      </c>
      <c r="U274" s="12">
        <f t="shared" si="73"/>
        <v>0</v>
      </c>
      <c r="V274" s="12">
        <f t="shared" si="74"/>
        <v>0</v>
      </c>
      <c r="W274" s="12">
        <f t="shared" si="75"/>
        <v>208526.18181818182</v>
      </c>
      <c r="X274" s="12">
        <f t="shared" si="76"/>
        <v>166168.27272727274</v>
      </c>
      <c r="Y274" s="12">
        <f t="shared" si="77"/>
        <v>291847.5</v>
      </c>
      <c r="Z274" s="12">
        <f t="shared" si="78"/>
        <v>332991.45454545453</v>
      </c>
      <c r="AA274" s="12">
        <f t="shared" si="79"/>
        <v>999533.40909090918</v>
      </c>
      <c r="AB274" s="22">
        <f t="shared" si="80"/>
        <v>0</v>
      </c>
      <c r="AC274" s="22">
        <f t="shared" si="81"/>
        <v>0</v>
      </c>
      <c r="AD274" s="22">
        <f t="shared" si="82"/>
        <v>0</v>
      </c>
      <c r="AE274" s="22">
        <f t="shared" si="83"/>
        <v>0</v>
      </c>
      <c r="AF274" s="22">
        <f t="shared" si="84"/>
        <v>0</v>
      </c>
      <c r="AG274" s="22">
        <f t="shared" si="85"/>
        <v>0</v>
      </c>
      <c r="AH274" s="22">
        <f t="shared" si="86"/>
        <v>0</v>
      </c>
      <c r="AI274" s="43" t="str">
        <f t="shared" si="87"/>
        <v>n/a</v>
      </c>
      <c r="AJ274" s="2" t="str">
        <f t="shared" si="88"/>
        <v>2016-17 Summer</v>
      </c>
      <c r="AK274" s="2" t="str">
        <f t="shared" si="89"/>
        <v>2015-16 Summer</v>
      </c>
      <c r="AL274" s="40">
        <v>0</v>
      </c>
      <c r="AM274" s="7"/>
    </row>
    <row r="275" spans="1:39">
      <c r="A275" s="46">
        <v>42240</v>
      </c>
      <c r="B275" s="13" t="str">
        <f t="shared" si="72"/>
        <v>Aug</v>
      </c>
      <c r="C275" s="182"/>
      <c r="D275" s="182"/>
      <c r="E275" s="182"/>
      <c r="F275" s="182"/>
      <c r="G275" s="182"/>
      <c r="H275" s="182"/>
      <c r="I275" s="12">
        <f>VLOOKUP($B275,'Gas wholesale lookups'!$A$4:$L$15,'Inputs - Gas wholesale index'!I$2,FALSE)</f>
        <v>291847.5</v>
      </c>
      <c r="J275" s="12">
        <f>VLOOKUP($B275,'Gas wholesale lookups'!$A$4:$L$15,'Inputs - Gas wholesale index'!J$2,FALSE)</f>
        <v>332991.45454545453</v>
      </c>
      <c r="K275" s="12">
        <f>VLOOKUP($B275,'Gas wholesale lookups'!$A$4:$L$15,'Inputs - Gas wholesale index'!K$2,FALSE)</f>
        <v>208526.18181818182</v>
      </c>
      <c r="L275" s="12">
        <f>VLOOKUP($B275,'Gas wholesale lookups'!$A$4:$L$15,'Inputs - Gas wholesale index'!L$2,FALSE)</f>
        <v>166168.27272727274</v>
      </c>
      <c r="M275" s="12">
        <f>VLOOKUP($B275,'Gas wholesale lookups'!$A$4:$L$15,'Inputs - Gas wholesale index'!M$2,FALSE)</f>
        <v>291847.5</v>
      </c>
      <c r="N275" s="12">
        <f>VLOOKUP($B275,'Gas wholesale lookups'!$A$4:$L$15,'Inputs - Gas wholesale index'!N$2,FALSE)</f>
        <v>332991.45454545453</v>
      </c>
      <c r="O275" s="37">
        <f>VLOOKUP($B275,'Gas wholesale lookups'!$A$4:$R$15,'Inputs - Gas wholesale index'!O$2,FALSE)</f>
        <v>0</v>
      </c>
      <c r="P275" s="37">
        <f>VLOOKUP($B275,'Gas wholesale lookups'!$A$4:$R$15,'Inputs - Gas wholesale index'!P$2,FALSE)</f>
        <v>0</v>
      </c>
      <c r="Q275" s="37">
        <f>VLOOKUP($B275,'Gas wholesale lookups'!$A$4:$R$15,'Inputs - Gas wholesale index'!Q$2,FALSE)</f>
        <v>1</v>
      </c>
      <c r="R275" s="37">
        <f>VLOOKUP($B275,'Gas wholesale lookups'!$A$4:$R$15,'Inputs - Gas wholesale index'!R$2,FALSE)</f>
        <v>1</v>
      </c>
      <c r="S275" s="37">
        <f>VLOOKUP($B275,'Gas wholesale lookups'!$A$4:$R$15,'Inputs - Gas wholesale index'!S$2,FALSE)</f>
        <v>1</v>
      </c>
      <c r="T275" s="37">
        <f>VLOOKUP($B275,'Gas wholesale lookups'!$A$4:$R$15,'Inputs - Gas wholesale index'!T$2,FALSE)</f>
        <v>1</v>
      </c>
      <c r="U275" s="12">
        <f t="shared" si="73"/>
        <v>0</v>
      </c>
      <c r="V275" s="12">
        <f t="shared" si="74"/>
        <v>0</v>
      </c>
      <c r="W275" s="12">
        <f t="shared" si="75"/>
        <v>208526.18181818182</v>
      </c>
      <c r="X275" s="12">
        <f t="shared" si="76"/>
        <v>166168.27272727274</v>
      </c>
      <c r="Y275" s="12">
        <f t="shared" si="77"/>
        <v>291847.5</v>
      </c>
      <c r="Z275" s="12">
        <f t="shared" si="78"/>
        <v>332991.45454545453</v>
      </c>
      <c r="AA275" s="12">
        <f t="shared" si="79"/>
        <v>999533.40909090918</v>
      </c>
      <c r="AB275" s="22">
        <f t="shared" si="80"/>
        <v>0</v>
      </c>
      <c r="AC275" s="22">
        <f t="shared" si="81"/>
        <v>0</v>
      </c>
      <c r="AD275" s="22">
        <f t="shared" si="82"/>
        <v>0</v>
      </c>
      <c r="AE275" s="22">
        <f t="shared" si="83"/>
        <v>0</v>
      </c>
      <c r="AF275" s="22">
        <f t="shared" si="84"/>
        <v>0</v>
      </c>
      <c r="AG275" s="22">
        <f t="shared" si="85"/>
        <v>0</v>
      </c>
      <c r="AH275" s="22">
        <f t="shared" si="86"/>
        <v>0</v>
      </c>
      <c r="AI275" s="43" t="str">
        <f t="shared" si="87"/>
        <v>n/a</v>
      </c>
      <c r="AJ275" s="2" t="str">
        <f t="shared" si="88"/>
        <v>2016-17 Summer</v>
      </c>
      <c r="AK275" s="2" t="str">
        <f t="shared" si="89"/>
        <v>2015-16 Summer</v>
      </c>
      <c r="AL275" s="40">
        <v>0</v>
      </c>
      <c r="AM275" s="7"/>
    </row>
    <row r="276" spans="1:39">
      <c r="A276" s="46">
        <v>42241</v>
      </c>
      <c r="B276" s="13" t="str">
        <f t="shared" si="72"/>
        <v>Aug</v>
      </c>
      <c r="C276" s="182"/>
      <c r="D276" s="182"/>
      <c r="E276" s="182"/>
      <c r="F276" s="182"/>
      <c r="G276" s="182"/>
      <c r="H276" s="182"/>
      <c r="I276" s="12">
        <f>VLOOKUP($B276,'Gas wholesale lookups'!$A$4:$L$15,'Inputs - Gas wholesale index'!I$2,FALSE)</f>
        <v>291847.5</v>
      </c>
      <c r="J276" s="12">
        <f>VLOOKUP($B276,'Gas wholesale lookups'!$A$4:$L$15,'Inputs - Gas wholesale index'!J$2,FALSE)</f>
        <v>332991.45454545453</v>
      </c>
      <c r="K276" s="12">
        <f>VLOOKUP($B276,'Gas wholesale lookups'!$A$4:$L$15,'Inputs - Gas wholesale index'!K$2,FALSE)</f>
        <v>208526.18181818182</v>
      </c>
      <c r="L276" s="12">
        <f>VLOOKUP($B276,'Gas wholesale lookups'!$A$4:$L$15,'Inputs - Gas wholesale index'!L$2,FALSE)</f>
        <v>166168.27272727274</v>
      </c>
      <c r="M276" s="12">
        <f>VLOOKUP($B276,'Gas wholesale lookups'!$A$4:$L$15,'Inputs - Gas wholesale index'!M$2,FALSE)</f>
        <v>291847.5</v>
      </c>
      <c r="N276" s="12">
        <f>VLOOKUP($B276,'Gas wholesale lookups'!$A$4:$L$15,'Inputs - Gas wholesale index'!N$2,FALSE)</f>
        <v>332991.45454545453</v>
      </c>
      <c r="O276" s="37">
        <f>VLOOKUP($B276,'Gas wholesale lookups'!$A$4:$R$15,'Inputs - Gas wholesale index'!O$2,FALSE)</f>
        <v>0</v>
      </c>
      <c r="P276" s="37">
        <f>VLOOKUP($B276,'Gas wholesale lookups'!$A$4:$R$15,'Inputs - Gas wholesale index'!P$2,FALSE)</f>
        <v>0</v>
      </c>
      <c r="Q276" s="37">
        <f>VLOOKUP($B276,'Gas wholesale lookups'!$A$4:$R$15,'Inputs - Gas wholesale index'!Q$2,FALSE)</f>
        <v>1</v>
      </c>
      <c r="R276" s="37">
        <f>VLOOKUP($B276,'Gas wholesale lookups'!$A$4:$R$15,'Inputs - Gas wholesale index'!R$2,FALSE)</f>
        <v>1</v>
      </c>
      <c r="S276" s="37">
        <f>VLOOKUP($B276,'Gas wholesale lookups'!$A$4:$R$15,'Inputs - Gas wholesale index'!S$2,FALSE)</f>
        <v>1</v>
      </c>
      <c r="T276" s="37">
        <f>VLOOKUP($B276,'Gas wholesale lookups'!$A$4:$R$15,'Inputs - Gas wholesale index'!T$2,FALSE)</f>
        <v>1</v>
      </c>
      <c r="U276" s="12">
        <f t="shared" si="73"/>
        <v>0</v>
      </c>
      <c r="V276" s="12">
        <f t="shared" si="74"/>
        <v>0</v>
      </c>
      <c r="W276" s="12">
        <f t="shared" si="75"/>
        <v>208526.18181818182</v>
      </c>
      <c r="X276" s="12">
        <f t="shared" si="76"/>
        <v>166168.27272727274</v>
      </c>
      <c r="Y276" s="12">
        <f t="shared" si="77"/>
        <v>291847.5</v>
      </c>
      <c r="Z276" s="12">
        <f t="shared" si="78"/>
        <v>332991.45454545453</v>
      </c>
      <c r="AA276" s="12">
        <f t="shared" si="79"/>
        <v>999533.40909090918</v>
      </c>
      <c r="AB276" s="22">
        <f t="shared" si="80"/>
        <v>0</v>
      </c>
      <c r="AC276" s="22">
        <f t="shared" si="81"/>
        <v>0</v>
      </c>
      <c r="AD276" s="22">
        <f t="shared" si="82"/>
        <v>0</v>
      </c>
      <c r="AE276" s="22">
        <f t="shared" si="83"/>
        <v>0</v>
      </c>
      <c r="AF276" s="22">
        <f t="shared" si="84"/>
        <v>0</v>
      </c>
      <c r="AG276" s="22">
        <f t="shared" si="85"/>
        <v>0</v>
      </c>
      <c r="AH276" s="22">
        <f t="shared" si="86"/>
        <v>0</v>
      </c>
      <c r="AI276" s="43" t="str">
        <f t="shared" si="87"/>
        <v>n/a</v>
      </c>
      <c r="AJ276" s="2" t="str">
        <f t="shared" si="88"/>
        <v>2016-17 Summer</v>
      </c>
      <c r="AK276" s="2" t="str">
        <f t="shared" si="89"/>
        <v>2015-16 Summer</v>
      </c>
      <c r="AL276" s="40">
        <v>0</v>
      </c>
      <c r="AM276" s="7"/>
    </row>
    <row r="277" spans="1:39">
      <c r="A277" s="46">
        <v>42242</v>
      </c>
      <c r="B277" s="13" t="str">
        <f t="shared" si="72"/>
        <v>Aug</v>
      </c>
      <c r="C277" s="182"/>
      <c r="D277" s="182"/>
      <c r="E277" s="182"/>
      <c r="F277" s="182"/>
      <c r="G277" s="182"/>
      <c r="H277" s="182"/>
      <c r="I277" s="12">
        <f>VLOOKUP($B277,'Gas wholesale lookups'!$A$4:$L$15,'Inputs - Gas wholesale index'!I$2,FALSE)</f>
        <v>291847.5</v>
      </c>
      <c r="J277" s="12">
        <f>VLOOKUP($B277,'Gas wholesale lookups'!$A$4:$L$15,'Inputs - Gas wholesale index'!J$2,FALSE)</f>
        <v>332991.45454545453</v>
      </c>
      <c r="K277" s="12">
        <f>VLOOKUP($B277,'Gas wholesale lookups'!$A$4:$L$15,'Inputs - Gas wholesale index'!K$2,FALSE)</f>
        <v>208526.18181818182</v>
      </c>
      <c r="L277" s="12">
        <f>VLOOKUP($B277,'Gas wholesale lookups'!$A$4:$L$15,'Inputs - Gas wholesale index'!L$2,FALSE)</f>
        <v>166168.27272727274</v>
      </c>
      <c r="M277" s="12">
        <f>VLOOKUP($B277,'Gas wholesale lookups'!$A$4:$L$15,'Inputs - Gas wholesale index'!M$2,FALSE)</f>
        <v>291847.5</v>
      </c>
      <c r="N277" s="12">
        <f>VLOOKUP($B277,'Gas wholesale lookups'!$A$4:$L$15,'Inputs - Gas wholesale index'!N$2,FALSE)</f>
        <v>332991.45454545453</v>
      </c>
      <c r="O277" s="37">
        <f>VLOOKUP($B277,'Gas wholesale lookups'!$A$4:$R$15,'Inputs - Gas wholesale index'!O$2,FALSE)</f>
        <v>0</v>
      </c>
      <c r="P277" s="37">
        <f>VLOOKUP($B277,'Gas wholesale lookups'!$A$4:$R$15,'Inputs - Gas wholesale index'!P$2,FALSE)</f>
        <v>0</v>
      </c>
      <c r="Q277" s="37">
        <f>VLOOKUP($B277,'Gas wholesale lookups'!$A$4:$R$15,'Inputs - Gas wholesale index'!Q$2,FALSE)</f>
        <v>1</v>
      </c>
      <c r="R277" s="37">
        <f>VLOOKUP($B277,'Gas wholesale lookups'!$A$4:$R$15,'Inputs - Gas wholesale index'!R$2,FALSE)</f>
        <v>1</v>
      </c>
      <c r="S277" s="37">
        <f>VLOOKUP($B277,'Gas wholesale lookups'!$A$4:$R$15,'Inputs - Gas wholesale index'!S$2,FALSE)</f>
        <v>1</v>
      </c>
      <c r="T277" s="37">
        <f>VLOOKUP($B277,'Gas wholesale lookups'!$A$4:$R$15,'Inputs - Gas wholesale index'!T$2,FALSE)</f>
        <v>1</v>
      </c>
      <c r="U277" s="12">
        <f t="shared" si="73"/>
        <v>0</v>
      </c>
      <c r="V277" s="12">
        <f t="shared" si="74"/>
        <v>0</v>
      </c>
      <c r="W277" s="12">
        <f t="shared" si="75"/>
        <v>208526.18181818182</v>
      </c>
      <c r="X277" s="12">
        <f t="shared" si="76"/>
        <v>166168.27272727274</v>
      </c>
      <c r="Y277" s="12">
        <f t="shared" si="77"/>
        <v>291847.5</v>
      </c>
      <c r="Z277" s="12">
        <f t="shared" si="78"/>
        <v>332991.45454545453</v>
      </c>
      <c r="AA277" s="12">
        <f t="shared" si="79"/>
        <v>999533.40909090918</v>
      </c>
      <c r="AB277" s="22">
        <f t="shared" si="80"/>
        <v>0</v>
      </c>
      <c r="AC277" s="22">
        <f t="shared" si="81"/>
        <v>0</v>
      </c>
      <c r="AD277" s="22">
        <f t="shared" si="82"/>
        <v>0</v>
      </c>
      <c r="AE277" s="22">
        <f t="shared" si="83"/>
        <v>0</v>
      </c>
      <c r="AF277" s="22">
        <f t="shared" si="84"/>
        <v>0</v>
      </c>
      <c r="AG277" s="22">
        <f t="shared" si="85"/>
        <v>0</v>
      </c>
      <c r="AH277" s="22">
        <f t="shared" si="86"/>
        <v>0</v>
      </c>
      <c r="AI277" s="43" t="str">
        <f t="shared" si="87"/>
        <v>n/a</v>
      </c>
      <c r="AJ277" s="2" t="str">
        <f t="shared" si="88"/>
        <v>2016-17 Summer</v>
      </c>
      <c r="AK277" s="2" t="str">
        <f t="shared" si="89"/>
        <v>2015-16 Summer</v>
      </c>
      <c r="AL277" s="40">
        <v>0</v>
      </c>
      <c r="AM277" s="7"/>
    </row>
    <row r="278" spans="1:39">
      <c r="A278" s="46">
        <v>42243</v>
      </c>
      <c r="B278" s="13" t="str">
        <f t="shared" si="72"/>
        <v>Aug</v>
      </c>
      <c r="C278" s="182"/>
      <c r="D278" s="182"/>
      <c r="E278" s="182"/>
      <c r="F278" s="182"/>
      <c r="G278" s="182"/>
      <c r="H278" s="182"/>
      <c r="I278" s="12">
        <f>VLOOKUP($B278,'Gas wholesale lookups'!$A$4:$L$15,'Inputs - Gas wholesale index'!I$2,FALSE)</f>
        <v>291847.5</v>
      </c>
      <c r="J278" s="12">
        <f>VLOOKUP($B278,'Gas wholesale lookups'!$A$4:$L$15,'Inputs - Gas wholesale index'!J$2,FALSE)</f>
        <v>332991.45454545453</v>
      </c>
      <c r="K278" s="12">
        <f>VLOOKUP($B278,'Gas wholesale lookups'!$A$4:$L$15,'Inputs - Gas wholesale index'!K$2,FALSE)</f>
        <v>208526.18181818182</v>
      </c>
      <c r="L278" s="12">
        <f>VLOOKUP($B278,'Gas wholesale lookups'!$A$4:$L$15,'Inputs - Gas wholesale index'!L$2,FALSE)</f>
        <v>166168.27272727274</v>
      </c>
      <c r="M278" s="12">
        <f>VLOOKUP($B278,'Gas wholesale lookups'!$A$4:$L$15,'Inputs - Gas wholesale index'!M$2,FALSE)</f>
        <v>291847.5</v>
      </c>
      <c r="N278" s="12">
        <f>VLOOKUP($B278,'Gas wholesale lookups'!$A$4:$L$15,'Inputs - Gas wholesale index'!N$2,FALSE)</f>
        <v>332991.45454545453</v>
      </c>
      <c r="O278" s="37">
        <f>VLOOKUP($B278,'Gas wholesale lookups'!$A$4:$R$15,'Inputs - Gas wholesale index'!O$2,FALSE)</f>
        <v>0</v>
      </c>
      <c r="P278" s="37">
        <f>VLOOKUP($B278,'Gas wholesale lookups'!$A$4:$R$15,'Inputs - Gas wholesale index'!P$2,FALSE)</f>
        <v>0</v>
      </c>
      <c r="Q278" s="37">
        <f>VLOOKUP($B278,'Gas wholesale lookups'!$A$4:$R$15,'Inputs - Gas wholesale index'!Q$2,FALSE)</f>
        <v>1</v>
      </c>
      <c r="R278" s="37">
        <f>VLOOKUP($B278,'Gas wholesale lookups'!$A$4:$R$15,'Inputs - Gas wholesale index'!R$2,FALSE)</f>
        <v>1</v>
      </c>
      <c r="S278" s="37">
        <f>VLOOKUP($B278,'Gas wholesale lookups'!$A$4:$R$15,'Inputs - Gas wholesale index'!S$2,FALSE)</f>
        <v>1</v>
      </c>
      <c r="T278" s="37">
        <f>VLOOKUP($B278,'Gas wholesale lookups'!$A$4:$R$15,'Inputs - Gas wholesale index'!T$2,FALSE)</f>
        <v>1</v>
      </c>
      <c r="U278" s="12">
        <f t="shared" si="73"/>
        <v>0</v>
      </c>
      <c r="V278" s="12">
        <f t="shared" si="74"/>
        <v>0</v>
      </c>
      <c r="W278" s="12">
        <f t="shared" si="75"/>
        <v>208526.18181818182</v>
      </c>
      <c r="X278" s="12">
        <f t="shared" si="76"/>
        <v>166168.27272727274</v>
      </c>
      <c r="Y278" s="12">
        <f t="shared" si="77"/>
        <v>291847.5</v>
      </c>
      <c r="Z278" s="12">
        <f t="shared" si="78"/>
        <v>332991.45454545453</v>
      </c>
      <c r="AA278" s="12">
        <f t="shared" si="79"/>
        <v>999533.40909090918</v>
      </c>
      <c r="AB278" s="22">
        <f t="shared" si="80"/>
        <v>0</v>
      </c>
      <c r="AC278" s="22">
        <f t="shared" si="81"/>
        <v>0</v>
      </c>
      <c r="AD278" s="22">
        <f t="shared" si="82"/>
        <v>0</v>
      </c>
      <c r="AE278" s="22">
        <f t="shared" si="83"/>
        <v>0</v>
      </c>
      <c r="AF278" s="22">
        <f t="shared" si="84"/>
        <v>0</v>
      </c>
      <c r="AG278" s="22">
        <f t="shared" si="85"/>
        <v>0</v>
      </c>
      <c r="AH278" s="22">
        <f t="shared" si="86"/>
        <v>0</v>
      </c>
      <c r="AI278" s="43" t="str">
        <f t="shared" si="87"/>
        <v>n/a</v>
      </c>
      <c r="AJ278" s="2" t="str">
        <f t="shared" si="88"/>
        <v>2016-17 Summer</v>
      </c>
      <c r="AK278" s="2" t="str">
        <f t="shared" si="89"/>
        <v>2015-16 Summer</v>
      </c>
      <c r="AL278" s="40">
        <v>0</v>
      </c>
      <c r="AM278" s="7"/>
    </row>
    <row r="279" spans="1:39">
      <c r="A279" s="46">
        <v>42244</v>
      </c>
      <c r="B279" s="13" t="str">
        <f t="shared" si="72"/>
        <v>Aug</v>
      </c>
      <c r="C279" s="182"/>
      <c r="D279" s="182"/>
      <c r="E279" s="182"/>
      <c r="F279" s="182"/>
      <c r="G279" s="182"/>
      <c r="H279" s="182"/>
      <c r="I279" s="12">
        <f>VLOOKUP($B279,'Gas wholesale lookups'!$A$4:$L$15,'Inputs - Gas wholesale index'!I$2,FALSE)</f>
        <v>291847.5</v>
      </c>
      <c r="J279" s="12">
        <f>VLOOKUP($B279,'Gas wholesale lookups'!$A$4:$L$15,'Inputs - Gas wholesale index'!J$2,FALSE)</f>
        <v>332991.45454545453</v>
      </c>
      <c r="K279" s="12">
        <f>VLOOKUP($B279,'Gas wholesale lookups'!$A$4:$L$15,'Inputs - Gas wholesale index'!K$2,FALSE)</f>
        <v>208526.18181818182</v>
      </c>
      <c r="L279" s="12">
        <f>VLOOKUP($B279,'Gas wholesale lookups'!$A$4:$L$15,'Inputs - Gas wholesale index'!L$2,FALSE)</f>
        <v>166168.27272727274</v>
      </c>
      <c r="M279" s="12">
        <f>VLOOKUP($B279,'Gas wholesale lookups'!$A$4:$L$15,'Inputs - Gas wholesale index'!M$2,FALSE)</f>
        <v>291847.5</v>
      </c>
      <c r="N279" s="12">
        <f>VLOOKUP($B279,'Gas wholesale lookups'!$A$4:$L$15,'Inputs - Gas wholesale index'!N$2,FALSE)</f>
        <v>332991.45454545453</v>
      </c>
      <c r="O279" s="37">
        <f>VLOOKUP($B279,'Gas wholesale lookups'!$A$4:$R$15,'Inputs - Gas wholesale index'!O$2,FALSE)</f>
        <v>0</v>
      </c>
      <c r="P279" s="37">
        <f>VLOOKUP($B279,'Gas wholesale lookups'!$A$4:$R$15,'Inputs - Gas wholesale index'!P$2,FALSE)</f>
        <v>0</v>
      </c>
      <c r="Q279" s="37">
        <f>VLOOKUP($B279,'Gas wholesale lookups'!$A$4:$R$15,'Inputs - Gas wholesale index'!Q$2,FALSE)</f>
        <v>1</v>
      </c>
      <c r="R279" s="37">
        <f>VLOOKUP($B279,'Gas wholesale lookups'!$A$4:$R$15,'Inputs - Gas wholesale index'!R$2,FALSE)</f>
        <v>1</v>
      </c>
      <c r="S279" s="37">
        <f>VLOOKUP($B279,'Gas wholesale lookups'!$A$4:$R$15,'Inputs - Gas wholesale index'!S$2,FALSE)</f>
        <v>1</v>
      </c>
      <c r="T279" s="37">
        <f>VLOOKUP($B279,'Gas wholesale lookups'!$A$4:$R$15,'Inputs - Gas wholesale index'!T$2,FALSE)</f>
        <v>1</v>
      </c>
      <c r="U279" s="12">
        <f t="shared" si="73"/>
        <v>0</v>
      </c>
      <c r="V279" s="12">
        <f t="shared" si="74"/>
        <v>0</v>
      </c>
      <c r="W279" s="12">
        <f t="shared" si="75"/>
        <v>208526.18181818182</v>
      </c>
      <c r="X279" s="12">
        <f t="shared" si="76"/>
        <v>166168.27272727274</v>
      </c>
      <c r="Y279" s="12">
        <f t="shared" si="77"/>
        <v>291847.5</v>
      </c>
      <c r="Z279" s="12">
        <f t="shared" si="78"/>
        <v>332991.45454545453</v>
      </c>
      <c r="AA279" s="12">
        <f t="shared" si="79"/>
        <v>999533.40909090918</v>
      </c>
      <c r="AB279" s="22">
        <f t="shared" si="80"/>
        <v>0</v>
      </c>
      <c r="AC279" s="22">
        <f t="shared" si="81"/>
        <v>0</v>
      </c>
      <c r="AD279" s="22">
        <f t="shared" si="82"/>
        <v>0</v>
      </c>
      <c r="AE279" s="22">
        <f t="shared" si="83"/>
        <v>0</v>
      </c>
      <c r="AF279" s="22">
        <f t="shared" si="84"/>
        <v>0</v>
      </c>
      <c r="AG279" s="22">
        <f t="shared" si="85"/>
        <v>0</v>
      </c>
      <c r="AH279" s="22">
        <f t="shared" si="86"/>
        <v>0</v>
      </c>
      <c r="AI279" s="43" t="str">
        <f t="shared" si="87"/>
        <v>n/a</v>
      </c>
      <c r="AJ279" s="2" t="str">
        <f t="shared" si="88"/>
        <v>2016-17 Summer</v>
      </c>
      <c r="AK279" s="2" t="str">
        <f t="shared" si="89"/>
        <v>2015-16 Summer</v>
      </c>
      <c r="AL279" s="40">
        <v>0</v>
      </c>
      <c r="AM279" s="7"/>
    </row>
    <row r="280" spans="1:39">
      <c r="A280" s="46">
        <v>42248</v>
      </c>
      <c r="B280" s="13" t="str">
        <f t="shared" si="72"/>
        <v>Sep</v>
      </c>
      <c r="C280" s="182"/>
      <c r="D280" s="182"/>
      <c r="E280" s="182"/>
      <c r="F280" s="182"/>
      <c r="G280" s="182"/>
      <c r="H280" s="182"/>
      <c r="I280" s="12">
        <f>VLOOKUP($B280,'Gas wholesale lookups'!$A$4:$L$15,'Inputs - Gas wholesale index'!I$2,FALSE)</f>
        <v>291847.5</v>
      </c>
      <c r="J280" s="12">
        <f>VLOOKUP($B280,'Gas wholesale lookups'!$A$4:$L$15,'Inputs - Gas wholesale index'!J$2,FALSE)</f>
        <v>332991.45454545453</v>
      </c>
      <c r="K280" s="12">
        <f>VLOOKUP($B280,'Gas wholesale lookups'!$A$4:$L$15,'Inputs - Gas wholesale index'!K$2,FALSE)</f>
        <v>208526.18181818182</v>
      </c>
      <c r="L280" s="12">
        <f>VLOOKUP($B280,'Gas wholesale lookups'!$A$4:$L$15,'Inputs - Gas wholesale index'!L$2,FALSE)</f>
        <v>166168.27272727274</v>
      </c>
      <c r="M280" s="12">
        <f>VLOOKUP($B280,'Gas wholesale lookups'!$A$4:$L$15,'Inputs - Gas wholesale index'!M$2,FALSE)</f>
        <v>291847.5</v>
      </c>
      <c r="N280" s="12">
        <f>VLOOKUP($B280,'Gas wholesale lookups'!$A$4:$L$15,'Inputs - Gas wholesale index'!N$2,FALSE)</f>
        <v>332991.45454545453</v>
      </c>
      <c r="O280" s="37">
        <f>VLOOKUP($B280,'Gas wholesale lookups'!$A$4:$R$15,'Inputs - Gas wholesale index'!O$2,FALSE)</f>
        <v>0</v>
      </c>
      <c r="P280" s="37">
        <f>VLOOKUP($B280,'Gas wholesale lookups'!$A$4:$R$15,'Inputs - Gas wholesale index'!P$2,FALSE)</f>
        <v>0</v>
      </c>
      <c r="Q280" s="37">
        <f>VLOOKUP($B280,'Gas wholesale lookups'!$A$4:$R$15,'Inputs - Gas wholesale index'!Q$2,FALSE)</f>
        <v>1</v>
      </c>
      <c r="R280" s="37">
        <f>VLOOKUP($B280,'Gas wholesale lookups'!$A$4:$R$15,'Inputs - Gas wholesale index'!R$2,FALSE)</f>
        <v>1</v>
      </c>
      <c r="S280" s="37">
        <f>VLOOKUP($B280,'Gas wholesale lookups'!$A$4:$R$15,'Inputs - Gas wholesale index'!S$2,FALSE)</f>
        <v>1</v>
      </c>
      <c r="T280" s="37">
        <f>VLOOKUP($B280,'Gas wholesale lookups'!$A$4:$R$15,'Inputs - Gas wholesale index'!T$2,FALSE)</f>
        <v>1</v>
      </c>
      <c r="U280" s="12">
        <f t="shared" si="73"/>
        <v>0</v>
      </c>
      <c r="V280" s="12">
        <f t="shared" si="74"/>
        <v>0</v>
      </c>
      <c r="W280" s="12">
        <f t="shared" si="75"/>
        <v>208526.18181818182</v>
      </c>
      <c r="X280" s="12">
        <f t="shared" si="76"/>
        <v>166168.27272727274</v>
      </c>
      <c r="Y280" s="12">
        <f t="shared" si="77"/>
        <v>291847.5</v>
      </c>
      <c r="Z280" s="12">
        <f t="shared" si="78"/>
        <v>332991.45454545453</v>
      </c>
      <c r="AA280" s="12">
        <f t="shared" si="79"/>
        <v>999533.40909090918</v>
      </c>
      <c r="AB280" s="22">
        <f t="shared" si="80"/>
        <v>0</v>
      </c>
      <c r="AC280" s="22">
        <f t="shared" si="81"/>
        <v>0</v>
      </c>
      <c r="AD280" s="22">
        <f t="shared" si="82"/>
        <v>0</v>
      </c>
      <c r="AE280" s="22">
        <f t="shared" si="83"/>
        <v>0</v>
      </c>
      <c r="AF280" s="22">
        <f t="shared" si="84"/>
        <v>0</v>
      </c>
      <c r="AG280" s="22">
        <f t="shared" si="85"/>
        <v>0</v>
      </c>
      <c r="AH280" s="22">
        <f t="shared" si="86"/>
        <v>0</v>
      </c>
      <c r="AI280" s="43" t="str">
        <f t="shared" si="87"/>
        <v>n/a</v>
      </c>
      <c r="AJ280" s="2" t="str">
        <f t="shared" si="88"/>
        <v>2016-17 Summer</v>
      </c>
      <c r="AK280" s="2" t="str">
        <f t="shared" si="89"/>
        <v>2015-16 Summer</v>
      </c>
      <c r="AL280" s="40">
        <v>0</v>
      </c>
      <c r="AM280" s="7"/>
    </row>
    <row r="281" spans="1:39">
      <c r="A281" s="46">
        <v>42249</v>
      </c>
      <c r="B281" s="13" t="str">
        <f t="shared" ref="B281:B344" si="90">TEXT(A281,"mmm")</f>
        <v>Sep</v>
      </c>
      <c r="C281" s="182"/>
      <c r="D281" s="182"/>
      <c r="E281" s="182"/>
      <c r="F281" s="182"/>
      <c r="G281" s="182"/>
      <c r="H281" s="182"/>
      <c r="I281" s="12">
        <f>VLOOKUP($B281,'Gas wholesale lookups'!$A$4:$L$15,'Inputs - Gas wholesale index'!I$2,FALSE)</f>
        <v>291847.5</v>
      </c>
      <c r="J281" s="12">
        <f>VLOOKUP($B281,'Gas wholesale lookups'!$A$4:$L$15,'Inputs - Gas wholesale index'!J$2,FALSE)</f>
        <v>332991.45454545453</v>
      </c>
      <c r="K281" s="12">
        <f>VLOOKUP($B281,'Gas wholesale lookups'!$A$4:$L$15,'Inputs - Gas wholesale index'!K$2,FALSE)</f>
        <v>208526.18181818182</v>
      </c>
      <c r="L281" s="12">
        <f>VLOOKUP($B281,'Gas wholesale lookups'!$A$4:$L$15,'Inputs - Gas wholesale index'!L$2,FALSE)</f>
        <v>166168.27272727274</v>
      </c>
      <c r="M281" s="12">
        <f>VLOOKUP($B281,'Gas wholesale lookups'!$A$4:$L$15,'Inputs - Gas wholesale index'!M$2,FALSE)</f>
        <v>291847.5</v>
      </c>
      <c r="N281" s="12">
        <f>VLOOKUP($B281,'Gas wholesale lookups'!$A$4:$L$15,'Inputs - Gas wholesale index'!N$2,FALSE)</f>
        <v>332991.45454545453</v>
      </c>
      <c r="O281" s="37">
        <f>VLOOKUP($B281,'Gas wholesale lookups'!$A$4:$R$15,'Inputs - Gas wholesale index'!O$2,FALSE)</f>
        <v>0</v>
      </c>
      <c r="P281" s="37">
        <f>VLOOKUP($B281,'Gas wholesale lookups'!$A$4:$R$15,'Inputs - Gas wholesale index'!P$2,FALSE)</f>
        <v>0</v>
      </c>
      <c r="Q281" s="37">
        <f>VLOOKUP($B281,'Gas wholesale lookups'!$A$4:$R$15,'Inputs - Gas wholesale index'!Q$2,FALSE)</f>
        <v>1</v>
      </c>
      <c r="R281" s="37">
        <f>VLOOKUP($B281,'Gas wholesale lookups'!$A$4:$R$15,'Inputs - Gas wholesale index'!R$2,FALSE)</f>
        <v>1</v>
      </c>
      <c r="S281" s="37">
        <f>VLOOKUP($B281,'Gas wholesale lookups'!$A$4:$R$15,'Inputs - Gas wholesale index'!S$2,FALSE)</f>
        <v>1</v>
      </c>
      <c r="T281" s="37">
        <f>VLOOKUP($B281,'Gas wholesale lookups'!$A$4:$R$15,'Inputs - Gas wholesale index'!T$2,FALSE)</f>
        <v>1</v>
      </c>
      <c r="U281" s="12">
        <f t="shared" si="73"/>
        <v>0</v>
      </c>
      <c r="V281" s="12">
        <f t="shared" si="74"/>
        <v>0</v>
      </c>
      <c r="W281" s="12">
        <f t="shared" si="75"/>
        <v>208526.18181818182</v>
      </c>
      <c r="X281" s="12">
        <f t="shared" si="76"/>
        <v>166168.27272727274</v>
      </c>
      <c r="Y281" s="12">
        <f t="shared" si="77"/>
        <v>291847.5</v>
      </c>
      <c r="Z281" s="12">
        <f t="shared" si="78"/>
        <v>332991.45454545453</v>
      </c>
      <c r="AA281" s="12">
        <f t="shared" si="79"/>
        <v>999533.40909090918</v>
      </c>
      <c r="AB281" s="22">
        <f t="shared" si="80"/>
        <v>0</v>
      </c>
      <c r="AC281" s="22">
        <f t="shared" si="81"/>
        <v>0</v>
      </c>
      <c r="AD281" s="22">
        <f t="shared" si="82"/>
        <v>0</v>
      </c>
      <c r="AE281" s="22">
        <f t="shared" si="83"/>
        <v>0</v>
      </c>
      <c r="AF281" s="22">
        <f t="shared" si="84"/>
        <v>0</v>
      </c>
      <c r="AG281" s="22">
        <f t="shared" si="85"/>
        <v>0</v>
      </c>
      <c r="AH281" s="22">
        <f t="shared" si="86"/>
        <v>0</v>
      </c>
      <c r="AI281" s="43" t="str">
        <f t="shared" si="87"/>
        <v>n/a</v>
      </c>
      <c r="AJ281" s="2" t="str">
        <f t="shared" si="88"/>
        <v>2016-17 Summer</v>
      </c>
      <c r="AK281" s="2" t="str">
        <f t="shared" si="89"/>
        <v>2015-16 Summer</v>
      </c>
      <c r="AL281" s="40">
        <v>0</v>
      </c>
      <c r="AM281" s="7"/>
    </row>
    <row r="282" spans="1:39">
      <c r="A282" s="46">
        <v>42250</v>
      </c>
      <c r="B282" s="13" t="str">
        <f t="shared" si="90"/>
        <v>Sep</v>
      </c>
      <c r="C282" s="182"/>
      <c r="D282" s="182"/>
      <c r="E282" s="182"/>
      <c r="F282" s="182"/>
      <c r="G282" s="182"/>
      <c r="H282" s="182"/>
      <c r="I282" s="12">
        <f>VLOOKUP($B282,'Gas wholesale lookups'!$A$4:$L$15,'Inputs - Gas wholesale index'!I$2,FALSE)</f>
        <v>291847.5</v>
      </c>
      <c r="J282" s="12">
        <f>VLOOKUP($B282,'Gas wholesale lookups'!$A$4:$L$15,'Inputs - Gas wholesale index'!J$2,FALSE)</f>
        <v>332991.45454545453</v>
      </c>
      <c r="K282" s="12">
        <f>VLOOKUP($B282,'Gas wholesale lookups'!$A$4:$L$15,'Inputs - Gas wholesale index'!K$2,FALSE)</f>
        <v>208526.18181818182</v>
      </c>
      <c r="L282" s="12">
        <f>VLOOKUP($B282,'Gas wholesale lookups'!$A$4:$L$15,'Inputs - Gas wholesale index'!L$2,FALSE)</f>
        <v>166168.27272727274</v>
      </c>
      <c r="M282" s="12">
        <f>VLOOKUP($B282,'Gas wholesale lookups'!$A$4:$L$15,'Inputs - Gas wholesale index'!M$2,FALSE)</f>
        <v>291847.5</v>
      </c>
      <c r="N282" s="12">
        <f>VLOOKUP($B282,'Gas wholesale lookups'!$A$4:$L$15,'Inputs - Gas wholesale index'!N$2,FALSE)</f>
        <v>332991.45454545453</v>
      </c>
      <c r="O282" s="37">
        <f>VLOOKUP($B282,'Gas wholesale lookups'!$A$4:$R$15,'Inputs - Gas wholesale index'!O$2,FALSE)</f>
        <v>0</v>
      </c>
      <c r="P282" s="37">
        <f>VLOOKUP($B282,'Gas wholesale lookups'!$A$4:$R$15,'Inputs - Gas wholesale index'!P$2,FALSE)</f>
        <v>0</v>
      </c>
      <c r="Q282" s="37">
        <f>VLOOKUP($B282,'Gas wholesale lookups'!$A$4:$R$15,'Inputs - Gas wholesale index'!Q$2,FALSE)</f>
        <v>1</v>
      </c>
      <c r="R282" s="37">
        <f>VLOOKUP($B282,'Gas wholesale lookups'!$A$4:$R$15,'Inputs - Gas wholesale index'!R$2,FALSE)</f>
        <v>1</v>
      </c>
      <c r="S282" s="37">
        <f>VLOOKUP($B282,'Gas wholesale lookups'!$A$4:$R$15,'Inputs - Gas wholesale index'!S$2,FALSE)</f>
        <v>1</v>
      </c>
      <c r="T282" s="37">
        <f>VLOOKUP($B282,'Gas wholesale lookups'!$A$4:$R$15,'Inputs - Gas wholesale index'!T$2,FALSE)</f>
        <v>1</v>
      </c>
      <c r="U282" s="12">
        <f t="shared" si="73"/>
        <v>0</v>
      </c>
      <c r="V282" s="12">
        <f t="shared" si="74"/>
        <v>0</v>
      </c>
      <c r="W282" s="12">
        <f t="shared" si="75"/>
        <v>208526.18181818182</v>
      </c>
      <c r="X282" s="12">
        <f t="shared" si="76"/>
        <v>166168.27272727274</v>
      </c>
      <c r="Y282" s="12">
        <f t="shared" si="77"/>
        <v>291847.5</v>
      </c>
      <c r="Z282" s="12">
        <f t="shared" si="78"/>
        <v>332991.45454545453</v>
      </c>
      <c r="AA282" s="12">
        <f t="shared" si="79"/>
        <v>999533.40909090918</v>
      </c>
      <c r="AB282" s="22">
        <f t="shared" si="80"/>
        <v>0</v>
      </c>
      <c r="AC282" s="22">
        <f t="shared" si="81"/>
        <v>0</v>
      </c>
      <c r="AD282" s="22">
        <f t="shared" si="82"/>
        <v>0</v>
      </c>
      <c r="AE282" s="22">
        <f t="shared" si="83"/>
        <v>0</v>
      </c>
      <c r="AF282" s="22">
        <f t="shared" si="84"/>
        <v>0</v>
      </c>
      <c r="AG282" s="22">
        <f t="shared" si="85"/>
        <v>0</v>
      </c>
      <c r="AH282" s="22">
        <f t="shared" si="86"/>
        <v>0</v>
      </c>
      <c r="AI282" s="43" t="str">
        <f t="shared" si="87"/>
        <v>n/a</v>
      </c>
      <c r="AJ282" s="2" t="str">
        <f t="shared" si="88"/>
        <v>2016-17 Summer</v>
      </c>
      <c r="AK282" s="2" t="str">
        <f t="shared" si="89"/>
        <v>2015-16 Summer</v>
      </c>
      <c r="AL282" s="40">
        <v>0</v>
      </c>
      <c r="AM282" s="7"/>
    </row>
    <row r="283" spans="1:39">
      <c r="A283" s="46">
        <v>42251</v>
      </c>
      <c r="B283" s="13" t="str">
        <f t="shared" si="90"/>
        <v>Sep</v>
      </c>
      <c r="C283" s="182"/>
      <c r="D283" s="182"/>
      <c r="E283" s="182"/>
      <c r="F283" s="182"/>
      <c r="G283" s="182"/>
      <c r="H283" s="182"/>
      <c r="I283" s="12">
        <f>VLOOKUP($B283,'Gas wholesale lookups'!$A$4:$L$15,'Inputs - Gas wholesale index'!I$2,FALSE)</f>
        <v>291847.5</v>
      </c>
      <c r="J283" s="12">
        <f>VLOOKUP($B283,'Gas wholesale lookups'!$A$4:$L$15,'Inputs - Gas wholesale index'!J$2,FALSE)</f>
        <v>332991.45454545453</v>
      </c>
      <c r="K283" s="12">
        <f>VLOOKUP($B283,'Gas wholesale lookups'!$A$4:$L$15,'Inputs - Gas wholesale index'!K$2,FALSE)</f>
        <v>208526.18181818182</v>
      </c>
      <c r="L283" s="12">
        <f>VLOOKUP($B283,'Gas wholesale lookups'!$A$4:$L$15,'Inputs - Gas wholesale index'!L$2,FALSE)</f>
        <v>166168.27272727274</v>
      </c>
      <c r="M283" s="12">
        <f>VLOOKUP($B283,'Gas wholesale lookups'!$A$4:$L$15,'Inputs - Gas wholesale index'!M$2,FALSE)</f>
        <v>291847.5</v>
      </c>
      <c r="N283" s="12">
        <f>VLOOKUP($B283,'Gas wholesale lookups'!$A$4:$L$15,'Inputs - Gas wholesale index'!N$2,FALSE)</f>
        <v>332991.45454545453</v>
      </c>
      <c r="O283" s="37">
        <f>VLOOKUP($B283,'Gas wholesale lookups'!$A$4:$R$15,'Inputs - Gas wholesale index'!O$2,FALSE)</f>
        <v>0</v>
      </c>
      <c r="P283" s="37">
        <f>VLOOKUP($B283,'Gas wholesale lookups'!$A$4:$R$15,'Inputs - Gas wholesale index'!P$2,FALSE)</f>
        <v>0</v>
      </c>
      <c r="Q283" s="37">
        <f>VLOOKUP($B283,'Gas wholesale lookups'!$A$4:$R$15,'Inputs - Gas wholesale index'!Q$2,FALSE)</f>
        <v>1</v>
      </c>
      <c r="R283" s="37">
        <f>VLOOKUP($B283,'Gas wholesale lookups'!$A$4:$R$15,'Inputs - Gas wholesale index'!R$2,FALSE)</f>
        <v>1</v>
      </c>
      <c r="S283" s="37">
        <f>VLOOKUP($B283,'Gas wholesale lookups'!$A$4:$R$15,'Inputs - Gas wholesale index'!S$2,FALSE)</f>
        <v>1</v>
      </c>
      <c r="T283" s="37">
        <f>VLOOKUP($B283,'Gas wholesale lookups'!$A$4:$R$15,'Inputs - Gas wholesale index'!T$2,FALSE)</f>
        <v>1</v>
      </c>
      <c r="U283" s="12">
        <f t="shared" si="73"/>
        <v>0</v>
      </c>
      <c r="V283" s="12">
        <f t="shared" si="74"/>
        <v>0</v>
      </c>
      <c r="W283" s="12">
        <f t="shared" si="75"/>
        <v>208526.18181818182</v>
      </c>
      <c r="X283" s="12">
        <f t="shared" si="76"/>
        <v>166168.27272727274</v>
      </c>
      <c r="Y283" s="12">
        <f t="shared" si="77"/>
        <v>291847.5</v>
      </c>
      <c r="Z283" s="12">
        <f t="shared" si="78"/>
        <v>332991.45454545453</v>
      </c>
      <c r="AA283" s="12">
        <f t="shared" si="79"/>
        <v>999533.40909090918</v>
      </c>
      <c r="AB283" s="22">
        <f t="shared" si="80"/>
        <v>0</v>
      </c>
      <c r="AC283" s="22">
        <f t="shared" si="81"/>
        <v>0</v>
      </c>
      <c r="AD283" s="22">
        <f t="shared" si="82"/>
        <v>0</v>
      </c>
      <c r="AE283" s="22">
        <f t="shared" si="83"/>
        <v>0</v>
      </c>
      <c r="AF283" s="22">
        <f t="shared" si="84"/>
        <v>0</v>
      </c>
      <c r="AG283" s="22">
        <f t="shared" si="85"/>
        <v>0</v>
      </c>
      <c r="AH283" s="22">
        <f t="shared" si="86"/>
        <v>0</v>
      </c>
      <c r="AI283" s="43" t="str">
        <f t="shared" si="87"/>
        <v>n/a</v>
      </c>
      <c r="AJ283" s="2" t="str">
        <f t="shared" si="88"/>
        <v>2016-17 Summer</v>
      </c>
      <c r="AK283" s="2" t="str">
        <f t="shared" si="89"/>
        <v>2015-16 Summer</v>
      </c>
      <c r="AL283" s="40">
        <v>0</v>
      </c>
      <c r="AM283" s="7"/>
    </row>
    <row r="284" spans="1:39">
      <c r="A284" s="46">
        <v>42254</v>
      </c>
      <c r="B284" s="13" t="str">
        <f t="shared" si="90"/>
        <v>Sep</v>
      </c>
      <c r="C284" s="182"/>
      <c r="D284" s="182"/>
      <c r="E284" s="182"/>
      <c r="F284" s="182"/>
      <c r="G284" s="182"/>
      <c r="H284" s="182"/>
      <c r="I284" s="12">
        <f>VLOOKUP($B284,'Gas wholesale lookups'!$A$4:$L$15,'Inputs - Gas wholesale index'!I$2,FALSE)</f>
        <v>291847.5</v>
      </c>
      <c r="J284" s="12">
        <f>VLOOKUP($B284,'Gas wholesale lookups'!$A$4:$L$15,'Inputs - Gas wholesale index'!J$2,FALSE)</f>
        <v>332991.45454545453</v>
      </c>
      <c r="K284" s="12">
        <f>VLOOKUP($B284,'Gas wholesale lookups'!$A$4:$L$15,'Inputs - Gas wholesale index'!K$2,FALSE)</f>
        <v>208526.18181818182</v>
      </c>
      <c r="L284" s="12">
        <f>VLOOKUP($B284,'Gas wholesale lookups'!$A$4:$L$15,'Inputs - Gas wholesale index'!L$2,FALSE)</f>
        <v>166168.27272727274</v>
      </c>
      <c r="M284" s="12">
        <f>VLOOKUP($B284,'Gas wholesale lookups'!$A$4:$L$15,'Inputs - Gas wholesale index'!M$2,FALSE)</f>
        <v>291847.5</v>
      </c>
      <c r="N284" s="12">
        <f>VLOOKUP($B284,'Gas wholesale lookups'!$A$4:$L$15,'Inputs - Gas wholesale index'!N$2,FALSE)</f>
        <v>332991.45454545453</v>
      </c>
      <c r="O284" s="37">
        <f>VLOOKUP($B284,'Gas wholesale lookups'!$A$4:$R$15,'Inputs - Gas wholesale index'!O$2,FALSE)</f>
        <v>0</v>
      </c>
      <c r="P284" s="37">
        <f>VLOOKUP($B284,'Gas wholesale lookups'!$A$4:$R$15,'Inputs - Gas wholesale index'!P$2,FALSE)</f>
        <v>0</v>
      </c>
      <c r="Q284" s="37">
        <f>VLOOKUP($B284,'Gas wholesale lookups'!$A$4:$R$15,'Inputs - Gas wholesale index'!Q$2,FALSE)</f>
        <v>1</v>
      </c>
      <c r="R284" s="37">
        <f>VLOOKUP($B284,'Gas wholesale lookups'!$A$4:$R$15,'Inputs - Gas wholesale index'!R$2,FALSE)</f>
        <v>1</v>
      </c>
      <c r="S284" s="37">
        <f>VLOOKUP($B284,'Gas wholesale lookups'!$A$4:$R$15,'Inputs - Gas wholesale index'!S$2,FALSE)</f>
        <v>1</v>
      </c>
      <c r="T284" s="37">
        <f>VLOOKUP($B284,'Gas wholesale lookups'!$A$4:$R$15,'Inputs - Gas wholesale index'!T$2,FALSE)</f>
        <v>1</v>
      </c>
      <c r="U284" s="12">
        <f t="shared" si="73"/>
        <v>0</v>
      </c>
      <c r="V284" s="12">
        <f t="shared" si="74"/>
        <v>0</v>
      </c>
      <c r="W284" s="12">
        <f t="shared" si="75"/>
        <v>208526.18181818182</v>
      </c>
      <c r="X284" s="12">
        <f t="shared" si="76"/>
        <v>166168.27272727274</v>
      </c>
      <c r="Y284" s="12">
        <f t="shared" si="77"/>
        <v>291847.5</v>
      </c>
      <c r="Z284" s="12">
        <f t="shared" si="78"/>
        <v>332991.45454545453</v>
      </c>
      <c r="AA284" s="12">
        <f t="shared" si="79"/>
        <v>999533.40909090918</v>
      </c>
      <c r="AB284" s="22">
        <f t="shared" si="80"/>
        <v>0</v>
      </c>
      <c r="AC284" s="22">
        <f t="shared" si="81"/>
        <v>0</v>
      </c>
      <c r="AD284" s="22">
        <f t="shared" si="82"/>
        <v>0</v>
      </c>
      <c r="AE284" s="22">
        <f t="shared" si="83"/>
        <v>0</v>
      </c>
      <c r="AF284" s="22">
        <f t="shared" si="84"/>
        <v>0</v>
      </c>
      <c r="AG284" s="22">
        <f t="shared" si="85"/>
        <v>0</v>
      </c>
      <c r="AH284" s="22">
        <f t="shared" si="86"/>
        <v>0</v>
      </c>
      <c r="AI284" s="43" t="str">
        <f t="shared" si="87"/>
        <v>n/a</v>
      </c>
      <c r="AJ284" s="2" t="str">
        <f t="shared" si="88"/>
        <v>2016-17 Summer</v>
      </c>
      <c r="AK284" s="2" t="str">
        <f t="shared" si="89"/>
        <v>2015-16 Summer</v>
      </c>
      <c r="AL284" s="40">
        <v>0</v>
      </c>
      <c r="AM284" s="7"/>
    </row>
    <row r="285" spans="1:39">
      <c r="A285" s="46">
        <v>42255</v>
      </c>
      <c r="B285" s="13" t="str">
        <f t="shared" si="90"/>
        <v>Sep</v>
      </c>
      <c r="C285" s="182"/>
      <c r="D285" s="182"/>
      <c r="E285" s="182"/>
      <c r="F285" s="182"/>
      <c r="G285" s="182"/>
      <c r="H285" s="182"/>
      <c r="I285" s="12">
        <f>VLOOKUP($B285,'Gas wholesale lookups'!$A$4:$L$15,'Inputs - Gas wholesale index'!I$2,FALSE)</f>
        <v>291847.5</v>
      </c>
      <c r="J285" s="12">
        <f>VLOOKUP($B285,'Gas wholesale lookups'!$A$4:$L$15,'Inputs - Gas wholesale index'!J$2,FALSE)</f>
        <v>332991.45454545453</v>
      </c>
      <c r="K285" s="12">
        <f>VLOOKUP($B285,'Gas wholesale lookups'!$A$4:$L$15,'Inputs - Gas wholesale index'!K$2,FALSE)</f>
        <v>208526.18181818182</v>
      </c>
      <c r="L285" s="12">
        <f>VLOOKUP($B285,'Gas wholesale lookups'!$A$4:$L$15,'Inputs - Gas wholesale index'!L$2,FALSE)</f>
        <v>166168.27272727274</v>
      </c>
      <c r="M285" s="12">
        <f>VLOOKUP($B285,'Gas wholesale lookups'!$A$4:$L$15,'Inputs - Gas wholesale index'!M$2,FALSE)</f>
        <v>291847.5</v>
      </c>
      <c r="N285" s="12">
        <f>VLOOKUP($B285,'Gas wholesale lookups'!$A$4:$L$15,'Inputs - Gas wholesale index'!N$2,FALSE)</f>
        <v>332991.45454545453</v>
      </c>
      <c r="O285" s="37">
        <f>VLOOKUP($B285,'Gas wholesale lookups'!$A$4:$R$15,'Inputs - Gas wholesale index'!O$2,FALSE)</f>
        <v>0</v>
      </c>
      <c r="P285" s="37">
        <f>VLOOKUP($B285,'Gas wholesale lookups'!$A$4:$R$15,'Inputs - Gas wholesale index'!P$2,FALSE)</f>
        <v>0</v>
      </c>
      <c r="Q285" s="37">
        <f>VLOOKUP($B285,'Gas wholesale lookups'!$A$4:$R$15,'Inputs - Gas wholesale index'!Q$2,FALSE)</f>
        <v>1</v>
      </c>
      <c r="R285" s="37">
        <f>VLOOKUP($B285,'Gas wholesale lookups'!$A$4:$R$15,'Inputs - Gas wholesale index'!R$2,FALSE)</f>
        <v>1</v>
      </c>
      <c r="S285" s="37">
        <f>VLOOKUP($B285,'Gas wholesale lookups'!$A$4:$R$15,'Inputs - Gas wholesale index'!S$2,FALSE)</f>
        <v>1</v>
      </c>
      <c r="T285" s="37">
        <f>VLOOKUP($B285,'Gas wholesale lookups'!$A$4:$R$15,'Inputs - Gas wholesale index'!T$2,FALSE)</f>
        <v>1</v>
      </c>
      <c r="U285" s="12">
        <f t="shared" si="73"/>
        <v>0</v>
      </c>
      <c r="V285" s="12">
        <f t="shared" si="74"/>
        <v>0</v>
      </c>
      <c r="W285" s="12">
        <f t="shared" si="75"/>
        <v>208526.18181818182</v>
      </c>
      <c r="X285" s="12">
        <f t="shared" si="76"/>
        <v>166168.27272727274</v>
      </c>
      <c r="Y285" s="12">
        <f t="shared" si="77"/>
        <v>291847.5</v>
      </c>
      <c r="Z285" s="12">
        <f t="shared" si="78"/>
        <v>332991.45454545453</v>
      </c>
      <c r="AA285" s="12">
        <f t="shared" si="79"/>
        <v>999533.40909090918</v>
      </c>
      <c r="AB285" s="22">
        <f t="shared" si="80"/>
        <v>0</v>
      </c>
      <c r="AC285" s="22">
        <f t="shared" si="81"/>
        <v>0</v>
      </c>
      <c r="AD285" s="22">
        <f t="shared" si="82"/>
        <v>0</v>
      </c>
      <c r="AE285" s="22">
        <f t="shared" si="83"/>
        <v>0</v>
      </c>
      <c r="AF285" s="22">
        <f t="shared" si="84"/>
        <v>0</v>
      </c>
      <c r="AG285" s="22">
        <f t="shared" si="85"/>
        <v>0</v>
      </c>
      <c r="AH285" s="22">
        <f t="shared" si="86"/>
        <v>0</v>
      </c>
      <c r="AI285" s="43" t="str">
        <f t="shared" si="87"/>
        <v>n/a</v>
      </c>
      <c r="AJ285" s="2" t="str">
        <f t="shared" si="88"/>
        <v>2016-17 Summer</v>
      </c>
      <c r="AK285" s="2" t="str">
        <f t="shared" si="89"/>
        <v>2015-16 Summer</v>
      </c>
      <c r="AL285" s="40">
        <v>0</v>
      </c>
      <c r="AM285" s="7"/>
    </row>
    <row r="286" spans="1:39">
      <c r="A286" s="46">
        <v>42256</v>
      </c>
      <c r="B286" s="13" t="str">
        <f t="shared" si="90"/>
        <v>Sep</v>
      </c>
      <c r="C286" s="182"/>
      <c r="D286" s="182"/>
      <c r="E286" s="182"/>
      <c r="F286" s="182"/>
      <c r="G286" s="182"/>
      <c r="H286" s="182"/>
      <c r="I286" s="12">
        <f>VLOOKUP($B286,'Gas wholesale lookups'!$A$4:$L$15,'Inputs - Gas wholesale index'!I$2,FALSE)</f>
        <v>291847.5</v>
      </c>
      <c r="J286" s="12">
        <f>VLOOKUP($B286,'Gas wholesale lookups'!$A$4:$L$15,'Inputs - Gas wholesale index'!J$2,FALSE)</f>
        <v>332991.45454545453</v>
      </c>
      <c r="K286" s="12">
        <f>VLOOKUP($B286,'Gas wholesale lookups'!$A$4:$L$15,'Inputs - Gas wholesale index'!K$2,FALSE)</f>
        <v>208526.18181818182</v>
      </c>
      <c r="L286" s="12">
        <f>VLOOKUP($B286,'Gas wholesale lookups'!$A$4:$L$15,'Inputs - Gas wholesale index'!L$2,FALSE)</f>
        <v>166168.27272727274</v>
      </c>
      <c r="M286" s="12">
        <f>VLOOKUP($B286,'Gas wholesale lookups'!$A$4:$L$15,'Inputs - Gas wholesale index'!M$2,FALSE)</f>
        <v>291847.5</v>
      </c>
      <c r="N286" s="12">
        <f>VLOOKUP($B286,'Gas wholesale lookups'!$A$4:$L$15,'Inputs - Gas wholesale index'!N$2,FALSE)</f>
        <v>332991.45454545453</v>
      </c>
      <c r="O286" s="37">
        <f>VLOOKUP($B286,'Gas wholesale lookups'!$A$4:$R$15,'Inputs - Gas wholesale index'!O$2,FALSE)</f>
        <v>0</v>
      </c>
      <c r="P286" s="37">
        <f>VLOOKUP($B286,'Gas wholesale lookups'!$A$4:$R$15,'Inputs - Gas wholesale index'!P$2,FALSE)</f>
        <v>0</v>
      </c>
      <c r="Q286" s="37">
        <f>VLOOKUP($B286,'Gas wholesale lookups'!$A$4:$R$15,'Inputs - Gas wholesale index'!Q$2,FALSE)</f>
        <v>1</v>
      </c>
      <c r="R286" s="37">
        <f>VLOOKUP($B286,'Gas wholesale lookups'!$A$4:$R$15,'Inputs - Gas wholesale index'!R$2,FALSE)</f>
        <v>1</v>
      </c>
      <c r="S286" s="37">
        <f>VLOOKUP($B286,'Gas wholesale lookups'!$A$4:$R$15,'Inputs - Gas wholesale index'!S$2,FALSE)</f>
        <v>1</v>
      </c>
      <c r="T286" s="37">
        <f>VLOOKUP($B286,'Gas wholesale lookups'!$A$4:$R$15,'Inputs - Gas wholesale index'!T$2,FALSE)</f>
        <v>1</v>
      </c>
      <c r="U286" s="12">
        <f t="shared" si="73"/>
        <v>0</v>
      </c>
      <c r="V286" s="12">
        <f t="shared" si="74"/>
        <v>0</v>
      </c>
      <c r="W286" s="12">
        <f t="shared" si="75"/>
        <v>208526.18181818182</v>
      </c>
      <c r="X286" s="12">
        <f t="shared" si="76"/>
        <v>166168.27272727274</v>
      </c>
      <c r="Y286" s="12">
        <f t="shared" si="77"/>
        <v>291847.5</v>
      </c>
      <c r="Z286" s="12">
        <f t="shared" si="78"/>
        <v>332991.45454545453</v>
      </c>
      <c r="AA286" s="12">
        <f t="shared" si="79"/>
        <v>999533.40909090918</v>
      </c>
      <c r="AB286" s="22">
        <f t="shared" si="80"/>
        <v>0</v>
      </c>
      <c r="AC286" s="22">
        <f t="shared" si="81"/>
        <v>0</v>
      </c>
      <c r="AD286" s="22">
        <f t="shared" si="82"/>
        <v>0</v>
      </c>
      <c r="AE286" s="22">
        <f t="shared" si="83"/>
        <v>0</v>
      </c>
      <c r="AF286" s="22">
        <f t="shared" si="84"/>
        <v>0</v>
      </c>
      <c r="AG286" s="22">
        <f t="shared" si="85"/>
        <v>0</v>
      </c>
      <c r="AH286" s="22">
        <f t="shared" si="86"/>
        <v>0</v>
      </c>
      <c r="AI286" s="43" t="str">
        <f t="shared" si="87"/>
        <v>n/a</v>
      </c>
      <c r="AJ286" s="2" t="str">
        <f t="shared" si="88"/>
        <v>2016-17 Summer</v>
      </c>
      <c r="AK286" s="2" t="str">
        <f t="shared" si="89"/>
        <v>2015-16 Summer</v>
      </c>
      <c r="AL286" s="40">
        <v>0</v>
      </c>
      <c r="AM286" s="7"/>
    </row>
    <row r="287" spans="1:39">
      <c r="A287" s="46">
        <v>42257</v>
      </c>
      <c r="B287" s="13" t="str">
        <f t="shared" si="90"/>
        <v>Sep</v>
      </c>
      <c r="C287" s="182"/>
      <c r="D287" s="182"/>
      <c r="E287" s="182"/>
      <c r="F287" s="182"/>
      <c r="G287" s="182"/>
      <c r="H287" s="182"/>
      <c r="I287" s="12">
        <f>VLOOKUP($B287,'Gas wholesale lookups'!$A$4:$L$15,'Inputs - Gas wholesale index'!I$2,FALSE)</f>
        <v>291847.5</v>
      </c>
      <c r="J287" s="12">
        <f>VLOOKUP($B287,'Gas wholesale lookups'!$A$4:$L$15,'Inputs - Gas wholesale index'!J$2,FALSE)</f>
        <v>332991.45454545453</v>
      </c>
      <c r="K287" s="12">
        <f>VLOOKUP($B287,'Gas wholesale lookups'!$A$4:$L$15,'Inputs - Gas wholesale index'!K$2,FALSE)</f>
        <v>208526.18181818182</v>
      </c>
      <c r="L287" s="12">
        <f>VLOOKUP($B287,'Gas wholesale lookups'!$A$4:$L$15,'Inputs - Gas wholesale index'!L$2,FALSE)</f>
        <v>166168.27272727274</v>
      </c>
      <c r="M287" s="12">
        <f>VLOOKUP($B287,'Gas wholesale lookups'!$A$4:$L$15,'Inputs - Gas wholesale index'!M$2,FALSE)</f>
        <v>291847.5</v>
      </c>
      <c r="N287" s="12">
        <f>VLOOKUP($B287,'Gas wholesale lookups'!$A$4:$L$15,'Inputs - Gas wholesale index'!N$2,FALSE)</f>
        <v>332991.45454545453</v>
      </c>
      <c r="O287" s="37">
        <f>VLOOKUP($B287,'Gas wholesale lookups'!$A$4:$R$15,'Inputs - Gas wholesale index'!O$2,FALSE)</f>
        <v>0</v>
      </c>
      <c r="P287" s="37">
        <f>VLOOKUP($B287,'Gas wholesale lookups'!$A$4:$R$15,'Inputs - Gas wholesale index'!P$2,FALSE)</f>
        <v>0</v>
      </c>
      <c r="Q287" s="37">
        <f>VLOOKUP($B287,'Gas wholesale lookups'!$A$4:$R$15,'Inputs - Gas wholesale index'!Q$2,FALSE)</f>
        <v>1</v>
      </c>
      <c r="R287" s="37">
        <f>VLOOKUP($B287,'Gas wholesale lookups'!$A$4:$R$15,'Inputs - Gas wholesale index'!R$2,FALSE)</f>
        <v>1</v>
      </c>
      <c r="S287" s="37">
        <f>VLOOKUP($B287,'Gas wholesale lookups'!$A$4:$R$15,'Inputs - Gas wholesale index'!S$2,FALSE)</f>
        <v>1</v>
      </c>
      <c r="T287" s="37">
        <f>VLOOKUP($B287,'Gas wholesale lookups'!$A$4:$R$15,'Inputs - Gas wholesale index'!T$2,FALSE)</f>
        <v>1</v>
      </c>
      <c r="U287" s="12">
        <f t="shared" si="73"/>
        <v>0</v>
      </c>
      <c r="V287" s="12">
        <f t="shared" si="74"/>
        <v>0</v>
      </c>
      <c r="W287" s="12">
        <f t="shared" si="75"/>
        <v>208526.18181818182</v>
      </c>
      <c r="X287" s="12">
        <f t="shared" si="76"/>
        <v>166168.27272727274</v>
      </c>
      <c r="Y287" s="12">
        <f t="shared" si="77"/>
        <v>291847.5</v>
      </c>
      <c r="Z287" s="12">
        <f t="shared" si="78"/>
        <v>332991.45454545453</v>
      </c>
      <c r="AA287" s="12">
        <f t="shared" si="79"/>
        <v>999533.40909090918</v>
      </c>
      <c r="AB287" s="22">
        <f t="shared" si="80"/>
        <v>0</v>
      </c>
      <c r="AC287" s="22">
        <f t="shared" si="81"/>
        <v>0</v>
      </c>
      <c r="AD287" s="22">
        <f t="shared" si="82"/>
        <v>0</v>
      </c>
      <c r="AE287" s="22">
        <f t="shared" si="83"/>
        <v>0</v>
      </c>
      <c r="AF287" s="22">
        <f t="shared" si="84"/>
        <v>0</v>
      </c>
      <c r="AG287" s="22">
        <f t="shared" si="85"/>
        <v>0</v>
      </c>
      <c r="AH287" s="22">
        <f t="shared" si="86"/>
        <v>0</v>
      </c>
      <c r="AI287" s="43" t="str">
        <f t="shared" si="87"/>
        <v>n/a</v>
      </c>
      <c r="AJ287" s="2" t="str">
        <f t="shared" si="88"/>
        <v>2016-17 Summer</v>
      </c>
      <c r="AK287" s="2" t="str">
        <f t="shared" si="89"/>
        <v>2015-16 Summer</v>
      </c>
      <c r="AL287" s="40">
        <v>0</v>
      </c>
      <c r="AM287" s="7"/>
    </row>
    <row r="288" spans="1:39">
      <c r="A288" s="46">
        <v>42258</v>
      </c>
      <c r="B288" s="13" t="str">
        <f t="shared" si="90"/>
        <v>Sep</v>
      </c>
      <c r="C288" s="182"/>
      <c r="D288" s="182"/>
      <c r="E288" s="182"/>
      <c r="F288" s="182"/>
      <c r="G288" s="182"/>
      <c r="H288" s="182"/>
      <c r="I288" s="12">
        <f>VLOOKUP($B288,'Gas wholesale lookups'!$A$4:$L$15,'Inputs - Gas wholesale index'!I$2,FALSE)</f>
        <v>291847.5</v>
      </c>
      <c r="J288" s="12">
        <f>VLOOKUP($B288,'Gas wholesale lookups'!$A$4:$L$15,'Inputs - Gas wholesale index'!J$2,FALSE)</f>
        <v>332991.45454545453</v>
      </c>
      <c r="K288" s="12">
        <f>VLOOKUP($B288,'Gas wholesale lookups'!$A$4:$L$15,'Inputs - Gas wholesale index'!K$2,FALSE)</f>
        <v>208526.18181818182</v>
      </c>
      <c r="L288" s="12">
        <f>VLOOKUP($B288,'Gas wholesale lookups'!$A$4:$L$15,'Inputs - Gas wholesale index'!L$2,FALSE)</f>
        <v>166168.27272727274</v>
      </c>
      <c r="M288" s="12">
        <f>VLOOKUP($B288,'Gas wholesale lookups'!$A$4:$L$15,'Inputs - Gas wholesale index'!M$2,FALSE)</f>
        <v>291847.5</v>
      </c>
      <c r="N288" s="12">
        <f>VLOOKUP($B288,'Gas wholesale lookups'!$A$4:$L$15,'Inputs - Gas wholesale index'!N$2,FALSE)</f>
        <v>332991.45454545453</v>
      </c>
      <c r="O288" s="37">
        <f>VLOOKUP($B288,'Gas wholesale lookups'!$A$4:$R$15,'Inputs - Gas wholesale index'!O$2,FALSE)</f>
        <v>0</v>
      </c>
      <c r="P288" s="37">
        <f>VLOOKUP($B288,'Gas wholesale lookups'!$A$4:$R$15,'Inputs - Gas wholesale index'!P$2,FALSE)</f>
        <v>0</v>
      </c>
      <c r="Q288" s="37">
        <f>VLOOKUP($B288,'Gas wholesale lookups'!$A$4:$R$15,'Inputs - Gas wholesale index'!Q$2,FALSE)</f>
        <v>1</v>
      </c>
      <c r="R288" s="37">
        <f>VLOOKUP($B288,'Gas wholesale lookups'!$A$4:$R$15,'Inputs - Gas wholesale index'!R$2,FALSE)</f>
        <v>1</v>
      </c>
      <c r="S288" s="37">
        <f>VLOOKUP($B288,'Gas wholesale lookups'!$A$4:$R$15,'Inputs - Gas wholesale index'!S$2,FALSE)</f>
        <v>1</v>
      </c>
      <c r="T288" s="37">
        <f>VLOOKUP($B288,'Gas wholesale lookups'!$A$4:$R$15,'Inputs - Gas wholesale index'!T$2,FALSE)</f>
        <v>1</v>
      </c>
      <c r="U288" s="12">
        <f t="shared" si="73"/>
        <v>0</v>
      </c>
      <c r="V288" s="12">
        <f t="shared" si="74"/>
        <v>0</v>
      </c>
      <c r="W288" s="12">
        <f t="shared" si="75"/>
        <v>208526.18181818182</v>
      </c>
      <c r="X288" s="12">
        <f t="shared" si="76"/>
        <v>166168.27272727274</v>
      </c>
      <c r="Y288" s="12">
        <f t="shared" si="77"/>
        <v>291847.5</v>
      </c>
      <c r="Z288" s="12">
        <f t="shared" si="78"/>
        <v>332991.45454545453</v>
      </c>
      <c r="AA288" s="12">
        <f t="shared" si="79"/>
        <v>999533.40909090918</v>
      </c>
      <c r="AB288" s="22">
        <f t="shared" si="80"/>
        <v>0</v>
      </c>
      <c r="AC288" s="22">
        <f t="shared" si="81"/>
        <v>0</v>
      </c>
      <c r="AD288" s="22">
        <f t="shared" si="82"/>
        <v>0</v>
      </c>
      <c r="AE288" s="22">
        <f t="shared" si="83"/>
        <v>0</v>
      </c>
      <c r="AF288" s="22">
        <f t="shared" si="84"/>
        <v>0</v>
      </c>
      <c r="AG288" s="22">
        <f t="shared" si="85"/>
        <v>0</v>
      </c>
      <c r="AH288" s="22">
        <f t="shared" si="86"/>
        <v>0</v>
      </c>
      <c r="AI288" s="43" t="str">
        <f t="shared" si="87"/>
        <v>n/a</v>
      </c>
      <c r="AJ288" s="2" t="str">
        <f t="shared" si="88"/>
        <v>2016-17 Summer</v>
      </c>
      <c r="AK288" s="2" t="str">
        <f t="shared" si="89"/>
        <v>2015-16 Summer</v>
      </c>
      <c r="AL288" s="40">
        <v>0</v>
      </c>
      <c r="AM288" s="7"/>
    </row>
    <row r="289" spans="1:39">
      <c r="A289" s="46">
        <v>42261</v>
      </c>
      <c r="B289" s="13" t="str">
        <f t="shared" si="90"/>
        <v>Sep</v>
      </c>
      <c r="C289" s="182"/>
      <c r="D289" s="182"/>
      <c r="E289" s="182"/>
      <c r="F289" s="182"/>
      <c r="G289" s="182"/>
      <c r="H289" s="182"/>
      <c r="I289" s="12">
        <f>VLOOKUP($B289,'Gas wholesale lookups'!$A$4:$L$15,'Inputs - Gas wholesale index'!I$2,FALSE)</f>
        <v>291847.5</v>
      </c>
      <c r="J289" s="12">
        <f>VLOOKUP($B289,'Gas wholesale lookups'!$A$4:$L$15,'Inputs - Gas wholesale index'!J$2,FALSE)</f>
        <v>332991.45454545453</v>
      </c>
      <c r="K289" s="12">
        <f>VLOOKUP($B289,'Gas wholesale lookups'!$A$4:$L$15,'Inputs - Gas wholesale index'!K$2,FALSE)</f>
        <v>208526.18181818182</v>
      </c>
      <c r="L289" s="12">
        <f>VLOOKUP($B289,'Gas wholesale lookups'!$A$4:$L$15,'Inputs - Gas wholesale index'!L$2,FALSE)</f>
        <v>166168.27272727274</v>
      </c>
      <c r="M289" s="12">
        <f>VLOOKUP($B289,'Gas wholesale lookups'!$A$4:$L$15,'Inputs - Gas wholesale index'!M$2,FALSE)</f>
        <v>291847.5</v>
      </c>
      <c r="N289" s="12">
        <f>VLOOKUP($B289,'Gas wholesale lookups'!$A$4:$L$15,'Inputs - Gas wholesale index'!N$2,FALSE)</f>
        <v>332991.45454545453</v>
      </c>
      <c r="O289" s="37">
        <f>VLOOKUP($B289,'Gas wholesale lookups'!$A$4:$R$15,'Inputs - Gas wholesale index'!O$2,FALSE)</f>
        <v>0</v>
      </c>
      <c r="P289" s="37">
        <f>VLOOKUP($B289,'Gas wholesale lookups'!$A$4:$R$15,'Inputs - Gas wholesale index'!P$2,FALSE)</f>
        <v>0</v>
      </c>
      <c r="Q289" s="37">
        <f>VLOOKUP($B289,'Gas wholesale lookups'!$A$4:$R$15,'Inputs - Gas wholesale index'!Q$2,FALSE)</f>
        <v>1</v>
      </c>
      <c r="R289" s="37">
        <f>VLOOKUP($B289,'Gas wholesale lookups'!$A$4:$R$15,'Inputs - Gas wholesale index'!R$2,FALSE)</f>
        <v>1</v>
      </c>
      <c r="S289" s="37">
        <f>VLOOKUP($B289,'Gas wholesale lookups'!$A$4:$R$15,'Inputs - Gas wholesale index'!S$2,FALSE)</f>
        <v>1</v>
      </c>
      <c r="T289" s="37">
        <f>VLOOKUP($B289,'Gas wholesale lookups'!$A$4:$R$15,'Inputs - Gas wholesale index'!T$2,FALSE)</f>
        <v>1</v>
      </c>
      <c r="U289" s="12">
        <f t="shared" si="73"/>
        <v>0</v>
      </c>
      <c r="V289" s="12">
        <f t="shared" si="74"/>
        <v>0</v>
      </c>
      <c r="W289" s="12">
        <f t="shared" si="75"/>
        <v>208526.18181818182</v>
      </c>
      <c r="X289" s="12">
        <f t="shared" si="76"/>
        <v>166168.27272727274</v>
      </c>
      <c r="Y289" s="12">
        <f t="shared" si="77"/>
        <v>291847.5</v>
      </c>
      <c r="Z289" s="12">
        <f t="shared" si="78"/>
        <v>332991.45454545453</v>
      </c>
      <c r="AA289" s="12">
        <f t="shared" si="79"/>
        <v>999533.40909090918</v>
      </c>
      <c r="AB289" s="22">
        <f t="shared" si="80"/>
        <v>0</v>
      </c>
      <c r="AC289" s="22">
        <f t="shared" si="81"/>
        <v>0</v>
      </c>
      <c r="AD289" s="22">
        <f t="shared" si="82"/>
        <v>0</v>
      </c>
      <c r="AE289" s="22">
        <f t="shared" si="83"/>
        <v>0</v>
      </c>
      <c r="AF289" s="22">
        <f t="shared" si="84"/>
        <v>0</v>
      </c>
      <c r="AG289" s="22">
        <f t="shared" si="85"/>
        <v>0</v>
      </c>
      <c r="AH289" s="22">
        <f t="shared" si="86"/>
        <v>0</v>
      </c>
      <c r="AI289" s="43" t="str">
        <f t="shared" si="87"/>
        <v>n/a</v>
      </c>
      <c r="AJ289" s="2" t="str">
        <f t="shared" si="88"/>
        <v>2016-17 Summer</v>
      </c>
      <c r="AK289" s="2" t="str">
        <f t="shared" si="89"/>
        <v>2015-16 Summer</v>
      </c>
      <c r="AL289" s="40">
        <v>0</v>
      </c>
      <c r="AM289" s="7"/>
    </row>
    <row r="290" spans="1:39">
      <c r="A290" s="46">
        <v>42262</v>
      </c>
      <c r="B290" s="13" t="str">
        <f t="shared" si="90"/>
        <v>Sep</v>
      </c>
      <c r="C290" s="182"/>
      <c r="D290" s="182"/>
      <c r="E290" s="182"/>
      <c r="F290" s="182"/>
      <c r="G290" s="182"/>
      <c r="H290" s="182"/>
      <c r="I290" s="12">
        <f>VLOOKUP($B290,'Gas wholesale lookups'!$A$4:$L$15,'Inputs - Gas wholesale index'!I$2,FALSE)</f>
        <v>291847.5</v>
      </c>
      <c r="J290" s="12">
        <f>VLOOKUP($B290,'Gas wholesale lookups'!$A$4:$L$15,'Inputs - Gas wholesale index'!J$2,FALSE)</f>
        <v>332991.45454545453</v>
      </c>
      <c r="K290" s="12">
        <f>VLOOKUP($B290,'Gas wholesale lookups'!$A$4:$L$15,'Inputs - Gas wholesale index'!K$2,FALSE)</f>
        <v>208526.18181818182</v>
      </c>
      <c r="L290" s="12">
        <f>VLOOKUP($B290,'Gas wholesale lookups'!$A$4:$L$15,'Inputs - Gas wholesale index'!L$2,FALSE)</f>
        <v>166168.27272727274</v>
      </c>
      <c r="M290" s="12">
        <f>VLOOKUP($B290,'Gas wholesale lookups'!$A$4:$L$15,'Inputs - Gas wholesale index'!M$2,FALSE)</f>
        <v>291847.5</v>
      </c>
      <c r="N290" s="12">
        <f>VLOOKUP($B290,'Gas wholesale lookups'!$A$4:$L$15,'Inputs - Gas wholesale index'!N$2,FALSE)</f>
        <v>332991.45454545453</v>
      </c>
      <c r="O290" s="37">
        <f>VLOOKUP($B290,'Gas wholesale lookups'!$A$4:$R$15,'Inputs - Gas wholesale index'!O$2,FALSE)</f>
        <v>0</v>
      </c>
      <c r="P290" s="37">
        <f>VLOOKUP($B290,'Gas wholesale lookups'!$A$4:$R$15,'Inputs - Gas wholesale index'!P$2,FALSE)</f>
        <v>0</v>
      </c>
      <c r="Q290" s="37">
        <f>VLOOKUP($B290,'Gas wholesale lookups'!$A$4:$R$15,'Inputs - Gas wholesale index'!Q$2,FALSE)</f>
        <v>1</v>
      </c>
      <c r="R290" s="37">
        <f>VLOOKUP($B290,'Gas wholesale lookups'!$A$4:$R$15,'Inputs - Gas wholesale index'!R$2,FALSE)</f>
        <v>1</v>
      </c>
      <c r="S290" s="37">
        <f>VLOOKUP($B290,'Gas wholesale lookups'!$A$4:$R$15,'Inputs - Gas wholesale index'!S$2,FALSE)</f>
        <v>1</v>
      </c>
      <c r="T290" s="37">
        <f>VLOOKUP($B290,'Gas wholesale lookups'!$A$4:$R$15,'Inputs - Gas wholesale index'!T$2,FALSE)</f>
        <v>1</v>
      </c>
      <c r="U290" s="12">
        <f t="shared" si="73"/>
        <v>0</v>
      </c>
      <c r="V290" s="12">
        <f t="shared" si="74"/>
        <v>0</v>
      </c>
      <c r="W290" s="12">
        <f t="shared" si="75"/>
        <v>208526.18181818182</v>
      </c>
      <c r="X290" s="12">
        <f t="shared" si="76"/>
        <v>166168.27272727274</v>
      </c>
      <c r="Y290" s="12">
        <f t="shared" si="77"/>
        <v>291847.5</v>
      </c>
      <c r="Z290" s="12">
        <f t="shared" si="78"/>
        <v>332991.45454545453</v>
      </c>
      <c r="AA290" s="12">
        <f t="shared" si="79"/>
        <v>999533.40909090918</v>
      </c>
      <c r="AB290" s="22">
        <f t="shared" si="80"/>
        <v>0</v>
      </c>
      <c r="AC290" s="22">
        <f t="shared" si="81"/>
        <v>0</v>
      </c>
      <c r="AD290" s="22">
        <f t="shared" si="82"/>
        <v>0</v>
      </c>
      <c r="AE290" s="22">
        <f t="shared" si="83"/>
        <v>0</v>
      </c>
      <c r="AF290" s="22">
        <f t="shared" si="84"/>
        <v>0</v>
      </c>
      <c r="AG290" s="22">
        <f t="shared" si="85"/>
        <v>0</v>
      </c>
      <c r="AH290" s="22">
        <f t="shared" si="86"/>
        <v>0</v>
      </c>
      <c r="AI290" s="43" t="str">
        <f t="shared" si="87"/>
        <v>n/a</v>
      </c>
      <c r="AJ290" s="2" t="str">
        <f t="shared" si="88"/>
        <v>2016-17 Summer</v>
      </c>
      <c r="AK290" s="2" t="str">
        <f t="shared" si="89"/>
        <v>2015-16 Summer</v>
      </c>
      <c r="AL290" s="40">
        <v>0</v>
      </c>
      <c r="AM290" s="7"/>
    </row>
    <row r="291" spans="1:39">
      <c r="A291" s="46">
        <v>42263</v>
      </c>
      <c r="B291" s="13" t="str">
        <f t="shared" si="90"/>
        <v>Sep</v>
      </c>
      <c r="C291" s="182"/>
      <c r="D291" s="182"/>
      <c r="E291" s="182"/>
      <c r="F291" s="182"/>
      <c r="G291" s="182"/>
      <c r="H291" s="182"/>
      <c r="I291" s="12">
        <f>VLOOKUP($B291,'Gas wholesale lookups'!$A$4:$L$15,'Inputs - Gas wholesale index'!I$2,FALSE)</f>
        <v>291847.5</v>
      </c>
      <c r="J291" s="12">
        <f>VLOOKUP($B291,'Gas wholesale lookups'!$A$4:$L$15,'Inputs - Gas wholesale index'!J$2,FALSE)</f>
        <v>332991.45454545453</v>
      </c>
      <c r="K291" s="12">
        <f>VLOOKUP($B291,'Gas wholesale lookups'!$A$4:$L$15,'Inputs - Gas wholesale index'!K$2,FALSE)</f>
        <v>208526.18181818182</v>
      </c>
      <c r="L291" s="12">
        <f>VLOOKUP($B291,'Gas wholesale lookups'!$A$4:$L$15,'Inputs - Gas wholesale index'!L$2,FALSE)</f>
        <v>166168.27272727274</v>
      </c>
      <c r="M291" s="12">
        <f>VLOOKUP($B291,'Gas wholesale lookups'!$A$4:$L$15,'Inputs - Gas wholesale index'!M$2,FALSE)</f>
        <v>291847.5</v>
      </c>
      <c r="N291" s="12">
        <f>VLOOKUP($B291,'Gas wholesale lookups'!$A$4:$L$15,'Inputs - Gas wholesale index'!N$2,FALSE)</f>
        <v>332991.45454545453</v>
      </c>
      <c r="O291" s="37">
        <f>VLOOKUP($B291,'Gas wholesale lookups'!$A$4:$R$15,'Inputs - Gas wholesale index'!O$2,FALSE)</f>
        <v>0</v>
      </c>
      <c r="P291" s="37">
        <f>VLOOKUP($B291,'Gas wholesale lookups'!$A$4:$R$15,'Inputs - Gas wholesale index'!P$2,FALSE)</f>
        <v>0</v>
      </c>
      <c r="Q291" s="37">
        <f>VLOOKUP($B291,'Gas wholesale lookups'!$A$4:$R$15,'Inputs - Gas wholesale index'!Q$2,FALSE)</f>
        <v>1</v>
      </c>
      <c r="R291" s="37">
        <f>VLOOKUP($B291,'Gas wholesale lookups'!$A$4:$R$15,'Inputs - Gas wholesale index'!R$2,FALSE)</f>
        <v>1</v>
      </c>
      <c r="S291" s="37">
        <f>VLOOKUP($B291,'Gas wholesale lookups'!$A$4:$R$15,'Inputs - Gas wholesale index'!S$2,FALSE)</f>
        <v>1</v>
      </c>
      <c r="T291" s="37">
        <f>VLOOKUP($B291,'Gas wholesale lookups'!$A$4:$R$15,'Inputs - Gas wholesale index'!T$2,FALSE)</f>
        <v>1</v>
      </c>
      <c r="U291" s="12">
        <f t="shared" si="73"/>
        <v>0</v>
      </c>
      <c r="V291" s="12">
        <f t="shared" si="74"/>
        <v>0</v>
      </c>
      <c r="W291" s="12">
        <f t="shared" si="75"/>
        <v>208526.18181818182</v>
      </c>
      <c r="X291" s="12">
        <f t="shared" si="76"/>
        <v>166168.27272727274</v>
      </c>
      <c r="Y291" s="12">
        <f t="shared" si="77"/>
        <v>291847.5</v>
      </c>
      <c r="Z291" s="12">
        <f t="shared" si="78"/>
        <v>332991.45454545453</v>
      </c>
      <c r="AA291" s="12">
        <f t="shared" si="79"/>
        <v>999533.40909090918</v>
      </c>
      <c r="AB291" s="22">
        <f t="shared" si="80"/>
        <v>0</v>
      </c>
      <c r="AC291" s="22">
        <f t="shared" si="81"/>
        <v>0</v>
      </c>
      <c r="AD291" s="22">
        <f t="shared" si="82"/>
        <v>0</v>
      </c>
      <c r="AE291" s="22">
        <f t="shared" si="83"/>
        <v>0</v>
      </c>
      <c r="AF291" s="22">
        <f t="shared" si="84"/>
        <v>0</v>
      </c>
      <c r="AG291" s="22">
        <f t="shared" si="85"/>
        <v>0</v>
      </c>
      <c r="AH291" s="22">
        <f t="shared" si="86"/>
        <v>0</v>
      </c>
      <c r="AI291" s="43" t="str">
        <f t="shared" si="87"/>
        <v>n/a</v>
      </c>
      <c r="AJ291" s="2" t="str">
        <f t="shared" si="88"/>
        <v>2016-17 Summer</v>
      </c>
      <c r="AK291" s="2" t="str">
        <f t="shared" si="89"/>
        <v>2015-16 Summer</v>
      </c>
      <c r="AL291" s="40">
        <v>0</v>
      </c>
      <c r="AM291" s="7"/>
    </row>
    <row r="292" spans="1:39">
      <c r="A292" s="46">
        <v>42264</v>
      </c>
      <c r="B292" s="13" t="str">
        <f t="shared" si="90"/>
        <v>Sep</v>
      </c>
      <c r="C292" s="182"/>
      <c r="D292" s="182"/>
      <c r="E292" s="182"/>
      <c r="F292" s="182"/>
      <c r="G292" s="182"/>
      <c r="H292" s="182"/>
      <c r="I292" s="12">
        <f>VLOOKUP($B292,'Gas wholesale lookups'!$A$4:$L$15,'Inputs - Gas wholesale index'!I$2,FALSE)</f>
        <v>291847.5</v>
      </c>
      <c r="J292" s="12">
        <f>VLOOKUP($B292,'Gas wholesale lookups'!$A$4:$L$15,'Inputs - Gas wholesale index'!J$2,FALSE)</f>
        <v>332991.45454545453</v>
      </c>
      <c r="K292" s="12">
        <f>VLOOKUP($B292,'Gas wholesale lookups'!$A$4:$L$15,'Inputs - Gas wholesale index'!K$2,FALSE)</f>
        <v>208526.18181818182</v>
      </c>
      <c r="L292" s="12">
        <f>VLOOKUP($B292,'Gas wholesale lookups'!$A$4:$L$15,'Inputs - Gas wholesale index'!L$2,FALSE)</f>
        <v>166168.27272727274</v>
      </c>
      <c r="M292" s="12">
        <f>VLOOKUP($B292,'Gas wholesale lookups'!$A$4:$L$15,'Inputs - Gas wholesale index'!M$2,FALSE)</f>
        <v>291847.5</v>
      </c>
      <c r="N292" s="12">
        <f>VLOOKUP($B292,'Gas wholesale lookups'!$A$4:$L$15,'Inputs - Gas wholesale index'!N$2,FALSE)</f>
        <v>332991.45454545453</v>
      </c>
      <c r="O292" s="37">
        <f>VLOOKUP($B292,'Gas wholesale lookups'!$A$4:$R$15,'Inputs - Gas wholesale index'!O$2,FALSE)</f>
        <v>0</v>
      </c>
      <c r="P292" s="37">
        <f>VLOOKUP($B292,'Gas wholesale lookups'!$A$4:$R$15,'Inputs - Gas wholesale index'!P$2,FALSE)</f>
        <v>0</v>
      </c>
      <c r="Q292" s="37">
        <f>VLOOKUP($B292,'Gas wholesale lookups'!$A$4:$R$15,'Inputs - Gas wholesale index'!Q$2,FALSE)</f>
        <v>1</v>
      </c>
      <c r="R292" s="37">
        <f>VLOOKUP($B292,'Gas wholesale lookups'!$A$4:$R$15,'Inputs - Gas wholesale index'!R$2,FALSE)</f>
        <v>1</v>
      </c>
      <c r="S292" s="37">
        <f>VLOOKUP($B292,'Gas wholesale lookups'!$A$4:$R$15,'Inputs - Gas wholesale index'!S$2,FALSE)</f>
        <v>1</v>
      </c>
      <c r="T292" s="37">
        <f>VLOOKUP($B292,'Gas wholesale lookups'!$A$4:$R$15,'Inputs - Gas wholesale index'!T$2,FALSE)</f>
        <v>1</v>
      </c>
      <c r="U292" s="12">
        <f t="shared" si="73"/>
        <v>0</v>
      </c>
      <c r="V292" s="12">
        <f t="shared" si="74"/>
        <v>0</v>
      </c>
      <c r="W292" s="12">
        <f t="shared" si="75"/>
        <v>208526.18181818182</v>
      </c>
      <c r="X292" s="12">
        <f t="shared" si="76"/>
        <v>166168.27272727274</v>
      </c>
      <c r="Y292" s="12">
        <f t="shared" si="77"/>
        <v>291847.5</v>
      </c>
      <c r="Z292" s="12">
        <f t="shared" si="78"/>
        <v>332991.45454545453</v>
      </c>
      <c r="AA292" s="12">
        <f t="shared" si="79"/>
        <v>999533.40909090918</v>
      </c>
      <c r="AB292" s="22">
        <f t="shared" si="80"/>
        <v>0</v>
      </c>
      <c r="AC292" s="22">
        <f t="shared" si="81"/>
        <v>0</v>
      </c>
      <c r="AD292" s="22">
        <f t="shared" si="82"/>
        <v>0</v>
      </c>
      <c r="AE292" s="22">
        <f t="shared" si="83"/>
        <v>0</v>
      </c>
      <c r="AF292" s="22">
        <f t="shared" si="84"/>
        <v>0</v>
      </c>
      <c r="AG292" s="22">
        <f t="shared" si="85"/>
        <v>0</v>
      </c>
      <c r="AH292" s="22">
        <f t="shared" si="86"/>
        <v>0</v>
      </c>
      <c r="AI292" s="43" t="str">
        <f t="shared" si="87"/>
        <v>n/a</v>
      </c>
      <c r="AJ292" s="2" t="str">
        <f t="shared" si="88"/>
        <v>2016-17 Summer</v>
      </c>
      <c r="AK292" s="2" t="str">
        <f t="shared" si="89"/>
        <v>2015-16 Summer</v>
      </c>
      <c r="AL292" s="40">
        <v>0</v>
      </c>
      <c r="AM292" s="7"/>
    </row>
    <row r="293" spans="1:39">
      <c r="A293" s="46">
        <v>42265</v>
      </c>
      <c r="B293" s="13" t="str">
        <f t="shared" si="90"/>
        <v>Sep</v>
      </c>
      <c r="C293" s="182"/>
      <c r="D293" s="182"/>
      <c r="E293" s="182"/>
      <c r="F293" s="182"/>
      <c r="G293" s="182"/>
      <c r="H293" s="182"/>
      <c r="I293" s="12">
        <f>VLOOKUP($B293,'Gas wholesale lookups'!$A$4:$L$15,'Inputs - Gas wholesale index'!I$2,FALSE)</f>
        <v>291847.5</v>
      </c>
      <c r="J293" s="12">
        <f>VLOOKUP($B293,'Gas wholesale lookups'!$A$4:$L$15,'Inputs - Gas wholesale index'!J$2,FALSE)</f>
        <v>332991.45454545453</v>
      </c>
      <c r="K293" s="12">
        <f>VLOOKUP($B293,'Gas wholesale lookups'!$A$4:$L$15,'Inputs - Gas wholesale index'!K$2,FALSE)</f>
        <v>208526.18181818182</v>
      </c>
      <c r="L293" s="12">
        <f>VLOOKUP($B293,'Gas wholesale lookups'!$A$4:$L$15,'Inputs - Gas wholesale index'!L$2,FALSE)</f>
        <v>166168.27272727274</v>
      </c>
      <c r="M293" s="12">
        <f>VLOOKUP($B293,'Gas wholesale lookups'!$A$4:$L$15,'Inputs - Gas wholesale index'!M$2,FALSE)</f>
        <v>291847.5</v>
      </c>
      <c r="N293" s="12">
        <f>VLOOKUP($B293,'Gas wholesale lookups'!$A$4:$L$15,'Inputs - Gas wholesale index'!N$2,FALSE)</f>
        <v>332991.45454545453</v>
      </c>
      <c r="O293" s="37">
        <f>VLOOKUP($B293,'Gas wholesale lookups'!$A$4:$R$15,'Inputs - Gas wholesale index'!O$2,FALSE)</f>
        <v>0</v>
      </c>
      <c r="P293" s="37">
        <f>VLOOKUP($B293,'Gas wholesale lookups'!$A$4:$R$15,'Inputs - Gas wholesale index'!P$2,FALSE)</f>
        <v>0</v>
      </c>
      <c r="Q293" s="37">
        <f>VLOOKUP($B293,'Gas wholesale lookups'!$A$4:$R$15,'Inputs - Gas wholesale index'!Q$2,FALSE)</f>
        <v>1</v>
      </c>
      <c r="R293" s="37">
        <f>VLOOKUP($B293,'Gas wholesale lookups'!$A$4:$R$15,'Inputs - Gas wholesale index'!R$2,FALSE)</f>
        <v>1</v>
      </c>
      <c r="S293" s="37">
        <f>VLOOKUP($B293,'Gas wholesale lookups'!$A$4:$R$15,'Inputs - Gas wholesale index'!S$2,FALSE)</f>
        <v>1</v>
      </c>
      <c r="T293" s="37">
        <f>VLOOKUP($B293,'Gas wholesale lookups'!$A$4:$R$15,'Inputs - Gas wholesale index'!T$2,FALSE)</f>
        <v>1</v>
      </c>
      <c r="U293" s="12">
        <f t="shared" si="73"/>
        <v>0</v>
      </c>
      <c r="V293" s="12">
        <f t="shared" si="74"/>
        <v>0</v>
      </c>
      <c r="W293" s="12">
        <f t="shared" si="75"/>
        <v>208526.18181818182</v>
      </c>
      <c r="X293" s="12">
        <f t="shared" si="76"/>
        <v>166168.27272727274</v>
      </c>
      <c r="Y293" s="12">
        <f t="shared" si="77"/>
        <v>291847.5</v>
      </c>
      <c r="Z293" s="12">
        <f t="shared" si="78"/>
        <v>332991.45454545453</v>
      </c>
      <c r="AA293" s="12">
        <f t="shared" si="79"/>
        <v>999533.40909090918</v>
      </c>
      <c r="AB293" s="22">
        <f t="shared" si="80"/>
        <v>0</v>
      </c>
      <c r="AC293" s="22">
        <f t="shared" si="81"/>
        <v>0</v>
      </c>
      <c r="AD293" s="22">
        <f t="shared" si="82"/>
        <v>0</v>
      </c>
      <c r="AE293" s="22">
        <f t="shared" si="83"/>
        <v>0</v>
      </c>
      <c r="AF293" s="22">
        <f t="shared" si="84"/>
        <v>0</v>
      </c>
      <c r="AG293" s="22">
        <f t="shared" si="85"/>
        <v>0</v>
      </c>
      <c r="AH293" s="22">
        <f t="shared" si="86"/>
        <v>0</v>
      </c>
      <c r="AI293" s="43" t="str">
        <f t="shared" si="87"/>
        <v>n/a</v>
      </c>
      <c r="AJ293" s="2" t="str">
        <f t="shared" si="88"/>
        <v>2016-17 Summer</v>
      </c>
      <c r="AK293" s="2" t="str">
        <f t="shared" si="89"/>
        <v>2015-16 Summer</v>
      </c>
      <c r="AL293" s="40">
        <v>0</v>
      </c>
      <c r="AM293" s="7"/>
    </row>
    <row r="294" spans="1:39">
      <c r="A294" s="46">
        <v>42268</v>
      </c>
      <c r="B294" s="13" t="str">
        <f t="shared" si="90"/>
        <v>Sep</v>
      </c>
      <c r="C294" s="182"/>
      <c r="D294" s="182"/>
      <c r="E294" s="182"/>
      <c r="F294" s="182"/>
      <c r="G294" s="182"/>
      <c r="H294" s="182"/>
      <c r="I294" s="12">
        <f>VLOOKUP($B294,'Gas wholesale lookups'!$A$4:$L$15,'Inputs - Gas wholesale index'!I$2,FALSE)</f>
        <v>291847.5</v>
      </c>
      <c r="J294" s="12">
        <f>VLOOKUP($B294,'Gas wholesale lookups'!$A$4:$L$15,'Inputs - Gas wholesale index'!J$2,FALSE)</f>
        <v>332991.45454545453</v>
      </c>
      <c r="K294" s="12">
        <f>VLOOKUP($B294,'Gas wholesale lookups'!$A$4:$L$15,'Inputs - Gas wholesale index'!K$2,FALSE)</f>
        <v>208526.18181818182</v>
      </c>
      <c r="L294" s="12">
        <f>VLOOKUP($B294,'Gas wholesale lookups'!$A$4:$L$15,'Inputs - Gas wholesale index'!L$2,FALSE)</f>
        <v>166168.27272727274</v>
      </c>
      <c r="M294" s="12">
        <f>VLOOKUP($B294,'Gas wholesale lookups'!$A$4:$L$15,'Inputs - Gas wholesale index'!M$2,FALSE)</f>
        <v>291847.5</v>
      </c>
      <c r="N294" s="12">
        <f>VLOOKUP($B294,'Gas wholesale lookups'!$A$4:$L$15,'Inputs - Gas wholesale index'!N$2,FALSE)</f>
        <v>332991.45454545453</v>
      </c>
      <c r="O294" s="37">
        <f>VLOOKUP($B294,'Gas wholesale lookups'!$A$4:$R$15,'Inputs - Gas wholesale index'!O$2,FALSE)</f>
        <v>0</v>
      </c>
      <c r="P294" s="37">
        <f>VLOOKUP($B294,'Gas wholesale lookups'!$A$4:$R$15,'Inputs - Gas wholesale index'!P$2,FALSE)</f>
        <v>0</v>
      </c>
      <c r="Q294" s="37">
        <f>VLOOKUP($B294,'Gas wholesale lookups'!$A$4:$R$15,'Inputs - Gas wholesale index'!Q$2,FALSE)</f>
        <v>1</v>
      </c>
      <c r="R294" s="37">
        <f>VLOOKUP($B294,'Gas wholesale lookups'!$A$4:$R$15,'Inputs - Gas wholesale index'!R$2,FALSE)</f>
        <v>1</v>
      </c>
      <c r="S294" s="37">
        <f>VLOOKUP($B294,'Gas wholesale lookups'!$A$4:$R$15,'Inputs - Gas wholesale index'!S$2,FALSE)</f>
        <v>1</v>
      </c>
      <c r="T294" s="37">
        <f>VLOOKUP($B294,'Gas wholesale lookups'!$A$4:$R$15,'Inputs - Gas wholesale index'!T$2,FALSE)</f>
        <v>1</v>
      </c>
      <c r="U294" s="12">
        <f t="shared" si="73"/>
        <v>0</v>
      </c>
      <c r="V294" s="12">
        <f t="shared" si="74"/>
        <v>0</v>
      </c>
      <c r="W294" s="12">
        <f t="shared" si="75"/>
        <v>208526.18181818182</v>
      </c>
      <c r="X294" s="12">
        <f t="shared" si="76"/>
        <v>166168.27272727274</v>
      </c>
      <c r="Y294" s="12">
        <f t="shared" si="77"/>
        <v>291847.5</v>
      </c>
      <c r="Z294" s="12">
        <f t="shared" si="78"/>
        <v>332991.45454545453</v>
      </c>
      <c r="AA294" s="12">
        <f t="shared" si="79"/>
        <v>999533.40909090918</v>
      </c>
      <c r="AB294" s="22">
        <f t="shared" si="80"/>
        <v>0</v>
      </c>
      <c r="AC294" s="22">
        <f t="shared" si="81"/>
        <v>0</v>
      </c>
      <c r="AD294" s="22">
        <f t="shared" si="82"/>
        <v>0</v>
      </c>
      <c r="AE294" s="22">
        <f t="shared" si="83"/>
        <v>0</v>
      </c>
      <c r="AF294" s="22">
        <f t="shared" si="84"/>
        <v>0</v>
      </c>
      <c r="AG294" s="22">
        <f t="shared" si="85"/>
        <v>0</v>
      </c>
      <c r="AH294" s="22">
        <f t="shared" si="86"/>
        <v>0</v>
      </c>
      <c r="AI294" s="43" t="str">
        <f t="shared" si="87"/>
        <v>n/a</v>
      </c>
      <c r="AJ294" s="2" t="str">
        <f t="shared" si="88"/>
        <v>2016-17 Summer</v>
      </c>
      <c r="AK294" s="2" t="str">
        <f t="shared" si="89"/>
        <v>2015-16 Summer</v>
      </c>
      <c r="AL294" s="40">
        <v>0</v>
      </c>
      <c r="AM294" s="7"/>
    </row>
    <row r="295" spans="1:39">
      <c r="A295" s="46">
        <v>42269</v>
      </c>
      <c r="B295" s="13" t="str">
        <f t="shared" si="90"/>
        <v>Sep</v>
      </c>
      <c r="C295" s="182"/>
      <c r="D295" s="182"/>
      <c r="E295" s="182"/>
      <c r="F295" s="182"/>
      <c r="G295" s="182"/>
      <c r="H295" s="182"/>
      <c r="I295" s="12">
        <f>VLOOKUP($B295,'Gas wholesale lookups'!$A$4:$L$15,'Inputs - Gas wholesale index'!I$2,FALSE)</f>
        <v>291847.5</v>
      </c>
      <c r="J295" s="12">
        <f>VLOOKUP($B295,'Gas wholesale lookups'!$A$4:$L$15,'Inputs - Gas wholesale index'!J$2,FALSE)</f>
        <v>332991.45454545453</v>
      </c>
      <c r="K295" s="12">
        <f>VLOOKUP($B295,'Gas wholesale lookups'!$A$4:$L$15,'Inputs - Gas wholesale index'!K$2,FALSE)</f>
        <v>208526.18181818182</v>
      </c>
      <c r="L295" s="12">
        <f>VLOOKUP($B295,'Gas wholesale lookups'!$A$4:$L$15,'Inputs - Gas wholesale index'!L$2,FALSE)</f>
        <v>166168.27272727274</v>
      </c>
      <c r="M295" s="12">
        <f>VLOOKUP($B295,'Gas wholesale lookups'!$A$4:$L$15,'Inputs - Gas wholesale index'!M$2,FALSE)</f>
        <v>291847.5</v>
      </c>
      <c r="N295" s="12">
        <f>VLOOKUP($B295,'Gas wholesale lookups'!$A$4:$L$15,'Inputs - Gas wholesale index'!N$2,FALSE)</f>
        <v>332991.45454545453</v>
      </c>
      <c r="O295" s="37">
        <f>VLOOKUP($B295,'Gas wholesale lookups'!$A$4:$R$15,'Inputs - Gas wholesale index'!O$2,FALSE)</f>
        <v>0</v>
      </c>
      <c r="P295" s="37">
        <f>VLOOKUP($B295,'Gas wholesale lookups'!$A$4:$R$15,'Inputs - Gas wholesale index'!P$2,FALSE)</f>
        <v>0</v>
      </c>
      <c r="Q295" s="37">
        <f>VLOOKUP($B295,'Gas wholesale lookups'!$A$4:$R$15,'Inputs - Gas wholesale index'!Q$2,FALSE)</f>
        <v>1</v>
      </c>
      <c r="R295" s="37">
        <f>VLOOKUP($B295,'Gas wholesale lookups'!$A$4:$R$15,'Inputs - Gas wholesale index'!R$2,FALSE)</f>
        <v>1</v>
      </c>
      <c r="S295" s="37">
        <f>VLOOKUP($B295,'Gas wholesale lookups'!$A$4:$R$15,'Inputs - Gas wholesale index'!S$2,FALSE)</f>
        <v>1</v>
      </c>
      <c r="T295" s="37">
        <f>VLOOKUP($B295,'Gas wholesale lookups'!$A$4:$R$15,'Inputs - Gas wholesale index'!T$2,FALSE)</f>
        <v>1</v>
      </c>
      <c r="U295" s="12">
        <f t="shared" si="73"/>
        <v>0</v>
      </c>
      <c r="V295" s="12">
        <f t="shared" si="74"/>
        <v>0</v>
      </c>
      <c r="W295" s="12">
        <f t="shared" si="75"/>
        <v>208526.18181818182</v>
      </c>
      <c r="X295" s="12">
        <f t="shared" si="76"/>
        <v>166168.27272727274</v>
      </c>
      <c r="Y295" s="12">
        <f t="shared" si="77"/>
        <v>291847.5</v>
      </c>
      <c r="Z295" s="12">
        <f t="shared" si="78"/>
        <v>332991.45454545453</v>
      </c>
      <c r="AA295" s="12">
        <f t="shared" si="79"/>
        <v>999533.40909090918</v>
      </c>
      <c r="AB295" s="22">
        <f t="shared" si="80"/>
        <v>0</v>
      </c>
      <c r="AC295" s="22">
        <f t="shared" si="81"/>
        <v>0</v>
      </c>
      <c r="AD295" s="22">
        <f t="shared" si="82"/>
        <v>0</v>
      </c>
      <c r="AE295" s="22">
        <f t="shared" si="83"/>
        <v>0</v>
      </c>
      <c r="AF295" s="22">
        <f t="shared" si="84"/>
        <v>0</v>
      </c>
      <c r="AG295" s="22">
        <f t="shared" si="85"/>
        <v>0</v>
      </c>
      <c r="AH295" s="22">
        <f t="shared" si="86"/>
        <v>0</v>
      </c>
      <c r="AI295" s="43" t="str">
        <f t="shared" si="87"/>
        <v>n/a</v>
      </c>
      <c r="AJ295" s="2" t="str">
        <f t="shared" si="88"/>
        <v>2016-17 Summer</v>
      </c>
      <c r="AK295" s="2" t="str">
        <f t="shared" si="89"/>
        <v>2015-16 Summer</v>
      </c>
      <c r="AL295" s="40">
        <v>0</v>
      </c>
      <c r="AM295" s="7"/>
    </row>
    <row r="296" spans="1:39">
      <c r="A296" s="46">
        <v>42270</v>
      </c>
      <c r="B296" s="13" t="str">
        <f t="shared" si="90"/>
        <v>Sep</v>
      </c>
      <c r="C296" s="182"/>
      <c r="D296" s="182"/>
      <c r="E296" s="182"/>
      <c r="F296" s="182"/>
      <c r="G296" s="182"/>
      <c r="H296" s="182"/>
      <c r="I296" s="12">
        <f>VLOOKUP($B296,'Gas wholesale lookups'!$A$4:$L$15,'Inputs - Gas wholesale index'!I$2,FALSE)</f>
        <v>291847.5</v>
      </c>
      <c r="J296" s="12">
        <f>VLOOKUP($B296,'Gas wholesale lookups'!$A$4:$L$15,'Inputs - Gas wholesale index'!J$2,FALSE)</f>
        <v>332991.45454545453</v>
      </c>
      <c r="K296" s="12">
        <f>VLOOKUP($B296,'Gas wholesale lookups'!$A$4:$L$15,'Inputs - Gas wholesale index'!K$2,FALSE)</f>
        <v>208526.18181818182</v>
      </c>
      <c r="L296" s="12">
        <f>VLOOKUP($B296,'Gas wholesale lookups'!$A$4:$L$15,'Inputs - Gas wholesale index'!L$2,FALSE)</f>
        <v>166168.27272727274</v>
      </c>
      <c r="M296" s="12">
        <f>VLOOKUP($B296,'Gas wholesale lookups'!$A$4:$L$15,'Inputs - Gas wholesale index'!M$2,FALSE)</f>
        <v>291847.5</v>
      </c>
      <c r="N296" s="12">
        <f>VLOOKUP($B296,'Gas wholesale lookups'!$A$4:$L$15,'Inputs - Gas wholesale index'!N$2,FALSE)</f>
        <v>332991.45454545453</v>
      </c>
      <c r="O296" s="37">
        <f>VLOOKUP($B296,'Gas wholesale lookups'!$A$4:$R$15,'Inputs - Gas wholesale index'!O$2,FALSE)</f>
        <v>0</v>
      </c>
      <c r="P296" s="37">
        <f>VLOOKUP($B296,'Gas wholesale lookups'!$A$4:$R$15,'Inputs - Gas wholesale index'!P$2,FALSE)</f>
        <v>0</v>
      </c>
      <c r="Q296" s="37">
        <f>VLOOKUP($B296,'Gas wholesale lookups'!$A$4:$R$15,'Inputs - Gas wholesale index'!Q$2,FALSE)</f>
        <v>1</v>
      </c>
      <c r="R296" s="37">
        <f>VLOOKUP($B296,'Gas wholesale lookups'!$A$4:$R$15,'Inputs - Gas wholesale index'!R$2,FALSE)</f>
        <v>1</v>
      </c>
      <c r="S296" s="37">
        <f>VLOOKUP($B296,'Gas wholesale lookups'!$A$4:$R$15,'Inputs - Gas wholesale index'!S$2,FALSE)</f>
        <v>1</v>
      </c>
      <c r="T296" s="37">
        <f>VLOOKUP($B296,'Gas wholesale lookups'!$A$4:$R$15,'Inputs - Gas wholesale index'!T$2,FALSE)</f>
        <v>1</v>
      </c>
      <c r="U296" s="12">
        <f t="shared" si="73"/>
        <v>0</v>
      </c>
      <c r="V296" s="12">
        <f t="shared" si="74"/>
        <v>0</v>
      </c>
      <c r="W296" s="12">
        <f t="shared" si="75"/>
        <v>208526.18181818182</v>
      </c>
      <c r="X296" s="12">
        <f t="shared" si="76"/>
        <v>166168.27272727274</v>
      </c>
      <c r="Y296" s="12">
        <f t="shared" si="77"/>
        <v>291847.5</v>
      </c>
      <c r="Z296" s="12">
        <f t="shared" si="78"/>
        <v>332991.45454545453</v>
      </c>
      <c r="AA296" s="12">
        <f t="shared" si="79"/>
        <v>999533.40909090918</v>
      </c>
      <c r="AB296" s="22">
        <f t="shared" si="80"/>
        <v>0</v>
      </c>
      <c r="AC296" s="22">
        <f t="shared" si="81"/>
        <v>0</v>
      </c>
      <c r="AD296" s="22">
        <f t="shared" si="82"/>
        <v>0</v>
      </c>
      <c r="AE296" s="22">
        <f t="shared" si="83"/>
        <v>0</v>
      </c>
      <c r="AF296" s="22">
        <f t="shared" si="84"/>
        <v>0</v>
      </c>
      <c r="AG296" s="22">
        <f t="shared" si="85"/>
        <v>0</v>
      </c>
      <c r="AH296" s="22">
        <f t="shared" si="86"/>
        <v>0</v>
      </c>
      <c r="AI296" s="43" t="str">
        <f t="shared" si="87"/>
        <v>n/a</v>
      </c>
      <c r="AJ296" s="2" t="str">
        <f t="shared" si="88"/>
        <v>2016-17 Summer</v>
      </c>
      <c r="AK296" s="2" t="str">
        <f t="shared" si="89"/>
        <v>2015-16 Summer</v>
      </c>
      <c r="AL296" s="40">
        <v>0</v>
      </c>
      <c r="AM296" s="7"/>
    </row>
    <row r="297" spans="1:39">
      <c r="A297" s="46">
        <v>42271</v>
      </c>
      <c r="B297" s="13" t="str">
        <f t="shared" si="90"/>
        <v>Sep</v>
      </c>
      <c r="C297" s="182"/>
      <c r="D297" s="182"/>
      <c r="E297" s="182"/>
      <c r="F297" s="182"/>
      <c r="G297" s="182"/>
      <c r="H297" s="182"/>
      <c r="I297" s="12">
        <f>VLOOKUP($B297,'Gas wholesale lookups'!$A$4:$L$15,'Inputs - Gas wholesale index'!I$2,FALSE)</f>
        <v>291847.5</v>
      </c>
      <c r="J297" s="12">
        <f>VLOOKUP($B297,'Gas wholesale lookups'!$A$4:$L$15,'Inputs - Gas wholesale index'!J$2,FALSE)</f>
        <v>332991.45454545453</v>
      </c>
      <c r="K297" s="12">
        <f>VLOOKUP($B297,'Gas wholesale lookups'!$A$4:$L$15,'Inputs - Gas wholesale index'!K$2,FALSE)</f>
        <v>208526.18181818182</v>
      </c>
      <c r="L297" s="12">
        <f>VLOOKUP($B297,'Gas wholesale lookups'!$A$4:$L$15,'Inputs - Gas wholesale index'!L$2,FALSE)</f>
        <v>166168.27272727274</v>
      </c>
      <c r="M297" s="12">
        <f>VLOOKUP($B297,'Gas wholesale lookups'!$A$4:$L$15,'Inputs - Gas wholesale index'!M$2,FALSE)</f>
        <v>291847.5</v>
      </c>
      <c r="N297" s="12">
        <f>VLOOKUP($B297,'Gas wholesale lookups'!$A$4:$L$15,'Inputs - Gas wholesale index'!N$2,FALSE)</f>
        <v>332991.45454545453</v>
      </c>
      <c r="O297" s="37">
        <f>VLOOKUP($B297,'Gas wholesale lookups'!$A$4:$R$15,'Inputs - Gas wholesale index'!O$2,FALSE)</f>
        <v>0</v>
      </c>
      <c r="P297" s="37">
        <f>VLOOKUP($B297,'Gas wholesale lookups'!$A$4:$R$15,'Inputs - Gas wholesale index'!P$2,FALSE)</f>
        <v>0</v>
      </c>
      <c r="Q297" s="37">
        <f>VLOOKUP($B297,'Gas wholesale lookups'!$A$4:$R$15,'Inputs - Gas wholesale index'!Q$2,FALSE)</f>
        <v>1</v>
      </c>
      <c r="R297" s="37">
        <f>VLOOKUP($B297,'Gas wholesale lookups'!$A$4:$R$15,'Inputs - Gas wholesale index'!R$2,FALSE)</f>
        <v>1</v>
      </c>
      <c r="S297" s="37">
        <f>VLOOKUP($B297,'Gas wholesale lookups'!$A$4:$R$15,'Inputs - Gas wholesale index'!S$2,FALSE)</f>
        <v>1</v>
      </c>
      <c r="T297" s="37">
        <f>VLOOKUP($B297,'Gas wholesale lookups'!$A$4:$R$15,'Inputs - Gas wholesale index'!T$2,FALSE)</f>
        <v>1</v>
      </c>
      <c r="U297" s="12">
        <f t="shared" si="73"/>
        <v>0</v>
      </c>
      <c r="V297" s="12">
        <f t="shared" si="74"/>
        <v>0</v>
      </c>
      <c r="W297" s="12">
        <f t="shared" si="75"/>
        <v>208526.18181818182</v>
      </c>
      <c r="X297" s="12">
        <f t="shared" si="76"/>
        <v>166168.27272727274</v>
      </c>
      <c r="Y297" s="12">
        <f t="shared" si="77"/>
        <v>291847.5</v>
      </c>
      <c r="Z297" s="12">
        <f t="shared" si="78"/>
        <v>332991.45454545453</v>
      </c>
      <c r="AA297" s="12">
        <f t="shared" si="79"/>
        <v>999533.40909090918</v>
      </c>
      <c r="AB297" s="22">
        <f t="shared" si="80"/>
        <v>0</v>
      </c>
      <c r="AC297" s="22">
        <f t="shared" si="81"/>
        <v>0</v>
      </c>
      <c r="AD297" s="22">
        <f t="shared" si="82"/>
        <v>0</v>
      </c>
      <c r="AE297" s="22">
        <f t="shared" si="83"/>
        <v>0</v>
      </c>
      <c r="AF297" s="22">
        <f t="shared" si="84"/>
        <v>0</v>
      </c>
      <c r="AG297" s="22">
        <f t="shared" si="85"/>
        <v>0</v>
      </c>
      <c r="AH297" s="22">
        <f t="shared" si="86"/>
        <v>0</v>
      </c>
      <c r="AI297" s="43" t="str">
        <f t="shared" si="87"/>
        <v>n/a</v>
      </c>
      <c r="AJ297" s="2" t="str">
        <f t="shared" si="88"/>
        <v>2016-17 Summer</v>
      </c>
      <c r="AK297" s="2" t="str">
        <f t="shared" si="89"/>
        <v>2015-16 Summer</v>
      </c>
      <c r="AL297" s="40">
        <v>0</v>
      </c>
      <c r="AM297" s="7"/>
    </row>
    <row r="298" spans="1:39">
      <c r="A298" s="46">
        <v>42272</v>
      </c>
      <c r="B298" s="13" t="str">
        <f t="shared" si="90"/>
        <v>Sep</v>
      </c>
      <c r="C298" s="182"/>
      <c r="D298" s="182"/>
      <c r="E298" s="182"/>
      <c r="F298" s="182"/>
      <c r="G298" s="182"/>
      <c r="H298" s="182"/>
      <c r="I298" s="12">
        <f>VLOOKUP($B298,'Gas wholesale lookups'!$A$4:$L$15,'Inputs - Gas wholesale index'!I$2,FALSE)</f>
        <v>291847.5</v>
      </c>
      <c r="J298" s="12">
        <f>VLOOKUP($B298,'Gas wholesale lookups'!$A$4:$L$15,'Inputs - Gas wholesale index'!J$2,FALSE)</f>
        <v>332991.45454545453</v>
      </c>
      <c r="K298" s="12">
        <f>VLOOKUP($B298,'Gas wholesale lookups'!$A$4:$L$15,'Inputs - Gas wholesale index'!K$2,FALSE)</f>
        <v>208526.18181818182</v>
      </c>
      <c r="L298" s="12">
        <f>VLOOKUP($B298,'Gas wholesale lookups'!$A$4:$L$15,'Inputs - Gas wholesale index'!L$2,FALSE)</f>
        <v>166168.27272727274</v>
      </c>
      <c r="M298" s="12">
        <f>VLOOKUP($B298,'Gas wholesale lookups'!$A$4:$L$15,'Inputs - Gas wholesale index'!M$2,FALSE)</f>
        <v>291847.5</v>
      </c>
      <c r="N298" s="12">
        <f>VLOOKUP($B298,'Gas wholesale lookups'!$A$4:$L$15,'Inputs - Gas wholesale index'!N$2,FALSE)</f>
        <v>332991.45454545453</v>
      </c>
      <c r="O298" s="37">
        <f>VLOOKUP($B298,'Gas wholesale lookups'!$A$4:$R$15,'Inputs - Gas wholesale index'!O$2,FALSE)</f>
        <v>0</v>
      </c>
      <c r="P298" s="37">
        <f>VLOOKUP($B298,'Gas wholesale lookups'!$A$4:$R$15,'Inputs - Gas wholesale index'!P$2,FALSE)</f>
        <v>0</v>
      </c>
      <c r="Q298" s="37">
        <f>VLOOKUP($B298,'Gas wholesale lookups'!$A$4:$R$15,'Inputs - Gas wholesale index'!Q$2,FALSE)</f>
        <v>1</v>
      </c>
      <c r="R298" s="37">
        <f>VLOOKUP($B298,'Gas wholesale lookups'!$A$4:$R$15,'Inputs - Gas wholesale index'!R$2,FALSE)</f>
        <v>1</v>
      </c>
      <c r="S298" s="37">
        <f>VLOOKUP($B298,'Gas wholesale lookups'!$A$4:$R$15,'Inputs - Gas wholesale index'!S$2,FALSE)</f>
        <v>1</v>
      </c>
      <c r="T298" s="37">
        <f>VLOOKUP($B298,'Gas wholesale lookups'!$A$4:$R$15,'Inputs - Gas wholesale index'!T$2,FALSE)</f>
        <v>1</v>
      </c>
      <c r="U298" s="12">
        <f t="shared" si="73"/>
        <v>0</v>
      </c>
      <c r="V298" s="12">
        <f t="shared" si="74"/>
        <v>0</v>
      </c>
      <c r="W298" s="12">
        <f t="shared" si="75"/>
        <v>208526.18181818182</v>
      </c>
      <c r="X298" s="12">
        <f t="shared" si="76"/>
        <v>166168.27272727274</v>
      </c>
      <c r="Y298" s="12">
        <f t="shared" si="77"/>
        <v>291847.5</v>
      </c>
      <c r="Z298" s="12">
        <f t="shared" si="78"/>
        <v>332991.45454545453</v>
      </c>
      <c r="AA298" s="12">
        <f t="shared" si="79"/>
        <v>999533.40909090918</v>
      </c>
      <c r="AB298" s="22">
        <f t="shared" si="80"/>
        <v>0</v>
      </c>
      <c r="AC298" s="22">
        <f t="shared" si="81"/>
        <v>0</v>
      </c>
      <c r="AD298" s="22">
        <f t="shared" si="82"/>
        <v>0</v>
      </c>
      <c r="AE298" s="22">
        <f t="shared" si="83"/>
        <v>0</v>
      </c>
      <c r="AF298" s="22">
        <f t="shared" si="84"/>
        <v>0</v>
      </c>
      <c r="AG298" s="22">
        <f t="shared" si="85"/>
        <v>0</v>
      </c>
      <c r="AH298" s="22">
        <f t="shared" si="86"/>
        <v>0</v>
      </c>
      <c r="AI298" s="43" t="str">
        <f t="shared" si="87"/>
        <v>n/a</v>
      </c>
      <c r="AJ298" s="2" t="str">
        <f t="shared" si="88"/>
        <v>2016-17 Summer</v>
      </c>
      <c r="AK298" s="2" t="str">
        <f t="shared" si="89"/>
        <v>2015-16 Summer</v>
      </c>
      <c r="AL298" s="40">
        <v>0</v>
      </c>
      <c r="AM298" s="7"/>
    </row>
    <row r="299" spans="1:39">
      <c r="A299" s="46">
        <v>42275</v>
      </c>
      <c r="B299" s="13" t="str">
        <f t="shared" si="90"/>
        <v>Sep</v>
      </c>
      <c r="C299" s="182"/>
      <c r="D299" s="182"/>
      <c r="E299" s="182"/>
      <c r="F299" s="182"/>
      <c r="G299" s="182"/>
      <c r="H299" s="182"/>
      <c r="I299" s="12">
        <f>VLOOKUP($B299,'Gas wholesale lookups'!$A$4:$L$15,'Inputs - Gas wholesale index'!I$2,FALSE)</f>
        <v>291847.5</v>
      </c>
      <c r="J299" s="12">
        <f>VLOOKUP($B299,'Gas wholesale lookups'!$A$4:$L$15,'Inputs - Gas wholesale index'!J$2,FALSE)</f>
        <v>332991.45454545453</v>
      </c>
      <c r="K299" s="12">
        <f>VLOOKUP($B299,'Gas wholesale lookups'!$A$4:$L$15,'Inputs - Gas wholesale index'!K$2,FALSE)</f>
        <v>208526.18181818182</v>
      </c>
      <c r="L299" s="12">
        <f>VLOOKUP($B299,'Gas wholesale lookups'!$A$4:$L$15,'Inputs - Gas wholesale index'!L$2,FALSE)</f>
        <v>166168.27272727274</v>
      </c>
      <c r="M299" s="12">
        <f>VLOOKUP($B299,'Gas wholesale lookups'!$A$4:$L$15,'Inputs - Gas wholesale index'!M$2,FALSE)</f>
        <v>291847.5</v>
      </c>
      <c r="N299" s="12">
        <f>VLOOKUP($B299,'Gas wholesale lookups'!$A$4:$L$15,'Inputs - Gas wholesale index'!N$2,FALSE)</f>
        <v>332991.45454545453</v>
      </c>
      <c r="O299" s="37">
        <f>VLOOKUP($B299,'Gas wholesale lookups'!$A$4:$R$15,'Inputs - Gas wholesale index'!O$2,FALSE)</f>
        <v>0</v>
      </c>
      <c r="P299" s="37">
        <f>VLOOKUP($B299,'Gas wholesale lookups'!$A$4:$R$15,'Inputs - Gas wholesale index'!P$2,FALSE)</f>
        <v>0</v>
      </c>
      <c r="Q299" s="37">
        <f>VLOOKUP($B299,'Gas wholesale lookups'!$A$4:$R$15,'Inputs - Gas wholesale index'!Q$2,FALSE)</f>
        <v>1</v>
      </c>
      <c r="R299" s="37">
        <f>VLOOKUP($B299,'Gas wholesale lookups'!$A$4:$R$15,'Inputs - Gas wholesale index'!R$2,FALSE)</f>
        <v>1</v>
      </c>
      <c r="S299" s="37">
        <f>VLOOKUP($B299,'Gas wholesale lookups'!$A$4:$R$15,'Inputs - Gas wholesale index'!S$2,FALSE)</f>
        <v>1</v>
      </c>
      <c r="T299" s="37">
        <f>VLOOKUP($B299,'Gas wholesale lookups'!$A$4:$R$15,'Inputs - Gas wholesale index'!T$2,FALSE)</f>
        <v>1</v>
      </c>
      <c r="U299" s="12">
        <f t="shared" si="73"/>
        <v>0</v>
      </c>
      <c r="V299" s="12">
        <f t="shared" si="74"/>
        <v>0</v>
      </c>
      <c r="W299" s="12">
        <f t="shared" si="75"/>
        <v>208526.18181818182</v>
      </c>
      <c r="X299" s="12">
        <f t="shared" si="76"/>
        <v>166168.27272727274</v>
      </c>
      <c r="Y299" s="12">
        <f t="shared" si="77"/>
        <v>291847.5</v>
      </c>
      <c r="Z299" s="12">
        <f t="shared" si="78"/>
        <v>332991.45454545453</v>
      </c>
      <c r="AA299" s="12">
        <f t="shared" si="79"/>
        <v>999533.40909090918</v>
      </c>
      <c r="AB299" s="22">
        <f t="shared" si="80"/>
        <v>0</v>
      </c>
      <c r="AC299" s="22">
        <f t="shared" si="81"/>
        <v>0</v>
      </c>
      <c r="AD299" s="22">
        <f t="shared" si="82"/>
        <v>0</v>
      </c>
      <c r="AE299" s="22">
        <f t="shared" si="83"/>
        <v>0</v>
      </c>
      <c r="AF299" s="22">
        <f t="shared" si="84"/>
        <v>0</v>
      </c>
      <c r="AG299" s="22">
        <f t="shared" si="85"/>
        <v>0</v>
      </c>
      <c r="AH299" s="22">
        <f t="shared" si="86"/>
        <v>0</v>
      </c>
      <c r="AI299" s="43" t="str">
        <f t="shared" si="87"/>
        <v>n/a</v>
      </c>
      <c r="AJ299" s="2" t="str">
        <f t="shared" si="88"/>
        <v>2016-17 Summer</v>
      </c>
      <c r="AK299" s="2" t="str">
        <f t="shared" si="89"/>
        <v>2015-16 Summer</v>
      </c>
      <c r="AL299" s="40">
        <v>0</v>
      </c>
      <c r="AM299" s="7"/>
    </row>
    <row r="300" spans="1:39">
      <c r="A300" s="46">
        <v>42276</v>
      </c>
      <c r="B300" s="13" t="str">
        <f t="shared" si="90"/>
        <v>Sep</v>
      </c>
      <c r="C300" s="182"/>
      <c r="D300" s="182"/>
      <c r="E300" s="182"/>
      <c r="F300" s="182"/>
      <c r="G300" s="182"/>
      <c r="H300" s="182"/>
      <c r="I300" s="12">
        <f>VLOOKUP($B300,'Gas wholesale lookups'!$A$4:$L$15,'Inputs - Gas wholesale index'!I$2,FALSE)</f>
        <v>291847.5</v>
      </c>
      <c r="J300" s="12">
        <f>VLOOKUP($B300,'Gas wholesale lookups'!$A$4:$L$15,'Inputs - Gas wholesale index'!J$2,FALSE)</f>
        <v>332991.45454545453</v>
      </c>
      <c r="K300" s="12">
        <f>VLOOKUP($B300,'Gas wholesale lookups'!$A$4:$L$15,'Inputs - Gas wholesale index'!K$2,FALSE)</f>
        <v>208526.18181818182</v>
      </c>
      <c r="L300" s="12">
        <f>VLOOKUP($B300,'Gas wholesale lookups'!$A$4:$L$15,'Inputs - Gas wholesale index'!L$2,FALSE)</f>
        <v>166168.27272727274</v>
      </c>
      <c r="M300" s="12">
        <f>VLOOKUP($B300,'Gas wholesale lookups'!$A$4:$L$15,'Inputs - Gas wholesale index'!M$2,FALSE)</f>
        <v>291847.5</v>
      </c>
      <c r="N300" s="12">
        <f>VLOOKUP($B300,'Gas wholesale lookups'!$A$4:$L$15,'Inputs - Gas wholesale index'!N$2,FALSE)</f>
        <v>332991.45454545453</v>
      </c>
      <c r="O300" s="37">
        <f>VLOOKUP($B300,'Gas wholesale lookups'!$A$4:$R$15,'Inputs - Gas wholesale index'!O$2,FALSE)</f>
        <v>0</v>
      </c>
      <c r="P300" s="37">
        <f>VLOOKUP($B300,'Gas wholesale lookups'!$A$4:$R$15,'Inputs - Gas wholesale index'!P$2,FALSE)</f>
        <v>0</v>
      </c>
      <c r="Q300" s="37">
        <f>VLOOKUP($B300,'Gas wholesale lookups'!$A$4:$R$15,'Inputs - Gas wholesale index'!Q$2,FALSE)</f>
        <v>1</v>
      </c>
      <c r="R300" s="37">
        <f>VLOOKUP($B300,'Gas wholesale lookups'!$A$4:$R$15,'Inputs - Gas wholesale index'!R$2,FALSE)</f>
        <v>1</v>
      </c>
      <c r="S300" s="37">
        <f>VLOOKUP($B300,'Gas wholesale lookups'!$A$4:$R$15,'Inputs - Gas wholesale index'!S$2,FALSE)</f>
        <v>1</v>
      </c>
      <c r="T300" s="37">
        <f>VLOOKUP($B300,'Gas wholesale lookups'!$A$4:$R$15,'Inputs - Gas wholesale index'!T$2,FALSE)</f>
        <v>1</v>
      </c>
      <c r="U300" s="12">
        <f t="shared" si="73"/>
        <v>0</v>
      </c>
      <c r="V300" s="12">
        <f t="shared" si="74"/>
        <v>0</v>
      </c>
      <c r="W300" s="12">
        <f t="shared" si="75"/>
        <v>208526.18181818182</v>
      </c>
      <c r="X300" s="12">
        <f t="shared" si="76"/>
        <v>166168.27272727274</v>
      </c>
      <c r="Y300" s="12">
        <f t="shared" si="77"/>
        <v>291847.5</v>
      </c>
      <c r="Z300" s="12">
        <f t="shared" si="78"/>
        <v>332991.45454545453</v>
      </c>
      <c r="AA300" s="12">
        <f t="shared" si="79"/>
        <v>999533.40909090918</v>
      </c>
      <c r="AB300" s="22">
        <f t="shared" si="80"/>
        <v>0</v>
      </c>
      <c r="AC300" s="22">
        <f t="shared" si="81"/>
        <v>0</v>
      </c>
      <c r="AD300" s="22">
        <f t="shared" si="82"/>
        <v>0</v>
      </c>
      <c r="AE300" s="22">
        <f t="shared" si="83"/>
        <v>0</v>
      </c>
      <c r="AF300" s="22">
        <f t="shared" si="84"/>
        <v>0</v>
      </c>
      <c r="AG300" s="22">
        <f t="shared" si="85"/>
        <v>0</v>
      </c>
      <c r="AH300" s="22">
        <f t="shared" si="86"/>
        <v>0</v>
      </c>
      <c r="AI300" s="43" t="str">
        <f t="shared" si="87"/>
        <v>n/a</v>
      </c>
      <c r="AJ300" s="2" t="str">
        <f t="shared" si="88"/>
        <v>2016-17 Summer</v>
      </c>
      <c r="AK300" s="2" t="str">
        <f t="shared" si="89"/>
        <v>2015-16 Summer</v>
      </c>
      <c r="AL300" s="40">
        <v>0</v>
      </c>
      <c r="AM300" s="7"/>
    </row>
    <row r="301" spans="1:39">
      <c r="A301" s="46">
        <v>42277</v>
      </c>
      <c r="B301" s="13" t="str">
        <f t="shared" si="90"/>
        <v>Sep</v>
      </c>
      <c r="C301" s="182"/>
      <c r="D301" s="182"/>
      <c r="E301" s="182"/>
      <c r="F301" s="182"/>
      <c r="G301" s="182"/>
      <c r="H301" s="182"/>
      <c r="I301" s="12">
        <f>VLOOKUP($B301,'Gas wholesale lookups'!$A$4:$L$15,'Inputs - Gas wholesale index'!I$2,FALSE)</f>
        <v>291847.5</v>
      </c>
      <c r="J301" s="12">
        <f>VLOOKUP($B301,'Gas wholesale lookups'!$A$4:$L$15,'Inputs - Gas wholesale index'!J$2,FALSE)</f>
        <v>332991.45454545453</v>
      </c>
      <c r="K301" s="12">
        <f>VLOOKUP($B301,'Gas wholesale lookups'!$A$4:$L$15,'Inputs - Gas wholesale index'!K$2,FALSE)</f>
        <v>208526.18181818182</v>
      </c>
      <c r="L301" s="12">
        <f>VLOOKUP($B301,'Gas wholesale lookups'!$A$4:$L$15,'Inputs - Gas wholesale index'!L$2,FALSE)</f>
        <v>166168.27272727274</v>
      </c>
      <c r="M301" s="12">
        <f>VLOOKUP($B301,'Gas wholesale lookups'!$A$4:$L$15,'Inputs - Gas wholesale index'!M$2,FALSE)</f>
        <v>291847.5</v>
      </c>
      <c r="N301" s="12">
        <f>VLOOKUP($B301,'Gas wholesale lookups'!$A$4:$L$15,'Inputs - Gas wholesale index'!N$2,FALSE)</f>
        <v>332991.45454545453</v>
      </c>
      <c r="O301" s="37">
        <f>VLOOKUP($B301,'Gas wholesale lookups'!$A$4:$R$15,'Inputs - Gas wholesale index'!O$2,FALSE)</f>
        <v>0</v>
      </c>
      <c r="P301" s="37">
        <f>VLOOKUP($B301,'Gas wholesale lookups'!$A$4:$R$15,'Inputs - Gas wholesale index'!P$2,FALSE)</f>
        <v>0</v>
      </c>
      <c r="Q301" s="37">
        <f>VLOOKUP($B301,'Gas wholesale lookups'!$A$4:$R$15,'Inputs - Gas wholesale index'!Q$2,FALSE)</f>
        <v>1</v>
      </c>
      <c r="R301" s="37">
        <f>VLOOKUP($B301,'Gas wholesale lookups'!$A$4:$R$15,'Inputs - Gas wholesale index'!R$2,FALSE)</f>
        <v>1</v>
      </c>
      <c r="S301" s="37">
        <f>VLOOKUP($B301,'Gas wholesale lookups'!$A$4:$R$15,'Inputs - Gas wholesale index'!S$2,FALSE)</f>
        <v>1</v>
      </c>
      <c r="T301" s="37">
        <f>VLOOKUP($B301,'Gas wholesale lookups'!$A$4:$R$15,'Inputs - Gas wholesale index'!T$2,FALSE)</f>
        <v>1</v>
      </c>
      <c r="U301" s="12">
        <f t="shared" si="73"/>
        <v>0</v>
      </c>
      <c r="V301" s="12">
        <f t="shared" si="74"/>
        <v>0</v>
      </c>
      <c r="W301" s="12">
        <f t="shared" si="75"/>
        <v>208526.18181818182</v>
      </c>
      <c r="X301" s="12">
        <f t="shared" si="76"/>
        <v>166168.27272727274</v>
      </c>
      <c r="Y301" s="12">
        <f t="shared" si="77"/>
        <v>291847.5</v>
      </c>
      <c r="Z301" s="12">
        <f t="shared" si="78"/>
        <v>332991.45454545453</v>
      </c>
      <c r="AA301" s="12">
        <f t="shared" si="79"/>
        <v>999533.40909090918</v>
      </c>
      <c r="AB301" s="22">
        <f t="shared" si="80"/>
        <v>0</v>
      </c>
      <c r="AC301" s="22">
        <f t="shared" si="81"/>
        <v>0</v>
      </c>
      <c r="AD301" s="22">
        <f t="shared" si="82"/>
        <v>0</v>
      </c>
      <c r="AE301" s="22">
        <f t="shared" si="83"/>
        <v>0</v>
      </c>
      <c r="AF301" s="22">
        <f t="shared" si="84"/>
        <v>0</v>
      </c>
      <c r="AG301" s="22">
        <f t="shared" si="85"/>
        <v>0</v>
      </c>
      <c r="AH301" s="22">
        <f t="shared" si="86"/>
        <v>0</v>
      </c>
      <c r="AI301" s="43" t="str">
        <f t="shared" si="87"/>
        <v>n/a</v>
      </c>
      <c r="AJ301" s="2" t="str">
        <f t="shared" si="88"/>
        <v>2016-17 Summer</v>
      </c>
      <c r="AK301" s="2" t="str">
        <f t="shared" si="89"/>
        <v>2015-16 Summer</v>
      </c>
      <c r="AL301" s="40">
        <v>0</v>
      </c>
      <c r="AM301" s="7"/>
    </row>
    <row r="302" spans="1:39">
      <c r="A302" s="46">
        <v>42278</v>
      </c>
      <c r="B302" s="13" t="str">
        <f t="shared" si="90"/>
        <v>Oct</v>
      </c>
      <c r="C302" s="182"/>
      <c r="D302" s="182"/>
      <c r="E302" s="182"/>
      <c r="F302" s="182"/>
      <c r="G302" s="182"/>
      <c r="H302" s="182"/>
      <c r="I302" s="12">
        <f>VLOOKUP($B302,'Gas wholesale lookups'!$A$4:$L$15,'Inputs - Gas wholesale index'!I$2,FALSE)</f>
        <v>332991.45454545453</v>
      </c>
      <c r="J302" s="12">
        <f>VLOOKUP($B302,'Gas wholesale lookups'!$A$4:$L$15,'Inputs - Gas wholesale index'!J$2,FALSE)</f>
        <v>208526.18181818182</v>
      </c>
      <c r="K302" s="12">
        <f>VLOOKUP($B302,'Gas wholesale lookups'!$A$4:$L$15,'Inputs - Gas wholesale index'!K$2,FALSE)</f>
        <v>166168.27272727274</v>
      </c>
      <c r="L302" s="12">
        <f>VLOOKUP($B302,'Gas wholesale lookups'!$A$4:$L$15,'Inputs - Gas wholesale index'!L$2,FALSE)</f>
        <v>291847.5</v>
      </c>
      <c r="M302" s="12">
        <f>VLOOKUP($B302,'Gas wholesale lookups'!$A$4:$L$15,'Inputs - Gas wholesale index'!M$2,FALSE)</f>
        <v>332991.45454545453</v>
      </c>
      <c r="N302" s="12">
        <f>VLOOKUP($B302,'Gas wholesale lookups'!$A$4:$L$15,'Inputs - Gas wholesale index'!N$2,FALSE)</f>
        <v>208526.18181818182</v>
      </c>
      <c r="O302" s="37">
        <f>VLOOKUP($B302,'Gas wholesale lookups'!$A$4:$R$15,'Inputs - Gas wholesale index'!O$2,FALSE)</f>
        <v>0</v>
      </c>
      <c r="P302" s="37">
        <f>VLOOKUP($B302,'Gas wholesale lookups'!$A$4:$R$15,'Inputs - Gas wholesale index'!P$2,FALSE)</f>
        <v>1</v>
      </c>
      <c r="Q302" s="37">
        <f>VLOOKUP($B302,'Gas wholesale lookups'!$A$4:$R$15,'Inputs - Gas wholesale index'!Q$2,FALSE)</f>
        <v>1</v>
      </c>
      <c r="R302" s="37">
        <f>VLOOKUP($B302,'Gas wholesale lookups'!$A$4:$R$15,'Inputs - Gas wholesale index'!R$2,FALSE)</f>
        <v>1</v>
      </c>
      <c r="S302" s="37">
        <f>VLOOKUP($B302,'Gas wholesale lookups'!$A$4:$R$15,'Inputs - Gas wholesale index'!S$2,FALSE)</f>
        <v>1</v>
      </c>
      <c r="T302" s="37">
        <f>VLOOKUP($B302,'Gas wholesale lookups'!$A$4:$R$15,'Inputs - Gas wholesale index'!T$2,FALSE)</f>
        <v>0</v>
      </c>
      <c r="U302" s="12">
        <f t="shared" si="73"/>
        <v>0</v>
      </c>
      <c r="V302" s="12">
        <f t="shared" si="74"/>
        <v>208526.18181818182</v>
      </c>
      <c r="W302" s="12">
        <f t="shared" si="75"/>
        <v>166168.27272727274</v>
      </c>
      <c r="X302" s="12">
        <f t="shared" si="76"/>
        <v>291847.5</v>
      </c>
      <c r="Y302" s="12">
        <f t="shared" si="77"/>
        <v>332991.45454545453</v>
      </c>
      <c r="Z302" s="12">
        <f t="shared" si="78"/>
        <v>0</v>
      </c>
      <c r="AA302" s="12">
        <f t="shared" si="79"/>
        <v>999533.40909090918</v>
      </c>
      <c r="AB302" s="22">
        <f t="shared" si="80"/>
        <v>0</v>
      </c>
      <c r="AC302" s="22">
        <f t="shared" si="81"/>
        <v>0</v>
      </c>
      <c r="AD302" s="22">
        <f t="shared" si="82"/>
        <v>0</v>
      </c>
      <c r="AE302" s="22">
        <f t="shared" si="83"/>
        <v>0</v>
      </c>
      <c r="AF302" s="22">
        <f t="shared" si="84"/>
        <v>0</v>
      </c>
      <c r="AG302" s="22">
        <f t="shared" si="85"/>
        <v>0</v>
      </c>
      <c r="AH302" s="22">
        <f t="shared" si="86"/>
        <v>0</v>
      </c>
      <c r="AI302" s="43" t="str">
        <f t="shared" si="87"/>
        <v>n/a</v>
      </c>
      <c r="AJ302" s="2" t="str">
        <f t="shared" si="88"/>
        <v>2016-17 Summer</v>
      </c>
      <c r="AK302" s="2" t="str">
        <f t="shared" si="89"/>
        <v>2015-16 Winter</v>
      </c>
      <c r="AL302" s="40">
        <v>0</v>
      </c>
      <c r="AM302" s="7"/>
    </row>
    <row r="303" spans="1:39">
      <c r="A303" s="46">
        <v>42279</v>
      </c>
      <c r="B303" s="13" t="str">
        <f t="shared" si="90"/>
        <v>Oct</v>
      </c>
      <c r="C303" s="182"/>
      <c r="D303" s="182"/>
      <c r="E303" s="182"/>
      <c r="F303" s="182"/>
      <c r="G303" s="182"/>
      <c r="H303" s="182"/>
      <c r="I303" s="12">
        <f>VLOOKUP($B303,'Gas wholesale lookups'!$A$4:$L$15,'Inputs - Gas wholesale index'!I$2,FALSE)</f>
        <v>332991.45454545453</v>
      </c>
      <c r="J303" s="12">
        <f>VLOOKUP($B303,'Gas wholesale lookups'!$A$4:$L$15,'Inputs - Gas wholesale index'!J$2,FALSE)</f>
        <v>208526.18181818182</v>
      </c>
      <c r="K303" s="12">
        <f>VLOOKUP($B303,'Gas wholesale lookups'!$A$4:$L$15,'Inputs - Gas wholesale index'!K$2,FALSE)</f>
        <v>166168.27272727274</v>
      </c>
      <c r="L303" s="12">
        <f>VLOOKUP($B303,'Gas wholesale lookups'!$A$4:$L$15,'Inputs - Gas wholesale index'!L$2,FALSE)</f>
        <v>291847.5</v>
      </c>
      <c r="M303" s="12">
        <f>VLOOKUP($B303,'Gas wholesale lookups'!$A$4:$L$15,'Inputs - Gas wholesale index'!M$2,FALSE)</f>
        <v>332991.45454545453</v>
      </c>
      <c r="N303" s="12">
        <f>VLOOKUP($B303,'Gas wholesale lookups'!$A$4:$L$15,'Inputs - Gas wholesale index'!N$2,FALSE)</f>
        <v>208526.18181818182</v>
      </c>
      <c r="O303" s="37">
        <f>VLOOKUP($B303,'Gas wholesale lookups'!$A$4:$R$15,'Inputs - Gas wholesale index'!O$2,FALSE)</f>
        <v>0</v>
      </c>
      <c r="P303" s="37">
        <f>VLOOKUP($B303,'Gas wholesale lookups'!$A$4:$R$15,'Inputs - Gas wholesale index'!P$2,FALSE)</f>
        <v>1</v>
      </c>
      <c r="Q303" s="37">
        <f>VLOOKUP($B303,'Gas wholesale lookups'!$A$4:$R$15,'Inputs - Gas wholesale index'!Q$2,FALSE)</f>
        <v>1</v>
      </c>
      <c r="R303" s="37">
        <f>VLOOKUP($B303,'Gas wholesale lookups'!$A$4:$R$15,'Inputs - Gas wholesale index'!R$2,FALSE)</f>
        <v>1</v>
      </c>
      <c r="S303" s="37">
        <f>VLOOKUP($B303,'Gas wholesale lookups'!$A$4:$R$15,'Inputs - Gas wholesale index'!S$2,FALSE)</f>
        <v>1</v>
      </c>
      <c r="T303" s="37">
        <f>VLOOKUP($B303,'Gas wholesale lookups'!$A$4:$R$15,'Inputs - Gas wholesale index'!T$2,FALSE)</f>
        <v>0</v>
      </c>
      <c r="U303" s="12">
        <f t="shared" si="73"/>
        <v>0</v>
      </c>
      <c r="V303" s="12">
        <f t="shared" si="74"/>
        <v>208526.18181818182</v>
      </c>
      <c r="W303" s="12">
        <f t="shared" si="75"/>
        <v>166168.27272727274</v>
      </c>
      <c r="X303" s="12">
        <f t="shared" si="76"/>
        <v>291847.5</v>
      </c>
      <c r="Y303" s="12">
        <f t="shared" si="77"/>
        <v>332991.45454545453</v>
      </c>
      <c r="Z303" s="12">
        <f t="shared" si="78"/>
        <v>0</v>
      </c>
      <c r="AA303" s="12">
        <f t="shared" si="79"/>
        <v>999533.40909090918</v>
      </c>
      <c r="AB303" s="22">
        <f t="shared" si="80"/>
        <v>0</v>
      </c>
      <c r="AC303" s="22">
        <f t="shared" si="81"/>
        <v>0</v>
      </c>
      <c r="AD303" s="22">
        <f t="shared" si="82"/>
        <v>0</v>
      </c>
      <c r="AE303" s="22">
        <f t="shared" si="83"/>
        <v>0</v>
      </c>
      <c r="AF303" s="22">
        <f t="shared" si="84"/>
        <v>0</v>
      </c>
      <c r="AG303" s="22">
        <f t="shared" si="85"/>
        <v>0</v>
      </c>
      <c r="AH303" s="22">
        <f t="shared" si="86"/>
        <v>0</v>
      </c>
      <c r="AI303" s="43" t="str">
        <f t="shared" si="87"/>
        <v>n/a</v>
      </c>
      <c r="AJ303" s="2" t="str">
        <f t="shared" si="88"/>
        <v>2016-17 Summer</v>
      </c>
      <c r="AK303" s="2" t="str">
        <f t="shared" si="89"/>
        <v>2015-16 Winter</v>
      </c>
      <c r="AL303" s="40">
        <v>0</v>
      </c>
      <c r="AM303" s="7"/>
    </row>
    <row r="304" spans="1:39">
      <c r="A304" s="46">
        <v>42282</v>
      </c>
      <c r="B304" s="13" t="str">
        <f t="shared" si="90"/>
        <v>Oct</v>
      </c>
      <c r="C304" s="182"/>
      <c r="D304" s="182"/>
      <c r="E304" s="182"/>
      <c r="F304" s="182"/>
      <c r="G304" s="182"/>
      <c r="H304" s="182"/>
      <c r="I304" s="12">
        <f>VLOOKUP($B304,'Gas wholesale lookups'!$A$4:$L$15,'Inputs - Gas wholesale index'!I$2,FALSE)</f>
        <v>332991.45454545453</v>
      </c>
      <c r="J304" s="12">
        <f>VLOOKUP($B304,'Gas wholesale lookups'!$A$4:$L$15,'Inputs - Gas wholesale index'!J$2,FALSE)</f>
        <v>208526.18181818182</v>
      </c>
      <c r="K304" s="12">
        <f>VLOOKUP($B304,'Gas wholesale lookups'!$A$4:$L$15,'Inputs - Gas wholesale index'!K$2,FALSE)</f>
        <v>166168.27272727274</v>
      </c>
      <c r="L304" s="12">
        <f>VLOOKUP($B304,'Gas wholesale lookups'!$A$4:$L$15,'Inputs - Gas wholesale index'!L$2,FALSE)</f>
        <v>291847.5</v>
      </c>
      <c r="M304" s="12">
        <f>VLOOKUP($B304,'Gas wholesale lookups'!$A$4:$L$15,'Inputs - Gas wholesale index'!M$2,FALSE)</f>
        <v>332991.45454545453</v>
      </c>
      <c r="N304" s="12">
        <f>VLOOKUP($B304,'Gas wholesale lookups'!$A$4:$L$15,'Inputs - Gas wholesale index'!N$2,FALSE)</f>
        <v>208526.18181818182</v>
      </c>
      <c r="O304" s="37">
        <f>VLOOKUP($B304,'Gas wholesale lookups'!$A$4:$R$15,'Inputs - Gas wholesale index'!O$2,FALSE)</f>
        <v>0</v>
      </c>
      <c r="P304" s="37">
        <f>VLOOKUP($B304,'Gas wholesale lookups'!$A$4:$R$15,'Inputs - Gas wholesale index'!P$2,FALSE)</f>
        <v>1</v>
      </c>
      <c r="Q304" s="37">
        <f>VLOOKUP($B304,'Gas wholesale lookups'!$A$4:$R$15,'Inputs - Gas wholesale index'!Q$2,FALSE)</f>
        <v>1</v>
      </c>
      <c r="R304" s="37">
        <f>VLOOKUP($B304,'Gas wholesale lookups'!$A$4:$R$15,'Inputs - Gas wholesale index'!R$2,FALSE)</f>
        <v>1</v>
      </c>
      <c r="S304" s="37">
        <f>VLOOKUP($B304,'Gas wholesale lookups'!$A$4:$R$15,'Inputs - Gas wholesale index'!S$2,FALSE)</f>
        <v>1</v>
      </c>
      <c r="T304" s="37">
        <f>VLOOKUP($B304,'Gas wholesale lookups'!$A$4:$R$15,'Inputs - Gas wholesale index'!T$2,FALSE)</f>
        <v>0</v>
      </c>
      <c r="U304" s="12">
        <f t="shared" si="73"/>
        <v>0</v>
      </c>
      <c r="V304" s="12">
        <f t="shared" si="74"/>
        <v>208526.18181818182</v>
      </c>
      <c r="W304" s="12">
        <f t="shared" si="75"/>
        <v>166168.27272727274</v>
      </c>
      <c r="X304" s="12">
        <f t="shared" si="76"/>
        <v>291847.5</v>
      </c>
      <c r="Y304" s="12">
        <f t="shared" si="77"/>
        <v>332991.45454545453</v>
      </c>
      <c r="Z304" s="12">
        <f t="shared" si="78"/>
        <v>0</v>
      </c>
      <c r="AA304" s="12">
        <f t="shared" si="79"/>
        <v>999533.40909090918</v>
      </c>
      <c r="AB304" s="22">
        <f t="shared" si="80"/>
        <v>0</v>
      </c>
      <c r="AC304" s="22">
        <f t="shared" si="81"/>
        <v>0</v>
      </c>
      <c r="AD304" s="22">
        <f t="shared" si="82"/>
        <v>0</v>
      </c>
      <c r="AE304" s="22">
        <f t="shared" si="83"/>
        <v>0</v>
      </c>
      <c r="AF304" s="22">
        <f t="shared" si="84"/>
        <v>0</v>
      </c>
      <c r="AG304" s="22">
        <f t="shared" si="85"/>
        <v>0</v>
      </c>
      <c r="AH304" s="22">
        <f t="shared" si="86"/>
        <v>0</v>
      </c>
      <c r="AI304" s="43" t="str">
        <f t="shared" si="87"/>
        <v>n/a</v>
      </c>
      <c r="AJ304" s="2" t="str">
        <f t="shared" si="88"/>
        <v>2016-17 Summer</v>
      </c>
      <c r="AK304" s="2" t="str">
        <f t="shared" si="89"/>
        <v>2015-16 Winter</v>
      </c>
      <c r="AL304" s="40">
        <v>0</v>
      </c>
      <c r="AM304" s="7"/>
    </row>
    <row r="305" spans="1:39">
      <c r="A305" s="46">
        <v>42283</v>
      </c>
      <c r="B305" s="13" t="str">
        <f t="shared" si="90"/>
        <v>Oct</v>
      </c>
      <c r="C305" s="182"/>
      <c r="D305" s="182"/>
      <c r="E305" s="182"/>
      <c r="F305" s="182"/>
      <c r="G305" s="182"/>
      <c r="H305" s="182"/>
      <c r="I305" s="12">
        <f>VLOOKUP($B305,'Gas wholesale lookups'!$A$4:$L$15,'Inputs - Gas wholesale index'!I$2,FALSE)</f>
        <v>332991.45454545453</v>
      </c>
      <c r="J305" s="12">
        <f>VLOOKUP($B305,'Gas wholesale lookups'!$A$4:$L$15,'Inputs - Gas wholesale index'!J$2,FALSE)</f>
        <v>208526.18181818182</v>
      </c>
      <c r="K305" s="12">
        <f>VLOOKUP($B305,'Gas wholesale lookups'!$A$4:$L$15,'Inputs - Gas wholesale index'!K$2,FALSE)</f>
        <v>166168.27272727274</v>
      </c>
      <c r="L305" s="12">
        <f>VLOOKUP($B305,'Gas wholesale lookups'!$A$4:$L$15,'Inputs - Gas wholesale index'!L$2,FALSE)</f>
        <v>291847.5</v>
      </c>
      <c r="M305" s="12">
        <f>VLOOKUP($B305,'Gas wholesale lookups'!$A$4:$L$15,'Inputs - Gas wholesale index'!M$2,FALSE)</f>
        <v>332991.45454545453</v>
      </c>
      <c r="N305" s="12">
        <f>VLOOKUP($B305,'Gas wholesale lookups'!$A$4:$L$15,'Inputs - Gas wholesale index'!N$2,FALSE)</f>
        <v>208526.18181818182</v>
      </c>
      <c r="O305" s="37">
        <f>VLOOKUP($B305,'Gas wholesale lookups'!$A$4:$R$15,'Inputs - Gas wholesale index'!O$2,FALSE)</f>
        <v>0</v>
      </c>
      <c r="P305" s="37">
        <f>VLOOKUP($B305,'Gas wholesale lookups'!$A$4:$R$15,'Inputs - Gas wholesale index'!P$2,FALSE)</f>
        <v>1</v>
      </c>
      <c r="Q305" s="37">
        <f>VLOOKUP($B305,'Gas wholesale lookups'!$A$4:$R$15,'Inputs - Gas wholesale index'!Q$2,FALSE)</f>
        <v>1</v>
      </c>
      <c r="R305" s="37">
        <f>VLOOKUP($B305,'Gas wholesale lookups'!$A$4:$R$15,'Inputs - Gas wholesale index'!R$2,FALSE)</f>
        <v>1</v>
      </c>
      <c r="S305" s="37">
        <f>VLOOKUP($B305,'Gas wholesale lookups'!$A$4:$R$15,'Inputs - Gas wholesale index'!S$2,FALSE)</f>
        <v>1</v>
      </c>
      <c r="T305" s="37">
        <f>VLOOKUP($B305,'Gas wholesale lookups'!$A$4:$R$15,'Inputs - Gas wholesale index'!T$2,FALSE)</f>
        <v>0</v>
      </c>
      <c r="U305" s="12">
        <f t="shared" si="73"/>
        <v>0</v>
      </c>
      <c r="V305" s="12">
        <f t="shared" si="74"/>
        <v>208526.18181818182</v>
      </c>
      <c r="W305" s="12">
        <f t="shared" si="75"/>
        <v>166168.27272727274</v>
      </c>
      <c r="X305" s="12">
        <f t="shared" si="76"/>
        <v>291847.5</v>
      </c>
      <c r="Y305" s="12">
        <f t="shared" si="77"/>
        <v>332991.45454545453</v>
      </c>
      <c r="Z305" s="12">
        <f t="shared" si="78"/>
        <v>0</v>
      </c>
      <c r="AA305" s="12">
        <f t="shared" si="79"/>
        <v>999533.40909090918</v>
      </c>
      <c r="AB305" s="22">
        <f t="shared" si="80"/>
        <v>0</v>
      </c>
      <c r="AC305" s="22">
        <f t="shared" si="81"/>
        <v>0</v>
      </c>
      <c r="AD305" s="22">
        <f t="shared" si="82"/>
        <v>0</v>
      </c>
      <c r="AE305" s="22">
        <f t="shared" si="83"/>
        <v>0</v>
      </c>
      <c r="AF305" s="22">
        <f t="shared" si="84"/>
        <v>0</v>
      </c>
      <c r="AG305" s="22">
        <f t="shared" si="85"/>
        <v>0</v>
      </c>
      <c r="AH305" s="22">
        <f t="shared" si="86"/>
        <v>0</v>
      </c>
      <c r="AI305" s="43" t="str">
        <f t="shared" si="87"/>
        <v>n/a</v>
      </c>
      <c r="AJ305" s="2" t="str">
        <f t="shared" si="88"/>
        <v>2016-17 Summer</v>
      </c>
      <c r="AK305" s="2" t="str">
        <f t="shared" si="89"/>
        <v>2015-16 Winter</v>
      </c>
      <c r="AL305" s="40">
        <v>0</v>
      </c>
      <c r="AM305" s="7"/>
    </row>
    <row r="306" spans="1:39">
      <c r="A306" s="46">
        <v>42284</v>
      </c>
      <c r="B306" s="13" t="str">
        <f t="shared" si="90"/>
        <v>Oct</v>
      </c>
      <c r="C306" s="182"/>
      <c r="D306" s="182"/>
      <c r="E306" s="182"/>
      <c r="F306" s="182"/>
      <c r="G306" s="182"/>
      <c r="H306" s="182"/>
      <c r="I306" s="12">
        <f>VLOOKUP($B306,'Gas wholesale lookups'!$A$4:$L$15,'Inputs - Gas wholesale index'!I$2,FALSE)</f>
        <v>332991.45454545453</v>
      </c>
      <c r="J306" s="12">
        <f>VLOOKUP($B306,'Gas wholesale lookups'!$A$4:$L$15,'Inputs - Gas wholesale index'!J$2,FALSE)</f>
        <v>208526.18181818182</v>
      </c>
      <c r="K306" s="12">
        <f>VLOOKUP($B306,'Gas wholesale lookups'!$A$4:$L$15,'Inputs - Gas wholesale index'!K$2,FALSE)</f>
        <v>166168.27272727274</v>
      </c>
      <c r="L306" s="12">
        <f>VLOOKUP($B306,'Gas wholesale lookups'!$A$4:$L$15,'Inputs - Gas wholesale index'!L$2,FALSE)</f>
        <v>291847.5</v>
      </c>
      <c r="M306" s="12">
        <f>VLOOKUP($B306,'Gas wholesale lookups'!$A$4:$L$15,'Inputs - Gas wholesale index'!M$2,FALSE)</f>
        <v>332991.45454545453</v>
      </c>
      <c r="N306" s="12">
        <f>VLOOKUP($B306,'Gas wholesale lookups'!$A$4:$L$15,'Inputs - Gas wholesale index'!N$2,FALSE)</f>
        <v>208526.18181818182</v>
      </c>
      <c r="O306" s="37">
        <f>VLOOKUP($B306,'Gas wholesale lookups'!$A$4:$R$15,'Inputs - Gas wholesale index'!O$2,FALSE)</f>
        <v>0</v>
      </c>
      <c r="P306" s="37">
        <f>VLOOKUP($B306,'Gas wholesale lookups'!$A$4:$R$15,'Inputs - Gas wholesale index'!P$2,FALSE)</f>
        <v>1</v>
      </c>
      <c r="Q306" s="37">
        <f>VLOOKUP($B306,'Gas wholesale lookups'!$A$4:$R$15,'Inputs - Gas wholesale index'!Q$2,FALSE)</f>
        <v>1</v>
      </c>
      <c r="R306" s="37">
        <f>VLOOKUP($B306,'Gas wholesale lookups'!$A$4:$R$15,'Inputs - Gas wholesale index'!R$2,FALSE)</f>
        <v>1</v>
      </c>
      <c r="S306" s="37">
        <f>VLOOKUP($B306,'Gas wholesale lookups'!$A$4:$R$15,'Inputs - Gas wholesale index'!S$2,FALSE)</f>
        <v>1</v>
      </c>
      <c r="T306" s="37">
        <f>VLOOKUP($B306,'Gas wholesale lookups'!$A$4:$R$15,'Inputs - Gas wholesale index'!T$2,FALSE)</f>
        <v>0</v>
      </c>
      <c r="U306" s="12">
        <f t="shared" si="73"/>
        <v>0</v>
      </c>
      <c r="V306" s="12">
        <f t="shared" si="74"/>
        <v>208526.18181818182</v>
      </c>
      <c r="W306" s="12">
        <f t="shared" si="75"/>
        <v>166168.27272727274</v>
      </c>
      <c r="X306" s="12">
        <f t="shared" si="76"/>
        <v>291847.5</v>
      </c>
      <c r="Y306" s="12">
        <f t="shared" si="77"/>
        <v>332991.45454545453</v>
      </c>
      <c r="Z306" s="12">
        <f t="shared" si="78"/>
        <v>0</v>
      </c>
      <c r="AA306" s="12">
        <f t="shared" si="79"/>
        <v>999533.40909090918</v>
      </c>
      <c r="AB306" s="22">
        <f t="shared" si="80"/>
        <v>0</v>
      </c>
      <c r="AC306" s="22">
        <f t="shared" si="81"/>
        <v>0</v>
      </c>
      <c r="AD306" s="22">
        <f t="shared" si="82"/>
        <v>0</v>
      </c>
      <c r="AE306" s="22">
        <f t="shared" si="83"/>
        <v>0</v>
      </c>
      <c r="AF306" s="22">
        <f t="shared" si="84"/>
        <v>0</v>
      </c>
      <c r="AG306" s="22">
        <f t="shared" si="85"/>
        <v>0</v>
      </c>
      <c r="AH306" s="22">
        <f t="shared" si="86"/>
        <v>0</v>
      </c>
      <c r="AI306" s="43" t="str">
        <f t="shared" si="87"/>
        <v>n/a</v>
      </c>
      <c r="AJ306" s="2" t="str">
        <f t="shared" si="88"/>
        <v>2016-17 Summer</v>
      </c>
      <c r="AK306" s="2" t="str">
        <f t="shared" si="89"/>
        <v>2015-16 Winter</v>
      </c>
      <c r="AL306" s="40">
        <v>0</v>
      </c>
      <c r="AM306" s="7"/>
    </row>
    <row r="307" spans="1:39">
      <c r="A307" s="46">
        <v>42285</v>
      </c>
      <c r="B307" s="13" t="str">
        <f t="shared" si="90"/>
        <v>Oct</v>
      </c>
      <c r="C307" s="182"/>
      <c r="D307" s="182"/>
      <c r="E307" s="182"/>
      <c r="F307" s="182"/>
      <c r="G307" s="182"/>
      <c r="H307" s="182"/>
      <c r="I307" s="12">
        <f>VLOOKUP($B307,'Gas wholesale lookups'!$A$4:$L$15,'Inputs - Gas wholesale index'!I$2,FALSE)</f>
        <v>332991.45454545453</v>
      </c>
      <c r="J307" s="12">
        <f>VLOOKUP($B307,'Gas wholesale lookups'!$A$4:$L$15,'Inputs - Gas wholesale index'!J$2,FALSE)</f>
        <v>208526.18181818182</v>
      </c>
      <c r="K307" s="12">
        <f>VLOOKUP($B307,'Gas wholesale lookups'!$A$4:$L$15,'Inputs - Gas wholesale index'!K$2,FALSE)</f>
        <v>166168.27272727274</v>
      </c>
      <c r="L307" s="12">
        <f>VLOOKUP($B307,'Gas wholesale lookups'!$A$4:$L$15,'Inputs - Gas wholesale index'!L$2,FALSE)</f>
        <v>291847.5</v>
      </c>
      <c r="M307" s="12">
        <f>VLOOKUP($B307,'Gas wholesale lookups'!$A$4:$L$15,'Inputs - Gas wholesale index'!M$2,FALSE)</f>
        <v>332991.45454545453</v>
      </c>
      <c r="N307" s="12">
        <f>VLOOKUP($B307,'Gas wholesale lookups'!$A$4:$L$15,'Inputs - Gas wholesale index'!N$2,FALSE)</f>
        <v>208526.18181818182</v>
      </c>
      <c r="O307" s="37">
        <f>VLOOKUP($B307,'Gas wholesale lookups'!$A$4:$R$15,'Inputs - Gas wholesale index'!O$2,FALSE)</f>
        <v>0</v>
      </c>
      <c r="P307" s="37">
        <f>VLOOKUP($B307,'Gas wholesale lookups'!$A$4:$R$15,'Inputs - Gas wholesale index'!P$2,FALSE)</f>
        <v>1</v>
      </c>
      <c r="Q307" s="37">
        <f>VLOOKUP($B307,'Gas wholesale lookups'!$A$4:$R$15,'Inputs - Gas wholesale index'!Q$2,FALSE)</f>
        <v>1</v>
      </c>
      <c r="R307" s="37">
        <f>VLOOKUP($B307,'Gas wholesale lookups'!$A$4:$R$15,'Inputs - Gas wholesale index'!R$2,FALSE)</f>
        <v>1</v>
      </c>
      <c r="S307" s="37">
        <f>VLOOKUP($B307,'Gas wholesale lookups'!$A$4:$R$15,'Inputs - Gas wholesale index'!S$2,FALSE)</f>
        <v>1</v>
      </c>
      <c r="T307" s="37">
        <f>VLOOKUP($B307,'Gas wholesale lookups'!$A$4:$R$15,'Inputs - Gas wholesale index'!T$2,FALSE)</f>
        <v>0</v>
      </c>
      <c r="U307" s="12">
        <f t="shared" si="73"/>
        <v>0</v>
      </c>
      <c r="V307" s="12">
        <f t="shared" si="74"/>
        <v>208526.18181818182</v>
      </c>
      <c r="W307" s="12">
        <f t="shared" si="75"/>
        <v>166168.27272727274</v>
      </c>
      <c r="X307" s="12">
        <f t="shared" si="76"/>
        <v>291847.5</v>
      </c>
      <c r="Y307" s="12">
        <f t="shared" si="77"/>
        <v>332991.45454545453</v>
      </c>
      <c r="Z307" s="12">
        <f t="shared" si="78"/>
        <v>0</v>
      </c>
      <c r="AA307" s="12">
        <f t="shared" si="79"/>
        <v>999533.40909090918</v>
      </c>
      <c r="AB307" s="22">
        <f t="shared" si="80"/>
        <v>0</v>
      </c>
      <c r="AC307" s="22">
        <f t="shared" si="81"/>
        <v>0</v>
      </c>
      <c r="AD307" s="22">
        <f t="shared" si="82"/>
        <v>0</v>
      </c>
      <c r="AE307" s="22">
        <f t="shared" si="83"/>
        <v>0</v>
      </c>
      <c r="AF307" s="22">
        <f t="shared" si="84"/>
        <v>0</v>
      </c>
      <c r="AG307" s="22">
        <f t="shared" si="85"/>
        <v>0</v>
      </c>
      <c r="AH307" s="22">
        <f t="shared" si="86"/>
        <v>0</v>
      </c>
      <c r="AI307" s="43" t="str">
        <f t="shared" si="87"/>
        <v>n/a</v>
      </c>
      <c r="AJ307" s="2" t="str">
        <f t="shared" si="88"/>
        <v>2016-17 Summer</v>
      </c>
      <c r="AK307" s="2" t="str">
        <f t="shared" si="89"/>
        <v>2015-16 Winter</v>
      </c>
      <c r="AL307" s="40">
        <v>0</v>
      </c>
      <c r="AM307" s="7"/>
    </row>
    <row r="308" spans="1:39">
      <c r="A308" s="46">
        <v>42286</v>
      </c>
      <c r="B308" s="13" t="str">
        <f t="shared" si="90"/>
        <v>Oct</v>
      </c>
      <c r="C308" s="182"/>
      <c r="D308" s="182"/>
      <c r="E308" s="182"/>
      <c r="F308" s="182"/>
      <c r="G308" s="182"/>
      <c r="H308" s="182"/>
      <c r="I308" s="12">
        <f>VLOOKUP($B308,'Gas wholesale lookups'!$A$4:$L$15,'Inputs - Gas wholesale index'!I$2,FALSE)</f>
        <v>332991.45454545453</v>
      </c>
      <c r="J308" s="12">
        <f>VLOOKUP($B308,'Gas wholesale lookups'!$A$4:$L$15,'Inputs - Gas wholesale index'!J$2,FALSE)</f>
        <v>208526.18181818182</v>
      </c>
      <c r="K308" s="12">
        <f>VLOOKUP($B308,'Gas wholesale lookups'!$A$4:$L$15,'Inputs - Gas wholesale index'!K$2,FALSE)</f>
        <v>166168.27272727274</v>
      </c>
      <c r="L308" s="12">
        <f>VLOOKUP($B308,'Gas wholesale lookups'!$A$4:$L$15,'Inputs - Gas wholesale index'!L$2,FALSE)</f>
        <v>291847.5</v>
      </c>
      <c r="M308" s="12">
        <f>VLOOKUP($B308,'Gas wholesale lookups'!$A$4:$L$15,'Inputs - Gas wholesale index'!M$2,FALSE)</f>
        <v>332991.45454545453</v>
      </c>
      <c r="N308" s="12">
        <f>VLOOKUP($B308,'Gas wholesale lookups'!$A$4:$L$15,'Inputs - Gas wholesale index'!N$2,FALSE)</f>
        <v>208526.18181818182</v>
      </c>
      <c r="O308" s="37">
        <f>VLOOKUP($B308,'Gas wholesale lookups'!$A$4:$R$15,'Inputs - Gas wholesale index'!O$2,FALSE)</f>
        <v>0</v>
      </c>
      <c r="P308" s="37">
        <f>VLOOKUP($B308,'Gas wholesale lookups'!$A$4:$R$15,'Inputs - Gas wholesale index'!P$2,FALSE)</f>
        <v>1</v>
      </c>
      <c r="Q308" s="37">
        <f>VLOOKUP($B308,'Gas wholesale lookups'!$A$4:$R$15,'Inputs - Gas wholesale index'!Q$2,FALSE)</f>
        <v>1</v>
      </c>
      <c r="R308" s="37">
        <f>VLOOKUP($B308,'Gas wholesale lookups'!$A$4:$R$15,'Inputs - Gas wholesale index'!R$2,FALSE)</f>
        <v>1</v>
      </c>
      <c r="S308" s="37">
        <f>VLOOKUP($B308,'Gas wholesale lookups'!$A$4:$R$15,'Inputs - Gas wholesale index'!S$2,FALSE)</f>
        <v>1</v>
      </c>
      <c r="T308" s="37">
        <f>VLOOKUP($B308,'Gas wholesale lookups'!$A$4:$R$15,'Inputs - Gas wholesale index'!T$2,FALSE)</f>
        <v>0</v>
      </c>
      <c r="U308" s="12">
        <f t="shared" si="73"/>
        <v>0</v>
      </c>
      <c r="V308" s="12">
        <f t="shared" si="74"/>
        <v>208526.18181818182</v>
      </c>
      <c r="W308" s="12">
        <f t="shared" si="75"/>
        <v>166168.27272727274</v>
      </c>
      <c r="X308" s="12">
        <f t="shared" si="76"/>
        <v>291847.5</v>
      </c>
      <c r="Y308" s="12">
        <f t="shared" si="77"/>
        <v>332991.45454545453</v>
      </c>
      <c r="Z308" s="12">
        <f t="shared" si="78"/>
        <v>0</v>
      </c>
      <c r="AA308" s="12">
        <f t="shared" si="79"/>
        <v>999533.40909090918</v>
      </c>
      <c r="AB308" s="22">
        <f t="shared" si="80"/>
        <v>0</v>
      </c>
      <c r="AC308" s="22">
        <f t="shared" si="81"/>
        <v>0</v>
      </c>
      <c r="AD308" s="22">
        <f t="shared" si="82"/>
        <v>0</v>
      </c>
      <c r="AE308" s="22">
        <f t="shared" si="83"/>
        <v>0</v>
      </c>
      <c r="AF308" s="22">
        <f t="shared" si="84"/>
        <v>0</v>
      </c>
      <c r="AG308" s="22">
        <f t="shared" si="85"/>
        <v>0</v>
      </c>
      <c r="AH308" s="22">
        <f t="shared" si="86"/>
        <v>0</v>
      </c>
      <c r="AI308" s="43" t="str">
        <f t="shared" si="87"/>
        <v>n/a</v>
      </c>
      <c r="AJ308" s="2" t="str">
        <f t="shared" si="88"/>
        <v>2016-17 Summer</v>
      </c>
      <c r="AK308" s="2" t="str">
        <f t="shared" si="89"/>
        <v>2015-16 Winter</v>
      </c>
      <c r="AL308" s="40">
        <v>0</v>
      </c>
      <c r="AM308" s="7"/>
    </row>
    <row r="309" spans="1:39">
      <c r="A309" s="46">
        <v>42289</v>
      </c>
      <c r="B309" s="13" t="str">
        <f t="shared" si="90"/>
        <v>Oct</v>
      </c>
      <c r="C309" s="182"/>
      <c r="D309" s="182"/>
      <c r="E309" s="182"/>
      <c r="F309" s="182"/>
      <c r="G309" s="182"/>
      <c r="H309" s="182"/>
      <c r="I309" s="12">
        <f>VLOOKUP($B309,'Gas wholesale lookups'!$A$4:$L$15,'Inputs - Gas wholesale index'!I$2,FALSE)</f>
        <v>332991.45454545453</v>
      </c>
      <c r="J309" s="12">
        <f>VLOOKUP($B309,'Gas wholesale lookups'!$A$4:$L$15,'Inputs - Gas wholesale index'!J$2,FALSE)</f>
        <v>208526.18181818182</v>
      </c>
      <c r="K309" s="12">
        <f>VLOOKUP($B309,'Gas wholesale lookups'!$A$4:$L$15,'Inputs - Gas wholesale index'!K$2,FALSE)</f>
        <v>166168.27272727274</v>
      </c>
      <c r="L309" s="12">
        <f>VLOOKUP($B309,'Gas wholesale lookups'!$A$4:$L$15,'Inputs - Gas wholesale index'!L$2,FALSE)</f>
        <v>291847.5</v>
      </c>
      <c r="M309" s="12">
        <f>VLOOKUP($B309,'Gas wholesale lookups'!$A$4:$L$15,'Inputs - Gas wholesale index'!M$2,FALSE)</f>
        <v>332991.45454545453</v>
      </c>
      <c r="N309" s="12">
        <f>VLOOKUP($B309,'Gas wholesale lookups'!$A$4:$L$15,'Inputs - Gas wholesale index'!N$2,FALSE)</f>
        <v>208526.18181818182</v>
      </c>
      <c r="O309" s="37">
        <f>VLOOKUP($B309,'Gas wholesale lookups'!$A$4:$R$15,'Inputs - Gas wholesale index'!O$2,FALSE)</f>
        <v>0</v>
      </c>
      <c r="P309" s="37">
        <f>VLOOKUP($B309,'Gas wholesale lookups'!$A$4:$R$15,'Inputs - Gas wholesale index'!P$2,FALSE)</f>
        <v>1</v>
      </c>
      <c r="Q309" s="37">
        <f>VLOOKUP($B309,'Gas wholesale lookups'!$A$4:$R$15,'Inputs - Gas wholesale index'!Q$2,FALSE)</f>
        <v>1</v>
      </c>
      <c r="R309" s="37">
        <f>VLOOKUP($B309,'Gas wholesale lookups'!$A$4:$R$15,'Inputs - Gas wholesale index'!R$2,FALSE)</f>
        <v>1</v>
      </c>
      <c r="S309" s="37">
        <f>VLOOKUP($B309,'Gas wholesale lookups'!$A$4:$R$15,'Inputs - Gas wholesale index'!S$2,FALSE)</f>
        <v>1</v>
      </c>
      <c r="T309" s="37">
        <f>VLOOKUP($B309,'Gas wholesale lookups'!$A$4:$R$15,'Inputs - Gas wholesale index'!T$2,FALSE)</f>
        <v>0</v>
      </c>
      <c r="U309" s="12">
        <f t="shared" si="73"/>
        <v>0</v>
      </c>
      <c r="V309" s="12">
        <f t="shared" si="74"/>
        <v>208526.18181818182</v>
      </c>
      <c r="W309" s="12">
        <f t="shared" si="75"/>
        <v>166168.27272727274</v>
      </c>
      <c r="X309" s="12">
        <f t="shared" si="76"/>
        <v>291847.5</v>
      </c>
      <c r="Y309" s="12">
        <f t="shared" si="77"/>
        <v>332991.45454545453</v>
      </c>
      <c r="Z309" s="12">
        <f t="shared" si="78"/>
        <v>0</v>
      </c>
      <c r="AA309" s="12">
        <f t="shared" si="79"/>
        <v>999533.40909090918</v>
      </c>
      <c r="AB309" s="22">
        <f t="shared" si="80"/>
        <v>0</v>
      </c>
      <c r="AC309" s="22">
        <f t="shared" si="81"/>
        <v>0</v>
      </c>
      <c r="AD309" s="22">
        <f t="shared" si="82"/>
        <v>0</v>
      </c>
      <c r="AE309" s="22">
        <f t="shared" si="83"/>
        <v>0</v>
      </c>
      <c r="AF309" s="22">
        <f t="shared" si="84"/>
        <v>0</v>
      </c>
      <c r="AG309" s="22">
        <f t="shared" si="85"/>
        <v>0</v>
      </c>
      <c r="AH309" s="22">
        <f t="shared" si="86"/>
        <v>0</v>
      </c>
      <c r="AI309" s="43" t="str">
        <f t="shared" si="87"/>
        <v>n/a</v>
      </c>
      <c r="AJ309" s="2" t="str">
        <f t="shared" si="88"/>
        <v>2016-17 Summer</v>
      </c>
      <c r="AK309" s="2" t="str">
        <f t="shared" si="89"/>
        <v>2015-16 Winter</v>
      </c>
      <c r="AL309" s="40">
        <v>0</v>
      </c>
      <c r="AM309" s="7"/>
    </row>
    <row r="310" spans="1:39">
      <c r="A310" s="46">
        <v>42290</v>
      </c>
      <c r="B310" s="13" t="str">
        <f t="shared" si="90"/>
        <v>Oct</v>
      </c>
      <c r="C310" s="182"/>
      <c r="D310" s="182"/>
      <c r="E310" s="182"/>
      <c r="F310" s="182"/>
      <c r="G310" s="182"/>
      <c r="H310" s="182"/>
      <c r="I310" s="12">
        <f>VLOOKUP($B310,'Gas wholesale lookups'!$A$4:$L$15,'Inputs - Gas wholesale index'!I$2,FALSE)</f>
        <v>332991.45454545453</v>
      </c>
      <c r="J310" s="12">
        <f>VLOOKUP($B310,'Gas wholesale lookups'!$A$4:$L$15,'Inputs - Gas wholesale index'!J$2,FALSE)</f>
        <v>208526.18181818182</v>
      </c>
      <c r="K310" s="12">
        <f>VLOOKUP($B310,'Gas wholesale lookups'!$A$4:$L$15,'Inputs - Gas wholesale index'!K$2,FALSE)</f>
        <v>166168.27272727274</v>
      </c>
      <c r="L310" s="12">
        <f>VLOOKUP($B310,'Gas wholesale lookups'!$A$4:$L$15,'Inputs - Gas wholesale index'!L$2,FALSE)</f>
        <v>291847.5</v>
      </c>
      <c r="M310" s="12">
        <f>VLOOKUP($B310,'Gas wholesale lookups'!$A$4:$L$15,'Inputs - Gas wholesale index'!M$2,FALSE)</f>
        <v>332991.45454545453</v>
      </c>
      <c r="N310" s="12">
        <f>VLOOKUP($B310,'Gas wholesale lookups'!$A$4:$L$15,'Inputs - Gas wholesale index'!N$2,FALSE)</f>
        <v>208526.18181818182</v>
      </c>
      <c r="O310" s="37">
        <f>VLOOKUP($B310,'Gas wholesale lookups'!$A$4:$R$15,'Inputs - Gas wholesale index'!O$2,FALSE)</f>
        <v>0</v>
      </c>
      <c r="P310" s="37">
        <f>VLOOKUP($B310,'Gas wholesale lookups'!$A$4:$R$15,'Inputs - Gas wholesale index'!P$2,FALSE)</f>
        <v>1</v>
      </c>
      <c r="Q310" s="37">
        <f>VLOOKUP($B310,'Gas wholesale lookups'!$A$4:$R$15,'Inputs - Gas wholesale index'!Q$2,FALSE)</f>
        <v>1</v>
      </c>
      <c r="R310" s="37">
        <f>VLOOKUP($B310,'Gas wholesale lookups'!$A$4:$R$15,'Inputs - Gas wholesale index'!R$2,FALSE)</f>
        <v>1</v>
      </c>
      <c r="S310" s="37">
        <f>VLOOKUP($B310,'Gas wholesale lookups'!$A$4:$R$15,'Inputs - Gas wholesale index'!S$2,FALSE)</f>
        <v>1</v>
      </c>
      <c r="T310" s="37">
        <f>VLOOKUP($B310,'Gas wholesale lookups'!$A$4:$R$15,'Inputs - Gas wholesale index'!T$2,FALSE)</f>
        <v>0</v>
      </c>
      <c r="U310" s="12">
        <f t="shared" si="73"/>
        <v>0</v>
      </c>
      <c r="V310" s="12">
        <f t="shared" si="74"/>
        <v>208526.18181818182</v>
      </c>
      <c r="W310" s="12">
        <f t="shared" si="75"/>
        <v>166168.27272727274</v>
      </c>
      <c r="X310" s="12">
        <f t="shared" si="76"/>
        <v>291847.5</v>
      </c>
      <c r="Y310" s="12">
        <f t="shared" si="77"/>
        <v>332991.45454545453</v>
      </c>
      <c r="Z310" s="12">
        <f t="shared" si="78"/>
        <v>0</v>
      </c>
      <c r="AA310" s="12">
        <f t="shared" si="79"/>
        <v>999533.40909090918</v>
      </c>
      <c r="AB310" s="22">
        <f t="shared" si="80"/>
        <v>0</v>
      </c>
      <c r="AC310" s="22">
        <f t="shared" si="81"/>
        <v>0</v>
      </c>
      <c r="AD310" s="22">
        <f t="shared" si="82"/>
        <v>0</v>
      </c>
      <c r="AE310" s="22">
        <f t="shared" si="83"/>
        <v>0</v>
      </c>
      <c r="AF310" s="22">
        <f t="shared" si="84"/>
        <v>0</v>
      </c>
      <c r="AG310" s="22">
        <f t="shared" si="85"/>
        <v>0</v>
      </c>
      <c r="AH310" s="22">
        <f t="shared" si="86"/>
        <v>0</v>
      </c>
      <c r="AI310" s="43" t="str">
        <f t="shared" si="87"/>
        <v>n/a</v>
      </c>
      <c r="AJ310" s="2" t="str">
        <f t="shared" si="88"/>
        <v>2016-17 Summer</v>
      </c>
      <c r="AK310" s="2" t="str">
        <f t="shared" si="89"/>
        <v>2015-16 Winter</v>
      </c>
      <c r="AL310" s="40">
        <v>0</v>
      </c>
      <c r="AM310" s="7"/>
    </row>
    <row r="311" spans="1:39">
      <c r="A311" s="46">
        <v>42291</v>
      </c>
      <c r="B311" s="13" t="str">
        <f t="shared" si="90"/>
        <v>Oct</v>
      </c>
      <c r="C311" s="182"/>
      <c r="D311" s="182"/>
      <c r="E311" s="182"/>
      <c r="F311" s="182"/>
      <c r="G311" s="182"/>
      <c r="H311" s="182"/>
      <c r="I311" s="12">
        <f>VLOOKUP($B311,'Gas wholesale lookups'!$A$4:$L$15,'Inputs - Gas wholesale index'!I$2,FALSE)</f>
        <v>332991.45454545453</v>
      </c>
      <c r="J311" s="12">
        <f>VLOOKUP($B311,'Gas wholesale lookups'!$A$4:$L$15,'Inputs - Gas wholesale index'!J$2,FALSE)</f>
        <v>208526.18181818182</v>
      </c>
      <c r="K311" s="12">
        <f>VLOOKUP($B311,'Gas wholesale lookups'!$A$4:$L$15,'Inputs - Gas wholesale index'!K$2,FALSE)</f>
        <v>166168.27272727274</v>
      </c>
      <c r="L311" s="12">
        <f>VLOOKUP($B311,'Gas wholesale lookups'!$A$4:$L$15,'Inputs - Gas wholesale index'!L$2,FALSE)</f>
        <v>291847.5</v>
      </c>
      <c r="M311" s="12">
        <f>VLOOKUP($B311,'Gas wholesale lookups'!$A$4:$L$15,'Inputs - Gas wholesale index'!M$2,FALSE)</f>
        <v>332991.45454545453</v>
      </c>
      <c r="N311" s="12">
        <f>VLOOKUP($B311,'Gas wholesale lookups'!$A$4:$L$15,'Inputs - Gas wholesale index'!N$2,FALSE)</f>
        <v>208526.18181818182</v>
      </c>
      <c r="O311" s="37">
        <f>VLOOKUP($B311,'Gas wholesale lookups'!$A$4:$R$15,'Inputs - Gas wholesale index'!O$2,FALSE)</f>
        <v>0</v>
      </c>
      <c r="P311" s="37">
        <f>VLOOKUP($B311,'Gas wholesale lookups'!$A$4:$R$15,'Inputs - Gas wholesale index'!P$2,FALSE)</f>
        <v>1</v>
      </c>
      <c r="Q311" s="37">
        <f>VLOOKUP($B311,'Gas wholesale lookups'!$A$4:$R$15,'Inputs - Gas wholesale index'!Q$2,FALSE)</f>
        <v>1</v>
      </c>
      <c r="R311" s="37">
        <f>VLOOKUP($B311,'Gas wholesale lookups'!$A$4:$R$15,'Inputs - Gas wholesale index'!R$2,FALSE)</f>
        <v>1</v>
      </c>
      <c r="S311" s="37">
        <f>VLOOKUP($B311,'Gas wholesale lookups'!$A$4:$R$15,'Inputs - Gas wholesale index'!S$2,FALSE)</f>
        <v>1</v>
      </c>
      <c r="T311" s="37">
        <f>VLOOKUP($B311,'Gas wholesale lookups'!$A$4:$R$15,'Inputs - Gas wholesale index'!T$2,FALSE)</f>
        <v>0</v>
      </c>
      <c r="U311" s="12">
        <f t="shared" si="73"/>
        <v>0</v>
      </c>
      <c r="V311" s="12">
        <f t="shared" si="74"/>
        <v>208526.18181818182</v>
      </c>
      <c r="W311" s="12">
        <f t="shared" si="75"/>
        <v>166168.27272727274</v>
      </c>
      <c r="X311" s="12">
        <f t="shared" si="76"/>
        <v>291847.5</v>
      </c>
      <c r="Y311" s="12">
        <f t="shared" si="77"/>
        <v>332991.45454545453</v>
      </c>
      <c r="Z311" s="12">
        <f t="shared" si="78"/>
        <v>0</v>
      </c>
      <c r="AA311" s="12">
        <f t="shared" si="79"/>
        <v>999533.40909090918</v>
      </c>
      <c r="AB311" s="22">
        <f t="shared" si="80"/>
        <v>0</v>
      </c>
      <c r="AC311" s="22">
        <f t="shared" si="81"/>
        <v>0</v>
      </c>
      <c r="AD311" s="22">
        <f t="shared" si="82"/>
        <v>0</v>
      </c>
      <c r="AE311" s="22">
        <f t="shared" si="83"/>
        <v>0</v>
      </c>
      <c r="AF311" s="22">
        <f t="shared" si="84"/>
        <v>0</v>
      </c>
      <c r="AG311" s="22">
        <f t="shared" si="85"/>
        <v>0</v>
      </c>
      <c r="AH311" s="22">
        <f t="shared" si="86"/>
        <v>0</v>
      </c>
      <c r="AI311" s="43" t="str">
        <f t="shared" si="87"/>
        <v>n/a</v>
      </c>
      <c r="AJ311" s="2" t="str">
        <f t="shared" si="88"/>
        <v>2016-17 Summer</v>
      </c>
      <c r="AK311" s="2" t="str">
        <f t="shared" si="89"/>
        <v>2015-16 Winter</v>
      </c>
      <c r="AL311" s="40">
        <v>0</v>
      </c>
      <c r="AM311" s="7"/>
    </row>
    <row r="312" spans="1:39">
      <c r="A312" s="46">
        <v>42292</v>
      </c>
      <c r="B312" s="13" t="str">
        <f t="shared" si="90"/>
        <v>Oct</v>
      </c>
      <c r="C312" s="182"/>
      <c r="D312" s="182"/>
      <c r="E312" s="182"/>
      <c r="F312" s="182"/>
      <c r="G312" s="182"/>
      <c r="H312" s="182"/>
      <c r="I312" s="12">
        <f>VLOOKUP($B312,'Gas wholesale lookups'!$A$4:$L$15,'Inputs - Gas wholesale index'!I$2,FALSE)</f>
        <v>332991.45454545453</v>
      </c>
      <c r="J312" s="12">
        <f>VLOOKUP($B312,'Gas wholesale lookups'!$A$4:$L$15,'Inputs - Gas wholesale index'!J$2,FALSE)</f>
        <v>208526.18181818182</v>
      </c>
      <c r="K312" s="12">
        <f>VLOOKUP($B312,'Gas wholesale lookups'!$A$4:$L$15,'Inputs - Gas wholesale index'!K$2,FALSE)</f>
        <v>166168.27272727274</v>
      </c>
      <c r="L312" s="12">
        <f>VLOOKUP($B312,'Gas wholesale lookups'!$A$4:$L$15,'Inputs - Gas wholesale index'!L$2,FALSE)</f>
        <v>291847.5</v>
      </c>
      <c r="M312" s="12">
        <f>VLOOKUP($B312,'Gas wholesale lookups'!$A$4:$L$15,'Inputs - Gas wholesale index'!M$2,FALSE)</f>
        <v>332991.45454545453</v>
      </c>
      <c r="N312" s="12">
        <f>VLOOKUP($B312,'Gas wholesale lookups'!$A$4:$L$15,'Inputs - Gas wholesale index'!N$2,FALSE)</f>
        <v>208526.18181818182</v>
      </c>
      <c r="O312" s="37">
        <f>VLOOKUP($B312,'Gas wholesale lookups'!$A$4:$R$15,'Inputs - Gas wholesale index'!O$2,FALSE)</f>
        <v>0</v>
      </c>
      <c r="P312" s="37">
        <f>VLOOKUP($B312,'Gas wholesale lookups'!$A$4:$R$15,'Inputs - Gas wholesale index'!P$2,FALSE)</f>
        <v>1</v>
      </c>
      <c r="Q312" s="37">
        <f>VLOOKUP($B312,'Gas wholesale lookups'!$A$4:$R$15,'Inputs - Gas wholesale index'!Q$2,FALSE)</f>
        <v>1</v>
      </c>
      <c r="R312" s="37">
        <f>VLOOKUP($B312,'Gas wholesale lookups'!$A$4:$R$15,'Inputs - Gas wholesale index'!R$2,FALSE)</f>
        <v>1</v>
      </c>
      <c r="S312" s="37">
        <f>VLOOKUP($B312,'Gas wholesale lookups'!$A$4:$R$15,'Inputs - Gas wholesale index'!S$2,FALSE)</f>
        <v>1</v>
      </c>
      <c r="T312" s="37">
        <f>VLOOKUP($B312,'Gas wholesale lookups'!$A$4:$R$15,'Inputs - Gas wholesale index'!T$2,FALSE)</f>
        <v>0</v>
      </c>
      <c r="U312" s="12">
        <f t="shared" si="73"/>
        <v>0</v>
      </c>
      <c r="V312" s="12">
        <f t="shared" si="74"/>
        <v>208526.18181818182</v>
      </c>
      <c r="W312" s="12">
        <f t="shared" si="75"/>
        <v>166168.27272727274</v>
      </c>
      <c r="X312" s="12">
        <f t="shared" si="76"/>
        <v>291847.5</v>
      </c>
      <c r="Y312" s="12">
        <f t="shared" si="77"/>
        <v>332991.45454545453</v>
      </c>
      <c r="Z312" s="12">
        <f t="shared" si="78"/>
        <v>0</v>
      </c>
      <c r="AA312" s="12">
        <f t="shared" si="79"/>
        <v>999533.40909090918</v>
      </c>
      <c r="AB312" s="22">
        <f t="shared" si="80"/>
        <v>0</v>
      </c>
      <c r="AC312" s="22">
        <f t="shared" si="81"/>
        <v>0</v>
      </c>
      <c r="AD312" s="22">
        <f t="shared" si="82"/>
        <v>0</v>
      </c>
      <c r="AE312" s="22">
        <f t="shared" si="83"/>
        <v>0</v>
      </c>
      <c r="AF312" s="22">
        <f t="shared" si="84"/>
        <v>0</v>
      </c>
      <c r="AG312" s="22">
        <f t="shared" si="85"/>
        <v>0</v>
      </c>
      <c r="AH312" s="22">
        <f t="shared" si="86"/>
        <v>0</v>
      </c>
      <c r="AI312" s="43" t="str">
        <f t="shared" si="87"/>
        <v>n/a</v>
      </c>
      <c r="AJ312" s="2" t="str">
        <f t="shared" si="88"/>
        <v>2016-17 Summer</v>
      </c>
      <c r="AK312" s="2" t="str">
        <f t="shared" si="89"/>
        <v>2015-16 Winter</v>
      </c>
      <c r="AL312" s="40">
        <v>0</v>
      </c>
      <c r="AM312" s="7"/>
    </row>
    <row r="313" spans="1:39">
      <c r="A313" s="46">
        <v>42293</v>
      </c>
      <c r="B313" s="13" t="str">
        <f t="shared" si="90"/>
        <v>Oct</v>
      </c>
      <c r="C313" s="182"/>
      <c r="D313" s="182"/>
      <c r="E313" s="182"/>
      <c r="F313" s="182"/>
      <c r="G313" s="182"/>
      <c r="H313" s="182"/>
      <c r="I313" s="12">
        <f>VLOOKUP($B313,'Gas wholesale lookups'!$A$4:$L$15,'Inputs - Gas wholesale index'!I$2,FALSE)</f>
        <v>332991.45454545453</v>
      </c>
      <c r="J313" s="12">
        <f>VLOOKUP($B313,'Gas wholesale lookups'!$A$4:$L$15,'Inputs - Gas wholesale index'!J$2,FALSE)</f>
        <v>208526.18181818182</v>
      </c>
      <c r="K313" s="12">
        <f>VLOOKUP($B313,'Gas wholesale lookups'!$A$4:$L$15,'Inputs - Gas wholesale index'!K$2,FALSE)</f>
        <v>166168.27272727274</v>
      </c>
      <c r="L313" s="12">
        <f>VLOOKUP($B313,'Gas wholesale lookups'!$A$4:$L$15,'Inputs - Gas wholesale index'!L$2,FALSE)</f>
        <v>291847.5</v>
      </c>
      <c r="M313" s="12">
        <f>VLOOKUP($B313,'Gas wholesale lookups'!$A$4:$L$15,'Inputs - Gas wholesale index'!M$2,FALSE)</f>
        <v>332991.45454545453</v>
      </c>
      <c r="N313" s="12">
        <f>VLOOKUP($B313,'Gas wholesale lookups'!$A$4:$L$15,'Inputs - Gas wholesale index'!N$2,FALSE)</f>
        <v>208526.18181818182</v>
      </c>
      <c r="O313" s="37">
        <f>VLOOKUP($B313,'Gas wholesale lookups'!$A$4:$R$15,'Inputs - Gas wholesale index'!O$2,FALSE)</f>
        <v>0</v>
      </c>
      <c r="P313" s="37">
        <f>VLOOKUP($B313,'Gas wholesale lookups'!$A$4:$R$15,'Inputs - Gas wholesale index'!P$2,FALSE)</f>
        <v>1</v>
      </c>
      <c r="Q313" s="37">
        <f>VLOOKUP($B313,'Gas wholesale lookups'!$A$4:$R$15,'Inputs - Gas wholesale index'!Q$2,FALSE)</f>
        <v>1</v>
      </c>
      <c r="R313" s="37">
        <f>VLOOKUP($B313,'Gas wholesale lookups'!$A$4:$R$15,'Inputs - Gas wholesale index'!R$2,FALSE)</f>
        <v>1</v>
      </c>
      <c r="S313" s="37">
        <f>VLOOKUP($B313,'Gas wholesale lookups'!$A$4:$R$15,'Inputs - Gas wholesale index'!S$2,FALSE)</f>
        <v>1</v>
      </c>
      <c r="T313" s="37">
        <f>VLOOKUP($B313,'Gas wholesale lookups'!$A$4:$R$15,'Inputs - Gas wholesale index'!T$2,FALSE)</f>
        <v>0</v>
      </c>
      <c r="U313" s="12">
        <f t="shared" si="73"/>
        <v>0</v>
      </c>
      <c r="V313" s="12">
        <f t="shared" si="74"/>
        <v>208526.18181818182</v>
      </c>
      <c r="W313" s="12">
        <f t="shared" si="75"/>
        <v>166168.27272727274</v>
      </c>
      <c r="X313" s="12">
        <f t="shared" si="76"/>
        <v>291847.5</v>
      </c>
      <c r="Y313" s="12">
        <f t="shared" si="77"/>
        <v>332991.45454545453</v>
      </c>
      <c r="Z313" s="12">
        <f t="shared" si="78"/>
        <v>0</v>
      </c>
      <c r="AA313" s="12">
        <f t="shared" si="79"/>
        <v>999533.40909090918</v>
      </c>
      <c r="AB313" s="22">
        <f t="shared" si="80"/>
        <v>0</v>
      </c>
      <c r="AC313" s="22">
        <f t="shared" si="81"/>
        <v>0</v>
      </c>
      <c r="AD313" s="22">
        <f t="shared" si="82"/>
        <v>0</v>
      </c>
      <c r="AE313" s="22">
        <f t="shared" si="83"/>
        <v>0</v>
      </c>
      <c r="AF313" s="22">
        <f t="shared" si="84"/>
        <v>0</v>
      </c>
      <c r="AG313" s="22">
        <f t="shared" si="85"/>
        <v>0</v>
      </c>
      <c r="AH313" s="22">
        <f t="shared" si="86"/>
        <v>0</v>
      </c>
      <c r="AI313" s="43" t="str">
        <f t="shared" si="87"/>
        <v>n/a</v>
      </c>
      <c r="AJ313" s="2" t="str">
        <f t="shared" si="88"/>
        <v>2016-17 Summer</v>
      </c>
      <c r="AK313" s="2" t="str">
        <f t="shared" si="89"/>
        <v>2015-16 Winter</v>
      </c>
      <c r="AL313" s="40">
        <v>0</v>
      </c>
      <c r="AM313" s="7"/>
    </row>
    <row r="314" spans="1:39">
      <c r="A314" s="46">
        <v>42296</v>
      </c>
      <c r="B314" s="13" t="str">
        <f t="shared" si="90"/>
        <v>Oct</v>
      </c>
      <c r="C314" s="182"/>
      <c r="D314" s="182"/>
      <c r="E314" s="182"/>
      <c r="F314" s="182"/>
      <c r="G314" s="182"/>
      <c r="H314" s="182"/>
      <c r="I314" s="12">
        <f>VLOOKUP($B314,'Gas wholesale lookups'!$A$4:$L$15,'Inputs - Gas wholesale index'!I$2,FALSE)</f>
        <v>332991.45454545453</v>
      </c>
      <c r="J314" s="12">
        <f>VLOOKUP($B314,'Gas wholesale lookups'!$A$4:$L$15,'Inputs - Gas wholesale index'!J$2,FALSE)</f>
        <v>208526.18181818182</v>
      </c>
      <c r="K314" s="12">
        <f>VLOOKUP($B314,'Gas wholesale lookups'!$A$4:$L$15,'Inputs - Gas wholesale index'!K$2,FALSE)</f>
        <v>166168.27272727274</v>
      </c>
      <c r="L314" s="12">
        <f>VLOOKUP($B314,'Gas wholesale lookups'!$A$4:$L$15,'Inputs - Gas wholesale index'!L$2,FALSE)</f>
        <v>291847.5</v>
      </c>
      <c r="M314" s="12">
        <f>VLOOKUP($B314,'Gas wholesale lookups'!$A$4:$L$15,'Inputs - Gas wholesale index'!M$2,FALSE)</f>
        <v>332991.45454545453</v>
      </c>
      <c r="N314" s="12">
        <f>VLOOKUP($B314,'Gas wholesale lookups'!$A$4:$L$15,'Inputs - Gas wholesale index'!N$2,FALSE)</f>
        <v>208526.18181818182</v>
      </c>
      <c r="O314" s="37">
        <f>VLOOKUP($B314,'Gas wholesale lookups'!$A$4:$R$15,'Inputs - Gas wholesale index'!O$2,FALSE)</f>
        <v>0</v>
      </c>
      <c r="P314" s="37">
        <f>VLOOKUP($B314,'Gas wholesale lookups'!$A$4:$R$15,'Inputs - Gas wholesale index'!P$2,FALSE)</f>
        <v>1</v>
      </c>
      <c r="Q314" s="37">
        <f>VLOOKUP($B314,'Gas wholesale lookups'!$A$4:$R$15,'Inputs - Gas wholesale index'!Q$2,FALSE)</f>
        <v>1</v>
      </c>
      <c r="R314" s="37">
        <f>VLOOKUP($B314,'Gas wholesale lookups'!$A$4:$R$15,'Inputs - Gas wholesale index'!R$2,FALSE)</f>
        <v>1</v>
      </c>
      <c r="S314" s="37">
        <f>VLOOKUP($B314,'Gas wholesale lookups'!$A$4:$R$15,'Inputs - Gas wholesale index'!S$2,FALSE)</f>
        <v>1</v>
      </c>
      <c r="T314" s="37">
        <f>VLOOKUP($B314,'Gas wholesale lookups'!$A$4:$R$15,'Inputs - Gas wholesale index'!T$2,FALSE)</f>
        <v>0</v>
      </c>
      <c r="U314" s="12">
        <f t="shared" si="73"/>
        <v>0</v>
      </c>
      <c r="V314" s="12">
        <f t="shared" si="74"/>
        <v>208526.18181818182</v>
      </c>
      <c r="W314" s="12">
        <f t="shared" si="75"/>
        <v>166168.27272727274</v>
      </c>
      <c r="X314" s="12">
        <f t="shared" si="76"/>
        <v>291847.5</v>
      </c>
      <c r="Y314" s="12">
        <f t="shared" si="77"/>
        <v>332991.45454545453</v>
      </c>
      <c r="Z314" s="12">
        <f t="shared" si="78"/>
        <v>0</v>
      </c>
      <c r="AA314" s="12">
        <f t="shared" si="79"/>
        <v>999533.40909090918</v>
      </c>
      <c r="AB314" s="22">
        <f t="shared" si="80"/>
        <v>0</v>
      </c>
      <c r="AC314" s="22">
        <f t="shared" si="81"/>
        <v>0</v>
      </c>
      <c r="AD314" s="22">
        <f t="shared" si="82"/>
        <v>0</v>
      </c>
      <c r="AE314" s="22">
        <f t="shared" si="83"/>
        <v>0</v>
      </c>
      <c r="AF314" s="22">
        <f t="shared" si="84"/>
        <v>0</v>
      </c>
      <c r="AG314" s="22">
        <f t="shared" si="85"/>
        <v>0</v>
      </c>
      <c r="AH314" s="22">
        <f t="shared" si="86"/>
        <v>0</v>
      </c>
      <c r="AI314" s="43" t="str">
        <f t="shared" si="87"/>
        <v>n/a</v>
      </c>
      <c r="AJ314" s="2" t="str">
        <f t="shared" si="88"/>
        <v>2016-17 Summer</v>
      </c>
      <c r="AK314" s="2" t="str">
        <f t="shared" si="89"/>
        <v>2015-16 Winter</v>
      </c>
      <c r="AL314" s="40">
        <v>0</v>
      </c>
      <c r="AM314" s="7"/>
    </row>
    <row r="315" spans="1:39">
      <c r="A315" s="46">
        <v>42297</v>
      </c>
      <c r="B315" s="13" t="str">
        <f t="shared" si="90"/>
        <v>Oct</v>
      </c>
      <c r="C315" s="182"/>
      <c r="D315" s="182"/>
      <c r="E315" s="182"/>
      <c r="F315" s="182"/>
      <c r="G315" s="182"/>
      <c r="H315" s="182"/>
      <c r="I315" s="12">
        <f>VLOOKUP($B315,'Gas wholesale lookups'!$A$4:$L$15,'Inputs - Gas wholesale index'!I$2,FALSE)</f>
        <v>332991.45454545453</v>
      </c>
      <c r="J315" s="12">
        <f>VLOOKUP($B315,'Gas wholesale lookups'!$A$4:$L$15,'Inputs - Gas wholesale index'!J$2,FALSE)</f>
        <v>208526.18181818182</v>
      </c>
      <c r="K315" s="12">
        <f>VLOOKUP($B315,'Gas wholesale lookups'!$A$4:$L$15,'Inputs - Gas wholesale index'!K$2,FALSE)</f>
        <v>166168.27272727274</v>
      </c>
      <c r="L315" s="12">
        <f>VLOOKUP($B315,'Gas wholesale lookups'!$A$4:$L$15,'Inputs - Gas wholesale index'!L$2,FALSE)</f>
        <v>291847.5</v>
      </c>
      <c r="M315" s="12">
        <f>VLOOKUP($B315,'Gas wholesale lookups'!$A$4:$L$15,'Inputs - Gas wholesale index'!M$2,FALSE)</f>
        <v>332991.45454545453</v>
      </c>
      <c r="N315" s="12">
        <f>VLOOKUP($B315,'Gas wholesale lookups'!$A$4:$L$15,'Inputs - Gas wholesale index'!N$2,FALSE)</f>
        <v>208526.18181818182</v>
      </c>
      <c r="O315" s="37">
        <f>VLOOKUP($B315,'Gas wholesale lookups'!$A$4:$R$15,'Inputs - Gas wholesale index'!O$2,FALSE)</f>
        <v>0</v>
      </c>
      <c r="P315" s="37">
        <f>VLOOKUP($B315,'Gas wholesale lookups'!$A$4:$R$15,'Inputs - Gas wholesale index'!P$2,FALSE)</f>
        <v>1</v>
      </c>
      <c r="Q315" s="37">
        <f>VLOOKUP($B315,'Gas wholesale lookups'!$A$4:$R$15,'Inputs - Gas wholesale index'!Q$2,FALSE)</f>
        <v>1</v>
      </c>
      <c r="R315" s="37">
        <f>VLOOKUP($B315,'Gas wholesale lookups'!$A$4:$R$15,'Inputs - Gas wholesale index'!R$2,FALSE)</f>
        <v>1</v>
      </c>
      <c r="S315" s="37">
        <f>VLOOKUP($B315,'Gas wholesale lookups'!$A$4:$R$15,'Inputs - Gas wholesale index'!S$2,FALSE)</f>
        <v>1</v>
      </c>
      <c r="T315" s="37">
        <f>VLOOKUP($B315,'Gas wholesale lookups'!$A$4:$R$15,'Inputs - Gas wholesale index'!T$2,FALSE)</f>
        <v>0</v>
      </c>
      <c r="U315" s="12">
        <f t="shared" si="73"/>
        <v>0</v>
      </c>
      <c r="V315" s="12">
        <f t="shared" si="74"/>
        <v>208526.18181818182</v>
      </c>
      <c r="W315" s="12">
        <f t="shared" si="75"/>
        <v>166168.27272727274</v>
      </c>
      <c r="X315" s="12">
        <f t="shared" si="76"/>
        <v>291847.5</v>
      </c>
      <c r="Y315" s="12">
        <f t="shared" si="77"/>
        <v>332991.45454545453</v>
      </c>
      <c r="Z315" s="12">
        <f t="shared" si="78"/>
        <v>0</v>
      </c>
      <c r="AA315" s="12">
        <f t="shared" si="79"/>
        <v>999533.40909090918</v>
      </c>
      <c r="AB315" s="22">
        <f t="shared" si="80"/>
        <v>0</v>
      </c>
      <c r="AC315" s="22">
        <f t="shared" si="81"/>
        <v>0</v>
      </c>
      <c r="AD315" s="22">
        <f t="shared" si="82"/>
        <v>0</v>
      </c>
      <c r="AE315" s="22">
        <f t="shared" si="83"/>
        <v>0</v>
      </c>
      <c r="AF315" s="22">
        <f t="shared" si="84"/>
        <v>0</v>
      </c>
      <c r="AG315" s="22">
        <f t="shared" si="85"/>
        <v>0</v>
      </c>
      <c r="AH315" s="22">
        <f t="shared" si="86"/>
        <v>0</v>
      </c>
      <c r="AI315" s="43" t="str">
        <f t="shared" si="87"/>
        <v>n/a</v>
      </c>
      <c r="AJ315" s="2" t="str">
        <f t="shared" si="88"/>
        <v>2016-17 Summer</v>
      </c>
      <c r="AK315" s="2" t="str">
        <f t="shared" si="89"/>
        <v>2015-16 Winter</v>
      </c>
      <c r="AL315" s="40">
        <v>0</v>
      </c>
      <c r="AM315" s="7"/>
    </row>
    <row r="316" spans="1:39">
      <c r="A316" s="46">
        <v>42298</v>
      </c>
      <c r="B316" s="13" t="str">
        <f t="shared" si="90"/>
        <v>Oct</v>
      </c>
      <c r="C316" s="182"/>
      <c r="D316" s="182"/>
      <c r="E316" s="182"/>
      <c r="F316" s="182"/>
      <c r="G316" s="182"/>
      <c r="H316" s="182"/>
      <c r="I316" s="12">
        <f>VLOOKUP($B316,'Gas wholesale lookups'!$A$4:$L$15,'Inputs - Gas wholesale index'!I$2,FALSE)</f>
        <v>332991.45454545453</v>
      </c>
      <c r="J316" s="12">
        <f>VLOOKUP($B316,'Gas wholesale lookups'!$A$4:$L$15,'Inputs - Gas wholesale index'!J$2,FALSE)</f>
        <v>208526.18181818182</v>
      </c>
      <c r="K316" s="12">
        <f>VLOOKUP($B316,'Gas wholesale lookups'!$A$4:$L$15,'Inputs - Gas wholesale index'!K$2,FALSE)</f>
        <v>166168.27272727274</v>
      </c>
      <c r="L316" s="12">
        <f>VLOOKUP($B316,'Gas wholesale lookups'!$A$4:$L$15,'Inputs - Gas wholesale index'!L$2,FALSE)</f>
        <v>291847.5</v>
      </c>
      <c r="M316" s="12">
        <f>VLOOKUP($B316,'Gas wholesale lookups'!$A$4:$L$15,'Inputs - Gas wholesale index'!M$2,FALSE)</f>
        <v>332991.45454545453</v>
      </c>
      <c r="N316" s="12">
        <f>VLOOKUP($B316,'Gas wholesale lookups'!$A$4:$L$15,'Inputs - Gas wholesale index'!N$2,FALSE)</f>
        <v>208526.18181818182</v>
      </c>
      <c r="O316" s="37">
        <f>VLOOKUP($B316,'Gas wholesale lookups'!$A$4:$R$15,'Inputs - Gas wholesale index'!O$2,FALSE)</f>
        <v>0</v>
      </c>
      <c r="P316" s="37">
        <f>VLOOKUP($B316,'Gas wholesale lookups'!$A$4:$R$15,'Inputs - Gas wholesale index'!P$2,FALSE)</f>
        <v>1</v>
      </c>
      <c r="Q316" s="37">
        <f>VLOOKUP($B316,'Gas wholesale lookups'!$A$4:$R$15,'Inputs - Gas wholesale index'!Q$2,FALSE)</f>
        <v>1</v>
      </c>
      <c r="R316" s="37">
        <f>VLOOKUP($B316,'Gas wholesale lookups'!$A$4:$R$15,'Inputs - Gas wholesale index'!R$2,FALSE)</f>
        <v>1</v>
      </c>
      <c r="S316" s="37">
        <f>VLOOKUP($B316,'Gas wholesale lookups'!$A$4:$R$15,'Inputs - Gas wholesale index'!S$2,FALSE)</f>
        <v>1</v>
      </c>
      <c r="T316" s="37">
        <f>VLOOKUP($B316,'Gas wholesale lookups'!$A$4:$R$15,'Inputs - Gas wholesale index'!T$2,FALSE)</f>
        <v>0</v>
      </c>
      <c r="U316" s="12">
        <f t="shared" si="73"/>
        <v>0</v>
      </c>
      <c r="V316" s="12">
        <f t="shared" si="74"/>
        <v>208526.18181818182</v>
      </c>
      <c r="W316" s="12">
        <f t="shared" si="75"/>
        <v>166168.27272727274</v>
      </c>
      <c r="X316" s="12">
        <f t="shared" si="76"/>
        <v>291847.5</v>
      </c>
      <c r="Y316" s="12">
        <f t="shared" si="77"/>
        <v>332991.45454545453</v>
      </c>
      <c r="Z316" s="12">
        <f t="shared" si="78"/>
        <v>0</v>
      </c>
      <c r="AA316" s="12">
        <f t="shared" si="79"/>
        <v>999533.40909090918</v>
      </c>
      <c r="AB316" s="22">
        <f t="shared" si="80"/>
        <v>0</v>
      </c>
      <c r="AC316" s="22">
        <f t="shared" si="81"/>
        <v>0</v>
      </c>
      <c r="AD316" s="22">
        <f t="shared" si="82"/>
        <v>0</v>
      </c>
      <c r="AE316" s="22">
        <f t="shared" si="83"/>
        <v>0</v>
      </c>
      <c r="AF316" s="22">
        <f t="shared" si="84"/>
        <v>0</v>
      </c>
      <c r="AG316" s="22">
        <f t="shared" si="85"/>
        <v>0</v>
      </c>
      <c r="AH316" s="22">
        <f t="shared" si="86"/>
        <v>0</v>
      </c>
      <c r="AI316" s="43" t="str">
        <f t="shared" si="87"/>
        <v>n/a</v>
      </c>
      <c r="AJ316" s="2" t="str">
        <f t="shared" si="88"/>
        <v>2016-17 Summer</v>
      </c>
      <c r="AK316" s="2" t="str">
        <f t="shared" si="89"/>
        <v>2015-16 Winter</v>
      </c>
      <c r="AL316" s="40">
        <v>0</v>
      </c>
      <c r="AM316" s="7"/>
    </row>
    <row r="317" spans="1:39">
      <c r="A317" s="46">
        <v>42299</v>
      </c>
      <c r="B317" s="13" t="str">
        <f t="shared" si="90"/>
        <v>Oct</v>
      </c>
      <c r="C317" s="182"/>
      <c r="D317" s="182"/>
      <c r="E317" s="182"/>
      <c r="F317" s="182"/>
      <c r="G317" s="182"/>
      <c r="H317" s="182"/>
      <c r="I317" s="12">
        <f>VLOOKUP($B317,'Gas wholesale lookups'!$A$4:$L$15,'Inputs - Gas wholesale index'!I$2,FALSE)</f>
        <v>332991.45454545453</v>
      </c>
      <c r="J317" s="12">
        <f>VLOOKUP($B317,'Gas wholesale lookups'!$A$4:$L$15,'Inputs - Gas wholesale index'!J$2,FALSE)</f>
        <v>208526.18181818182</v>
      </c>
      <c r="K317" s="12">
        <f>VLOOKUP($B317,'Gas wholesale lookups'!$A$4:$L$15,'Inputs - Gas wholesale index'!K$2,FALSE)</f>
        <v>166168.27272727274</v>
      </c>
      <c r="L317" s="12">
        <f>VLOOKUP($B317,'Gas wholesale lookups'!$A$4:$L$15,'Inputs - Gas wholesale index'!L$2,FALSE)</f>
        <v>291847.5</v>
      </c>
      <c r="M317" s="12">
        <f>VLOOKUP($B317,'Gas wholesale lookups'!$A$4:$L$15,'Inputs - Gas wholesale index'!M$2,FALSE)</f>
        <v>332991.45454545453</v>
      </c>
      <c r="N317" s="12">
        <f>VLOOKUP($B317,'Gas wholesale lookups'!$A$4:$L$15,'Inputs - Gas wholesale index'!N$2,FALSE)</f>
        <v>208526.18181818182</v>
      </c>
      <c r="O317" s="37">
        <f>VLOOKUP($B317,'Gas wholesale lookups'!$A$4:$R$15,'Inputs - Gas wholesale index'!O$2,FALSE)</f>
        <v>0</v>
      </c>
      <c r="P317" s="37">
        <f>VLOOKUP($B317,'Gas wholesale lookups'!$A$4:$R$15,'Inputs - Gas wholesale index'!P$2,FALSE)</f>
        <v>1</v>
      </c>
      <c r="Q317" s="37">
        <f>VLOOKUP($B317,'Gas wholesale lookups'!$A$4:$R$15,'Inputs - Gas wholesale index'!Q$2,FALSE)</f>
        <v>1</v>
      </c>
      <c r="R317" s="37">
        <f>VLOOKUP($B317,'Gas wholesale lookups'!$A$4:$R$15,'Inputs - Gas wholesale index'!R$2,FALSE)</f>
        <v>1</v>
      </c>
      <c r="S317" s="37">
        <f>VLOOKUP($B317,'Gas wholesale lookups'!$A$4:$R$15,'Inputs - Gas wholesale index'!S$2,FALSE)</f>
        <v>1</v>
      </c>
      <c r="T317" s="37">
        <f>VLOOKUP($B317,'Gas wholesale lookups'!$A$4:$R$15,'Inputs - Gas wholesale index'!T$2,FALSE)</f>
        <v>0</v>
      </c>
      <c r="U317" s="12">
        <f t="shared" si="73"/>
        <v>0</v>
      </c>
      <c r="V317" s="12">
        <f t="shared" si="74"/>
        <v>208526.18181818182</v>
      </c>
      <c r="W317" s="12">
        <f t="shared" si="75"/>
        <v>166168.27272727274</v>
      </c>
      <c r="X317" s="12">
        <f t="shared" si="76"/>
        <v>291847.5</v>
      </c>
      <c r="Y317" s="12">
        <f t="shared" si="77"/>
        <v>332991.45454545453</v>
      </c>
      <c r="Z317" s="12">
        <f t="shared" si="78"/>
        <v>0</v>
      </c>
      <c r="AA317" s="12">
        <f t="shared" si="79"/>
        <v>999533.40909090918</v>
      </c>
      <c r="AB317" s="22">
        <f t="shared" si="80"/>
        <v>0</v>
      </c>
      <c r="AC317" s="22">
        <f t="shared" si="81"/>
        <v>0</v>
      </c>
      <c r="AD317" s="22">
        <f t="shared" si="82"/>
        <v>0</v>
      </c>
      <c r="AE317" s="22">
        <f t="shared" si="83"/>
        <v>0</v>
      </c>
      <c r="AF317" s="22">
        <f t="shared" si="84"/>
        <v>0</v>
      </c>
      <c r="AG317" s="22">
        <f t="shared" si="85"/>
        <v>0</v>
      </c>
      <c r="AH317" s="22">
        <f t="shared" si="86"/>
        <v>0</v>
      </c>
      <c r="AI317" s="43" t="str">
        <f t="shared" si="87"/>
        <v>n/a</v>
      </c>
      <c r="AJ317" s="2" t="str">
        <f t="shared" si="88"/>
        <v>2016-17 Summer</v>
      </c>
      <c r="AK317" s="2" t="str">
        <f t="shared" si="89"/>
        <v>2015-16 Winter</v>
      </c>
      <c r="AL317" s="40">
        <v>0</v>
      </c>
      <c r="AM317" s="7"/>
    </row>
    <row r="318" spans="1:39">
      <c r="A318" s="46">
        <v>42300</v>
      </c>
      <c r="B318" s="13" t="str">
        <f t="shared" si="90"/>
        <v>Oct</v>
      </c>
      <c r="C318" s="182"/>
      <c r="D318" s="182"/>
      <c r="E318" s="182"/>
      <c r="F318" s="182"/>
      <c r="G318" s="182"/>
      <c r="H318" s="182"/>
      <c r="I318" s="12">
        <f>VLOOKUP($B318,'Gas wholesale lookups'!$A$4:$L$15,'Inputs - Gas wholesale index'!I$2,FALSE)</f>
        <v>332991.45454545453</v>
      </c>
      <c r="J318" s="12">
        <f>VLOOKUP($B318,'Gas wholesale lookups'!$A$4:$L$15,'Inputs - Gas wholesale index'!J$2,FALSE)</f>
        <v>208526.18181818182</v>
      </c>
      <c r="K318" s="12">
        <f>VLOOKUP($B318,'Gas wholesale lookups'!$A$4:$L$15,'Inputs - Gas wholesale index'!K$2,FALSE)</f>
        <v>166168.27272727274</v>
      </c>
      <c r="L318" s="12">
        <f>VLOOKUP($B318,'Gas wholesale lookups'!$A$4:$L$15,'Inputs - Gas wholesale index'!L$2,FALSE)</f>
        <v>291847.5</v>
      </c>
      <c r="M318" s="12">
        <f>VLOOKUP($B318,'Gas wholesale lookups'!$A$4:$L$15,'Inputs - Gas wholesale index'!M$2,FALSE)</f>
        <v>332991.45454545453</v>
      </c>
      <c r="N318" s="12">
        <f>VLOOKUP($B318,'Gas wholesale lookups'!$A$4:$L$15,'Inputs - Gas wholesale index'!N$2,FALSE)</f>
        <v>208526.18181818182</v>
      </c>
      <c r="O318" s="37">
        <f>VLOOKUP($B318,'Gas wholesale lookups'!$A$4:$R$15,'Inputs - Gas wholesale index'!O$2,FALSE)</f>
        <v>0</v>
      </c>
      <c r="P318" s="37">
        <f>VLOOKUP($B318,'Gas wholesale lookups'!$A$4:$R$15,'Inputs - Gas wholesale index'!P$2,FALSE)</f>
        <v>1</v>
      </c>
      <c r="Q318" s="37">
        <f>VLOOKUP($B318,'Gas wholesale lookups'!$A$4:$R$15,'Inputs - Gas wholesale index'!Q$2,FALSE)</f>
        <v>1</v>
      </c>
      <c r="R318" s="37">
        <f>VLOOKUP($B318,'Gas wholesale lookups'!$A$4:$R$15,'Inputs - Gas wholesale index'!R$2,FALSE)</f>
        <v>1</v>
      </c>
      <c r="S318" s="37">
        <f>VLOOKUP($B318,'Gas wholesale lookups'!$A$4:$R$15,'Inputs - Gas wholesale index'!S$2,FALSE)</f>
        <v>1</v>
      </c>
      <c r="T318" s="37">
        <f>VLOOKUP($B318,'Gas wholesale lookups'!$A$4:$R$15,'Inputs - Gas wholesale index'!T$2,FALSE)</f>
        <v>0</v>
      </c>
      <c r="U318" s="12">
        <f t="shared" si="73"/>
        <v>0</v>
      </c>
      <c r="V318" s="12">
        <f t="shared" si="74"/>
        <v>208526.18181818182</v>
      </c>
      <c r="W318" s="12">
        <f t="shared" si="75"/>
        <v>166168.27272727274</v>
      </c>
      <c r="X318" s="12">
        <f t="shared" si="76"/>
        <v>291847.5</v>
      </c>
      <c r="Y318" s="12">
        <f t="shared" si="77"/>
        <v>332991.45454545453</v>
      </c>
      <c r="Z318" s="12">
        <f t="shared" si="78"/>
        <v>0</v>
      </c>
      <c r="AA318" s="12">
        <f t="shared" si="79"/>
        <v>999533.40909090918</v>
      </c>
      <c r="AB318" s="22">
        <f t="shared" si="80"/>
        <v>0</v>
      </c>
      <c r="AC318" s="22">
        <f t="shared" si="81"/>
        <v>0</v>
      </c>
      <c r="AD318" s="22">
        <f t="shared" si="82"/>
        <v>0</v>
      </c>
      <c r="AE318" s="22">
        <f t="shared" si="83"/>
        <v>0</v>
      </c>
      <c r="AF318" s="22">
        <f t="shared" si="84"/>
        <v>0</v>
      </c>
      <c r="AG318" s="22">
        <f t="shared" si="85"/>
        <v>0</v>
      </c>
      <c r="AH318" s="22">
        <f t="shared" si="86"/>
        <v>0</v>
      </c>
      <c r="AI318" s="43" t="str">
        <f t="shared" si="87"/>
        <v>n/a</v>
      </c>
      <c r="AJ318" s="2" t="str">
        <f t="shared" si="88"/>
        <v>2016-17 Summer</v>
      </c>
      <c r="AK318" s="2" t="str">
        <f t="shared" si="89"/>
        <v>2015-16 Winter</v>
      </c>
      <c r="AL318" s="40">
        <v>0</v>
      </c>
      <c r="AM318" s="7"/>
    </row>
    <row r="319" spans="1:39">
      <c r="A319" s="46">
        <v>42303</v>
      </c>
      <c r="B319" s="13" t="str">
        <f t="shared" si="90"/>
        <v>Oct</v>
      </c>
      <c r="C319" s="182"/>
      <c r="D319" s="182"/>
      <c r="E319" s="182"/>
      <c r="F319" s="182"/>
      <c r="G319" s="182"/>
      <c r="H319" s="182"/>
      <c r="I319" s="12">
        <f>VLOOKUP($B319,'Gas wholesale lookups'!$A$4:$L$15,'Inputs - Gas wholesale index'!I$2,FALSE)</f>
        <v>332991.45454545453</v>
      </c>
      <c r="J319" s="12">
        <f>VLOOKUP($B319,'Gas wholesale lookups'!$A$4:$L$15,'Inputs - Gas wholesale index'!J$2,FALSE)</f>
        <v>208526.18181818182</v>
      </c>
      <c r="K319" s="12">
        <f>VLOOKUP($B319,'Gas wholesale lookups'!$A$4:$L$15,'Inputs - Gas wholesale index'!K$2,FALSE)</f>
        <v>166168.27272727274</v>
      </c>
      <c r="L319" s="12">
        <f>VLOOKUP($B319,'Gas wholesale lookups'!$A$4:$L$15,'Inputs - Gas wholesale index'!L$2,FALSE)</f>
        <v>291847.5</v>
      </c>
      <c r="M319" s="12">
        <f>VLOOKUP($B319,'Gas wholesale lookups'!$A$4:$L$15,'Inputs - Gas wholesale index'!M$2,FALSE)</f>
        <v>332991.45454545453</v>
      </c>
      <c r="N319" s="12">
        <f>VLOOKUP($B319,'Gas wholesale lookups'!$A$4:$L$15,'Inputs - Gas wholesale index'!N$2,FALSE)</f>
        <v>208526.18181818182</v>
      </c>
      <c r="O319" s="37">
        <f>VLOOKUP($B319,'Gas wholesale lookups'!$A$4:$R$15,'Inputs - Gas wholesale index'!O$2,FALSE)</f>
        <v>0</v>
      </c>
      <c r="P319" s="37">
        <f>VLOOKUP($B319,'Gas wholesale lookups'!$A$4:$R$15,'Inputs - Gas wholesale index'!P$2,FALSE)</f>
        <v>1</v>
      </c>
      <c r="Q319" s="37">
        <f>VLOOKUP($B319,'Gas wholesale lookups'!$A$4:$R$15,'Inputs - Gas wholesale index'!Q$2,FALSE)</f>
        <v>1</v>
      </c>
      <c r="R319" s="37">
        <f>VLOOKUP($B319,'Gas wholesale lookups'!$A$4:$R$15,'Inputs - Gas wholesale index'!R$2,FALSE)</f>
        <v>1</v>
      </c>
      <c r="S319" s="37">
        <f>VLOOKUP($B319,'Gas wholesale lookups'!$A$4:$R$15,'Inputs - Gas wholesale index'!S$2,FALSE)</f>
        <v>1</v>
      </c>
      <c r="T319" s="37">
        <f>VLOOKUP($B319,'Gas wholesale lookups'!$A$4:$R$15,'Inputs - Gas wholesale index'!T$2,FALSE)</f>
        <v>0</v>
      </c>
      <c r="U319" s="12">
        <f t="shared" si="73"/>
        <v>0</v>
      </c>
      <c r="V319" s="12">
        <f t="shared" si="74"/>
        <v>208526.18181818182</v>
      </c>
      <c r="W319" s="12">
        <f t="shared" si="75"/>
        <v>166168.27272727274</v>
      </c>
      <c r="X319" s="12">
        <f t="shared" si="76"/>
        <v>291847.5</v>
      </c>
      <c r="Y319" s="12">
        <f t="shared" si="77"/>
        <v>332991.45454545453</v>
      </c>
      <c r="Z319" s="12">
        <f t="shared" si="78"/>
        <v>0</v>
      </c>
      <c r="AA319" s="12">
        <f t="shared" si="79"/>
        <v>999533.40909090918</v>
      </c>
      <c r="AB319" s="22">
        <f t="shared" si="80"/>
        <v>0</v>
      </c>
      <c r="AC319" s="22">
        <f t="shared" si="81"/>
        <v>0</v>
      </c>
      <c r="AD319" s="22">
        <f t="shared" si="82"/>
        <v>0</v>
      </c>
      <c r="AE319" s="22">
        <f t="shared" si="83"/>
        <v>0</v>
      </c>
      <c r="AF319" s="22">
        <f t="shared" si="84"/>
        <v>0</v>
      </c>
      <c r="AG319" s="22">
        <f t="shared" si="85"/>
        <v>0</v>
      </c>
      <c r="AH319" s="22">
        <f t="shared" si="86"/>
        <v>0</v>
      </c>
      <c r="AI319" s="43" t="str">
        <f t="shared" si="87"/>
        <v>n/a</v>
      </c>
      <c r="AJ319" s="2" t="str">
        <f t="shared" si="88"/>
        <v>2016-17 Summer</v>
      </c>
      <c r="AK319" s="2" t="str">
        <f t="shared" si="89"/>
        <v>2015-16 Winter</v>
      </c>
      <c r="AL319" s="40">
        <v>0</v>
      </c>
      <c r="AM319" s="7"/>
    </row>
    <row r="320" spans="1:39">
      <c r="A320" s="46">
        <v>42304</v>
      </c>
      <c r="B320" s="13" t="str">
        <f t="shared" si="90"/>
        <v>Oct</v>
      </c>
      <c r="C320" s="182"/>
      <c r="D320" s="182"/>
      <c r="E320" s="182"/>
      <c r="F320" s="182"/>
      <c r="G320" s="182"/>
      <c r="H320" s="182"/>
      <c r="I320" s="12">
        <f>VLOOKUP($B320,'Gas wholesale lookups'!$A$4:$L$15,'Inputs - Gas wholesale index'!I$2,FALSE)</f>
        <v>332991.45454545453</v>
      </c>
      <c r="J320" s="12">
        <f>VLOOKUP($B320,'Gas wholesale lookups'!$A$4:$L$15,'Inputs - Gas wholesale index'!J$2,FALSE)</f>
        <v>208526.18181818182</v>
      </c>
      <c r="K320" s="12">
        <f>VLOOKUP($B320,'Gas wholesale lookups'!$A$4:$L$15,'Inputs - Gas wholesale index'!K$2,FALSE)</f>
        <v>166168.27272727274</v>
      </c>
      <c r="L320" s="12">
        <f>VLOOKUP($B320,'Gas wholesale lookups'!$A$4:$L$15,'Inputs - Gas wholesale index'!L$2,FALSE)</f>
        <v>291847.5</v>
      </c>
      <c r="M320" s="12">
        <f>VLOOKUP($B320,'Gas wholesale lookups'!$A$4:$L$15,'Inputs - Gas wholesale index'!M$2,FALSE)</f>
        <v>332991.45454545453</v>
      </c>
      <c r="N320" s="12">
        <f>VLOOKUP($B320,'Gas wholesale lookups'!$A$4:$L$15,'Inputs - Gas wholesale index'!N$2,FALSE)</f>
        <v>208526.18181818182</v>
      </c>
      <c r="O320" s="37">
        <f>VLOOKUP($B320,'Gas wholesale lookups'!$A$4:$R$15,'Inputs - Gas wholesale index'!O$2,FALSE)</f>
        <v>0</v>
      </c>
      <c r="P320" s="37">
        <f>VLOOKUP($B320,'Gas wholesale lookups'!$A$4:$R$15,'Inputs - Gas wholesale index'!P$2,FALSE)</f>
        <v>1</v>
      </c>
      <c r="Q320" s="37">
        <f>VLOOKUP($B320,'Gas wholesale lookups'!$A$4:$R$15,'Inputs - Gas wholesale index'!Q$2,FALSE)</f>
        <v>1</v>
      </c>
      <c r="R320" s="37">
        <f>VLOOKUP($B320,'Gas wholesale lookups'!$A$4:$R$15,'Inputs - Gas wholesale index'!R$2,FALSE)</f>
        <v>1</v>
      </c>
      <c r="S320" s="37">
        <f>VLOOKUP($B320,'Gas wholesale lookups'!$A$4:$R$15,'Inputs - Gas wholesale index'!S$2,FALSE)</f>
        <v>1</v>
      </c>
      <c r="T320" s="37">
        <f>VLOOKUP($B320,'Gas wholesale lookups'!$A$4:$R$15,'Inputs - Gas wholesale index'!T$2,FALSE)</f>
        <v>0</v>
      </c>
      <c r="U320" s="12">
        <f t="shared" si="73"/>
        <v>0</v>
      </c>
      <c r="V320" s="12">
        <f t="shared" si="74"/>
        <v>208526.18181818182</v>
      </c>
      <c r="W320" s="12">
        <f t="shared" si="75"/>
        <v>166168.27272727274</v>
      </c>
      <c r="X320" s="12">
        <f t="shared" si="76"/>
        <v>291847.5</v>
      </c>
      <c r="Y320" s="12">
        <f t="shared" si="77"/>
        <v>332991.45454545453</v>
      </c>
      <c r="Z320" s="12">
        <f t="shared" si="78"/>
        <v>0</v>
      </c>
      <c r="AA320" s="12">
        <f t="shared" si="79"/>
        <v>999533.40909090918</v>
      </c>
      <c r="AB320" s="22">
        <f t="shared" si="80"/>
        <v>0</v>
      </c>
      <c r="AC320" s="22">
        <f t="shared" si="81"/>
        <v>0</v>
      </c>
      <c r="AD320" s="22">
        <f t="shared" si="82"/>
        <v>0</v>
      </c>
      <c r="AE320" s="22">
        <f t="shared" si="83"/>
        <v>0</v>
      </c>
      <c r="AF320" s="22">
        <f t="shared" si="84"/>
        <v>0</v>
      </c>
      <c r="AG320" s="22">
        <f t="shared" si="85"/>
        <v>0</v>
      </c>
      <c r="AH320" s="22">
        <f t="shared" si="86"/>
        <v>0</v>
      </c>
      <c r="AI320" s="43" t="str">
        <f t="shared" si="87"/>
        <v>n/a</v>
      </c>
      <c r="AJ320" s="2" t="str">
        <f t="shared" si="88"/>
        <v>2016-17 Summer</v>
      </c>
      <c r="AK320" s="2" t="str">
        <f t="shared" si="89"/>
        <v>2015-16 Winter</v>
      </c>
      <c r="AL320" s="40">
        <v>0</v>
      </c>
      <c r="AM320" s="7"/>
    </row>
    <row r="321" spans="1:39">
      <c r="A321" s="46">
        <v>42305</v>
      </c>
      <c r="B321" s="13" t="str">
        <f t="shared" si="90"/>
        <v>Oct</v>
      </c>
      <c r="C321" s="182"/>
      <c r="D321" s="182"/>
      <c r="E321" s="182"/>
      <c r="F321" s="182"/>
      <c r="G321" s="182"/>
      <c r="H321" s="182"/>
      <c r="I321" s="12">
        <f>VLOOKUP($B321,'Gas wholesale lookups'!$A$4:$L$15,'Inputs - Gas wholesale index'!I$2,FALSE)</f>
        <v>332991.45454545453</v>
      </c>
      <c r="J321" s="12">
        <f>VLOOKUP($B321,'Gas wholesale lookups'!$A$4:$L$15,'Inputs - Gas wholesale index'!J$2,FALSE)</f>
        <v>208526.18181818182</v>
      </c>
      <c r="K321" s="12">
        <f>VLOOKUP($B321,'Gas wholesale lookups'!$A$4:$L$15,'Inputs - Gas wholesale index'!K$2,FALSE)</f>
        <v>166168.27272727274</v>
      </c>
      <c r="L321" s="12">
        <f>VLOOKUP($B321,'Gas wholesale lookups'!$A$4:$L$15,'Inputs - Gas wholesale index'!L$2,FALSE)</f>
        <v>291847.5</v>
      </c>
      <c r="M321" s="12">
        <f>VLOOKUP($B321,'Gas wholesale lookups'!$A$4:$L$15,'Inputs - Gas wholesale index'!M$2,FALSE)</f>
        <v>332991.45454545453</v>
      </c>
      <c r="N321" s="12">
        <f>VLOOKUP($B321,'Gas wholesale lookups'!$A$4:$L$15,'Inputs - Gas wholesale index'!N$2,FALSE)</f>
        <v>208526.18181818182</v>
      </c>
      <c r="O321" s="37">
        <f>VLOOKUP($B321,'Gas wholesale lookups'!$A$4:$R$15,'Inputs - Gas wholesale index'!O$2,FALSE)</f>
        <v>0</v>
      </c>
      <c r="P321" s="37">
        <f>VLOOKUP($B321,'Gas wholesale lookups'!$A$4:$R$15,'Inputs - Gas wholesale index'!P$2,FALSE)</f>
        <v>1</v>
      </c>
      <c r="Q321" s="37">
        <f>VLOOKUP($B321,'Gas wholesale lookups'!$A$4:$R$15,'Inputs - Gas wholesale index'!Q$2,FALSE)</f>
        <v>1</v>
      </c>
      <c r="R321" s="37">
        <f>VLOOKUP($B321,'Gas wholesale lookups'!$A$4:$R$15,'Inputs - Gas wholesale index'!R$2,FALSE)</f>
        <v>1</v>
      </c>
      <c r="S321" s="37">
        <f>VLOOKUP($B321,'Gas wholesale lookups'!$A$4:$R$15,'Inputs - Gas wholesale index'!S$2,FALSE)</f>
        <v>1</v>
      </c>
      <c r="T321" s="37">
        <f>VLOOKUP($B321,'Gas wholesale lookups'!$A$4:$R$15,'Inputs - Gas wholesale index'!T$2,FALSE)</f>
        <v>0</v>
      </c>
      <c r="U321" s="12">
        <f t="shared" si="73"/>
        <v>0</v>
      </c>
      <c r="V321" s="12">
        <f t="shared" si="74"/>
        <v>208526.18181818182</v>
      </c>
      <c r="W321" s="12">
        <f t="shared" si="75"/>
        <v>166168.27272727274</v>
      </c>
      <c r="X321" s="12">
        <f t="shared" si="76"/>
        <v>291847.5</v>
      </c>
      <c r="Y321" s="12">
        <f t="shared" si="77"/>
        <v>332991.45454545453</v>
      </c>
      <c r="Z321" s="12">
        <f t="shared" si="78"/>
        <v>0</v>
      </c>
      <c r="AA321" s="12">
        <f t="shared" si="79"/>
        <v>999533.40909090918</v>
      </c>
      <c r="AB321" s="22">
        <f t="shared" si="80"/>
        <v>0</v>
      </c>
      <c r="AC321" s="22">
        <f t="shared" si="81"/>
        <v>0</v>
      </c>
      <c r="AD321" s="22">
        <f t="shared" si="82"/>
        <v>0</v>
      </c>
      <c r="AE321" s="22">
        <f t="shared" si="83"/>
        <v>0</v>
      </c>
      <c r="AF321" s="22">
        <f t="shared" si="84"/>
        <v>0</v>
      </c>
      <c r="AG321" s="22">
        <f t="shared" si="85"/>
        <v>0</v>
      </c>
      <c r="AH321" s="22">
        <f t="shared" si="86"/>
        <v>0</v>
      </c>
      <c r="AI321" s="43" t="str">
        <f t="shared" si="87"/>
        <v>n/a</v>
      </c>
      <c r="AJ321" s="2" t="str">
        <f t="shared" si="88"/>
        <v>2016-17 Summer</v>
      </c>
      <c r="AK321" s="2" t="str">
        <f t="shared" si="89"/>
        <v>2015-16 Winter</v>
      </c>
      <c r="AL321" s="40">
        <v>0</v>
      </c>
      <c r="AM321" s="7"/>
    </row>
    <row r="322" spans="1:39">
      <c r="A322" s="46">
        <v>42306</v>
      </c>
      <c r="B322" s="13" t="str">
        <f t="shared" si="90"/>
        <v>Oct</v>
      </c>
      <c r="C322" s="182"/>
      <c r="D322" s="182"/>
      <c r="E322" s="182"/>
      <c r="F322" s="182"/>
      <c r="G322" s="182"/>
      <c r="H322" s="182"/>
      <c r="I322" s="12">
        <f>VLOOKUP($B322,'Gas wholesale lookups'!$A$4:$L$15,'Inputs - Gas wholesale index'!I$2,FALSE)</f>
        <v>332991.45454545453</v>
      </c>
      <c r="J322" s="12">
        <f>VLOOKUP($B322,'Gas wholesale lookups'!$A$4:$L$15,'Inputs - Gas wholesale index'!J$2,FALSE)</f>
        <v>208526.18181818182</v>
      </c>
      <c r="K322" s="12">
        <f>VLOOKUP($B322,'Gas wholesale lookups'!$A$4:$L$15,'Inputs - Gas wholesale index'!K$2,FALSE)</f>
        <v>166168.27272727274</v>
      </c>
      <c r="L322" s="12">
        <f>VLOOKUP($B322,'Gas wholesale lookups'!$A$4:$L$15,'Inputs - Gas wholesale index'!L$2,FALSE)</f>
        <v>291847.5</v>
      </c>
      <c r="M322" s="12">
        <f>VLOOKUP($B322,'Gas wholesale lookups'!$A$4:$L$15,'Inputs - Gas wholesale index'!M$2,FALSE)</f>
        <v>332991.45454545453</v>
      </c>
      <c r="N322" s="12">
        <f>VLOOKUP($B322,'Gas wholesale lookups'!$A$4:$L$15,'Inputs - Gas wholesale index'!N$2,FALSE)</f>
        <v>208526.18181818182</v>
      </c>
      <c r="O322" s="37">
        <f>VLOOKUP($B322,'Gas wholesale lookups'!$A$4:$R$15,'Inputs - Gas wholesale index'!O$2,FALSE)</f>
        <v>0</v>
      </c>
      <c r="P322" s="37">
        <f>VLOOKUP($B322,'Gas wholesale lookups'!$A$4:$R$15,'Inputs - Gas wholesale index'!P$2,FALSE)</f>
        <v>1</v>
      </c>
      <c r="Q322" s="37">
        <f>VLOOKUP($B322,'Gas wholesale lookups'!$A$4:$R$15,'Inputs - Gas wholesale index'!Q$2,FALSE)</f>
        <v>1</v>
      </c>
      <c r="R322" s="37">
        <f>VLOOKUP($B322,'Gas wholesale lookups'!$A$4:$R$15,'Inputs - Gas wholesale index'!R$2,FALSE)</f>
        <v>1</v>
      </c>
      <c r="S322" s="37">
        <f>VLOOKUP($B322,'Gas wholesale lookups'!$A$4:$R$15,'Inputs - Gas wholesale index'!S$2,FALSE)</f>
        <v>1</v>
      </c>
      <c r="T322" s="37">
        <f>VLOOKUP($B322,'Gas wholesale lookups'!$A$4:$R$15,'Inputs - Gas wholesale index'!T$2,FALSE)</f>
        <v>0</v>
      </c>
      <c r="U322" s="12">
        <f t="shared" si="73"/>
        <v>0</v>
      </c>
      <c r="V322" s="12">
        <f t="shared" si="74"/>
        <v>208526.18181818182</v>
      </c>
      <c r="W322" s="12">
        <f t="shared" si="75"/>
        <v>166168.27272727274</v>
      </c>
      <c r="X322" s="12">
        <f t="shared" si="76"/>
        <v>291847.5</v>
      </c>
      <c r="Y322" s="12">
        <f t="shared" si="77"/>
        <v>332991.45454545453</v>
      </c>
      <c r="Z322" s="12">
        <f t="shared" si="78"/>
        <v>0</v>
      </c>
      <c r="AA322" s="12">
        <f t="shared" si="79"/>
        <v>999533.40909090918</v>
      </c>
      <c r="AB322" s="22">
        <f t="shared" si="80"/>
        <v>0</v>
      </c>
      <c r="AC322" s="22">
        <f t="shared" si="81"/>
        <v>0</v>
      </c>
      <c r="AD322" s="22">
        <f t="shared" si="82"/>
        <v>0</v>
      </c>
      <c r="AE322" s="22">
        <f t="shared" si="83"/>
        <v>0</v>
      </c>
      <c r="AF322" s="22">
        <f t="shared" si="84"/>
        <v>0</v>
      </c>
      <c r="AG322" s="22">
        <f t="shared" si="85"/>
        <v>0</v>
      </c>
      <c r="AH322" s="22">
        <f t="shared" si="86"/>
        <v>0</v>
      </c>
      <c r="AI322" s="43" t="str">
        <f t="shared" si="87"/>
        <v>n/a</v>
      </c>
      <c r="AJ322" s="2" t="str">
        <f t="shared" si="88"/>
        <v>2016-17 Summer</v>
      </c>
      <c r="AK322" s="2" t="str">
        <f t="shared" si="89"/>
        <v>2015-16 Winter</v>
      </c>
      <c r="AL322" s="40">
        <v>0</v>
      </c>
      <c r="AM322" s="7"/>
    </row>
    <row r="323" spans="1:39">
      <c r="A323" s="46">
        <v>42307</v>
      </c>
      <c r="B323" s="13" t="str">
        <f t="shared" si="90"/>
        <v>Oct</v>
      </c>
      <c r="C323" s="182"/>
      <c r="D323" s="182"/>
      <c r="E323" s="182"/>
      <c r="F323" s="182"/>
      <c r="G323" s="182"/>
      <c r="H323" s="182"/>
      <c r="I323" s="12">
        <f>VLOOKUP($B323,'Gas wholesale lookups'!$A$4:$L$15,'Inputs - Gas wholesale index'!I$2,FALSE)</f>
        <v>332991.45454545453</v>
      </c>
      <c r="J323" s="12">
        <f>VLOOKUP($B323,'Gas wholesale lookups'!$A$4:$L$15,'Inputs - Gas wholesale index'!J$2,FALSE)</f>
        <v>208526.18181818182</v>
      </c>
      <c r="K323" s="12">
        <f>VLOOKUP($B323,'Gas wholesale lookups'!$A$4:$L$15,'Inputs - Gas wholesale index'!K$2,FALSE)</f>
        <v>166168.27272727274</v>
      </c>
      <c r="L323" s="12">
        <f>VLOOKUP($B323,'Gas wholesale lookups'!$A$4:$L$15,'Inputs - Gas wholesale index'!L$2,FALSE)</f>
        <v>291847.5</v>
      </c>
      <c r="M323" s="12">
        <f>VLOOKUP($B323,'Gas wholesale lookups'!$A$4:$L$15,'Inputs - Gas wholesale index'!M$2,FALSE)</f>
        <v>332991.45454545453</v>
      </c>
      <c r="N323" s="12">
        <f>VLOOKUP($B323,'Gas wholesale lookups'!$A$4:$L$15,'Inputs - Gas wholesale index'!N$2,FALSE)</f>
        <v>208526.18181818182</v>
      </c>
      <c r="O323" s="37">
        <f>VLOOKUP($B323,'Gas wholesale lookups'!$A$4:$R$15,'Inputs - Gas wholesale index'!O$2,FALSE)</f>
        <v>0</v>
      </c>
      <c r="P323" s="37">
        <f>VLOOKUP($B323,'Gas wholesale lookups'!$A$4:$R$15,'Inputs - Gas wholesale index'!P$2,FALSE)</f>
        <v>1</v>
      </c>
      <c r="Q323" s="37">
        <f>VLOOKUP($B323,'Gas wholesale lookups'!$A$4:$R$15,'Inputs - Gas wholesale index'!Q$2,FALSE)</f>
        <v>1</v>
      </c>
      <c r="R323" s="37">
        <f>VLOOKUP($B323,'Gas wholesale lookups'!$A$4:$R$15,'Inputs - Gas wholesale index'!R$2,FALSE)</f>
        <v>1</v>
      </c>
      <c r="S323" s="37">
        <f>VLOOKUP($B323,'Gas wholesale lookups'!$A$4:$R$15,'Inputs - Gas wholesale index'!S$2,FALSE)</f>
        <v>1</v>
      </c>
      <c r="T323" s="37">
        <f>VLOOKUP($B323,'Gas wholesale lookups'!$A$4:$R$15,'Inputs - Gas wholesale index'!T$2,FALSE)</f>
        <v>0</v>
      </c>
      <c r="U323" s="12">
        <f t="shared" si="73"/>
        <v>0</v>
      </c>
      <c r="V323" s="12">
        <f t="shared" si="74"/>
        <v>208526.18181818182</v>
      </c>
      <c r="W323" s="12">
        <f t="shared" si="75"/>
        <v>166168.27272727274</v>
      </c>
      <c r="X323" s="12">
        <f t="shared" si="76"/>
        <v>291847.5</v>
      </c>
      <c r="Y323" s="12">
        <f t="shared" si="77"/>
        <v>332991.45454545453</v>
      </c>
      <c r="Z323" s="12">
        <f t="shared" si="78"/>
        <v>0</v>
      </c>
      <c r="AA323" s="12">
        <f t="shared" si="79"/>
        <v>999533.40909090918</v>
      </c>
      <c r="AB323" s="22">
        <f t="shared" si="80"/>
        <v>0</v>
      </c>
      <c r="AC323" s="22">
        <f t="shared" si="81"/>
        <v>0</v>
      </c>
      <c r="AD323" s="22">
        <f t="shared" si="82"/>
        <v>0</v>
      </c>
      <c r="AE323" s="22">
        <f t="shared" si="83"/>
        <v>0</v>
      </c>
      <c r="AF323" s="22">
        <f t="shared" si="84"/>
        <v>0</v>
      </c>
      <c r="AG323" s="22">
        <f t="shared" si="85"/>
        <v>0</v>
      </c>
      <c r="AH323" s="22">
        <f t="shared" si="86"/>
        <v>0</v>
      </c>
      <c r="AI323" s="43" t="str">
        <f t="shared" si="87"/>
        <v>n/a</v>
      </c>
      <c r="AJ323" s="2" t="str">
        <f t="shared" si="88"/>
        <v>2016-17 Summer</v>
      </c>
      <c r="AK323" s="2" t="str">
        <f t="shared" si="89"/>
        <v>2015-16 Winter</v>
      </c>
      <c r="AL323" s="40">
        <v>0</v>
      </c>
      <c r="AM323" s="7"/>
    </row>
    <row r="324" spans="1:39">
      <c r="A324" s="46">
        <v>42310</v>
      </c>
      <c r="B324" s="13" t="str">
        <f t="shared" si="90"/>
        <v>Nov</v>
      </c>
      <c r="C324" s="182"/>
      <c r="D324" s="182"/>
      <c r="E324" s="182"/>
      <c r="F324" s="182"/>
      <c r="G324" s="182"/>
      <c r="H324" s="182"/>
      <c r="I324" s="12">
        <f>VLOOKUP($B324,'Gas wholesale lookups'!$A$4:$L$15,'Inputs - Gas wholesale index'!I$2,FALSE)</f>
        <v>332991.45454545453</v>
      </c>
      <c r="J324" s="12">
        <f>VLOOKUP($B324,'Gas wholesale lookups'!$A$4:$L$15,'Inputs - Gas wholesale index'!J$2,FALSE)</f>
        <v>208526.18181818182</v>
      </c>
      <c r="K324" s="12">
        <f>VLOOKUP($B324,'Gas wholesale lookups'!$A$4:$L$15,'Inputs - Gas wholesale index'!K$2,FALSE)</f>
        <v>166168.27272727274</v>
      </c>
      <c r="L324" s="12">
        <f>VLOOKUP($B324,'Gas wholesale lookups'!$A$4:$L$15,'Inputs - Gas wholesale index'!L$2,FALSE)</f>
        <v>291847.5</v>
      </c>
      <c r="M324" s="12">
        <f>VLOOKUP($B324,'Gas wholesale lookups'!$A$4:$L$15,'Inputs - Gas wholesale index'!M$2,FALSE)</f>
        <v>332991.45454545453</v>
      </c>
      <c r="N324" s="12">
        <f>VLOOKUP($B324,'Gas wholesale lookups'!$A$4:$L$15,'Inputs - Gas wholesale index'!N$2,FALSE)</f>
        <v>208526.18181818182</v>
      </c>
      <c r="O324" s="37">
        <f>VLOOKUP($B324,'Gas wholesale lookups'!$A$4:$R$15,'Inputs - Gas wholesale index'!O$2,FALSE)</f>
        <v>0</v>
      </c>
      <c r="P324" s="37">
        <f>VLOOKUP($B324,'Gas wholesale lookups'!$A$4:$R$15,'Inputs - Gas wholesale index'!P$2,FALSE)</f>
        <v>1</v>
      </c>
      <c r="Q324" s="37">
        <f>VLOOKUP($B324,'Gas wholesale lookups'!$A$4:$R$15,'Inputs - Gas wholesale index'!Q$2,FALSE)</f>
        <v>1</v>
      </c>
      <c r="R324" s="37">
        <f>VLOOKUP($B324,'Gas wholesale lookups'!$A$4:$R$15,'Inputs - Gas wholesale index'!R$2,FALSE)</f>
        <v>1</v>
      </c>
      <c r="S324" s="37">
        <f>VLOOKUP($B324,'Gas wholesale lookups'!$A$4:$R$15,'Inputs - Gas wholesale index'!S$2,FALSE)</f>
        <v>1</v>
      </c>
      <c r="T324" s="37">
        <f>VLOOKUP($B324,'Gas wholesale lookups'!$A$4:$R$15,'Inputs - Gas wholesale index'!T$2,FALSE)</f>
        <v>0</v>
      </c>
      <c r="U324" s="12">
        <f t="shared" ref="U324:U387" si="91">IF(O324="","",I324*O324)</f>
        <v>0</v>
      </c>
      <c r="V324" s="12">
        <f t="shared" ref="V324:V387" si="92">IF(P324="","",J324*P324)</f>
        <v>208526.18181818182</v>
      </c>
      <c r="W324" s="12">
        <f t="shared" ref="W324:W387" si="93">IF(Q324="","",K324*Q324)</f>
        <v>166168.27272727274</v>
      </c>
      <c r="X324" s="12">
        <f t="shared" ref="X324:X387" si="94">IF(R324="","",L324*R324)</f>
        <v>291847.5</v>
      </c>
      <c r="Y324" s="12">
        <f t="shared" ref="Y324:Y387" si="95">IF(S324="","",M324*S324)</f>
        <v>332991.45454545453</v>
      </c>
      <c r="Z324" s="12">
        <f t="shared" ref="Z324:Z387" si="96">IF(T324="","",N324*T324)</f>
        <v>0</v>
      </c>
      <c r="AA324" s="12">
        <f t="shared" ref="AA324:AA387" si="97">SUM(U324:Z324)</f>
        <v>999533.40909090918</v>
      </c>
      <c r="AB324" s="22">
        <f t="shared" ref="AB324:AB387" si="98">IF(U324="","",U324*C324)</f>
        <v>0</v>
      </c>
      <c r="AC324" s="22">
        <f t="shared" ref="AC324:AC387" si="99">IF(V324="","",V324*D324)</f>
        <v>0</v>
      </c>
      <c r="AD324" s="22">
        <f t="shared" ref="AD324:AD387" si="100">IF(W324="","",W324*E324)</f>
        <v>0</v>
      </c>
      <c r="AE324" s="22">
        <f t="shared" ref="AE324:AE387" si="101">IF(X324="","",X324*F324)</f>
        <v>0</v>
      </c>
      <c r="AF324" s="22">
        <f t="shared" ref="AF324:AF387" si="102">IF(Y324="","",Y324*G324)</f>
        <v>0</v>
      </c>
      <c r="AG324" s="22">
        <f t="shared" ref="AG324:AG387" si="103">IF(Z324="","",Z324*H324)</f>
        <v>0</v>
      </c>
      <c r="AH324" s="22">
        <f t="shared" ref="AH324:AH387" si="104">SUM(AB324:AG324)</f>
        <v>0</v>
      </c>
      <c r="AI324" s="43" t="str">
        <f t="shared" ref="AI324:AI387" si="105">IF(MIN(C324:H324)&lt;1,"n/a",AH324/AA324)</f>
        <v>n/a</v>
      </c>
      <c r="AJ324" s="2" t="str">
        <f t="shared" si="88"/>
        <v>2016-17 Summer</v>
      </c>
      <c r="AK324" s="2" t="str">
        <f t="shared" si="89"/>
        <v>2015-16 Winter</v>
      </c>
      <c r="AL324" s="40">
        <v>0</v>
      </c>
      <c r="AM324" s="7"/>
    </row>
    <row r="325" spans="1:39">
      <c r="A325" s="46">
        <v>42311</v>
      </c>
      <c r="B325" s="13" t="str">
        <f t="shared" si="90"/>
        <v>Nov</v>
      </c>
      <c r="C325" s="182"/>
      <c r="D325" s="182"/>
      <c r="E325" s="182"/>
      <c r="F325" s="182"/>
      <c r="G325" s="182"/>
      <c r="H325" s="182"/>
      <c r="I325" s="12">
        <f>VLOOKUP($B325,'Gas wholesale lookups'!$A$4:$L$15,'Inputs - Gas wholesale index'!I$2,FALSE)</f>
        <v>332991.45454545453</v>
      </c>
      <c r="J325" s="12">
        <f>VLOOKUP($B325,'Gas wholesale lookups'!$A$4:$L$15,'Inputs - Gas wholesale index'!J$2,FALSE)</f>
        <v>208526.18181818182</v>
      </c>
      <c r="K325" s="12">
        <f>VLOOKUP($B325,'Gas wholesale lookups'!$A$4:$L$15,'Inputs - Gas wholesale index'!K$2,FALSE)</f>
        <v>166168.27272727274</v>
      </c>
      <c r="L325" s="12">
        <f>VLOOKUP($B325,'Gas wholesale lookups'!$A$4:$L$15,'Inputs - Gas wholesale index'!L$2,FALSE)</f>
        <v>291847.5</v>
      </c>
      <c r="M325" s="12">
        <f>VLOOKUP($B325,'Gas wholesale lookups'!$A$4:$L$15,'Inputs - Gas wholesale index'!M$2,FALSE)</f>
        <v>332991.45454545453</v>
      </c>
      <c r="N325" s="12">
        <f>VLOOKUP($B325,'Gas wholesale lookups'!$A$4:$L$15,'Inputs - Gas wholesale index'!N$2,FALSE)</f>
        <v>208526.18181818182</v>
      </c>
      <c r="O325" s="37">
        <f>VLOOKUP($B325,'Gas wholesale lookups'!$A$4:$R$15,'Inputs - Gas wholesale index'!O$2,FALSE)</f>
        <v>0</v>
      </c>
      <c r="P325" s="37">
        <f>VLOOKUP($B325,'Gas wholesale lookups'!$A$4:$R$15,'Inputs - Gas wholesale index'!P$2,FALSE)</f>
        <v>1</v>
      </c>
      <c r="Q325" s="37">
        <f>VLOOKUP($B325,'Gas wholesale lookups'!$A$4:$R$15,'Inputs - Gas wholesale index'!Q$2,FALSE)</f>
        <v>1</v>
      </c>
      <c r="R325" s="37">
        <f>VLOOKUP($B325,'Gas wholesale lookups'!$A$4:$R$15,'Inputs - Gas wholesale index'!R$2,FALSE)</f>
        <v>1</v>
      </c>
      <c r="S325" s="37">
        <f>VLOOKUP($B325,'Gas wholesale lookups'!$A$4:$R$15,'Inputs - Gas wholesale index'!S$2,FALSE)</f>
        <v>1</v>
      </c>
      <c r="T325" s="37">
        <f>VLOOKUP($B325,'Gas wholesale lookups'!$A$4:$R$15,'Inputs - Gas wholesale index'!T$2,FALSE)</f>
        <v>0</v>
      </c>
      <c r="U325" s="12">
        <f t="shared" si="91"/>
        <v>0</v>
      </c>
      <c r="V325" s="12">
        <f t="shared" si="92"/>
        <v>208526.18181818182</v>
      </c>
      <c r="W325" s="12">
        <f t="shared" si="93"/>
        <v>166168.27272727274</v>
      </c>
      <c r="X325" s="12">
        <f t="shared" si="94"/>
        <v>291847.5</v>
      </c>
      <c r="Y325" s="12">
        <f t="shared" si="95"/>
        <v>332991.45454545453</v>
      </c>
      <c r="Z325" s="12">
        <f t="shared" si="96"/>
        <v>0</v>
      </c>
      <c r="AA325" s="12">
        <f t="shared" si="97"/>
        <v>999533.40909090918</v>
      </c>
      <c r="AB325" s="22">
        <f t="shared" si="98"/>
        <v>0</v>
      </c>
      <c r="AC325" s="22">
        <f t="shared" si="99"/>
        <v>0</v>
      </c>
      <c r="AD325" s="22">
        <f t="shared" si="100"/>
        <v>0</v>
      </c>
      <c r="AE325" s="22">
        <f t="shared" si="101"/>
        <v>0</v>
      </c>
      <c r="AF325" s="22">
        <f t="shared" si="102"/>
        <v>0</v>
      </c>
      <c r="AG325" s="22">
        <f t="shared" si="103"/>
        <v>0</v>
      </c>
      <c r="AH325" s="22">
        <f t="shared" si="104"/>
        <v>0</v>
      </c>
      <c r="AI325" s="43" t="str">
        <f t="shared" si="105"/>
        <v>n/a</v>
      </c>
      <c r="AJ325" s="2" t="str">
        <f t="shared" si="88"/>
        <v>2016-17 Summer</v>
      </c>
      <c r="AK325" s="2" t="str">
        <f t="shared" si="89"/>
        <v>2015-16 Winter</v>
      </c>
      <c r="AL325" s="40">
        <v>0</v>
      </c>
      <c r="AM325" s="7"/>
    </row>
    <row r="326" spans="1:39">
      <c r="A326" s="46">
        <v>42312</v>
      </c>
      <c r="B326" s="13" t="str">
        <f t="shared" si="90"/>
        <v>Nov</v>
      </c>
      <c r="C326" s="182"/>
      <c r="D326" s="182"/>
      <c r="E326" s="182"/>
      <c r="F326" s="182"/>
      <c r="G326" s="182"/>
      <c r="H326" s="182"/>
      <c r="I326" s="12">
        <f>VLOOKUP($B326,'Gas wholesale lookups'!$A$4:$L$15,'Inputs - Gas wholesale index'!I$2,FALSE)</f>
        <v>332991.45454545453</v>
      </c>
      <c r="J326" s="12">
        <f>VLOOKUP($B326,'Gas wholesale lookups'!$A$4:$L$15,'Inputs - Gas wholesale index'!J$2,FALSE)</f>
        <v>208526.18181818182</v>
      </c>
      <c r="K326" s="12">
        <f>VLOOKUP($B326,'Gas wholesale lookups'!$A$4:$L$15,'Inputs - Gas wholesale index'!K$2,FALSE)</f>
        <v>166168.27272727274</v>
      </c>
      <c r="L326" s="12">
        <f>VLOOKUP($B326,'Gas wholesale lookups'!$A$4:$L$15,'Inputs - Gas wholesale index'!L$2,FALSE)</f>
        <v>291847.5</v>
      </c>
      <c r="M326" s="12">
        <f>VLOOKUP($B326,'Gas wholesale lookups'!$A$4:$L$15,'Inputs - Gas wholesale index'!M$2,FALSE)</f>
        <v>332991.45454545453</v>
      </c>
      <c r="N326" s="12">
        <f>VLOOKUP($B326,'Gas wholesale lookups'!$A$4:$L$15,'Inputs - Gas wholesale index'!N$2,FALSE)</f>
        <v>208526.18181818182</v>
      </c>
      <c r="O326" s="37">
        <f>VLOOKUP($B326,'Gas wholesale lookups'!$A$4:$R$15,'Inputs - Gas wholesale index'!O$2,FALSE)</f>
        <v>0</v>
      </c>
      <c r="P326" s="37">
        <f>VLOOKUP($B326,'Gas wholesale lookups'!$A$4:$R$15,'Inputs - Gas wholesale index'!P$2,FALSE)</f>
        <v>1</v>
      </c>
      <c r="Q326" s="37">
        <f>VLOOKUP($B326,'Gas wholesale lookups'!$A$4:$R$15,'Inputs - Gas wholesale index'!Q$2,FALSE)</f>
        <v>1</v>
      </c>
      <c r="R326" s="37">
        <f>VLOOKUP($B326,'Gas wholesale lookups'!$A$4:$R$15,'Inputs - Gas wholesale index'!R$2,FALSE)</f>
        <v>1</v>
      </c>
      <c r="S326" s="37">
        <f>VLOOKUP($B326,'Gas wholesale lookups'!$A$4:$R$15,'Inputs - Gas wholesale index'!S$2,FALSE)</f>
        <v>1</v>
      </c>
      <c r="T326" s="37">
        <f>VLOOKUP($B326,'Gas wholesale lookups'!$A$4:$R$15,'Inputs - Gas wholesale index'!T$2,FALSE)</f>
        <v>0</v>
      </c>
      <c r="U326" s="12">
        <f t="shared" si="91"/>
        <v>0</v>
      </c>
      <c r="V326" s="12">
        <f t="shared" si="92"/>
        <v>208526.18181818182</v>
      </c>
      <c r="W326" s="12">
        <f t="shared" si="93"/>
        <v>166168.27272727274</v>
      </c>
      <c r="X326" s="12">
        <f t="shared" si="94"/>
        <v>291847.5</v>
      </c>
      <c r="Y326" s="12">
        <f t="shared" si="95"/>
        <v>332991.45454545453</v>
      </c>
      <c r="Z326" s="12">
        <f t="shared" si="96"/>
        <v>0</v>
      </c>
      <c r="AA326" s="12">
        <f t="shared" si="97"/>
        <v>999533.40909090918</v>
      </c>
      <c r="AB326" s="22">
        <f t="shared" si="98"/>
        <v>0</v>
      </c>
      <c r="AC326" s="22">
        <f t="shared" si="99"/>
        <v>0</v>
      </c>
      <c r="AD326" s="22">
        <f t="shared" si="100"/>
        <v>0</v>
      </c>
      <c r="AE326" s="22">
        <f t="shared" si="101"/>
        <v>0</v>
      </c>
      <c r="AF326" s="22">
        <f t="shared" si="102"/>
        <v>0</v>
      </c>
      <c r="AG326" s="22">
        <f t="shared" si="103"/>
        <v>0</v>
      </c>
      <c r="AH326" s="22">
        <f t="shared" si="104"/>
        <v>0</v>
      </c>
      <c r="AI326" s="43" t="str">
        <f t="shared" si="105"/>
        <v>n/a</v>
      </c>
      <c r="AJ326" s="2" t="str">
        <f t="shared" si="88"/>
        <v>2016-17 Summer</v>
      </c>
      <c r="AK326" s="2" t="str">
        <f t="shared" si="89"/>
        <v>2015-16 Winter</v>
      </c>
      <c r="AL326" s="40">
        <v>0</v>
      </c>
      <c r="AM326" s="7"/>
    </row>
    <row r="327" spans="1:39">
      <c r="A327" s="46">
        <v>42313</v>
      </c>
      <c r="B327" s="13" t="str">
        <f t="shared" si="90"/>
        <v>Nov</v>
      </c>
      <c r="C327" s="182"/>
      <c r="D327" s="182"/>
      <c r="E327" s="182"/>
      <c r="F327" s="182"/>
      <c r="G327" s="182"/>
      <c r="H327" s="182"/>
      <c r="I327" s="12">
        <f>VLOOKUP($B327,'Gas wholesale lookups'!$A$4:$L$15,'Inputs - Gas wholesale index'!I$2,FALSE)</f>
        <v>332991.45454545453</v>
      </c>
      <c r="J327" s="12">
        <f>VLOOKUP($B327,'Gas wholesale lookups'!$A$4:$L$15,'Inputs - Gas wholesale index'!J$2,FALSE)</f>
        <v>208526.18181818182</v>
      </c>
      <c r="K327" s="12">
        <f>VLOOKUP($B327,'Gas wholesale lookups'!$A$4:$L$15,'Inputs - Gas wholesale index'!K$2,FALSE)</f>
        <v>166168.27272727274</v>
      </c>
      <c r="L327" s="12">
        <f>VLOOKUP($B327,'Gas wholesale lookups'!$A$4:$L$15,'Inputs - Gas wholesale index'!L$2,FALSE)</f>
        <v>291847.5</v>
      </c>
      <c r="M327" s="12">
        <f>VLOOKUP($B327,'Gas wholesale lookups'!$A$4:$L$15,'Inputs - Gas wholesale index'!M$2,FALSE)</f>
        <v>332991.45454545453</v>
      </c>
      <c r="N327" s="12">
        <f>VLOOKUP($B327,'Gas wholesale lookups'!$A$4:$L$15,'Inputs - Gas wholesale index'!N$2,FALSE)</f>
        <v>208526.18181818182</v>
      </c>
      <c r="O327" s="37">
        <f>VLOOKUP($B327,'Gas wholesale lookups'!$A$4:$R$15,'Inputs - Gas wholesale index'!O$2,FALSE)</f>
        <v>0</v>
      </c>
      <c r="P327" s="37">
        <f>VLOOKUP($B327,'Gas wholesale lookups'!$A$4:$R$15,'Inputs - Gas wholesale index'!P$2,FALSE)</f>
        <v>1</v>
      </c>
      <c r="Q327" s="37">
        <f>VLOOKUP($B327,'Gas wholesale lookups'!$A$4:$R$15,'Inputs - Gas wholesale index'!Q$2,FALSE)</f>
        <v>1</v>
      </c>
      <c r="R327" s="37">
        <f>VLOOKUP($B327,'Gas wholesale lookups'!$A$4:$R$15,'Inputs - Gas wholesale index'!R$2,FALSE)</f>
        <v>1</v>
      </c>
      <c r="S327" s="37">
        <f>VLOOKUP($B327,'Gas wholesale lookups'!$A$4:$R$15,'Inputs - Gas wholesale index'!S$2,FALSE)</f>
        <v>1</v>
      </c>
      <c r="T327" s="37">
        <f>VLOOKUP($B327,'Gas wholesale lookups'!$A$4:$R$15,'Inputs - Gas wholesale index'!T$2,FALSE)</f>
        <v>0</v>
      </c>
      <c r="U327" s="12">
        <f t="shared" si="91"/>
        <v>0</v>
      </c>
      <c r="V327" s="12">
        <f t="shared" si="92"/>
        <v>208526.18181818182</v>
      </c>
      <c r="W327" s="12">
        <f t="shared" si="93"/>
        <v>166168.27272727274</v>
      </c>
      <c r="X327" s="12">
        <f t="shared" si="94"/>
        <v>291847.5</v>
      </c>
      <c r="Y327" s="12">
        <f t="shared" si="95"/>
        <v>332991.45454545453</v>
      </c>
      <c r="Z327" s="12">
        <f t="shared" si="96"/>
        <v>0</v>
      </c>
      <c r="AA327" s="12">
        <f t="shared" si="97"/>
        <v>999533.40909090918</v>
      </c>
      <c r="AB327" s="22">
        <f t="shared" si="98"/>
        <v>0</v>
      </c>
      <c r="AC327" s="22">
        <f t="shared" si="99"/>
        <v>0</v>
      </c>
      <c r="AD327" s="22">
        <f t="shared" si="100"/>
        <v>0</v>
      </c>
      <c r="AE327" s="22">
        <f t="shared" si="101"/>
        <v>0</v>
      </c>
      <c r="AF327" s="22">
        <f t="shared" si="102"/>
        <v>0</v>
      </c>
      <c r="AG327" s="22">
        <f t="shared" si="103"/>
        <v>0</v>
      </c>
      <c r="AH327" s="22">
        <f t="shared" si="104"/>
        <v>0</v>
      </c>
      <c r="AI327" s="43" t="str">
        <f t="shared" si="105"/>
        <v>n/a</v>
      </c>
      <c r="AJ327" s="2" t="str">
        <f t="shared" ref="AJ327:AJ390" si="106">IF(AND(MONTH(A327)=8,MONTH(A326)=7),YEAR(A327)+1&amp;"-"&amp;YEAR(A327)-1998&amp;" Summer",IF(AND(MONTH(A327)=2,MONTH(A326)=1),YEAR(A327)&amp;"-"&amp;YEAR(A327)-1999&amp;" Winter",AJ326))</f>
        <v>2016-17 Summer</v>
      </c>
      <c r="AK327" s="2" t="str">
        <f t="shared" ref="AK327:AK390" si="107">IF(AND(MONTH(A327)=4,MONTH(A326)=3),YEAR(A327)&amp;"-"&amp;YEAR(A327)-1999&amp;" Summer",IF(AND(MONTH(A327)=10,MONTH(A326)=9),YEAR(A327)&amp;"-"&amp;YEAR(A327)-1999&amp;" Winter",AK326))</f>
        <v>2015-16 Winter</v>
      </c>
      <c r="AL327" s="40">
        <v>0</v>
      </c>
      <c r="AM327" s="7"/>
    </row>
    <row r="328" spans="1:39">
      <c r="A328" s="46">
        <v>42314</v>
      </c>
      <c r="B328" s="13" t="str">
        <f t="shared" si="90"/>
        <v>Nov</v>
      </c>
      <c r="C328" s="182"/>
      <c r="D328" s="182"/>
      <c r="E328" s="182"/>
      <c r="F328" s="182"/>
      <c r="G328" s="182"/>
      <c r="H328" s="182"/>
      <c r="I328" s="12">
        <f>VLOOKUP($B328,'Gas wholesale lookups'!$A$4:$L$15,'Inputs - Gas wholesale index'!I$2,FALSE)</f>
        <v>332991.45454545453</v>
      </c>
      <c r="J328" s="12">
        <f>VLOOKUP($B328,'Gas wholesale lookups'!$A$4:$L$15,'Inputs - Gas wholesale index'!J$2,FALSE)</f>
        <v>208526.18181818182</v>
      </c>
      <c r="K328" s="12">
        <f>VLOOKUP($B328,'Gas wholesale lookups'!$A$4:$L$15,'Inputs - Gas wholesale index'!K$2,FALSE)</f>
        <v>166168.27272727274</v>
      </c>
      <c r="L328" s="12">
        <f>VLOOKUP($B328,'Gas wholesale lookups'!$A$4:$L$15,'Inputs - Gas wholesale index'!L$2,FALSE)</f>
        <v>291847.5</v>
      </c>
      <c r="M328" s="12">
        <f>VLOOKUP($B328,'Gas wholesale lookups'!$A$4:$L$15,'Inputs - Gas wholesale index'!M$2,FALSE)</f>
        <v>332991.45454545453</v>
      </c>
      <c r="N328" s="12">
        <f>VLOOKUP($B328,'Gas wholesale lookups'!$A$4:$L$15,'Inputs - Gas wholesale index'!N$2,FALSE)</f>
        <v>208526.18181818182</v>
      </c>
      <c r="O328" s="37">
        <f>VLOOKUP($B328,'Gas wholesale lookups'!$A$4:$R$15,'Inputs - Gas wholesale index'!O$2,FALSE)</f>
        <v>0</v>
      </c>
      <c r="P328" s="37">
        <f>VLOOKUP($B328,'Gas wholesale lookups'!$A$4:$R$15,'Inputs - Gas wholesale index'!P$2,FALSE)</f>
        <v>1</v>
      </c>
      <c r="Q328" s="37">
        <f>VLOOKUP($B328,'Gas wholesale lookups'!$A$4:$R$15,'Inputs - Gas wholesale index'!Q$2,FALSE)</f>
        <v>1</v>
      </c>
      <c r="R328" s="37">
        <f>VLOOKUP($B328,'Gas wholesale lookups'!$A$4:$R$15,'Inputs - Gas wholesale index'!R$2,FALSE)</f>
        <v>1</v>
      </c>
      <c r="S328" s="37">
        <f>VLOOKUP($B328,'Gas wholesale lookups'!$A$4:$R$15,'Inputs - Gas wholesale index'!S$2,FALSE)</f>
        <v>1</v>
      </c>
      <c r="T328" s="37">
        <f>VLOOKUP($B328,'Gas wholesale lookups'!$A$4:$R$15,'Inputs - Gas wholesale index'!T$2,FALSE)</f>
        <v>0</v>
      </c>
      <c r="U328" s="12">
        <f t="shared" si="91"/>
        <v>0</v>
      </c>
      <c r="V328" s="12">
        <f t="shared" si="92"/>
        <v>208526.18181818182</v>
      </c>
      <c r="W328" s="12">
        <f t="shared" si="93"/>
        <v>166168.27272727274</v>
      </c>
      <c r="X328" s="12">
        <f t="shared" si="94"/>
        <v>291847.5</v>
      </c>
      <c r="Y328" s="12">
        <f t="shared" si="95"/>
        <v>332991.45454545453</v>
      </c>
      <c r="Z328" s="12">
        <f t="shared" si="96"/>
        <v>0</v>
      </c>
      <c r="AA328" s="12">
        <f t="shared" si="97"/>
        <v>999533.40909090918</v>
      </c>
      <c r="AB328" s="22">
        <f t="shared" si="98"/>
        <v>0</v>
      </c>
      <c r="AC328" s="22">
        <f t="shared" si="99"/>
        <v>0</v>
      </c>
      <c r="AD328" s="22">
        <f t="shared" si="100"/>
        <v>0</v>
      </c>
      <c r="AE328" s="22">
        <f t="shared" si="101"/>
        <v>0</v>
      </c>
      <c r="AF328" s="22">
        <f t="shared" si="102"/>
        <v>0</v>
      </c>
      <c r="AG328" s="22">
        <f t="shared" si="103"/>
        <v>0</v>
      </c>
      <c r="AH328" s="22">
        <f t="shared" si="104"/>
        <v>0</v>
      </c>
      <c r="AI328" s="43" t="str">
        <f t="shared" si="105"/>
        <v>n/a</v>
      </c>
      <c r="AJ328" s="2" t="str">
        <f t="shared" si="106"/>
        <v>2016-17 Summer</v>
      </c>
      <c r="AK328" s="2" t="str">
        <f t="shared" si="107"/>
        <v>2015-16 Winter</v>
      </c>
      <c r="AL328" s="40">
        <v>0</v>
      </c>
      <c r="AM328" s="7"/>
    </row>
    <row r="329" spans="1:39">
      <c r="A329" s="46">
        <v>42317</v>
      </c>
      <c r="B329" s="13" t="str">
        <f t="shared" si="90"/>
        <v>Nov</v>
      </c>
      <c r="C329" s="182"/>
      <c r="D329" s="182"/>
      <c r="E329" s="182"/>
      <c r="F329" s="182"/>
      <c r="G329" s="182"/>
      <c r="H329" s="182"/>
      <c r="I329" s="12">
        <f>VLOOKUP($B329,'Gas wholesale lookups'!$A$4:$L$15,'Inputs - Gas wholesale index'!I$2,FALSE)</f>
        <v>332991.45454545453</v>
      </c>
      <c r="J329" s="12">
        <f>VLOOKUP($B329,'Gas wholesale lookups'!$A$4:$L$15,'Inputs - Gas wholesale index'!J$2,FALSE)</f>
        <v>208526.18181818182</v>
      </c>
      <c r="K329" s="12">
        <f>VLOOKUP($B329,'Gas wholesale lookups'!$A$4:$L$15,'Inputs - Gas wholesale index'!K$2,FALSE)</f>
        <v>166168.27272727274</v>
      </c>
      <c r="L329" s="12">
        <f>VLOOKUP($B329,'Gas wholesale lookups'!$A$4:$L$15,'Inputs - Gas wholesale index'!L$2,FALSE)</f>
        <v>291847.5</v>
      </c>
      <c r="M329" s="12">
        <f>VLOOKUP($B329,'Gas wholesale lookups'!$A$4:$L$15,'Inputs - Gas wholesale index'!M$2,FALSE)</f>
        <v>332991.45454545453</v>
      </c>
      <c r="N329" s="12">
        <f>VLOOKUP($B329,'Gas wholesale lookups'!$A$4:$L$15,'Inputs - Gas wholesale index'!N$2,FALSE)</f>
        <v>208526.18181818182</v>
      </c>
      <c r="O329" s="37">
        <f>VLOOKUP($B329,'Gas wholesale lookups'!$A$4:$R$15,'Inputs - Gas wholesale index'!O$2,FALSE)</f>
        <v>0</v>
      </c>
      <c r="P329" s="37">
        <f>VLOOKUP($B329,'Gas wholesale lookups'!$A$4:$R$15,'Inputs - Gas wholesale index'!P$2,FALSE)</f>
        <v>1</v>
      </c>
      <c r="Q329" s="37">
        <f>VLOOKUP($B329,'Gas wholesale lookups'!$A$4:$R$15,'Inputs - Gas wholesale index'!Q$2,FALSE)</f>
        <v>1</v>
      </c>
      <c r="R329" s="37">
        <f>VLOOKUP($B329,'Gas wholesale lookups'!$A$4:$R$15,'Inputs - Gas wholesale index'!R$2,FALSE)</f>
        <v>1</v>
      </c>
      <c r="S329" s="37">
        <f>VLOOKUP($B329,'Gas wholesale lookups'!$A$4:$R$15,'Inputs - Gas wholesale index'!S$2,FALSE)</f>
        <v>1</v>
      </c>
      <c r="T329" s="37">
        <f>VLOOKUP($B329,'Gas wholesale lookups'!$A$4:$R$15,'Inputs - Gas wholesale index'!T$2,FALSE)</f>
        <v>0</v>
      </c>
      <c r="U329" s="12">
        <f t="shared" si="91"/>
        <v>0</v>
      </c>
      <c r="V329" s="12">
        <f t="shared" si="92"/>
        <v>208526.18181818182</v>
      </c>
      <c r="W329" s="12">
        <f t="shared" si="93"/>
        <v>166168.27272727274</v>
      </c>
      <c r="X329" s="12">
        <f t="shared" si="94"/>
        <v>291847.5</v>
      </c>
      <c r="Y329" s="12">
        <f t="shared" si="95"/>
        <v>332991.45454545453</v>
      </c>
      <c r="Z329" s="12">
        <f t="shared" si="96"/>
        <v>0</v>
      </c>
      <c r="AA329" s="12">
        <f t="shared" si="97"/>
        <v>999533.40909090918</v>
      </c>
      <c r="AB329" s="22">
        <f t="shared" si="98"/>
        <v>0</v>
      </c>
      <c r="AC329" s="22">
        <f t="shared" si="99"/>
        <v>0</v>
      </c>
      <c r="AD329" s="22">
        <f t="shared" si="100"/>
        <v>0</v>
      </c>
      <c r="AE329" s="22">
        <f t="shared" si="101"/>
        <v>0</v>
      </c>
      <c r="AF329" s="22">
        <f t="shared" si="102"/>
        <v>0</v>
      </c>
      <c r="AG329" s="22">
        <f t="shared" si="103"/>
        <v>0</v>
      </c>
      <c r="AH329" s="22">
        <f t="shared" si="104"/>
        <v>0</v>
      </c>
      <c r="AI329" s="43" t="str">
        <f t="shared" si="105"/>
        <v>n/a</v>
      </c>
      <c r="AJ329" s="2" t="str">
        <f t="shared" si="106"/>
        <v>2016-17 Summer</v>
      </c>
      <c r="AK329" s="2" t="str">
        <f t="shared" si="107"/>
        <v>2015-16 Winter</v>
      </c>
      <c r="AL329" s="40">
        <v>0</v>
      </c>
      <c r="AM329" s="7"/>
    </row>
    <row r="330" spans="1:39">
      <c r="A330" s="46">
        <v>42318</v>
      </c>
      <c r="B330" s="13" t="str">
        <f t="shared" si="90"/>
        <v>Nov</v>
      </c>
      <c r="C330" s="182"/>
      <c r="D330" s="182"/>
      <c r="E330" s="182"/>
      <c r="F330" s="182"/>
      <c r="G330" s="182"/>
      <c r="H330" s="182"/>
      <c r="I330" s="12">
        <f>VLOOKUP($B330,'Gas wholesale lookups'!$A$4:$L$15,'Inputs - Gas wholesale index'!I$2,FALSE)</f>
        <v>332991.45454545453</v>
      </c>
      <c r="J330" s="12">
        <f>VLOOKUP($B330,'Gas wholesale lookups'!$A$4:$L$15,'Inputs - Gas wholesale index'!J$2,FALSE)</f>
        <v>208526.18181818182</v>
      </c>
      <c r="K330" s="12">
        <f>VLOOKUP($B330,'Gas wholesale lookups'!$A$4:$L$15,'Inputs - Gas wholesale index'!K$2,FALSE)</f>
        <v>166168.27272727274</v>
      </c>
      <c r="L330" s="12">
        <f>VLOOKUP($B330,'Gas wholesale lookups'!$A$4:$L$15,'Inputs - Gas wholesale index'!L$2,FALSE)</f>
        <v>291847.5</v>
      </c>
      <c r="M330" s="12">
        <f>VLOOKUP($B330,'Gas wholesale lookups'!$A$4:$L$15,'Inputs - Gas wholesale index'!M$2,FALSE)</f>
        <v>332991.45454545453</v>
      </c>
      <c r="N330" s="12">
        <f>VLOOKUP($B330,'Gas wholesale lookups'!$A$4:$L$15,'Inputs - Gas wholesale index'!N$2,FALSE)</f>
        <v>208526.18181818182</v>
      </c>
      <c r="O330" s="37">
        <f>VLOOKUP($B330,'Gas wholesale lookups'!$A$4:$R$15,'Inputs - Gas wholesale index'!O$2,FALSE)</f>
        <v>0</v>
      </c>
      <c r="P330" s="37">
        <f>VLOOKUP($B330,'Gas wholesale lookups'!$A$4:$R$15,'Inputs - Gas wholesale index'!P$2,FALSE)</f>
        <v>1</v>
      </c>
      <c r="Q330" s="37">
        <f>VLOOKUP($B330,'Gas wholesale lookups'!$A$4:$R$15,'Inputs - Gas wholesale index'!Q$2,FALSE)</f>
        <v>1</v>
      </c>
      <c r="R330" s="37">
        <f>VLOOKUP($B330,'Gas wholesale lookups'!$A$4:$R$15,'Inputs - Gas wholesale index'!R$2,FALSE)</f>
        <v>1</v>
      </c>
      <c r="S330" s="37">
        <f>VLOOKUP($B330,'Gas wholesale lookups'!$A$4:$R$15,'Inputs - Gas wholesale index'!S$2,FALSE)</f>
        <v>1</v>
      </c>
      <c r="T330" s="37">
        <f>VLOOKUP($B330,'Gas wholesale lookups'!$A$4:$R$15,'Inputs - Gas wholesale index'!T$2,FALSE)</f>
        <v>0</v>
      </c>
      <c r="U330" s="12">
        <f t="shared" si="91"/>
        <v>0</v>
      </c>
      <c r="V330" s="12">
        <f t="shared" si="92"/>
        <v>208526.18181818182</v>
      </c>
      <c r="W330" s="12">
        <f t="shared" si="93"/>
        <v>166168.27272727274</v>
      </c>
      <c r="X330" s="12">
        <f t="shared" si="94"/>
        <v>291847.5</v>
      </c>
      <c r="Y330" s="12">
        <f t="shared" si="95"/>
        <v>332991.45454545453</v>
      </c>
      <c r="Z330" s="12">
        <f t="shared" si="96"/>
        <v>0</v>
      </c>
      <c r="AA330" s="12">
        <f t="shared" si="97"/>
        <v>999533.40909090918</v>
      </c>
      <c r="AB330" s="22">
        <f t="shared" si="98"/>
        <v>0</v>
      </c>
      <c r="AC330" s="22">
        <f t="shared" si="99"/>
        <v>0</v>
      </c>
      <c r="AD330" s="22">
        <f t="shared" si="100"/>
        <v>0</v>
      </c>
      <c r="AE330" s="22">
        <f t="shared" si="101"/>
        <v>0</v>
      </c>
      <c r="AF330" s="22">
        <f t="shared" si="102"/>
        <v>0</v>
      </c>
      <c r="AG330" s="22">
        <f t="shared" si="103"/>
        <v>0</v>
      </c>
      <c r="AH330" s="22">
        <f t="shared" si="104"/>
        <v>0</v>
      </c>
      <c r="AI330" s="43" t="str">
        <f t="shared" si="105"/>
        <v>n/a</v>
      </c>
      <c r="AJ330" s="2" t="str">
        <f t="shared" si="106"/>
        <v>2016-17 Summer</v>
      </c>
      <c r="AK330" s="2" t="str">
        <f t="shared" si="107"/>
        <v>2015-16 Winter</v>
      </c>
      <c r="AL330" s="40">
        <v>0</v>
      </c>
      <c r="AM330" s="7"/>
    </row>
    <row r="331" spans="1:39">
      <c r="A331" s="46">
        <v>42319</v>
      </c>
      <c r="B331" s="13" t="str">
        <f t="shared" si="90"/>
        <v>Nov</v>
      </c>
      <c r="C331" s="182"/>
      <c r="D331" s="182"/>
      <c r="E331" s="182"/>
      <c r="F331" s="182"/>
      <c r="G331" s="182"/>
      <c r="H331" s="182"/>
      <c r="I331" s="12">
        <f>VLOOKUP($B331,'Gas wholesale lookups'!$A$4:$L$15,'Inputs - Gas wholesale index'!I$2,FALSE)</f>
        <v>332991.45454545453</v>
      </c>
      <c r="J331" s="12">
        <f>VLOOKUP($B331,'Gas wholesale lookups'!$A$4:$L$15,'Inputs - Gas wholesale index'!J$2,FALSE)</f>
        <v>208526.18181818182</v>
      </c>
      <c r="K331" s="12">
        <f>VLOOKUP($B331,'Gas wholesale lookups'!$A$4:$L$15,'Inputs - Gas wholesale index'!K$2,FALSE)</f>
        <v>166168.27272727274</v>
      </c>
      <c r="L331" s="12">
        <f>VLOOKUP($B331,'Gas wholesale lookups'!$A$4:$L$15,'Inputs - Gas wholesale index'!L$2,FALSE)</f>
        <v>291847.5</v>
      </c>
      <c r="M331" s="12">
        <f>VLOOKUP($B331,'Gas wholesale lookups'!$A$4:$L$15,'Inputs - Gas wholesale index'!M$2,FALSE)</f>
        <v>332991.45454545453</v>
      </c>
      <c r="N331" s="12">
        <f>VLOOKUP($B331,'Gas wholesale lookups'!$A$4:$L$15,'Inputs - Gas wholesale index'!N$2,FALSE)</f>
        <v>208526.18181818182</v>
      </c>
      <c r="O331" s="37">
        <f>VLOOKUP($B331,'Gas wholesale lookups'!$A$4:$R$15,'Inputs - Gas wholesale index'!O$2,FALSE)</f>
        <v>0</v>
      </c>
      <c r="P331" s="37">
        <f>VLOOKUP($B331,'Gas wholesale lookups'!$A$4:$R$15,'Inputs - Gas wholesale index'!P$2,FALSE)</f>
        <v>1</v>
      </c>
      <c r="Q331" s="37">
        <f>VLOOKUP($B331,'Gas wholesale lookups'!$A$4:$R$15,'Inputs - Gas wholesale index'!Q$2,FALSE)</f>
        <v>1</v>
      </c>
      <c r="R331" s="37">
        <f>VLOOKUP($B331,'Gas wholesale lookups'!$A$4:$R$15,'Inputs - Gas wholesale index'!R$2,FALSE)</f>
        <v>1</v>
      </c>
      <c r="S331" s="37">
        <f>VLOOKUP($B331,'Gas wholesale lookups'!$A$4:$R$15,'Inputs - Gas wholesale index'!S$2,FALSE)</f>
        <v>1</v>
      </c>
      <c r="T331" s="37">
        <f>VLOOKUP($B331,'Gas wholesale lookups'!$A$4:$R$15,'Inputs - Gas wholesale index'!T$2,FALSE)</f>
        <v>0</v>
      </c>
      <c r="U331" s="12">
        <f t="shared" si="91"/>
        <v>0</v>
      </c>
      <c r="V331" s="12">
        <f t="shared" si="92"/>
        <v>208526.18181818182</v>
      </c>
      <c r="W331" s="12">
        <f t="shared" si="93"/>
        <v>166168.27272727274</v>
      </c>
      <c r="X331" s="12">
        <f t="shared" si="94"/>
        <v>291847.5</v>
      </c>
      <c r="Y331" s="12">
        <f t="shared" si="95"/>
        <v>332991.45454545453</v>
      </c>
      <c r="Z331" s="12">
        <f t="shared" si="96"/>
        <v>0</v>
      </c>
      <c r="AA331" s="12">
        <f t="shared" si="97"/>
        <v>999533.40909090918</v>
      </c>
      <c r="AB331" s="22">
        <f t="shared" si="98"/>
        <v>0</v>
      </c>
      <c r="AC331" s="22">
        <f t="shared" si="99"/>
        <v>0</v>
      </c>
      <c r="AD331" s="22">
        <f t="shared" si="100"/>
        <v>0</v>
      </c>
      <c r="AE331" s="22">
        <f t="shared" si="101"/>
        <v>0</v>
      </c>
      <c r="AF331" s="22">
        <f t="shared" si="102"/>
        <v>0</v>
      </c>
      <c r="AG331" s="22">
        <f t="shared" si="103"/>
        <v>0</v>
      </c>
      <c r="AH331" s="22">
        <f t="shared" si="104"/>
        <v>0</v>
      </c>
      <c r="AI331" s="43" t="str">
        <f t="shared" si="105"/>
        <v>n/a</v>
      </c>
      <c r="AJ331" s="2" t="str">
        <f t="shared" si="106"/>
        <v>2016-17 Summer</v>
      </c>
      <c r="AK331" s="2" t="str">
        <f t="shared" si="107"/>
        <v>2015-16 Winter</v>
      </c>
      <c r="AL331" s="40">
        <v>0</v>
      </c>
      <c r="AM331" s="7"/>
    </row>
    <row r="332" spans="1:39">
      <c r="A332" s="46">
        <v>42320</v>
      </c>
      <c r="B332" s="13" t="str">
        <f t="shared" si="90"/>
        <v>Nov</v>
      </c>
      <c r="C332" s="182"/>
      <c r="D332" s="182"/>
      <c r="E332" s="182"/>
      <c r="F332" s="182"/>
      <c r="G332" s="182"/>
      <c r="H332" s="182"/>
      <c r="I332" s="12">
        <f>VLOOKUP($B332,'Gas wholesale lookups'!$A$4:$L$15,'Inputs - Gas wholesale index'!I$2,FALSE)</f>
        <v>332991.45454545453</v>
      </c>
      <c r="J332" s="12">
        <f>VLOOKUP($B332,'Gas wholesale lookups'!$A$4:$L$15,'Inputs - Gas wholesale index'!J$2,FALSE)</f>
        <v>208526.18181818182</v>
      </c>
      <c r="K332" s="12">
        <f>VLOOKUP($B332,'Gas wholesale lookups'!$A$4:$L$15,'Inputs - Gas wholesale index'!K$2,FALSE)</f>
        <v>166168.27272727274</v>
      </c>
      <c r="L332" s="12">
        <f>VLOOKUP($B332,'Gas wholesale lookups'!$A$4:$L$15,'Inputs - Gas wholesale index'!L$2,FALSE)</f>
        <v>291847.5</v>
      </c>
      <c r="M332" s="12">
        <f>VLOOKUP($B332,'Gas wholesale lookups'!$A$4:$L$15,'Inputs - Gas wholesale index'!M$2,FALSE)</f>
        <v>332991.45454545453</v>
      </c>
      <c r="N332" s="12">
        <f>VLOOKUP($B332,'Gas wholesale lookups'!$A$4:$L$15,'Inputs - Gas wholesale index'!N$2,FALSE)</f>
        <v>208526.18181818182</v>
      </c>
      <c r="O332" s="37">
        <f>VLOOKUP($B332,'Gas wholesale lookups'!$A$4:$R$15,'Inputs - Gas wholesale index'!O$2,FALSE)</f>
        <v>0</v>
      </c>
      <c r="P332" s="37">
        <f>VLOOKUP($B332,'Gas wholesale lookups'!$A$4:$R$15,'Inputs - Gas wholesale index'!P$2,FALSE)</f>
        <v>1</v>
      </c>
      <c r="Q332" s="37">
        <f>VLOOKUP($B332,'Gas wholesale lookups'!$A$4:$R$15,'Inputs - Gas wholesale index'!Q$2,FALSE)</f>
        <v>1</v>
      </c>
      <c r="R332" s="37">
        <f>VLOOKUP($B332,'Gas wholesale lookups'!$A$4:$R$15,'Inputs - Gas wholesale index'!R$2,FALSE)</f>
        <v>1</v>
      </c>
      <c r="S332" s="37">
        <f>VLOOKUP($B332,'Gas wholesale lookups'!$A$4:$R$15,'Inputs - Gas wholesale index'!S$2,FALSE)</f>
        <v>1</v>
      </c>
      <c r="T332" s="37">
        <f>VLOOKUP($B332,'Gas wholesale lookups'!$A$4:$R$15,'Inputs - Gas wholesale index'!T$2,FALSE)</f>
        <v>0</v>
      </c>
      <c r="U332" s="12">
        <f t="shared" si="91"/>
        <v>0</v>
      </c>
      <c r="V332" s="12">
        <f t="shared" si="92"/>
        <v>208526.18181818182</v>
      </c>
      <c r="W332" s="12">
        <f t="shared" si="93"/>
        <v>166168.27272727274</v>
      </c>
      <c r="X332" s="12">
        <f t="shared" si="94"/>
        <v>291847.5</v>
      </c>
      <c r="Y332" s="12">
        <f t="shared" si="95"/>
        <v>332991.45454545453</v>
      </c>
      <c r="Z332" s="12">
        <f t="shared" si="96"/>
        <v>0</v>
      </c>
      <c r="AA332" s="12">
        <f t="shared" si="97"/>
        <v>999533.40909090918</v>
      </c>
      <c r="AB332" s="22">
        <f t="shared" si="98"/>
        <v>0</v>
      </c>
      <c r="AC332" s="22">
        <f t="shared" si="99"/>
        <v>0</v>
      </c>
      <c r="AD332" s="22">
        <f t="shared" si="100"/>
        <v>0</v>
      </c>
      <c r="AE332" s="22">
        <f t="shared" si="101"/>
        <v>0</v>
      </c>
      <c r="AF332" s="22">
        <f t="shared" si="102"/>
        <v>0</v>
      </c>
      <c r="AG332" s="22">
        <f t="shared" si="103"/>
        <v>0</v>
      </c>
      <c r="AH332" s="22">
        <f t="shared" si="104"/>
        <v>0</v>
      </c>
      <c r="AI332" s="43" t="str">
        <f t="shared" si="105"/>
        <v>n/a</v>
      </c>
      <c r="AJ332" s="2" t="str">
        <f t="shared" si="106"/>
        <v>2016-17 Summer</v>
      </c>
      <c r="AK332" s="2" t="str">
        <f t="shared" si="107"/>
        <v>2015-16 Winter</v>
      </c>
      <c r="AL332" s="40">
        <v>0</v>
      </c>
      <c r="AM332" s="7"/>
    </row>
    <row r="333" spans="1:39">
      <c r="A333" s="46">
        <v>42321</v>
      </c>
      <c r="B333" s="13" t="str">
        <f t="shared" si="90"/>
        <v>Nov</v>
      </c>
      <c r="C333" s="182"/>
      <c r="D333" s="182"/>
      <c r="E333" s="182"/>
      <c r="F333" s="182"/>
      <c r="G333" s="182"/>
      <c r="H333" s="182"/>
      <c r="I333" s="12">
        <f>VLOOKUP($B333,'Gas wholesale lookups'!$A$4:$L$15,'Inputs - Gas wholesale index'!I$2,FALSE)</f>
        <v>332991.45454545453</v>
      </c>
      <c r="J333" s="12">
        <f>VLOOKUP($B333,'Gas wholesale lookups'!$A$4:$L$15,'Inputs - Gas wholesale index'!J$2,FALSE)</f>
        <v>208526.18181818182</v>
      </c>
      <c r="K333" s="12">
        <f>VLOOKUP($B333,'Gas wholesale lookups'!$A$4:$L$15,'Inputs - Gas wholesale index'!K$2,FALSE)</f>
        <v>166168.27272727274</v>
      </c>
      <c r="L333" s="12">
        <f>VLOOKUP($B333,'Gas wholesale lookups'!$A$4:$L$15,'Inputs - Gas wholesale index'!L$2,FALSE)</f>
        <v>291847.5</v>
      </c>
      <c r="M333" s="12">
        <f>VLOOKUP($B333,'Gas wholesale lookups'!$A$4:$L$15,'Inputs - Gas wholesale index'!M$2,FALSE)</f>
        <v>332991.45454545453</v>
      </c>
      <c r="N333" s="12">
        <f>VLOOKUP($B333,'Gas wholesale lookups'!$A$4:$L$15,'Inputs - Gas wholesale index'!N$2,FALSE)</f>
        <v>208526.18181818182</v>
      </c>
      <c r="O333" s="37">
        <f>VLOOKUP($B333,'Gas wholesale lookups'!$A$4:$R$15,'Inputs - Gas wholesale index'!O$2,FALSE)</f>
        <v>0</v>
      </c>
      <c r="P333" s="37">
        <f>VLOOKUP($B333,'Gas wholesale lookups'!$A$4:$R$15,'Inputs - Gas wholesale index'!P$2,FALSE)</f>
        <v>1</v>
      </c>
      <c r="Q333" s="37">
        <f>VLOOKUP($B333,'Gas wholesale lookups'!$A$4:$R$15,'Inputs - Gas wholesale index'!Q$2,FALSE)</f>
        <v>1</v>
      </c>
      <c r="R333" s="37">
        <f>VLOOKUP($B333,'Gas wholesale lookups'!$A$4:$R$15,'Inputs - Gas wholesale index'!R$2,FALSE)</f>
        <v>1</v>
      </c>
      <c r="S333" s="37">
        <f>VLOOKUP($B333,'Gas wholesale lookups'!$A$4:$R$15,'Inputs - Gas wholesale index'!S$2,FALSE)</f>
        <v>1</v>
      </c>
      <c r="T333" s="37">
        <f>VLOOKUP($B333,'Gas wholesale lookups'!$A$4:$R$15,'Inputs - Gas wholesale index'!T$2,FALSE)</f>
        <v>0</v>
      </c>
      <c r="U333" s="12">
        <f t="shared" si="91"/>
        <v>0</v>
      </c>
      <c r="V333" s="12">
        <f t="shared" si="92"/>
        <v>208526.18181818182</v>
      </c>
      <c r="W333" s="12">
        <f t="shared" si="93"/>
        <v>166168.27272727274</v>
      </c>
      <c r="X333" s="12">
        <f t="shared" si="94"/>
        <v>291847.5</v>
      </c>
      <c r="Y333" s="12">
        <f t="shared" si="95"/>
        <v>332991.45454545453</v>
      </c>
      <c r="Z333" s="12">
        <f t="shared" si="96"/>
        <v>0</v>
      </c>
      <c r="AA333" s="12">
        <f t="shared" si="97"/>
        <v>999533.40909090918</v>
      </c>
      <c r="AB333" s="22">
        <f t="shared" si="98"/>
        <v>0</v>
      </c>
      <c r="AC333" s="22">
        <f t="shared" si="99"/>
        <v>0</v>
      </c>
      <c r="AD333" s="22">
        <f t="shared" si="100"/>
        <v>0</v>
      </c>
      <c r="AE333" s="22">
        <f t="shared" si="101"/>
        <v>0</v>
      </c>
      <c r="AF333" s="22">
        <f t="shared" si="102"/>
        <v>0</v>
      </c>
      <c r="AG333" s="22">
        <f t="shared" si="103"/>
        <v>0</v>
      </c>
      <c r="AH333" s="22">
        <f t="shared" si="104"/>
        <v>0</v>
      </c>
      <c r="AI333" s="43" t="str">
        <f t="shared" si="105"/>
        <v>n/a</v>
      </c>
      <c r="AJ333" s="2" t="str">
        <f t="shared" si="106"/>
        <v>2016-17 Summer</v>
      </c>
      <c r="AK333" s="2" t="str">
        <f t="shared" si="107"/>
        <v>2015-16 Winter</v>
      </c>
      <c r="AL333" s="40">
        <v>0</v>
      </c>
      <c r="AM333" s="7"/>
    </row>
    <row r="334" spans="1:39">
      <c r="A334" s="46">
        <v>42324</v>
      </c>
      <c r="B334" s="13" t="str">
        <f t="shared" si="90"/>
        <v>Nov</v>
      </c>
      <c r="C334" s="182"/>
      <c r="D334" s="182"/>
      <c r="E334" s="182"/>
      <c r="F334" s="182"/>
      <c r="G334" s="182"/>
      <c r="H334" s="182"/>
      <c r="I334" s="12">
        <f>VLOOKUP($B334,'Gas wholesale lookups'!$A$4:$L$15,'Inputs - Gas wholesale index'!I$2,FALSE)</f>
        <v>332991.45454545453</v>
      </c>
      <c r="J334" s="12">
        <f>VLOOKUP($B334,'Gas wholesale lookups'!$A$4:$L$15,'Inputs - Gas wholesale index'!J$2,FALSE)</f>
        <v>208526.18181818182</v>
      </c>
      <c r="K334" s="12">
        <f>VLOOKUP($B334,'Gas wholesale lookups'!$A$4:$L$15,'Inputs - Gas wholesale index'!K$2,FALSE)</f>
        <v>166168.27272727274</v>
      </c>
      <c r="L334" s="12">
        <f>VLOOKUP($B334,'Gas wholesale lookups'!$A$4:$L$15,'Inputs - Gas wholesale index'!L$2,FALSE)</f>
        <v>291847.5</v>
      </c>
      <c r="M334" s="12">
        <f>VLOOKUP($B334,'Gas wholesale lookups'!$A$4:$L$15,'Inputs - Gas wholesale index'!M$2,FALSE)</f>
        <v>332991.45454545453</v>
      </c>
      <c r="N334" s="12">
        <f>VLOOKUP($B334,'Gas wholesale lookups'!$A$4:$L$15,'Inputs - Gas wholesale index'!N$2,FALSE)</f>
        <v>208526.18181818182</v>
      </c>
      <c r="O334" s="37">
        <f>VLOOKUP($B334,'Gas wholesale lookups'!$A$4:$R$15,'Inputs - Gas wholesale index'!O$2,FALSE)</f>
        <v>0</v>
      </c>
      <c r="P334" s="37">
        <f>VLOOKUP($B334,'Gas wholesale lookups'!$A$4:$R$15,'Inputs - Gas wholesale index'!P$2,FALSE)</f>
        <v>1</v>
      </c>
      <c r="Q334" s="37">
        <f>VLOOKUP($B334,'Gas wholesale lookups'!$A$4:$R$15,'Inputs - Gas wholesale index'!Q$2,FALSE)</f>
        <v>1</v>
      </c>
      <c r="R334" s="37">
        <f>VLOOKUP($B334,'Gas wholesale lookups'!$A$4:$R$15,'Inputs - Gas wholesale index'!R$2,FALSE)</f>
        <v>1</v>
      </c>
      <c r="S334" s="37">
        <f>VLOOKUP($B334,'Gas wholesale lookups'!$A$4:$R$15,'Inputs - Gas wholesale index'!S$2,FALSE)</f>
        <v>1</v>
      </c>
      <c r="T334" s="37">
        <f>VLOOKUP($B334,'Gas wholesale lookups'!$A$4:$R$15,'Inputs - Gas wholesale index'!T$2,FALSE)</f>
        <v>0</v>
      </c>
      <c r="U334" s="12">
        <f t="shared" si="91"/>
        <v>0</v>
      </c>
      <c r="V334" s="12">
        <f t="shared" si="92"/>
        <v>208526.18181818182</v>
      </c>
      <c r="W334" s="12">
        <f t="shared" si="93"/>
        <v>166168.27272727274</v>
      </c>
      <c r="X334" s="12">
        <f t="shared" si="94"/>
        <v>291847.5</v>
      </c>
      <c r="Y334" s="12">
        <f t="shared" si="95"/>
        <v>332991.45454545453</v>
      </c>
      <c r="Z334" s="12">
        <f t="shared" si="96"/>
        <v>0</v>
      </c>
      <c r="AA334" s="12">
        <f t="shared" si="97"/>
        <v>999533.40909090918</v>
      </c>
      <c r="AB334" s="22">
        <f t="shared" si="98"/>
        <v>0</v>
      </c>
      <c r="AC334" s="22">
        <f t="shared" si="99"/>
        <v>0</v>
      </c>
      <c r="AD334" s="22">
        <f t="shared" si="100"/>
        <v>0</v>
      </c>
      <c r="AE334" s="22">
        <f t="shared" si="101"/>
        <v>0</v>
      </c>
      <c r="AF334" s="22">
        <f t="shared" si="102"/>
        <v>0</v>
      </c>
      <c r="AG334" s="22">
        <f t="shared" si="103"/>
        <v>0</v>
      </c>
      <c r="AH334" s="22">
        <f t="shared" si="104"/>
        <v>0</v>
      </c>
      <c r="AI334" s="43" t="str">
        <f t="shared" si="105"/>
        <v>n/a</v>
      </c>
      <c r="AJ334" s="2" t="str">
        <f t="shared" si="106"/>
        <v>2016-17 Summer</v>
      </c>
      <c r="AK334" s="2" t="str">
        <f t="shared" si="107"/>
        <v>2015-16 Winter</v>
      </c>
      <c r="AL334" s="40">
        <v>0</v>
      </c>
      <c r="AM334" s="7"/>
    </row>
    <row r="335" spans="1:39">
      <c r="A335" s="46">
        <v>42325</v>
      </c>
      <c r="B335" s="13" t="str">
        <f t="shared" si="90"/>
        <v>Nov</v>
      </c>
      <c r="C335" s="182"/>
      <c r="D335" s="182"/>
      <c r="E335" s="182"/>
      <c r="F335" s="182"/>
      <c r="G335" s="182"/>
      <c r="H335" s="182"/>
      <c r="I335" s="12">
        <f>VLOOKUP($B335,'Gas wholesale lookups'!$A$4:$L$15,'Inputs - Gas wholesale index'!I$2,FALSE)</f>
        <v>332991.45454545453</v>
      </c>
      <c r="J335" s="12">
        <f>VLOOKUP($B335,'Gas wholesale lookups'!$A$4:$L$15,'Inputs - Gas wholesale index'!J$2,FALSE)</f>
        <v>208526.18181818182</v>
      </c>
      <c r="K335" s="12">
        <f>VLOOKUP($B335,'Gas wholesale lookups'!$A$4:$L$15,'Inputs - Gas wholesale index'!K$2,FALSE)</f>
        <v>166168.27272727274</v>
      </c>
      <c r="L335" s="12">
        <f>VLOOKUP($B335,'Gas wholesale lookups'!$A$4:$L$15,'Inputs - Gas wholesale index'!L$2,FALSE)</f>
        <v>291847.5</v>
      </c>
      <c r="M335" s="12">
        <f>VLOOKUP($B335,'Gas wholesale lookups'!$A$4:$L$15,'Inputs - Gas wholesale index'!M$2,FALSE)</f>
        <v>332991.45454545453</v>
      </c>
      <c r="N335" s="12">
        <f>VLOOKUP($B335,'Gas wholesale lookups'!$A$4:$L$15,'Inputs - Gas wholesale index'!N$2,FALSE)</f>
        <v>208526.18181818182</v>
      </c>
      <c r="O335" s="37">
        <f>VLOOKUP($B335,'Gas wholesale lookups'!$A$4:$R$15,'Inputs - Gas wholesale index'!O$2,FALSE)</f>
        <v>0</v>
      </c>
      <c r="P335" s="37">
        <f>VLOOKUP($B335,'Gas wholesale lookups'!$A$4:$R$15,'Inputs - Gas wholesale index'!P$2,FALSE)</f>
        <v>1</v>
      </c>
      <c r="Q335" s="37">
        <f>VLOOKUP($B335,'Gas wholesale lookups'!$A$4:$R$15,'Inputs - Gas wholesale index'!Q$2,FALSE)</f>
        <v>1</v>
      </c>
      <c r="R335" s="37">
        <f>VLOOKUP($B335,'Gas wholesale lookups'!$A$4:$R$15,'Inputs - Gas wholesale index'!R$2,FALSE)</f>
        <v>1</v>
      </c>
      <c r="S335" s="37">
        <f>VLOOKUP($B335,'Gas wholesale lookups'!$A$4:$R$15,'Inputs - Gas wholesale index'!S$2,FALSE)</f>
        <v>1</v>
      </c>
      <c r="T335" s="37">
        <f>VLOOKUP($B335,'Gas wholesale lookups'!$A$4:$R$15,'Inputs - Gas wholesale index'!T$2,FALSE)</f>
        <v>0</v>
      </c>
      <c r="U335" s="12">
        <f t="shared" si="91"/>
        <v>0</v>
      </c>
      <c r="V335" s="12">
        <f t="shared" si="92"/>
        <v>208526.18181818182</v>
      </c>
      <c r="W335" s="12">
        <f t="shared" si="93"/>
        <v>166168.27272727274</v>
      </c>
      <c r="X335" s="12">
        <f t="shared" si="94"/>
        <v>291847.5</v>
      </c>
      <c r="Y335" s="12">
        <f t="shared" si="95"/>
        <v>332991.45454545453</v>
      </c>
      <c r="Z335" s="12">
        <f t="shared" si="96"/>
        <v>0</v>
      </c>
      <c r="AA335" s="12">
        <f t="shared" si="97"/>
        <v>999533.40909090918</v>
      </c>
      <c r="AB335" s="22">
        <f t="shared" si="98"/>
        <v>0</v>
      </c>
      <c r="AC335" s="22">
        <f t="shared" si="99"/>
        <v>0</v>
      </c>
      <c r="AD335" s="22">
        <f t="shared" si="100"/>
        <v>0</v>
      </c>
      <c r="AE335" s="22">
        <f t="shared" si="101"/>
        <v>0</v>
      </c>
      <c r="AF335" s="22">
        <f t="shared" si="102"/>
        <v>0</v>
      </c>
      <c r="AG335" s="22">
        <f t="shared" si="103"/>
        <v>0</v>
      </c>
      <c r="AH335" s="22">
        <f t="shared" si="104"/>
        <v>0</v>
      </c>
      <c r="AI335" s="43" t="str">
        <f t="shared" si="105"/>
        <v>n/a</v>
      </c>
      <c r="AJ335" s="2" t="str">
        <f t="shared" si="106"/>
        <v>2016-17 Summer</v>
      </c>
      <c r="AK335" s="2" t="str">
        <f t="shared" si="107"/>
        <v>2015-16 Winter</v>
      </c>
      <c r="AL335" s="40">
        <v>0</v>
      </c>
      <c r="AM335" s="7"/>
    </row>
    <row r="336" spans="1:39">
      <c r="A336" s="46">
        <v>42326</v>
      </c>
      <c r="B336" s="13" t="str">
        <f t="shared" si="90"/>
        <v>Nov</v>
      </c>
      <c r="C336" s="182"/>
      <c r="D336" s="182"/>
      <c r="E336" s="182"/>
      <c r="F336" s="182"/>
      <c r="G336" s="182"/>
      <c r="H336" s="182"/>
      <c r="I336" s="12">
        <f>VLOOKUP($B336,'Gas wholesale lookups'!$A$4:$L$15,'Inputs - Gas wholesale index'!I$2,FALSE)</f>
        <v>332991.45454545453</v>
      </c>
      <c r="J336" s="12">
        <f>VLOOKUP($B336,'Gas wholesale lookups'!$A$4:$L$15,'Inputs - Gas wholesale index'!J$2,FALSE)</f>
        <v>208526.18181818182</v>
      </c>
      <c r="K336" s="12">
        <f>VLOOKUP($B336,'Gas wholesale lookups'!$A$4:$L$15,'Inputs - Gas wholesale index'!K$2,FALSE)</f>
        <v>166168.27272727274</v>
      </c>
      <c r="L336" s="12">
        <f>VLOOKUP($B336,'Gas wholesale lookups'!$A$4:$L$15,'Inputs - Gas wholesale index'!L$2,FALSE)</f>
        <v>291847.5</v>
      </c>
      <c r="M336" s="12">
        <f>VLOOKUP($B336,'Gas wholesale lookups'!$A$4:$L$15,'Inputs - Gas wholesale index'!M$2,FALSE)</f>
        <v>332991.45454545453</v>
      </c>
      <c r="N336" s="12">
        <f>VLOOKUP($B336,'Gas wholesale lookups'!$A$4:$L$15,'Inputs - Gas wholesale index'!N$2,FALSE)</f>
        <v>208526.18181818182</v>
      </c>
      <c r="O336" s="37">
        <f>VLOOKUP($B336,'Gas wholesale lookups'!$A$4:$R$15,'Inputs - Gas wholesale index'!O$2,FALSE)</f>
        <v>0</v>
      </c>
      <c r="P336" s="37">
        <f>VLOOKUP($B336,'Gas wholesale lookups'!$A$4:$R$15,'Inputs - Gas wholesale index'!P$2,FALSE)</f>
        <v>1</v>
      </c>
      <c r="Q336" s="37">
        <f>VLOOKUP($B336,'Gas wholesale lookups'!$A$4:$R$15,'Inputs - Gas wholesale index'!Q$2,FALSE)</f>
        <v>1</v>
      </c>
      <c r="R336" s="37">
        <f>VLOOKUP($B336,'Gas wholesale lookups'!$A$4:$R$15,'Inputs - Gas wholesale index'!R$2,FALSE)</f>
        <v>1</v>
      </c>
      <c r="S336" s="37">
        <f>VLOOKUP($B336,'Gas wholesale lookups'!$A$4:$R$15,'Inputs - Gas wholesale index'!S$2,FALSE)</f>
        <v>1</v>
      </c>
      <c r="T336" s="37">
        <f>VLOOKUP($B336,'Gas wholesale lookups'!$A$4:$R$15,'Inputs - Gas wholesale index'!T$2,FALSE)</f>
        <v>0</v>
      </c>
      <c r="U336" s="12">
        <f t="shared" si="91"/>
        <v>0</v>
      </c>
      <c r="V336" s="12">
        <f t="shared" si="92"/>
        <v>208526.18181818182</v>
      </c>
      <c r="W336" s="12">
        <f t="shared" si="93"/>
        <v>166168.27272727274</v>
      </c>
      <c r="X336" s="12">
        <f t="shared" si="94"/>
        <v>291847.5</v>
      </c>
      <c r="Y336" s="12">
        <f t="shared" si="95"/>
        <v>332991.45454545453</v>
      </c>
      <c r="Z336" s="12">
        <f t="shared" si="96"/>
        <v>0</v>
      </c>
      <c r="AA336" s="12">
        <f t="shared" si="97"/>
        <v>999533.40909090918</v>
      </c>
      <c r="AB336" s="22">
        <f t="shared" si="98"/>
        <v>0</v>
      </c>
      <c r="AC336" s="22">
        <f t="shared" si="99"/>
        <v>0</v>
      </c>
      <c r="AD336" s="22">
        <f t="shared" si="100"/>
        <v>0</v>
      </c>
      <c r="AE336" s="22">
        <f t="shared" si="101"/>
        <v>0</v>
      </c>
      <c r="AF336" s="22">
        <f t="shared" si="102"/>
        <v>0</v>
      </c>
      <c r="AG336" s="22">
        <f t="shared" si="103"/>
        <v>0</v>
      </c>
      <c r="AH336" s="22">
        <f t="shared" si="104"/>
        <v>0</v>
      </c>
      <c r="AI336" s="43" t="str">
        <f t="shared" si="105"/>
        <v>n/a</v>
      </c>
      <c r="AJ336" s="2" t="str">
        <f t="shared" si="106"/>
        <v>2016-17 Summer</v>
      </c>
      <c r="AK336" s="2" t="str">
        <f t="shared" si="107"/>
        <v>2015-16 Winter</v>
      </c>
      <c r="AL336" s="40">
        <v>0</v>
      </c>
      <c r="AM336" s="7"/>
    </row>
    <row r="337" spans="1:39">
      <c r="A337" s="46">
        <v>42327</v>
      </c>
      <c r="B337" s="13" t="str">
        <f t="shared" si="90"/>
        <v>Nov</v>
      </c>
      <c r="C337" s="182"/>
      <c r="D337" s="182"/>
      <c r="E337" s="182"/>
      <c r="F337" s="182"/>
      <c r="G337" s="182"/>
      <c r="H337" s="182"/>
      <c r="I337" s="12">
        <f>VLOOKUP($B337,'Gas wholesale lookups'!$A$4:$L$15,'Inputs - Gas wholesale index'!I$2,FALSE)</f>
        <v>332991.45454545453</v>
      </c>
      <c r="J337" s="12">
        <f>VLOOKUP($B337,'Gas wholesale lookups'!$A$4:$L$15,'Inputs - Gas wholesale index'!J$2,FALSE)</f>
        <v>208526.18181818182</v>
      </c>
      <c r="K337" s="12">
        <f>VLOOKUP($B337,'Gas wholesale lookups'!$A$4:$L$15,'Inputs - Gas wholesale index'!K$2,FALSE)</f>
        <v>166168.27272727274</v>
      </c>
      <c r="L337" s="12">
        <f>VLOOKUP($B337,'Gas wholesale lookups'!$A$4:$L$15,'Inputs - Gas wholesale index'!L$2,FALSE)</f>
        <v>291847.5</v>
      </c>
      <c r="M337" s="12">
        <f>VLOOKUP($B337,'Gas wholesale lookups'!$A$4:$L$15,'Inputs - Gas wholesale index'!M$2,FALSE)</f>
        <v>332991.45454545453</v>
      </c>
      <c r="N337" s="12">
        <f>VLOOKUP($B337,'Gas wholesale lookups'!$A$4:$L$15,'Inputs - Gas wholesale index'!N$2,FALSE)</f>
        <v>208526.18181818182</v>
      </c>
      <c r="O337" s="37">
        <f>VLOOKUP($B337,'Gas wholesale lookups'!$A$4:$R$15,'Inputs - Gas wholesale index'!O$2,FALSE)</f>
        <v>0</v>
      </c>
      <c r="P337" s="37">
        <f>VLOOKUP($B337,'Gas wholesale lookups'!$A$4:$R$15,'Inputs - Gas wholesale index'!P$2,FALSE)</f>
        <v>1</v>
      </c>
      <c r="Q337" s="37">
        <f>VLOOKUP($B337,'Gas wholesale lookups'!$A$4:$R$15,'Inputs - Gas wholesale index'!Q$2,FALSE)</f>
        <v>1</v>
      </c>
      <c r="R337" s="37">
        <f>VLOOKUP($B337,'Gas wholesale lookups'!$A$4:$R$15,'Inputs - Gas wholesale index'!R$2,FALSE)</f>
        <v>1</v>
      </c>
      <c r="S337" s="37">
        <f>VLOOKUP($B337,'Gas wholesale lookups'!$A$4:$R$15,'Inputs - Gas wholesale index'!S$2,FALSE)</f>
        <v>1</v>
      </c>
      <c r="T337" s="37">
        <f>VLOOKUP($B337,'Gas wholesale lookups'!$A$4:$R$15,'Inputs - Gas wholesale index'!T$2,FALSE)</f>
        <v>0</v>
      </c>
      <c r="U337" s="12">
        <f t="shared" si="91"/>
        <v>0</v>
      </c>
      <c r="V337" s="12">
        <f t="shared" si="92"/>
        <v>208526.18181818182</v>
      </c>
      <c r="W337" s="12">
        <f t="shared" si="93"/>
        <v>166168.27272727274</v>
      </c>
      <c r="X337" s="12">
        <f t="shared" si="94"/>
        <v>291847.5</v>
      </c>
      <c r="Y337" s="12">
        <f t="shared" si="95"/>
        <v>332991.45454545453</v>
      </c>
      <c r="Z337" s="12">
        <f t="shared" si="96"/>
        <v>0</v>
      </c>
      <c r="AA337" s="12">
        <f t="shared" si="97"/>
        <v>999533.40909090918</v>
      </c>
      <c r="AB337" s="22">
        <f t="shared" si="98"/>
        <v>0</v>
      </c>
      <c r="AC337" s="22">
        <f t="shared" si="99"/>
        <v>0</v>
      </c>
      <c r="AD337" s="22">
        <f t="shared" si="100"/>
        <v>0</v>
      </c>
      <c r="AE337" s="22">
        <f t="shared" si="101"/>
        <v>0</v>
      </c>
      <c r="AF337" s="22">
        <f t="shared" si="102"/>
        <v>0</v>
      </c>
      <c r="AG337" s="22">
        <f t="shared" si="103"/>
        <v>0</v>
      </c>
      <c r="AH337" s="22">
        <f t="shared" si="104"/>
        <v>0</v>
      </c>
      <c r="AI337" s="43" t="str">
        <f t="shared" si="105"/>
        <v>n/a</v>
      </c>
      <c r="AJ337" s="2" t="str">
        <f t="shared" si="106"/>
        <v>2016-17 Summer</v>
      </c>
      <c r="AK337" s="2" t="str">
        <f t="shared" si="107"/>
        <v>2015-16 Winter</v>
      </c>
      <c r="AL337" s="40">
        <v>0</v>
      </c>
      <c r="AM337" s="7"/>
    </row>
    <row r="338" spans="1:39">
      <c r="A338" s="46">
        <v>42328</v>
      </c>
      <c r="B338" s="13" t="str">
        <f t="shared" si="90"/>
        <v>Nov</v>
      </c>
      <c r="C338" s="182"/>
      <c r="D338" s="182"/>
      <c r="E338" s="182"/>
      <c r="F338" s="182"/>
      <c r="G338" s="182"/>
      <c r="H338" s="182"/>
      <c r="I338" s="12">
        <f>VLOOKUP($B338,'Gas wholesale lookups'!$A$4:$L$15,'Inputs - Gas wholesale index'!I$2,FALSE)</f>
        <v>332991.45454545453</v>
      </c>
      <c r="J338" s="12">
        <f>VLOOKUP($B338,'Gas wholesale lookups'!$A$4:$L$15,'Inputs - Gas wholesale index'!J$2,FALSE)</f>
        <v>208526.18181818182</v>
      </c>
      <c r="K338" s="12">
        <f>VLOOKUP($B338,'Gas wholesale lookups'!$A$4:$L$15,'Inputs - Gas wholesale index'!K$2,FALSE)</f>
        <v>166168.27272727274</v>
      </c>
      <c r="L338" s="12">
        <f>VLOOKUP($B338,'Gas wholesale lookups'!$A$4:$L$15,'Inputs - Gas wholesale index'!L$2,FALSE)</f>
        <v>291847.5</v>
      </c>
      <c r="M338" s="12">
        <f>VLOOKUP($B338,'Gas wholesale lookups'!$A$4:$L$15,'Inputs - Gas wholesale index'!M$2,FALSE)</f>
        <v>332991.45454545453</v>
      </c>
      <c r="N338" s="12">
        <f>VLOOKUP($B338,'Gas wholesale lookups'!$A$4:$L$15,'Inputs - Gas wholesale index'!N$2,FALSE)</f>
        <v>208526.18181818182</v>
      </c>
      <c r="O338" s="37">
        <f>VLOOKUP($B338,'Gas wholesale lookups'!$A$4:$R$15,'Inputs - Gas wholesale index'!O$2,FALSE)</f>
        <v>0</v>
      </c>
      <c r="P338" s="37">
        <f>VLOOKUP($B338,'Gas wholesale lookups'!$A$4:$R$15,'Inputs - Gas wholesale index'!P$2,FALSE)</f>
        <v>1</v>
      </c>
      <c r="Q338" s="37">
        <f>VLOOKUP($B338,'Gas wholesale lookups'!$A$4:$R$15,'Inputs - Gas wholesale index'!Q$2,FALSE)</f>
        <v>1</v>
      </c>
      <c r="R338" s="37">
        <f>VLOOKUP($B338,'Gas wholesale lookups'!$A$4:$R$15,'Inputs - Gas wholesale index'!R$2,FALSE)</f>
        <v>1</v>
      </c>
      <c r="S338" s="37">
        <f>VLOOKUP($B338,'Gas wholesale lookups'!$A$4:$R$15,'Inputs - Gas wholesale index'!S$2,FALSE)</f>
        <v>1</v>
      </c>
      <c r="T338" s="37">
        <f>VLOOKUP($B338,'Gas wholesale lookups'!$A$4:$R$15,'Inputs - Gas wholesale index'!T$2,FALSE)</f>
        <v>0</v>
      </c>
      <c r="U338" s="12">
        <f t="shared" si="91"/>
        <v>0</v>
      </c>
      <c r="V338" s="12">
        <f t="shared" si="92"/>
        <v>208526.18181818182</v>
      </c>
      <c r="W338" s="12">
        <f t="shared" si="93"/>
        <v>166168.27272727274</v>
      </c>
      <c r="X338" s="12">
        <f t="shared" si="94"/>
        <v>291847.5</v>
      </c>
      <c r="Y338" s="12">
        <f t="shared" si="95"/>
        <v>332991.45454545453</v>
      </c>
      <c r="Z338" s="12">
        <f t="shared" si="96"/>
        <v>0</v>
      </c>
      <c r="AA338" s="12">
        <f t="shared" si="97"/>
        <v>999533.40909090918</v>
      </c>
      <c r="AB338" s="22">
        <f t="shared" si="98"/>
        <v>0</v>
      </c>
      <c r="AC338" s="22">
        <f t="shared" si="99"/>
        <v>0</v>
      </c>
      <c r="AD338" s="22">
        <f t="shared" si="100"/>
        <v>0</v>
      </c>
      <c r="AE338" s="22">
        <f t="shared" si="101"/>
        <v>0</v>
      </c>
      <c r="AF338" s="22">
        <f t="shared" si="102"/>
        <v>0</v>
      </c>
      <c r="AG338" s="22">
        <f t="shared" si="103"/>
        <v>0</v>
      </c>
      <c r="AH338" s="22">
        <f t="shared" si="104"/>
        <v>0</v>
      </c>
      <c r="AI338" s="43" t="str">
        <f t="shared" si="105"/>
        <v>n/a</v>
      </c>
      <c r="AJ338" s="2" t="str">
        <f t="shared" si="106"/>
        <v>2016-17 Summer</v>
      </c>
      <c r="AK338" s="2" t="str">
        <f t="shared" si="107"/>
        <v>2015-16 Winter</v>
      </c>
      <c r="AL338" s="40">
        <v>0</v>
      </c>
      <c r="AM338" s="7"/>
    </row>
    <row r="339" spans="1:39">
      <c r="A339" s="46">
        <v>42331</v>
      </c>
      <c r="B339" s="13" t="str">
        <f t="shared" si="90"/>
        <v>Nov</v>
      </c>
      <c r="C339" s="182"/>
      <c r="D339" s="182"/>
      <c r="E339" s="182"/>
      <c r="F339" s="182"/>
      <c r="G339" s="182"/>
      <c r="H339" s="182"/>
      <c r="I339" s="12">
        <f>VLOOKUP($B339,'Gas wholesale lookups'!$A$4:$L$15,'Inputs - Gas wholesale index'!I$2,FALSE)</f>
        <v>332991.45454545453</v>
      </c>
      <c r="J339" s="12">
        <f>VLOOKUP($B339,'Gas wholesale lookups'!$A$4:$L$15,'Inputs - Gas wholesale index'!J$2,FALSE)</f>
        <v>208526.18181818182</v>
      </c>
      <c r="K339" s="12">
        <f>VLOOKUP($B339,'Gas wholesale lookups'!$A$4:$L$15,'Inputs - Gas wholesale index'!K$2,FALSE)</f>
        <v>166168.27272727274</v>
      </c>
      <c r="L339" s="12">
        <f>VLOOKUP($B339,'Gas wholesale lookups'!$A$4:$L$15,'Inputs - Gas wholesale index'!L$2,FALSE)</f>
        <v>291847.5</v>
      </c>
      <c r="M339" s="12">
        <f>VLOOKUP($B339,'Gas wholesale lookups'!$A$4:$L$15,'Inputs - Gas wholesale index'!M$2,FALSE)</f>
        <v>332991.45454545453</v>
      </c>
      <c r="N339" s="12">
        <f>VLOOKUP($B339,'Gas wholesale lookups'!$A$4:$L$15,'Inputs - Gas wholesale index'!N$2,FALSE)</f>
        <v>208526.18181818182</v>
      </c>
      <c r="O339" s="37">
        <f>VLOOKUP($B339,'Gas wholesale lookups'!$A$4:$R$15,'Inputs - Gas wholesale index'!O$2,FALSE)</f>
        <v>0</v>
      </c>
      <c r="P339" s="37">
        <f>VLOOKUP($B339,'Gas wholesale lookups'!$A$4:$R$15,'Inputs - Gas wholesale index'!P$2,FALSE)</f>
        <v>1</v>
      </c>
      <c r="Q339" s="37">
        <f>VLOOKUP($B339,'Gas wholesale lookups'!$A$4:$R$15,'Inputs - Gas wholesale index'!Q$2,FALSE)</f>
        <v>1</v>
      </c>
      <c r="R339" s="37">
        <f>VLOOKUP($B339,'Gas wholesale lookups'!$A$4:$R$15,'Inputs - Gas wholesale index'!R$2,FALSE)</f>
        <v>1</v>
      </c>
      <c r="S339" s="37">
        <f>VLOOKUP($B339,'Gas wholesale lookups'!$A$4:$R$15,'Inputs - Gas wholesale index'!S$2,FALSE)</f>
        <v>1</v>
      </c>
      <c r="T339" s="37">
        <f>VLOOKUP($B339,'Gas wholesale lookups'!$A$4:$R$15,'Inputs - Gas wholesale index'!T$2,FALSE)</f>
        <v>0</v>
      </c>
      <c r="U339" s="12">
        <f t="shared" si="91"/>
        <v>0</v>
      </c>
      <c r="V339" s="12">
        <f t="shared" si="92"/>
        <v>208526.18181818182</v>
      </c>
      <c r="W339" s="12">
        <f t="shared" si="93"/>
        <v>166168.27272727274</v>
      </c>
      <c r="X339" s="12">
        <f t="shared" si="94"/>
        <v>291847.5</v>
      </c>
      <c r="Y339" s="12">
        <f t="shared" si="95"/>
        <v>332991.45454545453</v>
      </c>
      <c r="Z339" s="12">
        <f t="shared" si="96"/>
        <v>0</v>
      </c>
      <c r="AA339" s="12">
        <f t="shared" si="97"/>
        <v>999533.40909090918</v>
      </c>
      <c r="AB339" s="22">
        <f t="shared" si="98"/>
        <v>0</v>
      </c>
      <c r="AC339" s="22">
        <f t="shared" si="99"/>
        <v>0</v>
      </c>
      <c r="AD339" s="22">
        <f t="shared" si="100"/>
        <v>0</v>
      </c>
      <c r="AE339" s="22">
        <f t="shared" si="101"/>
        <v>0</v>
      </c>
      <c r="AF339" s="22">
        <f t="shared" si="102"/>
        <v>0</v>
      </c>
      <c r="AG339" s="22">
        <f t="shared" si="103"/>
        <v>0</v>
      </c>
      <c r="AH339" s="22">
        <f t="shared" si="104"/>
        <v>0</v>
      </c>
      <c r="AI339" s="43" t="str">
        <f t="shared" si="105"/>
        <v>n/a</v>
      </c>
      <c r="AJ339" s="2" t="str">
        <f t="shared" si="106"/>
        <v>2016-17 Summer</v>
      </c>
      <c r="AK339" s="2" t="str">
        <f t="shared" si="107"/>
        <v>2015-16 Winter</v>
      </c>
      <c r="AL339" s="40">
        <v>0</v>
      </c>
      <c r="AM339" s="7"/>
    </row>
    <row r="340" spans="1:39">
      <c r="A340" s="46">
        <v>42332</v>
      </c>
      <c r="B340" s="13" t="str">
        <f t="shared" si="90"/>
        <v>Nov</v>
      </c>
      <c r="C340" s="182"/>
      <c r="D340" s="182"/>
      <c r="E340" s="182"/>
      <c r="F340" s="182"/>
      <c r="G340" s="182"/>
      <c r="H340" s="182"/>
      <c r="I340" s="12">
        <f>VLOOKUP($B340,'Gas wholesale lookups'!$A$4:$L$15,'Inputs - Gas wholesale index'!I$2,FALSE)</f>
        <v>332991.45454545453</v>
      </c>
      <c r="J340" s="12">
        <f>VLOOKUP($B340,'Gas wholesale lookups'!$A$4:$L$15,'Inputs - Gas wholesale index'!J$2,FALSE)</f>
        <v>208526.18181818182</v>
      </c>
      <c r="K340" s="12">
        <f>VLOOKUP($B340,'Gas wholesale lookups'!$A$4:$L$15,'Inputs - Gas wholesale index'!K$2,FALSE)</f>
        <v>166168.27272727274</v>
      </c>
      <c r="L340" s="12">
        <f>VLOOKUP($B340,'Gas wholesale lookups'!$A$4:$L$15,'Inputs - Gas wholesale index'!L$2,FALSE)</f>
        <v>291847.5</v>
      </c>
      <c r="M340" s="12">
        <f>VLOOKUP($B340,'Gas wholesale lookups'!$A$4:$L$15,'Inputs - Gas wholesale index'!M$2,FALSE)</f>
        <v>332991.45454545453</v>
      </c>
      <c r="N340" s="12">
        <f>VLOOKUP($B340,'Gas wholesale lookups'!$A$4:$L$15,'Inputs - Gas wholesale index'!N$2,FALSE)</f>
        <v>208526.18181818182</v>
      </c>
      <c r="O340" s="37">
        <f>VLOOKUP($B340,'Gas wholesale lookups'!$A$4:$R$15,'Inputs - Gas wholesale index'!O$2,FALSE)</f>
        <v>0</v>
      </c>
      <c r="P340" s="37">
        <f>VLOOKUP($B340,'Gas wholesale lookups'!$A$4:$R$15,'Inputs - Gas wholesale index'!P$2,FALSE)</f>
        <v>1</v>
      </c>
      <c r="Q340" s="37">
        <f>VLOOKUP($B340,'Gas wholesale lookups'!$A$4:$R$15,'Inputs - Gas wholesale index'!Q$2,FALSE)</f>
        <v>1</v>
      </c>
      <c r="R340" s="37">
        <f>VLOOKUP($B340,'Gas wholesale lookups'!$A$4:$R$15,'Inputs - Gas wholesale index'!R$2,FALSE)</f>
        <v>1</v>
      </c>
      <c r="S340" s="37">
        <f>VLOOKUP($B340,'Gas wholesale lookups'!$A$4:$R$15,'Inputs - Gas wholesale index'!S$2,FALSE)</f>
        <v>1</v>
      </c>
      <c r="T340" s="37">
        <f>VLOOKUP($B340,'Gas wholesale lookups'!$A$4:$R$15,'Inputs - Gas wholesale index'!T$2,FALSE)</f>
        <v>0</v>
      </c>
      <c r="U340" s="12">
        <f t="shared" si="91"/>
        <v>0</v>
      </c>
      <c r="V340" s="12">
        <f t="shared" si="92"/>
        <v>208526.18181818182</v>
      </c>
      <c r="W340" s="12">
        <f t="shared" si="93"/>
        <v>166168.27272727274</v>
      </c>
      <c r="X340" s="12">
        <f t="shared" si="94"/>
        <v>291847.5</v>
      </c>
      <c r="Y340" s="12">
        <f t="shared" si="95"/>
        <v>332991.45454545453</v>
      </c>
      <c r="Z340" s="12">
        <f t="shared" si="96"/>
        <v>0</v>
      </c>
      <c r="AA340" s="12">
        <f t="shared" si="97"/>
        <v>999533.40909090918</v>
      </c>
      <c r="AB340" s="22">
        <f t="shared" si="98"/>
        <v>0</v>
      </c>
      <c r="AC340" s="22">
        <f t="shared" si="99"/>
        <v>0</v>
      </c>
      <c r="AD340" s="22">
        <f t="shared" si="100"/>
        <v>0</v>
      </c>
      <c r="AE340" s="22">
        <f t="shared" si="101"/>
        <v>0</v>
      </c>
      <c r="AF340" s="22">
        <f t="shared" si="102"/>
        <v>0</v>
      </c>
      <c r="AG340" s="22">
        <f t="shared" si="103"/>
        <v>0</v>
      </c>
      <c r="AH340" s="22">
        <f t="shared" si="104"/>
        <v>0</v>
      </c>
      <c r="AI340" s="43" t="str">
        <f t="shared" si="105"/>
        <v>n/a</v>
      </c>
      <c r="AJ340" s="2" t="str">
        <f t="shared" si="106"/>
        <v>2016-17 Summer</v>
      </c>
      <c r="AK340" s="2" t="str">
        <f t="shared" si="107"/>
        <v>2015-16 Winter</v>
      </c>
      <c r="AL340" s="40">
        <v>0</v>
      </c>
      <c r="AM340" s="7"/>
    </row>
    <row r="341" spans="1:39">
      <c r="A341" s="46">
        <v>42333</v>
      </c>
      <c r="B341" s="13" t="str">
        <f t="shared" si="90"/>
        <v>Nov</v>
      </c>
      <c r="C341" s="182"/>
      <c r="D341" s="182"/>
      <c r="E341" s="182"/>
      <c r="F341" s="182"/>
      <c r="G341" s="182"/>
      <c r="H341" s="182"/>
      <c r="I341" s="12">
        <f>VLOOKUP($B341,'Gas wholesale lookups'!$A$4:$L$15,'Inputs - Gas wholesale index'!I$2,FALSE)</f>
        <v>332991.45454545453</v>
      </c>
      <c r="J341" s="12">
        <f>VLOOKUP($B341,'Gas wholesale lookups'!$A$4:$L$15,'Inputs - Gas wholesale index'!J$2,FALSE)</f>
        <v>208526.18181818182</v>
      </c>
      <c r="K341" s="12">
        <f>VLOOKUP($B341,'Gas wholesale lookups'!$A$4:$L$15,'Inputs - Gas wholesale index'!K$2,FALSE)</f>
        <v>166168.27272727274</v>
      </c>
      <c r="L341" s="12">
        <f>VLOOKUP($B341,'Gas wholesale lookups'!$A$4:$L$15,'Inputs - Gas wholesale index'!L$2,FALSE)</f>
        <v>291847.5</v>
      </c>
      <c r="M341" s="12">
        <f>VLOOKUP($B341,'Gas wholesale lookups'!$A$4:$L$15,'Inputs - Gas wholesale index'!M$2,FALSE)</f>
        <v>332991.45454545453</v>
      </c>
      <c r="N341" s="12">
        <f>VLOOKUP($B341,'Gas wholesale lookups'!$A$4:$L$15,'Inputs - Gas wholesale index'!N$2,FALSE)</f>
        <v>208526.18181818182</v>
      </c>
      <c r="O341" s="37">
        <f>VLOOKUP($B341,'Gas wholesale lookups'!$A$4:$R$15,'Inputs - Gas wholesale index'!O$2,FALSE)</f>
        <v>0</v>
      </c>
      <c r="P341" s="37">
        <f>VLOOKUP($B341,'Gas wholesale lookups'!$A$4:$R$15,'Inputs - Gas wholesale index'!P$2,FALSE)</f>
        <v>1</v>
      </c>
      <c r="Q341" s="37">
        <f>VLOOKUP($B341,'Gas wholesale lookups'!$A$4:$R$15,'Inputs - Gas wholesale index'!Q$2,FALSE)</f>
        <v>1</v>
      </c>
      <c r="R341" s="37">
        <f>VLOOKUP($B341,'Gas wholesale lookups'!$A$4:$R$15,'Inputs - Gas wholesale index'!R$2,FALSE)</f>
        <v>1</v>
      </c>
      <c r="S341" s="37">
        <f>VLOOKUP($B341,'Gas wholesale lookups'!$A$4:$R$15,'Inputs - Gas wholesale index'!S$2,FALSE)</f>
        <v>1</v>
      </c>
      <c r="T341" s="37">
        <f>VLOOKUP($B341,'Gas wholesale lookups'!$A$4:$R$15,'Inputs - Gas wholesale index'!T$2,FALSE)</f>
        <v>0</v>
      </c>
      <c r="U341" s="12">
        <f t="shared" si="91"/>
        <v>0</v>
      </c>
      <c r="V341" s="12">
        <f t="shared" si="92"/>
        <v>208526.18181818182</v>
      </c>
      <c r="W341" s="12">
        <f t="shared" si="93"/>
        <v>166168.27272727274</v>
      </c>
      <c r="X341" s="12">
        <f t="shared" si="94"/>
        <v>291847.5</v>
      </c>
      <c r="Y341" s="12">
        <f t="shared" si="95"/>
        <v>332991.45454545453</v>
      </c>
      <c r="Z341" s="12">
        <f t="shared" si="96"/>
        <v>0</v>
      </c>
      <c r="AA341" s="12">
        <f t="shared" si="97"/>
        <v>999533.40909090918</v>
      </c>
      <c r="AB341" s="22">
        <f t="shared" si="98"/>
        <v>0</v>
      </c>
      <c r="AC341" s="22">
        <f t="shared" si="99"/>
        <v>0</v>
      </c>
      <c r="AD341" s="22">
        <f t="shared" si="100"/>
        <v>0</v>
      </c>
      <c r="AE341" s="22">
        <f t="shared" si="101"/>
        <v>0</v>
      </c>
      <c r="AF341" s="22">
        <f t="shared" si="102"/>
        <v>0</v>
      </c>
      <c r="AG341" s="22">
        <f t="shared" si="103"/>
        <v>0</v>
      </c>
      <c r="AH341" s="22">
        <f t="shared" si="104"/>
        <v>0</v>
      </c>
      <c r="AI341" s="43" t="str">
        <f t="shared" si="105"/>
        <v>n/a</v>
      </c>
      <c r="AJ341" s="2" t="str">
        <f t="shared" si="106"/>
        <v>2016-17 Summer</v>
      </c>
      <c r="AK341" s="2" t="str">
        <f t="shared" si="107"/>
        <v>2015-16 Winter</v>
      </c>
      <c r="AL341" s="40">
        <v>0</v>
      </c>
      <c r="AM341" s="7"/>
    </row>
    <row r="342" spans="1:39">
      <c r="A342" s="46">
        <v>42334</v>
      </c>
      <c r="B342" s="13" t="str">
        <f t="shared" si="90"/>
        <v>Nov</v>
      </c>
      <c r="C342" s="182"/>
      <c r="D342" s="182"/>
      <c r="E342" s="182"/>
      <c r="F342" s="182"/>
      <c r="G342" s="182"/>
      <c r="H342" s="182"/>
      <c r="I342" s="12">
        <f>VLOOKUP($B342,'Gas wholesale lookups'!$A$4:$L$15,'Inputs - Gas wholesale index'!I$2,FALSE)</f>
        <v>332991.45454545453</v>
      </c>
      <c r="J342" s="12">
        <f>VLOOKUP($B342,'Gas wholesale lookups'!$A$4:$L$15,'Inputs - Gas wholesale index'!J$2,FALSE)</f>
        <v>208526.18181818182</v>
      </c>
      <c r="K342" s="12">
        <f>VLOOKUP($B342,'Gas wholesale lookups'!$A$4:$L$15,'Inputs - Gas wholesale index'!K$2,FALSE)</f>
        <v>166168.27272727274</v>
      </c>
      <c r="L342" s="12">
        <f>VLOOKUP($B342,'Gas wholesale lookups'!$A$4:$L$15,'Inputs - Gas wholesale index'!L$2,FALSE)</f>
        <v>291847.5</v>
      </c>
      <c r="M342" s="12">
        <f>VLOOKUP($B342,'Gas wholesale lookups'!$A$4:$L$15,'Inputs - Gas wholesale index'!M$2,FALSE)</f>
        <v>332991.45454545453</v>
      </c>
      <c r="N342" s="12">
        <f>VLOOKUP($B342,'Gas wholesale lookups'!$A$4:$L$15,'Inputs - Gas wholesale index'!N$2,FALSE)</f>
        <v>208526.18181818182</v>
      </c>
      <c r="O342" s="37">
        <f>VLOOKUP($B342,'Gas wholesale lookups'!$A$4:$R$15,'Inputs - Gas wholesale index'!O$2,FALSE)</f>
        <v>0</v>
      </c>
      <c r="P342" s="37">
        <f>VLOOKUP($B342,'Gas wholesale lookups'!$A$4:$R$15,'Inputs - Gas wholesale index'!P$2,FALSE)</f>
        <v>1</v>
      </c>
      <c r="Q342" s="37">
        <f>VLOOKUP($B342,'Gas wholesale lookups'!$A$4:$R$15,'Inputs - Gas wholesale index'!Q$2,FALSE)</f>
        <v>1</v>
      </c>
      <c r="R342" s="37">
        <f>VLOOKUP($B342,'Gas wholesale lookups'!$A$4:$R$15,'Inputs - Gas wholesale index'!R$2,FALSE)</f>
        <v>1</v>
      </c>
      <c r="S342" s="37">
        <f>VLOOKUP($B342,'Gas wholesale lookups'!$A$4:$R$15,'Inputs - Gas wholesale index'!S$2,FALSE)</f>
        <v>1</v>
      </c>
      <c r="T342" s="37">
        <f>VLOOKUP($B342,'Gas wholesale lookups'!$A$4:$R$15,'Inputs - Gas wholesale index'!T$2,FALSE)</f>
        <v>0</v>
      </c>
      <c r="U342" s="12">
        <f t="shared" si="91"/>
        <v>0</v>
      </c>
      <c r="V342" s="12">
        <f t="shared" si="92"/>
        <v>208526.18181818182</v>
      </c>
      <c r="W342" s="12">
        <f t="shared" si="93"/>
        <v>166168.27272727274</v>
      </c>
      <c r="X342" s="12">
        <f t="shared" si="94"/>
        <v>291847.5</v>
      </c>
      <c r="Y342" s="12">
        <f t="shared" si="95"/>
        <v>332991.45454545453</v>
      </c>
      <c r="Z342" s="12">
        <f t="shared" si="96"/>
        <v>0</v>
      </c>
      <c r="AA342" s="12">
        <f t="shared" si="97"/>
        <v>999533.40909090918</v>
      </c>
      <c r="AB342" s="22">
        <f t="shared" si="98"/>
        <v>0</v>
      </c>
      <c r="AC342" s="22">
        <f t="shared" si="99"/>
        <v>0</v>
      </c>
      <c r="AD342" s="22">
        <f t="shared" si="100"/>
        <v>0</v>
      </c>
      <c r="AE342" s="22">
        <f t="shared" si="101"/>
        <v>0</v>
      </c>
      <c r="AF342" s="22">
        <f t="shared" si="102"/>
        <v>0</v>
      </c>
      <c r="AG342" s="22">
        <f t="shared" si="103"/>
        <v>0</v>
      </c>
      <c r="AH342" s="22">
        <f t="shared" si="104"/>
        <v>0</v>
      </c>
      <c r="AI342" s="43" t="str">
        <f t="shared" si="105"/>
        <v>n/a</v>
      </c>
      <c r="AJ342" s="2" t="str">
        <f t="shared" si="106"/>
        <v>2016-17 Summer</v>
      </c>
      <c r="AK342" s="2" t="str">
        <f t="shared" si="107"/>
        <v>2015-16 Winter</v>
      </c>
      <c r="AL342" s="40">
        <v>0</v>
      </c>
      <c r="AM342" s="7"/>
    </row>
    <row r="343" spans="1:39">
      <c r="A343" s="46">
        <v>42335</v>
      </c>
      <c r="B343" s="13" t="str">
        <f t="shared" si="90"/>
        <v>Nov</v>
      </c>
      <c r="C343" s="182"/>
      <c r="D343" s="182"/>
      <c r="E343" s="182"/>
      <c r="F343" s="182"/>
      <c r="G343" s="182"/>
      <c r="H343" s="182"/>
      <c r="I343" s="12">
        <f>VLOOKUP($B343,'Gas wholesale lookups'!$A$4:$L$15,'Inputs - Gas wholesale index'!I$2,FALSE)</f>
        <v>332991.45454545453</v>
      </c>
      <c r="J343" s="12">
        <f>VLOOKUP($B343,'Gas wholesale lookups'!$A$4:$L$15,'Inputs - Gas wholesale index'!J$2,FALSE)</f>
        <v>208526.18181818182</v>
      </c>
      <c r="K343" s="12">
        <f>VLOOKUP($B343,'Gas wholesale lookups'!$A$4:$L$15,'Inputs - Gas wholesale index'!K$2,FALSE)</f>
        <v>166168.27272727274</v>
      </c>
      <c r="L343" s="12">
        <f>VLOOKUP($B343,'Gas wholesale lookups'!$A$4:$L$15,'Inputs - Gas wholesale index'!L$2,FALSE)</f>
        <v>291847.5</v>
      </c>
      <c r="M343" s="12">
        <f>VLOOKUP($B343,'Gas wholesale lookups'!$A$4:$L$15,'Inputs - Gas wholesale index'!M$2,FALSE)</f>
        <v>332991.45454545453</v>
      </c>
      <c r="N343" s="12">
        <f>VLOOKUP($B343,'Gas wholesale lookups'!$A$4:$L$15,'Inputs - Gas wholesale index'!N$2,FALSE)</f>
        <v>208526.18181818182</v>
      </c>
      <c r="O343" s="37">
        <f>VLOOKUP($B343,'Gas wholesale lookups'!$A$4:$R$15,'Inputs - Gas wholesale index'!O$2,FALSE)</f>
        <v>0</v>
      </c>
      <c r="P343" s="37">
        <f>VLOOKUP($B343,'Gas wholesale lookups'!$A$4:$R$15,'Inputs - Gas wholesale index'!P$2,FALSE)</f>
        <v>1</v>
      </c>
      <c r="Q343" s="37">
        <f>VLOOKUP($B343,'Gas wholesale lookups'!$A$4:$R$15,'Inputs - Gas wholesale index'!Q$2,FALSE)</f>
        <v>1</v>
      </c>
      <c r="R343" s="37">
        <f>VLOOKUP($B343,'Gas wholesale lookups'!$A$4:$R$15,'Inputs - Gas wholesale index'!R$2,FALSE)</f>
        <v>1</v>
      </c>
      <c r="S343" s="37">
        <f>VLOOKUP($B343,'Gas wholesale lookups'!$A$4:$R$15,'Inputs - Gas wholesale index'!S$2,FALSE)</f>
        <v>1</v>
      </c>
      <c r="T343" s="37">
        <f>VLOOKUP($B343,'Gas wholesale lookups'!$A$4:$R$15,'Inputs - Gas wholesale index'!T$2,FALSE)</f>
        <v>0</v>
      </c>
      <c r="U343" s="12">
        <f t="shared" si="91"/>
        <v>0</v>
      </c>
      <c r="V343" s="12">
        <f t="shared" si="92"/>
        <v>208526.18181818182</v>
      </c>
      <c r="W343" s="12">
        <f t="shared" si="93"/>
        <v>166168.27272727274</v>
      </c>
      <c r="X343" s="12">
        <f t="shared" si="94"/>
        <v>291847.5</v>
      </c>
      <c r="Y343" s="12">
        <f t="shared" si="95"/>
        <v>332991.45454545453</v>
      </c>
      <c r="Z343" s="12">
        <f t="shared" si="96"/>
        <v>0</v>
      </c>
      <c r="AA343" s="12">
        <f t="shared" si="97"/>
        <v>999533.40909090918</v>
      </c>
      <c r="AB343" s="22">
        <f t="shared" si="98"/>
        <v>0</v>
      </c>
      <c r="AC343" s="22">
        <f t="shared" si="99"/>
        <v>0</v>
      </c>
      <c r="AD343" s="22">
        <f t="shared" si="100"/>
        <v>0</v>
      </c>
      <c r="AE343" s="22">
        <f t="shared" si="101"/>
        <v>0</v>
      </c>
      <c r="AF343" s="22">
        <f t="shared" si="102"/>
        <v>0</v>
      </c>
      <c r="AG343" s="22">
        <f t="shared" si="103"/>
        <v>0</v>
      </c>
      <c r="AH343" s="22">
        <f t="shared" si="104"/>
        <v>0</v>
      </c>
      <c r="AI343" s="43" t="str">
        <f t="shared" si="105"/>
        <v>n/a</v>
      </c>
      <c r="AJ343" s="2" t="str">
        <f t="shared" si="106"/>
        <v>2016-17 Summer</v>
      </c>
      <c r="AK343" s="2" t="str">
        <f t="shared" si="107"/>
        <v>2015-16 Winter</v>
      </c>
      <c r="AL343" s="40">
        <v>0</v>
      </c>
      <c r="AM343" s="7"/>
    </row>
    <row r="344" spans="1:39">
      <c r="A344" s="46">
        <v>42338</v>
      </c>
      <c r="B344" s="13" t="str">
        <f t="shared" si="90"/>
        <v>Nov</v>
      </c>
      <c r="C344" s="182"/>
      <c r="D344" s="182"/>
      <c r="E344" s="182"/>
      <c r="F344" s="182"/>
      <c r="G344" s="182"/>
      <c r="H344" s="182"/>
      <c r="I344" s="12">
        <f>VLOOKUP($B344,'Gas wholesale lookups'!$A$4:$L$15,'Inputs - Gas wholesale index'!I$2,FALSE)</f>
        <v>332991.45454545453</v>
      </c>
      <c r="J344" s="12">
        <f>VLOOKUP($B344,'Gas wholesale lookups'!$A$4:$L$15,'Inputs - Gas wholesale index'!J$2,FALSE)</f>
        <v>208526.18181818182</v>
      </c>
      <c r="K344" s="12">
        <f>VLOOKUP($B344,'Gas wholesale lookups'!$A$4:$L$15,'Inputs - Gas wholesale index'!K$2,FALSE)</f>
        <v>166168.27272727274</v>
      </c>
      <c r="L344" s="12">
        <f>VLOOKUP($B344,'Gas wholesale lookups'!$A$4:$L$15,'Inputs - Gas wholesale index'!L$2,FALSE)</f>
        <v>291847.5</v>
      </c>
      <c r="M344" s="12">
        <f>VLOOKUP($B344,'Gas wholesale lookups'!$A$4:$L$15,'Inputs - Gas wholesale index'!M$2,FALSE)</f>
        <v>332991.45454545453</v>
      </c>
      <c r="N344" s="12">
        <f>VLOOKUP($B344,'Gas wholesale lookups'!$A$4:$L$15,'Inputs - Gas wholesale index'!N$2,FALSE)</f>
        <v>208526.18181818182</v>
      </c>
      <c r="O344" s="37">
        <f>VLOOKUP($B344,'Gas wholesale lookups'!$A$4:$R$15,'Inputs - Gas wholesale index'!O$2,FALSE)</f>
        <v>0</v>
      </c>
      <c r="P344" s="37">
        <f>VLOOKUP($B344,'Gas wholesale lookups'!$A$4:$R$15,'Inputs - Gas wholesale index'!P$2,FALSE)</f>
        <v>1</v>
      </c>
      <c r="Q344" s="37">
        <f>VLOOKUP($B344,'Gas wholesale lookups'!$A$4:$R$15,'Inputs - Gas wholesale index'!Q$2,FALSE)</f>
        <v>1</v>
      </c>
      <c r="R344" s="37">
        <f>VLOOKUP($B344,'Gas wholesale lookups'!$A$4:$R$15,'Inputs - Gas wholesale index'!R$2,FALSE)</f>
        <v>1</v>
      </c>
      <c r="S344" s="37">
        <f>VLOOKUP($B344,'Gas wholesale lookups'!$A$4:$R$15,'Inputs - Gas wholesale index'!S$2,FALSE)</f>
        <v>1</v>
      </c>
      <c r="T344" s="37">
        <f>VLOOKUP($B344,'Gas wholesale lookups'!$A$4:$R$15,'Inputs - Gas wholesale index'!T$2,FALSE)</f>
        <v>0</v>
      </c>
      <c r="U344" s="12">
        <f t="shared" si="91"/>
        <v>0</v>
      </c>
      <c r="V344" s="12">
        <f t="shared" si="92"/>
        <v>208526.18181818182</v>
      </c>
      <c r="W344" s="12">
        <f t="shared" si="93"/>
        <v>166168.27272727274</v>
      </c>
      <c r="X344" s="12">
        <f t="shared" si="94"/>
        <v>291847.5</v>
      </c>
      <c r="Y344" s="12">
        <f t="shared" si="95"/>
        <v>332991.45454545453</v>
      </c>
      <c r="Z344" s="12">
        <f t="shared" si="96"/>
        <v>0</v>
      </c>
      <c r="AA344" s="12">
        <f t="shared" si="97"/>
        <v>999533.40909090918</v>
      </c>
      <c r="AB344" s="22">
        <f t="shared" si="98"/>
        <v>0</v>
      </c>
      <c r="AC344" s="22">
        <f t="shared" si="99"/>
        <v>0</v>
      </c>
      <c r="AD344" s="22">
        <f t="shared" si="100"/>
        <v>0</v>
      </c>
      <c r="AE344" s="22">
        <f t="shared" si="101"/>
        <v>0</v>
      </c>
      <c r="AF344" s="22">
        <f t="shared" si="102"/>
        <v>0</v>
      </c>
      <c r="AG344" s="22">
        <f t="shared" si="103"/>
        <v>0</v>
      </c>
      <c r="AH344" s="22">
        <f t="shared" si="104"/>
        <v>0</v>
      </c>
      <c r="AI344" s="43" t="str">
        <f t="shared" si="105"/>
        <v>n/a</v>
      </c>
      <c r="AJ344" s="2" t="str">
        <f t="shared" si="106"/>
        <v>2016-17 Summer</v>
      </c>
      <c r="AK344" s="2" t="str">
        <f t="shared" si="107"/>
        <v>2015-16 Winter</v>
      </c>
      <c r="AL344" s="40">
        <v>0</v>
      </c>
      <c r="AM344" s="7"/>
    </row>
    <row r="345" spans="1:39">
      <c r="A345" s="46">
        <v>42339</v>
      </c>
      <c r="B345" s="13" t="str">
        <f t="shared" ref="B345:B408" si="108">TEXT(A345,"mmm")</f>
        <v>Dec</v>
      </c>
      <c r="C345" s="182"/>
      <c r="D345" s="182"/>
      <c r="E345" s="182"/>
      <c r="F345" s="182"/>
      <c r="G345" s="182"/>
      <c r="H345" s="182"/>
      <c r="I345" s="12">
        <f>VLOOKUP($B345,'Gas wholesale lookups'!$A$4:$L$15,'Inputs - Gas wholesale index'!I$2,FALSE)</f>
        <v>332991.45454545453</v>
      </c>
      <c r="J345" s="12">
        <f>VLOOKUP($B345,'Gas wholesale lookups'!$A$4:$L$15,'Inputs - Gas wholesale index'!J$2,FALSE)</f>
        <v>208526.18181818182</v>
      </c>
      <c r="K345" s="12">
        <f>VLOOKUP($B345,'Gas wholesale lookups'!$A$4:$L$15,'Inputs - Gas wholesale index'!K$2,FALSE)</f>
        <v>166168.27272727274</v>
      </c>
      <c r="L345" s="12">
        <f>VLOOKUP($B345,'Gas wholesale lookups'!$A$4:$L$15,'Inputs - Gas wholesale index'!L$2,FALSE)</f>
        <v>291847.5</v>
      </c>
      <c r="M345" s="12">
        <f>VLOOKUP($B345,'Gas wholesale lookups'!$A$4:$L$15,'Inputs - Gas wholesale index'!M$2,FALSE)</f>
        <v>332991.45454545453</v>
      </c>
      <c r="N345" s="12">
        <f>VLOOKUP($B345,'Gas wholesale lookups'!$A$4:$L$15,'Inputs - Gas wholesale index'!N$2,FALSE)</f>
        <v>208526.18181818182</v>
      </c>
      <c r="O345" s="37">
        <f>VLOOKUP($B345,'Gas wholesale lookups'!$A$4:$R$15,'Inputs - Gas wholesale index'!O$2,FALSE)</f>
        <v>0</v>
      </c>
      <c r="P345" s="37">
        <f>VLOOKUP($B345,'Gas wholesale lookups'!$A$4:$R$15,'Inputs - Gas wholesale index'!P$2,FALSE)</f>
        <v>1</v>
      </c>
      <c r="Q345" s="37">
        <f>VLOOKUP($B345,'Gas wholesale lookups'!$A$4:$R$15,'Inputs - Gas wholesale index'!Q$2,FALSE)</f>
        <v>1</v>
      </c>
      <c r="R345" s="37">
        <f>VLOOKUP($B345,'Gas wholesale lookups'!$A$4:$R$15,'Inputs - Gas wholesale index'!R$2,FALSE)</f>
        <v>1</v>
      </c>
      <c r="S345" s="37">
        <f>VLOOKUP($B345,'Gas wholesale lookups'!$A$4:$R$15,'Inputs - Gas wholesale index'!S$2,FALSE)</f>
        <v>1</v>
      </c>
      <c r="T345" s="37">
        <f>VLOOKUP($B345,'Gas wholesale lookups'!$A$4:$R$15,'Inputs - Gas wholesale index'!T$2,FALSE)</f>
        <v>0</v>
      </c>
      <c r="U345" s="12">
        <f t="shared" si="91"/>
        <v>0</v>
      </c>
      <c r="V345" s="12">
        <f t="shared" si="92"/>
        <v>208526.18181818182</v>
      </c>
      <c r="W345" s="12">
        <f t="shared" si="93"/>
        <v>166168.27272727274</v>
      </c>
      <c r="X345" s="12">
        <f t="shared" si="94"/>
        <v>291847.5</v>
      </c>
      <c r="Y345" s="12">
        <f t="shared" si="95"/>
        <v>332991.45454545453</v>
      </c>
      <c r="Z345" s="12">
        <f t="shared" si="96"/>
        <v>0</v>
      </c>
      <c r="AA345" s="12">
        <f t="shared" si="97"/>
        <v>999533.40909090918</v>
      </c>
      <c r="AB345" s="22">
        <f t="shared" si="98"/>
        <v>0</v>
      </c>
      <c r="AC345" s="22">
        <f t="shared" si="99"/>
        <v>0</v>
      </c>
      <c r="AD345" s="22">
        <f t="shared" si="100"/>
        <v>0</v>
      </c>
      <c r="AE345" s="22">
        <f t="shared" si="101"/>
        <v>0</v>
      </c>
      <c r="AF345" s="22">
        <f t="shared" si="102"/>
        <v>0</v>
      </c>
      <c r="AG345" s="22">
        <f t="shared" si="103"/>
        <v>0</v>
      </c>
      <c r="AH345" s="22">
        <f t="shared" si="104"/>
        <v>0</v>
      </c>
      <c r="AI345" s="43" t="str">
        <f t="shared" si="105"/>
        <v>n/a</v>
      </c>
      <c r="AJ345" s="2" t="str">
        <f t="shared" si="106"/>
        <v>2016-17 Summer</v>
      </c>
      <c r="AK345" s="2" t="str">
        <f t="shared" si="107"/>
        <v>2015-16 Winter</v>
      </c>
      <c r="AL345" s="40">
        <v>0</v>
      </c>
      <c r="AM345" s="7"/>
    </row>
    <row r="346" spans="1:39">
      <c r="A346" s="46">
        <v>42340</v>
      </c>
      <c r="B346" s="13" t="str">
        <f t="shared" si="108"/>
        <v>Dec</v>
      </c>
      <c r="C346" s="182"/>
      <c r="D346" s="182"/>
      <c r="E346" s="182"/>
      <c r="F346" s="182"/>
      <c r="G346" s="182"/>
      <c r="H346" s="182"/>
      <c r="I346" s="12">
        <f>VLOOKUP($B346,'Gas wholesale lookups'!$A$4:$L$15,'Inputs - Gas wholesale index'!I$2,FALSE)</f>
        <v>332991.45454545453</v>
      </c>
      <c r="J346" s="12">
        <f>VLOOKUP($B346,'Gas wholesale lookups'!$A$4:$L$15,'Inputs - Gas wholesale index'!J$2,FALSE)</f>
        <v>208526.18181818182</v>
      </c>
      <c r="K346" s="12">
        <f>VLOOKUP($B346,'Gas wholesale lookups'!$A$4:$L$15,'Inputs - Gas wholesale index'!K$2,FALSE)</f>
        <v>166168.27272727274</v>
      </c>
      <c r="L346" s="12">
        <f>VLOOKUP($B346,'Gas wholesale lookups'!$A$4:$L$15,'Inputs - Gas wholesale index'!L$2,FALSE)</f>
        <v>291847.5</v>
      </c>
      <c r="M346" s="12">
        <f>VLOOKUP($B346,'Gas wholesale lookups'!$A$4:$L$15,'Inputs - Gas wholesale index'!M$2,FALSE)</f>
        <v>332991.45454545453</v>
      </c>
      <c r="N346" s="12">
        <f>VLOOKUP($B346,'Gas wholesale lookups'!$A$4:$L$15,'Inputs - Gas wholesale index'!N$2,FALSE)</f>
        <v>208526.18181818182</v>
      </c>
      <c r="O346" s="37">
        <f>VLOOKUP($B346,'Gas wholesale lookups'!$A$4:$R$15,'Inputs - Gas wholesale index'!O$2,FALSE)</f>
        <v>0</v>
      </c>
      <c r="P346" s="37">
        <f>VLOOKUP($B346,'Gas wholesale lookups'!$A$4:$R$15,'Inputs - Gas wholesale index'!P$2,FALSE)</f>
        <v>1</v>
      </c>
      <c r="Q346" s="37">
        <f>VLOOKUP($B346,'Gas wholesale lookups'!$A$4:$R$15,'Inputs - Gas wholesale index'!Q$2,FALSE)</f>
        <v>1</v>
      </c>
      <c r="R346" s="37">
        <f>VLOOKUP($B346,'Gas wholesale lookups'!$A$4:$R$15,'Inputs - Gas wholesale index'!R$2,FALSE)</f>
        <v>1</v>
      </c>
      <c r="S346" s="37">
        <f>VLOOKUP($B346,'Gas wholesale lookups'!$A$4:$R$15,'Inputs - Gas wholesale index'!S$2,FALSE)</f>
        <v>1</v>
      </c>
      <c r="T346" s="37">
        <f>VLOOKUP($B346,'Gas wholesale lookups'!$A$4:$R$15,'Inputs - Gas wholesale index'!T$2,FALSE)</f>
        <v>0</v>
      </c>
      <c r="U346" s="12">
        <f t="shared" si="91"/>
        <v>0</v>
      </c>
      <c r="V346" s="12">
        <f t="shared" si="92"/>
        <v>208526.18181818182</v>
      </c>
      <c r="W346" s="12">
        <f t="shared" si="93"/>
        <v>166168.27272727274</v>
      </c>
      <c r="X346" s="12">
        <f t="shared" si="94"/>
        <v>291847.5</v>
      </c>
      <c r="Y346" s="12">
        <f t="shared" si="95"/>
        <v>332991.45454545453</v>
      </c>
      <c r="Z346" s="12">
        <f t="shared" si="96"/>
        <v>0</v>
      </c>
      <c r="AA346" s="12">
        <f t="shared" si="97"/>
        <v>999533.40909090918</v>
      </c>
      <c r="AB346" s="22">
        <f t="shared" si="98"/>
        <v>0</v>
      </c>
      <c r="AC346" s="22">
        <f t="shared" si="99"/>
        <v>0</v>
      </c>
      <c r="AD346" s="22">
        <f t="shared" si="100"/>
        <v>0</v>
      </c>
      <c r="AE346" s="22">
        <f t="shared" si="101"/>
        <v>0</v>
      </c>
      <c r="AF346" s="22">
        <f t="shared" si="102"/>
        <v>0</v>
      </c>
      <c r="AG346" s="22">
        <f t="shared" si="103"/>
        <v>0</v>
      </c>
      <c r="AH346" s="22">
        <f t="shared" si="104"/>
        <v>0</v>
      </c>
      <c r="AI346" s="43" t="str">
        <f t="shared" si="105"/>
        <v>n/a</v>
      </c>
      <c r="AJ346" s="2" t="str">
        <f t="shared" si="106"/>
        <v>2016-17 Summer</v>
      </c>
      <c r="AK346" s="2" t="str">
        <f t="shared" si="107"/>
        <v>2015-16 Winter</v>
      </c>
      <c r="AL346" s="40">
        <v>0</v>
      </c>
      <c r="AM346" s="7"/>
    </row>
    <row r="347" spans="1:39">
      <c r="A347" s="46">
        <v>42341</v>
      </c>
      <c r="B347" s="13" t="str">
        <f t="shared" si="108"/>
        <v>Dec</v>
      </c>
      <c r="C347" s="182"/>
      <c r="D347" s="182"/>
      <c r="E347" s="182"/>
      <c r="F347" s="182"/>
      <c r="G347" s="182"/>
      <c r="H347" s="182"/>
      <c r="I347" s="12">
        <f>VLOOKUP($B347,'Gas wholesale lookups'!$A$4:$L$15,'Inputs - Gas wholesale index'!I$2,FALSE)</f>
        <v>332991.45454545453</v>
      </c>
      <c r="J347" s="12">
        <f>VLOOKUP($B347,'Gas wholesale lookups'!$A$4:$L$15,'Inputs - Gas wholesale index'!J$2,FALSE)</f>
        <v>208526.18181818182</v>
      </c>
      <c r="K347" s="12">
        <f>VLOOKUP($B347,'Gas wholesale lookups'!$A$4:$L$15,'Inputs - Gas wholesale index'!K$2,FALSE)</f>
        <v>166168.27272727274</v>
      </c>
      <c r="L347" s="12">
        <f>VLOOKUP($B347,'Gas wholesale lookups'!$A$4:$L$15,'Inputs - Gas wholesale index'!L$2,FALSE)</f>
        <v>291847.5</v>
      </c>
      <c r="M347" s="12">
        <f>VLOOKUP($B347,'Gas wholesale lookups'!$A$4:$L$15,'Inputs - Gas wholesale index'!M$2,FALSE)</f>
        <v>332991.45454545453</v>
      </c>
      <c r="N347" s="12">
        <f>VLOOKUP($B347,'Gas wholesale lookups'!$A$4:$L$15,'Inputs - Gas wholesale index'!N$2,FALSE)</f>
        <v>208526.18181818182</v>
      </c>
      <c r="O347" s="37">
        <f>VLOOKUP($B347,'Gas wholesale lookups'!$A$4:$R$15,'Inputs - Gas wholesale index'!O$2,FALSE)</f>
        <v>0</v>
      </c>
      <c r="P347" s="37">
        <f>VLOOKUP($B347,'Gas wholesale lookups'!$A$4:$R$15,'Inputs - Gas wholesale index'!P$2,FALSE)</f>
        <v>1</v>
      </c>
      <c r="Q347" s="37">
        <f>VLOOKUP($B347,'Gas wholesale lookups'!$A$4:$R$15,'Inputs - Gas wholesale index'!Q$2,FALSE)</f>
        <v>1</v>
      </c>
      <c r="R347" s="37">
        <f>VLOOKUP($B347,'Gas wholesale lookups'!$A$4:$R$15,'Inputs - Gas wholesale index'!R$2,FALSE)</f>
        <v>1</v>
      </c>
      <c r="S347" s="37">
        <f>VLOOKUP($B347,'Gas wholesale lookups'!$A$4:$R$15,'Inputs - Gas wholesale index'!S$2,FALSE)</f>
        <v>1</v>
      </c>
      <c r="T347" s="37">
        <f>VLOOKUP($B347,'Gas wholesale lookups'!$A$4:$R$15,'Inputs - Gas wholesale index'!T$2,FALSE)</f>
        <v>0</v>
      </c>
      <c r="U347" s="12">
        <f t="shared" si="91"/>
        <v>0</v>
      </c>
      <c r="V347" s="12">
        <f t="shared" si="92"/>
        <v>208526.18181818182</v>
      </c>
      <c r="W347" s="12">
        <f t="shared" si="93"/>
        <v>166168.27272727274</v>
      </c>
      <c r="X347" s="12">
        <f t="shared" si="94"/>
        <v>291847.5</v>
      </c>
      <c r="Y347" s="12">
        <f t="shared" si="95"/>
        <v>332991.45454545453</v>
      </c>
      <c r="Z347" s="12">
        <f t="shared" si="96"/>
        <v>0</v>
      </c>
      <c r="AA347" s="12">
        <f t="shared" si="97"/>
        <v>999533.40909090918</v>
      </c>
      <c r="AB347" s="22">
        <f t="shared" si="98"/>
        <v>0</v>
      </c>
      <c r="AC347" s="22">
        <f t="shared" si="99"/>
        <v>0</v>
      </c>
      <c r="AD347" s="22">
        <f t="shared" si="100"/>
        <v>0</v>
      </c>
      <c r="AE347" s="22">
        <f t="shared" si="101"/>
        <v>0</v>
      </c>
      <c r="AF347" s="22">
        <f t="shared" si="102"/>
        <v>0</v>
      </c>
      <c r="AG347" s="22">
        <f t="shared" si="103"/>
        <v>0</v>
      </c>
      <c r="AH347" s="22">
        <f t="shared" si="104"/>
        <v>0</v>
      </c>
      <c r="AI347" s="43" t="str">
        <f t="shared" si="105"/>
        <v>n/a</v>
      </c>
      <c r="AJ347" s="2" t="str">
        <f t="shared" si="106"/>
        <v>2016-17 Summer</v>
      </c>
      <c r="AK347" s="2" t="str">
        <f t="shared" si="107"/>
        <v>2015-16 Winter</v>
      </c>
      <c r="AL347" s="40">
        <v>0</v>
      </c>
      <c r="AM347" s="7"/>
    </row>
    <row r="348" spans="1:39">
      <c r="A348" s="46">
        <v>42342</v>
      </c>
      <c r="B348" s="13" t="str">
        <f t="shared" si="108"/>
        <v>Dec</v>
      </c>
      <c r="C348" s="182"/>
      <c r="D348" s="182"/>
      <c r="E348" s="182"/>
      <c r="F348" s="182"/>
      <c r="G348" s="182"/>
      <c r="H348" s="182"/>
      <c r="I348" s="12">
        <f>VLOOKUP($B348,'Gas wholesale lookups'!$A$4:$L$15,'Inputs - Gas wholesale index'!I$2,FALSE)</f>
        <v>332991.45454545453</v>
      </c>
      <c r="J348" s="12">
        <f>VLOOKUP($B348,'Gas wholesale lookups'!$A$4:$L$15,'Inputs - Gas wholesale index'!J$2,FALSE)</f>
        <v>208526.18181818182</v>
      </c>
      <c r="K348" s="12">
        <f>VLOOKUP($B348,'Gas wholesale lookups'!$A$4:$L$15,'Inputs - Gas wholesale index'!K$2,FALSE)</f>
        <v>166168.27272727274</v>
      </c>
      <c r="L348" s="12">
        <f>VLOOKUP($B348,'Gas wholesale lookups'!$A$4:$L$15,'Inputs - Gas wholesale index'!L$2,FALSE)</f>
        <v>291847.5</v>
      </c>
      <c r="M348" s="12">
        <f>VLOOKUP($B348,'Gas wholesale lookups'!$A$4:$L$15,'Inputs - Gas wholesale index'!M$2,FALSE)</f>
        <v>332991.45454545453</v>
      </c>
      <c r="N348" s="12">
        <f>VLOOKUP($B348,'Gas wholesale lookups'!$A$4:$L$15,'Inputs - Gas wholesale index'!N$2,FALSE)</f>
        <v>208526.18181818182</v>
      </c>
      <c r="O348" s="37">
        <f>VLOOKUP($B348,'Gas wholesale lookups'!$A$4:$R$15,'Inputs - Gas wholesale index'!O$2,FALSE)</f>
        <v>0</v>
      </c>
      <c r="P348" s="37">
        <f>VLOOKUP($B348,'Gas wholesale lookups'!$A$4:$R$15,'Inputs - Gas wholesale index'!P$2,FALSE)</f>
        <v>1</v>
      </c>
      <c r="Q348" s="37">
        <f>VLOOKUP($B348,'Gas wholesale lookups'!$A$4:$R$15,'Inputs - Gas wholesale index'!Q$2,FALSE)</f>
        <v>1</v>
      </c>
      <c r="R348" s="37">
        <f>VLOOKUP($B348,'Gas wholesale lookups'!$A$4:$R$15,'Inputs - Gas wholesale index'!R$2,FALSE)</f>
        <v>1</v>
      </c>
      <c r="S348" s="37">
        <f>VLOOKUP($B348,'Gas wholesale lookups'!$A$4:$R$15,'Inputs - Gas wholesale index'!S$2,FALSE)</f>
        <v>1</v>
      </c>
      <c r="T348" s="37">
        <f>VLOOKUP($B348,'Gas wholesale lookups'!$A$4:$R$15,'Inputs - Gas wholesale index'!T$2,FALSE)</f>
        <v>0</v>
      </c>
      <c r="U348" s="12">
        <f t="shared" si="91"/>
        <v>0</v>
      </c>
      <c r="V348" s="12">
        <f t="shared" si="92"/>
        <v>208526.18181818182</v>
      </c>
      <c r="W348" s="12">
        <f t="shared" si="93"/>
        <v>166168.27272727274</v>
      </c>
      <c r="X348" s="12">
        <f t="shared" si="94"/>
        <v>291847.5</v>
      </c>
      <c r="Y348" s="12">
        <f t="shared" si="95"/>
        <v>332991.45454545453</v>
      </c>
      <c r="Z348" s="12">
        <f t="shared" si="96"/>
        <v>0</v>
      </c>
      <c r="AA348" s="12">
        <f t="shared" si="97"/>
        <v>999533.40909090918</v>
      </c>
      <c r="AB348" s="22">
        <f t="shared" si="98"/>
        <v>0</v>
      </c>
      <c r="AC348" s="22">
        <f t="shared" si="99"/>
        <v>0</v>
      </c>
      <c r="AD348" s="22">
        <f t="shared" si="100"/>
        <v>0</v>
      </c>
      <c r="AE348" s="22">
        <f t="shared" si="101"/>
        <v>0</v>
      </c>
      <c r="AF348" s="22">
        <f t="shared" si="102"/>
        <v>0</v>
      </c>
      <c r="AG348" s="22">
        <f t="shared" si="103"/>
        <v>0</v>
      </c>
      <c r="AH348" s="22">
        <f t="shared" si="104"/>
        <v>0</v>
      </c>
      <c r="AI348" s="43" t="str">
        <f t="shared" si="105"/>
        <v>n/a</v>
      </c>
      <c r="AJ348" s="2" t="str">
        <f t="shared" si="106"/>
        <v>2016-17 Summer</v>
      </c>
      <c r="AK348" s="2" t="str">
        <f t="shared" si="107"/>
        <v>2015-16 Winter</v>
      </c>
      <c r="AL348" s="40">
        <v>0</v>
      </c>
      <c r="AM348" s="7"/>
    </row>
    <row r="349" spans="1:39">
      <c r="A349" s="46">
        <v>42345</v>
      </c>
      <c r="B349" s="13" t="str">
        <f t="shared" si="108"/>
        <v>Dec</v>
      </c>
      <c r="C349" s="182"/>
      <c r="D349" s="182"/>
      <c r="E349" s="182"/>
      <c r="F349" s="182"/>
      <c r="G349" s="182"/>
      <c r="H349" s="182"/>
      <c r="I349" s="12">
        <f>VLOOKUP($B349,'Gas wholesale lookups'!$A$4:$L$15,'Inputs - Gas wholesale index'!I$2,FALSE)</f>
        <v>332991.45454545453</v>
      </c>
      <c r="J349" s="12">
        <f>VLOOKUP($B349,'Gas wholesale lookups'!$A$4:$L$15,'Inputs - Gas wholesale index'!J$2,FALSE)</f>
        <v>208526.18181818182</v>
      </c>
      <c r="K349" s="12">
        <f>VLOOKUP($B349,'Gas wholesale lookups'!$A$4:$L$15,'Inputs - Gas wholesale index'!K$2,FALSE)</f>
        <v>166168.27272727274</v>
      </c>
      <c r="L349" s="12">
        <f>VLOOKUP($B349,'Gas wholesale lookups'!$A$4:$L$15,'Inputs - Gas wholesale index'!L$2,FALSE)</f>
        <v>291847.5</v>
      </c>
      <c r="M349" s="12">
        <f>VLOOKUP($B349,'Gas wholesale lookups'!$A$4:$L$15,'Inputs - Gas wholesale index'!M$2,FALSE)</f>
        <v>332991.45454545453</v>
      </c>
      <c r="N349" s="12">
        <f>VLOOKUP($B349,'Gas wholesale lookups'!$A$4:$L$15,'Inputs - Gas wholesale index'!N$2,FALSE)</f>
        <v>208526.18181818182</v>
      </c>
      <c r="O349" s="37">
        <f>VLOOKUP($B349,'Gas wholesale lookups'!$A$4:$R$15,'Inputs - Gas wholesale index'!O$2,FALSE)</f>
        <v>0</v>
      </c>
      <c r="P349" s="37">
        <f>VLOOKUP($B349,'Gas wholesale lookups'!$A$4:$R$15,'Inputs - Gas wholesale index'!P$2,FALSE)</f>
        <v>1</v>
      </c>
      <c r="Q349" s="37">
        <f>VLOOKUP($B349,'Gas wholesale lookups'!$A$4:$R$15,'Inputs - Gas wholesale index'!Q$2,FALSE)</f>
        <v>1</v>
      </c>
      <c r="R349" s="37">
        <f>VLOOKUP($B349,'Gas wholesale lookups'!$A$4:$R$15,'Inputs - Gas wholesale index'!R$2,FALSE)</f>
        <v>1</v>
      </c>
      <c r="S349" s="37">
        <f>VLOOKUP($B349,'Gas wholesale lookups'!$A$4:$R$15,'Inputs - Gas wholesale index'!S$2,FALSE)</f>
        <v>1</v>
      </c>
      <c r="T349" s="37">
        <f>VLOOKUP($B349,'Gas wholesale lookups'!$A$4:$R$15,'Inputs - Gas wholesale index'!T$2,FALSE)</f>
        <v>0</v>
      </c>
      <c r="U349" s="12">
        <f t="shared" si="91"/>
        <v>0</v>
      </c>
      <c r="V349" s="12">
        <f t="shared" si="92"/>
        <v>208526.18181818182</v>
      </c>
      <c r="W349" s="12">
        <f t="shared" si="93"/>
        <v>166168.27272727274</v>
      </c>
      <c r="X349" s="12">
        <f t="shared" si="94"/>
        <v>291847.5</v>
      </c>
      <c r="Y349" s="12">
        <f t="shared" si="95"/>
        <v>332991.45454545453</v>
      </c>
      <c r="Z349" s="12">
        <f t="shared" si="96"/>
        <v>0</v>
      </c>
      <c r="AA349" s="12">
        <f t="shared" si="97"/>
        <v>999533.40909090918</v>
      </c>
      <c r="AB349" s="22">
        <f t="shared" si="98"/>
        <v>0</v>
      </c>
      <c r="AC349" s="22">
        <f t="shared" si="99"/>
        <v>0</v>
      </c>
      <c r="AD349" s="22">
        <f t="shared" si="100"/>
        <v>0</v>
      </c>
      <c r="AE349" s="22">
        <f t="shared" si="101"/>
        <v>0</v>
      </c>
      <c r="AF349" s="22">
        <f t="shared" si="102"/>
        <v>0</v>
      </c>
      <c r="AG349" s="22">
        <f t="shared" si="103"/>
        <v>0</v>
      </c>
      <c r="AH349" s="22">
        <f t="shared" si="104"/>
        <v>0</v>
      </c>
      <c r="AI349" s="43" t="str">
        <f t="shared" si="105"/>
        <v>n/a</v>
      </c>
      <c r="AJ349" s="2" t="str">
        <f t="shared" si="106"/>
        <v>2016-17 Summer</v>
      </c>
      <c r="AK349" s="2" t="str">
        <f t="shared" si="107"/>
        <v>2015-16 Winter</v>
      </c>
      <c r="AL349" s="40">
        <v>0</v>
      </c>
      <c r="AM349" s="7"/>
    </row>
    <row r="350" spans="1:39">
      <c r="A350" s="46">
        <v>42346</v>
      </c>
      <c r="B350" s="13" t="str">
        <f t="shared" si="108"/>
        <v>Dec</v>
      </c>
      <c r="C350" s="182"/>
      <c r="D350" s="182"/>
      <c r="E350" s="182"/>
      <c r="F350" s="182"/>
      <c r="G350" s="182"/>
      <c r="H350" s="182"/>
      <c r="I350" s="12">
        <f>VLOOKUP($B350,'Gas wholesale lookups'!$A$4:$L$15,'Inputs - Gas wholesale index'!I$2,FALSE)</f>
        <v>332991.45454545453</v>
      </c>
      <c r="J350" s="12">
        <f>VLOOKUP($B350,'Gas wholesale lookups'!$A$4:$L$15,'Inputs - Gas wholesale index'!J$2,FALSE)</f>
        <v>208526.18181818182</v>
      </c>
      <c r="K350" s="12">
        <f>VLOOKUP($B350,'Gas wholesale lookups'!$A$4:$L$15,'Inputs - Gas wholesale index'!K$2,FALSE)</f>
        <v>166168.27272727274</v>
      </c>
      <c r="L350" s="12">
        <f>VLOOKUP($B350,'Gas wholesale lookups'!$A$4:$L$15,'Inputs - Gas wholesale index'!L$2,FALSE)</f>
        <v>291847.5</v>
      </c>
      <c r="M350" s="12">
        <f>VLOOKUP($B350,'Gas wholesale lookups'!$A$4:$L$15,'Inputs - Gas wholesale index'!M$2,FALSE)</f>
        <v>332991.45454545453</v>
      </c>
      <c r="N350" s="12">
        <f>VLOOKUP($B350,'Gas wholesale lookups'!$A$4:$L$15,'Inputs - Gas wholesale index'!N$2,FALSE)</f>
        <v>208526.18181818182</v>
      </c>
      <c r="O350" s="37">
        <f>VLOOKUP($B350,'Gas wholesale lookups'!$A$4:$R$15,'Inputs - Gas wholesale index'!O$2,FALSE)</f>
        <v>0</v>
      </c>
      <c r="P350" s="37">
        <f>VLOOKUP($B350,'Gas wholesale lookups'!$A$4:$R$15,'Inputs - Gas wholesale index'!P$2,FALSE)</f>
        <v>1</v>
      </c>
      <c r="Q350" s="37">
        <f>VLOOKUP($B350,'Gas wholesale lookups'!$A$4:$R$15,'Inputs - Gas wholesale index'!Q$2,FALSE)</f>
        <v>1</v>
      </c>
      <c r="R350" s="37">
        <f>VLOOKUP($B350,'Gas wholesale lookups'!$A$4:$R$15,'Inputs - Gas wholesale index'!R$2,FALSE)</f>
        <v>1</v>
      </c>
      <c r="S350" s="37">
        <f>VLOOKUP($B350,'Gas wholesale lookups'!$A$4:$R$15,'Inputs - Gas wholesale index'!S$2,FALSE)</f>
        <v>1</v>
      </c>
      <c r="T350" s="37">
        <f>VLOOKUP($B350,'Gas wholesale lookups'!$A$4:$R$15,'Inputs - Gas wholesale index'!T$2,FALSE)</f>
        <v>0</v>
      </c>
      <c r="U350" s="12">
        <f t="shared" si="91"/>
        <v>0</v>
      </c>
      <c r="V350" s="12">
        <f t="shared" si="92"/>
        <v>208526.18181818182</v>
      </c>
      <c r="W350" s="12">
        <f t="shared" si="93"/>
        <v>166168.27272727274</v>
      </c>
      <c r="X350" s="12">
        <f t="shared" si="94"/>
        <v>291847.5</v>
      </c>
      <c r="Y350" s="12">
        <f t="shared" si="95"/>
        <v>332991.45454545453</v>
      </c>
      <c r="Z350" s="12">
        <f t="shared" si="96"/>
        <v>0</v>
      </c>
      <c r="AA350" s="12">
        <f t="shared" si="97"/>
        <v>999533.40909090918</v>
      </c>
      <c r="AB350" s="22">
        <f t="shared" si="98"/>
        <v>0</v>
      </c>
      <c r="AC350" s="22">
        <f t="shared" si="99"/>
        <v>0</v>
      </c>
      <c r="AD350" s="22">
        <f t="shared" si="100"/>
        <v>0</v>
      </c>
      <c r="AE350" s="22">
        <f t="shared" si="101"/>
        <v>0</v>
      </c>
      <c r="AF350" s="22">
        <f t="shared" si="102"/>
        <v>0</v>
      </c>
      <c r="AG350" s="22">
        <f t="shared" si="103"/>
        <v>0</v>
      </c>
      <c r="AH350" s="22">
        <f t="shared" si="104"/>
        <v>0</v>
      </c>
      <c r="AI350" s="43" t="str">
        <f t="shared" si="105"/>
        <v>n/a</v>
      </c>
      <c r="AJ350" s="2" t="str">
        <f t="shared" si="106"/>
        <v>2016-17 Summer</v>
      </c>
      <c r="AK350" s="2" t="str">
        <f t="shared" si="107"/>
        <v>2015-16 Winter</v>
      </c>
      <c r="AL350" s="40">
        <v>0</v>
      </c>
      <c r="AM350" s="7"/>
    </row>
    <row r="351" spans="1:39">
      <c r="A351" s="46">
        <v>42347</v>
      </c>
      <c r="B351" s="13" t="str">
        <f t="shared" si="108"/>
        <v>Dec</v>
      </c>
      <c r="C351" s="182"/>
      <c r="D351" s="182"/>
      <c r="E351" s="182"/>
      <c r="F351" s="182"/>
      <c r="G351" s="182"/>
      <c r="H351" s="182"/>
      <c r="I351" s="12">
        <f>VLOOKUP($B351,'Gas wholesale lookups'!$A$4:$L$15,'Inputs - Gas wholesale index'!I$2,FALSE)</f>
        <v>332991.45454545453</v>
      </c>
      <c r="J351" s="12">
        <f>VLOOKUP($B351,'Gas wholesale lookups'!$A$4:$L$15,'Inputs - Gas wholesale index'!J$2,FALSE)</f>
        <v>208526.18181818182</v>
      </c>
      <c r="K351" s="12">
        <f>VLOOKUP($B351,'Gas wholesale lookups'!$A$4:$L$15,'Inputs - Gas wholesale index'!K$2,FALSE)</f>
        <v>166168.27272727274</v>
      </c>
      <c r="L351" s="12">
        <f>VLOOKUP($B351,'Gas wholesale lookups'!$A$4:$L$15,'Inputs - Gas wholesale index'!L$2,FALSE)</f>
        <v>291847.5</v>
      </c>
      <c r="M351" s="12">
        <f>VLOOKUP($B351,'Gas wholesale lookups'!$A$4:$L$15,'Inputs - Gas wholesale index'!M$2,FALSE)</f>
        <v>332991.45454545453</v>
      </c>
      <c r="N351" s="12">
        <f>VLOOKUP($B351,'Gas wholesale lookups'!$A$4:$L$15,'Inputs - Gas wholesale index'!N$2,FALSE)</f>
        <v>208526.18181818182</v>
      </c>
      <c r="O351" s="37">
        <f>VLOOKUP($B351,'Gas wholesale lookups'!$A$4:$R$15,'Inputs - Gas wholesale index'!O$2,FALSE)</f>
        <v>0</v>
      </c>
      <c r="P351" s="37">
        <f>VLOOKUP($B351,'Gas wholesale lookups'!$A$4:$R$15,'Inputs - Gas wholesale index'!P$2,FALSE)</f>
        <v>1</v>
      </c>
      <c r="Q351" s="37">
        <f>VLOOKUP($B351,'Gas wholesale lookups'!$A$4:$R$15,'Inputs - Gas wholesale index'!Q$2,FALSE)</f>
        <v>1</v>
      </c>
      <c r="R351" s="37">
        <f>VLOOKUP($B351,'Gas wholesale lookups'!$A$4:$R$15,'Inputs - Gas wholesale index'!R$2,FALSE)</f>
        <v>1</v>
      </c>
      <c r="S351" s="37">
        <f>VLOOKUP($B351,'Gas wholesale lookups'!$A$4:$R$15,'Inputs - Gas wholesale index'!S$2,FALSE)</f>
        <v>1</v>
      </c>
      <c r="T351" s="37">
        <f>VLOOKUP($B351,'Gas wholesale lookups'!$A$4:$R$15,'Inputs - Gas wholesale index'!T$2,FALSE)</f>
        <v>0</v>
      </c>
      <c r="U351" s="12">
        <f t="shared" si="91"/>
        <v>0</v>
      </c>
      <c r="V351" s="12">
        <f t="shared" si="92"/>
        <v>208526.18181818182</v>
      </c>
      <c r="W351" s="12">
        <f t="shared" si="93"/>
        <v>166168.27272727274</v>
      </c>
      <c r="X351" s="12">
        <f t="shared" si="94"/>
        <v>291847.5</v>
      </c>
      <c r="Y351" s="12">
        <f t="shared" si="95"/>
        <v>332991.45454545453</v>
      </c>
      <c r="Z351" s="12">
        <f t="shared" si="96"/>
        <v>0</v>
      </c>
      <c r="AA351" s="12">
        <f t="shared" si="97"/>
        <v>999533.40909090918</v>
      </c>
      <c r="AB351" s="22">
        <f t="shared" si="98"/>
        <v>0</v>
      </c>
      <c r="AC351" s="22">
        <f t="shared" si="99"/>
        <v>0</v>
      </c>
      <c r="AD351" s="22">
        <f t="shared" si="100"/>
        <v>0</v>
      </c>
      <c r="AE351" s="22">
        <f t="shared" si="101"/>
        <v>0</v>
      </c>
      <c r="AF351" s="22">
        <f t="shared" si="102"/>
        <v>0</v>
      </c>
      <c r="AG351" s="22">
        <f t="shared" si="103"/>
        <v>0</v>
      </c>
      <c r="AH351" s="22">
        <f t="shared" si="104"/>
        <v>0</v>
      </c>
      <c r="AI351" s="43" t="str">
        <f t="shared" si="105"/>
        <v>n/a</v>
      </c>
      <c r="AJ351" s="2" t="str">
        <f t="shared" si="106"/>
        <v>2016-17 Summer</v>
      </c>
      <c r="AK351" s="2" t="str">
        <f t="shared" si="107"/>
        <v>2015-16 Winter</v>
      </c>
      <c r="AL351" s="40">
        <v>0</v>
      </c>
      <c r="AM351" s="7"/>
    </row>
    <row r="352" spans="1:39">
      <c r="A352" s="46">
        <v>42348</v>
      </c>
      <c r="B352" s="13" t="str">
        <f t="shared" si="108"/>
        <v>Dec</v>
      </c>
      <c r="C352" s="182"/>
      <c r="D352" s="182"/>
      <c r="E352" s="182"/>
      <c r="F352" s="182"/>
      <c r="G352" s="182"/>
      <c r="H352" s="182"/>
      <c r="I352" s="12">
        <f>VLOOKUP($B352,'Gas wholesale lookups'!$A$4:$L$15,'Inputs - Gas wholesale index'!I$2,FALSE)</f>
        <v>332991.45454545453</v>
      </c>
      <c r="J352" s="12">
        <f>VLOOKUP($B352,'Gas wholesale lookups'!$A$4:$L$15,'Inputs - Gas wholesale index'!J$2,FALSE)</f>
        <v>208526.18181818182</v>
      </c>
      <c r="K352" s="12">
        <f>VLOOKUP($B352,'Gas wholesale lookups'!$A$4:$L$15,'Inputs - Gas wholesale index'!K$2,FALSE)</f>
        <v>166168.27272727274</v>
      </c>
      <c r="L352" s="12">
        <f>VLOOKUP($B352,'Gas wholesale lookups'!$A$4:$L$15,'Inputs - Gas wholesale index'!L$2,FALSE)</f>
        <v>291847.5</v>
      </c>
      <c r="M352" s="12">
        <f>VLOOKUP($B352,'Gas wholesale lookups'!$A$4:$L$15,'Inputs - Gas wholesale index'!M$2,FALSE)</f>
        <v>332991.45454545453</v>
      </c>
      <c r="N352" s="12">
        <f>VLOOKUP($B352,'Gas wholesale lookups'!$A$4:$L$15,'Inputs - Gas wholesale index'!N$2,FALSE)</f>
        <v>208526.18181818182</v>
      </c>
      <c r="O352" s="37">
        <f>VLOOKUP($B352,'Gas wholesale lookups'!$A$4:$R$15,'Inputs - Gas wholesale index'!O$2,FALSE)</f>
        <v>0</v>
      </c>
      <c r="P352" s="37">
        <f>VLOOKUP($B352,'Gas wholesale lookups'!$A$4:$R$15,'Inputs - Gas wholesale index'!P$2,FALSE)</f>
        <v>1</v>
      </c>
      <c r="Q352" s="37">
        <f>VLOOKUP($B352,'Gas wholesale lookups'!$A$4:$R$15,'Inputs - Gas wholesale index'!Q$2,FALSE)</f>
        <v>1</v>
      </c>
      <c r="R352" s="37">
        <f>VLOOKUP($B352,'Gas wholesale lookups'!$A$4:$R$15,'Inputs - Gas wholesale index'!R$2,FALSE)</f>
        <v>1</v>
      </c>
      <c r="S352" s="37">
        <f>VLOOKUP($B352,'Gas wholesale lookups'!$A$4:$R$15,'Inputs - Gas wholesale index'!S$2,FALSE)</f>
        <v>1</v>
      </c>
      <c r="T352" s="37">
        <f>VLOOKUP($B352,'Gas wholesale lookups'!$A$4:$R$15,'Inputs - Gas wholesale index'!T$2,FALSE)</f>
        <v>0</v>
      </c>
      <c r="U352" s="12">
        <f t="shared" si="91"/>
        <v>0</v>
      </c>
      <c r="V352" s="12">
        <f t="shared" si="92"/>
        <v>208526.18181818182</v>
      </c>
      <c r="W352" s="12">
        <f t="shared" si="93"/>
        <v>166168.27272727274</v>
      </c>
      <c r="X352" s="12">
        <f t="shared" si="94"/>
        <v>291847.5</v>
      </c>
      <c r="Y352" s="12">
        <f t="shared" si="95"/>
        <v>332991.45454545453</v>
      </c>
      <c r="Z352" s="12">
        <f t="shared" si="96"/>
        <v>0</v>
      </c>
      <c r="AA352" s="12">
        <f t="shared" si="97"/>
        <v>999533.40909090918</v>
      </c>
      <c r="AB352" s="22">
        <f t="shared" si="98"/>
        <v>0</v>
      </c>
      <c r="AC352" s="22">
        <f t="shared" si="99"/>
        <v>0</v>
      </c>
      <c r="AD352" s="22">
        <f t="shared" si="100"/>
        <v>0</v>
      </c>
      <c r="AE352" s="22">
        <f t="shared" si="101"/>
        <v>0</v>
      </c>
      <c r="AF352" s="22">
        <f t="shared" si="102"/>
        <v>0</v>
      </c>
      <c r="AG352" s="22">
        <f t="shared" si="103"/>
        <v>0</v>
      </c>
      <c r="AH352" s="22">
        <f t="shared" si="104"/>
        <v>0</v>
      </c>
      <c r="AI352" s="43" t="str">
        <f t="shared" si="105"/>
        <v>n/a</v>
      </c>
      <c r="AJ352" s="2" t="str">
        <f t="shared" si="106"/>
        <v>2016-17 Summer</v>
      </c>
      <c r="AK352" s="2" t="str">
        <f t="shared" si="107"/>
        <v>2015-16 Winter</v>
      </c>
      <c r="AL352" s="40">
        <v>0</v>
      </c>
      <c r="AM352" s="7"/>
    </row>
    <row r="353" spans="1:39">
      <c r="A353" s="46">
        <v>42349</v>
      </c>
      <c r="B353" s="13" t="str">
        <f t="shared" si="108"/>
        <v>Dec</v>
      </c>
      <c r="C353" s="182"/>
      <c r="D353" s="182"/>
      <c r="E353" s="182"/>
      <c r="F353" s="182"/>
      <c r="G353" s="182"/>
      <c r="H353" s="182"/>
      <c r="I353" s="12">
        <f>VLOOKUP($B353,'Gas wholesale lookups'!$A$4:$L$15,'Inputs - Gas wholesale index'!I$2,FALSE)</f>
        <v>332991.45454545453</v>
      </c>
      <c r="J353" s="12">
        <f>VLOOKUP($B353,'Gas wholesale lookups'!$A$4:$L$15,'Inputs - Gas wholesale index'!J$2,FALSE)</f>
        <v>208526.18181818182</v>
      </c>
      <c r="K353" s="12">
        <f>VLOOKUP($B353,'Gas wholesale lookups'!$A$4:$L$15,'Inputs - Gas wholesale index'!K$2,FALSE)</f>
        <v>166168.27272727274</v>
      </c>
      <c r="L353" s="12">
        <f>VLOOKUP($B353,'Gas wholesale lookups'!$A$4:$L$15,'Inputs - Gas wholesale index'!L$2,FALSE)</f>
        <v>291847.5</v>
      </c>
      <c r="M353" s="12">
        <f>VLOOKUP($B353,'Gas wholesale lookups'!$A$4:$L$15,'Inputs - Gas wholesale index'!M$2,FALSE)</f>
        <v>332991.45454545453</v>
      </c>
      <c r="N353" s="12">
        <f>VLOOKUP($B353,'Gas wholesale lookups'!$A$4:$L$15,'Inputs - Gas wholesale index'!N$2,FALSE)</f>
        <v>208526.18181818182</v>
      </c>
      <c r="O353" s="37">
        <f>VLOOKUP($B353,'Gas wholesale lookups'!$A$4:$R$15,'Inputs - Gas wholesale index'!O$2,FALSE)</f>
        <v>0</v>
      </c>
      <c r="P353" s="37">
        <f>VLOOKUP($B353,'Gas wholesale lookups'!$A$4:$R$15,'Inputs - Gas wholesale index'!P$2,FALSE)</f>
        <v>1</v>
      </c>
      <c r="Q353" s="37">
        <f>VLOOKUP($B353,'Gas wholesale lookups'!$A$4:$R$15,'Inputs - Gas wholesale index'!Q$2,FALSE)</f>
        <v>1</v>
      </c>
      <c r="R353" s="37">
        <f>VLOOKUP($B353,'Gas wholesale lookups'!$A$4:$R$15,'Inputs - Gas wholesale index'!R$2,FALSE)</f>
        <v>1</v>
      </c>
      <c r="S353" s="37">
        <f>VLOOKUP($B353,'Gas wholesale lookups'!$A$4:$R$15,'Inputs - Gas wholesale index'!S$2,FALSE)</f>
        <v>1</v>
      </c>
      <c r="T353" s="37">
        <f>VLOOKUP($B353,'Gas wholesale lookups'!$A$4:$R$15,'Inputs - Gas wholesale index'!T$2,FALSE)</f>
        <v>0</v>
      </c>
      <c r="U353" s="12">
        <f t="shared" si="91"/>
        <v>0</v>
      </c>
      <c r="V353" s="12">
        <f t="shared" si="92"/>
        <v>208526.18181818182</v>
      </c>
      <c r="W353" s="12">
        <f t="shared" si="93"/>
        <v>166168.27272727274</v>
      </c>
      <c r="X353" s="12">
        <f t="shared" si="94"/>
        <v>291847.5</v>
      </c>
      <c r="Y353" s="12">
        <f t="shared" si="95"/>
        <v>332991.45454545453</v>
      </c>
      <c r="Z353" s="12">
        <f t="shared" si="96"/>
        <v>0</v>
      </c>
      <c r="AA353" s="12">
        <f t="shared" si="97"/>
        <v>999533.40909090918</v>
      </c>
      <c r="AB353" s="22">
        <f t="shared" si="98"/>
        <v>0</v>
      </c>
      <c r="AC353" s="22">
        <f t="shared" si="99"/>
        <v>0</v>
      </c>
      <c r="AD353" s="22">
        <f t="shared" si="100"/>
        <v>0</v>
      </c>
      <c r="AE353" s="22">
        <f t="shared" si="101"/>
        <v>0</v>
      </c>
      <c r="AF353" s="22">
        <f t="shared" si="102"/>
        <v>0</v>
      </c>
      <c r="AG353" s="22">
        <f t="shared" si="103"/>
        <v>0</v>
      </c>
      <c r="AH353" s="22">
        <f t="shared" si="104"/>
        <v>0</v>
      </c>
      <c r="AI353" s="43" t="str">
        <f t="shared" si="105"/>
        <v>n/a</v>
      </c>
      <c r="AJ353" s="2" t="str">
        <f t="shared" si="106"/>
        <v>2016-17 Summer</v>
      </c>
      <c r="AK353" s="2" t="str">
        <f t="shared" si="107"/>
        <v>2015-16 Winter</v>
      </c>
      <c r="AL353" s="40">
        <v>0</v>
      </c>
      <c r="AM353" s="7"/>
    </row>
    <row r="354" spans="1:39">
      <c r="A354" s="46">
        <v>42352</v>
      </c>
      <c r="B354" s="13" t="str">
        <f t="shared" si="108"/>
        <v>Dec</v>
      </c>
      <c r="C354" s="182"/>
      <c r="D354" s="182"/>
      <c r="E354" s="182"/>
      <c r="F354" s="182"/>
      <c r="G354" s="182"/>
      <c r="H354" s="182"/>
      <c r="I354" s="12">
        <f>VLOOKUP($B354,'Gas wholesale lookups'!$A$4:$L$15,'Inputs - Gas wholesale index'!I$2,FALSE)</f>
        <v>332991.45454545453</v>
      </c>
      <c r="J354" s="12">
        <f>VLOOKUP($B354,'Gas wholesale lookups'!$A$4:$L$15,'Inputs - Gas wholesale index'!J$2,FALSE)</f>
        <v>208526.18181818182</v>
      </c>
      <c r="K354" s="12">
        <f>VLOOKUP($B354,'Gas wholesale lookups'!$A$4:$L$15,'Inputs - Gas wholesale index'!K$2,FALSE)</f>
        <v>166168.27272727274</v>
      </c>
      <c r="L354" s="12">
        <f>VLOOKUP($B354,'Gas wholesale lookups'!$A$4:$L$15,'Inputs - Gas wholesale index'!L$2,FALSE)</f>
        <v>291847.5</v>
      </c>
      <c r="M354" s="12">
        <f>VLOOKUP($B354,'Gas wholesale lookups'!$A$4:$L$15,'Inputs - Gas wholesale index'!M$2,FALSE)</f>
        <v>332991.45454545453</v>
      </c>
      <c r="N354" s="12">
        <f>VLOOKUP($B354,'Gas wholesale lookups'!$A$4:$L$15,'Inputs - Gas wholesale index'!N$2,FALSE)</f>
        <v>208526.18181818182</v>
      </c>
      <c r="O354" s="37">
        <f>VLOOKUP($B354,'Gas wholesale lookups'!$A$4:$R$15,'Inputs - Gas wholesale index'!O$2,FALSE)</f>
        <v>0</v>
      </c>
      <c r="P354" s="37">
        <f>VLOOKUP($B354,'Gas wholesale lookups'!$A$4:$R$15,'Inputs - Gas wholesale index'!P$2,FALSE)</f>
        <v>1</v>
      </c>
      <c r="Q354" s="37">
        <f>VLOOKUP($B354,'Gas wholesale lookups'!$A$4:$R$15,'Inputs - Gas wholesale index'!Q$2,FALSE)</f>
        <v>1</v>
      </c>
      <c r="R354" s="37">
        <f>VLOOKUP($B354,'Gas wholesale lookups'!$A$4:$R$15,'Inputs - Gas wholesale index'!R$2,FALSE)</f>
        <v>1</v>
      </c>
      <c r="S354" s="37">
        <f>VLOOKUP($B354,'Gas wholesale lookups'!$A$4:$R$15,'Inputs - Gas wholesale index'!S$2,FALSE)</f>
        <v>1</v>
      </c>
      <c r="T354" s="37">
        <f>VLOOKUP($B354,'Gas wholesale lookups'!$A$4:$R$15,'Inputs - Gas wholesale index'!T$2,FALSE)</f>
        <v>0</v>
      </c>
      <c r="U354" s="12">
        <f t="shared" si="91"/>
        <v>0</v>
      </c>
      <c r="V354" s="12">
        <f t="shared" si="92"/>
        <v>208526.18181818182</v>
      </c>
      <c r="W354" s="12">
        <f t="shared" si="93"/>
        <v>166168.27272727274</v>
      </c>
      <c r="X354" s="12">
        <f t="shared" si="94"/>
        <v>291847.5</v>
      </c>
      <c r="Y354" s="12">
        <f t="shared" si="95"/>
        <v>332991.45454545453</v>
      </c>
      <c r="Z354" s="12">
        <f t="shared" si="96"/>
        <v>0</v>
      </c>
      <c r="AA354" s="12">
        <f t="shared" si="97"/>
        <v>999533.40909090918</v>
      </c>
      <c r="AB354" s="22">
        <f t="shared" si="98"/>
        <v>0</v>
      </c>
      <c r="AC354" s="22">
        <f t="shared" si="99"/>
        <v>0</v>
      </c>
      <c r="AD354" s="22">
        <f t="shared" si="100"/>
        <v>0</v>
      </c>
      <c r="AE354" s="22">
        <f t="shared" si="101"/>
        <v>0</v>
      </c>
      <c r="AF354" s="22">
        <f t="shared" si="102"/>
        <v>0</v>
      </c>
      <c r="AG354" s="22">
        <f t="shared" si="103"/>
        <v>0</v>
      </c>
      <c r="AH354" s="22">
        <f t="shared" si="104"/>
        <v>0</v>
      </c>
      <c r="AI354" s="43" t="str">
        <f t="shared" si="105"/>
        <v>n/a</v>
      </c>
      <c r="AJ354" s="2" t="str">
        <f t="shared" si="106"/>
        <v>2016-17 Summer</v>
      </c>
      <c r="AK354" s="2" t="str">
        <f t="shared" si="107"/>
        <v>2015-16 Winter</v>
      </c>
      <c r="AL354" s="40">
        <v>0</v>
      </c>
      <c r="AM354" s="7"/>
    </row>
    <row r="355" spans="1:39">
      <c r="A355" s="46">
        <v>42353</v>
      </c>
      <c r="B355" s="13" t="str">
        <f t="shared" si="108"/>
        <v>Dec</v>
      </c>
      <c r="C355" s="182"/>
      <c r="D355" s="182"/>
      <c r="E355" s="182"/>
      <c r="F355" s="182"/>
      <c r="G355" s="182"/>
      <c r="H355" s="182"/>
      <c r="I355" s="12">
        <f>VLOOKUP($B355,'Gas wholesale lookups'!$A$4:$L$15,'Inputs - Gas wholesale index'!I$2,FALSE)</f>
        <v>332991.45454545453</v>
      </c>
      <c r="J355" s="12">
        <f>VLOOKUP($B355,'Gas wholesale lookups'!$A$4:$L$15,'Inputs - Gas wholesale index'!J$2,FALSE)</f>
        <v>208526.18181818182</v>
      </c>
      <c r="K355" s="12">
        <f>VLOOKUP($B355,'Gas wholesale lookups'!$A$4:$L$15,'Inputs - Gas wholesale index'!K$2,FALSE)</f>
        <v>166168.27272727274</v>
      </c>
      <c r="L355" s="12">
        <f>VLOOKUP($B355,'Gas wholesale lookups'!$A$4:$L$15,'Inputs - Gas wholesale index'!L$2,FALSE)</f>
        <v>291847.5</v>
      </c>
      <c r="M355" s="12">
        <f>VLOOKUP($B355,'Gas wholesale lookups'!$A$4:$L$15,'Inputs - Gas wholesale index'!M$2,FALSE)</f>
        <v>332991.45454545453</v>
      </c>
      <c r="N355" s="12">
        <f>VLOOKUP($B355,'Gas wholesale lookups'!$A$4:$L$15,'Inputs - Gas wholesale index'!N$2,FALSE)</f>
        <v>208526.18181818182</v>
      </c>
      <c r="O355" s="37">
        <f>VLOOKUP($B355,'Gas wholesale lookups'!$A$4:$R$15,'Inputs - Gas wholesale index'!O$2,FALSE)</f>
        <v>0</v>
      </c>
      <c r="P355" s="37">
        <f>VLOOKUP($B355,'Gas wholesale lookups'!$A$4:$R$15,'Inputs - Gas wholesale index'!P$2,FALSE)</f>
        <v>1</v>
      </c>
      <c r="Q355" s="37">
        <f>VLOOKUP($B355,'Gas wholesale lookups'!$A$4:$R$15,'Inputs - Gas wholesale index'!Q$2,FALSE)</f>
        <v>1</v>
      </c>
      <c r="R355" s="37">
        <f>VLOOKUP($B355,'Gas wholesale lookups'!$A$4:$R$15,'Inputs - Gas wholesale index'!R$2,FALSE)</f>
        <v>1</v>
      </c>
      <c r="S355" s="37">
        <f>VLOOKUP($B355,'Gas wholesale lookups'!$A$4:$R$15,'Inputs - Gas wholesale index'!S$2,FALSE)</f>
        <v>1</v>
      </c>
      <c r="T355" s="37">
        <f>VLOOKUP($B355,'Gas wholesale lookups'!$A$4:$R$15,'Inputs - Gas wholesale index'!T$2,FALSE)</f>
        <v>0</v>
      </c>
      <c r="U355" s="12">
        <f t="shared" si="91"/>
        <v>0</v>
      </c>
      <c r="V355" s="12">
        <f t="shared" si="92"/>
        <v>208526.18181818182</v>
      </c>
      <c r="W355" s="12">
        <f t="shared" si="93"/>
        <v>166168.27272727274</v>
      </c>
      <c r="X355" s="12">
        <f t="shared" si="94"/>
        <v>291847.5</v>
      </c>
      <c r="Y355" s="12">
        <f t="shared" si="95"/>
        <v>332991.45454545453</v>
      </c>
      <c r="Z355" s="12">
        <f t="shared" si="96"/>
        <v>0</v>
      </c>
      <c r="AA355" s="12">
        <f t="shared" si="97"/>
        <v>999533.40909090918</v>
      </c>
      <c r="AB355" s="22">
        <f t="shared" si="98"/>
        <v>0</v>
      </c>
      <c r="AC355" s="22">
        <f t="shared" si="99"/>
        <v>0</v>
      </c>
      <c r="AD355" s="22">
        <f t="shared" si="100"/>
        <v>0</v>
      </c>
      <c r="AE355" s="22">
        <f t="shared" si="101"/>
        <v>0</v>
      </c>
      <c r="AF355" s="22">
        <f t="shared" si="102"/>
        <v>0</v>
      </c>
      <c r="AG355" s="22">
        <f t="shared" si="103"/>
        <v>0</v>
      </c>
      <c r="AH355" s="22">
        <f t="shared" si="104"/>
        <v>0</v>
      </c>
      <c r="AI355" s="43" t="str">
        <f t="shared" si="105"/>
        <v>n/a</v>
      </c>
      <c r="AJ355" s="2" t="str">
        <f t="shared" si="106"/>
        <v>2016-17 Summer</v>
      </c>
      <c r="AK355" s="2" t="str">
        <f t="shared" si="107"/>
        <v>2015-16 Winter</v>
      </c>
      <c r="AL355" s="40">
        <v>0</v>
      </c>
      <c r="AM355" s="7"/>
    </row>
    <row r="356" spans="1:39">
      <c r="A356" s="46">
        <v>42354</v>
      </c>
      <c r="B356" s="13" t="str">
        <f t="shared" si="108"/>
        <v>Dec</v>
      </c>
      <c r="C356" s="182"/>
      <c r="D356" s="182"/>
      <c r="E356" s="182"/>
      <c r="F356" s="182"/>
      <c r="G356" s="182"/>
      <c r="H356" s="182"/>
      <c r="I356" s="12">
        <f>VLOOKUP($B356,'Gas wholesale lookups'!$A$4:$L$15,'Inputs - Gas wholesale index'!I$2,FALSE)</f>
        <v>332991.45454545453</v>
      </c>
      <c r="J356" s="12">
        <f>VLOOKUP($B356,'Gas wholesale lookups'!$A$4:$L$15,'Inputs - Gas wholesale index'!J$2,FALSE)</f>
        <v>208526.18181818182</v>
      </c>
      <c r="K356" s="12">
        <f>VLOOKUP($B356,'Gas wholesale lookups'!$A$4:$L$15,'Inputs - Gas wholesale index'!K$2,FALSE)</f>
        <v>166168.27272727274</v>
      </c>
      <c r="L356" s="12">
        <f>VLOOKUP($B356,'Gas wholesale lookups'!$A$4:$L$15,'Inputs - Gas wholesale index'!L$2,FALSE)</f>
        <v>291847.5</v>
      </c>
      <c r="M356" s="12">
        <f>VLOOKUP($B356,'Gas wholesale lookups'!$A$4:$L$15,'Inputs - Gas wholesale index'!M$2,FALSE)</f>
        <v>332991.45454545453</v>
      </c>
      <c r="N356" s="12">
        <f>VLOOKUP($B356,'Gas wholesale lookups'!$A$4:$L$15,'Inputs - Gas wholesale index'!N$2,FALSE)</f>
        <v>208526.18181818182</v>
      </c>
      <c r="O356" s="37">
        <f>VLOOKUP($B356,'Gas wholesale lookups'!$A$4:$R$15,'Inputs - Gas wholesale index'!O$2,FALSE)</f>
        <v>0</v>
      </c>
      <c r="P356" s="37">
        <f>VLOOKUP($B356,'Gas wholesale lookups'!$A$4:$R$15,'Inputs - Gas wholesale index'!P$2,FALSE)</f>
        <v>1</v>
      </c>
      <c r="Q356" s="37">
        <f>VLOOKUP($B356,'Gas wholesale lookups'!$A$4:$R$15,'Inputs - Gas wholesale index'!Q$2,FALSE)</f>
        <v>1</v>
      </c>
      <c r="R356" s="37">
        <f>VLOOKUP($B356,'Gas wholesale lookups'!$A$4:$R$15,'Inputs - Gas wholesale index'!R$2,FALSE)</f>
        <v>1</v>
      </c>
      <c r="S356" s="37">
        <f>VLOOKUP($B356,'Gas wholesale lookups'!$A$4:$R$15,'Inputs - Gas wholesale index'!S$2,FALSE)</f>
        <v>1</v>
      </c>
      <c r="T356" s="37">
        <f>VLOOKUP($B356,'Gas wholesale lookups'!$A$4:$R$15,'Inputs - Gas wholesale index'!T$2,FALSE)</f>
        <v>0</v>
      </c>
      <c r="U356" s="12">
        <f t="shared" si="91"/>
        <v>0</v>
      </c>
      <c r="V356" s="12">
        <f t="shared" si="92"/>
        <v>208526.18181818182</v>
      </c>
      <c r="W356" s="12">
        <f t="shared" si="93"/>
        <v>166168.27272727274</v>
      </c>
      <c r="X356" s="12">
        <f t="shared" si="94"/>
        <v>291847.5</v>
      </c>
      <c r="Y356" s="12">
        <f t="shared" si="95"/>
        <v>332991.45454545453</v>
      </c>
      <c r="Z356" s="12">
        <f t="shared" si="96"/>
        <v>0</v>
      </c>
      <c r="AA356" s="12">
        <f t="shared" si="97"/>
        <v>999533.40909090918</v>
      </c>
      <c r="AB356" s="22">
        <f t="shared" si="98"/>
        <v>0</v>
      </c>
      <c r="AC356" s="22">
        <f t="shared" si="99"/>
        <v>0</v>
      </c>
      <c r="AD356" s="22">
        <f t="shared" si="100"/>
        <v>0</v>
      </c>
      <c r="AE356" s="22">
        <f t="shared" si="101"/>
        <v>0</v>
      </c>
      <c r="AF356" s="22">
        <f t="shared" si="102"/>
        <v>0</v>
      </c>
      <c r="AG356" s="22">
        <f t="shared" si="103"/>
        <v>0</v>
      </c>
      <c r="AH356" s="22">
        <f t="shared" si="104"/>
        <v>0</v>
      </c>
      <c r="AI356" s="43" t="str">
        <f t="shared" si="105"/>
        <v>n/a</v>
      </c>
      <c r="AJ356" s="2" t="str">
        <f t="shared" si="106"/>
        <v>2016-17 Summer</v>
      </c>
      <c r="AK356" s="2" t="str">
        <f t="shared" si="107"/>
        <v>2015-16 Winter</v>
      </c>
      <c r="AL356" s="40">
        <v>0</v>
      </c>
      <c r="AM356" s="7"/>
    </row>
    <row r="357" spans="1:39">
      <c r="A357" s="46">
        <v>42355</v>
      </c>
      <c r="B357" s="13" t="str">
        <f t="shared" si="108"/>
        <v>Dec</v>
      </c>
      <c r="C357" s="182"/>
      <c r="D357" s="182"/>
      <c r="E357" s="182"/>
      <c r="F357" s="182"/>
      <c r="G357" s="182"/>
      <c r="H357" s="182"/>
      <c r="I357" s="12">
        <f>VLOOKUP($B357,'Gas wholesale lookups'!$A$4:$L$15,'Inputs - Gas wholesale index'!I$2,FALSE)</f>
        <v>332991.45454545453</v>
      </c>
      <c r="J357" s="12">
        <f>VLOOKUP($B357,'Gas wholesale lookups'!$A$4:$L$15,'Inputs - Gas wholesale index'!J$2,FALSE)</f>
        <v>208526.18181818182</v>
      </c>
      <c r="K357" s="12">
        <f>VLOOKUP($B357,'Gas wholesale lookups'!$A$4:$L$15,'Inputs - Gas wholesale index'!K$2,FALSE)</f>
        <v>166168.27272727274</v>
      </c>
      <c r="L357" s="12">
        <f>VLOOKUP($B357,'Gas wholesale lookups'!$A$4:$L$15,'Inputs - Gas wholesale index'!L$2,FALSE)</f>
        <v>291847.5</v>
      </c>
      <c r="M357" s="12">
        <f>VLOOKUP($B357,'Gas wholesale lookups'!$A$4:$L$15,'Inputs - Gas wholesale index'!M$2,FALSE)</f>
        <v>332991.45454545453</v>
      </c>
      <c r="N357" s="12">
        <f>VLOOKUP($B357,'Gas wholesale lookups'!$A$4:$L$15,'Inputs - Gas wholesale index'!N$2,FALSE)</f>
        <v>208526.18181818182</v>
      </c>
      <c r="O357" s="37">
        <f>VLOOKUP($B357,'Gas wholesale lookups'!$A$4:$R$15,'Inputs - Gas wholesale index'!O$2,FALSE)</f>
        <v>0</v>
      </c>
      <c r="P357" s="37">
        <f>VLOOKUP($B357,'Gas wholesale lookups'!$A$4:$R$15,'Inputs - Gas wholesale index'!P$2,FALSE)</f>
        <v>1</v>
      </c>
      <c r="Q357" s="37">
        <f>VLOOKUP($B357,'Gas wholesale lookups'!$A$4:$R$15,'Inputs - Gas wholesale index'!Q$2,FALSE)</f>
        <v>1</v>
      </c>
      <c r="R357" s="37">
        <f>VLOOKUP($B357,'Gas wholesale lookups'!$A$4:$R$15,'Inputs - Gas wholesale index'!R$2,FALSE)</f>
        <v>1</v>
      </c>
      <c r="S357" s="37">
        <f>VLOOKUP($B357,'Gas wholesale lookups'!$A$4:$R$15,'Inputs - Gas wholesale index'!S$2,FALSE)</f>
        <v>1</v>
      </c>
      <c r="T357" s="37">
        <f>VLOOKUP($B357,'Gas wholesale lookups'!$A$4:$R$15,'Inputs - Gas wholesale index'!T$2,FALSE)</f>
        <v>0</v>
      </c>
      <c r="U357" s="12">
        <f t="shared" si="91"/>
        <v>0</v>
      </c>
      <c r="V357" s="12">
        <f t="shared" si="92"/>
        <v>208526.18181818182</v>
      </c>
      <c r="W357" s="12">
        <f t="shared" si="93"/>
        <v>166168.27272727274</v>
      </c>
      <c r="X357" s="12">
        <f t="shared" si="94"/>
        <v>291847.5</v>
      </c>
      <c r="Y357" s="12">
        <f t="shared" si="95"/>
        <v>332991.45454545453</v>
      </c>
      <c r="Z357" s="12">
        <f t="shared" si="96"/>
        <v>0</v>
      </c>
      <c r="AA357" s="12">
        <f t="shared" si="97"/>
        <v>999533.40909090918</v>
      </c>
      <c r="AB357" s="22">
        <f t="shared" si="98"/>
        <v>0</v>
      </c>
      <c r="AC357" s="22">
        <f t="shared" si="99"/>
        <v>0</v>
      </c>
      <c r="AD357" s="22">
        <f t="shared" si="100"/>
        <v>0</v>
      </c>
      <c r="AE357" s="22">
        <f t="shared" si="101"/>
        <v>0</v>
      </c>
      <c r="AF357" s="22">
        <f t="shared" si="102"/>
        <v>0</v>
      </c>
      <c r="AG357" s="22">
        <f t="shared" si="103"/>
        <v>0</v>
      </c>
      <c r="AH357" s="22">
        <f t="shared" si="104"/>
        <v>0</v>
      </c>
      <c r="AI357" s="43" t="str">
        <f t="shared" si="105"/>
        <v>n/a</v>
      </c>
      <c r="AJ357" s="2" t="str">
        <f t="shared" si="106"/>
        <v>2016-17 Summer</v>
      </c>
      <c r="AK357" s="2" t="str">
        <f t="shared" si="107"/>
        <v>2015-16 Winter</v>
      </c>
      <c r="AL357" s="40">
        <v>0</v>
      </c>
      <c r="AM357" s="7"/>
    </row>
    <row r="358" spans="1:39">
      <c r="A358" s="46">
        <v>42356</v>
      </c>
      <c r="B358" s="13" t="str">
        <f t="shared" si="108"/>
        <v>Dec</v>
      </c>
      <c r="C358" s="182"/>
      <c r="D358" s="182"/>
      <c r="E358" s="182"/>
      <c r="F358" s="182"/>
      <c r="G358" s="182"/>
      <c r="H358" s="182"/>
      <c r="I358" s="12">
        <f>VLOOKUP($B358,'Gas wholesale lookups'!$A$4:$L$15,'Inputs - Gas wholesale index'!I$2,FALSE)</f>
        <v>332991.45454545453</v>
      </c>
      <c r="J358" s="12">
        <f>VLOOKUP($B358,'Gas wholesale lookups'!$A$4:$L$15,'Inputs - Gas wholesale index'!J$2,FALSE)</f>
        <v>208526.18181818182</v>
      </c>
      <c r="K358" s="12">
        <f>VLOOKUP($B358,'Gas wholesale lookups'!$A$4:$L$15,'Inputs - Gas wholesale index'!K$2,FALSE)</f>
        <v>166168.27272727274</v>
      </c>
      <c r="L358" s="12">
        <f>VLOOKUP($B358,'Gas wholesale lookups'!$A$4:$L$15,'Inputs - Gas wholesale index'!L$2,FALSE)</f>
        <v>291847.5</v>
      </c>
      <c r="M358" s="12">
        <f>VLOOKUP($B358,'Gas wholesale lookups'!$A$4:$L$15,'Inputs - Gas wholesale index'!M$2,FALSE)</f>
        <v>332991.45454545453</v>
      </c>
      <c r="N358" s="12">
        <f>VLOOKUP($B358,'Gas wholesale lookups'!$A$4:$L$15,'Inputs - Gas wholesale index'!N$2,FALSE)</f>
        <v>208526.18181818182</v>
      </c>
      <c r="O358" s="37">
        <f>VLOOKUP($B358,'Gas wholesale lookups'!$A$4:$R$15,'Inputs - Gas wholesale index'!O$2,FALSE)</f>
        <v>0</v>
      </c>
      <c r="P358" s="37">
        <f>VLOOKUP($B358,'Gas wholesale lookups'!$A$4:$R$15,'Inputs - Gas wholesale index'!P$2,FALSE)</f>
        <v>1</v>
      </c>
      <c r="Q358" s="37">
        <f>VLOOKUP($B358,'Gas wholesale lookups'!$A$4:$R$15,'Inputs - Gas wholesale index'!Q$2,FALSE)</f>
        <v>1</v>
      </c>
      <c r="R358" s="37">
        <f>VLOOKUP($B358,'Gas wholesale lookups'!$A$4:$R$15,'Inputs - Gas wholesale index'!R$2,FALSE)</f>
        <v>1</v>
      </c>
      <c r="S358" s="37">
        <f>VLOOKUP($B358,'Gas wholesale lookups'!$A$4:$R$15,'Inputs - Gas wholesale index'!S$2,FALSE)</f>
        <v>1</v>
      </c>
      <c r="T358" s="37">
        <f>VLOOKUP($B358,'Gas wholesale lookups'!$A$4:$R$15,'Inputs - Gas wholesale index'!T$2,FALSE)</f>
        <v>0</v>
      </c>
      <c r="U358" s="12">
        <f t="shared" si="91"/>
        <v>0</v>
      </c>
      <c r="V358" s="12">
        <f t="shared" si="92"/>
        <v>208526.18181818182</v>
      </c>
      <c r="W358" s="12">
        <f t="shared" si="93"/>
        <v>166168.27272727274</v>
      </c>
      <c r="X358" s="12">
        <f t="shared" si="94"/>
        <v>291847.5</v>
      </c>
      <c r="Y358" s="12">
        <f t="shared" si="95"/>
        <v>332991.45454545453</v>
      </c>
      <c r="Z358" s="12">
        <f t="shared" si="96"/>
        <v>0</v>
      </c>
      <c r="AA358" s="12">
        <f t="shared" si="97"/>
        <v>999533.40909090918</v>
      </c>
      <c r="AB358" s="22">
        <f t="shared" si="98"/>
        <v>0</v>
      </c>
      <c r="AC358" s="22">
        <f t="shared" si="99"/>
        <v>0</v>
      </c>
      <c r="AD358" s="22">
        <f t="shared" si="100"/>
        <v>0</v>
      </c>
      <c r="AE358" s="22">
        <f t="shared" si="101"/>
        <v>0</v>
      </c>
      <c r="AF358" s="22">
        <f t="shared" si="102"/>
        <v>0</v>
      </c>
      <c r="AG358" s="22">
        <f t="shared" si="103"/>
        <v>0</v>
      </c>
      <c r="AH358" s="22">
        <f t="shared" si="104"/>
        <v>0</v>
      </c>
      <c r="AI358" s="43" t="str">
        <f t="shared" si="105"/>
        <v>n/a</v>
      </c>
      <c r="AJ358" s="2" t="str">
        <f t="shared" si="106"/>
        <v>2016-17 Summer</v>
      </c>
      <c r="AK358" s="2" t="str">
        <f t="shared" si="107"/>
        <v>2015-16 Winter</v>
      </c>
      <c r="AL358" s="40">
        <v>0</v>
      </c>
      <c r="AM358" s="7"/>
    </row>
    <row r="359" spans="1:39">
      <c r="A359" s="46">
        <v>42359</v>
      </c>
      <c r="B359" s="13" t="str">
        <f t="shared" si="108"/>
        <v>Dec</v>
      </c>
      <c r="C359" s="182"/>
      <c r="D359" s="182"/>
      <c r="E359" s="182"/>
      <c r="F359" s="182"/>
      <c r="G359" s="182"/>
      <c r="H359" s="182"/>
      <c r="I359" s="12">
        <f>VLOOKUP($B359,'Gas wholesale lookups'!$A$4:$L$15,'Inputs - Gas wholesale index'!I$2,FALSE)</f>
        <v>332991.45454545453</v>
      </c>
      <c r="J359" s="12">
        <f>VLOOKUP($B359,'Gas wholesale lookups'!$A$4:$L$15,'Inputs - Gas wholesale index'!J$2,FALSE)</f>
        <v>208526.18181818182</v>
      </c>
      <c r="K359" s="12">
        <f>VLOOKUP($B359,'Gas wholesale lookups'!$A$4:$L$15,'Inputs - Gas wholesale index'!K$2,FALSE)</f>
        <v>166168.27272727274</v>
      </c>
      <c r="L359" s="12">
        <f>VLOOKUP($B359,'Gas wholesale lookups'!$A$4:$L$15,'Inputs - Gas wholesale index'!L$2,FALSE)</f>
        <v>291847.5</v>
      </c>
      <c r="M359" s="12">
        <f>VLOOKUP($B359,'Gas wholesale lookups'!$A$4:$L$15,'Inputs - Gas wholesale index'!M$2,FALSE)</f>
        <v>332991.45454545453</v>
      </c>
      <c r="N359" s="12">
        <f>VLOOKUP($B359,'Gas wholesale lookups'!$A$4:$L$15,'Inputs - Gas wholesale index'!N$2,FALSE)</f>
        <v>208526.18181818182</v>
      </c>
      <c r="O359" s="37">
        <f>VLOOKUP($B359,'Gas wholesale lookups'!$A$4:$R$15,'Inputs - Gas wholesale index'!O$2,FALSE)</f>
        <v>0</v>
      </c>
      <c r="P359" s="37">
        <f>VLOOKUP($B359,'Gas wholesale lookups'!$A$4:$R$15,'Inputs - Gas wholesale index'!P$2,FALSE)</f>
        <v>1</v>
      </c>
      <c r="Q359" s="37">
        <f>VLOOKUP($B359,'Gas wholesale lookups'!$A$4:$R$15,'Inputs - Gas wholesale index'!Q$2,FALSE)</f>
        <v>1</v>
      </c>
      <c r="R359" s="37">
        <f>VLOOKUP($B359,'Gas wholesale lookups'!$A$4:$R$15,'Inputs - Gas wholesale index'!R$2,FALSE)</f>
        <v>1</v>
      </c>
      <c r="S359" s="37">
        <f>VLOOKUP($B359,'Gas wholesale lookups'!$A$4:$R$15,'Inputs - Gas wholesale index'!S$2,FALSE)</f>
        <v>1</v>
      </c>
      <c r="T359" s="37">
        <f>VLOOKUP($B359,'Gas wholesale lookups'!$A$4:$R$15,'Inputs - Gas wholesale index'!T$2,FALSE)</f>
        <v>0</v>
      </c>
      <c r="U359" s="12">
        <f t="shared" si="91"/>
        <v>0</v>
      </c>
      <c r="V359" s="12">
        <f t="shared" si="92"/>
        <v>208526.18181818182</v>
      </c>
      <c r="W359" s="12">
        <f t="shared" si="93"/>
        <v>166168.27272727274</v>
      </c>
      <c r="X359" s="12">
        <f t="shared" si="94"/>
        <v>291847.5</v>
      </c>
      <c r="Y359" s="12">
        <f t="shared" si="95"/>
        <v>332991.45454545453</v>
      </c>
      <c r="Z359" s="12">
        <f t="shared" si="96"/>
        <v>0</v>
      </c>
      <c r="AA359" s="12">
        <f t="shared" si="97"/>
        <v>999533.40909090918</v>
      </c>
      <c r="AB359" s="22">
        <f t="shared" si="98"/>
        <v>0</v>
      </c>
      <c r="AC359" s="22">
        <f t="shared" si="99"/>
        <v>0</v>
      </c>
      <c r="AD359" s="22">
        <f t="shared" si="100"/>
        <v>0</v>
      </c>
      <c r="AE359" s="22">
        <f t="shared" si="101"/>
        <v>0</v>
      </c>
      <c r="AF359" s="22">
        <f t="shared" si="102"/>
        <v>0</v>
      </c>
      <c r="AG359" s="22">
        <f t="shared" si="103"/>
        <v>0</v>
      </c>
      <c r="AH359" s="22">
        <f t="shared" si="104"/>
        <v>0</v>
      </c>
      <c r="AI359" s="43" t="str">
        <f t="shared" si="105"/>
        <v>n/a</v>
      </c>
      <c r="AJ359" s="2" t="str">
        <f t="shared" si="106"/>
        <v>2016-17 Summer</v>
      </c>
      <c r="AK359" s="2" t="str">
        <f t="shared" si="107"/>
        <v>2015-16 Winter</v>
      </c>
      <c r="AL359" s="40">
        <v>0</v>
      </c>
      <c r="AM359" s="7"/>
    </row>
    <row r="360" spans="1:39">
      <c r="A360" s="46">
        <v>42360</v>
      </c>
      <c r="B360" s="13" t="str">
        <f t="shared" si="108"/>
        <v>Dec</v>
      </c>
      <c r="C360" s="182"/>
      <c r="D360" s="182"/>
      <c r="E360" s="182"/>
      <c r="F360" s="182"/>
      <c r="G360" s="182"/>
      <c r="H360" s="182"/>
      <c r="I360" s="12">
        <f>VLOOKUP($B360,'Gas wholesale lookups'!$A$4:$L$15,'Inputs - Gas wholesale index'!I$2,FALSE)</f>
        <v>332991.45454545453</v>
      </c>
      <c r="J360" s="12">
        <f>VLOOKUP($B360,'Gas wholesale lookups'!$A$4:$L$15,'Inputs - Gas wholesale index'!J$2,FALSE)</f>
        <v>208526.18181818182</v>
      </c>
      <c r="K360" s="12">
        <f>VLOOKUP($B360,'Gas wholesale lookups'!$A$4:$L$15,'Inputs - Gas wholesale index'!K$2,FALSE)</f>
        <v>166168.27272727274</v>
      </c>
      <c r="L360" s="12">
        <f>VLOOKUP($B360,'Gas wholesale lookups'!$A$4:$L$15,'Inputs - Gas wholesale index'!L$2,FALSE)</f>
        <v>291847.5</v>
      </c>
      <c r="M360" s="12">
        <f>VLOOKUP($B360,'Gas wholesale lookups'!$A$4:$L$15,'Inputs - Gas wholesale index'!M$2,FALSE)</f>
        <v>332991.45454545453</v>
      </c>
      <c r="N360" s="12">
        <f>VLOOKUP($B360,'Gas wholesale lookups'!$A$4:$L$15,'Inputs - Gas wholesale index'!N$2,FALSE)</f>
        <v>208526.18181818182</v>
      </c>
      <c r="O360" s="37">
        <f>VLOOKUP($B360,'Gas wholesale lookups'!$A$4:$R$15,'Inputs - Gas wholesale index'!O$2,FALSE)</f>
        <v>0</v>
      </c>
      <c r="P360" s="37">
        <f>VLOOKUP($B360,'Gas wholesale lookups'!$A$4:$R$15,'Inputs - Gas wholesale index'!P$2,FALSE)</f>
        <v>1</v>
      </c>
      <c r="Q360" s="37">
        <f>VLOOKUP($B360,'Gas wholesale lookups'!$A$4:$R$15,'Inputs - Gas wholesale index'!Q$2,FALSE)</f>
        <v>1</v>
      </c>
      <c r="R360" s="37">
        <f>VLOOKUP($B360,'Gas wholesale lookups'!$A$4:$R$15,'Inputs - Gas wholesale index'!R$2,FALSE)</f>
        <v>1</v>
      </c>
      <c r="S360" s="37">
        <f>VLOOKUP($B360,'Gas wholesale lookups'!$A$4:$R$15,'Inputs - Gas wholesale index'!S$2,FALSE)</f>
        <v>1</v>
      </c>
      <c r="T360" s="37">
        <f>VLOOKUP($B360,'Gas wholesale lookups'!$A$4:$R$15,'Inputs - Gas wholesale index'!T$2,FALSE)</f>
        <v>0</v>
      </c>
      <c r="U360" s="12">
        <f t="shared" si="91"/>
        <v>0</v>
      </c>
      <c r="V360" s="12">
        <f t="shared" si="92"/>
        <v>208526.18181818182</v>
      </c>
      <c r="W360" s="12">
        <f t="shared" si="93"/>
        <v>166168.27272727274</v>
      </c>
      <c r="X360" s="12">
        <f t="shared" si="94"/>
        <v>291847.5</v>
      </c>
      <c r="Y360" s="12">
        <f t="shared" si="95"/>
        <v>332991.45454545453</v>
      </c>
      <c r="Z360" s="12">
        <f t="shared" si="96"/>
        <v>0</v>
      </c>
      <c r="AA360" s="12">
        <f t="shared" si="97"/>
        <v>999533.40909090918</v>
      </c>
      <c r="AB360" s="22">
        <f t="shared" si="98"/>
        <v>0</v>
      </c>
      <c r="AC360" s="22">
        <f t="shared" si="99"/>
        <v>0</v>
      </c>
      <c r="AD360" s="22">
        <f t="shared" si="100"/>
        <v>0</v>
      </c>
      <c r="AE360" s="22">
        <f t="shared" si="101"/>
        <v>0</v>
      </c>
      <c r="AF360" s="22">
        <f t="shared" si="102"/>
        <v>0</v>
      </c>
      <c r="AG360" s="22">
        <f t="shared" si="103"/>
        <v>0</v>
      </c>
      <c r="AH360" s="22">
        <f t="shared" si="104"/>
        <v>0</v>
      </c>
      <c r="AI360" s="43" t="str">
        <f t="shared" si="105"/>
        <v>n/a</v>
      </c>
      <c r="AJ360" s="2" t="str">
        <f t="shared" si="106"/>
        <v>2016-17 Summer</v>
      </c>
      <c r="AK360" s="2" t="str">
        <f t="shared" si="107"/>
        <v>2015-16 Winter</v>
      </c>
      <c r="AL360" s="40">
        <v>0</v>
      </c>
      <c r="AM360" s="7"/>
    </row>
    <row r="361" spans="1:39">
      <c r="A361" s="46">
        <v>42361</v>
      </c>
      <c r="B361" s="13" t="str">
        <f t="shared" si="108"/>
        <v>Dec</v>
      </c>
      <c r="C361" s="182"/>
      <c r="D361" s="182"/>
      <c r="E361" s="182"/>
      <c r="F361" s="182"/>
      <c r="G361" s="182"/>
      <c r="H361" s="182"/>
      <c r="I361" s="12">
        <f>VLOOKUP($B361,'Gas wholesale lookups'!$A$4:$L$15,'Inputs - Gas wholesale index'!I$2,FALSE)</f>
        <v>332991.45454545453</v>
      </c>
      <c r="J361" s="12">
        <f>VLOOKUP($B361,'Gas wholesale lookups'!$A$4:$L$15,'Inputs - Gas wholesale index'!J$2,FALSE)</f>
        <v>208526.18181818182</v>
      </c>
      <c r="K361" s="12">
        <f>VLOOKUP($B361,'Gas wholesale lookups'!$A$4:$L$15,'Inputs - Gas wholesale index'!K$2,FALSE)</f>
        <v>166168.27272727274</v>
      </c>
      <c r="L361" s="12">
        <f>VLOOKUP($B361,'Gas wholesale lookups'!$A$4:$L$15,'Inputs - Gas wholesale index'!L$2,FALSE)</f>
        <v>291847.5</v>
      </c>
      <c r="M361" s="12">
        <f>VLOOKUP($B361,'Gas wholesale lookups'!$A$4:$L$15,'Inputs - Gas wholesale index'!M$2,FALSE)</f>
        <v>332991.45454545453</v>
      </c>
      <c r="N361" s="12">
        <f>VLOOKUP($B361,'Gas wholesale lookups'!$A$4:$L$15,'Inputs - Gas wholesale index'!N$2,FALSE)</f>
        <v>208526.18181818182</v>
      </c>
      <c r="O361" s="37">
        <f>VLOOKUP($B361,'Gas wholesale lookups'!$A$4:$R$15,'Inputs - Gas wholesale index'!O$2,FALSE)</f>
        <v>0</v>
      </c>
      <c r="P361" s="37">
        <f>VLOOKUP($B361,'Gas wholesale lookups'!$A$4:$R$15,'Inputs - Gas wholesale index'!P$2,FALSE)</f>
        <v>1</v>
      </c>
      <c r="Q361" s="37">
        <f>VLOOKUP($B361,'Gas wholesale lookups'!$A$4:$R$15,'Inputs - Gas wholesale index'!Q$2,FALSE)</f>
        <v>1</v>
      </c>
      <c r="R361" s="37">
        <f>VLOOKUP($B361,'Gas wholesale lookups'!$A$4:$R$15,'Inputs - Gas wholesale index'!R$2,FALSE)</f>
        <v>1</v>
      </c>
      <c r="S361" s="37">
        <f>VLOOKUP($B361,'Gas wholesale lookups'!$A$4:$R$15,'Inputs - Gas wholesale index'!S$2,FALSE)</f>
        <v>1</v>
      </c>
      <c r="T361" s="37">
        <f>VLOOKUP($B361,'Gas wholesale lookups'!$A$4:$R$15,'Inputs - Gas wholesale index'!T$2,FALSE)</f>
        <v>0</v>
      </c>
      <c r="U361" s="12">
        <f t="shared" si="91"/>
        <v>0</v>
      </c>
      <c r="V361" s="12">
        <f t="shared" si="92"/>
        <v>208526.18181818182</v>
      </c>
      <c r="W361" s="12">
        <f t="shared" si="93"/>
        <v>166168.27272727274</v>
      </c>
      <c r="X361" s="12">
        <f t="shared" si="94"/>
        <v>291847.5</v>
      </c>
      <c r="Y361" s="12">
        <f t="shared" si="95"/>
        <v>332991.45454545453</v>
      </c>
      <c r="Z361" s="12">
        <f t="shared" si="96"/>
        <v>0</v>
      </c>
      <c r="AA361" s="12">
        <f t="shared" si="97"/>
        <v>999533.40909090918</v>
      </c>
      <c r="AB361" s="22">
        <f t="shared" si="98"/>
        <v>0</v>
      </c>
      <c r="AC361" s="22">
        <f t="shared" si="99"/>
        <v>0</v>
      </c>
      <c r="AD361" s="22">
        <f t="shared" si="100"/>
        <v>0</v>
      </c>
      <c r="AE361" s="22">
        <f t="shared" si="101"/>
        <v>0</v>
      </c>
      <c r="AF361" s="22">
        <f t="shared" si="102"/>
        <v>0</v>
      </c>
      <c r="AG361" s="22">
        <f t="shared" si="103"/>
        <v>0</v>
      </c>
      <c r="AH361" s="22">
        <f t="shared" si="104"/>
        <v>0</v>
      </c>
      <c r="AI361" s="43" t="str">
        <f t="shared" si="105"/>
        <v>n/a</v>
      </c>
      <c r="AJ361" s="2" t="str">
        <f t="shared" si="106"/>
        <v>2016-17 Summer</v>
      </c>
      <c r="AK361" s="2" t="str">
        <f t="shared" si="107"/>
        <v>2015-16 Winter</v>
      </c>
      <c r="AL361" s="40">
        <v>0</v>
      </c>
      <c r="AM361" s="7"/>
    </row>
    <row r="362" spans="1:39">
      <c r="A362" s="46">
        <v>42362</v>
      </c>
      <c r="B362" s="13" t="str">
        <f t="shared" si="108"/>
        <v>Dec</v>
      </c>
      <c r="C362" s="182"/>
      <c r="D362" s="182"/>
      <c r="E362" s="182"/>
      <c r="F362" s="182"/>
      <c r="G362" s="182"/>
      <c r="H362" s="182"/>
      <c r="I362" s="12">
        <f>VLOOKUP($B362,'Gas wholesale lookups'!$A$4:$L$15,'Inputs - Gas wholesale index'!I$2,FALSE)</f>
        <v>332991.45454545453</v>
      </c>
      <c r="J362" s="12">
        <f>VLOOKUP($B362,'Gas wholesale lookups'!$A$4:$L$15,'Inputs - Gas wholesale index'!J$2,FALSE)</f>
        <v>208526.18181818182</v>
      </c>
      <c r="K362" s="12">
        <f>VLOOKUP($B362,'Gas wholesale lookups'!$A$4:$L$15,'Inputs - Gas wholesale index'!K$2,FALSE)</f>
        <v>166168.27272727274</v>
      </c>
      <c r="L362" s="12">
        <f>VLOOKUP($B362,'Gas wholesale lookups'!$A$4:$L$15,'Inputs - Gas wholesale index'!L$2,FALSE)</f>
        <v>291847.5</v>
      </c>
      <c r="M362" s="12">
        <f>VLOOKUP($B362,'Gas wholesale lookups'!$A$4:$L$15,'Inputs - Gas wholesale index'!M$2,FALSE)</f>
        <v>332991.45454545453</v>
      </c>
      <c r="N362" s="12">
        <f>VLOOKUP($B362,'Gas wholesale lookups'!$A$4:$L$15,'Inputs - Gas wholesale index'!N$2,FALSE)</f>
        <v>208526.18181818182</v>
      </c>
      <c r="O362" s="37">
        <f>VLOOKUP($B362,'Gas wholesale lookups'!$A$4:$R$15,'Inputs - Gas wholesale index'!O$2,FALSE)</f>
        <v>0</v>
      </c>
      <c r="P362" s="37">
        <f>VLOOKUP($B362,'Gas wholesale lookups'!$A$4:$R$15,'Inputs - Gas wholesale index'!P$2,FALSE)</f>
        <v>1</v>
      </c>
      <c r="Q362" s="37">
        <f>VLOOKUP($B362,'Gas wholesale lookups'!$A$4:$R$15,'Inputs - Gas wholesale index'!Q$2,FALSE)</f>
        <v>1</v>
      </c>
      <c r="R362" s="37">
        <f>VLOOKUP($B362,'Gas wholesale lookups'!$A$4:$R$15,'Inputs - Gas wholesale index'!R$2,FALSE)</f>
        <v>1</v>
      </c>
      <c r="S362" s="37">
        <f>VLOOKUP($B362,'Gas wholesale lookups'!$A$4:$R$15,'Inputs - Gas wholesale index'!S$2,FALSE)</f>
        <v>1</v>
      </c>
      <c r="T362" s="37">
        <f>VLOOKUP($B362,'Gas wholesale lookups'!$A$4:$R$15,'Inputs - Gas wholesale index'!T$2,FALSE)</f>
        <v>0</v>
      </c>
      <c r="U362" s="12">
        <f t="shared" si="91"/>
        <v>0</v>
      </c>
      <c r="V362" s="12">
        <f t="shared" si="92"/>
        <v>208526.18181818182</v>
      </c>
      <c r="W362" s="12">
        <f t="shared" si="93"/>
        <v>166168.27272727274</v>
      </c>
      <c r="X362" s="12">
        <f t="shared" si="94"/>
        <v>291847.5</v>
      </c>
      <c r="Y362" s="12">
        <f t="shared" si="95"/>
        <v>332991.45454545453</v>
      </c>
      <c r="Z362" s="12">
        <f t="shared" si="96"/>
        <v>0</v>
      </c>
      <c r="AA362" s="12">
        <f t="shared" si="97"/>
        <v>999533.40909090918</v>
      </c>
      <c r="AB362" s="22">
        <f t="shared" si="98"/>
        <v>0</v>
      </c>
      <c r="AC362" s="22">
        <f t="shared" si="99"/>
        <v>0</v>
      </c>
      <c r="AD362" s="22">
        <f t="shared" si="100"/>
        <v>0</v>
      </c>
      <c r="AE362" s="22">
        <f t="shared" si="101"/>
        <v>0</v>
      </c>
      <c r="AF362" s="22">
        <f t="shared" si="102"/>
        <v>0</v>
      </c>
      <c r="AG362" s="22">
        <f t="shared" si="103"/>
        <v>0</v>
      </c>
      <c r="AH362" s="22">
        <f t="shared" si="104"/>
        <v>0</v>
      </c>
      <c r="AI362" s="43" t="str">
        <f t="shared" si="105"/>
        <v>n/a</v>
      </c>
      <c r="AJ362" s="2" t="str">
        <f t="shared" si="106"/>
        <v>2016-17 Summer</v>
      </c>
      <c r="AK362" s="2" t="str">
        <f t="shared" si="107"/>
        <v>2015-16 Winter</v>
      </c>
      <c r="AL362" s="40">
        <v>0</v>
      </c>
      <c r="AM362" s="7"/>
    </row>
    <row r="363" spans="1:39">
      <c r="A363" s="46">
        <v>42367</v>
      </c>
      <c r="B363" s="13" t="str">
        <f t="shared" si="108"/>
        <v>Dec</v>
      </c>
      <c r="C363" s="182"/>
      <c r="D363" s="182"/>
      <c r="E363" s="182"/>
      <c r="F363" s="182"/>
      <c r="G363" s="182"/>
      <c r="H363" s="182"/>
      <c r="I363" s="12">
        <f>VLOOKUP($B363,'Gas wholesale lookups'!$A$4:$L$15,'Inputs - Gas wholesale index'!I$2,FALSE)</f>
        <v>332991.45454545453</v>
      </c>
      <c r="J363" s="12">
        <f>VLOOKUP($B363,'Gas wholesale lookups'!$A$4:$L$15,'Inputs - Gas wholesale index'!J$2,FALSE)</f>
        <v>208526.18181818182</v>
      </c>
      <c r="K363" s="12">
        <f>VLOOKUP($B363,'Gas wholesale lookups'!$A$4:$L$15,'Inputs - Gas wholesale index'!K$2,FALSE)</f>
        <v>166168.27272727274</v>
      </c>
      <c r="L363" s="12">
        <f>VLOOKUP($B363,'Gas wholesale lookups'!$A$4:$L$15,'Inputs - Gas wholesale index'!L$2,FALSE)</f>
        <v>291847.5</v>
      </c>
      <c r="M363" s="12">
        <f>VLOOKUP($B363,'Gas wholesale lookups'!$A$4:$L$15,'Inputs - Gas wholesale index'!M$2,FALSE)</f>
        <v>332991.45454545453</v>
      </c>
      <c r="N363" s="12">
        <f>VLOOKUP($B363,'Gas wholesale lookups'!$A$4:$L$15,'Inputs - Gas wholesale index'!N$2,FALSE)</f>
        <v>208526.18181818182</v>
      </c>
      <c r="O363" s="37">
        <f>VLOOKUP($B363,'Gas wholesale lookups'!$A$4:$R$15,'Inputs - Gas wholesale index'!O$2,FALSE)</f>
        <v>0</v>
      </c>
      <c r="P363" s="37">
        <f>VLOOKUP($B363,'Gas wholesale lookups'!$A$4:$R$15,'Inputs - Gas wholesale index'!P$2,FALSE)</f>
        <v>1</v>
      </c>
      <c r="Q363" s="37">
        <f>VLOOKUP($B363,'Gas wholesale lookups'!$A$4:$R$15,'Inputs - Gas wholesale index'!Q$2,FALSE)</f>
        <v>1</v>
      </c>
      <c r="R363" s="37">
        <f>VLOOKUP($B363,'Gas wholesale lookups'!$A$4:$R$15,'Inputs - Gas wholesale index'!R$2,FALSE)</f>
        <v>1</v>
      </c>
      <c r="S363" s="37">
        <f>VLOOKUP($B363,'Gas wholesale lookups'!$A$4:$R$15,'Inputs - Gas wholesale index'!S$2,FALSE)</f>
        <v>1</v>
      </c>
      <c r="T363" s="37">
        <f>VLOOKUP($B363,'Gas wholesale lookups'!$A$4:$R$15,'Inputs - Gas wholesale index'!T$2,FALSE)</f>
        <v>0</v>
      </c>
      <c r="U363" s="12">
        <f t="shared" si="91"/>
        <v>0</v>
      </c>
      <c r="V363" s="12">
        <f t="shared" si="92"/>
        <v>208526.18181818182</v>
      </c>
      <c r="W363" s="12">
        <f t="shared" si="93"/>
        <v>166168.27272727274</v>
      </c>
      <c r="X363" s="12">
        <f t="shared" si="94"/>
        <v>291847.5</v>
      </c>
      <c r="Y363" s="12">
        <f t="shared" si="95"/>
        <v>332991.45454545453</v>
      </c>
      <c r="Z363" s="12">
        <f t="shared" si="96"/>
        <v>0</v>
      </c>
      <c r="AA363" s="12">
        <f t="shared" si="97"/>
        <v>999533.40909090918</v>
      </c>
      <c r="AB363" s="22">
        <f t="shared" si="98"/>
        <v>0</v>
      </c>
      <c r="AC363" s="22">
        <f t="shared" si="99"/>
        <v>0</v>
      </c>
      <c r="AD363" s="22">
        <f t="shared" si="100"/>
        <v>0</v>
      </c>
      <c r="AE363" s="22">
        <f t="shared" si="101"/>
        <v>0</v>
      </c>
      <c r="AF363" s="22">
        <f t="shared" si="102"/>
        <v>0</v>
      </c>
      <c r="AG363" s="22">
        <f t="shared" si="103"/>
        <v>0</v>
      </c>
      <c r="AH363" s="22">
        <f t="shared" si="104"/>
        <v>0</v>
      </c>
      <c r="AI363" s="43" t="str">
        <f t="shared" si="105"/>
        <v>n/a</v>
      </c>
      <c r="AJ363" s="2" t="str">
        <f t="shared" si="106"/>
        <v>2016-17 Summer</v>
      </c>
      <c r="AK363" s="2" t="str">
        <f t="shared" si="107"/>
        <v>2015-16 Winter</v>
      </c>
      <c r="AL363" s="40">
        <v>0</v>
      </c>
      <c r="AM363" s="7"/>
    </row>
    <row r="364" spans="1:39">
      <c r="A364" s="46">
        <v>42368</v>
      </c>
      <c r="B364" s="13" t="str">
        <f t="shared" si="108"/>
        <v>Dec</v>
      </c>
      <c r="C364" s="182"/>
      <c r="D364" s="182"/>
      <c r="E364" s="182"/>
      <c r="F364" s="182"/>
      <c r="G364" s="182"/>
      <c r="H364" s="182"/>
      <c r="I364" s="12">
        <f>VLOOKUP($B364,'Gas wholesale lookups'!$A$4:$L$15,'Inputs - Gas wholesale index'!I$2,FALSE)</f>
        <v>332991.45454545453</v>
      </c>
      <c r="J364" s="12">
        <f>VLOOKUP($B364,'Gas wholesale lookups'!$A$4:$L$15,'Inputs - Gas wholesale index'!J$2,FALSE)</f>
        <v>208526.18181818182</v>
      </c>
      <c r="K364" s="12">
        <f>VLOOKUP($B364,'Gas wholesale lookups'!$A$4:$L$15,'Inputs - Gas wholesale index'!K$2,FALSE)</f>
        <v>166168.27272727274</v>
      </c>
      <c r="L364" s="12">
        <f>VLOOKUP($B364,'Gas wholesale lookups'!$A$4:$L$15,'Inputs - Gas wholesale index'!L$2,FALSE)</f>
        <v>291847.5</v>
      </c>
      <c r="M364" s="12">
        <f>VLOOKUP($B364,'Gas wholesale lookups'!$A$4:$L$15,'Inputs - Gas wholesale index'!M$2,FALSE)</f>
        <v>332991.45454545453</v>
      </c>
      <c r="N364" s="12">
        <f>VLOOKUP($B364,'Gas wholesale lookups'!$A$4:$L$15,'Inputs - Gas wholesale index'!N$2,FALSE)</f>
        <v>208526.18181818182</v>
      </c>
      <c r="O364" s="37">
        <f>VLOOKUP($B364,'Gas wholesale lookups'!$A$4:$R$15,'Inputs - Gas wholesale index'!O$2,FALSE)</f>
        <v>0</v>
      </c>
      <c r="P364" s="37">
        <f>VLOOKUP($B364,'Gas wholesale lookups'!$A$4:$R$15,'Inputs - Gas wholesale index'!P$2,FALSE)</f>
        <v>1</v>
      </c>
      <c r="Q364" s="37">
        <f>VLOOKUP($B364,'Gas wholesale lookups'!$A$4:$R$15,'Inputs - Gas wholesale index'!Q$2,FALSE)</f>
        <v>1</v>
      </c>
      <c r="R364" s="37">
        <f>VLOOKUP($B364,'Gas wholesale lookups'!$A$4:$R$15,'Inputs - Gas wholesale index'!R$2,FALSE)</f>
        <v>1</v>
      </c>
      <c r="S364" s="37">
        <f>VLOOKUP($B364,'Gas wholesale lookups'!$A$4:$R$15,'Inputs - Gas wholesale index'!S$2,FALSE)</f>
        <v>1</v>
      </c>
      <c r="T364" s="37">
        <f>VLOOKUP($B364,'Gas wholesale lookups'!$A$4:$R$15,'Inputs - Gas wholesale index'!T$2,FALSE)</f>
        <v>0</v>
      </c>
      <c r="U364" s="12">
        <f t="shared" si="91"/>
        <v>0</v>
      </c>
      <c r="V364" s="12">
        <f t="shared" si="92"/>
        <v>208526.18181818182</v>
      </c>
      <c r="W364" s="12">
        <f t="shared" si="93"/>
        <v>166168.27272727274</v>
      </c>
      <c r="X364" s="12">
        <f t="shared" si="94"/>
        <v>291847.5</v>
      </c>
      <c r="Y364" s="12">
        <f t="shared" si="95"/>
        <v>332991.45454545453</v>
      </c>
      <c r="Z364" s="12">
        <f t="shared" si="96"/>
        <v>0</v>
      </c>
      <c r="AA364" s="12">
        <f t="shared" si="97"/>
        <v>999533.40909090918</v>
      </c>
      <c r="AB364" s="22">
        <f t="shared" si="98"/>
        <v>0</v>
      </c>
      <c r="AC364" s="22">
        <f t="shared" si="99"/>
        <v>0</v>
      </c>
      <c r="AD364" s="22">
        <f t="shared" si="100"/>
        <v>0</v>
      </c>
      <c r="AE364" s="22">
        <f t="shared" si="101"/>
        <v>0</v>
      </c>
      <c r="AF364" s="22">
        <f t="shared" si="102"/>
        <v>0</v>
      </c>
      <c r="AG364" s="22">
        <f t="shared" si="103"/>
        <v>0</v>
      </c>
      <c r="AH364" s="22">
        <f t="shared" si="104"/>
        <v>0</v>
      </c>
      <c r="AI364" s="43" t="str">
        <f t="shared" si="105"/>
        <v>n/a</v>
      </c>
      <c r="AJ364" s="2" t="str">
        <f t="shared" si="106"/>
        <v>2016-17 Summer</v>
      </c>
      <c r="AK364" s="2" t="str">
        <f t="shared" si="107"/>
        <v>2015-16 Winter</v>
      </c>
      <c r="AL364" s="40">
        <v>0</v>
      </c>
      <c r="AM364" s="7"/>
    </row>
    <row r="365" spans="1:39">
      <c r="A365" s="46">
        <v>42369</v>
      </c>
      <c r="B365" s="13" t="str">
        <f t="shared" si="108"/>
        <v>Dec</v>
      </c>
      <c r="C365" s="182"/>
      <c r="D365" s="182"/>
      <c r="E365" s="182"/>
      <c r="F365" s="182"/>
      <c r="G365" s="182"/>
      <c r="H365" s="182"/>
      <c r="I365" s="12">
        <f>VLOOKUP($B365,'Gas wholesale lookups'!$A$4:$L$15,'Inputs - Gas wholesale index'!I$2,FALSE)</f>
        <v>332991.45454545453</v>
      </c>
      <c r="J365" s="12">
        <f>VLOOKUP($B365,'Gas wholesale lookups'!$A$4:$L$15,'Inputs - Gas wholesale index'!J$2,FALSE)</f>
        <v>208526.18181818182</v>
      </c>
      <c r="K365" s="12">
        <f>VLOOKUP($B365,'Gas wholesale lookups'!$A$4:$L$15,'Inputs - Gas wholesale index'!K$2,FALSE)</f>
        <v>166168.27272727274</v>
      </c>
      <c r="L365" s="12">
        <f>VLOOKUP($B365,'Gas wholesale lookups'!$A$4:$L$15,'Inputs - Gas wholesale index'!L$2,FALSE)</f>
        <v>291847.5</v>
      </c>
      <c r="M365" s="12">
        <f>VLOOKUP($B365,'Gas wholesale lookups'!$A$4:$L$15,'Inputs - Gas wholesale index'!M$2,FALSE)</f>
        <v>332991.45454545453</v>
      </c>
      <c r="N365" s="12">
        <f>VLOOKUP($B365,'Gas wholesale lookups'!$A$4:$L$15,'Inputs - Gas wholesale index'!N$2,FALSE)</f>
        <v>208526.18181818182</v>
      </c>
      <c r="O365" s="37">
        <f>VLOOKUP($B365,'Gas wholesale lookups'!$A$4:$R$15,'Inputs - Gas wholesale index'!O$2,FALSE)</f>
        <v>0</v>
      </c>
      <c r="P365" s="37">
        <f>VLOOKUP($B365,'Gas wholesale lookups'!$A$4:$R$15,'Inputs - Gas wholesale index'!P$2,FALSE)</f>
        <v>1</v>
      </c>
      <c r="Q365" s="37">
        <f>VLOOKUP($B365,'Gas wholesale lookups'!$A$4:$R$15,'Inputs - Gas wholesale index'!Q$2,FALSE)</f>
        <v>1</v>
      </c>
      <c r="R365" s="37">
        <f>VLOOKUP($B365,'Gas wholesale lookups'!$A$4:$R$15,'Inputs - Gas wholesale index'!R$2,FALSE)</f>
        <v>1</v>
      </c>
      <c r="S365" s="37">
        <f>VLOOKUP($B365,'Gas wholesale lookups'!$A$4:$R$15,'Inputs - Gas wholesale index'!S$2,FALSE)</f>
        <v>1</v>
      </c>
      <c r="T365" s="37">
        <f>VLOOKUP($B365,'Gas wholesale lookups'!$A$4:$R$15,'Inputs - Gas wholesale index'!T$2,FALSE)</f>
        <v>0</v>
      </c>
      <c r="U365" s="12">
        <f t="shared" si="91"/>
        <v>0</v>
      </c>
      <c r="V365" s="12">
        <f t="shared" si="92"/>
        <v>208526.18181818182</v>
      </c>
      <c r="W365" s="12">
        <f t="shared" si="93"/>
        <v>166168.27272727274</v>
      </c>
      <c r="X365" s="12">
        <f t="shared" si="94"/>
        <v>291847.5</v>
      </c>
      <c r="Y365" s="12">
        <f t="shared" si="95"/>
        <v>332991.45454545453</v>
      </c>
      <c r="Z365" s="12">
        <f t="shared" si="96"/>
        <v>0</v>
      </c>
      <c r="AA365" s="12">
        <f t="shared" si="97"/>
        <v>999533.40909090918</v>
      </c>
      <c r="AB365" s="22">
        <f t="shared" si="98"/>
        <v>0</v>
      </c>
      <c r="AC365" s="22">
        <f t="shared" si="99"/>
        <v>0</v>
      </c>
      <c r="AD365" s="22">
        <f t="shared" si="100"/>
        <v>0</v>
      </c>
      <c r="AE365" s="22">
        <f t="shared" si="101"/>
        <v>0</v>
      </c>
      <c r="AF365" s="22">
        <f t="shared" si="102"/>
        <v>0</v>
      </c>
      <c r="AG365" s="22">
        <f t="shared" si="103"/>
        <v>0</v>
      </c>
      <c r="AH365" s="22">
        <f t="shared" si="104"/>
        <v>0</v>
      </c>
      <c r="AI365" s="43" t="str">
        <f t="shared" si="105"/>
        <v>n/a</v>
      </c>
      <c r="AJ365" s="2" t="str">
        <f t="shared" si="106"/>
        <v>2016-17 Summer</v>
      </c>
      <c r="AK365" s="2" t="str">
        <f t="shared" si="107"/>
        <v>2015-16 Winter</v>
      </c>
      <c r="AL365" s="40">
        <v>0</v>
      </c>
      <c r="AM365" s="7"/>
    </row>
    <row r="366" spans="1:39">
      <c r="A366" s="46">
        <v>42373</v>
      </c>
      <c r="B366" s="13" t="str">
        <f t="shared" si="108"/>
        <v>Jan</v>
      </c>
      <c r="C366" s="182"/>
      <c r="D366" s="182"/>
      <c r="E366" s="182"/>
      <c r="F366" s="182"/>
      <c r="G366" s="182"/>
      <c r="H366" s="182"/>
      <c r="I366" s="12">
        <f>VLOOKUP($B366,'Gas wholesale lookups'!$A$4:$L$15,'Inputs - Gas wholesale index'!I$2,FALSE)</f>
        <v>208526.18181818182</v>
      </c>
      <c r="J366" s="12">
        <f>VLOOKUP($B366,'Gas wholesale lookups'!$A$4:$L$15,'Inputs - Gas wholesale index'!J$2,FALSE)</f>
        <v>166168.27272727274</v>
      </c>
      <c r="K366" s="12">
        <f>VLOOKUP($B366,'Gas wholesale lookups'!$A$4:$L$15,'Inputs - Gas wholesale index'!K$2,FALSE)</f>
        <v>291847.5</v>
      </c>
      <c r="L366" s="12">
        <f>VLOOKUP($B366,'Gas wholesale lookups'!$A$4:$L$15,'Inputs - Gas wholesale index'!L$2,FALSE)</f>
        <v>332991.45454545453</v>
      </c>
      <c r="M366" s="12">
        <f>VLOOKUP($B366,'Gas wholesale lookups'!$A$4:$L$15,'Inputs - Gas wholesale index'!M$2,FALSE)</f>
        <v>208526.18181818182</v>
      </c>
      <c r="N366" s="12">
        <f>VLOOKUP($B366,'Gas wholesale lookups'!$A$4:$L$15,'Inputs - Gas wholesale index'!N$2,FALSE)</f>
        <v>166168.27272727274</v>
      </c>
      <c r="O366" s="37">
        <f>VLOOKUP($B366,'Gas wholesale lookups'!$A$4:$R$15,'Inputs - Gas wholesale index'!O$2,FALSE)</f>
        <v>1</v>
      </c>
      <c r="P366" s="37">
        <f>VLOOKUP($B366,'Gas wholesale lookups'!$A$4:$R$15,'Inputs - Gas wholesale index'!P$2,FALSE)</f>
        <v>1</v>
      </c>
      <c r="Q366" s="37">
        <f>VLOOKUP($B366,'Gas wholesale lookups'!$A$4:$R$15,'Inputs - Gas wholesale index'!Q$2,FALSE)</f>
        <v>1</v>
      </c>
      <c r="R366" s="37">
        <f>VLOOKUP($B366,'Gas wholesale lookups'!$A$4:$R$15,'Inputs - Gas wholesale index'!R$2,FALSE)</f>
        <v>1</v>
      </c>
      <c r="S366" s="37">
        <f>VLOOKUP($B366,'Gas wholesale lookups'!$A$4:$R$15,'Inputs - Gas wholesale index'!S$2,FALSE)</f>
        <v>0</v>
      </c>
      <c r="T366" s="37">
        <f>VLOOKUP($B366,'Gas wholesale lookups'!$A$4:$R$15,'Inputs - Gas wholesale index'!T$2,FALSE)</f>
        <v>0</v>
      </c>
      <c r="U366" s="12">
        <f t="shared" si="91"/>
        <v>208526.18181818182</v>
      </c>
      <c r="V366" s="12">
        <f t="shared" si="92"/>
        <v>166168.27272727274</v>
      </c>
      <c r="W366" s="12">
        <f t="shared" si="93"/>
        <v>291847.5</v>
      </c>
      <c r="X366" s="12">
        <f t="shared" si="94"/>
        <v>332991.45454545453</v>
      </c>
      <c r="Y366" s="12">
        <f t="shared" si="95"/>
        <v>0</v>
      </c>
      <c r="Z366" s="12">
        <f t="shared" si="96"/>
        <v>0</v>
      </c>
      <c r="AA366" s="12">
        <f t="shared" si="97"/>
        <v>999533.40909090918</v>
      </c>
      <c r="AB366" s="22">
        <f t="shared" si="98"/>
        <v>0</v>
      </c>
      <c r="AC366" s="22">
        <f t="shared" si="99"/>
        <v>0</v>
      </c>
      <c r="AD366" s="22">
        <f t="shared" si="100"/>
        <v>0</v>
      </c>
      <c r="AE366" s="22">
        <f t="shared" si="101"/>
        <v>0</v>
      </c>
      <c r="AF366" s="22">
        <f t="shared" si="102"/>
        <v>0</v>
      </c>
      <c r="AG366" s="22">
        <f t="shared" si="103"/>
        <v>0</v>
      </c>
      <c r="AH366" s="22">
        <f t="shared" si="104"/>
        <v>0</v>
      </c>
      <c r="AI366" s="43" t="str">
        <f t="shared" si="105"/>
        <v>n/a</v>
      </c>
      <c r="AJ366" s="2" t="str">
        <f t="shared" si="106"/>
        <v>2016-17 Summer</v>
      </c>
      <c r="AK366" s="2" t="str">
        <f t="shared" si="107"/>
        <v>2015-16 Winter</v>
      </c>
      <c r="AL366" s="40">
        <v>0</v>
      </c>
      <c r="AM366" s="7"/>
    </row>
    <row r="367" spans="1:39">
      <c r="A367" s="46">
        <v>42374</v>
      </c>
      <c r="B367" s="13" t="str">
        <f t="shared" si="108"/>
        <v>Jan</v>
      </c>
      <c r="C367" s="182"/>
      <c r="D367" s="182"/>
      <c r="E367" s="182"/>
      <c r="F367" s="182"/>
      <c r="G367" s="182"/>
      <c r="H367" s="182"/>
      <c r="I367" s="12">
        <f>VLOOKUP($B367,'Gas wholesale lookups'!$A$4:$L$15,'Inputs - Gas wholesale index'!I$2,FALSE)</f>
        <v>208526.18181818182</v>
      </c>
      <c r="J367" s="12">
        <f>VLOOKUP($B367,'Gas wholesale lookups'!$A$4:$L$15,'Inputs - Gas wholesale index'!J$2,FALSE)</f>
        <v>166168.27272727274</v>
      </c>
      <c r="K367" s="12">
        <f>VLOOKUP($B367,'Gas wholesale lookups'!$A$4:$L$15,'Inputs - Gas wholesale index'!K$2,FALSE)</f>
        <v>291847.5</v>
      </c>
      <c r="L367" s="12">
        <f>VLOOKUP($B367,'Gas wholesale lookups'!$A$4:$L$15,'Inputs - Gas wholesale index'!L$2,FALSE)</f>
        <v>332991.45454545453</v>
      </c>
      <c r="M367" s="12">
        <f>VLOOKUP($B367,'Gas wholesale lookups'!$A$4:$L$15,'Inputs - Gas wholesale index'!M$2,FALSE)</f>
        <v>208526.18181818182</v>
      </c>
      <c r="N367" s="12">
        <f>VLOOKUP($B367,'Gas wholesale lookups'!$A$4:$L$15,'Inputs - Gas wholesale index'!N$2,FALSE)</f>
        <v>166168.27272727274</v>
      </c>
      <c r="O367" s="37">
        <f>VLOOKUP($B367,'Gas wholesale lookups'!$A$4:$R$15,'Inputs - Gas wholesale index'!O$2,FALSE)</f>
        <v>1</v>
      </c>
      <c r="P367" s="37">
        <f>VLOOKUP($B367,'Gas wholesale lookups'!$A$4:$R$15,'Inputs - Gas wholesale index'!P$2,FALSE)</f>
        <v>1</v>
      </c>
      <c r="Q367" s="37">
        <f>VLOOKUP($B367,'Gas wholesale lookups'!$A$4:$R$15,'Inputs - Gas wholesale index'!Q$2,FALSE)</f>
        <v>1</v>
      </c>
      <c r="R367" s="37">
        <f>VLOOKUP($B367,'Gas wholesale lookups'!$A$4:$R$15,'Inputs - Gas wholesale index'!R$2,FALSE)</f>
        <v>1</v>
      </c>
      <c r="S367" s="37">
        <f>VLOOKUP($B367,'Gas wholesale lookups'!$A$4:$R$15,'Inputs - Gas wholesale index'!S$2,FALSE)</f>
        <v>0</v>
      </c>
      <c r="T367" s="37">
        <f>VLOOKUP($B367,'Gas wholesale lookups'!$A$4:$R$15,'Inputs - Gas wholesale index'!T$2,FALSE)</f>
        <v>0</v>
      </c>
      <c r="U367" s="12">
        <f t="shared" si="91"/>
        <v>208526.18181818182</v>
      </c>
      <c r="V367" s="12">
        <f t="shared" si="92"/>
        <v>166168.27272727274</v>
      </c>
      <c r="W367" s="12">
        <f t="shared" si="93"/>
        <v>291847.5</v>
      </c>
      <c r="X367" s="12">
        <f t="shared" si="94"/>
        <v>332991.45454545453</v>
      </c>
      <c r="Y367" s="12">
        <f t="shared" si="95"/>
        <v>0</v>
      </c>
      <c r="Z367" s="12">
        <f t="shared" si="96"/>
        <v>0</v>
      </c>
      <c r="AA367" s="12">
        <f t="shared" si="97"/>
        <v>999533.40909090918</v>
      </c>
      <c r="AB367" s="22">
        <f t="shared" si="98"/>
        <v>0</v>
      </c>
      <c r="AC367" s="22">
        <f t="shared" si="99"/>
        <v>0</v>
      </c>
      <c r="AD367" s="22">
        <f t="shared" si="100"/>
        <v>0</v>
      </c>
      <c r="AE367" s="22">
        <f t="shared" si="101"/>
        <v>0</v>
      </c>
      <c r="AF367" s="22">
        <f t="shared" si="102"/>
        <v>0</v>
      </c>
      <c r="AG367" s="22">
        <f t="shared" si="103"/>
        <v>0</v>
      </c>
      <c r="AH367" s="22">
        <f t="shared" si="104"/>
        <v>0</v>
      </c>
      <c r="AI367" s="43" t="str">
        <f t="shared" si="105"/>
        <v>n/a</v>
      </c>
      <c r="AJ367" s="2" t="str">
        <f t="shared" si="106"/>
        <v>2016-17 Summer</v>
      </c>
      <c r="AK367" s="2" t="str">
        <f t="shared" si="107"/>
        <v>2015-16 Winter</v>
      </c>
      <c r="AL367" s="40">
        <v>0</v>
      </c>
      <c r="AM367" s="7"/>
    </row>
    <row r="368" spans="1:39">
      <c r="A368" s="46">
        <v>42375</v>
      </c>
      <c r="B368" s="13" t="str">
        <f t="shared" si="108"/>
        <v>Jan</v>
      </c>
      <c r="C368" s="182"/>
      <c r="D368" s="182"/>
      <c r="E368" s="182"/>
      <c r="F368" s="182"/>
      <c r="G368" s="182"/>
      <c r="H368" s="182"/>
      <c r="I368" s="12">
        <f>VLOOKUP($B368,'Gas wholesale lookups'!$A$4:$L$15,'Inputs - Gas wholesale index'!I$2,FALSE)</f>
        <v>208526.18181818182</v>
      </c>
      <c r="J368" s="12">
        <f>VLOOKUP($B368,'Gas wholesale lookups'!$A$4:$L$15,'Inputs - Gas wholesale index'!J$2,FALSE)</f>
        <v>166168.27272727274</v>
      </c>
      <c r="K368" s="12">
        <f>VLOOKUP($B368,'Gas wholesale lookups'!$A$4:$L$15,'Inputs - Gas wholesale index'!K$2,FALSE)</f>
        <v>291847.5</v>
      </c>
      <c r="L368" s="12">
        <f>VLOOKUP($B368,'Gas wholesale lookups'!$A$4:$L$15,'Inputs - Gas wholesale index'!L$2,FALSE)</f>
        <v>332991.45454545453</v>
      </c>
      <c r="M368" s="12">
        <f>VLOOKUP($B368,'Gas wholesale lookups'!$A$4:$L$15,'Inputs - Gas wholesale index'!M$2,FALSE)</f>
        <v>208526.18181818182</v>
      </c>
      <c r="N368" s="12">
        <f>VLOOKUP($B368,'Gas wholesale lookups'!$A$4:$L$15,'Inputs - Gas wholesale index'!N$2,FALSE)</f>
        <v>166168.27272727274</v>
      </c>
      <c r="O368" s="37">
        <f>VLOOKUP($B368,'Gas wholesale lookups'!$A$4:$R$15,'Inputs - Gas wholesale index'!O$2,FALSE)</f>
        <v>1</v>
      </c>
      <c r="P368" s="37">
        <f>VLOOKUP($B368,'Gas wholesale lookups'!$A$4:$R$15,'Inputs - Gas wholesale index'!P$2,FALSE)</f>
        <v>1</v>
      </c>
      <c r="Q368" s="37">
        <f>VLOOKUP($B368,'Gas wholesale lookups'!$A$4:$R$15,'Inputs - Gas wholesale index'!Q$2,FALSE)</f>
        <v>1</v>
      </c>
      <c r="R368" s="37">
        <f>VLOOKUP($B368,'Gas wholesale lookups'!$A$4:$R$15,'Inputs - Gas wholesale index'!R$2,FALSE)</f>
        <v>1</v>
      </c>
      <c r="S368" s="37">
        <f>VLOOKUP($B368,'Gas wholesale lookups'!$A$4:$R$15,'Inputs - Gas wholesale index'!S$2,FALSE)</f>
        <v>0</v>
      </c>
      <c r="T368" s="37">
        <f>VLOOKUP($B368,'Gas wholesale lookups'!$A$4:$R$15,'Inputs - Gas wholesale index'!T$2,FALSE)</f>
        <v>0</v>
      </c>
      <c r="U368" s="12">
        <f t="shared" si="91"/>
        <v>208526.18181818182</v>
      </c>
      <c r="V368" s="12">
        <f t="shared" si="92"/>
        <v>166168.27272727274</v>
      </c>
      <c r="W368" s="12">
        <f t="shared" si="93"/>
        <v>291847.5</v>
      </c>
      <c r="X368" s="12">
        <f t="shared" si="94"/>
        <v>332991.45454545453</v>
      </c>
      <c r="Y368" s="12">
        <f t="shared" si="95"/>
        <v>0</v>
      </c>
      <c r="Z368" s="12">
        <f t="shared" si="96"/>
        <v>0</v>
      </c>
      <c r="AA368" s="12">
        <f t="shared" si="97"/>
        <v>999533.40909090918</v>
      </c>
      <c r="AB368" s="22">
        <f t="shared" si="98"/>
        <v>0</v>
      </c>
      <c r="AC368" s="22">
        <f t="shared" si="99"/>
        <v>0</v>
      </c>
      <c r="AD368" s="22">
        <f t="shared" si="100"/>
        <v>0</v>
      </c>
      <c r="AE368" s="22">
        <f t="shared" si="101"/>
        <v>0</v>
      </c>
      <c r="AF368" s="22">
        <f t="shared" si="102"/>
        <v>0</v>
      </c>
      <c r="AG368" s="22">
        <f t="shared" si="103"/>
        <v>0</v>
      </c>
      <c r="AH368" s="22">
        <f t="shared" si="104"/>
        <v>0</v>
      </c>
      <c r="AI368" s="43" t="str">
        <f t="shared" si="105"/>
        <v>n/a</v>
      </c>
      <c r="AJ368" s="2" t="str">
        <f t="shared" si="106"/>
        <v>2016-17 Summer</v>
      </c>
      <c r="AK368" s="2" t="str">
        <f t="shared" si="107"/>
        <v>2015-16 Winter</v>
      </c>
      <c r="AL368" s="40">
        <v>0</v>
      </c>
      <c r="AM368" s="7"/>
    </row>
    <row r="369" spans="1:39">
      <c r="A369" s="46">
        <v>42376</v>
      </c>
      <c r="B369" s="13" t="str">
        <f t="shared" si="108"/>
        <v>Jan</v>
      </c>
      <c r="C369" s="182"/>
      <c r="D369" s="182"/>
      <c r="E369" s="182"/>
      <c r="F369" s="182"/>
      <c r="G369" s="182"/>
      <c r="H369" s="182"/>
      <c r="I369" s="12">
        <f>VLOOKUP($B369,'Gas wholesale lookups'!$A$4:$L$15,'Inputs - Gas wholesale index'!I$2,FALSE)</f>
        <v>208526.18181818182</v>
      </c>
      <c r="J369" s="12">
        <f>VLOOKUP($B369,'Gas wholesale lookups'!$A$4:$L$15,'Inputs - Gas wholesale index'!J$2,FALSE)</f>
        <v>166168.27272727274</v>
      </c>
      <c r="K369" s="12">
        <f>VLOOKUP($B369,'Gas wholesale lookups'!$A$4:$L$15,'Inputs - Gas wholesale index'!K$2,FALSE)</f>
        <v>291847.5</v>
      </c>
      <c r="L369" s="12">
        <f>VLOOKUP($B369,'Gas wholesale lookups'!$A$4:$L$15,'Inputs - Gas wholesale index'!L$2,FALSE)</f>
        <v>332991.45454545453</v>
      </c>
      <c r="M369" s="12">
        <f>VLOOKUP($B369,'Gas wholesale lookups'!$A$4:$L$15,'Inputs - Gas wholesale index'!M$2,FALSE)</f>
        <v>208526.18181818182</v>
      </c>
      <c r="N369" s="12">
        <f>VLOOKUP($B369,'Gas wholesale lookups'!$A$4:$L$15,'Inputs - Gas wholesale index'!N$2,FALSE)</f>
        <v>166168.27272727274</v>
      </c>
      <c r="O369" s="37">
        <f>VLOOKUP($B369,'Gas wholesale lookups'!$A$4:$R$15,'Inputs - Gas wholesale index'!O$2,FALSE)</f>
        <v>1</v>
      </c>
      <c r="P369" s="37">
        <f>VLOOKUP($B369,'Gas wholesale lookups'!$A$4:$R$15,'Inputs - Gas wholesale index'!P$2,FALSE)</f>
        <v>1</v>
      </c>
      <c r="Q369" s="37">
        <f>VLOOKUP($B369,'Gas wholesale lookups'!$A$4:$R$15,'Inputs - Gas wholesale index'!Q$2,FALSE)</f>
        <v>1</v>
      </c>
      <c r="R369" s="37">
        <f>VLOOKUP($B369,'Gas wholesale lookups'!$A$4:$R$15,'Inputs - Gas wholesale index'!R$2,FALSE)</f>
        <v>1</v>
      </c>
      <c r="S369" s="37">
        <f>VLOOKUP($B369,'Gas wholesale lookups'!$A$4:$R$15,'Inputs - Gas wholesale index'!S$2,FALSE)</f>
        <v>0</v>
      </c>
      <c r="T369" s="37">
        <f>VLOOKUP($B369,'Gas wholesale lookups'!$A$4:$R$15,'Inputs - Gas wholesale index'!T$2,FALSE)</f>
        <v>0</v>
      </c>
      <c r="U369" s="12">
        <f t="shared" si="91"/>
        <v>208526.18181818182</v>
      </c>
      <c r="V369" s="12">
        <f t="shared" si="92"/>
        <v>166168.27272727274</v>
      </c>
      <c r="W369" s="12">
        <f t="shared" si="93"/>
        <v>291847.5</v>
      </c>
      <c r="X369" s="12">
        <f t="shared" si="94"/>
        <v>332991.45454545453</v>
      </c>
      <c r="Y369" s="12">
        <f t="shared" si="95"/>
        <v>0</v>
      </c>
      <c r="Z369" s="12">
        <f t="shared" si="96"/>
        <v>0</v>
      </c>
      <c r="AA369" s="12">
        <f t="shared" si="97"/>
        <v>999533.40909090918</v>
      </c>
      <c r="AB369" s="22">
        <f t="shared" si="98"/>
        <v>0</v>
      </c>
      <c r="AC369" s="22">
        <f t="shared" si="99"/>
        <v>0</v>
      </c>
      <c r="AD369" s="22">
        <f t="shared" si="100"/>
        <v>0</v>
      </c>
      <c r="AE369" s="22">
        <f t="shared" si="101"/>
        <v>0</v>
      </c>
      <c r="AF369" s="22">
        <f t="shared" si="102"/>
        <v>0</v>
      </c>
      <c r="AG369" s="22">
        <f t="shared" si="103"/>
        <v>0</v>
      </c>
      <c r="AH369" s="22">
        <f t="shared" si="104"/>
        <v>0</v>
      </c>
      <c r="AI369" s="43" t="str">
        <f t="shared" si="105"/>
        <v>n/a</v>
      </c>
      <c r="AJ369" s="2" t="str">
        <f t="shared" si="106"/>
        <v>2016-17 Summer</v>
      </c>
      <c r="AK369" s="2" t="str">
        <f t="shared" si="107"/>
        <v>2015-16 Winter</v>
      </c>
      <c r="AL369" s="40">
        <v>0</v>
      </c>
      <c r="AM369" s="7"/>
    </row>
    <row r="370" spans="1:39">
      <c r="A370" s="46">
        <v>42377</v>
      </c>
      <c r="B370" s="13" t="str">
        <f t="shared" si="108"/>
        <v>Jan</v>
      </c>
      <c r="C370" s="182"/>
      <c r="D370" s="182"/>
      <c r="E370" s="182"/>
      <c r="F370" s="182"/>
      <c r="G370" s="182"/>
      <c r="H370" s="182"/>
      <c r="I370" s="12">
        <f>VLOOKUP($B370,'Gas wholesale lookups'!$A$4:$L$15,'Inputs - Gas wholesale index'!I$2,FALSE)</f>
        <v>208526.18181818182</v>
      </c>
      <c r="J370" s="12">
        <f>VLOOKUP($B370,'Gas wholesale lookups'!$A$4:$L$15,'Inputs - Gas wholesale index'!J$2,FALSE)</f>
        <v>166168.27272727274</v>
      </c>
      <c r="K370" s="12">
        <f>VLOOKUP($B370,'Gas wholesale lookups'!$A$4:$L$15,'Inputs - Gas wholesale index'!K$2,FALSE)</f>
        <v>291847.5</v>
      </c>
      <c r="L370" s="12">
        <f>VLOOKUP($B370,'Gas wholesale lookups'!$A$4:$L$15,'Inputs - Gas wholesale index'!L$2,FALSE)</f>
        <v>332991.45454545453</v>
      </c>
      <c r="M370" s="12">
        <f>VLOOKUP($B370,'Gas wholesale lookups'!$A$4:$L$15,'Inputs - Gas wholesale index'!M$2,FALSE)</f>
        <v>208526.18181818182</v>
      </c>
      <c r="N370" s="12">
        <f>VLOOKUP($B370,'Gas wholesale lookups'!$A$4:$L$15,'Inputs - Gas wholesale index'!N$2,FALSE)</f>
        <v>166168.27272727274</v>
      </c>
      <c r="O370" s="37">
        <f>VLOOKUP($B370,'Gas wholesale lookups'!$A$4:$R$15,'Inputs - Gas wholesale index'!O$2,FALSE)</f>
        <v>1</v>
      </c>
      <c r="P370" s="37">
        <f>VLOOKUP($B370,'Gas wholesale lookups'!$A$4:$R$15,'Inputs - Gas wholesale index'!P$2,FALSE)</f>
        <v>1</v>
      </c>
      <c r="Q370" s="37">
        <f>VLOOKUP($B370,'Gas wholesale lookups'!$A$4:$R$15,'Inputs - Gas wholesale index'!Q$2,FALSE)</f>
        <v>1</v>
      </c>
      <c r="R370" s="37">
        <f>VLOOKUP($B370,'Gas wholesale lookups'!$A$4:$R$15,'Inputs - Gas wholesale index'!R$2,FALSE)</f>
        <v>1</v>
      </c>
      <c r="S370" s="37">
        <f>VLOOKUP($B370,'Gas wholesale lookups'!$A$4:$R$15,'Inputs - Gas wholesale index'!S$2,FALSE)</f>
        <v>0</v>
      </c>
      <c r="T370" s="37">
        <f>VLOOKUP($B370,'Gas wholesale lookups'!$A$4:$R$15,'Inputs - Gas wholesale index'!T$2,FALSE)</f>
        <v>0</v>
      </c>
      <c r="U370" s="12">
        <f t="shared" si="91"/>
        <v>208526.18181818182</v>
      </c>
      <c r="V370" s="12">
        <f t="shared" si="92"/>
        <v>166168.27272727274</v>
      </c>
      <c r="W370" s="12">
        <f t="shared" si="93"/>
        <v>291847.5</v>
      </c>
      <c r="X370" s="12">
        <f t="shared" si="94"/>
        <v>332991.45454545453</v>
      </c>
      <c r="Y370" s="12">
        <f t="shared" si="95"/>
        <v>0</v>
      </c>
      <c r="Z370" s="12">
        <f t="shared" si="96"/>
        <v>0</v>
      </c>
      <c r="AA370" s="12">
        <f t="shared" si="97"/>
        <v>999533.40909090918</v>
      </c>
      <c r="AB370" s="22">
        <f t="shared" si="98"/>
        <v>0</v>
      </c>
      <c r="AC370" s="22">
        <f t="shared" si="99"/>
        <v>0</v>
      </c>
      <c r="AD370" s="22">
        <f t="shared" si="100"/>
        <v>0</v>
      </c>
      <c r="AE370" s="22">
        <f t="shared" si="101"/>
        <v>0</v>
      </c>
      <c r="AF370" s="22">
        <f t="shared" si="102"/>
        <v>0</v>
      </c>
      <c r="AG370" s="22">
        <f t="shared" si="103"/>
        <v>0</v>
      </c>
      <c r="AH370" s="22">
        <f t="shared" si="104"/>
        <v>0</v>
      </c>
      <c r="AI370" s="43" t="str">
        <f t="shared" si="105"/>
        <v>n/a</v>
      </c>
      <c r="AJ370" s="2" t="str">
        <f t="shared" si="106"/>
        <v>2016-17 Summer</v>
      </c>
      <c r="AK370" s="2" t="str">
        <f t="shared" si="107"/>
        <v>2015-16 Winter</v>
      </c>
      <c r="AL370" s="40">
        <v>0</v>
      </c>
      <c r="AM370" s="7"/>
    </row>
    <row r="371" spans="1:39">
      <c r="A371" s="46">
        <v>42380</v>
      </c>
      <c r="B371" s="13" t="str">
        <f t="shared" si="108"/>
        <v>Jan</v>
      </c>
      <c r="C371" s="182"/>
      <c r="D371" s="182"/>
      <c r="E371" s="182"/>
      <c r="F371" s="182"/>
      <c r="G371" s="182"/>
      <c r="H371" s="182"/>
      <c r="I371" s="12">
        <f>VLOOKUP($B371,'Gas wholesale lookups'!$A$4:$L$15,'Inputs - Gas wholesale index'!I$2,FALSE)</f>
        <v>208526.18181818182</v>
      </c>
      <c r="J371" s="12">
        <f>VLOOKUP($B371,'Gas wholesale lookups'!$A$4:$L$15,'Inputs - Gas wholesale index'!J$2,FALSE)</f>
        <v>166168.27272727274</v>
      </c>
      <c r="K371" s="12">
        <f>VLOOKUP($B371,'Gas wholesale lookups'!$A$4:$L$15,'Inputs - Gas wholesale index'!K$2,FALSE)</f>
        <v>291847.5</v>
      </c>
      <c r="L371" s="12">
        <f>VLOOKUP($B371,'Gas wholesale lookups'!$A$4:$L$15,'Inputs - Gas wholesale index'!L$2,FALSE)</f>
        <v>332991.45454545453</v>
      </c>
      <c r="M371" s="12">
        <f>VLOOKUP($B371,'Gas wholesale lookups'!$A$4:$L$15,'Inputs - Gas wholesale index'!M$2,FALSE)</f>
        <v>208526.18181818182</v>
      </c>
      <c r="N371" s="12">
        <f>VLOOKUP($B371,'Gas wholesale lookups'!$A$4:$L$15,'Inputs - Gas wholesale index'!N$2,FALSE)</f>
        <v>166168.27272727274</v>
      </c>
      <c r="O371" s="37">
        <f>VLOOKUP($B371,'Gas wholesale lookups'!$A$4:$R$15,'Inputs - Gas wholesale index'!O$2,FALSE)</f>
        <v>1</v>
      </c>
      <c r="P371" s="37">
        <f>VLOOKUP($B371,'Gas wholesale lookups'!$A$4:$R$15,'Inputs - Gas wholesale index'!P$2,FALSE)</f>
        <v>1</v>
      </c>
      <c r="Q371" s="37">
        <f>VLOOKUP($B371,'Gas wholesale lookups'!$A$4:$R$15,'Inputs - Gas wholesale index'!Q$2,FALSE)</f>
        <v>1</v>
      </c>
      <c r="R371" s="37">
        <f>VLOOKUP($B371,'Gas wholesale lookups'!$A$4:$R$15,'Inputs - Gas wholesale index'!R$2,FALSE)</f>
        <v>1</v>
      </c>
      <c r="S371" s="37">
        <f>VLOOKUP($B371,'Gas wholesale lookups'!$A$4:$R$15,'Inputs - Gas wholesale index'!S$2,FALSE)</f>
        <v>0</v>
      </c>
      <c r="T371" s="37">
        <f>VLOOKUP($B371,'Gas wholesale lookups'!$A$4:$R$15,'Inputs - Gas wholesale index'!T$2,FALSE)</f>
        <v>0</v>
      </c>
      <c r="U371" s="12">
        <f t="shared" si="91"/>
        <v>208526.18181818182</v>
      </c>
      <c r="V371" s="12">
        <f t="shared" si="92"/>
        <v>166168.27272727274</v>
      </c>
      <c r="W371" s="12">
        <f t="shared" si="93"/>
        <v>291847.5</v>
      </c>
      <c r="X371" s="12">
        <f t="shared" si="94"/>
        <v>332991.45454545453</v>
      </c>
      <c r="Y371" s="12">
        <f t="shared" si="95"/>
        <v>0</v>
      </c>
      <c r="Z371" s="12">
        <f t="shared" si="96"/>
        <v>0</v>
      </c>
      <c r="AA371" s="12">
        <f t="shared" si="97"/>
        <v>999533.40909090918</v>
      </c>
      <c r="AB371" s="22">
        <f t="shared" si="98"/>
        <v>0</v>
      </c>
      <c r="AC371" s="22">
        <f t="shared" si="99"/>
        <v>0</v>
      </c>
      <c r="AD371" s="22">
        <f t="shared" si="100"/>
        <v>0</v>
      </c>
      <c r="AE371" s="22">
        <f t="shared" si="101"/>
        <v>0</v>
      </c>
      <c r="AF371" s="22">
        <f t="shared" si="102"/>
        <v>0</v>
      </c>
      <c r="AG371" s="22">
        <f t="shared" si="103"/>
        <v>0</v>
      </c>
      <c r="AH371" s="22">
        <f t="shared" si="104"/>
        <v>0</v>
      </c>
      <c r="AI371" s="43" t="str">
        <f t="shared" si="105"/>
        <v>n/a</v>
      </c>
      <c r="AJ371" s="2" t="str">
        <f t="shared" si="106"/>
        <v>2016-17 Summer</v>
      </c>
      <c r="AK371" s="2" t="str">
        <f t="shared" si="107"/>
        <v>2015-16 Winter</v>
      </c>
      <c r="AL371" s="40">
        <v>0</v>
      </c>
      <c r="AM371" s="7"/>
    </row>
    <row r="372" spans="1:39">
      <c r="A372" s="46">
        <v>42381</v>
      </c>
      <c r="B372" s="13" t="str">
        <f t="shared" si="108"/>
        <v>Jan</v>
      </c>
      <c r="C372" s="182"/>
      <c r="D372" s="182"/>
      <c r="E372" s="182"/>
      <c r="F372" s="182"/>
      <c r="G372" s="182"/>
      <c r="H372" s="182"/>
      <c r="I372" s="12">
        <f>VLOOKUP($B372,'Gas wholesale lookups'!$A$4:$L$15,'Inputs - Gas wholesale index'!I$2,FALSE)</f>
        <v>208526.18181818182</v>
      </c>
      <c r="J372" s="12">
        <f>VLOOKUP($B372,'Gas wholesale lookups'!$A$4:$L$15,'Inputs - Gas wholesale index'!J$2,FALSE)</f>
        <v>166168.27272727274</v>
      </c>
      <c r="K372" s="12">
        <f>VLOOKUP($B372,'Gas wholesale lookups'!$A$4:$L$15,'Inputs - Gas wholesale index'!K$2,FALSE)</f>
        <v>291847.5</v>
      </c>
      <c r="L372" s="12">
        <f>VLOOKUP($B372,'Gas wholesale lookups'!$A$4:$L$15,'Inputs - Gas wholesale index'!L$2,FALSE)</f>
        <v>332991.45454545453</v>
      </c>
      <c r="M372" s="12">
        <f>VLOOKUP($B372,'Gas wholesale lookups'!$A$4:$L$15,'Inputs - Gas wholesale index'!M$2,FALSE)</f>
        <v>208526.18181818182</v>
      </c>
      <c r="N372" s="12">
        <f>VLOOKUP($B372,'Gas wholesale lookups'!$A$4:$L$15,'Inputs - Gas wholesale index'!N$2,FALSE)</f>
        <v>166168.27272727274</v>
      </c>
      <c r="O372" s="37">
        <f>VLOOKUP($B372,'Gas wholesale lookups'!$A$4:$R$15,'Inputs - Gas wholesale index'!O$2,FALSE)</f>
        <v>1</v>
      </c>
      <c r="P372" s="37">
        <f>VLOOKUP($B372,'Gas wholesale lookups'!$A$4:$R$15,'Inputs - Gas wholesale index'!P$2,FALSE)</f>
        <v>1</v>
      </c>
      <c r="Q372" s="37">
        <f>VLOOKUP($B372,'Gas wholesale lookups'!$A$4:$R$15,'Inputs - Gas wholesale index'!Q$2,FALSE)</f>
        <v>1</v>
      </c>
      <c r="R372" s="37">
        <f>VLOOKUP($B372,'Gas wholesale lookups'!$A$4:$R$15,'Inputs - Gas wholesale index'!R$2,FALSE)</f>
        <v>1</v>
      </c>
      <c r="S372" s="37">
        <f>VLOOKUP($B372,'Gas wholesale lookups'!$A$4:$R$15,'Inputs - Gas wholesale index'!S$2,FALSE)</f>
        <v>0</v>
      </c>
      <c r="T372" s="37">
        <f>VLOOKUP($B372,'Gas wholesale lookups'!$A$4:$R$15,'Inputs - Gas wholesale index'!T$2,FALSE)</f>
        <v>0</v>
      </c>
      <c r="U372" s="12">
        <f t="shared" si="91"/>
        <v>208526.18181818182</v>
      </c>
      <c r="V372" s="12">
        <f t="shared" si="92"/>
        <v>166168.27272727274</v>
      </c>
      <c r="W372" s="12">
        <f t="shared" si="93"/>
        <v>291847.5</v>
      </c>
      <c r="X372" s="12">
        <f t="shared" si="94"/>
        <v>332991.45454545453</v>
      </c>
      <c r="Y372" s="12">
        <f t="shared" si="95"/>
        <v>0</v>
      </c>
      <c r="Z372" s="12">
        <f t="shared" si="96"/>
        <v>0</v>
      </c>
      <c r="AA372" s="12">
        <f t="shared" si="97"/>
        <v>999533.40909090918</v>
      </c>
      <c r="AB372" s="22">
        <f t="shared" si="98"/>
        <v>0</v>
      </c>
      <c r="AC372" s="22">
        <f t="shared" si="99"/>
        <v>0</v>
      </c>
      <c r="AD372" s="22">
        <f t="shared" si="100"/>
        <v>0</v>
      </c>
      <c r="AE372" s="22">
        <f t="shared" si="101"/>
        <v>0</v>
      </c>
      <c r="AF372" s="22">
        <f t="shared" si="102"/>
        <v>0</v>
      </c>
      <c r="AG372" s="22">
        <f t="shared" si="103"/>
        <v>0</v>
      </c>
      <c r="AH372" s="22">
        <f t="shared" si="104"/>
        <v>0</v>
      </c>
      <c r="AI372" s="43" t="str">
        <f t="shared" si="105"/>
        <v>n/a</v>
      </c>
      <c r="AJ372" s="2" t="str">
        <f t="shared" si="106"/>
        <v>2016-17 Summer</v>
      </c>
      <c r="AK372" s="2" t="str">
        <f t="shared" si="107"/>
        <v>2015-16 Winter</v>
      </c>
      <c r="AL372" s="40">
        <v>0</v>
      </c>
      <c r="AM372" s="7"/>
    </row>
    <row r="373" spans="1:39">
      <c r="A373" s="46">
        <v>42382</v>
      </c>
      <c r="B373" s="13" t="str">
        <f t="shared" si="108"/>
        <v>Jan</v>
      </c>
      <c r="C373" s="182"/>
      <c r="D373" s="182"/>
      <c r="E373" s="182"/>
      <c r="F373" s="182"/>
      <c r="G373" s="182"/>
      <c r="H373" s="182"/>
      <c r="I373" s="12">
        <f>VLOOKUP($B373,'Gas wholesale lookups'!$A$4:$L$15,'Inputs - Gas wholesale index'!I$2,FALSE)</f>
        <v>208526.18181818182</v>
      </c>
      <c r="J373" s="12">
        <f>VLOOKUP($B373,'Gas wholesale lookups'!$A$4:$L$15,'Inputs - Gas wholesale index'!J$2,FALSE)</f>
        <v>166168.27272727274</v>
      </c>
      <c r="K373" s="12">
        <f>VLOOKUP($B373,'Gas wholesale lookups'!$A$4:$L$15,'Inputs - Gas wholesale index'!K$2,FALSE)</f>
        <v>291847.5</v>
      </c>
      <c r="L373" s="12">
        <f>VLOOKUP($B373,'Gas wholesale lookups'!$A$4:$L$15,'Inputs - Gas wholesale index'!L$2,FALSE)</f>
        <v>332991.45454545453</v>
      </c>
      <c r="M373" s="12">
        <f>VLOOKUP($B373,'Gas wholesale lookups'!$A$4:$L$15,'Inputs - Gas wholesale index'!M$2,FALSE)</f>
        <v>208526.18181818182</v>
      </c>
      <c r="N373" s="12">
        <f>VLOOKUP($B373,'Gas wholesale lookups'!$A$4:$L$15,'Inputs - Gas wholesale index'!N$2,FALSE)</f>
        <v>166168.27272727274</v>
      </c>
      <c r="O373" s="37">
        <f>VLOOKUP($B373,'Gas wholesale lookups'!$A$4:$R$15,'Inputs - Gas wholesale index'!O$2,FALSE)</f>
        <v>1</v>
      </c>
      <c r="P373" s="37">
        <f>VLOOKUP($B373,'Gas wholesale lookups'!$A$4:$R$15,'Inputs - Gas wholesale index'!P$2,FALSE)</f>
        <v>1</v>
      </c>
      <c r="Q373" s="37">
        <f>VLOOKUP($B373,'Gas wholesale lookups'!$A$4:$R$15,'Inputs - Gas wholesale index'!Q$2,FALSE)</f>
        <v>1</v>
      </c>
      <c r="R373" s="37">
        <f>VLOOKUP($B373,'Gas wholesale lookups'!$A$4:$R$15,'Inputs - Gas wholesale index'!R$2,FALSE)</f>
        <v>1</v>
      </c>
      <c r="S373" s="37">
        <f>VLOOKUP($B373,'Gas wholesale lookups'!$A$4:$R$15,'Inputs - Gas wholesale index'!S$2,FALSE)</f>
        <v>0</v>
      </c>
      <c r="T373" s="37">
        <f>VLOOKUP($B373,'Gas wholesale lookups'!$A$4:$R$15,'Inputs - Gas wholesale index'!T$2,FALSE)</f>
        <v>0</v>
      </c>
      <c r="U373" s="12">
        <f t="shared" si="91"/>
        <v>208526.18181818182</v>
      </c>
      <c r="V373" s="12">
        <f t="shared" si="92"/>
        <v>166168.27272727274</v>
      </c>
      <c r="W373" s="12">
        <f t="shared" si="93"/>
        <v>291847.5</v>
      </c>
      <c r="X373" s="12">
        <f t="shared" si="94"/>
        <v>332991.45454545453</v>
      </c>
      <c r="Y373" s="12">
        <f t="shared" si="95"/>
        <v>0</v>
      </c>
      <c r="Z373" s="12">
        <f t="shared" si="96"/>
        <v>0</v>
      </c>
      <c r="AA373" s="12">
        <f t="shared" si="97"/>
        <v>999533.40909090918</v>
      </c>
      <c r="AB373" s="22">
        <f t="shared" si="98"/>
        <v>0</v>
      </c>
      <c r="AC373" s="22">
        <f t="shared" si="99"/>
        <v>0</v>
      </c>
      <c r="AD373" s="22">
        <f t="shared" si="100"/>
        <v>0</v>
      </c>
      <c r="AE373" s="22">
        <f t="shared" si="101"/>
        <v>0</v>
      </c>
      <c r="AF373" s="22">
        <f t="shared" si="102"/>
        <v>0</v>
      </c>
      <c r="AG373" s="22">
        <f t="shared" si="103"/>
        <v>0</v>
      </c>
      <c r="AH373" s="22">
        <f t="shared" si="104"/>
        <v>0</v>
      </c>
      <c r="AI373" s="43" t="str">
        <f t="shared" si="105"/>
        <v>n/a</v>
      </c>
      <c r="AJ373" s="2" t="str">
        <f t="shared" si="106"/>
        <v>2016-17 Summer</v>
      </c>
      <c r="AK373" s="2" t="str">
        <f t="shared" si="107"/>
        <v>2015-16 Winter</v>
      </c>
      <c r="AL373" s="40">
        <v>0</v>
      </c>
      <c r="AM373" s="7"/>
    </row>
    <row r="374" spans="1:39">
      <c r="A374" s="46">
        <v>42383</v>
      </c>
      <c r="B374" s="13" t="str">
        <f t="shared" si="108"/>
        <v>Jan</v>
      </c>
      <c r="C374" s="182"/>
      <c r="D374" s="182"/>
      <c r="E374" s="182"/>
      <c r="F374" s="182"/>
      <c r="G374" s="182"/>
      <c r="H374" s="182"/>
      <c r="I374" s="12">
        <f>VLOOKUP($B374,'Gas wholesale lookups'!$A$4:$L$15,'Inputs - Gas wholesale index'!I$2,FALSE)</f>
        <v>208526.18181818182</v>
      </c>
      <c r="J374" s="12">
        <f>VLOOKUP($B374,'Gas wholesale lookups'!$A$4:$L$15,'Inputs - Gas wholesale index'!J$2,FALSE)</f>
        <v>166168.27272727274</v>
      </c>
      <c r="K374" s="12">
        <f>VLOOKUP($B374,'Gas wholesale lookups'!$A$4:$L$15,'Inputs - Gas wholesale index'!K$2,FALSE)</f>
        <v>291847.5</v>
      </c>
      <c r="L374" s="12">
        <f>VLOOKUP($B374,'Gas wholesale lookups'!$A$4:$L$15,'Inputs - Gas wholesale index'!L$2,FALSE)</f>
        <v>332991.45454545453</v>
      </c>
      <c r="M374" s="12">
        <f>VLOOKUP($B374,'Gas wholesale lookups'!$A$4:$L$15,'Inputs - Gas wholesale index'!M$2,FALSE)</f>
        <v>208526.18181818182</v>
      </c>
      <c r="N374" s="12">
        <f>VLOOKUP($B374,'Gas wholesale lookups'!$A$4:$L$15,'Inputs - Gas wholesale index'!N$2,FALSE)</f>
        <v>166168.27272727274</v>
      </c>
      <c r="O374" s="37">
        <f>VLOOKUP($B374,'Gas wholesale lookups'!$A$4:$R$15,'Inputs - Gas wholesale index'!O$2,FALSE)</f>
        <v>1</v>
      </c>
      <c r="P374" s="37">
        <f>VLOOKUP($B374,'Gas wholesale lookups'!$A$4:$R$15,'Inputs - Gas wholesale index'!P$2,FALSE)</f>
        <v>1</v>
      </c>
      <c r="Q374" s="37">
        <f>VLOOKUP($B374,'Gas wholesale lookups'!$A$4:$R$15,'Inputs - Gas wholesale index'!Q$2,FALSE)</f>
        <v>1</v>
      </c>
      <c r="R374" s="37">
        <f>VLOOKUP($B374,'Gas wholesale lookups'!$A$4:$R$15,'Inputs - Gas wholesale index'!R$2,FALSE)</f>
        <v>1</v>
      </c>
      <c r="S374" s="37">
        <f>VLOOKUP($B374,'Gas wholesale lookups'!$A$4:$R$15,'Inputs - Gas wholesale index'!S$2,FALSE)</f>
        <v>0</v>
      </c>
      <c r="T374" s="37">
        <f>VLOOKUP($B374,'Gas wholesale lookups'!$A$4:$R$15,'Inputs - Gas wholesale index'!T$2,FALSE)</f>
        <v>0</v>
      </c>
      <c r="U374" s="12">
        <f t="shared" si="91"/>
        <v>208526.18181818182</v>
      </c>
      <c r="V374" s="12">
        <f t="shared" si="92"/>
        <v>166168.27272727274</v>
      </c>
      <c r="W374" s="12">
        <f t="shared" si="93"/>
        <v>291847.5</v>
      </c>
      <c r="X374" s="12">
        <f t="shared" si="94"/>
        <v>332991.45454545453</v>
      </c>
      <c r="Y374" s="12">
        <f t="shared" si="95"/>
        <v>0</v>
      </c>
      <c r="Z374" s="12">
        <f t="shared" si="96"/>
        <v>0</v>
      </c>
      <c r="AA374" s="12">
        <f t="shared" si="97"/>
        <v>999533.40909090918</v>
      </c>
      <c r="AB374" s="22">
        <f t="shared" si="98"/>
        <v>0</v>
      </c>
      <c r="AC374" s="22">
        <f t="shared" si="99"/>
        <v>0</v>
      </c>
      <c r="AD374" s="22">
        <f t="shared" si="100"/>
        <v>0</v>
      </c>
      <c r="AE374" s="22">
        <f t="shared" si="101"/>
        <v>0</v>
      </c>
      <c r="AF374" s="22">
        <f t="shared" si="102"/>
        <v>0</v>
      </c>
      <c r="AG374" s="22">
        <f t="shared" si="103"/>
        <v>0</v>
      </c>
      <c r="AH374" s="22">
        <f t="shared" si="104"/>
        <v>0</v>
      </c>
      <c r="AI374" s="43" t="str">
        <f t="shared" si="105"/>
        <v>n/a</v>
      </c>
      <c r="AJ374" s="2" t="str">
        <f t="shared" si="106"/>
        <v>2016-17 Summer</v>
      </c>
      <c r="AK374" s="2" t="str">
        <f t="shared" si="107"/>
        <v>2015-16 Winter</v>
      </c>
      <c r="AL374" s="40">
        <v>0</v>
      </c>
      <c r="AM374" s="7"/>
    </row>
    <row r="375" spans="1:39">
      <c r="A375" s="46">
        <v>42384</v>
      </c>
      <c r="B375" s="13" t="str">
        <f t="shared" si="108"/>
        <v>Jan</v>
      </c>
      <c r="C375" s="182"/>
      <c r="D375" s="182"/>
      <c r="E375" s="182"/>
      <c r="F375" s="182"/>
      <c r="G375" s="182"/>
      <c r="H375" s="182"/>
      <c r="I375" s="12">
        <f>VLOOKUP($B375,'Gas wholesale lookups'!$A$4:$L$15,'Inputs - Gas wholesale index'!I$2,FALSE)</f>
        <v>208526.18181818182</v>
      </c>
      <c r="J375" s="12">
        <f>VLOOKUP($B375,'Gas wholesale lookups'!$A$4:$L$15,'Inputs - Gas wholesale index'!J$2,FALSE)</f>
        <v>166168.27272727274</v>
      </c>
      <c r="K375" s="12">
        <f>VLOOKUP($B375,'Gas wholesale lookups'!$A$4:$L$15,'Inputs - Gas wholesale index'!K$2,FALSE)</f>
        <v>291847.5</v>
      </c>
      <c r="L375" s="12">
        <f>VLOOKUP($B375,'Gas wholesale lookups'!$A$4:$L$15,'Inputs - Gas wholesale index'!L$2,FALSE)</f>
        <v>332991.45454545453</v>
      </c>
      <c r="M375" s="12">
        <f>VLOOKUP($B375,'Gas wholesale lookups'!$A$4:$L$15,'Inputs - Gas wholesale index'!M$2,FALSE)</f>
        <v>208526.18181818182</v>
      </c>
      <c r="N375" s="12">
        <f>VLOOKUP($B375,'Gas wholesale lookups'!$A$4:$L$15,'Inputs - Gas wholesale index'!N$2,FALSE)</f>
        <v>166168.27272727274</v>
      </c>
      <c r="O375" s="37">
        <f>VLOOKUP($B375,'Gas wholesale lookups'!$A$4:$R$15,'Inputs - Gas wholesale index'!O$2,FALSE)</f>
        <v>1</v>
      </c>
      <c r="P375" s="37">
        <f>VLOOKUP($B375,'Gas wholesale lookups'!$A$4:$R$15,'Inputs - Gas wholesale index'!P$2,FALSE)</f>
        <v>1</v>
      </c>
      <c r="Q375" s="37">
        <f>VLOOKUP($B375,'Gas wholesale lookups'!$A$4:$R$15,'Inputs - Gas wholesale index'!Q$2,FALSE)</f>
        <v>1</v>
      </c>
      <c r="R375" s="37">
        <f>VLOOKUP($B375,'Gas wholesale lookups'!$A$4:$R$15,'Inputs - Gas wholesale index'!R$2,FALSE)</f>
        <v>1</v>
      </c>
      <c r="S375" s="37">
        <f>VLOOKUP($B375,'Gas wholesale lookups'!$A$4:$R$15,'Inputs - Gas wholesale index'!S$2,FALSE)</f>
        <v>0</v>
      </c>
      <c r="T375" s="37">
        <f>VLOOKUP($B375,'Gas wholesale lookups'!$A$4:$R$15,'Inputs - Gas wholesale index'!T$2,FALSE)</f>
        <v>0</v>
      </c>
      <c r="U375" s="12">
        <f t="shared" si="91"/>
        <v>208526.18181818182</v>
      </c>
      <c r="V375" s="12">
        <f t="shared" si="92"/>
        <v>166168.27272727274</v>
      </c>
      <c r="W375" s="12">
        <f t="shared" si="93"/>
        <v>291847.5</v>
      </c>
      <c r="X375" s="12">
        <f t="shared" si="94"/>
        <v>332991.45454545453</v>
      </c>
      <c r="Y375" s="12">
        <f t="shared" si="95"/>
        <v>0</v>
      </c>
      <c r="Z375" s="12">
        <f t="shared" si="96"/>
        <v>0</v>
      </c>
      <c r="AA375" s="12">
        <f t="shared" si="97"/>
        <v>999533.40909090918</v>
      </c>
      <c r="AB375" s="22">
        <f t="shared" si="98"/>
        <v>0</v>
      </c>
      <c r="AC375" s="22">
        <f t="shared" si="99"/>
        <v>0</v>
      </c>
      <c r="AD375" s="22">
        <f t="shared" si="100"/>
        <v>0</v>
      </c>
      <c r="AE375" s="22">
        <f t="shared" si="101"/>
        <v>0</v>
      </c>
      <c r="AF375" s="22">
        <f t="shared" si="102"/>
        <v>0</v>
      </c>
      <c r="AG375" s="22">
        <f t="shared" si="103"/>
        <v>0</v>
      </c>
      <c r="AH375" s="22">
        <f t="shared" si="104"/>
        <v>0</v>
      </c>
      <c r="AI375" s="43" t="str">
        <f t="shared" si="105"/>
        <v>n/a</v>
      </c>
      <c r="AJ375" s="2" t="str">
        <f t="shared" si="106"/>
        <v>2016-17 Summer</v>
      </c>
      <c r="AK375" s="2" t="str">
        <f t="shared" si="107"/>
        <v>2015-16 Winter</v>
      </c>
      <c r="AL375" s="40">
        <v>0</v>
      </c>
      <c r="AM375" s="7"/>
    </row>
    <row r="376" spans="1:39">
      <c r="A376" s="46">
        <v>42387</v>
      </c>
      <c r="B376" s="13" t="str">
        <f t="shared" si="108"/>
        <v>Jan</v>
      </c>
      <c r="C376" s="182"/>
      <c r="D376" s="182"/>
      <c r="E376" s="182"/>
      <c r="F376" s="182"/>
      <c r="G376" s="182"/>
      <c r="H376" s="182"/>
      <c r="I376" s="12">
        <f>VLOOKUP($B376,'Gas wholesale lookups'!$A$4:$L$15,'Inputs - Gas wholesale index'!I$2,FALSE)</f>
        <v>208526.18181818182</v>
      </c>
      <c r="J376" s="12">
        <f>VLOOKUP($B376,'Gas wholesale lookups'!$A$4:$L$15,'Inputs - Gas wholesale index'!J$2,FALSE)</f>
        <v>166168.27272727274</v>
      </c>
      <c r="K376" s="12">
        <f>VLOOKUP($B376,'Gas wholesale lookups'!$A$4:$L$15,'Inputs - Gas wholesale index'!K$2,FALSE)</f>
        <v>291847.5</v>
      </c>
      <c r="L376" s="12">
        <f>VLOOKUP($B376,'Gas wholesale lookups'!$A$4:$L$15,'Inputs - Gas wholesale index'!L$2,FALSE)</f>
        <v>332991.45454545453</v>
      </c>
      <c r="M376" s="12">
        <f>VLOOKUP($B376,'Gas wholesale lookups'!$A$4:$L$15,'Inputs - Gas wholesale index'!M$2,FALSE)</f>
        <v>208526.18181818182</v>
      </c>
      <c r="N376" s="12">
        <f>VLOOKUP($B376,'Gas wholesale lookups'!$A$4:$L$15,'Inputs - Gas wholesale index'!N$2,FALSE)</f>
        <v>166168.27272727274</v>
      </c>
      <c r="O376" s="37">
        <f>VLOOKUP($B376,'Gas wholesale lookups'!$A$4:$R$15,'Inputs - Gas wholesale index'!O$2,FALSE)</f>
        <v>1</v>
      </c>
      <c r="P376" s="37">
        <f>VLOOKUP($B376,'Gas wholesale lookups'!$A$4:$R$15,'Inputs - Gas wholesale index'!P$2,FALSE)</f>
        <v>1</v>
      </c>
      <c r="Q376" s="37">
        <f>VLOOKUP($B376,'Gas wholesale lookups'!$A$4:$R$15,'Inputs - Gas wholesale index'!Q$2,FALSE)</f>
        <v>1</v>
      </c>
      <c r="R376" s="37">
        <f>VLOOKUP($B376,'Gas wholesale lookups'!$A$4:$R$15,'Inputs - Gas wholesale index'!R$2,FALSE)</f>
        <v>1</v>
      </c>
      <c r="S376" s="37">
        <f>VLOOKUP($B376,'Gas wholesale lookups'!$A$4:$R$15,'Inputs - Gas wholesale index'!S$2,FALSE)</f>
        <v>0</v>
      </c>
      <c r="T376" s="37">
        <f>VLOOKUP($B376,'Gas wholesale lookups'!$A$4:$R$15,'Inputs - Gas wholesale index'!T$2,FALSE)</f>
        <v>0</v>
      </c>
      <c r="U376" s="12">
        <f t="shared" si="91"/>
        <v>208526.18181818182</v>
      </c>
      <c r="V376" s="12">
        <f t="shared" si="92"/>
        <v>166168.27272727274</v>
      </c>
      <c r="W376" s="12">
        <f t="shared" si="93"/>
        <v>291847.5</v>
      </c>
      <c r="X376" s="12">
        <f t="shared" si="94"/>
        <v>332991.45454545453</v>
      </c>
      <c r="Y376" s="12">
        <f t="shared" si="95"/>
        <v>0</v>
      </c>
      <c r="Z376" s="12">
        <f t="shared" si="96"/>
        <v>0</v>
      </c>
      <c r="AA376" s="12">
        <f t="shared" si="97"/>
        <v>999533.40909090918</v>
      </c>
      <c r="AB376" s="22">
        <f t="shared" si="98"/>
        <v>0</v>
      </c>
      <c r="AC376" s="22">
        <f t="shared" si="99"/>
        <v>0</v>
      </c>
      <c r="AD376" s="22">
        <f t="shared" si="100"/>
        <v>0</v>
      </c>
      <c r="AE376" s="22">
        <f t="shared" si="101"/>
        <v>0</v>
      </c>
      <c r="AF376" s="22">
        <f t="shared" si="102"/>
        <v>0</v>
      </c>
      <c r="AG376" s="22">
        <f t="shared" si="103"/>
        <v>0</v>
      </c>
      <c r="AH376" s="22">
        <f t="shared" si="104"/>
        <v>0</v>
      </c>
      <c r="AI376" s="43" t="str">
        <f t="shared" si="105"/>
        <v>n/a</v>
      </c>
      <c r="AJ376" s="2" t="str">
        <f t="shared" si="106"/>
        <v>2016-17 Summer</v>
      </c>
      <c r="AK376" s="2" t="str">
        <f t="shared" si="107"/>
        <v>2015-16 Winter</v>
      </c>
      <c r="AL376" s="40">
        <v>0</v>
      </c>
      <c r="AM376" s="7"/>
    </row>
    <row r="377" spans="1:39">
      <c r="A377" s="46">
        <v>42388</v>
      </c>
      <c r="B377" s="13" t="str">
        <f t="shared" si="108"/>
        <v>Jan</v>
      </c>
      <c r="C377" s="182"/>
      <c r="D377" s="182"/>
      <c r="E377" s="182"/>
      <c r="F377" s="182"/>
      <c r="G377" s="182"/>
      <c r="H377" s="182"/>
      <c r="I377" s="12">
        <f>VLOOKUP($B377,'Gas wholesale lookups'!$A$4:$L$15,'Inputs - Gas wholesale index'!I$2,FALSE)</f>
        <v>208526.18181818182</v>
      </c>
      <c r="J377" s="12">
        <f>VLOOKUP($B377,'Gas wholesale lookups'!$A$4:$L$15,'Inputs - Gas wholesale index'!J$2,FALSE)</f>
        <v>166168.27272727274</v>
      </c>
      <c r="K377" s="12">
        <f>VLOOKUP($B377,'Gas wholesale lookups'!$A$4:$L$15,'Inputs - Gas wholesale index'!K$2,FALSE)</f>
        <v>291847.5</v>
      </c>
      <c r="L377" s="12">
        <f>VLOOKUP($B377,'Gas wholesale lookups'!$A$4:$L$15,'Inputs - Gas wholesale index'!L$2,FALSE)</f>
        <v>332991.45454545453</v>
      </c>
      <c r="M377" s="12">
        <f>VLOOKUP($B377,'Gas wholesale lookups'!$A$4:$L$15,'Inputs - Gas wholesale index'!M$2,FALSE)</f>
        <v>208526.18181818182</v>
      </c>
      <c r="N377" s="12">
        <f>VLOOKUP($B377,'Gas wholesale lookups'!$A$4:$L$15,'Inputs - Gas wholesale index'!N$2,FALSE)</f>
        <v>166168.27272727274</v>
      </c>
      <c r="O377" s="37">
        <f>VLOOKUP($B377,'Gas wholesale lookups'!$A$4:$R$15,'Inputs - Gas wholesale index'!O$2,FALSE)</f>
        <v>1</v>
      </c>
      <c r="P377" s="37">
        <f>VLOOKUP($B377,'Gas wholesale lookups'!$A$4:$R$15,'Inputs - Gas wholesale index'!P$2,FALSE)</f>
        <v>1</v>
      </c>
      <c r="Q377" s="37">
        <f>VLOOKUP($B377,'Gas wholesale lookups'!$A$4:$R$15,'Inputs - Gas wholesale index'!Q$2,FALSE)</f>
        <v>1</v>
      </c>
      <c r="R377" s="37">
        <f>VLOOKUP($B377,'Gas wholesale lookups'!$A$4:$R$15,'Inputs - Gas wholesale index'!R$2,FALSE)</f>
        <v>1</v>
      </c>
      <c r="S377" s="37">
        <f>VLOOKUP($B377,'Gas wholesale lookups'!$A$4:$R$15,'Inputs - Gas wholesale index'!S$2,FALSE)</f>
        <v>0</v>
      </c>
      <c r="T377" s="37">
        <f>VLOOKUP($B377,'Gas wholesale lookups'!$A$4:$R$15,'Inputs - Gas wholesale index'!T$2,FALSE)</f>
        <v>0</v>
      </c>
      <c r="U377" s="12">
        <f t="shared" si="91"/>
        <v>208526.18181818182</v>
      </c>
      <c r="V377" s="12">
        <f t="shared" si="92"/>
        <v>166168.27272727274</v>
      </c>
      <c r="W377" s="12">
        <f t="shared" si="93"/>
        <v>291847.5</v>
      </c>
      <c r="X377" s="12">
        <f t="shared" si="94"/>
        <v>332991.45454545453</v>
      </c>
      <c r="Y377" s="12">
        <f t="shared" si="95"/>
        <v>0</v>
      </c>
      <c r="Z377" s="12">
        <f t="shared" si="96"/>
        <v>0</v>
      </c>
      <c r="AA377" s="12">
        <f t="shared" si="97"/>
        <v>999533.40909090918</v>
      </c>
      <c r="AB377" s="22">
        <f t="shared" si="98"/>
        <v>0</v>
      </c>
      <c r="AC377" s="22">
        <f t="shared" si="99"/>
        <v>0</v>
      </c>
      <c r="AD377" s="22">
        <f t="shared" si="100"/>
        <v>0</v>
      </c>
      <c r="AE377" s="22">
        <f t="shared" si="101"/>
        <v>0</v>
      </c>
      <c r="AF377" s="22">
        <f t="shared" si="102"/>
        <v>0</v>
      </c>
      <c r="AG377" s="22">
        <f t="shared" si="103"/>
        <v>0</v>
      </c>
      <c r="AH377" s="22">
        <f t="shared" si="104"/>
        <v>0</v>
      </c>
      <c r="AI377" s="43" t="str">
        <f t="shared" si="105"/>
        <v>n/a</v>
      </c>
      <c r="AJ377" s="2" t="str">
        <f t="shared" si="106"/>
        <v>2016-17 Summer</v>
      </c>
      <c r="AK377" s="2" t="str">
        <f t="shared" si="107"/>
        <v>2015-16 Winter</v>
      </c>
      <c r="AL377" s="40">
        <v>0</v>
      </c>
      <c r="AM377" s="7"/>
    </row>
    <row r="378" spans="1:39">
      <c r="A378" s="46">
        <v>42389</v>
      </c>
      <c r="B378" s="13" t="str">
        <f t="shared" si="108"/>
        <v>Jan</v>
      </c>
      <c r="C378" s="182"/>
      <c r="D378" s="182"/>
      <c r="E378" s="182"/>
      <c r="F378" s="182"/>
      <c r="G378" s="182"/>
      <c r="H378" s="182"/>
      <c r="I378" s="12">
        <f>VLOOKUP($B378,'Gas wholesale lookups'!$A$4:$L$15,'Inputs - Gas wholesale index'!I$2,FALSE)</f>
        <v>208526.18181818182</v>
      </c>
      <c r="J378" s="12">
        <f>VLOOKUP($B378,'Gas wholesale lookups'!$A$4:$L$15,'Inputs - Gas wholesale index'!J$2,FALSE)</f>
        <v>166168.27272727274</v>
      </c>
      <c r="K378" s="12">
        <f>VLOOKUP($B378,'Gas wholesale lookups'!$A$4:$L$15,'Inputs - Gas wholesale index'!K$2,FALSE)</f>
        <v>291847.5</v>
      </c>
      <c r="L378" s="12">
        <f>VLOOKUP($B378,'Gas wholesale lookups'!$A$4:$L$15,'Inputs - Gas wholesale index'!L$2,FALSE)</f>
        <v>332991.45454545453</v>
      </c>
      <c r="M378" s="12">
        <f>VLOOKUP($B378,'Gas wholesale lookups'!$A$4:$L$15,'Inputs - Gas wholesale index'!M$2,FALSE)</f>
        <v>208526.18181818182</v>
      </c>
      <c r="N378" s="12">
        <f>VLOOKUP($B378,'Gas wholesale lookups'!$A$4:$L$15,'Inputs - Gas wholesale index'!N$2,FALSE)</f>
        <v>166168.27272727274</v>
      </c>
      <c r="O378" s="37">
        <f>VLOOKUP($B378,'Gas wholesale lookups'!$A$4:$R$15,'Inputs - Gas wholesale index'!O$2,FALSE)</f>
        <v>1</v>
      </c>
      <c r="P378" s="37">
        <f>VLOOKUP($B378,'Gas wholesale lookups'!$A$4:$R$15,'Inputs - Gas wholesale index'!P$2,FALSE)</f>
        <v>1</v>
      </c>
      <c r="Q378" s="37">
        <f>VLOOKUP($B378,'Gas wholesale lookups'!$A$4:$R$15,'Inputs - Gas wholesale index'!Q$2,FALSE)</f>
        <v>1</v>
      </c>
      <c r="R378" s="37">
        <f>VLOOKUP($B378,'Gas wholesale lookups'!$A$4:$R$15,'Inputs - Gas wholesale index'!R$2,FALSE)</f>
        <v>1</v>
      </c>
      <c r="S378" s="37">
        <f>VLOOKUP($B378,'Gas wholesale lookups'!$A$4:$R$15,'Inputs - Gas wholesale index'!S$2,FALSE)</f>
        <v>0</v>
      </c>
      <c r="T378" s="37">
        <f>VLOOKUP($B378,'Gas wholesale lookups'!$A$4:$R$15,'Inputs - Gas wholesale index'!T$2,FALSE)</f>
        <v>0</v>
      </c>
      <c r="U378" s="12">
        <f t="shared" si="91"/>
        <v>208526.18181818182</v>
      </c>
      <c r="V378" s="12">
        <f t="shared" si="92"/>
        <v>166168.27272727274</v>
      </c>
      <c r="W378" s="12">
        <f t="shared" si="93"/>
        <v>291847.5</v>
      </c>
      <c r="X378" s="12">
        <f t="shared" si="94"/>
        <v>332991.45454545453</v>
      </c>
      <c r="Y378" s="12">
        <f t="shared" si="95"/>
        <v>0</v>
      </c>
      <c r="Z378" s="12">
        <f t="shared" si="96"/>
        <v>0</v>
      </c>
      <c r="AA378" s="12">
        <f t="shared" si="97"/>
        <v>999533.40909090918</v>
      </c>
      <c r="AB378" s="22">
        <f t="shared" si="98"/>
        <v>0</v>
      </c>
      <c r="AC378" s="22">
        <f t="shared" si="99"/>
        <v>0</v>
      </c>
      <c r="AD378" s="22">
        <f t="shared" si="100"/>
        <v>0</v>
      </c>
      <c r="AE378" s="22">
        <f t="shared" si="101"/>
        <v>0</v>
      </c>
      <c r="AF378" s="22">
        <f t="shared" si="102"/>
        <v>0</v>
      </c>
      <c r="AG378" s="22">
        <f t="shared" si="103"/>
        <v>0</v>
      </c>
      <c r="AH378" s="22">
        <f t="shared" si="104"/>
        <v>0</v>
      </c>
      <c r="AI378" s="43" t="str">
        <f t="shared" si="105"/>
        <v>n/a</v>
      </c>
      <c r="AJ378" s="2" t="str">
        <f t="shared" si="106"/>
        <v>2016-17 Summer</v>
      </c>
      <c r="AK378" s="2" t="str">
        <f t="shared" si="107"/>
        <v>2015-16 Winter</v>
      </c>
      <c r="AL378" s="40">
        <v>0</v>
      </c>
      <c r="AM378" s="7"/>
    </row>
    <row r="379" spans="1:39">
      <c r="A379" s="46">
        <v>42390</v>
      </c>
      <c r="B379" s="13" t="str">
        <f t="shared" si="108"/>
        <v>Jan</v>
      </c>
      <c r="C379" s="182"/>
      <c r="D379" s="182"/>
      <c r="E379" s="182"/>
      <c r="F379" s="182"/>
      <c r="G379" s="182"/>
      <c r="H379" s="182"/>
      <c r="I379" s="12">
        <f>VLOOKUP($B379,'Gas wholesale lookups'!$A$4:$L$15,'Inputs - Gas wholesale index'!I$2,FALSE)</f>
        <v>208526.18181818182</v>
      </c>
      <c r="J379" s="12">
        <f>VLOOKUP($B379,'Gas wholesale lookups'!$A$4:$L$15,'Inputs - Gas wholesale index'!J$2,FALSE)</f>
        <v>166168.27272727274</v>
      </c>
      <c r="K379" s="12">
        <f>VLOOKUP($B379,'Gas wholesale lookups'!$A$4:$L$15,'Inputs - Gas wholesale index'!K$2,FALSE)</f>
        <v>291847.5</v>
      </c>
      <c r="L379" s="12">
        <f>VLOOKUP($B379,'Gas wholesale lookups'!$A$4:$L$15,'Inputs - Gas wholesale index'!L$2,FALSE)</f>
        <v>332991.45454545453</v>
      </c>
      <c r="M379" s="12">
        <f>VLOOKUP($B379,'Gas wholesale lookups'!$A$4:$L$15,'Inputs - Gas wholesale index'!M$2,FALSE)</f>
        <v>208526.18181818182</v>
      </c>
      <c r="N379" s="12">
        <f>VLOOKUP($B379,'Gas wholesale lookups'!$A$4:$L$15,'Inputs - Gas wholesale index'!N$2,FALSE)</f>
        <v>166168.27272727274</v>
      </c>
      <c r="O379" s="37">
        <f>VLOOKUP($B379,'Gas wholesale lookups'!$A$4:$R$15,'Inputs - Gas wholesale index'!O$2,FALSE)</f>
        <v>1</v>
      </c>
      <c r="P379" s="37">
        <f>VLOOKUP($B379,'Gas wholesale lookups'!$A$4:$R$15,'Inputs - Gas wholesale index'!P$2,FALSE)</f>
        <v>1</v>
      </c>
      <c r="Q379" s="37">
        <f>VLOOKUP($B379,'Gas wholesale lookups'!$A$4:$R$15,'Inputs - Gas wholesale index'!Q$2,FALSE)</f>
        <v>1</v>
      </c>
      <c r="R379" s="37">
        <f>VLOOKUP($B379,'Gas wholesale lookups'!$A$4:$R$15,'Inputs - Gas wholesale index'!R$2,FALSE)</f>
        <v>1</v>
      </c>
      <c r="S379" s="37">
        <f>VLOOKUP($B379,'Gas wholesale lookups'!$A$4:$R$15,'Inputs - Gas wholesale index'!S$2,FALSE)</f>
        <v>0</v>
      </c>
      <c r="T379" s="37">
        <f>VLOOKUP($B379,'Gas wholesale lookups'!$A$4:$R$15,'Inputs - Gas wholesale index'!T$2,FALSE)</f>
        <v>0</v>
      </c>
      <c r="U379" s="12">
        <f t="shared" si="91"/>
        <v>208526.18181818182</v>
      </c>
      <c r="V379" s="12">
        <f t="shared" si="92"/>
        <v>166168.27272727274</v>
      </c>
      <c r="W379" s="12">
        <f t="shared" si="93"/>
        <v>291847.5</v>
      </c>
      <c r="X379" s="12">
        <f t="shared" si="94"/>
        <v>332991.45454545453</v>
      </c>
      <c r="Y379" s="12">
        <f t="shared" si="95"/>
        <v>0</v>
      </c>
      <c r="Z379" s="12">
        <f t="shared" si="96"/>
        <v>0</v>
      </c>
      <c r="AA379" s="12">
        <f t="shared" si="97"/>
        <v>999533.40909090918</v>
      </c>
      <c r="AB379" s="22">
        <f t="shared" si="98"/>
        <v>0</v>
      </c>
      <c r="AC379" s="22">
        <f t="shared" si="99"/>
        <v>0</v>
      </c>
      <c r="AD379" s="22">
        <f t="shared" si="100"/>
        <v>0</v>
      </c>
      <c r="AE379" s="22">
        <f t="shared" si="101"/>
        <v>0</v>
      </c>
      <c r="AF379" s="22">
        <f t="shared" si="102"/>
        <v>0</v>
      </c>
      <c r="AG379" s="22">
        <f t="shared" si="103"/>
        <v>0</v>
      </c>
      <c r="AH379" s="22">
        <f t="shared" si="104"/>
        <v>0</v>
      </c>
      <c r="AI379" s="43" t="str">
        <f t="shared" si="105"/>
        <v>n/a</v>
      </c>
      <c r="AJ379" s="2" t="str">
        <f t="shared" si="106"/>
        <v>2016-17 Summer</v>
      </c>
      <c r="AK379" s="2" t="str">
        <f t="shared" si="107"/>
        <v>2015-16 Winter</v>
      </c>
      <c r="AL379" s="40">
        <v>0</v>
      </c>
      <c r="AM379" s="7"/>
    </row>
    <row r="380" spans="1:39">
      <c r="A380" s="46">
        <v>42391</v>
      </c>
      <c r="B380" s="13" t="str">
        <f t="shared" si="108"/>
        <v>Jan</v>
      </c>
      <c r="C380" s="182"/>
      <c r="D380" s="182"/>
      <c r="E380" s="182"/>
      <c r="F380" s="182"/>
      <c r="G380" s="182"/>
      <c r="H380" s="182"/>
      <c r="I380" s="12">
        <f>VLOOKUP($B380,'Gas wholesale lookups'!$A$4:$L$15,'Inputs - Gas wholesale index'!I$2,FALSE)</f>
        <v>208526.18181818182</v>
      </c>
      <c r="J380" s="12">
        <f>VLOOKUP($B380,'Gas wholesale lookups'!$A$4:$L$15,'Inputs - Gas wholesale index'!J$2,FALSE)</f>
        <v>166168.27272727274</v>
      </c>
      <c r="K380" s="12">
        <f>VLOOKUP($B380,'Gas wholesale lookups'!$A$4:$L$15,'Inputs - Gas wholesale index'!K$2,FALSE)</f>
        <v>291847.5</v>
      </c>
      <c r="L380" s="12">
        <f>VLOOKUP($B380,'Gas wholesale lookups'!$A$4:$L$15,'Inputs - Gas wholesale index'!L$2,FALSE)</f>
        <v>332991.45454545453</v>
      </c>
      <c r="M380" s="12">
        <f>VLOOKUP($B380,'Gas wholesale lookups'!$A$4:$L$15,'Inputs - Gas wholesale index'!M$2,FALSE)</f>
        <v>208526.18181818182</v>
      </c>
      <c r="N380" s="12">
        <f>VLOOKUP($B380,'Gas wholesale lookups'!$A$4:$L$15,'Inputs - Gas wholesale index'!N$2,FALSE)</f>
        <v>166168.27272727274</v>
      </c>
      <c r="O380" s="37">
        <f>VLOOKUP($B380,'Gas wholesale lookups'!$A$4:$R$15,'Inputs - Gas wholesale index'!O$2,FALSE)</f>
        <v>1</v>
      </c>
      <c r="P380" s="37">
        <f>VLOOKUP($B380,'Gas wholesale lookups'!$A$4:$R$15,'Inputs - Gas wholesale index'!P$2,FALSE)</f>
        <v>1</v>
      </c>
      <c r="Q380" s="37">
        <f>VLOOKUP($B380,'Gas wholesale lookups'!$A$4:$R$15,'Inputs - Gas wholesale index'!Q$2,FALSE)</f>
        <v>1</v>
      </c>
      <c r="R380" s="37">
        <f>VLOOKUP($B380,'Gas wholesale lookups'!$A$4:$R$15,'Inputs - Gas wholesale index'!R$2,FALSE)</f>
        <v>1</v>
      </c>
      <c r="S380" s="37">
        <f>VLOOKUP($B380,'Gas wholesale lookups'!$A$4:$R$15,'Inputs - Gas wholesale index'!S$2,FALSE)</f>
        <v>0</v>
      </c>
      <c r="T380" s="37">
        <f>VLOOKUP($B380,'Gas wholesale lookups'!$A$4:$R$15,'Inputs - Gas wholesale index'!T$2,FALSE)</f>
        <v>0</v>
      </c>
      <c r="U380" s="12">
        <f t="shared" si="91"/>
        <v>208526.18181818182</v>
      </c>
      <c r="V380" s="12">
        <f t="shared" si="92"/>
        <v>166168.27272727274</v>
      </c>
      <c r="W380" s="12">
        <f t="shared" si="93"/>
        <v>291847.5</v>
      </c>
      <c r="X380" s="12">
        <f t="shared" si="94"/>
        <v>332991.45454545453</v>
      </c>
      <c r="Y380" s="12">
        <f t="shared" si="95"/>
        <v>0</v>
      </c>
      <c r="Z380" s="12">
        <f t="shared" si="96"/>
        <v>0</v>
      </c>
      <c r="AA380" s="12">
        <f t="shared" si="97"/>
        <v>999533.40909090918</v>
      </c>
      <c r="AB380" s="22">
        <f t="shared" si="98"/>
        <v>0</v>
      </c>
      <c r="AC380" s="22">
        <f t="shared" si="99"/>
        <v>0</v>
      </c>
      <c r="AD380" s="22">
        <f t="shared" si="100"/>
        <v>0</v>
      </c>
      <c r="AE380" s="22">
        <f t="shared" si="101"/>
        <v>0</v>
      </c>
      <c r="AF380" s="22">
        <f t="shared" si="102"/>
        <v>0</v>
      </c>
      <c r="AG380" s="22">
        <f t="shared" si="103"/>
        <v>0</v>
      </c>
      <c r="AH380" s="22">
        <f t="shared" si="104"/>
        <v>0</v>
      </c>
      <c r="AI380" s="43" t="str">
        <f t="shared" si="105"/>
        <v>n/a</v>
      </c>
      <c r="AJ380" s="2" t="str">
        <f t="shared" si="106"/>
        <v>2016-17 Summer</v>
      </c>
      <c r="AK380" s="2" t="str">
        <f t="shared" si="107"/>
        <v>2015-16 Winter</v>
      </c>
      <c r="AL380" s="40">
        <v>0</v>
      </c>
      <c r="AM380" s="7"/>
    </row>
    <row r="381" spans="1:39">
      <c r="A381" s="46">
        <v>42394</v>
      </c>
      <c r="B381" s="13" t="str">
        <f t="shared" si="108"/>
        <v>Jan</v>
      </c>
      <c r="C381" s="182"/>
      <c r="D381" s="182"/>
      <c r="E381" s="182"/>
      <c r="F381" s="182"/>
      <c r="G381" s="182"/>
      <c r="H381" s="182"/>
      <c r="I381" s="12">
        <f>VLOOKUP($B381,'Gas wholesale lookups'!$A$4:$L$15,'Inputs - Gas wholesale index'!I$2,FALSE)</f>
        <v>208526.18181818182</v>
      </c>
      <c r="J381" s="12">
        <f>VLOOKUP($B381,'Gas wholesale lookups'!$A$4:$L$15,'Inputs - Gas wholesale index'!J$2,FALSE)</f>
        <v>166168.27272727274</v>
      </c>
      <c r="K381" s="12">
        <f>VLOOKUP($B381,'Gas wholesale lookups'!$A$4:$L$15,'Inputs - Gas wholesale index'!K$2,FALSE)</f>
        <v>291847.5</v>
      </c>
      <c r="L381" s="12">
        <f>VLOOKUP($B381,'Gas wholesale lookups'!$A$4:$L$15,'Inputs - Gas wholesale index'!L$2,FALSE)</f>
        <v>332991.45454545453</v>
      </c>
      <c r="M381" s="12">
        <f>VLOOKUP($B381,'Gas wholesale lookups'!$A$4:$L$15,'Inputs - Gas wholesale index'!M$2,FALSE)</f>
        <v>208526.18181818182</v>
      </c>
      <c r="N381" s="12">
        <f>VLOOKUP($B381,'Gas wholesale lookups'!$A$4:$L$15,'Inputs - Gas wholesale index'!N$2,FALSE)</f>
        <v>166168.27272727274</v>
      </c>
      <c r="O381" s="37">
        <f>VLOOKUP($B381,'Gas wholesale lookups'!$A$4:$R$15,'Inputs - Gas wholesale index'!O$2,FALSE)</f>
        <v>1</v>
      </c>
      <c r="P381" s="37">
        <f>VLOOKUP($B381,'Gas wholesale lookups'!$A$4:$R$15,'Inputs - Gas wholesale index'!P$2,FALSE)</f>
        <v>1</v>
      </c>
      <c r="Q381" s="37">
        <f>VLOOKUP($B381,'Gas wholesale lookups'!$A$4:$R$15,'Inputs - Gas wholesale index'!Q$2,FALSE)</f>
        <v>1</v>
      </c>
      <c r="R381" s="37">
        <f>VLOOKUP($B381,'Gas wholesale lookups'!$A$4:$R$15,'Inputs - Gas wholesale index'!R$2,FALSE)</f>
        <v>1</v>
      </c>
      <c r="S381" s="37">
        <f>VLOOKUP($B381,'Gas wholesale lookups'!$A$4:$R$15,'Inputs - Gas wholesale index'!S$2,FALSE)</f>
        <v>0</v>
      </c>
      <c r="T381" s="37">
        <f>VLOOKUP($B381,'Gas wholesale lookups'!$A$4:$R$15,'Inputs - Gas wholesale index'!T$2,FALSE)</f>
        <v>0</v>
      </c>
      <c r="U381" s="12">
        <f t="shared" si="91"/>
        <v>208526.18181818182</v>
      </c>
      <c r="V381" s="12">
        <f t="shared" si="92"/>
        <v>166168.27272727274</v>
      </c>
      <c r="W381" s="12">
        <f t="shared" si="93"/>
        <v>291847.5</v>
      </c>
      <c r="X381" s="12">
        <f t="shared" si="94"/>
        <v>332991.45454545453</v>
      </c>
      <c r="Y381" s="12">
        <f t="shared" si="95"/>
        <v>0</v>
      </c>
      <c r="Z381" s="12">
        <f t="shared" si="96"/>
        <v>0</v>
      </c>
      <c r="AA381" s="12">
        <f t="shared" si="97"/>
        <v>999533.40909090918</v>
      </c>
      <c r="AB381" s="22">
        <f t="shared" si="98"/>
        <v>0</v>
      </c>
      <c r="AC381" s="22">
        <f t="shared" si="99"/>
        <v>0</v>
      </c>
      <c r="AD381" s="22">
        <f t="shared" si="100"/>
        <v>0</v>
      </c>
      <c r="AE381" s="22">
        <f t="shared" si="101"/>
        <v>0</v>
      </c>
      <c r="AF381" s="22">
        <f t="shared" si="102"/>
        <v>0</v>
      </c>
      <c r="AG381" s="22">
        <f t="shared" si="103"/>
        <v>0</v>
      </c>
      <c r="AH381" s="22">
        <f t="shared" si="104"/>
        <v>0</v>
      </c>
      <c r="AI381" s="43" t="str">
        <f t="shared" si="105"/>
        <v>n/a</v>
      </c>
      <c r="AJ381" s="2" t="str">
        <f t="shared" si="106"/>
        <v>2016-17 Summer</v>
      </c>
      <c r="AK381" s="2" t="str">
        <f t="shared" si="107"/>
        <v>2015-16 Winter</v>
      </c>
      <c r="AL381" s="40">
        <v>0</v>
      </c>
      <c r="AM381" s="7"/>
    </row>
    <row r="382" spans="1:39">
      <c r="A382" s="46">
        <v>42395</v>
      </c>
      <c r="B382" s="13" t="str">
        <f t="shared" si="108"/>
        <v>Jan</v>
      </c>
      <c r="C382" s="182"/>
      <c r="D382" s="182"/>
      <c r="E382" s="182"/>
      <c r="F382" s="182"/>
      <c r="G382" s="182"/>
      <c r="H382" s="182"/>
      <c r="I382" s="12">
        <f>VLOOKUP($B382,'Gas wholesale lookups'!$A$4:$L$15,'Inputs - Gas wholesale index'!I$2,FALSE)</f>
        <v>208526.18181818182</v>
      </c>
      <c r="J382" s="12">
        <f>VLOOKUP($B382,'Gas wholesale lookups'!$A$4:$L$15,'Inputs - Gas wholesale index'!J$2,FALSE)</f>
        <v>166168.27272727274</v>
      </c>
      <c r="K382" s="12">
        <f>VLOOKUP($B382,'Gas wholesale lookups'!$A$4:$L$15,'Inputs - Gas wholesale index'!K$2,FALSE)</f>
        <v>291847.5</v>
      </c>
      <c r="L382" s="12">
        <f>VLOOKUP($B382,'Gas wholesale lookups'!$A$4:$L$15,'Inputs - Gas wholesale index'!L$2,FALSE)</f>
        <v>332991.45454545453</v>
      </c>
      <c r="M382" s="12">
        <f>VLOOKUP($B382,'Gas wholesale lookups'!$A$4:$L$15,'Inputs - Gas wholesale index'!M$2,FALSE)</f>
        <v>208526.18181818182</v>
      </c>
      <c r="N382" s="12">
        <f>VLOOKUP($B382,'Gas wholesale lookups'!$A$4:$L$15,'Inputs - Gas wholesale index'!N$2,FALSE)</f>
        <v>166168.27272727274</v>
      </c>
      <c r="O382" s="37">
        <f>VLOOKUP($B382,'Gas wholesale lookups'!$A$4:$R$15,'Inputs - Gas wholesale index'!O$2,FALSE)</f>
        <v>1</v>
      </c>
      <c r="P382" s="37">
        <f>VLOOKUP($B382,'Gas wholesale lookups'!$A$4:$R$15,'Inputs - Gas wholesale index'!P$2,FALSE)</f>
        <v>1</v>
      </c>
      <c r="Q382" s="37">
        <f>VLOOKUP($B382,'Gas wholesale lookups'!$A$4:$R$15,'Inputs - Gas wholesale index'!Q$2,FALSE)</f>
        <v>1</v>
      </c>
      <c r="R382" s="37">
        <f>VLOOKUP($B382,'Gas wholesale lookups'!$A$4:$R$15,'Inputs - Gas wholesale index'!R$2,FALSE)</f>
        <v>1</v>
      </c>
      <c r="S382" s="37">
        <f>VLOOKUP($B382,'Gas wholesale lookups'!$A$4:$R$15,'Inputs - Gas wholesale index'!S$2,FALSE)</f>
        <v>0</v>
      </c>
      <c r="T382" s="37">
        <f>VLOOKUP($B382,'Gas wholesale lookups'!$A$4:$R$15,'Inputs - Gas wholesale index'!T$2,FALSE)</f>
        <v>0</v>
      </c>
      <c r="U382" s="12">
        <f t="shared" si="91"/>
        <v>208526.18181818182</v>
      </c>
      <c r="V382" s="12">
        <f t="shared" si="92"/>
        <v>166168.27272727274</v>
      </c>
      <c r="W382" s="12">
        <f t="shared" si="93"/>
        <v>291847.5</v>
      </c>
      <c r="X382" s="12">
        <f t="shared" si="94"/>
        <v>332991.45454545453</v>
      </c>
      <c r="Y382" s="12">
        <f t="shared" si="95"/>
        <v>0</v>
      </c>
      <c r="Z382" s="12">
        <f t="shared" si="96"/>
        <v>0</v>
      </c>
      <c r="AA382" s="12">
        <f t="shared" si="97"/>
        <v>999533.40909090918</v>
      </c>
      <c r="AB382" s="22">
        <f t="shared" si="98"/>
        <v>0</v>
      </c>
      <c r="AC382" s="22">
        <f t="shared" si="99"/>
        <v>0</v>
      </c>
      <c r="AD382" s="22">
        <f t="shared" si="100"/>
        <v>0</v>
      </c>
      <c r="AE382" s="22">
        <f t="shared" si="101"/>
        <v>0</v>
      </c>
      <c r="AF382" s="22">
        <f t="shared" si="102"/>
        <v>0</v>
      </c>
      <c r="AG382" s="22">
        <f t="shared" si="103"/>
        <v>0</v>
      </c>
      <c r="AH382" s="22">
        <f t="shared" si="104"/>
        <v>0</v>
      </c>
      <c r="AI382" s="43" t="str">
        <f t="shared" si="105"/>
        <v>n/a</v>
      </c>
      <c r="AJ382" s="2" t="str">
        <f t="shared" si="106"/>
        <v>2016-17 Summer</v>
      </c>
      <c r="AK382" s="2" t="str">
        <f t="shared" si="107"/>
        <v>2015-16 Winter</v>
      </c>
      <c r="AL382" s="40">
        <v>0</v>
      </c>
      <c r="AM382" s="7"/>
    </row>
    <row r="383" spans="1:39">
      <c r="A383" s="46">
        <v>42396</v>
      </c>
      <c r="B383" s="13" t="str">
        <f t="shared" si="108"/>
        <v>Jan</v>
      </c>
      <c r="C383" s="182"/>
      <c r="D383" s="182"/>
      <c r="E383" s="182"/>
      <c r="F383" s="182"/>
      <c r="G383" s="182"/>
      <c r="H383" s="182"/>
      <c r="I383" s="12">
        <f>VLOOKUP($B383,'Gas wholesale lookups'!$A$4:$L$15,'Inputs - Gas wholesale index'!I$2,FALSE)</f>
        <v>208526.18181818182</v>
      </c>
      <c r="J383" s="12">
        <f>VLOOKUP($B383,'Gas wholesale lookups'!$A$4:$L$15,'Inputs - Gas wholesale index'!J$2,FALSE)</f>
        <v>166168.27272727274</v>
      </c>
      <c r="K383" s="12">
        <f>VLOOKUP($B383,'Gas wholesale lookups'!$A$4:$L$15,'Inputs - Gas wholesale index'!K$2,FALSE)</f>
        <v>291847.5</v>
      </c>
      <c r="L383" s="12">
        <f>VLOOKUP($B383,'Gas wholesale lookups'!$A$4:$L$15,'Inputs - Gas wholesale index'!L$2,FALSE)</f>
        <v>332991.45454545453</v>
      </c>
      <c r="M383" s="12">
        <f>VLOOKUP($B383,'Gas wholesale lookups'!$A$4:$L$15,'Inputs - Gas wholesale index'!M$2,FALSE)</f>
        <v>208526.18181818182</v>
      </c>
      <c r="N383" s="12">
        <f>VLOOKUP($B383,'Gas wholesale lookups'!$A$4:$L$15,'Inputs - Gas wholesale index'!N$2,FALSE)</f>
        <v>166168.27272727274</v>
      </c>
      <c r="O383" s="37">
        <f>VLOOKUP($B383,'Gas wholesale lookups'!$A$4:$R$15,'Inputs - Gas wholesale index'!O$2,FALSE)</f>
        <v>1</v>
      </c>
      <c r="P383" s="37">
        <f>VLOOKUP($B383,'Gas wholesale lookups'!$A$4:$R$15,'Inputs - Gas wholesale index'!P$2,FALSE)</f>
        <v>1</v>
      </c>
      <c r="Q383" s="37">
        <f>VLOOKUP($B383,'Gas wholesale lookups'!$A$4:$R$15,'Inputs - Gas wholesale index'!Q$2,FALSE)</f>
        <v>1</v>
      </c>
      <c r="R383" s="37">
        <f>VLOOKUP($B383,'Gas wholesale lookups'!$A$4:$R$15,'Inputs - Gas wholesale index'!R$2,FALSE)</f>
        <v>1</v>
      </c>
      <c r="S383" s="37">
        <f>VLOOKUP($B383,'Gas wholesale lookups'!$A$4:$R$15,'Inputs - Gas wholesale index'!S$2,FALSE)</f>
        <v>0</v>
      </c>
      <c r="T383" s="37">
        <f>VLOOKUP($B383,'Gas wholesale lookups'!$A$4:$R$15,'Inputs - Gas wholesale index'!T$2,FALSE)</f>
        <v>0</v>
      </c>
      <c r="U383" s="12">
        <f t="shared" si="91"/>
        <v>208526.18181818182</v>
      </c>
      <c r="V383" s="12">
        <f t="shared" si="92"/>
        <v>166168.27272727274</v>
      </c>
      <c r="W383" s="12">
        <f t="shared" si="93"/>
        <v>291847.5</v>
      </c>
      <c r="X383" s="12">
        <f t="shared" si="94"/>
        <v>332991.45454545453</v>
      </c>
      <c r="Y383" s="12">
        <f t="shared" si="95"/>
        <v>0</v>
      </c>
      <c r="Z383" s="12">
        <f t="shared" si="96"/>
        <v>0</v>
      </c>
      <c r="AA383" s="12">
        <f t="shared" si="97"/>
        <v>999533.40909090918</v>
      </c>
      <c r="AB383" s="22">
        <f t="shared" si="98"/>
        <v>0</v>
      </c>
      <c r="AC383" s="22">
        <f t="shared" si="99"/>
        <v>0</v>
      </c>
      <c r="AD383" s="22">
        <f t="shared" si="100"/>
        <v>0</v>
      </c>
      <c r="AE383" s="22">
        <f t="shared" si="101"/>
        <v>0</v>
      </c>
      <c r="AF383" s="22">
        <f t="shared" si="102"/>
        <v>0</v>
      </c>
      <c r="AG383" s="22">
        <f t="shared" si="103"/>
        <v>0</v>
      </c>
      <c r="AH383" s="22">
        <f t="shared" si="104"/>
        <v>0</v>
      </c>
      <c r="AI383" s="43" t="str">
        <f t="shared" si="105"/>
        <v>n/a</v>
      </c>
      <c r="AJ383" s="2" t="str">
        <f t="shared" si="106"/>
        <v>2016-17 Summer</v>
      </c>
      <c r="AK383" s="2" t="str">
        <f t="shared" si="107"/>
        <v>2015-16 Winter</v>
      </c>
      <c r="AL383" s="40">
        <v>0</v>
      </c>
      <c r="AM383" s="7"/>
    </row>
    <row r="384" spans="1:39">
      <c r="A384" s="46">
        <v>42397</v>
      </c>
      <c r="B384" s="13" t="str">
        <f t="shared" si="108"/>
        <v>Jan</v>
      </c>
      <c r="C384" s="182"/>
      <c r="D384" s="182"/>
      <c r="E384" s="182"/>
      <c r="F384" s="182"/>
      <c r="G384" s="182"/>
      <c r="H384" s="182"/>
      <c r="I384" s="12">
        <f>VLOOKUP($B384,'Gas wholesale lookups'!$A$4:$L$15,'Inputs - Gas wholesale index'!I$2,FALSE)</f>
        <v>208526.18181818182</v>
      </c>
      <c r="J384" s="12">
        <f>VLOOKUP($B384,'Gas wholesale lookups'!$A$4:$L$15,'Inputs - Gas wholesale index'!J$2,FALSE)</f>
        <v>166168.27272727274</v>
      </c>
      <c r="K384" s="12">
        <f>VLOOKUP($B384,'Gas wholesale lookups'!$A$4:$L$15,'Inputs - Gas wholesale index'!K$2,FALSE)</f>
        <v>291847.5</v>
      </c>
      <c r="L384" s="12">
        <f>VLOOKUP($B384,'Gas wholesale lookups'!$A$4:$L$15,'Inputs - Gas wholesale index'!L$2,FALSE)</f>
        <v>332991.45454545453</v>
      </c>
      <c r="M384" s="12">
        <f>VLOOKUP($B384,'Gas wholesale lookups'!$A$4:$L$15,'Inputs - Gas wholesale index'!M$2,FALSE)</f>
        <v>208526.18181818182</v>
      </c>
      <c r="N384" s="12">
        <f>VLOOKUP($B384,'Gas wholesale lookups'!$A$4:$L$15,'Inputs - Gas wholesale index'!N$2,FALSE)</f>
        <v>166168.27272727274</v>
      </c>
      <c r="O384" s="37">
        <f>VLOOKUP($B384,'Gas wholesale lookups'!$A$4:$R$15,'Inputs - Gas wholesale index'!O$2,FALSE)</f>
        <v>1</v>
      </c>
      <c r="P384" s="37">
        <f>VLOOKUP($B384,'Gas wholesale lookups'!$A$4:$R$15,'Inputs - Gas wholesale index'!P$2,FALSE)</f>
        <v>1</v>
      </c>
      <c r="Q384" s="37">
        <f>VLOOKUP($B384,'Gas wholesale lookups'!$A$4:$R$15,'Inputs - Gas wholesale index'!Q$2,FALSE)</f>
        <v>1</v>
      </c>
      <c r="R384" s="37">
        <f>VLOOKUP($B384,'Gas wholesale lookups'!$A$4:$R$15,'Inputs - Gas wholesale index'!R$2,FALSE)</f>
        <v>1</v>
      </c>
      <c r="S384" s="37">
        <f>VLOOKUP($B384,'Gas wholesale lookups'!$A$4:$R$15,'Inputs - Gas wholesale index'!S$2,FALSE)</f>
        <v>0</v>
      </c>
      <c r="T384" s="37">
        <f>VLOOKUP($B384,'Gas wholesale lookups'!$A$4:$R$15,'Inputs - Gas wholesale index'!T$2,FALSE)</f>
        <v>0</v>
      </c>
      <c r="U384" s="12">
        <f t="shared" si="91"/>
        <v>208526.18181818182</v>
      </c>
      <c r="V384" s="12">
        <f t="shared" si="92"/>
        <v>166168.27272727274</v>
      </c>
      <c r="W384" s="12">
        <f t="shared" si="93"/>
        <v>291847.5</v>
      </c>
      <c r="X384" s="12">
        <f t="shared" si="94"/>
        <v>332991.45454545453</v>
      </c>
      <c r="Y384" s="12">
        <f t="shared" si="95"/>
        <v>0</v>
      </c>
      <c r="Z384" s="12">
        <f t="shared" si="96"/>
        <v>0</v>
      </c>
      <c r="AA384" s="12">
        <f t="shared" si="97"/>
        <v>999533.40909090918</v>
      </c>
      <c r="AB384" s="22">
        <f t="shared" si="98"/>
        <v>0</v>
      </c>
      <c r="AC384" s="22">
        <f t="shared" si="99"/>
        <v>0</v>
      </c>
      <c r="AD384" s="22">
        <f t="shared" si="100"/>
        <v>0</v>
      </c>
      <c r="AE384" s="22">
        <f t="shared" si="101"/>
        <v>0</v>
      </c>
      <c r="AF384" s="22">
        <f t="shared" si="102"/>
        <v>0</v>
      </c>
      <c r="AG384" s="22">
        <f t="shared" si="103"/>
        <v>0</v>
      </c>
      <c r="AH384" s="22">
        <f t="shared" si="104"/>
        <v>0</v>
      </c>
      <c r="AI384" s="43" t="str">
        <f t="shared" si="105"/>
        <v>n/a</v>
      </c>
      <c r="AJ384" s="2" t="str">
        <f t="shared" si="106"/>
        <v>2016-17 Summer</v>
      </c>
      <c r="AK384" s="2" t="str">
        <f t="shared" si="107"/>
        <v>2015-16 Winter</v>
      </c>
      <c r="AL384" s="40">
        <v>0</v>
      </c>
      <c r="AM384" s="7"/>
    </row>
    <row r="385" spans="1:39">
      <c r="A385" s="46">
        <v>42398</v>
      </c>
      <c r="B385" s="13" t="str">
        <f t="shared" si="108"/>
        <v>Jan</v>
      </c>
      <c r="C385" s="182"/>
      <c r="D385" s="182"/>
      <c r="E385" s="182"/>
      <c r="F385" s="182"/>
      <c r="G385" s="182"/>
      <c r="H385" s="182"/>
      <c r="I385" s="12">
        <f>VLOOKUP($B385,'Gas wholesale lookups'!$A$4:$L$15,'Inputs - Gas wholesale index'!I$2,FALSE)</f>
        <v>208526.18181818182</v>
      </c>
      <c r="J385" s="12">
        <f>VLOOKUP($B385,'Gas wholesale lookups'!$A$4:$L$15,'Inputs - Gas wholesale index'!J$2,FALSE)</f>
        <v>166168.27272727274</v>
      </c>
      <c r="K385" s="12">
        <f>VLOOKUP($B385,'Gas wholesale lookups'!$A$4:$L$15,'Inputs - Gas wholesale index'!K$2,FALSE)</f>
        <v>291847.5</v>
      </c>
      <c r="L385" s="12">
        <f>VLOOKUP($B385,'Gas wholesale lookups'!$A$4:$L$15,'Inputs - Gas wholesale index'!L$2,FALSE)</f>
        <v>332991.45454545453</v>
      </c>
      <c r="M385" s="12">
        <f>VLOOKUP($B385,'Gas wholesale lookups'!$A$4:$L$15,'Inputs - Gas wholesale index'!M$2,FALSE)</f>
        <v>208526.18181818182</v>
      </c>
      <c r="N385" s="12">
        <f>VLOOKUP($B385,'Gas wholesale lookups'!$A$4:$L$15,'Inputs - Gas wholesale index'!N$2,FALSE)</f>
        <v>166168.27272727274</v>
      </c>
      <c r="O385" s="37">
        <f>VLOOKUP($B385,'Gas wholesale lookups'!$A$4:$R$15,'Inputs - Gas wholesale index'!O$2,FALSE)</f>
        <v>1</v>
      </c>
      <c r="P385" s="37">
        <f>VLOOKUP($B385,'Gas wholesale lookups'!$A$4:$R$15,'Inputs - Gas wholesale index'!P$2,FALSE)</f>
        <v>1</v>
      </c>
      <c r="Q385" s="37">
        <f>VLOOKUP($B385,'Gas wholesale lookups'!$A$4:$R$15,'Inputs - Gas wholesale index'!Q$2,FALSE)</f>
        <v>1</v>
      </c>
      <c r="R385" s="37">
        <f>VLOOKUP($B385,'Gas wholesale lookups'!$A$4:$R$15,'Inputs - Gas wholesale index'!R$2,FALSE)</f>
        <v>1</v>
      </c>
      <c r="S385" s="37">
        <f>VLOOKUP($B385,'Gas wholesale lookups'!$A$4:$R$15,'Inputs - Gas wholesale index'!S$2,FALSE)</f>
        <v>0</v>
      </c>
      <c r="T385" s="37">
        <f>VLOOKUP($B385,'Gas wholesale lookups'!$A$4:$R$15,'Inputs - Gas wholesale index'!T$2,FALSE)</f>
        <v>0</v>
      </c>
      <c r="U385" s="12">
        <f t="shared" si="91"/>
        <v>208526.18181818182</v>
      </c>
      <c r="V385" s="12">
        <f t="shared" si="92"/>
        <v>166168.27272727274</v>
      </c>
      <c r="W385" s="12">
        <f t="shared" si="93"/>
        <v>291847.5</v>
      </c>
      <c r="X385" s="12">
        <f t="shared" si="94"/>
        <v>332991.45454545453</v>
      </c>
      <c r="Y385" s="12">
        <f t="shared" si="95"/>
        <v>0</v>
      </c>
      <c r="Z385" s="12">
        <f t="shared" si="96"/>
        <v>0</v>
      </c>
      <c r="AA385" s="12">
        <f t="shared" si="97"/>
        <v>999533.40909090918</v>
      </c>
      <c r="AB385" s="22">
        <f t="shared" si="98"/>
        <v>0</v>
      </c>
      <c r="AC385" s="22">
        <f t="shared" si="99"/>
        <v>0</v>
      </c>
      <c r="AD385" s="22">
        <f t="shared" si="100"/>
        <v>0</v>
      </c>
      <c r="AE385" s="22">
        <f t="shared" si="101"/>
        <v>0</v>
      </c>
      <c r="AF385" s="22">
        <f t="shared" si="102"/>
        <v>0</v>
      </c>
      <c r="AG385" s="22">
        <f t="shared" si="103"/>
        <v>0</v>
      </c>
      <c r="AH385" s="22">
        <f t="shared" si="104"/>
        <v>0</v>
      </c>
      <c r="AI385" s="43" t="str">
        <f t="shared" si="105"/>
        <v>n/a</v>
      </c>
      <c r="AJ385" s="2" t="str">
        <f t="shared" si="106"/>
        <v>2016-17 Summer</v>
      </c>
      <c r="AK385" s="2" t="str">
        <f t="shared" si="107"/>
        <v>2015-16 Winter</v>
      </c>
      <c r="AL385" s="40">
        <v>0</v>
      </c>
      <c r="AM385" s="7"/>
    </row>
    <row r="386" spans="1:39">
      <c r="A386" s="46">
        <v>42401</v>
      </c>
      <c r="B386" s="13" t="str">
        <f t="shared" si="108"/>
        <v>Feb</v>
      </c>
      <c r="C386" s="182"/>
      <c r="D386" s="182"/>
      <c r="E386" s="182"/>
      <c r="F386" s="182"/>
      <c r="G386" s="182"/>
      <c r="H386" s="182"/>
      <c r="I386" s="12">
        <f>VLOOKUP($B386,'Gas wholesale lookups'!$A$4:$L$15,'Inputs - Gas wholesale index'!I$2,FALSE)</f>
        <v>208526.18181818182</v>
      </c>
      <c r="J386" s="12">
        <f>VLOOKUP($B386,'Gas wholesale lookups'!$A$4:$L$15,'Inputs - Gas wholesale index'!J$2,FALSE)</f>
        <v>166168.27272727274</v>
      </c>
      <c r="K386" s="12">
        <f>VLOOKUP($B386,'Gas wholesale lookups'!$A$4:$L$15,'Inputs - Gas wholesale index'!K$2,FALSE)</f>
        <v>291847.5</v>
      </c>
      <c r="L386" s="12">
        <f>VLOOKUP($B386,'Gas wholesale lookups'!$A$4:$L$15,'Inputs - Gas wholesale index'!L$2,FALSE)</f>
        <v>332991.45454545453</v>
      </c>
      <c r="M386" s="12">
        <f>VLOOKUP($B386,'Gas wholesale lookups'!$A$4:$L$15,'Inputs - Gas wholesale index'!M$2,FALSE)</f>
        <v>208526.18181818182</v>
      </c>
      <c r="N386" s="12">
        <f>VLOOKUP($B386,'Gas wholesale lookups'!$A$4:$L$15,'Inputs - Gas wholesale index'!N$2,FALSE)</f>
        <v>166168.27272727274</v>
      </c>
      <c r="O386" s="37">
        <f>VLOOKUP($B386,'Gas wholesale lookups'!$A$4:$R$15,'Inputs - Gas wholesale index'!O$2,FALSE)</f>
        <v>0</v>
      </c>
      <c r="P386" s="37">
        <f>VLOOKUP($B386,'Gas wholesale lookups'!$A$4:$R$15,'Inputs - Gas wholesale index'!P$2,FALSE)</f>
        <v>0</v>
      </c>
      <c r="Q386" s="37">
        <f>VLOOKUP($B386,'Gas wholesale lookups'!$A$4:$R$15,'Inputs - Gas wholesale index'!Q$2,FALSE)</f>
        <v>1</v>
      </c>
      <c r="R386" s="37">
        <f>VLOOKUP($B386,'Gas wholesale lookups'!$A$4:$R$15,'Inputs - Gas wholesale index'!R$2,FALSE)</f>
        <v>1</v>
      </c>
      <c r="S386" s="37">
        <f>VLOOKUP($B386,'Gas wholesale lookups'!$A$4:$R$15,'Inputs - Gas wholesale index'!S$2,FALSE)</f>
        <v>1</v>
      </c>
      <c r="T386" s="37">
        <f>VLOOKUP($B386,'Gas wholesale lookups'!$A$4:$R$15,'Inputs - Gas wholesale index'!T$2,FALSE)</f>
        <v>1</v>
      </c>
      <c r="U386" s="12">
        <f t="shared" si="91"/>
        <v>0</v>
      </c>
      <c r="V386" s="12">
        <f t="shared" si="92"/>
        <v>0</v>
      </c>
      <c r="W386" s="12">
        <f t="shared" si="93"/>
        <v>291847.5</v>
      </c>
      <c r="X386" s="12">
        <f t="shared" si="94"/>
        <v>332991.45454545453</v>
      </c>
      <c r="Y386" s="12">
        <f t="shared" si="95"/>
        <v>208526.18181818182</v>
      </c>
      <c r="Z386" s="12">
        <f t="shared" si="96"/>
        <v>166168.27272727274</v>
      </c>
      <c r="AA386" s="12">
        <f t="shared" si="97"/>
        <v>999533.40909090918</v>
      </c>
      <c r="AB386" s="22">
        <f t="shared" si="98"/>
        <v>0</v>
      </c>
      <c r="AC386" s="22">
        <f t="shared" si="99"/>
        <v>0</v>
      </c>
      <c r="AD386" s="22">
        <f t="shared" si="100"/>
        <v>0</v>
      </c>
      <c r="AE386" s="22">
        <f t="shared" si="101"/>
        <v>0</v>
      </c>
      <c r="AF386" s="22">
        <f t="shared" si="102"/>
        <v>0</v>
      </c>
      <c r="AG386" s="22">
        <f t="shared" si="103"/>
        <v>0</v>
      </c>
      <c r="AH386" s="22">
        <f t="shared" si="104"/>
        <v>0</v>
      </c>
      <c r="AI386" s="43" t="str">
        <f t="shared" si="105"/>
        <v>n/a</v>
      </c>
      <c r="AJ386" s="2" t="str">
        <f t="shared" si="106"/>
        <v>2016-17 Winter</v>
      </c>
      <c r="AK386" s="2" t="str">
        <f t="shared" si="107"/>
        <v>2015-16 Winter</v>
      </c>
      <c r="AL386" s="40">
        <v>0</v>
      </c>
      <c r="AM386" s="7"/>
    </row>
    <row r="387" spans="1:39">
      <c r="A387" s="46">
        <v>42402</v>
      </c>
      <c r="B387" s="13" t="str">
        <f t="shared" si="108"/>
        <v>Feb</v>
      </c>
      <c r="C387" s="182"/>
      <c r="D387" s="182"/>
      <c r="E387" s="182"/>
      <c r="F387" s="182"/>
      <c r="G387" s="182"/>
      <c r="H387" s="182"/>
      <c r="I387" s="12">
        <f>VLOOKUP($B387,'Gas wholesale lookups'!$A$4:$L$15,'Inputs - Gas wholesale index'!I$2,FALSE)</f>
        <v>208526.18181818182</v>
      </c>
      <c r="J387" s="12">
        <f>VLOOKUP($B387,'Gas wholesale lookups'!$A$4:$L$15,'Inputs - Gas wholesale index'!J$2,FALSE)</f>
        <v>166168.27272727274</v>
      </c>
      <c r="K387" s="12">
        <f>VLOOKUP($B387,'Gas wholesale lookups'!$A$4:$L$15,'Inputs - Gas wholesale index'!K$2,FALSE)</f>
        <v>291847.5</v>
      </c>
      <c r="L387" s="12">
        <f>VLOOKUP($B387,'Gas wholesale lookups'!$A$4:$L$15,'Inputs - Gas wholesale index'!L$2,FALSE)</f>
        <v>332991.45454545453</v>
      </c>
      <c r="M387" s="12">
        <f>VLOOKUP($B387,'Gas wholesale lookups'!$A$4:$L$15,'Inputs - Gas wholesale index'!M$2,FALSE)</f>
        <v>208526.18181818182</v>
      </c>
      <c r="N387" s="12">
        <f>VLOOKUP($B387,'Gas wholesale lookups'!$A$4:$L$15,'Inputs - Gas wholesale index'!N$2,FALSE)</f>
        <v>166168.27272727274</v>
      </c>
      <c r="O387" s="37">
        <f>VLOOKUP($B387,'Gas wholesale lookups'!$A$4:$R$15,'Inputs - Gas wholesale index'!O$2,FALSE)</f>
        <v>0</v>
      </c>
      <c r="P387" s="37">
        <f>VLOOKUP($B387,'Gas wholesale lookups'!$A$4:$R$15,'Inputs - Gas wholesale index'!P$2,FALSE)</f>
        <v>0</v>
      </c>
      <c r="Q387" s="37">
        <f>VLOOKUP($B387,'Gas wholesale lookups'!$A$4:$R$15,'Inputs - Gas wholesale index'!Q$2,FALSE)</f>
        <v>1</v>
      </c>
      <c r="R387" s="37">
        <f>VLOOKUP($B387,'Gas wholesale lookups'!$A$4:$R$15,'Inputs - Gas wholesale index'!R$2,FALSE)</f>
        <v>1</v>
      </c>
      <c r="S387" s="37">
        <f>VLOOKUP($B387,'Gas wholesale lookups'!$A$4:$R$15,'Inputs - Gas wholesale index'!S$2,FALSE)</f>
        <v>1</v>
      </c>
      <c r="T387" s="37">
        <f>VLOOKUP($B387,'Gas wholesale lookups'!$A$4:$R$15,'Inputs - Gas wholesale index'!T$2,FALSE)</f>
        <v>1</v>
      </c>
      <c r="U387" s="12">
        <f t="shared" si="91"/>
        <v>0</v>
      </c>
      <c r="V387" s="12">
        <f t="shared" si="92"/>
        <v>0</v>
      </c>
      <c r="W387" s="12">
        <f t="shared" si="93"/>
        <v>291847.5</v>
      </c>
      <c r="X387" s="12">
        <f t="shared" si="94"/>
        <v>332991.45454545453</v>
      </c>
      <c r="Y387" s="12">
        <f t="shared" si="95"/>
        <v>208526.18181818182</v>
      </c>
      <c r="Z387" s="12">
        <f t="shared" si="96"/>
        <v>166168.27272727274</v>
      </c>
      <c r="AA387" s="12">
        <f t="shared" si="97"/>
        <v>999533.40909090918</v>
      </c>
      <c r="AB387" s="22">
        <f t="shared" si="98"/>
        <v>0</v>
      </c>
      <c r="AC387" s="22">
        <f t="shared" si="99"/>
        <v>0</v>
      </c>
      <c r="AD387" s="22">
        <f t="shared" si="100"/>
        <v>0</v>
      </c>
      <c r="AE387" s="22">
        <f t="shared" si="101"/>
        <v>0</v>
      </c>
      <c r="AF387" s="22">
        <f t="shared" si="102"/>
        <v>0</v>
      </c>
      <c r="AG387" s="22">
        <f t="shared" si="103"/>
        <v>0</v>
      </c>
      <c r="AH387" s="22">
        <f t="shared" si="104"/>
        <v>0</v>
      </c>
      <c r="AI387" s="43" t="str">
        <f t="shared" si="105"/>
        <v>n/a</v>
      </c>
      <c r="AJ387" s="2" t="str">
        <f t="shared" si="106"/>
        <v>2016-17 Winter</v>
      </c>
      <c r="AK387" s="2" t="str">
        <f t="shared" si="107"/>
        <v>2015-16 Winter</v>
      </c>
      <c r="AL387" s="40">
        <v>0</v>
      </c>
      <c r="AM387" s="7"/>
    </row>
    <row r="388" spans="1:39">
      <c r="A388" s="46">
        <v>42403</v>
      </c>
      <c r="B388" s="13" t="str">
        <f t="shared" si="108"/>
        <v>Feb</v>
      </c>
      <c r="C388" s="182"/>
      <c r="D388" s="182"/>
      <c r="E388" s="182"/>
      <c r="F388" s="182"/>
      <c r="G388" s="182"/>
      <c r="H388" s="182"/>
      <c r="I388" s="12">
        <f>VLOOKUP($B388,'Gas wholesale lookups'!$A$4:$L$15,'Inputs - Gas wholesale index'!I$2,FALSE)</f>
        <v>208526.18181818182</v>
      </c>
      <c r="J388" s="12">
        <f>VLOOKUP($B388,'Gas wholesale lookups'!$A$4:$L$15,'Inputs - Gas wholesale index'!J$2,FALSE)</f>
        <v>166168.27272727274</v>
      </c>
      <c r="K388" s="12">
        <f>VLOOKUP($B388,'Gas wholesale lookups'!$A$4:$L$15,'Inputs - Gas wholesale index'!K$2,FALSE)</f>
        <v>291847.5</v>
      </c>
      <c r="L388" s="12">
        <f>VLOOKUP($B388,'Gas wholesale lookups'!$A$4:$L$15,'Inputs - Gas wholesale index'!L$2,FALSE)</f>
        <v>332991.45454545453</v>
      </c>
      <c r="M388" s="12">
        <f>VLOOKUP($B388,'Gas wholesale lookups'!$A$4:$L$15,'Inputs - Gas wholesale index'!M$2,FALSE)</f>
        <v>208526.18181818182</v>
      </c>
      <c r="N388" s="12">
        <f>VLOOKUP($B388,'Gas wholesale lookups'!$A$4:$L$15,'Inputs - Gas wholesale index'!N$2,FALSE)</f>
        <v>166168.27272727274</v>
      </c>
      <c r="O388" s="37">
        <f>VLOOKUP($B388,'Gas wholesale lookups'!$A$4:$R$15,'Inputs - Gas wholesale index'!O$2,FALSE)</f>
        <v>0</v>
      </c>
      <c r="P388" s="37">
        <f>VLOOKUP($B388,'Gas wholesale lookups'!$A$4:$R$15,'Inputs - Gas wholesale index'!P$2,FALSE)</f>
        <v>0</v>
      </c>
      <c r="Q388" s="37">
        <f>VLOOKUP($B388,'Gas wholesale lookups'!$A$4:$R$15,'Inputs - Gas wholesale index'!Q$2,FALSE)</f>
        <v>1</v>
      </c>
      <c r="R388" s="37">
        <f>VLOOKUP($B388,'Gas wholesale lookups'!$A$4:$R$15,'Inputs - Gas wholesale index'!R$2,FALSE)</f>
        <v>1</v>
      </c>
      <c r="S388" s="37">
        <f>VLOOKUP($B388,'Gas wholesale lookups'!$A$4:$R$15,'Inputs - Gas wholesale index'!S$2,FALSE)</f>
        <v>1</v>
      </c>
      <c r="T388" s="37">
        <f>VLOOKUP($B388,'Gas wholesale lookups'!$A$4:$R$15,'Inputs - Gas wholesale index'!T$2,FALSE)</f>
        <v>1</v>
      </c>
      <c r="U388" s="12">
        <f t="shared" ref="U388:U451" si="109">IF(O388="","",I388*O388)</f>
        <v>0</v>
      </c>
      <c r="V388" s="12">
        <f t="shared" ref="V388:V451" si="110">IF(P388="","",J388*P388)</f>
        <v>0</v>
      </c>
      <c r="W388" s="12">
        <f t="shared" ref="W388:W451" si="111">IF(Q388="","",K388*Q388)</f>
        <v>291847.5</v>
      </c>
      <c r="X388" s="12">
        <f t="shared" ref="X388:X451" si="112">IF(R388="","",L388*R388)</f>
        <v>332991.45454545453</v>
      </c>
      <c r="Y388" s="12">
        <f t="shared" ref="Y388:Y451" si="113">IF(S388="","",M388*S388)</f>
        <v>208526.18181818182</v>
      </c>
      <c r="Z388" s="12">
        <f t="shared" ref="Z388:Z451" si="114">IF(T388="","",N388*T388)</f>
        <v>166168.27272727274</v>
      </c>
      <c r="AA388" s="12">
        <f t="shared" ref="AA388:AA451" si="115">SUM(U388:Z388)</f>
        <v>999533.40909090918</v>
      </c>
      <c r="AB388" s="22">
        <f t="shared" ref="AB388:AB451" si="116">IF(U388="","",U388*C388)</f>
        <v>0</v>
      </c>
      <c r="AC388" s="22">
        <f t="shared" ref="AC388:AC451" si="117">IF(V388="","",V388*D388)</f>
        <v>0</v>
      </c>
      <c r="AD388" s="22">
        <f t="shared" ref="AD388:AD451" si="118">IF(W388="","",W388*E388)</f>
        <v>0</v>
      </c>
      <c r="AE388" s="22">
        <f t="shared" ref="AE388:AE451" si="119">IF(X388="","",X388*F388)</f>
        <v>0</v>
      </c>
      <c r="AF388" s="22">
        <f t="shared" ref="AF388:AF451" si="120">IF(Y388="","",Y388*G388)</f>
        <v>0</v>
      </c>
      <c r="AG388" s="22">
        <f t="shared" ref="AG388:AG451" si="121">IF(Z388="","",Z388*H388)</f>
        <v>0</v>
      </c>
      <c r="AH388" s="22">
        <f t="shared" ref="AH388:AH451" si="122">SUM(AB388:AG388)</f>
        <v>0</v>
      </c>
      <c r="AI388" s="43" t="str">
        <f t="shared" ref="AI388:AI451" si="123">IF(MIN(C388:H388)&lt;1,"n/a",AH388/AA388)</f>
        <v>n/a</v>
      </c>
      <c r="AJ388" s="2" t="str">
        <f t="shared" si="106"/>
        <v>2016-17 Winter</v>
      </c>
      <c r="AK388" s="2" t="str">
        <f t="shared" si="107"/>
        <v>2015-16 Winter</v>
      </c>
      <c r="AL388" s="40">
        <v>0</v>
      </c>
      <c r="AM388" s="7"/>
    </row>
    <row r="389" spans="1:39">
      <c r="A389" s="46">
        <v>42404</v>
      </c>
      <c r="B389" s="13" t="str">
        <f t="shared" si="108"/>
        <v>Feb</v>
      </c>
      <c r="C389" s="182"/>
      <c r="D389" s="182"/>
      <c r="E389" s="182"/>
      <c r="F389" s="182"/>
      <c r="G389" s="182"/>
      <c r="H389" s="182"/>
      <c r="I389" s="12">
        <f>VLOOKUP($B389,'Gas wholesale lookups'!$A$4:$L$15,'Inputs - Gas wholesale index'!I$2,FALSE)</f>
        <v>208526.18181818182</v>
      </c>
      <c r="J389" s="12">
        <f>VLOOKUP($B389,'Gas wholesale lookups'!$A$4:$L$15,'Inputs - Gas wholesale index'!J$2,FALSE)</f>
        <v>166168.27272727274</v>
      </c>
      <c r="K389" s="12">
        <f>VLOOKUP($B389,'Gas wholesale lookups'!$A$4:$L$15,'Inputs - Gas wholesale index'!K$2,FALSE)</f>
        <v>291847.5</v>
      </c>
      <c r="L389" s="12">
        <f>VLOOKUP($B389,'Gas wholesale lookups'!$A$4:$L$15,'Inputs - Gas wholesale index'!L$2,FALSE)</f>
        <v>332991.45454545453</v>
      </c>
      <c r="M389" s="12">
        <f>VLOOKUP($B389,'Gas wholesale lookups'!$A$4:$L$15,'Inputs - Gas wholesale index'!M$2,FALSE)</f>
        <v>208526.18181818182</v>
      </c>
      <c r="N389" s="12">
        <f>VLOOKUP($B389,'Gas wholesale lookups'!$A$4:$L$15,'Inputs - Gas wholesale index'!N$2,FALSE)</f>
        <v>166168.27272727274</v>
      </c>
      <c r="O389" s="37">
        <f>VLOOKUP($B389,'Gas wholesale lookups'!$A$4:$R$15,'Inputs - Gas wholesale index'!O$2,FALSE)</f>
        <v>0</v>
      </c>
      <c r="P389" s="37">
        <f>VLOOKUP($B389,'Gas wholesale lookups'!$A$4:$R$15,'Inputs - Gas wholesale index'!P$2,FALSE)</f>
        <v>0</v>
      </c>
      <c r="Q389" s="37">
        <f>VLOOKUP($B389,'Gas wholesale lookups'!$A$4:$R$15,'Inputs - Gas wholesale index'!Q$2,FALSE)</f>
        <v>1</v>
      </c>
      <c r="R389" s="37">
        <f>VLOOKUP($B389,'Gas wholesale lookups'!$A$4:$R$15,'Inputs - Gas wholesale index'!R$2,FALSE)</f>
        <v>1</v>
      </c>
      <c r="S389" s="37">
        <f>VLOOKUP($B389,'Gas wholesale lookups'!$A$4:$R$15,'Inputs - Gas wholesale index'!S$2,FALSE)</f>
        <v>1</v>
      </c>
      <c r="T389" s="37">
        <f>VLOOKUP($B389,'Gas wholesale lookups'!$A$4:$R$15,'Inputs - Gas wholesale index'!T$2,FALSE)</f>
        <v>1</v>
      </c>
      <c r="U389" s="12">
        <f t="shared" si="109"/>
        <v>0</v>
      </c>
      <c r="V389" s="12">
        <f t="shared" si="110"/>
        <v>0</v>
      </c>
      <c r="W389" s="12">
        <f t="shared" si="111"/>
        <v>291847.5</v>
      </c>
      <c r="X389" s="12">
        <f t="shared" si="112"/>
        <v>332991.45454545453</v>
      </c>
      <c r="Y389" s="12">
        <f t="shared" si="113"/>
        <v>208526.18181818182</v>
      </c>
      <c r="Z389" s="12">
        <f t="shared" si="114"/>
        <v>166168.27272727274</v>
      </c>
      <c r="AA389" s="12">
        <f t="shared" si="115"/>
        <v>999533.40909090918</v>
      </c>
      <c r="AB389" s="22">
        <f t="shared" si="116"/>
        <v>0</v>
      </c>
      <c r="AC389" s="22">
        <f t="shared" si="117"/>
        <v>0</v>
      </c>
      <c r="AD389" s="22">
        <f t="shared" si="118"/>
        <v>0</v>
      </c>
      <c r="AE389" s="22">
        <f t="shared" si="119"/>
        <v>0</v>
      </c>
      <c r="AF389" s="22">
        <f t="shared" si="120"/>
        <v>0</v>
      </c>
      <c r="AG389" s="22">
        <f t="shared" si="121"/>
        <v>0</v>
      </c>
      <c r="AH389" s="22">
        <f t="shared" si="122"/>
        <v>0</v>
      </c>
      <c r="AI389" s="43" t="str">
        <f t="shared" si="123"/>
        <v>n/a</v>
      </c>
      <c r="AJ389" s="2" t="str">
        <f t="shared" si="106"/>
        <v>2016-17 Winter</v>
      </c>
      <c r="AK389" s="2" t="str">
        <f t="shared" si="107"/>
        <v>2015-16 Winter</v>
      </c>
      <c r="AL389" s="40">
        <v>0</v>
      </c>
      <c r="AM389" s="7"/>
    </row>
    <row r="390" spans="1:39">
      <c r="A390" s="46">
        <v>42405</v>
      </c>
      <c r="B390" s="13" t="str">
        <f t="shared" si="108"/>
        <v>Feb</v>
      </c>
      <c r="C390" s="182"/>
      <c r="D390" s="182"/>
      <c r="E390" s="182"/>
      <c r="F390" s="182"/>
      <c r="G390" s="182"/>
      <c r="H390" s="182"/>
      <c r="I390" s="12">
        <f>VLOOKUP($B390,'Gas wholesale lookups'!$A$4:$L$15,'Inputs - Gas wholesale index'!I$2,FALSE)</f>
        <v>208526.18181818182</v>
      </c>
      <c r="J390" s="12">
        <f>VLOOKUP($B390,'Gas wholesale lookups'!$A$4:$L$15,'Inputs - Gas wholesale index'!J$2,FALSE)</f>
        <v>166168.27272727274</v>
      </c>
      <c r="K390" s="12">
        <f>VLOOKUP($B390,'Gas wholesale lookups'!$A$4:$L$15,'Inputs - Gas wholesale index'!K$2,FALSE)</f>
        <v>291847.5</v>
      </c>
      <c r="L390" s="12">
        <f>VLOOKUP($B390,'Gas wholesale lookups'!$A$4:$L$15,'Inputs - Gas wholesale index'!L$2,FALSE)</f>
        <v>332991.45454545453</v>
      </c>
      <c r="M390" s="12">
        <f>VLOOKUP($B390,'Gas wholesale lookups'!$A$4:$L$15,'Inputs - Gas wholesale index'!M$2,FALSE)</f>
        <v>208526.18181818182</v>
      </c>
      <c r="N390" s="12">
        <f>VLOOKUP($B390,'Gas wholesale lookups'!$A$4:$L$15,'Inputs - Gas wholesale index'!N$2,FALSE)</f>
        <v>166168.27272727274</v>
      </c>
      <c r="O390" s="37">
        <f>VLOOKUP($B390,'Gas wholesale lookups'!$A$4:$R$15,'Inputs - Gas wholesale index'!O$2,FALSE)</f>
        <v>0</v>
      </c>
      <c r="P390" s="37">
        <f>VLOOKUP($B390,'Gas wholesale lookups'!$A$4:$R$15,'Inputs - Gas wholesale index'!P$2,FALSE)</f>
        <v>0</v>
      </c>
      <c r="Q390" s="37">
        <f>VLOOKUP($B390,'Gas wholesale lookups'!$A$4:$R$15,'Inputs - Gas wholesale index'!Q$2,FALSE)</f>
        <v>1</v>
      </c>
      <c r="R390" s="37">
        <f>VLOOKUP($B390,'Gas wholesale lookups'!$A$4:$R$15,'Inputs - Gas wholesale index'!R$2,FALSE)</f>
        <v>1</v>
      </c>
      <c r="S390" s="37">
        <f>VLOOKUP($B390,'Gas wholesale lookups'!$A$4:$R$15,'Inputs - Gas wholesale index'!S$2,FALSE)</f>
        <v>1</v>
      </c>
      <c r="T390" s="37">
        <f>VLOOKUP($B390,'Gas wholesale lookups'!$A$4:$R$15,'Inputs - Gas wholesale index'!T$2,FALSE)</f>
        <v>1</v>
      </c>
      <c r="U390" s="12">
        <f t="shared" si="109"/>
        <v>0</v>
      </c>
      <c r="V390" s="12">
        <f t="shared" si="110"/>
        <v>0</v>
      </c>
      <c r="W390" s="12">
        <f t="shared" si="111"/>
        <v>291847.5</v>
      </c>
      <c r="X390" s="12">
        <f t="shared" si="112"/>
        <v>332991.45454545453</v>
      </c>
      <c r="Y390" s="12">
        <f t="shared" si="113"/>
        <v>208526.18181818182</v>
      </c>
      <c r="Z390" s="12">
        <f t="shared" si="114"/>
        <v>166168.27272727274</v>
      </c>
      <c r="AA390" s="12">
        <f t="shared" si="115"/>
        <v>999533.40909090918</v>
      </c>
      <c r="AB390" s="22">
        <f t="shared" si="116"/>
        <v>0</v>
      </c>
      <c r="AC390" s="22">
        <f t="shared" si="117"/>
        <v>0</v>
      </c>
      <c r="AD390" s="22">
        <f t="shared" si="118"/>
        <v>0</v>
      </c>
      <c r="AE390" s="22">
        <f t="shared" si="119"/>
        <v>0</v>
      </c>
      <c r="AF390" s="22">
        <f t="shared" si="120"/>
        <v>0</v>
      </c>
      <c r="AG390" s="22">
        <f t="shared" si="121"/>
        <v>0</v>
      </c>
      <c r="AH390" s="22">
        <f t="shared" si="122"/>
        <v>0</v>
      </c>
      <c r="AI390" s="43" t="str">
        <f t="shared" si="123"/>
        <v>n/a</v>
      </c>
      <c r="AJ390" s="2" t="str">
        <f t="shared" si="106"/>
        <v>2016-17 Winter</v>
      </c>
      <c r="AK390" s="2" t="str">
        <f t="shared" si="107"/>
        <v>2015-16 Winter</v>
      </c>
      <c r="AL390" s="40">
        <v>0</v>
      </c>
      <c r="AM390" s="7"/>
    </row>
    <row r="391" spans="1:39">
      <c r="A391" s="46">
        <v>42408</v>
      </c>
      <c r="B391" s="13" t="str">
        <f t="shared" si="108"/>
        <v>Feb</v>
      </c>
      <c r="C391" s="182"/>
      <c r="D391" s="182"/>
      <c r="E391" s="182"/>
      <c r="F391" s="182"/>
      <c r="G391" s="182"/>
      <c r="H391" s="182"/>
      <c r="I391" s="12">
        <f>VLOOKUP($B391,'Gas wholesale lookups'!$A$4:$L$15,'Inputs - Gas wholesale index'!I$2,FALSE)</f>
        <v>208526.18181818182</v>
      </c>
      <c r="J391" s="12">
        <f>VLOOKUP($B391,'Gas wholesale lookups'!$A$4:$L$15,'Inputs - Gas wholesale index'!J$2,FALSE)</f>
        <v>166168.27272727274</v>
      </c>
      <c r="K391" s="12">
        <f>VLOOKUP($B391,'Gas wholesale lookups'!$A$4:$L$15,'Inputs - Gas wholesale index'!K$2,FALSE)</f>
        <v>291847.5</v>
      </c>
      <c r="L391" s="12">
        <f>VLOOKUP($B391,'Gas wholesale lookups'!$A$4:$L$15,'Inputs - Gas wholesale index'!L$2,FALSE)</f>
        <v>332991.45454545453</v>
      </c>
      <c r="M391" s="12">
        <f>VLOOKUP($B391,'Gas wholesale lookups'!$A$4:$L$15,'Inputs - Gas wholesale index'!M$2,FALSE)</f>
        <v>208526.18181818182</v>
      </c>
      <c r="N391" s="12">
        <f>VLOOKUP($B391,'Gas wholesale lookups'!$A$4:$L$15,'Inputs - Gas wholesale index'!N$2,FALSE)</f>
        <v>166168.27272727274</v>
      </c>
      <c r="O391" s="37">
        <f>VLOOKUP($B391,'Gas wholesale lookups'!$A$4:$R$15,'Inputs - Gas wholesale index'!O$2,FALSE)</f>
        <v>0</v>
      </c>
      <c r="P391" s="37">
        <f>VLOOKUP($B391,'Gas wholesale lookups'!$A$4:$R$15,'Inputs - Gas wholesale index'!P$2,FALSE)</f>
        <v>0</v>
      </c>
      <c r="Q391" s="37">
        <f>VLOOKUP($B391,'Gas wholesale lookups'!$A$4:$R$15,'Inputs - Gas wholesale index'!Q$2,FALSE)</f>
        <v>1</v>
      </c>
      <c r="R391" s="37">
        <f>VLOOKUP($B391,'Gas wholesale lookups'!$A$4:$R$15,'Inputs - Gas wholesale index'!R$2,FALSE)</f>
        <v>1</v>
      </c>
      <c r="S391" s="37">
        <f>VLOOKUP($B391,'Gas wholesale lookups'!$A$4:$R$15,'Inputs - Gas wholesale index'!S$2,FALSE)</f>
        <v>1</v>
      </c>
      <c r="T391" s="37">
        <f>VLOOKUP($B391,'Gas wholesale lookups'!$A$4:$R$15,'Inputs - Gas wholesale index'!T$2,FALSE)</f>
        <v>1</v>
      </c>
      <c r="U391" s="12">
        <f t="shared" si="109"/>
        <v>0</v>
      </c>
      <c r="V391" s="12">
        <f t="shared" si="110"/>
        <v>0</v>
      </c>
      <c r="W391" s="12">
        <f t="shared" si="111"/>
        <v>291847.5</v>
      </c>
      <c r="X391" s="12">
        <f t="shared" si="112"/>
        <v>332991.45454545453</v>
      </c>
      <c r="Y391" s="12">
        <f t="shared" si="113"/>
        <v>208526.18181818182</v>
      </c>
      <c r="Z391" s="12">
        <f t="shared" si="114"/>
        <v>166168.27272727274</v>
      </c>
      <c r="AA391" s="12">
        <f t="shared" si="115"/>
        <v>999533.40909090918</v>
      </c>
      <c r="AB391" s="22">
        <f t="shared" si="116"/>
        <v>0</v>
      </c>
      <c r="AC391" s="22">
        <f t="shared" si="117"/>
        <v>0</v>
      </c>
      <c r="AD391" s="22">
        <f t="shared" si="118"/>
        <v>0</v>
      </c>
      <c r="AE391" s="22">
        <f t="shared" si="119"/>
        <v>0</v>
      </c>
      <c r="AF391" s="22">
        <f t="shared" si="120"/>
        <v>0</v>
      </c>
      <c r="AG391" s="22">
        <f t="shared" si="121"/>
        <v>0</v>
      </c>
      <c r="AH391" s="22">
        <f t="shared" si="122"/>
        <v>0</v>
      </c>
      <c r="AI391" s="43" t="str">
        <f t="shared" si="123"/>
        <v>n/a</v>
      </c>
      <c r="AJ391" s="2" t="str">
        <f t="shared" ref="AJ391:AJ454" si="124">IF(AND(MONTH(A391)=8,MONTH(A390)=7),YEAR(A391)+1&amp;"-"&amp;YEAR(A391)-1998&amp;" Summer",IF(AND(MONTH(A391)=2,MONTH(A390)=1),YEAR(A391)&amp;"-"&amp;YEAR(A391)-1999&amp;" Winter",AJ390))</f>
        <v>2016-17 Winter</v>
      </c>
      <c r="AK391" s="2" t="str">
        <f t="shared" ref="AK391:AK454" si="125">IF(AND(MONTH(A391)=4,MONTH(A390)=3),YEAR(A391)&amp;"-"&amp;YEAR(A391)-1999&amp;" Summer",IF(AND(MONTH(A391)=10,MONTH(A390)=9),YEAR(A391)&amp;"-"&amp;YEAR(A391)-1999&amp;" Winter",AK390))</f>
        <v>2015-16 Winter</v>
      </c>
      <c r="AL391" s="40">
        <v>0</v>
      </c>
      <c r="AM391" s="7"/>
    </row>
    <row r="392" spans="1:39">
      <c r="A392" s="46">
        <v>42409</v>
      </c>
      <c r="B392" s="13" t="str">
        <f t="shared" si="108"/>
        <v>Feb</v>
      </c>
      <c r="C392" s="182"/>
      <c r="D392" s="182"/>
      <c r="E392" s="182"/>
      <c r="F392" s="182"/>
      <c r="G392" s="182"/>
      <c r="H392" s="182"/>
      <c r="I392" s="12">
        <f>VLOOKUP($B392,'Gas wholesale lookups'!$A$4:$L$15,'Inputs - Gas wholesale index'!I$2,FALSE)</f>
        <v>208526.18181818182</v>
      </c>
      <c r="J392" s="12">
        <f>VLOOKUP($B392,'Gas wholesale lookups'!$A$4:$L$15,'Inputs - Gas wholesale index'!J$2,FALSE)</f>
        <v>166168.27272727274</v>
      </c>
      <c r="K392" s="12">
        <f>VLOOKUP($B392,'Gas wholesale lookups'!$A$4:$L$15,'Inputs - Gas wholesale index'!K$2,FALSE)</f>
        <v>291847.5</v>
      </c>
      <c r="L392" s="12">
        <f>VLOOKUP($B392,'Gas wholesale lookups'!$A$4:$L$15,'Inputs - Gas wholesale index'!L$2,FALSE)</f>
        <v>332991.45454545453</v>
      </c>
      <c r="M392" s="12">
        <f>VLOOKUP($B392,'Gas wholesale lookups'!$A$4:$L$15,'Inputs - Gas wholesale index'!M$2,FALSE)</f>
        <v>208526.18181818182</v>
      </c>
      <c r="N392" s="12">
        <f>VLOOKUP($B392,'Gas wholesale lookups'!$A$4:$L$15,'Inputs - Gas wholesale index'!N$2,FALSE)</f>
        <v>166168.27272727274</v>
      </c>
      <c r="O392" s="37">
        <f>VLOOKUP($B392,'Gas wholesale lookups'!$A$4:$R$15,'Inputs - Gas wholesale index'!O$2,FALSE)</f>
        <v>0</v>
      </c>
      <c r="P392" s="37">
        <f>VLOOKUP($B392,'Gas wholesale lookups'!$A$4:$R$15,'Inputs - Gas wholesale index'!P$2,FALSE)</f>
        <v>0</v>
      </c>
      <c r="Q392" s="37">
        <f>VLOOKUP($B392,'Gas wholesale lookups'!$A$4:$R$15,'Inputs - Gas wholesale index'!Q$2,FALSE)</f>
        <v>1</v>
      </c>
      <c r="R392" s="37">
        <f>VLOOKUP($B392,'Gas wholesale lookups'!$A$4:$R$15,'Inputs - Gas wholesale index'!R$2,FALSE)</f>
        <v>1</v>
      </c>
      <c r="S392" s="37">
        <f>VLOOKUP($B392,'Gas wholesale lookups'!$A$4:$R$15,'Inputs - Gas wholesale index'!S$2,FALSE)</f>
        <v>1</v>
      </c>
      <c r="T392" s="37">
        <f>VLOOKUP($B392,'Gas wholesale lookups'!$A$4:$R$15,'Inputs - Gas wholesale index'!T$2,FALSE)</f>
        <v>1</v>
      </c>
      <c r="U392" s="12">
        <f t="shared" si="109"/>
        <v>0</v>
      </c>
      <c r="V392" s="12">
        <f t="shared" si="110"/>
        <v>0</v>
      </c>
      <c r="W392" s="12">
        <f t="shared" si="111"/>
        <v>291847.5</v>
      </c>
      <c r="X392" s="12">
        <f t="shared" si="112"/>
        <v>332991.45454545453</v>
      </c>
      <c r="Y392" s="12">
        <f t="shared" si="113"/>
        <v>208526.18181818182</v>
      </c>
      <c r="Z392" s="12">
        <f t="shared" si="114"/>
        <v>166168.27272727274</v>
      </c>
      <c r="AA392" s="12">
        <f t="shared" si="115"/>
        <v>999533.40909090918</v>
      </c>
      <c r="AB392" s="22">
        <f t="shared" si="116"/>
        <v>0</v>
      </c>
      <c r="AC392" s="22">
        <f t="shared" si="117"/>
        <v>0</v>
      </c>
      <c r="AD392" s="22">
        <f t="shared" si="118"/>
        <v>0</v>
      </c>
      <c r="AE392" s="22">
        <f t="shared" si="119"/>
        <v>0</v>
      </c>
      <c r="AF392" s="22">
        <f t="shared" si="120"/>
        <v>0</v>
      </c>
      <c r="AG392" s="22">
        <f t="shared" si="121"/>
        <v>0</v>
      </c>
      <c r="AH392" s="22">
        <f t="shared" si="122"/>
        <v>0</v>
      </c>
      <c r="AI392" s="43" t="str">
        <f t="shared" si="123"/>
        <v>n/a</v>
      </c>
      <c r="AJ392" s="2" t="str">
        <f t="shared" si="124"/>
        <v>2016-17 Winter</v>
      </c>
      <c r="AK392" s="2" t="str">
        <f t="shared" si="125"/>
        <v>2015-16 Winter</v>
      </c>
      <c r="AL392" s="40">
        <v>0</v>
      </c>
      <c r="AM392" s="7"/>
    </row>
    <row r="393" spans="1:39">
      <c r="A393" s="46">
        <v>42410</v>
      </c>
      <c r="B393" s="13" t="str">
        <f t="shared" si="108"/>
        <v>Feb</v>
      </c>
      <c r="C393" s="182"/>
      <c r="D393" s="182"/>
      <c r="E393" s="182"/>
      <c r="F393" s="182"/>
      <c r="G393" s="182"/>
      <c r="H393" s="182"/>
      <c r="I393" s="12">
        <f>VLOOKUP($B393,'Gas wholesale lookups'!$A$4:$L$15,'Inputs - Gas wholesale index'!I$2,FALSE)</f>
        <v>208526.18181818182</v>
      </c>
      <c r="J393" s="12">
        <f>VLOOKUP($B393,'Gas wholesale lookups'!$A$4:$L$15,'Inputs - Gas wholesale index'!J$2,FALSE)</f>
        <v>166168.27272727274</v>
      </c>
      <c r="K393" s="12">
        <f>VLOOKUP($B393,'Gas wholesale lookups'!$A$4:$L$15,'Inputs - Gas wholesale index'!K$2,FALSE)</f>
        <v>291847.5</v>
      </c>
      <c r="L393" s="12">
        <f>VLOOKUP($B393,'Gas wholesale lookups'!$A$4:$L$15,'Inputs - Gas wholesale index'!L$2,FALSE)</f>
        <v>332991.45454545453</v>
      </c>
      <c r="M393" s="12">
        <f>VLOOKUP($B393,'Gas wholesale lookups'!$A$4:$L$15,'Inputs - Gas wholesale index'!M$2,FALSE)</f>
        <v>208526.18181818182</v>
      </c>
      <c r="N393" s="12">
        <f>VLOOKUP($B393,'Gas wholesale lookups'!$A$4:$L$15,'Inputs - Gas wholesale index'!N$2,FALSE)</f>
        <v>166168.27272727274</v>
      </c>
      <c r="O393" s="37">
        <f>VLOOKUP($B393,'Gas wholesale lookups'!$A$4:$R$15,'Inputs - Gas wholesale index'!O$2,FALSE)</f>
        <v>0</v>
      </c>
      <c r="P393" s="37">
        <f>VLOOKUP($B393,'Gas wholesale lookups'!$A$4:$R$15,'Inputs - Gas wholesale index'!P$2,FALSE)</f>
        <v>0</v>
      </c>
      <c r="Q393" s="37">
        <f>VLOOKUP($B393,'Gas wholesale lookups'!$A$4:$R$15,'Inputs - Gas wholesale index'!Q$2,FALSE)</f>
        <v>1</v>
      </c>
      <c r="R393" s="37">
        <f>VLOOKUP($B393,'Gas wholesale lookups'!$A$4:$R$15,'Inputs - Gas wholesale index'!R$2,FALSE)</f>
        <v>1</v>
      </c>
      <c r="S393" s="37">
        <f>VLOOKUP($B393,'Gas wholesale lookups'!$A$4:$R$15,'Inputs - Gas wholesale index'!S$2,FALSE)</f>
        <v>1</v>
      </c>
      <c r="T393" s="37">
        <f>VLOOKUP($B393,'Gas wholesale lookups'!$A$4:$R$15,'Inputs - Gas wholesale index'!T$2,FALSE)</f>
        <v>1</v>
      </c>
      <c r="U393" s="12">
        <f t="shared" si="109"/>
        <v>0</v>
      </c>
      <c r="V393" s="12">
        <f t="shared" si="110"/>
        <v>0</v>
      </c>
      <c r="W393" s="12">
        <f t="shared" si="111"/>
        <v>291847.5</v>
      </c>
      <c r="X393" s="12">
        <f t="shared" si="112"/>
        <v>332991.45454545453</v>
      </c>
      <c r="Y393" s="12">
        <f t="shared" si="113"/>
        <v>208526.18181818182</v>
      </c>
      <c r="Z393" s="12">
        <f t="shared" si="114"/>
        <v>166168.27272727274</v>
      </c>
      <c r="AA393" s="12">
        <f t="shared" si="115"/>
        <v>999533.40909090918</v>
      </c>
      <c r="AB393" s="22">
        <f t="shared" si="116"/>
        <v>0</v>
      </c>
      <c r="AC393" s="22">
        <f t="shared" si="117"/>
        <v>0</v>
      </c>
      <c r="AD393" s="22">
        <f t="shared" si="118"/>
        <v>0</v>
      </c>
      <c r="AE393" s="22">
        <f t="shared" si="119"/>
        <v>0</v>
      </c>
      <c r="AF393" s="22">
        <f t="shared" si="120"/>
        <v>0</v>
      </c>
      <c r="AG393" s="22">
        <f t="shared" si="121"/>
        <v>0</v>
      </c>
      <c r="AH393" s="22">
        <f t="shared" si="122"/>
        <v>0</v>
      </c>
      <c r="AI393" s="43" t="str">
        <f t="shared" si="123"/>
        <v>n/a</v>
      </c>
      <c r="AJ393" s="2" t="str">
        <f t="shared" si="124"/>
        <v>2016-17 Winter</v>
      </c>
      <c r="AK393" s="2" t="str">
        <f t="shared" si="125"/>
        <v>2015-16 Winter</v>
      </c>
      <c r="AL393" s="40">
        <v>0</v>
      </c>
      <c r="AM393" s="7"/>
    </row>
    <row r="394" spans="1:39">
      <c r="A394" s="46">
        <v>42411</v>
      </c>
      <c r="B394" s="13" t="str">
        <f t="shared" si="108"/>
        <v>Feb</v>
      </c>
      <c r="C394" s="182"/>
      <c r="D394" s="182"/>
      <c r="E394" s="182"/>
      <c r="F394" s="182"/>
      <c r="G394" s="182"/>
      <c r="H394" s="182"/>
      <c r="I394" s="12">
        <f>VLOOKUP($B394,'Gas wholesale lookups'!$A$4:$L$15,'Inputs - Gas wholesale index'!I$2,FALSE)</f>
        <v>208526.18181818182</v>
      </c>
      <c r="J394" s="12">
        <f>VLOOKUP($B394,'Gas wholesale lookups'!$A$4:$L$15,'Inputs - Gas wholesale index'!J$2,FALSE)</f>
        <v>166168.27272727274</v>
      </c>
      <c r="K394" s="12">
        <f>VLOOKUP($B394,'Gas wholesale lookups'!$A$4:$L$15,'Inputs - Gas wholesale index'!K$2,FALSE)</f>
        <v>291847.5</v>
      </c>
      <c r="L394" s="12">
        <f>VLOOKUP($B394,'Gas wholesale lookups'!$A$4:$L$15,'Inputs - Gas wholesale index'!L$2,FALSE)</f>
        <v>332991.45454545453</v>
      </c>
      <c r="M394" s="12">
        <f>VLOOKUP($B394,'Gas wholesale lookups'!$A$4:$L$15,'Inputs - Gas wholesale index'!M$2,FALSE)</f>
        <v>208526.18181818182</v>
      </c>
      <c r="N394" s="12">
        <f>VLOOKUP($B394,'Gas wholesale lookups'!$A$4:$L$15,'Inputs - Gas wholesale index'!N$2,FALSE)</f>
        <v>166168.27272727274</v>
      </c>
      <c r="O394" s="37">
        <f>VLOOKUP($B394,'Gas wholesale lookups'!$A$4:$R$15,'Inputs - Gas wholesale index'!O$2,FALSE)</f>
        <v>0</v>
      </c>
      <c r="P394" s="37">
        <f>VLOOKUP($B394,'Gas wholesale lookups'!$A$4:$R$15,'Inputs - Gas wholesale index'!P$2,FALSE)</f>
        <v>0</v>
      </c>
      <c r="Q394" s="37">
        <f>VLOOKUP($B394,'Gas wholesale lookups'!$A$4:$R$15,'Inputs - Gas wholesale index'!Q$2,FALSE)</f>
        <v>1</v>
      </c>
      <c r="R394" s="37">
        <f>VLOOKUP($B394,'Gas wholesale lookups'!$A$4:$R$15,'Inputs - Gas wholesale index'!R$2,FALSE)</f>
        <v>1</v>
      </c>
      <c r="S394" s="37">
        <f>VLOOKUP($B394,'Gas wholesale lookups'!$A$4:$R$15,'Inputs - Gas wholesale index'!S$2,FALSE)</f>
        <v>1</v>
      </c>
      <c r="T394" s="37">
        <f>VLOOKUP($B394,'Gas wholesale lookups'!$A$4:$R$15,'Inputs - Gas wholesale index'!T$2,FALSE)</f>
        <v>1</v>
      </c>
      <c r="U394" s="12">
        <f t="shared" si="109"/>
        <v>0</v>
      </c>
      <c r="V394" s="12">
        <f t="shared" si="110"/>
        <v>0</v>
      </c>
      <c r="W394" s="12">
        <f t="shared" si="111"/>
        <v>291847.5</v>
      </c>
      <c r="X394" s="12">
        <f t="shared" si="112"/>
        <v>332991.45454545453</v>
      </c>
      <c r="Y394" s="12">
        <f t="shared" si="113"/>
        <v>208526.18181818182</v>
      </c>
      <c r="Z394" s="12">
        <f t="shared" si="114"/>
        <v>166168.27272727274</v>
      </c>
      <c r="AA394" s="12">
        <f t="shared" si="115"/>
        <v>999533.40909090918</v>
      </c>
      <c r="AB394" s="22">
        <f t="shared" si="116"/>
        <v>0</v>
      </c>
      <c r="AC394" s="22">
        <f t="shared" si="117"/>
        <v>0</v>
      </c>
      <c r="AD394" s="22">
        <f t="shared" si="118"/>
        <v>0</v>
      </c>
      <c r="AE394" s="22">
        <f t="shared" si="119"/>
        <v>0</v>
      </c>
      <c r="AF394" s="22">
        <f t="shared" si="120"/>
        <v>0</v>
      </c>
      <c r="AG394" s="22">
        <f t="shared" si="121"/>
        <v>0</v>
      </c>
      <c r="AH394" s="22">
        <f t="shared" si="122"/>
        <v>0</v>
      </c>
      <c r="AI394" s="43" t="str">
        <f t="shared" si="123"/>
        <v>n/a</v>
      </c>
      <c r="AJ394" s="2" t="str">
        <f t="shared" si="124"/>
        <v>2016-17 Winter</v>
      </c>
      <c r="AK394" s="2" t="str">
        <f t="shared" si="125"/>
        <v>2015-16 Winter</v>
      </c>
      <c r="AL394" s="40">
        <v>0</v>
      </c>
      <c r="AM394" s="7"/>
    </row>
    <row r="395" spans="1:39">
      <c r="A395" s="46">
        <v>42412</v>
      </c>
      <c r="B395" s="13" t="str">
        <f t="shared" si="108"/>
        <v>Feb</v>
      </c>
      <c r="C395" s="182"/>
      <c r="D395" s="182"/>
      <c r="E395" s="182"/>
      <c r="F395" s="182"/>
      <c r="G395" s="182"/>
      <c r="H395" s="182"/>
      <c r="I395" s="12">
        <f>VLOOKUP($B395,'Gas wholesale lookups'!$A$4:$L$15,'Inputs - Gas wholesale index'!I$2,FALSE)</f>
        <v>208526.18181818182</v>
      </c>
      <c r="J395" s="12">
        <f>VLOOKUP($B395,'Gas wholesale lookups'!$A$4:$L$15,'Inputs - Gas wholesale index'!J$2,FALSE)</f>
        <v>166168.27272727274</v>
      </c>
      <c r="K395" s="12">
        <f>VLOOKUP($B395,'Gas wholesale lookups'!$A$4:$L$15,'Inputs - Gas wholesale index'!K$2,FALSE)</f>
        <v>291847.5</v>
      </c>
      <c r="L395" s="12">
        <f>VLOOKUP($B395,'Gas wholesale lookups'!$A$4:$L$15,'Inputs - Gas wholesale index'!L$2,FALSE)</f>
        <v>332991.45454545453</v>
      </c>
      <c r="M395" s="12">
        <f>VLOOKUP($B395,'Gas wholesale lookups'!$A$4:$L$15,'Inputs - Gas wholesale index'!M$2,FALSE)</f>
        <v>208526.18181818182</v>
      </c>
      <c r="N395" s="12">
        <f>VLOOKUP($B395,'Gas wholesale lookups'!$A$4:$L$15,'Inputs - Gas wholesale index'!N$2,FALSE)</f>
        <v>166168.27272727274</v>
      </c>
      <c r="O395" s="37">
        <f>VLOOKUP($B395,'Gas wholesale lookups'!$A$4:$R$15,'Inputs - Gas wholesale index'!O$2,FALSE)</f>
        <v>0</v>
      </c>
      <c r="P395" s="37">
        <f>VLOOKUP($B395,'Gas wholesale lookups'!$A$4:$R$15,'Inputs - Gas wholesale index'!P$2,FALSE)</f>
        <v>0</v>
      </c>
      <c r="Q395" s="37">
        <f>VLOOKUP($B395,'Gas wholesale lookups'!$A$4:$R$15,'Inputs - Gas wholesale index'!Q$2,FALSE)</f>
        <v>1</v>
      </c>
      <c r="R395" s="37">
        <f>VLOOKUP($B395,'Gas wholesale lookups'!$A$4:$R$15,'Inputs - Gas wholesale index'!R$2,FALSE)</f>
        <v>1</v>
      </c>
      <c r="S395" s="37">
        <f>VLOOKUP($B395,'Gas wholesale lookups'!$A$4:$R$15,'Inputs - Gas wholesale index'!S$2,FALSE)</f>
        <v>1</v>
      </c>
      <c r="T395" s="37">
        <f>VLOOKUP($B395,'Gas wholesale lookups'!$A$4:$R$15,'Inputs - Gas wholesale index'!T$2,FALSE)</f>
        <v>1</v>
      </c>
      <c r="U395" s="12">
        <f t="shared" si="109"/>
        <v>0</v>
      </c>
      <c r="V395" s="12">
        <f t="shared" si="110"/>
        <v>0</v>
      </c>
      <c r="W395" s="12">
        <f t="shared" si="111"/>
        <v>291847.5</v>
      </c>
      <c r="X395" s="12">
        <f t="shared" si="112"/>
        <v>332991.45454545453</v>
      </c>
      <c r="Y395" s="12">
        <f t="shared" si="113"/>
        <v>208526.18181818182</v>
      </c>
      <c r="Z395" s="12">
        <f t="shared" si="114"/>
        <v>166168.27272727274</v>
      </c>
      <c r="AA395" s="12">
        <f t="shared" si="115"/>
        <v>999533.40909090918</v>
      </c>
      <c r="AB395" s="22">
        <f t="shared" si="116"/>
        <v>0</v>
      </c>
      <c r="AC395" s="22">
        <f t="shared" si="117"/>
        <v>0</v>
      </c>
      <c r="AD395" s="22">
        <f t="shared" si="118"/>
        <v>0</v>
      </c>
      <c r="AE395" s="22">
        <f t="shared" si="119"/>
        <v>0</v>
      </c>
      <c r="AF395" s="22">
        <f t="shared" si="120"/>
        <v>0</v>
      </c>
      <c r="AG395" s="22">
        <f t="shared" si="121"/>
        <v>0</v>
      </c>
      <c r="AH395" s="22">
        <f t="shared" si="122"/>
        <v>0</v>
      </c>
      <c r="AI395" s="43" t="str">
        <f t="shared" si="123"/>
        <v>n/a</v>
      </c>
      <c r="AJ395" s="2" t="str">
        <f t="shared" si="124"/>
        <v>2016-17 Winter</v>
      </c>
      <c r="AK395" s="2" t="str">
        <f t="shared" si="125"/>
        <v>2015-16 Winter</v>
      </c>
      <c r="AL395" s="40">
        <v>0</v>
      </c>
      <c r="AM395" s="7"/>
    </row>
    <row r="396" spans="1:39">
      <c r="A396" s="46">
        <v>42415</v>
      </c>
      <c r="B396" s="13" t="str">
        <f t="shared" si="108"/>
        <v>Feb</v>
      </c>
      <c r="C396" s="182"/>
      <c r="D396" s="182"/>
      <c r="E396" s="182"/>
      <c r="F396" s="182"/>
      <c r="G396" s="182"/>
      <c r="H396" s="182"/>
      <c r="I396" s="12">
        <f>VLOOKUP($B396,'Gas wholesale lookups'!$A$4:$L$15,'Inputs - Gas wholesale index'!I$2,FALSE)</f>
        <v>208526.18181818182</v>
      </c>
      <c r="J396" s="12">
        <f>VLOOKUP($B396,'Gas wholesale lookups'!$A$4:$L$15,'Inputs - Gas wholesale index'!J$2,FALSE)</f>
        <v>166168.27272727274</v>
      </c>
      <c r="K396" s="12">
        <f>VLOOKUP($B396,'Gas wholesale lookups'!$A$4:$L$15,'Inputs - Gas wholesale index'!K$2,FALSE)</f>
        <v>291847.5</v>
      </c>
      <c r="L396" s="12">
        <f>VLOOKUP($B396,'Gas wholesale lookups'!$A$4:$L$15,'Inputs - Gas wholesale index'!L$2,FALSE)</f>
        <v>332991.45454545453</v>
      </c>
      <c r="M396" s="12">
        <f>VLOOKUP($B396,'Gas wholesale lookups'!$A$4:$L$15,'Inputs - Gas wholesale index'!M$2,FALSE)</f>
        <v>208526.18181818182</v>
      </c>
      <c r="N396" s="12">
        <f>VLOOKUP($B396,'Gas wholesale lookups'!$A$4:$L$15,'Inputs - Gas wholesale index'!N$2,FALSE)</f>
        <v>166168.27272727274</v>
      </c>
      <c r="O396" s="37">
        <f>VLOOKUP($B396,'Gas wholesale lookups'!$A$4:$R$15,'Inputs - Gas wholesale index'!O$2,FALSE)</f>
        <v>0</v>
      </c>
      <c r="P396" s="37">
        <f>VLOOKUP($B396,'Gas wholesale lookups'!$A$4:$R$15,'Inputs - Gas wholesale index'!P$2,FALSE)</f>
        <v>0</v>
      </c>
      <c r="Q396" s="37">
        <f>VLOOKUP($B396,'Gas wholesale lookups'!$A$4:$R$15,'Inputs - Gas wholesale index'!Q$2,FALSE)</f>
        <v>1</v>
      </c>
      <c r="R396" s="37">
        <f>VLOOKUP($B396,'Gas wholesale lookups'!$A$4:$R$15,'Inputs - Gas wholesale index'!R$2,FALSE)</f>
        <v>1</v>
      </c>
      <c r="S396" s="37">
        <f>VLOOKUP($B396,'Gas wholesale lookups'!$A$4:$R$15,'Inputs - Gas wholesale index'!S$2,FALSE)</f>
        <v>1</v>
      </c>
      <c r="T396" s="37">
        <f>VLOOKUP($B396,'Gas wholesale lookups'!$A$4:$R$15,'Inputs - Gas wholesale index'!T$2,FALSE)</f>
        <v>1</v>
      </c>
      <c r="U396" s="12">
        <f t="shared" si="109"/>
        <v>0</v>
      </c>
      <c r="V396" s="12">
        <f t="shared" si="110"/>
        <v>0</v>
      </c>
      <c r="W396" s="12">
        <f t="shared" si="111"/>
        <v>291847.5</v>
      </c>
      <c r="X396" s="12">
        <f t="shared" si="112"/>
        <v>332991.45454545453</v>
      </c>
      <c r="Y396" s="12">
        <f t="shared" si="113"/>
        <v>208526.18181818182</v>
      </c>
      <c r="Z396" s="12">
        <f t="shared" si="114"/>
        <v>166168.27272727274</v>
      </c>
      <c r="AA396" s="12">
        <f t="shared" si="115"/>
        <v>999533.40909090918</v>
      </c>
      <c r="AB396" s="22">
        <f t="shared" si="116"/>
        <v>0</v>
      </c>
      <c r="AC396" s="22">
        <f t="shared" si="117"/>
        <v>0</v>
      </c>
      <c r="AD396" s="22">
        <f t="shared" si="118"/>
        <v>0</v>
      </c>
      <c r="AE396" s="22">
        <f t="shared" si="119"/>
        <v>0</v>
      </c>
      <c r="AF396" s="22">
        <f t="shared" si="120"/>
        <v>0</v>
      </c>
      <c r="AG396" s="22">
        <f t="shared" si="121"/>
        <v>0</v>
      </c>
      <c r="AH396" s="22">
        <f t="shared" si="122"/>
        <v>0</v>
      </c>
      <c r="AI396" s="43" t="str">
        <f t="shared" si="123"/>
        <v>n/a</v>
      </c>
      <c r="AJ396" s="2" t="str">
        <f t="shared" si="124"/>
        <v>2016-17 Winter</v>
      </c>
      <c r="AK396" s="2" t="str">
        <f t="shared" si="125"/>
        <v>2015-16 Winter</v>
      </c>
      <c r="AL396" s="40">
        <v>0</v>
      </c>
      <c r="AM396" s="7"/>
    </row>
    <row r="397" spans="1:39">
      <c r="A397" s="46">
        <v>42416</v>
      </c>
      <c r="B397" s="13" t="str">
        <f t="shared" si="108"/>
        <v>Feb</v>
      </c>
      <c r="C397" s="182"/>
      <c r="D397" s="182"/>
      <c r="E397" s="182"/>
      <c r="F397" s="182"/>
      <c r="G397" s="182"/>
      <c r="H397" s="182"/>
      <c r="I397" s="12">
        <f>VLOOKUP($B397,'Gas wholesale lookups'!$A$4:$L$15,'Inputs - Gas wholesale index'!I$2,FALSE)</f>
        <v>208526.18181818182</v>
      </c>
      <c r="J397" s="12">
        <f>VLOOKUP($B397,'Gas wholesale lookups'!$A$4:$L$15,'Inputs - Gas wholesale index'!J$2,FALSE)</f>
        <v>166168.27272727274</v>
      </c>
      <c r="K397" s="12">
        <f>VLOOKUP($B397,'Gas wholesale lookups'!$A$4:$L$15,'Inputs - Gas wholesale index'!K$2,FALSE)</f>
        <v>291847.5</v>
      </c>
      <c r="L397" s="12">
        <f>VLOOKUP($B397,'Gas wholesale lookups'!$A$4:$L$15,'Inputs - Gas wholesale index'!L$2,FALSE)</f>
        <v>332991.45454545453</v>
      </c>
      <c r="M397" s="12">
        <f>VLOOKUP($B397,'Gas wholesale lookups'!$A$4:$L$15,'Inputs - Gas wholesale index'!M$2,FALSE)</f>
        <v>208526.18181818182</v>
      </c>
      <c r="N397" s="12">
        <f>VLOOKUP($B397,'Gas wholesale lookups'!$A$4:$L$15,'Inputs - Gas wholesale index'!N$2,FALSE)</f>
        <v>166168.27272727274</v>
      </c>
      <c r="O397" s="37">
        <f>VLOOKUP($B397,'Gas wholesale lookups'!$A$4:$R$15,'Inputs - Gas wholesale index'!O$2,FALSE)</f>
        <v>0</v>
      </c>
      <c r="P397" s="37">
        <f>VLOOKUP($B397,'Gas wholesale lookups'!$A$4:$R$15,'Inputs - Gas wholesale index'!P$2,FALSE)</f>
        <v>0</v>
      </c>
      <c r="Q397" s="37">
        <f>VLOOKUP($B397,'Gas wholesale lookups'!$A$4:$R$15,'Inputs - Gas wholesale index'!Q$2,FALSE)</f>
        <v>1</v>
      </c>
      <c r="R397" s="37">
        <f>VLOOKUP($B397,'Gas wholesale lookups'!$A$4:$R$15,'Inputs - Gas wholesale index'!R$2,FALSE)</f>
        <v>1</v>
      </c>
      <c r="S397" s="37">
        <f>VLOOKUP($B397,'Gas wholesale lookups'!$A$4:$R$15,'Inputs - Gas wholesale index'!S$2,FALSE)</f>
        <v>1</v>
      </c>
      <c r="T397" s="37">
        <f>VLOOKUP($B397,'Gas wholesale lookups'!$A$4:$R$15,'Inputs - Gas wholesale index'!T$2,FALSE)</f>
        <v>1</v>
      </c>
      <c r="U397" s="12">
        <f t="shared" si="109"/>
        <v>0</v>
      </c>
      <c r="V397" s="12">
        <f t="shared" si="110"/>
        <v>0</v>
      </c>
      <c r="W397" s="12">
        <f t="shared" si="111"/>
        <v>291847.5</v>
      </c>
      <c r="X397" s="12">
        <f t="shared" si="112"/>
        <v>332991.45454545453</v>
      </c>
      <c r="Y397" s="12">
        <f t="shared" si="113"/>
        <v>208526.18181818182</v>
      </c>
      <c r="Z397" s="12">
        <f t="shared" si="114"/>
        <v>166168.27272727274</v>
      </c>
      <c r="AA397" s="12">
        <f t="shared" si="115"/>
        <v>999533.40909090918</v>
      </c>
      <c r="AB397" s="22">
        <f t="shared" si="116"/>
        <v>0</v>
      </c>
      <c r="AC397" s="22">
        <f t="shared" si="117"/>
        <v>0</v>
      </c>
      <c r="AD397" s="22">
        <f t="shared" si="118"/>
        <v>0</v>
      </c>
      <c r="AE397" s="22">
        <f t="shared" si="119"/>
        <v>0</v>
      </c>
      <c r="AF397" s="22">
        <f t="shared" si="120"/>
        <v>0</v>
      </c>
      <c r="AG397" s="22">
        <f t="shared" si="121"/>
        <v>0</v>
      </c>
      <c r="AH397" s="22">
        <f t="shared" si="122"/>
        <v>0</v>
      </c>
      <c r="AI397" s="43" t="str">
        <f t="shared" si="123"/>
        <v>n/a</v>
      </c>
      <c r="AJ397" s="2" t="str">
        <f t="shared" si="124"/>
        <v>2016-17 Winter</v>
      </c>
      <c r="AK397" s="2" t="str">
        <f t="shared" si="125"/>
        <v>2015-16 Winter</v>
      </c>
      <c r="AL397" s="40">
        <v>0</v>
      </c>
      <c r="AM397" s="7"/>
    </row>
    <row r="398" spans="1:39">
      <c r="A398" s="46">
        <v>42417</v>
      </c>
      <c r="B398" s="13" t="str">
        <f t="shared" si="108"/>
        <v>Feb</v>
      </c>
      <c r="C398" s="182"/>
      <c r="D398" s="182"/>
      <c r="E398" s="182"/>
      <c r="F398" s="182"/>
      <c r="G398" s="182"/>
      <c r="H398" s="182"/>
      <c r="I398" s="12">
        <f>VLOOKUP($B398,'Gas wholesale lookups'!$A$4:$L$15,'Inputs - Gas wholesale index'!I$2,FALSE)</f>
        <v>208526.18181818182</v>
      </c>
      <c r="J398" s="12">
        <f>VLOOKUP($B398,'Gas wholesale lookups'!$A$4:$L$15,'Inputs - Gas wholesale index'!J$2,FALSE)</f>
        <v>166168.27272727274</v>
      </c>
      <c r="K398" s="12">
        <f>VLOOKUP($B398,'Gas wholesale lookups'!$A$4:$L$15,'Inputs - Gas wholesale index'!K$2,FALSE)</f>
        <v>291847.5</v>
      </c>
      <c r="L398" s="12">
        <f>VLOOKUP($B398,'Gas wholesale lookups'!$A$4:$L$15,'Inputs - Gas wholesale index'!L$2,FALSE)</f>
        <v>332991.45454545453</v>
      </c>
      <c r="M398" s="12">
        <f>VLOOKUP($B398,'Gas wholesale lookups'!$A$4:$L$15,'Inputs - Gas wholesale index'!M$2,FALSE)</f>
        <v>208526.18181818182</v>
      </c>
      <c r="N398" s="12">
        <f>VLOOKUP($B398,'Gas wholesale lookups'!$A$4:$L$15,'Inputs - Gas wholesale index'!N$2,FALSE)</f>
        <v>166168.27272727274</v>
      </c>
      <c r="O398" s="37">
        <f>VLOOKUP($B398,'Gas wholesale lookups'!$A$4:$R$15,'Inputs - Gas wholesale index'!O$2,FALSE)</f>
        <v>0</v>
      </c>
      <c r="P398" s="37">
        <f>VLOOKUP($B398,'Gas wholesale lookups'!$A$4:$R$15,'Inputs - Gas wholesale index'!P$2,FALSE)</f>
        <v>0</v>
      </c>
      <c r="Q398" s="37">
        <f>VLOOKUP($B398,'Gas wholesale lookups'!$A$4:$R$15,'Inputs - Gas wholesale index'!Q$2,FALSE)</f>
        <v>1</v>
      </c>
      <c r="R398" s="37">
        <f>VLOOKUP($B398,'Gas wholesale lookups'!$A$4:$R$15,'Inputs - Gas wholesale index'!R$2,FALSE)</f>
        <v>1</v>
      </c>
      <c r="S398" s="37">
        <f>VLOOKUP($B398,'Gas wholesale lookups'!$A$4:$R$15,'Inputs - Gas wholesale index'!S$2,FALSE)</f>
        <v>1</v>
      </c>
      <c r="T398" s="37">
        <f>VLOOKUP($B398,'Gas wholesale lookups'!$A$4:$R$15,'Inputs - Gas wholesale index'!T$2,FALSE)</f>
        <v>1</v>
      </c>
      <c r="U398" s="12">
        <f t="shared" si="109"/>
        <v>0</v>
      </c>
      <c r="V398" s="12">
        <f t="shared" si="110"/>
        <v>0</v>
      </c>
      <c r="W398" s="12">
        <f t="shared" si="111"/>
        <v>291847.5</v>
      </c>
      <c r="X398" s="12">
        <f t="shared" si="112"/>
        <v>332991.45454545453</v>
      </c>
      <c r="Y398" s="12">
        <f t="shared" si="113"/>
        <v>208526.18181818182</v>
      </c>
      <c r="Z398" s="12">
        <f t="shared" si="114"/>
        <v>166168.27272727274</v>
      </c>
      <c r="AA398" s="12">
        <f t="shared" si="115"/>
        <v>999533.40909090918</v>
      </c>
      <c r="AB398" s="22">
        <f t="shared" si="116"/>
        <v>0</v>
      </c>
      <c r="AC398" s="22">
        <f t="shared" si="117"/>
        <v>0</v>
      </c>
      <c r="AD398" s="22">
        <f t="shared" si="118"/>
        <v>0</v>
      </c>
      <c r="AE398" s="22">
        <f t="shared" si="119"/>
        <v>0</v>
      </c>
      <c r="AF398" s="22">
        <f t="shared" si="120"/>
        <v>0</v>
      </c>
      <c r="AG398" s="22">
        <f t="shared" si="121"/>
        <v>0</v>
      </c>
      <c r="AH398" s="22">
        <f t="shared" si="122"/>
        <v>0</v>
      </c>
      <c r="AI398" s="43" t="str">
        <f t="shared" si="123"/>
        <v>n/a</v>
      </c>
      <c r="AJ398" s="2" t="str">
        <f t="shared" si="124"/>
        <v>2016-17 Winter</v>
      </c>
      <c r="AK398" s="2" t="str">
        <f t="shared" si="125"/>
        <v>2015-16 Winter</v>
      </c>
      <c r="AL398" s="40">
        <v>0</v>
      </c>
      <c r="AM398" s="7"/>
    </row>
    <row r="399" spans="1:39">
      <c r="A399" s="46">
        <v>42418</v>
      </c>
      <c r="B399" s="13" t="str">
        <f t="shared" si="108"/>
        <v>Feb</v>
      </c>
      <c r="C399" s="182"/>
      <c r="D399" s="182"/>
      <c r="E399" s="182"/>
      <c r="F399" s="182"/>
      <c r="G399" s="182"/>
      <c r="H399" s="182"/>
      <c r="I399" s="12">
        <f>VLOOKUP($B399,'Gas wholesale lookups'!$A$4:$L$15,'Inputs - Gas wholesale index'!I$2,FALSE)</f>
        <v>208526.18181818182</v>
      </c>
      <c r="J399" s="12">
        <f>VLOOKUP($B399,'Gas wholesale lookups'!$A$4:$L$15,'Inputs - Gas wholesale index'!J$2,FALSE)</f>
        <v>166168.27272727274</v>
      </c>
      <c r="K399" s="12">
        <f>VLOOKUP($B399,'Gas wholesale lookups'!$A$4:$L$15,'Inputs - Gas wholesale index'!K$2,FALSE)</f>
        <v>291847.5</v>
      </c>
      <c r="L399" s="12">
        <f>VLOOKUP($B399,'Gas wholesale lookups'!$A$4:$L$15,'Inputs - Gas wholesale index'!L$2,FALSE)</f>
        <v>332991.45454545453</v>
      </c>
      <c r="M399" s="12">
        <f>VLOOKUP($B399,'Gas wholesale lookups'!$A$4:$L$15,'Inputs - Gas wholesale index'!M$2,FALSE)</f>
        <v>208526.18181818182</v>
      </c>
      <c r="N399" s="12">
        <f>VLOOKUP($B399,'Gas wholesale lookups'!$A$4:$L$15,'Inputs - Gas wholesale index'!N$2,FALSE)</f>
        <v>166168.27272727274</v>
      </c>
      <c r="O399" s="37">
        <f>VLOOKUP($B399,'Gas wholesale lookups'!$A$4:$R$15,'Inputs - Gas wholesale index'!O$2,FALSE)</f>
        <v>0</v>
      </c>
      <c r="P399" s="37">
        <f>VLOOKUP($B399,'Gas wholesale lookups'!$A$4:$R$15,'Inputs - Gas wholesale index'!P$2,FALSE)</f>
        <v>0</v>
      </c>
      <c r="Q399" s="37">
        <f>VLOOKUP($B399,'Gas wholesale lookups'!$A$4:$R$15,'Inputs - Gas wholesale index'!Q$2,FALSE)</f>
        <v>1</v>
      </c>
      <c r="R399" s="37">
        <f>VLOOKUP($B399,'Gas wholesale lookups'!$A$4:$R$15,'Inputs - Gas wholesale index'!R$2,FALSE)</f>
        <v>1</v>
      </c>
      <c r="S399" s="37">
        <f>VLOOKUP($B399,'Gas wholesale lookups'!$A$4:$R$15,'Inputs - Gas wholesale index'!S$2,FALSE)</f>
        <v>1</v>
      </c>
      <c r="T399" s="37">
        <f>VLOOKUP($B399,'Gas wholesale lookups'!$A$4:$R$15,'Inputs - Gas wholesale index'!T$2,FALSE)</f>
        <v>1</v>
      </c>
      <c r="U399" s="12">
        <f t="shared" si="109"/>
        <v>0</v>
      </c>
      <c r="V399" s="12">
        <f t="shared" si="110"/>
        <v>0</v>
      </c>
      <c r="W399" s="12">
        <f t="shared" si="111"/>
        <v>291847.5</v>
      </c>
      <c r="X399" s="12">
        <f t="shared" si="112"/>
        <v>332991.45454545453</v>
      </c>
      <c r="Y399" s="12">
        <f t="shared" si="113"/>
        <v>208526.18181818182</v>
      </c>
      <c r="Z399" s="12">
        <f t="shared" si="114"/>
        <v>166168.27272727274</v>
      </c>
      <c r="AA399" s="12">
        <f t="shared" si="115"/>
        <v>999533.40909090918</v>
      </c>
      <c r="AB399" s="22">
        <f t="shared" si="116"/>
        <v>0</v>
      </c>
      <c r="AC399" s="22">
        <f t="shared" si="117"/>
        <v>0</v>
      </c>
      <c r="AD399" s="22">
        <f t="shared" si="118"/>
        <v>0</v>
      </c>
      <c r="AE399" s="22">
        <f t="shared" si="119"/>
        <v>0</v>
      </c>
      <c r="AF399" s="22">
        <f t="shared" si="120"/>
        <v>0</v>
      </c>
      <c r="AG399" s="22">
        <f t="shared" si="121"/>
        <v>0</v>
      </c>
      <c r="AH399" s="22">
        <f t="shared" si="122"/>
        <v>0</v>
      </c>
      <c r="AI399" s="43" t="str">
        <f t="shared" si="123"/>
        <v>n/a</v>
      </c>
      <c r="AJ399" s="2" t="str">
        <f t="shared" si="124"/>
        <v>2016-17 Winter</v>
      </c>
      <c r="AK399" s="2" t="str">
        <f t="shared" si="125"/>
        <v>2015-16 Winter</v>
      </c>
      <c r="AL399" s="40">
        <v>0</v>
      </c>
      <c r="AM399" s="7"/>
    </row>
    <row r="400" spans="1:39">
      <c r="A400" s="46">
        <v>42419</v>
      </c>
      <c r="B400" s="13" t="str">
        <f t="shared" si="108"/>
        <v>Feb</v>
      </c>
      <c r="C400" s="182"/>
      <c r="D400" s="182"/>
      <c r="E400" s="182"/>
      <c r="F400" s="182"/>
      <c r="G400" s="182"/>
      <c r="H400" s="182"/>
      <c r="I400" s="12">
        <f>VLOOKUP($B400,'Gas wholesale lookups'!$A$4:$L$15,'Inputs - Gas wholesale index'!I$2,FALSE)</f>
        <v>208526.18181818182</v>
      </c>
      <c r="J400" s="12">
        <f>VLOOKUP($B400,'Gas wholesale lookups'!$A$4:$L$15,'Inputs - Gas wholesale index'!J$2,FALSE)</f>
        <v>166168.27272727274</v>
      </c>
      <c r="K400" s="12">
        <f>VLOOKUP($B400,'Gas wholesale lookups'!$A$4:$L$15,'Inputs - Gas wholesale index'!K$2,FALSE)</f>
        <v>291847.5</v>
      </c>
      <c r="L400" s="12">
        <f>VLOOKUP($B400,'Gas wholesale lookups'!$A$4:$L$15,'Inputs - Gas wholesale index'!L$2,FALSE)</f>
        <v>332991.45454545453</v>
      </c>
      <c r="M400" s="12">
        <f>VLOOKUP($B400,'Gas wholesale lookups'!$A$4:$L$15,'Inputs - Gas wholesale index'!M$2,FALSE)</f>
        <v>208526.18181818182</v>
      </c>
      <c r="N400" s="12">
        <f>VLOOKUP($B400,'Gas wholesale lookups'!$A$4:$L$15,'Inputs - Gas wholesale index'!N$2,FALSE)</f>
        <v>166168.27272727274</v>
      </c>
      <c r="O400" s="37">
        <f>VLOOKUP($B400,'Gas wholesale lookups'!$A$4:$R$15,'Inputs - Gas wholesale index'!O$2,FALSE)</f>
        <v>0</v>
      </c>
      <c r="P400" s="37">
        <f>VLOOKUP($B400,'Gas wholesale lookups'!$A$4:$R$15,'Inputs - Gas wholesale index'!P$2,FALSE)</f>
        <v>0</v>
      </c>
      <c r="Q400" s="37">
        <f>VLOOKUP($B400,'Gas wholesale lookups'!$A$4:$R$15,'Inputs - Gas wholesale index'!Q$2,FALSE)</f>
        <v>1</v>
      </c>
      <c r="R400" s="37">
        <f>VLOOKUP($B400,'Gas wholesale lookups'!$A$4:$R$15,'Inputs - Gas wholesale index'!R$2,FALSE)</f>
        <v>1</v>
      </c>
      <c r="S400" s="37">
        <f>VLOOKUP($B400,'Gas wholesale lookups'!$A$4:$R$15,'Inputs - Gas wholesale index'!S$2,FALSE)</f>
        <v>1</v>
      </c>
      <c r="T400" s="37">
        <f>VLOOKUP($B400,'Gas wholesale lookups'!$A$4:$R$15,'Inputs - Gas wholesale index'!T$2,FALSE)</f>
        <v>1</v>
      </c>
      <c r="U400" s="12">
        <f t="shared" si="109"/>
        <v>0</v>
      </c>
      <c r="V400" s="12">
        <f t="shared" si="110"/>
        <v>0</v>
      </c>
      <c r="W400" s="12">
        <f t="shared" si="111"/>
        <v>291847.5</v>
      </c>
      <c r="X400" s="12">
        <f t="shared" si="112"/>
        <v>332991.45454545453</v>
      </c>
      <c r="Y400" s="12">
        <f t="shared" si="113"/>
        <v>208526.18181818182</v>
      </c>
      <c r="Z400" s="12">
        <f t="shared" si="114"/>
        <v>166168.27272727274</v>
      </c>
      <c r="AA400" s="12">
        <f t="shared" si="115"/>
        <v>999533.40909090918</v>
      </c>
      <c r="AB400" s="22">
        <f t="shared" si="116"/>
        <v>0</v>
      </c>
      <c r="AC400" s="22">
        <f t="shared" si="117"/>
        <v>0</v>
      </c>
      <c r="AD400" s="22">
        <f t="shared" si="118"/>
        <v>0</v>
      </c>
      <c r="AE400" s="22">
        <f t="shared" si="119"/>
        <v>0</v>
      </c>
      <c r="AF400" s="22">
        <f t="shared" si="120"/>
        <v>0</v>
      </c>
      <c r="AG400" s="22">
        <f t="shared" si="121"/>
        <v>0</v>
      </c>
      <c r="AH400" s="22">
        <f t="shared" si="122"/>
        <v>0</v>
      </c>
      <c r="AI400" s="43" t="str">
        <f t="shared" si="123"/>
        <v>n/a</v>
      </c>
      <c r="AJ400" s="2" t="str">
        <f t="shared" si="124"/>
        <v>2016-17 Winter</v>
      </c>
      <c r="AK400" s="2" t="str">
        <f t="shared" si="125"/>
        <v>2015-16 Winter</v>
      </c>
      <c r="AL400" s="40">
        <v>0</v>
      </c>
      <c r="AM400" s="7"/>
    </row>
    <row r="401" spans="1:39">
      <c r="A401" s="46">
        <v>42422</v>
      </c>
      <c r="B401" s="13" t="str">
        <f t="shared" si="108"/>
        <v>Feb</v>
      </c>
      <c r="C401" s="182"/>
      <c r="D401" s="182"/>
      <c r="E401" s="182"/>
      <c r="F401" s="182"/>
      <c r="G401" s="182"/>
      <c r="H401" s="182"/>
      <c r="I401" s="12">
        <f>VLOOKUP($B401,'Gas wholesale lookups'!$A$4:$L$15,'Inputs - Gas wholesale index'!I$2,FALSE)</f>
        <v>208526.18181818182</v>
      </c>
      <c r="J401" s="12">
        <f>VLOOKUP($B401,'Gas wholesale lookups'!$A$4:$L$15,'Inputs - Gas wholesale index'!J$2,FALSE)</f>
        <v>166168.27272727274</v>
      </c>
      <c r="K401" s="12">
        <f>VLOOKUP($B401,'Gas wholesale lookups'!$A$4:$L$15,'Inputs - Gas wholesale index'!K$2,FALSE)</f>
        <v>291847.5</v>
      </c>
      <c r="L401" s="12">
        <f>VLOOKUP($B401,'Gas wholesale lookups'!$A$4:$L$15,'Inputs - Gas wholesale index'!L$2,FALSE)</f>
        <v>332991.45454545453</v>
      </c>
      <c r="M401" s="12">
        <f>VLOOKUP($B401,'Gas wholesale lookups'!$A$4:$L$15,'Inputs - Gas wholesale index'!M$2,FALSE)</f>
        <v>208526.18181818182</v>
      </c>
      <c r="N401" s="12">
        <f>VLOOKUP($B401,'Gas wholesale lookups'!$A$4:$L$15,'Inputs - Gas wholesale index'!N$2,FALSE)</f>
        <v>166168.27272727274</v>
      </c>
      <c r="O401" s="37">
        <f>VLOOKUP($B401,'Gas wholesale lookups'!$A$4:$R$15,'Inputs - Gas wholesale index'!O$2,FALSE)</f>
        <v>0</v>
      </c>
      <c r="P401" s="37">
        <f>VLOOKUP($B401,'Gas wholesale lookups'!$A$4:$R$15,'Inputs - Gas wholesale index'!P$2,FALSE)</f>
        <v>0</v>
      </c>
      <c r="Q401" s="37">
        <f>VLOOKUP($B401,'Gas wholesale lookups'!$A$4:$R$15,'Inputs - Gas wholesale index'!Q$2,FALSE)</f>
        <v>1</v>
      </c>
      <c r="R401" s="37">
        <f>VLOOKUP($B401,'Gas wholesale lookups'!$A$4:$R$15,'Inputs - Gas wholesale index'!R$2,FALSE)</f>
        <v>1</v>
      </c>
      <c r="S401" s="37">
        <f>VLOOKUP($B401,'Gas wholesale lookups'!$A$4:$R$15,'Inputs - Gas wholesale index'!S$2,FALSE)</f>
        <v>1</v>
      </c>
      <c r="T401" s="37">
        <f>VLOOKUP($B401,'Gas wholesale lookups'!$A$4:$R$15,'Inputs - Gas wholesale index'!T$2,FALSE)</f>
        <v>1</v>
      </c>
      <c r="U401" s="12">
        <f t="shared" si="109"/>
        <v>0</v>
      </c>
      <c r="V401" s="12">
        <f t="shared" si="110"/>
        <v>0</v>
      </c>
      <c r="W401" s="12">
        <f t="shared" si="111"/>
        <v>291847.5</v>
      </c>
      <c r="X401" s="12">
        <f t="shared" si="112"/>
        <v>332991.45454545453</v>
      </c>
      <c r="Y401" s="12">
        <f t="shared" si="113"/>
        <v>208526.18181818182</v>
      </c>
      <c r="Z401" s="12">
        <f t="shared" si="114"/>
        <v>166168.27272727274</v>
      </c>
      <c r="AA401" s="12">
        <f t="shared" si="115"/>
        <v>999533.40909090918</v>
      </c>
      <c r="AB401" s="22">
        <f t="shared" si="116"/>
        <v>0</v>
      </c>
      <c r="AC401" s="22">
        <f t="shared" si="117"/>
        <v>0</v>
      </c>
      <c r="AD401" s="22">
        <f t="shared" si="118"/>
        <v>0</v>
      </c>
      <c r="AE401" s="22">
        <f t="shared" si="119"/>
        <v>0</v>
      </c>
      <c r="AF401" s="22">
        <f t="shared" si="120"/>
        <v>0</v>
      </c>
      <c r="AG401" s="22">
        <f t="shared" si="121"/>
        <v>0</v>
      </c>
      <c r="AH401" s="22">
        <f t="shared" si="122"/>
        <v>0</v>
      </c>
      <c r="AI401" s="43" t="str">
        <f t="shared" si="123"/>
        <v>n/a</v>
      </c>
      <c r="AJ401" s="2" t="str">
        <f t="shared" si="124"/>
        <v>2016-17 Winter</v>
      </c>
      <c r="AK401" s="2" t="str">
        <f t="shared" si="125"/>
        <v>2015-16 Winter</v>
      </c>
      <c r="AL401" s="40">
        <v>0</v>
      </c>
      <c r="AM401" s="7"/>
    </row>
    <row r="402" spans="1:39">
      <c r="A402" s="46">
        <v>42423</v>
      </c>
      <c r="B402" s="13" t="str">
        <f t="shared" si="108"/>
        <v>Feb</v>
      </c>
      <c r="C402" s="182"/>
      <c r="D402" s="182"/>
      <c r="E402" s="182"/>
      <c r="F402" s="182"/>
      <c r="G402" s="182"/>
      <c r="H402" s="182"/>
      <c r="I402" s="12">
        <f>VLOOKUP($B402,'Gas wholesale lookups'!$A$4:$L$15,'Inputs - Gas wholesale index'!I$2,FALSE)</f>
        <v>208526.18181818182</v>
      </c>
      <c r="J402" s="12">
        <f>VLOOKUP($B402,'Gas wholesale lookups'!$A$4:$L$15,'Inputs - Gas wholesale index'!J$2,FALSE)</f>
        <v>166168.27272727274</v>
      </c>
      <c r="K402" s="12">
        <f>VLOOKUP($B402,'Gas wholesale lookups'!$A$4:$L$15,'Inputs - Gas wholesale index'!K$2,FALSE)</f>
        <v>291847.5</v>
      </c>
      <c r="L402" s="12">
        <f>VLOOKUP($B402,'Gas wholesale lookups'!$A$4:$L$15,'Inputs - Gas wholesale index'!L$2,FALSE)</f>
        <v>332991.45454545453</v>
      </c>
      <c r="M402" s="12">
        <f>VLOOKUP($B402,'Gas wholesale lookups'!$A$4:$L$15,'Inputs - Gas wholesale index'!M$2,FALSE)</f>
        <v>208526.18181818182</v>
      </c>
      <c r="N402" s="12">
        <f>VLOOKUP($B402,'Gas wholesale lookups'!$A$4:$L$15,'Inputs - Gas wholesale index'!N$2,FALSE)</f>
        <v>166168.27272727274</v>
      </c>
      <c r="O402" s="37">
        <f>VLOOKUP($B402,'Gas wholesale lookups'!$A$4:$R$15,'Inputs - Gas wholesale index'!O$2,FALSE)</f>
        <v>0</v>
      </c>
      <c r="P402" s="37">
        <f>VLOOKUP($B402,'Gas wholesale lookups'!$A$4:$R$15,'Inputs - Gas wholesale index'!P$2,FALSE)</f>
        <v>0</v>
      </c>
      <c r="Q402" s="37">
        <f>VLOOKUP($B402,'Gas wholesale lookups'!$A$4:$R$15,'Inputs - Gas wholesale index'!Q$2,FALSE)</f>
        <v>1</v>
      </c>
      <c r="R402" s="37">
        <f>VLOOKUP($B402,'Gas wholesale lookups'!$A$4:$R$15,'Inputs - Gas wholesale index'!R$2,FALSE)</f>
        <v>1</v>
      </c>
      <c r="S402" s="37">
        <f>VLOOKUP($B402,'Gas wholesale lookups'!$A$4:$R$15,'Inputs - Gas wholesale index'!S$2,FALSE)</f>
        <v>1</v>
      </c>
      <c r="T402" s="37">
        <f>VLOOKUP($B402,'Gas wholesale lookups'!$A$4:$R$15,'Inputs - Gas wholesale index'!T$2,FALSE)</f>
        <v>1</v>
      </c>
      <c r="U402" s="12">
        <f t="shared" si="109"/>
        <v>0</v>
      </c>
      <c r="V402" s="12">
        <f t="shared" si="110"/>
        <v>0</v>
      </c>
      <c r="W402" s="12">
        <f t="shared" si="111"/>
        <v>291847.5</v>
      </c>
      <c r="X402" s="12">
        <f t="shared" si="112"/>
        <v>332991.45454545453</v>
      </c>
      <c r="Y402" s="12">
        <f t="shared" si="113"/>
        <v>208526.18181818182</v>
      </c>
      <c r="Z402" s="12">
        <f t="shared" si="114"/>
        <v>166168.27272727274</v>
      </c>
      <c r="AA402" s="12">
        <f t="shared" si="115"/>
        <v>999533.40909090918</v>
      </c>
      <c r="AB402" s="22">
        <f t="shared" si="116"/>
        <v>0</v>
      </c>
      <c r="AC402" s="22">
        <f t="shared" si="117"/>
        <v>0</v>
      </c>
      <c r="AD402" s="22">
        <f t="shared" si="118"/>
        <v>0</v>
      </c>
      <c r="AE402" s="22">
        <f t="shared" si="119"/>
        <v>0</v>
      </c>
      <c r="AF402" s="22">
        <f t="shared" si="120"/>
        <v>0</v>
      </c>
      <c r="AG402" s="22">
        <f t="shared" si="121"/>
        <v>0</v>
      </c>
      <c r="AH402" s="22">
        <f t="shared" si="122"/>
        <v>0</v>
      </c>
      <c r="AI402" s="43" t="str">
        <f t="shared" si="123"/>
        <v>n/a</v>
      </c>
      <c r="AJ402" s="2" t="str">
        <f t="shared" si="124"/>
        <v>2016-17 Winter</v>
      </c>
      <c r="AK402" s="2" t="str">
        <f t="shared" si="125"/>
        <v>2015-16 Winter</v>
      </c>
      <c r="AL402" s="40">
        <v>0</v>
      </c>
      <c r="AM402" s="7"/>
    </row>
    <row r="403" spans="1:39">
      <c r="A403" s="46">
        <v>42424</v>
      </c>
      <c r="B403" s="13" t="str">
        <f t="shared" si="108"/>
        <v>Feb</v>
      </c>
      <c r="C403" s="182"/>
      <c r="D403" s="182"/>
      <c r="E403" s="182"/>
      <c r="F403" s="182"/>
      <c r="G403" s="182"/>
      <c r="H403" s="182"/>
      <c r="I403" s="12">
        <f>VLOOKUP($B403,'Gas wholesale lookups'!$A$4:$L$15,'Inputs - Gas wholesale index'!I$2,FALSE)</f>
        <v>208526.18181818182</v>
      </c>
      <c r="J403" s="12">
        <f>VLOOKUP($B403,'Gas wholesale lookups'!$A$4:$L$15,'Inputs - Gas wholesale index'!J$2,FALSE)</f>
        <v>166168.27272727274</v>
      </c>
      <c r="K403" s="12">
        <f>VLOOKUP($B403,'Gas wholesale lookups'!$A$4:$L$15,'Inputs - Gas wholesale index'!K$2,FALSE)</f>
        <v>291847.5</v>
      </c>
      <c r="L403" s="12">
        <f>VLOOKUP($B403,'Gas wholesale lookups'!$A$4:$L$15,'Inputs - Gas wholesale index'!L$2,FALSE)</f>
        <v>332991.45454545453</v>
      </c>
      <c r="M403" s="12">
        <f>VLOOKUP($B403,'Gas wholesale lookups'!$A$4:$L$15,'Inputs - Gas wholesale index'!M$2,FALSE)</f>
        <v>208526.18181818182</v>
      </c>
      <c r="N403" s="12">
        <f>VLOOKUP($B403,'Gas wholesale lookups'!$A$4:$L$15,'Inputs - Gas wholesale index'!N$2,FALSE)</f>
        <v>166168.27272727274</v>
      </c>
      <c r="O403" s="37">
        <f>VLOOKUP($B403,'Gas wholesale lookups'!$A$4:$R$15,'Inputs - Gas wholesale index'!O$2,FALSE)</f>
        <v>0</v>
      </c>
      <c r="P403" s="37">
        <f>VLOOKUP($B403,'Gas wholesale lookups'!$A$4:$R$15,'Inputs - Gas wholesale index'!P$2,FALSE)</f>
        <v>0</v>
      </c>
      <c r="Q403" s="37">
        <f>VLOOKUP($B403,'Gas wholesale lookups'!$A$4:$R$15,'Inputs - Gas wholesale index'!Q$2,FALSE)</f>
        <v>1</v>
      </c>
      <c r="R403" s="37">
        <f>VLOOKUP($B403,'Gas wholesale lookups'!$A$4:$R$15,'Inputs - Gas wholesale index'!R$2,FALSE)</f>
        <v>1</v>
      </c>
      <c r="S403" s="37">
        <f>VLOOKUP($B403,'Gas wholesale lookups'!$A$4:$R$15,'Inputs - Gas wholesale index'!S$2,FALSE)</f>
        <v>1</v>
      </c>
      <c r="T403" s="37">
        <f>VLOOKUP($B403,'Gas wholesale lookups'!$A$4:$R$15,'Inputs - Gas wholesale index'!T$2,FALSE)</f>
        <v>1</v>
      </c>
      <c r="U403" s="12">
        <f t="shared" si="109"/>
        <v>0</v>
      </c>
      <c r="V403" s="12">
        <f t="shared" si="110"/>
        <v>0</v>
      </c>
      <c r="W403" s="12">
        <f t="shared" si="111"/>
        <v>291847.5</v>
      </c>
      <c r="X403" s="12">
        <f t="shared" si="112"/>
        <v>332991.45454545453</v>
      </c>
      <c r="Y403" s="12">
        <f t="shared" si="113"/>
        <v>208526.18181818182</v>
      </c>
      <c r="Z403" s="12">
        <f t="shared" si="114"/>
        <v>166168.27272727274</v>
      </c>
      <c r="AA403" s="12">
        <f t="shared" si="115"/>
        <v>999533.40909090918</v>
      </c>
      <c r="AB403" s="22">
        <f t="shared" si="116"/>
        <v>0</v>
      </c>
      <c r="AC403" s="22">
        <f t="shared" si="117"/>
        <v>0</v>
      </c>
      <c r="AD403" s="22">
        <f t="shared" si="118"/>
        <v>0</v>
      </c>
      <c r="AE403" s="22">
        <f t="shared" si="119"/>
        <v>0</v>
      </c>
      <c r="AF403" s="22">
        <f t="shared" si="120"/>
        <v>0</v>
      </c>
      <c r="AG403" s="22">
        <f t="shared" si="121"/>
        <v>0</v>
      </c>
      <c r="AH403" s="22">
        <f t="shared" si="122"/>
        <v>0</v>
      </c>
      <c r="AI403" s="43" t="str">
        <f t="shared" si="123"/>
        <v>n/a</v>
      </c>
      <c r="AJ403" s="2" t="str">
        <f t="shared" si="124"/>
        <v>2016-17 Winter</v>
      </c>
      <c r="AK403" s="2" t="str">
        <f t="shared" si="125"/>
        <v>2015-16 Winter</v>
      </c>
      <c r="AL403" s="40">
        <v>0</v>
      </c>
      <c r="AM403" s="7"/>
    </row>
    <row r="404" spans="1:39">
      <c r="A404" s="46">
        <v>42425</v>
      </c>
      <c r="B404" s="13" t="str">
        <f t="shared" si="108"/>
        <v>Feb</v>
      </c>
      <c r="C404" s="182"/>
      <c r="D404" s="182"/>
      <c r="E404" s="182"/>
      <c r="F404" s="182"/>
      <c r="G404" s="182"/>
      <c r="H404" s="182"/>
      <c r="I404" s="12">
        <f>VLOOKUP($B404,'Gas wholesale lookups'!$A$4:$L$15,'Inputs - Gas wholesale index'!I$2,FALSE)</f>
        <v>208526.18181818182</v>
      </c>
      <c r="J404" s="12">
        <f>VLOOKUP($B404,'Gas wholesale lookups'!$A$4:$L$15,'Inputs - Gas wholesale index'!J$2,FALSE)</f>
        <v>166168.27272727274</v>
      </c>
      <c r="K404" s="12">
        <f>VLOOKUP($B404,'Gas wholesale lookups'!$A$4:$L$15,'Inputs - Gas wholesale index'!K$2,FALSE)</f>
        <v>291847.5</v>
      </c>
      <c r="L404" s="12">
        <f>VLOOKUP($B404,'Gas wholesale lookups'!$A$4:$L$15,'Inputs - Gas wholesale index'!L$2,FALSE)</f>
        <v>332991.45454545453</v>
      </c>
      <c r="M404" s="12">
        <f>VLOOKUP($B404,'Gas wholesale lookups'!$A$4:$L$15,'Inputs - Gas wholesale index'!M$2,FALSE)</f>
        <v>208526.18181818182</v>
      </c>
      <c r="N404" s="12">
        <f>VLOOKUP($B404,'Gas wholesale lookups'!$A$4:$L$15,'Inputs - Gas wholesale index'!N$2,FALSE)</f>
        <v>166168.27272727274</v>
      </c>
      <c r="O404" s="37">
        <f>VLOOKUP($B404,'Gas wholesale lookups'!$A$4:$R$15,'Inputs - Gas wholesale index'!O$2,FALSE)</f>
        <v>0</v>
      </c>
      <c r="P404" s="37">
        <f>VLOOKUP($B404,'Gas wholesale lookups'!$A$4:$R$15,'Inputs - Gas wholesale index'!P$2,FALSE)</f>
        <v>0</v>
      </c>
      <c r="Q404" s="37">
        <f>VLOOKUP($B404,'Gas wholesale lookups'!$A$4:$R$15,'Inputs - Gas wholesale index'!Q$2,FALSE)</f>
        <v>1</v>
      </c>
      <c r="R404" s="37">
        <f>VLOOKUP($B404,'Gas wholesale lookups'!$A$4:$R$15,'Inputs - Gas wholesale index'!R$2,FALSE)</f>
        <v>1</v>
      </c>
      <c r="S404" s="37">
        <f>VLOOKUP($B404,'Gas wholesale lookups'!$A$4:$R$15,'Inputs - Gas wholesale index'!S$2,FALSE)</f>
        <v>1</v>
      </c>
      <c r="T404" s="37">
        <f>VLOOKUP($B404,'Gas wholesale lookups'!$A$4:$R$15,'Inputs - Gas wholesale index'!T$2,FALSE)</f>
        <v>1</v>
      </c>
      <c r="U404" s="12">
        <f t="shared" si="109"/>
        <v>0</v>
      </c>
      <c r="V404" s="12">
        <f t="shared" si="110"/>
        <v>0</v>
      </c>
      <c r="W404" s="12">
        <f t="shared" si="111"/>
        <v>291847.5</v>
      </c>
      <c r="X404" s="12">
        <f t="shared" si="112"/>
        <v>332991.45454545453</v>
      </c>
      <c r="Y404" s="12">
        <f t="shared" si="113"/>
        <v>208526.18181818182</v>
      </c>
      <c r="Z404" s="12">
        <f t="shared" si="114"/>
        <v>166168.27272727274</v>
      </c>
      <c r="AA404" s="12">
        <f t="shared" si="115"/>
        <v>999533.40909090918</v>
      </c>
      <c r="AB404" s="22">
        <f t="shared" si="116"/>
        <v>0</v>
      </c>
      <c r="AC404" s="22">
        <f t="shared" si="117"/>
        <v>0</v>
      </c>
      <c r="AD404" s="22">
        <f t="shared" si="118"/>
        <v>0</v>
      </c>
      <c r="AE404" s="22">
        <f t="shared" si="119"/>
        <v>0</v>
      </c>
      <c r="AF404" s="22">
        <f t="shared" si="120"/>
        <v>0</v>
      </c>
      <c r="AG404" s="22">
        <f t="shared" si="121"/>
        <v>0</v>
      </c>
      <c r="AH404" s="22">
        <f t="shared" si="122"/>
        <v>0</v>
      </c>
      <c r="AI404" s="43" t="str">
        <f t="shared" si="123"/>
        <v>n/a</v>
      </c>
      <c r="AJ404" s="2" t="str">
        <f t="shared" si="124"/>
        <v>2016-17 Winter</v>
      </c>
      <c r="AK404" s="2" t="str">
        <f t="shared" si="125"/>
        <v>2015-16 Winter</v>
      </c>
      <c r="AL404" s="40">
        <v>0</v>
      </c>
      <c r="AM404" s="7"/>
    </row>
    <row r="405" spans="1:39">
      <c r="A405" s="46">
        <v>42426</v>
      </c>
      <c r="B405" s="13" t="str">
        <f t="shared" si="108"/>
        <v>Feb</v>
      </c>
      <c r="C405" s="182"/>
      <c r="D405" s="182"/>
      <c r="E405" s="182"/>
      <c r="F405" s="182"/>
      <c r="G405" s="182"/>
      <c r="H405" s="182"/>
      <c r="I405" s="12">
        <f>VLOOKUP($B405,'Gas wholesale lookups'!$A$4:$L$15,'Inputs - Gas wholesale index'!I$2,FALSE)</f>
        <v>208526.18181818182</v>
      </c>
      <c r="J405" s="12">
        <f>VLOOKUP($B405,'Gas wholesale lookups'!$A$4:$L$15,'Inputs - Gas wholesale index'!J$2,FALSE)</f>
        <v>166168.27272727274</v>
      </c>
      <c r="K405" s="12">
        <f>VLOOKUP($B405,'Gas wholesale lookups'!$A$4:$L$15,'Inputs - Gas wholesale index'!K$2,FALSE)</f>
        <v>291847.5</v>
      </c>
      <c r="L405" s="12">
        <f>VLOOKUP($B405,'Gas wholesale lookups'!$A$4:$L$15,'Inputs - Gas wholesale index'!L$2,FALSE)</f>
        <v>332991.45454545453</v>
      </c>
      <c r="M405" s="12">
        <f>VLOOKUP($B405,'Gas wholesale lookups'!$A$4:$L$15,'Inputs - Gas wholesale index'!M$2,FALSE)</f>
        <v>208526.18181818182</v>
      </c>
      <c r="N405" s="12">
        <f>VLOOKUP($B405,'Gas wholesale lookups'!$A$4:$L$15,'Inputs - Gas wholesale index'!N$2,FALSE)</f>
        <v>166168.27272727274</v>
      </c>
      <c r="O405" s="37">
        <f>VLOOKUP($B405,'Gas wholesale lookups'!$A$4:$R$15,'Inputs - Gas wholesale index'!O$2,FALSE)</f>
        <v>0</v>
      </c>
      <c r="P405" s="37">
        <f>VLOOKUP($B405,'Gas wholesale lookups'!$A$4:$R$15,'Inputs - Gas wholesale index'!P$2,FALSE)</f>
        <v>0</v>
      </c>
      <c r="Q405" s="37">
        <f>VLOOKUP($B405,'Gas wholesale lookups'!$A$4:$R$15,'Inputs - Gas wholesale index'!Q$2,FALSE)</f>
        <v>1</v>
      </c>
      <c r="R405" s="37">
        <f>VLOOKUP($B405,'Gas wholesale lookups'!$A$4:$R$15,'Inputs - Gas wholesale index'!R$2,FALSE)</f>
        <v>1</v>
      </c>
      <c r="S405" s="37">
        <f>VLOOKUP($B405,'Gas wholesale lookups'!$A$4:$R$15,'Inputs - Gas wholesale index'!S$2,FALSE)</f>
        <v>1</v>
      </c>
      <c r="T405" s="37">
        <f>VLOOKUP($B405,'Gas wholesale lookups'!$A$4:$R$15,'Inputs - Gas wholesale index'!T$2,FALSE)</f>
        <v>1</v>
      </c>
      <c r="U405" s="12">
        <f t="shared" si="109"/>
        <v>0</v>
      </c>
      <c r="V405" s="12">
        <f t="shared" si="110"/>
        <v>0</v>
      </c>
      <c r="W405" s="12">
        <f t="shared" si="111"/>
        <v>291847.5</v>
      </c>
      <c r="X405" s="12">
        <f t="shared" si="112"/>
        <v>332991.45454545453</v>
      </c>
      <c r="Y405" s="12">
        <f t="shared" si="113"/>
        <v>208526.18181818182</v>
      </c>
      <c r="Z405" s="12">
        <f t="shared" si="114"/>
        <v>166168.27272727274</v>
      </c>
      <c r="AA405" s="12">
        <f t="shared" si="115"/>
        <v>999533.40909090918</v>
      </c>
      <c r="AB405" s="22">
        <f t="shared" si="116"/>
        <v>0</v>
      </c>
      <c r="AC405" s="22">
        <f t="shared" si="117"/>
        <v>0</v>
      </c>
      <c r="AD405" s="22">
        <f t="shared" si="118"/>
        <v>0</v>
      </c>
      <c r="AE405" s="22">
        <f t="shared" si="119"/>
        <v>0</v>
      </c>
      <c r="AF405" s="22">
        <f t="shared" si="120"/>
        <v>0</v>
      </c>
      <c r="AG405" s="22">
        <f t="shared" si="121"/>
        <v>0</v>
      </c>
      <c r="AH405" s="22">
        <f t="shared" si="122"/>
        <v>0</v>
      </c>
      <c r="AI405" s="43" t="str">
        <f t="shared" si="123"/>
        <v>n/a</v>
      </c>
      <c r="AJ405" s="2" t="str">
        <f t="shared" si="124"/>
        <v>2016-17 Winter</v>
      </c>
      <c r="AK405" s="2" t="str">
        <f t="shared" si="125"/>
        <v>2015-16 Winter</v>
      </c>
      <c r="AL405" s="40">
        <v>0</v>
      </c>
      <c r="AM405" s="7"/>
    </row>
    <row r="406" spans="1:39">
      <c r="A406" s="46">
        <v>42429</v>
      </c>
      <c r="B406" s="13" t="str">
        <f t="shared" si="108"/>
        <v>Feb</v>
      </c>
      <c r="C406" s="182"/>
      <c r="D406" s="182"/>
      <c r="E406" s="182"/>
      <c r="F406" s="182"/>
      <c r="G406" s="182"/>
      <c r="H406" s="182"/>
      <c r="I406" s="12">
        <f>VLOOKUP($B406,'Gas wholesale lookups'!$A$4:$L$15,'Inputs - Gas wholesale index'!I$2,FALSE)</f>
        <v>208526.18181818182</v>
      </c>
      <c r="J406" s="12">
        <f>VLOOKUP($B406,'Gas wholesale lookups'!$A$4:$L$15,'Inputs - Gas wholesale index'!J$2,FALSE)</f>
        <v>166168.27272727274</v>
      </c>
      <c r="K406" s="12">
        <f>VLOOKUP($B406,'Gas wholesale lookups'!$A$4:$L$15,'Inputs - Gas wholesale index'!K$2,FALSE)</f>
        <v>291847.5</v>
      </c>
      <c r="L406" s="12">
        <f>VLOOKUP($B406,'Gas wholesale lookups'!$A$4:$L$15,'Inputs - Gas wholesale index'!L$2,FALSE)</f>
        <v>332991.45454545453</v>
      </c>
      <c r="M406" s="12">
        <f>VLOOKUP($B406,'Gas wholesale lookups'!$A$4:$L$15,'Inputs - Gas wholesale index'!M$2,FALSE)</f>
        <v>208526.18181818182</v>
      </c>
      <c r="N406" s="12">
        <f>VLOOKUP($B406,'Gas wholesale lookups'!$A$4:$L$15,'Inputs - Gas wholesale index'!N$2,FALSE)</f>
        <v>166168.27272727274</v>
      </c>
      <c r="O406" s="37">
        <f>VLOOKUP($B406,'Gas wholesale lookups'!$A$4:$R$15,'Inputs - Gas wholesale index'!O$2,FALSE)</f>
        <v>0</v>
      </c>
      <c r="P406" s="37">
        <f>VLOOKUP($B406,'Gas wholesale lookups'!$A$4:$R$15,'Inputs - Gas wholesale index'!P$2,FALSE)</f>
        <v>0</v>
      </c>
      <c r="Q406" s="37">
        <f>VLOOKUP($B406,'Gas wholesale lookups'!$A$4:$R$15,'Inputs - Gas wholesale index'!Q$2,FALSE)</f>
        <v>1</v>
      </c>
      <c r="R406" s="37">
        <f>VLOOKUP($B406,'Gas wholesale lookups'!$A$4:$R$15,'Inputs - Gas wholesale index'!R$2,FALSE)</f>
        <v>1</v>
      </c>
      <c r="S406" s="37">
        <f>VLOOKUP($B406,'Gas wholesale lookups'!$A$4:$R$15,'Inputs - Gas wholesale index'!S$2,FALSE)</f>
        <v>1</v>
      </c>
      <c r="T406" s="37">
        <f>VLOOKUP($B406,'Gas wholesale lookups'!$A$4:$R$15,'Inputs - Gas wholesale index'!T$2,FALSE)</f>
        <v>1</v>
      </c>
      <c r="U406" s="12">
        <f t="shared" si="109"/>
        <v>0</v>
      </c>
      <c r="V406" s="12">
        <f t="shared" si="110"/>
        <v>0</v>
      </c>
      <c r="W406" s="12">
        <f t="shared" si="111"/>
        <v>291847.5</v>
      </c>
      <c r="X406" s="12">
        <f t="shared" si="112"/>
        <v>332991.45454545453</v>
      </c>
      <c r="Y406" s="12">
        <f t="shared" si="113"/>
        <v>208526.18181818182</v>
      </c>
      <c r="Z406" s="12">
        <f t="shared" si="114"/>
        <v>166168.27272727274</v>
      </c>
      <c r="AA406" s="12">
        <f t="shared" si="115"/>
        <v>999533.40909090918</v>
      </c>
      <c r="AB406" s="22">
        <f t="shared" si="116"/>
        <v>0</v>
      </c>
      <c r="AC406" s="22">
        <f t="shared" si="117"/>
        <v>0</v>
      </c>
      <c r="AD406" s="22">
        <f t="shared" si="118"/>
        <v>0</v>
      </c>
      <c r="AE406" s="22">
        <f t="shared" si="119"/>
        <v>0</v>
      </c>
      <c r="AF406" s="22">
        <f t="shared" si="120"/>
        <v>0</v>
      </c>
      <c r="AG406" s="22">
        <f t="shared" si="121"/>
        <v>0</v>
      </c>
      <c r="AH406" s="22">
        <f t="shared" si="122"/>
        <v>0</v>
      </c>
      <c r="AI406" s="43" t="str">
        <f t="shared" si="123"/>
        <v>n/a</v>
      </c>
      <c r="AJ406" s="2" t="str">
        <f t="shared" si="124"/>
        <v>2016-17 Winter</v>
      </c>
      <c r="AK406" s="2" t="str">
        <f t="shared" si="125"/>
        <v>2015-16 Winter</v>
      </c>
      <c r="AL406" s="40">
        <v>0</v>
      </c>
      <c r="AM406" s="7"/>
    </row>
    <row r="407" spans="1:39">
      <c r="A407" s="46">
        <v>42430</v>
      </c>
      <c r="B407" s="13" t="str">
        <f t="shared" si="108"/>
        <v>Mar</v>
      </c>
      <c r="C407" s="182"/>
      <c r="D407" s="182"/>
      <c r="E407" s="182"/>
      <c r="F407" s="182"/>
      <c r="G407" s="182"/>
      <c r="H407" s="182"/>
      <c r="I407" s="12">
        <f>VLOOKUP($B407,'Gas wholesale lookups'!$A$4:$L$15,'Inputs - Gas wholesale index'!I$2,FALSE)</f>
        <v>208526.18181818182</v>
      </c>
      <c r="J407" s="12">
        <f>VLOOKUP($B407,'Gas wholesale lookups'!$A$4:$L$15,'Inputs - Gas wholesale index'!J$2,FALSE)</f>
        <v>166168.27272727274</v>
      </c>
      <c r="K407" s="12">
        <f>VLOOKUP($B407,'Gas wholesale lookups'!$A$4:$L$15,'Inputs - Gas wholesale index'!K$2,FALSE)</f>
        <v>291847.5</v>
      </c>
      <c r="L407" s="12">
        <f>VLOOKUP($B407,'Gas wholesale lookups'!$A$4:$L$15,'Inputs - Gas wholesale index'!L$2,FALSE)</f>
        <v>332991.45454545453</v>
      </c>
      <c r="M407" s="12">
        <f>VLOOKUP($B407,'Gas wholesale lookups'!$A$4:$L$15,'Inputs - Gas wholesale index'!M$2,FALSE)</f>
        <v>208526.18181818182</v>
      </c>
      <c r="N407" s="12">
        <f>VLOOKUP($B407,'Gas wholesale lookups'!$A$4:$L$15,'Inputs - Gas wholesale index'!N$2,FALSE)</f>
        <v>166168.27272727274</v>
      </c>
      <c r="O407" s="37">
        <f>VLOOKUP($B407,'Gas wholesale lookups'!$A$4:$R$15,'Inputs - Gas wholesale index'!O$2,FALSE)</f>
        <v>0</v>
      </c>
      <c r="P407" s="37">
        <f>VLOOKUP($B407,'Gas wholesale lookups'!$A$4:$R$15,'Inputs - Gas wholesale index'!P$2,FALSE)</f>
        <v>0</v>
      </c>
      <c r="Q407" s="37">
        <f>VLOOKUP($B407,'Gas wholesale lookups'!$A$4:$R$15,'Inputs - Gas wholesale index'!Q$2,FALSE)</f>
        <v>1</v>
      </c>
      <c r="R407" s="37">
        <f>VLOOKUP($B407,'Gas wholesale lookups'!$A$4:$R$15,'Inputs - Gas wholesale index'!R$2,FALSE)</f>
        <v>1</v>
      </c>
      <c r="S407" s="37">
        <f>VLOOKUP($B407,'Gas wholesale lookups'!$A$4:$R$15,'Inputs - Gas wholesale index'!S$2,FALSE)</f>
        <v>1</v>
      </c>
      <c r="T407" s="37">
        <f>VLOOKUP($B407,'Gas wholesale lookups'!$A$4:$R$15,'Inputs - Gas wholesale index'!T$2,FALSE)</f>
        <v>1</v>
      </c>
      <c r="U407" s="12">
        <f t="shared" si="109"/>
        <v>0</v>
      </c>
      <c r="V407" s="12">
        <f t="shared" si="110"/>
        <v>0</v>
      </c>
      <c r="W407" s="12">
        <f t="shared" si="111"/>
        <v>291847.5</v>
      </c>
      <c r="X407" s="12">
        <f t="shared" si="112"/>
        <v>332991.45454545453</v>
      </c>
      <c r="Y407" s="12">
        <f t="shared" si="113"/>
        <v>208526.18181818182</v>
      </c>
      <c r="Z407" s="12">
        <f t="shared" si="114"/>
        <v>166168.27272727274</v>
      </c>
      <c r="AA407" s="12">
        <f t="shared" si="115"/>
        <v>999533.40909090918</v>
      </c>
      <c r="AB407" s="22">
        <f t="shared" si="116"/>
        <v>0</v>
      </c>
      <c r="AC407" s="22">
        <f t="shared" si="117"/>
        <v>0</v>
      </c>
      <c r="AD407" s="22">
        <f t="shared" si="118"/>
        <v>0</v>
      </c>
      <c r="AE407" s="22">
        <f t="shared" si="119"/>
        <v>0</v>
      </c>
      <c r="AF407" s="22">
        <f t="shared" si="120"/>
        <v>0</v>
      </c>
      <c r="AG407" s="22">
        <f t="shared" si="121"/>
        <v>0</v>
      </c>
      <c r="AH407" s="22">
        <f t="shared" si="122"/>
        <v>0</v>
      </c>
      <c r="AI407" s="43" t="str">
        <f t="shared" si="123"/>
        <v>n/a</v>
      </c>
      <c r="AJ407" s="2" t="str">
        <f t="shared" si="124"/>
        <v>2016-17 Winter</v>
      </c>
      <c r="AK407" s="2" t="str">
        <f t="shared" si="125"/>
        <v>2015-16 Winter</v>
      </c>
      <c r="AL407" s="40">
        <v>0</v>
      </c>
      <c r="AM407" s="7"/>
    </row>
    <row r="408" spans="1:39">
      <c r="A408" s="46">
        <v>42431</v>
      </c>
      <c r="B408" s="13" t="str">
        <f t="shared" si="108"/>
        <v>Mar</v>
      </c>
      <c r="C408" s="182"/>
      <c r="D408" s="182"/>
      <c r="E408" s="182"/>
      <c r="F408" s="182"/>
      <c r="G408" s="182"/>
      <c r="H408" s="182"/>
      <c r="I408" s="12">
        <f>VLOOKUP($B408,'Gas wholesale lookups'!$A$4:$L$15,'Inputs - Gas wholesale index'!I$2,FALSE)</f>
        <v>208526.18181818182</v>
      </c>
      <c r="J408" s="12">
        <f>VLOOKUP($B408,'Gas wholesale lookups'!$A$4:$L$15,'Inputs - Gas wholesale index'!J$2,FALSE)</f>
        <v>166168.27272727274</v>
      </c>
      <c r="K408" s="12">
        <f>VLOOKUP($B408,'Gas wholesale lookups'!$A$4:$L$15,'Inputs - Gas wholesale index'!K$2,FALSE)</f>
        <v>291847.5</v>
      </c>
      <c r="L408" s="12">
        <f>VLOOKUP($B408,'Gas wholesale lookups'!$A$4:$L$15,'Inputs - Gas wholesale index'!L$2,FALSE)</f>
        <v>332991.45454545453</v>
      </c>
      <c r="M408" s="12">
        <f>VLOOKUP($B408,'Gas wholesale lookups'!$A$4:$L$15,'Inputs - Gas wholesale index'!M$2,FALSE)</f>
        <v>208526.18181818182</v>
      </c>
      <c r="N408" s="12">
        <f>VLOOKUP($B408,'Gas wholesale lookups'!$A$4:$L$15,'Inputs - Gas wholesale index'!N$2,FALSE)</f>
        <v>166168.27272727274</v>
      </c>
      <c r="O408" s="37">
        <f>VLOOKUP($B408,'Gas wholesale lookups'!$A$4:$R$15,'Inputs - Gas wholesale index'!O$2,FALSE)</f>
        <v>0</v>
      </c>
      <c r="P408" s="37">
        <f>VLOOKUP($B408,'Gas wholesale lookups'!$A$4:$R$15,'Inputs - Gas wholesale index'!P$2,FALSE)</f>
        <v>0</v>
      </c>
      <c r="Q408" s="37">
        <f>VLOOKUP($B408,'Gas wholesale lookups'!$A$4:$R$15,'Inputs - Gas wholesale index'!Q$2,FALSE)</f>
        <v>1</v>
      </c>
      <c r="R408" s="37">
        <f>VLOOKUP($B408,'Gas wholesale lookups'!$A$4:$R$15,'Inputs - Gas wholesale index'!R$2,FALSE)</f>
        <v>1</v>
      </c>
      <c r="S408" s="37">
        <f>VLOOKUP($B408,'Gas wholesale lookups'!$A$4:$R$15,'Inputs - Gas wholesale index'!S$2,FALSE)</f>
        <v>1</v>
      </c>
      <c r="T408" s="37">
        <f>VLOOKUP($B408,'Gas wholesale lookups'!$A$4:$R$15,'Inputs - Gas wholesale index'!T$2,FALSE)</f>
        <v>1</v>
      </c>
      <c r="U408" s="12">
        <f t="shared" si="109"/>
        <v>0</v>
      </c>
      <c r="V408" s="12">
        <f t="shared" si="110"/>
        <v>0</v>
      </c>
      <c r="W408" s="12">
        <f t="shared" si="111"/>
        <v>291847.5</v>
      </c>
      <c r="X408" s="12">
        <f t="shared" si="112"/>
        <v>332991.45454545453</v>
      </c>
      <c r="Y408" s="12">
        <f t="shared" si="113"/>
        <v>208526.18181818182</v>
      </c>
      <c r="Z408" s="12">
        <f t="shared" si="114"/>
        <v>166168.27272727274</v>
      </c>
      <c r="AA408" s="12">
        <f t="shared" si="115"/>
        <v>999533.40909090918</v>
      </c>
      <c r="AB408" s="22">
        <f t="shared" si="116"/>
        <v>0</v>
      </c>
      <c r="AC408" s="22">
        <f t="shared" si="117"/>
        <v>0</v>
      </c>
      <c r="AD408" s="22">
        <f t="shared" si="118"/>
        <v>0</v>
      </c>
      <c r="AE408" s="22">
        <f t="shared" si="119"/>
        <v>0</v>
      </c>
      <c r="AF408" s="22">
        <f t="shared" si="120"/>
        <v>0</v>
      </c>
      <c r="AG408" s="22">
        <f t="shared" si="121"/>
        <v>0</v>
      </c>
      <c r="AH408" s="22">
        <f t="shared" si="122"/>
        <v>0</v>
      </c>
      <c r="AI408" s="43" t="str">
        <f t="shared" si="123"/>
        <v>n/a</v>
      </c>
      <c r="AJ408" s="2" t="str">
        <f t="shared" si="124"/>
        <v>2016-17 Winter</v>
      </c>
      <c r="AK408" s="2" t="str">
        <f t="shared" si="125"/>
        <v>2015-16 Winter</v>
      </c>
      <c r="AL408" s="40">
        <v>0</v>
      </c>
      <c r="AM408" s="7"/>
    </row>
    <row r="409" spans="1:39">
      <c r="A409" s="46">
        <v>42432</v>
      </c>
      <c r="B409" s="13" t="str">
        <f t="shared" ref="B409:B456" si="126">TEXT(A409,"mmm")</f>
        <v>Mar</v>
      </c>
      <c r="C409" s="182"/>
      <c r="D409" s="182"/>
      <c r="E409" s="182"/>
      <c r="F409" s="182"/>
      <c r="G409" s="182"/>
      <c r="H409" s="182"/>
      <c r="I409" s="12">
        <f>VLOOKUP($B409,'Gas wholesale lookups'!$A$4:$L$15,'Inputs - Gas wholesale index'!I$2,FALSE)</f>
        <v>208526.18181818182</v>
      </c>
      <c r="J409" s="12">
        <f>VLOOKUP($B409,'Gas wholesale lookups'!$A$4:$L$15,'Inputs - Gas wholesale index'!J$2,FALSE)</f>
        <v>166168.27272727274</v>
      </c>
      <c r="K409" s="12">
        <f>VLOOKUP($B409,'Gas wholesale lookups'!$A$4:$L$15,'Inputs - Gas wholesale index'!K$2,FALSE)</f>
        <v>291847.5</v>
      </c>
      <c r="L409" s="12">
        <f>VLOOKUP($B409,'Gas wholesale lookups'!$A$4:$L$15,'Inputs - Gas wholesale index'!L$2,FALSE)</f>
        <v>332991.45454545453</v>
      </c>
      <c r="M409" s="12">
        <f>VLOOKUP($B409,'Gas wholesale lookups'!$A$4:$L$15,'Inputs - Gas wholesale index'!M$2,FALSE)</f>
        <v>208526.18181818182</v>
      </c>
      <c r="N409" s="12">
        <f>VLOOKUP($B409,'Gas wholesale lookups'!$A$4:$L$15,'Inputs - Gas wholesale index'!N$2,FALSE)</f>
        <v>166168.27272727274</v>
      </c>
      <c r="O409" s="37">
        <f>VLOOKUP($B409,'Gas wholesale lookups'!$A$4:$R$15,'Inputs - Gas wholesale index'!O$2,FALSE)</f>
        <v>0</v>
      </c>
      <c r="P409" s="37">
        <f>VLOOKUP($B409,'Gas wholesale lookups'!$A$4:$R$15,'Inputs - Gas wholesale index'!P$2,FALSE)</f>
        <v>0</v>
      </c>
      <c r="Q409" s="37">
        <f>VLOOKUP($B409,'Gas wholesale lookups'!$A$4:$R$15,'Inputs - Gas wholesale index'!Q$2,FALSE)</f>
        <v>1</v>
      </c>
      <c r="R409" s="37">
        <f>VLOOKUP($B409,'Gas wholesale lookups'!$A$4:$R$15,'Inputs - Gas wholesale index'!R$2,FALSE)</f>
        <v>1</v>
      </c>
      <c r="S409" s="37">
        <f>VLOOKUP($B409,'Gas wholesale lookups'!$A$4:$R$15,'Inputs - Gas wholesale index'!S$2,FALSE)</f>
        <v>1</v>
      </c>
      <c r="T409" s="37">
        <f>VLOOKUP($B409,'Gas wholesale lookups'!$A$4:$R$15,'Inputs - Gas wholesale index'!T$2,FALSE)</f>
        <v>1</v>
      </c>
      <c r="U409" s="12">
        <f t="shared" si="109"/>
        <v>0</v>
      </c>
      <c r="V409" s="12">
        <f t="shared" si="110"/>
        <v>0</v>
      </c>
      <c r="W409" s="12">
        <f t="shared" si="111"/>
        <v>291847.5</v>
      </c>
      <c r="X409" s="12">
        <f t="shared" si="112"/>
        <v>332991.45454545453</v>
      </c>
      <c r="Y409" s="12">
        <f t="shared" si="113"/>
        <v>208526.18181818182</v>
      </c>
      <c r="Z409" s="12">
        <f t="shared" si="114"/>
        <v>166168.27272727274</v>
      </c>
      <c r="AA409" s="12">
        <f t="shared" si="115"/>
        <v>999533.40909090918</v>
      </c>
      <c r="AB409" s="22">
        <f t="shared" si="116"/>
        <v>0</v>
      </c>
      <c r="AC409" s="22">
        <f t="shared" si="117"/>
        <v>0</v>
      </c>
      <c r="AD409" s="22">
        <f t="shared" si="118"/>
        <v>0</v>
      </c>
      <c r="AE409" s="22">
        <f t="shared" si="119"/>
        <v>0</v>
      </c>
      <c r="AF409" s="22">
        <f t="shared" si="120"/>
        <v>0</v>
      </c>
      <c r="AG409" s="22">
        <f t="shared" si="121"/>
        <v>0</v>
      </c>
      <c r="AH409" s="22">
        <f t="shared" si="122"/>
        <v>0</v>
      </c>
      <c r="AI409" s="43" t="str">
        <f t="shared" si="123"/>
        <v>n/a</v>
      </c>
      <c r="AJ409" s="2" t="str">
        <f t="shared" si="124"/>
        <v>2016-17 Winter</v>
      </c>
      <c r="AK409" s="2" t="str">
        <f t="shared" si="125"/>
        <v>2015-16 Winter</v>
      </c>
      <c r="AL409" s="40">
        <v>0</v>
      </c>
      <c r="AM409" s="7"/>
    </row>
    <row r="410" spans="1:39">
      <c r="A410" s="46">
        <v>42433</v>
      </c>
      <c r="B410" s="13" t="str">
        <f t="shared" si="126"/>
        <v>Mar</v>
      </c>
      <c r="C410" s="182"/>
      <c r="D410" s="182"/>
      <c r="E410" s="182"/>
      <c r="F410" s="182"/>
      <c r="G410" s="182"/>
      <c r="H410" s="182"/>
      <c r="I410" s="12">
        <f>VLOOKUP($B410,'Gas wholesale lookups'!$A$4:$L$15,'Inputs - Gas wholesale index'!I$2,FALSE)</f>
        <v>208526.18181818182</v>
      </c>
      <c r="J410" s="12">
        <f>VLOOKUP($B410,'Gas wholesale lookups'!$A$4:$L$15,'Inputs - Gas wholesale index'!J$2,FALSE)</f>
        <v>166168.27272727274</v>
      </c>
      <c r="K410" s="12">
        <f>VLOOKUP($B410,'Gas wholesale lookups'!$A$4:$L$15,'Inputs - Gas wholesale index'!K$2,FALSE)</f>
        <v>291847.5</v>
      </c>
      <c r="L410" s="12">
        <f>VLOOKUP($B410,'Gas wholesale lookups'!$A$4:$L$15,'Inputs - Gas wholesale index'!L$2,FALSE)</f>
        <v>332991.45454545453</v>
      </c>
      <c r="M410" s="12">
        <f>VLOOKUP($B410,'Gas wholesale lookups'!$A$4:$L$15,'Inputs - Gas wholesale index'!M$2,FALSE)</f>
        <v>208526.18181818182</v>
      </c>
      <c r="N410" s="12">
        <f>VLOOKUP($B410,'Gas wholesale lookups'!$A$4:$L$15,'Inputs - Gas wholesale index'!N$2,FALSE)</f>
        <v>166168.27272727274</v>
      </c>
      <c r="O410" s="37">
        <f>VLOOKUP($B410,'Gas wholesale lookups'!$A$4:$R$15,'Inputs - Gas wholesale index'!O$2,FALSE)</f>
        <v>0</v>
      </c>
      <c r="P410" s="37">
        <f>VLOOKUP($B410,'Gas wholesale lookups'!$A$4:$R$15,'Inputs - Gas wholesale index'!P$2,FALSE)</f>
        <v>0</v>
      </c>
      <c r="Q410" s="37">
        <f>VLOOKUP($B410,'Gas wholesale lookups'!$A$4:$R$15,'Inputs - Gas wholesale index'!Q$2,FALSE)</f>
        <v>1</v>
      </c>
      <c r="R410" s="37">
        <f>VLOOKUP($B410,'Gas wholesale lookups'!$A$4:$R$15,'Inputs - Gas wholesale index'!R$2,FALSE)</f>
        <v>1</v>
      </c>
      <c r="S410" s="37">
        <f>VLOOKUP($B410,'Gas wholesale lookups'!$A$4:$R$15,'Inputs - Gas wholesale index'!S$2,FALSE)</f>
        <v>1</v>
      </c>
      <c r="T410" s="37">
        <f>VLOOKUP($B410,'Gas wholesale lookups'!$A$4:$R$15,'Inputs - Gas wholesale index'!T$2,FALSE)</f>
        <v>1</v>
      </c>
      <c r="U410" s="12">
        <f t="shared" si="109"/>
        <v>0</v>
      </c>
      <c r="V410" s="12">
        <f t="shared" si="110"/>
        <v>0</v>
      </c>
      <c r="W410" s="12">
        <f t="shared" si="111"/>
        <v>291847.5</v>
      </c>
      <c r="X410" s="12">
        <f t="shared" si="112"/>
        <v>332991.45454545453</v>
      </c>
      <c r="Y410" s="12">
        <f t="shared" si="113"/>
        <v>208526.18181818182</v>
      </c>
      <c r="Z410" s="12">
        <f t="shared" si="114"/>
        <v>166168.27272727274</v>
      </c>
      <c r="AA410" s="12">
        <f t="shared" si="115"/>
        <v>999533.40909090918</v>
      </c>
      <c r="AB410" s="22">
        <f t="shared" si="116"/>
        <v>0</v>
      </c>
      <c r="AC410" s="22">
        <f t="shared" si="117"/>
        <v>0</v>
      </c>
      <c r="AD410" s="22">
        <f t="shared" si="118"/>
        <v>0</v>
      </c>
      <c r="AE410" s="22">
        <f t="shared" si="119"/>
        <v>0</v>
      </c>
      <c r="AF410" s="22">
        <f t="shared" si="120"/>
        <v>0</v>
      </c>
      <c r="AG410" s="22">
        <f t="shared" si="121"/>
        <v>0</v>
      </c>
      <c r="AH410" s="22">
        <f t="shared" si="122"/>
        <v>0</v>
      </c>
      <c r="AI410" s="43" t="str">
        <f t="shared" si="123"/>
        <v>n/a</v>
      </c>
      <c r="AJ410" s="2" t="str">
        <f t="shared" si="124"/>
        <v>2016-17 Winter</v>
      </c>
      <c r="AK410" s="2" t="str">
        <f t="shared" si="125"/>
        <v>2015-16 Winter</v>
      </c>
      <c r="AL410" s="40">
        <v>0</v>
      </c>
      <c r="AM410" s="7"/>
    </row>
    <row r="411" spans="1:39">
      <c r="A411" s="46">
        <v>42436</v>
      </c>
      <c r="B411" s="13" t="str">
        <f t="shared" si="126"/>
        <v>Mar</v>
      </c>
      <c r="C411" s="182"/>
      <c r="D411" s="182"/>
      <c r="E411" s="182"/>
      <c r="F411" s="182"/>
      <c r="G411" s="182"/>
      <c r="H411" s="182"/>
      <c r="I411" s="12">
        <f>VLOOKUP($B411,'Gas wholesale lookups'!$A$4:$L$15,'Inputs - Gas wholesale index'!I$2,FALSE)</f>
        <v>208526.18181818182</v>
      </c>
      <c r="J411" s="12">
        <f>VLOOKUP($B411,'Gas wholesale lookups'!$A$4:$L$15,'Inputs - Gas wholesale index'!J$2,FALSE)</f>
        <v>166168.27272727274</v>
      </c>
      <c r="K411" s="12">
        <f>VLOOKUP($B411,'Gas wholesale lookups'!$A$4:$L$15,'Inputs - Gas wholesale index'!K$2,FALSE)</f>
        <v>291847.5</v>
      </c>
      <c r="L411" s="12">
        <f>VLOOKUP($B411,'Gas wholesale lookups'!$A$4:$L$15,'Inputs - Gas wholesale index'!L$2,FALSE)</f>
        <v>332991.45454545453</v>
      </c>
      <c r="M411" s="12">
        <f>VLOOKUP($B411,'Gas wholesale lookups'!$A$4:$L$15,'Inputs - Gas wholesale index'!M$2,FALSE)</f>
        <v>208526.18181818182</v>
      </c>
      <c r="N411" s="12">
        <f>VLOOKUP($B411,'Gas wholesale lookups'!$A$4:$L$15,'Inputs - Gas wholesale index'!N$2,FALSE)</f>
        <v>166168.27272727274</v>
      </c>
      <c r="O411" s="37">
        <f>VLOOKUP($B411,'Gas wholesale lookups'!$A$4:$R$15,'Inputs - Gas wholesale index'!O$2,FALSE)</f>
        <v>0</v>
      </c>
      <c r="P411" s="37">
        <f>VLOOKUP($B411,'Gas wholesale lookups'!$A$4:$R$15,'Inputs - Gas wholesale index'!P$2,FALSE)</f>
        <v>0</v>
      </c>
      <c r="Q411" s="37">
        <f>VLOOKUP($B411,'Gas wholesale lookups'!$A$4:$R$15,'Inputs - Gas wholesale index'!Q$2,FALSE)</f>
        <v>1</v>
      </c>
      <c r="R411" s="37">
        <f>VLOOKUP($B411,'Gas wholesale lookups'!$A$4:$R$15,'Inputs - Gas wholesale index'!R$2,FALSE)</f>
        <v>1</v>
      </c>
      <c r="S411" s="37">
        <f>VLOOKUP($B411,'Gas wholesale lookups'!$A$4:$R$15,'Inputs - Gas wholesale index'!S$2,FALSE)</f>
        <v>1</v>
      </c>
      <c r="T411" s="37">
        <f>VLOOKUP($B411,'Gas wholesale lookups'!$A$4:$R$15,'Inputs - Gas wholesale index'!T$2,FALSE)</f>
        <v>1</v>
      </c>
      <c r="U411" s="12">
        <f t="shared" si="109"/>
        <v>0</v>
      </c>
      <c r="V411" s="12">
        <f t="shared" si="110"/>
        <v>0</v>
      </c>
      <c r="W411" s="12">
        <f t="shared" si="111"/>
        <v>291847.5</v>
      </c>
      <c r="X411" s="12">
        <f t="shared" si="112"/>
        <v>332991.45454545453</v>
      </c>
      <c r="Y411" s="12">
        <f t="shared" si="113"/>
        <v>208526.18181818182</v>
      </c>
      <c r="Z411" s="12">
        <f t="shared" si="114"/>
        <v>166168.27272727274</v>
      </c>
      <c r="AA411" s="12">
        <f t="shared" si="115"/>
        <v>999533.40909090918</v>
      </c>
      <c r="AB411" s="22">
        <f t="shared" si="116"/>
        <v>0</v>
      </c>
      <c r="AC411" s="22">
        <f t="shared" si="117"/>
        <v>0</v>
      </c>
      <c r="AD411" s="22">
        <f t="shared" si="118"/>
        <v>0</v>
      </c>
      <c r="AE411" s="22">
        <f t="shared" si="119"/>
        <v>0</v>
      </c>
      <c r="AF411" s="22">
        <f t="shared" si="120"/>
        <v>0</v>
      </c>
      <c r="AG411" s="22">
        <f t="shared" si="121"/>
        <v>0</v>
      </c>
      <c r="AH411" s="22">
        <f t="shared" si="122"/>
        <v>0</v>
      </c>
      <c r="AI411" s="43" t="str">
        <f t="shared" si="123"/>
        <v>n/a</v>
      </c>
      <c r="AJ411" s="2" t="str">
        <f t="shared" si="124"/>
        <v>2016-17 Winter</v>
      </c>
      <c r="AK411" s="2" t="str">
        <f t="shared" si="125"/>
        <v>2015-16 Winter</v>
      </c>
      <c r="AL411" s="40">
        <v>0</v>
      </c>
      <c r="AM411" s="7"/>
    </row>
    <row r="412" spans="1:39">
      <c r="A412" s="46">
        <v>42437</v>
      </c>
      <c r="B412" s="13" t="str">
        <f t="shared" si="126"/>
        <v>Mar</v>
      </c>
      <c r="C412" s="182"/>
      <c r="D412" s="182"/>
      <c r="E412" s="182"/>
      <c r="F412" s="182"/>
      <c r="G412" s="182"/>
      <c r="H412" s="182"/>
      <c r="I412" s="12">
        <f>VLOOKUP($B412,'Gas wholesale lookups'!$A$4:$L$15,'Inputs - Gas wholesale index'!I$2,FALSE)</f>
        <v>208526.18181818182</v>
      </c>
      <c r="J412" s="12">
        <f>VLOOKUP($B412,'Gas wholesale lookups'!$A$4:$L$15,'Inputs - Gas wholesale index'!J$2,FALSE)</f>
        <v>166168.27272727274</v>
      </c>
      <c r="K412" s="12">
        <f>VLOOKUP($B412,'Gas wholesale lookups'!$A$4:$L$15,'Inputs - Gas wholesale index'!K$2,FALSE)</f>
        <v>291847.5</v>
      </c>
      <c r="L412" s="12">
        <f>VLOOKUP($B412,'Gas wholesale lookups'!$A$4:$L$15,'Inputs - Gas wholesale index'!L$2,FALSE)</f>
        <v>332991.45454545453</v>
      </c>
      <c r="M412" s="12">
        <f>VLOOKUP($B412,'Gas wholesale lookups'!$A$4:$L$15,'Inputs - Gas wholesale index'!M$2,FALSE)</f>
        <v>208526.18181818182</v>
      </c>
      <c r="N412" s="12">
        <f>VLOOKUP($B412,'Gas wholesale lookups'!$A$4:$L$15,'Inputs - Gas wholesale index'!N$2,FALSE)</f>
        <v>166168.27272727274</v>
      </c>
      <c r="O412" s="37">
        <f>VLOOKUP($B412,'Gas wholesale lookups'!$A$4:$R$15,'Inputs - Gas wholesale index'!O$2,FALSE)</f>
        <v>0</v>
      </c>
      <c r="P412" s="37">
        <f>VLOOKUP($B412,'Gas wholesale lookups'!$A$4:$R$15,'Inputs - Gas wholesale index'!P$2,FALSE)</f>
        <v>0</v>
      </c>
      <c r="Q412" s="37">
        <f>VLOOKUP($B412,'Gas wholesale lookups'!$A$4:$R$15,'Inputs - Gas wholesale index'!Q$2,FALSE)</f>
        <v>1</v>
      </c>
      <c r="R412" s="37">
        <f>VLOOKUP($B412,'Gas wholesale lookups'!$A$4:$R$15,'Inputs - Gas wholesale index'!R$2,FALSE)</f>
        <v>1</v>
      </c>
      <c r="S412" s="37">
        <f>VLOOKUP($B412,'Gas wholesale lookups'!$A$4:$R$15,'Inputs - Gas wholesale index'!S$2,FALSE)</f>
        <v>1</v>
      </c>
      <c r="T412" s="37">
        <f>VLOOKUP($B412,'Gas wholesale lookups'!$A$4:$R$15,'Inputs - Gas wholesale index'!T$2,FALSE)</f>
        <v>1</v>
      </c>
      <c r="U412" s="12">
        <f t="shared" si="109"/>
        <v>0</v>
      </c>
      <c r="V412" s="12">
        <f t="shared" si="110"/>
        <v>0</v>
      </c>
      <c r="W412" s="12">
        <f t="shared" si="111"/>
        <v>291847.5</v>
      </c>
      <c r="X412" s="12">
        <f t="shared" si="112"/>
        <v>332991.45454545453</v>
      </c>
      <c r="Y412" s="12">
        <f t="shared" si="113"/>
        <v>208526.18181818182</v>
      </c>
      <c r="Z412" s="12">
        <f t="shared" si="114"/>
        <v>166168.27272727274</v>
      </c>
      <c r="AA412" s="12">
        <f t="shared" si="115"/>
        <v>999533.40909090918</v>
      </c>
      <c r="AB412" s="22">
        <f t="shared" si="116"/>
        <v>0</v>
      </c>
      <c r="AC412" s="22">
        <f t="shared" si="117"/>
        <v>0</v>
      </c>
      <c r="AD412" s="22">
        <f t="shared" si="118"/>
        <v>0</v>
      </c>
      <c r="AE412" s="22">
        <f t="shared" si="119"/>
        <v>0</v>
      </c>
      <c r="AF412" s="22">
        <f t="shared" si="120"/>
        <v>0</v>
      </c>
      <c r="AG412" s="22">
        <f t="shared" si="121"/>
        <v>0</v>
      </c>
      <c r="AH412" s="22">
        <f t="shared" si="122"/>
        <v>0</v>
      </c>
      <c r="AI412" s="43" t="str">
        <f t="shared" si="123"/>
        <v>n/a</v>
      </c>
      <c r="AJ412" s="2" t="str">
        <f t="shared" si="124"/>
        <v>2016-17 Winter</v>
      </c>
      <c r="AK412" s="2" t="str">
        <f t="shared" si="125"/>
        <v>2015-16 Winter</v>
      </c>
      <c r="AL412" s="40">
        <v>0</v>
      </c>
      <c r="AM412" s="7"/>
    </row>
    <row r="413" spans="1:39">
      <c r="A413" s="46">
        <v>42438</v>
      </c>
      <c r="B413" s="13" t="str">
        <f t="shared" si="126"/>
        <v>Mar</v>
      </c>
      <c r="C413" s="182"/>
      <c r="D413" s="182"/>
      <c r="E413" s="182"/>
      <c r="F413" s="182"/>
      <c r="G413" s="182"/>
      <c r="H413" s="182"/>
      <c r="I413" s="12">
        <f>VLOOKUP($B413,'Gas wholesale lookups'!$A$4:$L$15,'Inputs - Gas wholesale index'!I$2,FALSE)</f>
        <v>208526.18181818182</v>
      </c>
      <c r="J413" s="12">
        <f>VLOOKUP($B413,'Gas wholesale lookups'!$A$4:$L$15,'Inputs - Gas wholesale index'!J$2,FALSE)</f>
        <v>166168.27272727274</v>
      </c>
      <c r="K413" s="12">
        <f>VLOOKUP($B413,'Gas wholesale lookups'!$A$4:$L$15,'Inputs - Gas wholesale index'!K$2,FALSE)</f>
        <v>291847.5</v>
      </c>
      <c r="L413" s="12">
        <f>VLOOKUP($B413,'Gas wholesale lookups'!$A$4:$L$15,'Inputs - Gas wholesale index'!L$2,FALSE)</f>
        <v>332991.45454545453</v>
      </c>
      <c r="M413" s="12">
        <f>VLOOKUP($B413,'Gas wholesale lookups'!$A$4:$L$15,'Inputs - Gas wholesale index'!M$2,FALSE)</f>
        <v>208526.18181818182</v>
      </c>
      <c r="N413" s="12">
        <f>VLOOKUP($B413,'Gas wholesale lookups'!$A$4:$L$15,'Inputs - Gas wholesale index'!N$2,FALSE)</f>
        <v>166168.27272727274</v>
      </c>
      <c r="O413" s="37">
        <f>VLOOKUP($B413,'Gas wholesale lookups'!$A$4:$R$15,'Inputs - Gas wholesale index'!O$2,FALSE)</f>
        <v>0</v>
      </c>
      <c r="P413" s="37">
        <f>VLOOKUP($B413,'Gas wholesale lookups'!$A$4:$R$15,'Inputs - Gas wholesale index'!P$2,FALSE)</f>
        <v>0</v>
      </c>
      <c r="Q413" s="37">
        <f>VLOOKUP($B413,'Gas wholesale lookups'!$A$4:$R$15,'Inputs - Gas wholesale index'!Q$2,FALSE)</f>
        <v>1</v>
      </c>
      <c r="R413" s="37">
        <f>VLOOKUP($B413,'Gas wholesale lookups'!$A$4:$R$15,'Inputs - Gas wholesale index'!R$2,FALSE)</f>
        <v>1</v>
      </c>
      <c r="S413" s="37">
        <f>VLOOKUP($B413,'Gas wholesale lookups'!$A$4:$R$15,'Inputs - Gas wholesale index'!S$2,FALSE)</f>
        <v>1</v>
      </c>
      <c r="T413" s="37">
        <f>VLOOKUP($B413,'Gas wholesale lookups'!$A$4:$R$15,'Inputs - Gas wholesale index'!T$2,FALSE)</f>
        <v>1</v>
      </c>
      <c r="U413" s="12">
        <f t="shared" si="109"/>
        <v>0</v>
      </c>
      <c r="V413" s="12">
        <f t="shared" si="110"/>
        <v>0</v>
      </c>
      <c r="W413" s="12">
        <f t="shared" si="111"/>
        <v>291847.5</v>
      </c>
      <c r="X413" s="12">
        <f t="shared" si="112"/>
        <v>332991.45454545453</v>
      </c>
      <c r="Y413" s="12">
        <f t="shared" si="113"/>
        <v>208526.18181818182</v>
      </c>
      <c r="Z413" s="12">
        <f t="shared" si="114"/>
        <v>166168.27272727274</v>
      </c>
      <c r="AA413" s="12">
        <f t="shared" si="115"/>
        <v>999533.40909090918</v>
      </c>
      <c r="AB413" s="22">
        <f t="shared" si="116"/>
        <v>0</v>
      </c>
      <c r="AC413" s="22">
        <f t="shared" si="117"/>
        <v>0</v>
      </c>
      <c r="AD413" s="22">
        <f t="shared" si="118"/>
        <v>0</v>
      </c>
      <c r="AE413" s="22">
        <f t="shared" si="119"/>
        <v>0</v>
      </c>
      <c r="AF413" s="22">
        <f t="shared" si="120"/>
        <v>0</v>
      </c>
      <c r="AG413" s="22">
        <f t="shared" si="121"/>
        <v>0</v>
      </c>
      <c r="AH413" s="22">
        <f t="shared" si="122"/>
        <v>0</v>
      </c>
      <c r="AI413" s="43" t="str">
        <f t="shared" si="123"/>
        <v>n/a</v>
      </c>
      <c r="AJ413" s="2" t="str">
        <f t="shared" si="124"/>
        <v>2016-17 Winter</v>
      </c>
      <c r="AK413" s="2" t="str">
        <f t="shared" si="125"/>
        <v>2015-16 Winter</v>
      </c>
      <c r="AL413" s="40">
        <v>0</v>
      </c>
      <c r="AM413" s="7"/>
    </row>
    <row r="414" spans="1:39">
      <c r="A414" s="46">
        <v>42439</v>
      </c>
      <c r="B414" s="13" t="str">
        <f t="shared" si="126"/>
        <v>Mar</v>
      </c>
      <c r="C414" s="182"/>
      <c r="D414" s="182"/>
      <c r="E414" s="182"/>
      <c r="F414" s="182"/>
      <c r="G414" s="182"/>
      <c r="H414" s="182"/>
      <c r="I414" s="12">
        <f>VLOOKUP($B414,'Gas wholesale lookups'!$A$4:$L$15,'Inputs - Gas wholesale index'!I$2,FALSE)</f>
        <v>208526.18181818182</v>
      </c>
      <c r="J414" s="12">
        <f>VLOOKUP($B414,'Gas wholesale lookups'!$A$4:$L$15,'Inputs - Gas wholesale index'!J$2,FALSE)</f>
        <v>166168.27272727274</v>
      </c>
      <c r="K414" s="12">
        <f>VLOOKUP($B414,'Gas wholesale lookups'!$A$4:$L$15,'Inputs - Gas wholesale index'!K$2,FALSE)</f>
        <v>291847.5</v>
      </c>
      <c r="L414" s="12">
        <f>VLOOKUP($B414,'Gas wholesale lookups'!$A$4:$L$15,'Inputs - Gas wholesale index'!L$2,FALSE)</f>
        <v>332991.45454545453</v>
      </c>
      <c r="M414" s="12">
        <f>VLOOKUP($B414,'Gas wholesale lookups'!$A$4:$L$15,'Inputs - Gas wholesale index'!M$2,FALSE)</f>
        <v>208526.18181818182</v>
      </c>
      <c r="N414" s="12">
        <f>VLOOKUP($B414,'Gas wholesale lookups'!$A$4:$L$15,'Inputs - Gas wholesale index'!N$2,FALSE)</f>
        <v>166168.27272727274</v>
      </c>
      <c r="O414" s="37">
        <f>VLOOKUP($B414,'Gas wholesale lookups'!$A$4:$R$15,'Inputs - Gas wholesale index'!O$2,FALSE)</f>
        <v>0</v>
      </c>
      <c r="P414" s="37">
        <f>VLOOKUP($B414,'Gas wholesale lookups'!$A$4:$R$15,'Inputs - Gas wholesale index'!P$2,FALSE)</f>
        <v>0</v>
      </c>
      <c r="Q414" s="37">
        <f>VLOOKUP($B414,'Gas wholesale lookups'!$A$4:$R$15,'Inputs - Gas wholesale index'!Q$2,FALSE)</f>
        <v>1</v>
      </c>
      <c r="R414" s="37">
        <f>VLOOKUP($B414,'Gas wholesale lookups'!$A$4:$R$15,'Inputs - Gas wholesale index'!R$2,FALSE)</f>
        <v>1</v>
      </c>
      <c r="S414" s="37">
        <f>VLOOKUP($B414,'Gas wholesale lookups'!$A$4:$R$15,'Inputs - Gas wholesale index'!S$2,FALSE)</f>
        <v>1</v>
      </c>
      <c r="T414" s="37">
        <f>VLOOKUP($B414,'Gas wholesale lookups'!$A$4:$R$15,'Inputs - Gas wholesale index'!T$2,FALSE)</f>
        <v>1</v>
      </c>
      <c r="U414" s="12">
        <f t="shared" si="109"/>
        <v>0</v>
      </c>
      <c r="V414" s="12">
        <f t="shared" si="110"/>
        <v>0</v>
      </c>
      <c r="W414" s="12">
        <f t="shared" si="111"/>
        <v>291847.5</v>
      </c>
      <c r="X414" s="12">
        <f t="shared" si="112"/>
        <v>332991.45454545453</v>
      </c>
      <c r="Y414" s="12">
        <f t="shared" si="113"/>
        <v>208526.18181818182</v>
      </c>
      <c r="Z414" s="12">
        <f t="shared" si="114"/>
        <v>166168.27272727274</v>
      </c>
      <c r="AA414" s="12">
        <f t="shared" si="115"/>
        <v>999533.40909090918</v>
      </c>
      <c r="AB414" s="22">
        <f t="shared" si="116"/>
        <v>0</v>
      </c>
      <c r="AC414" s="22">
        <f t="shared" si="117"/>
        <v>0</v>
      </c>
      <c r="AD414" s="22">
        <f t="shared" si="118"/>
        <v>0</v>
      </c>
      <c r="AE414" s="22">
        <f t="shared" si="119"/>
        <v>0</v>
      </c>
      <c r="AF414" s="22">
        <f t="shared" si="120"/>
        <v>0</v>
      </c>
      <c r="AG414" s="22">
        <f t="shared" si="121"/>
        <v>0</v>
      </c>
      <c r="AH414" s="22">
        <f t="shared" si="122"/>
        <v>0</v>
      </c>
      <c r="AI414" s="43" t="str">
        <f t="shared" si="123"/>
        <v>n/a</v>
      </c>
      <c r="AJ414" s="2" t="str">
        <f t="shared" si="124"/>
        <v>2016-17 Winter</v>
      </c>
      <c r="AK414" s="2" t="str">
        <f t="shared" si="125"/>
        <v>2015-16 Winter</v>
      </c>
      <c r="AL414" s="40">
        <v>0</v>
      </c>
      <c r="AM414" s="7"/>
    </row>
    <row r="415" spans="1:39">
      <c r="A415" s="46">
        <v>42440</v>
      </c>
      <c r="B415" s="13" t="str">
        <f t="shared" si="126"/>
        <v>Mar</v>
      </c>
      <c r="C415" s="182"/>
      <c r="D415" s="182"/>
      <c r="E415" s="182"/>
      <c r="F415" s="182"/>
      <c r="G415" s="182"/>
      <c r="H415" s="182"/>
      <c r="I415" s="12">
        <f>VLOOKUP($B415,'Gas wholesale lookups'!$A$4:$L$15,'Inputs - Gas wholesale index'!I$2,FALSE)</f>
        <v>208526.18181818182</v>
      </c>
      <c r="J415" s="12">
        <f>VLOOKUP($B415,'Gas wholesale lookups'!$A$4:$L$15,'Inputs - Gas wholesale index'!J$2,FALSE)</f>
        <v>166168.27272727274</v>
      </c>
      <c r="K415" s="12">
        <f>VLOOKUP($B415,'Gas wholesale lookups'!$A$4:$L$15,'Inputs - Gas wholesale index'!K$2,FALSE)</f>
        <v>291847.5</v>
      </c>
      <c r="L415" s="12">
        <f>VLOOKUP($B415,'Gas wholesale lookups'!$A$4:$L$15,'Inputs - Gas wholesale index'!L$2,FALSE)</f>
        <v>332991.45454545453</v>
      </c>
      <c r="M415" s="12">
        <f>VLOOKUP($B415,'Gas wholesale lookups'!$A$4:$L$15,'Inputs - Gas wholesale index'!M$2,FALSE)</f>
        <v>208526.18181818182</v>
      </c>
      <c r="N415" s="12">
        <f>VLOOKUP($B415,'Gas wholesale lookups'!$A$4:$L$15,'Inputs - Gas wholesale index'!N$2,FALSE)</f>
        <v>166168.27272727274</v>
      </c>
      <c r="O415" s="37">
        <f>VLOOKUP($B415,'Gas wholesale lookups'!$A$4:$R$15,'Inputs - Gas wholesale index'!O$2,FALSE)</f>
        <v>0</v>
      </c>
      <c r="P415" s="37">
        <f>VLOOKUP($B415,'Gas wholesale lookups'!$A$4:$R$15,'Inputs - Gas wholesale index'!P$2,FALSE)</f>
        <v>0</v>
      </c>
      <c r="Q415" s="37">
        <f>VLOOKUP($B415,'Gas wholesale lookups'!$A$4:$R$15,'Inputs - Gas wholesale index'!Q$2,FALSE)</f>
        <v>1</v>
      </c>
      <c r="R415" s="37">
        <f>VLOOKUP($B415,'Gas wholesale lookups'!$A$4:$R$15,'Inputs - Gas wholesale index'!R$2,FALSE)</f>
        <v>1</v>
      </c>
      <c r="S415" s="37">
        <f>VLOOKUP($B415,'Gas wholesale lookups'!$A$4:$R$15,'Inputs - Gas wholesale index'!S$2,FALSE)</f>
        <v>1</v>
      </c>
      <c r="T415" s="37">
        <f>VLOOKUP($B415,'Gas wholesale lookups'!$A$4:$R$15,'Inputs - Gas wholesale index'!T$2,FALSE)</f>
        <v>1</v>
      </c>
      <c r="U415" s="12">
        <f t="shared" si="109"/>
        <v>0</v>
      </c>
      <c r="V415" s="12">
        <f t="shared" si="110"/>
        <v>0</v>
      </c>
      <c r="W415" s="12">
        <f t="shared" si="111"/>
        <v>291847.5</v>
      </c>
      <c r="X415" s="12">
        <f t="shared" si="112"/>
        <v>332991.45454545453</v>
      </c>
      <c r="Y415" s="12">
        <f t="shared" si="113"/>
        <v>208526.18181818182</v>
      </c>
      <c r="Z415" s="12">
        <f t="shared" si="114"/>
        <v>166168.27272727274</v>
      </c>
      <c r="AA415" s="12">
        <f t="shared" si="115"/>
        <v>999533.40909090918</v>
      </c>
      <c r="AB415" s="22">
        <f t="shared" si="116"/>
        <v>0</v>
      </c>
      <c r="AC415" s="22">
        <f t="shared" si="117"/>
        <v>0</v>
      </c>
      <c r="AD415" s="22">
        <f t="shared" si="118"/>
        <v>0</v>
      </c>
      <c r="AE415" s="22">
        <f t="shared" si="119"/>
        <v>0</v>
      </c>
      <c r="AF415" s="22">
        <f t="shared" si="120"/>
        <v>0</v>
      </c>
      <c r="AG415" s="22">
        <f t="shared" si="121"/>
        <v>0</v>
      </c>
      <c r="AH415" s="22">
        <f t="shared" si="122"/>
        <v>0</v>
      </c>
      <c r="AI415" s="43" t="str">
        <f t="shared" si="123"/>
        <v>n/a</v>
      </c>
      <c r="AJ415" s="2" t="str">
        <f t="shared" si="124"/>
        <v>2016-17 Winter</v>
      </c>
      <c r="AK415" s="2" t="str">
        <f t="shared" si="125"/>
        <v>2015-16 Winter</v>
      </c>
      <c r="AL415" s="40">
        <v>0</v>
      </c>
      <c r="AM415" s="7"/>
    </row>
    <row r="416" spans="1:39">
      <c r="A416" s="46">
        <v>42443</v>
      </c>
      <c r="B416" s="13" t="str">
        <f t="shared" si="126"/>
        <v>Mar</v>
      </c>
      <c r="C416" s="182"/>
      <c r="D416" s="182"/>
      <c r="E416" s="182"/>
      <c r="F416" s="182"/>
      <c r="G416" s="182"/>
      <c r="H416" s="182"/>
      <c r="I416" s="12">
        <f>VLOOKUP($B416,'Gas wholesale lookups'!$A$4:$L$15,'Inputs - Gas wholesale index'!I$2,FALSE)</f>
        <v>208526.18181818182</v>
      </c>
      <c r="J416" s="12">
        <f>VLOOKUP($B416,'Gas wholesale lookups'!$A$4:$L$15,'Inputs - Gas wholesale index'!J$2,FALSE)</f>
        <v>166168.27272727274</v>
      </c>
      <c r="K416" s="12">
        <f>VLOOKUP($B416,'Gas wholesale lookups'!$A$4:$L$15,'Inputs - Gas wholesale index'!K$2,FALSE)</f>
        <v>291847.5</v>
      </c>
      <c r="L416" s="12">
        <f>VLOOKUP($B416,'Gas wholesale lookups'!$A$4:$L$15,'Inputs - Gas wholesale index'!L$2,FALSE)</f>
        <v>332991.45454545453</v>
      </c>
      <c r="M416" s="12">
        <f>VLOOKUP($B416,'Gas wholesale lookups'!$A$4:$L$15,'Inputs - Gas wholesale index'!M$2,FALSE)</f>
        <v>208526.18181818182</v>
      </c>
      <c r="N416" s="12">
        <f>VLOOKUP($B416,'Gas wholesale lookups'!$A$4:$L$15,'Inputs - Gas wholesale index'!N$2,FALSE)</f>
        <v>166168.27272727274</v>
      </c>
      <c r="O416" s="37">
        <f>VLOOKUP($B416,'Gas wholesale lookups'!$A$4:$R$15,'Inputs - Gas wholesale index'!O$2,FALSE)</f>
        <v>0</v>
      </c>
      <c r="P416" s="37">
        <f>VLOOKUP($B416,'Gas wholesale lookups'!$A$4:$R$15,'Inputs - Gas wholesale index'!P$2,FALSE)</f>
        <v>0</v>
      </c>
      <c r="Q416" s="37">
        <f>VLOOKUP($B416,'Gas wholesale lookups'!$A$4:$R$15,'Inputs - Gas wholesale index'!Q$2,FALSE)</f>
        <v>1</v>
      </c>
      <c r="R416" s="37">
        <f>VLOOKUP($B416,'Gas wholesale lookups'!$A$4:$R$15,'Inputs - Gas wholesale index'!R$2,FALSE)</f>
        <v>1</v>
      </c>
      <c r="S416" s="37">
        <f>VLOOKUP($B416,'Gas wholesale lookups'!$A$4:$R$15,'Inputs - Gas wholesale index'!S$2,FALSE)</f>
        <v>1</v>
      </c>
      <c r="T416" s="37">
        <f>VLOOKUP($B416,'Gas wholesale lookups'!$A$4:$R$15,'Inputs - Gas wholesale index'!T$2,FALSE)</f>
        <v>1</v>
      </c>
      <c r="U416" s="12">
        <f t="shared" si="109"/>
        <v>0</v>
      </c>
      <c r="V416" s="12">
        <f t="shared" si="110"/>
        <v>0</v>
      </c>
      <c r="W416" s="12">
        <f t="shared" si="111"/>
        <v>291847.5</v>
      </c>
      <c r="X416" s="12">
        <f t="shared" si="112"/>
        <v>332991.45454545453</v>
      </c>
      <c r="Y416" s="12">
        <f t="shared" si="113"/>
        <v>208526.18181818182</v>
      </c>
      <c r="Z416" s="12">
        <f t="shared" si="114"/>
        <v>166168.27272727274</v>
      </c>
      <c r="AA416" s="12">
        <f t="shared" si="115"/>
        <v>999533.40909090918</v>
      </c>
      <c r="AB416" s="22">
        <f t="shared" si="116"/>
        <v>0</v>
      </c>
      <c r="AC416" s="22">
        <f t="shared" si="117"/>
        <v>0</v>
      </c>
      <c r="AD416" s="22">
        <f t="shared" si="118"/>
        <v>0</v>
      </c>
      <c r="AE416" s="22">
        <f t="shared" si="119"/>
        <v>0</v>
      </c>
      <c r="AF416" s="22">
        <f t="shared" si="120"/>
        <v>0</v>
      </c>
      <c r="AG416" s="22">
        <f t="shared" si="121"/>
        <v>0</v>
      </c>
      <c r="AH416" s="22">
        <f t="shared" si="122"/>
        <v>0</v>
      </c>
      <c r="AI416" s="43" t="str">
        <f t="shared" si="123"/>
        <v>n/a</v>
      </c>
      <c r="AJ416" s="2" t="str">
        <f t="shared" si="124"/>
        <v>2016-17 Winter</v>
      </c>
      <c r="AK416" s="2" t="str">
        <f t="shared" si="125"/>
        <v>2015-16 Winter</v>
      </c>
      <c r="AL416" s="40">
        <v>0</v>
      </c>
      <c r="AM416" s="7"/>
    </row>
    <row r="417" spans="1:39">
      <c r="A417" s="46">
        <v>42444</v>
      </c>
      <c r="B417" s="13" t="str">
        <f t="shared" si="126"/>
        <v>Mar</v>
      </c>
      <c r="C417" s="182"/>
      <c r="D417" s="182"/>
      <c r="E417" s="182"/>
      <c r="F417" s="182"/>
      <c r="G417" s="182"/>
      <c r="H417" s="182"/>
      <c r="I417" s="12">
        <f>VLOOKUP($B417,'Gas wholesale lookups'!$A$4:$L$15,'Inputs - Gas wholesale index'!I$2,FALSE)</f>
        <v>208526.18181818182</v>
      </c>
      <c r="J417" s="12">
        <f>VLOOKUP($B417,'Gas wholesale lookups'!$A$4:$L$15,'Inputs - Gas wholesale index'!J$2,FALSE)</f>
        <v>166168.27272727274</v>
      </c>
      <c r="K417" s="12">
        <f>VLOOKUP($B417,'Gas wholesale lookups'!$A$4:$L$15,'Inputs - Gas wholesale index'!K$2,FALSE)</f>
        <v>291847.5</v>
      </c>
      <c r="L417" s="12">
        <f>VLOOKUP($B417,'Gas wholesale lookups'!$A$4:$L$15,'Inputs - Gas wholesale index'!L$2,FALSE)</f>
        <v>332991.45454545453</v>
      </c>
      <c r="M417" s="12">
        <f>VLOOKUP($B417,'Gas wholesale lookups'!$A$4:$L$15,'Inputs - Gas wholesale index'!M$2,FALSE)</f>
        <v>208526.18181818182</v>
      </c>
      <c r="N417" s="12">
        <f>VLOOKUP($B417,'Gas wholesale lookups'!$A$4:$L$15,'Inputs - Gas wholesale index'!N$2,FALSE)</f>
        <v>166168.27272727274</v>
      </c>
      <c r="O417" s="37">
        <f>VLOOKUP($B417,'Gas wholesale lookups'!$A$4:$R$15,'Inputs - Gas wholesale index'!O$2,FALSE)</f>
        <v>0</v>
      </c>
      <c r="P417" s="37">
        <f>VLOOKUP($B417,'Gas wholesale lookups'!$A$4:$R$15,'Inputs - Gas wholesale index'!P$2,FALSE)</f>
        <v>0</v>
      </c>
      <c r="Q417" s="37">
        <f>VLOOKUP($B417,'Gas wholesale lookups'!$A$4:$R$15,'Inputs - Gas wholesale index'!Q$2,FALSE)</f>
        <v>1</v>
      </c>
      <c r="R417" s="37">
        <f>VLOOKUP($B417,'Gas wholesale lookups'!$A$4:$R$15,'Inputs - Gas wholesale index'!R$2,FALSE)</f>
        <v>1</v>
      </c>
      <c r="S417" s="37">
        <f>VLOOKUP($B417,'Gas wholesale lookups'!$A$4:$R$15,'Inputs - Gas wholesale index'!S$2,FALSE)</f>
        <v>1</v>
      </c>
      <c r="T417" s="37">
        <f>VLOOKUP($B417,'Gas wholesale lookups'!$A$4:$R$15,'Inputs - Gas wholesale index'!T$2,FALSE)</f>
        <v>1</v>
      </c>
      <c r="U417" s="12">
        <f t="shared" si="109"/>
        <v>0</v>
      </c>
      <c r="V417" s="12">
        <f t="shared" si="110"/>
        <v>0</v>
      </c>
      <c r="W417" s="12">
        <f t="shared" si="111"/>
        <v>291847.5</v>
      </c>
      <c r="X417" s="12">
        <f t="shared" si="112"/>
        <v>332991.45454545453</v>
      </c>
      <c r="Y417" s="12">
        <f t="shared" si="113"/>
        <v>208526.18181818182</v>
      </c>
      <c r="Z417" s="12">
        <f t="shared" si="114"/>
        <v>166168.27272727274</v>
      </c>
      <c r="AA417" s="12">
        <f t="shared" si="115"/>
        <v>999533.40909090918</v>
      </c>
      <c r="AB417" s="22">
        <f t="shared" si="116"/>
        <v>0</v>
      </c>
      <c r="AC417" s="22">
        <f t="shared" si="117"/>
        <v>0</v>
      </c>
      <c r="AD417" s="22">
        <f t="shared" si="118"/>
        <v>0</v>
      </c>
      <c r="AE417" s="22">
        <f t="shared" si="119"/>
        <v>0</v>
      </c>
      <c r="AF417" s="22">
        <f t="shared" si="120"/>
        <v>0</v>
      </c>
      <c r="AG417" s="22">
        <f t="shared" si="121"/>
        <v>0</v>
      </c>
      <c r="AH417" s="22">
        <f t="shared" si="122"/>
        <v>0</v>
      </c>
      <c r="AI417" s="43" t="str">
        <f t="shared" si="123"/>
        <v>n/a</v>
      </c>
      <c r="AJ417" s="2" t="str">
        <f t="shared" si="124"/>
        <v>2016-17 Winter</v>
      </c>
      <c r="AK417" s="2" t="str">
        <f t="shared" si="125"/>
        <v>2015-16 Winter</v>
      </c>
      <c r="AL417" s="40">
        <v>0</v>
      </c>
      <c r="AM417" s="7"/>
    </row>
    <row r="418" spans="1:39">
      <c r="A418" s="46">
        <v>42445</v>
      </c>
      <c r="B418" s="13" t="str">
        <f t="shared" si="126"/>
        <v>Mar</v>
      </c>
      <c r="C418" s="182"/>
      <c r="D418" s="182"/>
      <c r="E418" s="182"/>
      <c r="F418" s="182"/>
      <c r="G418" s="182"/>
      <c r="H418" s="182"/>
      <c r="I418" s="12">
        <f>VLOOKUP($B418,'Gas wholesale lookups'!$A$4:$L$15,'Inputs - Gas wholesale index'!I$2,FALSE)</f>
        <v>208526.18181818182</v>
      </c>
      <c r="J418" s="12">
        <f>VLOOKUP($B418,'Gas wholesale lookups'!$A$4:$L$15,'Inputs - Gas wholesale index'!J$2,FALSE)</f>
        <v>166168.27272727274</v>
      </c>
      <c r="K418" s="12">
        <f>VLOOKUP($B418,'Gas wholesale lookups'!$A$4:$L$15,'Inputs - Gas wholesale index'!K$2,FALSE)</f>
        <v>291847.5</v>
      </c>
      <c r="L418" s="12">
        <f>VLOOKUP($B418,'Gas wholesale lookups'!$A$4:$L$15,'Inputs - Gas wholesale index'!L$2,FALSE)</f>
        <v>332991.45454545453</v>
      </c>
      <c r="M418" s="12">
        <f>VLOOKUP($B418,'Gas wholesale lookups'!$A$4:$L$15,'Inputs - Gas wholesale index'!M$2,FALSE)</f>
        <v>208526.18181818182</v>
      </c>
      <c r="N418" s="12">
        <f>VLOOKUP($B418,'Gas wholesale lookups'!$A$4:$L$15,'Inputs - Gas wholesale index'!N$2,FALSE)</f>
        <v>166168.27272727274</v>
      </c>
      <c r="O418" s="37">
        <f>VLOOKUP($B418,'Gas wholesale lookups'!$A$4:$R$15,'Inputs - Gas wholesale index'!O$2,FALSE)</f>
        <v>0</v>
      </c>
      <c r="P418" s="37">
        <f>VLOOKUP($B418,'Gas wholesale lookups'!$A$4:$R$15,'Inputs - Gas wholesale index'!P$2,FALSE)</f>
        <v>0</v>
      </c>
      <c r="Q418" s="37">
        <f>VLOOKUP($B418,'Gas wholesale lookups'!$A$4:$R$15,'Inputs - Gas wholesale index'!Q$2,FALSE)</f>
        <v>1</v>
      </c>
      <c r="R418" s="37">
        <f>VLOOKUP($B418,'Gas wholesale lookups'!$A$4:$R$15,'Inputs - Gas wholesale index'!R$2,FALSE)</f>
        <v>1</v>
      </c>
      <c r="S418" s="37">
        <f>VLOOKUP($B418,'Gas wholesale lookups'!$A$4:$R$15,'Inputs - Gas wholesale index'!S$2,FALSE)</f>
        <v>1</v>
      </c>
      <c r="T418" s="37">
        <f>VLOOKUP($B418,'Gas wholesale lookups'!$A$4:$R$15,'Inputs - Gas wholesale index'!T$2,FALSE)</f>
        <v>1</v>
      </c>
      <c r="U418" s="12">
        <f t="shared" si="109"/>
        <v>0</v>
      </c>
      <c r="V418" s="12">
        <f t="shared" si="110"/>
        <v>0</v>
      </c>
      <c r="W418" s="12">
        <f t="shared" si="111"/>
        <v>291847.5</v>
      </c>
      <c r="X418" s="12">
        <f t="shared" si="112"/>
        <v>332991.45454545453</v>
      </c>
      <c r="Y418" s="12">
        <f t="shared" si="113"/>
        <v>208526.18181818182</v>
      </c>
      <c r="Z418" s="12">
        <f t="shared" si="114"/>
        <v>166168.27272727274</v>
      </c>
      <c r="AA418" s="12">
        <f t="shared" si="115"/>
        <v>999533.40909090918</v>
      </c>
      <c r="AB418" s="22">
        <f t="shared" si="116"/>
        <v>0</v>
      </c>
      <c r="AC418" s="22">
        <f t="shared" si="117"/>
        <v>0</v>
      </c>
      <c r="AD418" s="22">
        <f t="shared" si="118"/>
        <v>0</v>
      </c>
      <c r="AE418" s="22">
        <f t="shared" si="119"/>
        <v>0</v>
      </c>
      <c r="AF418" s="22">
        <f t="shared" si="120"/>
        <v>0</v>
      </c>
      <c r="AG418" s="22">
        <f t="shared" si="121"/>
        <v>0</v>
      </c>
      <c r="AH418" s="22">
        <f t="shared" si="122"/>
        <v>0</v>
      </c>
      <c r="AI418" s="43" t="str">
        <f t="shared" si="123"/>
        <v>n/a</v>
      </c>
      <c r="AJ418" s="2" t="str">
        <f t="shared" si="124"/>
        <v>2016-17 Winter</v>
      </c>
      <c r="AK418" s="2" t="str">
        <f t="shared" si="125"/>
        <v>2015-16 Winter</v>
      </c>
      <c r="AL418" s="40">
        <v>0</v>
      </c>
      <c r="AM418" s="7"/>
    </row>
    <row r="419" spans="1:39">
      <c r="A419" s="46">
        <v>42446</v>
      </c>
      <c r="B419" s="13" t="str">
        <f t="shared" si="126"/>
        <v>Mar</v>
      </c>
      <c r="C419" s="182"/>
      <c r="D419" s="182"/>
      <c r="E419" s="182"/>
      <c r="F419" s="182"/>
      <c r="G419" s="182"/>
      <c r="H419" s="182"/>
      <c r="I419" s="12">
        <f>VLOOKUP($B419,'Gas wholesale lookups'!$A$4:$L$15,'Inputs - Gas wholesale index'!I$2,FALSE)</f>
        <v>208526.18181818182</v>
      </c>
      <c r="J419" s="12">
        <f>VLOOKUP($B419,'Gas wholesale lookups'!$A$4:$L$15,'Inputs - Gas wholesale index'!J$2,FALSE)</f>
        <v>166168.27272727274</v>
      </c>
      <c r="K419" s="12">
        <f>VLOOKUP($B419,'Gas wholesale lookups'!$A$4:$L$15,'Inputs - Gas wholesale index'!K$2,FALSE)</f>
        <v>291847.5</v>
      </c>
      <c r="L419" s="12">
        <f>VLOOKUP($B419,'Gas wholesale lookups'!$A$4:$L$15,'Inputs - Gas wholesale index'!L$2,FALSE)</f>
        <v>332991.45454545453</v>
      </c>
      <c r="M419" s="12">
        <f>VLOOKUP($B419,'Gas wholesale lookups'!$A$4:$L$15,'Inputs - Gas wholesale index'!M$2,FALSE)</f>
        <v>208526.18181818182</v>
      </c>
      <c r="N419" s="12">
        <f>VLOOKUP($B419,'Gas wholesale lookups'!$A$4:$L$15,'Inputs - Gas wholesale index'!N$2,FALSE)</f>
        <v>166168.27272727274</v>
      </c>
      <c r="O419" s="37">
        <f>VLOOKUP($B419,'Gas wholesale lookups'!$A$4:$R$15,'Inputs - Gas wholesale index'!O$2,FALSE)</f>
        <v>0</v>
      </c>
      <c r="P419" s="37">
        <f>VLOOKUP($B419,'Gas wholesale lookups'!$A$4:$R$15,'Inputs - Gas wholesale index'!P$2,FALSE)</f>
        <v>0</v>
      </c>
      <c r="Q419" s="37">
        <f>VLOOKUP($B419,'Gas wholesale lookups'!$A$4:$R$15,'Inputs - Gas wholesale index'!Q$2,FALSE)</f>
        <v>1</v>
      </c>
      <c r="R419" s="37">
        <f>VLOOKUP($B419,'Gas wholesale lookups'!$A$4:$R$15,'Inputs - Gas wholesale index'!R$2,FALSE)</f>
        <v>1</v>
      </c>
      <c r="S419" s="37">
        <f>VLOOKUP($B419,'Gas wholesale lookups'!$A$4:$R$15,'Inputs - Gas wholesale index'!S$2,FALSE)</f>
        <v>1</v>
      </c>
      <c r="T419" s="37">
        <f>VLOOKUP($B419,'Gas wholesale lookups'!$A$4:$R$15,'Inputs - Gas wholesale index'!T$2,FALSE)</f>
        <v>1</v>
      </c>
      <c r="U419" s="12">
        <f t="shared" si="109"/>
        <v>0</v>
      </c>
      <c r="V419" s="12">
        <f t="shared" si="110"/>
        <v>0</v>
      </c>
      <c r="W419" s="12">
        <f t="shared" si="111"/>
        <v>291847.5</v>
      </c>
      <c r="X419" s="12">
        <f t="shared" si="112"/>
        <v>332991.45454545453</v>
      </c>
      <c r="Y419" s="12">
        <f t="shared" si="113"/>
        <v>208526.18181818182</v>
      </c>
      <c r="Z419" s="12">
        <f t="shared" si="114"/>
        <v>166168.27272727274</v>
      </c>
      <c r="AA419" s="12">
        <f t="shared" si="115"/>
        <v>999533.40909090918</v>
      </c>
      <c r="AB419" s="22">
        <f t="shared" si="116"/>
        <v>0</v>
      </c>
      <c r="AC419" s="22">
        <f t="shared" si="117"/>
        <v>0</v>
      </c>
      <c r="AD419" s="22">
        <f t="shared" si="118"/>
        <v>0</v>
      </c>
      <c r="AE419" s="22">
        <f t="shared" si="119"/>
        <v>0</v>
      </c>
      <c r="AF419" s="22">
        <f t="shared" si="120"/>
        <v>0</v>
      </c>
      <c r="AG419" s="22">
        <f t="shared" si="121"/>
        <v>0</v>
      </c>
      <c r="AH419" s="22">
        <f t="shared" si="122"/>
        <v>0</v>
      </c>
      <c r="AI419" s="43" t="str">
        <f t="shared" si="123"/>
        <v>n/a</v>
      </c>
      <c r="AJ419" s="2" t="str">
        <f t="shared" si="124"/>
        <v>2016-17 Winter</v>
      </c>
      <c r="AK419" s="2" t="str">
        <f t="shared" si="125"/>
        <v>2015-16 Winter</v>
      </c>
      <c r="AL419" s="40">
        <v>0</v>
      </c>
      <c r="AM419" s="7"/>
    </row>
    <row r="420" spans="1:39">
      <c r="A420" s="46">
        <v>42447</v>
      </c>
      <c r="B420" s="13" t="str">
        <f t="shared" si="126"/>
        <v>Mar</v>
      </c>
      <c r="C420" s="182"/>
      <c r="D420" s="182"/>
      <c r="E420" s="182"/>
      <c r="F420" s="182"/>
      <c r="G420" s="182"/>
      <c r="H420" s="182"/>
      <c r="I420" s="12">
        <f>VLOOKUP($B420,'Gas wholesale lookups'!$A$4:$L$15,'Inputs - Gas wholesale index'!I$2,FALSE)</f>
        <v>208526.18181818182</v>
      </c>
      <c r="J420" s="12">
        <f>VLOOKUP($B420,'Gas wholesale lookups'!$A$4:$L$15,'Inputs - Gas wholesale index'!J$2,FALSE)</f>
        <v>166168.27272727274</v>
      </c>
      <c r="K420" s="12">
        <f>VLOOKUP($B420,'Gas wholesale lookups'!$A$4:$L$15,'Inputs - Gas wholesale index'!K$2,FALSE)</f>
        <v>291847.5</v>
      </c>
      <c r="L420" s="12">
        <f>VLOOKUP($B420,'Gas wholesale lookups'!$A$4:$L$15,'Inputs - Gas wholesale index'!L$2,FALSE)</f>
        <v>332991.45454545453</v>
      </c>
      <c r="M420" s="12">
        <f>VLOOKUP($B420,'Gas wholesale lookups'!$A$4:$L$15,'Inputs - Gas wholesale index'!M$2,FALSE)</f>
        <v>208526.18181818182</v>
      </c>
      <c r="N420" s="12">
        <f>VLOOKUP($B420,'Gas wholesale lookups'!$A$4:$L$15,'Inputs - Gas wholesale index'!N$2,FALSE)</f>
        <v>166168.27272727274</v>
      </c>
      <c r="O420" s="37">
        <f>VLOOKUP($B420,'Gas wholesale lookups'!$A$4:$R$15,'Inputs - Gas wholesale index'!O$2,FALSE)</f>
        <v>0</v>
      </c>
      <c r="P420" s="37">
        <f>VLOOKUP($B420,'Gas wholesale lookups'!$A$4:$R$15,'Inputs - Gas wholesale index'!P$2,FALSE)</f>
        <v>0</v>
      </c>
      <c r="Q420" s="37">
        <f>VLOOKUP($B420,'Gas wholesale lookups'!$A$4:$R$15,'Inputs - Gas wholesale index'!Q$2,FALSE)</f>
        <v>1</v>
      </c>
      <c r="R420" s="37">
        <f>VLOOKUP($B420,'Gas wholesale lookups'!$A$4:$R$15,'Inputs - Gas wholesale index'!R$2,FALSE)</f>
        <v>1</v>
      </c>
      <c r="S420" s="37">
        <f>VLOOKUP($B420,'Gas wholesale lookups'!$A$4:$R$15,'Inputs - Gas wholesale index'!S$2,FALSE)</f>
        <v>1</v>
      </c>
      <c r="T420" s="37">
        <f>VLOOKUP($B420,'Gas wholesale lookups'!$A$4:$R$15,'Inputs - Gas wholesale index'!T$2,FALSE)</f>
        <v>1</v>
      </c>
      <c r="U420" s="12">
        <f t="shared" si="109"/>
        <v>0</v>
      </c>
      <c r="V420" s="12">
        <f t="shared" si="110"/>
        <v>0</v>
      </c>
      <c r="W420" s="12">
        <f t="shared" si="111"/>
        <v>291847.5</v>
      </c>
      <c r="X420" s="12">
        <f t="shared" si="112"/>
        <v>332991.45454545453</v>
      </c>
      <c r="Y420" s="12">
        <f t="shared" si="113"/>
        <v>208526.18181818182</v>
      </c>
      <c r="Z420" s="12">
        <f t="shared" si="114"/>
        <v>166168.27272727274</v>
      </c>
      <c r="AA420" s="12">
        <f t="shared" si="115"/>
        <v>999533.40909090918</v>
      </c>
      <c r="AB420" s="22">
        <f t="shared" si="116"/>
        <v>0</v>
      </c>
      <c r="AC420" s="22">
        <f t="shared" si="117"/>
        <v>0</v>
      </c>
      <c r="AD420" s="22">
        <f t="shared" si="118"/>
        <v>0</v>
      </c>
      <c r="AE420" s="22">
        <f t="shared" si="119"/>
        <v>0</v>
      </c>
      <c r="AF420" s="22">
        <f t="shared" si="120"/>
        <v>0</v>
      </c>
      <c r="AG420" s="22">
        <f t="shared" si="121"/>
        <v>0</v>
      </c>
      <c r="AH420" s="22">
        <f t="shared" si="122"/>
        <v>0</v>
      </c>
      <c r="AI420" s="43" t="str">
        <f t="shared" si="123"/>
        <v>n/a</v>
      </c>
      <c r="AJ420" s="2" t="str">
        <f t="shared" si="124"/>
        <v>2016-17 Winter</v>
      </c>
      <c r="AK420" s="2" t="str">
        <f t="shared" si="125"/>
        <v>2015-16 Winter</v>
      </c>
      <c r="AL420" s="40">
        <v>0</v>
      </c>
      <c r="AM420" s="7"/>
    </row>
    <row r="421" spans="1:39">
      <c r="A421" s="46">
        <v>42450</v>
      </c>
      <c r="B421" s="13" t="str">
        <f t="shared" si="126"/>
        <v>Mar</v>
      </c>
      <c r="C421" s="182"/>
      <c r="D421" s="182"/>
      <c r="E421" s="182"/>
      <c r="F421" s="182"/>
      <c r="G421" s="182"/>
      <c r="H421" s="182"/>
      <c r="I421" s="12">
        <f>VLOOKUP($B421,'Gas wholesale lookups'!$A$4:$L$15,'Inputs - Gas wholesale index'!I$2,FALSE)</f>
        <v>208526.18181818182</v>
      </c>
      <c r="J421" s="12">
        <f>VLOOKUP($B421,'Gas wholesale lookups'!$A$4:$L$15,'Inputs - Gas wholesale index'!J$2,FALSE)</f>
        <v>166168.27272727274</v>
      </c>
      <c r="K421" s="12">
        <f>VLOOKUP($B421,'Gas wholesale lookups'!$A$4:$L$15,'Inputs - Gas wholesale index'!K$2,FALSE)</f>
        <v>291847.5</v>
      </c>
      <c r="L421" s="12">
        <f>VLOOKUP($B421,'Gas wholesale lookups'!$A$4:$L$15,'Inputs - Gas wholesale index'!L$2,FALSE)</f>
        <v>332991.45454545453</v>
      </c>
      <c r="M421" s="12">
        <f>VLOOKUP($B421,'Gas wholesale lookups'!$A$4:$L$15,'Inputs - Gas wholesale index'!M$2,FALSE)</f>
        <v>208526.18181818182</v>
      </c>
      <c r="N421" s="12">
        <f>VLOOKUP($B421,'Gas wholesale lookups'!$A$4:$L$15,'Inputs - Gas wholesale index'!N$2,FALSE)</f>
        <v>166168.27272727274</v>
      </c>
      <c r="O421" s="37">
        <f>VLOOKUP($B421,'Gas wholesale lookups'!$A$4:$R$15,'Inputs - Gas wholesale index'!O$2,FALSE)</f>
        <v>0</v>
      </c>
      <c r="P421" s="37">
        <f>VLOOKUP($B421,'Gas wholesale lookups'!$A$4:$R$15,'Inputs - Gas wholesale index'!P$2,FALSE)</f>
        <v>0</v>
      </c>
      <c r="Q421" s="37">
        <f>VLOOKUP($B421,'Gas wholesale lookups'!$A$4:$R$15,'Inputs - Gas wholesale index'!Q$2,FALSE)</f>
        <v>1</v>
      </c>
      <c r="R421" s="37">
        <f>VLOOKUP($B421,'Gas wholesale lookups'!$A$4:$R$15,'Inputs - Gas wholesale index'!R$2,FALSE)</f>
        <v>1</v>
      </c>
      <c r="S421" s="37">
        <f>VLOOKUP($B421,'Gas wholesale lookups'!$A$4:$R$15,'Inputs - Gas wholesale index'!S$2,FALSE)</f>
        <v>1</v>
      </c>
      <c r="T421" s="37">
        <f>VLOOKUP($B421,'Gas wholesale lookups'!$A$4:$R$15,'Inputs - Gas wholesale index'!T$2,FALSE)</f>
        <v>1</v>
      </c>
      <c r="U421" s="12">
        <f t="shared" si="109"/>
        <v>0</v>
      </c>
      <c r="V421" s="12">
        <f t="shared" si="110"/>
        <v>0</v>
      </c>
      <c r="W421" s="12">
        <f t="shared" si="111"/>
        <v>291847.5</v>
      </c>
      <c r="X421" s="12">
        <f t="shared" si="112"/>
        <v>332991.45454545453</v>
      </c>
      <c r="Y421" s="12">
        <f t="shared" si="113"/>
        <v>208526.18181818182</v>
      </c>
      <c r="Z421" s="12">
        <f t="shared" si="114"/>
        <v>166168.27272727274</v>
      </c>
      <c r="AA421" s="12">
        <f t="shared" si="115"/>
        <v>999533.40909090918</v>
      </c>
      <c r="AB421" s="22">
        <f t="shared" si="116"/>
        <v>0</v>
      </c>
      <c r="AC421" s="22">
        <f t="shared" si="117"/>
        <v>0</v>
      </c>
      <c r="AD421" s="22">
        <f t="shared" si="118"/>
        <v>0</v>
      </c>
      <c r="AE421" s="22">
        <f t="shared" si="119"/>
        <v>0</v>
      </c>
      <c r="AF421" s="22">
        <f t="shared" si="120"/>
        <v>0</v>
      </c>
      <c r="AG421" s="22">
        <f t="shared" si="121"/>
        <v>0</v>
      </c>
      <c r="AH421" s="22">
        <f t="shared" si="122"/>
        <v>0</v>
      </c>
      <c r="AI421" s="43" t="str">
        <f t="shared" si="123"/>
        <v>n/a</v>
      </c>
      <c r="AJ421" s="2" t="str">
        <f t="shared" si="124"/>
        <v>2016-17 Winter</v>
      </c>
      <c r="AK421" s="2" t="str">
        <f t="shared" si="125"/>
        <v>2015-16 Winter</v>
      </c>
      <c r="AL421" s="40">
        <v>0</v>
      </c>
      <c r="AM421" s="7"/>
    </row>
    <row r="422" spans="1:39">
      <c r="A422" s="46">
        <v>42451</v>
      </c>
      <c r="B422" s="13" t="str">
        <f t="shared" si="126"/>
        <v>Mar</v>
      </c>
      <c r="C422" s="182"/>
      <c r="D422" s="182"/>
      <c r="E422" s="182"/>
      <c r="F422" s="182"/>
      <c r="G422" s="182"/>
      <c r="H422" s="182"/>
      <c r="I422" s="12">
        <f>VLOOKUP($B422,'Gas wholesale lookups'!$A$4:$L$15,'Inputs - Gas wholesale index'!I$2,FALSE)</f>
        <v>208526.18181818182</v>
      </c>
      <c r="J422" s="12">
        <f>VLOOKUP($B422,'Gas wholesale lookups'!$A$4:$L$15,'Inputs - Gas wholesale index'!J$2,FALSE)</f>
        <v>166168.27272727274</v>
      </c>
      <c r="K422" s="12">
        <f>VLOOKUP($B422,'Gas wholesale lookups'!$A$4:$L$15,'Inputs - Gas wholesale index'!K$2,FALSE)</f>
        <v>291847.5</v>
      </c>
      <c r="L422" s="12">
        <f>VLOOKUP($B422,'Gas wholesale lookups'!$A$4:$L$15,'Inputs - Gas wholesale index'!L$2,FALSE)</f>
        <v>332991.45454545453</v>
      </c>
      <c r="M422" s="12">
        <f>VLOOKUP($B422,'Gas wholesale lookups'!$A$4:$L$15,'Inputs - Gas wholesale index'!M$2,FALSE)</f>
        <v>208526.18181818182</v>
      </c>
      <c r="N422" s="12">
        <f>VLOOKUP($B422,'Gas wholesale lookups'!$A$4:$L$15,'Inputs - Gas wholesale index'!N$2,FALSE)</f>
        <v>166168.27272727274</v>
      </c>
      <c r="O422" s="37">
        <f>VLOOKUP($B422,'Gas wholesale lookups'!$A$4:$R$15,'Inputs - Gas wholesale index'!O$2,FALSE)</f>
        <v>0</v>
      </c>
      <c r="P422" s="37">
        <f>VLOOKUP($B422,'Gas wholesale lookups'!$A$4:$R$15,'Inputs - Gas wholesale index'!P$2,FALSE)</f>
        <v>0</v>
      </c>
      <c r="Q422" s="37">
        <f>VLOOKUP($B422,'Gas wholesale lookups'!$A$4:$R$15,'Inputs - Gas wholesale index'!Q$2,FALSE)</f>
        <v>1</v>
      </c>
      <c r="R422" s="37">
        <f>VLOOKUP($B422,'Gas wholesale lookups'!$A$4:$R$15,'Inputs - Gas wholesale index'!R$2,FALSE)</f>
        <v>1</v>
      </c>
      <c r="S422" s="37">
        <f>VLOOKUP($B422,'Gas wholesale lookups'!$A$4:$R$15,'Inputs - Gas wholesale index'!S$2,FALSE)</f>
        <v>1</v>
      </c>
      <c r="T422" s="37">
        <f>VLOOKUP($B422,'Gas wholesale lookups'!$A$4:$R$15,'Inputs - Gas wholesale index'!T$2,FALSE)</f>
        <v>1</v>
      </c>
      <c r="U422" s="12">
        <f t="shared" si="109"/>
        <v>0</v>
      </c>
      <c r="V422" s="12">
        <f t="shared" si="110"/>
        <v>0</v>
      </c>
      <c r="W422" s="12">
        <f t="shared" si="111"/>
        <v>291847.5</v>
      </c>
      <c r="X422" s="12">
        <f t="shared" si="112"/>
        <v>332991.45454545453</v>
      </c>
      <c r="Y422" s="12">
        <f t="shared" si="113"/>
        <v>208526.18181818182</v>
      </c>
      <c r="Z422" s="12">
        <f t="shared" si="114"/>
        <v>166168.27272727274</v>
      </c>
      <c r="AA422" s="12">
        <f t="shared" si="115"/>
        <v>999533.40909090918</v>
      </c>
      <c r="AB422" s="22">
        <f t="shared" si="116"/>
        <v>0</v>
      </c>
      <c r="AC422" s="22">
        <f t="shared" si="117"/>
        <v>0</v>
      </c>
      <c r="AD422" s="22">
        <f t="shared" si="118"/>
        <v>0</v>
      </c>
      <c r="AE422" s="22">
        <f t="shared" si="119"/>
        <v>0</v>
      </c>
      <c r="AF422" s="22">
        <f t="shared" si="120"/>
        <v>0</v>
      </c>
      <c r="AG422" s="22">
        <f t="shared" si="121"/>
        <v>0</v>
      </c>
      <c r="AH422" s="22">
        <f t="shared" si="122"/>
        <v>0</v>
      </c>
      <c r="AI422" s="43" t="str">
        <f t="shared" si="123"/>
        <v>n/a</v>
      </c>
      <c r="AJ422" s="2" t="str">
        <f t="shared" si="124"/>
        <v>2016-17 Winter</v>
      </c>
      <c r="AK422" s="2" t="str">
        <f t="shared" si="125"/>
        <v>2015-16 Winter</v>
      </c>
      <c r="AL422" s="40">
        <v>0</v>
      </c>
      <c r="AM422" s="7"/>
    </row>
    <row r="423" spans="1:39">
      <c r="A423" s="46">
        <v>42452</v>
      </c>
      <c r="B423" s="13" t="str">
        <f t="shared" si="126"/>
        <v>Mar</v>
      </c>
      <c r="C423" s="182"/>
      <c r="D423" s="182"/>
      <c r="E423" s="182"/>
      <c r="F423" s="182"/>
      <c r="G423" s="182"/>
      <c r="H423" s="182"/>
      <c r="I423" s="12">
        <f>VLOOKUP($B423,'Gas wholesale lookups'!$A$4:$L$15,'Inputs - Gas wholesale index'!I$2,FALSE)</f>
        <v>208526.18181818182</v>
      </c>
      <c r="J423" s="12">
        <f>VLOOKUP($B423,'Gas wholesale lookups'!$A$4:$L$15,'Inputs - Gas wholesale index'!J$2,FALSE)</f>
        <v>166168.27272727274</v>
      </c>
      <c r="K423" s="12">
        <f>VLOOKUP($B423,'Gas wholesale lookups'!$A$4:$L$15,'Inputs - Gas wholesale index'!K$2,FALSE)</f>
        <v>291847.5</v>
      </c>
      <c r="L423" s="12">
        <f>VLOOKUP($B423,'Gas wholesale lookups'!$A$4:$L$15,'Inputs - Gas wholesale index'!L$2,FALSE)</f>
        <v>332991.45454545453</v>
      </c>
      <c r="M423" s="12">
        <f>VLOOKUP($B423,'Gas wholesale lookups'!$A$4:$L$15,'Inputs - Gas wholesale index'!M$2,FALSE)</f>
        <v>208526.18181818182</v>
      </c>
      <c r="N423" s="12">
        <f>VLOOKUP($B423,'Gas wholesale lookups'!$A$4:$L$15,'Inputs - Gas wholesale index'!N$2,FALSE)</f>
        <v>166168.27272727274</v>
      </c>
      <c r="O423" s="37">
        <f>VLOOKUP($B423,'Gas wholesale lookups'!$A$4:$R$15,'Inputs - Gas wholesale index'!O$2,FALSE)</f>
        <v>0</v>
      </c>
      <c r="P423" s="37">
        <f>VLOOKUP($B423,'Gas wholesale lookups'!$A$4:$R$15,'Inputs - Gas wholesale index'!P$2,FALSE)</f>
        <v>0</v>
      </c>
      <c r="Q423" s="37">
        <f>VLOOKUP($B423,'Gas wholesale lookups'!$A$4:$R$15,'Inputs - Gas wholesale index'!Q$2,FALSE)</f>
        <v>1</v>
      </c>
      <c r="R423" s="37">
        <f>VLOOKUP($B423,'Gas wholesale lookups'!$A$4:$R$15,'Inputs - Gas wholesale index'!R$2,FALSE)</f>
        <v>1</v>
      </c>
      <c r="S423" s="37">
        <f>VLOOKUP($B423,'Gas wholesale lookups'!$A$4:$R$15,'Inputs - Gas wholesale index'!S$2,FALSE)</f>
        <v>1</v>
      </c>
      <c r="T423" s="37">
        <f>VLOOKUP($B423,'Gas wholesale lookups'!$A$4:$R$15,'Inputs - Gas wholesale index'!T$2,FALSE)</f>
        <v>1</v>
      </c>
      <c r="U423" s="12">
        <f t="shared" si="109"/>
        <v>0</v>
      </c>
      <c r="V423" s="12">
        <f t="shared" si="110"/>
        <v>0</v>
      </c>
      <c r="W423" s="12">
        <f t="shared" si="111"/>
        <v>291847.5</v>
      </c>
      <c r="X423" s="12">
        <f t="shared" si="112"/>
        <v>332991.45454545453</v>
      </c>
      <c r="Y423" s="12">
        <f t="shared" si="113"/>
        <v>208526.18181818182</v>
      </c>
      <c r="Z423" s="12">
        <f t="shared" si="114"/>
        <v>166168.27272727274</v>
      </c>
      <c r="AA423" s="12">
        <f t="shared" si="115"/>
        <v>999533.40909090918</v>
      </c>
      <c r="AB423" s="22">
        <f t="shared" si="116"/>
        <v>0</v>
      </c>
      <c r="AC423" s="22">
        <f t="shared" si="117"/>
        <v>0</v>
      </c>
      <c r="AD423" s="22">
        <f t="shared" si="118"/>
        <v>0</v>
      </c>
      <c r="AE423" s="22">
        <f t="shared" si="119"/>
        <v>0</v>
      </c>
      <c r="AF423" s="22">
        <f t="shared" si="120"/>
        <v>0</v>
      </c>
      <c r="AG423" s="22">
        <f t="shared" si="121"/>
        <v>0</v>
      </c>
      <c r="AH423" s="22">
        <f t="shared" si="122"/>
        <v>0</v>
      </c>
      <c r="AI423" s="43" t="str">
        <f t="shared" si="123"/>
        <v>n/a</v>
      </c>
      <c r="AJ423" s="2" t="str">
        <f t="shared" si="124"/>
        <v>2016-17 Winter</v>
      </c>
      <c r="AK423" s="2" t="str">
        <f t="shared" si="125"/>
        <v>2015-16 Winter</v>
      </c>
      <c r="AL423" s="40">
        <v>0</v>
      </c>
      <c r="AM423" s="7"/>
    </row>
    <row r="424" spans="1:39">
      <c r="A424" s="46">
        <v>42453</v>
      </c>
      <c r="B424" s="13" t="str">
        <f t="shared" si="126"/>
        <v>Mar</v>
      </c>
      <c r="C424" s="182"/>
      <c r="D424" s="182"/>
      <c r="E424" s="182"/>
      <c r="F424" s="182"/>
      <c r="G424" s="182"/>
      <c r="H424" s="182"/>
      <c r="I424" s="12">
        <f>VLOOKUP($B424,'Gas wholesale lookups'!$A$4:$L$15,'Inputs - Gas wholesale index'!I$2,FALSE)</f>
        <v>208526.18181818182</v>
      </c>
      <c r="J424" s="12">
        <f>VLOOKUP($B424,'Gas wholesale lookups'!$A$4:$L$15,'Inputs - Gas wholesale index'!J$2,FALSE)</f>
        <v>166168.27272727274</v>
      </c>
      <c r="K424" s="12">
        <f>VLOOKUP($B424,'Gas wholesale lookups'!$A$4:$L$15,'Inputs - Gas wholesale index'!K$2,FALSE)</f>
        <v>291847.5</v>
      </c>
      <c r="L424" s="12">
        <f>VLOOKUP($B424,'Gas wholesale lookups'!$A$4:$L$15,'Inputs - Gas wholesale index'!L$2,FALSE)</f>
        <v>332991.45454545453</v>
      </c>
      <c r="M424" s="12">
        <f>VLOOKUP($B424,'Gas wholesale lookups'!$A$4:$L$15,'Inputs - Gas wholesale index'!M$2,FALSE)</f>
        <v>208526.18181818182</v>
      </c>
      <c r="N424" s="12">
        <f>VLOOKUP($B424,'Gas wholesale lookups'!$A$4:$L$15,'Inputs - Gas wholesale index'!N$2,FALSE)</f>
        <v>166168.27272727274</v>
      </c>
      <c r="O424" s="37">
        <f>VLOOKUP($B424,'Gas wholesale lookups'!$A$4:$R$15,'Inputs - Gas wholesale index'!O$2,FALSE)</f>
        <v>0</v>
      </c>
      <c r="P424" s="37">
        <f>VLOOKUP($B424,'Gas wholesale lookups'!$A$4:$R$15,'Inputs - Gas wholesale index'!P$2,FALSE)</f>
        <v>0</v>
      </c>
      <c r="Q424" s="37">
        <f>VLOOKUP($B424,'Gas wholesale lookups'!$A$4:$R$15,'Inputs - Gas wholesale index'!Q$2,FALSE)</f>
        <v>1</v>
      </c>
      <c r="R424" s="37">
        <f>VLOOKUP($B424,'Gas wholesale lookups'!$A$4:$R$15,'Inputs - Gas wholesale index'!R$2,FALSE)</f>
        <v>1</v>
      </c>
      <c r="S424" s="37">
        <f>VLOOKUP($B424,'Gas wholesale lookups'!$A$4:$R$15,'Inputs - Gas wholesale index'!S$2,FALSE)</f>
        <v>1</v>
      </c>
      <c r="T424" s="37">
        <f>VLOOKUP($B424,'Gas wholesale lookups'!$A$4:$R$15,'Inputs - Gas wholesale index'!T$2,FALSE)</f>
        <v>1</v>
      </c>
      <c r="U424" s="12">
        <f t="shared" si="109"/>
        <v>0</v>
      </c>
      <c r="V424" s="12">
        <f t="shared" si="110"/>
        <v>0</v>
      </c>
      <c r="W424" s="12">
        <f t="shared" si="111"/>
        <v>291847.5</v>
      </c>
      <c r="X424" s="12">
        <f t="shared" si="112"/>
        <v>332991.45454545453</v>
      </c>
      <c r="Y424" s="12">
        <f t="shared" si="113"/>
        <v>208526.18181818182</v>
      </c>
      <c r="Z424" s="12">
        <f t="shared" si="114"/>
        <v>166168.27272727274</v>
      </c>
      <c r="AA424" s="12">
        <f t="shared" si="115"/>
        <v>999533.40909090918</v>
      </c>
      <c r="AB424" s="22">
        <f t="shared" si="116"/>
        <v>0</v>
      </c>
      <c r="AC424" s="22">
        <f t="shared" si="117"/>
        <v>0</v>
      </c>
      <c r="AD424" s="22">
        <f t="shared" si="118"/>
        <v>0</v>
      </c>
      <c r="AE424" s="22">
        <f t="shared" si="119"/>
        <v>0</v>
      </c>
      <c r="AF424" s="22">
        <f t="shared" si="120"/>
        <v>0</v>
      </c>
      <c r="AG424" s="22">
        <f t="shared" si="121"/>
        <v>0</v>
      </c>
      <c r="AH424" s="22">
        <f t="shared" si="122"/>
        <v>0</v>
      </c>
      <c r="AI424" s="43" t="str">
        <f t="shared" si="123"/>
        <v>n/a</v>
      </c>
      <c r="AJ424" s="2" t="str">
        <f t="shared" si="124"/>
        <v>2016-17 Winter</v>
      </c>
      <c r="AK424" s="2" t="str">
        <f t="shared" si="125"/>
        <v>2015-16 Winter</v>
      </c>
      <c r="AL424" s="40">
        <v>0</v>
      </c>
      <c r="AM424" s="7"/>
    </row>
    <row r="425" spans="1:39">
      <c r="A425" s="46">
        <v>42458</v>
      </c>
      <c r="B425" s="13" t="str">
        <f t="shared" si="126"/>
        <v>Mar</v>
      </c>
      <c r="C425" s="182"/>
      <c r="D425" s="182"/>
      <c r="E425" s="182"/>
      <c r="F425" s="182"/>
      <c r="G425" s="182"/>
      <c r="H425" s="182"/>
      <c r="I425" s="12">
        <f>VLOOKUP($B425,'Gas wholesale lookups'!$A$4:$L$15,'Inputs - Gas wholesale index'!I$2,FALSE)</f>
        <v>208526.18181818182</v>
      </c>
      <c r="J425" s="12">
        <f>VLOOKUP($B425,'Gas wholesale lookups'!$A$4:$L$15,'Inputs - Gas wholesale index'!J$2,FALSE)</f>
        <v>166168.27272727274</v>
      </c>
      <c r="K425" s="12">
        <f>VLOOKUP($B425,'Gas wholesale lookups'!$A$4:$L$15,'Inputs - Gas wholesale index'!K$2,FALSE)</f>
        <v>291847.5</v>
      </c>
      <c r="L425" s="12">
        <f>VLOOKUP($B425,'Gas wholesale lookups'!$A$4:$L$15,'Inputs - Gas wholesale index'!L$2,FALSE)</f>
        <v>332991.45454545453</v>
      </c>
      <c r="M425" s="12">
        <f>VLOOKUP($B425,'Gas wholesale lookups'!$A$4:$L$15,'Inputs - Gas wholesale index'!M$2,FALSE)</f>
        <v>208526.18181818182</v>
      </c>
      <c r="N425" s="12">
        <f>VLOOKUP($B425,'Gas wholesale lookups'!$A$4:$L$15,'Inputs - Gas wholesale index'!N$2,FALSE)</f>
        <v>166168.27272727274</v>
      </c>
      <c r="O425" s="37">
        <f>VLOOKUP($B425,'Gas wholesale lookups'!$A$4:$R$15,'Inputs - Gas wholesale index'!O$2,FALSE)</f>
        <v>0</v>
      </c>
      <c r="P425" s="37">
        <f>VLOOKUP($B425,'Gas wholesale lookups'!$A$4:$R$15,'Inputs - Gas wholesale index'!P$2,FALSE)</f>
        <v>0</v>
      </c>
      <c r="Q425" s="37">
        <f>VLOOKUP($B425,'Gas wholesale lookups'!$A$4:$R$15,'Inputs - Gas wholesale index'!Q$2,FALSE)</f>
        <v>1</v>
      </c>
      <c r="R425" s="37">
        <f>VLOOKUP($B425,'Gas wholesale lookups'!$A$4:$R$15,'Inputs - Gas wholesale index'!R$2,FALSE)</f>
        <v>1</v>
      </c>
      <c r="S425" s="37">
        <f>VLOOKUP($B425,'Gas wholesale lookups'!$A$4:$R$15,'Inputs - Gas wholesale index'!S$2,FALSE)</f>
        <v>1</v>
      </c>
      <c r="T425" s="37">
        <f>VLOOKUP($B425,'Gas wholesale lookups'!$A$4:$R$15,'Inputs - Gas wholesale index'!T$2,FALSE)</f>
        <v>1</v>
      </c>
      <c r="U425" s="12">
        <f t="shared" si="109"/>
        <v>0</v>
      </c>
      <c r="V425" s="12">
        <f t="shared" si="110"/>
        <v>0</v>
      </c>
      <c r="W425" s="12">
        <f t="shared" si="111"/>
        <v>291847.5</v>
      </c>
      <c r="X425" s="12">
        <f t="shared" si="112"/>
        <v>332991.45454545453</v>
      </c>
      <c r="Y425" s="12">
        <f t="shared" si="113"/>
        <v>208526.18181818182</v>
      </c>
      <c r="Z425" s="12">
        <f t="shared" si="114"/>
        <v>166168.27272727274</v>
      </c>
      <c r="AA425" s="12">
        <f t="shared" si="115"/>
        <v>999533.40909090918</v>
      </c>
      <c r="AB425" s="22">
        <f t="shared" si="116"/>
        <v>0</v>
      </c>
      <c r="AC425" s="22">
        <f t="shared" si="117"/>
        <v>0</v>
      </c>
      <c r="AD425" s="22">
        <f t="shared" si="118"/>
        <v>0</v>
      </c>
      <c r="AE425" s="22">
        <f t="shared" si="119"/>
        <v>0</v>
      </c>
      <c r="AF425" s="22">
        <f t="shared" si="120"/>
        <v>0</v>
      </c>
      <c r="AG425" s="22">
        <f t="shared" si="121"/>
        <v>0</v>
      </c>
      <c r="AH425" s="22">
        <f t="shared" si="122"/>
        <v>0</v>
      </c>
      <c r="AI425" s="43" t="str">
        <f t="shared" si="123"/>
        <v>n/a</v>
      </c>
      <c r="AJ425" s="2" t="str">
        <f t="shared" si="124"/>
        <v>2016-17 Winter</v>
      </c>
      <c r="AK425" s="2" t="str">
        <f t="shared" si="125"/>
        <v>2015-16 Winter</v>
      </c>
      <c r="AL425" s="40">
        <v>0</v>
      </c>
      <c r="AM425" s="7"/>
    </row>
    <row r="426" spans="1:39">
      <c r="A426" s="46">
        <v>42459</v>
      </c>
      <c r="B426" s="13" t="str">
        <f t="shared" si="126"/>
        <v>Mar</v>
      </c>
      <c r="C426" s="182"/>
      <c r="D426" s="182"/>
      <c r="E426" s="182"/>
      <c r="F426" s="182"/>
      <c r="G426" s="182"/>
      <c r="H426" s="182"/>
      <c r="I426" s="12">
        <f>VLOOKUP($B426,'Gas wholesale lookups'!$A$4:$L$15,'Inputs - Gas wholesale index'!I$2,FALSE)</f>
        <v>208526.18181818182</v>
      </c>
      <c r="J426" s="12">
        <f>VLOOKUP($B426,'Gas wholesale lookups'!$A$4:$L$15,'Inputs - Gas wholesale index'!J$2,FALSE)</f>
        <v>166168.27272727274</v>
      </c>
      <c r="K426" s="12">
        <f>VLOOKUP($B426,'Gas wholesale lookups'!$A$4:$L$15,'Inputs - Gas wholesale index'!K$2,FALSE)</f>
        <v>291847.5</v>
      </c>
      <c r="L426" s="12">
        <f>VLOOKUP($B426,'Gas wholesale lookups'!$A$4:$L$15,'Inputs - Gas wholesale index'!L$2,FALSE)</f>
        <v>332991.45454545453</v>
      </c>
      <c r="M426" s="12">
        <f>VLOOKUP($B426,'Gas wholesale lookups'!$A$4:$L$15,'Inputs - Gas wholesale index'!M$2,FALSE)</f>
        <v>208526.18181818182</v>
      </c>
      <c r="N426" s="12">
        <f>VLOOKUP($B426,'Gas wholesale lookups'!$A$4:$L$15,'Inputs - Gas wholesale index'!N$2,FALSE)</f>
        <v>166168.27272727274</v>
      </c>
      <c r="O426" s="37">
        <f>VLOOKUP($B426,'Gas wholesale lookups'!$A$4:$R$15,'Inputs - Gas wholesale index'!O$2,FALSE)</f>
        <v>0</v>
      </c>
      <c r="P426" s="37">
        <f>VLOOKUP($B426,'Gas wholesale lookups'!$A$4:$R$15,'Inputs - Gas wholesale index'!P$2,FALSE)</f>
        <v>0</v>
      </c>
      <c r="Q426" s="37">
        <f>VLOOKUP($B426,'Gas wholesale lookups'!$A$4:$R$15,'Inputs - Gas wholesale index'!Q$2,FALSE)</f>
        <v>1</v>
      </c>
      <c r="R426" s="37">
        <f>VLOOKUP($B426,'Gas wholesale lookups'!$A$4:$R$15,'Inputs - Gas wholesale index'!R$2,FALSE)</f>
        <v>1</v>
      </c>
      <c r="S426" s="37">
        <f>VLOOKUP($B426,'Gas wholesale lookups'!$A$4:$R$15,'Inputs - Gas wholesale index'!S$2,FALSE)</f>
        <v>1</v>
      </c>
      <c r="T426" s="37">
        <f>VLOOKUP($B426,'Gas wholesale lookups'!$A$4:$R$15,'Inputs - Gas wholesale index'!T$2,FALSE)</f>
        <v>1</v>
      </c>
      <c r="U426" s="12">
        <f t="shared" si="109"/>
        <v>0</v>
      </c>
      <c r="V426" s="12">
        <f t="shared" si="110"/>
        <v>0</v>
      </c>
      <c r="W426" s="12">
        <f t="shared" si="111"/>
        <v>291847.5</v>
      </c>
      <c r="X426" s="12">
        <f t="shared" si="112"/>
        <v>332991.45454545453</v>
      </c>
      <c r="Y426" s="12">
        <f t="shared" si="113"/>
        <v>208526.18181818182</v>
      </c>
      <c r="Z426" s="12">
        <f t="shared" si="114"/>
        <v>166168.27272727274</v>
      </c>
      <c r="AA426" s="12">
        <f t="shared" si="115"/>
        <v>999533.40909090918</v>
      </c>
      <c r="AB426" s="22">
        <f t="shared" si="116"/>
        <v>0</v>
      </c>
      <c r="AC426" s="22">
        <f t="shared" si="117"/>
        <v>0</v>
      </c>
      <c r="AD426" s="22">
        <f t="shared" si="118"/>
        <v>0</v>
      </c>
      <c r="AE426" s="22">
        <f t="shared" si="119"/>
        <v>0</v>
      </c>
      <c r="AF426" s="22">
        <f t="shared" si="120"/>
        <v>0</v>
      </c>
      <c r="AG426" s="22">
        <f t="shared" si="121"/>
        <v>0</v>
      </c>
      <c r="AH426" s="22">
        <f t="shared" si="122"/>
        <v>0</v>
      </c>
      <c r="AI426" s="43" t="str">
        <f t="shared" si="123"/>
        <v>n/a</v>
      </c>
      <c r="AJ426" s="2" t="str">
        <f t="shared" si="124"/>
        <v>2016-17 Winter</v>
      </c>
      <c r="AK426" s="2" t="str">
        <f t="shared" si="125"/>
        <v>2015-16 Winter</v>
      </c>
      <c r="AL426" s="40">
        <v>0</v>
      </c>
      <c r="AM426" s="7"/>
    </row>
    <row r="427" spans="1:39">
      <c r="A427" s="46">
        <v>42460</v>
      </c>
      <c r="B427" s="13" t="str">
        <f t="shared" si="126"/>
        <v>Mar</v>
      </c>
      <c r="C427" s="182"/>
      <c r="D427" s="182"/>
      <c r="E427" s="182"/>
      <c r="F427" s="182"/>
      <c r="G427" s="182"/>
      <c r="H427" s="182"/>
      <c r="I427" s="12">
        <f>VLOOKUP($B427,'Gas wholesale lookups'!$A$4:$L$15,'Inputs - Gas wholesale index'!I$2,FALSE)</f>
        <v>208526.18181818182</v>
      </c>
      <c r="J427" s="12">
        <f>VLOOKUP($B427,'Gas wholesale lookups'!$A$4:$L$15,'Inputs - Gas wholesale index'!J$2,FALSE)</f>
        <v>166168.27272727274</v>
      </c>
      <c r="K427" s="12">
        <f>VLOOKUP($B427,'Gas wholesale lookups'!$A$4:$L$15,'Inputs - Gas wholesale index'!K$2,FALSE)</f>
        <v>291847.5</v>
      </c>
      <c r="L427" s="12">
        <f>VLOOKUP($B427,'Gas wholesale lookups'!$A$4:$L$15,'Inputs - Gas wholesale index'!L$2,FALSE)</f>
        <v>332991.45454545453</v>
      </c>
      <c r="M427" s="12">
        <f>VLOOKUP($B427,'Gas wholesale lookups'!$A$4:$L$15,'Inputs - Gas wholesale index'!M$2,FALSE)</f>
        <v>208526.18181818182</v>
      </c>
      <c r="N427" s="12">
        <f>VLOOKUP($B427,'Gas wholesale lookups'!$A$4:$L$15,'Inputs - Gas wholesale index'!N$2,FALSE)</f>
        <v>166168.27272727274</v>
      </c>
      <c r="O427" s="37">
        <f>VLOOKUP($B427,'Gas wholesale lookups'!$A$4:$R$15,'Inputs - Gas wholesale index'!O$2,FALSE)</f>
        <v>0</v>
      </c>
      <c r="P427" s="37">
        <f>VLOOKUP($B427,'Gas wholesale lookups'!$A$4:$R$15,'Inputs - Gas wholesale index'!P$2,FALSE)</f>
        <v>0</v>
      </c>
      <c r="Q427" s="37">
        <f>VLOOKUP($B427,'Gas wholesale lookups'!$A$4:$R$15,'Inputs - Gas wholesale index'!Q$2,FALSE)</f>
        <v>1</v>
      </c>
      <c r="R427" s="37">
        <f>VLOOKUP($B427,'Gas wholesale lookups'!$A$4:$R$15,'Inputs - Gas wholesale index'!R$2,FALSE)</f>
        <v>1</v>
      </c>
      <c r="S427" s="37">
        <f>VLOOKUP($B427,'Gas wholesale lookups'!$A$4:$R$15,'Inputs - Gas wholesale index'!S$2,FALSE)</f>
        <v>1</v>
      </c>
      <c r="T427" s="37">
        <f>VLOOKUP($B427,'Gas wholesale lookups'!$A$4:$R$15,'Inputs - Gas wholesale index'!T$2,FALSE)</f>
        <v>1</v>
      </c>
      <c r="U427" s="12">
        <f t="shared" si="109"/>
        <v>0</v>
      </c>
      <c r="V427" s="12">
        <f t="shared" si="110"/>
        <v>0</v>
      </c>
      <c r="W427" s="12">
        <f t="shared" si="111"/>
        <v>291847.5</v>
      </c>
      <c r="X427" s="12">
        <f t="shared" si="112"/>
        <v>332991.45454545453</v>
      </c>
      <c r="Y427" s="12">
        <f t="shared" si="113"/>
        <v>208526.18181818182</v>
      </c>
      <c r="Z427" s="12">
        <f t="shared" si="114"/>
        <v>166168.27272727274</v>
      </c>
      <c r="AA427" s="12">
        <f t="shared" si="115"/>
        <v>999533.40909090918</v>
      </c>
      <c r="AB427" s="22">
        <f t="shared" si="116"/>
        <v>0</v>
      </c>
      <c r="AC427" s="22">
        <f t="shared" si="117"/>
        <v>0</v>
      </c>
      <c r="AD427" s="22">
        <f t="shared" si="118"/>
        <v>0</v>
      </c>
      <c r="AE427" s="22">
        <f t="shared" si="119"/>
        <v>0</v>
      </c>
      <c r="AF427" s="22">
        <f t="shared" si="120"/>
        <v>0</v>
      </c>
      <c r="AG427" s="22">
        <f t="shared" si="121"/>
        <v>0</v>
      </c>
      <c r="AH427" s="22">
        <f t="shared" si="122"/>
        <v>0</v>
      </c>
      <c r="AI427" s="43" t="str">
        <f t="shared" si="123"/>
        <v>n/a</v>
      </c>
      <c r="AJ427" s="2" t="str">
        <f t="shared" si="124"/>
        <v>2016-17 Winter</v>
      </c>
      <c r="AK427" s="2" t="str">
        <f t="shared" si="125"/>
        <v>2015-16 Winter</v>
      </c>
      <c r="AL427" s="40">
        <v>0</v>
      </c>
      <c r="AM427" s="7"/>
    </row>
    <row r="428" spans="1:39">
      <c r="A428" s="46">
        <v>42461</v>
      </c>
      <c r="B428" s="13" t="str">
        <f t="shared" si="126"/>
        <v>Apr</v>
      </c>
      <c r="C428" s="182"/>
      <c r="D428" s="182"/>
      <c r="E428" s="182"/>
      <c r="F428" s="182"/>
      <c r="G428" s="182"/>
      <c r="H428" s="182"/>
      <c r="I428" s="12">
        <f>VLOOKUP($B428,'Gas wholesale lookups'!$A$4:$L$15,'Inputs - Gas wholesale index'!I$2,FALSE)</f>
        <v>166168.27272727274</v>
      </c>
      <c r="J428" s="12">
        <f>VLOOKUP($B428,'Gas wholesale lookups'!$A$4:$L$15,'Inputs - Gas wholesale index'!J$2,FALSE)</f>
        <v>291847.5</v>
      </c>
      <c r="K428" s="12">
        <f>VLOOKUP($B428,'Gas wholesale lookups'!$A$4:$L$15,'Inputs - Gas wholesale index'!K$2,FALSE)</f>
        <v>332991.45454545453</v>
      </c>
      <c r="L428" s="12">
        <f>VLOOKUP($B428,'Gas wholesale lookups'!$A$4:$L$15,'Inputs - Gas wholesale index'!L$2,FALSE)</f>
        <v>208526.18181818182</v>
      </c>
      <c r="M428" s="12">
        <f>VLOOKUP($B428,'Gas wholesale lookups'!$A$4:$L$15,'Inputs - Gas wholesale index'!M$2,FALSE)</f>
        <v>166168.27272727274</v>
      </c>
      <c r="N428" s="12">
        <f>VLOOKUP($B428,'Gas wholesale lookups'!$A$4:$L$15,'Inputs - Gas wholesale index'!N$2,FALSE)</f>
        <v>291847.5</v>
      </c>
      <c r="O428" s="37">
        <f>VLOOKUP($B428,'Gas wholesale lookups'!$A$4:$R$15,'Inputs - Gas wholesale index'!O$2,FALSE)</f>
        <v>0</v>
      </c>
      <c r="P428" s="37">
        <f>VLOOKUP($B428,'Gas wholesale lookups'!$A$4:$R$15,'Inputs - Gas wholesale index'!P$2,FALSE)</f>
        <v>1</v>
      </c>
      <c r="Q428" s="37">
        <f>VLOOKUP($B428,'Gas wholesale lookups'!$A$4:$R$15,'Inputs - Gas wholesale index'!Q$2,FALSE)</f>
        <v>1</v>
      </c>
      <c r="R428" s="37">
        <f>VLOOKUP($B428,'Gas wholesale lookups'!$A$4:$R$15,'Inputs - Gas wholesale index'!R$2,FALSE)</f>
        <v>1</v>
      </c>
      <c r="S428" s="37">
        <f>VLOOKUP($B428,'Gas wholesale lookups'!$A$4:$R$15,'Inputs - Gas wholesale index'!S$2,FALSE)</f>
        <v>1</v>
      </c>
      <c r="T428" s="37">
        <f>VLOOKUP($B428,'Gas wholesale lookups'!$A$4:$R$15,'Inputs - Gas wholesale index'!T$2,FALSE)</f>
        <v>0</v>
      </c>
      <c r="U428" s="12">
        <f t="shared" si="109"/>
        <v>0</v>
      </c>
      <c r="V428" s="12">
        <f t="shared" si="110"/>
        <v>291847.5</v>
      </c>
      <c r="W428" s="12">
        <f t="shared" si="111"/>
        <v>332991.45454545453</v>
      </c>
      <c r="X428" s="12">
        <f t="shared" si="112"/>
        <v>208526.18181818182</v>
      </c>
      <c r="Y428" s="12">
        <f t="shared" si="113"/>
        <v>166168.27272727274</v>
      </c>
      <c r="Z428" s="12">
        <f t="shared" si="114"/>
        <v>0</v>
      </c>
      <c r="AA428" s="12">
        <f t="shared" si="115"/>
        <v>999533.40909090918</v>
      </c>
      <c r="AB428" s="22">
        <f t="shared" si="116"/>
        <v>0</v>
      </c>
      <c r="AC428" s="22">
        <f t="shared" si="117"/>
        <v>0</v>
      </c>
      <c r="AD428" s="22">
        <f t="shared" si="118"/>
        <v>0</v>
      </c>
      <c r="AE428" s="22">
        <f t="shared" si="119"/>
        <v>0</v>
      </c>
      <c r="AF428" s="22">
        <f t="shared" si="120"/>
        <v>0</v>
      </c>
      <c r="AG428" s="22">
        <f t="shared" si="121"/>
        <v>0</v>
      </c>
      <c r="AH428" s="22">
        <f t="shared" si="122"/>
        <v>0</v>
      </c>
      <c r="AI428" s="43" t="str">
        <f t="shared" si="123"/>
        <v>n/a</v>
      </c>
      <c r="AJ428" s="2" t="str">
        <f t="shared" si="124"/>
        <v>2016-17 Winter</v>
      </c>
      <c r="AK428" s="2" t="str">
        <f t="shared" si="125"/>
        <v>2016-17 Summer</v>
      </c>
      <c r="AL428" s="40">
        <v>0</v>
      </c>
      <c r="AM428" s="7"/>
    </row>
    <row r="429" spans="1:39">
      <c r="A429" s="46">
        <v>42464</v>
      </c>
      <c r="B429" s="13" t="str">
        <f t="shared" si="126"/>
        <v>Apr</v>
      </c>
      <c r="C429" s="182"/>
      <c r="D429" s="182"/>
      <c r="E429" s="182"/>
      <c r="F429" s="182"/>
      <c r="G429" s="182"/>
      <c r="H429" s="182"/>
      <c r="I429" s="12">
        <f>VLOOKUP($B429,'Gas wholesale lookups'!$A$4:$L$15,'Inputs - Gas wholesale index'!I$2,FALSE)</f>
        <v>166168.27272727274</v>
      </c>
      <c r="J429" s="12">
        <f>VLOOKUP($B429,'Gas wholesale lookups'!$A$4:$L$15,'Inputs - Gas wholesale index'!J$2,FALSE)</f>
        <v>291847.5</v>
      </c>
      <c r="K429" s="12">
        <f>VLOOKUP($B429,'Gas wholesale lookups'!$A$4:$L$15,'Inputs - Gas wholesale index'!K$2,FALSE)</f>
        <v>332991.45454545453</v>
      </c>
      <c r="L429" s="12">
        <f>VLOOKUP($B429,'Gas wholesale lookups'!$A$4:$L$15,'Inputs - Gas wholesale index'!L$2,FALSE)</f>
        <v>208526.18181818182</v>
      </c>
      <c r="M429" s="12">
        <f>VLOOKUP($B429,'Gas wholesale lookups'!$A$4:$L$15,'Inputs - Gas wholesale index'!M$2,FALSE)</f>
        <v>166168.27272727274</v>
      </c>
      <c r="N429" s="12">
        <f>VLOOKUP($B429,'Gas wholesale lookups'!$A$4:$L$15,'Inputs - Gas wholesale index'!N$2,FALSE)</f>
        <v>291847.5</v>
      </c>
      <c r="O429" s="37">
        <f>VLOOKUP($B429,'Gas wholesale lookups'!$A$4:$R$15,'Inputs - Gas wholesale index'!O$2,FALSE)</f>
        <v>0</v>
      </c>
      <c r="P429" s="37">
        <f>VLOOKUP($B429,'Gas wholesale lookups'!$A$4:$R$15,'Inputs - Gas wholesale index'!P$2,FALSE)</f>
        <v>1</v>
      </c>
      <c r="Q429" s="37">
        <f>VLOOKUP($B429,'Gas wholesale lookups'!$A$4:$R$15,'Inputs - Gas wholesale index'!Q$2,FALSE)</f>
        <v>1</v>
      </c>
      <c r="R429" s="37">
        <f>VLOOKUP($B429,'Gas wholesale lookups'!$A$4:$R$15,'Inputs - Gas wholesale index'!R$2,FALSE)</f>
        <v>1</v>
      </c>
      <c r="S429" s="37">
        <f>VLOOKUP($B429,'Gas wholesale lookups'!$A$4:$R$15,'Inputs - Gas wholesale index'!S$2,FALSE)</f>
        <v>1</v>
      </c>
      <c r="T429" s="37">
        <f>VLOOKUP($B429,'Gas wholesale lookups'!$A$4:$R$15,'Inputs - Gas wholesale index'!T$2,FALSE)</f>
        <v>0</v>
      </c>
      <c r="U429" s="12">
        <f t="shared" si="109"/>
        <v>0</v>
      </c>
      <c r="V429" s="12">
        <f t="shared" si="110"/>
        <v>291847.5</v>
      </c>
      <c r="W429" s="12">
        <f t="shared" si="111"/>
        <v>332991.45454545453</v>
      </c>
      <c r="X429" s="12">
        <f t="shared" si="112"/>
        <v>208526.18181818182</v>
      </c>
      <c r="Y429" s="12">
        <f t="shared" si="113"/>
        <v>166168.27272727274</v>
      </c>
      <c r="Z429" s="12">
        <f t="shared" si="114"/>
        <v>0</v>
      </c>
      <c r="AA429" s="12">
        <f t="shared" si="115"/>
        <v>999533.40909090918</v>
      </c>
      <c r="AB429" s="22">
        <f t="shared" si="116"/>
        <v>0</v>
      </c>
      <c r="AC429" s="22">
        <f t="shared" si="117"/>
        <v>0</v>
      </c>
      <c r="AD429" s="22">
        <f t="shared" si="118"/>
        <v>0</v>
      </c>
      <c r="AE429" s="22">
        <f t="shared" si="119"/>
        <v>0</v>
      </c>
      <c r="AF429" s="22">
        <f t="shared" si="120"/>
        <v>0</v>
      </c>
      <c r="AG429" s="22">
        <f t="shared" si="121"/>
        <v>0</v>
      </c>
      <c r="AH429" s="22">
        <f t="shared" si="122"/>
        <v>0</v>
      </c>
      <c r="AI429" s="43" t="str">
        <f t="shared" si="123"/>
        <v>n/a</v>
      </c>
      <c r="AJ429" s="2" t="str">
        <f t="shared" si="124"/>
        <v>2016-17 Winter</v>
      </c>
      <c r="AK429" s="2" t="str">
        <f t="shared" si="125"/>
        <v>2016-17 Summer</v>
      </c>
      <c r="AL429" s="40">
        <v>0</v>
      </c>
      <c r="AM429" s="7"/>
    </row>
    <row r="430" spans="1:39">
      <c r="A430" s="46">
        <v>42465</v>
      </c>
      <c r="B430" s="13" t="str">
        <f t="shared" si="126"/>
        <v>Apr</v>
      </c>
      <c r="C430" s="182"/>
      <c r="D430" s="182"/>
      <c r="E430" s="182"/>
      <c r="F430" s="182"/>
      <c r="G430" s="182"/>
      <c r="H430" s="182"/>
      <c r="I430" s="12">
        <f>VLOOKUP($B430,'Gas wholesale lookups'!$A$4:$L$15,'Inputs - Gas wholesale index'!I$2,FALSE)</f>
        <v>166168.27272727274</v>
      </c>
      <c r="J430" s="12">
        <f>VLOOKUP($B430,'Gas wholesale lookups'!$A$4:$L$15,'Inputs - Gas wholesale index'!J$2,FALSE)</f>
        <v>291847.5</v>
      </c>
      <c r="K430" s="12">
        <f>VLOOKUP($B430,'Gas wholesale lookups'!$A$4:$L$15,'Inputs - Gas wholesale index'!K$2,FALSE)</f>
        <v>332991.45454545453</v>
      </c>
      <c r="L430" s="12">
        <f>VLOOKUP($B430,'Gas wholesale lookups'!$A$4:$L$15,'Inputs - Gas wholesale index'!L$2,FALSE)</f>
        <v>208526.18181818182</v>
      </c>
      <c r="M430" s="12">
        <f>VLOOKUP($B430,'Gas wholesale lookups'!$A$4:$L$15,'Inputs - Gas wholesale index'!M$2,FALSE)</f>
        <v>166168.27272727274</v>
      </c>
      <c r="N430" s="12">
        <f>VLOOKUP($B430,'Gas wholesale lookups'!$A$4:$L$15,'Inputs - Gas wholesale index'!N$2,FALSE)</f>
        <v>291847.5</v>
      </c>
      <c r="O430" s="37">
        <f>VLOOKUP($B430,'Gas wholesale lookups'!$A$4:$R$15,'Inputs - Gas wholesale index'!O$2,FALSE)</f>
        <v>0</v>
      </c>
      <c r="P430" s="37">
        <f>VLOOKUP($B430,'Gas wholesale lookups'!$A$4:$R$15,'Inputs - Gas wholesale index'!P$2,FALSE)</f>
        <v>1</v>
      </c>
      <c r="Q430" s="37">
        <f>VLOOKUP($B430,'Gas wholesale lookups'!$A$4:$R$15,'Inputs - Gas wholesale index'!Q$2,FALSE)</f>
        <v>1</v>
      </c>
      <c r="R430" s="37">
        <f>VLOOKUP($B430,'Gas wholesale lookups'!$A$4:$R$15,'Inputs - Gas wholesale index'!R$2,FALSE)</f>
        <v>1</v>
      </c>
      <c r="S430" s="37">
        <f>VLOOKUP($B430,'Gas wholesale lookups'!$A$4:$R$15,'Inputs - Gas wholesale index'!S$2,FALSE)</f>
        <v>1</v>
      </c>
      <c r="T430" s="37">
        <f>VLOOKUP($B430,'Gas wholesale lookups'!$A$4:$R$15,'Inputs - Gas wholesale index'!T$2,FALSE)</f>
        <v>0</v>
      </c>
      <c r="U430" s="12">
        <f t="shared" si="109"/>
        <v>0</v>
      </c>
      <c r="V430" s="12">
        <f t="shared" si="110"/>
        <v>291847.5</v>
      </c>
      <c r="W430" s="12">
        <f t="shared" si="111"/>
        <v>332991.45454545453</v>
      </c>
      <c r="X430" s="12">
        <f t="shared" si="112"/>
        <v>208526.18181818182</v>
      </c>
      <c r="Y430" s="12">
        <f t="shared" si="113"/>
        <v>166168.27272727274</v>
      </c>
      <c r="Z430" s="12">
        <f t="shared" si="114"/>
        <v>0</v>
      </c>
      <c r="AA430" s="12">
        <f t="shared" si="115"/>
        <v>999533.40909090918</v>
      </c>
      <c r="AB430" s="22">
        <f t="shared" si="116"/>
        <v>0</v>
      </c>
      <c r="AC430" s="22">
        <f t="shared" si="117"/>
        <v>0</v>
      </c>
      <c r="AD430" s="22">
        <f t="shared" si="118"/>
        <v>0</v>
      </c>
      <c r="AE430" s="22">
        <f t="shared" si="119"/>
        <v>0</v>
      </c>
      <c r="AF430" s="22">
        <f t="shared" si="120"/>
        <v>0</v>
      </c>
      <c r="AG430" s="22">
        <f t="shared" si="121"/>
        <v>0</v>
      </c>
      <c r="AH430" s="22">
        <f t="shared" si="122"/>
        <v>0</v>
      </c>
      <c r="AI430" s="43" t="str">
        <f t="shared" si="123"/>
        <v>n/a</v>
      </c>
      <c r="AJ430" s="2" t="str">
        <f t="shared" si="124"/>
        <v>2016-17 Winter</v>
      </c>
      <c r="AK430" s="2" t="str">
        <f t="shared" si="125"/>
        <v>2016-17 Summer</v>
      </c>
      <c r="AL430" s="40">
        <v>0</v>
      </c>
      <c r="AM430" s="7"/>
    </row>
    <row r="431" spans="1:39">
      <c r="A431" s="46">
        <v>42466</v>
      </c>
      <c r="B431" s="13" t="str">
        <f t="shared" si="126"/>
        <v>Apr</v>
      </c>
      <c r="C431" s="182"/>
      <c r="D431" s="182"/>
      <c r="E431" s="182"/>
      <c r="F431" s="182"/>
      <c r="G431" s="182"/>
      <c r="H431" s="182"/>
      <c r="I431" s="12">
        <f>VLOOKUP($B431,'Gas wholesale lookups'!$A$4:$L$15,'Inputs - Gas wholesale index'!I$2,FALSE)</f>
        <v>166168.27272727274</v>
      </c>
      <c r="J431" s="12">
        <f>VLOOKUP($B431,'Gas wholesale lookups'!$A$4:$L$15,'Inputs - Gas wholesale index'!J$2,FALSE)</f>
        <v>291847.5</v>
      </c>
      <c r="K431" s="12">
        <f>VLOOKUP($B431,'Gas wholesale lookups'!$A$4:$L$15,'Inputs - Gas wholesale index'!K$2,FALSE)</f>
        <v>332991.45454545453</v>
      </c>
      <c r="L431" s="12">
        <f>VLOOKUP($B431,'Gas wholesale lookups'!$A$4:$L$15,'Inputs - Gas wholesale index'!L$2,FALSE)</f>
        <v>208526.18181818182</v>
      </c>
      <c r="M431" s="12">
        <f>VLOOKUP($B431,'Gas wholesale lookups'!$A$4:$L$15,'Inputs - Gas wholesale index'!M$2,FALSE)</f>
        <v>166168.27272727274</v>
      </c>
      <c r="N431" s="12">
        <f>VLOOKUP($B431,'Gas wholesale lookups'!$A$4:$L$15,'Inputs - Gas wholesale index'!N$2,FALSE)</f>
        <v>291847.5</v>
      </c>
      <c r="O431" s="37">
        <f>VLOOKUP($B431,'Gas wholesale lookups'!$A$4:$R$15,'Inputs - Gas wholesale index'!O$2,FALSE)</f>
        <v>0</v>
      </c>
      <c r="P431" s="37">
        <f>VLOOKUP($B431,'Gas wholesale lookups'!$A$4:$R$15,'Inputs - Gas wholesale index'!P$2,FALSE)</f>
        <v>1</v>
      </c>
      <c r="Q431" s="37">
        <f>VLOOKUP($B431,'Gas wholesale lookups'!$A$4:$R$15,'Inputs - Gas wholesale index'!Q$2,FALSE)</f>
        <v>1</v>
      </c>
      <c r="R431" s="37">
        <f>VLOOKUP($B431,'Gas wholesale lookups'!$A$4:$R$15,'Inputs - Gas wholesale index'!R$2,FALSE)</f>
        <v>1</v>
      </c>
      <c r="S431" s="37">
        <f>VLOOKUP($B431,'Gas wholesale lookups'!$A$4:$R$15,'Inputs - Gas wholesale index'!S$2,FALSE)</f>
        <v>1</v>
      </c>
      <c r="T431" s="37">
        <f>VLOOKUP($B431,'Gas wholesale lookups'!$A$4:$R$15,'Inputs - Gas wholesale index'!T$2,FALSE)</f>
        <v>0</v>
      </c>
      <c r="U431" s="12">
        <f t="shared" si="109"/>
        <v>0</v>
      </c>
      <c r="V431" s="12">
        <f t="shared" si="110"/>
        <v>291847.5</v>
      </c>
      <c r="W431" s="12">
        <f t="shared" si="111"/>
        <v>332991.45454545453</v>
      </c>
      <c r="X431" s="12">
        <f t="shared" si="112"/>
        <v>208526.18181818182</v>
      </c>
      <c r="Y431" s="12">
        <f t="shared" si="113"/>
        <v>166168.27272727274</v>
      </c>
      <c r="Z431" s="12">
        <f t="shared" si="114"/>
        <v>0</v>
      </c>
      <c r="AA431" s="12">
        <f t="shared" si="115"/>
        <v>999533.40909090918</v>
      </c>
      <c r="AB431" s="22">
        <f t="shared" si="116"/>
        <v>0</v>
      </c>
      <c r="AC431" s="22">
        <f t="shared" si="117"/>
        <v>0</v>
      </c>
      <c r="AD431" s="22">
        <f t="shared" si="118"/>
        <v>0</v>
      </c>
      <c r="AE431" s="22">
        <f t="shared" si="119"/>
        <v>0</v>
      </c>
      <c r="AF431" s="22">
        <f t="shared" si="120"/>
        <v>0</v>
      </c>
      <c r="AG431" s="22">
        <f t="shared" si="121"/>
        <v>0</v>
      </c>
      <c r="AH431" s="22">
        <f t="shared" si="122"/>
        <v>0</v>
      </c>
      <c r="AI431" s="43" t="str">
        <f t="shared" si="123"/>
        <v>n/a</v>
      </c>
      <c r="AJ431" s="2" t="str">
        <f t="shared" si="124"/>
        <v>2016-17 Winter</v>
      </c>
      <c r="AK431" s="2" t="str">
        <f t="shared" si="125"/>
        <v>2016-17 Summer</v>
      </c>
      <c r="AL431" s="40">
        <v>0</v>
      </c>
      <c r="AM431" s="7"/>
    </row>
    <row r="432" spans="1:39">
      <c r="A432" s="46">
        <v>42467</v>
      </c>
      <c r="B432" s="13" t="str">
        <f t="shared" si="126"/>
        <v>Apr</v>
      </c>
      <c r="C432" s="182"/>
      <c r="D432" s="182"/>
      <c r="E432" s="182"/>
      <c r="F432" s="182"/>
      <c r="G432" s="182"/>
      <c r="H432" s="182"/>
      <c r="I432" s="12">
        <f>VLOOKUP($B432,'Gas wholesale lookups'!$A$4:$L$15,'Inputs - Gas wholesale index'!I$2,FALSE)</f>
        <v>166168.27272727274</v>
      </c>
      <c r="J432" s="12">
        <f>VLOOKUP($B432,'Gas wholesale lookups'!$A$4:$L$15,'Inputs - Gas wholesale index'!J$2,FALSE)</f>
        <v>291847.5</v>
      </c>
      <c r="K432" s="12">
        <f>VLOOKUP($B432,'Gas wholesale lookups'!$A$4:$L$15,'Inputs - Gas wholesale index'!K$2,FALSE)</f>
        <v>332991.45454545453</v>
      </c>
      <c r="L432" s="12">
        <f>VLOOKUP($B432,'Gas wholesale lookups'!$A$4:$L$15,'Inputs - Gas wholesale index'!L$2,FALSE)</f>
        <v>208526.18181818182</v>
      </c>
      <c r="M432" s="12">
        <f>VLOOKUP($B432,'Gas wholesale lookups'!$A$4:$L$15,'Inputs - Gas wholesale index'!M$2,FALSE)</f>
        <v>166168.27272727274</v>
      </c>
      <c r="N432" s="12">
        <f>VLOOKUP($B432,'Gas wholesale lookups'!$A$4:$L$15,'Inputs - Gas wholesale index'!N$2,FALSE)</f>
        <v>291847.5</v>
      </c>
      <c r="O432" s="37">
        <f>VLOOKUP($B432,'Gas wholesale lookups'!$A$4:$R$15,'Inputs - Gas wholesale index'!O$2,FALSE)</f>
        <v>0</v>
      </c>
      <c r="P432" s="37">
        <f>VLOOKUP($B432,'Gas wholesale lookups'!$A$4:$R$15,'Inputs - Gas wholesale index'!P$2,FALSE)</f>
        <v>1</v>
      </c>
      <c r="Q432" s="37">
        <f>VLOOKUP($B432,'Gas wholesale lookups'!$A$4:$R$15,'Inputs - Gas wholesale index'!Q$2,FALSE)</f>
        <v>1</v>
      </c>
      <c r="R432" s="37">
        <f>VLOOKUP($B432,'Gas wholesale lookups'!$A$4:$R$15,'Inputs - Gas wholesale index'!R$2,FALSE)</f>
        <v>1</v>
      </c>
      <c r="S432" s="37">
        <f>VLOOKUP($B432,'Gas wholesale lookups'!$A$4:$R$15,'Inputs - Gas wholesale index'!S$2,FALSE)</f>
        <v>1</v>
      </c>
      <c r="T432" s="37">
        <f>VLOOKUP($B432,'Gas wholesale lookups'!$A$4:$R$15,'Inputs - Gas wholesale index'!T$2,FALSE)</f>
        <v>0</v>
      </c>
      <c r="U432" s="12">
        <f t="shared" si="109"/>
        <v>0</v>
      </c>
      <c r="V432" s="12">
        <f t="shared" si="110"/>
        <v>291847.5</v>
      </c>
      <c r="W432" s="12">
        <f t="shared" si="111"/>
        <v>332991.45454545453</v>
      </c>
      <c r="X432" s="12">
        <f t="shared" si="112"/>
        <v>208526.18181818182</v>
      </c>
      <c r="Y432" s="12">
        <f t="shared" si="113"/>
        <v>166168.27272727274</v>
      </c>
      <c r="Z432" s="12">
        <f t="shared" si="114"/>
        <v>0</v>
      </c>
      <c r="AA432" s="12">
        <f t="shared" si="115"/>
        <v>999533.40909090918</v>
      </c>
      <c r="AB432" s="22">
        <f t="shared" si="116"/>
        <v>0</v>
      </c>
      <c r="AC432" s="22">
        <f t="shared" si="117"/>
        <v>0</v>
      </c>
      <c r="AD432" s="22">
        <f t="shared" si="118"/>
        <v>0</v>
      </c>
      <c r="AE432" s="22">
        <f t="shared" si="119"/>
        <v>0</v>
      </c>
      <c r="AF432" s="22">
        <f t="shared" si="120"/>
        <v>0</v>
      </c>
      <c r="AG432" s="22">
        <f t="shared" si="121"/>
        <v>0</v>
      </c>
      <c r="AH432" s="22">
        <f t="shared" si="122"/>
        <v>0</v>
      </c>
      <c r="AI432" s="43" t="str">
        <f t="shared" si="123"/>
        <v>n/a</v>
      </c>
      <c r="AJ432" s="2" t="str">
        <f t="shared" si="124"/>
        <v>2016-17 Winter</v>
      </c>
      <c r="AK432" s="2" t="str">
        <f t="shared" si="125"/>
        <v>2016-17 Summer</v>
      </c>
      <c r="AL432" s="40">
        <v>0</v>
      </c>
      <c r="AM432" s="7"/>
    </row>
    <row r="433" spans="1:39">
      <c r="A433" s="46">
        <v>42468</v>
      </c>
      <c r="B433" s="13" t="str">
        <f t="shared" si="126"/>
        <v>Apr</v>
      </c>
      <c r="C433" s="182"/>
      <c r="D433" s="182"/>
      <c r="E433" s="182"/>
      <c r="F433" s="182"/>
      <c r="G433" s="182"/>
      <c r="H433" s="182"/>
      <c r="I433" s="12">
        <f>VLOOKUP($B433,'Gas wholesale lookups'!$A$4:$L$15,'Inputs - Gas wholesale index'!I$2,FALSE)</f>
        <v>166168.27272727274</v>
      </c>
      <c r="J433" s="12">
        <f>VLOOKUP($B433,'Gas wholesale lookups'!$A$4:$L$15,'Inputs - Gas wholesale index'!J$2,FALSE)</f>
        <v>291847.5</v>
      </c>
      <c r="K433" s="12">
        <f>VLOOKUP($B433,'Gas wholesale lookups'!$A$4:$L$15,'Inputs - Gas wholesale index'!K$2,FALSE)</f>
        <v>332991.45454545453</v>
      </c>
      <c r="L433" s="12">
        <f>VLOOKUP($B433,'Gas wholesale lookups'!$A$4:$L$15,'Inputs - Gas wholesale index'!L$2,FALSE)</f>
        <v>208526.18181818182</v>
      </c>
      <c r="M433" s="12">
        <f>VLOOKUP($B433,'Gas wholesale lookups'!$A$4:$L$15,'Inputs - Gas wholesale index'!M$2,FALSE)</f>
        <v>166168.27272727274</v>
      </c>
      <c r="N433" s="12">
        <f>VLOOKUP($B433,'Gas wholesale lookups'!$A$4:$L$15,'Inputs - Gas wholesale index'!N$2,FALSE)</f>
        <v>291847.5</v>
      </c>
      <c r="O433" s="37">
        <f>VLOOKUP($B433,'Gas wholesale lookups'!$A$4:$R$15,'Inputs - Gas wholesale index'!O$2,FALSE)</f>
        <v>0</v>
      </c>
      <c r="P433" s="37">
        <f>VLOOKUP($B433,'Gas wholesale lookups'!$A$4:$R$15,'Inputs - Gas wholesale index'!P$2,FALSE)</f>
        <v>1</v>
      </c>
      <c r="Q433" s="37">
        <f>VLOOKUP($B433,'Gas wholesale lookups'!$A$4:$R$15,'Inputs - Gas wholesale index'!Q$2,FALSE)</f>
        <v>1</v>
      </c>
      <c r="R433" s="37">
        <f>VLOOKUP($B433,'Gas wholesale lookups'!$A$4:$R$15,'Inputs - Gas wholesale index'!R$2,FALSE)</f>
        <v>1</v>
      </c>
      <c r="S433" s="37">
        <f>VLOOKUP($B433,'Gas wholesale lookups'!$A$4:$R$15,'Inputs - Gas wholesale index'!S$2,FALSE)</f>
        <v>1</v>
      </c>
      <c r="T433" s="37">
        <f>VLOOKUP($B433,'Gas wholesale lookups'!$A$4:$R$15,'Inputs - Gas wholesale index'!T$2,FALSE)</f>
        <v>0</v>
      </c>
      <c r="U433" s="12">
        <f t="shared" si="109"/>
        <v>0</v>
      </c>
      <c r="V433" s="12">
        <f t="shared" si="110"/>
        <v>291847.5</v>
      </c>
      <c r="W433" s="12">
        <f t="shared" si="111"/>
        <v>332991.45454545453</v>
      </c>
      <c r="X433" s="12">
        <f t="shared" si="112"/>
        <v>208526.18181818182</v>
      </c>
      <c r="Y433" s="12">
        <f t="shared" si="113"/>
        <v>166168.27272727274</v>
      </c>
      <c r="Z433" s="12">
        <f t="shared" si="114"/>
        <v>0</v>
      </c>
      <c r="AA433" s="12">
        <f t="shared" si="115"/>
        <v>999533.40909090918</v>
      </c>
      <c r="AB433" s="22">
        <f t="shared" si="116"/>
        <v>0</v>
      </c>
      <c r="AC433" s="22">
        <f t="shared" si="117"/>
        <v>0</v>
      </c>
      <c r="AD433" s="22">
        <f t="shared" si="118"/>
        <v>0</v>
      </c>
      <c r="AE433" s="22">
        <f t="shared" si="119"/>
        <v>0</v>
      </c>
      <c r="AF433" s="22">
        <f t="shared" si="120"/>
        <v>0</v>
      </c>
      <c r="AG433" s="22">
        <f t="shared" si="121"/>
        <v>0</v>
      </c>
      <c r="AH433" s="22">
        <f t="shared" si="122"/>
        <v>0</v>
      </c>
      <c r="AI433" s="43" t="str">
        <f t="shared" si="123"/>
        <v>n/a</v>
      </c>
      <c r="AJ433" s="2" t="str">
        <f t="shared" si="124"/>
        <v>2016-17 Winter</v>
      </c>
      <c r="AK433" s="2" t="str">
        <f t="shared" si="125"/>
        <v>2016-17 Summer</v>
      </c>
      <c r="AL433" s="40">
        <v>0</v>
      </c>
      <c r="AM433" s="7"/>
    </row>
    <row r="434" spans="1:39">
      <c r="A434" s="46">
        <v>42471</v>
      </c>
      <c r="B434" s="13" t="str">
        <f t="shared" si="126"/>
        <v>Apr</v>
      </c>
      <c r="C434" s="182"/>
      <c r="D434" s="182"/>
      <c r="E434" s="182"/>
      <c r="F434" s="182"/>
      <c r="G434" s="182"/>
      <c r="H434" s="182"/>
      <c r="I434" s="12">
        <f>VLOOKUP($B434,'Gas wholesale lookups'!$A$4:$L$15,'Inputs - Gas wholesale index'!I$2,FALSE)</f>
        <v>166168.27272727274</v>
      </c>
      <c r="J434" s="12">
        <f>VLOOKUP($B434,'Gas wholesale lookups'!$A$4:$L$15,'Inputs - Gas wholesale index'!J$2,FALSE)</f>
        <v>291847.5</v>
      </c>
      <c r="K434" s="12">
        <f>VLOOKUP($B434,'Gas wholesale lookups'!$A$4:$L$15,'Inputs - Gas wholesale index'!K$2,FALSE)</f>
        <v>332991.45454545453</v>
      </c>
      <c r="L434" s="12">
        <f>VLOOKUP($B434,'Gas wholesale lookups'!$A$4:$L$15,'Inputs - Gas wholesale index'!L$2,FALSE)</f>
        <v>208526.18181818182</v>
      </c>
      <c r="M434" s="12">
        <f>VLOOKUP($B434,'Gas wholesale lookups'!$A$4:$L$15,'Inputs - Gas wholesale index'!M$2,FALSE)</f>
        <v>166168.27272727274</v>
      </c>
      <c r="N434" s="12">
        <f>VLOOKUP($B434,'Gas wholesale lookups'!$A$4:$L$15,'Inputs - Gas wholesale index'!N$2,FALSE)</f>
        <v>291847.5</v>
      </c>
      <c r="O434" s="37">
        <f>VLOOKUP($B434,'Gas wholesale lookups'!$A$4:$R$15,'Inputs - Gas wholesale index'!O$2,FALSE)</f>
        <v>0</v>
      </c>
      <c r="P434" s="37">
        <f>VLOOKUP($B434,'Gas wholesale lookups'!$A$4:$R$15,'Inputs - Gas wholesale index'!P$2,FALSE)</f>
        <v>1</v>
      </c>
      <c r="Q434" s="37">
        <f>VLOOKUP($B434,'Gas wholesale lookups'!$A$4:$R$15,'Inputs - Gas wholesale index'!Q$2,FALSE)</f>
        <v>1</v>
      </c>
      <c r="R434" s="37">
        <f>VLOOKUP($B434,'Gas wholesale lookups'!$A$4:$R$15,'Inputs - Gas wholesale index'!R$2,FALSE)</f>
        <v>1</v>
      </c>
      <c r="S434" s="37">
        <f>VLOOKUP($B434,'Gas wholesale lookups'!$A$4:$R$15,'Inputs - Gas wholesale index'!S$2,FALSE)</f>
        <v>1</v>
      </c>
      <c r="T434" s="37">
        <f>VLOOKUP($B434,'Gas wholesale lookups'!$A$4:$R$15,'Inputs - Gas wholesale index'!T$2,FALSE)</f>
        <v>0</v>
      </c>
      <c r="U434" s="12">
        <f t="shared" si="109"/>
        <v>0</v>
      </c>
      <c r="V434" s="12">
        <f t="shared" si="110"/>
        <v>291847.5</v>
      </c>
      <c r="W434" s="12">
        <f t="shared" si="111"/>
        <v>332991.45454545453</v>
      </c>
      <c r="X434" s="12">
        <f t="shared" si="112"/>
        <v>208526.18181818182</v>
      </c>
      <c r="Y434" s="12">
        <f t="shared" si="113"/>
        <v>166168.27272727274</v>
      </c>
      <c r="Z434" s="12">
        <f t="shared" si="114"/>
        <v>0</v>
      </c>
      <c r="AA434" s="12">
        <f t="shared" si="115"/>
        <v>999533.40909090918</v>
      </c>
      <c r="AB434" s="22">
        <f t="shared" si="116"/>
        <v>0</v>
      </c>
      <c r="AC434" s="22">
        <f t="shared" si="117"/>
        <v>0</v>
      </c>
      <c r="AD434" s="22">
        <f t="shared" si="118"/>
        <v>0</v>
      </c>
      <c r="AE434" s="22">
        <f t="shared" si="119"/>
        <v>0</v>
      </c>
      <c r="AF434" s="22">
        <f t="shared" si="120"/>
        <v>0</v>
      </c>
      <c r="AG434" s="22">
        <f t="shared" si="121"/>
        <v>0</v>
      </c>
      <c r="AH434" s="22">
        <f t="shared" si="122"/>
        <v>0</v>
      </c>
      <c r="AI434" s="43" t="str">
        <f t="shared" si="123"/>
        <v>n/a</v>
      </c>
      <c r="AJ434" s="2" t="str">
        <f t="shared" si="124"/>
        <v>2016-17 Winter</v>
      </c>
      <c r="AK434" s="2" t="str">
        <f t="shared" si="125"/>
        <v>2016-17 Summer</v>
      </c>
      <c r="AL434" s="40">
        <v>0</v>
      </c>
      <c r="AM434" s="7"/>
    </row>
    <row r="435" spans="1:39">
      <c r="A435" s="46">
        <v>42472</v>
      </c>
      <c r="B435" s="13" t="str">
        <f t="shared" si="126"/>
        <v>Apr</v>
      </c>
      <c r="C435" s="182"/>
      <c r="D435" s="182"/>
      <c r="E435" s="182"/>
      <c r="F435" s="182"/>
      <c r="G435" s="182"/>
      <c r="H435" s="182"/>
      <c r="I435" s="12">
        <f>VLOOKUP($B435,'Gas wholesale lookups'!$A$4:$L$15,'Inputs - Gas wholesale index'!I$2,FALSE)</f>
        <v>166168.27272727274</v>
      </c>
      <c r="J435" s="12">
        <f>VLOOKUP($B435,'Gas wholesale lookups'!$A$4:$L$15,'Inputs - Gas wholesale index'!J$2,FALSE)</f>
        <v>291847.5</v>
      </c>
      <c r="K435" s="12">
        <f>VLOOKUP($B435,'Gas wholesale lookups'!$A$4:$L$15,'Inputs - Gas wholesale index'!K$2,FALSE)</f>
        <v>332991.45454545453</v>
      </c>
      <c r="L435" s="12">
        <f>VLOOKUP($B435,'Gas wholesale lookups'!$A$4:$L$15,'Inputs - Gas wholesale index'!L$2,FALSE)</f>
        <v>208526.18181818182</v>
      </c>
      <c r="M435" s="12">
        <f>VLOOKUP($B435,'Gas wholesale lookups'!$A$4:$L$15,'Inputs - Gas wholesale index'!M$2,FALSE)</f>
        <v>166168.27272727274</v>
      </c>
      <c r="N435" s="12">
        <f>VLOOKUP($B435,'Gas wholesale lookups'!$A$4:$L$15,'Inputs - Gas wholesale index'!N$2,FALSE)</f>
        <v>291847.5</v>
      </c>
      <c r="O435" s="37">
        <f>VLOOKUP($B435,'Gas wholesale lookups'!$A$4:$R$15,'Inputs - Gas wholesale index'!O$2,FALSE)</f>
        <v>0</v>
      </c>
      <c r="P435" s="37">
        <f>VLOOKUP($B435,'Gas wholesale lookups'!$A$4:$R$15,'Inputs - Gas wholesale index'!P$2,FALSE)</f>
        <v>1</v>
      </c>
      <c r="Q435" s="37">
        <f>VLOOKUP($B435,'Gas wholesale lookups'!$A$4:$R$15,'Inputs - Gas wholesale index'!Q$2,FALSE)</f>
        <v>1</v>
      </c>
      <c r="R435" s="37">
        <f>VLOOKUP($B435,'Gas wholesale lookups'!$A$4:$R$15,'Inputs - Gas wholesale index'!R$2,FALSE)</f>
        <v>1</v>
      </c>
      <c r="S435" s="37">
        <f>VLOOKUP($B435,'Gas wholesale lookups'!$A$4:$R$15,'Inputs - Gas wholesale index'!S$2,FALSE)</f>
        <v>1</v>
      </c>
      <c r="T435" s="37">
        <f>VLOOKUP($B435,'Gas wholesale lookups'!$A$4:$R$15,'Inputs - Gas wholesale index'!T$2,FALSE)</f>
        <v>0</v>
      </c>
      <c r="U435" s="12">
        <f t="shared" si="109"/>
        <v>0</v>
      </c>
      <c r="V435" s="12">
        <f t="shared" si="110"/>
        <v>291847.5</v>
      </c>
      <c r="W435" s="12">
        <f t="shared" si="111"/>
        <v>332991.45454545453</v>
      </c>
      <c r="X435" s="12">
        <f t="shared" si="112"/>
        <v>208526.18181818182</v>
      </c>
      <c r="Y435" s="12">
        <f t="shared" si="113"/>
        <v>166168.27272727274</v>
      </c>
      <c r="Z435" s="12">
        <f t="shared" si="114"/>
        <v>0</v>
      </c>
      <c r="AA435" s="12">
        <f t="shared" si="115"/>
        <v>999533.40909090918</v>
      </c>
      <c r="AB435" s="22">
        <f t="shared" si="116"/>
        <v>0</v>
      </c>
      <c r="AC435" s="22">
        <f t="shared" si="117"/>
        <v>0</v>
      </c>
      <c r="AD435" s="22">
        <f t="shared" si="118"/>
        <v>0</v>
      </c>
      <c r="AE435" s="22">
        <f t="shared" si="119"/>
        <v>0</v>
      </c>
      <c r="AF435" s="22">
        <f t="shared" si="120"/>
        <v>0</v>
      </c>
      <c r="AG435" s="22">
        <f t="shared" si="121"/>
        <v>0</v>
      </c>
      <c r="AH435" s="22">
        <f t="shared" si="122"/>
        <v>0</v>
      </c>
      <c r="AI435" s="43" t="str">
        <f t="shared" si="123"/>
        <v>n/a</v>
      </c>
      <c r="AJ435" s="2" t="str">
        <f t="shared" si="124"/>
        <v>2016-17 Winter</v>
      </c>
      <c r="AK435" s="2" t="str">
        <f t="shared" si="125"/>
        <v>2016-17 Summer</v>
      </c>
      <c r="AL435" s="40">
        <v>0</v>
      </c>
      <c r="AM435" s="7"/>
    </row>
    <row r="436" spans="1:39">
      <c r="A436" s="46">
        <v>42473</v>
      </c>
      <c r="B436" s="13" t="str">
        <f t="shared" si="126"/>
        <v>Apr</v>
      </c>
      <c r="C436" s="182"/>
      <c r="D436" s="182"/>
      <c r="E436" s="182"/>
      <c r="F436" s="182"/>
      <c r="G436" s="182"/>
      <c r="H436" s="182"/>
      <c r="I436" s="12">
        <f>VLOOKUP($B436,'Gas wholesale lookups'!$A$4:$L$15,'Inputs - Gas wholesale index'!I$2,FALSE)</f>
        <v>166168.27272727274</v>
      </c>
      <c r="J436" s="12">
        <f>VLOOKUP($B436,'Gas wholesale lookups'!$A$4:$L$15,'Inputs - Gas wholesale index'!J$2,FALSE)</f>
        <v>291847.5</v>
      </c>
      <c r="K436" s="12">
        <f>VLOOKUP($B436,'Gas wholesale lookups'!$A$4:$L$15,'Inputs - Gas wholesale index'!K$2,FALSE)</f>
        <v>332991.45454545453</v>
      </c>
      <c r="L436" s="12">
        <f>VLOOKUP($B436,'Gas wholesale lookups'!$A$4:$L$15,'Inputs - Gas wholesale index'!L$2,FALSE)</f>
        <v>208526.18181818182</v>
      </c>
      <c r="M436" s="12">
        <f>VLOOKUP($B436,'Gas wholesale lookups'!$A$4:$L$15,'Inputs - Gas wholesale index'!M$2,FALSE)</f>
        <v>166168.27272727274</v>
      </c>
      <c r="N436" s="12">
        <f>VLOOKUP($B436,'Gas wholesale lookups'!$A$4:$L$15,'Inputs - Gas wholesale index'!N$2,FALSE)</f>
        <v>291847.5</v>
      </c>
      <c r="O436" s="37">
        <f>VLOOKUP($B436,'Gas wholesale lookups'!$A$4:$R$15,'Inputs - Gas wholesale index'!O$2,FALSE)</f>
        <v>0</v>
      </c>
      <c r="P436" s="37">
        <f>VLOOKUP($B436,'Gas wholesale lookups'!$A$4:$R$15,'Inputs - Gas wholesale index'!P$2,FALSE)</f>
        <v>1</v>
      </c>
      <c r="Q436" s="37">
        <f>VLOOKUP($B436,'Gas wholesale lookups'!$A$4:$R$15,'Inputs - Gas wholesale index'!Q$2,FALSE)</f>
        <v>1</v>
      </c>
      <c r="R436" s="37">
        <f>VLOOKUP($B436,'Gas wholesale lookups'!$A$4:$R$15,'Inputs - Gas wholesale index'!R$2,FALSE)</f>
        <v>1</v>
      </c>
      <c r="S436" s="37">
        <f>VLOOKUP($B436,'Gas wholesale lookups'!$A$4:$R$15,'Inputs - Gas wholesale index'!S$2,FALSE)</f>
        <v>1</v>
      </c>
      <c r="T436" s="37">
        <f>VLOOKUP($B436,'Gas wholesale lookups'!$A$4:$R$15,'Inputs - Gas wholesale index'!T$2,FALSE)</f>
        <v>0</v>
      </c>
      <c r="U436" s="12">
        <f t="shared" si="109"/>
        <v>0</v>
      </c>
      <c r="V436" s="12">
        <f t="shared" si="110"/>
        <v>291847.5</v>
      </c>
      <c r="W436" s="12">
        <f t="shared" si="111"/>
        <v>332991.45454545453</v>
      </c>
      <c r="X436" s="12">
        <f t="shared" si="112"/>
        <v>208526.18181818182</v>
      </c>
      <c r="Y436" s="12">
        <f t="shared" si="113"/>
        <v>166168.27272727274</v>
      </c>
      <c r="Z436" s="12">
        <f t="shared" si="114"/>
        <v>0</v>
      </c>
      <c r="AA436" s="12">
        <f t="shared" si="115"/>
        <v>999533.40909090918</v>
      </c>
      <c r="AB436" s="22">
        <f t="shared" si="116"/>
        <v>0</v>
      </c>
      <c r="AC436" s="22">
        <f t="shared" si="117"/>
        <v>0</v>
      </c>
      <c r="AD436" s="22">
        <f t="shared" si="118"/>
        <v>0</v>
      </c>
      <c r="AE436" s="22">
        <f t="shared" si="119"/>
        <v>0</v>
      </c>
      <c r="AF436" s="22">
        <f t="shared" si="120"/>
        <v>0</v>
      </c>
      <c r="AG436" s="22">
        <f t="shared" si="121"/>
        <v>0</v>
      </c>
      <c r="AH436" s="22">
        <f t="shared" si="122"/>
        <v>0</v>
      </c>
      <c r="AI436" s="43" t="str">
        <f t="shared" si="123"/>
        <v>n/a</v>
      </c>
      <c r="AJ436" s="2" t="str">
        <f t="shared" si="124"/>
        <v>2016-17 Winter</v>
      </c>
      <c r="AK436" s="2" t="str">
        <f t="shared" si="125"/>
        <v>2016-17 Summer</v>
      </c>
      <c r="AL436" s="40">
        <v>0</v>
      </c>
      <c r="AM436" s="7"/>
    </row>
    <row r="437" spans="1:39">
      <c r="A437" s="46">
        <v>42474</v>
      </c>
      <c r="B437" s="13" t="str">
        <f t="shared" si="126"/>
        <v>Apr</v>
      </c>
      <c r="C437" s="182"/>
      <c r="D437" s="182"/>
      <c r="E437" s="182"/>
      <c r="F437" s="182"/>
      <c r="G437" s="182"/>
      <c r="H437" s="182"/>
      <c r="I437" s="12">
        <f>VLOOKUP($B437,'Gas wholesale lookups'!$A$4:$L$15,'Inputs - Gas wholesale index'!I$2,FALSE)</f>
        <v>166168.27272727274</v>
      </c>
      <c r="J437" s="12">
        <f>VLOOKUP($B437,'Gas wholesale lookups'!$A$4:$L$15,'Inputs - Gas wholesale index'!J$2,FALSE)</f>
        <v>291847.5</v>
      </c>
      <c r="K437" s="12">
        <f>VLOOKUP($B437,'Gas wholesale lookups'!$A$4:$L$15,'Inputs - Gas wholesale index'!K$2,FALSE)</f>
        <v>332991.45454545453</v>
      </c>
      <c r="L437" s="12">
        <f>VLOOKUP($B437,'Gas wholesale lookups'!$A$4:$L$15,'Inputs - Gas wholesale index'!L$2,FALSE)</f>
        <v>208526.18181818182</v>
      </c>
      <c r="M437" s="12">
        <f>VLOOKUP($B437,'Gas wholesale lookups'!$A$4:$L$15,'Inputs - Gas wholesale index'!M$2,FALSE)</f>
        <v>166168.27272727274</v>
      </c>
      <c r="N437" s="12">
        <f>VLOOKUP($B437,'Gas wholesale lookups'!$A$4:$L$15,'Inputs - Gas wholesale index'!N$2,FALSE)</f>
        <v>291847.5</v>
      </c>
      <c r="O437" s="37">
        <f>VLOOKUP($B437,'Gas wholesale lookups'!$A$4:$R$15,'Inputs - Gas wholesale index'!O$2,FALSE)</f>
        <v>0</v>
      </c>
      <c r="P437" s="37">
        <f>VLOOKUP($B437,'Gas wholesale lookups'!$A$4:$R$15,'Inputs - Gas wholesale index'!P$2,FALSE)</f>
        <v>1</v>
      </c>
      <c r="Q437" s="37">
        <f>VLOOKUP($B437,'Gas wholesale lookups'!$A$4:$R$15,'Inputs - Gas wholesale index'!Q$2,FALSE)</f>
        <v>1</v>
      </c>
      <c r="R437" s="37">
        <f>VLOOKUP($B437,'Gas wholesale lookups'!$A$4:$R$15,'Inputs - Gas wholesale index'!R$2,FALSE)</f>
        <v>1</v>
      </c>
      <c r="S437" s="37">
        <f>VLOOKUP($B437,'Gas wholesale lookups'!$A$4:$R$15,'Inputs - Gas wholesale index'!S$2,FALSE)</f>
        <v>1</v>
      </c>
      <c r="T437" s="37">
        <f>VLOOKUP($B437,'Gas wholesale lookups'!$A$4:$R$15,'Inputs - Gas wholesale index'!T$2,FALSE)</f>
        <v>0</v>
      </c>
      <c r="U437" s="12">
        <f t="shared" si="109"/>
        <v>0</v>
      </c>
      <c r="V437" s="12">
        <f t="shared" si="110"/>
        <v>291847.5</v>
      </c>
      <c r="W437" s="12">
        <f t="shared" si="111"/>
        <v>332991.45454545453</v>
      </c>
      <c r="X437" s="12">
        <f t="shared" si="112"/>
        <v>208526.18181818182</v>
      </c>
      <c r="Y437" s="12">
        <f t="shared" si="113"/>
        <v>166168.27272727274</v>
      </c>
      <c r="Z437" s="12">
        <f t="shared" si="114"/>
        <v>0</v>
      </c>
      <c r="AA437" s="12">
        <f t="shared" si="115"/>
        <v>999533.40909090918</v>
      </c>
      <c r="AB437" s="22">
        <f t="shared" si="116"/>
        <v>0</v>
      </c>
      <c r="AC437" s="22">
        <f t="shared" si="117"/>
        <v>0</v>
      </c>
      <c r="AD437" s="22">
        <f t="shared" si="118"/>
        <v>0</v>
      </c>
      <c r="AE437" s="22">
        <f t="shared" si="119"/>
        <v>0</v>
      </c>
      <c r="AF437" s="22">
        <f t="shared" si="120"/>
        <v>0</v>
      </c>
      <c r="AG437" s="22">
        <f t="shared" si="121"/>
        <v>0</v>
      </c>
      <c r="AH437" s="22">
        <f t="shared" si="122"/>
        <v>0</v>
      </c>
      <c r="AI437" s="43" t="str">
        <f t="shared" si="123"/>
        <v>n/a</v>
      </c>
      <c r="AJ437" s="2" t="str">
        <f t="shared" si="124"/>
        <v>2016-17 Winter</v>
      </c>
      <c r="AK437" s="2" t="str">
        <f t="shared" si="125"/>
        <v>2016-17 Summer</v>
      </c>
      <c r="AL437" s="40">
        <v>0</v>
      </c>
      <c r="AM437" s="7"/>
    </row>
    <row r="438" spans="1:39">
      <c r="A438" s="46">
        <v>42475</v>
      </c>
      <c r="B438" s="13" t="str">
        <f t="shared" si="126"/>
        <v>Apr</v>
      </c>
      <c r="C438" s="182"/>
      <c r="D438" s="182"/>
      <c r="E438" s="182"/>
      <c r="F438" s="182"/>
      <c r="G438" s="182"/>
      <c r="H438" s="182"/>
      <c r="I438" s="12">
        <f>VLOOKUP($B438,'Gas wholesale lookups'!$A$4:$L$15,'Inputs - Gas wholesale index'!I$2,FALSE)</f>
        <v>166168.27272727274</v>
      </c>
      <c r="J438" s="12">
        <f>VLOOKUP($B438,'Gas wholesale lookups'!$A$4:$L$15,'Inputs - Gas wholesale index'!J$2,FALSE)</f>
        <v>291847.5</v>
      </c>
      <c r="K438" s="12">
        <f>VLOOKUP($B438,'Gas wholesale lookups'!$A$4:$L$15,'Inputs - Gas wholesale index'!K$2,FALSE)</f>
        <v>332991.45454545453</v>
      </c>
      <c r="L438" s="12">
        <f>VLOOKUP($B438,'Gas wholesale lookups'!$A$4:$L$15,'Inputs - Gas wholesale index'!L$2,FALSE)</f>
        <v>208526.18181818182</v>
      </c>
      <c r="M438" s="12">
        <f>VLOOKUP($B438,'Gas wholesale lookups'!$A$4:$L$15,'Inputs - Gas wholesale index'!M$2,FALSE)</f>
        <v>166168.27272727274</v>
      </c>
      <c r="N438" s="12">
        <f>VLOOKUP($B438,'Gas wholesale lookups'!$A$4:$L$15,'Inputs - Gas wholesale index'!N$2,FALSE)</f>
        <v>291847.5</v>
      </c>
      <c r="O438" s="37">
        <f>VLOOKUP($B438,'Gas wholesale lookups'!$A$4:$R$15,'Inputs - Gas wholesale index'!O$2,FALSE)</f>
        <v>0</v>
      </c>
      <c r="P438" s="37">
        <f>VLOOKUP($B438,'Gas wholesale lookups'!$A$4:$R$15,'Inputs - Gas wholesale index'!P$2,FALSE)</f>
        <v>1</v>
      </c>
      <c r="Q438" s="37">
        <f>VLOOKUP($B438,'Gas wholesale lookups'!$A$4:$R$15,'Inputs - Gas wholesale index'!Q$2,FALSE)</f>
        <v>1</v>
      </c>
      <c r="R438" s="37">
        <f>VLOOKUP($B438,'Gas wholesale lookups'!$A$4:$R$15,'Inputs - Gas wholesale index'!R$2,FALSE)</f>
        <v>1</v>
      </c>
      <c r="S438" s="37">
        <f>VLOOKUP($B438,'Gas wholesale lookups'!$A$4:$R$15,'Inputs - Gas wholesale index'!S$2,FALSE)</f>
        <v>1</v>
      </c>
      <c r="T438" s="37">
        <f>VLOOKUP($B438,'Gas wholesale lookups'!$A$4:$R$15,'Inputs - Gas wholesale index'!T$2,FALSE)</f>
        <v>0</v>
      </c>
      <c r="U438" s="12">
        <f t="shared" si="109"/>
        <v>0</v>
      </c>
      <c r="V438" s="12">
        <f t="shared" si="110"/>
        <v>291847.5</v>
      </c>
      <c r="W438" s="12">
        <f t="shared" si="111"/>
        <v>332991.45454545453</v>
      </c>
      <c r="X438" s="12">
        <f t="shared" si="112"/>
        <v>208526.18181818182</v>
      </c>
      <c r="Y438" s="12">
        <f t="shared" si="113"/>
        <v>166168.27272727274</v>
      </c>
      <c r="Z438" s="12">
        <f t="shared" si="114"/>
        <v>0</v>
      </c>
      <c r="AA438" s="12">
        <f t="shared" si="115"/>
        <v>999533.40909090918</v>
      </c>
      <c r="AB438" s="22">
        <f t="shared" si="116"/>
        <v>0</v>
      </c>
      <c r="AC438" s="22">
        <f t="shared" si="117"/>
        <v>0</v>
      </c>
      <c r="AD438" s="22">
        <f t="shared" si="118"/>
        <v>0</v>
      </c>
      <c r="AE438" s="22">
        <f t="shared" si="119"/>
        <v>0</v>
      </c>
      <c r="AF438" s="22">
        <f t="shared" si="120"/>
        <v>0</v>
      </c>
      <c r="AG438" s="22">
        <f t="shared" si="121"/>
        <v>0</v>
      </c>
      <c r="AH438" s="22">
        <f t="shared" si="122"/>
        <v>0</v>
      </c>
      <c r="AI438" s="43" t="str">
        <f t="shared" si="123"/>
        <v>n/a</v>
      </c>
      <c r="AJ438" s="2" t="str">
        <f t="shared" si="124"/>
        <v>2016-17 Winter</v>
      </c>
      <c r="AK438" s="2" t="str">
        <f t="shared" si="125"/>
        <v>2016-17 Summer</v>
      </c>
      <c r="AL438" s="40">
        <v>0</v>
      </c>
      <c r="AM438" s="7"/>
    </row>
    <row r="439" spans="1:39">
      <c r="A439" s="46">
        <v>42478</v>
      </c>
      <c r="B439" s="13" t="str">
        <f t="shared" si="126"/>
        <v>Apr</v>
      </c>
      <c r="C439" s="182"/>
      <c r="D439" s="182"/>
      <c r="E439" s="182"/>
      <c r="F439" s="182"/>
      <c r="G439" s="182"/>
      <c r="H439" s="182"/>
      <c r="I439" s="12">
        <f>VLOOKUP($B439,'Gas wholesale lookups'!$A$4:$L$15,'Inputs - Gas wholesale index'!I$2,FALSE)</f>
        <v>166168.27272727274</v>
      </c>
      <c r="J439" s="12">
        <f>VLOOKUP($B439,'Gas wholesale lookups'!$A$4:$L$15,'Inputs - Gas wholesale index'!J$2,FALSE)</f>
        <v>291847.5</v>
      </c>
      <c r="K439" s="12">
        <f>VLOOKUP($B439,'Gas wholesale lookups'!$A$4:$L$15,'Inputs - Gas wholesale index'!K$2,FALSE)</f>
        <v>332991.45454545453</v>
      </c>
      <c r="L439" s="12">
        <f>VLOOKUP($B439,'Gas wholesale lookups'!$A$4:$L$15,'Inputs - Gas wholesale index'!L$2,FALSE)</f>
        <v>208526.18181818182</v>
      </c>
      <c r="M439" s="12">
        <f>VLOOKUP($B439,'Gas wholesale lookups'!$A$4:$L$15,'Inputs - Gas wholesale index'!M$2,FALSE)</f>
        <v>166168.27272727274</v>
      </c>
      <c r="N439" s="12">
        <f>VLOOKUP($B439,'Gas wholesale lookups'!$A$4:$L$15,'Inputs - Gas wholesale index'!N$2,FALSE)</f>
        <v>291847.5</v>
      </c>
      <c r="O439" s="37">
        <f>VLOOKUP($B439,'Gas wholesale lookups'!$A$4:$R$15,'Inputs - Gas wholesale index'!O$2,FALSE)</f>
        <v>0</v>
      </c>
      <c r="P439" s="37">
        <f>VLOOKUP($B439,'Gas wholesale lookups'!$A$4:$R$15,'Inputs - Gas wholesale index'!P$2,FALSE)</f>
        <v>1</v>
      </c>
      <c r="Q439" s="37">
        <f>VLOOKUP($B439,'Gas wholesale lookups'!$A$4:$R$15,'Inputs - Gas wholesale index'!Q$2,FALSE)</f>
        <v>1</v>
      </c>
      <c r="R439" s="37">
        <f>VLOOKUP($B439,'Gas wholesale lookups'!$A$4:$R$15,'Inputs - Gas wholesale index'!R$2,FALSE)</f>
        <v>1</v>
      </c>
      <c r="S439" s="37">
        <f>VLOOKUP($B439,'Gas wholesale lookups'!$A$4:$R$15,'Inputs - Gas wholesale index'!S$2,FALSE)</f>
        <v>1</v>
      </c>
      <c r="T439" s="37">
        <f>VLOOKUP($B439,'Gas wholesale lookups'!$A$4:$R$15,'Inputs - Gas wholesale index'!T$2,FALSE)</f>
        <v>0</v>
      </c>
      <c r="U439" s="12">
        <f t="shared" si="109"/>
        <v>0</v>
      </c>
      <c r="V439" s="12">
        <f t="shared" si="110"/>
        <v>291847.5</v>
      </c>
      <c r="W439" s="12">
        <f t="shared" si="111"/>
        <v>332991.45454545453</v>
      </c>
      <c r="X439" s="12">
        <f t="shared" si="112"/>
        <v>208526.18181818182</v>
      </c>
      <c r="Y439" s="12">
        <f t="shared" si="113"/>
        <v>166168.27272727274</v>
      </c>
      <c r="Z439" s="12">
        <f t="shared" si="114"/>
        <v>0</v>
      </c>
      <c r="AA439" s="12">
        <f t="shared" si="115"/>
        <v>999533.40909090918</v>
      </c>
      <c r="AB439" s="22">
        <f t="shared" si="116"/>
        <v>0</v>
      </c>
      <c r="AC439" s="22">
        <f t="shared" si="117"/>
        <v>0</v>
      </c>
      <c r="AD439" s="22">
        <f t="shared" si="118"/>
        <v>0</v>
      </c>
      <c r="AE439" s="22">
        <f t="shared" si="119"/>
        <v>0</v>
      </c>
      <c r="AF439" s="22">
        <f t="shared" si="120"/>
        <v>0</v>
      </c>
      <c r="AG439" s="22">
        <f t="shared" si="121"/>
        <v>0</v>
      </c>
      <c r="AH439" s="22">
        <f t="shared" si="122"/>
        <v>0</v>
      </c>
      <c r="AI439" s="43" t="str">
        <f t="shared" si="123"/>
        <v>n/a</v>
      </c>
      <c r="AJ439" s="2" t="str">
        <f t="shared" si="124"/>
        <v>2016-17 Winter</v>
      </c>
      <c r="AK439" s="2" t="str">
        <f t="shared" si="125"/>
        <v>2016-17 Summer</v>
      </c>
      <c r="AL439" s="40">
        <v>0</v>
      </c>
      <c r="AM439" s="7"/>
    </row>
    <row r="440" spans="1:39">
      <c r="A440" s="46">
        <v>42479</v>
      </c>
      <c r="B440" s="13" t="str">
        <f t="shared" si="126"/>
        <v>Apr</v>
      </c>
      <c r="C440" s="182"/>
      <c r="D440" s="182"/>
      <c r="E440" s="182"/>
      <c r="F440" s="182"/>
      <c r="G440" s="182"/>
      <c r="H440" s="182"/>
      <c r="I440" s="12">
        <f>VLOOKUP($B440,'Gas wholesale lookups'!$A$4:$L$15,'Inputs - Gas wholesale index'!I$2,FALSE)</f>
        <v>166168.27272727274</v>
      </c>
      <c r="J440" s="12">
        <f>VLOOKUP($B440,'Gas wholesale lookups'!$A$4:$L$15,'Inputs - Gas wholesale index'!J$2,FALSE)</f>
        <v>291847.5</v>
      </c>
      <c r="K440" s="12">
        <f>VLOOKUP($B440,'Gas wholesale lookups'!$A$4:$L$15,'Inputs - Gas wholesale index'!K$2,FALSE)</f>
        <v>332991.45454545453</v>
      </c>
      <c r="L440" s="12">
        <f>VLOOKUP($B440,'Gas wholesale lookups'!$A$4:$L$15,'Inputs - Gas wholesale index'!L$2,FALSE)</f>
        <v>208526.18181818182</v>
      </c>
      <c r="M440" s="12">
        <f>VLOOKUP($B440,'Gas wholesale lookups'!$A$4:$L$15,'Inputs - Gas wholesale index'!M$2,FALSE)</f>
        <v>166168.27272727274</v>
      </c>
      <c r="N440" s="12">
        <f>VLOOKUP($B440,'Gas wholesale lookups'!$A$4:$L$15,'Inputs - Gas wholesale index'!N$2,FALSE)</f>
        <v>291847.5</v>
      </c>
      <c r="O440" s="37">
        <f>VLOOKUP($B440,'Gas wholesale lookups'!$A$4:$R$15,'Inputs - Gas wholesale index'!O$2,FALSE)</f>
        <v>0</v>
      </c>
      <c r="P440" s="37">
        <f>VLOOKUP($B440,'Gas wholesale lookups'!$A$4:$R$15,'Inputs - Gas wholesale index'!P$2,FALSE)</f>
        <v>1</v>
      </c>
      <c r="Q440" s="37">
        <f>VLOOKUP($B440,'Gas wholesale lookups'!$A$4:$R$15,'Inputs - Gas wholesale index'!Q$2,FALSE)</f>
        <v>1</v>
      </c>
      <c r="R440" s="37">
        <f>VLOOKUP($B440,'Gas wholesale lookups'!$A$4:$R$15,'Inputs - Gas wholesale index'!R$2,FALSE)</f>
        <v>1</v>
      </c>
      <c r="S440" s="37">
        <f>VLOOKUP($B440,'Gas wholesale lookups'!$A$4:$R$15,'Inputs - Gas wholesale index'!S$2,FALSE)</f>
        <v>1</v>
      </c>
      <c r="T440" s="37">
        <f>VLOOKUP($B440,'Gas wholesale lookups'!$A$4:$R$15,'Inputs - Gas wholesale index'!T$2,FALSE)</f>
        <v>0</v>
      </c>
      <c r="U440" s="12">
        <f t="shared" si="109"/>
        <v>0</v>
      </c>
      <c r="V440" s="12">
        <f t="shared" si="110"/>
        <v>291847.5</v>
      </c>
      <c r="W440" s="12">
        <f t="shared" si="111"/>
        <v>332991.45454545453</v>
      </c>
      <c r="X440" s="12">
        <f t="shared" si="112"/>
        <v>208526.18181818182</v>
      </c>
      <c r="Y440" s="12">
        <f t="shared" si="113"/>
        <v>166168.27272727274</v>
      </c>
      <c r="Z440" s="12">
        <f t="shared" si="114"/>
        <v>0</v>
      </c>
      <c r="AA440" s="12">
        <f t="shared" si="115"/>
        <v>999533.40909090918</v>
      </c>
      <c r="AB440" s="22">
        <f t="shared" si="116"/>
        <v>0</v>
      </c>
      <c r="AC440" s="22">
        <f t="shared" si="117"/>
        <v>0</v>
      </c>
      <c r="AD440" s="22">
        <f t="shared" si="118"/>
        <v>0</v>
      </c>
      <c r="AE440" s="22">
        <f t="shared" si="119"/>
        <v>0</v>
      </c>
      <c r="AF440" s="22">
        <f t="shared" si="120"/>
        <v>0</v>
      </c>
      <c r="AG440" s="22">
        <f t="shared" si="121"/>
        <v>0</v>
      </c>
      <c r="AH440" s="22">
        <f t="shared" si="122"/>
        <v>0</v>
      </c>
      <c r="AI440" s="43" t="str">
        <f t="shared" si="123"/>
        <v>n/a</v>
      </c>
      <c r="AJ440" s="2" t="str">
        <f t="shared" si="124"/>
        <v>2016-17 Winter</v>
      </c>
      <c r="AK440" s="2" t="str">
        <f t="shared" si="125"/>
        <v>2016-17 Summer</v>
      </c>
      <c r="AL440" s="40">
        <v>0</v>
      </c>
      <c r="AM440" s="7"/>
    </row>
    <row r="441" spans="1:39">
      <c r="A441" s="46">
        <v>42480</v>
      </c>
      <c r="B441" s="13" t="str">
        <f t="shared" si="126"/>
        <v>Apr</v>
      </c>
      <c r="C441" s="182"/>
      <c r="D441" s="182"/>
      <c r="E441" s="182"/>
      <c r="F441" s="182"/>
      <c r="G441" s="182"/>
      <c r="H441" s="182"/>
      <c r="I441" s="12">
        <f>VLOOKUP($B441,'Gas wholesale lookups'!$A$4:$L$15,'Inputs - Gas wholesale index'!I$2,FALSE)</f>
        <v>166168.27272727274</v>
      </c>
      <c r="J441" s="12">
        <f>VLOOKUP($B441,'Gas wholesale lookups'!$A$4:$L$15,'Inputs - Gas wholesale index'!J$2,FALSE)</f>
        <v>291847.5</v>
      </c>
      <c r="K441" s="12">
        <f>VLOOKUP($B441,'Gas wholesale lookups'!$A$4:$L$15,'Inputs - Gas wholesale index'!K$2,FALSE)</f>
        <v>332991.45454545453</v>
      </c>
      <c r="L441" s="12">
        <f>VLOOKUP($B441,'Gas wholesale lookups'!$A$4:$L$15,'Inputs - Gas wholesale index'!L$2,FALSE)</f>
        <v>208526.18181818182</v>
      </c>
      <c r="M441" s="12">
        <f>VLOOKUP($B441,'Gas wholesale lookups'!$A$4:$L$15,'Inputs - Gas wholesale index'!M$2,FALSE)</f>
        <v>166168.27272727274</v>
      </c>
      <c r="N441" s="12">
        <f>VLOOKUP($B441,'Gas wholesale lookups'!$A$4:$L$15,'Inputs - Gas wholesale index'!N$2,FALSE)</f>
        <v>291847.5</v>
      </c>
      <c r="O441" s="37">
        <f>VLOOKUP($B441,'Gas wholesale lookups'!$A$4:$R$15,'Inputs - Gas wholesale index'!O$2,FALSE)</f>
        <v>0</v>
      </c>
      <c r="P441" s="37">
        <f>VLOOKUP($B441,'Gas wholesale lookups'!$A$4:$R$15,'Inputs - Gas wholesale index'!P$2,FALSE)</f>
        <v>1</v>
      </c>
      <c r="Q441" s="37">
        <f>VLOOKUP($B441,'Gas wholesale lookups'!$A$4:$R$15,'Inputs - Gas wholesale index'!Q$2,FALSE)</f>
        <v>1</v>
      </c>
      <c r="R441" s="37">
        <f>VLOOKUP($B441,'Gas wholesale lookups'!$A$4:$R$15,'Inputs - Gas wholesale index'!R$2,FALSE)</f>
        <v>1</v>
      </c>
      <c r="S441" s="37">
        <f>VLOOKUP($B441,'Gas wholesale lookups'!$A$4:$R$15,'Inputs - Gas wholesale index'!S$2,FALSE)</f>
        <v>1</v>
      </c>
      <c r="T441" s="37">
        <f>VLOOKUP($B441,'Gas wholesale lookups'!$A$4:$R$15,'Inputs - Gas wholesale index'!T$2,FALSE)</f>
        <v>0</v>
      </c>
      <c r="U441" s="12">
        <f t="shared" si="109"/>
        <v>0</v>
      </c>
      <c r="V441" s="12">
        <f t="shared" si="110"/>
        <v>291847.5</v>
      </c>
      <c r="W441" s="12">
        <f t="shared" si="111"/>
        <v>332991.45454545453</v>
      </c>
      <c r="X441" s="12">
        <f t="shared" si="112"/>
        <v>208526.18181818182</v>
      </c>
      <c r="Y441" s="12">
        <f t="shared" si="113"/>
        <v>166168.27272727274</v>
      </c>
      <c r="Z441" s="12">
        <f t="shared" si="114"/>
        <v>0</v>
      </c>
      <c r="AA441" s="12">
        <f t="shared" si="115"/>
        <v>999533.40909090918</v>
      </c>
      <c r="AB441" s="22">
        <f t="shared" si="116"/>
        <v>0</v>
      </c>
      <c r="AC441" s="22">
        <f t="shared" si="117"/>
        <v>0</v>
      </c>
      <c r="AD441" s="22">
        <f t="shared" si="118"/>
        <v>0</v>
      </c>
      <c r="AE441" s="22">
        <f t="shared" si="119"/>
        <v>0</v>
      </c>
      <c r="AF441" s="22">
        <f t="shared" si="120"/>
        <v>0</v>
      </c>
      <c r="AG441" s="22">
        <f t="shared" si="121"/>
        <v>0</v>
      </c>
      <c r="AH441" s="22">
        <f t="shared" si="122"/>
        <v>0</v>
      </c>
      <c r="AI441" s="43" t="str">
        <f t="shared" si="123"/>
        <v>n/a</v>
      </c>
      <c r="AJ441" s="2" t="str">
        <f t="shared" si="124"/>
        <v>2016-17 Winter</v>
      </c>
      <c r="AK441" s="2" t="str">
        <f t="shared" si="125"/>
        <v>2016-17 Summer</v>
      </c>
      <c r="AL441" s="40">
        <v>0</v>
      </c>
      <c r="AM441" s="7"/>
    </row>
    <row r="442" spans="1:39">
      <c r="A442" s="46">
        <v>42481</v>
      </c>
      <c r="B442" s="13" t="str">
        <f t="shared" si="126"/>
        <v>Apr</v>
      </c>
      <c r="C442" s="182"/>
      <c r="D442" s="182"/>
      <c r="E442" s="182"/>
      <c r="F442" s="182"/>
      <c r="G442" s="182"/>
      <c r="H442" s="182"/>
      <c r="I442" s="12">
        <f>VLOOKUP($B442,'Gas wholesale lookups'!$A$4:$L$15,'Inputs - Gas wholesale index'!I$2,FALSE)</f>
        <v>166168.27272727274</v>
      </c>
      <c r="J442" s="12">
        <f>VLOOKUP($B442,'Gas wholesale lookups'!$A$4:$L$15,'Inputs - Gas wholesale index'!J$2,FALSE)</f>
        <v>291847.5</v>
      </c>
      <c r="K442" s="12">
        <f>VLOOKUP($B442,'Gas wholesale lookups'!$A$4:$L$15,'Inputs - Gas wholesale index'!K$2,FALSE)</f>
        <v>332991.45454545453</v>
      </c>
      <c r="L442" s="12">
        <f>VLOOKUP($B442,'Gas wholesale lookups'!$A$4:$L$15,'Inputs - Gas wholesale index'!L$2,FALSE)</f>
        <v>208526.18181818182</v>
      </c>
      <c r="M442" s="12">
        <f>VLOOKUP($B442,'Gas wholesale lookups'!$A$4:$L$15,'Inputs - Gas wholesale index'!M$2,FALSE)</f>
        <v>166168.27272727274</v>
      </c>
      <c r="N442" s="12">
        <f>VLOOKUP($B442,'Gas wholesale lookups'!$A$4:$L$15,'Inputs - Gas wholesale index'!N$2,FALSE)</f>
        <v>291847.5</v>
      </c>
      <c r="O442" s="37">
        <f>VLOOKUP($B442,'Gas wholesale lookups'!$A$4:$R$15,'Inputs - Gas wholesale index'!O$2,FALSE)</f>
        <v>0</v>
      </c>
      <c r="P442" s="37">
        <f>VLOOKUP($B442,'Gas wholesale lookups'!$A$4:$R$15,'Inputs - Gas wholesale index'!P$2,FALSE)</f>
        <v>1</v>
      </c>
      <c r="Q442" s="37">
        <f>VLOOKUP($B442,'Gas wholesale lookups'!$A$4:$R$15,'Inputs - Gas wholesale index'!Q$2,FALSE)</f>
        <v>1</v>
      </c>
      <c r="R442" s="37">
        <f>VLOOKUP($B442,'Gas wholesale lookups'!$A$4:$R$15,'Inputs - Gas wholesale index'!R$2,FALSE)</f>
        <v>1</v>
      </c>
      <c r="S442" s="37">
        <f>VLOOKUP($B442,'Gas wholesale lookups'!$A$4:$R$15,'Inputs - Gas wholesale index'!S$2,FALSE)</f>
        <v>1</v>
      </c>
      <c r="T442" s="37">
        <f>VLOOKUP($B442,'Gas wholesale lookups'!$A$4:$R$15,'Inputs - Gas wholesale index'!T$2,FALSE)</f>
        <v>0</v>
      </c>
      <c r="U442" s="12">
        <f t="shared" si="109"/>
        <v>0</v>
      </c>
      <c r="V442" s="12">
        <f t="shared" si="110"/>
        <v>291847.5</v>
      </c>
      <c r="W442" s="12">
        <f t="shared" si="111"/>
        <v>332991.45454545453</v>
      </c>
      <c r="X442" s="12">
        <f t="shared" si="112"/>
        <v>208526.18181818182</v>
      </c>
      <c r="Y442" s="12">
        <f t="shared" si="113"/>
        <v>166168.27272727274</v>
      </c>
      <c r="Z442" s="12">
        <f t="shared" si="114"/>
        <v>0</v>
      </c>
      <c r="AA442" s="12">
        <f t="shared" si="115"/>
        <v>999533.40909090918</v>
      </c>
      <c r="AB442" s="22">
        <f t="shared" si="116"/>
        <v>0</v>
      </c>
      <c r="AC442" s="22">
        <f t="shared" si="117"/>
        <v>0</v>
      </c>
      <c r="AD442" s="22">
        <f t="shared" si="118"/>
        <v>0</v>
      </c>
      <c r="AE442" s="22">
        <f t="shared" si="119"/>
        <v>0</v>
      </c>
      <c r="AF442" s="22">
        <f t="shared" si="120"/>
        <v>0</v>
      </c>
      <c r="AG442" s="22">
        <f t="shared" si="121"/>
        <v>0</v>
      </c>
      <c r="AH442" s="22">
        <f t="shared" si="122"/>
        <v>0</v>
      </c>
      <c r="AI442" s="43" t="str">
        <f t="shared" si="123"/>
        <v>n/a</v>
      </c>
      <c r="AJ442" s="2" t="str">
        <f t="shared" si="124"/>
        <v>2016-17 Winter</v>
      </c>
      <c r="AK442" s="2" t="str">
        <f t="shared" si="125"/>
        <v>2016-17 Summer</v>
      </c>
      <c r="AL442" s="127">
        <v>0</v>
      </c>
      <c r="AM442" s="7"/>
    </row>
    <row r="443" spans="1:39">
      <c r="A443" s="46">
        <v>42482</v>
      </c>
      <c r="B443" s="13" t="str">
        <f t="shared" si="126"/>
        <v>Apr</v>
      </c>
      <c r="C443" s="182"/>
      <c r="D443" s="182"/>
      <c r="E443" s="182"/>
      <c r="F443" s="182"/>
      <c r="G443" s="182"/>
      <c r="H443" s="182"/>
      <c r="I443" s="12">
        <f>VLOOKUP($B443,'Gas wholesale lookups'!$A$4:$L$15,'Inputs - Gas wholesale index'!I$2,FALSE)</f>
        <v>166168.27272727274</v>
      </c>
      <c r="J443" s="12">
        <f>VLOOKUP($B443,'Gas wholesale lookups'!$A$4:$L$15,'Inputs - Gas wholesale index'!J$2,FALSE)</f>
        <v>291847.5</v>
      </c>
      <c r="K443" s="12">
        <f>VLOOKUP($B443,'Gas wholesale lookups'!$A$4:$L$15,'Inputs - Gas wholesale index'!K$2,FALSE)</f>
        <v>332991.45454545453</v>
      </c>
      <c r="L443" s="12">
        <f>VLOOKUP($B443,'Gas wholesale lookups'!$A$4:$L$15,'Inputs - Gas wholesale index'!L$2,FALSE)</f>
        <v>208526.18181818182</v>
      </c>
      <c r="M443" s="12">
        <f>VLOOKUP($B443,'Gas wholesale lookups'!$A$4:$L$15,'Inputs - Gas wholesale index'!M$2,FALSE)</f>
        <v>166168.27272727274</v>
      </c>
      <c r="N443" s="12">
        <f>VLOOKUP($B443,'Gas wholesale lookups'!$A$4:$L$15,'Inputs - Gas wholesale index'!N$2,FALSE)</f>
        <v>291847.5</v>
      </c>
      <c r="O443" s="37">
        <f>VLOOKUP($B443,'Gas wholesale lookups'!$A$4:$R$15,'Inputs - Gas wholesale index'!O$2,FALSE)</f>
        <v>0</v>
      </c>
      <c r="P443" s="37">
        <f>VLOOKUP($B443,'Gas wholesale lookups'!$A$4:$R$15,'Inputs - Gas wholesale index'!P$2,FALSE)</f>
        <v>1</v>
      </c>
      <c r="Q443" s="37">
        <f>VLOOKUP($B443,'Gas wholesale lookups'!$A$4:$R$15,'Inputs - Gas wholesale index'!Q$2,FALSE)</f>
        <v>1</v>
      </c>
      <c r="R443" s="37">
        <f>VLOOKUP($B443,'Gas wholesale lookups'!$A$4:$R$15,'Inputs - Gas wholesale index'!R$2,FALSE)</f>
        <v>1</v>
      </c>
      <c r="S443" s="37">
        <f>VLOOKUP($B443,'Gas wholesale lookups'!$A$4:$R$15,'Inputs - Gas wholesale index'!S$2,FALSE)</f>
        <v>1</v>
      </c>
      <c r="T443" s="37">
        <f>VLOOKUP($B443,'Gas wholesale lookups'!$A$4:$R$15,'Inputs - Gas wholesale index'!T$2,FALSE)</f>
        <v>0</v>
      </c>
      <c r="U443" s="12">
        <f t="shared" si="109"/>
        <v>0</v>
      </c>
      <c r="V443" s="12">
        <f t="shared" si="110"/>
        <v>291847.5</v>
      </c>
      <c r="W443" s="12">
        <f t="shared" si="111"/>
        <v>332991.45454545453</v>
      </c>
      <c r="X443" s="12">
        <f t="shared" si="112"/>
        <v>208526.18181818182</v>
      </c>
      <c r="Y443" s="12">
        <f t="shared" si="113"/>
        <v>166168.27272727274</v>
      </c>
      <c r="Z443" s="12">
        <f t="shared" si="114"/>
        <v>0</v>
      </c>
      <c r="AA443" s="12">
        <f t="shared" si="115"/>
        <v>999533.40909090918</v>
      </c>
      <c r="AB443" s="22">
        <f t="shared" si="116"/>
        <v>0</v>
      </c>
      <c r="AC443" s="22">
        <f t="shared" si="117"/>
        <v>0</v>
      </c>
      <c r="AD443" s="22">
        <f t="shared" si="118"/>
        <v>0</v>
      </c>
      <c r="AE443" s="22">
        <f t="shared" si="119"/>
        <v>0</v>
      </c>
      <c r="AF443" s="22">
        <f t="shared" si="120"/>
        <v>0</v>
      </c>
      <c r="AG443" s="22">
        <f t="shared" si="121"/>
        <v>0</v>
      </c>
      <c r="AH443" s="22">
        <f t="shared" si="122"/>
        <v>0</v>
      </c>
      <c r="AI443" s="43" t="str">
        <f t="shared" si="123"/>
        <v>n/a</v>
      </c>
      <c r="AJ443" s="2" t="str">
        <f t="shared" si="124"/>
        <v>2016-17 Winter</v>
      </c>
      <c r="AK443" s="2" t="str">
        <f t="shared" si="125"/>
        <v>2016-17 Summer</v>
      </c>
      <c r="AL443" s="127">
        <v>0</v>
      </c>
      <c r="AM443" s="7"/>
    </row>
    <row r="444" spans="1:39">
      <c r="A444" s="46">
        <v>42485</v>
      </c>
      <c r="B444" s="13" t="str">
        <f t="shared" si="126"/>
        <v>Apr</v>
      </c>
      <c r="C444" s="182"/>
      <c r="D444" s="182"/>
      <c r="E444" s="182"/>
      <c r="F444" s="182"/>
      <c r="G444" s="182"/>
      <c r="H444" s="182"/>
      <c r="I444" s="12">
        <f>VLOOKUP($B444,'Gas wholesale lookups'!$A$4:$L$15,'Inputs - Gas wholesale index'!I$2,FALSE)</f>
        <v>166168.27272727274</v>
      </c>
      <c r="J444" s="12">
        <f>VLOOKUP($B444,'Gas wholesale lookups'!$A$4:$L$15,'Inputs - Gas wholesale index'!J$2,FALSE)</f>
        <v>291847.5</v>
      </c>
      <c r="K444" s="12">
        <f>VLOOKUP($B444,'Gas wholesale lookups'!$A$4:$L$15,'Inputs - Gas wholesale index'!K$2,FALSE)</f>
        <v>332991.45454545453</v>
      </c>
      <c r="L444" s="12">
        <f>VLOOKUP($B444,'Gas wholesale lookups'!$A$4:$L$15,'Inputs - Gas wholesale index'!L$2,FALSE)</f>
        <v>208526.18181818182</v>
      </c>
      <c r="M444" s="12">
        <f>VLOOKUP($B444,'Gas wholesale lookups'!$A$4:$L$15,'Inputs - Gas wholesale index'!M$2,FALSE)</f>
        <v>166168.27272727274</v>
      </c>
      <c r="N444" s="12">
        <f>VLOOKUP($B444,'Gas wholesale lookups'!$A$4:$L$15,'Inputs - Gas wholesale index'!N$2,FALSE)</f>
        <v>291847.5</v>
      </c>
      <c r="O444" s="37">
        <f>VLOOKUP($B444,'Gas wholesale lookups'!$A$4:$R$15,'Inputs - Gas wholesale index'!O$2,FALSE)</f>
        <v>0</v>
      </c>
      <c r="P444" s="37">
        <f>VLOOKUP($B444,'Gas wholesale lookups'!$A$4:$R$15,'Inputs - Gas wholesale index'!P$2,FALSE)</f>
        <v>1</v>
      </c>
      <c r="Q444" s="37">
        <f>VLOOKUP($B444,'Gas wholesale lookups'!$A$4:$R$15,'Inputs - Gas wholesale index'!Q$2,FALSE)</f>
        <v>1</v>
      </c>
      <c r="R444" s="37">
        <f>VLOOKUP($B444,'Gas wholesale lookups'!$A$4:$R$15,'Inputs - Gas wholesale index'!R$2,FALSE)</f>
        <v>1</v>
      </c>
      <c r="S444" s="37">
        <f>VLOOKUP($B444,'Gas wholesale lookups'!$A$4:$R$15,'Inputs - Gas wholesale index'!S$2,FALSE)</f>
        <v>1</v>
      </c>
      <c r="T444" s="37">
        <f>VLOOKUP($B444,'Gas wholesale lookups'!$A$4:$R$15,'Inputs - Gas wholesale index'!T$2,FALSE)</f>
        <v>0</v>
      </c>
      <c r="U444" s="12">
        <f t="shared" si="109"/>
        <v>0</v>
      </c>
      <c r="V444" s="12">
        <f t="shared" si="110"/>
        <v>291847.5</v>
      </c>
      <c r="W444" s="12">
        <f t="shared" si="111"/>
        <v>332991.45454545453</v>
      </c>
      <c r="X444" s="12">
        <f t="shared" si="112"/>
        <v>208526.18181818182</v>
      </c>
      <c r="Y444" s="12">
        <f t="shared" si="113"/>
        <v>166168.27272727274</v>
      </c>
      <c r="Z444" s="12">
        <f t="shared" si="114"/>
        <v>0</v>
      </c>
      <c r="AA444" s="12">
        <f t="shared" si="115"/>
        <v>999533.40909090918</v>
      </c>
      <c r="AB444" s="22">
        <f t="shared" si="116"/>
        <v>0</v>
      </c>
      <c r="AC444" s="22">
        <f t="shared" si="117"/>
        <v>0</v>
      </c>
      <c r="AD444" s="22">
        <f t="shared" si="118"/>
        <v>0</v>
      </c>
      <c r="AE444" s="22">
        <f t="shared" si="119"/>
        <v>0</v>
      </c>
      <c r="AF444" s="22">
        <f t="shared" si="120"/>
        <v>0</v>
      </c>
      <c r="AG444" s="22">
        <f t="shared" si="121"/>
        <v>0</v>
      </c>
      <c r="AH444" s="22">
        <f t="shared" si="122"/>
        <v>0</v>
      </c>
      <c r="AI444" s="43" t="str">
        <f t="shared" si="123"/>
        <v>n/a</v>
      </c>
      <c r="AJ444" s="2" t="str">
        <f t="shared" si="124"/>
        <v>2016-17 Winter</v>
      </c>
      <c r="AK444" s="2" t="str">
        <f t="shared" si="125"/>
        <v>2016-17 Summer</v>
      </c>
      <c r="AL444" s="127">
        <v>0</v>
      </c>
      <c r="AM444" s="7"/>
    </row>
    <row r="445" spans="1:39">
      <c r="A445" s="46">
        <v>42486</v>
      </c>
      <c r="B445" s="13" t="str">
        <f t="shared" si="126"/>
        <v>Apr</v>
      </c>
      <c r="C445" s="182"/>
      <c r="D445" s="182"/>
      <c r="E445" s="182"/>
      <c r="F445" s="182"/>
      <c r="G445" s="182"/>
      <c r="H445" s="182"/>
      <c r="I445" s="12">
        <f>VLOOKUP($B445,'Gas wholesale lookups'!$A$4:$L$15,'Inputs - Gas wholesale index'!I$2,FALSE)</f>
        <v>166168.27272727274</v>
      </c>
      <c r="J445" s="12">
        <f>VLOOKUP($B445,'Gas wholesale lookups'!$A$4:$L$15,'Inputs - Gas wholesale index'!J$2,FALSE)</f>
        <v>291847.5</v>
      </c>
      <c r="K445" s="12">
        <f>VLOOKUP($B445,'Gas wholesale lookups'!$A$4:$L$15,'Inputs - Gas wholesale index'!K$2,FALSE)</f>
        <v>332991.45454545453</v>
      </c>
      <c r="L445" s="12">
        <f>VLOOKUP($B445,'Gas wholesale lookups'!$A$4:$L$15,'Inputs - Gas wholesale index'!L$2,FALSE)</f>
        <v>208526.18181818182</v>
      </c>
      <c r="M445" s="12">
        <f>VLOOKUP($B445,'Gas wholesale lookups'!$A$4:$L$15,'Inputs - Gas wholesale index'!M$2,FALSE)</f>
        <v>166168.27272727274</v>
      </c>
      <c r="N445" s="12">
        <f>VLOOKUP($B445,'Gas wholesale lookups'!$A$4:$L$15,'Inputs - Gas wholesale index'!N$2,FALSE)</f>
        <v>291847.5</v>
      </c>
      <c r="O445" s="37">
        <f>VLOOKUP($B445,'Gas wholesale lookups'!$A$4:$R$15,'Inputs - Gas wholesale index'!O$2,FALSE)</f>
        <v>0</v>
      </c>
      <c r="P445" s="37">
        <f>VLOOKUP($B445,'Gas wholesale lookups'!$A$4:$R$15,'Inputs - Gas wholesale index'!P$2,FALSE)</f>
        <v>1</v>
      </c>
      <c r="Q445" s="37">
        <f>VLOOKUP($B445,'Gas wholesale lookups'!$A$4:$R$15,'Inputs - Gas wholesale index'!Q$2,FALSE)</f>
        <v>1</v>
      </c>
      <c r="R445" s="37">
        <f>VLOOKUP($B445,'Gas wholesale lookups'!$A$4:$R$15,'Inputs - Gas wholesale index'!R$2,FALSE)</f>
        <v>1</v>
      </c>
      <c r="S445" s="37">
        <f>VLOOKUP($B445,'Gas wholesale lookups'!$A$4:$R$15,'Inputs - Gas wholesale index'!S$2,FALSE)</f>
        <v>1</v>
      </c>
      <c r="T445" s="37">
        <f>VLOOKUP($B445,'Gas wholesale lookups'!$A$4:$R$15,'Inputs - Gas wholesale index'!T$2,FALSE)</f>
        <v>0</v>
      </c>
      <c r="U445" s="12">
        <f t="shared" si="109"/>
        <v>0</v>
      </c>
      <c r="V445" s="12">
        <f t="shared" si="110"/>
        <v>291847.5</v>
      </c>
      <c r="W445" s="12">
        <f t="shared" si="111"/>
        <v>332991.45454545453</v>
      </c>
      <c r="X445" s="12">
        <f t="shared" si="112"/>
        <v>208526.18181818182</v>
      </c>
      <c r="Y445" s="12">
        <f t="shared" si="113"/>
        <v>166168.27272727274</v>
      </c>
      <c r="Z445" s="12">
        <f t="shared" si="114"/>
        <v>0</v>
      </c>
      <c r="AA445" s="12">
        <f t="shared" si="115"/>
        <v>999533.40909090918</v>
      </c>
      <c r="AB445" s="22">
        <f t="shared" si="116"/>
        <v>0</v>
      </c>
      <c r="AC445" s="22">
        <f t="shared" si="117"/>
        <v>0</v>
      </c>
      <c r="AD445" s="22">
        <f t="shared" si="118"/>
        <v>0</v>
      </c>
      <c r="AE445" s="22">
        <f t="shared" si="119"/>
        <v>0</v>
      </c>
      <c r="AF445" s="22">
        <f t="shared" si="120"/>
        <v>0</v>
      </c>
      <c r="AG445" s="22">
        <f t="shared" si="121"/>
        <v>0</v>
      </c>
      <c r="AH445" s="22">
        <f t="shared" si="122"/>
        <v>0</v>
      </c>
      <c r="AI445" s="43" t="str">
        <f t="shared" si="123"/>
        <v>n/a</v>
      </c>
      <c r="AJ445" s="2" t="str">
        <f t="shared" si="124"/>
        <v>2016-17 Winter</v>
      </c>
      <c r="AK445" s="2" t="str">
        <f t="shared" si="125"/>
        <v>2016-17 Summer</v>
      </c>
      <c r="AL445" s="127">
        <v>0</v>
      </c>
      <c r="AM445" s="7"/>
    </row>
    <row r="446" spans="1:39">
      <c r="A446" s="46">
        <v>42487</v>
      </c>
      <c r="B446" s="13" t="str">
        <f t="shared" si="126"/>
        <v>Apr</v>
      </c>
      <c r="C446" s="182"/>
      <c r="D446" s="182"/>
      <c r="E446" s="182"/>
      <c r="F446" s="182"/>
      <c r="G446" s="182"/>
      <c r="H446" s="182"/>
      <c r="I446" s="12">
        <f>VLOOKUP($B446,'Gas wholesale lookups'!$A$4:$L$15,'Inputs - Gas wholesale index'!I$2,FALSE)</f>
        <v>166168.27272727274</v>
      </c>
      <c r="J446" s="12">
        <f>VLOOKUP($B446,'Gas wholesale lookups'!$A$4:$L$15,'Inputs - Gas wholesale index'!J$2,FALSE)</f>
        <v>291847.5</v>
      </c>
      <c r="K446" s="12">
        <f>VLOOKUP($B446,'Gas wholesale lookups'!$A$4:$L$15,'Inputs - Gas wholesale index'!K$2,FALSE)</f>
        <v>332991.45454545453</v>
      </c>
      <c r="L446" s="12">
        <f>VLOOKUP($B446,'Gas wholesale lookups'!$A$4:$L$15,'Inputs - Gas wholesale index'!L$2,FALSE)</f>
        <v>208526.18181818182</v>
      </c>
      <c r="M446" s="12">
        <f>VLOOKUP($B446,'Gas wholesale lookups'!$A$4:$L$15,'Inputs - Gas wholesale index'!M$2,FALSE)</f>
        <v>166168.27272727274</v>
      </c>
      <c r="N446" s="12">
        <f>VLOOKUP($B446,'Gas wholesale lookups'!$A$4:$L$15,'Inputs - Gas wholesale index'!N$2,FALSE)</f>
        <v>291847.5</v>
      </c>
      <c r="O446" s="37">
        <f>VLOOKUP($B446,'Gas wholesale lookups'!$A$4:$R$15,'Inputs - Gas wholesale index'!O$2,FALSE)</f>
        <v>0</v>
      </c>
      <c r="P446" s="37">
        <f>VLOOKUP($B446,'Gas wholesale lookups'!$A$4:$R$15,'Inputs - Gas wholesale index'!P$2,FALSE)</f>
        <v>1</v>
      </c>
      <c r="Q446" s="37">
        <f>VLOOKUP($B446,'Gas wholesale lookups'!$A$4:$R$15,'Inputs - Gas wholesale index'!Q$2,FALSE)</f>
        <v>1</v>
      </c>
      <c r="R446" s="37">
        <f>VLOOKUP($B446,'Gas wholesale lookups'!$A$4:$R$15,'Inputs - Gas wholesale index'!R$2,FALSE)</f>
        <v>1</v>
      </c>
      <c r="S446" s="37">
        <f>VLOOKUP($B446,'Gas wholesale lookups'!$A$4:$R$15,'Inputs - Gas wholesale index'!S$2,FALSE)</f>
        <v>1</v>
      </c>
      <c r="T446" s="37">
        <f>VLOOKUP($B446,'Gas wholesale lookups'!$A$4:$R$15,'Inputs - Gas wholesale index'!T$2,FALSE)</f>
        <v>0</v>
      </c>
      <c r="U446" s="12">
        <f t="shared" si="109"/>
        <v>0</v>
      </c>
      <c r="V446" s="12">
        <f t="shared" si="110"/>
        <v>291847.5</v>
      </c>
      <c r="W446" s="12">
        <f t="shared" si="111"/>
        <v>332991.45454545453</v>
      </c>
      <c r="X446" s="12">
        <f t="shared" si="112"/>
        <v>208526.18181818182</v>
      </c>
      <c r="Y446" s="12">
        <f t="shared" si="113"/>
        <v>166168.27272727274</v>
      </c>
      <c r="Z446" s="12">
        <f t="shared" si="114"/>
        <v>0</v>
      </c>
      <c r="AA446" s="12">
        <f t="shared" si="115"/>
        <v>999533.40909090918</v>
      </c>
      <c r="AB446" s="22">
        <f t="shared" si="116"/>
        <v>0</v>
      </c>
      <c r="AC446" s="22">
        <f t="shared" si="117"/>
        <v>0</v>
      </c>
      <c r="AD446" s="22">
        <f t="shared" si="118"/>
        <v>0</v>
      </c>
      <c r="AE446" s="22">
        <f t="shared" si="119"/>
        <v>0</v>
      </c>
      <c r="AF446" s="22">
        <f t="shared" si="120"/>
        <v>0</v>
      </c>
      <c r="AG446" s="22">
        <f t="shared" si="121"/>
        <v>0</v>
      </c>
      <c r="AH446" s="22">
        <f t="shared" si="122"/>
        <v>0</v>
      </c>
      <c r="AI446" s="43" t="str">
        <f t="shared" si="123"/>
        <v>n/a</v>
      </c>
      <c r="AJ446" s="2" t="str">
        <f t="shared" si="124"/>
        <v>2016-17 Winter</v>
      </c>
      <c r="AK446" s="2" t="str">
        <f t="shared" si="125"/>
        <v>2016-17 Summer</v>
      </c>
      <c r="AL446" s="127">
        <v>0</v>
      </c>
      <c r="AM446" s="7"/>
    </row>
    <row r="447" spans="1:39">
      <c r="A447" s="46">
        <v>42488</v>
      </c>
      <c r="B447" s="13" t="str">
        <f t="shared" si="126"/>
        <v>Apr</v>
      </c>
      <c r="C447" s="182"/>
      <c r="D447" s="182"/>
      <c r="E447" s="182"/>
      <c r="F447" s="182"/>
      <c r="G447" s="182"/>
      <c r="H447" s="182"/>
      <c r="I447" s="12">
        <f>VLOOKUP($B447,'Gas wholesale lookups'!$A$4:$L$15,'Inputs - Gas wholesale index'!I$2,FALSE)</f>
        <v>166168.27272727274</v>
      </c>
      <c r="J447" s="12">
        <f>VLOOKUP($B447,'Gas wholesale lookups'!$A$4:$L$15,'Inputs - Gas wholesale index'!J$2,FALSE)</f>
        <v>291847.5</v>
      </c>
      <c r="K447" s="12">
        <f>VLOOKUP($B447,'Gas wholesale lookups'!$A$4:$L$15,'Inputs - Gas wholesale index'!K$2,FALSE)</f>
        <v>332991.45454545453</v>
      </c>
      <c r="L447" s="12">
        <f>VLOOKUP($B447,'Gas wholesale lookups'!$A$4:$L$15,'Inputs - Gas wholesale index'!L$2,FALSE)</f>
        <v>208526.18181818182</v>
      </c>
      <c r="M447" s="12">
        <f>VLOOKUP($B447,'Gas wholesale lookups'!$A$4:$L$15,'Inputs - Gas wholesale index'!M$2,FALSE)</f>
        <v>166168.27272727274</v>
      </c>
      <c r="N447" s="12">
        <f>VLOOKUP($B447,'Gas wholesale lookups'!$A$4:$L$15,'Inputs - Gas wholesale index'!N$2,FALSE)</f>
        <v>291847.5</v>
      </c>
      <c r="O447" s="37">
        <f>VLOOKUP($B447,'Gas wholesale lookups'!$A$4:$R$15,'Inputs - Gas wholesale index'!O$2,FALSE)</f>
        <v>0</v>
      </c>
      <c r="P447" s="37">
        <f>VLOOKUP($B447,'Gas wholesale lookups'!$A$4:$R$15,'Inputs - Gas wholesale index'!P$2,FALSE)</f>
        <v>1</v>
      </c>
      <c r="Q447" s="37">
        <f>VLOOKUP($B447,'Gas wholesale lookups'!$A$4:$R$15,'Inputs - Gas wholesale index'!Q$2,FALSE)</f>
        <v>1</v>
      </c>
      <c r="R447" s="37">
        <f>VLOOKUP($B447,'Gas wholesale lookups'!$A$4:$R$15,'Inputs - Gas wholesale index'!R$2,FALSE)</f>
        <v>1</v>
      </c>
      <c r="S447" s="37">
        <f>VLOOKUP($B447,'Gas wholesale lookups'!$A$4:$R$15,'Inputs - Gas wholesale index'!S$2,FALSE)</f>
        <v>1</v>
      </c>
      <c r="T447" s="37">
        <f>VLOOKUP($B447,'Gas wholesale lookups'!$A$4:$R$15,'Inputs - Gas wholesale index'!T$2,FALSE)</f>
        <v>0</v>
      </c>
      <c r="U447" s="12">
        <f t="shared" si="109"/>
        <v>0</v>
      </c>
      <c r="V447" s="12">
        <f t="shared" si="110"/>
        <v>291847.5</v>
      </c>
      <c r="W447" s="12">
        <f t="shared" si="111"/>
        <v>332991.45454545453</v>
      </c>
      <c r="X447" s="12">
        <f t="shared" si="112"/>
        <v>208526.18181818182</v>
      </c>
      <c r="Y447" s="12">
        <f t="shared" si="113"/>
        <v>166168.27272727274</v>
      </c>
      <c r="Z447" s="12">
        <f t="shared" si="114"/>
        <v>0</v>
      </c>
      <c r="AA447" s="12">
        <f t="shared" si="115"/>
        <v>999533.40909090918</v>
      </c>
      <c r="AB447" s="22">
        <f t="shared" si="116"/>
        <v>0</v>
      </c>
      <c r="AC447" s="22">
        <f t="shared" si="117"/>
        <v>0</v>
      </c>
      <c r="AD447" s="22">
        <f t="shared" si="118"/>
        <v>0</v>
      </c>
      <c r="AE447" s="22">
        <f t="shared" si="119"/>
        <v>0</v>
      </c>
      <c r="AF447" s="22">
        <f t="shared" si="120"/>
        <v>0</v>
      </c>
      <c r="AG447" s="22">
        <f t="shared" si="121"/>
        <v>0</v>
      </c>
      <c r="AH447" s="22">
        <f t="shared" si="122"/>
        <v>0</v>
      </c>
      <c r="AI447" s="43" t="str">
        <f t="shared" si="123"/>
        <v>n/a</v>
      </c>
      <c r="AJ447" s="2" t="str">
        <f t="shared" si="124"/>
        <v>2016-17 Winter</v>
      </c>
      <c r="AK447" s="2" t="str">
        <f t="shared" si="125"/>
        <v>2016-17 Summer</v>
      </c>
      <c r="AL447" s="127">
        <v>0</v>
      </c>
      <c r="AM447" s="7"/>
    </row>
    <row r="448" spans="1:39">
      <c r="A448" s="46">
        <v>42489</v>
      </c>
      <c r="B448" s="13" t="str">
        <f t="shared" si="126"/>
        <v>Apr</v>
      </c>
      <c r="C448" s="182"/>
      <c r="D448" s="182"/>
      <c r="E448" s="182"/>
      <c r="F448" s="182"/>
      <c r="G448" s="182"/>
      <c r="H448" s="182"/>
      <c r="I448" s="12">
        <f>VLOOKUP($B448,'Gas wholesale lookups'!$A$4:$L$15,'Inputs - Gas wholesale index'!I$2,FALSE)</f>
        <v>166168.27272727274</v>
      </c>
      <c r="J448" s="12">
        <f>VLOOKUP($B448,'Gas wholesale lookups'!$A$4:$L$15,'Inputs - Gas wholesale index'!J$2,FALSE)</f>
        <v>291847.5</v>
      </c>
      <c r="K448" s="12">
        <f>VLOOKUP($B448,'Gas wholesale lookups'!$A$4:$L$15,'Inputs - Gas wholesale index'!K$2,FALSE)</f>
        <v>332991.45454545453</v>
      </c>
      <c r="L448" s="12">
        <f>VLOOKUP($B448,'Gas wholesale lookups'!$A$4:$L$15,'Inputs - Gas wholesale index'!L$2,FALSE)</f>
        <v>208526.18181818182</v>
      </c>
      <c r="M448" s="12">
        <f>VLOOKUP($B448,'Gas wholesale lookups'!$A$4:$L$15,'Inputs - Gas wholesale index'!M$2,FALSE)</f>
        <v>166168.27272727274</v>
      </c>
      <c r="N448" s="12">
        <f>VLOOKUP($B448,'Gas wholesale lookups'!$A$4:$L$15,'Inputs - Gas wholesale index'!N$2,FALSE)</f>
        <v>291847.5</v>
      </c>
      <c r="O448" s="37">
        <f>VLOOKUP($B448,'Gas wholesale lookups'!$A$4:$R$15,'Inputs - Gas wholesale index'!O$2,FALSE)</f>
        <v>0</v>
      </c>
      <c r="P448" s="37">
        <f>VLOOKUP($B448,'Gas wholesale lookups'!$A$4:$R$15,'Inputs - Gas wholesale index'!P$2,FALSE)</f>
        <v>1</v>
      </c>
      <c r="Q448" s="37">
        <f>VLOOKUP($B448,'Gas wholesale lookups'!$A$4:$R$15,'Inputs - Gas wholesale index'!Q$2,FALSE)</f>
        <v>1</v>
      </c>
      <c r="R448" s="37">
        <f>VLOOKUP($B448,'Gas wholesale lookups'!$A$4:$R$15,'Inputs - Gas wholesale index'!R$2,FALSE)</f>
        <v>1</v>
      </c>
      <c r="S448" s="37">
        <f>VLOOKUP($B448,'Gas wholesale lookups'!$A$4:$R$15,'Inputs - Gas wholesale index'!S$2,FALSE)</f>
        <v>1</v>
      </c>
      <c r="T448" s="37">
        <f>VLOOKUP($B448,'Gas wholesale lookups'!$A$4:$R$15,'Inputs - Gas wholesale index'!T$2,FALSE)</f>
        <v>0</v>
      </c>
      <c r="U448" s="12">
        <f t="shared" si="109"/>
        <v>0</v>
      </c>
      <c r="V448" s="12">
        <f t="shared" si="110"/>
        <v>291847.5</v>
      </c>
      <c r="W448" s="12">
        <f t="shared" si="111"/>
        <v>332991.45454545453</v>
      </c>
      <c r="X448" s="12">
        <f t="shared" si="112"/>
        <v>208526.18181818182</v>
      </c>
      <c r="Y448" s="12">
        <f t="shared" si="113"/>
        <v>166168.27272727274</v>
      </c>
      <c r="Z448" s="12">
        <f t="shared" si="114"/>
        <v>0</v>
      </c>
      <c r="AA448" s="12">
        <f t="shared" si="115"/>
        <v>999533.40909090918</v>
      </c>
      <c r="AB448" s="22">
        <f t="shared" si="116"/>
        <v>0</v>
      </c>
      <c r="AC448" s="22">
        <f t="shared" si="117"/>
        <v>0</v>
      </c>
      <c r="AD448" s="22">
        <f t="shared" si="118"/>
        <v>0</v>
      </c>
      <c r="AE448" s="22">
        <f t="shared" si="119"/>
        <v>0</v>
      </c>
      <c r="AF448" s="22">
        <f t="shared" si="120"/>
        <v>0</v>
      </c>
      <c r="AG448" s="22">
        <f t="shared" si="121"/>
        <v>0</v>
      </c>
      <c r="AH448" s="22">
        <f t="shared" si="122"/>
        <v>0</v>
      </c>
      <c r="AI448" s="43" t="str">
        <f t="shared" si="123"/>
        <v>n/a</v>
      </c>
      <c r="AJ448" s="2" t="str">
        <f t="shared" si="124"/>
        <v>2016-17 Winter</v>
      </c>
      <c r="AK448" s="2" t="str">
        <f t="shared" si="125"/>
        <v>2016-17 Summer</v>
      </c>
      <c r="AL448" s="127">
        <v>0</v>
      </c>
      <c r="AM448" s="7"/>
    </row>
    <row r="449" spans="1:39">
      <c r="A449" s="46">
        <v>42493</v>
      </c>
      <c r="B449" s="13" t="str">
        <f t="shared" si="126"/>
        <v>May</v>
      </c>
      <c r="C449" s="182"/>
      <c r="D449" s="182"/>
      <c r="E449" s="182"/>
      <c r="F449" s="182"/>
      <c r="G449" s="182"/>
      <c r="H449" s="182"/>
      <c r="I449" s="12">
        <f>VLOOKUP($B449,'Gas wholesale lookups'!$A$4:$L$15,'Inputs - Gas wholesale index'!I$2,FALSE)</f>
        <v>166168.27272727274</v>
      </c>
      <c r="J449" s="12">
        <f>VLOOKUP($B449,'Gas wholesale lookups'!$A$4:$L$15,'Inputs - Gas wholesale index'!J$2,FALSE)</f>
        <v>291847.5</v>
      </c>
      <c r="K449" s="12">
        <f>VLOOKUP($B449,'Gas wholesale lookups'!$A$4:$L$15,'Inputs - Gas wholesale index'!K$2,FALSE)</f>
        <v>332991.45454545453</v>
      </c>
      <c r="L449" s="12">
        <f>VLOOKUP($B449,'Gas wholesale lookups'!$A$4:$L$15,'Inputs - Gas wholesale index'!L$2,FALSE)</f>
        <v>208526.18181818182</v>
      </c>
      <c r="M449" s="12">
        <f>VLOOKUP($B449,'Gas wholesale lookups'!$A$4:$L$15,'Inputs - Gas wholesale index'!M$2,FALSE)</f>
        <v>166168.27272727274</v>
      </c>
      <c r="N449" s="12">
        <f>VLOOKUP($B449,'Gas wholesale lookups'!$A$4:$L$15,'Inputs - Gas wholesale index'!N$2,FALSE)</f>
        <v>291847.5</v>
      </c>
      <c r="O449" s="37">
        <f>VLOOKUP($B449,'Gas wholesale lookups'!$A$4:$R$15,'Inputs - Gas wholesale index'!O$2,FALSE)</f>
        <v>0</v>
      </c>
      <c r="P449" s="37">
        <f>VLOOKUP($B449,'Gas wholesale lookups'!$A$4:$R$15,'Inputs - Gas wholesale index'!P$2,FALSE)</f>
        <v>1</v>
      </c>
      <c r="Q449" s="37">
        <f>VLOOKUP($B449,'Gas wholesale lookups'!$A$4:$R$15,'Inputs - Gas wholesale index'!Q$2,FALSE)</f>
        <v>1</v>
      </c>
      <c r="R449" s="37">
        <f>VLOOKUP($B449,'Gas wholesale lookups'!$A$4:$R$15,'Inputs - Gas wholesale index'!R$2,FALSE)</f>
        <v>1</v>
      </c>
      <c r="S449" s="37">
        <f>VLOOKUP($B449,'Gas wholesale lookups'!$A$4:$R$15,'Inputs - Gas wholesale index'!S$2,FALSE)</f>
        <v>1</v>
      </c>
      <c r="T449" s="37">
        <f>VLOOKUP($B449,'Gas wholesale lookups'!$A$4:$R$15,'Inputs - Gas wholesale index'!T$2,FALSE)</f>
        <v>0</v>
      </c>
      <c r="U449" s="12">
        <f t="shared" si="109"/>
        <v>0</v>
      </c>
      <c r="V449" s="12">
        <f t="shared" si="110"/>
        <v>291847.5</v>
      </c>
      <c r="W449" s="12">
        <f t="shared" si="111"/>
        <v>332991.45454545453</v>
      </c>
      <c r="X449" s="12">
        <f t="shared" si="112"/>
        <v>208526.18181818182</v>
      </c>
      <c r="Y449" s="12">
        <f t="shared" si="113"/>
        <v>166168.27272727274</v>
      </c>
      <c r="Z449" s="12">
        <f t="shared" si="114"/>
        <v>0</v>
      </c>
      <c r="AA449" s="12">
        <f t="shared" si="115"/>
        <v>999533.40909090918</v>
      </c>
      <c r="AB449" s="22">
        <f t="shared" si="116"/>
        <v>0</v>
      </c>
      <c r="AC449" s="22">
        <f t="shared" si="117"/>
        <v>0</v>
      </c>
      <c r="AD449" s="22">
        <f t="shared" si="118"/>
        <v>0</v>
      </c>
      <c r="AE449" s="22">
        <f t="shared" si="119"/>
        <v>0</v>
      </c>
      <c r="AF449" s="22">
        <f t="shared" si="120"/>
        <v>0</v>
      </c>
      <c r="AG449" s="22">
        <f t="shared" si="121"/>
        <v>0</v>
      </c>
      <c r="AH449" s="22">
        <f t="shared" si="122"/>
        <v>0</v>
      </c>
      <c r="AI449" s="43" t="str">
        <f t="shared" si="123"/>
        <v>n/a</v>
      </c>
      <c r="AJ449" s="2" t="str">
        <f t="shared" si="124"/>
        <v>2016-17 Winter</v>
      </c>
      <c r="AK449" s="2" t="str">
        <f t="shared" si="125"/>
        <v>2016-17 Summer</v>
      </c>
      <c r="AL449" s="127">
        <v>0</v>
      </c>
      <c r="AM449" s="7"/>
    </row>
    <row r="450" spans="1:39">
      <c r="A450" s="46">
        <v>42494</v>
      </c>
      <c r="B450" s="13" t="str">
        <f t="shared" si="126"/>
        <v>May</v>
      </c>
      <c r="C450" s="182"/>
      <c r="D450" s="182"/>
      <c r="E450" s="182"/>
      <c r="F450" s="182"/>
      <c r="G450" s="182"/>
      <c r="H450" s="182"/>
      <c r="I450" s="12">
        <f>VLOOKUP($B450,'Gas wholesale lookups'!$A$4:$L$15,'Inputs - Gas wholesale index'!I$2,FALSE)</f>
        <v>166168.27272727274</v>
      </c>
      <c r="J450" s="12">
        <f>VLOOKUP($B450,'Gas wholesale lookups'!$A$4:$L$15,'Inputs - Gas wholesale index'!J$2,FALSE)</f>
        <v>291847.5</v>
      </c>
      <c r="K450" s="12">
        <f>VLOOKUP($B450,'Gas wholesale lookups'!$A$4:$L$15,'Inputs - Gas wholesale index'!K$2,FALSE)</f>
        <v>332991.45454545453</v>
      </c>
      <c r="L450" s="12">
        <f>VLOOKUP($B450,'Gas wholesale lookups'!$A$4:$L$15,'Inputs - Gas wholesale index'!L$2,FALSE)</f>
        <v>208526.18181818182</v>
      </c>
      <c r="M450" s="12">
        <f>VLOOKUP($B450,'Gas wholesale lookups'!$A$4:$L$15,'Inputs - Gas wholesale index'!M$2,FALSE)</f>
        <v>166168.27272727274</v>
      </c>
      <c r="N450" s="12">
        <f>VLOOKUP($B450,'Gas wholesale lookups'!$A$4:$L$15,'Inputs - Gas wholesale index'!N$2,FALSE)</f>
        <v>291847.5</v>
      </c>
      <c r="O450" s="37">
        <f>VLOOKUP($B450,'Gas wholesale lookups'!$A$4:$R$15,'Inputs - Gas wholesale index'!O$2,FALSE)</f>
        <v>0</v>
      </c>
      <c r="P450" s="37">
        <f>VLOOKUP($B450,'Gas wholesale lookups'!$A$4:$R$15,'Inputs - Gas wholesale index'!P$2,FALSE)</f>
        <v>1</v>
      </c>
      <c r="Q450" s="37">
        <f>VLOOKUP($B450,'Gas wholesale lookups'!$A$4:$R$15,'Inputs - Gas wholesale index'!Q$2,FALSE)</f>
        <v>1</v>
      </c>
      <c r="R450" s="37">
        <f>VLOOKUP($B450,'Gas wholesale lookups'!$A$4:$R$15,'Inputs - Gas wholesale index'!R$2,FALSE)</f>
        <v>1</v>
      </c>
      <c r="S450" s="37">
        <f>VLOOKUP($B450,'Gas wholesale lookups'!$A$4:$R$15,'Inputs - Gas wholesale index'!S$2,FALSE)</f>
        <v>1</v>
      </c>
      <c r="T450" s="37">
        <f>VLOOKUP($B450,'Gas wholesale lookups'!$A$4:$R$15,'Inputs - Gas wholesale index'!T$2,FALSE)</f>
        <v>0</v>
      </c>
      <c r="U450" s="12">
        <f t="shared" si="109"/>
        <v>0</v>
      </c>
      <c r="V450" s="12">
        <f t="shared" si="110"/>
        <v>291847.5</v>
      </c>
      <c r="W450" s="12">
        <f t="shared" si="111"/>
        <v>332991.45454545453</v>
      </c>
      <c r="X450" s="12">
        <f t="shared" si="112"/>
        <v>208526.18181818182</v>
      </c>
      <c r="Y450" s="12">
        <f t="shared" si="113"/>
        <v>166168.27272727274</v>
      </c>
      <c r="Z450" s="12">
        <f t="shared" si="114"/>
        <v>0</v>
      </c>
      <c r="AA450" s="12">
        <f t="shared" si="115"/>
        <v>999533.40909090918</v>
      </c>
      <c r="AB450" s="22">
        <f t="shared" si="116"/>
        <v>0</v>
      </c>
      <c r="AC450" s="22">
        <f t="shared" si="117"/>
        <v>0</v>
      </c>
      <c r="AD450" s="22">
        <f t="shared" si="118"/>
        <v>0</v>
      </c>
      <c r="AE450" s="22">
        <f t="shared" si="119"/>
        <v>0</v>
      </c>
      <c r="AF450" s="22">
        <f t="shared" si="120"/>
        <v>0</v>
      </c>
      <c r="AG450" s="22">
        <f t="shared" si="121"/>
        <v>0</v>
      </c>
      <c r="AH450" s="22">
        <f t="shared" si="122"/>
        <v>0</v>
      </c>
      <c r="AI450" s="43" t="str">
        <f t="shared" si="123"/>
        <v>n/a</v>
      </c>
      <c r="AJ450" s="2" t="str">
        <f t="shared" si="124"/>
        <v>2016-17 Winter</v>
      </c>
      <c r="AK450" s="2" t="str">
        <f t="shared" si="125"/>
        <v>2016-17 Summer</v>
      </c>
      <c r="AL450" s="127">
        <v>0</v>
      </c>
      <c r="AM450" s="7"/>
    </row>
    <row r="451" spans="1:39">
      <c r="A451" s="46">
        <v>42495</v>
      </c>
      <c r="B451" s="13" t="str">
        <f t="shared" si="126"/>
        <v>May</v>
      </c>
      <c r="C451" s="182"/>
      <c r="D451" s="182"/>
      <c r="E451" s="182"/>
      <c r="F451" s="182"/>
      <c r="G451" s="182"/>
      <c r="H451" s="182"/>
      <c r="I451" s="12">
        <f>VLOOKUP($B451,'Gas wholesale lookups'!$A$4:$L$15,'Inputs - Gas wholesale index'!I$2,FALSE)</f>
        <v>166168.27272727274</v>
      </c>
      <c r="J451" s="12">
        <f>VLOOKUP($B451,'Gas wholesale lookups'!$A$4:$L$15,'Inputs - Gas wholesale index'!J$2,FALSE)</f>
        <v>291847.5</v>
      </c>
      <c r="K451" s="12">
        <f>VLOOKUP($B451,'Gas wholesale lookups'!$A$4:$L$15,'Inputs - Gas wholesale index'!K$2,FALSE)</f>
        <v>332991.45454545453</v>
      </c>
      <c r="L451" s="12">
        <f>VLOOKUP($B451,'Gas wholesale lookups'!$A$4:$L$15,'Inputs - Gas wholesale index'!L$2,FALSE)</f>
        <v>208526.18181818182</v>
      </c>
      <c r="M451" s="12">
        <f>VLOOKUP($B451,'Gas wholesale lookups'!$A$4:$L$15,'Inputs - Gas wholesale index'!M$2,FALSE)</f>
        <v>166168.27272727274</v>
      </c>
      <c r="N451" s="12">
        <f>VLOOKUP($B451,'Gas wholesale lookups'!$A$4:$L$15,'Inputs - Gas wholesale index'!N$2,FALSE)</f>
        <v>291847.5</v>
      </c>
      <c r="O451" s="37">
        <f>VLOOKUP($B451,'Gas wholesale lookups'!$A$4:$R$15,'Inputs - Gas wholesale index'!O$2,FALSE)</f>
        <v>0</v>
      </c>
      <c r="P451" s="37">
        <f>VLOOKUP($B451,'Gas wholesale lookups'!$A$4:$R$15,'Inputs - Gas wholesale index'!P$2,FALSE)</f>
        <v>1</v>
      </c>
      <c r="Q451" s="37">
        <f>VLOOKUP($B451,'Gas wholesale lookups'!$A$4:$R$15,'Inputs - Gas wholesale index'!Q$2,FALSE)</f>
        <v>1</v>
      </c>
      <c r="R451" s="37">
        <f>VLOOKUP($B451,'Gas wholesale lookups'!$A$4:$R$15,'Inputs - Gas wholesale index'!R$2,FALSE)</f>
        <v>1</v>
      </c>
      <c r="S451" s="37">
        <f>VLOOKUP($B451,'Gas wholesale lookups'!$A$4:$R$15,'Inputs - Gas wholesale index'!S$2,FALSE)</f>
        <v>1</v>
      </c>
      <c r="T451" s="37">
        <f>VLOOKUP($B451,'Gas wholesale lookups'!$A$4:$R$15,'Inputs - Gas wholesale index'!T$2,FALSE)</f>
        <v>0</v>
      </c>
      <c r="U451" s="12">
        <f t="shared" si="109"/>
        <v>0</v>
      </c>
      <c r="V451" s="12">
        <f t="shared" si="110"/>
        <v>291847.5</v>
      </c>
      <c r="W451" s="12">
        <f t="shared" si="111"/>
        <v>332991.45454545453</v>
      </c>
      <c r="X451" s="12">
        <f t="shared" si="112"/>
        <v>208526.18181818182</v>
      </c>
      <c r="Y451" s="12">
        <f t="shared" si="113"/>
        <v>166168.27272727274</v>
      </c>
      <c r="Z451" s="12">
        <f t="shared" si="114"/>
        <v>0</v>
      </c>
      <c r="AA451" s="12">
        <f t="shared" si="115"/>
        <v>999533.40909090918</v>
      </c>
      <c r="AB451" s="22">
        <f t="shared" si="116"/>
        <v>0</v>
      </c>
      <c r="AC451" s="22">
        <f t="shared" si="117"/>
        <v>0</v>
      </c>
      <c r="AD451" s="22">
        <f t="shared" si="118"/>
        <v>0</v>
      </c>
      <c r="AE451" s="22">
        <f t="shared" si="119"/>
        <v>0</v>
      </c>
      <c r="AF451" s="22">
        <f t="shared" si="120"/>
        <v>0</v>
      </c>
      <c r="AG451" s="22">
        <f t="shared" si="121"/>
        <v>0</v>
      </c>
      <c r="AH451" s="22">
        <f t="shared" si="122"/>
        <v>0</v>
      </c>
      <c r="AI451" s="43" t="str">
        <f t="shared" si="123"/>
        <v>n/a</v>
      </c>
      <c r="AJ451" s="2" t="str">
        <f t="shared" si="124"/>
        <v>2016-17 Winter</v>
      </c>
      <c r="AK451" s="2" t="str">
        <f t="shared" si="125"/>
        <v>2016-17 Summer</v>
      </c>
      <c r="AL451" s="127">
        <v>0</v>
      </c>
      <c r="AM451" s="7"/>
    </row>
    <row r="452" spans="1:39">
      <c r="A452" s="46">
        <v>42496</v>
      </c>
      <c r="B452" s="13" t="str">
        <f t="shared" si="126"/>
        <v>May</v>
      </c>
      <c r="C452" s="182"/>
      <c r="D452" s="182"/>
      <c r="E452" s="182"/>
      <c r="F452" s="182"/>
      <c r="G452" s="182"/>
      <c r="H452" s="182"/>
      <c r="I452" s="12">
        <f>VLOOKUP($B452,'Gas wholesale lookups'!$A$4:$L$15,'Inputs - Gas wholesale index'!I$2,FALSE)</f>
        <v>166168.27272727274</v>
      </c>
      <c r="J452" s="12">
        <f>VLOOKUP($B452,'Gas wholesale lookups'!$A$4:$L$15,'Inputs - Gas wholesale index'!J$2,FALSE)</f>
        <v>291847.5</v>
      </c>
      <c r="K452" s="12">
        <f>VLOOKUP($B452,'Gas wholesale lookups'!$A$4:$L$15,'Inputs - Gas wholesale index'!K$2,FALSE)</f>
        <v>332991.45454545453</v>
      </c>
      <c r="L452" s="12">
        <f>VLOOKUP($B452,'Gas wholesale lookups'!$A$4:$L$15,'Inputs - Gas wholesale index'!L$2,FALSE)</f>
        <v>208526.18181818182</v>
      </c>
      <c r="M452" s="12">
        <f>VLOOKUP($B452,'Gas wholesale lookups'!$A$4:$L$15,'Inputs - Gas wholesale index'!M$2,FALSE)</f>
        <v>166168.27272727274</v>
      </c>
      <c r="N452" s="12">
        <f>VLOOKUP($B452,'Gas wholesale lookups'!$A$4:$L$15,'Inputs - Gas wholesale index'!N$2,FALSE)</f>
        <v>291847.5</v>
      </c>
      <c r="O452" s="37">
        <f>VLOOKUP($B452,'Gas wholesale lookups'!$A$4:$R$15,'Inputs - Gas wholesale index'!O$2,FALSE)</f>
        <v>0</v>
      </c>
      <c r="P452" s="37">
        <f>VLOOKUP($B452,'Gas wholesale lookups'!$A$4:$R$15,'Inputs - Gas wholesale index'!P$2,FALSE)</f>
        <v>1</v>
      </c>
      <c r="Q452" s="37">
        <f>VLOOKUP($B452,'Gas wholesale lookups'!$A$4:$R$15,'Inputs - Gas wholesale index'!Q$2,FALSE)</f>
        <v>1</v>
      </c>
      <c r="R452" s="37">
        <f>VLOOKUP($B452,'Gas wholesale lookups'!$A$4:$R$15,'Inputs - Gas wholesale index'!R$2,FALSE)</f>
        <v>1</v>
      </c>
      <c r="S452" s="37">
        <f>VLOOKUP($B452,'Gas wholesale lookups'!$A$4:$R$15,'Inputs - Gas wholesale index'!S$2,FALSE)</f>
        <v>1</v>
      </c>
      <c r="T452" s="37">
        <f>VLOOKUP($B452,'Gas wholesale lookups'!$A$4:$R$15,'Inputs - Gas wholesale index'!T$2,FALSE)</f>
        <v>0</v>
      </c>
      <c r="U452" s="12">
        <f t="shared" ref="U452:U457" si="127">IF(O452="","",I452*O452)</f>
        <v>0</v>
      </c>
      <c r="V452" s="12">
        <f t="shared" ref="V452:V457" si="128">IF(P452="","",J452*P452)</f>
        <v>291847.5</v>
      </c>
      <c r="W452" s="12">
        <f t="shared" ref="W452:W457" si="129">IF(Q452="","",K452*Q452)</f>
        <v>332991.45454545453</v>
      </c>
      <c r="X452" s="12">
        <f t="shared" ref="X452:X457" si="130">IF(R452="","",L452*R452)</f>
        <v>208526.18181818182</v>
      </c>
      <c r="Y452" s="12">
        <f t="shared" ref="Y452:Y457" si="131">IF(S452="","",M452*S452)</f>
        <v>166168.27272727274</v>
      </c>
      <c r="Z452" s="12">
        <f t="shared" ref="Z452:Z457" si="132">IF(T452="","",N452*T452)</f>
        <v>0</v>
      </c>
      <c r="AA452" s="12">
        <f t="shared" ref="AA452:AA457" si="133">SUM(U452:Z452)</f>
        <v>999533.40909090918</v>
      </c>
      <c r="AB452" s="22">
        <f t="shared" ref="AB452:AB457" si="134">IF(U452="","",U452*C452)</f>
        <v>0</v>
      </c>
      <c r="AC452" s="22">
        <f t="shared" ref="AC452:AC457" si="135">IF(V452="","",V452*D452)</f>
        <v>0</v>
      </c>
      <c r="AD452" s="22">
        <f t="shared" ref="AD452:AD457" si="136">IF(W452="","",W452*E452)</f>
        <v>0</v>
      </c>
      <c r="AE452" s="22">
        <f t="shared" ref="AE452:AE457" si="137">IF(X452="","",X452*F452)</f>
        <v>0</v>
      </c>
      <c r="AF452" s="22">
        <f t="shared" ref="AF452:AF457" si="138">IF(Y452="","",Y452*G452)</f>
        <v>0</v>
      </c>
      <c r="AG452" s="22">
        <f t="shared" ref="AG452:AG457" si="139">IF(Z452="","",Z452*H452)</f>
        <v>0</v>
      </c>
      <c r="AH452" s="22">
        <f t="shared" ref="AH452:AH457" si="140">SUM(AB452:AG452)</f>
        <v>0</v>
      </c>
      <c r="AI452" s="43" t="str">
        <f t="shared" ref="AI452:AI457" si="141">IF(MIN(C452:H452)&lt;1,"n/a",AH452/AA452)</f>
        <v>n/a</v>
      </c>
      <c r="AJ452" s="2" t="str">
        <f t="shared" si="124"/>
        <v>2016-17 Winter</v>
      </c>
      <c r="AK452" s="2" t="str">
        <f t="shared" si="125"/>
        <v>2016-17 Summer</v>
      </c>
      <c r="AL452" s="127">
        <v>0</v>
      </c>
      <c r="AM452" s="7"/>
    </row>
    <row r="453" spans="1:39">
      <c r="A453" s="46">
        <v>42499</v>
      </c>
      <c r="B453" s="13" t="str">
        <f t="shared" si="126"/>
        <v>May</v>
      </c>
      <c r="C453" s="182"/>
      <c r="D453" s="182"/>
      <c r="E453" s="182"/>
      <c r="F453" s="182"/>
      <c r="G453" s="182"/>
      <c r="H453" s="182"/>
      <c r="I453" s="12">
        <f>VLOOKUP($B453,'Gas wholesale lookups'!$A$4:$L$15,'Inputs - Gas wholesale index'!I$2,FALSE)</f>
        <v>166168.27272727274</v>
      </c>
      <c r="J453" s="12">
        <f>VLOOKUP($B453,'Gas wholesale lookups'!$A$4:$L$15,'Inputs - Gas wholesale index'!J$2,FALSE)</f>
        <v>291847.5</v>
      </c>
      <c r="K453" s="12">
        <f>VLOOKUP($B453,'Gas wholesale lookups'!$A$4:$L$15,'Inputs - Gas wholesale index'!K$2,FALSE)</f>
        <v>332991.45454545453</v>
      </c>
      <c r="L453" s="12">
        <f>VLOOKUP($B453,'Gas wholesale lookups'!$A$4:$L$15,'Inputs - Gas wholesale index'!L$2,FALSE)</f>
        <v>208526.18181818182</v>
      </c>
      <c r="M453" s="12">
        <f>VLOOKUP($B453,'Gas wholesale lookups'!$A$4:$L$15,'Inputs - Gas wholesale index'!M$2,FALSE)</f>
        <v>166168.27272727274</v>
      </c>
      <c r="N453" s="12">
        <f>VLOOKUP($B453,'Gas wholesale lookups'!$A$4:$L$15,'Inputs - Gas wholesale index'!N$2,FALSE)</f>
        <v>291847.5</v>
      </c>
      <c r="O453" s="37">
        <f>VLOOKUP($B453,'Gas wholesale lookups'!$A$4:$R$15,'Inputs - Gas wholesale index'!O$2,FALSE)</f>
        <v>0</v>
      </c>
      <c r="P453" s="37">
        <f>VLOOKUP($B453,'Gas wholesale lookups'!$A$4:$R$15,'Inputs - Gas wholesale index'!P$2,FALSE)</f>
        <v>1</v>
      </c>
      <c r="Q453" s="37">
        <f>VLOOKUP($B453,'Gas wholesale lookups'!$A$4:$R$15,'Inputs - Gas wholesale index'!Q$2,FALSE)</f>
        <v>1</v>
      </c>
      <c r="R453" s="37">
        <f>VLOOKUP($B453,'Gas wholesale lookups'!$A$4:$R$15,'Inputs - Gas wholesale index'!R$2,FALSE)</f>
        <v>1</v>
      </c>
      <c r="S453" s="37">
        <f>VLOOKUP($B453,'Gas wholesale lookups'!$A$4:$R$15,'Inputs - Gas wholesale index'!S$2,FALSE)</f>
        <v>1</v>
      </c>
      <c r="T453" s="37">
        <f>VLOOKUP($B453,'Gas wholesale lookups'!$A$4:$R$15,'Inputs - Gas wholesale index'!T$2,FALSE)</f>
        <v>0</v>
      </c>
      <c r="U453" s="12">
        <f t="shared" si="127"/>
        <v>0</v>
      </c>
      <c r="V453" s="12">
        <f t="shared" si="128"/>
        <v>291847.5</v>
      </c>
      <c r="W453" s="12">
        <f t="shared" si="129"/>
        <v>332991.45454545453</v>
      </c>
      <c r="X453" s="12">
        <f t="shared" si="130"/>
        <v>208526.18181818182</v>
      </c>
      <c r="Y453" s="12">
        <f t="shared" si="131"/>
        <v>166168.27272727274</v>
      </c>
      <c r="Z453" s="12">
        <f t="shared" si="132"/>
        <v>0</v>
      </c>
      <c r="AA453" s="12">
        <f t="shared" si="133"/>
        <v>999533.40909090918</v>
      </c>
      <c r="AB453" s="22">
        <f t="shared" si="134"/>
        <v>0</v>
      </c>
      <c r="AC453" s="22">
        <f t="shared" si="135"/>
        <v>0</v>
      </c>
      <c r="AD453" s="22">
        <f t="shared" si="136"/>
        <v>0</v>
      </c>
      <c r="AE453" s="22">
        <f t="shared" si="137"/>
        <v>0</v>
      </c>
      <c r="AF453" s="22">
        <f t="shared" si="138"/>
        <v>0</v>
      </c>
      <c r="AG453" s="22">
        <f t="shared" si="139"/>
        <v>0</v>
      </c>
      <c r="AH453" s="22">
        <f t="shared" si="140"/>
        <v>0</v>
      </c>
      <c r="AI453" s="43" t="str">
        <f t="shared" si="141"/>
        <v>n/a</v>
      </c>
      <c r="AJ453" s="2" t="str">
        <f t="shared" si="124"/>
        <v>2016-17 Winter</v>
      </c>
      <c r="AK453" s="2" t="str">
        <f t="shared" si="125"/>
        <v>2016-17 Summer</v>
      </c>
      <c r="AL453" s="127">
        <v>0</v>
      </c>
      <c r="AM453" s="7"/>
    </row>
    <row r="454" spans="1:39">
      <c r="A454" s="46">
        <v>42500</v>
      </c>
      <c r="B454" s="13" t="str">
        <f t="shared" si="126"/>
        <v>May</v>
      </c>
      <c r="C454" s="182"/>
      <c r="D454" s="182"/>
      <c r="E454" s="182"/>
      <c r="F454" s="182"/>
      <c r="G454" s="182"/>
      <c r="H454" s="182"/>
      <c r="I454" s="12">
        <f>VLOOKUP($B454,'Gas wholesale lookups'!$A$4:$L$15,'Inputs - Gas wholesale index'!I$2,FALSE)</f>
        <v>166168.27272727274</v>
      </c>
      <c r="J454" s="12">
        <f>VLOOKUP($B454,'Gas wholesale lookups'!$A$4:$L$15,'Inputs - Gas wholesale index'!J$2,FALSE)</f>
        <v>291847.5</v>
      </c>
      <c r="K454" s="12">
        <f>VLOOKUP($B454,'Gas wholesale lookups'!$A$4:$L$15,'Inputs - Gas wholesale index'!K$2,FALSE)</f>
        <v>332991.45454545453</v>
      </c>
      <c r="L454" s="12">
        <f>VLOOKUP($B454,'Gas wholesale lookups'!$A$4:$L$15,'Inputs - Gas wholesale index'!L$2,FALSE)</f>
        <v>208526.18181818182</v>
      </c>
      <c r="M454" s="12">
        <f>VLOOKUP($B454,'Gas wholesale lookups'!$A$4:$L$15,'Inputs - Gas wholesale index'!M$2,FALSE)</f>
        <v>166168.27272727274</v>
      </c>
      <c r="N454" s="12">
        <f>VLOOKUP($B454,'Gas wholesale lookups'!$A$4:$L$15,'Inputs - Gas wholesale index'!N$2,FALSE)</f>
        <v>291847.5</v>
      </c>
      <c r="O454" s="37">
        <f>VLOOKUP($B454,'Gas wholesale lookups'!$A$4:$R$15,'Inputs - Gas wholesale index'!O$2,FALSE)</f>
        <v>0</v>
      </c>
      <c r="P454" s="37">
        <f>VLOOKUP($B454,'Gas wholesale lookups'!$A$4:$R$15,'Inputs - Gas wholesale index'!P$2,FALSE)</f>
        <v>1</v>
      </c>
      <c r="Q454" s="37">
        <f>VLOOKUP($B454,'Gas wholesale lookups'!$A$4:$R$15,'Inputs - Gas wholesale index'!Q$2,FALSE)</f>
        <v>1</v>
      </c>
      <c r="R454" s="37">
        <f>VLOOKUP($B454,'Gas wholesale lookups'!$A$4:$R$15,'Inputs - Gas wholesale index'!R$2,FALSE)</f>
        <v>1</v>
      </c>
      <c r="S454" s="37">
        <f>VLOOKUP($B454,'Gas wholesale lookups'!$A$4:$R$15,'Inputs - Gas wholesale index'!S$2,FALSE)</f>
        <v>1</v>
      </c>
      <c r="T454" s="37">
        <f>VLOOKUP($B454,'Gas wholesale lookups'!$A$4:$R$15,'Inputs - Gas wholesale index'!T$2,FALSE)</f>
        <v>0</v>
      </c>
      <c r="U454" s="12">
        <f t="shared" si="127"/>
        <v>0</v>
      </c>
      <c r="V454" s="12">
        <f t="shared" si="128"/>
        <v>291847.5</v>
      </c>
      <c r="W454" s="12">
        <f t="shared" si="129"/>
        <v>332991.45454545453</v>
      </c>
      <c r="X454" s="12">
        <f t="shared" si="130"/>
        <v>208526.18181818182</v>
      </c>
      <c r="Y454" s="12">
        <f t="shared" si="131"/>
        <v>166168.27272727274</v>
      </c>
      <c r="Z454" s="12">
        <f t="shared" si="132"/>
        <v>0</v>
      </c>
      <c r="AA454" s="12">
        <f t="shared" si="133"/>
        <v>999533.40909090918</v>
      </c>
      <c r="AB454" s="22">
        <f t="shared" si="134"/>
        <v>0</v>
      </c>
      <c r="AC454" s="22">
        <f t="shared" si="135"/>
        <v>0</v>
      </c>
      <c r="AD454" s="22">
        <f t="shared" si="136"/>
        <v>0</v>
      </c>
      <c r="AE454" s="22">
        <f t="shared" si="137"/>
        <v>0</v>
      </c>
      <c r="AF454" s="22">
        <f t="shared" si="138"/>
        <v>0</v>
      </c>
      <c r="AG454" s="22">
        <f t="shared" si="139"/>
        <v>0</v>
      </c>
      <c r="AH454" s="22">
        <f t="shared" si="140"/>
        <v>0</v>
      </c>
      <c r="AI454" s="43" t="str">
        <f t="shared" si="141"/>
        <v>n/a</v>
      </c>
      <c r="AJ454" s="2" t="str">
        <f t="shared" si="124"/>
        <v>2016-17 Winter</v>
      </c>
      <c r="AK454" s="2" t="str">
        <f t="shared" si="125"/>
        <v>2016-17 Summer</v>
      </c>
      <c r="AL454" s="127">
        <v>0</v>
      </c>
      <c r="AM454" s="7"/>
    </row>
    <row r="455" spans="1:39">
      <c r="A455" s="46">
        <v>42501</v>
      </c>
      <c r="B455" s="13" t="str">
        <f t="shared" si="126"/>
        <v>May</v>
      </c>
      <c r="C455" s="182"/>
      <c r="D455" s="182"/>
      <c r="E455" s="182"/>
      <c r="F455" s="182"/>
      <c r="G455" s="182"/>
      <c r="H455" s="182"/>
      <c r="I455" s="12">
        <f>VLOOKUP($B455,'Gas wholesale lookups'!$A$4:$L$15,'Inputs - Gas wholesale index'!I$2,FALSE)</f>
        <v>166168.27272727274</v>
      </c>
      <c r="J455" s="12">
        <f>VLOOKUP($B455,'Gas wholesale lookups'!$A$4:$L$15,'Inputs - Gas wholesale index'!J$2,FALSE)</f>
        <v>291847.5</v>
      </c>
      <c r="K455" s="12">
        <f>VLOOKUP($B455,'Gas wholesale lookups'!$A$4:$L$15,'Inputs - Gas wholesale index'!K$2,FALSE)</f>
        <v>332991.45454545453</v>
      </c>
      <c r="L455" s="12">
        <f>VLOOKUP($B455,'Gas wholesale lookups'!$A$4:$L$15,'Inputs - Gas wholesale index'!L$2,FALSE)</f>
        <v>208526.18181818182</v>
      </c>
      <c r="M455" s="12">
        <f>VLOOKUP($B455,'Gas wholesale lookups'!$A$4:$L$15,'Inputs - Gas wholesale index'!M$2,FALSE)</f>
        <v>166168.27272727274</v>
      </c>
      <c r="N455" s="12">
        <f>VLOOKUP($B455,'Gas wholesale lookups'!$A$4:$L$15,'Inputs - Gas wholesale index'!N$2,FALSE)</f>
        <v>291847.5</v>
      </c>
      <c r="O455" s="37">
        <f>VLOOKUP($B455,'Gas wholesale lookups'!$A$4:$R$15,'Inputs - Gas wholesale index'!O$2,FALSE)</f>
        <v>0</v>
      </c>
      <c r="P455" s="37">
        <f>VLOOKUP($B455,'Gas wholesale lookups'!$A$4:$R$15,'Inputs - Gas wholesale index'!P$2,FALSE)</f>
        <v>1</v>
      </c>
      <c r="Q455" s="37">
        <f>VLOOKUP($B455,'Gas wholesale lookups'!$A$4:$R$15,'Inputs - Gas wholesale index'!Q$2,FALSE)</f>
        <v>1</v>
      </c>
      <c r="R455" s="37">
        <f>VLOOKUP($B455,'Gas wholesale lookups'!$A$4:$R$15,'Inputs - Gas wholesale index'!R$2,FALSE)</f>
        <v>1</v>
      </c>
      <c r="S455" s="37">
        <f>VLOOKUP($B455,'Gas wholesale lookups'!$A$4:$R$15,'Inputs - Gas wholesale index'!S$2,FALSE)</f>
        <v>1</v>
      </c>
      <c r="T455" s="37">
        <f>VLOOKUP($B455,'Gas wholesale lookups'!$A$4:$R$15,'Inputs - Gas wholesale index'!T$2,FALSE)</f>
        <v>0</v>
      </c>
      <c r="U455" s="12">
        <f t="shared" si="127"/>
        <v>0</v>
      </c>
      <c r="V455" s="12">
        <f t="shared" si="128"/>
        <v>291847.5</v>
      </c>
      <c r="W455" s="12">
        <f t="shared" si="129"/>
        <v>332991.45454545453</v>
      </c>
      <c r="X455" s="12">
        <f t="shared" si="130"/>
        <v>208526.18181818182</v>
      </c>
      <c r="Y455" s="12">
        <f t="shared" si="131"/>
        <v>166168.27272727274</v>
      </c>
      <c r="Z455" s="12">
        <f t="shared" si="132"/>
        <v>0</v>
      </c>
      <c r="AA455" s="12">
        <f t="shared" si="133"/>
        <v>999533.40909090918</v>
      </c>
      <c r="AB455" s="22">
        <f t="shared" si="134"/>
        <v>0</v>
      </c>
      <c r="AC455" s="22">
        <f t="shared" si="135"/>
        <v>0</v>
      </c>
      <c r="AD455" s="22">
        <f t="shared" si="136"/>
        <v>0</v>
      </c>
      <c r="AE455" s="22">
        <f t="shared" si="137"/>
        <v>0</v>
      </c>
      <c r="AF455" s="22">
        <f t="shared" si="138"/>
        <v>0</v>
      </c>
      <c r="AG455" s="22">
        <f t="shared" si="139"/>
        <v>0</v>
      </c>
      <c r="AH455" s="22">
        <f t="shared" si="140"/>
        <v>0</v>
      </c>
      <c r="AI455" s="43" t="str">
        <f t="shared" si="141"/>
        <v>n/a</v>
      </c>
      <c r="AJ455" s="2" t="str">
        <f t="shared" ref="AJ455:AJ518" si="142">IF(AND(MONTH(A455)=8,MONTH(A454)=7),YEAR(A455)+1&amp;"-"&amp;YEAR(A455)-1998&amp;" Summer",IF(AND(MONTH(A455)=2,MONTH(A454)=1),YEAR(A455)&amp;"-"&amp;YEAR(A455)-1999&amp;" Winter",AJ454))</f>
        <v>2016-17 Winter</v>
      </c>
      <c r="AK455" s="2" t="str">
        <f t="shared" ref="AK455:AK518" si="143">IF(AND(MONTH(A455)=4,MONTH(A454)=3),YEAR(A455)&amp;"-"&amp;YEAR(A455)-1999&amp;" Summer",IF(AND(MONTH(A455)=10,MONTH(A454)=9),YEAR(A455)&amp;"-"&amp;YEAR(A455)-1999&amp;" Winter",AK454))</f>
        <v>2016-17 Summer</v>
      </c>
      <c r="AL455" s="127">
        <v>0</v>
      </c>
      <c r="AM455" s="7"/>
    </row>
    <row r="456" spans="1:39">
      <c r="A456" s="46">
        <v>42502</v>
      </c>
      <c r="B456" s="13" t="str">
        <f t="shared" si="126"/>
        <v>May</v>
      </c>
      <c r="C456" s="182"/>
      <c r="D456" s="182"/>
      <c r="E456" s="182"/>
      <c r="F456" s="182"/>
      <c r="G456" s="182"/>
      <c r="H456" s="182"/>
      <c r="I456" s="12">
        <f>VLOOKUP($B456,'Gas wholesale lookups'!$A$4:$L$15,'Inputs - Gas wholesale index'!I$2,FALSE)</f>
        <v>166168.27272727274</v>
      </c>
      <c r="J456" s="12">
        <f>VLOOKUP($B456,'Gas wholesale lookups'!$A$4:$L$15,'Inputs - Gas wholesale index'!J$2,FALSE)</f>
        <v>291847.5</v>
      </c>
      <c r="K456" s="12">
        <f>VLOOKUP($B456,'Gas wholesale lookups'!$A$4:$L$15,'Inputs - Gas wholesale index'!K$2,FALSE)</f>
        <v>332991.45454545453</v>
      </c>
      <c r="L456" s="12">
        <f>VLOOKUP($B456,'Gas wholesale lookups'!$A$4:$L$15,'Inputs - Gas wholesale index'!L$2,FALSE)</f>
        <v>208526.18181818182</v>
      </c>
      <c r="M456" s="12">
        <f>VLOOKUP($B456,'Gas wholesale lookups'!$A$4:$L$15,'Inputs - Gas wholesale index'!M$2,FALSE)</f>
        <v>166168.27272727274</v>
      </c>
      <c r="N456" s="12">
        <f>VLOOKUP($B456,'Gas wholesale lookups'!$A$4:$L$15,'Inputs - Gas wholesale index'!N$2,FALSE)</f>
        <v>291847.5</v>
      </c>
      <c r="O456" s="37">
        <f>VLOOKUP($B456,'Gas wholesale lookups'!$A$4:$R$15,'Inputs - Gas wholesale index'!O$2,FALSE)</f>
        <v>0</v>
      </c>
      <c r="P456" s="37">
        <f>VLOOKUP($B456,'Gas wholesale lookups'!$A$4:$R$15,'Inputs - Gas wholesale index'!P$2,FALSE)</f>
        <v>1</v>
      </c>
      <c r="Q456" s="37">
        <f>VLOOKUP($B456,'Gas wholesale lookups'!$A$4:$R$15,'Inputs - Gas wholesale index'!Q$2,FALSE)</f>
        <v>1</v>
      </c>
      <c r="R456" s="37">
        <f>VLOOKUP($B456,'Gas wholesale lookups'!$A$4:$R$15,'Inputs - Gas wholesale index'!R$2,FALSE)</f>
        <v>1</v>
      </c>
      <c r="S456" s="37">
        <f>VLOOKUP($B456,'Gas wholesale lookups'!$A$4:$R$15,'Inputs - Gas wholesale index'!S$2,FALSE)</f>
        <v>1</v>
      </c>
      <c r="T456" s="37">
        <f>VLOOKUP($B456,'Gas wholesale lookups'!$A$4:$R$15,'Inputs - Gas wholesale index'!T$2,FALSE)</f>
        <v>0</v>
      </c>
      <c r="U456" s="12">
        <f t="shared" si="127"/>
        <v>0</v>
      </c>
      <c r="V456" s="12">
        <f t="shared" si="128"/>
        <v>291847.5</v>
      </c>
      <c r="W456" s="12">
        <f t="shared" si="129"/>
        <v>332991.45454545453</v>
      </c>
      <c r="X456" s="12">
        <f t="shared" si="130"/>
        <v>208526.18181818182</v>
      </c>
      <c r="Y456" s="12">
        <f t="shared" si="131"/>
        <v>166168.27272727274</v>
      </c>
      <c r="Z456" s="12">
        <f t="shared" si="132"/>
        <v>0</v>
      </c>
      <c r="AA456" s="12">
        <f t="shared" si="133"/>
        <v>999533.40909090918</v>
      </c>
      <c r="AB456" s="22">
        <f t="shared" si="134"/>
        <v>0</v>
      </c>
      <c r="AC456" s="22">
        <f t="shared" si="135"/>
        <v>0</v>
      </c>
      <c r="AD456" s="22">
        <f t="shared" si="136"/>
        <v>0</v>
      </c>
      <c r="AE456" s="22">
        <f t="shared" si="137"/>
        <v>0</v>
      </c>
      <c r="AF456" s="22">
        <f t="shared" si="138"/>
        <v>0</v>
      </c>
      <c r="AG456" s="22">
        <f t="shared" si="139"/>
        <v>0</v>
      </c>
      <c r="AH456" s="22">
        <f t="shared" si="140"/>
        <v>0</v>
      </c>
      <c r="AI456" s="43" t="str">
        <f t="shared" si="141"/>
        <v>n/a</v>
      </c>
      <c r="AJ456" s="2" t="str">
        <f t="shared" si="142"/>
        <v>2016-17 Winter</v>
      </c>
      <c r="AK456" s="2" t="str">
        <f t="shared" si="143"/>
        <v>2016-17 Summer</v>
      </c>
      <c r="AL456" s="127">
        <v>0</v>
      </c>
      <c r="AM456" s="7"/>
    </row>
    <row r="457" spans="1:39">
      <c r="A457" s="46">
        <v>42503</v>
      </c>
      <c r="B457" s="13" t="str">
        <f>TEXT(A457,"mmm")</f>
        <v>May</v>
      </c>
      <c r="C457" s="182"/>
      <c r="D457" s="182"/>
      <c r="E457" s="182"/>
      <c r="F457" s="182"/>
      <c r="G457" s="182"/>
      <c r="H457" s="182"/>
      <c r="I457" s="12">
        <f>VLOOKUP($B457,'Gas wholesale lookups'!$A$4:$L$15,'Inputs - Gas wholesale index'!I$2,FALSE)</f>
        <v>166168.27272727274</v>
      </c>
      <c r="J457" s="12">
        <f>VLOOKUP($B457,'Gas wholesale lookups'!$A$4:$L$15,'Inputs - Gas wholesale index'!J$2,FALSE)</f>
        <v>291847.5</v>
      </c>
      <c r="K457" s="12">
        <f>VLOOKUP($B457,'Gas wholesale lookups'!$A$4:$L$15,'Inputs - Gas wholesale index'!K$2,FALSE)</f>
        <v>332991.45454545453</v>
      </c>
      <c r="L457" s="12">
        <f>VLOOKUP($B457,'Gas wholesale lookups'!$A$4:$L$15,'Inputs - Gas wholesale index'!L$2,FALSE)</f>
        <v>208526.18181818182</v>
      </c>
      <c r="M457" s="12">
        <f>VLOOKUP($B457,'Gas wholesale lookups'!$A$4:$L$15,'Inputs - Gas wholesale index'!M$2,FALSE)</f>
        <v>166168.27272727274</v>
      </c>
      <c r="N457" s="12">
        <f>VLOOKUP($B457,'Gas wholesale lookups'!$A$4:$L$15,'Inputs - Gas wholesale index'!N$2,FALSE)</f>
        <v>291847.5</v>
      </c>
      <c r="O457" s="37">
        <f>VLOOKUP($B457,'Gas wholesale lookups'!$A$4:$R$15,'Inputs - Gas wholesale index'!O$2,FALSE)</f>
        <v>0</v>
      </c>
      <c r="P457" s="37">
        <f>VLOOKUP($B457,'Gas wholesale lookups'!$A$4:$R$15,'Inputs - Gas wholesale index'!P$2,FALSE)</f>
        <v>1</v>
      </c>
      <c r="Q457" s="37">
        <f>VLOOKUP($B457,'Gas wholesale lookups'!$A$4:$R$15,'Inputs - Gas wholesale index'!Q$2,FALSE)</f>
        <v>1</v>
      </c>
      <c r="R457" s="37">
        <f>VLOOKUP($B457,'Gas wholesale lookups'!$A$4:$R$15,'Inputs - Gas wholesale index'!R$2,FALSE)</f>
        <v>1</v>
      </c>
      <c r="S457" s="37">
        <f>VLOOKUP($B457,'Gas wholesale lookups'!$A$4:$R$15,'Inputs - Gas wholesale index'!S$2,FALSE)</f>
        <v>1</v>
      </c>
      <c r="T457" s="37">
        <f>VLOOKUP($B457,'Gas wholesale lookups'!$A$4:$R$15,'Inputs - Gas wholesale index'!T$2,FALSE)</f>
        <v>0</v>
      </c>
      <c r="U457" s="12">
        <f t="shared" si="127"/>
        <v>0</v>
      </c>
      <c r="V457" s="12">
        <f t="shared" si="128"/>
        <v>291847.5</v>
      </c>
      <c r="W457" s="12">
        <f t="shared" si="129"/>
        <v>332991.45454545453</v>
      </c>
      <c r="X457" s="12">
        <f t="shared" si="130"/>
        <v>208526.18181818182</v>
      </c>
      <c r="Y457" s="12">
        <f t="shared" si="131"/>
        <v>166168.27272727274</v>
      </c>
      <c r="Z457" s="12">
        <f t="shared" si="132"/>
        <v>0</v>
      </c>
      <c r="AA457" s="12">
        <f t="shared" si="133"/>
        <v>999533.40909090918</v>
      </c>
      <c r="AB457" s="22">
        <f t="shared" si="134"/>
        <v>0</v>
      </c>
      <c r="AC457" s="22">
        <f t="shared" si="135"/>
        <v>0</v>
      </c>
      <c r="AD457" s="22">
        <f t="shared" si="136"/>
        <v>0</v>
      </c>
      <c r="AE457" s="22">
        <f t="shared" si="137"/>
        <v>0</v>
      </c>
      <c r="AF457" s="22">
        <f t="shared" si="138"/>
        <v>0</v>
      </c>
      <c r="AG457" s="22">
        <f t="shared" si="139"/>
        <v>0</v>
      </c>
      <c r="AH457" s="22">
        <f t="shared" si="140"/>
        <v>0</v>
      </c>
      <c r="AI457" s="43" t="str">
        <f t="shared" si="141"/>
        <v>n/a</v>
      </c>
      <c r="AJ457" s="2" t="str">
        <f t="shared" si="142"/>
        <v>2016-17 Winter</v>
      </c>
      <c r="AK457" s="2" t="str">
        <f t="shared" si="143"/>
        <v>2016-17 Summer</v>
      </c>
      <c r="AL457" s="127">
        <v>0</v>
      </c>
      <c r="AM457" s="7"/>
    </row>
    <row r="458" spans="1:39">
      <c r="A458" s="46">
        <v>42506</v>
      </c>
      <c r="B458" s="13" t="str">
        <f t="shared" ref="B458:B521" si="144">TEXT(A458,"mmm")</f>
        <v>May</v>
      </c>
      <c r="C458" s="182"/>
      <c r="D458" s="182"/>
      <c r="E458" s="182"/>
      <c r="F458" s="182"/>
      <c r="G458" s="182"/>
      <c r="H458" s="182"/>
      <c r="I458" s="12">
        <f>VLOOKUP($B458,'Gas wholesale lookups'!$A$4:$L$15,'Inputs - Gas wholesale index'!I$2,FALSE)</f>
        <v>166168.27272727274</v>
      </c>
      <c r="J458" s="12">
        <f>VLOOKUP($B458,'Gas wholesale lookups'!$A$4:$L$15,'Inputs - Gas wholesale index'!J$2,FALSE)</f>
        <v>291847.5</v>
      </c>
      <c r="K458" s="12">
        <f>VLOOKUP($B458,'Gas wholesale lookups'!$A$4:$L$15,'Inputs - Gas wholesale index'!K$2,FALSE)</f>
        <v>332991.45454545453</v>
      </c>
      <c r="L458" s="12">
        <f>VLOOKUP($B458,'Gas wholesale lookups'!$A$4:$L$15,'Inputs - Gas wholesale index'!L$2,FALSE)</f>
        <v>208526.18181818182</v>
      </c>
      <c r="M458" s="12">
        <f>VLOOKUP($B458,'Gas wholesale lookups'!$A$4:$L$15,'Inputs - Gas wholesale index'!M$2,FALSE)</f>
        <v>166168.27272727274</v>
      </c>
      <c r="N458" s="12">
        <f>VLOOKUP($B458,'Gas wholesale lookups'!$A$4:$L$15,'Inputs - Gas wholesale index'!N$2,FALSE)</f>
        <v>291847.5</v>
      </c>
      <c r="O458" s="37">
        <f>VLOOKUP($B458,'Gas wholesale lookups'!$A$4:$R$15,'Inputs - Gas wholesale index'!O$2,FALSE)</f>
        <v>0</v>
      </c>
      <c r="P458" s="37">
        <f>VLOOKUP($B458,'Gas wholesale lookups'!$A$4:$R$15,'Inputs - Gas wholesale index'!P$2,FALSE)</f>
        <v>1</v>
      </c>
      <c r="Q458" s="37">
        <f>VLOOKUP($B458,'Gas wholesale lookups'!$A$4:$R$15,'Inputs - Gas wholesale index'!Q$2,FALSE)</f>
        <v>1</v>
      </c>
      <c r="R458" s="37">
        <f>VLOOKUP($B458,'Gas wholesale lookups'!$A$4:$R$15,'Inputs - Gas wholesale index'!R$2,FALSE)</f>
        <v>1</v>
      </c>
      <c r="S458" s="37">
        <f>VLOOKUP($B458,'Gas wholesale lookups'!$A$4:$R$15,'Inputs - Gas wholesale index'!S$2,FALSE)</f>
        <v>1</v>
      </c>
      <c r="T458" s="37">
        <f>VLOOKUP($B458,'Gas wholesale lookups'!$A$4:$R$15,'Inputs - Gas wholesale index'!T$2,FALSE)</f>
        <v>0</v>
      </c>
      <c r="U458" s="12">
        <f t="shared" ref="U458:U521" si="145">IF(O458="","",I458*O458)</f>
        <v>0</v>
      </c>
      <c r="V458" s="12">
        <f t="shared" ref="V458:V521" si="146">IF(P458="","",J458*P458)</f>
        <v>291847.5</v>
      </c>
      <c r="W458" s="12">
        <f t="shared" ref="W458:W521" si="147">IF(Q458="","",K458*Q458)</f>
        <v>332991.45454545453</v>
      </c>
      <c r="X458" s="12">
        <f t="shared" ref="X458:X521" si="148">IF(R458="","",L458*R458)</f>
        <v>208526.18181818182</v>
      </c>
      <c r="Y458" s="12">
        <f t="shared" ref="Y458:Y521" si="149">IF(S458="","",M458*S458)</f>
        <v>166168.27272727274</v>
      </c>
      <c r="Z458" s="12">
        <f t="shared" ref="Z458:Z521" si="150">IF(T458="","",N458*T458)</f>
        <v>0</v>
      </c>
      <c r="AA458" s="12">
        <f t="shared" ref="AA458:AA521" si="151">SUM(U458:Z458)</f>
        <v>999533.40909090918</v>
      </c>
      <c r="AB458" s="22">
        <f t="shared" ref="AB458:AB521" si="152">IF(U458="","",U458*C458)</f>
        <v>0</v>
      </c>
      <c r="AC458" s="22">
        <f t="shared" ref="AC458:AC521" si="153">IF(V458="","",V458*D458)</f>
        <v>0</v>
      </c>
      <c r="AD458" s="22">
        <f t="shared" ref="AD458:AD521" si="154">IF(W458="","",W458*E458)</f>
        <v>0</v>
      </c>
      <c r="AE458" s="22">
        <f t="shared" ref="AE458:AE521" si="155">IF(X458="","",X458*F458)</f>
        <v>0</v>
      </c>
      <c r="AF458" s="22">
        <f t="shared" ref="AF458:AF521" si="156">IF(Y458="","",Y458*G458)</f>
        <v>0</v>
      </c>
      <c r="AG458" s="22">
        <f t="shared" ref="AG458:AG521" si="157">IF(Z458="","",Z458*H458)</f>
        <v>0</v>
      </c>
      <c r="AH458" s="22">
        <f t="shared" ref="AH458:AH521" si="158">SUM(AB458:AG458)</f>
        <v>0</v>
      </c>
      <c r="AI458" s="43" t="str">
        <f t="shared" ref="AI458:AI521" si="159">IF(MIN(C458:H458)&lt;1,"n/a",AH458/AA458)</f>
        <v>n/a</v>
      </c>
      <c r="AJ458" s="2" t="str">
        <f t="shared" si="142"/>
        <v>2016-17 Winter</v>
      </c>
      <c r="AK458" s="2" t="str">
        <f t="shared" si="143"/>
        <v>2016-17 Summer</v>
      </c>
      <c r="AL458" s="127">
        <v>0</v>
      </c>
      <c r="AM458" s="7"/>
    </row>
    <row r="459" spans="1:39">
      <c r="A459" s="46">
        <v>42507</v>
      </c>
      <c r="B459" s="13" t="str">
        <f t="shared" si="144"/>
        <v>May</v>
      </c>
      <c r="C459" s="182"/>
      <c r="D459" s="182"/>
      <c r="E459" s="182"/>
      <c r="F459" s="182"/>
      <c r="G459" s="182"/>
      <c r="H459" s="182"/>
      <c r="I459" s="12">
        <f>VLOOKUP($B459,'Gas wholesale lookups'!$A$4:$L$15,'Inputs - Gas wholesale index'!I$2,FALSE)</f>
        <v>166168.27272727274</v>
      </c>
      <c r="J459" s="12">
        <f>VLOOKUP($B459,'Gas wholesale lookups'!$A$4:$L$15,'Inputs - Gas wholesale index'!J$2,FALSE)</f>
        <v>291847.5</v>
      </c>
      <c r="K459" s="12">
        <f>VLOOKUP($B459,'Gas wholesale lookups'!$A$4:$L$15,'Inputs - Gas wholesale index'!K$2,FALSE)</f>
        <v>332991.45454545453</v>
      </c>
      <c r="L459" s="12">
        <f>VLOOKUP($B459,'Gas wholesale lookups'!$A$4:$L$15,'Inputs - Gas wholesale index'!L$2,FALSE)</f>
        <v>208526.18181818182</v>
      </c>
      <c r="M459" s="12">
        <f>VLOOKUP($B459,'Gas wholesale lookups'!$A$4:$L$15,'Inputs - Gas wholesale index'!M$2,FALSE)</f>
        <v>166168.27272727274</v>
      </c>
      <c r="N459" s="12">
        <f>VLOOKUP($B459,'Gas wholesale lookups'!$A$4:$L$15,'Inputs - Gas wholesale index'!N$2,FALSE)</f>
        <v>291847.5</v>
      </c>
      <c r="O459" s="37">
        <f>VLOOKUP($B459,'Gas wholesale lookups'!$A$4:$R$15,'Inputs - Gas wholesale index'!O$2,FALSE)</f>
        <v>0</v>
      </c>
      <c r="P459" s="37">
        <f>VLOOKUP($B459,'Gas wholesale lookups'!$A$4:$R$15,'Inputs - Gas wholesale index'!P$2,FALSE)</f>
        <v>1</v>
      </c>
      <c r="Q459" s="37">
        <f>VLOOKUP($B459,'Gas wholesale lookups'!$A$4:$R$15,'Inputs - Gas wholesale index'!Q$2,FALSE)</f>
        <v>1</v>
      </c>
      <c r="R459" s="37">
        <f>VLOOKUP($B459,'Gas wholesale lookups'!$A$4:$R$15,'Inputs - Gas wholesale index'!R$2,FALSE)</f>
        <v>1</v>
      </c>
      <c r="S459" s="37">
        <f>VLOOKUP($B459,'Gas wholesale lookups'!$A$4:$R$15,'Inputs - Gas wholesale index'!S$2,FALSE)</f>
        <v>1</v>
      </c>
      <c r="T459" s="37">
        <f>VLOOKUP($B459,'Gas wholesale lookups'!$A$4:$R$15,'Inputs - Gas wholesale index'!T$2,FALSE)</f>
        <v>0</v>
      </c>
      <c r="U459" s="12">
        <f t="shared" si="145"/>
        <v>0</v>
      </c>
      <c r="V459" s="12">
        <f t="shared" si="146"/>
        <v>291847.5</v>
      </c>
      <c r="W459" s="12">
        <f t="shared" si="147"/>
        <v>332991.45454545453</v>
      </c>
      <c r="X459" s="12">
        <f t="shared" si="148"/>
        <v>208526.18181818182</v>
      </c>
      <c r="Y459" s="12">
        <f t="shared" si="149"/>
        <v>166168.27272727274</v>
      </c>
      <c r="Z459" s="12">
        <f t="shared" si="150"/>
        <v>0</v>
      </c>
      <c r="AA459" s="12">
        <f t="shared" si="151"/>
        <v>999533.40909090918</v>
      </c>
      <c r="AB459" s="22">
        <f t="shared" si="152"/>
        <v>0</v>
      </c>
      <c r="AC459" s="22">
        <f t="shared" si="153"/>
        <v>0</v>
      </c>
      <c r="AD459" s="22">
        <f t="shared" si="154"/>
        <v>0</v>
      </c>
      <c r="AE459" s="22">
        <f t="shared" si="155"/>
        <v>0</v>
      </c>
      <c r="AF459" s="22">
        <f t="shared" si="156"/>
        <v>0</v>
      </c>
      <c r="AG459" s="22">
        <f t="shared" si="157"/>
        <v>0</v>
      </c>
      <c r="AH459" s="22">
        <f t="shared" si="158"/>
        <v>0</v>
      </c>
      <c r="AI459" s="43" t="str">
        <f t="shared" si="159"/>
        <v>n/a</v>
      </c>
      <c r="AJ459" s="2" t="str">
        <f t="shared" si="142"/>
        <v>2016-17 Winter</v>
      </c>
      <c r="AK459" s="2" t="str">
        <f t="shared" si="143"/>
        <v>2016-17 Summer</v>
      </c>
      <c r="AL459" s="127">
        <v>0</v>
      </c>
      <c r="AM459" s="7"/>
    </row>
    <row r="460" spans="1:39">
      <c r="A460" s="46">
        <v>42508</v>
      </c>
      <c r="B460" s="13" t="str">
        <f t="shared" si="144"/>
        <v>May</v>
      </c>
      <c r="C460" s="182"/>
      <c r="D460" s="182"/>
      <c r="E460" s="182"/>
      <c r="F460" s="182"/>
      <c r="G460" s="182"/>
      <c r="H460" s="182"/>
      <c r="I460" s="12">
        <f>VLOOKUP($B460,'Gas wholesale lookups'!$A$4:$L$15,'Inputs - Gas wholesale index'!I$2,FALSE)</f>
        <v>166168.27272727274</v>
      </c>
      <c r="J460" s="12">
        <f>VLOOKUP($B460,'Gas wholesale lookups'!$A$4:$L$15,'Inputs - Gas wholesale index'!J$2,FALSE)</f>
        <v>291847.5</v>
      </c>
      <c r="K460" s="12">
        <f>VLOOKUP($B460,'Gas wholesale lookups'!$A$4:$L$15,'Inputs - Gas wholesale index'!K$2,FALSE)</f>
        <v>332991.45454545453</v>
      </c>
      <c r="L460" s="12">
        <f>VLOOKUP($B460,'Gas wholesale lookups'!$A$4:$L$15,'Inputs - Gas wholesale index'!L$2,FALSE)</f>
        <v>208526.18181818182</v>
      </c>
      <c r="M460" s="12">
        <f>VLOOKUP($B460,'Gas wholesale lookups'!$A$4:$L$15,'Inputs - Gas wholesale index'!M$2,FALSE)</f>
        <v>166168.27272727274</v>
      </c>
      <c r="N460" s="12">
        <f>VLOOKUP($B460,'Gas wholesale lookups'!$A$4:$L$15,'Inputs - Gas wholesale index'!N$2,FALSE)</f>
        <v>291847.5</v>
      </c>
      <c r="O460" s="37">
        <f>VLOOKUP($B460,'Gas wholesale lookups'!$A$4:$R$15,'Inputs - Gas wholesale index'!O$2,FALSE)</f>
        <v>0</v>
      </c>
      <c r="P460" s="37">
        <f>VLOOKUP($B460,'Gas wholesale lookups'!$A$4:$R$15,'Inputs - Gas wholesale index'!P$2,FALSE)</f>
        <v>1</v>
      </c>
      <c r="Q460" s="37">
        <f>VLOOKUP($B460,'Gas wholesale lookups'!$A$4:$R$15,'Inputs - Gas wholesale index'!Q$2,FALSE)</f>
        <v>1</v>
      </c>
      <c r="R460" s="37">
        <f>VLOOKUP($B460,'Gas wholesale lookups'!$A$4:$R$15,'Inputs - Gas wholesale index'!R$2,FALSE)</f>
        <v>1</v>
      </c>
      <c r="S460" s="37">
        <f>VLOOKUP($B460,'Gas wholesale lookups'!$A$4:$R$15,'Inputs - Gas wholesale index'!S$2,FALSE)</f>
        <v>1</v>
      </c>
      <c r="T460" s="37">
        <f>VLOOKUP($B460,'Gas wholesale lookups'!$A$4:$R$15,'Inputs - Gas wholesale index'!T$2,FALSE)</f>
        <v>0</v>
      </c>
      <c r="U460" s="12">
        <f t="shared" si="145"/>
        <v>0</v>
      </c>
      <c r="V460" s="12">
        <f t="shared" si="146"/>
        <v>291847.5</v>
      </c>
      <c r="W460" s="12">
        <f t="shared" si="147"/>
        <v>332991.45454545453</v>
      </c>
      <c r="X460" s="12">
        <f t="shared" si="148"/>
        <v>208526.18181818182</v>
      </c>
      <c r="Y460" s="12">
        <f t="shared" si="149"/>
        <v>166168.27272727274</v>
      </c>
      <c r="Z460" s="12">
        <f t="shared" si="150"/>
        <v>0</v>
      </c>
      <c r="AA460" s="12">
        <f t="shared" si="151"/>
        <v>999533.40909090918</v>
      </c>
      <c r="AB460" s="22">
        <f t="shared" si="152"/>
        <v>0</v>
      </c>
      <c r="AC460" s="22">
        <f t="shared" si="153"/>
        <v>0</v>
      </c>
      <c r="AD460" s="22">
        <f t="shared" si="154"/>
        <v>0</v>
      </c>
      <c r="AE460" s="22">
        <f t="shared" si="155"/>
        <v>0</v>
      </c>
      <c r="AF460" s="22">
        <f t="shared" si="156"/>
        <v>0</v>
      </c>
      <c r="AG460" s="22">
        <f t="shared" si="157"/>
        <v>0</v>
      </c>
      <c r="AH460" s="22">
        <f t="shared" si="158"/>
        <v>0</v>
      </c>
      <c r="AI460" s="43" t="str">
        <f t="shared" si="159"/>
        <v>n/a</v>
      </c>
      <c r="AJ460" s="2" t="str">
        <f t="shared" si="142"/>
        <v>2016-17 Winter</v>
      </c>
      <c r="AK460" s="2" t="str">
        <f t="shared" si="143"/>
        <v>2016-17 Summer</v>
      </c>
      <c r="AL460" s="127">
        <v>0</v>
      </c>
      <c r="AM460" s="7"/>
    </row>
    <row r="461" spans="1:39">
      <c r="A461" s="46">
        <v>42509</v>
      </c>
      <c r="B461" s="13" t="str">
        <f t="shared" si="144"/>
        <v>May</v>
      </c>
      <c r="C461" s="182"/>
      <c r="D461" s="182"/>
      <c r="E461" s="182"/>
      <c r="F461" s="182"/>
      <c r="G461" s="182"/>
      <c r="H461" s="182"/>
      <c r="I461" s="12">
        <f>VLOOKUP($B461,'Gas wholesale lookups'!$A$4:$L$15,'Inputs - Gas wholesale index'!I$2,FALSE)</f>
        <v>166168.27272727274</v>
      </c>
      <c r="J461" s="12">
        <f>VLOOKUP($B461,'Gas wholesale lookups'!$A$4:$L$15,'Inputs - Gas wholesale index'!J$2,FALSE)</f>
        <v>291847.5</v>
      </c>
      <c r="K461" s="12">
        <f>VLOOKUP($B461,'Gas wholesale lookups'!$A$4:$L$15,'Inputs - Gas wholesale index'!K$2,FALSE)</f>
        <v>332991.45454545453</v>
      </c>
      <c r="L461" s="12">
        <f>VLOOKUP($B461,'Gas wholesale lookups'!$A$4:$L$15,'Inputs - Gas wholesale index'!L$2,FALSE)</f>
        <v>208526.18181818182</v>
      </c>
      <c r="M461" s="12">
        <f>VLOOKUP($B461,'Gas wholesale lookups'!$A$4:$L$15,'Inputs - Gas wholesale index'!M$2,FALSE)</f>
        <v>166168.27272727274</v>
      </c>
      <c r="N461" s="12">
        <f>VLOOKUP($B461,'Gas wholesale lookups'!$A$4:$L$15,'Inputs - Gas wholesale index'!N$2,FALSE)</f>
        <v>291847.5</v>
      </c>
      <c r="O461" s="37">
        <f>VLOOKUP($B461,'Gas wholesale lookups'!$A$4:$R$15,'Inputs - Gas wholesale index'!O$2,FALSE)</f>
        <v>0</v>
      </c>
      <c r="P461" s="37">
        <f>VLOOKUP($B461,'Gas wholesale lookups'!$A$4:$R$15,'Inputs - Gas wholesale index'!P$2,FALSE)</f>
        <v>1</v>
      </c>
      <c r="Q461" s="37">
        <f>VLOOKUP($B461,'Gas wholesale lookups'!$A$4:$R$15,'Inputs - Gas wholesale index'!Q$2,FALSE)</f>
        <v>1</v>
      </c>
      <c r="R461" s="37">
        <f>VLOOKUP($B461,'Gas wholesale lookups'!$A$4:$R$15,'Inputs - Gas wholesale index'!R$2,FALSE)</f>
        <v>1</v>
      </c>
      <c r="S461" s="37">
        <f>VLOOKUP($B461,'Gas wholesale lookups'!$A$4:$R$15,'Inputs - Gas wholesale index'!S$2,FALSE)</f>
        <v>1</v>
      </c>
      <c r="T461" s="37">
        <f>VLOOKUP($B461,'Gas wholesale lookups'!$A$4:$R$15,'Inputs - Gas wholesale index'!T$2,FALSE)</f>
        <v>0</v>
      </c>
      <c r="U461" s="12">
        <f t="shared" si="145"/>
        <v>0</v>
      </c>
      <c r="V461" s="12">
        <f t="shared" si="146"/>
        <v>291847.5</v>
      </c>
      <c r="W461" s="12">
        <f t="shared" si="147"/>
        <v>332991.45454545453</v>
      </c>
      <c r="X461" s="12">
        <f t="shared" si="148"/>
        <v>208526.18181818182</v>
      </c>
      <c r="Y461" s="12">
        <f t="shared" si="149"/>
        <v>166168.27272727274</v>
      </c>
      <c r="Z461" s="12">
        <f t="shared" si="150"/>
        <v>0</v>
      </c>
      <c r="AA461" s="12">
        <f t="shared" si="151"/>
        <v>999533.40909090918</v>
      </c>
      <c r="AB461" s="22">
        <f t="shared" si="152"/>
        <v>0</v>
      </c>
      <c r="AC461" s="22">
        <f t="shared" si="153"/>
        <v>0</v>
      </c>
      <c r="AD461" s="22">
        <f t="shared" si="154"/>
        <v>0</v>
      </c>
      <c r="AE461" s="22">
        <f t="shared" si="155"/>
        <v>0</v>
      </c>
      <c r="AF461" s="22">
        <f t="shared" si="156"/>
        <v>0</v>
      </c>
      <c r="AG461" s="22">
        <f t="shared" si="157"/>
        <v>0</v>
      </c>
      <c r="AH461" s="22">
        <f t="shared" si="158"/>
        <v>0</v>
      </c>
      <c r="AI461" s="43" t="str">
        <f t="shared" si="159"/>
        <v>n/a</v>
      </c>
      <c r="AJ461" s="2" t="str">
        <f t="shared" si="142"/>
        <v>2016-17 Winter</v>
      </c>
      <c r="AK461" s="2" t="str">
        <f t="shared" si="143"/>
        <v>2016-17 Summer</v>
      </c>
      <c r="AL461" s="127">
        <v>0</v>
      </c>
      <c r="AM461" s="7"/>
    </row>
    <row r="462" spans="1:39">
      <c r="A462" s="46">
        <v>42510</v>
      </c>
      <c r="B462" s="13" t="str">
        <f t="shared" si="144"/>
        <v>May</v>
      </c>
      <c r="C462" s="182"/>
      <c r="D462" s="182"/>
      <c r="E462" s="182"/>
      <c r="F462" s="182"/>
      <c r="G462" s="182"/>
      <c r="H462" s="182"/>
      <c r="I462" s="12">
        <f>VLOOKUP($B462,'Gas wholesale lookups'!$A$4:$L$15,'Inputs - Gas wholesale index'!I$2,FALSE)</f>
        <v>166168.27272727274</v>
      </c>
      <c r="J462" s="12">
        <f>VLOOKUP($B462,'Gas wholesale lookups'!$A$4:$L$15,'Inputs - Gas wholesale index'!J$2,FALSE)</f>
        <v>291847.5</v>
      </c>
      <c r="K462" s="12">
        <f>VLOOKUP($B462,'Gas wholesale lookups'!$A$4:$L$15,'Inputs - Gas wholesale index'!K$2,FALSE)</f>
        <v>332991.45454545453</v>
      </c>
      <c r="L462" s="12">
        <f>VLOOKUP($B462,'Gas wholesale lookups'!$A$4:$L$15,'Inputs - Gas wholesale index'!L$2,FALSE)</f>
        <v>208526.18181818182</v>
      </c>
      <c r="M462" s="12">
        <f>VLOOKUP($B462,'Gas wholesale lookups'!$A$4:$L$15,'Inputs - Gas wholesale index'!M$2,FALSE)</f>
        <v>166168.27272727274</v>
      </c>
      <c r="N462" s="12">
        <f>VLOOKUP($B462,'Gas wholesale lookups'!$A$4:$L$15,'Inputs - Gas wholesale index'!N$2,FALSE)</f>
        <v>291847.5</v>
      </c>
      <c r="O462" s="37">
        <f>VLOOKUP($B462,'Gas wholesale lookups'!$A$4:$R$15,'Inputs - Gas wholesale index'!O$2,FALSE)</f>
        <v>0</v>
      </c>
      <c r="P462" s="37">
        <f>VLOOKUP($B462,'Gas wholesale lookups'!$A$4:$R$15,'Inputs - Gas wholesale index'!P$2,FALSE)</f>
        <v>1</v>
      </c>
      <c r="Q462" s="37">
        <f>VLOOKUP($B462,'Gas wholesale lookups'!$A$4:$R$15,'Inputs - Gas wholesale index'!Q$2,FALSE)</f>
        <v>1</v>
      </c>
      <c r="R462" s="37">
        <f>VLOOKUP($B462,'Gas wholesale lookups'!$A$4:$R$15,'Inputs - Gas wholesale index'!R$2,FALSE)</f>
        <v>1</v>
      </c>
      <c r="S462" s="37">
        <f>VLOOKUP($B462,'Gas wholesale lookups'!$A$4:$R$15,'Inputs - Gas wholesale index'!S$2,FALSE)</f>
        <v>1</v>
      </c>
      <c r="T462" s="37">
        <f>VLOOKUP($B462,'Gas wholesale lookups'!$A$4:$R$15,'Inputs - Gas wholesale index'!T$2,FALSE)</f>
        <v>0</v>
      </c>
      <c r="U462" s="12">
        <f t="shared" si="145"/>
        <v>0</v>
      </c>
      <c r="V462" s="12">
        <f t="shared" si="146"/>
        <v>291847.5</v>
      </c>
      <c r="W462" s="12">
        <f t="shared" si="147"/>
        <v>332991.45454545453</v>
      </c>
      <c r="X462" s="12">
        <f t="shared" si="148"/>
        <v>208526.18181818182</v>
      </c>
      <c r="Y462" s="12">
        <f t="shared" si="149"/>
        <v>166168.27272727274</v>
      </c>
      <c r="Z462" s="12">
        <f t="shared" si="150"/>
        <v>0</v>
      </c>
      <c r="AA462" s="12">
        <f t="shared" si="151"/>
        <v>999533.40909090918</v>
      </c>
      <c r="AB462" s="22">
        <f t="shared" si="152"/>
        <v>0</v>
      </c>
      <c r="AC462" s="22">
        <f t="shared" si="153"/>
        <v>0</v>
      </c>
      <c r="AD462" s="22">
        <f t="shared" si="154"/>
        <v>0</v>
      </c>
      <c r="AE462" s="22">
        <f t="shared" si="155"/>
        <v>0</v>
      </c>
      <c r="AF462" s="22">
        <f t="shared" si="156"/>
        <v>0</v>
      </c>
      <c r="AG462" s="22">
        <f t="shared" si="157"/>
        <v>0</v>
      </c>
      <c r="AH462" s="22">
        <f t="shared" si="158"/>
        <v>0</v>
      </c>
      <c r="AI462" s="43" t="str">
        <f t="shared" si="159"/>
        <v>n/a</v>
      </c>
      <c r="AJ462" s="2" t="str">
        <f t="shared" si="142"/>
        <v>2016-17 Winter</v>
      </c>
      <c r="AK462" s="2" t="str">
        <f t="shared" si="143"/>
        <v>2016-17 Summer</v>
      </c>
      <c r="AL462" s="127">
        <v>0</v>
      </c>
      <c r="AM462" s="7"/>
    </row>
    <row r="463" spans="1:39">
      <c r="A463" s="46">
        <v>42513</v>
      </c>
      <c r="B463" s="13" t="str">
        <f t="shared" si="144"/>
        <v>May</v>
      </c>
      <c r="C463" s="182"/>
      <c r="D463" s="182"/>
      <c r="E463" s="182"/>
      <c r="F463" s="182"/>
      <c r="G463" s="182"/>
      <c r="H463" s="182"/>
      <c r="I463" s="12">
        <f>VLOOKUP($B463,'Gas wholesale lookups'!$A$4:$L$15,'Inputs - Gas wholesale index'!I$2,FALSE)</f>
        <v>166168.27272727274</v>
      </c>
      <c r="J463" s="12">
        <f>VLOOKUP($B463,'Gas wholesale lookups'!$A$4:$L$15,'Inputs - Gas wholesale index'!J$2,FALSE)</f>
        <v>291847.5</v>
      </c>
      <c r="K463" s="12">
        <f>VLOOKUP($B463,'Gas wholesale lookups'!$A$4:$L$15,'Inputs - Gas wholesale index'!K$2,FALSE)</f>
        <v>332991.45454545453</v>
      </c>
      <c r="L463" s="12">
        <f>VLOOKUP($B463,'Gas wholesale lookups'!$A$4:$L$15,'Inputs - Gas wholesale index'!L$2,FALSE)</f>
        <v>208526.18181818182</v>
      </c>
      <c r="M463" s="12">
        <f>VLOOKUP($B463,'Gas wholesale lookups'!$A$4:$L$15,'Inputs - Gas wholesale index'!M$2,FALSE)</f>
        <v>166168.27272727274</v>
      </c>
      <c r="N463" s="12">
        <f>VLOOKUP($B463,'Gas wholesale lookups'!$A$4:$L$15,'Inputs - Gas wholesale index'!N$2,FALSE)</f>
        <v>291847.5</v>
      </c>
      <c r="O463" s="37">
        <f>VLOOKUP($B463,'Gas wholesale lookups'!$A$4:$R$15,'Inputs - Gas wholesale index'!O$2,FALSE)</f>
        <v>0</v>
      </c>
      <c r="P463" s="37">
        <f>VLOOKUP($B463,'Gas wholesale lookups'!$A$4:$R$15,'Inputs - Gas wholesale index'!P$2,FALSE)</f>
        <v>1</v>
      </c>
      <c r="Q463" s="37">
        <f>VLOOKUP($B463,'Gas wholesale lookups'!$A$4:$R$15,'Inputs - Gas wholesale index'!Q$2,FALSE)</f>
        <v>1</v>
      </c>
      <c r="R463" s="37">
        <f>VLOOKUP($B463,'Gas wholesale lookups'!$A$4:$R$15,'Inputs - Gas wholesale index'!R$2,FALSE)</f>
        <v>1</v>
      </c>
      <c r="S463" s="37">
        <f>VLOOKUP($B463,'Gas wholesale lookups'!$A$4:$R$15,'Inputs - Gas wholesale index'!S$2,FALSE)</f>
        <v>1</v>
      </c>
      <c r="T463" s="37">
        <f>VLOOKUP($B463,'Gas wholesale lookups'!$A$4:$R$15,'Inputs - Gas wholesale index'!T$2,FALSE)</f>
        <v>0</v>
      </c>
      <c r="U463" s="12">
        <f t="shared" si="145"/>
        <v>0</v>
      </c>
      <c r="V463" s="12">
        <f t="shared" si="146"/>
        <v>291847.5</v>
      </c>
      <c r="W463" s="12">
        <f t="shared" si="147"/>
        <v>332991.45454545453</v>
      </c>
      <c r="X463" s="12">
        <f t="shared" si="148"/>
        <v>208526.18181818182</v>
      </c>
      <c r="Y463" s="12">
        <f t="shared" si="149"/>
        <v>166168.27272727274</v>
      </c>
      <c r="Z463" s="12">
        <f t="shared" si="150"/>
        <v>0</v>
      </c>
      <c r="AA463" s="12">
        <f t="shared" si="151"/>
        <v>999533.40909090918</v>
      </c>
      <c r="AB463" s="22">
        <f t="shared" si="152"/>
        <v>0</v>
      </c>
      <c r="AC463" s="22">
        <f t="shared" si="153"/>
        <v>0</v>
      </c>
      <c r="AD463" s="22">
        <f t="shared" si="154"/>
        <v>0</v>
      </c>
      <c r="AE463" s="22">
        <f t="shared" si="155"/>
        <v>0</v>
      </c>
      <c r="AF463" s="22">
        <f t="shared" si="156"/>
        <v>0</v>
      </c>
      <c r="AG463" s="22">
        <f t="shared" si="157"/>
        <v>0</v>
      </c>
      <c r="AH463" s="22">
        <f t="shared" si="158"/>
        <v>0</v>
      </c>
      <c r="AI463" s="43" t="str">
        <f t="shared" si="159"/>
        <v>n/a</v>
      </c>
      <c r="AJ463" s="2" t="str">
        <f t="shared" si="142"/>
        <v>2016-17 Winter</v>
      </c>
      <c r="AK463" s="2" t="str">
        <f t="shared" si="143"/>
        <v>2016-17 Summer</v>
      </c>
      <c r="AL463" s="127">
        <v>0</v>
      </c>
      <c r="AM463" s="7"/>
    </row>
    <row r="464" spans="1:39">
      <c r="A464" s="46">
        <v>42514</v>
      </c>
      <c r="B464" s="13" t="str">
        <f t="shared" si="144"/>
        <v>May</v>
      </c>
      <c r="C464" s="182"/>
      <c r="D464" s="182"/>
      <c r="E464" s="182"/>
      <c r="F464" s="182"/>
      <c r="G464" s="182"/>
      <c r="H464" s="182"/>
      <c r="I464" s="12">
        <f>VLOOKUP($B464,'Gas wholesale lookups'!$A$4:$L$15,'Inputs - Gas wholesale index'!I$2,FALSE)</f>
        <v>166168.27272727274</v>
      </c>
      <c r="J464" s="12">
        <f>VLOOKUP($B464,'Gas wholesale lookups'!$A$4:$L$15,'Inputs - Gas wholesale index'!J$2,FALSE)</f>
        <v>291847.5</v>
      </c>
      <c r="K464" s="12">
        <f>VLOOKUP($B464,'Gas wholesale lookups'!$A$4:$L$15,'Inputs - Gas wholesale index'!K$2,FALSE)</f>
        <v>332991.45454545453</v>
      </c>
      <c r="L464" s="12">
        <f>VLOOKUP($B464,'Gas wholesale lookups'!$A$4:$L$15,'Inputs - Gas wholesale index'!L$2,FALSE)</f>
        <v>208526.18181818182</v>
      </c>
      <c r="M464" s="12">
        <f>VLOOKUP($B464,'Gas wholesale lookups'!$A$4:$L$15,'Inputs - Gas wholesale index'!M$2,FALSE)</f>
        <v>166168.27272727274</v>
      </c>
      <c r="N464" s="12">
        <f>VLOOKUP($B464,'Gas wholesale lookups'!$A$4:$L$15,'Inputs - Gas wholesale index'!N$2,FALSE)</f>
        <v>291847.5</v>
      </c>
      <c r="O464" s="37">
        <f>VLOOKUP($B464,'Gas wholesale lookups'!$A$4:$R$15,'Inputs - Gas wholesale index'!O$2,FALSE)</f>
        <v>0</v>
      </c>
      <c r="P464" s="37">
        <f>VLOOKUP($B464,'Gas wholesale lookups'!$A$4:$R$15,'Inputs - Gas wholesale index'!P$2,FALSE)</f>
        <v>1</v>
      </c>
      <c r="Q464" s="37">
        <f>VLOOKUP($B464,'Gas wholesale lookups'!$A$4:$R$15,'Inputs - Gas wholesale index'!Q$2,FALSE)</f>
        <v>1</v>
      </c>
      <c r="R464" s="37">
        <f>VLOOKUP($B464,'Gas wholesale lookups'!$A$4:$R$15,'Inputs - Gas wholesale index'!R$2,FALSE)</f>
        <v>1</v>
      </c>
      <c r="S464" s="37">
        <f>VLOOKUP($B464,'Gas wholesale lookups'!$A$4:$R$15,'Inputs - Gas wholesale index'!S$2,FALSE)</f>
        <v>1</v>
      </c>
      <c r="T464" s="37">
        <f>VLOOKUP($B464,'Gas wholesale lookups'!$A$4:$R$15,'Inputs - Gas wholesale index'!T$2,FALSE)</f>
        <v>0</v>
      </c>
      <c r="U464" s="12">
        <f t="shared" si="145"/>
        <v>0</v>
      </c>
      <c r="V464" s="12">
        <f t="shared" si="146"/>
        <v>291847.5</v>
      </c>
      <c r="W464" s="12">
        <f t="shared" si="147"/>
        <v>332991.45454545453</v>
      </c>
      <c r="X464" s="12">
        <f t="shared" si="148"/>
        <v>208526.18181818182</v>
      </c>
      <c r="Y464" s="12">
        <f t="shared" si="149"/>
        <v>166168.27272727274</v>
      </c>
      <c r="Z464" s="12">
        <f t="shared" si="150"/>
        <v>0</v>
      </c>
      <c r="AA464" s="12">
        <f t="shared" si="151"/>
        <v>999533.40909090918</v>
      </c>
      <c r="AB464" s="22">
        <f t="shared" si="152"/>
        <v>0</v>
      </c>
      <c r="AC464" s="22">
        <f t="shared" si="153"/>
        <v>0</v>
      </c>
      <c r="AD464" s="22">
        <f t="shared" si="154"/>
        <v>0</v>
      </c>
      <c r="AE464" s="22">
        <f t="shared" si="155"/>
        <v>0</v>
      </c>
      <c r="AF464" s="22">
        <f t="shared" si="156"/>
        <v>0</v>
      </c>
      <c r="AG464" s="22">
        <f t="shared" si="157"/>
        <v>0</v>
      </c>
      <c r="AH464" s="22">
        <f t="shared" si="158"/>
        <v>0</v>
      </c>
      <c r="AI464" s="43" t="str">
        <f t="shared" si="159"/>
        <v>n/a</v>
      </c>
      <c r="AJ464" s="2" t="str">
        <f t="shared" si="142"/>
        <v>2016-17 Winter</v>
      </c>
      <c r="AK464" s="2" t="str">
        <f t="shared" si="143"/>
        <v>2016-17 Summer</v>
      </c>
      <c r="AL464" s="127">
        <v>0</v>
      </c>
      <c r="AM464" s="7"/>
    </row>
    <row r="465" spans="1:39">
      <c r="A465" s="46">
        <v>42515</v>
      </c>
      <c r="B465" s="13" t="str">
        <f t="shared" si="144"/>
        <v>May</v>
      </c>
      <c r="C465" s="182"/>
      <c r="D465" s="182"/>
      <c r="E465" s="182"/>
      <c r="F465" s="182"/>
      <c r="G465" s="182"/>
      <c r="H465" s="182"/>
      <c r="I465" s="12">
        <f>VLOOKUP($B465,'Gas wholesale lookups'!$A$4:$L$15,'Inputs - Gas wholesale index'!I$2,FALSE)</f>
        <v>166168.27272727274</v>
      </c>
      <c r="J465" s="12">
        <f>VLOOKUP($B465,'Gas wholesale lookups'!$A$4:$L$15,'Inputs - Gas wholesale index'!J$2,FALSE)</f>
        <v>291847.5</v>
      </c>
      <c r="K465" s="12">
        <f>VLOOKUP($B465,'Gas wholesale lookups'!$A$4:$L$15,'Inputs - Gas wholesale index'!K$2,FALSE)</f>
        <v>332991.45454545453</v>
      </c>
      <c r="L465" s="12">
        <f>VLOOKUP($B465,'Gas wholesale lookups'!$A$4:$L$15,'Inputs - Gas wholesale index'!L$2,FALSE)</f>
        <v>208526.18181818182</v>
      </c>
      <c r="M465" s="12">
        <f>VLOOKUP($B465,'Gas wholesale lookups'!$A$4:$L$15,'Inputs - Gas wholesale index'!M$2,FALSE)</f>
        <v>166168.27272727274</v>
      </c>
      <c r="N465" s="12">
        <f>VLOOKUP($B465,'Gas wholesale lookups'!$A$4:$L$15,'Inputs - Gas wholesale index'!N$2,FALSE)</f>
        <v>291847.5</v>
      </c>
      <c r="O465" s="37">
        <f>VLOOKUP($B465,'Gas wholesale lookups'!$A$4:$R$15,'Inputs - Gas wholesale index'!O$2,FALSE)</f>
        <v>0</v>
      </c>
      <c r="P465" s="37">
        <f>VLOOKUP($B465,'Gas wholesale lookups'!$A$4:$R$15,'Inputs - Gas wholesale index'!P$2,FALSE)</f>
        <v>1</v>
      </c>
      <c r="Q465" s="37">
        <f>VLOOKUP($B465,'Gas wholesale lookups'!$A$4:$R$15,'Inputs - Gas wholesale index'!Q$2,FALSE)</f>
        <v>1</v>
      </c>
      <c r="R465" s="37">
        <f>VLOOKUP($B465,'Gas wholesale lookups'!$A$4:$R$15,'Inputs - Gas wholesale index'!R$2,FALSE)</f>
        <v>1</v>
      </c>
      <c r="S465" s="37">
        <f>VLOOKUP($B465,'Gas wholesale lookups'!$A$4:$R$15,'Inputs - Gas wholesale index'!S$2,FALSE)</f>
        <v>1</v>
      </c>
      <c r="T465" s="37">
        <f>VLOOKUP($B465,'Gas wholesale lookups'!$A$4:$R$15,'Inputs - Gas wholesale index'!T$2,FALSE)</f>
        <v>0</v>
      </c>
      <c r="U465" s="12">
        <f t="shared" si="145"/>
        <v>0</v>
      </c>
      <c r="V465" s="12">
        <f t="shared" si="146"/>
        <v>291847.5</v>
      </c>
      <c r="W465" s="12">
        <f t="shared" si="147"/>
        <v>332991.45454545453</v>
      </c>
      <c r="X465" s="12">
        <f t="shared" si="148"/>
        <v>208526.18181818182</v>
      </c>
      <c r="Y465" s="12">
        <f t="shared" si="149"/>
        <v>166168.27272727274</v>
      </c>
      <c r="Z465" s="12">
        <f t="shared" si="150"/>
        <v>0</v>
      </c>
      <c r="AA465" s="12">
        <f t="shared" si="151"/>
        <v>999533.40909090918</v>
      </c>
      <c r="AB465" s="22">
        <f t="shared" si="152"/>
        <v>0</v>
      </c>
      <c r="AC465" s="22">
        <f t="shared" si="153"/>
        <v>0</v>
      </c>
      <c r="AD465" s="22">
        <f t="shared" si="154"/>
        <v>0</v>
      </c>
      <c r="AE465" s="22">
        <f t="shared" si="155"/>
        <v>0</v>
      </c>
      <c r="AF465" s="22">
        <f t="shared" si="156"/>
        <v>0</v>
      </c>
      <c r="AG465" s="22">
        <f t="shared" si="157"/>
        <v>0</v>
      </c>
      <c r="AH465" s="22">
        <f t="shared" si="158"/>
        <v>0</v>
      </c>
      <c r="AI465" s="43" t="str">
        <f t="shared" si="159"/>
        <v>n/a</v>
      </c>
      <c r="AJ465" s="2" t="str">
        <f t="shared" si="142"/>
        <v>2016-17 Winter</v>
      </c>
      <c r="AK465" s="2" t="str">
        <f t="shared" si="143"/>
        <v>2016-17 Summer</v>
      </c>
      <c r="AL465" s="127">
        <v>0</v>
      </c>
      <c r="AM465" s="7"/>
    </row>
    <row r="466" spans="1:39">
      <c r="A466" s="46">
        <v>42516</v>
      </c>
      <c r="B466" s="13" t="str">
        <f t="shared" si="144"/>
        <v>May</v>
      </c>
      <c r="C466" s="182"/>
      <c r="D466" s="182"/>
      <c r="E466" s="182"/>
      <c r="F466" s="182"/>
      <c r="G466" s="182"/>
      <c r="H466" s="182"/>
      <c r="I466" s="12">
        <f>VLOOKUP($B466,'Gas wholesale lookups'!$A$4:$L$15,'Inputs - Gas wholesale index'!I$2,FALSE)</f>
        <v>166168.27272727274</v>
      </c>
      <c r="J466" s="12">
        <f>VLOOKUP($B466,'Gas wholesale lookups'!$A$4:$L$15,'Inputs - Gas wholesale index'!J$2,FALSE)</f>
        <v>291847.5</v>
      </c>
      <c r="K466" s="12">
        <f>VLOOKUP($B466,'Gas wholesale lookups'!$A$4:$L$15,'Inputs - Gas wholesale index'!K$2,FALSE)</f>
        <v>332991.45454545453</v>
      </c>
      <c r="L466" s="12">
        <f>VLOOKUP($B466,'Gas wholesale lookups'!$A$4:$L$15,'Inputs - Gas wholesale index'!L$2,FALSE)</f>
        <v>208526.18181818182</v>
      </c>
      <c r="M466" s="12">
        <f>VLOOKUP($B466,'Gas wholesale lookups'!$A$4:$L$15,'Inputs - Gas wholesale index'!M$2,FALSE)</f>
        <v>166168.27272727274</v>
      </c>
      <c r="N466" s="12">
        <f>VLOOKUP($B466,'Gas wholesale lookups'!$A$4:$L$15,'Inputs - Gas wholesale index'!N$2,FALSE)</f>
        <v>291847.5</v>
      </c>
      <c r="O466" s="37">
        <f>VLOOKUP($B466,'Gas wholesale lookups'!$A$4:$R$15,'Inputs - Gas wholesale index'!O$2,FALSE)</f>
        <v>0</v>
      </c>
      <c r="P466" s="37">
        <f>VLOOKUP($B466,'Gas wholesale lookups'!$A$4:$R$15,'Inputs - Gas wholesale index'!P$2,FALSE)</f>
        <v>1</v>
      </c>
      <c r="Q466" s="37">
        <f>VLOOKUP($B466,'Gas wholesale lookups'!$A$4:$R$15,'Inputs - Gas wholesale index'!Q$2,FALSE)</f>
        <v>1</v>
      </c>
      <c r="R466" s="37">
        <f>VLOOKUP($B466,'Gas wholesale lookups'!$A$4:$R$15,'Inputs - Gas wholesale index'!R$2,FALSE)</f>
        <v>1</v>
      </c>
      <c r="S466" s="37">
        <f>VLOOKUP($B466,'Gas wholesale lookups'!$A$4:$R$15,'Inputs - Gas wholesale index'!S$2,FALSE)</f>
        <v>1</v>
      </c>
      <c r="T466" s="37">
        <f>VLOOKUP($B466,'Gas wholesale lookups'!$A$4:$R$15,'Inputs - Gas wholesale index'!T$2,FALSE)</f>
        <v>0</v>
      </c>
      <c r="U466" s="12">
        <f t="shared" si="145"/>
        <v>0</v>
      </c>
      <c r="V466" s="12">
        <f t="shared" si="146"/>
        <v>291847.5</v>
      </c>
      <c r="W466" s="12">
        <f t="shared" si="147"/>
        <v>332991.45454545453</v>
      </c>
      <c r="X466" s="12">
        <f t="shared" si="148"/>
        <v>208526.18181818182</v>
      </c>
      <c r="Y466" s="12">
        <f t="shared" si="149"/>
        <v>166168.27272727274</v>
      </c>
      <c r="Z466" s="12">
        <f t="shared" si="150"/>
        <v>0</v>
      </c>
      <c r="AA466" s="12">
        <f t="shared" si="151"/>
        <v>999533.40909090918</v>
      </c>
      <c r="AB466" s="22">
        <f t="shared" si="152"/>
        <v>0</v>
      </c>
      <c r="AC466" s="22">
        <f t="shared" si="153"/>
        <v>0</v>
      </c>
      <c r="AD466" s="22">
        <f t="shared" si="154"/>
        <v>0</v>
      </c>
      <c r="AE466" s="22">
        <f t="shared" si="155"/>
        <v>0</v>
      </c>
      <c r="AF466" s="22">
        <f t="shared" si="156"/>
        <v>0</v>
      </c>
      <c r="AG466" s="22">
        <f t="shared" si="157"/>
        <v>0</v>
      </c>
      <c r="AH466" s="22">
        <f t="shared" si="158"/>
        <v>0</v>
      </c>
      <c r="AI466" s="43" t="str">
        <f t="shared" si="159"/>
        <v>n/a</v>
      </c>
      <c r="AJ466" s="2" t="str">
        <f t="shared" si="142"/>
        <v>2016-17 Winter</v>
      </c>
      <c r="AK466" s="2" t="str">
        <f t="shared" si="143"/>
        <v>2016-17 Summer</v>
      </c>
      <c r="AL466" s="127">
        <v>0</v>
      </c>
      <c r="AM466" s="7"/>
    </row>
    <row r="467" spans="1:39">
      <c r="A467" s="46">
        <v>42517</v>
      </c>
      <c r="B467" s="13" t="str">
        <f t="shared" si="144"/>
        <v>May</v>
      </c>
      <c r="C467" s="182"/>
      <c r="D467" s="182"/>
      <c r="E467" s="182"/>
      <c r="F467" s="182"/>
      <c r="G467" s="182"/>
      <c r="H467" s="182"/>
      <c r="I467" s="12">
        <f>VLOOKUP($B467,'Gas wholesale lookups'!$A$4:$L$15,'Inputs - Gas wholesale index'!I$2,FALSE)</f>
        <v>166168.27272727274</v>
      </c>
      <c r="J467" s="12">
        <f>VLOOKUP($B467,'Gas wholesale lookups'!$A$4:$L$15,'Inputs - Gas wholesale index'!J$2,FALSE)</f>
        <v>291847.5</v>
      </c>
      <c r="K467" s="12">
        <f>VLOOKUP($B467,'Gas wholesale lookups'!$A$4:$L$15,'Inputs - Gas wholesale index'!K$2,FALSE)</f>
        <v>332991.45454545453</v>
      </c>
      <c r="L467" s="12">
        <f>VLOOKUP($B467,'Gas wholesale lookups'!$A$4:$L$15,'Inputs - Gas wholesale index'!L$2,FALSE)</f>
        <v>208526.18181818182</v>
      </c>
      <c r="M467" s="12">
        <f>VLOOKUP($B467,'Gas wholesale lookups'!$A$4:$L$15,'Inputs - Gas wholesale index'!M$2,FALSE)</f>
        <v>166168.27272727274</v>
      </c>
      <c r="N467" s="12">
        <f>VLOOKUP($B467,'Gas wholesale lookups'!$A$4:$L$15,'Inputs - Gas wholesale index'!N$2,FALSE)</f>
        <v>291847.5</v>
      </c>
      <c r="O467" s="37">
        <f>VLOOKUP($B467,'Gas wholesale lookups'!$A$4:$R$15,'Inputs - Gas wholesale index'!O$2,FALSE)</f>
        <v>0</v>
      </c>
      <c r="P467" s="37">
        <f>VLOOKUP($B467,'Gas wholesale lookups'!$A$4:$R$15,'Inputs - Gas wholesale index'!P$2,FALSE)</f>
        <v>1</v>
      </c>
      <c r="Q467" s="37">
        <f>VLOOKUP($B467,'Gas wholesale lookups'!$A$4:$R$15,'Inputs - Gas wholesale index'!Q$2,FALSE)</f>
        <v>1</v>
      </c>
      <c r="R467" s="37">
        <f>VLOOKUP($B467,'Gas wholesale lookups'!$A$4:$R$15,'Inputs - Gas wholesale index'!R$2,FALSE)</f>
        <v>1</v>
      </c>
      <c r="S467" s="37">
        <f>VLOOKUP($B467,'Gas wholesale lookups'!$A$4:$R$15,'Inputs - Gas wholesale index'!S$2,FALSE)</f>
        <v>1</v>
      </c>
      <c r="T467" s="37">
        <f>VLOOKUP($B467,'Gas wholesale lookups'!$A$4:$R$15,'Inputs - Gas wholesale index'!T$2,FALSE)</f>
        <v>0</v>
      </c>
      <c r="U467" s="12">
        <f t="shared" si="145"/>
        <v>0</v>
      </c>
      <c r="V467" s="12">
        <f t="shared" si="146"/>
        <v>291847.5</v>
      </c>
      <c r="W467" s="12">
        <f t="shared" si="147"/>
        <v>332991.45454545453</v>
      </c>
      <c r="X467" s="12">
        <f t="shared" si="148"/>
        <v>208526.18181818182</v>
      </c>
      <c r="Y467" s="12">
        <f t="shared" si="149"/>
        <v>166168.27272727274</v>
      </c>
      <c r="Z467" s="12">
        <f t="shared" si="150"/>
        <v>0</v>
      </c>
      <c r="AA467" s="12">
        <f t="shared" si="151"/>
        <v>999533.40909090918</v>
      </c>
      <c r="AB467" s="22">
        <f t="shared" si="152"/>
        <v>0</v>
      </c>
      <c r="AC467" s="22">
        <f t="shared" si="153"/>
        <v>0</v>
      </c>
      <c r="AD467" s="22">
        <f t="shared" si="154"/>
        <v>0</v>
      </c>
      <c r="AE467" s="22">
        <f t="shared" si="155"/>
        <v>0</v>
      </c>
      <c r="AF467" s="22">
        <f t="shared" si="156"/>
        <v>0</v>
      </c>
      <c r="AG467" s="22">
        <f t="shared" si="157"/>
        <v>0</v>
      </c>
      <c r="AH467" s="22">
        <f t="shared" si="158"/>
        <v>0</v>
      </c>
      <c r="AI467" s="43" t="str">
        <f t="shared" si="159"/>
        <v>n/a</v>
      </c>
      <c r="AJ467" s="2" t="str">
        <f t="shared" si="142"/>
        <v>2016-17 Winter</v>
      </c>
      <c r="AK467" s="2" t="str">
        <f t="shared" si="143"/>
        <v>2016-17 Summer</v>
      </c>
      <c r="AL467" s="127">
        <v>0</v>
      </c>
      <c r="AM467" s="7"/>
    </row>
    <row r="468" spans="1:39">
      <c r="A468" s="46">
        <v>42521</v>
      </c>
      <c r="B468" s="13" t="str">
        <f t="shared" si="144"/>
        <v>May</v>
      </c>
      <c r="C468" s="182"/>
      <c r="D468" s="182"/>
      <c r="E468" s="182"/>
      <c r="F468" s="182"/>
      <c r="G468" s="182"/>
      <c r="H468" s="182"/>
      <c r="I468" s="12">
        <f>VLOOKUP($B468,'Gas wholesale lookups'!$A$4:$L$15,'Inputs - Gas wholesale index'!I$2,FALSE)</f>
        <v>166168.27272727274</v>
      </c>
      <c r="J468" s="12">
        <f>VLOOKUP($B468,'Gas wholesale lookups'!$A$4:$L$15,'Inputs - Gas wholesale index'!J$2,FALSE)</f>
        <v>291847.5</v>
      </c>
      <c r="K468" s="12">
        <f>VLOOKUP($B468,'Gas wholesale lookups'!$A$4:$L$15,'Inputs - Gas wholesale index'!K$2,FALSE)</f>
        <v>332991.45454545453</v>
      </c>
      <c r="L468" s="12">
        <f>VLOOKUP($B468,'Gas wholesale lookups'!$A$4:$L$15,'Inputs - Gas wholesale index'!L$2,FALSE)</f>
        <v>208526.18181818182</v>
      </c>
      <c r="M468" s="12">
        <f>VLOOKUP($B468,'Gas wholesale lookups'!$A$4:$L$15,'Inputs - Gas wholesale index'!M$2,FALSE)</f>
        <v>166168.27272727274</v>
      </c>
      <c r="N468" s="12">
        <f>VLOOKUP($B468,'Gas wholesale lookups'!$A$4:$L$15,'Inputs - Gas wholesale index'!N$2,FALSE)</f>
        <v>291847.5</v>
      </c>
      <c r="O468" s="37">
        <f>VLOOKUP($B468,'Gas wholesale lookups'!$A$4:$R$15,'Inputs - Gas wholesale index'!O$2,FALSE)</f>
        <v>0</v>
      </c>
      <c r="P468" s="37">
        <f>VLOOKUP($B468,'Gas wholesale lookups'!$A$4:$R$15,'Inputs - Gas wholesale index'!P$2,FALSE)</f>
        <v>1</v>
      </c>
      <c r="Q468" s="37">
        <f>VLOOKUP($B468,'Gas wholesale lookups'!$A$4:$R$15,'Inputs - Gas wholesale index'!Q$2,FALSE)</f>
        <v>1</v>
      </c>
      <c r="R468" s="37">
        <f>VLOOKUP($B468,'Gas wholesale lookups'!$A$4:$R$15,'Inputs - Gas wholesale index'!R$2,FALSE)</f>
        <v>1</v>
      </c>
      <c r="S468" s="37">
        <f>VLOOKUP($B468,'Gas wholesale lookups'!$A$4:$R$15,'Inputs - Gas wholesale index'!S$2,FALSE)</f>
        <v>1</v>
      </c>
      <c r="T468" s="37">
        <f>VLOOKUP($B468,'Gas wholesale lookups'!$A$4:$R$15,'Inputs - Gas wholesale index'!T$2,FALSE)</f>
        <v>0</v>
      </c>
      <c r="U468" s="12">
        <f t="shared" si="145"/>
        <v>0</v>
      </c>
      <c r="V468" s="12">
        <f t="shared" si="146"/>
        <v>291847.5</v>
      </c>
      <c r="W468" s="12">
        <f t="shared" si="147"/>
        <v>332991.45454545453</v>
      </c>
      <c r="X468" s="12">
        <f t="shared" si="148"/>
        <v>208526.18181818182</v>
      </c>
      <c r="Y468" s="12">
        <f t="shared" si="149"/>
        <v>166168.27272727274</v>
      </c>
      <c r="Z468" s="12">
        <f t="shared" si="150"/>
        <v>0</v>
      </c>
      <c r="AA468" s="12">
        <f t="shared" si="151"/>
        <v>999533.40909090918</v>
      </c>
      <c r="AB468" s="22">
        <f t="shared" si="152"/>
        <v>0</v>
      </c>
      <c r="AC468" s="22">
        <f t="shared" si="153"/>
        <v>0</v>
      </c>
      <c r="AD468" s="22">
        <f t="shared" si="154"/>
        <v>0</v>
      </c>
      <c r="AE468" s="22">
        <f t="shared" si="155"/>
        <v>0</v>
      </c>
      <c r="AF468" s="22">
        <f t="shared" si="156"/>
        <v>0</v>
      </c>
      <c r="AG468" s="22">
        <f t="shared" si="157"/>
        <v>0</v>
      </c>
      <c r="AH468" s="22">
        <f t="shared" si="158"/>
        <v>0</v>
      </c>
      <c r="AI468" s="43" t="str">
        <f t="shared" si="159"/>
        <v>n/a</v>
      </c>
      <c r="AJ468" s="2" t="str">
        <f t="shared" si="142"/>
        <v>2016-17 Winter</v>
      </c>
      <c r="AK468" s="2" t="str">
        <f t="shared" si="143"/>
        <v>2016-17 Summer</v>
      </c>
      <c r="AL468" s="127">
        <v>0</v>
      </c>
      <c r="AM468" s="7"/>
    </row>
    <row r="469" spans="1:39">
      <c r="A469" s="46">
        <v>42522</v>
      </c>
      <c r="B469" s="13" t="str">
        <f t="shared" si="144"/>
        <v>Jun</v>
      </c>
      <c r="C469" s="182"/>
      <c r="D469" s="182"/>
      <c r="E469" s="182"/>
      <c r="F469" s="182"/>
      <c r="G469" s="182"/>
      <c r="H469" s="182"/>
      <c r="I469" s="12">
        <f>VLOOKUP($B469,'Gas wholesale lookups'!$A$4:$L$15,'Inputs - Gas wholesale index'!I$2,FALSE)</f>
        <v>166168.27272727274</v>
      </c>
      <c r="J469" s="12">
        <f>VLOOKUP($B469,'Gas wholesale lookups'!$A$4:$L$15,'Inputs - Gas wholesale index'!J$2,FALSE)</f>
        <v>291847.5</v>
      </c>
      <c r="K469" s="12">
        <f>VLOOKUP($B469,'Gas wholesale lookups'!$A$4:$L$15,'Inputs - Gas wholesale index'!K$2,FALSE)</f>
        <v>332991.45454545453</v>
      </c>
      <c r="L469" s="12">
        <f>VLOOKUP($B469,'Gas wholesale lookups'!$A$4:$L$15,'Inputs - Gas wholesale index'!L$2,FALSE)</f>
        <v>208526.18181818182</v>
      </c>
      <c r="M469" s="12">
        <f>VLOOKUP($B469,'Gas wholesale lookups'!$A$4:$L$15,'Inputs - Gas wholesale index'!M$2,FALSE)</f>
        <v>166168.27272727274</v>
      </c>
      <c r="N469" s="12">
        <f>VLOOKUP($B469,'Gas wholesale lookups'!$A$4:$L$15,'Inputs - Gas wholesale index'!N$2,FALSE)</f>
        <v>291847.5</v>
      </c>
      <c r="O469" s="37">
        <f>VLOOKUP($B469,'Gas wholesale lookups'!$A$4:$R$15,'Inputs - Gas wholesale index'!O$2,FALSE)</f>
        <v>0</v>
      </c>
      <c r="P469" s="37">
        <f>VLOOKUP($B469,'Gas wholesale lookups'!$A$4:$R$15,'Inputs - Gas wholesale index'!P$2,FALSE)</f>
        <v>1</v>
      </c>
      <c r="Q469" s="37">
        <f>VLOOKUP($B469,'Gas wholesale lookups'!$A$4:$R$15,'Inputs - Gas wholesale index'!Q$2,FALSE)</f>
        <v>1</v>
      </c>
      <c r="R469" s="37">
        <f>VLOOKUP($B469,'Gas wholesale lookups'!$A$4:$R$15,'Inputs - Gas wholesale index'!R$2,FALSE)</f>
        <v>1</v>
      </c>
      <c r="S469" s="37">
        <f>VLOOKUP($B469,'Gas wholesale lookups'!$A$4:$R$15,'Inputs - Gas wholesale index'!S$2,FALSE)</f>
        <v>1</v>
      </c>
      <c r="T469" s="37">
        <f>VLOOKUP($B469,'Gas wholesale lookups'!$A$4:$R$15,'Inputs - Gas wholesale index'!T$2,FALSE)</f>
        <v>0</v>
      </c>
      <c r="U469" s="12">
        <f t="shared" si="145"/>
        <v>0</v>
      </c>
      <c r="V469" s="12">
        <f t="shared" si="146"/>
        <v>291847.5</v>
      </c>
      <c r="W469" s="12">
        <f t="shared" si="147"/>
        <v>332991.45454545453</v>
      </c>
      <c r="X469" s="12">
        <f t="shared" si="148"/>
        <v>208526.18181818182</v>
      </c>
      <c r="Y469" s="12">
        <f t="shared" si="149"/>
        <v>166168.27272727274</v>
      </c>
      <c r="Z469" s="12">
        <f t="shared" si="150"/>
        <v>0</v>
      </c>
      <c r="AA469" s="12">
        <f t="shared" si="151"/>
        <v>999533.40909090918</v>
      </c>
      <c r="AB469" s="22">
        <f t="shared" si="152"/>
        <v>0</v>
      </c>
      <c r="AC469" s="22">
        <f t="shared" si="153"/>
        <v>0</v>
      </c>
      <c r="AD469" s="22">
        <f t="shared" si="154"/>
        <v>0</v>
      </c>
      <c r="AE469" s="22">
        <f t="shared" si="155"/>
        <v>0</v>
      </c>
      <c r="AF469" s="22">
        <f t="shared" si="156"/>
        <v>0</v>
      </c>
      <c r="AG469" s="22">
        <f t="shared" si="157"/>
        <v>0</v>
      </c>
      <c r="AH469" s="22">
        <f t="shared" si="158"/>
        <v>0</v>
      </c>
      <c r="AI469" s="43" t="str">
        <f t="shared" si="159"/>
        <v>n/a</v>
      </c>
      <c r="AJ469" s="2" t="str">
        <f t="shared" si="142"/>
        <v>2016-17 Winter</v>
      </c>
      <c r="AK469" s="2" t="str">
        <f t="shared" si="143"/>
        <v>2016-17 Summer</v>
      </c>
      <c r="AL469" s="127">
        <v>0</v>
      </c>
      <c r="AM469" s="7"/>
    </row>
    <row r="470" spans="1:39">
      <c r="A470" s="46">
        <v>42523</v>
      </c>
      <c r="B470" s="13" t="str">
        <f t="shared" si="144"/>
        <v>Jun</v>
      </c>
      <c r="C470" s="182"/>
      <c r="D470" s="182"/>
      <c r="E470" s="182"/>
      <c r="F470" s="182"/>
      <c r="G470" s="182"/>
      <c r="H470" s="182"/>
      <c r="I470" s="12">
        <f>VLOOKUP($B470,'Gas wholesale lookups'!$A$4:$L$15,'Inputs - Gas wholesale index'!I$2,FALSE)</f>
        <v>166168.27272727274</v>
      </c>
      <c r="J470" s="12">
        <f>VLOOKUP($B470,'Gas wholesale lookups'!$A$4:$L$15,'Inputs - Gas wholesale index'!J$2,FALSE)</f>
        <v>291847.5</v>
      </c>
      <c r="K470" s="12">
        <f>VLOOKUP($B470,'Gas wholesale lookups'!$A$4:$L$15,'Inputs - Gas wholesale index'!K$2,FALSE)</f>
        <v>332991.45454545453</v>
      </c>
      <c r="L470" s="12">
        <f>VLOOKUP($B470,'Gas wholesale lookups'!$A$4:$L$15,'Inputs - Gas wholesale index'!L$2,FALSE)</f>
        <v>208526.18181818182</v>
      </c>
      <c r="M470" s="12">
        <f>VLOOKUP($B470,'Gas wholesale lookups'!$A$4:$L$15,'Inputs - Gas wholesale index'!M$2,FALSE)</f>
        <v>166168.27272727274</v>
      </c>
      <c r="N470" s="12">
        <f>VLOOKUP($B470,'Gas wholesale lookups'!$A$4:$L$15,'Inputs - Gas wholesale index'!N$2,FALSE)</f>
        <v>291847.5</v>
      </c>
      <c r="O470" s="37">
        <f>VLOOKUP($B470,'Gas wholesale lookups'!$A$4:$R$15,'Inputs - Gas wholesale index'!O$2,FALSE)</f>
        <v>0</v>
      </c>
      <c r="P470" s="37">
        <f>VLOOKUP($B470,'Gas wholesale lookups'!$A$4:$R$15,'Inputs - Gas wholesale index'!P$2,FALSE)</f>
        <v>1</v>
      </c>
      <c r="Q470" s="37">
        <f>VLOOKUP($B470,'Gas wholesale lookups'!$A$4:$R$15,'Inputs - Gas wholesale index'!Q$2,FALSE)</f>
        <v>1</v>
      </c>
      <c r="R470" s="37">
        <f>VLOOKUP($B470,'Gas wholesale lookups'!$A$4:$R$15,'Inputs - Gas wholesale index'!R$2,FALSE)</f>
        <v>1</v>
      </c>
      <c r="S470" s="37">
        <f>VLOOKUP($B470,'Gas wholesale lookups'!$A$4:$R$15,'Inputs - Gas wholesale index'!S$2,FALSE)</f>
        <v>1</v>
      </c>
      <c r="T470" s="37">
        <f>VLOOKUP($B470,'Gas wholesale lookups'!$A$4:$R$15,'Inputs - Gas wholesale index'!T$2,FALSE)</f>
        <v>0</v>
      </c>
      <c r="U470" s="12">
        <f t="shared" si="145"/>
        <v>0</v>
      </c>
      <c r="V470" s="12">
        <f t="shared" si="146"/>
        <v>291847.5</v>
      </c>
      <c r="W470" s="12">
        <f t="shared" si="147"/>
        <v>332991.45454545453</v>
      </c>
      <c r="X470" s="12">
        <f t="shared" si="148"/>
        <v>208526.18181818182</v>
      </c>
      <c r="Y470" s="12">
        <f t="shared" si="149"/>
        <v>166168.27272727274</v>
      </c>
      <c r="Z470" s="12">
        <f t="shared" si="150"/>
        <v>0</v>
      </c>
      <c r="AA470" s="12">
        <f t="shared" si="151"/>
        <v>999533.40909090918</v>
      </c>
      <c r="AB470" s="22">
        <f t="shared" si="152"/>
        <v>0</v>
      </c>
      <c r="AC470" s="22">
        <f t="shared" si="153"/>
        <v>0</v>
      </c>
      <c r="AD470" s="22">
        <f t="shared" si="154"/>
        <v>0</v>
      </c>
      <c r="AE470" s="22">
        <f t="shared" si="155"/>
        <v>0</v>
      </c>
      <c r="AF470" s="22">
        <f t="shared" si="156"/>
        <v>0</v>
      </c>
      <c r="AG470" s="22">
        <f t="shared" si="157"/>
        <v>0</v>
      </c>
      <c r="AH470" s="22">
        <f t="shared" si="158"/>
        <v>0</v>
      </c>
      <c r="AI470" s="43" t="str">
        <f t="shared" si="159"/>
        <v>n/a</v>
      </c>
      <c r="AJ470" s="2" t="str">
        <f t="shared" si="142"/>
        <v>2016-17 Winter</v>
      </c>
      <c r="AK470" s="2" t="str">
        <f t="shared" si="143"/>
        <v>2016-17 Summer</v>
      </c>
      <c r="AL470" s="127">
        <v>0</v>
      </c>
      <c r="AM470" s="7"/>
    </row>
    <row r="471" spans="1:39">
      <c r="A471" s="46">
        <v>42524</v>
      </c>
      <c r="B471" s="13" t="str">
        <f t="shared" si="144"/>
        <v>Jun</v>
      </c>
      <c r="C471" s="182"/>
      <c r="D471" s="182"/>
      <c r="E471" s="182"/>
      <c r="F471" s="182"/>
      <c r="G471" s="182"/>
      <c r="H471" s="182"/>
      <c r="I471" s="12">
        <f>VLOOKUP($B471,'Gas wholesale lookups'!$A$4:$L$15,'Inputs - Gas wholesale index'!I$2,FALSE)</f>
        <v>166168.27272727274</v>
      </c>
      <c r="J471" s="12">
        <f>VLOOKUP($B471,'Gas wholesale lookups'!$A$4:$L$15,'Inputs - Gas wholesale index'!J$2,FALSE)</f>
        <v>291847.5</v>
      </c>
      <c r="K471" s="12">
        <f>VLOOKUP($B471,'Gas wholesale lookups'!$A$4:$L$15,'Inputs - Gas wholesale index'!K$2,FALSE)</f>
        <v>332991.45454545453</v>
      </c>
      <c r="L471" s="12">
        <f>VLOOKUP($B471,'Gas wholesale lookups'!$A$4:$L$15,'Inputs - Gas wholesale index'!L$2,FALSE)</f>
        <v>208526.18181818182</v>
      </c>
      <c r="M471" s="12">
        <f>VLOOKUP($B471,'Gas wholesale lookups'!$A$4:$L$15,'Inputs - Gas wholesale index'!M$2,FALSE)</f>
        <v>166168.27272727274</v>
      </c>
      <c r="N471" s="12">
        <f>VLOOKUP($B471,'Gas wholesale lookups'!$A$4:$L$15,'Inputs - Gas wholesale index'!N$2,FALSE)</f>
        <v>291847.5</v>
      </c>
      <c r="O471" s="37">
        <f>VLOOKUP($B471,'Gas wholesale lookups'!$A$4:$R$15,'Inputs - Gas wholesale index'!O$2,FALSE)</f>
        <v>0</v>
      </c>
      <c r="P471" s="37">
        <f>VLOOKUP($B471,'Gas wholesale lookups'!$A$4:$R$15,'Inputs - Gas wholesale index'!P$2,FALSE)</f>
        <v>1</v>
      </c>
      <c r="Q471" s="37">
        <f>VLOOKUP($B471,'Gas wholesale lookups'!$A$4:$R$15,'Inputs - Gas wholesale index'!Q$2,FALSE)</f>
        <v>1</v>
      </c>
      <c r="R471" s="37">
        <f>VLOOKUP($B471,'Gas wholesale lookups'!$A$4:$R$15,'Inputs - Gas wholesale index'!R$2,FALSE)</f>
        <v>1</v>
      </c>
      <c r="S471" s="37">
        <f>VLOOKUP($B471,'Gas wholesale lookups'!$A$4:$R$15,'Inputs - Gas wholesale index'!S$2,FALSE)</f>
        <v>1</v>
      </c>
      <c r="T471" s="37">
        <f>VLOOKUP($B471,'Gas wholesale lookups'!$A$4:$R$15,'Inputs - Gas wholesale index'!T$2,FALSE)</f>
        <v>0</v>
      </c>
      <c r="U471" s="12">
        <f t="shared" si="145"/>
        <v>0</v>
      </c>
      <c r="V471" s="12">
        <f t="shared" si="146"/>
        <v>291847.5</v>
      </c>
      <c r="W471" s="12">
        <f t="shared" si="147"/>
        <v>332991.45454545453</v>
      </c>
      <c r="X471" s="12">
        <f t="shared" si="148"/>
        <v>208526.18181818182</v>
      </c>
      <c r="Y471" s="12">
        <f t="shared" si="149"/>
        <v>166168.27272727274</v>
      </c>
      <c r="Z471" s="12">
        <f t="shared" si="150"/>
        <v>0</v>
      </c>
      <c r="AA471" s="12">
        <f t="shared" si="151"/>
        <v>999533.40909090918</v>
      </c>
      <c r="AB471" s="22">
        <f t="shared" si="152"/>
        <v>0</v>
      </c>
      <c r="AC471" s="22">
        <f t="shared" si="153"/>
        <v>0</v>
      </c>
      <c r="AD471" s="22">
        <f t="shared" si="154"/>
        <v>0</v>
      </c>
      <c r="AE471" s="22">
        <f t="shared" si="155"/>
        <v>0</v>
      </c>
      <c r="AF471" s="22">
        <f t="shared" si="156"/>
        <v>0</v>
      </c>
      <c r="AG471" s="22">
        <f t="shared" si="157"/>
        <v>0</v>
      </c>
      <c r="AH471" s="22">
        <f t="shared" si="158"/>
        <v>0</v>
      </c>
      <c r="AI471" s="43" t="str">
        <f t="shared" si="159"/>
        <v>n/a</v>
      </c>
      <c r="AJ471" s="2" t="str">
        <f t="shared" si="142"/>
        <v>2016-17 Winter</v>
      </c>
      <c r="AK471" s="2" t="str">
        <f t="shared" si="143"/>
        <v>2016-17 Summer</v>
      </c>
      <c r="AL471" s="127">
        <v>0</v>
      </c>
      <c r="AM471" s="7"/>
    </row>
    <row r="472" spans="1:39">
      <c r="A472" s="46">
        <v>42527</v>
      </c>
      <c r="B472" s="13" t="str">
        <f t="shared" si="144"/>
        <v>Jun</v>
      </c>
      <c r="C472" s="182"/>
      <c r="D472" s="182"/>
      <c r="E472" s="182"/>
      <c r="F472" s="182"/>
      <c r="G472" s="182"/>
      <c r="H472" s="182"/>
      <c r="I472" s="12">
        <f>VLOOKUP($B472,'Gas wholesale lookups'!$A$4:$L$15,'Inputs - Gas wholesale index'!I$2,FALSE)</f>
        <v>166168.27272727274</v>
      </c>
      <c r="J472" s="12">
        <f>VLOOKUP($B472,'Gas wholesale lookups'!$A$4:$L$15,'Inputs - Gas wholesale index'!J$2,FALSE)</f>
        <v>291847.5</v>
      </c>
      <c r="K472" s="12">
        <f>VLOOKUP($B472,'Gas wholesale lookups'!$A$4:$L$15,'Inputs - Gas wholesale index'!K$2,FALSE)</f>
        <v>332991.45454545453</v>
      </c>
      <c r="L472" s="12">
        <f>VLOOKUP($B472,'Gas wholesale lookups'!$A$4:$L$15,'Inputs - Gas wholesale index'!L$2,FALSE)</f>
        <v>208526.18181818182</v>
      </c>
      <c r="M472" s="12">
        <f>VLOOKUP($B472,'Gas wholesale lookups'!$A$4:$L$15,'Inputs - Gas wholesale index'!M$2,FALSE)</f>
        <v>166168.27272727274</v>
      </c>
      <c r="N472" s="12">
        <f>VLOOKUP($B472,'Gas wholesale lookups'!$A$4:$L$15,'Inputs - Gas wholesale index'!N$2,FALSE)</f>
        <v>291847.5</v>
      </c>
      <c r="O472" s="37">
        <f>VLOOKUP($B472,'Gas wholesale lookups'!$A$4:$R$15,'Inputs - Gas wholesale index'!O$2,FALSE)</f>
        <v>0</v>
      </c>
      <c r="P472" s="37">
        <f>VLOOKUP($B472,'Gas wholesale lookups'!$A$4:$R$15,'Inputs - Gas wholesale index'!P$2,FALSE)</f>
        <v>1</v>
      </c>
      <c r="Q472" s="37">
        <f>VLOOKUP($B472,'Gas wholesale lookups'!$A$4:$R$15,'Inputs - Gas wholesale index'!Q$2,FALSE)</f>
        <v>1</v>
      </c>
      <c r="R472" s="37">
        <f>VLOOKUP($B472,'Gas wholesale lookups'!$A$4:$R$15,'Inputs - Gas wholesale index'!R$2,FALSE)</f>
        <v>1</v>
      </c>
      <c r="S472" s="37">
        <f>VLOOKUP($B472,'Gas wholesale lookups'!$A$4:$R$15,'Inputs - Gas wholesale index'!S$2,FALSE)</f>
        <v>1</v>
      </c>
      <c r="T472" s="37">
        <f>VLOOKUP($B472,'Gas wholesale lookups'!$A$4:$R$15,'Inputs - Gas wholesale index'!T$2,FALSE)</f>
        <v>0</v>
      </c>
      <c r="U472" s="12">
        <f t="shared" si="145"/>
        <v>0</v>
      </c>
      <c r="V472" s="12">
        <f t="shared" si="146"/>
        <v>291847.5</v>
      </c>
      <c r="W472" s="12">
        <f t="shared" si="147"/>
        <v>332991.45454545453</v>
      </c>
      <c r="X472" s="12">
        <f t="shared" si="148"/>
        <v>208526.18181818182</v>
      </c>
      <c r="Y472" s="12">
        <f t="shared" si="149"/>
        <v>166168.27272727274</v>
      </c>
      <c r="Z472" s="12">
        <f t="shared" si="150"/>
        <v>0</v>
      </c>
      <c r="AA472" s="12">
        <f t="shared" si="151"/>
        <v>999533.40909090918</v>
      </c>
      <c r="AB472" s="22">
        <f t="shared" si="152"/>
        <v>0</v>
      </c>
      <c r="AC472" s="22">
        <f t="shared" si="153"/>
        <v>0</v>
      </c>
      <c r="AD472" s="22">
        <f t="shared" si="154"/>
        <v>0</v>
      </c>
      <c r="AE472" s="22">
        <f t="shared" si="155"/>
        <v>0</v>
      </c>
      <c r="AF472" s="22">
        <f t="shared" si="156"/>
        <v>0</v>
      </c>
      <c r="AG472" s="22">
        <f t="shared" si="157"/>
        <v>0</v>
      </c>
      <c r="AH472" s="22">
        <f t="shared" si="158"/>
        <v>0</v>
      </c>
      <c r="AI472" s="43" t="str">
        <f t="shared" si="159"/>
        <v>n/a</v>
      </c>
      <c r="AJ472" s="2" t="str">
        <f t="shared" si="142"/>
        <v>2016-17 Winter</v>
      </c>
      <c r="AK472" s="2" t="str">
        <f t="shared" si="143"/>
        <v>2016-17 Summer</v>
      </c>
      <c r="AL472" s="127">
        <v>0</v>
      </c>
      <c r="AM472" s="7"/>
    </row>
    <row r="473" spans="1:39">
      <c r="A473" s="46">
        <v>42528</v>
      </c>
      <c r="B473" s="13" t="str">
        <f t="shared" si="144"/>
        <v>Jun</v>
      </c>
      <c r="C473" s="182"/>
      <c r="D473" s="182"/>
      <c r="E473" s="182"/>
      <c r="F473" s="182"/>
      <c r="G473" s="182"/>
      <c r="H473" s="182"/>
      <c r="I473" s="12">
        <f>VLOOKUP($B473,'Gas wholesale lookups'!$A$4:$L$15,'Inputs - Gas wholesale index'!I$2,FALSE)</f>
        <v>166168.27272727274</v>
      </c>
      <c r="J473" s="12">
        <f>VLOOKUP($B473,'Gas wholesale lookups'!$A$4:$L$15,'Inputs - Gas wholesale index'!J$2,FALSE)</f>
        <v>291847.5</v>
      </c>
      <c r="K473" s="12">
        <f>VLOOKUP($B473,'Gas wholesale lookups'!$A$4:$L$15,'Inputs - Gas wholesale index'!K$2,FALSE)</f>
        <v>332991.45454545453</v>
      </c>
      <c r="L473" s="12">
        <f>VLOOKUP($B473,'Gas wholesale lookups'!$A$4:$L$15,'Inputs - Gas wholesale index'!L$2,FALSE)</f>
        <v>208526.18181818182</v>
      </c>
      <c r="M473" s="12">
        <f>VLOOKUP($B473,'Gas wholesale lookups'!$A$4:$L$15,'Inputs - Gas wholesale index'!M$2,FALSE)</f>
        <v>166168.27272727274</v>
      </c>
      <c r="N473" s="12">
        <f>VLOOKUP($B473,'Gas wholesale lookups'!$A$4:$L$15,'Inputs - Gas wholesale index'!N$2,FALSE)</f>
        <v>291847.5</v>
      </c>
      <c r="O473" s="37">
        <f>VLOOKUP($B473,'Gas wholesale lookups'!$A$4:$R$15,'Inputs - Gas wholesale index'!O$2,FALSE)</f>
        <v>0</v>
      </c>
      <c r="P473" s="37">
        <f>VLOOKUP($B473,'Gas wholesale lookups'!$A$4:$R$15,'Inputs - Gas wholesale index'!P$2,FALSE)</f>
        <v>1</v>
      </c>
      <c r="Q473" s="37">
        <f>VLOOKUP($B473,'Gas wholesale lookups'!$A$4:$R$15,'Inputs - Gas wholesale index'!Q$2,FALSE)</f>
        <v>1</v>
      </c>
      <c r="R473" s="37">
        <f>VLOOKUP($B473,'Gas wholesale lookups'!$A$4:$R$15,'Inputs - Gas wholesale index'!R$2,FALSE)</f>
        <v>1</v>
      </c>
      <c r="S473" s="37">
        <f>VLOOKUP($B473,'Gas wholesale lookups'!$A$4:$R$15,'Inputs - Gas wholesale index'!S$2,FALSE)</f>
        <v>1</v>
      </c>
      <c r="T473" s="37">
        <f>VLOOKUP($B473,'Gas wholesale lookups'!$A$4:$R$15,'Inputs - Gas wholesale index'!T$2,FALSE)</f>
        <v>0</v>
      </c>
      <c r="U473" s="12">
        <f t="shared" si="145"/>
        <v>0</v>
      </c>
      <c r="V473" s="12">
        <f t="shared" si="146"/>
        <v>291847.5</v>
      </c>
      <c r="W473" s="12">
        <f t="shared" si="147"/>
        <v>332991.45454545453</v>
      </c>
      <c r="X473" s="12">
        <f t="shared" si="148"/>
        <v>208526.18181818182</v>
      </c>
      <c r="Y473" s="12">
        <f t="shared" si="149"/>
        <v>166168.27272727274</v>
      </c>
      <c r="Z473" s="12">
        <f t="shared" si="150"/>
        <v>0</v>
      </c>
      <c r="AA473" s="12">
        <f t="shared" si="151"/>
        <v>999533.40909090918</v>
      </c>
      <c r="AB473" s="22">
        <f t="shared" si="152"/>
        <v>0</v>
      </c>
      <c r="AC473" s="22">
        <f t="shared" si="153"/>
        <v>0</v>
      </c>
      <c r="AD473" s="22">
        <f t="shared" si="154"/>
        <v>0</v>
      </c>
      <c r="AE473" s="22">
        <f t="shared" si="155"/>
        <v>0</v>
      </c>
      <c r="AF473" s="22">
        <f t="shared" si="156"/>
        <v>0</v>
      </c>
      <c r="AG473" s="22">
        <f t="shared" si="157"/>
        <v>0</v>
      </c>
      <c r="AH473" s="22">
        <f t="shared" si="158"/>
        <v>0</v>
      </c>
      <c r="AI473" s="43" t="str">
        <f t="shared" si="159"/>
        <v>n/a</v>
      </c>
      <c r="AJ473" s="2" t="str">
        <f t="shared" si="142"/>
        <v>2016-17 Winter</v>
      </c>
      <c r="AK473" s="2" t="str">
        <f t="shared" si="143"/>
        <v>2016-17 Summer</v>
      </c>
      <c r="AL473" s="127">
        <v>0</v>
      </c>
      <c r="AM473" s="7"/>
    </row>
    <row r="474" spans="1:39">
      <c r="A474" s="46">
        <v>42529</v>
      </c>
      <c r="B474" s="13" t="str">
        <f t="shared" si="144"/>
        <v>Jun</v>
      </c>
      <c r="C474" s="182"/>
      <c r="D474" s="182"/>
      <c r="E474" s="182"/>
      <c r="F474" s="182"/>
      <c r="G474" s="182"/>
      <c r="H474" s="182"/>
      <c r="I474" s="12">
        <f>VLOOKUP($B474,'Gas wholesale lookups'!$A$4:$L$15,'Inputs - Gas wholesale index'!I$2,FALSE)</f>
        <v>166168.27272727274</v>
      </c>
      <c r="J474" s="12">
        <f>VLOOKUP($B474,'Gas wholesale lookups'!$A$4:$L$15,'Inputs - Gas wholesale index'!J$2,FALSE)</f>
        <v>291847.5</v>
      </c>
      <c r="K474" s="12">
        <f>VLOOKUP($B474,'Gas wholesale lookups'!$A$4:$L$15,'Inputs - Gas wholesale index'!K$2,FALSE)</f>
        <v>332991.45454545453</v>
      </c>
      <c r="L474" s="12">
        <f>VLOOKUP($B474,'Gas wholesale lookups'!$A$4:$L$15,'Inputs - Gas wholesale index'!L$2,FALSE)</f>
        <v>208526.18181818182</v>
      </c>
      <c r="M474" s="12">
        <f>VLOOKUP($B474,'Gas wholesale lookups'!$A$4:$L$15,'Inputs - Gas wholesale index'!M$2,FALSE)</f>
        <v>166168.27272727274</v>
      </c>
      <c r="N474" s="12">
        <f>VLOOKUP($B474,'Gas wholesale lookups'!$A$4:$L$15,'Inputs - Gas wholesale index'!N$2,FALSE)</f>
        <v>291847.5</v>
      </c>
      <c r="O474" s="37">
        <f>VLOOKUP($B474,'Gas wholesale lookups'!$A$4:$R$15,'Inputs - Gas wholesale index'!O$2,FALSE)</f>
        <v>0</v>
      </c>
      <c r="P474" s="37">
        <f>VLOOKUP($B474,'Gas wholesale lookups'!$A$4:$R$15,'Inputs - Gas wholesale index'!P$2,FALSE)</f>
        <v>1</v>
      </c>
      <c r="Q474" s="37">
        <f>VLOOKUP($B474,'Gas wholesale lookups'!$A$4:$R$15,'Inputs - Gas wholesale index'!Q$2,FALSE)</f>
        <v>1</v>
      </c>
      <c r="R474" s="37">
        <f>VLOOKUP($B474,'Gas wholesale lookups'!$A$4:$R$15,'Inputs - Gas wholesale index'!R$2,FALSE)</f>
        <v>1</v>
      </c>
      <c r="S474" s="37">
        <f>VLOOKUP($B474,'Gas wholesale lookups'!$A$4:$R$15,'Inputs - Gas wholesale index'!S$2,FALSE)</f>
        <v>1</v>
      </c>
      <c r="T474" s="37">
        <f>VLOOKUP($B474,'Gas wholesale lookups'!$A$4:$R$15,'Inputs - Gas wholesale index'!T$2,FALSE)</f>
        <v>0</v>
      </c>
      <c r="U474" s="12">
        <f t="shared" si="145"/>
        <v>0</v>
      </c>
      <c r="V474" s="12">
        <f t="shared" si="146"/>
        <v>291847.5</v>
      </c>
      <c r="W474" s="12">
        <f t="shared" si="147"/>
        <v>332991.45454545453</v>
      </c>
      <c r="X474" s="12">
        <f t="shared" si="148"/>
        <v>208526.18181818182</v>
      </c>
      <c r="Y474" s="12">
        <f t="shared" si="149"/>
        <v>166168.27272727274</v>
      </c>
      <c r="Z474" s="12">
        <f t="shared" si="150"/>
        <v>0</v>
      </c>
      <c r="AA474" s="12">
        <f t="shared" si="151"/>
        <v>999533.40909090918</v>
      </c>
      <c r="AB474" s="22">
        <f t="shared" si="152"/>
        <v>0</v>
      </c>
      <c r="AC474" s="22">
        <f t="shared" si="153"/>
        <v>0</v>
      </c>
      <c r="AD474" s="22">
        <f t="shared" si="154"/>
        <v>0</v>
      </c>
      <c r="AE474" s="22">
        <f t="shared" si="155"/>
        <v>0</v>
      </c>
      <c r="AF474" s="22">
        <f t="shared" si="156"/>
        <v>0</v>
      </c>
      <c r="AG474" s="22">
        <f t="shared" si="157"/>
        <v>0</v>
      </c>
      <c r="AH474" s="22">
        <f t="shared" si="158"/>
        <v>0</v>
      </c>
      <c r="AI474" s="43" t="str">
        <f t="shared" si="159"/>
        <v>n/a</v>
      </c>
      <c r="AJ474" s="2" t="str">
        <f t="shared" si="142"/>
        <v>2016-17 Winter</v>
      </c>
      <c r="AK474" s="2" t="str">
        <f t="shared" si="143"/>
        <v>2016-17 Summer</v>
      </c>
      <c r="AL474" s="127">
        <v>0</v>
      </c>
      <c r="AM474" s="7"/>
    </row>
    <row r="475" spans="1:39">
      <c r="A475" s="46">
        <v>42530</v>
      </c>
      <c r="B475" s="13" t="str">
        <f t="shared" si="144"/>
        <v>Jun</v>
      </c>
      <c r="C475" s="182"/>
      <c r="D475" s="182"/>
      <c r="E475" s="182"/>
      <c r="F475" s="182"/>
      <c r="G475" s="182"/>
      <c r="H475" s="182"/>
      <c r="I475" s="12">
        <f>VLOOKUP($B475,'Gas wholesale lookups'!$A$4:$L$15,'Inputs - Gas wholesale index'!I$2,FALSE)</f>
        <v>166168.27272727274</v>
      </c>
      <c r="J475" s="12">
        <f>VLOOKUP($B475,'Gas wholesale lookups'!$A$4:$L$15,'Inputs - Gas wholesale index'!J$2,FALSE)</f>
        <v>291847.5</v>
      </c>
      <c r="K475" s="12">
        <f>VLOOKUP($B475,'Gas wholesale lookups'!$A$4:$L$15,'Inputs - Gas wholesale index'!K$2,FALSE)</f>
        <v>332991.45454545453</v>
      </c>
      <c r="L475" s="12">
        <f>VLOOKUP($B475,'Gas wholesale lookups'!$A$4:$L$15,'Inputs - Gas wholesale index'!L$2,FALSE)</f>
        <v>208526.18181818182</v>
      </c>
      <c r="M475" s="12">
        <f>VLOOKUP($B475,'Gas wholesale lookups'!$A$4:$L$15,'Inputs - Gas wholesale index'!M$2,FALSE)</f>
        <v>166168.27272727274</v>
      </c>
      <c r="N475" s="12">
        <f>VLOOKUP($B475,'Gas wholesale lookups'!$A$4:$L$15,'Inputs - Gas wholesale index'!N$2,FALSE)</f>
        <v>291847.5</v>
      </c>
      <c r="O475" s="37">
        <f>VLOOKUP($B475,'Gas wholesale lookups'!$A$4:$R$15,'Inputs - Gas wholesale index'!O$2,FALSE)</f>
        <v>0</v>
      </c>
      <c r="P475" s="37">
        <f>VLOOKUP($B475,'Gas wholesale lookups'!$A$4:$R$15,'Inputs - Gas wholesale index'!P$2,FALSE)</f>
        <v>1</v>
      </c>
      <c r="Q475" s="37">
        <f>VLOOKUP($B475,'Gas wholesale lookups'!$A$4:$R$15,'Inputs - Gas wholesale index'!Q$2,FALSE)</f>
        <v>1</v>
      </c>
      <c r="R475" s="37">
        <f>VLOOKUP($B475,'Gas wholesale lookups'!$A$4:$R$15,'Inputs - Gas wholesale index'!R$2,FALSE)</f>
        <v>1</v>
      </c>
      <c r="S475" s="37">
        <f>VLOOKUP($B475,'Gas wholesale lookups'!$A$4:$R$15,'Inputs - Gas wholesale index'!S$2,FALSE)</f>
        <v>1</v>
      </c>
      <c r="T475" s="37">
        <f>VLOOKUP($B475,'Gas wholesale lookups'!$A$4:$R$15,'Inputs - Gas wholesale index'!T$2,FALSE)</f>
        <v>0</v>
      </c>
      <c r="U475" s="12">
        <f t="shared" si="145"/>
        <v>0</v>
      </c>
      <c r="V475" s="12">
        <f t="shared" si="146"/>
        <v>291847.5</v>
      </c>
      <c r="W475" s="12">
        <f t="shared" si="147"/>
        <v>332991.45454545453</v>
      </c>
      <c r="X475" s="12">
        <f t="shared" si="148"/>
        <v>208526.18181818182</v>
      </c>
      <c r="Y475" s="12">
        <f t="shared" si="149"/>
        <v>166168.27272727274</v>
      </c>
      <c r="Z475" s="12">
        <f t="shared" si="150"/>
        <v>0</v>
      </c>
      <c r="AA475" s="12">
        <f t="shared" si="151"/>
        <v>999533.40909090918</v>
      </c>
      <c r="AB475" s="22">
        <f t="shared" si="152"/>
        <v>0</v>
      </c>
      <c r="AC475" s="22">
        <f t="shared" si="153"/>
        <v>0</v>
      </c>
      <c r="AD475" s="22">
        <f t="shared" si="154"/>
        <v>0</v>
      </c>
      <c r="AE475" s="22">
        <f t="shared" si="155"/>
        <v>0</v>
      </c>
      <c r="AF475" s="22">
        <f t="shared" si="156"/>
        <v>0</v>
      </c>
      <c r="AG475" s="22">
        <f t="shared" si="157"/>
        <v>0</v>
      </c>
      <c r="AH475" s="22">
        <f t="shared" si="158"/>
        <v>0</v>
      </c>
      <c r="AI475" s="43" t="str">
        <f t="shared" si="159"/>
        <v>n/a</v>
      </c>
      <c r="AJ475" s="2" t="str">
        <f t="shared" si="142"/>
        <v>2016-17 Winter</v>
      </c>
      <c r="AK475" s="2" t="str">
        <f t="shared" si="143"/>
        <v>2016-17 Summer</v>
      </c>
      <c r="AL475" s="127">
        <v>0</v>
      </c>
      <c r="AM475" s="7"/>
    </row>
    <row r="476" spans="1:39">
      <c r="A476" s="46">
        <v>42531</v>
      </c>
      <c r="B476" s="13" t="str">
        <f t="shared" si="144"/>
        <v>Jun</v>
      </c>
      <c r="C476" s="182"/>
      <c r="D476" s="182"/>
      <c r="E476" s="182"/>
      <c r="F476" s="182"/>
      <c r="G476" s="182"/>
      <c r="H476" s="182"/>
      <c r="I476" s="12">
        <f>VLOOKUP($B476,'Gas wholesale lookups'!$A$4:$L$15,'Inputs - Gas wholesale index'!I$2,FALSE)</f>
        <v>166168.27272727274</v>
      </c>
      <c r="J476" s="12">
        <f>VLOOKUP($B476,'Gas wholesale lookups'!$A$4:$L$15,'Inputs - Gas wholesale index'!J$2,FALSE)</f>
        <v>291847.5</v>
      </c>
      <c r="K476" s="12">
        <f>VLOOKUP($B476,'Gas wholesale lookups'!$A$4:$L$15,'Inputs - Gas wholesale index'!K$2,FALSE)</f>
        <v>332991.45454545453</v>
      </c>
      <c r="L476" s="12">
        <f>VLOOKUP($B476,'Gas wholesale lookups'!$A$4:$L$15,'Inputs - Gas wholesale index'!L$2,FALSE)</f>
        <v>208526.18181818182</v>
      </c>
      <c r="M476" s="12">
        <f>VLOOKUP($B476,'Gas wholesale lookups'!$A$4:$L$15,'Inputs - Gas wholesale index'!M$2,FALSE)</f>
        <v>166168.27272727274</v>
      </c>
      <c r="N476" s="12">
        <f>VLOOKUP($B476,'Gas wholesale lookups'!$A$4:$L$15,'Inputs - Gas wholesale index'!N$2,FALSE)</f>
        <v>291847.5</v>
      </c>
      <c r="O476" s="37">
        <f>VLOOKUP($B476,'Gas wholesale lookups'!$A$4:$R$15,'Inputs - Gas wholesale index'!O$2,FALSE)</f>
        <v>0</v>
      </c>
      <c r="P476" s="37">
        <f>VLOOKUP($B476,'Gas wholesale lookups'!$A$4:$R$15,'Inputs - Gas wholesale index'!P$2,FALSE)</f>
        <v>1</v>
      </c>
      <c r="Q476" s="37">
        <f>VLOOKUP($B476,'Gas wholesale lookups'!$A$4:$R$15,'Inputs - Gas wholesale index'!Q$2,FALSE)</f>
        <v>1</v>
      </c>
      <c r="R476" s="37">
        <f>VLOOKUP($B476,'Gas wholesale lookups'!$A$4:$R$15,'Inputs - Gas wholesale index'!R$2,FALSE)</f>
        <v>1</v>
      </c>
      <c r="S476" s="37">
        <f>VLOOKUP($B476,'Gas wholesale lookups'!$A$4:$R$15,'Inputs - Gas wholesale index'!S$2,FALSE)</f>
        <v>1</v>
      </c>
      <c r="T476" s="37">
        <f>VLOOKUP($B476,'Gas wholesale lookups'!$A$4:$R$15,'Inputs - Gas wholesale index'!T$2,FALSE)</f>
        <v>0</v>
      </c>
      <c r="U476" s="12">
        <f t="shared" si="145"/>
        <v>0</v>
      </c>
      <c r="V476" s="12">
        <f t="shared" si="146"/>
        <v>291847.5</v>
      </c>
      <c r="W476" s="12">
        <f t="shared" si="147"/>
        <v>332991.45454545453</v>
      </c>
      <c r="X476" s="12">
        <f t="shared" si="148"/>
        <v>208526.18181818182</v>
      </c>
      <c r="Y476" s="12">
        <f t="shared" si="149"/>
        <v>166168.27272727274</v>
      </c>
      <c r="Z476" s="12">
        <f t="shared" si="150"/>
        <v>0</v>
      </c>
      <c r="AA476" s="12">
        <f t="shared" si="151"/>
        <v>999533.40909090918</v>
      </c>
      <c r="AB476" s="22">
        <f t="shared" si="152"/>
        <v>0</v>
      </c>
      <c r="AC476" s="22">
        <f t="shared" si="153"/>
        <v>0</v>
      </c>
      <c r="AD476" s="22">
        <f t="shared" si="154"/>
        <v>0</v>
      </c>
      <c r="AE476" s="22">
        <f t="shared" si="155"/>
        <v>0</v>
      </c>
      <c r="AF476" s="22">
        <f t="shared" si="156"/>
        <v>0</v>
      </c>
      <c r="AG476" s="22">
        <f t="shared" si="157"/>
        <v>0</v>
      </c>
      <c r="AH476" s="22">
        <f t="shared" si="158"/>
        <v>0</v>
      </c>
      <c r="AI476" s="43" t="str">
        <f t="shared" si="159"/>
        <v>n/a</v>
      </c>
      <c r="AJ476" s="2" t="str">
        <f t="shared" si="142"/>
        <v>2016-17 Winter</v>
      </c>
      <c r="AK476" s="2" t="str">
        <f t="shared" si="143"/>
        <v>2016-17 Summer</v>
      </c>
      <c r="AL476" s="127">
        <v>0</v>
      </c>
      <c r="AM476" s="7"/>
    </row>
    <row r="477" spans="1:39">
      <c r="A477" s="46">
        <v>42534</v>
      </c>
      <c r="B477" s="13" t="str">
        <f t="shared" si="144"/>
        <v>Jun</v>
      </c>
      <c r="C477" s="182"/>
      <c r="D477" s="182"/>
      <c r="E477" s="182"/>
      <c r="F477" s="182"/>
      <c r="G477" s="182"/>
      <c r="H477" s="182"/>
      <c r="I477" s="12">
        <f>VLOOKUP($B477,'Gas wholesale lookups'!$A$4:$L$15,'Inputs - Gas wholesale index'!I$2,FALSE)</f>
        <v>166168.27272727274</v>
      </c>
      <c r="J477" s="12">
        <f>VLOOKUP($B477,'Gas wholesale lookups'!$A$4:$L$15,'Inputs - Gas wholesale index'!J$2,FALSE)</f>
        <v>291847.5</v>
      </c>
      <c r="K477" s="12">
        <f>VLOOKUP($B477,'Gas wholesale lookups'!$A$4:$L$15,'Inputs - Gas wholesale index'!K$2,FALSE)</f>
        <v>332991.45454545453</v>
      </c>
      <c r="L477" s="12">
        <f>VLOOKUP($B477,'Gas wholesale lookups'!$A$4:$L$15,'Inputs - Gas wholesale index'!L$2,FALSE)</f>
        <v>208526.18181818182</v>
      </c>
      <c r="M477" s="12">
        <f>VLOOKUP($B477,'Gas wholesale lookups'!$A$4:$L$15,'Inputs - Gas wholesale index'!M$2,FALSE)</f>
        <v>166168.27272727274</v>
      </c>
      <c r="N477" s="12">
        <f>VLOOKUP($B477,'Gas wholesale lookups'!$A$4:$L$15,'Inputs - Gas wholesale index'!N$2,FALSE)</f>
        <v>291847.5</v>
      </c>
      <c r="O477" s="37">
        <f>VLOOKUP($B477,'Gas wholesale lookups'!$A$4:$R$15,'Inputs - Gas wholesale index'!O$2,FALSE)</f>
        <v>0</v>
      </c>
      <c r="P477" s="37">
        <f>VLOOKUP($B477,'Gas wholesale lookups'!$A$4:$R$15,'Inputs - Gas wholesale index'!P$2,FALSE)</f>
        <v>1</v>
      </c>
      <c r="Q477" s="37">
        <f>VLOOKUP($B477,'Gas wholesale lookups'!$A$4:$R$15,'Inputs - Gas wholesale index'!Q$2,FALSE)</f>
        <v>1</v>
      </c>
      <c r="R477" s="37">
        <f>VLOOKUP($B477,'Gas wholesale lookups'!$A$4:$R$15,'Inputs - Gas wholesale index'!R$2,FALSE)</f>
        <v>1</v>
      </c>
      <c r="S477" s="37">
        <f>VLOOKUP($B477,'Gas wholesale lookups'!$A$4:$R$15,'Inputs - Gas wholesale index'!S$2,FALSE)</f>
        <v>1</v>
      </c>
      <c r="T477" s="37">
        <f>VLOOKUP($B477,'Gas wholesale lookups'!$A$4:$R$15,'Inputs - Gas wholesale index'!T$2,FALSE)</f>
        <v>0</v>
      </c>
      <c r="U477" s="12">
        <f t="shared" si="145"/>
        <v>0</v>
      </c>
      <c r="V477" s="12">
        <f t="shared" si="146"/>
        <v>291847.5</v>
      </c>
      <c r="W477" s="12">
        <f t="shared" si="147"/>
        <v>332991.45454545453</v>
      </c>
      <c r="X477" s="12">
        <f t="shared" si="148"/>
        <v>208526.18181818182</v>
      </c>
      <c r="Y477" s="12">
        <f t="shared" si="149"/>
        <v>166168.27272727274</v>
      </c>
      <c r="Z477" s="12">
        <f t="shared" si="150"/>
        <v>0</v>
      </c>
      <c r="AA477" s="12">
        <f t="shared" si="151"/>
        <v>999533.40909090918</v>
      </c>
      <c r="AB477" s="22">
        <f t="shared" si="152"/>
        <v>0</v>
      </c>
      <c r="AC477" s="22">
        <f t="shared" si="153"/>
        <v>0</v>
      </c>
      <c r="AD477" s="22">
        <f t="shared" si="154"/>
        <v>0</v>
      </c>
      <c r="AE477" s="22">
        <f t="shared" si="155"/>
        <v>0</v>
      </c>
      <c r="AF477" s="22">
        <f t="shared" si="156"/>
        <v>0</v>
      </c>
      <c r="AG477" s="22">
        <f t="shared" si="157"/>
        <v>0</v>
      </c>
      <c r="AH477" s="22">
        <f t="shared" si="158"/>
        <v>0</v>
      </c>
      <c r="AI477" s="43" t="str">
        <f t="shared" si="159"/>
        <v>n/a</v>
      </c>
      <c r="AJ477" s="2" t="str">
        <f t="shared" si="142"/>
        <v>2016-17 Winter</v>
      </c>
      <c r="AK477" s="2" t="str">
        <f t="shared" si="143"/>
        <v>2016-17 Summer</v>
      </c>
      <c r="AL477" s="127">
        <v>0</v>
      </c>
      <c r="AM477" s="7"/>
    </row>
    <row r="478" spans="1:39">
      <c r="A478" s="46">
        <v>42535</v>
      </c>
      <c r="B478" s="13" t="str">
        <f t="shared" si="144"/>
        <v>Jun</v>
      </c>
      <c r="C478" s="182"/>
      <c r="D478" s="182"/>
      <c r="E478" s="182"/>
      <c r="F478" s="182"/>
      <c r="G478" s="182"/>
      <c r="H478" s="182"/>
      <c r="I478" s="12">
        <f>VLOOKUP($B478,'Gas wholesale lookups'!$A$4:$L$15,'Inputs - Gas wholesale index'!I$2,FALSE)</f>
        <v>166168.27272727274</v>
      </c>
      <c r="J478" s="12">
        <f>VLOOKUP($B478,'Gas wholesale lookups'!$A$4:$L$15,'Inputs - Gas wholesale index'!J$2,FALSE)</f>
        <v>291847.5</v>
      </c>
      <c r="K478" s="12">
        <f>VLOOKUP($B478,'Gas wholesale lookups'!$A$4:$L$15,'Inputs - Gas wholesale index'!K$2,FALSE)</f>
        <v>332991.45454545453</v>
      </c>
      <c r="L478" s="12">
        <f>VLOOKUP($B478,'Gas wholesale lookups'!$A$4:$L$15,'Inputs - Gas wholesale index'!L$2,FALSE)</f>
        <v>208526.18181818182</v>
      </c>
      <c r="M478" s="12">
        <f>VLOOKUP($B478,'Gas wholesale lookups'!$A$4:$L$15,'Inputs - Gas wholesale index'!M$2,FALSE)</f>
        <v>166168.27272727274</v>
      </c>
      <c r="N478" s="12">
        <f>VLOOKUP($B478,'Gas wholesale lookups'!$A$4:$L$15,'Inputs - Gas wholesale index'!N$2,FALSE)</f>
        <v>291847.5</v>
      </c>
      <c r="O478" s="37">
        <f>VLOOKUP($B478,'Gas wholesale lookups'!$A$4:$R$15,'Inputs - Gas wholesale index'!O$2,FALSE)</f>
        <v>0</v>
      </c>
      <c r="P478" s="37">
        <f>VLOOKUP($B478,'Gas wholesale lookups'!$A$4:$R$15,'Inputs - Gas wholesale index'!P$2,FALSE)</f>
        <v>1</v>
      </c>
      <c r="Q478" s="37">
        <f>VLOOKUP($B478,'Gas wholesale lookups'!$A$4:$R$15,'Inputs - Gas wholesale index'!Q$2,FALSE)</f>
        <v>1</v>
      </c>
      <c r="R478" s="37">
        <f>VLOOKUP($B478,'Gas wholesale lookups'!$A$4:$R$15,'Inputs - Gas wholesale index'!R$2,FALSE)</f>
        <v>1</v>
      </c>
      <c r="S478" s="37">
        <f>VLOOKUP($B478,'Gas wholesale lookups'!$A$4:$R$15,'Inputs - Gas wholesale index'!S$2,FALSE)</f>
        <v>1</v>
      </c>
      <c r="T478" s="37">
        <f>VLOOKUP($B478,'Gas wholesale lookups'!$A$4:$R$15,'Inputs - Gas wholesale index'!T$2,FALSE)</f>
        <v>0</v>
      </c>
      <c r="U478" s="12">
        <f t="shared" si="145"/>
        <v>0</v>
      </c>
      <c r="V478" s="12">
        <f t="shared" si="146"/>
        <v>291847.5</v>
      </c>
      <c r="W478" s="12">
        <f t="shared" si="147"/>
        <v>332991.45454545453</v>
      </c>
      <c r="X478" s="12">
        <f t="shared" si="148"/>
        <v>208526.18181818182</v>
      </c>
      <c r="Y478" s="12">
        <f t="shared" si="149"/>
        <v>166168.27272727274</v>
      </c>
      <c r="Z478" s="12">
        <f t="shared" si="150"/>
        <v>0</v>
      </c>
      <c r="AA478" s="12">
        <f t="shared" si="151"/>
        <v>999533.40909090918</v>
      </c>
      <c r="AB478" s="22">
        <f t="shared" si="152"/>
        <v>0</v>
      </c>
      <c r="AC478" s="22">
        <f t="shared" si="153"/>
        <v>0</v>
      </c>
      <c r="AD478" s="22">
        <f t="shared" si="154"/>
        <v>0</v>
      </c>
      <c r="AE478" s="22">
        <f t="shared" si="155"/>
        <v>0</v>
      </c>
      <c r="AF478" s="22">
        <f t="shared" si="156"/>
        <v>0</v>
      </c>
      <c r="AG478" s="22">
        <f t="shared" si="157"/>
        <v>0</v>
      </c>
      <c r="AH478" s="22">
        <f t="shared" si="158"/>
        <v>0</v>
      </c>
      <c r="AI478" s="43" t="str">
        <f t="shared" si="159"/>
        <v>n/a</v>
      </c>
      <c r="AJ478" s="2" t="str">
        <f t="shared" si="142"/>
        <v>2016-17 Winter</v>
      </c>
      <c r="AK478" s="2" t="str">
        <f t="shared" si="143"/>
        <v>2016-17 Summer</v>
      </c>
      <c r="AL478" s="127">
        <v>0</v>
      </c>
      <c r="AM478" s="7"/>
    </row>
    <row r="479" spans="1:39">
      <c r="A479" s="46">
        <v>42536</v>
      </c>
      <c r="B479" s="13" t="str">
        <f t="shared" si="144"/>
        <v>Jun</v>
      </c>
      <c r="C479" s="182"/>
      <c r="D479" s="182"/>
      <c r="E479" s="182"/>
      <c r="F479" s="182"/>
      <c r="G479" s="182"/>
      <c r="H479" s="182"/>
      <c r="I479" s="12">
        <f>VLOOKUP($B479,'Gas wholesale lookups'!$A$4:$L$15,'Inputs - Gas wholesale index'!I$2,FALSE)</f>
        <v>166168.27272727274</v>
      </c>
      <c r="J479" s="12">
        <f>VLOOKUP($B479,'Gas wholesale lookups'!$A$4:$L$15,'Inputs - Gas wholesale index'!J$2,FALSE)</f>
        <v>291847.5</v>
      </c>
      <c r="K479" s="12">
        <f>VLOOKUP($B479,'Gas wholesale lookups'!$A$4:$L$15,'Inputs - Gas wholesale index'!K$2,FALSE)</f>
        <v>332991.45454545453</v>
      </c>
      <c r="L479" s="12">
        <f>VLOOKUP($B479,'Gas wholesale lookups'!$A$4:$L$15,'Inputs - Gas wholesale index'!L$2,FALSE)</f>
        <v>208526.18181818182</v>
      </c>
      <c r="M479" s="12">
        <f>VLOOKUP($B479,'Gas wholesale lookups'!$A$4:$L$15,'Inputs - Gas wholesale index'!M$2,FALSE)</f>
        <v>166168.27272727274</v>
      </c>
      <c r="N479" s="12">
        <f>VLOOKUP($B479,'Gas wholesale lookups'!$A$4:$L$15,'Inputs - Gas wholesale index'!N$2,FALSE)</f>
        <v>291847.5</v>
      </c>
      <c r="O479" s="37">
        <f>VLOOKUP($B479,'Gas wholesale lookups'!$A$4:$R$15,'Inputs - Gas wholesale index'!O$2,FALSE)</f>
        <v>0</v>
      </c>
      <c r="P479" s="37">
        <f>VLOOKUP($B479,'Gas wholesale lookups'!$A$4:$R$15,'Inputs - Gas wholesale index'!P$2,FALSE)</f>
        <v>1</v>
      </c>
      <c r="Q479" s="37">
        <f>VLOOKUP($B479,'Gas wholesale lookups'!$A$4:$R$15,'Inputs - Gas wholesale index'!Q$2,FALSE)</f>
        <v>1</v>
      </c>
      <c r="R479" s="37">
        <f>VLOOKUP($B479,'Gas wholesale lookups'!$A$4:$R$15,'Inputs - Gas wholesale index'!R$2,FALSE)</f>
        <v>1</v>
      </c>
      <c r="S479" s="37">
        <f>VLOOKUP($B479,'Gas wholesale lookups'!$A$4:$R$15,'Inputs - Gas wholesale index'!S$2,FALSE)</f>
        <v>1</v>
      </c>
      <c r="T479" s="37">
        <f>VLOOKUP($B479,'Gas wholesale lookups'!$A$4:$R$15,'Inputs - Gas wholesale index'!T$2,FALSE)</f>
        <v>0</v>
      </c>
      <c r="U479" s="12">
        <f t="shared" si="145"/>
        <v>0</v>
      </c>
      <c r="V479" s="12">
        <f t="shared" si="146"/>
        <v>291847.5</v>
      </c>
      <c r="W479" s="12">
        <f t="shared" si="147"/>
        <v>332991.45454545453</v>
      </c>
      <c r="X479" s="12">
        <f t="shared" si="148"/>
        <v>208526.18181818182</v>
      </c>
      <c r="Y479" s="12">
        <f t="shared" si="149"/>
        <v>166168.27272727274</v>
      </c>
      <c r="Z479" s="12">
        <f t="shared" si="150"/>
        <v>0</v>
      </c>
      <c r="AA479" s="12">
        <f t="shared" si="151"/>
        <v>999533.40909090918</v>
      </c>
      <c r="AB479" s="22">
        <f t="shared" si="152"/>
        <v>0</v>
      </c>
      <c r="AC479" s="22">
        <f t="shared" si="153"/>
        <v>0</v>
      </c>
      <c r="AD479" s="22">
        <f t="shared" si="154"/>
        <v>0</v>
      </c>
      <c r="AE479" s="22">
        <f t="shared" si="155"/>
        <v>0</v>
      </c>
      <c r="AF479" s="22">
        <f t="shared" si="156"/>
        <v>0</v>
      </c>
      <c r="AG479" s="22">
        <f t="shared" si="157"/>
        <v>0</v>
      </c>
      <c r="AH479" s="22">
        <f t="shared" si="158"/>
        <v>0</v>
      </c>
      <c r="AI479" s="43" t="str">
        <f t="shared" si="159"/>
        <v>n/a</v>
      </c>
      <c r="AJ479" s="2" t="str">
        <f t="shared" si="142"/>
        <v>2016-17 Winter</v>
      </c>
      <c r="AK479" s="2" t="str">
        <f t="shared" si="143"/>
        <v>2016-17 Summer</v>
      </c>
      <c r="AL479" s="127">
        <v>0</v>
      </c>
      <c r="AM479" s="7"/>
    </row>
    <row r="480" spans="1:39">
      <c r="A480" s="46">
        <v>42537</v>
      </c>
      <c r="B480" s="13" t="str">
        <f t="shared" si="144"/>
        <v>Jun</v>
      </c>
      <c r="C480" s="182"/>
      <c r="D480" s="182"/>
      <c r="E480" s="182"/>
      <c r="F480" s="182"/>
      <c r="G480" s="182"/>
      <c r="H480" s="182"/>
      <c r="I480" s="12">
        <f>VLOOKUP($B480,'Gas wholesale lookups'!$A$4:$L$15,'Inputs - Gas wholesale index'!I$2,FALSE)</f>
        <v>166168.27272727274</v>
      </c>
      <c r="J480" s="12">
        <f>VLOOKUP($B480,'Gas wholesale lookups'!$A$4:$L$15,'Inputs - Gas wholesale index'!J$2,FALSE)</f>
        <v>291847.5</v>
      </c>
      <c r="K480" s="12">
        <f>VLOOKUP($B480,'Gas wholesale lookups'!$A$4:$L$15,'Inputs - Gas wholesale index'!K$2,FALSE)</f>
        <v>332991.45454545453</v>
      </c>
      <c r="L480" s="12">
        <f>VLOOKUP($B480,'Gas wholesale lookups'!$A$4:$L$15,'Inputs - Gas wholesale index'!L$2,FALSE)</f>
        <v>208526.18181818182</v>
      </c>
      <c r="M480" s="12">
        <f>VLOOKUP($B480,'Gas wholesale lookups'!$A$4:$L$15,'Inputs - Gas wholesale index'!M$2,FALSE)</f>
        <v>166168.27272727274</v>
      </c>
      <c r="N480" s="12">
        <f>VLOOKUP($B480,'Gas wholesale lookups'!$A$4:$L$15,'Inputs - Gas wholesale index'!N$2,FALSE)</f>
        <v>291847.5</v>
      </c>
      <c r="O480" s="37">
        <f>VLOOKUP($B480,'Gas wholesale lookups'!$A$4:$R$15,'Inputs - Gas wholesale index'!O$2,FALSE)</f>
        <v>0</v>
      </c>
      <c r="P480" s="37">
        <f>VLOOKUP($B480,'Gas wholesale lookups'!$A$4:$R$15,'Inputs - Gas wholesale index'!P$2,FALSE)</f>
        <v>1</v>
      </c>
      <c r="Q480" s="37">
        <f>VLOOKUP($B480,'Gas wholesale lookups'!$A$4:$R$15,'Inputs - Gas wholesale index'!Q$2,FALSE)</f>
        <v>1</v>
      </c>
      <c r="R480" s="37">
        <f>VLOOKUP($B480,'Gas wholesale lookups'!$A$4:$R$15,'Inputs - Gas wholesale index'!R$2,FALSE)</f>
        <v>1</v>
      </c>
      <c r="S480" s="37">
        <f>VLOOKUP($B480,'Gas wholesale lookups'!$A$4:$R$15,'Inputs - Gas wholesale index'!S$2,FALSE)</f>
        <v>1</v>
      </c>
      <c r="T480" s="37">
        <f>VLOOKUP($B480,'Gas wholesale lookups'!$A$4:$R$15,'Inputs - Gas wholesale index'!T$2,FALSE)</f>
        <v>0</v>
      </c>
      <c r="U480" s="12">
        <f t="shared" si="145"/>
        <v>0</v>
      </c>
      <c r="V480" s="12">
        <f t="shared" si="146"/>
        <v>291847.5</v>
      </c>
      <c r="W480" s="12">
        <f t="shared" si="147"/>
        <v>332991.45454545453</v>
      </c>
      <c r="X480" s="12">
        <f t="shared" si="148"/>
        <v>208526.18181818182</v>
      </c>
      <c r="Y480" s="12">
        <f t="shared" si="149"/>
        <v>166168.27272727274</v>
      </c>
      <c r="Z480" s="12">
        <f t="shared" si="150"/>
        <v>0</v>
      </c>
      <c r="AA480" s="12">
        <f t="shared" si="151"/>
        <v>999533.40909090918</v>
      </c>
      <c r="AB480" s="22">
        <f t="shared" si="152"/>
        <v>0</v>
      </c>
      <c r="AC480" s="22">
        <f t="shared" si="153"/>
        <v>0</v>
      </c>
      <c r="AD480" s="22">
        <f t="shared" si="154"/>
        <v>0</v>
      </c>
      <c r="AE480" s="22">
        <f t="shared" si="155"/>
        <v>0</v>
      </c>
      <c r="AF480" s="22">
        <f t="shared" si="156"/>
        <v>0</v>
      </c>
      <c r="AG480" s="22">
        <f t="shared" si="157"/>
        <v>0</v>
      </c>
      <c r="AH480" s="22">
        <f t="shared" si="158"/>
        <v>0</v>
      </c>
      <c r="AI480" s="43" t="str">
        <f t="shared" si="159"/>
        <v>n/a</v>
      </c>
      <c r="AJ480" s="2" t="str">
        <f t="shared" si="142"/>
        <v>2016-17 Winter</v>
      </c>
      <c r="AK480" s="2" t="str">
        <f t="shared" si="143"/>
        <v>2016-17 Summer</v>
      </c>
      <c r="AL480" s="127">
        <v>0</v>
      </c>
      <c r="AM480" s="7"/>
    </row>
    <row r="481" spans="1:39">
      <c r="A481" s="46">
        <v>42538</v>
      </c>
      <c r="B481" s="13" t="str">
        <f t="shared" si="144"/>
        <v>Jun</v>
      </c>
      <c r="C481" s="182"/>
      <c r="D481" s="182"/>
      <c r="E481" s="182"/>
      <c r="F481" s="182"/>
      <c r="G481" s="182"/>
      <c r="H481" s="182"/>
      <c r="I481" s="12">
        <f>VLOOKUP($B481,'Gas wholesale lookups'!$A$4:$L$15,'Inputs - Gas wholesale index'!I$2,FALSE)</f>
        <v>166168.27272727274</v>
      </c>
      <c r="J481" s="12">
        <f>VLOOKUP($B481,'Gas wholesale lookups'!$A$4:$L$15,'Inputs - Gas wholesale index'!J$2,FALSE)</f>
        <v>291847.5</v>
      </c>
      <c r="K481" s="12">
        <f>VLOOKUP($B481,'Gas wholesale lookups'!$A$4:$L$15,'Inputs - Gas wholesale index'!K$2,FALSE)</f>
        <v>332991.45454545453</v>
      </c>
      <c r="L481" s="12">
        <f>VLOOKUP($B481,'Gas wholesale lookups'!$A$4:$L$15,'Inputs - Gas wholesale index'!L$2,FALSE)</f>
        <v>208526.18181818182</v>
      </c>
      <c r="M481" s="12">
        <f>VLOOKUP($B481,'Gas wholesale lookups'!$A$4:$L$15,'Inputs - Gas wholesale index'!M$2,FALSE)</f>
        <v>166168.27272727274</v>
      </c>
      <c r="N481" s="12">
        <f>VLOOKUP($B481,'Gas wholesale lookups'!$A$4:$L$15,'Inputs - Gas wholesale index'!N$2,FALSE)</f>
        <v>291847.5</v>
      </c>
      <c r="O481" s="37">
        <f>VLOOKUP($B481,'Gas wholesale lookups'!$A$4:$R$15,'Inputs - Gas wholesale index'!O$2,FALSE)</f>
        <v>0</v>
      </c>
      <c r="P481" s="37">
        <f>VLOOKUP($B481,'Gas wholesale lookups'!$A$4:$R$15,'Inputs - Gas wholesale index'!P$2,FALSE)</f>
        <v>1</v>
      </c>
      <c r="Q481" s="37">
        <f>VLOOKUP($B481,'Gas wholesale lookups'!$A$4:$R$15,'Inputs - Gas wholesale index'!Q$2,FALSE)</f>
        <v>1</v>
      </c>
      <c r="R481" s="37">
        <f>VLOOKUP($B481,'Gas wholesale lookups'!$A$4:$R$15,'Inputs - Gas wholesale index'!R$2,FALSE)</f>
        <v>1</v>
      </c>
      <c r="S481" s="37">
        <f>VLOOKUP($B481,'Gas wholesale lookups'!$A$4:$R$15,'Inputs - Gas wholesale index'!S$2,FALSE)</f>
        <v>1</v>
      </c>
      <c r="T481" s="37">
        <f>VLOOKUP($B481,'Gas wholesale lookups'!$A$4:$R$15,'Inputs - Gas wholesale index'!T$2,FALSE)</f>
        <v>0</v>
      </c>
      <c r="U481" s="12">
        <f t="shared" si="145"/>
        <v>0</v>
      </c>
      <c r="V481" s="12">
        <f t="shared" si="146"/>
        <v>291847.5</v>
      </c>
      <c r="W481" s="12">
        <f t="shared" si="147"/>
        <v>332991.45454545453</v>
      </c>
      <c r="X481" s="12">
        <f t="shared" si="148"/>
        <v>208526.18181818182</v>
      </c>
      <c r="Y481" s="12">
        <f t="shared" si="149"/>
        <v>166168.27272727274</v>
      </c>
      <c r="Z481" s="12">
        <f t="shared" si="150"/>
        <v>0</v>
      </c>
      <c r="AA481" s="12">
        <f t="shared" si="151"/>
        <v>999533.40909090918</v>
      </c>
      <c r="AB481" s="22">
        <f t="shared" si="152"/>
        <v>0</v>
      </c>
      <c r="AC481" s="22">
        <f t="shared" si="153"/>
        <v>0</v>
      </c>
      <c r="AD481" s="22">
        <f t="shared" si="154"/>
        <v>0</v>
      </c>
      <c r="AE481" s="22">
        <f t="shared" si="155"/>
        <v>0</v>
      </c>
      <c r="AF481" s="22">
        <f t="shared" si="156"/>
        <v>0</v>
      </c>
      <c r="AG481" s="22">
        <f t="shared" si="157"/>
        <v>0</v>
      </c>
      <c r="AH481" s="22">
        <f t="shared" si="158"/>
        <v>0</v>
      </c>
      <c r="AI481" s="43" t="str">
        <f t="shared" si="159"/>
        <v>n/a</v>
      </c>
      <c r="AJ481" s="2" t="str">
        <f t="shared" si="142"/>
        <v>2016-17 Winter</v>
      </c>
      <c r="AK481" s="2" t="str">
        <f t="shared" si="143"/>
        <v>2016-17 Summer</v>
      </c>
      <c r="AL481" s="127">
        <v>0</v>
      </c>
      <c r="AM481" s="7"/>
    </row>
    <row r="482" spans="1:39">
      <c r="A482" s="46">
        <v>42541</v>
      </c>
      <c r="B482" s="13" t="str">
        <f t="shared" si="144"/>
        <v>Jun</v>
      </c>
      <c r="C482" s="182"/>
      <c r="D482" s="182"/>
      <c r="E482" s="182"/>
      <c r="F482" s="182"/>
      <c r="G482" s="182"/>
      <c r="H482" s="182"/>
      <c r="I482" s="12">
        <f>VLOOKUP($B482,'Gas wholesale lookups'!$A$4:$L$15,'Inputs - Gas wholesale index'!I$2,FALSE)</f>
        <v>166168.27272727274</v>
      </c>
      <c r="J482" s="12">
        <f>VLOOKUP($B482,'Gas wholesale lookups'!$A$4:$L$15,'Inputs - Gas wholesale index'!J$2,FALSE)</f>
        <v>291847.5</v>
      </c>
      <c r="K482" s="12">
        <f>VLOOKUP($B482,'Gas wholesale lookups'!$A$4:$L$15,'Inputs - Gas wholesale index'!K$2,FALSE)</f>
        <v>332991.45454545453</v>
      </c>
      <c r="L482" s="12">
        <f>VLOOKUP($B482,'Gas wholesale lookups'!$A$4:$L$15,'Inputs - Gas wholesale index'!L$2,FALSE)</f>
        <v>208526.18181818182</v>
      </c>
      <c r="M482" s="12">
        <f>VLOOKUP($B482,'Gas wholesale lookups'!$A$4:$L$15,'Inputs - Gas wholesale index'!M$2,FALSE)</f>
        <v>166168.27272727274</v>
      </c>
      <c r="N482" s="12">
        <f>VLOOKUP($B482,'Gas wholesale lookups'!$A$4:$L$15,'Inputs - Gas wholesale index'!N$2,FALSE)</f>
        <v>291847.5</v>
      </c>
      <c r="O482" s="37">
        <f>VLOOKUP($B482,'Gas wholesale lookups'!$A$4:$R$15,'Inputs - Gas wholesale index'!O$2,FALSE)</f>
        <v>0</v>
      </c>
      <c r="P482" s="37">
        <f>VLOOKUP($B482,'Gas wholesale lookups'!$A$4:$R$15,'Inputs - Gas wholesale index'!P$2,FALSE)</f>
        <v>1</v>
      </c>
      <c r="Q482" s="37">
        <f>VLOOKUP($B482,'Gas wholesale lookups'!$A$4:$R$15,'Inputs - Gas wholesale index'!Q$2,FALSE)</f>
        <v>1</v>
      </c>
      <c r="R482" s="37">
        <f>VLOOKUP($B482,'Gas wholesale lookups'!$A$4:$R$15,'Inputs - Gas wholesale index'!R$2,FALSE)</f>
        <v>1</v>
      </c>
      <c r="S482" s="37">
        <f>VLOOKUP($B482,'Gas wholesale lookups'!$A$4:$R$15,'Inputs - Gas wholesale index'!S$2,FALSE)</f>
        <v>1</v>
      </c>
      <c r="T482" s="37">
        <f>VLOOKUP($B482,'Gas wholesale lookups'!$A$4:$R$15,'Inputs - Gas wholesale index'!T$2,FALSE)</f>
        <v>0</v>
      </c>
      <c r="U482" s="12">
        <f t="shared" si="145"/>
        <v>0</v>
      </c>
      <c r="V482" s="12">
        <f t="shared" si="146"/>
        <v>291847.5</v>
      </c>
      <c r="W482" s="12">
        <f t="shared" si="147"/>
        <v>332991.45454545453</v>
      </c>
      <c r="X482" s="12">
        <f t="shared" si="148"/>
        <v>208526.18181818182</v>
      </c>
      <c r="Y482" s="12">
        <f t="shared" si="149"/>
        <v>166168.27272727274</v>
      </c>
      <c r="Z482" s="12">
        <f t="shared" si="150"/>
        <v>0</v>
      </c>
      <c r="AA482" s="12">
        <f t="shared" si="151"/>
        <v>999533.40909090918</v>
      </c>
      <c r="AB482" s="22">
        <f t="shared" si="152"/>
        <v>0</v>
      </c>
      <c r="AC482" s="22">
        <f t="shared" si="153"/>
        <v>0</v>
      </c>
      <c r="AD482" s="22">
        <f t="shared" si="154"/>
        <v>0</v>
      </c>
      <c r="AE482" s="22">
        <f t="shared" si="155"/>
        <v>0</v>
      </c>
      <c r="AF482" s="22">
        <f t="shared" si="156"/>
        <v>0</v>
      </c>
      <c r="AG482" s="22">
        <f t="shared" si="157"/>
        <v>0</v>
      </c>
      <c r="AH482" s="22">
        <f t="shared" si="158"/>
        <v>0</v>
      </c>
      <c r="AI482" s="43" t="str">
        <f t="shared" si="159"/>
        <v>n/a</v>
      </c>
      <c r="AJ482" s="2" t="str">
        <f t="shared" si="142"/>
        <v>2016-17 Winter</v>
      </c>
      <c r="AK482" s="2" t="str">
        <f t="shared" si="143"/>
        <v>2016-17 Summer</v>
      </c>
      <c r="AL482" s="127">
        <v>0</v>
      </c>
      <c r="AM482" s="7"/>
    </row>
    <row r="483" spans="1:39">
      <c r="A483" s="46">
        <v>42542</v>
      </c>
      <c r="B483" s="13" t="str">
        <f t="shared" si="144"/>
        <v>Jun</v>
      </c>
      <c r="C483" s="182"/>
      <c r="D483" s="182"/>
      <c r="E483" s="182"/>
      <c r="F483" s="182"/>
      <c r="G483" s="182"/>
      <c r="H483" s="182"/>
      <c r="I483" s="12">
        <f>VLOOKUP($B483,'Gas wholesale lookups'!$A$4:$L$15,'Inputs - Gas wholesale index'!I$2,FALSE)</f>
        <v>166168.27272727274</v>
      </c>
      <c r="J483" s="12">
        <f>VLOOKUP($B483,'Gas wholesale lookups'!$A$4:$L$15,'Inputs - Gas wholesale index'!J$2,FALSE)</f>
        <v>291847.5</v>
      </c>
      <c r="K483" s="12">
        <f>VLOOKUP($B483,'Gas wholesale lookups'!$A$4:$L$15,'Inputs - Gas wholesale index'!K$2,FALSE)</f>
        <v>332991.45454545453</v>
      </c>
      <c r="L483" s="12">
        <f>VLOOKUP($B483,'Gas wholesale lookups'!$A$4:$L$15,'Inputs - Gas wholesale index'!L$2,FALSE)</f>
        <v>208526.18181818182</v>
      </c>
      <c r="M483" s="12">
        <f>VLOOKUP($B483,'Gas wholesale lookups'!$A$4:$L$15,'Inputs - Gas wholesale index'!M$2,FALSE)</f>
        <v>166168.27272727274</v>
      </c>
      <c r="N483" s="12">
        <f>VLOOKUP($B483,'Gas wholesale lookups'!$A$4:$L$15,'Inputs - Gas wholesale index'!N$2,FALSE)</f>
        <v>291847.5</v>
      </c>
      <c r="O483" s="37">
        <f>VLOOKUP($B483,'Gas wholesale lookups'!$A$4:$R$15,'Inputs - Gas wholesale index'!O$2,FALSE)</f>
        <v>0</v>
      </c>
      <c r="P483" s="37">
        <f>VLOOKUP($B483,'Gas wholesale lookups'!$A$4:$R$15,'Inputs - Gas wholesale index'!P$2,FALSE)</f>
        <v>1</v>
      </c>
      <c r="Q483" s="37">
        <f>VLOOKUP($B483,'Gas wholesale lookups'!$A$4:$R$15,'Inputs - Gas wholesale index'!Q$2,FALSE)</f>
        <v>1</v>
      </c>
      <c r="R483" s="37">
        <f>VLOOKUP($B483,'Gas wholesale lookups'!$A$4:$R$15,'Inputs - Gas wholesale index'!R$2,FALSE)</f>
        <v>1</v>
      </c>
      <c r="S483" s="37">
        <f>VLOOKUP($B483,'Gas wholesale lookups'!$A$4:$R$15,'Inputs - Gas wholesale index'!S$2,FALSE)</f>
        <v>1</v>
      </c>
      <c r="T483" s="37">
        <f>VLOOKUP($B483,'Gas wholesale lookups'!$A$4:$R$15,'Inputs - Gas wholesale index'!T$2,FALSE)</f>
        <v>0</v>
      </c>
      <c r="U483" s="12">
        <f t="shared" si="145"/>
        <v>0</v>
      </c>
      <c r="V483" s="12">
        <f t="shared" si="146"/>
        <v>291847.5</v>
      </c>
      <c r="W483" s="12">
        <f t="shared" si="147"/>
        <v>332991.45454545453</v>
      </c>
      <c r="X483" s="12">
        <f t="shared" si="148"/>
        <v>208526.18181818182</v>
      </c>
      <c r="Y483" s="12">
        <f t="shared" si="149"/>
        <v>166168.27272727274</v>
      </c>
      <c r="Z483" s="12">
        <f t="shared" si="150"/>
        <v>0</v>
      </c>
      <c r="AA483" s="12">
        <f t="shared" si="151"/>
        <v>999533.40909090918</v>
      </c>
      <c r="AB483" s="22">
        <f t="shared" si="152"/>
        <v>0</v>
      </c>
      <c r="AC483" s="22">
        <f t="shared" si="153"/>
        <v>0</v>
      </c>
      <c r="AD483" s="22">
        <f t="shared" si="154"/>
        <v>0</v>
      </c>
      <c r="AE483" s="22">
        <f t="shared" si="155"/>
        <v>0</v>
      </c>
      <c r="AF483" s="22">
        <f t="shared" si="156"/>
        <v>0</v>
      </c>
      <c r="AG483" s="22">
        <f t="shared" si="157"/>
        <v>0</v>
      </c>
      <c r="AH483" s="22">
        <f t="shared" si="158"/>
        <v>0</v>
      </c>
      <c r="AI483" s="43" t="str">
        <f t="shared" si="159"/>
        <v>n/a</v>
      </c>
      <c r="AJ483" s="2" t="str">
        <f t="shared" si="142"/>
        <v>2016-17 Winter</v>
      </c>
      <c r="AK483" s="2" t="str">
        <f t="shared" si="143"/>
        <v>2016-17 Summer</v>
      </c>
      <c r="AL483" s="127">
        <v>0</v>
      </c>
      <c r="AM483" s="7"/>
    </row>
    <row r="484" spans="1:39">
      <c r="A484" s="46">
        <v>42543</v>
      </c>
      <c r="B484" s="13" t="str">
        <f t="shared" si="144"/>
        <v>Jun</v>
      </c>
      <c r="C484" s="182"/>
      <c r="D484" s="182"/>
      <c r="E484" s="182"/>
      <c r="F484" s="182"/>
      <c r="G484" s="182"/>
      <c r="H484" s="182"/>
      <c r="I484" s="12">
        <f>VLOOKUP($B484,'Gas wholesale lookups'!$A$4:$L$15,'Inputs - Gas wholesale index'!I$2,FALSE)</f>
        <v>166168.27272727274</v>
      </c>
      <c r="J484" s="12">
        <f>VLOOKUP($B484,'Gas wholesale lookups'!$A$4:$L$15,'Inputs - Gas wholesale index'!J$2,FALSE)</f>
        <v>291847.5</v>
      </c>
      <c r="K484" s="12">
        <f>VLOOKUP($B484,'Gas wholesale lookups'!$A$4:$L$15,'Inputs - Gas wholesale index'!K$2,FALSE)</f>
        <v>332991.45454545453</v>
      </c>
      <c r="L484" s="12">
        <f>VLOOKUP($B484,'Gas wholesale lookups'!$A$4:$L$15,'Inputs - Gas wholesale index'!L$2,FALSE)</f>
        <v>208526.18181818182</v>
      </c>
      <c r="M484" s="12">
        <f>VLOOKUP($B484,'Gas wholesale lookups'!$A$4:$L$15,'Inputs - Gas wholesale index'!M$2,FALSE)</f>
        <v>166168.27272727274</v>
      </c>
      <c r="N484" s="12">
        <f>VLOOKUP($B484,'Gas wholesale lookups'!$A$4:$L$15,'Inputs - Gas wholesale index'!N$2,FALSE)</f>
        <v>291847.5</v>
      </c>
      <c r="O484" s="37">
        <f>VLOOKUP($B484,'Gas wholesale lookups'!$A$4:$R$15,'Inputs - Gas wholesale index'!O$2,FALSE)</f>
        <v>0</v>
      </c>
      <c r="P484" s="37">
        <f>VLOOKUP($B484,'Gas wholesale lookups'!$A$4:$R$15,'Inputs - Gas wholesale index'!P$2,FALSE)</f>
        <v>1</v>
      </c>
      <c r="Q484" s="37">
        <f>VLOOKUP($B484,'Gas wholesale lookups'!$A$4:$R$15,'Inputs - Gas wholesale index'!Q$2,FALSE)</f>
        <v>1</v>
      </c>
      <c r="R484" s="37">
        <f>VLOOKUP($B484,'Gas wholesale lookups'!$A$4:$R$15,'Inputs - Gas wholesale index'!R$2,FALSE)</f>
        <v>1</v>
      </c>
      <c r="S484" s="37">
        <f>VLOOKUP($B484,'Gas wholesale lookups'!$A$4:$R$15,'Inputs - Gas wholesale index'!S$2,FALSE)</f>
        <v>1</v>
      </c>
      <c r="T484" s="37">
        <f>VLOOKUP($B484,'Gas wholesale lookups'!$A$4:$R$15,'Inputs - Gas wholesale index'!T$2,FALSE)</f>
        <v>0</v>
      </c>
      <c r="U484" s="12">
        <f t="shared" si="145"/>
        <v>0</v>
      </c>
      <c r="V484" s="12">
        <f t="shared" si="146"/>
        <v>291847.5</v>
      </c>
      <c r="W484" s="12">
        <f t="shared" si="147"/>
        <v>332991.45454545453</v>
      </c>
      <c r="X484" s="12">
        <f t="shared" si="148"/>
        <v>208526.18181818182</v>
      </c>
      <c r="Y484" s="12">
        <f t="shared" si="149"/>
        <v>166168.27272727274</v>
      </c>
      <c r="Z484" s="12">
        <f t="shared" si="150"/>
        <v>0</v>
      </c>
      <c r="AA484" s="12">
        <f t="shared" si="151"/>
        <v>999533.40909090918</v>
      </c>
      <c r="AB484" s="22">
        <f t="shared" si="152"/>
        <v>0</v>
      </c>
      <c r="AC484" s="22">
        <f t="shared" si="153"/>
        <v>0</v>
      </c>
      <c r="AD484" s="22">
        <f t="shared" si="154"/>
        <v>0</v>
      </c>
      <c r="AE484" s="22">
        <f t="shared" si="155"/>
        <v>0</v>
      </c>
      <c r="AF484" s="22">
        <f t="shared" si="156"/>
        <v>0</v>
      </c>
      <c r="AG484" s="22">
        <f t="shared" si="157"/>
        <v>0</v>
      </c>
      <c r="AH484" s="22">
        <f t="shared" si="158"/>
        <v>0</v>
      </c>
      <c r="AI484" s="43" t="str">
        <f t="shared" si="159"/>
        <v>n/a</v>
      </c>
      <c r="AJ484" s="2" t="str">
        <f t="shared" si="142"/>
        <v>2016-17 Winter</v>
      </c>
      <c r="AK484" s="2" t="str">
        <f t="shared" si="143"/>
        <v>2016-17 Summer</v>
      </c>
      <c r="AL484" s="127">
        <v>0</v>
      </c>
      <c r="AM484" s="7"/>
    </row>
    <row r="485" spans="1:39">
      <c r="A485" s="46">
        <v>42544</v>
      </c>
      <c r="B485" s="13" t="str">
        <f t="shared" si="144"/>
        <v>Jun</v>
      </c>
      <c r="C485" s="182"/>
      <c r="D485" s="182"/>
      <c r="E485" s="182"/>
      <c r="F485" s="182"/>
      <c r="G485" s="182"/>
      <c r="H485" s="182"/>
      <c r="I485" s="12">
        <f>VLOOKUP($B485,'Gas wholesale lookups'!$A$4:$L$15,'Inputs - Gas wholesale index'!I$2,FALSE)</f>
        <v>166168.27272727274</v>
      </c>
      <c r="J485" s="12">
        <f>VLOOKUP($B485,'Gas wholesale lookups'!$A$4:$L$15,'Inputs - Gas wholesale index'!J$2,FALSE)</f>
        <v>291847.5</v>
      </c>
      <c r="K485" s="12">
        <f>VLOOKUP($B485,'Gas wholesale lookups'!$A$4:$L$15,'Inputs - Gas wholesale index'!K$2,FALSE)</f>
        <v>332991.45454545453</v>
      </c>
      <c r="L485" s="12">
        <f>VLOOKUP($B485,'Gas wholesale lookups'!$A$4:$L$15,'Inputs - Gas wholesale index'!L$2,FALSE)</f>
        <v>208526.18181818182</v>
      </c>
      <c r="M485" s="12">
        <f>VLOOKUP($B485,'Gas wholesale lookups'!$A$4:$L$15,'Inputs - Gas wholesale index'!M$2,FALSE)</f>
        <v>166168.27272727274</v>
      </c>
      <c r="N485" s="12">
        <f>VLOOKUP($B485,'Gas wholesale lookups'!$A$4:$L$15,'Inputs - Gas wholesale index'!N$2,FALSE)</f>
        <v>291847.5</v>
      </c>
      <c r="O485" s="37">
        <f>VLOOKUP($B485,'Gas wholesale lookups'!$A$4:$R$15,'Inputs - Gas wholesale index'!O$2,FALSE)</f>
        <v>0</v>
      </c>
      <c r="P485" s="37">
        <f>VLOOKUP($B485,'Gas wholesale lookups'!$A$4:$R$15,'Inputs - Gas wholesale index'!P$2,FALSE)</f>
        <v>1</v>
      </c>
      <c r="Q485" s="37">
        <f>VLOOKUP($B485,'Gas wholesale lookups'!$A$4:$R$15,'Inputs - Gas wholesale index'!Q$2,FALSE)</f>
        <v>1</v>
      </c>
      <c r="R485" s="37">
        <f>VLOOKUP($B485,'Gas wholesale lookups'!$A$4:$R$15,'Inputs - Gas wholesale index'!R$2,FALSE)</f>
        <v>1</v>
      </c>
      <c r="S485" s="37">
        <f>VLOOKUP($B485,'Gas wholesale lookups'!$A$4:$R$15,'Inputs - Gas wholesale index'!S$2,FALSE)</f>
        <v>1</v>
      </c>
      <c r="T485" s="37">
        <f>VLOOKUP($B485,'Gas wholesale lookups'!$A$4:$R$15,'Inputs - Gas wholesale index'!T$2,FALSE)</f>
        <v>0</v>
      </c>
      <c r="U485" s="12">
        <f t="shared" si="145"/>
        <v>0</v>
      </c>
      <c r="V485" s="12">
        <f t="shared" si="146"/>
        <v>291847.5</v>
      </c>
      <c r="W485" s="12">
        <f t="shared" si="147"/>
        <v>332991.45454545453</v>
      </c>
      <c r="X485" s="12">
        <f t="shared" si="148"/>
        <v>208526.18181818182</v>
      </c>
      <c r="Y485" s="12">
        <f t="shared" si="149"/>
        <v>166168.27272727274</v>
      </c>
      <c r="Z485" s="12">
        <f t="shared" si="150"/>
        <v>0</v>
      </c>
      <c r="AA485" s="12">
        <f t="shared" si="151"/>
        <v>999533.40909090918</v>
      </c>
      <c r="AB485" s="22">
        <f t="shared" si="152"/>
        <v>0</v>
      </c>
      <c r="AC485" s="22">
        <f t="shared" si="153"/>
        <v>0</v>
      </c>
      <c r="AD485" s="22">
        <f t="shared" si="154"/>
        <v>0</v>
      </c>
      <c r="AE485" s="22">
        <f t="shared" si="155"/>
        <v>0</v>
      </c>
      <c r="AF485" s="22">
        <f t="shared" si="156"/>
        <v>0</v>
      </c>
      <c r="AG485" s="22">
        <f t="shared" si="157"/>
        <v>0</v>
      </c>
      <c r="AH485" s="22">
        <f t="shared" si="158"/>
        <v>0</v>
      </c>
      <c r="AI485" s="43" t="str">
        <f t="shared" si="159"/>
        <v>n/a</v>
      </c>
      <c r="AJ485" s="2" t="str">
        <f t="shared" si="142"/>
        <v>2016-17 Winter</v>
      </c>
      <c r="AK485" s="2" t="str">
        <f t="shared" si="143"/>
        <v>2016-17 Summer</v>
      </c>
      <c r="AL485" s="127">
        <v>0</v>
      </c>
      <c r="AM485" s="7"/>
    </row>
    <row r="486" spans="1:39">
      <c r="A486" s="46">
        <v>42545</v>
      </c>
      <c r="B486" s="13" t="str">
        <f t="shared" si="144"/>
        <v>Jun</v>
      </c>
      <c r="C486" s="182"/>
      <c r="D486" s="182"/>
      <c r="E486" s="182"/>
      <c r="F486" s="182"/>
      <c r="G486" s="182"/>
      <c r="H486" s="182"/>
      <c r="I486" s="12">
        <f>VLOOKUP($B486,'Gas wholesale lookups'!$A$4:$L$15,'Inputs - Gas wholesale index'!I$2,FALSE)</f>
        <v>166168.27272727274</v>
      </c>
      <c r="J486" s="12">
        <f>VLOOKUP($B486,'Gas wholesale lookups'!$A$4:$L$15,'Inputs - Gas wholesale index'!J$2,FALSE)</f>
        <v>291847.5</v>
      </c>
      <c r="K486" s="12">
        <f>VLOOKUP($B486,'Gas wholesale lookups'!$A$4:$L$15,'Inputs - Gas wholesale index'!K$2,FALSE)</f>
        <v>332991.45454545453</v>
      </c>
      <c r="L486" s="12">
        <f>VLOOKUP($B486,'Gas wholesale lookups'!$A$4:$L$15,'Inputs - Gas wholesale index'!L$2,FALSE)</f>
        <v>208526.18181818182</v>
      </c>
      <c r="M486" s="12">
        <f>VLOOKUP($B486,'Gas wholesale lookups'!$A$4:$L$15,'Inputs - Gas wholesale index'!M$2,FALSE)</f>
        <v>166168.27272727274</v>
      </c>
      <c r="N486" s="12">
        <f>VLOOKUP($B486,'Gas wholesale lookups'!$A$4:$L$15,'Inputs - Gas wholesale index'!N$2,FALSE)</f>
        <v>291847.5</v>
      </c>
      <c r="O486" s="37">
        <f>VLOOKUP($B486,'Gas wholesale lookups'!$A$4:$R$15,'Inputs - Gas wholesale index'!O$2,FALSE)</f>
        <v>0</v>
      </c>
      <c r="P486" s="37">
        <f>VLOOKUP($B486,'Gas wholesale lookups'!$A$4:$R$15,'Inputs - Gas wholesale index'!P$2,FALSE)</f>
        <v>1</v>
      </c>
      <c r="Q486" s="37">
        <f>VLOOKUP($B486,'Gas wholesale lookups'!$A$4:$R$15,'Inputs - Gas wholesale index'!Q$2,FALSE)</f>
        <v>1</v>
      </c>
      <c r="R486" s="37">
        <f>VLOOKUP($B486,'Gas wholesale lookups'!$A$4:$R$15,'Inputs - Gas wholesale index'!R$2,FALSE)</f>
        <v>1</v>
      </c>
      <c r="S486" s="37">
        <f>VLOOKUP($B486,'Gas wholesale lookups'!$A$4:$R$15,'Inputs - Gas wholesale index'!S$2,FALSE)</f>
        <v>1</v>
      </c>
      <c r="T486" s="37">
        <f>VLOOKUP($B486,'Gas wholesale lookups'!$A$4:$R$15,'Inputs - Gas wholesale index'!T$2,FALSE)</f>
        <v>0</v>
      </c>
      <c r="U486" s="12">
        <f t="shared" si="145"/>
        <v>0</v>
      </c>
      <c r="V486" s="12">
        <f t="shared" si="146"/>
        <v>291847.5</v>
      </c>
      <c r="W486" s="12">
        <f t="shared" si="147"/>
        <v>332991.45454545453</v>
      </c>
      <c r="X486" s="12">
        <f t="shared" si="148"/>
        <v>208526.18181818182</v>
      </c>
      <c r="Y486" s="12">
        <f t="shared" si="149"/>
        <v>166168.27272727274</v>
      </c>
      <c r="Z486" s="12">
        <f t="shared" si="150"/>
        <v>0</v>
      </c>
      <c r="AA486" s="12">
        <f t="shared" si="151"/>
        <v>999533.40909090918</v>
      </c>
      <c r="AB486" s="22">
        <f t="shared" si="152"/>
        <v>0</v>
      </c>
      <c r="AC486" s="22">
        <f t="shared" si="153"/>
        <v>0</v>
      </c>
      <c r="AD486" s="22">
        <f t="shared" si="154"/>
        <v>0</v>
      </c>
      <c r="AE486" s="22">
        <f t="shared" si="155"/>
        <v>0</v>
      </c>
      <c r="AF486" s="22">
        <f t="shared" si="156"/>
        <v>0</v>
      </c>
      <c r="AG486" s="22">
        <f t="shared" si="157"/>
        <v>0</v>
      </c>
      <c r="AH486" s="22">
        <f t="shared" si="158"/>
        <v>0</v>
      </c>
      <c r="AI486" s="43" t="str">
        <f t="shared" si="159"/>
        <v>n/a</v>
      </c>
      <c r="AJ486" s="2" t="str">
        <f t="shared" si="142"/>
        <v>2016-17 Winter</v>
      </c>
      <c r="AK486" s="2" t="str">
        <f t="shared" si="143"/>
        <v>2016-17 Summer</v>
      </c>
      <c r="AL486" s="127">
        <v>0</v>
      </c>
      <c r="AM486" s="7"/>
    </row>
    <row r="487" spans="1:39">
      <c r="A487" s="46">
        <v>42548</v>
      </c>
      <c r="B487" s="13" t="str">
        <f t="shared" si="144"/>
        <v>Jun</v>
      </c>
      <c r="C487" s="182"/>
      <c r="D487" s="182"/>
      <c r="E487" s="182"/>
      <c r="F487" s="182"/>
      <c r="G487" s="182"/>
      <c r="H487" s="182"/>
      <c r="I487" s="12">
        <f>VLOOKUP($B487,'Gas wholesale lookups'!$A$4:$L$15,'Inputs - Gas wholesale index'!I$2,FALSE)</f>
        <v>166168.27272727274</v>
      </c>
      <c r="J487" s="12">
        <f>VLOOKUP($B487,'Gas wholesale lookups'!$A$4:$L$15,'Inputs - Gas wholesale index'!J$2,FALSE)</f>
        <v>291847.5</v>
      </c>
      <c r="K487" s="12">
        <f>VLOOKUP($B487,'Gas wholesale lookups'!$A$4:$L$15,'Inputs - Gas wholesale index'!K$2,FALSE)</f>
        <v>332991.45454545453</v>
      </c>
      <c r="L487" s="12">
        <f>VLOOKUP($B487,'Gas wholesale lookups'!$A$4:$L$15,'Inputs - Gas wholesale index'!L$2,FALSE)</f>
        <v>208526.18181818182</v>
      </c>
      <c r="M487" s="12">
        <f>VLOOKUP($B487,'Gas wholesale lookups'!$A$4:$L$15,'Inputs - Gas wholesale index'!M$2,FALSE)</f>
        <v>166168.27272727274</v>
      </c>
      <c r="N487" s="12">
        <f>VLOOKUP($B487,'Gas wholesale lookups'!$A$4:$L$15,'Inputs - Gas wholesale index'!N$2,FALSE)</f>
        <v>291847.5</v>
      </c>
      <c r="O487" s="37">
        <f>VLOOKUP($B487,'Gas wholesale lookups'!$A$4:$R$15,'Inputs - Gas wholesale index'!O$2,FALSE)</f>
        <v>0</v>
      </c>
      <c r="P487" s="37">
        <f>VLOOKUP($B487,'Gas wholesale lookups'!$A$4:$R$15,'Inputs - Gas wholesale index'!P$2,FALSE)</f>
        <v>1</v>
      </c>
      <c r="Q487" s="37">
        <f>VLOOKUP($B487,'Gas wholesale lookups'!$A$4:$R$15,'Inputs - Gas wholesale index'!Q$2,FALSE)</f>
        <v>1</v>
      </c>
      <c r="R487" s="37">
        <f>VLOOKUP($B487,'Gas wholesale lookups'!$A$4:$R$15,'Inputs - Gas wholesale index'!R$2,FALSE)</f>
        <v>1</v>
      </c>
      <c r="S487" s="37">
        <f>VLOOKUP($B487,'Gas wholesale lookups'!$A$4:$R$15,'Inputs - Gas wholesale index'!S$2,FALSE)</f>
        <v>1</v>
      </c>
      <c r="T487" s="37">
        <f>VLOOKUP($B487,'Gas wholesale lookups'!$A$4:$R$15,'Inputs - Gas wholesale index'!T$2,FALSE)</f>
        <v>0</v>
      </c>
      <c r="U487" s="12">
        <f t="shared" si="145"/>
        <v>0</v>
      </c>
      <c r="V487" s="12">
        <f t="shared" si="146"/>
        <v>291847.5</v>
      </c>
      <c r="W487" s="12">
        <f t="shared" si="147"/>
        <v>332991.45454545453</v>
      </c>
      <c r="X487" s="12">
        <f t="shared" si="148"/>
        <v>208526.18181818182</v>
      </c>
      <c r="Y487" s="12">
        <f t="shared" si="149"/>
        <v>166168.27272727274</v>
      </c>
      <c r="Z487" s="12">
        <f t="shared" si="150"/>
        <v>0</v>
      </c>
      <c r="AA487" s="12">
        <f t="shared" si="151"/>
        <v>999533.40909090918</v>
      </c>
      <c r="AB487" s="22">
        <f t="shared" si="152"/>
        <v>0</v>
      </c>
      <c r="AC487" s="22">
        <f t="shared" si="153"/>
        <v>0</v>
      </c>
      <c r="AD487" s="22">
        <f t="shared" si="154"/>
        <v>0</v>
      </c>
      <c r="AE487" s="22">
        <f t="shared" si="155"/>
        <v>0</v>
      </c>
      <c r="AF487" s="22">
        <f t="shared" si="156"/>
        <v>0</v>
      </c>
      <c r="AG487" s="22">
        <f t="shared" si="157"/>
        <v>0</v>
      </c>
      <c r="AH487" s="22">
        <f t="shared" si="158"/>
        <v>0</v>
      </c>
      <c r="AI487" s="43" t="str">
        <f t="shared" si="159"/>
        <v>n/a</v>
      </c>
      <c r="AJ487" s="2" t="str">
        <f t="shared" si="142"/>
        <v>2016-17 Winter</v>
      </c>
      <c r="AK487" s="2" t="str">
        <f t="shared" si="143"/>
        <v>2016-17 Summer</v>
      </c>
      <c r="AL487" s="127">
        <v>0</v>
      </c>
      <c r="AM487" s="7"/>
    </row>
    <row r="488" spans="1:39">
      <c r="A488" s="46">
        <v>42549</v>
      </c>
      <c r="B488" s="13" t="str">
        <f t="shared" si="144"/>
        <v>Jun</v>
      </c>
      <c r="C488" s="182"/>
      <c r="D488" s="182"/>
      <c r="E488" s="182"/>
      <c r="F488" s="182"/>
      <c r="G488" s="182"/>
      <c r="H488" s="182"/>
      <c r="I488" s="12">
        <f>VLOOKUP($B488,'Gas wholesale lookups'!$A$4:$L$15,'Inputs - Gas wholesale index'!I$2,FALSE)</f>
        <v>166168.27272727274</v>
      </c>
      <c r="J488" s="12">
        <f>VLOOKUP($B488,'Gas wholesale lookups'!$A$4:$L$15,'Inputs - Gas wholesale index'!J$2,FALSE)</f>
        <v>291847.5</v>
      </c>
      <c r="K488" s="12">
        <f>VLOOKUP($B488,'Gas wholesale lookups'!$A$4:$L$15,'Inputs - Gas wholesale index'!K$2,FALSE)</f>
        <v>332991.45454545453</v>
      </c>
      <c r="L488" s="12">
        <f>VLOOKUP($B488,'Gas wholesale lookups'!$A$4:$L$15,'Inputs - Gas wholesale index'!L$2,FALSE)</f>
        <v>208526.18181818182</v>
      </c>
      <c r="M488" s="12">
        <f>VLOOKUP($B488,'Gas wholesale lookups'!$A$4:$L$15,'Inputs - Gas wholesale index'!M$2,FALSE)</f>
        <v>166168.27272727274</v>
      </c>
      <c r="N488" s="12">
        <f>VLOOKUP($B488,'Gas wholesale lookups'!$A$4:$L$15,'Inputs - Gas wholesale index'!N$2,FALSE)</f>
        <v>291847.5</v>
      </c>
      <c r="O488" s="37">
        <f>VLOOKUP($B488,'Gas wholesale lookups'!$A$4:$R$15,'Inputs - Gas wholesale index'!O$2,FALSE)</f>
        <v>0</v>
      </c>
      <c r="P488" s="37">
        <f>VLOOKUP($B488,'Gas wholesale lookups'!$A$4:$R$15,'Inputs - Gas wholesale index'!P$2,FALSE)</f>
        <v>1</v>
      </c>
      <c r="Q488" s="37">
        <f>VLOOKUP($B488,'Gas wholesale lookups'!$A$4:$R$15,'Inputs - Gas wholesale index'!Q$2,FALSE)</f>
        <v>1</v>
      </c>
      <c r="R488" s="37">
        <f>VLOOKUP($B488,'Gas wholesale lookups'!$A$4:$R$15,'Inputs - Gas wholesale index'!R$2,FALSE)</f>
        <v>1</v>
      </c>
      <c r="S488" s="37">
        <f>VLOOKUP($B488,'Gas wholesale lookups'!$A$4:$R$15,'Inputs - Gas wholesale index'!S$2,FALSE)</f>
        <v>1</v>
      </c>
      <c r="T488" s="37">
        <f>VLOOKUP($B488,'Gas wholesale lookups'!$A$4:$R$15,'Inputs - Gas wholesale index'!T$2,FALSE)</f>
        <v>0</v>
      </c>
      <c r="U488" s="12">
        <f t="shared" si="145"/>
        <v>0</v>
      </c>
      <c r="V488" s="12">
        <f t="shared" si="146"/>
        <v>291847.5</v>
      </c>
      <c r="W488" s="12">
        <f t="shared" si="147"/>
        <v>332991.45454545453</v>
      </c>
      <c r="X488" s="12">
        <f t="shared" si="148"/>
        <v>208526.18181818182</v>
      </c>
      <c r="Y488" s="12">
        <f t="shared" si="149"/>
        <v>166168.27272727274</v>
      </c>
      <c r="Z488" s="12">
        <f t="shared" si="150"/>
        <v>0</v>
      </c>
      <c r="AA488" s="12">
        <f t="shared" si="151"/>
        <v>999533.40909090918</v>
      </c>
      <c r="AB488" s="22">
        <f t="shared" si="152"/>
        <v>0</v>
      </c>
      <c r="AC488" s="22">
        <f t="shared" si="153"/>
        <v>0</v>
      </c>
      <c r="AD488" s="22">
        <f t="shared" si="154"/>
        <v>0</v>
      </c>
      <c r="AE488" s="22">
        <f t="shared" si="155"/>
        <v>0</v>
      </c>
      <c r="AF488" s="22">
        <f t="shared" si="156"/>
        <v>0</v>
      </c>
      <c r="AG488" s="22">
        <f t="shared" si="157"/>
        <v>0</v>
      </c>
      <c r="AH488" s="22">
        <f t="shared" si="158"/>
        <v>0</v>
      </c>
      <c r="AI488" s="43" t="str">
        <f t="shared" si="159"/>
        <v>n/a</v>
      </c>
      <c r="AJ488" s="2" t="str">
        <f t="shared" si="142"/>
        <v>2016-17 Winter</v>
      </c>
      <c r="AK488" s="2" t="str">
        <f t="shared" si="143"/>
        <v>2016-17 Summer</v>
      </c>
      <c r="AL488" s="127">
        <v>0</v>
      </c>
      <c r="AM488" s="7"/>
    </row>
    <row r="489" spans="1:39">
      <c r="A489" s="46">
        <v>42550</v>
      </c>
      <c r="B489" s="13" t="str">
        <f t="shared" si="144"/>
        <v>Jun</v>
      </c>
      <c r="C489" s="182"/>
      <c r="D489" s="182"/>
      <c r="E489" s="182"/>
      <c r="F489" s="182"/>
      <c r="G489" s="182"/>
      <c r="H489" s="182"/>
      <c r="I489" s="12">
        <f>VLOOKUP($B489,'Gas wholesale lookups'!$A$4:$L$15,'Inputs - Gas wholesale index'!I$2,FALSE)</f>
        <v>166168.27272727274</v>
      </c>
      <c r="J489" s="12">
        <f>VLOOKUP($B489,'Gas wholesale lookups'!$A$4:$L$15,'Inputs - Gas wholesale index'!J$2,FALSE)</f>
        <v>291847.5</v>
      </c>
      <c r="K489" s="12">
        <f>VLOOKUP($B489,'Gas wholesale lookups'!$A$4:$L$15,'Inputs - Gas wholesale index'!K$2,FALSE)</f>
        <v>332991.45454545453</v>
      </c>
      <c r="L489" s="12">
        <f>VLOOKUP($B489,'Gas wholesale lookups'!$A$4:$L$15,'Inputs - Gas wholesale index'!L$2,FALSE)</f>
        <v>208526.18181818182</v>
      </c>
      <c r="M489" s="12">
        <f>VLOOKUP($B489,'Gas wholesale lookups'!$A$4:$L$15,'Inputs - Gas wholesale index'!M$2,FALSE)</f>
        <v>166168.27272727274</v>
      </c>
      <c r="N489" s="12">
        <f>VLOOKUP($B489,'Gas wholesale lookups'!$A$4:$L$15,'Inputs - Gas wholesale index'!N$2,FALSE)</f>
        <v>291847.5</v>
      </c>
      <c r="O489" s="37">
        <f>VLOOKUP($B489,'Gas wholesale lookups'!$A$4:$R$15,'Inputs - Gas wholesale index'!O$2,FALSE)</f>
        <v>0</v>
      </c>
      <c r="P489" s="37">
        <f>VLOOKUP($B489,'Gas wholesale lookups'!$A$4:$R$15,'Inputs - Gas wholesale index'!P$2,FALSE)</f>
        <v>1</v>
      </c>
      <c r="Q489" s="37">
        <f>VLOOKUP($B489,'Gas wholesale lookups'!$A$4:$R$15,'Inputs - Gas wholesale index'!Q$2,FALSE)</f>
        <v>1</v>
      </c>
      <c r="R489" s="37">
        <f>VLOOKUP($B489,'Gas wholesale lookups'!$A$4:$R$15,'Inputs - Gas wholesale index'!R$2,FALSE)</f>
        <v>1</v>
      </c>
      <c r="S489" s="37">
        <f>VLOOKUP($B489,'Gas wholesale lookups'!$A$4:$R$15,'Inputs - Gas wholesale index'!S$2,FALSE)</f>
        <v>1</v>
      </c>
      <c r="T489" s="37">
        <f>VLOOKUP($B489,'Gas wholesale lookups'!$A$4:$R$15,'Inputs - Gas wholesale index'!T$2,FALSE)</f>
        <v>0</v>
      </c>
      <c r="U489" s="12">
        <f t="shared" si="145"/>
        <v>0</v>
      </c>
      <c r="V489" s="12">
        <f t="shared" si="146"/>
        <v>291847.5</v>
      </c>
      <c r="W489" s="12">
        <f t="shared" si="147"/>
        <v>332991.45454545453</v>
      </c>
      <c r="X489" s="12">
        <f t="shared" si="148"/>
        <v>208526.18181818182</v>
      </c>
      <c r="Y489" s="12">
        <f t="shared" si="149"/>
        <v>166168.27272727274</v>
      </c>
      <c r="Z489" s="12">
        <f t="shared" si="150"/>
        <v>0</v>
      </c>
      <c r="AA489" s="12">
        <f t="shared" si="151"/>
        <v>999533.40909090918</v>
      </c>
      <c r="AB489" s="22">
        <f t="shared" si="152"/>
        <v>0</v>
      </c>
      <c r="AC489" s="22">
        <f t="shared" si="153"/>
        <v>0</v>
      </c>
      <c r="AD489" s="22">
        <f t="shared" si="154"/>
        <v>0</v>
      </c>
      <c r="AE489" s="22">
        <f t="shared" si="155"/>
        <v>0</v>
      </c>
      <c r="AF489" s="22">
        <f t="shared" si="156"/>
        <v>0</v>
      </c>
      <c r="AG489" s="22">
        <f t="shared" si="157"/>
        <v>0</v>
      </c>
      <c r="AH489" s="22">
        <f t="shared" si="158"/>
        <v>0</v>
      </c>
      <c r="AI489" s="43" t="str">
        <f t="shared" si="159"/>
        <v>n/a</v>
      </c>
      <c r="AJ489" s="2" t="str">
        <f t="shared" si="142"/>
        <v>2016-17 Winter</v>
      </c>
      <c r="AK489" s="2" t="str">
        <f t="shared" si="143"/>
        <v>2016-17 Summer</v>
      </c>
      <c r="AL489" s="127">
        <v>0</v>
      </c>
      <c r="AM489" s="7"/>
    </row>
    <row r="490" spans="1:39">
      <c r="A490" s="46">
        <v>42551</v>
      </c>
      <c r="B490" s="13" t="str">
        <f t="shared" si="144"/>
        <v>Jun</v>
      </c>
      <c r="C490" s="182"/>
      <c r="D490" s="182"/>
      <c r="E490" s="182"/>
      <c r="F490" s="182"/>
      <c r="G490" s="182"/>
      <c r="H490" s="182"/>
      <c r="I490" s="12">
        <f>VLOOKUP($B490,'Gas wholesale lookups'!$A$4:$L$15,'Inputs - Gas wholesale index'!I$2,FALSE)</f>
        <v>166168.27272727274</v>
      </c>
      <c r="J490" s="12">
        <f>VLOOKUP($B490,'Gas wholesale lookups'!$A$4:$L$15,'Inputs - Gas wholesale index'!J$2,FALSE)</f>
        <v>291847.5</v>
      </c>
      <c r="K490" s="12">
        <f>VLOOKUP($B490,'Gas wholesale lookups'!$A$4:$L$15,'Inputs - Gas wholesale index'!K$2,FALSE)</f>
        <v>332991.45454545453</v>
      </c>
      <c r="L490" s="12">
        <f>VLOOKUP($B490,'Gas wholesale lookups'!$A$4:$L$15,'Inputs - Gas wholesale index'!L$2,FALSE)</f>
        <v>208526.18181818182</v>
      </c>
      <c r="M490" s="12">
        <f>VLOOKUP($B490,'Gas wholesale lookups'!$A$4:$L$15,'Inputs - Gas wholesale index'!M$2,FALSE)</f>
        <v>166168.27272727274</v>
      </c>
      <c r="N490" s="12">
        <f>VLOOKUP($B490,'Gas wholesale lookups'!$A$4:$L$15,'Inputs - Gas wholesale index'!N$2,FALSE)</f>
        <v>291847.5</v>
      </c>
      <c r="O490" s="37">
        <f>VLOOKUP($B490,'Gas wholesale lookups'!$A$4:$R$15,'Inputs - Gas wholesale index'!O$2,FALSE)</f>
        <v>0</v>
      </c>
      <c r="P490" s="37">
        <f>VLOOKUP($B490,'Gas wholesale lookups'!$A$4:$R$15,'Inputs - Gas wholesale index'!P$2,FALSE)</f>
        <v>1</v>
      </c>
      <c r="Q490" s="37">
        <f>VLOOKUP($B490,'Gas wholesale lookups'!$A$4:$R$15,'Inputs - Gas wholesale index'!Q$2,FALSE)</f>
        <v>1</v>
      </c>
      <c r="R490" s="37">
        <f>VLOOKUP($B490,'Gas wholesale lookups'!$A$4:$R$15,'Inputs - Gas wholesale index'!R$2,FALSE)</f>
        <v>1</v>
      </c>
      <c r="S490" s="37">
        <f>VLOOKUP($B490,'Gas wholesale lookups'!$A$4:$R$15,'Inputs - Gas wholesale index'!S$2,FALSE)</f>
        <v>1</v>
      </c>
      <c r="T490" s="37">
        <f>VLOOKUP($B490,'Gas wholesale lookups'!$A$4:$R$15,'Inputs - Gas wholesale index'!T$2,FALSE)</f>
        <v>0</v>
      </c>
      <c r="U490" s="12">
        <f t="shared" si="145"/>
        <v>0</v>
      </c>
      <c r="V490" s="12">
        <f t="shared" si="146"/>
        <v>291847.5</v>
      </c>
      <c r="W490" s="12">
        <f t="shared" si="147"/>
        <v>332991.45454545453</v>
      </c>
      <c r="X490" s="12">
        <f t="shared" si="148"/>
        <v>208526.18181818182</v>
      </c>
      <c r="Y490" s="12">
        <f t="shared" si="149"/>
        <v>166168.27272727274</v>
      </c>
      <c r="Z490" s="12">
        <f t="shared" si="150"/>
        <v>0</v>
      </c>
      <c r="AA490" s="12">
        <f t="shared" si="151"/>
        <v>999533.40909090918</v>
      </c>
      <c r="AB490" s="22">
        <f t="shared" si="152"/>
        <v>0</v>
      </c>
      <c r="AC490" s="22">
        <f t="shared" si="153"/>
        <v>0</v>
      </c>
      <c r="AD490" s="22">
        <f t="shared" si="154"/>
        <v>0</v>
      </c>
      <c r="AE490" s="22">
        <f t="shared" si="155"/>
        <v>0</v>
      </c>
      <c r="AF490" s="22">
        <f t="shared" si="156"/>
        <v>0</v>
      </c>
      <c r="AG490" s="22">
        <f t="shared" si="157"/>
        <v>0</v>
      </c>
      <c r="AH490" s="22">
        <f t="shared" si="158"/>
        <v>0</v>
      </c>
      <c r="AI490" s="43" t="str">
        <f t="shared" si="159"/>
        <v>n/a</v>
      </c>
      <c r="AJ490" s="2" t="str">
        <f t="shared" si="142"/>
        <v>2016-17 Winter</v>
      </c>
      <c r="AK490" s="2" t="str">
        <f t="shared" si="143"/>
        <v>2016-17 Summer</v>
      </c>
      <c r="AL490" s="127">
        <v>0</v>
      </c>
      <c r="AM490" s="7"/>
    </row>
    <row r="491" spans="1:39">
      <c r="A491" s="46">
        <v>42552</v>
      </c>
      <c r="B491" s="13" t="str">
        <f t="shared" si="144"/>
        <v>Jul</v>
      </c>
      <c r="C491" s="182"/>
      <c r="D491" s="182"/>
      <c r="E491" s="182"/>
      <c r="F491" s="182"/>
      <c r="G491" s="182"/>
      <c r="H491" s="182"/>
      <c r="I491" s="12">
        <f>VLOOKUP($B491,'Gas wholesale lookups'!$A$4:$L$15,'Inputs - Gas wholesale index'!I$2,FALSE)</f>
        <v>291847.5</v>
      </c>
      <c r="J491" s="12">
        <f>VLOOKUP($B491,'Gas wholesale lookups'!$A$4:$L$15,'Inputs - Gas wholesale index'!J$2,FALSE)</f>
        <v>332991.45454545453</v>
      </c>
      <c r="K491" s="12">
        <f>VLOOKUP($B491,'Gas wholesale lookups'!$A$4:$L$15,'Inputs - Gas wholesale index'!K$2,FALSE)</f>
        <v>208526.18181818182</v>
      </c>
      <c r="L491" s="12">
        <f>VLOOKUP($B491,'Gas wholesale lookups'!$A$4:$L$15,'Inputs - Gas wholesale index'!L$2,FALSE)</f>
        <v>166168.27272727274</v>
      </c>
      <c r="M491" s="12">
        <f>VLOOKUP($B491,'Gas wholesale lookups'!$A$4:$L$15,'Inputs - Gas wholesale index'!M$2,FALSE)</f>
        <v>291847.5</v>
      </c>
      <c r="N491" s="12">
        <f>VLOOKUP($B491,'Gas wholesale lookups'!$A$4:$L$15,'Inputs - Gas wholesale index'!N$2,FALSE)</f>
        <v>332991.45454545453</v>
      </c>
      <c r="O491" s="37">
        <f>VLOOKUP($B491,'Gas wholesale lookups'!$A$4:$R$15,'Inputs - Gas wholesale index'!O$2,FALSE)</f>
        <v>1</v>
      </c>
      <c r="P491" s="37">
        <f>VLOOKUP($B491,'Gas wholesale lookups'!$A$4:$R$15,'Inputs - Gas wholesale index'!P$2,FALSE)</f>
        <v>1</v>
      </c>
      <c r="Q491" s="37">
        <f>VLOOKUP($B491,'Gas wholesale lookups'!$A$4:$R$15,'Inputs - Gas wholesale index'!Q$2,FALSE)</f>
        <v>1</v>
      </c>
      <c r="R491" s="37">
        <f>VLOOKUP($B491,'Gas wholesale lookups'!$A$4:$R$15,'Inputs - Gas wholesale index'!R$2,FALSE)</f>
        <v>1</v>
      </c>
      <c r="S491" s="37">
        <f>VLOOKUP($B491,'Gas wholesale lookups'!$A$4:$R$15,'Inputs - Gas wholesale index'!S$2,FALSE)</f>
        <v>0</v>
      </c>
      <c r="T491" s="37">
        <f>VLOOKUP($B491,'Gas wholesale lookups'!$A$4:$R$15,'Inputs - Gas wholesale index'!T$2,FALSE)</f>
        <v>0</v>
      </c>
      <c r="U491" s="12">
        <f t="shared" si="145"/>
        <v>291847.5</v>
      </c>
      <c r="V491" s="12">
        <f t="shared" si="146"/>
        <v>332991.45454545453</v>
      </c>
      <c r="W491" s="12">
        <f t="shared" si="147"/>
        <v>208526.18181818182</v>
      </c>
      <c r="X491" s="12">
        <f t="shared" si="148"/>
        <v>166168.27272727274</v>
      </c>
      <c r="Y491" s="12">
        <f t="shared" si="149"/>
        <v>0</v>
      </c>
      <c r="Z491" s="12">
        <f t="shared" si="150"/>
        <v>0</v>
      </c>
      <c r="AA491" s="12">
        <f t="shared" si="151"/>
        <v>999533.40909090918</v>
      </c>
      <c r="AB491" s="22">
        <f t="shared" si="152"/>
        <v>0</v>
      </c>
      <c r="AC491" s="22">
        <f t="shared" si="153"/>
        <v>0</v>
      </c>
      <c r="AD491" s="22">
        <f t="shared" si="154"/>
        <v>0</v>
      </c>
      <c r="AE491" s="22">
        <f t="shared" si="155"/>
        <v>0</v>
      </c>
      <c r="AF491" s="22">
        <f t="shared" si="156"/>
        <v>0</v>
      </c>
      <c r="AG491" s="22">
        <f t="shared" si="157"/>
        <v>0</v>
      </c>
      <c r="AH491" s="22">
        <f t="shared" si="158"/>
        <v>0</v>
      </c>
      <c r="AI491" s="43" t="str">
        <f t="shared" si="159"/>
        <v>n/a</v>
      </c>
      <c r="AJ491" s="2" t="str">
        <f t="shared" si="142"/>
        <v>2016-17 Winter</v>
      </c>
      <c r="AK491" s="2" t="str">
        <f t="shared" si="143"/>
        <v>2016-17 Summer</v>
      </c>
      <c r="AL491" s="127">
        <v>0</v>
      </c>
      <c r="AM491" s="7"/>
    </row>
    <row r="492" spans="1:39">
      <c r="A492" s="46">
        <v>42555</v>
      </c>
      <c r="B492" s="13" t="str">
        <f t="shared" si="144"/>
        <v>Jul</v>
      </c>
      <c r="C492" s="182"/>
      <c r="D492" s="182"/>
      <c r="E492" s="182"/>
      <c r="F492" s="182"/>
      <c r="G492" s="182"/>
      <c r="H492" s="182"/>
      <c r="I492" s="12">
        <f>VLOOKUP($B492,'Gas wholesale lookups'!$A$4:$L$15,'Inputs - Gas wholesale index'!I$2,FALSE)</f>
        <v>291847.5</v>
      </c>
      <c r="J492" s="12">
        <f>VLOOKUP($B492,'Gas wholesale lookups'!$A$4:$L$15,'Inputs - Gas wholesale index'!J$2,FALSE)</f>
        <v>332991.45454545453</v>
      </c>
      <c r="K492" s="12">
        <f>VLOOKUP($B492,'Gas wholesale lookups'!$A$4:$L$15,'Inputs - Gas wholesale index'!K$2,FALSE)</f>
        <v>208526.18181818182</v>
      </c>
      <c r="L492" s="12">
        <f>VLOOKUP($B492,'Gas wholesale lookups'!$A$4:$L$15,'Inputs - Gas wholesale index'!L$2,FALSE)</f>
        <v>166168.27272727274</v>
      </c>
      <c r="M492" s="12">
        <f>VLOOKUP($B492,'Gas wholesale lookups'!$A$4:$L$15,'Inputs - Gas wholesale index'!M$2,FALSE)</f>
        <v>291847.5</v>
      </c>
      <c r="N492" s="12">
        <f>VLOOKUP($B492,'Gas wholesale lookups'!$A$4:$L$15,'Inputs - Gas wholesale index'!N$2,FALSE)</f>
        <v>332991.45454545453</v>
      </c>
      <c r="O492" s="37">
        <f>VLOOKUP($B492,'Gas wholesale lookups'!$A$4:$R$15,'Inputs - Gas wholesale index'!O$2,FALSE)</f>
        <v>1</v>
      </c>
      <c r="P492" s="37">
        <f>VLOOKUP($B492,'Gas wholesale lookups'!$A$4:$R$15,'Inputs - Gas wholesale index'!P$2,FALSE)</f>
        <v>1</v>
      </c>
      <c r="Q492" s="37">
        <f>VLOOKUP($B492,'Gas wholesale lookups'!$A$4:$R$15,'Inputs - Gas wholesale index'!Q$2,FALSE)</f>
        <v>1</v>
      </c>
      <c r="R492" s="37">
        <f>VLOOKUP($B492,'Gas wholesale lookups'!$A$4:$R$15,'Inputs - Gas wholesale index'!R$2,FALSE)</f>
        <v>1</v>
      </c>
      <c r="S492" s="37">
        <f>VLOOKUP($B492,'Gas wholesale lookups'!$A$4:$R$15,'Inputs - Gas wholesale index'!S$2,FALSE)</f>
        <v>0</v>
      </c>
      <c r="T492" s="37">
        <f>VLOOKUP($B492,'Gas wholesale lookups'!$A$4:$R$15,'Inputs - Gas wholesale index'!T$2,FALSE)</f>
        <v>0</v>
      </c>
      <c r="U492" s="12">
        <f t="shared" si="145"/>
        <v>291847.5</v>
      </c>
      <c r="V492" s="12">
        <f t="shared" si="146"/>
        <v>332991.45454545453</v>
      </c>
      <c r="W492" s="12">
        <f t="shared" si="147"/>
        <v>208526.18181818182</v>
      </c>
      <c r="X492" s="12">
        <f t="shared" si="148"/>
        <v>166168.27272727274</v>
      </c>
      <c r="Y492" s="12">
        <f t="shared" si="149"/>
        <v>0</v>
      </c>
      <c r="Z492" s="12">
        <f t="shared" si="150"/>
        <v>0</v>
      </c>
      <c r="AA492" s="12">
        <f t="shared" si="151"/>
        <v>999533.40909090918</v>
      </c>
      <c r="AB492" s="22">
        <f t="shared" si="152"/>
        <v>0</v>
      </c>
      <c r="AC492" s="22">
        <f t="shared" si="153"/>
        <v>0</v>
      </c>
      <c r="AD492" s="22">
        <f t="shared" si="154"/>
        <v>0</v>
      </c>
      <c r="AE492" s="22">
        <f t="shared" si="155"/>
        <v>0</v>
      </c>
      <c r="AF492" s="22">
        <f t="shared" si="156"/>
        <v>0</v>
      </c>
      <c r="AG492" s="22">
        <f t="shared" si="157"/>
        <v>0</v>
      </c>
      <c r="AH492" s="22">
        <f t="shared" si="158"/>
        <v>0</v>
      </c>
      <c r="AI492" s="43" t="str">
        <f t="shared" si="159"/>
        <v>n/a</v>
      </c>
      <c r="AJ492" s="2" t="str">
        <f t="shared" si="142"/>
        <v>2016-17 Winter</v>
      </c>
      <c r="AK492" s="2" t="str">
        <f t="shared" si="143"/>
        <v>2016-17 Summer</v>
      </c>
      <c r="AL492" s="127">
        <v>0</v>
      </c>
      <c r="AM492" s="7"/>
    </row>
    <row r="493" spans="1:39">
      <c r="A493" s="46">
        <v>42556</v>
      </c>
      <c r="B493" s="13" t="str">
        <f t="shared" si="144"/>
        <v>Jul</v>
      </c>
      <c r="C493" s="182"/>
      <c r="D493" s="182"/>
      <c r="E493" s="182"/>
      <c r="F493" s="182"/>
      <c r="G493" s="182"/>
      <c r="H493" s="182"/>
      <c r="I493" s="12">
        <f>VLOOKUP($B493,'Gas wholesale lookups'!$A$4:$L$15,'Inputs - Gas wholesale index'!I$2,FALSE)</f>
        <v>291847.5</v>
      </c>
      <c r="J493" s="12">
        <f>VLOOKUP($B493,'Gas wholesale lookups'!$A$4:$L$15,'Inputs - Gas wholesale index'!J$2,FALSE)</f>
        <v>332991.45454545453</v>
      </c>
      <c r="K493" s="12">
        <f>VLOOKUP($B493,'Gas wholesale lookups'!$A$4:$L$15,'Inputs - Gas wholesale index'!K$2,FALSE)</f>
        <v>208526.18181818182</v>
      </c>
      <c r="L493" s="12">
        <f>VLOOKUP($B493,'Gas wholesale lookups'!$A$4:$L$15,'Inputs - Gas wholesale index'!L$2,FALSE)</f>
        <v>166168.27272727274</v>
      </c>
      <c r="M493" s="12">
        <f>VLOOKUP($B493,'Gas wholesale lookups'!$A$4:$L$15,'Inputs - Gas wholesale index'!M$2,FALSE)</f>
        <v>291847.5</v>
      </c>
      <c r="N493" s="12">
        <f>VLOOKUP($B493,'Gas wholesale lookups'!$A$4:$L$15,'Inputs - Gas wholesale index'!N$2,FALSE)</f>
        <v>332991.45454545453</v>
      </c>
      <c r="O493" s="37">
        <f>VLOOKUP($B493,'Gas wholesale lookups'!$A$4:$R$15,'Inputs - Gas wholesale index'!O$2,FALSE)</f>
        <v>1</v>
      </c>
      <c r="P493" s="37">
        <f>VLOOKUP($B493,'Gas wholesale lookups'!$A$4:$R$15,'Inputs - Gas wholesale index'!P$2,FALSE)</f>
        <v>1</v>
      </c>
      <c r="Q493" s="37">
        <f>VLOOKUP($B493,'Gas wholesale lookups'!$A$4:$R$15,'Inputs - Gas wholesale index'!Q$2,FALSE)</f>
        <v>1</v>
      </c>
      <c r="R493" s="37">
        <f>VLOOKUP($B493,'Gas wholesale lookups'!$A$4:$R$15,'Inputs - Gas wholesale index'!R$2,FALSE)</f>
        <v>1</v>
      </c>
      <c r="S493" s="37">
        <f>VLOOKUP($B493,'Gas wholesale lookups'!$A$4:$R$15,'Inputs - Gas wholesale index'!S$2,FALSE)</f>
        <v>0</v>
      </c>
      <c r="T493" s="37">
        <f>VLOOKUP($B493,'Gas wholesale lookups'!$A$4:$R$15,'Inputs - Gas wholesale index'!T$2,FALSE)</f>
        <v>0</v>
      </c>
      <c r="U493" s="12">
        <f t="shared" si="145"/>
        <v>291847.5</v>
      </c>
      <c r="V493" s="12">
        <f t="shared" si="146"/>
        <v>332991.45454545453</v>
      </c>
      <c r="W493" s="12">
        <f t="shared" si="147"/>
        <v>208526.18181818182</v>
      </c>
      <c r="X493" s="12">
        <f t="shared" si="148"/>
        <v>166168.27272727274</v>
      </c>
      <c r="Y493" s="12">
        <f t="shared" si="149"/>
        <v>0</v>
      </c>
      <c r="Z493" s="12">
        <f t="shared" si="150"/>
        <v>0</v>
      </c>
      <c r="AA493" s="12">
        <f t="shared" si="151"/>
        <v>999533.40909090918</v>
      </c>
      <c r="AB493" s="22">
        <f t="shared" si="152"/>
        <v>0</v>
      </c>
      <c r="AC493" s="22">
        <f t="shared" si="153"/>
        <v>0</v>
      </c>
      <c r="AD493" s="22">
        <f t="shared" si="154"/>
        <v>0</v>
      </c>
      <c r="AE493" s="22">
        <f t="shared" si="155"/>
        <v>0</v>
      </c>
      <c r="AF493" s="22">
        <f t="shared" si="156"/>
        <v>0</v>
      </c>
      <c r="AG493" s="22">
        <f t="shared" si="157"/>
        <v>0</v>
      </c>
      <c r="AH493" s="22">
        <f t="shared" si="158"/>
        <v>0</v>
      </c>
      <c r="AI493" s="43" t="str">
        <f t="shared" si="159"/>
        <v>n/a</v>
      </c>
      <c r="AJ493" s="2" t="str">
        <f t="shared" si="142"/>
        <v>2016-17 Winter</v>
      </c>
      <c r="AK493" s="2" t="str">
        <f t="shared" si="143"/>
        <v>2016-17 Summer</v>
      </c>
      <c r="AL493" s="127">
        <v>0</v>
      </c>
      <c r="AM493" s="7"/>
    </row>
    <row r="494" spans="1:39">
      <c r="A494" s="46">
        <v>42557</v>
      </c>
      <c r="B494" s="13" t="str">
        <f t="shared" si="144"/>
        <v>Jul</v>
      </c>
      <c r="C494" s="182"/>
      <c r="D494" s="182"/>
      <c r="E494" s="182"/>
      <c r="F494" s="182"/>
      <c r="G494" s="182"/>
      <c r="H494" s="182"/>
      <c r="I494" s="12">
        <f>VLOOKUP($B494,'Gas wholesale lookups'!$A$4:$L$15,'Inputs - Gas wholesale index'!I$2,FALSE)</f>
        <v>291847.5</v>
      </c>
      <c r="J494" s="12">
        <f>VLOOKUP($B494,'Gas wholesale lookups'!$A$4:$L$15,'Inputs - Gas wholesale index'!J$2,FALSE)</f>
        <v>332991.45454545453</v>
      </c>
      <c r="K494" s="12">
        <f>VLOOKUP($B494,'Gas wholesale lookups'!$A$4:$L$15,'Inputs - Gas wholesale index'!K$2,FALSE)</f>
        <v>208526.18181818182</v>
      </c>
      <c r="L494" s="12">
        <f>VLOOKUP($B494,'Gas wholesale lookups'!$A$4:$L$15,'Inputs - Gas wholesale index'!L$2,FALSE)</f>
        <v>166168.27272727274</v>
      </c>
      <c r="M494" s="12">
        <f>VLOOKUP($B494,'Gas wholesale lookups'!$A$4:$L$15,'Inputs - Gas wholesale index'!M$2,FALSE)</f>
        <v>291847.5</v>
      </c>
      <c r="N494" s="12">
        <f>VLOOKUP($B494,'Gas wholesale lookups'!$A$4:$L$15,'Inputs - Gas wholesale index'!N$2,FALSE)</f>
        <v>332991.45454545453</v>
      </c>
      <c r="O494" s="37">
        <f>VLOOKUP($B494,'Gas wholesale lookups'!$A$4:$R$15,'Inputs - Gas wholesale index'!O$2,FALSE)</f>
        <v>1</v>
      </c>
      <c r="P494" s="37">
        <f>VLOOKUP($B494,'Gas wholesale lookups'!$A$4:$R$15,'Inputs - Gas wholesale index'!P$2,FALSE)</f>
        <v>1</v>
      </c>
      <c r="Q494" s="37">
        <f>VLOOKUP($B494,'Gas wholesale lookups'!$A$4:$R$15,'Inputs - Gas wholesale index'!Q$2,FALSE)</f>
        <v>1</v>
      </c>
      <c r="R494" s="37">
        <f>VLOOKUP($B494,'Gas wholesale lookups'!$A$4:$R$15,'Inputs - Gas wholesale index'!R$2,FALSE)</f>
        <v>1</v>
      </c>
      <c r="S494" s="37">
        <f>VLOOKUP($B494,'Gas wholesale lookups'!$A$4:$R$15,'Inputs - Gas wholesale index'!S$2,FALSE)</f>
        <v>0</v>
      </c>
      <c r="T494" s="37">
        <f>VLOOKUP($B494,'Gas wholesale lookups'!$A$4:$R$15,'Inputs - Gas wholesale index'!T$2,FALSE)</f>
        <v>0</v>
      </c>
      <c r="U494" s="12">
        <f t="shared" si="145"/>
        <v>291847.5</v>
      </c>
      <c r="V494" s="12">
        <f t="shared" si="146"/>
        <v>332991.45454545453</v>
      </c>
      <c r="W494" s="12">
        <f t="shared" si="147"/>
        <v>208526.18181818182</v>
      </c>
      <c r="X494" s="12">
        <f t="shared" si="148"/>
        <v>166168.27272727274</v>
      </c>
      <c r="Y494" s="12">
        <f t="shared" si="149"/>
        <v>0</v>
      </c>
      <c r="Z494" s="12">
        <f t="shared" si="150"/>
        <v>0</v>
      </c>
      <c r="AA494" s="12">
        <f t="shared" si="151"/>
        <v>999533.40909090918</v>
      </c>
      <c r="AB494" s="22">
        <f t="shared" si="152"/>
        <v>0</v>
      </c>
      <c r="AC494" s="22">
        <f t="shared" si="153"/>
        <v>0</v>
      </c>
      <c r="AD494" s="22">
        <f t="shared" si="154"/>
        <v>0</v>
      </c>
      <c r="AE494" s="22">
        <f t="shared" si="155"/>
        <v>0</v>
      </c>
      <c r="AF494" s="22">
        <f t="shared" si="156"/>
        <v>0</v>
      </c>
      <c r="AG494" s="22">
        <f t="shared" si="157"/>
        <v>0</v>
      </c>
      <c r="AH494" s="22">
        <f t="shared" si="158"/>
        <v>0</v>
      </c>
      <c r="AI494" s="43" t="str">
        <f t="shared" si="159"/>
        <v>n/a</v>
      </c>
      <c r="AJ494" s="2" t="str">
        <f t="shared" si="142"/>
        <v>2016-17 Winter</v>
      </c>
      <c r="AK494" s="2" t="str">
        <f t="shared" si="143"/>
        <v>2016-17 Summer</v>
      </c>
      <c r="AL494" s="127">
        <v>0</v>
      </c>
      <c r="AM494" s="7"/>
    </row>
    <row r="495" spans="1:39">
      <c r="A495" s="46">
        <v>42558</v>
      </c>
      <c r="B495" s="13" t="str">
        <f t="shared" si="144"/>
        <v>Jul</v>
      </c>
      <c r="C495" s="182"/>
      <c r="D495" s="182"/>
      <c r="E495" s="182"/>
      <c r="F495" s="182"/>
      <c r="G495" s="182"/>
      <c r="H495" s="182"/>
      <c r="I495" s="12">
        <f>VLOOKUP($B495,'Gas wholesale lookups'!$A$4:$L$15,'Inputs - Gas wholesale index'!I$2,FALSE)</f>
        <v>291847.5</v>
      </c>
      <c r="J495" s="12">
        <f>VLOOKUP($B495,'Gas wholesale lookups'!$A$4:$L$15,'Inputs - Gas wholesale index'!J$2,FALSE)</f>
        <v>332991.45454545453</v>
      </c>
      <c r="K495" s="12">
        <f>VLOOKUP($B495,'Gas wholesale lookups'!$A$4:$L$15,'Inputs - Gas wholesale index'!K$2,FALSE)</f>
        <v>208526.18181818182</v>
      </c>
      <c r="L495" s="12">
        <f>VLOOKUP($B495,'Gas wholesale lookups'!$A$4:$L$15,'Inputs - Gas wholesale index'!L$2,FALSE)</f>
        <v>166168.27272727274</v>
      </c>
      <c r="M495" s="12">
        <f>VLOOKUP($B495,'Gas wholesale lookups'!$A$4:$L$15,'Inputs - Gas wholesale index'!M$2,FALSE)</f>
        <v>291847.5</v>
      </c>
      <c r="N495" s="12">
        <f>VLOOKUP($B495,'Gas wholesale lookups'!$A$4:$L$15,'Inputs - Gas wholesale index'!N$2,FALSE)</f>
        <v>332991.45454545453</v>
      </c>
      <c r="O495" s="37">
        <f>VLOOKUP($B495,'Gas wholesale lookups'!$A$4:$R$15,'Inputs - Gas wholesale index'!O$2,FALSE)</f>
        <v>1</v>
      </c>
      <c r="P495" s="37">
        <f>VLOOKUP($B495,'Gas wholesale lookups'!$A$4:$R$15,'Inputs - Gas wholesale index'!P$2,FALSE)</f>
        <v>1</v>
      </c>
      <c r="Q495" s="37">
        <f>VLOOKUP($B495,'Gas wholesale lookups'!$A$4:$R$15,'Inputs - Gas wholesale index'!Q$2,FALSE)</f>
        <v>1</v>
      </c>
      <c r="R495" s="37">
        <f>VLOOKUP($B495,'Gas wholesale lookups'!$A$4:$R$15,'Inputs - Gas wholesale index'!R$2,FALSE)</f>
        <v>1</v>
      </c>
      <c r="S495" s="37">
        <f>VLOOKUP($B495,'Gas wholesale lookups'!$A$4:$R$15,'Inputs - Gas wholesale index'!S$2,FALSE)</f>
        <v>0</v>
      </c>
      <c r="T495" s="37">
        <f>VLOOKUP($B495,'Gas wholesale lookups'!$A$4:$R$15,'Inputs - Gas wholesale index'!T$2,FALSE)</f>
        <v>0</v>
      </c>
      <c r="U495" s="12">
        <f t="shared" si="145"/>
        <v>291847.5</v>
      </c>
      <c r="V495" s="12">
        <f t="shared" si="146"/>
        <v>332991.45454545453</v>
      </c>
      <c r="W495" s="12">
        <f t="shared" si="147"/>
        <v>208526.18181818182</v>
      </c>
      <c r="X495" s="12">
        <f t="shared" si="148"/>
        <v>166168.27272727274</v>
      </c>
      <c r="Y495" s="12">
        <f t="shared" si="149"/>
        <v>0</v>
      </c>
      <c r="Z495" s="12">
        <f t="shared" si="150"/>
        <v>0</v>
      </c>
      <c r="AA495" s="12">
        <f t="shared" si="151"/>
        <v>999533.40909090918</v>
      </c>
      <c r="AB495" s="22">
        <f t="shared" si="152"/>
        <v>0</v>
      </c>
      <c r="AC495" s="22">
        <f t="shared" si="153"/>
        <v>0</v>
      </c>
      <c r="AD495" s="22">
        <f t="shared" si="154"/>
        <v>0</v>
      </c>
      <c r="AE495" s="22">
        <f t="shared" si="155"/>
        <v>0</v>
      </c>
      <c r="AF495" s="22">
        <f t="shared" si="156"/>
        <v>0</v>
      </c>
      <c r="AG495" s="22">
        <f t="shared" si="157"/>
        <v>0</v>
      </c>
      <c r="AH495" s="22">
        <f t="shared" si="158"/>
        <v>0</v>
      </c>
      <c r="AI495" s="43" t="str">
        <f t="shared" si="159"/>
        <v>n/a</v>
      </c>
      <c r="AJ495" s="2" t="str">
        <f t="shared" si="142"/>
        <v>2016-17 Winter</v>
      </c>
      <c r="AK495" s="2" t="str">
        <f t="shared" si="143"/>
        <v>2016-17 Summer</v>
      </c>
      <c r="AL495" s="127">
        <v>0</v>
      </c>
      <c r="AM495" s="7"/>
    </row>
    <row r="496" spans="1:39">
      <c r="A496" s="46">
        <v>42559</v>
      </c>
      <c r="B496" s="13" t="str">
        <f t="shared" si="144"/>
        <v>Jul</v>
      </c>
      <c r="C496" s="182"/>
      <c r="D496" s="182"/>
      <c r="E496" s="182"/>
      <c r="F496" s="182"/>
      <c r="G496" s="182"/>
      <c r="H496" s="182"/>
      <c r="I496" s="12">
        <f>VLOOKUP($B496,'Gas wholesale lookups'!$A$4:$L$15,'Inputs - Gas wholesale index'!I$2,FALSE)</f>
        <v>291847.5</v>
      </c>
      <c r="J496" s="12">
        <f>VLOOKUP($B496,'Gas wholesale lookups'!$A$4:$L$15,'Inputs - Gas wholesale index'!J$2,FALSE)</f>
        <v>332991.45454545453</v>
      </c>
      <c r="K496" s="12">
        <f>VLOOKUP($B496,'Gas wholesale lookups'!$A$4:$L$15,'Inputs - Gas wholesale index'!K$2,FALSE)</f>
        <v>208526.18181818182</v>
      </c>
      <c r="L496" s="12">
        <f>VLOOKUP($B496,'Gas wholesale lookups'!$A$4:$L$15,'Inputs - Gas wholesale index'!L$2,FALSE)</f>
        <v>166168.27272727274</v>
      </c>
      <c r="M496" s="12">
        <f>VLOOKUP($B496,'Gas wholesale lookups'!$A$4:$L$15,'Inputs - Gas wholesale index'!M$2,FALSE)</f>
        <v>291847.5</v>
      </c>
      <c r="N496" s="12">
        <f>VLOOKUP($B496,'Gas wholesale lookups'!$A$4:$L$15,'Inputs - Gas wholesale index'!N$2,FALSE)</f>
        <v>332991.45454545453</v>
      </c>
      <c r="O496" s="37">
        <f>VLOOKUP($B496,'Gas wholesale lookups'!$A$4:$R$15,'Inputs - Gas wholesale index'!O$2,FALSE)</f>
        <v>1</v>
      </c>
      <c r="P496" s="37">
        <f>VLOOKUP($B496,'Gas wholesale lookups'!$A$4:$R$15,'Inputs - Gas wholesale index'!P$2,FALSE)</f>
        <v>1</v>
      </c>
      <c r="Q496" s="37">
        <f>VLOOKUP($B496,'Gas wholesale lookups'!$A$4:$R$15,'Inputs - Gas wholesale index'!Q$2,FALSE)</f>
        <v>1</v>
      </c>
      <c r="R496" s="37">
        <f>VLOOKUP($B496,'Gas wholesale lookups'!$A$4:$R$15,'Inputs - Gas wholesale index'!R$2,FALSE)</f>
        <v>1</v>
      </c>
      <c r="S496" s="37">
        <f>VLOOKUP($B496,'Gas wholesale lookups'!$A$4:$R$15,'Inputs - Gas wholesale index'!S$2,FALSE)</f>
        <v>0</v>
      </c>
      <c r="T496" s="37">
        <f>VLOOKUP($B496,'Gas wholesale lookups'!$A$4:$R$15,'Inputs - Gas wholesale index'!T$2,FALSE)</f>
        <v>0</v>
      </c>
      <c r="U496" s="12">
        <f t="shared" si="145"/>
        <v>291847.5</v>
      </c>
      <c r="V496" s="12">
        <f t="shared" si="146"/>
        <v>332991.45454545453</v>
      </c>
      <c r="W496" s="12">
        <f t="shared" si="147"/>
        <v>208526.18181818182</v>
      </c>
      <c r="X496" s="12">
        <f t="shared" si="148"/>
        <v>166168.27272727274</v>
      </c>
      <c r="Y496" s="12">
        <f t="shared" si="149"/>
        <v>0</v>
      </c>
      <c r="Z496" s="12">
        <f t="shared" si="150"/>
        <v>0</v>
      </c>
      <c r="AA496" s="12">
        <f t="shared" si="151"/>
        <v>999533.40909090918</v>
      </c>
      <c r="AB496" s="22">
        <f t="shared" si="152"/>
        <v>0</v>
      </c>
      <c r="AC496" s="22">
        <f t="shared" si="153"/>
        <v>0</v>
      </c>
      <c r="AD496" s="22">
        <f t="shared" si="154"/>
        <v>0</v>
      </c>
      <c r="AE496" s="22">
        <f t="shared" si="155"/>
        <v>0</v>
      </c>
      <c r="AF496" s="22">
        <f t="shared" si="156"/>
        <v>0</v>
      </c>
      <c r="AG496" s="22">
        <f t="shared" si="157"/>
        <v>0</v>
      </c>
      <c r="AH496" s="22">
        <f t="shared" si="158"/>
        <v>0</v>
      </c>
      <c r="AI496" s="43" t="str">
        <f t="shared" si="159"/>
        <v>n/a</v>
      </c>
      <c r="AJ496" s="2" t="str">
        <f t="shared" si="142"/>
        <v>2016-17 Winter</v>
      </c>
      <c r="AK496" s="2" t="str">
        <f t="shared" si="143"/>
        <v>2016-17 Summer</v>
      </c>
      <c r="AL496" s="127">
        <v>0</v>
      </c>
      <c r="AM496" s="7"/>
    </row>
    <row r="497" spans="1:39">
      <c r="A497" s="46">
        <v>42562</v>
      </c>
      <c r="B497" s="13" t="str">
        <f t="shared" si="144"/>
        <v>Jul</v>
      </c>
      <c r="C497" s="182"/>
      <c r="D497" s="182"/>
      <c r="E497" s="182"/>
      <c r="F497" s="182"/>
      <c r="G497" s="182"/>
      <c r="H497" s="182"/>
      <c r="I497" s="12">
        <f>VLOOKUP($B497,'Gas wholesale lookups'!$A$4:$L$15,'Inputs - Gas wholesale index'!I$2,FALSE)</f>
        <v>291847.5</v>
      </c>
      <c r="J497" s="12">
        <f>VLOOKUP($B497,'Gas wholesale lookups'!$A$4:$L$15,'Inputs - Gas wholesale index'!J$2,FALSE)</f>
        <v>332991.45454545453</v>
      </c>
      <c r="K497" s="12">
        <f>VLOOKUP($B497,'Gas wholesale lookups'!$A$4:$L$15,'Inputs - Gas wholesale index'!K$2,FALSE)</f>
        <v>208526.18181818182</v>
      </c>
      <c r="L497" s="12">
        <f>VLOOKUP($B497,'Gas wholesale lookups'!$A$4:$L$15,'Inputs - Gas wholesale index'!L$2,FALSE)</f>
        <v>166168.27272727274</v>
      </c>
      <c r="M497" s="12">
        <f>VLOOKUP($B497,'Gas wholesale lookups'!$A$4:$L$15,'Inputs - Gas wholesale index'!M$2,FALSE)</f>
        <v>291847.5</v>
      </c>
      <c r="N497" s="12">
        <f>VLOOKUP($B497,'Gas wholesale lookups'!$A$4:$L$15,'Inputs - Gas wholesale index'!N$2,FALSE)</f>
        <v>332991.45454545453</v>
      </c>
      <c r="O497" s="37">
        <f>VLOOKUP($B497,'Gas wholesale lookups'!$A$4:$R$15,'Inputs - Gas wholesale index'!O$2,FALSE)</f>
        <v>1</v>
      </c>
      <c r="P497" s="37">
        <f>VLOOKUP($B497,'Gas wholesale lookups'!$A$4:$R$15,'Inputs - Gas wholesale index'!P$2,FALSE)</f>
        <v>1</v>
      </c>
      <c r="Q497" s="37">
        <f>VLOOKUP($B497,'Gas wholesale lookups'!$A$4:$R$15,'Inputs - Gas wholesale index'!Q$2,FALSE)</f>
        <v>1</v>
      </c>
      <c r="R497" s="37">
        <f>VLOOKUP($B497,'Gas wholesale lookups'!$A$4:$R$15,'Inputs - Gas wholesale index'!R$2,FALSE)</f>
        <v>1</v>
      </c>
      <c r="S497" s="37">
        <f>VLOOKUP($B497,'Gas wholesale lookups'!$A$4:$R$15,'Inputs - Gas wholesale index'!S$2,FALSE)</f>
        <v>0</v>
      </c>
      <c r="T497" s="37">
        <f>VLOOKUP($B497,'Gas wholesale lookups'!$A$4:$R$15,'Inputs - Gas wholesale index'!T$2,FALSE)</f>
        <v>0</v>
      </c>
      <c r="U497" s="12">
        <f t="shared" si="145"/>
        <v>291847.5</v>
      </c>
      <c r="V497" s="12">
        <f t="shared" si="146"/>
        <v>332991.45454545453</v>
      </c>
      <c r="W497" s="12">
        <f t="shared" si="147"/>
        <v>208526.18181818182</v>
      </c>
      <c r="X497" s="12">
        <f t="shared" si="148"/>
        <v>166168.27272727274</v>
      </c>
      <c r="Y497" s="12">
        <f t="shared" si="149"/>
        <v>0</v>
      </c>
      <c r="Z497" s="12">
        <f t="shared" si="150"/>
        <v>0</v>
      </c>
      <c r="AA497" s="12">
        <f t="shared" si="151"/>
        <v>999533.40909090918</v>
      </c>
      <c r="AB497" s="22">
        <f t="shared" si="152"/>
        <v>0</v>
      </c>
      <c r="AC497" s="22">
        <f t="shared" si="153"/>
        <v>0</v>
      </c>
      <c r="AD497" s="22">
        <f t="shared" si="154"/>
        <v>0</v>
      </c>
      <c r="AE497" s="22">
        <f t="shared" si="155"/>
        <v>0</v>
      </c>
      <c r="AF497" s="22">
        <f t="shared" si="156"/>
        <v>0</v>
      </c>
      <c r="AG497" s="22">
        <f t="shared" si="157"/>
        <v>0</v>
      </c>
      <c r="AH497" s="22">
        <f t="shared" si="158"/>
        <v>0</v>
      </c>
      <c r="AI497" s="43" t="str">
        <f t="shared" si="159"/>
        <v>n/a</v>
      </c>
      <c r="AJ497" s="2" t="str">
        <f t="shared" si="142"/>
        <v>2016-17 Winter</v>
      </c>
      <c r="AK497" s="2" t="str">
        <f t="shared" si="143"/>
        <v>2016-17 Summer</v>
      </c>
      <c r="AL497" s="127">
        <v>0</v>
      </c>
      <c r="AM497" s="7"/>
    </row>
    <row r="498" spans="1:39">
      <c r="A498" s="46">
        <v>42563</v>
      </c>
      <c r="B498" s="13" t="str">
        <f t="shared" si="144"/>
        <v>Jul</v>
      </c>
      <c r="C498" s="182"/>
      <c r="D498" s="182"/>
      <c r="E498" s="182"/>
      <c r="F498" s="182"/>
      <c r="G498" s="182"/>
      <c r="H498" s="182"/>
      <c r="I498" s="12">
        <f>VLOOKUP($B498,'Gas wholesale lookups'!$A$4:$L$15,'Inputs - Gas wholesale index'!I$2,FALSE)</f>
        <v>291847.5</v>
      </c>
      <c r="J498" s="12">
        <f>VLOOKUP($B498,'Gas wholesale lookups'!$A$4:$L$15,'Inputs - Gas wholesale index'!J$2,FALSE)</f>
        <v>332991.45454545453</v>
      </c>
      <c r="K498" s="12">
        <f>VLOOKUP($B498,'Gas wholesale lookups'!$A$4:$L$15,'Inputs - Gas wholesale index'!K$2,FALSE)</f>
        <v>208526.18181818182</v>
      </c>
      <c r="L498" s="12">
        <f>VLOOKUP($B498,'Gas wholesale lookups'!$A$4:$L$15,'Inputs - Gas wholesale index'!L$2,FALSE)</f>
        <v>166168.27272727274</v>
      </c>
      <c r="M498" s="12">
        <f>VLOOKUP($B498,'Gas wholesale lookups'!$A$4:$L$15,'Inputs - Gas wholesale index'!M$2,FALSE)</f>
        <v>291847.5</v>
      </c>
      <c r="N498" s="12">
        <f>VLOOKUP($B498,'Gas wholesale lookups'!$A$4:$L$15,'Inputs - Gas wholesale index'!N$2,FALSE)</f>
        <v>332991.45454545453</v>
      </c>
      <c r="O498" s="37">
        <f>VLOOKUP($B498,'Gas wholesale lookups'!$A$4:$R$15,'Inputs - Gas wholesale index'!O$2,FALSE)</f>
        <v>1</v>
      </c>
      <c r="P498" s="37">
        <f>VLOOKUP($B498,'Gas wholesale lookups'!$A$4:$R$15,'Inputs - Gas wholesale index'!P$2,FALSE)</f>
        <v>1</v>
      </c>
      <c r="Q498" s="37">
        <f>VLOOKUP($B498,'Gas wholesale lookups'!$A$4:$R$15,'Inputs - Gas wholesale index'!Q$2,FALSE)</f>
        <v>1</v>
      </c>
      <c r="R498" s="37">
        <f>VLOOKUP($B498,'Gas wholesale lookups'!$A$4:$R$15,'Inputs - Gas wholesale index'!R$2,FALSE)</f>
        <v>1</v>
      </c>
      <c r="S498" s="37">
        <f>VLOOKUP($B498,'Gas wholesale lookups'!$A$4:$R$15,'Inputs - Gas wholesale index'!S$2,FALSE)</f>
        <v>0</v>
      </c>
      <c r="T498" s="37">
        <f>VLOOKUP($B498,'Gas wholesale lookups'!$A$4:$R$15,'Inputs - Gas wholesale index'!T$2,FALSE)</f>
        <v>0</v>
      </c>
      <c r="U498" s="12">
        <f t="shared" si="145"/>
        <v>291847.5</v>
      </c>
      <c r="V498" s="12">
        <f t="shared" si="146"/>
        <v>332991.45454545453</v>
      </c>
      <c r="W498" s="12">
        <f t="shared" si="147"/>
        <v>208526.18181818182</v>
      </c>
      <c r="X498" s="12">
        <f t="shared" si="148"/>
        <v>166168.27272727274</v>
      </c>
      <c r="Y498" s="12">
        <f t="shared" si="149"/>
        <v>0</v>
      </c>
      <c r="Z498" s="12">
        <f t="shared" si="150"/>
        <v>0</v>
      </c>
      <c r="AA498" s="12">
        <f t="shared" si="151"/>
        <v>999533.40909090918</v>
      </c>
      <c r="AB498" s="22">
        <f t="shared" si="152"/>
        <v>0</v>
      </c>
      <c r="AC498" s="22">
        <f t="shared" si="153"/>
        <v>0</v>
      </c>
      <c r="AD498" s="22">
        <f t="shared" si="154"/>
        <v>0</v>
      </c>
      <c r="AE498" s="22">
        <f t="shared" si="155"/>
        <v>0</v>
      </c>
      <c r="AF498" s="22">
        <f t="shared" si="156"/>
        <v>0</v>
      </c>
      <c r="AG498" s="22">
        <f t="shared" si="157"/>
        <v>0</v>
      </c>
      <c r="AH498" s="22">
        <f t="shared" si="158"/>
        <v>0</v>
      </c>
      <c r="AI498" s="43" t="str">
        <f t="shared" si="159"/>
        <v>n/a</v>
      </c>
      <c r="AJ498" s="2" t="str">
        <f t="shared" si="142"/>
        <v>2016-17 Winter</v>
      </c>
      <c r="AK498" s="2" t="str">
        <f t="shared" si="143"/>
        <v>2016-17 Summer</v>
      </c>
      <c r="AL498" s="127">
        <v>0</v>
      </c>
      <c r="AM498" s="7"/>
    </row>
    <row r="499" spans="1:39">
      <c r="A499" s="46">
        <v>42564</v>
      </c>
      <c r="B499" s="13" t="str">
        <f t="shared" si="144"/>
        <v>Jul</v>
      </c>
      <c r="C499" s="182"/>
      <c r="D499" s="182"/>
      <c r="E499" s="182"/>
      <c r="F499" s="182"/>
      <c r="G499" s="182"/>
      <c r="H499" s="182"/>
      <c r="I499" s="12">
        <f>VLOOKUP($B499,'Gas wholesale lookups'!$A$4:$L$15,'Inputs - Gas wholesale index'!I$2,FALSE)</f>
        <v>291847.5</v>
      </c>
      <c r="J499" s="12">
        <f>VLOOKUP($B499,'Gas wholesale lookups'!$A$4:$L$15,'Inputs - Gas wholesale index'!J$2,FALSE)</f>
        <v>332991.45454545453</v>
      </c>
      <c r="K499" s="12">
        <f>VLOOKUP($B499,'Gas wholesale lookups'!$A$4:$L$15,'Inputs - Gas wholesale index'!K$2,FALSE)</f>
        <v>208526.18181818182</v>
      </c>
      <c r="L499" s="12">
        <f>VLOOKUP($B499,'Gas wholesale lookups'!$A$4:$L$15,'Inputs - Gas wholesale index'!L$2,FALSE)</f>
        <v>166168.27272727274</v>
      </c>
      <c r="M499" s="12">
        <f>VLOOKUP($B499,'Gas wholesale lookups'!$A$4:$L$15,'Inputs - Gas wholesale index'!M$2,FALSE)</f>
        <v>291847.5</v>
      </c>
      <c r="N499" s="12">
        <f>VLOOKUP($B499,'Gas wholesale lookups'!$A$4:$L$15,'Inputs - Gas wholesale index'!N$2,FALSE)</f>
        <v>332991.45454545453</v>
      </c>
      <c r="O499" s="37">
        <f>VLOOKUP($B499,'Gas wholesale lookups'!$A$4:$R$15,'Inputs - Gas wholesale index'!O$2,FALSE)</f>
        <v>1</v>
      </c>
      <c r="P499" s="37">
        <f>VLOOKUP($B499,'Gas wholesale lookups'!$A$4:$R$15,'Inputs - Gas wholesale index'!P$2,FALSE)</f>
        <v>1</v>
      </c>
      <c r="Q499" s="37">
        <f>VLOOKUP($B499,'Gas wholesale lookups'!$A$4:$R$15,'Inputs - Gas wholesale index'!Q$2,FALSE)</f>
        <v>1</v>
      </c>
      <c r="R499" s="37">
        <f>VLOOKUP($B499,'Gas wholesale lookups'!$A$4:$R$15,'Inputs - Gas wholesale index'!R$2,FALSE)</f>
        <v>1</v>
      </c>
      <c r="S499" s="37">
        <f>VLOOKUP($B499,'Gas wholesale lookups'!$A$4:$R$15,'Inputs - Gas wholesale index'!S$2,FALSE)</f>
        <v>0</v>
      </c>
      <c r="T499" s="37">
        <f>VLOOKUP($B499,'Gas wholesale lookups'!$A$4:$R$15,'Inputs - Gas wholesale index'!T$2,FALSE)</f>
        <v>0</v>
      </c>
      <c r="U499" s="12">
        <f t="shared" si="145"/>
        <v>291847.5</v>
      </c>
      <c r="V499" s="12">
        <f t="shared" si="146"/>
        <v>332991.45454545453</v>
      </c>
      <c r="W499" s="12">
        <f t="shared" si="147"/>
        <v>208526.18181818182</v>
      </c>
      <c r="X499" s="12">
        <f t="shared" si="148"/>
        <v>166168.27272727274</v>
      </c>
      <c r="Y499" s="12">
        <f t="shared" si="149"/>
        <v>0</v>
      </c>
      <c r="Z499" s="12">
        <f t="shared" si="150"/>
        <v>0</v>
      </c>
      <c r="AA499" s="12">
        <f t="shared" si="151"/>
        <v>999533.40909090918</v>
      </c>
      <c r="AB499" s="22">
        <f t="shared" si="152"/>
        <v>0</v>
      </c>
      <c r="AC499" s="22">
        <f t="shared" si="153"/>
        <v>0</v>
      </c>
      <c r="AD499" s="22">
        <f t="shared" si="154"/>
        <v>0</v>
      </c>
      <c r="AE499" s="22">
        <f t="shared" si="155"/>
        <v>0</v>
      </c>
      <c r="AF499" s="22">
        <f t="shared" si="156"/>
        <v>0</v>
      </c>
      <c r="AG499" s="22">
        <f t="shared" si="157"/>
        <v>0</v>
      </c>
      <c r="AH499" s="22">
        <f t="shared" si="158"/>
        <v>0</v>
      </c>
      <c r="AI499" s="43" t="str">
        <f t="shared" si="159"/>
        <v>n/a</v>
      </c>
      <c r="AJ499" s="2" t="str">
        <f t="shared" si="142"/>
        <v>2016-17 Winter</v>
      </c>
      <c r="AK499" s="2" t="str">
        <f t="shared" si="143"/>
        <v>2016-17 Summer</v>
      </c>
      <c r="AL499" s="127">
        <v>0</v>
      </c>
      <c r="AM499" s="7"/>
    </row>
    <row r="500" spans="1:39">
      <c r="A500" s="46">
        <v>42565</v>
      </c>
      <c r="B500" s="13" t="str">
        <f t="shared" si="144"/>
        <v>Jul</v>
      </c>
      <c r="C500" s="182"/>
      <c r="D500" s="182"/>
      <c r="E500" s="182"/>
      <c r="F500" s="182"/>
      <c r="G500" s="182"/>
      <c r="H500" s="182"/>
      <c r="I500" s="12">
        <f>VLOOKUP($B500,'Gas wholesale lookups'!$A$4:$L$15,'Inputs - Gas wholesale index'!I$2,FALSE)</f>
        <v>291847.5</v>
      </c>
      <c r="J500" s="12">
        <f>VLOOKUP($B500,'Gas wholesale lookups'!$A$4:$L$15,'Inputs - Gas wholesale index'!J$2,FALSE)</f>
        <v>332991.45454545453</v>
      </c>
      <c r="K500" s="12">
        <f>VLOOKUP($B500,'Gas wholesale lookups'!$A$4:$L$15,'Inputs - Gas wholesale index'!K$2,FALSE)</f>
        <v>208526.18181818182</v>
      </c>
      <c r="L500" s="12">
        <f>VLOOKUP($B500,'Gas wholesale lookups'!$A$4:$L$15,'Inputs - Gas wholesale index'!L$2,FALSE)</f>
        <v>166168.27272727274</v>
      </c>
      <c r="M500" s="12">
        <f>VLOOKUP($B500,'Gas wholesale lookups'!$A$4:$L$15,'Inputs - Gas wholesale index'!M$2,FALSE)</f>
        <v>291847.5</v>
      </c>
      <c r="N500" s="12">
        <f>VLOOKUP($B500,'Gas wholesale lookups'!$A$4:$L$15,'Inputs - Gas wholesale index'!N$2,FALSE)</f>
        <v>332991.45454545453</v>
      </c>
      <c r="O500" s="37">
        <f>VLOOKUP($B500,'Gas wholesale lookups'!$A$4:$R$15,'Inputs - Gas wholesale index'!O$2,FALSE)</f>
        <v>1</v>
      </c>
      <c r="P500" s="37">
        <f>VLOOKUP($B500,'Gas wholesale lookups'!$A$4:$R$15,'Inputs - Gas wholesale index'!P$2,FALSE)</f>
        <v>1</v>
      </c>
      <c r="Q500" s="37">
        <f>VLOOKUP($B500,'Gas wholesale lookups'!$A$4:$R$15,'Inputs - Gas wholesale index'!Q$2,FALSE)</f>
        <v>1</v>
      </c>
      <c r="R500" s="37">
        <f>VLOOKUP($B500,'Gas wholesale lookups'!$A$4:$R$15,'Inputs - Gas wholesale index'!R$2,FALSE)</f>
        <v>1</v>
      </c>
      <c r="S500" s="37">
        <f>VLOOKUP($B500,'Gas wholesale lookups'!$A$4:$R$15,'Inputs - Gas wholesale index'!S$2,FALSE)</f>
        <v>0</v>
      </c>
      <c r="T500" s="37">
        <f>VLOOKUP($B500,'Gas wholesale lookups'!$A$4:$R$15,'Inputs - Gas wholesale index'!T$2,FALSE)</f>
        <v>0</v>
      </c>
      <c r="U500" s="12">
        <f t="shared" si="145"/>
        <v>291847.5</v>
      </c>
      <c r="V500" s="12">
        <f t="shared" si="146"/>
        <v>332991.45454545453</v>
      </c>
      <c r="W500" s="12">
        <f t="shared" si="147"/>
        <v>208526.18181818182</v>
      </c>
      <c r="X500" s="12">
        <f t="shared" si="148"/>
        <v>166168.27272727274</v>
      </c>
      <c r="Y500" s="12">
        <f t="shared" si="149"/>
        <v>0</v>
      </c>
      <c r="Z500" s="12">
        <f t="shared" si="150"/>
        <v>0</v>
      </c>
      <c r="AA500" s="12">
        <f t="shared" si="151"/>
        <v>999533.40909090918</v>
      </c>
      <c r="AB500" s="22">
        <f t="shared" si="152"/>
        <v>0</v>
      </c>
      <c r="AC500" s="22">
        <f t="shared" si="153"/>
        <v>0</v>
      </c>
      <c r="AD500" s="22">
        <f t="shared" si="154"/>
        <v>0</v>
      </c>
      <c r="AE500" s="22">
        <f t="shared" si="155"/>
        <v>0</v>
      </c>
      <c r="AF500" s="22">
        <f t="shared" si="156"/>
        <v>0</v>
      </c>
      <c r="AG500" s="22">
        <f t="shared" si="157"/>
        <v>0</v>
      </c>
      <c r="AH500" s="22">
        <f t="shared" si="158"/>
        <v>0</v>
      </c>
      <c r="AI500" s="43" t="str">
        <f t="shared" si="159"/>
        <v>n/a</v>
      </c>
      <c r="AJ500" s="2" t="str">
        <f t="shared" si="142"/>
        <v>2016-17 Winter</v>
      </c>
      <c r="AK500" s="2" t="str">
        <f t="shared" si="143"/>
        <v>2016-17 Summer</v>
      </c>
      <c r="AL500" s="127">
        <v>0</v>
      </c>
      <c r="AM500" s="7"/>
    </row>
    <row r="501" spans="1:39">
      <c r="A501" s="46">
        <v>42566</v>
      </c>
      <c r="B501" s="13" t="str">
        <f t="shared" si="144"/>
        <v>Jul</v>
      </c>
      <c r="C501" s="182"/>
      <c r="D501" s="182"/>
      <c r="E501" s="182"/>
      <c r="F501" s="182"/>
      <c r="G501" s="182"/>
      <c r="H501" s="182"/>
      <c r="I501" s="12">
        <f>VLOOKUP($B501,'Gas wholesale lookups'!$A$4:$L$15,'Inputs - Gas wholesale index'!I$2,FALSE)</f>
        <v>291847.5</v>
      </c>
      <c r="J501" s="12">
        <f>VLOOKUP($B501,'Gas wholesale lookups'!$A$4:$L$15,'Inputs - Gas wholesale index'!J$2,FALSE)</f>
        <v>332991.45454545453</v>
      </c>
      <c r="K501" s="12">
        <f>VLOOKUP($B501,'Gas wholesale lookups'!$A$4:$L$15,'Inputs - Gas wholesale index'!K$2,FALSE)</f>
        <v>208526.18181818182</v>
      </c>
      <c r="L501" s="12">
        <f>VLOOKUP($B501,'Gas wholesale lookups'!$A$4:$L$15,'Inputs - Gas wholesale index'!L$2,FALSE)</f>
        <v>166168.27272727274</v>
      </c>
      <c r="M501" s="12">
        <f>VLOOKUP($B501,'Gas wholesale lookups'!$A$4:$L$15,'Inputs - Gas wholesale index'!M$2,FALSE)</f>
        <v>291847.5</v>
      </c>
      <c r="N501" s="12">
        <f>VLOOKUP($B501,'Gas wholesale lookups'!$A$4:$L$15,'Inputs - Gas wholesale index'!N$2,FALSE)</f>
        <v>332991.45454545453</v>
      </c>
      <c r="O501" s="37">
        <f>VLOOKUP($B501,'Gas wholesale lookups'!$A$4:$R$15,'Inputs - Gas wholesale index'!O$2,FALSE)</f>
        <v>1</v>
      </c>
      <c r="P501" s="37">
        <f>VLOOKUP($B501,'Gas wholesale lookups'!$A$4:$R$15,'Inputs - Gas wholesale index'!P$2,FALSE)</f>
        <v>1</v>
      </c>
      <c r="Q501" s="37">
        <f>VLOOKUP($B501,'Gas wholesale lookups'!$A$4:$R$15,'Inputs - Gas wholesale index'!Q$2,FALSE)</f>
        <v>1</v>
      </c>
      <c r="R501" s="37">
        <f>VLOOKUP($B501,'Gas wholesale lookups'!$A$4:$R$15,'Inputs - Gas wholesale index'!R$2,FALSE)</f>
        <v>1</v>
      </c>
      <c r="S501" s="37">
        <f>VLOOKUP($B501,'Gas wholesale lookups'!$A$4:$R$15,'Inputs - Gas wholesale index'!S$2,FALSE)</f>
        <v>0</v>
      </c>
      <c r="T501" s="37">
        <f>VLOOKUP($B501,'Gas wholesale lookups'!$A$4:$R$15,'Inputs - Gas wholesale index'!T$2,FALSE)</f>
        <v>0</v>
      </c>
      <c r="U501" s="12">
        <f t="shared" si="145"/>
        <v>291847.5</v>
      </c>
      <c r="V501" s="12">
        <f t="shared" si="146"/>
        <v>332991.45454545453</v>
      </c>
      <c r="W501" s="12">
        <f t="shared" si="147"/>
        <v>208526.18181818182</v>
      </c>
      <c r="X501" s="12">
        <f t="shared" si="148"/>
        <v>166168.27272727274</v>
      </c>
      <c r="Y501" s="12">
        <f t="shared" si="149"/>
        <v>0</v>
      </c>
      <c r="Z501" s="12">
        <f t="shared" si="150"/>
        <v>0</v>
      </c>
      <c r="AA501" s="12">
        <f t="shared" si="151"/>
        <v>999533.40909090918</v>
      </c>
      <c r="AB501" s="22">
        <f t="shared" si="152"/>
        <v>0</v>
      </c>
      <c r="AC501" s="22">
        <f t="shared" si="153"/>
        <v>0</v>
      </c>
      <c r="AD501" s="22">
        <f t="shared" si="154"/>
        <v>0</v>
      </c>
      <c r="AE501" s="22">
        <f t="shared" si="155"/>
        <v>0</v>
      </c>
      <c r="AF501" s="22">
        <f t="shared" si="156"/>
        <v>0</v>
      </c>
      <c r="AG501" s="22">
        <f t="shared" si="157"/>
        <v>0</v>
      </c>
      <c r="AH501" s="22">
        <f t="shared" si="158"/>
        <v>0</v>
      </c>
      <c r="AI501" s="43" t="str">
        <f t="shared" si="159"/>
        <v>n/a</v>
      </c>
      <c r="AJ501" s="2" t="str">
        <f t="shared" si="142"/>
        <v>2016-17 Winter</v>
      </c>
      <c r="AK501" s="2" t="str">
        <f t="shared" si="143"/>
        <v>2016-17 Summer</v>
      </c>
      <c r="AL501" s="127">
        <v>0</v>
      </c>
      <c r="AM501" s="7"/>
    </row>
    <row r="502" spans="1:39">
      <c r="A502" s="46">
        <v>42569</v>
      </c>
      <c r="B502" s="13" t="str">
        <f t="shared" si="144"/>
        <v>Jul</v>
      </c>
      <c r="C502" s="182"/>
      <c r="D502" s="182"/>
      <c r="E502" s="182"/>
      <c r="F502" s="182"/>
      <c r="G502" s="182"/>
      <c r="H502" s="182"/>
      <c r="I502" s="12">
        <f>VLOOKUP($B502,'Gas wholesale lookups'!$A$4:$L$15,'Inputs - Gas wholesale index'!I$2,FALSE)</f>
        <v>291847.5</v>
      </c>
      <c r="J502" s="12">
        <f>VLOOKUP($B502,'Gas wholesale lookups'!$A$4:$L$15,'Inputs - Gas wholesale index'!J$2,FALSE)</f>
        <v>332991.45454545453</v>
      </c>
      <c r="K502" s="12">
        <f>VLOOKUP($B502,'Gas wholesale lookups'!$A$4:$L$15,'Inputs - Gas wholesale index'!K$2,FALSE)</f>
        <v>208526.18181818182</v>
      </c>
      <c r="L502" s="12">
        <f>VLOOKUP($B502,'Gas wholesale lookups'!$A$4:$L$15,'Inputs - Gas wholesale index'!L$2,FALSE)</f>
        <v>166168.27272727274</v>
      </c>
      <c r="M502" s="12">
        <f>VLOOKUP($B502,'Gas wholesale lookups'!$A$4:$L$15,'Inputs - Gas wholesale index'!M$2,FALSE)</f>
        <v>291847.5</v>
      </c>
      <c r="N502" s="12">
        <f>VLOOKUP($B502,'Gas wholesale lookups'!$A$4:$L$15,'Inputs - Gas wholesale index'!N$2,FALSE)</f>
        <v>332991.45454545453</v>
      </c>
      <c r="O502" s="37">
        <f>VLOOKUP($B502,'Gas wholesale lookups'!$A$4:$R$15,'Inputs - Gas wholesale index'!O$2,FALSE)</f>
        <v>1</v>
      </c>
      <c r="P502" s="37">
        <f>VLOOKUP($B502,'Gas wholesale lookups'!$A$4:$R$15,'Inputs - Gas wholesale index'!P$2,FALSE)</f>
        <v>1</v>
      </c>
      <c r="Q502" s="37">
        <f>VLOOKUP($B502,'Gas wholesale lookups'!$A$4:$R$15,'Inputs - Gas wholesale index'!Q$2,FALSE)</f>
        <v>1</v>
      </c>
      <c r="R502" s="37">
        <f>VLOOKUP($B502,'Gas wholesale lookups'!$A$4:$R$15,'Inputs - Gas wholesale index'!R$2,FALSE)</f>
        <v>1</v>
      </c>
      <c r="S502" s="37">
        <f>VLOOKUP($B502,'Gas wholesale lookups'!$A$4:$R$15,'Inputs - Gas wholesale index'!S$2,FALSE)</f>
        <v>0</v>
      </c>
      <c r="T502" s="37">
        <f>VLOOKUP($B502,'Gas wholesale lookups'!$A$4:$R$15,'Inputs - Gas wholesale index'!T$2,FALSE)</f>
        <v>0</v>
      </c>
      <c r="U502" s="12">
        <f t="shared" si="145"/>
        <v>291847.5</v>
      </c>
      <c r="V502" s="12">
        <f t="shared" si="146"/>
        <v>332991.45454545453</v>
      </c>
      <c r="W502" s="12">
        <f t="shared" si="147"/>
        <v>208526.18181818182</v>
      </c>
      <c r="X502" s="12">
        <f t="shared" si="148"/>
        <v>166168.27272727274</v>
      </c>
      <c r="Y502" s="12">
        <f t="shared" si="149"/>
        <v>0</v>
      </c>
      <c r="Z502" s="12">
        <f t="shared" si="150"/>
        <v>0</v>
      </c>
      <c r="AA502" s="12">
        <f t="shared" si="151"/>
        <v>999533.40909090918</v>
      </c>
      <c r="AB502" s="22">
        <f t="shared" si="152"/>
        <v>0</v>
      </c>
      <c r="AC502" s="22">
        <f t="shared" si="153"/>
        <v>0</v>
      </c>
      <c r="AD502" s="22">
        <f t="shared" si="154"/>
        <v>0</v>
      </c>
      <c r="AE502" s="22">
        <f t="shared" si="155"/>
        <v>0</v>
      </c>
      <c r="AF502" s="22">
        <f t="shared" si="156"/>
        <v>0</v>
      </c>
      <c r="AG502" s="22">
        <f t="shared" si="157"/>
        <v>0</v>
      </c>
      <c r="AH502" s="22">
        <f t="shared" si="158"/>
        <v>0</v>
      </c>
      <c r="AI502" s="43" t="str">
        <f t="shared" si="159"/>
        <v>n/a</v>
      </c>
      <c r="AJ502" s="2" t="str">
        <f t="shared" si="142"/>
        <v>2016-17 Winter</v>
      </c>
      <c r="AK502" s="2" t="str">
        <f t="shared" si="143"/>
        <v>2016-17 Summer</v>
      </c>
      <c r="AL502" s="127">
        <v>0</v>
      </c>
      <c r="AM502" s="7"/>
    </row>
    <row r="503" spans="1:39">
      <c r="A503" s="46">
        <v>42570</v>
      </c>
      <c r="B503" s="13" t="str">
        <f t="shared" si="144"/>
        <v>Jul</v>
      </c>
      <c r="C503" s="182"/>
      <c r="D503" s="182"/>
      <c r="E503" s="182"/>
      <c r="F503" s="182"/>
      <c r="G503" s="182"/>
      <c r="H503" s="182"/>
      <c r="I503" s="12">
        <f>VLOOKUP($B503,'Gas wholesale lookups'!$A$4:$L$15,'Inputs - Gas wholesale index'!I$2,FALSE)</f>
        <v>291847.5</v>
      </c>
      <c r="J503" s="12">
        <f>VLOOKUP($B503,'Gas wholesale lookups'!$A$4:$L$15,'Inputs - Gas wholesale index'!J$2,FALSE)</f>
        <v>332991.45454545453</v>
      </c>
      <c r="K503" s="12">
        <f>VLOOKUP($B503,'Gas wholesale lookups'!$A$4:$L$15,'Inputs - Gas wholesale index'!K$2,FALSE)</f>
        <v>208526.18181818182</v>
      </c>
      <c r="L503" s="12">
        <f>VLOOKUP($B503,'Gas wholesale lookups'!$A$4:$L$15,'Inputs - Gas wholesale index'!L$2,FALSE)</f>
        <v>166168.27272727274</v>
      </c>
      <c r="M503" s="12">
        <f>VLOOKUP($B503,'Gas wholesale lookups'!$A$4:$L$15,'Inputs - Gas wholesale index'!M$2,FALSE)</f>
        <v>291847.5</v>
      </c>
      <c r="N503" s="12">
        <f>VLOOKUP($B503,'Gas wholesale lookups'!$A$4:$L$15,'Inputs - Gas wholesale index'!N$2,FALSE)</f>
        <v>332991.45454545453</v>
      </c>
      <c r="O503" s="37">
        <f>VLOOKUP($B503,'Gas wholesale lookups'!$A$4:$R$15,'Inputs - Gas wholesale index'!O$2,FALSE)</f>
        <v>1</v>
      </c>
      <c r="P503" s="37">
        <f>VLOOKUP($B503,'Gas wholesale lookups'!$A$4:$R$15,'Inputs - Gas wholesale index'!P$2,FALSE)</f>
        <v>1</v>
      </c>
      <c r="Q503" s="37">
        <f>VLOOKUP($B503,'Gas wholesale lookups'!$A$4:$R$15,'Inputs - Gas wholesale index'!Q$2,FALSE)</f>
        <v>1</v>
      </c>
      <c r="R503" s="37">
        <f>VLOOKUP($B503,'Gas wholesale lookups'!$A$4:$R$15,'Inputs - Gas wholesale index'!R$2,FALSE)</f>
        <v>1</v>
      </c>
      <c r="S503" s="37">
        <f>VLOOKUP($B503,'Gas wholesale lookups'!$A$4:$R$15,'Inputs - Gas wholesale index'!S$2,FALSE)</f>
        <v>0</v>
      </c>
      <c r="T503" s="37">
        <f>VLOOKUP($B503,'Gas wholesale lookups'!$A$4:$R$15,'Inputs - Gas wholesale index'!T$2,FALSE)</f>
        <v>0</v>
      </c>
      <c r="U503" s="12">
        <f t="shared" si="145"/>
        <v>291847.5</v>
      </c>
      <c r="V503" s="12">
        <f t="shared" si="146"/>
        <v>332991.45454545453</v>
      </c>
      <c r="W503" s="12">
        <f t="shared" si="147"/>
        <v>208526.18181818182</v>
      </c>
      <c r="X503" s="12">
        <f t="shared" si="148"/>
        <v>166168.27272727274</v>
      </c>
      <c r="Y503" s="12">
        <f t="shared" si="149"/>
        <v>0</v>
      </c>
      <c r="Z503" s="12">
        <f t="shared" si="150"/>
        <v>0</v>
      </c>
      <c r="AA503" s="12">
        <f t="shared" si="151"/>
        <v>999533.40909090918</v>
      </c>
      <c r="AB503" s="22">
        <f t="shared" si="152"/>
        <v>0</v>
      </c>
      <c r="AC503" s="22">
        <f t="shared" si="153"/>
        <v>0</v>
      </c>
      <c r="AD503" s="22">
        <f t="shared" si="154"/>
        <v>0</v>
      </c>
      <c r="AE503" s="22">
        <f t="shared" si="155"/>
        <v>0</v>
      </c>
      <c r="AF503" s="22">
        <f t="shared" si="156"/>
        <v>0</v>
      </c>
      <c r="AG503" s="22">
        <f t="shared" si="157"/>
        <v>0</v>
      </c>
      <c r="AH503" s="22">
        <f t="shared" si="158"/>
        <v>0</v>
      </c>
      <c r="AI503" s="43" t="str">
        <f t="shared" si="159"/>
        <v>n/a</v>
      </c>
      <c r="AJ503" s="2" t="str">
        <f t="shared" si="142"/>
        <v>2016-17 Winter</v>
      </c>
      <c r="AK503" s="2" t="str">
        <f t="shared" si="143"/>
        <v>2016-17 Summer</v>
      </c>
      <c r="AL503" s="127">
        <v>0</v>
      </c>
      <c r="AM503" s="7"/>
    </row>
    <row r="504" spans="1:39">
      <c r="A504" s="46">
        <v>42571</v>
      </c>
      <c r="B504" s="13" t="str">
        <f t="shared" si="144"/>
        <v>Jul</v>
      </c>
      <c r="C504" s="182"/>
      <c r="D504" s="182"/>
      <c r="E504" s="182"/>
      <c r="F504" s="182"/>
      <c r="G504" s="182"/>
      <c r="H504" s="182"/>
      <c r="I504" s="12">
        <f>VLOOKUP($B504,'Gas wholesale lookups'!$A$4:$L$15,'Inputs - Gas wholesale index'!I$2,FALSE)</f>
        <v>291847.5</v>
      </c>
      <c r="J504" s="12">
        <f>VLOOKUP($B504,'Gas wholesale lookups'!$A$4:$L$15,'Inputs - Gas wholesale index'!J$2,FALSE)</f>
        <v>332991.45454545453</v>
      </c>
      <c r="K504" s="12">
        <f>VLOOKUP($B504,'Gas wholesale lookups'!$A$4:$L$15,'Inputs - Gas wholesale index'!K$2,FALSE)</f>
        <v>208526.18181818182</v>
      </c>
      <c r="L504" s="12">
        <f>VLOOKUP($B504,'Gas wholesale lookups'!$A$4:$L$15,'Inputs - Gas wholesale index'!L$2,FALSE)</f>
        <v>166168.27272727274</v>
      </c>
      <c r="M504" s="12">
        <f>VLOOKUP($B504,'Gas wholesale lookups'!$A$4:$L$15,'Inputs - Gas wholesale index'!M$2,FALSE)</f>
        <v>291847.5</v>
      </c>
      <c r="N504" s="12">
        <f>VLOOKUP($B504,'Gas wholesale lookups'!$A$4:$L$15,'Inputs - Gas wholesale index'!N$2,FALSE)</f>
        <v>332991.45454545453</v>
      </c>
      <c r="O504" s="37">
        <f>VLOOKUP($B504,'Gas wholesale lookups'!$A$4:$R$15,'Inputs - Gas wholesale index'!O$2,FALSE)</f>
        <v>1</v>
      </c>
      <c r="P504" s="37">
        <f>VLOOKUP($B504,'Gas wholesale lookups'!$A$4:$R$15,'Inputs - Gas wholesale index'!P$2,FALSE)</f>
        <v>1</v>
      </c>
      <c r="Q504" s="37">
        <f>VLOOKUP($B504,'Gas wholesale lookups'!$A$4:$R$15,'Inputs - Gas wholesale index'!Q$2,FALSE)</f>
        <v>1</v>
      </c>
      <c r="R504" s="37">
        <f>VLOOKUP($B504,'Gas wholesale lookups'!$A$4:$R$15,'Inputs - Gas wholesale index'!R$2,FALSE)</f>
        <v>1</v>
      </c>
      <c r="S504" s="37">
        <f>VLOOKUP($B504,'Gas wholesale lookups'!$A$4:$R$15,'Inputs - Gas wholesale index'!S$2,FALSE)</f>
        <v>0</v>
      </c>
      <c r="T504" s="37">
        <f>VLOOKUP($B504,'Gas wholesale lookups'!$A$4:$R$15,'Inputs - Gas wholesale index'!T$2,FALSE)</f>
        <v>0</v>
      </c>
      <c r="U504" s="12">
        <f t="shared" si="145"/>
        <v>291847.5</v>
      </c>
      <c r="V504" s="12">
        <f t="shared" si="146"/>
        <v>332991.45454545453</v>
      </c>
      <c r="W504" s="12">
        <f t="shared" si="147"/>
        <v>208526.18181818182</v>
      </c>
      <c r="X504" s="12">
        <f t="shared" si="148"/>
        <v>166168.27272727274</v>
      </c>
      <c r="Y504" s="12">
        <f t="shared" si="149"/>
        <v>0</v>
      </c>
      <c r="Z504" s="12">
        <f t="shared" si="150"/>
        <v>0</v>
      </c>
      <c r="AA504" s="12">
        <f t="shared" si="151"/>
        <v>999533.40909090918</v>
      </c>
      <c r="AB504" s="22">
        <f t="shared" si="152"/>
        <v>0</v>
      </c>
      <c r="AC504" s="22">
        <f t="shared" si="153"/>
        <v>0</v>
      </c>
      <c r="AD504" s="22">
        <f t="shared" si="154"/>
        <v>0</v>
      </c>
      <c r="AE504" s="22">
        <f t="shared" si="155"/>
        <v>0</v>
      </c>
      <c r="AF504" s="22">
        <f t="shared" si="156"/>
        <v>0</v>
      </c>
      <c r="AG504" s="22">
        <f t="shared" si="157"/>
        <v>0</v>
      </c>
      <c r="AH504" s="22">
        <f t="shared" si="158"/>
        <v>0</v>
      </c>
      <c r="AI504" s="43" t="str">
        <f t="shared" si="159"/>
        <v>n/a</v>
      </c>
      <c r="AJ504" s="2" t="str">
        <f t="shared" si="142"/>
        <v>2016-17 Winter</v>
      </c>
      <c r="AK504" s="2" t="str">
        <f t="shared" si="143"/>
        <v>2016-17 Summer</v>
      </c>
      <c r="AL504" s="127">
        <v>0</v>
      </c>
      <c r="AM504" s="7"/>
    </row>
    <row r="505" spans="1:39">
      <c r="A505" s="46">
        <v>42572</v>
      </c>
      <c r="B505" s="13" t="str">
        <f t="shared" si="144"/>
        <v>Jul</v>
      </c>
      <c r="C505" s="182"/>
      <c r="D505" s="182"/>
      <c r="E505" s="182"/>
      <c r="F505" s="182"/>
      <c r="G505" s="182"/>
      <c r="H505" s="182"/>
      <c r="I505" s="12">
        <f>VLOOKUP($B505,'Gas wholesale lookups'!$A$4:$L$15,'Inputs - Gas wholesale index'!I$2,FALSE)</f>
        <v>291847.5</v>
      </c>
      <c r="J505" s="12">
        <f>VLOOKUP($B505,'Gas wholesale lookups'!$A$4:$L$15,'Inputs - Gas wholesale index'!J$2,FALSE)</f>
        <v>332991.45454545453</v>
      </c>
      <c r="K505" s="12">
        <f>VLOOKUP($B505,'Gas wholesale lookups'!$A$4:$L$15,'Inputs - Gas wholesale index'!K$2,FALSE)</f>
        <v>208526.18181818182</v>
      </c>
      <c r="L505" s="12">
        <f>VLOOKUP($B505,'Gas wholesale lookups'!$A$4:$L$15,'Inputs - Gas wholesale index'!L$2,FALSE)</f>
        <v>166168.27272727274</v>
      </c>
      <c r="M505" s="12">
        <f>VLOOKUP($B505,'Gas wholesale lookups'!$A$4:$L$15,'Inputs - Gas wholesale index'!M$2,FALSE)</f>
        <v>291847.5</v>
      </c>
      <c r="N505" s="12">
        <f>VLOOKUP($B505,'Gas wholesale lookups'!$A$4:$L$15,'Inputs - Gas wholesale index'!N$2,FALSE)</f>
        <v>332991.45454545453</v>
      </c>
      <c r="O505" s="37">
        <f>VLOOKUP($B505,'Gas wholesale lookups'!$A$4:$R$15,'Inputs - Gas wholesale index'!O$2,FALSE)</f>
        <v>1</v>
      </c>
      <c r="P505" s="37">
        <f>VLOOKUP($B505,'Gas wholesale lookups'!$A$4:$R$15,'Inputs - Gas wholesale index'!P$2,FALSE)</f>
        <v>1</v>
      </c>
      <c r="Q505" s="37">
        <f>VLOOKUP($B505,'Gas wholesale lookups'!$A$4:$R$15,'Inputs - Gas wholesale index'!Q$2,FALSE)</f>
        <v>1</v>
      </c>
      <c r="R505" s="37">
        <f>VLOOKUP($B505,'Gas wholesale lookups'!$A$4:$R$15,'Inputs - Gas wholesale index'!R$2,FALSE)</f>
        <v>1</v>
      </c>
      <c r="S505" s="37">
        <f>VLOOKUP($B505,'Gas wholesale lookups'!$A$4:$R$15,'Inputs - Gas wholesale index'!S$2,FALSE)</f>
        <v>0</v>
      </c>
      <c r="T505" s="37">
        <f>VLOOKUP($B505,'Gas wholesale lookups'!$A$4:$R$15,'Inputs - Gas wholesale index'!T$2,FALSE)</f>
        <v>0</v>
      </c>
      <c r="U505" s="12">
        <f t="shared" si="145"/>
        <v>291847.5</v>
      </c>
      <c r="V505" s="12">
        <f t="shared" si="146"/>
        <v>332991.45454545453</v>
      </c>
      <c r="W505" s="12">
        <f t="shared" si="147"/>
        <v>208526.18181818182</v>
      </c>
      <c r="X505" s="12">
        <f t="shared" si="148"/>
        <v>166168.27272727274</v>
      </c>
      <c r="Y505" s="12">
        <f t="shared" si="149"/>
        <v>0</v>
      </c>
      <c r="Z505" s="12">
        <f t="shared" si="150"/>
        <v>0</v>
      </c>
      <c r="AA505" s="12">
        <f t="shared" si="151"/>
        <v>999533.40909090918</v>
      </c>
      <c r="AB505" s="22">
        <f t="shared" si="152"/>
        <v>0</v>
      </c>
      <c r="AC505" s="22">
        <f t="shared" si="153"/>
        <v>0</v>
      </c>
      <c r="AD505" s="22">
        <f t="shared" si="154"/>
        <v>0</v>
      </c>
      <c r="AE505" s="22">
        <f t="shared" si="155"/>
        <v>0</v>
      </c>
      <c r="AF505" s="22">
        <f t="shared" si="156"/>
        <v>0</v>
      </c>
      <c r="AG505" s="22">
        <f t="shared" si="157"/>
        <v>0</v>
      </c>
      <c r="AH505" s="22">
        <f t="shared" si="158"/>
        <v>0</v>
      </c>
      <c r="AI505" s="43" t="str">
        <f t="shared" si="159"/>
        <v>n/a</v>
      </c>
      <c r="AJ505" s="2" t="str">
        <f t="shared" si="142"/>
        <v>2016-17 Winter</v>
      </c>
      <c r="AK505" s="2" t="str">
        <f t="shared" si="143"/>
        <v>2016-17 Summer</v>
      </c>
      <c r="AL505" s="127">
        <v>0</v>
      </c>
      <c r="AM505" s="7"/>
    </row>
    <row r="506" spans="1:39">
      <c r="A506" s="46">
        <v>42573</v>
      </c>
      <c r="B506" s="13" t="str">
        <f t="shared" si="144"/>
        <v>Jul</v>
      </c>
      <c r="C506" s="182"/>
      <c r="D506" s="182"/>
      <c r="E506" s="182"/>
      <c r="F506" s="182"/>
      <c r="G506" s="182"/>
      <c r="H506" s="182"/>
      <c r="I506" s="12">
        <f>VLOOKUP($B506,'Gas wholesale lookups'!$A$4:$L$15,'Inputs - Gas wholesale index'!I$2,FALSE)</f>
        <v>291847.5</v>
      </c>
      <c r="J506" s="12">
        <f>VLOOKUP($B506,'Gas wholesale lookups'!$A$4:$L$15,'Inputs - Gas wholesale index'!J$2,FALSE)</f>
        <v>332991.45454545453</v>
      </c>
      <c r="K506" s="12">
        <f>VLOOKUP($B506,'Gas wholesale lookups'!$A$4:$L$15,'Inputs - Gas wholesale index'!K$2,FALSE)</f>
        <v>208526.18181818182</v>
      </c>
      <c r="L506" s="12">
        <f>VLOOKUP($B506,'Gas wholesale lookups'!$A$4:$L$15,'Inputs - Gas wholesale index'!L$2,FALSE)</f>
        <v>166168.27272727274</v>
      </c>
      <c r="M506" s="12">
        <f>VLOOKUP($B506,'Gas wholesale lookups'!$A$4:$L$15,'Inputs - Gas wholesale index'!M$2,FALSE)</f>
        <v>291847.5</v>
      </c>
      <c r="N506" s="12">
        <f>VLOOKUP($B506,'Gas wholesale lookups'!$A$4:$L$15,'Inputs - Gas wholesale index'!N$2,FALSE)</f>
        <v>332991.45454545453</v>
      </c>
      <c r="O506" s="37">
        <f>VLOOKUP($B506,'Gas wholesale lookups'!$A$4:$R$15,'Inputs - Gas wholesale index'!O$2,FALSE)</f>
        <v>1</v>
      </c>
      <c r="P506" s="37">
        <f>VLOOKUP($B506,'Gas wholesale lookups'!$A$4:$R$15,'Inputs - Gas wholesale index'!P$2,FALSE)</f>
        <v>1</v>
      </c>
      <c r="Q506" s="37">
        <f>VLOOKUP($B506,'Gas wholesale lookups'!$A$4:$R$15,'Inputs - Gas wholesale index'!Q$2,FALSE)</f>
        <v>1</v>
      </c>
      <c r="R506" s="37">
        <f>VLOOKUP($B506,'Gas wholesale lookups'!$A$4:$R$15,'Inputs - Gas wholesale index'!R$2,FALSE)</f>
        <v>1</v>
      </c>
      <c r="S506" s="37">
        <f>VLOOKUP($B506,'Gas wholesale lookups'!$A$4:$R$15,'Inputs - Gas wholesale index'!S$2,FALSE)</f>
        <v>0</v>
      </c>
      <c r="T506" s="37">
        <f>VLOOKUP($B506,'Gas wholesale lookups'!$A$4:$R$15,'Inputs - Gas wholesale index'!T$2,FALSE)</f>
        <v>0</v>
      </c>
      <c r="U506" s="12">
        <f t="shared" si="145"/>
        <v>291847.5</v>
      </c>
      <c r="V506" s="12">
        <f t="shared" si="146"/>
        <v>332991.45454545453</v>
      </c>
      <c r="W506" s="12">
        <f t="shared" si="147"/>
        <v>208526.18181818182</v>
      </c>
      <c r="X506" s="12">
        <f t="shared" si="148"/>
        <v>166168.27272727274</v>
      </c>
      <c r="Y506" s="12">
        <f t="shared" si="149"/>
        <v>0</v>
      </c>
      <c r="Z506" s="12">
        <f t="shared" si="150"/>
        <v>0</v>
      </c>
      <c r="AA506" s="12">
        <f t="shared" si="151"/>
        <v>999533.40909090918</v>
      </c>
      <c r="AB506" s="22">
        <f t="shared" si="152"/>
        <v>0</v>
      </c>
      <c r="AC506" s="22">
        <f t="shared" si="153"/>
        <v>0</v>
      </c>
      <c r="AD506" s="22">
        <f t="shared" si="154"/>
        <v>0</v>
      </c>
      <c r="AE506" s="22">
        <f t="shared" si="155"/>
        <v>0</v>
      </c>
      <c r="AF506" s="22">
        <f t="shared" si="156"/>
        <v>0</v>
      </c>
      <c r="AG506" s="22">
        <f t="shared" si="157"/>
        <v>0</v>
      </c>
      <c r="AH506" s="22">
        <f t="shared" si="158"/>
        <v>0</v>
      </c>
      <c r="AI506" s="43" t="str">
        <f t="shared" si="159"/>
        <v>n/a</v>
      </c>
      <c r="AJ506" s="2" t="str">
        <f t="shared" si="142"/>
        <v>2016-17 Winter</v>
      </c>
      <c r="AK506" s="2" t="str">
        <f t="shared" si="143"/>
        <v>2016-17 Summer</v>
      </c>
      <c r="AL506" s="127">
        <v>0</v>
      </c>
      <c r="AM506" s="7"/>
    </row>
    <row r="507" spans="1:39">
      <c r="A507" s="46">
        <v>42576</v>
      </c>
      <c r="B507" s="13" t="str">
        <f t="shared" si="144"/>
        <v>Jul</v>
      </c>
      <c r="C507" s="182"/>
      <c r="D507" s="182"/>
      <c r="E507" s="182"/>
      <c r="F507" s="182"/>
      <c r="G507" s="182"/>
      <c r="H507" s="182"/>
      <c r="I507" s="12">
        <f>VLOOKUP($B507,'Gas wholesale lookups'!$A$4:$L$15,'Inputs - Gas wholesale index'!I$2,FALSE)</f>
        <v>291847.5</v>
      </c>
      <c r="J507" s="12">
        <f>VLOOKUP($B507,'Gas wholesale lookups'!$A$4:$L$15,'Inputs - Gas wholesale index'!J$2,FALSE)</f>
        <v>332991.45454545453</v>
      </c>
      <c r="K507" s="12">
        <f>VLOOKUP($B507,'Gas wholesale lookups'!$A$4:$L$15,'Inputs - Gas wholesale index'!K$2,FALSE)</f>
        <v>208526.18181818182</v>
      </c>
      <c r="L507" s="12">
        <f>VLOOKUP($B507,'Gas wholesale lookups'!$A$4:$L$15,'Inputs - Gas wholesale index'!L$2,FALSE)</f>
        <v>166168.27272727274</v>
      </c>
      <c r="M507" s="12">
        <f>VLOOKUP($B507,'Gas wholesale lookups'!$A$4:$L$15,'Inputs - Gas wholesale index'!M$2,FALSE)</f>
        <v>291847.5</v>
      </c>
      <c r="N507" s="12">
        <f>VLOOKUP($B507,'Gas wholesale lookups'!$A$4:$L$15,'Inputs - Gas wholesale index'!N$2,FALSE)</f>
        <v>332991.45454545453</v>
      </c>
      <c r="O507" s="37">
        <f>VLOOKUP($B507,'Gas wholesale lookups'!$A$4:$R$15,'Inputs - Gas wholesale index'!O$2,FALSE)</f>
        <v>1</v>
      </c>
      <c r="P507" s="37">
        <f>VLOOKUP($B507,'Gas wholesale lookups'!$A$4:$R$15,'Inputs - Gas wholesale index'!P$2,FALSE)</f>
        <v>1</v>
      </c>
      <c r="Q507" s="37">
        <f>VLOOKUP($B507,'Gas wholesale lookups'!$A$4:$R$15,'Inputs - Gas wholesale index'!Q$2,FALSE)</f>
        <v>1</v>
      </c>
      <c r="R507" s="37">
        <f>VLOOKUP($B507,'Gas wholesale lookups'!$A$4:$R$15,'Inputs - Gas wholesale index'!R$2,FALSE)</f>
        <v>1</v>
      </c>
      <c r="S507" s="37">
        <f>VLOOKUP($B507,'Gas wholesale lookups'!$A$4:$R$15,'Inputs - Gas wholesale index'!S$2,FALSE)</f>
        <v>0</v>
      </c>
      <c r="T507" s="37">
        <f>VLOOKUP($B507,'Gas wholesale lookups'!$A$4:$R$15,'Inputs - Gas wholesale index'!T$2,FALSE)</f>
        <v>0</v>
      </c>
      <c r="U507" s="12">
        <f t="shared" si="145"/>
        <v>291847.5</v>
      </c>
      <c r="V507" s="12">
        <f t="shared" si="146"/>
        <v>332991.45454545453</v>
      </c>
      <c r="W507" s="12">
        <f t="shared" si="147"/>
        <v>208526.18181818182</v>
      </c>
      <c r="X507" s="12">
        <f t="shared" si="148"/>
        <v>166168.27272727274</v>
      </c>
      <c r="Y507" s="12">
        <f t="shared" si="149"/>
        <v>0</v>
      </c>
      <c r="Z507" s="12">
        <f t="shared" si="150"/>
        <v>0</v>
      </c>
      <c r="AA507" s="12">
        <f t="shared" si="151"/>
        <v>999533.40909090918</v>
      </c>
      <c r="AB507" s="22">
        <f t="shared" si="152"/>
        <v>0</v>
      </c>
      <c r="AC507" s="22">
        <f t="shared" si="153"/>
        <v>0</v>
      </c>
      <c r="AD507" s="22">
        <f t="shared" si="154"/>
        <v>0</v>
      </c>
      <c r="AE507" s="22">
        <f t="shared" si="155"/>
        <v>0</v>
      </c>
      <c r="AF507" s="22">
        <f t="shared" si="156"/>
        <v>0</v>
      </c>
      <c r="AG507" s="22">
        <f t="shared" si="157"/>
        <v>0</v>
      </c>
      <c r="AH507" s="22">
        <f t="shared" si="158"/>
        <v>0</v>
      </c>
      <c r="AI507" s="43" t="str">
        <f t="shared" si="159"/>
        <v>n/a</v>
      </c>
      <c r="AJ507" s="2" t="str">
        <f t="shared" si="142"/>
        <v>2016-17 Winter</v>
      </c>
      <c r="AK507" s="2" t="str">
        <f t="shared" si="143"/>
        <v>2016-17 Summer</v>
      </c>
      <c r="AL507" s="127">
        <v>0</v>
      </c>
      <c r="AM507" s="7"/>
    </row>
    <row r="508" spans="1:39">
      <c r="A508" s="46">
        <v>42577</v>
      </c>
      <c r="B508" s="13" t="str">
        <f t="shared" si="144"/>
        <v>Jul</v>
      </c>
      <c r="C508" s="182"/>
      <c r="D508" s="182"/>
      <c r="E508" s="182"/>
      <c r="F508" s="182"/>
      <c r="G508" s="182"/>
      <c r="H508" s="182"/>
      <c r="I508" s="12">
        <f>VLOOKUP($B508,'Gas wholesale lookups'!$A$4:$L$15,'Inputs - Gas wholesale index'!I$2,FALSE)</f>
        <v>291847.5</v>
      </c>
      <c r="J508" s="12">
        <f>VLOOKUP($B508,'Gas wholesale lookups'!$A$4:$L$15,'Inputs - Gas wholesale index'!J$2,FALSE)</f>
        <v>332991.45454545453</v>
      </c>
      <c r="K508" s="12">
        <f>VLOOKUP($B508,'Gas wholesale lookups'!$A$4:$L$15,'Inputs - Gas wholesale index'!K$2,FALSE)</f>
        <v>208526.18181818182</v>
      </c>
      <c r="L508" s="12">
        <f>VLOOKUP($B508,'Gas wholesale lookups'!$A$4:$L$15,'Inputs - Gas wholesale index'!L$2,FALSE)</f>
        <v>166168.27272727274</v>
      </c>
      <c r="M508" s="12">
        <f>VLOOKUP($B508,'Gas wholesale lookups'!$A$4:$L$15,'Inputs - Gas wholesale index'!M$2,FALSE)</f>
        <v>291847.5</v>
      </c>
      <c r="N508" s="12">
        <f>VLOOKUP($B508,'Gas wholesale lookups'!$A$4:$L$15,'Inputs - Gas wholesale index'!N$2,FALSE)</f>
        <v>332991.45454545453</v>
      </c>
      <c r="O508" s="37">
        <f>VLOOKUP($B508,'Gas wholesale lookups'!$A$4:$R$15,'Inputs - Gas wholesale index'!O$2,FALSE)</f>
        <v>1</v>
      </c>
      <c r="P508" s="37">
        <f>VLOOKUP($B508,'Gas wholesale lookups'!$A$4:$R$15,'Inputs - Gas wholesale index'!P$2,FALSE)</f>
        <v>1</v>
      </c>
      <c r="Q508" s="37">
        <f>VLOOKUP($B508,'Gas wholesale lookups'!$A$4:$R$15,'Inputs - Gas wholesale index'!Q$2,FALSE)</f>
        <v>1</v>
      </c>
      <c r="R508" s="37">
        <f>VLOOKUP($B508,'Gas wholesale lookups'!$A$4:$R$15,'Inputs - Gas wholesale index'!R$2,FALSE)</f>
        <v>1</v>
      </c>
      <c r="S508" s="37">
        <f>VLOOKUP($B508,'Gas wholesale lookups'!$A$4:$R$15,'Inputs - Gas wholesale index'!S$2,FALSE)</f>
        <v>0</v>
      </c>
      <c r="T508" s="37">
        <f>VLOOKUP($B508,'Gas wholesale lookups'!$A$4:$R$15,'Inputs - Gas wholesale index'!T$2,FALSE)</f>
        <v>0</v>
      </c>
      <c r="U508" s="12">
        <f t="shared" si="145"/>
        <v>291847.5</v>
      </c>
      <c r="V508" s="12">
        <f t="shared" si="146"/>
        <v>332991.45454545453</v>
      </c>
      <c r="W508" s="12">
        <f t="shared" si="147"/>
        <v>208526.18181818182</v>
      </c>
      <c r="X508" s="12">
        <f t="shared" si="148"/>
        <v>166168.27272727274</v>
      </c>
      <c r="Y508" s="12">
        <f t="shared" si="149"/>
        <v>0</v>
      </c>
      <c r="Z508" s="12">
        <f t="shared" si="150"/>
        <v>0</v>
      </c>
      <c r="AA508" s="12">
        <f t="shared" si="151"/>
        <v>999533.40909090918</v>
      </c>
      <c r="AB508" s="22">
        <f t="shared" si="152"/>
        <v>0</v>
      </c>
      <c r="AC508" s="22">
        <f t="shared" si="153"/>
        <v>0</v>
      </c>
      <c r="AD508" s="22">
        <f t="shared" si="154"/>
        <v>0</v>
      </c>
      <c r="AE508" s="22">
        <f t="shared" si="155"/>
        <v>0</v>
      </c>
      <c r="AF508" s="22">
        <f t="shared" si="156"/>
        <v>0</v>
      </c>
      <c r="AG508" s="22">
        <f t="shared" si="157"/>
        <v>0</v>
      </c>
      <c r="AH508" s="22">
        <f t="shared" si="158"/>
        <v>0</v>
      </c>
      <c r="AI508" s="43" t="str">
        <f t="shared" si="159"/>
        <v>n/a</v>
      </c>
      <c r="AJ508" s="2" t="str">
        <f t="shared" si="142"/>
        <v>2016-17 Winter</v>
      </c>
      <c r="AK508" s="2" t="str">
        <f t="shared" si="143"/>
        <v>2016-17 Summer</v>
      </c>
      <c r="AL508" s="127">
        <v>0</v>
      </c>
      <c r="AM508" s="7"/>
    </row>
    <row r="509" spans="1:39">
      <c r="A509" s="46">
        <v>42578</v>
      </c>
      <c r="B509" s="13" t="str">
        <f t="shared" si="144"/>
        <v>Jul</v>
      </c>
      <c r="C509" s="182"/>
      <c r="D509" s="182"/>
      <c r="E509" s="182"/>
      <c r="F509" s="182"/>
      <c r="G509" s="182"/>
      <c r="H509" s="182"/>
      <c r="I509" s="12">
        <f>VLOOKUP($B509,'Gas wholesale lookups'!$A$4:$L$15,'Inputs - Gas wholesale index'!I$2,FALSE)</f>
        <v>291847.5</v>
      </c>
      <c r="J509" s="12">
        <f>VLOOKUP($B509,'Gas wholesale lookups'!$A$4:$L$15,'Inputs - Gas wholesale index'!J$2,FALSE)</f>
        <v>332991.45454545453</v>
      </c>
      <c r="K509" s="12">
        <f>VLOOKUP($B509,'Gas wholesale lookups'!$A$4:$L$15,'Inputs - Gas wholesale index'!K$2,FALSE)</f>
        <v>208526.18181818182</v>
      </c>
      <c r="L509" s="12">
        <f>VLOOKUP($B509,'Gas wholesale lookups'!$A$4:$L$15,'Inputs - Gas wholesale index'!L$2,FALSE)</f>
        <v>166168.27272727274</v>
      </c>
      <c r="M509" s="12">
        <f>VLOOKUP($B509,'Gas wholesale lookups'!$A$4:$L$15,'Inputs - Gas wholesale index'!M$2,FALSE)</f>
        <v>291847.5</v>
      </c>
      <c r="N509" s="12">
        <f>VLOOKUP($B509,'Gas wholesale lookups'!$A$4:$L$15,'Inputs - Gas wholesale index'!N$2,FALSE)</f>
        <v>332991.45454545453</v>
      </c>
      <c r="O509" s="37">
        <f>VLOOKUP($B509,'Gas wholesale lookups'!$A$4:$R$15,'Inputs - Gas wholesale index'!O$2,FALSE)</f>
        <v>1</v>
      </c>
      <c r="P509" s="37">
        <f>VLOOKUP($B509,'Gas wholesale lookups'!$A$4:$R$15,'Inputs - Gas wholesale index'!P$2,FALSE)</f>
        <v>1</v>
      </c>
      <c r="Q509" s="37">
        <f>VLOOKUP($B509,'Gas wholesale lookups'!$A$4:$R$15,'Inputs - Gas wholesale index'!Q$2,FALSE)</f>
        <v>1</v>
      </c>
      <c r="R509" s="37">
        <f>VLOOKUP($B509,'Gas wholesale lookups'!$A$4:$R$15,'Inputs - Gas wholesale index'!R$2,FALSE)</f>
        <v>1</v>
      </c>
      <c r="S509" s="37">
        <f>VLOOKUP($B509,'Gas wholesale lookups'!$A$4:$R$15,'Inputs - Gas wholesale index'!S$2,FALSE)</f>
        <v>0</v>
      </c>
      <c r="T509" s="37">
        <f>VLOOKUP($B509,'Gas wholesale lookups'!$A$4:$R$15,'Inputs - Gas wholesale index'!T$2,FALSE)</f>
        <v>0</v>
      </c>
      <c r="U509" s="12">
        <f t="shared" si="145"/>
        <v>291847.5</v>
      </c>
      <c r="V509" s="12">
        <f t="shared" si="146"/>
        <v>332991.45454545453</v>
      </c>
      <c r="W509" s="12">
        <f t="shared" si="147"/>
        <v>208526.18181818182</v>
      </c>
      <c r="X509" s="12">
        <f t="shared" si="148"/>
        <v>166168.27272727274</v>
      </c>
      <c r="Y509" s="12">
        <f t="shared" si="149"/>
        <v>0</v>
      </c>
      <c r="Z509" s="12">
        <f t="shared" si="150"/>
        <v>0</v>
      </c>
      <c r="AA509" s="12">
        <f t="shared" si="151"/>
        <v>999533.40909090918</v>
      </c>
      <c r="AB509" s="22">
        <f t="shared" si="152"/>
        <v>0</v>
      </c>
      <c r="AC509" s="22">
        <f t="shared" si="153"/>
        <v>0</v>
      </c>
      <c r="AD509" s="22">
        <f t="shared" si="154"/>
        <v>0</v>
      </c>
      <c r="AE509" s="22">
        <f t="shared" si="155"/>
        <v>0</v>
      </c>
      <c r="AF509" s="22">
        <f t="shared" si="156"/>
        <v>0</v>
      </c>
      <c r="AG509" s="22">
        <f t="shared" si="157"/>
        <v>0</v>
      </c>
      <c r="AH509" s="22">
        <f t="shared" si="158"/>
        <v>0</v>
      </c>
      <c r="AI509" s="43" t="str">
        <f t="shared" si="159"/>
        <v>n/a</v>
      </c>
      <c r="AJ509" s="2" t="str">
        <f t="shared" si="142"/>
        <v>2016-17 Winter</v>
      </c>
      <c r="AK509" s="2" t="str">
        <f t="shared" si="143"/>
        <v>2016-17 Summer</v>
      </c>
      <c r="AL509" s="127">
        <v>0</v>
      </c>
      <c r="AM509" s="7"/>
    </row>
    <row r="510" spans="1:39">
      <c r="A510" s="46">
        <v>42579</v>
      </c>
      <c r="B510" s="13" t="str">
        <f t="shared" si="144"/>
        <v>Jul</v>
      </c>
      <c r="C510" s="182"/>
      <c r="D510" s="182"/>
      <c r="E510" s="182"/>
      <c r="F510" s="182"/>
      <c r="G510" s="182"/>
      <c r="H510" s="182"/>
      <c r="I510" s="12">
        <f>VLOOKUP($B510,'Gas wholesale lookups'!$A$4:$L$15,'Inputs - Gas wholesale index'!I$2,FALSE)</f>
        <v>291847.5</v>
      </c>
      <c r="J510" s="12">
        <f>VLOOKUP($B510,'Gas wholesale lookups'!$A$4:$L$15,'Inputs - Gas wholesale index'!J$2,FALSE)</f>
        <v>332991.45454545453</v>
      </c>
      <c r="K510" s="12">
        <f>VLOOKUP($B510,'Gas wholesale lookups'!$A$4:$L$15,'Inputs - Gas wholesale index'!K$2,FALSE)</f>
        <v>208526.18181818182</v>
      </c>
      <c r="L510" s="12">
        <f>VLOOKUP($B510,'Gas wholesale lookups'!$A$4:$L$15,'Inputs - Gas wholesale index'!L$2,FALSE)</f>
        <v>166168.27272727274</v>
      </c>
      <c r="M510" s="12">
        <f>VLOOKUP($B510,'Gas wholesale lookups'!$A$4:$L$15,'Inputs - Gas wholesale index'!M$2,FALSE)</f>
        <v>291847.5</v>
      </c>
      <c r="N510" s="12">
        <f>VLOOKUP($B510,'Gas wholesale lookups'!$A$4:$L$15,'Inputs - Gas wholesale index'!N$2,FALSE)</f>
        <v>332991.45454545453</v>
      </c>
      <c r="O510" s="37">
        <f>VLOOKUP($B510,'Gas wholesale lookups'!$A$4:$R$15,'Inputs - Gas wholesale index'!O$2,FALSE)</f>
        <v>1</v>
      </c>
      <c r="P510" s="37">
        <f>VLOOKUP($B510,'Gas wholesale lookups'!$A$4:$R$15,'Inputs - Gas wholesale index'!P$2,FALSE)</f>
        <v>1</v>
      </c>
      <c r="Q510" s="37">
        <f>VLOOKUP($B510,'Gas wholesale lookups'!$A$4:$R$15,'Inputs - Gas wholesale index'!Q$2,FALSE)</f>
        <v>1</v>
      </c>
      <c r="R510" s="37">
        <f>VLOOKUP($B510,'Gas wholesale lookups'!$A$4:$R$15,'Inputs - Gas wholesale index'!R$2,FALSE)</f>
        <v>1</v>
      </c>
      <c r="S510" s="37">
        <f>VLOOKUP($B510,'Gas wholesale lookups'!$A$4:$R$15,'Inputs - Gas wholesale index'!S$2,FALSE)</f>
        <v>0</v>
      </c>
      <c r="T510" s="37">
        <f>VLOOKUP($B510,'Gas wholesale lookups'!$A$4:$R$15,'Inputs - Gas wholesale index'!T$2,FALSE)</f>
        <v>0</v>
      </c>
      <c r="U510" s="12">
        <f t="shared" si="145"/>
        <v>291847.5</v>
      </c>
      <c r="V510" s="12">
        <f t="shared" si="146"/>
        <v>332991.45454545453</v>
      </c>
      <c r="W510" s="12">
        <f t="shared" si="147"/>
        <v>208526.18181818182</v>
      </c>
      <c r="X510" s="12">
        <f t="shared" si="148"/>
        <v>166168.27272727274</v>
      </c>
      <c r="Y510" s="12">
        <f t="shared" si="149"/>
        <v>0</v>
      </c>
      <c r="Z510" s="12">
        <f t="shared" si="150"/>
        <v>0</v>
      </c>
      <c r="AA510" s="12">
        <f t="shared" si="151"/>
        <v>999533.40909090918</v>
      </c>
      <c r="AB510" s="22">
        <f t="shared" si="152"/>
        <v>0</v>
      </c>
      <c r="AC510" s="22">
        <f t="shared" si="153"/>
        <v>0</v>
      </c>
      <c r="AD510" s="22">
        <f t="shared" si="154"/>
        <v>0</v>
      </c>
      <c r="AE510" s="22">
        <f t="shared" si="155"/>
        <v>0</v>
      </c>
      <c r="AF510" s="22">
        <f t="shared" si="156"/>
        <v>0</v>
      </c>
      <c r="AG510" s="22">
        <f t="shared" si="157"/>
        <v>0</v>
      </c>
      <c r="AH510" s="22">
        <f t="shared" si="158"/>
        <v>0</v>
      </c>
      <c r="AI510" s="43" t="str">
        <f t="shared" si="159"/>
        <v>n/a</v>
      </c>
      <c r="AJ510" s="2" t="str">
        <f t="shared" si="142"/>
        <v>2016-17 Winter</v>
      </c>
      <c r="AK510" s="2" t="str">
        <f t="shared" si="143"/>
        <v>2016-17 Summer</v>
      </c>
      <c r="AL510" s="127">
        <v>0</v>
      </c>
      <c r="AM510" s="7"/>
    </row>
    <row r="511" spans="1:39">
      <c r="A511" s="46">
        <v>42580</v>
      </c>
      <c r="B511" s="13" t="str">
        <f t="shared" si="144"/>
        <v>Jul</v>
      </c>
      <c r="C511" s="182"/>
      <c r="D511" s="182"/>
      <c r="E511" s="182"/>
      <c r="F511" s="182"/>
      <c r="G511" s="182"/>
      <c r="H511" s="182"/>
      <c r="I511" s="12">
        <f>VLOOKUP($B511,'Gas wholesale lookups'!$A$4:$L$15,'Inputs - Gas wholesale index'!I$2,FALSE)</f>
        <v>291847.5</v>
      </c>
      <c r="J511" s="12">
        <f>VLOOKUP($B511,'Gas wholesale lookups'!$A$4:$L$15,'Inputs - Gas wholesale index'!J$2,FALSE)</f>
        <v>332991.45454545453</v>
      </c>
      <c r="K511" s="12">
        <f>VLOOKUP($B511,'Gas wholesale lookups'!$A$4:$L$15,'Inputs - Gas wholesale index'!K$2,FALSE)</f>
        <v>208526.18181818182</v>
      </c>
      <c r="L511" s="12">
        <f>VLOOKUP($B511,'Gas wholesale lookups'!$A$4:$L$15,'Inputs - Gas wholesale index'!L$2,FALSE)</f>
        <v>166168.27272727274</v>
      </c>
      <c r="M511" s="12">
        <f>VLOOKUP($B511,'Gas wholesale lookups'!$A$4:$L$15,'Inputs - Gas wholesale index'!M$2,FALSE)</f>
        <v>291847.5</v>
      </c>
      <c r="N511" s="12">
        <f>VLOOKUP($B511,'Gas wholesale lookups'!$A$4:$L$15,'Inputs - Gas wholesale index'!N$2,FALSE)</f>
        <v>332991.45454545453</v>
      </c>
      <c r="O511" s="37">
        <f>VLOOKUP($B511,'Gas wholesale lookups'!$A$4:$R$15,'Inputs - Gas wholesale index'!O$2,FALSE)</f>
        <v>1</v>
      </c>
      <c r="P511" s="37">
        <f>VLOOKUP($B511,'Gas wholesale lookups'!$A$4:$R$15,'Inputs - Gas wholesale index'!P$2,FALSE)</f>
        <v>1</v>
      </c>
      <c r="Q511" s="37">
        <f>VLOOKUP($B511,'Gas wholesale lookups'!$A$4:$R$15,'Inputs - Gas wholesale index'!Q$2,FALSE)</f>
        <v>1</v>
      </c>
      <c r="R511" s="37">
        <f>VLOOKUP($B511,'Gas wholesale lookups'!$A$4:$R$15,'Inputs - Gas wholesale index'!R$2,FALSE)</f>
        <v>1</v>
      </c>
      <c r="S511" s="37">
        <f>VLOOKUP($B511,'Gas wholesale lookups'!$A$4:$R$15,'Inputs - Gas wholesale index'!S$2,FALSE)</f>
        <v>0</v>
      </c>
      <c r="T511" s="37">
        <f>VLOOKUP($B511,'Gas wholesale lookups'!$A$4:$R$15,'Inputs - Gas wholesale index'!T$2,FALSE)</f>
        <v>0</v>
      </c>
      <c r="U511" s="12">
        <f t="shared" si="145"/>
        <v>291847.5</v>
      </c>
      <c r="V511" s="12">
        <f t="shared" si="146"/>
        <v>332991.45454545453</v>
      </c>
      <c r="W511" s="12">
        <f t="shared" si="147"/>
        <v>208526.18181818182</v>
      </c>
      <c r="X511" s="12">
        <f t="shared" si="148"/>
        <v>166168.27272727274</v>
      </c>
      <c r="Y511" s="12">
        <f t="shared" si="149"/>
        <v>0</v>
      </c>
      <c r="Z511" s="12">
        <f t="shared" si="150"/>
        <v>0</v>
      </c>
      <c r="AA511" s="12">
        <f t="shared" si="151"/>
        <v>999533.40909090918</v>
      </c>
      <c r="AB511" s="22">
        <f t="shared" si="152"/>
        <v>0</v>
      </c>
      <c r="AC511" s="22">
        <f t="shared" si="153"/>
        <v>0</v>
      </c>
      <c r="AD511" s="22">
        <f t="shared" si="154"/>
        <v>0</v>
      </c>
      <c r="AE511" s="22">
        <f t="shared" si="155"/>
        <v>0</v>
      </c>
      <c r="AF511" s="22">
        <f t="shared" si="156"/>
        <v>0</v>
      </c>
      <c r="AG511" s="22">
        <f t="shared" si="157"/>
        <v>0</v>
      </c>
      <c r="AH511" s="22">
        <f t="shared" si="158"/>
        <v>0</v>
      </c>
      <c r="AI511" s="43" t="str">
        <f t="shared" si="159"/>
        <v>n/a</v>
      </c>
      <c r="AJ511" s="2" t="str">
        <f t="shared" si="142"/>
        <v>2016-17 Winter</v>
      </c>
      <c r="AK511" s="2" t="str">
        <f t="shared" si="143"/>
        <v>2016-17 Summer</v>
      </c>
      <c r="AL511" s="127">
        <v>0</v>
      </c>
      <c r="AM511" s="7"/>
    </row>
    <row r="512" spans="1:39">
      <c r="A512" s="46">
        <v>42583</v>
      </c>
      <c r="B512" s="13" t="str">
        <f t="shared" si="144"/>
        <v>Aug</v>
      </c>
      <c r="C512" s="182"/>
      <c r="D512" s="182"/>
      <c r="E512" s="182"/>
      <c r="F512" s="182"/>
      <c r="G512" s="182"/>
      <c r="H512" s="182"/>
      <c r="I512" s="12">
        <f>VLOOKUP($B512,'Gas wholesale lookups'!$A$4:$L$15,'Inputs - Gas wholesale index'!I$2,FALSE)</f>
        <v>291847.5</v>
      </c>
      <c r="J512" s="12">
        <f>VLOOKUP($B512,'Gas wholesale lookups'!$A$4:$L$15,'Inputs - Gas wholesale index'!J$2,FALSE)</f>
        <v>332991.45454545453</v>
      </c>
      <c r="K512" s="12">
        <f>VLOOKUP($B512,'Gas wholesale lookups'!$A$4:$L$15,'Inputs - Gas wholesale index'!K$2,FALSE)</f>
        <v>208526.18181818182</v>
      </c>
      <c r="L512" s="12">
        <f>VLOOKUP($B512,'Gas wholesale lookups'!$A$4:$L$15,'Inputs - Gas wholesale index'!L$2,FALSE)</f>
        <v>166168.27272727274</v>
      </c>
      <c r="M512" s="12">
        <f>VLOOKUP($B512,'Gas wholesale lookups'!$A$4:$L$15,'Inputs - Gas wholesale index'!M$2,FALSE)</f>
        <v>291847.5</v>
      </c>
      <c r="N512" s="12">
        <f>VLOOKUP($B512,'Gas wholesale lookups'!$A$4:$L$15,'Inputs - Gas wholesale index'!N$2,FALSE)</f>
        <v>332991.45454545453</v>
      </c>
      <c r="O512" s="37">
        <f>VLOOKUP($B512,'Gas wholesale lookups'!$A$4:$R$15,'Inputs - Gas wholesale index'!O$2,FALSE)</f>
        <v>0</v>
      </c>
      <c r="P512" s="37">
        <f>VLOOKUP($B512,'Gas wholesale lookups'!$A$4:$R$15,'Inputs - Gas wholesale index'!P$2,FALSE)</f>
        <v>0</v>
      </c>
      <c r="Q512" s="37">
        <f>VLOOKUP($B512,'Gas wholesale lookups'!$A$4:$R$15,'Inputs - Gas wholesale index'!Q$2,FALSE)</f>
        <v>1</v>
      </c>
      <c r="R512" s="37">
        <f>VLOOKUP($B512,'Gas wholesale lookups'!$A$4:$R$15,'Inputs - Gas wholesale index'!R$2,FALSE)</f>
        <v>1</v>
      </c>
      <c r="S512" s="37">
        <f>VLOOKUP($B512,'Gas wholesale lookups'!$A$4:$R$15,'Inputs - Gas wholesale index'!S$2,FALSE)</f>
        <v>1</v>
      </c>
      <c r="T512" s="37">
        <f>VLOOKUP($B512,'Gas wholesale lookups'!$A$4:$R$15,'Inputs - Gas wholesale index'!T$2,FALSE)</f>
        <v>1</v>
      </c>
      <c r="U512" s="12">
        <f t="shared" si="145"/>
        <v>0</v>
      </c>
      <c r="V512" s="12">
        <f t="shared" si="146"/>
        <v>0</v>
      </c>
      <c r="W512" s="12">
        <f t="shared" si="147"/>
        <v>208526.18181818182</v>
      </c>
      <c r="X512" s="12">
        <f t="shared" si="148"/>
        <v>166168.27272727274</v>
      </c>
      <c r="Y512" s="12">
        <f t="shared" si="149"/>
        <v>291847.5</v>
      </c>
      <c r="Z512" s="12">
        <f t="shared" si="150"/>
        <v>332991.45454545453</v>
      </c>
      <c r="AA512" s="12">
        <f t="shared" si="151"/>
        <v>999533.40909090918</v>
      </c>
      <c r="AB512" s="22">
        <f t="shared" si="152"/>
        <v>0</v>
      </c>
      <c r="AC512" s="22">
        <f t="shared" si="153"/>
        <v>0</v>
      </c>
      <c r="AD512" s="22">
        <f t="shared" si="154"/>
        <v>0</v>
      </c>
      <c r="AE512" s="22">
        <f t="shared" si="155"/>
        <v>0</v>
      </c>
      <c r="AF512" s="22">
        <f t="shared" si="156"/>
        <v>0</v>
      </c>
      <c r="AG512" s="22">
        <f t="shared" si="157"/>
        <v>0</v>
      </c>
      <c r="AH512" s="22">
        <f t="shared" si="158"/>
        <v>0</v>
      </c>
      <c r="AI512" s="43" t="str">
        <f t="shared" si="159"/>
        <v>n/a</v>
      </c>
      <c r="AJ512" s="2" t="str">
        <f t="shared" si="142"/>
        <v>2017-18 Summer</v>
      </c>
      <c r="AK512" s="2" t="str">
        <f t="shared" si="143"/>
        <v>2016-17 Summer</v>
      </c>
      <c r="AL512" s="127">
        <v>0</v>
      </c>
      <c r="AM512" s="7"/>
    </row>
    <row r="513" spans="1:39">
      <c r="A513" s="46">
        <v>42584</v>
      </c>
      <c r="B513" s="13" t="str">
        <f t="shared" si="144"/>
        <v>Aug</v>
      </c>
      <c r="C513" s="182"/>
      <c r="D513" s="182"/>
      <c r="E513" s="182"/>
      <c r="F513" s="182"/>
      <c r="G513" s="182"/>
      <c r="H513" s="182"/>
      <c r="I513" s="12">
        <f>VLOOKUP($B513,'Gas wholesale lookups'!$A$4:$L$15,'Inputs - Gas wholesale index'!I$2,FALSE)</f>
        <v>291847.5</v>
      </c>
      <c r="J513" s="12">
        <f>VLOOKUP($B513,'Gas wholesale lookups'!$A$4:$L$15,'Inputs - Gas wholesale index'!J$2,FALSE)</f>
        <v>332991.45454545453</v>
      </c>
      <c r="K513" s="12">
        <f>VLOOKUP($B513,'Gas wholesale lookups'!$A$4:$L$15,'Inputs - Gas wholesale index'!K$2,FALSE)</f>
        <v>208526.18181818182</v>
      </c>
      <c r="L513" s="12">
        <f>VLOOKUP($B513,'Gas wholesale lookups'!$A$4:$L$15,'Inputs - Gas wholesale index'!L$2,FALSE)</f>
        <v>166168.27272727274</v>
      </c>
      <c r="M513" s="12">
        <f>VLOOKUP($B513,'Gas wholesale lookups'!$A$4:$L$15,'Inputs - Gas wholesale index'!M$2,FALSE)</f>
        <v>291847.5</v>
      </c>
      <c r="N513" s="12">
        <f>VLOOKUP($B513,'Gas wholesale lookups'!$A$4:$L$15,'Inputs - Gas wholesale index'!N$2,FALSE)</f>
        <v>332991.45454545453</v>
      </c>
      <c r="O513" s="37">
        <f>VLOOKUP($B513,'Gas wholesale lookups'!$A$4:$R$15,'Inputs - Gas wholesale index'!O$2,FALSE)</f>
        <v>0</v>
      </c>
      <c r="P513" s="37">
        <f>VLOOKUP($B513,'Gas wholesale lookups'!$A$4:$R$15,'Inputs - Gas wholesale index'!P$2,FALSE)</f>
        <v>0</v>
      </c>
      <c r="Q513" s="37">
        <f>VLOOKUP($B513,'Gas wholesale lookups'!$A$4:$R$15,'Inputs - Gas wholesale index'!Q$2,FALSE)</f>
        <v>1</v>
      </c>
      <c r="R513" s="37">
        <f>VLOOKUP($B513,'Gas wholesale lookups'!$A$4:$R$15,'Inputs - Gas wholesale index'!R$2,FALSE)</f>
        <v>1</v>
      </c>
      <c r="S513" s="37">
        <f>VLOOKUP($B513,'Gas wholesale lookups'!$A$4:$R$15,'Inputs - Gas wholesale index'!S$2,FALSE)</f>
        <v>1</v>
      </c>
      <c r="T513" s="37">
        <f>VLOOKUP($B513,'Gas wholesale lookups'!$A$4:$R$15,'Inputs - Gas wholesale index'!T$2,FALSE)</f>
        <v>1</v>
      </c>
      <c r="U513" s="12">
        <f t="shared" si="145"/>
        <v>0</v>
      </c>
      <c r="V513" s="12">
        <f t="shared" si="146"/>
        <v>0</v>
      </c>
      <c r="W513" s="12">
        <f t="shared" si="147"/>
        <v>208526.18181818182</v>
      </c>
      <c r="X513" s="12">
        <f t="shared" si="148"/>
        <v>166168.27272727274</v>
      </c>
      <c r="Y513" s="12">
        <f t="shared" si="149"/>
        <v>291847.5</v>
      </c>
      <c r="Z513" s="12">
        <f t="shared" si="150"/>
        <v>332991.45454545453</v>
      </c>
      <c r="AA513" s="12">
        <f t="shared" si="151"/>
        <v>999533.40909090918</v>
      </c>
      <c r="AB513" s="22">
        <f t="shared" si="152"/>
        <v>0</v>
      </c>
      <c r="AC513" s="22">
        <f t="shared" si="153"/>
        <v>0</v>
      </c>
      <c r="AD513" s="22">
        <f t="shared" si="154"/>
        <v>0</v>
      </c>
      <c r="AE513" s="22">
        <f t="shared" si="155"/>
        <v>0</v>
      </c>
      <c r="AF513" s="22">
        <f t="shared" si="156"/>
        <v>0</v>
      </c>
      <c r="AG513" s="22">
        <f t="shared" si="157"/>
        <v>0</v>
      </c>
      <c r="AH513" s="22">
        <f t="shared" si="158"/>
        <v>0</v>
      </c>
      <c r="AI513" s="43" t="str">
        <f t="shared" si="159"/>
        <v>n/a</v>
      </c>
      <c r="AJ513" s="2" t="str">
        <f t="shared" si="142"/>
        <v>2017-18 Summer</v>
      </c>
      <c r="AK513" s="2" t="str">
        <f t="shared" si="143"/>
        <v>2016-17 Summer</v>
      </c>
      <c r="AL513" s="127">
        <v>0</v>
      </c>
      <c r="AM513" s="7"/>
    </row>
    <row r="514" spans="1:39">
      <c r="A514" s="46">
        <v>42585</v>
      </c>
      <c r="B514" s="13" t="str">
        <f t="shared" si="144"/>
        <v>Aug</v>
      </c>
      <c r="C514" s="182"/>
      <c r="D514" s="182"/>
      <c r="E514" s="182"/>
      <c r="F514" s="182"/>
      <c r="G514" s="182"/>
      <c r="H514" s="182"/>
      <c r="I514" s="12">
        <f>VLOOKUP($B514,'Gas wholesale lookups'!$A$4:$L$15,'Inputs - Gas wholesale index'!I$2,FALSE)</f>
        <v>291847.5</v>
      </c>
      <c r="J514" s="12">
        <f>VLOOKUP($B514,'Gas wholesale lookups'!$A$4:$L$15,'Inputs - Gas wholesale index'!J$2,FALSE)</f>
        <v>332991.45454545453</v>
      </c>
      <c r="K514" s="12">
        <f>VLOOKUP($B514,'Gas wholesale lookups'!$A$4:$L$15,'Inputs - Gas wholesale index'!K$2,FALSE)</f>
        <v>208526.18181818182</v>
      </c>
      <c r="L514" s="12">
        <f>VLOOKUP($B514,'Gas wholesale lookups'!$A$4:$L$15,'Inputs - Gas wholesale index'!L$2,FALSE)</f>
        <v>166168.27272727274</v>
      </c>
      <c r="M514" s="12">
        <f>VLOOKUP($B514,'Gas wholesale lookups'!$A$4:$L$15,'Inputs - Gas wholesale index'!M$2,FALSE)</f>
        <v>291847.5</v>
      </c>
      <c r="N514" s="12">
        <f>VLOOKUP($B514,'Gas wholesale lookups'!$A$4:$L$15,'Inputs - Gas wholesale index'!N$2,FALSE)</f>
        <v>332991.45454545453</v>
      </c>
      <c r="O514" s="37">
        <f>VLOOKUP($B514,'Gas wholesale lookups'!$A$4:$R$15,'Inputs - Gas wholesale index'!O$2,FALSE)</f>
        <v>0</v>
      </c>
      <c r="P514" s="37">
        <f>VLOOKUP($B514,'Gas wholesale lookups'!$A$4:$R$15,'Inputs - Gas wholesale index'!P$2,FALSE)</f>
        <v>0</v>
      </c>
      <c r="Q514" s="37">
        <f>VLOOKUP($B514,'Gas wholesale lookups'!$A$4:$R$15,'Inputs - Gas wholesale index'!Q$2,FALSE)</f>
        <v>1</v>
      </c>
      <c r="R514" s="37">
        <f>VLOOKUP($B514,'Gas wholesale lookups'!$A$4:$R$15,'Inputs - Gas wholesale index'!R$2,FALSE)</f>
        <v>1</v>
      </c>
      <c r="S514" s="37">
        <f>VLOOKUP($B514,'Gas wholesale lookups'!$A$4:$R$15,'Inputs - Gas wholesale index'!S$2,FALSE)</f>
        <v>1</v>
      </c>
      <c r="T514" s="37">
        <f>VLOOKUP($B514,'Gas wholesale lookups'!$A$4:$R$15,'Inputs - Gas wholesale index'!T$2,FALSE)</f>
        <v>1</v>
      </c>
      <c r="U514" s="12">
        <f t="shared" si="145"/>
        <v>0</v>
      </c>
      <c r="V514" s="12">
        <f t="shared" si="146"/>
        <v>0</v>
      </c>
      <c r="W514" s="12">
        <f t="shared" si="147"/>
        <v>208526.18181818182</v>
      </c>
      <c r="X514" s="12">
        <f t="shared" si="148"/>
        <v>166168.27272727274</v>
      </c>
      <c r="Y514" s="12">
        <f t="shared" si="149"/>
        <v>291847.5</v>
      </c>
      <c r="Z514" s="12">
        <f t="shared" si="150"/>
        <v>332991.45454545453</v>
      </c>
      <c r="AA514" s="12">
        <f t="shared" si="151"/>
        <v>999533.40909090918</v>
      </c>
      <c r="AB514" s="22">
        <f t="shared" si="152"/>
        <v>0</v>
      </c>
      <c r="AC514" s="22">
        <f t="shared" si="153"/>
        <v>0</v>
      </c>
      <c r="AD514" s="22">
        <f t="shared" si="154"/>
        <v>0</v>
      </c>
      <c r="AE514" s="22">
        <f t="shared" si="155"/>
        <v>0</v>
      </c>
      <c r="AF514" s="22">
        <f t="shared" si="156"/>
        <v>0</v>
      </c>
      <c r="AG514" s="22">
        <f t="shared" si="157"/>
        <v>0</v>
      </c>
      <c r="AH514" s="22">
        <f t="shared" si="158"/>
        <v>0</v>
      </c>
      <c r="AI514" s="43" t="str">
        <f t="shared" si="159"/>
        <v>n/a</v>
      </c>
      <c r="AJ514" s="2" t="str">
        <f t="shared" si="142"/>
        <v>2017-18 Summer</v>
      </c>
      <c r="AK514" s="2" t="str">
        <f t="shared" si="143"/>
        <v>2016-17 Summer</v>
      </c>
      <c r="AL514" s="127">
        <v>0</v>
      </c>
      <c r="AM514" s="7"/>
    </row>
    <row r="515" spans="1:39">
      <c r="A515" s="46">
        <v>42586</v>
      </c>
      <c r="B515" s="13" t="str">
        <f t="shared" si="144"/>
        <v>Aug</v>
      </c>
      <c r="C515" s="182"/>
      <c r="D515" s="182"/>
      <c r="E515" s="182"/>
      <c r="F515" s="182"/>
      <c r="G515" s="182"/>
      <c r="H515" s="182"/>
      <c r="I515" s="12">
        <f>VLOOKUP($B515,'Gas wholesale lookups'!$A$4:$L$15,'Inputs - Gas wholesale index'!I$2,FALSE)</f>
        <v>291847.5</v>
      </c>
      <c r="J515" s="12">
        <f>VLOOKUP($B515,'Gas wholesale lookups'!$A$4:$L$15,'Inputs - Gas wholesale index'!J$2,FALSE)</f>
        <v>332991.45454545453</v>
      </c>
      <c r="K515" s="12">
        <f>VLOOKUP($B515,'Gas wholesale lookups'!$A$4:$L$15,'Inputs - Gas wholesale index'!K$2,FALSE)</f>
        <v>208526.18181818182</v>
      </c>
      <c r="L515" s="12">
        <f>VLOOKUP($B515,'Gas wholesale lookups'!$A$4:$L$15,'Inputs - Gas wholesale index'!L$2,FALSE)</f>
        <v>166168.27272727274</v>
      </c>
      <c r="M515" s="12">
        <f>VLOOKUP($B515,'Gas wholesale lookups'!$A$4:$L$15,'Inputs - Gas wholesale index'!M$2,FALSE)</f>
        <v>291847.5</v>
      </c>
      <c r="N515" s="12">
        <f>VLOOKUP($B515,'Gas wholesale lookups'!$A$4:$L$15,'Inputs - Gas wholesale index'!N$2,FALSE)</f>
        <v>332991.45454545453</v>
      </c>
      <c r="O515" s="37">
        <f>VLOOKUP($B515,'Gas wholesale lookups'!$A$4:$R$15,'Inputs - Gas wholesale index'!O$2,FALSE)</f>
        <v>0</v>
      </c>
      <c r="P515" s="37">
        <f>VLOOKUP($B515,'Gas wholesale lookups'!$A$4:$R$15,'Inputs - Gas wholesale index'!P$2,FALSE)</f>
        <v>0</v>
      </c>
      <c r="Q515" s="37">
        <f>VLOOKUP($B515,'Gas wholesale lookups'!$A$4:$R$15,'Inputs - Gas wholesale index'!Q$2,FALSE)</f>
        <v>1</v>
      </c>
      <c r="R515" s="37">
        <f>VLOOKUP($B515,'Gas wholesale lookups'!$A$4:$R$15,'Inputs - Gas wholesale index'!R$2,FALSE)</f>
        <v>1</v>
      </c>
      <c r="S515" s="37">
        <f>VLOOKUP($B515,'Gas wholesale lookups'!$A$4:$R$15,'Inputs - Gas wholesale index'!S$2,FALSE)</f>
        <v>1</v>
      </c>
      <c r="T515" s="37">
        <f>VLOOKUP($B515,'Gas wholesale lookups'!$A$4:$R$15,'Inputs - Gas wholesale index'!T$2,FALSE)</f>
        <v>1</v>
      </c>
      <c r="U515" s="12">
        <f t="shared" si="145"/>
        <v>0</v>
      </c>
      <c r="V515" s="12">
        <f t="shared" si="146"/>
        <v>0</v>
      </c>
      <c r="W515" s="12">
        <f t="shared" si="147"/>
        <v>208526.18181818182</v>
      </c>
      <c r="X515" s="12">
        <f t="shared" si="148"/>
        <v>166168.27272727274</v>
      </c>
      <c r="Y515" s="12">
        <f t="shared" si="149"/>
        <v>291847.5</v>
      </c>
      <c r="Z515" s="12">
        <f t="shared" si="150"/>
        <v>332991.45454545453</v>
      </c>
      <c r="AA515" s="12">
        <f t="shared" si="151"/>
        <v>999533.40909090918</v>
      </c>
      <c r="AB515" s="22">
        <f t="shared" si="152"/>
        <v>0</v>
      </c>
      <c r="AC515" s="22">
        <f t="shared" si="153"/>
        <v>0</v>
      </c>
      <c r="AD515" s="22">
        <f t="shared" si="154"/>
        <v>0</v>
      </c>
      <c r="AE515" s="22">
        <f t="shared" si="155"/>
        <v>0</v>
      </c>
      <c r="AF515" s="22">
        <f t="shared" si="156"/>
        <v>0</v>
      </c>
      <c r="AG515" s="22">
        <f t="shared" si="157"/>
        <v>0</v>
      </c>
      <c r="AH515" s="22">
        <f t="shared" si="158"/>
        <v>0</v>
      </c>
      <c r="AI515" s="43" t="str">
        <f t="shared" si="159"/>
        <v>n/a</v>
      </c>
      <c r="AJ515" s="2" t="str">
        <f t="shared" si="142"/>
        <v>2017-18 Summer</v>
      </c>
      <c r="AK515" s="2" t="str">
        <f t="shared" si="143"/>
        <v>2016-17 Summer</v>
      </c>
      <c r="AL515" s="127">
        <v>0</v>
      </c>
      <c r="AM515" s="7"/>
    </row>
    <row r="516" spans="1:39">
      <c r="A516" s="46">
        <v>42587</v>
      </c>
      <c r="B516" s="13" t="str">
        <f t="shared" si="144"/>
        <v>Aug</v>
      </c>
      <c r="C516" s="182"/>
      <c r="D516" s="182"/>
      <c r="E516" s="182"/>
      <c r="F516" s="182"/>
      <c r="G516" s="182"/>
      <c r="H516" s="182"/>
      <c r="I516" s="12">
        <f>VLOOKUP($B516,'Gas wholesale lookups'!$A$4:$L$15,'Inputs - Gas wholesale index'!I$2,FALSE)</f>
        <v>291847.5</v>
      </c>
      <c r="J516" s="12">
        <f>VLOOKUP($B516,'Gas wholesale lookups'!$A$4:$L$15,'Inputs - Gas wholesale index'!J$2,FALSE)</f>
        <v>332991.45454545453</v>
      </c>
      <c r="K516" s="12">
        <f>VLOOKUP($B516,'Gas wholesale lookups'!$A$4:$L$15,'Inputs - Gas wholesale index'!K$2,FALSE)</f>
        <v>208526.18181818182</v>
      </c>
      <c r="L516" s="12">
        <f>VLOOKUP($B516,'Gas wholesale lookups'!$A$4:$L$15,'Inputs - Gas wholesale index'!L$2,FALSE)</f>
        <v>166168.27272727274</v>
      </c>
      <c r="M516" s="12">
        <f>VLOOKUP($B516,'Gas wholesale lookups'!$A$4:$L$15,'Inputs - Gas wholesale index'!M$2,FALSE)</f>
        <v>291847.5</v>
      </c>
      <c r="N516" s="12">
        <f>VLOOKUP($B516,'Gas wholesale lookups'!$A$4:$L$15,'Inputs - Gas wholesale index'!N$2,FALSE)</f>
        <v>332991.45454545453</v>
      </c>
      <c r="O516" s="37">
        <f>VLOOKUP($B516,'Gas wholesale lookups'!$A$4:$R$15,'Inputs - Gas wholesale index'!O$2,FALSE)</f>
        <v>0</v>
      </c>
      <c r="P516" s="37">
        <f>VLOOKUP($B516,'Gas wholesale lookups'!$A$4:$R$15,'Inputs - Gas wholesale index'!P$2,FALSE)</f>
        <v>0</v>
      </c>
      <c r="Q516" s="37">
        <f>VLOOKUP($B516,'Gas wholesale lookups'!$A$4:$R$15,'Inputs - Gas wholesale index'!Q$2,FALSE)</f>
        <v>1</v>
      </c>
      <c r="R516" s="37">
        <f>VLOOKUP($B516,'Gas wholesale lookups'!$A$4:$R$15,'Inputs - Gas wholesale index'!R$2,FALSE)</f>
        <v>1</v>
      </c>
      <c r="S516" s="37">
        <f>VLOOKUP($B516,'Gas wholesale lookups'!$A$4:$R$15,'Inputs - Gas wholesale index'!S$2,FALSE)</f>
        <v>1</v>
      </c>
      <c r="T516" s="37">
        <f>VLOOKUP($B516,'Gas wholesale lookups'!$A$4:$R$15,'Inputs - Gas wholesale index'!T$2,FALSE)</f>
        <v>1</v>
      </c>
      <c r="U516" s="12">
        <f t="shared" si="145"/>
        <v>0</v>
      </c>
      <c r="V516" s="12">
        <f t="shared" si="146"/>
        <v>0</v>
      </c>
      <c r="W516" s="12">
        <f t="shared" si="147"/>
        <v>208526.18181818182</v>
      </c>
      <c r="X516" s="12">
        <f t="shared" si="148"/>
        <v>166168.27272727274</v>
      </c>
      <c r="Y516" s="12">
        <f t="shared" si="149"/>
        <v>291847.5</v>
      </c>
      <c r="Z516" s="12">
        <f t="shared" si="150"/>
        <v>332991.45454545453</v>
      </c>
      <c r="AA516" s="12">
        <f t="shared" si="151"/>
        <v>999533.40909090918</v>
      </c>
      <c r="AB516" s="22">
        <f t="shared" si="152"/>
        <v>0</v>
      </c>
      <c r="AC516" s="22">
        <f t="shared" si="153"/>
        <v>0</v>
      </c>
      <c r="AD516" s="22">
        <f t="shared" si="154"/>
        <v>0</v>
      </c>
      <c r="AE516" s="22">
        <f t="shared" si="155"/>
        <v>0</v>
      </c>
      <c r="AF516" s="22">
        <f t="shared" si="156"/>
        <v>0</v>
      </c>
      <c r="AG516" s="22">
        <f t="shared" si="157"/>
        <v>0</v>
      </c>
      <c r="AH516" s="22">
        <f t="shared" si="158"/>
        <v>0</v>
      </c>
      <c r="AI516" s="43" t="str">
        <f t="shared" si="159"/>
        <v>n/a</v>
      </c>
      <c r="AJ516" s="2" t="str">
        <f t="shared" si="142"/>
        <v>2017-18 Summer</v>
      </c>
      <c r="AK516" s="2" t="str">
        <f t="shared" si="143"/>
        <v>2016-17 Summer</v>
      </c>
      <c r="AL516" s="127">
        <v>0</v>
      </c>
      <c r="AM516" s="7"/>
    </row>
    <row r="517" spans="1:39">
      <c r="A517" s="46">
        <v>42590</v>
      </c>
      <c r="B517" s="13" t="str">
        <f t="shared" si="144"/>
        <v>Aug</v>
      </c>
      <c r="C517" s="182"/>
      <c r="D517" s="182"/>
      <c r="E517" s="182"/>
      <c r="F517" s="182"/>
      <c r="G517" s="182"/>
      <c r="H517" s="182"/>
      <c r="I517" s="12">
        <f>VLOOKUP($B517,'Gas wholesale lookups'!$A$4:$L$15,'Inputs - Gas wholesale index'!I$2,FALSE)</f>
        <v>291847.5</v>
      </c>
      <c r="J517" s="12">
        <f>VLOOKUP($B517,'Gas wholesale lookups'!$A$4:$L$15,'Inputs - Gas wholesale index'!J$2,FALSE)</f>
        <v>332991.45454545453</v>
      </c>
      <c r="K517" s="12">
        <f>VLOOKUP($B517,'Gas wholesale lookups'!$A$4:$L$15,'Inputs - Gas wholesale index'!K$2,FALSE)</f>
        <v>208526.18181818182</v>
      </c>
      <c r="L517" s="12">
        <f>VLOOKUP($B517,'Gas wholesale lookups'!$A$4:$L$15,'Inputs - Gas wholesale index'!L$2,FALSE)</f>
        <v>166168.27272727274</v>
      </c>
      <c r="M517" s="12">
        <f>VLOOKUP($B517,'Gas wholesale lookups'!$A$4:$L$15,'Inputs - Gas wholesale index'!M$2,FALSE)</f>
        <v>291847.5</v>
      </c>
      <c r="N517" s="12">
        <f>VLOOKUP($B517,'Gas wholesale lookups'!$A$4:$L$15,'Inputs - Gas wholesale index'!N$2,FALSE)</f>
        <v>332991.45454545453</v>
      </c>
      <c r="O517" s="37">
        <f>VLOOKUP($B517,'Gas wholesale lookups'!$A$4:$R$15,'Inputs - Gas wholesale index'!O$2,FALSE)</f>
        <v>0</v>
      </c>
      <c r="P517" s="37">
        <f>VLOOKUP($B517,'Gas wholesale lookups'!$A$4:$R$15,'Inputs - Gas wholesale index'!P$2,FALSE)</f>
        <v>0</v>
      </c>
      <c r="Q517" s="37">
        <f>VLOOKUP($B517,'Gas wholesale lookups'!$A$4:$R$15,'Inputs - Gas wholesale index'!Q$2,FALSE)</f>
        <v>1</v>
      </c>
      <c r="R517" s="37">
        <f>VLOOKUP($B517,'Gas wholesale lookups'!$A$4:$R$15,'Inputs - Gas wholesale index'!R$2,FALSE)</f>
        <v>1</v>
      </c>
      <c r="S517" s="37">
        <f>VLOOKUP($B517,'Gas wholesale lookups'!$A$4:$R$15,'Inputs - Gas wholesale index'!S$2,FALSE)</f>
        <v>1</v>
      </c>
      <c r="T517" s="37">
        <f>VLOOKUP($B517,'Gas wholesale lookups'!$A$4:$R$15,'Inputs - Gas wholesale index'!T$2,FALSE)</f>
        <v>1</v>
      </c>
      <c r="U517" s="12">
        <f t="shared" si="145"/>
        <v>0</v>
      </c>
      <c r="V517" s="12">
        <f t="shared" si="146"/>
        <v>0</v>
      </c>
      <c r="W517" s="12">
        <f t="shared" si="147"/>
        <v>208526.18181818182</v>
      </c>
      <c r="X517" s="12">
        <f t="shared" si="148"/>
        <v>166168.27272727274</v>
      </c>
      <c r="Y517" s="12">
        <f t="shared" si="149"/>
        <v>291847.5</v>
      </c>
      <c r="Z517" s="12">
        <f t="shared" si="150"/>
        <v>332991.45454545453</v>
      </c>
      <c r="AA517" s="12">
        <f t="shared" si="151"/>
        <v>999533.40909090918</v>
      </c>
      <c r="AB517" s="22">
        <f t="shared" si="152"/>
        <v>0</v>
      </c>
      <c r="AC517" s="22">
        <f t="shared" si="153"/>
        <v>0</v>
      </c>
      <c r="AD517" s="22">
        <f t="shared" si="154"/>
        <v>0</v>
      </c>
      <c r="AE517" s="22">
        <f t="shared" si="155"/>
        <v>0</v>
      </c>
      <c r="AF517" s="22">
        <f t="shared" si="156"/>
        <v>0</v>
      </c>
      <c r="AG517" s="22">
        <f t="shared" si="157"/>
        <v>0</v>
      </c>
      <c r="AH517" s="22">
        <f t="shared" si="158"/>
        <v>0</v>
      </c>
      <c r="AI517" s="43" t="str">
        <f t="shared" si="159"/>
        <v>n/a</v>
      </c>
      <c r="AJ517" s="2" t="str">
        <f t="shared" si="142"/>
        <v>2017-18 Summer</v>
      </c>
      <c r="AK517" s="2" t="str">
        <f t="shared" si="143"/>
        <v>2016-17 Summer</v>
      </c>
      <c r="AL517" s="127">
        <v>0</v>
      </c>
      <c r="AM517" s="7"/>
    </row>
    <row r="518" spans="1:39">
      <c r="A518" s="46">
        <v>42591</v>
      </c>
      <c r="B518" s="13" t="str">
        <f t="shared" si="144"/>
        <v>Aug</v>
      </c>
      <c r="C518" s="182"/>
      <c r="D518" s="182"/>
      <c r="E518" s="182"/>
      <c r="F518" s="182"/>
      <c r="G518" s="182"/>
      <c r="H518" s="182"/>
      <c r="I518" s="12">
        <f>VLOOKUP($B518,'Gas wholesale lookups'!$A$4:$L$15,'Inputs - Gas wholesale index'!I$2,FALSE)</f>
        <v>291847.5</v>
      </c>
      <c r="J518" s="12">
        <f>VLOOKUP($B518,'Gas wholesale lookups'!$A$4:$L$15,'Inputs - Gas wholesale index'!J$2,FALSE)</f>
        <v>332991.45454545453</v>
      </c>
      <c r="K518" s="12">
        <f>VLOOKUP($B518,'Gas wholesale lookups'!$A$4:$L$15,'Inputs - Gas wholesale index'!K$2,FALSE)</f>
        <v>208526.18181818182</v>
      </c>
      <c r="L518" s="12">
        <f>VLOOKUP($B518,'Gas wholesale lookups'!$A$4:$L$15,'Inputs - Gas wholesale index'!L$2,FALSE)</f>
        <v>166168.27272727274</v>
      </c>
      <c r="M518" s="12">
        <f>VLOOKUP($B518,'Gas wholesale lookups'!$A$4:$L$15,'Inputs - Gas wholesale index'!M$2,FALSE)</f>
        <v>291847.5</v>
      </c>
      <c r="N518" s="12">
        <f>VLOOKUP($B518,'Gas wholesale lookups'!$A$4:$L$15,'Inputs - Gas wholesale index'!N$2,FALSE)</f>
        <v>332991.45454545453</v>
      </c>
      <c r="O518" s="37">
        <f>VLOOKUP($B518,'Gas wholesale lookups'!$A$4:$R$15,'Inputs - Gas wholesale index'!O$2,FALSE)</f>
        <v>0</v>
      </c>
      <c r="P518" s="37">
        <f>VLOOKUP($B518,'Gas wholesale lookups'!$A$4:$R$15,'Inputs - Gas wholesale index'!P$2,FALSE)</f>
        <v>0</v>
      </c>
      <c r="Q518" s="37">
        <f>VLOOKUP($B518,'Gas wholesale lookups'!$A$4:$R$15,'Inputs - Gas wholesale index'!Q$2,FALSE)</f>
        <v>1</v>
      </c>
      <c r="R518" s="37">
        <f>VLOOKUP($B518,'Gas wholesale lookups'!$A$4:$R$15,'Inputs - Gas wholesale index'!R$2,FALSE)</f>
        <v>1</v>
      </c>
      <c r="S518" s="37">
        <f>VLOOKUP($B518,'Gas wholesale lookups'!$A$4:$R$15,'Inputs - Gas wholesale index'!S$2,FALSE)</f>
        <v>1</v>
      </c>
      <c r="T518" s="37">
        <f>VLOOKUP($B518,'Gas wholesale lookups'!$A$4:$R$15,'Inputs - Gas wholesale index'!T$2,FALSE)</f>
        <v>1</v>
      </c>
      <c r="U518" s="12">
        <f t="shared" si="145"/>
        <v>0</v>
      </c>
      <c r="V518" s="12">
        <f t="shared" si="146"/>
        <v>0</v>
      </c>
      <c r="W518" s="12">
        <f t="shared" si="147"/>
        <v>208526.18181818182</v>
      </c>
      <c r="X518" s="12">
        <f t="shared" si="148"/>
        <v>166168.27272727274</v>
      </c>
      <c r="Y518" s="12">
        <f t="shared" si="149"/>
        <v>291847.5</v>
      </c>
      <c r="Z518" s="12">
        <f t="shared" si="150"/>
        <v>332991.45454545453</v>
      </c>
      <c r="AA518" s="12">
        <f t="shared" si="151"/>
        <v>999533.40909090918</v>
      </c>
      <c r="AB518" s="22">
        <f t="shared" si="152"/>
        <v>0</v>
      </c>
      <c r="AC518" s="22">
        <f t="shared" si="153"/>
        <v>0</v>
      </c>
      <c r="AD518" s="22">
        <f t="shared" si="154"/>
        <v>0</v>
      </c>
      <c r="AE518" s="22">
        <f t="shared" si="155"/>
        <v>0</v>
      </c>
      <c r="AF518" s="22">
        <f t="shared" si="156"/>
        <v>0</v>
      </c>
      <c r="AG518" s="22">
        <f t="shared" si="157"/>
        <v>0</v>
      </c>
      <c r="AH518" s="22">
        <f t="shared" si="158"/>
        <v>0</v>
      </c>
      <c r="AI518" s="43" t="str">
        <f t="shared" si="159"/>
        <v>n/a</v>
      </c>
      <c r="AJ518" s="2" t="str">
        <f t="shared" si="142"/>
        <v>2017-18 Summer</v>
      </c>
      <c r="AK518" s="2" t="str">
        <f t="shared" si="143"/>
        <v>2016-17 Summer</v>
      </c>
      <c r="AL518" s="127">
        <v>0</v>
      </c>
      <c r="AM518" s="7"/>
    </row>
    <row r="519" spans="1:39">
      <c r="A519" s="46">
        <v>42592</v>
      </c>
      <c r="B519" s="13" t="str">
        <f t="shared" si="144"/>
        <v>Aug</v>
      </c>
      <c r="C519" s="182"/>
      <c r="D519" s="182"/>
      <c r="E519" s="182"/>
      <c r="F519" s="182"/>
      <c r="G519" s="182"/>
      <c r="H519" s="182"/>
      <c r="I519" s="12">
        <f>VLOOKUP($B519,'Gas wholesale lookups'!$A$4:$L$15,'Inputs - Gas wholesale index'!I$2,FALSE)</f>
        <v>291847.5</v>
      </c>
      <c r="J519" s="12">
        <f>VLOOKUP($B519,'Gas wholesale lookups'!$A$4:$L$15,'Inputs - Gas wholesale index'!J$2,FALSE)</f>
        <v>332991.45454545453</v>
      </c>
      <c r="K519" s="12">
        <f>VLOOKUP($B519,'Gas wholesale lookups'!$A$4:$L$15,'Inputs - Gas wholesale index'!K$2,FALSE)</f>
        <v>208526.18181818182</v>
      </c>
      <c r="L519" s="12">
        <f>VLOOKUP($B519,'Gas wholesale lookups'!$A$4:$L$15,'Inputs - Gas wholesale index'!L$2,FALSE)</f>
        <v>166168.27272727274</v>
      </c>
      <c r="M519" s="12">
        <f>VLOOKUP($B519,'Gas wholesale lookups'!$A$4:$L$15,'Inputs - Gas wholesale index'!M$2,FALSE)</f>
        <v>291847.5</v>
      </c>
      <c r="N519" s="12">
        <f>VLOOKUP($B519,'Gas wholesale lookups'!$A$4:$L$15,'Inputs - Gas wholesale index'!N$2,FALSE)</f>
        <v>332991.45454545453</v>
      </c>
      <c r="O519" s="37">
        <f>VLOOKUP($B519,'Gas wholesale lookups'!$A$4:$R$15,'Inputs - Gas wholesale index'!O$2,FALSE)</f>
        <v>0</v>
      </c>
      <c r="P519" s="37">
        <f>VLOOKUP($B519,'Gas wholesale lookups'!$A$4:$R$15,'Inputs - Gas wholesale index'!P$2,FALSE)</f>
        <v>0</v>
      </c>
      <c r="Q519" s="37">
        <f>VLOOKUP($B519,'Gas wholesale lookups'!$A$4:$R$15,'Inputs - Gas wholesale index'!Q$2,FALSE)</f>
        <v>1</v>
      </c>
      <c r="R519" s="37">
        <f>VLOOKUP($B519,'Gas wholesale lookups'!$A$4:$R$15,'Inputs - Gas wholesale index'!R$2,FALSE)</f>
        <v>1</v>
      </c>
      <c r="S519" s="37">
        <f>VLOOKUP($B519,'Gas wholesale lookups'!$A$4:$R$15,'Inputs - Gas wholesale index'!S$2,FALSE)</f>
        <v>1</v>
      </c>
      <c r="T519" s="37">
        <f>VLOOKUP($B519,'Gas wholesale lookups'!$A$4:$R$15,'Inputs - Gas wholesale index'!T$2,FALSE)</f>
        <v>1</v>
      </c>
      <c r="U519" s="12">
        <f t="shared" si="145"/>
        <v>0</v>
      </c>
      <c r="V519" s="12">
        <f t="shared" si="146"/>
        <v>0</v>
      </c>
      <c r="W519" s="12">
        <f t="shared" si="147"/>
        <v>208526.18181818182</v>
      </c>
      <c r="X519" s="12">
        <f t="shared" si="148"/>
        <v>166168.27272727274</v>
      </c>
      <c r="Y519" s="12">
        <f t="shared" si="149"/>
        <v>291847.5</v>
      </c>
      <c r="Z519" s="12">
        <f t="shared" si="150"/>
        <v>332991.45454545453</v>
      </c>
      <c r="AA519" s="12">
        <f t="shared" si="151"/>
        <v>999533.40909090918</v>
      </c>
      <c r="AB519" s="22">
        <f t="shared" si="152"/>
        <v>0</v>
      </c>
      <c r="AC519" s="22">
        <f t="shared" si="153"/>
        <v>0</v>
      </c>
      <c r="AD519" s="22">
        <f t="shared" si="154"/>
        <v>0</v>
      </c>
      <c r="AE519" s="22">
        <f t="shared" si="155"/>
        <v>0</v>
      </c>
      <c r="AF519" s="22">
        <f t="shared" si="156"/>
        <v>0</v>
      </c>
      <c r="AG519" s="22">
        <f t="shared" si="157"/>
        <v>0</v>
      </c>
      <c r="AH519" s="22">
        <f t="shared" si="158"/>
        <v>0</v>
      </c>
      <c r="AI519" s="43" t="str">
        <f t="shared" si="159"/>
        <v>n/a</v>
      </c>
      <c r="AJ519" s="2" t="str">
        <f t="shared" ref="AJ519:AJ582" si="160">IF(AND(MONTH(A519)=8,MONTH(A518)=7),YEAR(A519)+1&amp;"-"&amp;YEAR(A519)-1998&amp;" Summer",IF(AND(MONTH(A519)=2,MONTH(A518)=1),YEAR(A519)&amp;"-"&amp;YEAR(A519)-1999&amp;" Winter",AJ518))</f>
        <v>2017-18 Summer</v>
      </c>
      <c r="AK519" s="2" t="str">
        <f t="shared" ref="AK519:AK582" si="161">IF(AND(MONTH(A519)=4,MONTH(A518)=3),YEAR(A519)&amp;"-"&amp;YEAR(A519)-1999&amp;" Summer",IF(AND(MONTH(A519)=10,MONTH(A518)=9),YEAR(A519)&amp;"-"&amp;YEAR(A519)-1999&amp;" Winter",AK518))</f>
        <v>2016-17 Summer</v>
      </c>
      <c r="AL519" s="127">
        <v>0</v>
      </c>
      <c r="AM519" s="7"/>
    </row>
    <row r="520" spans="1:39">
      <c r="A520" s="46">
        <v>42593</v>
      </c>
      <c r="B520" s="13" t="str">
        <f t="shared" si="144"/>
        <v>Aug</v>
      </c>
      <c r="C520" s="182"/>
      <c r="D520" s="182"/>
      <c r="E520" s="182"/>
      <c r="F520" s="182"/>
      <c r="G520" s="182"/>
      <c r="H520" s="182"/>
      <c r="I520" s="12">
        <f>VLOOKUP($B520,'Gas wholesale lookups'!$A$4:$L$15,'Inputs - Gas wholesale index'!I$2,FALSE)</f>
        <v>291847.5</v>
      </c>
      <c r="J520" s="12">
        <f>VLOOKUP($B520,'Gas wholesale lookups'!$A$4:$L$15,'Inputs - Gas wholesale index'!J$2,FALSE)</f>
        <v>332991.45454545453</v>
      </c>
      <c r="K520" s="12">
        <f>VLOOKUP($B520,'Gas wholesale lookups'!$A$4:$L$15,'Inputs - Gas wholesale index'!K$2,FALSE)</f>
        <v>208526.18181818182</v>
      </c>
      <c r="L520" s="12">
        <f>VLOOKUP($B520,'Gas wholesale lookups'!$A$4:$L$15,'Inputs - Gas wholesale index'!L$2,FALSE)</f>
        <v>166168.27272727274</v>
      </c>
      <c r="M520" s="12">
        <f>VLOOKUP($B520,'Gas wholesale lookups'!$A$4:$L$15,'Inputs - Gas wholesale index'!M$2,FALSE)</f>
        <v>291847.5</v>
      </c>
      <c r="N520" s="12">
        <f>VLOOKUP($B520,'Gas wholesale lookups'!$A$4:$L$15,'Inputs - Gas wholesale index'!N$2,FALSE)</f>
        <v>332991.45454545453</v>
      </c>
      <c r="O520" s="37">
        <f>VLOOKUP($B520,'Gas wholesale lookups'!$A$4:$R$15,'Inputs - Gas wholesale index'!O$2,FALSE)</f>
        <v>0</v>
      </c>
      <c r="P520" s="37">
        <f>VLOOKUP($B520,'Gas wholesale lookups'!$A$4:$R$15,'Inputs - Gas wholesale index'!P$2,FALSE)</f>
        <v>0</v>
      </c>
      <c r="Q520" s="37">
        <f>VLOOKUP($B520,'Gas wholesale lookups'!$A$4:$R$15,'Inputs - Gas wholesale index'!Q$2,FALSE)</f>
        <v>1</v>
      </c>
      <c r="R520" s="37">
        <f>VLOOKUP($B520,'Gas wholesale lookups'!$A$4:$R$15,'Inputs - Gas wholesale index'!R$2,FALSE)</f>
        <v>1</v>
      </c>
      <c r="S520" s="37">
        <f>VLOOKUP($B520,'Gas wholesale lookups'!$A$4:$R$15,'Inputs - Gas wholesale index'!S$2,FALSE)</f>
        <v>1</v>
      </c>
      <c r="T520" s="37">
        <f>VLOOKUP($B520,'Gas wholesale lookups'!$A$4:$R$15,'Inputs - Gas wholesale index'!T$2,FALSE)</f>
        <v>1</v>
      </c>
      <c r="U520" s="12">
        <f t="shared" si="145"/>
        <v>0</v>
      </c>
      <c r="V520" s="12">
        <f t="shared" si="146"/>
        <v>0</v>
      </c>
      <c r="W520" s="12">
        <f t="shared" si="147"/>
        <v>208526.18181818182</v>
      </c>
      <c r="X520" s="12">
        <f t="shared" si="148"/>
        <v>166168.27272727274</v>
      </c>
      <c r="Y520" s="12">
        <f t="shared" si="149"/>
        <v>291847.5</v>
      </c>
      <c r="Z520" s="12">
        <f t="shared" si="150"/>
        <v>332991.45454545453</v>
      </c>
      <c r="AA520" s="12">
        <f t="shared" si="151"/>
        <v>999533.40909090918</v>
      </c>
      <c r="AB520" s="22">
        <f t="shared" si="152"/>
        <v>0</v>
      </c>
      <c r="AC520" s="22">
        <f t="shared" si="153"/>
        <v>0</v>
      </c>
      <c r="AD520" s="22">
        <f t="shared" si="154"/>
        <v>0</v>
      </c>
      <c r="AE520" s="22">
        <f t="shared" si="155"/>
        <v>0</v>
      </c>
      <c r="AF520" s="22">
        <f t="shared" si="156"/>
        <v>0</v>
      </c>
      <c r="AG520" s="22">
        <f t="shared" si="157"/>
        <v>0</v>
      </c>
      <c r="AH520" s="22">
        <f t="shared" si="158"/>
        <v>0</v>
      </c>
      <c r="AI520" s="43" t="str">
        <f t="shared" si="159"/>
        <v>n/a</v>
      </c>
      <c r="AJ520" s="2" t="str">
        <f t="shared" si="160"/>
        <v>2017-18 Summer</v>
      </c>
      <c r="AK520" s="2" t="str">
        <f t="shared" si="161"/>
        <v>2016-17 Summer</v>
      </c>
      <c r="AL520" s="127">
        <v>0</v>
      </c>
      <c r="AM520" s="7"/>
    </row>
    <row r="521" spans="1:39">
      <c r="A521" s="46">
        <v>42594</v>
      </c>
      <c r="B521" s="13" t="str">
        <f t="shared" si="144"/>
        <v>Aug</v>
      </c>
      <c r="C521" s="182"/>
      <c r="D521" s="182"/>
      <c r="E521" s="182"/>
      <c r="F521" s="182"/>
      <c r="G521" s="182"/>
      <c r="H521" s="182"/>
      <c r="I521" s="12">
        <f>VLOOKUP($B521,'Gas wholesale lookups'!$A$4:$L$15,'Inputs - Gas wholesale index'!I$2,FALSE)</f>
        <v>291847.5</v>
      </c>
      <c r="J521" s="12">
        <f>VLOOKUP($B521,'Gas wholesale lookups'!$A$4:$L$15,'Inputs - Gas wholesale index'!J$2,FALSE)</f>
        <v>332991.45454545453</v>
      </c>
      <c r="K521" s="12">
        <f>VLOOKUP($B521,'Gas wholesale lookups'!$A$4:$L$15,'Inputs - Gas wholesale index'!K$2,FALSE)</f>
        <v>208526.18181818182</v>
      </c>
      <c r="L521" s="12">
        <f>VLOOKUP($B521,'Gas wholesale lookups'!$A$4:$L$15,'Inputs - Gas wholesale index'!L$2,FALSE)</f>
        <v>166168.27272727274</v>
      </c>
      <c r="M521" s="12">
        <f>VLOOKUP($B521,'Gas wholesale lookups'!$A$4:$L$15,'Inputs - Gas wholesale index'!M$2,FALSE)</f>
        <v>291847.5</v>
      </c>
      <c r="N521" s="12">
        <f>VLOOKUP($B521,'Gas wholesale lookups'!$A$4:$L$15,'Inputs - Gas wholesale index'!N$2,FALSE)</f>
        <v>332991.45454545453</v>
      </c>
      <c r="O521" s="37">
        <f>VLOOKUP($B521,'Gas wholesale lookups'!$A$4:$R$15,'Inputs - Gas wholesale index'!O$2,FALSE)</f>
        <v>0</v>
      </c>
      <c r="P521" s="37">
        <f>VLOOKUP($B521,'Gas wholesale lookups'!$A$4:$R$15,'Inputs - Gas wholesale index'!P$2,FALSE)</f>
        <v>0</v>
      </c>
      <c r="Q521" s="37">
        <f>VLOOKUP($B521,'Gas wholesale lookups'!$A$4:$R$15,'Inputs - Gas wholesale index'!Q$2,FALSE)</f>
        <v>1</v>
      </c>
      <c r="R521" s="37">
        <f>VLOOKUP($B521,'Gas wholesale lookups'!$A$4:$R$15,'Inputs - Gas wholesale index'!R$2,FALSE)</f>
        <v>1</v>
      </c>
      <c r="S521" s="37">
        <f>VLOOKUP($B521,'Gas wholesale lookups'!$A$4:$R$15,'Inputs - Gas wholesale index'!S$2,FALSE)</f>
        <v>1</v>
      </c>
      <c r="T521" s="37">
        <f>VLOOKUP($B521,'Gas wholesale lookups'!$A$4:$R$15,'Inputs - Gas wholesale index'!T$2,FALSE)</f>
        <v>1</v>
      </c>
      <c r="U521" s="12">
        <f t="shared" si="145"/>
        <v>0</v>
      </c>
      <c r="V521" s="12">
        <f t="shared" si="146"/>
        <v>0</v>
      </c>
      <c r="W521" s="12">
        <f t="shared" si="147"/>
        <v>208526.18181818182</v>
      </c>
      <c r="X521" s="12">
        <f t="shared" si="148"/>
        <v>166168.27272727274</v>
      </c>
      <c r="Y521" s="12">
        <f t="shared" si="149"/>
        <v>291847.5</v>
      </c>
      <c r="Z521" s="12">
        <f t="shared" si="150"/>
        <v>332991.45454545453</v>
      </c>
      <c r="AA521" s="12">
        <f t="shared" si="151"/>
        <v>999533.40909090918</v>
      </c>
      <c r="AB521" s="22">
        <f t="shared" si="152"/>
        <v>0</v>
      </c>
      <c r="AC521" s="22">
        <f t="shared" si="153"/>
        <v>0</v>
      </c>
      <c r="AD521" s="22">
        <f t="shared" si="154"/>
        <v>0</v>
      </c>
      <c r="AE521" s="22">
        <f t="shared" si="155"/>
        <v>0</v>
      </c>
      <c r="AF521" s="22">
        <f t="shared" si="156"/>
        <v>0</v>
      </c>
      <c r="AG521" s="22">
        <f t="shared" si="157"/>
        <v>0</v>
      </c>
      <c r="AH521" s="22">
        <f t="shared" si="158"/>
        <v>0</v>
      </c>
      <c r="AI521" s="43" t="str">
        <f t="shared" si="159"/>
        <v>n/a</v>
      </c>
      <c r="AJ521" s="2" t="str">
        <f t="shared" si="160"/>
        <v>2017-18 Summer</v>
      </c>
      <c r="AK521" s="2" t="str">
        <f t="shared" si="161"/>
        <v>2016-17 Summer</v>
      </c>
      <c r="AL521" s="127">
        <v>0</v>
      </c>
      <c r="AM521" s="7"/>
    </row>
    <row r="522" spans="1:39">
      <c r="A522" s="46">
        <v>42597</v>
      </c>
      <c r="B522" s="13" t="str">
        <f t="shared" ref="B522:B585" si="162">TEXT(A522,"mmm")</f>
        <v>Aug</v>
      </c>
      <c r="C522" s="182"/>
      <c r="D522" s="182"/>
      <c r="E522" s="182"/>
      <c r="F522" s="182"/>
      <c r="G522" s="182"/>
      <c r="H522" s="182"/>
      <c r="I522" s="12">
        <f>VLOOKUP($B522,'Gas wholesale lookups'!$A$4:$L$15,'Inputs - Gas wholesale index'!I$2,FALSE)</f>
        <v>291847.5</v>
      </c>
      <c r="J522" s="12">
        <f>VLOOKUP($B522,'Gas wholesale lookups'!$A$4:$L$15,'Inputs - Gas wholesale index'!J$2,FALSE)</f>
        <v>332991.45454545453</v>
      </c>
      <c r="K522" s="12">
        <f>VLOOKUP($B522,'Gas wholesale lookups'!$A$4:$L$15,'Inputs - Gas wholesale index'!K$2,FALSE)</f>
        <v>208526.18181818182</v>
      </c>
      <c r="L522" s="12">
        <f>VLOOKUP($B522,'Gas wholesale lookups'!$A$4:$L$15,'Inputs - Gas wholesale index'!L$2,FALSE)</f>
        <v>166168.27272727274</v>
      </c>
      <c r="M522" s="12">
        <f>VLOOKUP($B522,'Gas wholesale lookups'!$A$4:$L$15,'Inputs - Gas wholesale index'!M$2,FALSE)</f>
        <v>291847.5</v>
      </c>
      <c r="N522" s="12">
        <f>VLOOKUP($B522,'Gas wholesale lookups'!$A$4:$L$15,'Inputs - Gas wholesale index'!N$2,FALSE)</f>
        <v>332991.45454545453</v>
      </c>
      <c r="O522" s="37">
        <f>VLOOKUP($B522,'Gas wholesale lookups'!$A$4:$R$15,'Inputs - Gas wholesale index'!O$2,FALSE)</f>
        <v>0</v>
      </c>
      <c r="P522" s="37">
        <f>VLOOKUP($B522,'Gas wholesale lookups'!$A$4:$R$15,'Inputs - Gas wholesale index'!P$2,FALSE)</f>
        <v>0</v>
      </c>
      <c r="Q522" s="37">
        <f>VLOOKUP($B522,'Gas wholesale lookups'!$A$4:$R$15,'Inputs - Gas wholesale index'!Q$2,FALSE)</f>
        <v>1</v>
      </c>
      <c r="R522" s="37">
        <f>VLOOKUP($B522,'Gas wholesale lookups'!$A$4:$R$15,'Inputs - Gas wholesale index'!R$2,FALSE)</f>
        <v>1</v>
      </c>
      <c r="S522" s="37">
        <f>VLOOKUP($B522,'Gas wholesale lookups'!$A$4:$R$15,'Inputs - Gas wholesale index'!S$2,FALSE)</f>
        <v>1</v>
      </c>
      <c r="T522" s="37">
        <f>VLOOKUP($B522,'Gas wholesale lookups'!$A$4:$R$15,'Inputs - Gas wholesale index'!T$2,FALSE)</f>
        <v>1</v>
      </c>
      <c r="U522" s="12">
        <f t="shared" ref="U522:U585" si="163">IF(O522="","",I522*O522)</f>
        <v>0</v>
      </c>
      <c r="V522" s="12">
        <f t="shared" ref="V522:V585" si="164">IF(P522="","",J522*P522)</f>
        <v>0</v>
      </c>
      <c r="W522" s="12">
        <f t="shared" ref="W522:W585" si="165">IF(Q522="","",K522*Q522)</f>
        <v>208526.18181818182</v>
      </c>
      <c r="X522" s="12">
        <f t="shared" ref="X522:X585" si="166">IF(R522="","",L522*R522)</f>
        <v>166168.27272727274</v>
      </c>
      <c r="Y522" s="12">
        <f t="shared" ref="Y522:Y585" si="167">IF(S522="","",M522*S522)</f>
        <v>291847.5</v>
      </c>
      <c r="Z522" s="12">
        <f t="shared" ref="Z522:Z585" si="168">IF(T522="","",N522*T522)</f>
        <v>332991.45454545453</v>
      </c>
      <c r="AA522" s="12">
        <f t="shared" ref="AA522:AA585" si="169">SUM(U522:Z522)</f>
        <v>999533.40909090918</v>
      </c>
      <c r="AB522" s="22">
        <f t="shared" ref="AB522:AB585" si="170">IF(U522="","",U522*C522)</f>
        <v>0</v>
      </c>
      <c r="AC522" s="22">
        <f t="shared" ref="AC522:AC585" si="171">IF(V522="","",V522*D522)</f>
        <v>0</v>
      </c>
      <c r="AD522" s="22">
        <f t="shared" ref="AD522:AD585" si="172">IF(W522="","",W522*E522)</f>
        <v>0</v>
      </c>
      <c r="AE522" s="22">
        <f t="shared" ref="AE522:AE585" si="173">IF(X522="","",X522*F522)</f>
        <v>0</v>
      </c>
      <c r="AF522" s="22">
        <f t="shared" ref="AF522:AF585" si="174">IF(Y522="","",Y522*G522)</f>
        <v>0</v>
      </c>
      <c r="AG522" s="22">
        <f t="shared" ref="AG522:AG585" si="175">IF(Z522="","",Z522*H522)</f>
        <v>0</v>
      </c>
      <c r="AH522" s="22">
        <f t="shared" ref="AH522:AH585" si="176">SUM(AB522:AG522)</f>
        <v>0</v>
      </c>
      <c r="AI522" s="43" t="str">
        <f t="shared" ref="AI522:AI585" si="177">IF(MIN(C522:H522)&lt;1,"n/a",AH522/AA522)</f>
        <v>n/a</v>
      </c>
      <c r="AJ522" s="2" t="str">
        <f t="shared" si="160"/>
        <v>2017-18 Summer</v>
      </c>
      <c r="AK522" s="2" t="str">
        <f t="shared" si="161"/>
        <v>2016-17 Summer</v>
      </c>
      <c r="AL522" s="127">
        <v>0</v>
      </c>
      <c r="AM522" s="7"/>
    </row>
    <row r="523" spans="1:39">
      <c r="A523" s="46">
        <v>42598</v>
      </c>
      <c r="B523" s="13" t="str">
        <f t="shared" si="162"/>
        <v>Aug</v>
      </c>
      <c r="C523" s="182"/>
      <c r="D523" s="182"/>
      <c r="E523" s="182"/>
      <c r="F523" s="182"/>
      <c r="G523" s="182"/>
      <c r="H523" s="182"/>
      <c r="I523" s="12">
        <f>VLOOKUP($B523,'Gas wholesale lookups'!$A$4:$L$15,'Inputs - Gas wholesale index'!I$2,FALSE)</f>
        <v>291847.5</v>
      </c>
      <c r="J523" s="12">
        <f>VLOOKUP($B523,'Gas wholesale lookups'!$A$4:$L$15,'Inputs - Gas wholesale index'!J$2,FALSE)</f>
        <v>332991.45454545453</v>
      </c>
      <c r="K523" s="12">
        <f>VLOOKUP($B523,'Gas wholesale lookups'!$A$4:$L$15,'Inputs - Gas wholesale index'!K$2,FALSE)</f>
        <v>208526.18181818182</v>
      </c>
      <c r="L523" s="12">
        <f>VLOOKUP($B523,'Gas wholesale lookups'!$A$4:$L$15,'Inputs - Gas wholesale index'!L$2,FALSE)</f>
        <v>166168.27272727274</v>
      </c>
      <c r="M523" s="12">
        <f>VLOOKUP($B523,'Gas wholesale lookups'!$A$4:$L$15,'Inputs - Gas wholesale index'!M$2,FALSE)</f>
        <v>291847.5</v>
      </c>
      <c r="N523" s="12">
        <f>VLOOKUP($B523,'Gas wholesale lookups'!$A$4:$L$15,'Inputs - Gas wholesale index'!N$2,FALSE)</f>
        <v>332991.45454545453</v>
      </c>
      <c r="O523" s="37">
        <f>VLOOKUP($B523,'Gas wholesale lookups'!$A$4:$R$15,'Inputs - Gas wholesale index'!O$2,FALSE)</f>
        <v>0</v>
      </c>
      <c r="P523" s="37">
        <f>VLOOKUP($B523,'Gas wholesale lookups'!$A$4:$R$15,'Inputs - Gas wholesale index'!P$2,FALSE)</f>
        <v>0</v>
      </c>
      <c r="Q523" s="37">
        <f>VLOOKUP($B523,'Gas wholesale lookups'!$A$4:$R$15,'Inputs - Gas wholesale index'!Q$2,FALSE)</f>
        <v>1</v>
      </c>
      <c r="R523" s="37">
        <f>VLOOKUP($B523,'Gas wholesale lookups'!$A$4:$R$15,'Inputs - Gas wholesale index'!R$2,FALSE)</f>
        <v>1</v>
      </c>
      <c r="S523" s="37">
        <f>VLOOKUP($B523,'Gas wholesale lookups'!$A$4:$R$15,'Inputs - Gas wholesale index'!S$2,FALSE)</f>
        <v>1</v>
      </c>
      <c r="T523" s="37">
        <f>VLOOKUP($B523,'Gas wholesale lookups'!$A$4:$R$15,'Inputs - Gas wholesale index'!T$2,FALSE)</f>
        <v>1</v>
      </c>
      <c r="U523" s="12">
        <f t="shared" si="163"/>
        <v>0</v>
      </c>
      <c r="V523" s="12">
        <f t="shared" si="164"/>
        <v>0</v>
      </c>
      <c r="W523" s="12">
        <f t="shared" si="165"/>
        <v>208526.18181818182</v>
      </c>
      <c r="X523" s="12">
        <f t="shared" si="166"/>
        <v>166168.27272727274</v>
      </c>
      <c r="Y523" s="12">
        <f t="shared" si="167"/>
        <v>291847.5</v>
      </c>
      <c r="Z523" s="12">
        <f t="shared" si="168"/>
        <v>332991.45454545453</v>
      </c>
      <c r="AA523" s="12">
        <f t="shared" si="169"/>
        <v>999533.40909090918</v>
      </c>
      <c r="AB523" s="22">
        <f t="shared" si="170"/>
        <v>0</v>
      </c>
      <c r="AC523" s="22">
        <f t="shared" si="171"/>
        <v>0</v>
      </c>
      <c r="AD523" s="22">
        <f t="shared" si="172"/>
        <v>0</v>
      </c>
      <c r="AE523" s="22">
        <f t="shared" si="173"/>
        <v>0</v>
      </c>
      <c r="AF523" s="22">
        <f t="shared" si="174"/>
        <v>0</v>
      </c>
      <c r="AG523" s="22">
        <f t="shared" si="175"/>
        <v>0</v>
      </c>
      <c r="AH523" s="22">
        <f t="shared" si="176"/>
        <v>0</v>
      </c>
      <c r="AI523" s="43" t="str">
        <f t="shared" si="177"/>
        <v>n/a</v>
      </c>
      <c r="AJ523" s="2" t="str">
        <f t="shared" si="160"/>
        <v>2017-18 Summer</v>
      </c>
      <c r="AK523" s="2" t="str">
        <f t="shared" si="161"/>
        <v>2016-17 Summer</v>
      </c>
      <c r="AL523" s="127">
        <v>0</v>
      </c>
      <c r="AM523" s="7"/>
    </row>
    <row r="524" spans="1:39">
      <c r="A524" s="46">
        <v>42599</v>
      </c>
      <c r="B524" s="13" t="str">
        <f t="shared" si="162"/>
        <v>Aug</v>
      </c>
      <c r="C524" s="182"/>
      <c r="D524" s="182"/>
      <c r="E524" s="182"/>
      <c r="F524" s="182"/>
      <c r="G524" s="182"/>
      <c r="H524" s="182"/>
      <c r="I524" s="12">
        <f>VLOOKUP($B524,'Gas wholesale lookups'!$A$4:$L$15,'Inputs - Gas wholesale index'!I$2,FALSE)</f>
        <v>291847.5</v>
      </c>
      <c r="J524" s="12">
        <f>VLOOKUP($B524,'Gas wholesale lookups'!$A$4:$L$15,'Inputs - Gas wholesale index'!J$2,FALSE)</f>
        <v>332991.45454545453</v>
      </c>
      <c r="K524" s="12">
        <f>VLOOKUP($B524,'Gas wholesale lookups'!$A$4:$L$15,'Inputs - Gas wholesale index'!K$2,FALSE)</f>
        <v>208526.18181818182</v>
      </c>
      <c r="L524" s="12">
        <f>VLOOKUP($B524,'Gas wholesale lookups'!$A$4:$L$15,'Inputs - Gas wholesale index'!L$2,FALSE)</f>
        <v>166168.27272727274</v>
      </c>
      <c r="M524" s="12">
        <f>VLOOKUP($B524,'Gas wholesale lookups'!$A$4:$L$15,'Inputs - Gas wholesale index'!M$2,FALSE)</f>
        <v>291847.5</v>
      </c>
      <c r="N524" s="12">
        <f>VLOOKUP($B524,'Gas wholesale lookups'!$A$4:$L$15,'Inputs - Gas wholesale index'!N$2,FALSE)</f>
        <v>332991.45454545453</v>
      </c>
      <c r="O524" s="37">
        <f>VLOOKUP($B524,'Gas wholesale lookups'!$A$4:$R$15,'Inputs - Gas wholesale index'!O$2,FALSE)</f>
        <v>0</v>
      </c>
      <c r="P524" s="37">
        <f>VLOOKUP($B524,'Gas wholesale lookups'!$A$4:$R$15,'Inputs - Gas wholesale index'!P$2,FALSE)</f>
        <v>0</v>
      </c>
      <c r="Q524" s="37">
        <f>VLOOKUP($B524,'Gas wholesale lookups'!$A$4:$R$15,'Inputs - Gas wholesale index'!Q$2,FALSE)</f>
        <v>1</v>
      </c>
      <c r="R524" s="37">
        <f>VLOOKUP($B524,'Gas wholesale lookups'!$A$4:$R$15,'Inputs - Gas wholesale index'!R$2,FALSE)</f>
        <v>1</v>
      </c>
      <c r="S524" s="37">
        <f>VLOOKUP($B524,'Gas wholesale lookups'!$A$4:$R$15,'Inputs - Gas wholesale index'!S$2,FALSE)</f>
        <v>1</v>
      </c>
      <c r="T524" s="37">
        <f>VLOOKUP($B524,'Gas wholesale lookups'!$A$4:$R$15,'Inputs - Gas wholesale index'!T$2,FALSE)</f>
        <v>1</v>
      </c>
      <c r="U524" s="12">
        <f t="shared" si="163"/>
        <v>0</v>
      </c>
      <c r="V524" s="12">
        <f t="shared" si="164"/>
        <v>0</v>
      </c>
      <c r="W524" s="12">
        <f t="shared" si="165"/>
        <v>208526.18181818182</v>
      </c>
      <c r="X524" s="12">
        <f t="shared" si="166"/>
        <v>166168.27272727274</v>
      </c>
      <c r="Y524" s="12">
        <f t="shared" si="167"/>
        <v>291847.5</v>
      </c>
      <c r="Z524" s="12">
        <f t="shared" si="168"/>
        <v>332991.45454545453</v>
      </c>
      <c r="AA524" s="12">
        <f t="shared" si="169"/>
        <v>999533.40909090918</v>
      </c>
      <c r="AB524" s="22">
        <f t="shared" si="170"/>
        <v>0</v>
      </c>
      <c r="AC524" s="22">
        <f t="shared" si="171"/>
        <v>0</v>
      </c>
      <c r="AD524" s="22">
        <f t="shared" si="172"/>
        <v>0</v>
      </c>
      <c r="AE524" s="22">
        <f t="shared" si="173"/>
        <v>0</v>
      </c>
      <c r="AF524" s="22">
        <f t="shared" si="174"/>
        <v>0</v>
      </c>
      <c r="AG524" s="22">
        <f t="shared" si="175"/>
        <v>0</v>
      </c>
      <c r="AH524" s="22">
        <f t="shared" si="176"/>
        <v>0</v>
      </c>
      <c r="AI524" s="43" t="str">
        <f t="shared" si="177"/>
        <v>n/a</v>
      </c>
      <c r="AJ524" s="2" t="str">
        <f t="shared" si="160"/>
        <v>2017-18 Summer</v>
      </c>
      <c r="AK524" s="2" t="str">
        <f t="shared" si="161"/>
        <v>2016-17 Summer</v>
      </c>
      <c r="AL524" s="127">
        <v>0</v>
      </c>
      <c r="AM524" s="7"/>
    </row>
    <row r="525" spans="1:39">
      <c r="A525" s="46">
        <v>42600</v>
      </c>
      <c r="B525" s="13" t="str">
        <f t="shared" si="162"/>
        <v>Aug</v>
      </c>
      <c r="C525" s="182"/>
      <c r="D525" s="182"/>
      <c r="E525" s="182"/>
      <c r="F525" s="182"/>
      <c r="G525" s="182"/>
      <c r="H525" s="182"/>
      <c r="I525" s="12">
        <f>VLOOKUP($B525,'Gas wholesale lookups'!$A$4:$L$15,'Inputs - Gas wholesale index'!I$2,FALSE)</f>
        <v>291847.5</v>
      </c>
      <c r="J525" s="12">
        <f>VLOOKUP($B525,'Gas wholesale lookups'!$A$4:$L$15,'Inputs - Gas wholesale index'!J$2,FALSE)</f>
        <v>332991.45454545453</v>
      </c>
      <c r="K525" s="12">
        <f>VLOOKUP($B525,'Gas wholesale lookups'!$A$4:$L$15,'Inputs - Gas wholesale index'!K$2,FALSE)</f>
        <v>208526.18181818182</v>
      </c>
      <c r="L525" s="12">
        <f>VLOOKUP($B525,'Gas wholesale lookups'!$A$4:$L$15,'Inputs - Gas wholesale index'!L$2,FALSE)</f>
        <v>166168.27272727274</v>
      </c>
      <c r="M525" s="12">
        <f>VLOOKUP($B525,'Gas wholesale lookups'!$A$4:$L$15,'Inputs - Gas wholesale index'!M$2,FALSE)</f>
        <v>291847.5</v>
      </c>
      <c r="N525" s="12">
        <f>VLOOKUP($B525,'Gas wholesale lookups'!$A$4:$L$15,'Inputs - Gas wholesale index'!N$2,FALSE)</f>
        <v>332991.45454545453</v>
      </c>
      <c r="O525" s="37">
        <f>VLOOKUP($B525,'Gas wholesale lookups'!$A$4:$R$15,'Inputs - Gas wholesale index'!O$2,FALSE)</f>
        <v>0</v>
      </c>
      <c r="P525" s="37">
        <f>VLOOKUP($B525,'Gas wholesale lookups'!$A$4:$R$15,'Inputs - Gas wholesale index'!P$2,FALSE)</f>
        <v>0</v>
      </c>
      <c r="Q525" s="37">
        <f>VLOOKUP($B525,'Gas wholesale lookups'!$A$4:$R$15,'Inputs - Gas wholesale index'!Q$2,FALSE)</f>
        <v>1</v>
      </c>
      <c r="R525" s="37">
        <f>VLOOKUP($B525,'Gas wholesale lookups'!$A$4:$R$15,'Inputs - Gas wholesale index'!R$2,FALSE)</f>
        <v>1</v>
      </c>
      <c r="S525" s="37">
        <f>VLOOKUP($B525,'Gas wholesale lookups'!$A$4:$R$15,'Inputs - Gas wholesale index'!S$2,FALSE)</f>
        <v>1</v>
      </c>
      <c r="T525" s="37">
        <f>VLOOKUP($B525,'Gas wholesale lookups'!$A$4:$R$15,'Inputs - Gas wholesale index'!T$2,FALSE)</f>
        <v>1</v>
      </c>
      <c r="U525" s="12">
        <f t="shared" si="163"/>
        <v>0</v>
      </c>
      <c r="V525" s="12">
        <f t="shared" si="164"/>
        <v>0</v>
      </c>
      <c r="W525" s="12">
        <f t="shared" si="165"/>
        <v>208526.18181818182</v>
      </c>
      <c r="X525" s="12">
        <f t="shared" si="166"/>
        <v>166168.27272727274</v>
      </c>
      <c r="Y525" s="12">
        <f t="shared" si="167"/>
        <v>291847.5</v>
      </c>
      <c r="Z525" s="12">
        <f t="shared" si="168"/>
        <v>332991.45454545453</v>
      </c>
      <c r="AA525" s="12">
        <f t="shared" si="169"/>
        <v>999533.40909090918</v>
      </c>
      <c r="AB525" s="22">
        <f t="shared" si="170"/>
        <v>0</v>
      </c>
      <c r="AC525" s="22">
        <f t="shared" si="171"/>
        <v>0</v>
      </c>
      <c r="AD525" s="22">
        <f t="shared" si="172"/>
        <v>0</v>
      </c>
      <c r="AE525" s="22">
        <f t="shared" si="173"/>
        <v>0</v>
      </c>
      <c r="AF525" s="22">
        <f t="shared" si="174"/>
        <v>0</v>
      </c>
      <c r="AG525" s="22">
        <f t="shared" si="175"/>
        <v>0</v>
      </c>
      <c r="AH525" s="22">
        <f t="shared" si="176"/>
        <v>0</v>
      </c>
      <c r="AI525" s="43" t="str">
        <f t="shared" si="177"/>
        <v>n/a</v>
      </c>
      <c r="AJ525" s="2" t="str">
        <f t="shared" si="160"/>
        <v>2017-18 Summer</v>
      </c>
      <c r="AK525" s="2" t="str">
        <f t="shared" si="161"/>
        <v>2016-17 Summer</v>
      </c>
      <c r="AL525" s="127">
        <v>0</v>
      </c>
      <c r="AM525" s="7"/>
    </row>
    <row r="526" spans="1:39">
      <c r="A526" s="46">
        <v>42601</v>
      </c>
      <c r="B526" s="13" t="str">
        <f t="shared" si="162"/>
        <v>Aug</v>
      </c>
      <c r="C526" s="182"/>
      <c r="D526" s="182"/>
      <c r="E526" s="182"/>
      <c r="F526" s="182"/>
      <c r="G526" s="182"/>
      <c r="H526" s="182"/>
      <c r="I526" s="12">
        <f>VLOOKUP($B526,'Gas wholesale lookups'!$A$4:$L$15,'Inputs - Gas wholesale index'!I$2,FALSE)</f>
        <v>291847.5</v>
      </c>
      <c r="J526" s="12">
        <f>VLOOKUP($B526,'Gas wholesale lookups'!$A$4:$L$15,'Inputs - Gas wholesale index'!J$2,FALSE)</f>
        <v>332991.45454545453</v>
      </c>
      <c r="K526" s="12">
        <f>VLOOKUP($B526,'Gas wholesale lookups'!$A$4:$L$15,'Inputs - Gas wholesale index'!K$2,FALSE)</f>
        <v>208526.18181818182</v>
      </c>
      <c r="L526" s="12">
        <f>VLOOKUP($B526,'Gas wholesale lookups'!$A$4:$L$15,'Inputs - Gas wholesale index'!L$2,FALSE)</f>
        <v>166168.27272727274</v>
      </c>
      <c r="M526" s="12">
        <f>VLOOKUP($B526,'Gas wholesale lookups'!$A$4:$L$15,'Inputs - Gas wholesale index'!M$2,FALSE)</f>
        <v>291847.5</v>
      </c>
      <c r="N526" s="12">
        <f>VLOOKUP($B526,'Gas wholesale lookups'!$A$4:$L$15,'Inputs - Gas wholesale index'!N$2,FALSE)</f>
        <v>332991.45454545453</v>
      </c>
      <c r="O526" s="37">
        <f>VLOOKUP($B526,'Gas wholesale lookups'!$A$4:$R$15,'Inputs - Gas wholesale index'!O$2,FALSE)</f>
        <v>0</v>
      </c>
      <c r="P526" s="37">
        <f>VLOOKUP($B526,'Gas wholesale lookups'!$A$4:$R$15,'Inputs - Gas wholesale index'!P$2,FALSE)</f>
        <v>0</v>
      </c>
      <c r="Q526" s="37">
        <f>VLOOKUP($B526,'Gas wholesale lookups'!$A$4:$R$15,'Inputs - Gas wholesale index'!Q$2,FALSE)</f>
        <v>1</v>
      </c>
      <c r="R526" s="37">
        <f>VLOOKUP($B526,'Gas wholesale lookups'!$A$4:$R$15,'Inputs - Gas wholesale index'!R$2,FALSE)</f>
        <v>1</v>
      </c>
      <c r="S526" s="37">
        <f>VLOOKUP($B526,'Gas wholesale lookups'!$A$4:$R$15,'Inputs - Gas wholesale index'!S$2,FALSE)</f>
        <v>1</v>
      </c>
      <c r="T526" s="37">
        <f>VLOOKUP($B526,'Gas wholesale lookups'!$A$4:$R$15,'Inputs - Gas wholesale index'!T$2,FALSE)</f>
        <v>1</v>
      </c>
      <c r="U526" s="12">
        <f t="shared" si="163"/>
        <v>0</v>
      </c>
      <c r="V526" s="12">
        <f t="shared" si="164"/>
        <v>0</v>
      </c>
      <c r="W526" s="12">
        <f t="shared" si="165"/>
        <v>208526.18181818182</v>
      </c>
      <c r="X526" s="12">
        <f t="shared" si="166"/>
        <v>166168.27272727274</v>
      </c>
      <c r="Y526" s="12">
        <f t="shared" si="167"/>
        <v>291847.5</v>
      </c>
      <c r="Z526" s="12">
        <f t="shared" si="168"/>
        <v>332991.45454545453</v>
      </c>
      <c r="AA526" s="12">
        <f t="shared" si="169"/>
        <v>999533.40909090918</v>
      </c>
      <c r="AB526" s="22">
        <f t="shared" si="170"/>
        <v>0</v>
      </c>
      <c r="AC526" s="22">
        <f t="shared" si="171"/>
        <v>0</v>
      </c>
      <c r="AD526" s="22">
        <f t="shared" si="172"/>
        <v>0</v>
      </c>
      <c r="AE526" s="22">
        <f t="shared" si="173"/>
        <v>0</v>
      </c>
      <c r="AF526" s="22">
        <f t="shared" si="174"/>
        <v>0</v>
      </c>
      <c r="AG526" s="22">
        <f t="shared" si="175"/>
        <v>0</v>
      </c>
      <c r="AH526" s="22">
        <f t="shared" si="176"/>
        <v>0</v>
      </c>
      <c r="AI526" s="43" t="str">
        <f t="shared" si="177"/>
        <v>n/a</v>
      </c>
      <c r="AJ526" s="2" t="str">
        <f t="shared" si="160"/>
        <v>2017-18 Summer</v>
      </c>
      <c r="AK526" s="2" t="str">
        <f t="shared" si="161"/>
        <v>2016-17 Summer</v>
      </c>
      <c r="AL526" s="127">
        <v>0</v>
      </c>
      <c r="AM526" s="7"/>
    </row>
    <row r="527" spans="1:39">
      <c r="A527" s="46">
        <v>42604</v>
      </c>
      <c r="B527" s="13" t="str">
        <f t="shared" si="162"/>
        <v>Aug</v>
      </c>
      <c r="C527" s="182"/>
      <c r="D527" s="182"/>
      <c r="E527" s="182"/>
      <c r="F527" s="182"/>
      <c r="G527" s="182"/>
      <c r="H527" s="182"/>
      <c r="I527" s="12">
        <f>VLOOKUP($B527,'Gas wholesale lookups'!$A$4:$L$15,'Inputs - Gas wholesale index'!I$2,FALSE)</f>
        <v>291847.5</v>
      </c>
      <c r="J527" s="12">
        <f>VLOOKUP($B527,'Gas wholesale lookups'!$A$4:$L$15,'Inputs - Gas wholesale index'!J$2,FALSE)</f>
        <v>332991.45454545453</v>
      </c>
      <c r="K527" s="12">
        <f>VLOOKUP($B527,'Gas wholesale lookups'!$A$4:$L$15,'Inputs - Gas wholesale index'!K$2,FALSE)</f>
        <v>208526.18181818182</v>
      </c>
      <c r="L527" s="12">
        <f>VLOOKUP($B527,'Gas wholesale lookups'!$A$4:$L$15,'Inputs - Gas wholesale index'!L$2,FALSE)</f>
        <v>166168.27272727274</v>
      </c>
      <c r="M527" s="12">
        <f>VLOOKUP($B527,'Gas wholesale lookups'!$A$4:$L$15,'Inputs - Gas wholesale index'!M$2,FALSE)</f>
        <v>291847.5</v>
      </c>
      <c r="N527" s="12">
        <f>VLOOKUP($B527,'Gas wholesale lookups'!$A$4:$L$15,'Inputs - Gas wholesale index'!N$2,FALSE)</f>
        <v>332991.45454545453</v>
      </c>
      <c r="O527" s="37">
        <f>VLOOKUP($B527,'Gas wholesale lookups'!$A$4:$R$15,'Inputs - Gas wholesale index'!O$2,FALSE)</f>
        <v>0</v>
      </c>
      <c r="P527" s="37">
        <f>VLOOKUP($B527,'Gas wholesale lookups'!$A$4:$R$15,'Inputs - Gas wholesale index'!P$2,FALSE)</f>
        <v>0</v>
      </c>
      <c r="Q527" s="37">
        <f>VLOOKUP($B527,'Gas wholesale lookups'!$A$4:$R$15,'Inputs - Gas wholesale index'!Q$2,FALSE)</f>
        <v>1</v>
      </c>
      <c r="R527" s="37">
        <f>VLOOKUP($B527,'Gas wholesale lookups'!$A$4:$R$15,'Inputs - Gas wholesale index'!R$2,FALSE)</f>
        <v>1</v>
      </c>
      <c r="S527" s="37">
        <f>VLOOKUP($B527,'Gas wholesale lookups'!$A$4:$R$15,'Inputs - Gas wholesale index'!S$2,FALSE)</f>
        <v>1</v>
      </c>
      <c r="T527" s="37">
        <f>VLOOKUP($B527,'Gas wholesale lookups'!$A$4:$R$15,'Inputs - Gas wholesale index'!T$2,FALSE)</f>
        <v>1</v>
      </c>
      <c r="U527" s="12">
        <f t="shared" si="163"/>
        <v>0</v>
      </c>
      <c r="V527" s="12">
        <f t="shared" si="164"/>
        <v>0</v>
      </c>
      <c r="W527" s="12">
        <f t="shared" si="165"/>
        <v>208526.18181818182</v>
      </c>
      <c r="X527" s="12">
        <f t="shared" si="166"/>
        <v>166168.27272727274</v>
      </c>
      <c r="Y527" s="12">
        <f t="shared" si="167"/>
        <v>291847.5</v>
      </c>
      <c r="Z527" s="12">
        <f t="shared" si="168"/>
        <v>332991.45454545453</v>
      </c>
      <c r="AA527" s="12">
        <f t="shared" si="169"/>
        <v>999533.40909090918</v>
      </c>
      <c r="AB527" s="22">
        <f t="shared" si="170"/>
        <v>0</v>
      </c>
      <c r="AC527" s="22">
        <f t="shared" si="171"/>
        <v>0</v>
      </c>
      <c r="AD527" s="22">
        <f t="shared" si="172"/>
        <v>0</v>
      </c>
      <c r="AE527" s="22">
        <f t="shared" si="173"/>
        <v>0</v>
      </c>
      <c r="AF527" s="22">
        <f t="shared" si="174"/>
        <v>0</v>
      </c>
      <c r="AG527" s="22">
        <f t="shared" si="175"/>
        <v>0</v>
      </c>
      <c r="AH527" s="22">
        <f t="shared" si="176"/>
        <v>0</v>
      </c>
      <c r="AI527" s="43" t="str">
        <f t="shared" si="177"/>
        <v>n/a</v>
      </c>
      <c r="AJ527" s="2" t="str">
        <f t="shared" si="160"/>
        <v>2017-18 Summer</v>
      </c>
      <c r="AK527" s="2" t="str">
        <f t="shared" si="161"/>
        <v>2016-17 Summer</v>
      </c>
      <c r="AL527" s="127">
        <v>0</v>
      </c>
      <c r="AM527" s="7"/>
    </row>
    <row r="528" spans="1:39">
      <c r="A528" s="46">
        <v>42605</v>
      </c>
      <c r="B528" s="13" t="str">
        <f t="shared" si="162"/>
        <v>Aug</v>
      </c>
      <c r="C528" s="182"/>
      <c r="D528" s="182"/>
      <c r="E528" s="182"/>
      <c r="F528" s="182"/>
      <c r="G528" s="182"/>
      <c r="H528" s="182"/>
      <c r="I528" s="12">
        <f>VLOOKUP($B528,'Gas wholesale lookups'!$A$4:$L$15,'Inputs - Gas wholesale index'!I$2,FALSE)</f>
        <v>291847.5</v>
      </c>
      <c r="J528" s="12">
        <f>VLOOKUP($B528,'Gas wholesale lookups'!$A$4:$L$15,'Inputs - Gas wholesale index'!J$2,FALSE)</f>
        <v>332991.45454545453</v>
      </c>
      <c r="K528" s="12">
        <f>VLOOKUP($B528,'Gas wholesale lookups'!$A$4:$L$15,'Inputs - Gas wholesale index'!K$2,FALSE)</f>
        <v>208526.18181818182</v>
      </c>
      <c r="L528" s="12">
        <f>VLOOKUP($B528,'Gas wholesale lookups'!$A$4:$L$15,'Inputs - Gas wholesale index'!L$2,FALSE)</f>
        <v>166168.27272727274</v>
      </c>
      <c r="M528" s="12">
        <f>VLOOKUP($B528,'Gas wholesale lookups'!$A$4:$L$15,'Inputs - Gas wholesale index'!M$2,FALSE)</f>
        <v>291847.5</v>
      </c>
      <c r="N528" s="12">
        <f>VLOOKUP($B528,'Gas wholesale lookups'!$A$4:$L$15,'Inputs - Gas wholesale index'!N$2,FALSE)</f>
        <v>332991.45454545453</v>
      </c>
      <c r="O528" s="37">
        <f>VLOOKUP($B528,'Gas wholesale lookups'!$A$4:$R$15,'Inputs - Gas wholesale index'!O$2,FALSE)</f>
        <v>0</v>
      </c>
      <c r="P528" s="37">
        <f>VLOOKUP($B528,'Gas wholesale lookups'!$A$4:$R$15,'Inputs - Gas wholesale index'!P$2,FALSE)</f>
        <v>0</v>
      </c>
      <c r="Q528" s="37">
        <f>VLOOKUP($B528,'Gas wholesale lookups'!$A$4:$R$15,'Inputs - Gas wholesale index'!Q$2,FALSE)</f>
        <v>1</v>
      </c>
      <c r="R528" s="37">
        <f>VLOOKUP($B528,'Gas wholesale lookups'!$A$4:$R$15,'Inputs - Gas wholesale index'!R$2,FALSE)</f>
        <v>1</v>
      </c>
      <c r="S528" s="37">
        <f>VLOOKUP($B528,'Gas wholesale lookups'!$A$4:$R$15,'Inputs - Gas wholesale index'!S$2,FALSE)</f>
        <v>1</v>
      </c>
      <c r="T528" s="37">
        <f>VLOOKUP($B528,'Gas wholesale lookups'!$A$4:$R$15,'Inputs - Gas wholesale index'!T$2,FALSE)</f>
        <v>1</v>
      </c>
      <c r="U528" s="12">
        <f t="shared" si="163"/>
        <v>0</v>
      </c>
      <c r="V528" s="12">
        <f t="shared" si="164"/>
        <v>0</v>
      </c>
      <c r="W528" s="12">
        <f t="shared" si="165"/>
        <v>208526.18181818182</v>
      </c>
      <c r="X528" s="12">
        <f t="shared" si="166"/>
        <v>166168.27272727274</v>
      </c>
      <c r="Y528" s="12">
        <f t="shared" si="167"/>
        <v>291847.5</v>
      </c>
      <c r="Z528" s="12">
        <f t="shared" si="168"/>
        <v>332991.45454545453</v>
      </c>
      <c r="AA528" s="12">
        <f t="shared" si="169"/>
        <v>999533.40909090918</v>
      </c>
      <c r="AB528" s="22">
        <f t="shared" si="170"/>
        <v>0</v>
      </c>
      <c r="AC528" s="22">
        <f t="shared" si="171"/>
        <v>0</v>
      </c>
      <c r="AD528" s="22">
        <f t="shared" si="172"/>
        <v>0</v>
      </c>
      <c r="AE528" s="22">
        <f t="shared" si="173"/>
        <v>0</v>
      </c>
      <c r="AF528" s="22">
        <f t="shared" si="174"/>
        <v>0</v>
      </c>
      <c r="AG528" s="22">
        <f t="shared" si="175"/>
        <v>0</v>
      </c>
      <c r="AH528" s="22">
        <f t="shared" si="176"/>
        <v>0</v>
      </c>
      <c r="AI528" s="43" t="str">
        <f t="shared" si="177"/>
        <v>n/a</v>
      </c>
      <c r="AJ528" s="2" t="str">
        <f t="shared" si="160"/>
        <v>2017-18 Summer</v>
      </c>
      <c r="AK528" s="2" t="str">
        <f t="shared" si="161"/>
        <v>2016-17 Summer</v>
      </c>
      <c r="AL528" s="127">
        <v>0</v>
      </c>
      <c r="AM528" s="7"/>
    </row>
    <row r="529" spans="1:39">
      <c r="A529" s="46">
        <v>42606</v>
      </c>
      <c r="B529" s="13" t="str">
        <f t="shared" si="162"/>
        <v>Aug</v>
      </c>
      <c r="C529" s="182"/>
      <c r="D529" s="182"/>
      <c r="E529" s="182"/>
      <c r="F529" s="182"/>
      <c r="G529" s="182"/>
      <c r="H529" s="182"/>
      <c r="I529" s="12">
        <f>VLOOKUP($B529,'Gas wholesale lookups'!$A$4:$L$15,'Inputs - Gas wholesale index'!I$2,FALSE)</f>
        <v>291847.5</v>
      </c>
      <c r="J529" s="12">
        <f>VLOOKUP($B529,'Gas wholesale lookups'!$A$4:$L$15,'Inputs - Gas wholesale index'!J$2,FALSE)</f>
        <v>332991.45454545453</v>
      </c>
      <c r="K529" s="12">
        <f>VLOOKUP($B529,'Gas wholesale lookups'!$A$4:$L$15,'Inputs - Gas wholesale index'!K$2,FALSE)</f>
        <v>208526.18181818182</v>
      </c>
      <c r="L529" s="12">
        <f>VLOOKUP($B529,'Gas wholesale lookups'!$A$4:$L$15,'Inputs - Gas wholesale index'!L$2,FALSE)</f>
        <v>166168.27272727274</v>
      </c>
      <c r="M529" s="12">
        <f>VLOOKUP($B529,'Gas wholesale lookups'!$A$4:$L$15,'Inputs - Gas wholesale index'!M$2,FALSE)</f>
        <v>291847.5</v>
      </c>
      <c r="N529" s="12">
        <f>VLOOKUP($B529,'Gas wholesale lookups'!$A$4:$L$15,'Inputs - Gas wholesale index'!N$2,FALSE)</f>
        <v>332991.45454545453</v>
      </c>
      <c r="O529" s="37">
        <f>VLOOKUP($B529,'Gas wholesale lookups'!$A$4:$R$15,'Inputs - Gas wholesale index'!O$2,FALSE)</f>
        <v>0</v>
      </c>
      <c r="P529" s="37">
        <f>VLOOKUP($B529,'Gas wholesale lookups'!$A$4:$R$15,'Inputs - Gas wholesale index'!P$2,FALSE)</f>
        <v>0</v>
      </c>
      <c r="Q529" s="37">
        <f>VLOOKUP($B529,'Gas wholesale lookups'!$A$4:$R$15,'Inputs - Gas wholesale index'!Q$2,FALSE)</f>
        <v>1</v>
      </c>
      <c r="R529" s="37">
        <f>VLOOKUP($B529,'Gas wholesale lookups'!$A$4:$R$15,'Inputs - Gas wholesale index'!R$2,FALSE)</f>
        <v>1</v>
      </c>
      <c r="S529" s="37">
        <f>VLOOKUP($B529,'Gas wholesale lookups'!$A$4:$R$15,'Inputs - Gas wholesale index'!S$2,FALSE)</f>
        <v>1</v>
      </c>
      <c r="T529" s="37">
        <f>VLOOKUP($B529,'Gas wholesale lookups'!$A$4:$R$15,'Inputs - Gas wholesale index'!T$2,FALSE)</f>
        <v>1</v>
      </c>
      <c r="U529" s="12">
        <f t="shared" si="163"/>
        <v>0</v>
      </c>
      <c r="V529" s="12">
        <f t="shared" si="164"/>
        <v>0</v>
      </c>
      <c r="W529" s="12">
        <f t="shared" si="165"/>
        <v>208526.18181818182</v>
      </c>
      <c r="X529" s="12">
        <f t="shared" si="166"/>
        <v>166168.27272727274</v>
      </c>
      <c r="Y529" s="12">
        <f t="shared" si="167"/>
        <v>291847.5</v>
      </c>
      <c r="Z529" s="12">
        <f t="shared" si="168"/>
        <v>332991.45454545453</v>
      </c>
      <c r="AA529" s="12">
        <f t="shared" si="169"/>
        <v>999533.40909090918</v>
      </c>
      <c r="AB529" s="22">
        <f t="shared" si="170"/>
        <v>0</v>
      </c>
      <c r="AC529" s="22">
        <f t="shared" si="171"/>
        <v>0</v>
      </c>
      <c r="AD529" s="22">
        <f t="shared" si="172"/>
        <v>0</v>
      </c>
      <c r="AE529" s="22">
        <f t="shared" si="173"/>
        <v>0</v>
      </c>
      <c r="AF529" s="22">
        <f t="shared" si="174"/>
        <v>0</v>
      </c>
      <c r="AG529" s="22">
        <f t="shared" si="175"/>
        <v>0</v>
      </c>
      <c r="AH529" s="22">
        <f t="shared" si="176"/>
        <v>0</v>
      </c>
      <c r="AI529" s="43" t="str">
        <f t="shared" si="177"/>
        <v>n/a</v>
      </c>
      <c r="AJ529" s="2" t="str">
        <f t="shared" si="160"/>
        <v>2017-18 Summer</v>
      </c>
      <c r="AK529" s="2" t="str">
        <f t="shared" si="161"/>
        <v>2016-17 Summer</v>
      </c>
      <c r="AL529" s="127">
        <v>0</v>
      </c>
      <c r="AM529" s="7"/>
    </row>
    <row r="530" spans="1:39">
      <c r="A530" s="46">
        <v>42607</v>
      </c>
      <c r="B530" s="13" t="str">
        <f t="shared" si="162"/>
        <v>Aug</v>
      </c>
      <c r="C530" s="182"/>
      <c r="D530" s="182"/>
      <c r="E530" s="182"/>
      <c r="F530" s="182"/>
      <c r="G530" s="182"/>
      <c r="H530" s="182"/>
      <c r="I530" s="12">
        <f>VLOOKUP($B530,'Gas wholesale lookups'!$A$4:$L$15,'Inputs - Gas wholesale index'!I$2,FALSE)</f>
        <v>291847.5</v>
      </c>
      <c r="J530" s="12">
        <f>VLOOKUP($B530,'Gas wholesale lookups'!$A$4:$L$15,'Inputs - Gas wholesale index'!J$2,FALSE)</f>
        <v>332991.45454545453</v>
      </c>
      <c r="K530" s="12">
        <f>VLOOKUP($B530,'Gas wholesale lookups'!$A$4:$L$15,'Inputs - Gas wholesale index'!K$2,FALSE)</f>
        <v>208526.18181818182</v>
      </c>
      <c r="L530" s="12">
        <f>VLOOKUP($B530,'Gas wholesale lookups'!$A$4:$L$15,'Inputs - Gas wholesale index'!L$2,FALSE)</f>
        <v>166168.27272727274</v>
      </c>
      <c r="M530" s="12">
        <f>VLOOKUP($B530,'Gas wholesale lookups'!$A$4:$L$15,'Inputs - Gas wholesale index'!M$2,FALSE)</f>
        <v>291847.5</v>
      </c>
      <c r="N530" s="12">
        <f>VLOOKUP($B530,'Gas wholesale lookups'!$A$4:$L$15,'Inputs - Gas wholesale index'!N$2,FALSE)</f>
        <v>332991.45454545453</v>
      </c>
      <c r="O530" s="37">
        <f>VLOOKUP($B530,'Gas wholesale lookups'!$A$4:$R$15,'Inputs - Gas wholesale index'!O$2,FALSE)</f>
        <v>0</v>
      </c>
      <c r="P530" s="37">
        <f>VLOOKUP($B530,'Gas wholesale lookups'!$A$4:$R$15,'Inputs - Gas wholesale index'!P$2,FALSE)</f>
        <v>0</v>
      </c>
      <c r="Q530" s="37">
        <f>VLOOKUP($B530,'Gas wholesale lookups'!$A$4:$R$15,'Inputs - Gas wholesale index'!Q$2,FALSE)</f>
        <v>1</v>
      </c>
      <c r="R530" s="37">
        <f>VLOOKUP($B530,'Gas wholesale lookups'!$A$4:$R$15,'Inputs - Gas wholesale index'!R$2,FALSE)</f>
        <v>1</v>
      </c>
      <c r="S530" s="37">
        <f>VLOOKUP($B530,'Gas wholesale lookups'!$A$4:$R$15,'Inputs - Gas wholesale index'!S$2,FALSE)</f>
        <v>1</v>
      </c>
      <c r="T530" s="37">
        <f>VLOOKUP($B530,'Gas wholesale lookups'!$A$4:$R$15,'Inputs - Gas wholesale index'!T$2,FALSE)</f>
        <v>1</v>
      </c>
      <c r="U530" s="12">
        <f t="shared" si="163"/>
        <v>0</v>
      </c>
      <c r="V530" s="12">
        <f t="shared" si="164"/>
        <v>0</v>
      </c>
      <c r="W530" s="12">
        <f t="shared" si="165"/>
        <v>208526.18181818182</v>
      </c>
      <c r="X530" s="12">
        <f t="shared" si="166"/>
        <v>166168.27272727274</v>
      </c>
      <c r="Y530" s="12">
        <f t="shared" si="167"/>
        <v>291847.5</v>
      </c>
      <c r="Z530" s="12">
        <f t="shared" si="168"/>
        <v>332991.45454545453</v>
      </c>
      <c r="AA530" s="12">
        <f t="shared" si="169"/>
        <v>999533.40909090918</v>
      </c>
      <c r="AB530" s="22">
        <f t="shared" si="170"/>
        <v>0</v>
      </c>
      <c r="AC530" s="22">
        <f t="shared" si="171"/>
        <v>0</v>
      </c>
      <c r="AD530" s="22">
        <f t="shared" si="172"/>
        <v>0</v>
      </c>
      <c r="AE530" s="22">
        <f t="shared" si="173"/>
        <v>0</v>
      </c>
      <c r="AF530" s="22">
        <f t="shared" si="174"/>
        <v>0</v>
      </c>
      <c r="AG530" s="22">
        <f t="shared" si="175"/>
        <v>0</v>
      </c>
      <c r="AH530" s="22">
        <f t="shared" si="176"/>
        <v>0</v>
      </c>
      <c r="AI530" s="43" t="str">
        <f t="shared" si="177"/>
        <v>n/a</v>
      </c>
      <c r="AJ530" s="2" t="str">
        <f t="shared" si="160"/>
        <v>2017-18 Summer</v>
      </c>
      <c r="AK530" s="2" t="str">
        <f t="shared" si="161"/>
        <v>2016-17 Summer</v>
      </c>
      <c r="AL530" s="127">
        <v>0</v>
      </c>
      <c r="AM530" s="7"/>
    </row>
    <row r="531" spans="1:39">
      <c r="A531" s="46">
        <v>42608</v>
      </c>
      <c r="B531" s="13" t="str">
        <f t="shared" si="162"/>
        <v>Aug</v>
      </c>
      <c r="C531" s="182"/>
      <c r="D531" s="182"/>
      <c r="E531" s="182"/>
      <c r="F531" s="182"/>
      <c r="G531" s="182"/>
      <c r="H531" s="182"/>
      <c r="I531" s="12">
        <f>VLOOKUP($B531,'Gas wholesale lookups'!$A$4:$L$15,'Inputs - Gas wholesale index'!I$2,FALSE)</f>
        <v>291847.5</v>
      </c>
      <c r="J531" s="12">
        <f>VLOOKUP($B531,'Gas wholesale lookups'!$A$4:$L$15,'Inputs - Gas wholesale index'!J$2,FALSE)</f>
        <v>332991.45454545453</v>
      </c>
      <c r="K531" s="12">
        <f>VLOOKUP($B531,'Gas wholesale lookups'!$A$4:$L$15,'Inputs - Gas wholesale index'!K$2,FALSE)</f>
        <v>208526.18181818182</v>
      </c>
      <c r="L531" s="12">
        <f>VLOOKUP($B531,'Gas wholesale lookups'!$A$4:$L$15,'Inputs - Gas wholesale index'!L$2,FALSE)</f>
        <v>166168.27272727274</v>
      </c>
      <c r="M531" s="12">
        <f>VLOOKUP($B531,'Gas wholesale lookups'!$A$4:$L$15,'Inputs - Gas wholesale index'!M$2,FALSE)</f>
        <v>291847.5</v>
      </c>
      <c r="N531" s="12">
        <f>VLOOKUP($B531,'Gas wholesale lookups'!$A$4:$L$15,'Inputs - Gas wholesale index'!N$2,FALSE)</f>
        <v>332991.45454545453</v>
      </c>
      <c r="O531" s="37">
        <f>VLOOKUP($B531,'Gas wholesale lookups'!$A$4:$R$15,'Inputs - Gas wholesale index'!O$2,FALSE)</f>
        <v>0</v>
      </c>
      <c r="P531" s="37">
        <f>VLOOKUP($B531,'Gas wholesale lookups'!$A$4:$R$15,'Inputs - Gas wholesale index'!P$2,FALSE)</f>
        <v>0</v>
      </c>
      <c r="Q531" s="37">
        <f>VLOOKUP($B531,'Gas wholesale lookups'!$A$4:$R$15,'Inputs - Gas wholesale index'!Q$2,FALSE)</f>
        <v>1</v>
      </c>
      <c r="R531" s="37">
        <f>VLOOKUP($B531,'Gas wholesale lookups'!$A$4:$R$15,'Inputs - Gas wholesale index'!R$2,FALSE)</f>
        <v>1</v>
      </c>
      <c r="S531" s="37">
        <f>VLOOKUP($B531,'Gas wholesale lookups'!$A$4:$R$15,'Inputs - Gas wholesale index'!S$2,FALSE)</f>
        <v>1</v>
      </c>
      <c r="T531" s="37">
        <f>VLOOKUP($B531,'Gas wholesale lookups'!$A$4:$R$15,'Inputs - Gas wholesale index'!T$2,FALSE)</f>
        <v>1</v>
      </c>
      <c r="U531" s="12">
        <f t="shared" si="163"/>
        <v>0</v>
      </c>
      <c r="V531" s="12">
        <f t="shared" si="164"/>
        <v>0</v>
      </c>
      <c r="W531" s="12">
        <f t="shared" si="165"/>
        <v>208526.18181818182</v>
      </c>
      <c r="X531" s="12">
        <f t="shared" si="166"/>
        <v>166168.27272727274</v>
      </c>
      <c r="Y531" s="12">
        <f t="shared" si="167"/>
        <v>291847.5</v>
      </c>
      <c r="Z531" s="12">
        <f t="shared" si="168"/>
        <v>332991.45454545453</v>
      </c>
      <c r="AA531" s="12">
        <f t="shared" si="169"/>
        <v>999533.40909090918</v>
      </c>
      <c r="AB531" s="22">
        <f t="shared" si="170"/>
        <v>0</v>
      </c>
      <c r="AC531" s="22">
        <f t="shared" si="171"/>
        <v>0</v>
      </c>
      <c r="AD531" s="22">
        <f t="shared" si="172"/>
        <v>0</v>
      </c>
      <c r="AE531" s="22">
        <f t="shared" si="173"/>
        <v>0</v>
      </c>
      <c r="AF531" s="22">
        <f t="shared" si="174"/>
        <v>0</v>
      </c>
      <c r="AG531" s="22">
        <f t="shared" si="175"/>
        <v>0</v>
      </c>
      <c r="AH531" s="22">
        <f t="shared" si="176"/>
        <v>0</v>
      </c>
      <c r="AI531" s="43" t="str">
        <f t="shared" si="177"/>
        <v>n/a</v>
      </c>
      <c r="AJ531" s="2" t="str">
        <f t="shared" si="160"/>
        <v>2017-18 Summer</v>
      </c>
      <c r="AK531" s="2" t="str">
        <f t="shared" si="161"/>
        <v>2016-17 Summer</v>
      </c>
      <c r="AL531" s="127">
        <v>0</v>
      </c>
      <c r="AM531" s="7"/>
    </row>
    <row r="532" spans="1:39">
      <c r="A532" s="46">
        <v>42612</v>
      </c>
      <c r="B532" s="13" t="str">
        <f t="shared" si="162"/>
        <v>Aug</v>
      </c>
      <c r="C532" s="182"/>
      <c r="D532" s="182"/>
      <c r="E532" s="182"/>
      <c r="F532" s="182"/>
      <c r="G532" s="182"/>
      <c r="H532" s="182"/>
      <c r="I532" s="12">
        <f>VLOOKUP($B532,'Gas wholesale lookups'!$A$4:$L$15,'Inputs - Gas wholesale index'!I$2,FALSE)</f>
        <v>291847.5</v>
      </c>
      <c r="J532" s="12">
        <f>VLOOKUP($B532,'Gas wholesale lookups'!$A$4:$L$15,'Inputs - Gas wholesale index'!J$2,FALSE)</f>
        <v>332991.45454545453</v>
      </c>
      <c r="K532" s="12">
        <f>VLOOKUP($B532,'Gas wholesale lookups'!$A$4:$L$15,'Inputs - Gas wholesale index'!K$2,FALSE)</f>
        <v>208526.18181818182</v>
      </c>
      <c r="L532" s="12">
        <f>VLOOKUP($B532,'Gas wholesale lookups'!$A$4:$L$15,'Inputs - Gas wholesale index'!L$2,FALSE)</f>
        <v>166168.27272727274</v>
      </c>
      <c r="M532" s="12">
        <f>VLOOKUP($B532,'Gas wholesale lookups'!$A$4:$L$15,'Inputs - Gas wholesale index'!M$2,FALSE)</f>
        <v>291847.5</v>
      </c>
      <c r="N532" s="12">
        <f>VLOOKUP($B532,'Gas wholesale lookups'!$A$4:$L$15,'Inputs - Gas wholesale index'!N$2,FALSE)</f>
        <v>332991.45454545453</v>
      </c>
      <c r="O532" s="37">
        <f>VLOOKUP($B532,'Gas wholesale lookups'!$A$4:$R$15,'Inputs - Gas wholesale index'!O$2,FALSE)</f>
        <v>0</v>
      </c>
      <c r="P532" s="37">
        <f>VLOOKUP($B532,'Gas wholesale lookups'!$A$4:$R$15,'Inputs - Gas wholesale index'!P$2,FALSE)</f>
        <v>0</v>
      </c>
      <c r="Q532" s="37">
        <f>VLOOKUP($B532,'Gas wholesale lookups'!$A$4:$R$15,'Inputs - Gas wholesale index'!Q$2,FALSE)</f>
        <v>1</v>
      </c>
      <c r="R532" s="37">
        <f>VLOOKUP($B532,'Gas wholesale lookups'!$A$4:$R$15,'Inputs - Gas wholesale index'!R$2,FALSE)</f>
        <v>1</v>
      </c>
      <c r="S532" s="37">
        <f>VLOOKUP($B532,'Gas wholesale lookups'!$A$4:$R$15,'Inputs - Gas wholesale index'!S$2,FALSE)</f>
        <v>1</v>
      </c>
      <c r="T532" s="37">
        <f>VLOOKUP($B532,'Gas wholesale lookups'!$A$4:$R$15,'Inputs - Gas wholesale index'!T$2,FALSE)</f>
        <v>1</v>
      </c>
      <c r="U532" s="12">
        <f t="shared" si="163"/>
        <v>0</v>
      </c>
      <c r="V532" s="12">
        <f t="shared" si="164"/>
        <v>0</v>
      </c>
      <c r="W532" s="12">
        <f t="shared" si="165"/>
        <v>208526.18181818182</v>
      </c>
      <c r="X532" s="12">
        <f t="shared" si="166"/>
        <v>166168.27272727274</v>
      </c>
      <c r="Y532" s="12">
        <f t="shared" si="167"/>
        <v>291847.5</v>
      </c>
      <c r="Z532" s="12">
        <f t="shared" si="168"/>
        <v>332991.45454545453</v>
      </c>
      <c r="AA532" s="12">
        <f t="shared" si="169"/>
        <v>999533.40909090918</v>
      </c>
      <c r="AB532" s="22">
        <f t="shared" si="170"/>
        <v>0</v>
      </c>
      <c r="AC532" s="22">
        <f t="shared" si="171"/>
        <v>0</v>
      </c>
      <c r="AD532" s="22">
        <f t="shared" si="172"/>
        <v>0</v>
      </c>
      <c r="AE532" s="22">
        <f t="shared" si="173"/>
        <v>0</v>
      </c>
      <c r="AF532" s="22">
        <f t="shared" si="174"/>
        <v>0</v>
      </c>
      <c r="AG532" s="22">
        <f t="shared" si="175"/>
        <v>0</v>
      </c>
      <c r="AH532" s="22">
        <f t="shared" si="176"/>
        <v>0</v>
      </c>
      <c r="AI532" s="43" t="str">
        <f t="shared" si="177"/>
        <v>n/a</v>
      </c>
      <c r="AJ532" s="2" t="str">
        <f t="shared" si="160"/>
        <v>2017-18 Summer</v>
      </c>
      <c r="AK532" s="2" t="str">
        <f t="shared" si="161"/>
        <v>2016-17 Summer</v>
      </c>
      <c r="AL532" s="127">
        <v>0</v>
      </c>
      <c r="AM532" s="7"/>
    </row>
    <row r="533" spans="1:39">
      <c r="A533" s="46">
        <v>42613</v>
      </c>
      <c r="B533" s="13" t="str">
        <f t="shared" si="162"/>
        <v>Aug</v>
      </c>
      <c r="C533" s="182"/>
      <c r="D533" s="182"/>
      <c r="E533" s="182"/>
      <c r="F533" s="182"/>
      <c r="G533" s="182"/>
      <c r="H533" s="182"/>
      <c r="I533" s="12">
        <f>VLOOKUP($B533,'Gas wholesale lookups'!$A$4:$L$15,'Inputs - Gas wholesale index'!I$2,FALSE)</f>
        <v>291847.5</v>
      </c>
      <c r="J533" s="12">
        <f>VLOOKUP($B533,'Gas wholesale lookups'!$A$4:$L$15,'Inputs - Gas wholesale index'!J$2,FALSE)</f>
        <v>332991.45454545453</v>
      </c>
      <c r="K533" s="12">
        <f>VLOOKUP($B533,'Gas wholesale lookups'!$A$4:$L$15,'Inputs - Gas wholesale index'!K$2,FALSE)</f>
        <v>208526.18181818182</v>
      </c>
      <c r="L533" s="12">
        <f>VLOOKUP($B533,'Gas wholesale lookups'!$A$4:$L$15,'Inputs - Gas wholesale index'!L$2,FALSE)</f>
        <v>166168.27272727274</v>
      </c>
      <c r="M533" s="12">
        <f>VLOOKUP($B533,'Gas wholesale lookups'!$A$4:$L$15,'Inputs - Gas wholesale index'!M$2,FALSE)</f>
        <v>291847.5</v>
      </c>
      <c r="N533" s="12">
        <f>VLOOKUP($B533,'Gas wholesale lookups'!$A$4:$L$15,'Inputs - Gas wholesale index'!N$2,FALSE)</f>
        <v>332991.45454545453</v>
      </c>
      <c r="O533" s="37">
        <f>VLOOKUP($B533,'Gas wholesale lookups'!$A$4:$R$15,'Inputs - Gas wholesale index'!O$2,FALSE)</f>
        <v>0</v>
      </c>
      <c r="P533" s="37">
        <f>VLOOKUP($B533,'Gas wholesale lookups'!$A$4:$R$15,'Inputs - Gas wholesale index'!P$2,FALSE)</f>
        <v>0</v>
      </c>
      <c r="Q533" s="37">
        <f>VLOOKUP($B533,'Gas wholesale lookups'!$A$4:$R$15,'Inputs - Gas wholesale index'!Q$2,FALSE)</f>
        <v>1</v>
      </c>
      <c r="R533" s="37">
        <f>VLOOKUP($B533,'Gas wholesale lookups'!$A$4:$R$15,'Inputs - Gas wholesale index'!R$2,FALSE)</f>
        <v>1</v>
      </c>
      <c r="S533" s="37">
        <f>VLOOKUP($B533,'Gas wholesale lookups'!$A$4:$R$15,'Inputs - Gas wholesale index'!S$2,FALSE)</f>
        <v>1</v>
      </c>
      <c r="T533" s="37">
        <f>VLOOKUP($B533,'Gas wholesale lookups'!$A$4:$R$15,'Inputs - Gas wholesale index'!T$2,FALSE)</f>
        <v>1</v>
      </c>
      <c r="U533" s="12">
        <f t="shared" si="163"/>
        <v>0</v>
      </c>
      <c r="V533" s="12">
        <f t="shared" si="164"/>
        <v>0</v>
      </c>
      <c r="W533" s="12">
        <f t="shared" si="165"/>
        <v>208526.18181818182</v>
      </c>
      <c r="X533" s="12">
        <f t="shared" si="166"/>
        <v>166168.27272727274</v>
      </c>
      <c r="Y533" s="12">
        <f t="shared" si="167"/>
        <v>291847.5</v>
      </c>
      <c r="Z533" s="12">
        <f t="shared" si="168"/>
        <v>332991.45454545453</v>
      </c>
      <c r="AA533" s="12">
        <f t="shared" si="169"/>
        <v>999533.40909090918</v>
      </c>
      <c r="AB533" s="22">
        <f t="shared" si="170"/>
        <v>0</v>
      </c>
      <c r="AC533" s="22">
        <f t="shared" si="171"/>
        <v>0</v>
      </c>
      <c r="AD533" s="22">
        <f t="shared" si="172"/>
        <v>0</v>
      </c>
      <c r="AE533" s="22">
        <f t="shared" si="173"/>
        <v>0</v>
      </c>
      <c r="AF533" s="22">
        <f t="shared" si="174"/>
        <v>0</v>
      </c>
      <c r="AG533" s="22">
        <f t="shared" si="175"/>
        <v>0</v>
      </c>
      <c r="AH533" s="22">
        <f t="shared" si="176"/>
        <v>0</v>
      </c>
      <c r="AI533" s="43" t="str">
        <f t="shared" si="177"/>
        <v>n/a</v>
      </c>
      <c r="AJ533" s="2" t="str">
        <f t="shared" si="160"/>
        <v>2017-18 Summer</v>
      </c>
      <c r="AK533" s="2" t="str">
        <f t="shared" si="161"/>
        <v>2016-17 Summer</v>
      </c>
      <c r="AL533" s="127">
        <v>0</v>
      </c>
      <c r="AM533" s="7"/>
    </row>
    <row r="534" spans="1:39">
      <c r="A534" s="46">
        <v>42614</v>
      </c>
      <c r="B534" s="13" t="str">
        <f t="shared" si="162"/>
        <v>Sep</v>
      </c>
      <c r="C534" s="182"/>
      <c r="D534" s="182"/>
      <c r="E534" s="182"/>
      <c r="F534" s="182"/>
      <c r="G534" s="182"/>
      <c r="H534" s="182"/>
      <c r="I534" s="12">
        <f>VLOOKUP($B534,'Gas wholesale lookups'!$A$4:$L$15,'Inputs - Gas wholesale index'!I$2,FALSE)</f>
        <v>291847.5</v>
      </c>
      <c r="J534" s="12">
        <f>VLOOKUP($B534,'Gas wholesale lookups'!$A$4:$L$15,'Inputs - Gas wholesale index'!J$2,FALSE)</f>
        <v>332991.45454545453</v>
      </c>
      <c r="K534" s="12">
        <f>VLOOKUP($B534,'Gas wholesale lookups'!$A$4:$L$15,'Inputs - Gas wholesale index'!K$2,FALSE)</f>
        <v>208526.18181818182</v>
      </c>
      <c r="L534" s="12">
        <f>VLOOKUP($B534,'Gas wholesale lookups'!$A$4:$L$15,'Inputs - Gas wholesale index'!L$2,FALSE)</f>
        <v>166168.27272727274</v>
      </c>
      <c r="M534" s="12">
        <f>VLOOKUP($B534,'Gas wholesale lookups'!$A$4:$L$15,'Inputs - Gas wholesale index'!M$2,FALSE)</f>
        <v>291847.5</v>
      </c>
      <c r="N534" s="12">
        <f>VLOOKUP($B534,'Gas wholesale lookups'!$A$4:$L$15,'Inputs - Gas wholesale index'!N$2,FALSE)</f>
        <v>332991.45454545453</v>
      </c>
      <c r="O534" s="37">
        <f>VLOOKUP($B534,'Gas wholesale lookups'!$A$4:$R$15,'Inputs - Gas wholesale index'!O$2,FALSE)</f>
        <v>0</v>
      </c>
      <c r="P534" s="37">
        <f>VLOOKUP($B534,'Gas wholesale lookups'!$A$4:$R$15,'Inputs - Gas wholesale index'!P$2,FALSE)</f>
        <v>0</v>
      </c>
      <c r="Q534" s="37">
        <f>VLOOKUP($B534,'Gas wholesale lookups'!$A$4:$R$15,'Inputs - Gas wholesale index'!Q$2,FALSE)</f>
        <v>1</v>
      </c>
      <c r="R534" s="37">
        <f>VLOOKUP($B534,'Gas wholesale lookups'!$A$4:$R$15,'Inputs - Gas wholesale index'!R$2,FALSE)</f>
        <v>1</v>
      </c>
      <c r="S534" s="37">
        <f>VLOOKUP($B534,'Gas wholesale lookups'!$A$4:$R$15,'Inputs - Gas wholesale index'!S$2,FALSE)</f>
        <v>1</v>
      </c>
      <c r="T534" s="37">
        <f>VLOOKUP($B534,'Gas wholesale lookups'!$A$4:$R$15,'Inputs - Gas wholesale index'!T$2,FALSE)</f>
        <v>1</v>
      </c>
      <c r="U534" s="12">
        <f t="shared" si="163"/>
        <v>0</v>
      </c>
      <c r="V534" s="12">
        <f t="shared" si="164"/>
        <v>0</v>
      </c>
      <c r="W534" s="12">
        <f t="shared" si="165"/>
        <v>208526.18181818182</v>
      </c>
      <c r="X534" s="12">
        <f t="shared" si="166"/>
        <v>166168.27272727274</v>
      </c>
      <c r="Y534" s="12">
        <f t="shared" si="167"/>
        <v>291847.5</v>
      </c>
      <c r="Z534" s="12">
        <f t="shared" si="168"/>
        <v>332991.45454545453</v>
      </c>
      <c r="AA534" s="12">
        <f t="shared" si="169"/>
        <v>999533.40909090918</v>
      </c>
      <c r="AB534" s="22">
        <f t="shared" si="170"/>
        <v>0</v>
      </c>
      <c r="AC534" s="22">
        <f t="shared" si="171"/>
        <v>0</v>
      </c>
      <c r="AD534" s="22">
        <f t="shared" si="172"/>
        <v>0</v>
      </c>
      <c r="AE534" s="22">
        <f t="shared" si="173"/>
        <v>0</v>
      </c>
      <c r="AF534" s="22">
        <f t="shared" si="174"/>
        <v>0</v>
      </c>
      <c r="AG534" s="22">
        <f t="shared" si="175"/>
        <v>0</v>
      </c>
      <c r="AH534" s="22">
        <f t="shared" si="176"/>
        <v>0</v>
      </c>
      <c r="AI534" s="43" t="str">
        <f t="shared" si="177"/>
        <v>n/a</v>
      </c>
      <c r="AJ534" s="2" t="str">
        <f t="shared" si="160"/>
        <v>2017-18 Summer</v>
      </c>
      <c r="AK534" s="2" t="str">
        <f t="shared" si="161"/>
        <v>2016-17 Summer</v>
      </c>
      <c r="AL534" s="127">
        <v>0</v>
      </c>
      <c r="AM534" s="7"/>
    </row>
    <row r="535" spans="1:39">
      <c r="A535" s="46">
        <v>42615</v>
      </c>
      <c r="B535" s="13" t="str">
        <f t="shared" si="162"/>
        <v>Sep</v>
      </c>
      <c r="C535" s="182"/>
      <c r="D535" s="182"/>
      <c r="E535" s="182"/>
      <c r="F535" s="182"/>
      <c r="G535" s="182"/>
      <c r="H535" s="182"/>
      <c r="I535" s="12">
        <f>VLOOKUP($B535,'Gas wholesale lookups'!$A$4:$L$15,'Inputs - Gas wholesale index'!I$2,FALSE)</f>
        <v>291847.5</v>
      </c>
      <c r="J535" s="12">
        <f>VLOOKUP($B535,'Gas wholesale lookups'!$A$4:$L$15,'Inputs - Gas wholesale index'!J$2,FALSE)</f>
        <v>332991.45454545453</v>
      </c>
      <c r="K535" s="12">
        <f>VLOOKUP($B535,'Gas wholesale lookups'!$A$4:$L$15,'Inputs - Gas wholesale index'!K$2,FALSE)</f>
        <v>208526.18181818182</v>
      </c>
      <c r="L535" s="12">
        <f>VLOOKUP($B535,'Gas wholesale lookups'!$A$4:$L$15,'Inputs - Gas wholesale index'!L$2,FALSE)</f>
        <v>166168.27272727274</v>
      </c>
      <c r="M535" s="12">
        <f>VLOOKUP($B535,'Gas wholesale lookups'!$A$4:$L$15,'Inputs - Gas wholesale index'!M$2,FALSE)</f>
        <v>291847.5</v>
      </c>
      <c r="N535" s="12">
        <f>VLOOKUP($B535,'Gas wholesale lookups'!$A$4:$L$15,'Inputs - Gas wholesale index'!N$2,FALSE)</f>
        <v>332991.45454545453</v>
      </c>
      <c r="O535" s="37">
        <f>VLOOKUP($B535,'Gas wholesale lookups'!$A$4:$R$15,'Inputs - Gas wholesale index'!O$2,FALSE)</f>
        <v>0</v>
      </c>
      <c r="P535" s="37">
        <f>VLOOKUP($B535,'Gas wholesale lookups'!$A$4:$R$15,'Inputs - Gas wholesale index'!P$2,FALSE)</f>
        <v>0</v>
      </c>
      <c r="Q535" s="37">
        <f>VLOOKUP($B535,'Gas wholesale lookups'!$A$4:$R$15,'Inputs - Gas wholesale index'!Q$2,FALSE)</f>
        <v>1</v>
      </c>
      <c r="R535" s="37">
        <f>VLOOKUP($B535,'Gas wholesale lookups'!$A$4:$R$15,'Inputs - Gas wholesale index'!R$2,FALSE)</f>
        <v>1</v>
      </c>
      <c r="S535" s="37">
        <f>VLOOKUP($B535,'Gas wholesale lookups'!$A$4:$R$15,'Inputs - Gas wholesale index'!S$2,FALSE)</f>
        <v>1</v>
      </c>
      <c r="T535" s="37">
        <f>VLOOKUP($B535,'Gas wholesale lookups'!$A$4:$R$15,'Inputs - Gas wholesale index'!T$2,FALSE)</f>
        <v>1</v>
      </c>
      <c r="U535" s="12">
        <f t="shared" si="163"/>
        <v>0</v>
      </c>
      <c r="V535" s="12">
        <f t="shared" si="164"/>
        <v>0</v>
      </c>
      <c r="W535" s="12">
        <f t="shared" si="165"/>
        <v>208526.18181818182</v>
      </c>
      <c r="X535" s="12">
        <f t="shared" si="166"/>
        <v>166168.27272727274</v>
      </c>
      <c r="Y535" s="12">
        <f t="shared" si="167"/>
        <v>291847.5</v>
      </c>
      <c r="Z535" s="12">
        <f t="shared" si="168"/>
        <v>332991.45454545453</v>
      </c>
      <c r="AA535" s="12">
        <f t="shared" si="169"/>
        <v>999533.40909090918</v>
      </c>
      <c r="AB535" s="22">
        <f t="shared" si="170"/>
        <v>0</v>
      </c>
      <c r="AC535" s="22">
        <f t="shared" si="171"/>
        <v>0</v>
      </c>
      <c r="AD535" s="22">
        <f t="shared" si="172"/>
        <v>0</v>
      </c>
      <c r="AE535" s="22">
        <f t="shared" si="173"/>
        <v>0</v>
      </c>
      <c r="AF535" s="22">
        <f t="shared" si="174"/>
        <v>0</v>
      </c>
      <c r="AG535" s="22">
        <f t="shared" si="175"/>
        <v>0</v>
      </c>
      <c r="AH535" s="22">
        <f t="shared" si="176"/>
        <v>0</v>
      </c>
      <c r="AI535" s="43" t="str">
        <f t="shared" si="177"/>
        <v>n/a</v>
      </c>
      <c r="AJ535" s="2" t="str">
        <f t="shared" si="160"/>
        <v>2017-18 Summer</v>
      </c>
      <c r="AK535" s="2" t="str">
        <f t="shared" si="161"/>
        <v>2016-17 Summer</v>
      </c>
      <c r="AL535" s="127">
        <v>0</v>
      </c>
      <c r="AM535" s="7"/>
    </row>
    <row r="536" spans="1:39">
      <c r="A536" s="46">
        <v>42618</v>
      </c>
      <c r="B536" s="13" t="str">
        <f t="shared" si="162"/>
        <v>Sep</v>
      </c>
      <c r="C536" s="182"/>
      <c r="D536" s="182"/>
      <c r="E536" s="182"/>
      <c r="F536" s="182"/>
      <c r="G536" s="182"/>
      <c r="H536" s="182"/>
      <c r="I536" s="12">
        <f>VLOOKUP($B536,'Gas wholesale lookups'!$A$4:$L$15,'Inputs - Gas wholesale index'!I$2,FALSE)</f>
        <v>291847.5</v>
      </c>
      <c r="J536" s="12">
        <f>VLOOKUP($B536,'Gas wholesale lookups'!$A$4:$L$15,'Inputs - Gas wholesale index'!J$2,FALSE)</f>
        <v>332991.45454545453</v>
      </c>
      <c r="K536" s="12">
        <f>VLOOKUP($B536,'Gas wholesale lookups'!$A$4:$L$15,'Inputs - Gas wholesale index'!K$2,FALSE)</f>
        <v>208526.18181818182</v>
      </c>
      <c r="L536" s="12">
        <f>VLOOKUP($B536,'Gas wholesale lookups'!$A$4:$L$15,'Inputs - Gas wholesale index'!L$2,FALSE)</f>
        <v>166168.27272727274</v>
      </c>
      <c r="M536" s="12">
        <f>VLOOKUP($B536,'Gas wholesale lookups'!$A$4:$L$15,'Inputs - Gas wholesale index'!M$2,FALSE)</f>
        <v>291847.5</v>
      </c>
      <c r="N536" s="12">
        <f>VLOOKUP($B536,'Gas wholesale lookups'!$A$4:$L$15,'Inputs - Gas wholesale index'!N$2,FALSE)</f>
        <v>332991.45454545453</v>
      </c>
      <c r="O536" s="37">
        <f>VLOOKUP($B536,'Gas wholesale lookups'!$A$4:$R$15,'Inputs - Gas wholesale index'!O$2,FALSE)</f>
        <v>0</v>
      </c>
      <c r="P536" s="37">
        <f>VLOOKUP($B536,'Gas wholesale lookups'!$A$4:$R$15,'Inputs - Gas wholesale index'!P$2,FALSE)</f>
        <v>0</v>
      </c>
      <c r="Q536" s="37">
        <f>VLOOKUP($B536,'Gas wholesale lookups'!$A$4:$R$15,'Inputs - Gas wholesale index'!Q$2,FALSE)</f>
        <v>1</v>
      </c>
      <c r="R536" s="37">
        <f>VLOOKUP($B536,'Gas wholesale lookups'!$A$4:$R$15,'Inputs - Gas wholesale index'!R$2,FALSE)</f>
        <v>1</v>
      </c>
      <c r="S536" s="37">
        <f>VLOOKUP($B536,'Gas wholesale lookups'!$A$4:$R$15,'Inputs - Gas wholesale index'!S$2,FALSE)</f>
        <v>1</v>
      </c>
      <c r="T536" s="37">
        <f>VLOOKUP($B536,'Gas wholesale lookups'!$A$4:$R$15,'Inputs - Gas wholesale index'!T$2,FALSE)</f>
        <v>1</v>
      </c>
      <c r="U536" s="12">
        <f t="shared" si="163"/>
        <v>0</v>
      </c>
      <c r="V536" s="12">
        <f t="shared" si="164"/>
        <v>0</v>
      </c>
      <c r="W536" s="12">
        <f t="shared" si="165"/>
        <v>208526.18181818182</v>
      </c>
      <c r="X536" s="12">
        <f t="shared" si="166"/>
        <v>166168.27272727274</v>
      </c>
      <c r="Y536" s="12">
        <f t="shared" si="167"/>
        <v>291847.5</v>
      </c>
      <c r="Z536" s="12">
        <f t="shared" si="168"/>
        <v>332991.45454545453</v>
      </c>
      <c r="AA536" s="12">
        <f t="shared" si="169"/>
        <v>999533.40909090918</v>
      </c>
      <c r="AB536" s="22">
        <f t="shared" si="170"/>
        <v>0</v>
      </c>
      <c r="AC536" s="22">
        <f t="shared" si="171"/>
        <v>0</v>
      </c>
      <c r="AD536" s="22">
        <f t="shared" si="172"/>
        <v>0</v>
      </c>
      <c r="AE536" s="22">
        <f t="shared" si="173"/>
        <v>0</v>
      </c>
      <c r="AF536" s="22">
        <f t="shared" si="174"/>
        <v>0</v>
      </c>
      <c r="AG536" s="22">
        <f t="shared" si="175"/>
        <v>0</v>
      </c>
      <c r="AH536" s="22">
        <f t="shared" si="176"/>
        <v>0</v>
      </c>
      <c r="AI536" s="43" t="str">
        <f t="shared" si="177"/>
        <v>n/a</v>
      </c>
      <c r="AJ536" s="2" t="str">
        <f t="shared" si="160"/>
        <v>2017-18 Summer</v>
      </c>
      <c r="AK536" s="2" t="str">
        <f t="shared" si="161"/>
        <v>2016-17 Summer</v>
      </c>
      <c r="AL536" s="127">
        <v>0</v>
      </c>
      <c r="AM536" s="7"/>
    </row>
    <row r="537" spans="1:39">
      <c r="A537" s="46">
        <v>42619</v>
      </c>
      <c r="B537" s="13" t="str">
        <f t="shared" si="162"/>
        <v>Sep</v>
      </c>
      <c r="C537" s="182"/>
      <c r="D537" s="182"/>
      <c r="E537" s="182"/>
      <c r="F537" s="182"/>
      <c r="G537" s="182"/>
      <c r="H537" s="182"/>
      <c r="I537" s="12">
        <f>VLOOKUP($B537,'Gas wholesale lookups'!$A$4:$L$15,'Inputs - Gas wholesale index'!I$2,FALSE)</f>
        <v>291847.5</v>
      </c>
      <c r="J537" s="12">
        <f>VLOOKUP($B537,'Gas wholesale lookups'!$A$4:$L$15,'Inputs - Gas wholesale index'!J$2,FALSE)</f>
        <v>332991.45454545453</v>
      </c>
      <c r="K537" s="12">
        <f>VLOOKUP($B537,'Gas wholesale lookups'!$A$4:$L$15,'Inputs - Gas wholesale index'!K$2,FALSE)</f>
        <v>208526.18181818182</v>
      </c>
      <c r="L537" s="12">
        <f>VLOOKUP($B537,'Gas wholesale lookups'!$A$4:$L$15,'Inputs - Gas wholesale index'!L$2,FALSE)</f>
        <v>166168.27272727274</v>
      </c>
      <c r="M537" s="12">
        <f>VLOOKUP($B537,'Gas wholesale lookups'!$A$4:$L$15,'Inputs - Gas wholesale index'!M$2,FALSE)</f>
        <v>291847.5</v>
      </c>
      <c r="N537" s="12">
        <f>VLOOKUP($B537,'Gas wholesale lookups'!$A$4:$L$15,'Inputs - Gas wholesale index'!N$2,FALSE)</f>
        <v>332991.45454545453</v>
      </c>
      <c r="O537" s="37">
        <f>VLOOKUP($B537,'Gas wholesale lookups'!$A$4:$R$15,'Inputs - Gas wholesale index'!O$2,FALSE)</f>
        <v>0</v>
      </c>
      <c r="P537" s="37">
        <f>VLOOKUP($B537,'Gas wholesale lookups'!$A$4:$R$15,'Inputs - Gas wholesale index'!P$2,FALSE)</f>
        <v>0</v>
      </c>
      <c r="Q537" s="37">
        <f>VLOOKUP($B537,'Gas wholesale lookups'!$A$4:$R$15,'Inputs - Gas wholesale index'!Q$2,FALSE)</f>
        <v>1</v>
      </c>
      <c r="R537" s="37">
        <f>VLOOKUP($B537,'Gas wholesale lookups'!$A$4:$R$15,'Inputs - Gas wholesale index'!R$2,FALSE)</f>
        <v>1</v>
      </c>
      <c r="S537" s="37">
        <f>VLOOKUP($B537,'Gas wholesale lookups'!$A$4:$R$15,'Inputs - Gas wholesale index'!S$2,FALSE)</f>
        <v>1</v>
      </c>
      <c r="T537" s="37">
        <f>VLOOKUP($B537,'Gas wholesale lookups'!$A$4:$R$15,'Inputs - Gas wholesale index'!T$2,FALSE)</f>
        <v>1</v>
      </c>
      <c r="U537" s="12">
        <f t="shared" si="163"/>
        <v>0</v>
      </c>
      <c r="V537" s="12">
        <f t="shared" si="164"/>
        <v>0</v>
      </c>
      <c r="W537" s="12">
        <f t="shared" si="165"/>
        <v>208526.18181818182</v>
      </c>
      <c r="X537" s="12">
        <f t="shared" si="166"/>
        <v>166168.27272727274</v>
      </c>
      <c r="Y537" s="12">
        <f t="shared" si="167"/>
        <v>291847.5</v>
      </c>
      <c r="Z537" s="12">
        <f t="shared" si="168"/>
        <v>332991.45454545453</v>
      </c>
      <c r="AA537" s="12">
        <f t="shared" si="169"/>
        <v>999533.40909090918</v>
      </c>
      <c r="AB537" s="22">
        <f t="shared" si="170"/>
        <v>0</v>
      </c>
      <c r="AC537" s="22">
        <f t="shared" si="171"/>
        <v>0</v>
      </c>
      <c r="AD537" s="22">
        <f t="shared" si="172"/>
        <v>0</v>
      </c>
      <c r="AE537" s="22">
        <f t="shared" si="173"/>
        <v>0</v>
      </c>
      <c r="AF537" s="22">
        <f t="shared" si="174"/>
        <v>0</v>
      </c>
      <c r="AG537" s="22">
        <f t="shared" si="175"/>
        <v>0</v>
      </c>
      <c r="AH537" s="22">
        <f t="shared" si="176"/>
        <v>0</v>
      </c>
      <c r="AI537" s="43" t="str">
        <f t="shared" si="177"/>
        <v>n/a</v>
      </c>
      <c r="AJ537" s="2" t="str">
        <f t="shared" si="160"/>
        <v>2017-18 Summer</v>
      </c>
      <c r="AK537" s="2" t="str">
        <f t="shared" si="161"/>
        <v>2016-17 Summer</v>
      </c>
      <c r="AL537" s="127">
        <v>0</v>
      </c>
      <c r="AM537" s="7"/>
    </row>
    <row r="538" spans="1:39">
      <c r="A538" s="46">
        <v>42620</v>
      </c>
      <c r="B538" s="13" t="str">
        <f t="shared" si="162"/>
        <v>Sep</v>
      </c>
      <c r="C538" s="182"/>
      <c r="D538" s="182"/>
      <c r="E538" s="182"/>
      <c r="F538" s="182"/>
      <c r="G538" s="182"/>
      <c r="H538" s="182"/>
      <c r="I538" s="12">
        <f>VLOOKUP($B538,'Gas wholesale lookups'!$A$4:$L$15,'Inputs - Gas wholesale index'!I$2,FALSE)</f>
        <v>291847.5</v>
      </c>
      <c r="J538" s="12">
        <f>VLOOKUP($B538,'Gas wholesale lookups'!$A$4:$L$15,'Inputs - Gas wholesale index'!J$2,FALSE)</f>
        <v>332991.45454545453</v>
      </c>
      <c r="K538" s="12">
        <f>VLOOKUP($B538,'Gas wholesale lookups'!$A$4:$L$15,'Inputs - Gas wholesale index'!K$2,FALSE)</f>
        <v>208526.18181818182</v>
      </c>
      <c r="L538" s="12">
        <f>VLOOKUP($B538,'Gas wholesale lookups'!$A$4:$L$15,'Inputs - Gas wholesale index'!L$2,FALSE)</f>
        <v>166168.27272727274</v>
      </c>
      <c r="M538" s="12">
        <f>VLOOKUP($B538,'Gas wholesale lookups'!$A$4:$L$15,'Inputs - Gas wholesale index'!M$2,FALSE)</f>
        <v>291847.5</v>
      </c>
      <c r="N538" s="12">
        <f>VLOOKUP($B538,'Gas wholesale lookups'!$A$4:$L$15,'Inputs - Gas wholesale index'!N$2,FALSE)</f>
        <v>332991.45454545453</v>
      </c>
      <c r="O538" s="37">
        <f>VLOOKUP($B538,'Gas wholesale lookups'!$A$4:$R$15,'Inputs - Gas wholesale index'!O$2,FALSE)</f>
        <v>0</v>
      </c>
      <c r="P538" s="37">
        <f>VLOOKUP($B538,'Gas wholesale lookups'!$A$4:$R$15,'Inputs - Gas wholesale index'!P$2,FALSE)</f>
        <v>0</v>
      </c>
      <c r="Q538" s="37">
        <f>VLOOKUP($B538,'Gas wholesale lookups'!$A$4:$R$15,'Inputs - Gas wholesale index'!Q$2,FALSE)</f>
        <v>1</v>
      </c>
      <c r="R538" s="37">
        <f>VLOOKUP($B538,'Gas wholesale lookups'!$A$4:$R$15,'Inputs - Gas wholesale index'!R$2,FALSE)</f>
        <v>1</v>
      </c>
      <c r="S538" s="37">
        <f>VLOOKUP($B538,'Gas wholesale lookups'!$A$4:$R$15,'Inputs - Gas wholesale index'!S$2,FALSE)</f>
        <v>1</v>
      </c>
      <c r="T538" s="37">
        <f>VLOOKUP($B538,'Gas wholesale lookups'!$A$4:$R$15,'Inputs - Gas wholesale index'!T$2,FALSE)</f>
        <v>1</v>
      </c>
      <c r="U538" s="12">
        <f t="shared" si="163"/>
        <v>0</v>
      </c>
      <c r="V538" s="12">
        <f t="shared" si="164"/>
        <v>0</v>
      </c>
      <c r="W538" s="12">
        <f t="shared" si="165"/>
        <v>208526.18181818182</v>
      </c>
      <c r="X538" s="12">
        <f t="shared" si="166"/>
        <v>166168.27272727274</v>
      </c>
      <c r="Y538" s="12">
        <f t="shared" si="167"/>
        <v>291847.5</v>
      </c>
      <c r="Z538" s="12">
        <f t="shared" si="168"/>
        <v>332991.45454545453</v>
      </c>
      <c r="AA538" s="12">
        <f t="shared" si="169"/>
        <v>999533.40909090918</v>
      </c>
      <c r="AB538" s="22">
        <f t="shared" si="170"/>
        <v>0</v>
      </c>
      <c r="AC538" s="22">
        <f t="shared" si="171"/>
        <v>0</v>
      </c>
      <c r="AD538" s="22">
        <f t="shared" si="172"/>
        <v>0</v>
      </c>
      <c r="AE538" s="22">
        <f t="shared" si="173"/>
        <v>0</v>
      </c>
      <c r="AF538" s="22">
        <f t="shared" si="174"/>
        <v>0</v>
      </c>
      <c r="AG538" s="22">
        <f t="shared" si="175"/>
        <v>0</v>
      </c>
      <c r="AH538" s="22">
        <f t="shared" si="176"/>
        <v>0</v>
      </c>
      <c r="AI538" s="43" t="str">
        <f t="shared" si="177"/>
        <v>n/a</v>
      </c>
      <c r="AJ538" s="2" t="str">
        <f t="shared" si="160"/>
        <v>2017-18 Summer</v>
      </c>
      <c r="AK538" s="2" t="str">
        <f t="shared" si="161"/>
        <v>2016-17 Summer</v>
      </c>
      <c r="AL538" s="127">
        <v>0</v>
      </c>
      <c r="AM538" s="7"/>
    </row>
    <row r="539" spans="1:39">
      <c r="A539" s="46">
        <v>42621</v>
      </c>
      <c r="B539" s="13" t="str">
        <f t="shared" si="162"/>
        <v>Sep</v>
      </c>
      <c r="C539" s="182"/>
      <c r="D539" s="182"/>
      <c r="E539" s="182"/>
      <c r="F539" s="182"/>
      <c r="G539" s="182"/>
      <c r="H539" s="182"/>
      <c r="I539" s="12">
        <f>VLOOKUP($B539,'Gas wholesale lookups'!$A$4:$L$15,'Inputs - Gas wholesale index'!I$2,FALSE)</f>
        <v>291847.5</v>
      </c>
      <c r="J539" s="12">
        <f>VLOOKUP($B539,'Gas wholesale lookups'!$A$4:$L$15,'Inputs - Gas wholesale index'!J$2,FALSE)</f>
        <v>332991.45454545453</v>
      </c>
      <c r="K539" s="12">
        <f>VLOOKUP($B539,'Gas wholesale lookups'!$A$4:$L$15,'Inputs - Gas wholesale index'!K$2,FALSE)</f>
        <v>208526.18181818182</v>
      </c>
      <c r="L539" s="12">
        <f>VLOOKUP($B539,'Gas wholesale lookups'!$A$4:$L$15,'Inputs - Gas wholesale index'!L$2,FALSE)</f>
        <v>166168.27272727274</v>
      </c>
      <c r="M539" s="12">
        <f>VLOOKUP($B539,'Gas wholesale lookups'!$A$4:$L$15,'Inputs - Gas wholesale index'!M$2,FALSE)</f>
        <v>291847.5</v>
      </c>
      <c r="N539" s="12">
        <f>VLOOKUP($B539,'Gas wholesale lookups'!$A$4:$L$15,'Inputs - Gas wholesale index'!N$2,FALSE)</f>
        <v>332991.45454545453</v>
      </c>
      <c r="O539" s="37">
        <f>VLOOKUP($B539,'Gas wholesale lookups'!$A$4:$R$15,'Inputs - Gas wholesale index'!O$2,FALSE)</f>
        <v>0</v>
      </c>
      <c r="P539" s="37">
        <f>VLOOKUP($B539,'Gas wholesale lookups'!$A$4:$R$15,'Inputs - Gas wholesale index'!P$2,FALSE)</f>
        <v>0</v>
      </c>
      <c r="Q539" s="37">
        <f>VLOOKUP($B539,'Gas wholesale lookups'!$A$4:$R$15,'Inputs - Gas wholesale index'!Q$2,FALSE)</f>
        <v>1</v>
      </c>
      <c r="R539" s="37">
        <f>VLOOKUP($B539,'Gas wholesale lookups'!$A$4:$R$15,'Inputs - Gas wholesale index'!R$2,FALSE)</f>
        <v>1</v>
      </c>
      <c r="S539" s="37">
        <f>VLOOKUP($B539,'Gas wholesale lookups'!$A$4:$R$15,'Inputs - Gas wholesale index'!S$2,FALSE)</f>
        <v>1</v>
      </c>
      <c r="T539" s="37">
        <f>VLOOKUP($B539,'Gas wholesale lookups'!$A$4:$R$15,'Inputs - Gas wholesale index'!T$2,FALSE)</f>
        <v>1</v>
      </c>
      <c r="U539" s="12">
        <f t="shared" si="163"/>
        <v>0</v>
      </c>
      <c r="V539" s="12">
        <f t="shared" si="164"/>
        <v>0</v>
      </c>
      <c r="W539" s="12">
        <f t="shared" si="165"/>
        <v>208526.18181818182</v>
      </c>
      <c r="X539" s="12">
        <f t="shared" si="166"/>
        <v>166168.27272727274</v>
      </c>
      <c r="Y539" s="12">
        <f t="shared" si="167"/>
        <v>291847.5</v>
      </c>
      <c r="Z539" s="12">
        <f t="shared" si="168"/>
        <v>332991.45454545453</v>
      </c>
      <c r="AA539" s="12">
        <f t="shared" si="169"/>
        <v>999533.40909090918</v>
      </c>
      <c r="AB539" s="22">
        <f t="shared" si="170"/>
        <v>0</v>
      </c>
      <c r="AC539" s="22">
        <f t="shared" si="171"/>
        <v>0</v>
      </c>
      <c r="AD539" s="22">
        <f t="shared" si="172"/>
        <v>0</v>
      </c>
      <c r="AE539" s="22">
        <f t="shared" si="173"/>
        <v>0</v>
      </c>
      <c r="AF539" s="22">
        <f t="shared" si="174"/>
        <v>0</v>
      </c>
      <c r="AG539" s="22">
        <f t="shared" si="175"/>
        <v>0</v>
      </c>
      <c r="AH539" s="22">
        <f t="shared" si="176"/>
        <v>0</v>
      </c>
      <c r="AI539" s="43" t="str">
        <f t="shared" si="177"/>
        <v>n/a</v>
      </c>
      <c r="AJ539" s="2" t="str">
        <f t="shared" si="160"/>
        <v>2017-18 Summer</v>
      </c>
      <c r="AK539" s="2" t="str">
        <f t="shared" si="161"/>
        <v>2016-17 Summer</v>
      </c>
      <c r="AL539" s="127">
        <v>0</v>
      </c>
      <c r="AM539" s="7"/>
    </row>
    <row r="540" spans="1:39">
      <c r="A540" s="46">
        <v>42622</v>
      </c>
      <c r="B540" s="13" t="str">
        <f t="shared" si="162"/>
        <v>Sep</v>
      </c>
      <c r="C540" s="182"/>
      <c r="D540" s="182"/>
      <c r="E540" s="182"/>
      <c r="F540" s="182"/>
      <c r="G540" s="182"/>
      <c r="H540" s="182"/>
      <c r="I540" s="12">
        <f>VLOOKUP($B540,'Gas wholesale lookups'!$A$4:$L$15,'Inputs - Gas wholesale index'!I$2,FALSE)</f>
        <v>291847.5</v>
      </c>
      <c r="J540" s="12">
        <f>VLOOKUP($B540,'Gas wholesale lookups'!$A$4:$L$15,'Inputs - Gas wholesale index'!J$2,FALSE)</f>
        <v>332991.45454545453</v>
      </c>
      <c r="K540" s="12">
        <f>VLOOKUP($B540,'Gas wholesale lookups'!$A$4:$L$15,'Inputs - Gas wholesale index'!K$2,FALSE)</f>
        <v>208526.18181818182</v>
      </c>
      <c r="L540" s="12">
        <f>VLOOKUP($B540,'Gas wholesale lookups'!$A$4:$L$15,'Inputs - Gas wholesale index'!L$2,FALSE)</f>
        <v>166168.27272727274</v>
      </c>
      <c r="M540" s="12">
        <f>VLOOKUP($B540,'Gas wholesale lookups'!$A$4:$L$15,'Inputs - Gas wholesale index'!M$2,FALSE)</f>
        <v>291847.5</v>
      </c>
      <c r="N540" s="12">
        <f>VLOOKUP($B540,'Gas wholesale lookups'!$A$4:$L$15,'Inputs - Gas wholesale index'!N$2,FALSE)</f>
        <v>332991.45454545453</v>
      </c>
      <c r="O540" s="37">
        <f>VLOOKUP($B540,'Gas wholesale lookups'!$A$4:$R$15,'Inputs - Gas wholesale index'!O$2,FALSE)</f>
        <v>0</v>
      </c>
      <c r="P540" s="37">
        <f>VLOOKUP($B540,'Gas wholesale lookups'!$A$4:$R$15,'Inputs - Gas wholesale index'!P$2,FALSE)</f>
        <v>0</v>
      </c>
      <c r="Q540" s="37">
        <f>VLOOKUP($B540,'Gas wholesale lookups'!$A$4:$R$15,'Inputs - Gas wholesale index'!Q$2,FALSE)</f>
        <v>1</v>
      </c>
      <c r="R540" s="37">
        <f>VLOOKUP($B540,'Gas wholesale lookups'!$A$4:$R$15,'Inputs - Gas wholesale index'!R$2,FALSE)</f>
        <v>1</v>
      </c>
      <c r="S540" s="37">
        <f>VLOOKUP($B540,'Gas wholesale lookups'!$A$4:$R$15,'Inputs - Gas wholesale index'!S$2,FALSE)</f>
        <v>1</v>
      </c>
      <c r="T540" s="37">
        <f>VLOOKUP($B540,'Gas wholesale lookups'!$A$4:$R$15,'Inputs - Gas wholesale index'!T$2,FALSE)</f>
        <v>1</v>
      </c>
      <c r="U540" s="12">
        <f t="shared" si="163"/>
        <v>0</v>
      </c>
      <c r="V540" s="12">
        <f t="shared" si="164"/>
        <v>0</v>
      </c>
      <c r="W540" s="12">
        <f t="shared" si="165"/>
        <v>208526.18181818182</v>
      </c>
      <c r="X540" s="12">
        <f t="shared" si="166"/>
        <v>166168.27272727274</v>
      </c>
      <c r="Y540" s="12">
        <f t="shared" si="167"/>
        <v>291847.5</v>
      </c>
      <c r="Z540" s="12">
        <f t="shared" si="168"/>
        <v>332991.45454545453</v>
      </c>
      <c r="AA540" s="12">
        <f t="shared" si="169"/>
        <v>999533.40909090918</v>
      </c>
      <c r="AB540" s="22">
        <f t="shared" si="170"/>
        <v>0</v>
      </c>
      <c r="AC540" s="22">
        <f t="shared" si="171"/>
        <v>0</v>
      </c>
      <c r="AD540" s="22">
        <f t="shared" si="172"/>
        <v>0</v>
      </c>
      <c r="AE540" s="22">
        <f t="shared" si="173"/>
        <v>0</v>
      </c>
      <c r="AF540" s="22">
        <f t="shared" si="174"/>
        <v>0</v>
      </c>
      <c r="AG540" s="22">
        <f t="shared" si="175"/>
        <v>0</v>
      </c>
      <c r="AH540" s="22">
        <f t="shared" si="176"/>
        <v>0</v>
      </c>
      <c r="AI540" s="43" t="str">
        <f t="shared" si="177"/>
        <v>n/a</v>
      </c>
      <c r="AJ540" s="2" t="str">
        <f t="shared" si="160"/>
        <v>2017-18 Summer</v>
      </c>
      <c r="AK540" s="2" t="str">
        <f t="shared" si="161"/>
        <v>2016-17 Summer</v>
      </c>
      <c r="AL540" s="127">
        <v>0</v>
      </c>
      <c r="AM540" s="7"/>
    </row>
    <row r="541" spans="1:39">
      <c r="A541" s="46">
        <v>42625</v>
      </c>
      <c r="B541" s="13" t="str">
        <f t="shared" si="162"/>
        <v>Sep</v>
      </c>
      <c r="C541" s="182"/>
      <c r="D541" s="182"/>
      <c r="E541" s="182"/>
      <c r="F541" s="182"/>
      <c r="G541" s="182"/>
      <c r="H541" s="182"/>
      <c r="I541" s="12">
        <f>VLOOKUP($B541,'Gas wholesale lookups'!$A$4:$L$15,'Inputs - Gas wholesale index'!I$2,FALSE)</f>
        <v>291847.5</v>
      </c>
      <c r="J541" s="12">
        <f>VLOOKUP($B541,'Gas wholesale lookups'!$A$4:$L$15,'Inputs - Gas wholesale index'!J$2,FALSE)</f>
        <v>332991.45454545453</v>
      </c>
      <c r="K541" s="12">
        <f>VLOOKUP($B541,'Gas wholesale lookups'!$A$4:$L$15,'Inputs - Gas wholesale index'!K$2,FALSE)</f>
        <v>208526.18181818182</v>
      </c>
      <c r="L541" s="12">
        <f>VLOOKUP($B541,'Gas wholesale lookups'!$A$4:$L$15,'Inputs - Gas wholesale index'!L$2,FALSE)</f>
        <v>166168.27272727274</v>
      </c>
      <c r="M541" s="12">
        <f>VLOOKUP($B541,'Gas wholesale lookups'!$A$4:$L$15,'Inputs - Gas wholesale index'!M$2,FALSE)</f>
        <v>291847.5</v>
      </c>
      <c r="N541" s="12">
        <f>VLOOKUP($B541,'Gas wholesale lookups'!$A$4:$L$15,'Inputs - Gas wholesale index'!N$2,FALSE)</f>
        <v>332991.45454545453</v>
      </c>
      <c r="O541" s="37">
        <f>VLOOKUP($B541,'Gas wholesale lookups'!$A$4:$R$15,'Inputs - Gas wholesale index'!O$2,FALSE)</f>
        <v>0</v>
      </c>
      <c r="P541" s="37">
        <f>VLOOKUP($B541,'Gas wholesale lookups'!$A$4:$R$15,'Inputs - Gas wholesale index'!P$2,FALSE)</f>
        <v>0</v>
      </c>
      <c r="Q541" s="37">
        <f>VLOOKUP($B541,'Gas wholesale lookups'!$A$4:$R$15,'Inputs - Gas wholesale index'!Q$2,FALSE)</f>
        <v>1</v>
      </c>
      <c r="R541" s="37">
        <f>VLOOKUP($B541,'Gas wholesale lookups'!$A$4:$R$15,'Inputs - Gas wholesale index'!R$2,FALSE)</f>
        <v>1</v>
      </c>
      <c r="S541" s="37">
        <f>VLOOKUP($B541,'Gas wholesale lookups'!$A$4:$R$15,'Inputs - Gas wholesale index'!S$2,FALSE)</f>
        <v>1</v>
      </c>
      <c r="T541" s="37">
        <f>VLOOKUP($B541,'Gas wholesale lookups'!$A$4:$R$15,'Inputs - Gas wholesale index'!T$2,FALSE)</f>
        <v>1</v>
      </c>
      <c r="U541" s="12">
        <f t="shared" si="163"/>
        <v>0</v>
      </c>
      <c r="V541" s="12">
        <f t="shared" si="164"/>
        <v>0</v>
      </c>
      <c r="W541" s="12">
        <f t="shared" si="165"/>
        <v>208526.18181818182</v>
      </c>
      <c r="X541" s="12">
        <f t="shared" si="166"/>
        <v>166168.27272727274</v>
      </c>
      <c r="Y541" s="12">
        <f t="shared" si="167"/>
        <v>291847.5</v>
      </c>
      <c r="Z541" s="12">
        <f t="shared" si="168"/>
        <v>332991.45454545453</v>
      </c>
      <c r="AA541" s="12">
        <f t="shared" si="169"/>
        <v>999533.40909090918</v>
      </c>
      <c r="AB541" s="22">
        <f t="shared" si="170"/>
        <v>0</v>
      </c>
      <c r="AC541" s="22">
        <f t="shared" si="171"/>
        <v>0</v>
      </c>
      <c r="AD541" s="22">
        <f t="shared" si="172"/>
        <v>0</v>
      </c>
      <c r="AE541" s="22">
        <f t="shared" si="173"/>
        <v>0</v>
      </c>
      <c r="AF541" s="22">
        <f t="shared" si="174"/>
        <v>0</v>
      </c>
      <c r="AG541" s="22">
        <f t="shared" si="175"/>
        <v>0</v>
      </c>
      <c r="AH541" s="22">
        <f t="shared" si="176"/>
        <v>0</v>
      </c>
      <c r="AI541" s="43" t="str">
        <f t="shared" si="177"/>
        <v>n/a</v>
      </c>
      <c r="AJ541" s="2" t="str">
        <f t="shared" si="160"/>
        <v>2017-18 Summer</v>
      </c>
      <c r="AK541" s="2" t="str">
        <f t="shared" si="161"/>
        <v>2016-17 Summer</v>
      </c>
      <c r="AL541" s="127">
        <v>0</v>
      </c>
      <c r="AM541" s="7"/>
    </row>
    <row r="542" spans="1:39">
      <c r="A542" s="46">
        <v>42626</v>
      </c>
      <c r="B542" s="13" t="str">
        <f t="shared" si="162"/>
        <v>Sep</v>
      </c>
      <c r="C542" s="182"/>
      <c r="D542" s="182"/>
      <c r="E542" s="182"/>
      <c r="F542" s="182"/>
      <c r="G542" s="182"/>
      <c r="H542" s="182"/>
      <c r="I542" s="12">
        <f>VLOOKUP($B542,'Gas wholesale lookups'!$A$4:$L$15,'Inputs - Gas wholesale index'!I$2,FALSE)</f>
        <v>291847.5</v>
      </c>
      <c r="J542" s="12">
        <f>VLOOKUP($B542,'Gas wholesale lookups'!$A$4:$L$15,'Inputs - Gas wholesale index'!J$2,FALSE)</f>
        <v>332991.45454545453</v>
      </c>
      <c r="K542" s="12">
        <f>VLOOKUP($B542,'Gas wholesale lookups'!$A$4:$L$15,'Inputs - Gas wholesale index'!K$2,FALSE)</f>
        <v>208526.18181818182</v>
      </c>
      <c r="L542" s="12">
        <f>VLOOKUP($B542,'Gas wholesale lookups'!$A$4:$L$15,'Inputs - Gas wholesale index'!L$2,FALSE)</f>
        <v>166168.27272727274</v>
      </c>
      <c r="M542" s="12">
        <f>VLOOKUP($B542,'Gas wholesale lookups'!$A$4:$L$15,'Inputs - Gas wholesale index'!M$2,FALSE)</f>
        <v>291847.5</v>
      </c>
      <c r="N542" s="12">
        <f>VLOOKUP($B542,'Gas wholesale lookups'!$A$4:$L$15,'Inputs - Gas wholesale index'!N$2,FALSE)</f>
        <v>332991.45454545453</v>
      </c>
      <c r="O542" s="37">
        <f>VLOOKUP($B542,'Gas wholesale lookups'!$A$4:$R$15,'Inputs - Gas wholesale index'!O$2,FALSE)</f>
        <v>0</v>
      </c>
      <c r="P542" s="37">
        <f>VLOOKUP($B542,'Gas wholesale lookups'!$A$4:$R$15,'Inputs - Gas wholesale index'!P$2,FALSE)</f>
        <v>0</v>
      </c>
      <c r="Q542" s="37">
        <f>VLOOKUP($B542,'Gas wholesale lookups'!$A$4:$R$15,'Inputs - Gas wholesale index'!Q$2,FALSE)</f>
        <v>1</v>
      </c>
      <c r="R542" s="37">
        <f>VLOOKUP($B542,'Gas wholesale lookups'!$A$4:$R$15,'Inputs - Gas wholesale index'!R$2,FALSE)</f>
        <v>1</v>
      </c>
      <c r="S542" s="37">
        <f>VLOOKUP($B542,'Gas wholesale lookups'!$A$4:$R$15,'Inputs - Gas wholesale index'!S$2,FALSE)</f>
        <v>1</v>
      </c>
      <c r="T542" s="37">
        <f>VLOOKUP($B542,'Gas wholesale lookups'!$A$4:$R$15,'Inputs - Gas wholesale index'!T$2,FALSE)</f>
        <v>1</v>
      </c>
      <c r="U542" s="12">
        <f t="shared" si="163"/>
        <v>0</v>
      </c>
      <c r="V542" s="12">
        <f t="shared" si="164"/>
        <v>0</v>
      </c>
      <c r="W542" s="12">
        <f t="shared" si="165"/>
        <v>208526.18181818182</v>
      </c>
      <c r="X542" s="12">
        <f t="shared" si="166"/>
        <v>166168.27272727274</v>
      </c>
      <c r="Y542" s="12">
        <f t="shared" si="167"/>
        <v>291847.5</v>
      </c>
      <c r="Z542" s="12">
        <f t="shared" si="168"/>
        <v>332991.45454545453</v>
      </c>
      <c r="AA542" s="12">
        <f t="shared" si="169"/>
        <v>999533.40909090918</v>
      </c>
      <c r="AB542" s="22">
        <f t="shared" si="170"/>
        <v>0</v>
      </c>
      <c r="AC542" s="22">
        <f t="shared" si="171"/>
        <v>0</v>
      </c>
      <c r="AD542" s="22">
        <f t="shared" si="172"/>
        <v>0</v>
      </c>
      <c r="AE542" s="22">
        <f t="shared" si="173"/>
        <v>0</v>
      </c>
      <c r="AF542" s="22">
        <f t="shared" si="174"/>
        <v>0</v>
      </c>
      <c r="AG542" s="22">
        <f t="shared" si="175"/>
        <v>0</v>
      </c>
      <c r="AH542" s="22">
        <f t="shared" si="176"/>
        <v>0</v>
      </c>
      <c r="AI542" s="43" t="str">
        <f t="shared" si="177"/>
        <v>n/a</v>
      </c>
      <c r="AJ542" s="2" t="str">
        <f t="shared" si="160"/>
        <v>2017-18 Summer</v>
      </c>
      <c r="AK542" s="2" t="str">
        <f t="shared" si="161"/>
        <v>2016-17 Summer</v>
      </c>
      <c r="AL542" s="127">
        <v>0</v>
      </c>
      <c r="AM542" s="7"/>
    </row>
    <row r="543" spans="1:39">
      <c r="A543" s="46">
        <v>42627</v>
      </c>
      <c r="B543" s="13" t="str">
        <f t="shared" si="162"/>
        <v>Sep</v>
      </c>
      <c r="C543" s="182"/>
      <c r="D543" s="182"/>
      <c r="E543" s="182"/>
      <c r="F543" s="182"/>
      <c r="G543" s="182"/>
      <c r="H543" s="182"/>
      <c r="I543" s="12">
        <f>VLOOKUP($B543,'Gas wholesale lookups'!$A$4:$L$15,'Inputs - Gas wholesale index'!I$2,FALSE)</f>
        <v>291847.5</v>
      </c>
      <c r="J543" s="12">
        <f>VLOOKUP($B543,'Gas wholesale lookups'!$A$4:$L$15,'Inputs - Gas wholesale index'!J$2,FALSE)</f>
        <v>332991.45454545453</v>
      </c>
      <c r="K543" s="12">
        <f>VLOOKUP($B543,'Gas wholesale lookups'!$A$4:$L$15,'Inputs - Gas wholesale index'!K$2,FALSE)</f>
        <v>208526.18181818182</v>
      </c>
      <c r="L543" s="12">
        <f>VLOOKUP($B543,'Gas wholesale lookups'!$A$4:$L$15,'Inputs - Gas wholesale index'!L$2,FALSE)</f>
        <v>166168.27272727274</v>
      </c>
      <c r="M543" s="12">
        <f>VLOOKUP($B543,'Gas wholesale lookups'!$A$4:$L$15,'Inputs - Gas wholesale index'!M$2,FALSE)</f>
        <v>291847.5</v>
      </c>
      <c r="N543" s="12">
        <f>VLOOKUP($B543,'Gas wholesale lookups'!$A$4:$L$15,'Inputs - Gas wholesale index'!N$2,FALSE)</f>
        <v>332991.45454545453</v>
      </c>
      <c r="O543" s="37">
        <f>VLOOKUP($B543,'Gas wholesale lookups'!$A$4:$R$15,'Inputs - Gas wholesale index'!O$2,FALSE)</f>
        <v>0</v>
      </c>
      <c r="P543" s="37">
        <f>VLOOKUP($B543,'Gas wholesale lookups'!$A$4:$R$15,'Inputs - Gas wholesale index'!P$2,FALSE)</f>
        <v>0</v>
      </c>
      <c r="Q543" s="37">
        <f>VLOOKUP($B543,'Gas wholesale lookups'!$A$4:$R$15,'Inputs - Gas wholesale index'!Q$2,FALSE)</f>
        <v>1</v>
      </c>
      <c r="R543" s="37">
        <f>VLOOKUP($B543,'Gas wholesale lookups'!$A$4:$R$15,'Inputs - Gas wholesale index'!R$2,FALSE)</f>
        <v>1</v>
      </c>
      <c r="S543" s="37">
        <f>VLOOKUP($B543,'Gas wholesale lookups'!$A$4:$R$15,'Inputs - Gas wholesale index'!S$2,FALSE)</f>
        <v>1</v>
      </c>
      <c r="T543" s="37">
        <f>VLOOKUP($B543,'Gas wholesale lookups'!$A$4:$R$15,'Inputs - Gas wholesale index'!T$2,FALSE)</f>
        <v>1</v>
      </c>
      <c r="U543" s="12">
        <f t="shared" si="163"/>
        <v>0</v>
      </c>
      <c r="V543" s="12">
        <f t="shared" si="164"/>
        <v>0</v>
      </c>
      <c r="W543" s="12">
        <f t="shared" si="165"/>
        <v>208526.18181818182</v>
      </c>
      <c r="X543" s="12">
        <f t="shared" si="166"/>
        <v>166168.27272727274</v>
      </c>
      <c r="Y543" s="12">
        <f t="shared" si="167"/>
        <v>291847.5</v>
      </c>
      <c r="Z543" s="12">
        <f t="shared" si="168"/>
        <v>332991.45454545453</v>
      </c>
      <c r="AA543" s="12">
        <f t="shared" si="169"/>
        <v>999533.40909090918</v>
      </c>
      <c r="AB543" s="22">
        <f t="shared" si="170"/>
        <v>0</v>
      </c>
      <c r="AC543" s="22">
        <f t="shared" si="171"/>
        <v>0</v>
      </c>
      <c r="AD543" s="22">
        <f t="shared" si="172"/>
        <v>0</v>
      </c>
      <c r="AE543" s="22">
        <f t="shared" si="173"/>
        <v>0</v>
      </c>
      <c r="AF543" s="22">
        <f t="shared" si="174"/>
        <v>0</v>
      </c>
      <c r="AG543" s="22">
        <f t="shared" si="175"/>
        <v>0</v>
      </c>
      <c r="AH543" s="22">
        <f t="shared" si="176"/>
        <v>0</v>
      </c>
      <c r="AI543" s="43" t="str">
        <f t="shared" si="177"/>
        <v>n/a</v>
      </c>
      <c r="AJ543" s="2" t="str">
        <f t="shared" si="160"/>
        <v>2017-18 Summer</v>
      </c>
      <c r="AK543" s="2" t="str">
        <f t="shared" si="161"/>
        <v>2016-17 Summer</v>
      </c>
      <c r="AL543" s="127">
        <v>0</v>
      </c>
      <c r="AM543" s="7"/>
    </row>
    <row r="544" spans="1:39">
      <c r="A544" s="46">
        <v>42628</v>
      </c>
      <c r="B544" s="13" t="str">
        <f t="shared" si="162"/>
        <v>Sep</v>
      </c>
      <c r="C544" s="182"/>
      <c r="D544" s="182"/>
      <c r="E544" s="182"/>
      <c r="F544" s="182"/>
      <c r="G544" s="182"/>
      <c r="H544" s="182"/>
      <c r="I544" s="12">
        <f>VLOOKUP($B544,'Gas wholesale lookups'!$A$4:$L$15,'Inputs - Gas wholesale index'!I$2,FALSE)</f>
        <v>291847.5</v>
      </c>
      <c r="J544" s="12">
        <f>VLOOKUP($B544,'Gas wholesale lookups'!$A$4:$L$15,'Inputs - Gas wholesale index'!J$2,FALSE)</f>
        <v>332991.45454545453</v>
      </c>
      <c r="K544" s="12">
        <f>VLOOKUP($B544,'Gas wholesale lookups'!$A$4:$L$15,'Inputs - Gas wholesale index'!K$2,FALSE)</f>
        <v>208526.18181818182</v>
      </c>
      <c r="L544" s="12">
        <f>VLOOKUP($B544,'Gas wholesale lookups'!$A$4:$L$15,'Inputs - Gas wholesale index'!L$2,FALSE)</f>
        <v>166168.27272727274</v>
      </c>
      <c r="M544" s="12">
        <f>VLOOKUP($B544,'Gas wholesale lookups'!$A$4:$L$15,'Inputs - Gas wholesale index'!M$2,FALSE)</f>
        <v>291847.5</v>
      </c>
      <c r="N544" s="12">
        <f>VLOOKUP($B544,'Gas wholesale lookups'!$A$4:$L$15,'Inputs - Gas wholesale index'!N$2,FALSE)</f>
        <v>332991.45454545453</v>
      </c>
      <c r="O544" s="37">
        <f>VLOOKUP($B544,'Gas wholesale lookups'!$A$4:$R$15,'Inputs - Gas wholesale index'!O$2,FALSE)</f>
        <v>0</v>
      </c>
      <c r="P544" s="37">
        <f>VLOOKUP($B544,'Gas wholesale lookups'!$A$4:$R$15,'Inputs - Gas wholesale index'!P$2,FALSE)</f>
        <v>0</v>
      </c>
      <c r="Q544" s="37">
        <f>VLOOKUP($B544,'Gas wholesale lookups'!$A$4:$R$15,'Inputs - Gas wholesale index'!Q$2,FALSE)</f>
        <v>1</v>
      </c>
      <c r="R544" s="37">
        <f>VLOOKUP($B544,'Gas wholesale lookups'!$A$4:$R$15,'Inputs - Gas wholesale index'!R$2,FALSE)</f>
        <v>1</v>
      </c>
      <c r="S544" s="37">
        <f>VLOOKUP($B544,'Gas wholesale lookups'!$A$4:$R$15,'Inputs - Gas wholesale index'!S$2,FALSE)</f>
        <v>1</v>
      </c>
      <c r="T544" s="37">
        <f>VLOOKUP($B544,'Gas wholesale lookups'!$A$4:$R$15,'Inputs - Gas wholesale index'!T$2,FALSE)</f>
        <v>1</v>
      </c>
      <c r="U544" s="12">
        <f t="shared" si="163"/>
        <v>0</v>
      </c>
      <c r="V544" s="12">
        <f t="shared" si="164"/>
        <v>0</v>
      </c>
      <c r="W544" s="12">
        <f t="shared" si="165"/>
        <v>208526.18181818182</v>
      </c>
      <c r="X544" s="12">
        <f t="shared" si="166"/>
        <v>166168.27272727274</v>
      </c>
      <c r="Y544" s="12">
        <f t="shared" si="167"/>
        <v>291847.5</v>
      </c>
      <c r="Z544" s="12">
        <f t="shared" si="168"/>
        <v>332991.45454545453</v>
      </c>
      <c r="AA544" s="12">
        <f t="shared" si="169"/>
        <v>999533.40909090918</v>
      </c>
      <c r="AB544" s="22">
        <f t="shared" si="170"/>
        <v>0</v>
      </c>
      <c r="AC544" s="22">
        <f t="shared" si="171"/>
        <v>0</v>
      </c>
      <c r="AD544" s="22">
        <f t="shared" si="172"/>
        <v>0</v>
      </c>
      <c r="AE544" s="22">
        <f t="shared" si="173"/>
        <v>0</v>
      </c>
      <c r="AF544" s="22">
        <f t="shared" si="174"/>
        <v>0</v>
      </c>
      <c r="AG544" s="22">
        <f t="shared" si="175"/>
        <v>0</v>
      </c>
      <c r="AH544" s="22">
        <f t="shared" si="176"/>
        <v>0</v>
      </c>
      <c r="AI544" s="43" t="str">
        <f t="shared" si="177"/>
        <v>n/a</v>
      </c>
      <c r="AJ544" s="2" t="str">
        <f t="shared" si="160"/>
        <v>2017-18 Summer</v>
      </c>
      <c r="AK544" s="2" t="str">
        <f t="shared" si="161"/>
        <v>2016-17 Summer</v>
      </c>
      <c r="AL544" s="127">
        <v>0</v>
      </c>
      <c r="AM544" s="7"/>
    </row>
    <row r="545" spans="1:39">
      <c r="A545" s="46">
        <v>42629</v>
      </c>
      <c r="B545" s="13" t="str">
        <f t="shared" si="162"/>
        <v>Sep</v>
      </c>
      <c r="C545" s="182"/>
      <c r="D545" s="182"/>
      <c r="E545" s="182"/>
      <c r="F545" s="182"/>
      <c r="G545" s="182"/>
      <c r="H545" s="182"/>
      <c r="I545" s="12">
        <f>VLOOKUP($B545,'Gas wholesale lookups'!$A$4:$L$15,'Inputs - Gas wholesale index'!I$2,FALSE)</f>
        <v>291847.5</v>
      </c>
      <c r="J545" s="12">
        <f>VLOOKUP($B545,'Gas wholesale lookups'!$A$4:$L$15,'Inputs - Gas wholesale index'!J$2,FALSE)</f>
        <v>332991.45454545453</v>
      </c>
      <c r="K545" s="12">
        <f>VLOOKUP($B545,'Gas wholesale lookups'!$A$4:$L$15,'Inputs - Gas wholesale index'!K$2,FALSE)</f>
        <v>208526.18181818182</v>
      </c>
      <c r="L545" s="12">
        <f>VLOOKUP($B545,'Gas wholesale lookups'!$A$4:$L$15,'Inputs - Gas wholesale index'!L$2,FALSE)</f>
        <v>166168.27272727274</v>
      </c>
      <c r="M545" s="12">
        <f>VLOOKUP($B545,'Gas wholesale lookups'!$A$4:$L$15,'Inputs - Gas wholesale index'!M$2,FALSE)</f>
        <v>291847.5</v>
      </c>
      <c r="N545" s="12">
        <f>VLOOKUP($B545,'Gas wholesale lookups'!$A$4:$L$15,'Inputs - Gas wholesale index'!N$2,FALSE)</f>
        <v>332991.45454545453</v>
      </c>
      <c r="O545" s="37">
        <f>VLOOKUP($B545,'Gas wholesale lookups'!$A$4:$R$15,'Inputs - Gas wholesale index'!O$2,FALSE)</f>
        <v>0</v>
      </c>
      <c r="P545" s="37">
        <f>VLOOKUP($B545,'Gas wholesale lookups'!$A$4:$R$15,'Inputs - Gas wholesale index'!P$2,FALSE)</f>
        <v>0</v>
      </c>
      <c r="Q545" s="37">
        <f>VLOOKUP($B545,'Gas wholesale lookups'!$A$4:$R$15,'Inputs - Gas wholesale index'!Q$2,FALSE)</f>
        <v>1</v>
      </c>
      <c r="R545" s="37">
        <f>VLOOKUP($B545,'Gas wholesale lookups'!$A$4:$R$15,'Inputs - Gas wholesale index'!R$2,FALSE)</f>
        <v>1</v>
      </c>
      <c r="S545" s="37">
        <f>VLOOKUP($B545,'Gas wholesale lookups'!$A$4:$R$15,'Inputs - Gas wholesale index'!S$2,FALSE)</f>
        <v>1</v>
      </c>
      <c r="T545" s="37">
        <f>VLOOKUP($B545,'Gas wholesale lookups'!$A$4:$R$15,'Inputs - Gas wholesale index'!T$2,FALSE)</f>
        <v>1</v>
      </c>
      <c r="U545" s="12">
        <f t="shared" si="163"/>
        <v>0</v>
      </c>
      <c r="V545" s="12">
        <f t="shared" si="164"/>
        <v>0</v>
      </c>
      <c r="W545" s="12">
        <f t="shared" si="165"/>
        <v>208526.18181818182</v>
      </c>
      <c r="X545" s="12">
        <f t="shared" si="166"/>
        <v>166168.27272727274</v>
      </c>
      <c r="Y545" s="12">
        <f t="shared" si="167"/>
        <v>291847.5</v>
      </c>
      <c r="Z545" s="12">
        <f t="shared" si="168"/>
        <v>332991.45454545453</v>
      </c>
      <c r="AA545" s="12">
        <f t="shared" si="169"/>
        <v>999533.40909090918</v>
      </c>
      <c r="AB545" s="22">
        <f t="shared" si="170"/>
        <v>0</v>
      </c>
      <c r="AC545" s="22">
        <f t="shared" si="171"/>
        <v>0</v>
      </c>
      <c r="AD545" s="22">
        <f t="shared" si="172"/>
        <v>0</v>
      </c>
      <c r="AE545" s="22">
        <f t="shared" si="173"/>
        <v>0</v>
      </c>
      <c r="AF545" s="22">
        <f t="shared" si="174"/>
        <v>0</v>
      </c>
      <c r="AG545" s="22">
        <f t="shared" si="175"/>
        <v>0</v>
      </c>
      <c r="AH545" s="22">
        <f t="shared" si="176"/>
        <v>0</v>
      </c>
      <c r="AI545" s="43" t="str">
        <f t="shared" si="177"/>
        <v>n/a</v>
      </c>
      <c r="AJ545" s="2" t="str">
        <f t="shared" si="160"/>
        <v>2017-18 Summer</v>
      </c>
      <c r="AK545" s="2" t="str">
        <f t="shared" si="161"/>
        <v>2016-17 Summer</v>
      </c>
      <c r="AL545" s="127">
        <v>0</v>
      </c>
      <c r="AM545" s="7"/>
    </row>
    <row r="546" spans="1:39">
      <c r="A546" s="46">
        <v>42632</v>
      </c>
      <c r="B546" s="13" t="str">
        <f t="shared" si="162"/>
        <v>Sep</v>
      </c>
      <c r="C546" s="182"/>
      <c r="D546" s="182"/>
      <c r="E546" s="182"/>
      <c r="F546" s="182"/>
      <c r="G546" s="182"/>
      <c r="H546" s="182"/>
      <c r="I546" s="12">
        <f>VLOOKUP($B546,'Gas wholesale lookups'!$A$4:$L$15,'Inputs - Gas wholesale index'!I$2,FALSE)</f>
        <v>291847.5</v>
      </c>
      <c r="J546" s="12">
        <f>VLOOKUP($B546,'Gas wholesale lookups'!$A$4:$L$15,'Inputs - Gas wholesale index'!J$2,FALSE)</f>
        <v>332991.45454545453</v>
      </c>
      <c r="K546" s="12">
        <f>VLOOKUP($B546,'Gas wholesale lookups'!$A$4:$L$15,'Inputs - Gas wholesale index'!K$2,FALSE)</f>
        <v>208526.18181818182</v>
      </c>
      <c r="L546" s="12">
        <f>VLOOKUP($B546,'Gas wholesale lookups'!$A$4:$L$15,'Inputs - Gas wholesale index'!L$2,FALSE)</f>
        <v>166168.27272727274</v>
      </c>
      <c r="M546" s="12">
        <f>VLOOKUP($B546,'Gas wholesale lookups'!$A$4:$L$15,'Inputs - Gas wholesale index'!M$2,FALSE)</f>
        <v>291847.5</v>
      </c>
      <c r="N546" s="12">
        <f>VLOOKUP($B546,'Gas wholesale lookups'!$A$4:$L$15,'Inputs - Gas wholesale index'!N$2,FALSE)</f>
        <v>332991.45454545453</v>
      </c>
      <c r="O546" s="37">
        <f>VLOOKUP($B546,'Gas wholesale lookups'!$A$4:$R$15,'Inputs - Gas wholesale index'!O$2,FALSE)</f>
        <v>0</v>
      </c>
      <c r="P546" s="37">
        <f>VLOOKUP($B546,'Gas wholesale lookups'!$A$4:$R$15,'Inputs - Gas wholesale index'!P$2,FALSE)</f>
        <v>0</v>
      </c>
      <c r="Q546" s="37">
        <f>VLOOKUP($B546,'Gas wholesale lookups'!$A$4:$R$15,'Inputs - Gas wholesale index'!Q$2,FALSE)</f>
        <v>1</v>
      </c>
      <c r="R546" s="37">
        <f>VLOOKUP($B546,'Gas wholesale lookups'!$A$4:$R$15,'Inputs - Gas wholesale index'!R$2,FALSE)</f>
        <v>1</v>
      </c>
      <c r="S546" s="37">
        <f>VLOOKUP($B546,'Gas wholesale lookups'!$A$4:$R$15,'Inputs - Gas wholesale index'!S$2,FALSE)</f>
        <v>1</v>
      </c>
      <c r="T546" s="37">
        <f>VLOOKUP($B546,'Gas wholesale lookups'!$A$4:$R$15,'Inputs - Gas wholesale index'!T$2,FALSE)</f>
        <v>1</v>
      </c>
      <c r="U546" s="12">
        <f t="shared" si="163"/>
        <v>0</v>
      </c>
      <c r="V546" s="12">
        <f t="shared" si="164"/>
        <v>0</v>
      </c>
      <c r="W546" s="12">
        <f t="shared" si="165"/>
        <v>208526.18181818182</v>
      </c>
      <c r="X546" s="12">
        <f t="shared" si="166"/>
        <v>166168.27272727274</v>
      </c>
      <c r="Y546" s="12">
        <f t="shared" si="167"/>
        <v>291847.5</v>
      </c>
      <c r="Z546" s="12">
        <f t="shared" si="168"/>
        <v>332991.45454545453</v>
      </c>
      <c r="AA546" s="12">
        <f t="shared" si="169"/>
        <v>999533.40909090918</v>
      </c>
      <c r="AB546" s="22">
        <f t="shared" si="170"/>
        <v>0</v>
      </c>
      <c r="AC546" s="22">
        <f t="shared" si="171"/>
        <v>0</v>
      </c>
      <c r="AD546" s="22">
        <f t="shared" si="172"/>
        <v>0</v>
      </c>
      <c r="AE546" s="22">
        <f t="shared" si="173"/>
        <v>0</v>
      </c>
      <c r="AF546" s="22">
        <f t="shared" si="174"/>
        <v>0</v>
      </c>
      <c r="AG546" s="22">
        <f t="shared" si="175"/>
        <v>0</v>
      </c>
      <c r="AH546" s="22">
        <f t="shared" si="176"/>
        <v>0</v>
      </c>
      <c r="AI546" s="43" t="str">
        <f t="shared" si="177"/>
        <v>n/a</v>
      </c>
      <c r="AJ546" s="2" t="str">
        <f t="shared" si="160"/>
        <v>2017-18 Summer</v>
      </c>
      <c r="AK546" s="2" t="str">
        <f t="shared" si="161"/>
        <v>2016-17 Summer</v>
      </c>
      <c r="AL546" s="127">
        <v>0</v>
      </c>
      <c r="AM546" s="7"/>
    </row>
    <row r="547" spans="1:39">
      <c r="A547" s="46">
        <v>42633</v>
      </c>
      <c r="B547" s="13" t="str">
        <f t="shared" si="162"/>
        <v>Sep</v>
      </c>
      <c r="C547" s="182"/>
      <c r="D547" s="182"/>
      <c r="E547" s="182"/>
      <c r="F547" s="182"/>
      <c r="G547" s="182"/>
      <c r="H547" s="182"/>
      <c r="I547" s="12">
        <f>VLOOKUP($B547,'Gas wholesale lookups'!$A$4:$L$15,'Inputs - Gas wholesale index'!I$2,FALSE)</f>
        <v>291847.5</v>
      </c>
      <c r="J547" s="12">
        <f>VLOOKUP($B547,'Gas wholesale lookups'!$A$4:$L$15,'Inputs - Gas wholesale index'!J$2,FALSE)</f>
        <v>332991.45454545453</v>
      </c>
      <c r="K547" s="12">
        <f>VLOOKUP($B547,'Gas wholesale lookups'!$A$4:$L$15,'Inputs - Gas wholesale index'!K$2,FALSE)</f>
        <v>208526.18181818182</v>
      </c>
      <c r="L547" s="12">
        <f>VLOOKUP($B547,'Gas wholesale lookups'!$A$4:$L$15,'Inputs - Gas wholesale index'!L$2,FALSE)</f>
        <v>166168.27272727274</v>
      </c>
      <c r="M547" s="12">
        <f>VLOOKUP($B547,'Gas wholesale lookups'!$A$4:$L$15,'Inputs - Gas wholesale index'!M$2,FALSE)</f>
        <v>291847.5</v>
      </c>
      <c r="N547" s="12">
        <f>VLOOKUP($B547,'Gas wholesale lookups'!$A$4:$L$15,'Inputs - Gas wholesale index'!N$2,FALSE)</f>
        <v>332991.45454545453</v>
      </c>
      <c r="O547" s="37">
        <f>VLOOKUP($B547,'Gas wholesale lookups'!$A$4:$R$15,'Inputs - Gas wholesale index'!O$2,FALSE)</f>
        <v>0</v>
      </c>
      <c r="P547" s="37">
        <f>VLOOKUP($B547,'Gas wholesale lookups'!$A$4:$R$15,'Inputs - Gas wholesale index'!P$2,FALSE)</f>
        <v>0</v>
      </c>
      <c r="Q547" s="37">
        <f>VLOOKUP($B547,'Gas wholesale lookups'!$A$4:$R$15,'Inputs - Gas wholesale index'!Q$2,FALSE)</f>
        <v>1</v>
      </c>
      <c r="R547" s="37">
        <f>VLOOKUP($B547,'Gas wholesale lookups'!$A$4:$R$15,'Inputs - Gas wholesale index'!R$2,FALSE)</f>
        <v>1</v>
      </c>
      <c r="S547" s="37">
        <f>VLOOKUP($B547,'Gas wholesale lookups'!$A$4:$R$15,'Inputs - Gas wholesale index'!S$2,FALSE)</f>
        <v>1</v>
      </c>
      <c r="T547" s="37">
        <f>VLOOKUP($B547,'Gas wholesale lookups'!$A$4:$R$15,'Inputs - Gas wholesale index'!T$2,FALSE)</f>
        <v>1</v>
      </c>
      <c r="U547" s="12">
        <f t="shared" si="163"/>
        <v>0</v>
      </c>
      <c r="V547" s="12">
        <f t="shared" si="164"/>
        <v>0</v>
      </c>
      <c r="W547" s="12">
        <f t="shared" si="165"/>
        <v>208526.18181818182</v>
      </c>
      <c r="X547" s="12">
        <f t="shared" si="166"/>
        <v>166168.27272727274</v>
      </c>
      <c r="Y547" s="12">
        <f t="shared" si="167"/>
        <v>291847.5</v>
      </c>
      <c r="Z547" s="12">
        <f t="shared" si="168"/>
        <v>332991.45454545453</v>
      </c>
      <c r="AA547" s="12">
        <f t="shared" si="169"/>
        <v>999533.40909090918</v>
      </c>
      <c r="AB547" s="22">
        <f t="shared" si="170"/>
        <v>0</v>
      </c>
      <c r="AC547" s="22">
        <f t="shared" si="171"/>
        <v>0</v>
      </c>
      <c r="AD547" s="22">
        <f t="shared" si="172"/>
        <v>0</v>
      </c>
      <c r="AE547" s="22">
        <f t="shared" si="173"/>
        <v>0</v>
      </c>
      <c r="AF547" s="22">
        <f t="shared" si="174"/>
        <v>0</v>
      </c>
      <c r="AG547" s="22">
        <f t="shared" si="175"/>
        <v>0</v>
      </c>
      <c r="AH547" s="22">
        <f t="shared" si="176"/>
        <v>0</v>
      </c>
      <c r="AI547" s="43" t="str">
        <f t="shared" si="177"/>
        <v>n/a</v>
      </c>
      <c r="AJ547" s="2" t="str">
        <f t="shared" si="160"/>
        <v>2017-18 Summer</v>
      </c>
      <c r="AK547" s="2" t="str">
        <f t="shared" si="161"/>
        <v>2016-17 Summer</v>
      </c>
      <c r="AL547" s="127">
        <v>0</v>
      </c>
      <c r="AM547" s="7"/>
    </row>
    <row r="548" spans="1:39">
      <c r="A548" s="46">
        <v>42634</v>
      </c>
      <c r="B548" s="13" t="str">
        <f t="shared" si="162"/>
        <v>Sep</v>
      </c>
      <c r="C548" s="182"/>
      <c r="D548" s="182"/>
      <c r="E548" s="182"/>
      <c r="F548" s="182"/>
      <c r="G548" s="182"/>
      <c r="H548" s="182"/>
      <c r="I548" s="12">
        <f>VLOOKUP($B548,'Gas wholesale lookups'!$A$4:$L$15,'Inputs - Gas wholesale index'!I$2,FALSE)</f>
        <v>291847.5</v>
      </c>
      <c r="J548" s="12">
        <f>VLOOKUP($B548,'Gas wholesale lookups'!$A$4:$L$15,'Inputs - Gas wholesale index'!J$2,FALSE)</f>
        <v>332991.45454545453</v>
      </c>
      <c r="K548" s="12">
        <f>VLOOKUP($B548,'Gas wholesale lookups'!$A$4:$L$15,'Inputs - Gas wholesale index'!K$2,FALSE)</f>
        <v>208526.18181818182</v>
      </c>
      <c r="L548" s="12">
        <f>VLOOKUP($B548,'Gas wholesale lookups'!$A$4:$L$15,'Inputs - Gas wholesale index'!L$2,FALSE)</f>
        <v>166168.27272727274</v>
      </c>
      <c r="M548" s="12">
        <f>VLOOKUP($B548,'Gas wholesale lookups'!$A$4:$L$15,'Inputs - Gas wholesale index'!M$2,FALSE)</f>
        <v>291847.5</v>
      </c>
      <c r="N548" s="12">
        <f>VLOOKUP($B548,'Gas wholesale lookups'!$A$4:$L$15,'Inputs - Gas wholesale index'!N$2,FALSE)</f>
        <v>332991.45454545453</v>
      </c>
      <c r="O548" s="37">
        <f>VLOOKUP($B548,'Gas wholesale lookups'!$A$4:$R$15,'Inputs - Gas wholesale index'!O$2,FALSE)</f>
        <v>0</v>
      </c>
      <c r="P548" s="37">
        <f>VLOOKUP($B548,'Gas wholesale lookups'!$A$4:$R$15,'Inputs - Gas wholesale index'!P$2,FALSE)</f>
        <v>0</v>
      </c>
      <c r="Q548" s="37">
        <f>VLOOKUP($B548,'Gas wholesale lookups'!$A$4:$R$15,'Inputs - Gas wholesale index'!Q$2,FALSE)</f>
        <v>1</v>
      </c>
      <c r="R548" s="37">
        <f>VLOOKUP($B548,'Gas wholesale lookups'!$A$4:$R$15,'Inputs - Gas wholesale index'!R$2,FALSE)</f>
        <v>1</v>
      </c>
      <c r="S548" s="37">
        <f>VLOOKUP($B548,'Gas wholesale lookups'!$A$4:$R$15,'Inputs - Gas wholesale index'!S$2,FALSE)</f>
        <v>1</v>
      </c>
      <c r="T548" s="37">
        <f>VLOOKUP($B548,'Gas wholesale lookups'!$A$4:$R$15,'Inputs - Gas wholesale index'!T$2,FALSE)</f>
        <v>1</v>
      </c>
      <c r="U548" s="12">
        <f t="shared" si="163"/>
        <v>0</v>
      </c>
      <c r="V548" s="12">
        <f t="shared" si="164"/>
        <v>0</v>
      </c>
      <c r="W548" s="12">
        <f t="shared" si="165"/>
        <v>208526.18181818182</v>
      </c>
      <c r="X548" s="12">
        <f t="shared" si="166"/>
        <v>166168.27272727274</v>
      </c>
      <c r="Y548" s="12">
        <f t="shared" si="167"/>
        <v>291847.5</v>
      </c>
      <c r="Z548" s="12">
        <f t="shared" si="168"/>
        <v>332991.45454545453</v>
      </c>
      <c r="AA548" s="12">
        <f t="shared" si="169"/>
        <v>999533.40909090918</v>
      </c>
      <c r="AB548" s="22">
        <f t="shared" si="170"/>
        <v>0</v>
      </c>
      <c r="AC548" s="22">
        <f t="shared" si="171"/>
        <v>0</v>
      </c>
      <c r="AD548" s="22">
        <f t="shared" si="172"/>
        <v>0</v>
      </c>
      <c r="AE548" s="22">
        <f t="shared" si="173"/>
        <v>0</v>
      </c>
      <c r="AF548" s="22">
        <f t="shared" si="174"/>
        <v>0</v>
      </c>
      <c r="AG548" s="22">
        <f t="shared" si="175"/>
        <v>0</v>
      </c>
      <c r="AH548" s="22">
        <f t="shared" si="176"/>
        <v>0</v>
      </c>
      <c r="AI548" s="43" t="str">
        <f t="shared" si="177"/>
        <v>n/a</v>
      </c>
      <c r="AJ548" s="2" t="str">
        <f t="shared" si="160"/>
        <v>2017-18 Summer</v>
      </c>
      <c r="AK548" s="2" t="str">
        <f t="shared" si="161"/>
        <v>2016-17 Summer</v>
      </c>
      <c r="AL548" s="127">
        <v>0</v>
      </c>
      <c r="AM548" s="7"/>
    </row>
    <row r="549" spans="1:39">
      <c r="A549" s="46">
        <v>42635</v>
      </c>
      <c r="B549" s="13" t="str">
        <f t="shared" si="162"/>
        <v>Sep</v>
      </c>
      <c r="C549" s="182"/>
      <c r="D549" s="182"/>
      <c r="E549" s="182"/>
      <c r="F549" s="182"/>
      <c r="G549" s="182"/>
      <c r="H549" s="182"/>
      <c r="I549" s="12">
        <f>VLOOKUP($B549,'Gas wholesale lookups'!$A$4:$L$15,'Inputs - Gas wholesale index'!I$2,FALSE)</f>
        <v>291847.5</v>
      </c>
      <c r="J549" s="12">
        <f>VLOOKUP($B549,'Gas wholesale lookups'!$A$4:$L$15,'Inputs - Gas wholesale index'!J$2,FALSE)</f>
        <v>332991.45454545453</v>
      </c>
      <c r="K549" s="12">
        <f>VLOOKUP($B549,'Gas wholesale lookups'!$A$4:$L$15,'Inputs - Gas wholesale index'!K$2,FALSE)</f>
        <v>208526.18181818182</v>
      </c>
      <c r="L549" s="12">
        <f>VLOOKUP($B549,'Gas wholesale lookups'!$A$4:$L$15,'Inputs - Gas wholesale index'!L$2,FALSE)</f>
        <v>166168.27272727274</v>
      </c>
      <c r="M549" s="12">
        <f>VLOOKUP($B549,'Gas wholesale lookups'!$A$4:$L$15,'Inputs - Gas wholesale index'!M$2,FALSE)</f>
        <v>291847.5</v>
      </c>
      <c r="N549" s="12">
        <f>VLOOKUP($B549,'Gas wholesale lookups'!$A$4:$L$15,'Inputs - Gas wholesale index'!N$2,FALSE)</f>
        <v>332991.45454545453</v>
      </c>
      <c r="O549" s="37">
        <f>VLOOKUP($B549,'Gas wholesale lookups'!$A$4:$R$15,'Inputs - Gas wholesale index'!O$2,FALSE)</f>
        <v>0</v>
      </c>
      <c r="P549" s="37">
        <f>VLOOKUP($B549,'Gas wholesale lookups'!$A$4:$R$15,'Inputs - Gas wholesale index'!P$2,FALSE)</f>
        <v>0</v>
      </c>
      <c r="Q549" s="37">
        <f>VLOOKUP($B549,'Gas wholesale lookups'!$A$4:$R$15,'Inputs - Gas wholesale index'!Q$2,FALSE)</f>
        <v>1</v>
      </c>
      <c r="R549" s="37">
        <f>VLOOKUP($B549,'Gas wholesale lookups'!$A$4:$R$15,'Inputs - Gas wholesale index'!R$2,FALSE)</f>
        <v>1</v>
      </c>
      <c r="S549" s="37">
        <f>VLOOKUP($B549,'Gas wholesale lookups'!$A$4:$R$15,'Inputs - Gas wholesale index'!S$2,FALSE)</f>
        <v>1</v>
      </c>
      <c r="T549" s="37">
        <f>VLOOKUP($B549,'Gas wholesale lookups'!$A$4:$R$15,'Inputs - Gas wholesale index'!T$2,FALSE)</f>
        <v>1</v>
      </c>
      <c r="U549" s="12">
        <f t="shared" si="163"/>
        <v>0</v>
      </c>
      <c r="V549" s="12">
        <f t="shared" si="164"/>
        <v>0</v>
      </c>
      <c r="W549" s="12">
        <f t="shared" si="165"/>
        <v>208526.18181818182</v>
      </c>
      <c r="X549" s="12">
        <f t="shared" si="166"/>
        <v>166168.27272727274</v>
      </c>
      <c r="Y549" s="12">
        <f t="shared" si="167"/>
        <v>291847.5</v>
      </c>
      <c r="Z549" s="12">
        <f t="shared" si="168"/>
        <v>332991.45454545453</v>
      </c>
      <c r="AA549" s="12">
        <f t="shared" si="169"/>
        <v>999533.40909090918</v>
      </c>
      <c r="AB549" s="22">
        <f t="shared" si="170"/>
        <v>0</v>
      </c>
      <c r="AC549" s="22">
        <f t="shared" si="171"/>
        <v>0</v>
      </c>
      <c r="AD549" s="22">
        <f t="shared" si="172"/>
        <v>0</v>
      </c>
      <c r="AE549" s="22">
        <f t="shared" si="173"/>
        <v>0</v>
      </c>
      <c r="AF549" s="22">
        <f t="shared" si="174"/>
        <v>0</v>
      </c>
      <c r="AG549" s="22">
        <f t="shared" si="175"/>
        <v>0</v>
      </c>
      <c r="AH549" s="22">
        <f t="shared" si="176"/>
        <v>0</v>
      </c>
      <c r="AI549" s="43" t="str">
        <f t="shared" si="177"/>
        <v>n/a</v>
      </c>
      <c r="AJ549" s="2" t="str">
        <f t="shared" si="160"/>
        <v>2017-18 Summer</v>
      </c>
      <c r="AK549" s="2" t="str">
        <f t="shared" si="161"/>
        <v>2016-17 Summer</v>
      </c>
      <c r="AL549" s="127">
        <v>0</v>
      </c>
      <c r="AM549" s="7"/>
    </row>
    <row r="550" spans="1:39">
      <c r="A550" s="46">
        <v>42636</v>
      </c>
      <c r="B550" s="13" t="str">
        <f t="shared" si="162"/>
        <v>Sep</v>
      </c>
      <c r="C550" s="182"/>
      <c r="D550" s="182"/>
      <c r="E550" s="182"/>
      <c r="F550" s="182"/>
      <c r="G550" s="182"/>
      <c r="H550" s="182"/>
      <c r="I550" s="12">
        <f>VLOOKUP($B550,'Gas wholesale lookups'!$A$4:$L$15,'Inputs - Gas wholesale index'!I$2,FALSE)</f>
        <v>291847.5</v>
      </c>
      <c r="J550" s="12">
        <f>VLOOKUP($B550,'Gas wholesale lookups'!$A$4:$L$15,'Inputs - Gas wholesale index'!J$2,FALSE)</f>
        <v>332991.45454545453</v>
      </c>
      <c r="K550" s="12">
        <f>VLOOKUP($B550,'Gas wholesale lookups'!$A$4:$L$15,'Inputs - Gas wholesale index'!K$2,FALSE)</f>
        <v>208526.18181818182</v>
      </c>
      <c r="L550" s="12">
        <f>VLOOKUP($B550,'Gas wholesale lookups'!$A$4:$L$15,'Inputs - Gas wholesale index'!L$2,FALSE)</f>
        <v>166168.27272727274</v>
      </c>
      <c r="M550" s="12">
        <f>VLOOKUP($B550,'Gas wholesale lookups'!$A$4:$L$15,'Inputs - Gas wholesale index'!M$2,FALSE)</f>
        <v>291847.5</v>
      </c>
      <c r="N550" s="12">
        <f>VLOOKUP($B550,'Gas wholesale lookups'!$A$4:$L$15,'Inputs - Gas wholesale index'!N$2,FALSE)</f>
        <v>332991.45454545453</v>
      </c>
      <c r="O550" s="37">
        <f>VLOOKUP($B550,'Gas wholesale lookups'!$A$4:$R$15,'Inputs - Gas wholesale index'!O$2,FALSE)</f>
        <v>0</v>
      </c>
      <c r="P550" s="37">
        <f>VLOOKUP($B550,'Gas wholesale lookups'!$A$4:$R$15,'Inputs - Gas wholesale index'!P$2,FALSE)</f>
        <v>0</v>
      </c>
      <c r="Q550" s="37">
        <f>VLOOKUP($B550,'Gas wholesale lookups'!$A$4:$R$15,'Inputs - Gas wholesale index'!Q$2,FALSE)</f>
        <v>1</v>
      </c>
      <c r="R550" s="37">
        <f>VLOOKUP($B550,'Gas wholesale lookups'!$A$4:$R$15,'Inputs - Gas wholesale index'!R$2,FALSE)</f>
        <v>1</v>
      </c>
      <c r="S550" s="37">
        <f>VLOOKUP($B550,'Gas wholesale lookups'!$A$4:$R$15,'Inputs - Gas wholesale index'!S$2,FALSE)</f>
        <v>1</v>
      </c>
      <c r="T550" s="37">
        <f>VLOOKUP($B550,'Gas wholesale lookups'!$A$4:$R$15,'Inputs - Gas wholesale index'!T$2,FALSE)</f>
        <v>1</v>
      </c>
      <c r="U550" s="12">
        <f t="shared" si="163"/>
        <v>0</v>
      </c>
      <c r="V550" s="12">
        <f t="shared" si="164"/>
        <v>0</v>
      </c>
      <c r="W550" s="12">
        <f t="shared" si="165"/>
        <v>208526.18181818182</v>
      </c>
      <c r="X550" s="12">
        <f t="shared" si="166"/>
        <v>166168.27272727274</v>
      </c>
      <c r="Y550" s="12">
        <f t="shared" si="167"/>
        <v>291847.5</v>
      </c>
      <c r="Z550" s="12">
        <f t="shared" si="168"/>
        <v>332991.45454545453</v>
      </c>
      <c r="AA550" s="12">
        <f t="shared" si="169"/>
        <v>999533.40909090918</v>
      </c>
      <c r="AB550" s="22">
        <f t="shared" si="170"/>
        <v>0</v>
      </c>
      <c r="AC550" s="22">
        <f t="shared" si="171"/>
        <v>0</v>
      </c>
      <c r="AD550" s="22">
        <f t="shared" si="172"/>
        <v>0</v>
      </c>
      <c r="AE550" s="22">
        <f t="shared" si="173"/>
        <v>0</v>
      </c>
      <c r="AF550" s="22">
        <f t="shared" si="174"/>
        <v>0</v>
      </c>
      <c r="AG550" s="22">
        <f t="shared" si="175"/>
        <v>0</v>
      </c>
      <c r="AH550" s="22">
        <f t="shared" si="176"/>
        <v>0</v>
      </c>
      <c r="AI550" s="43" t="str">
        <f t="shared" si="177"/>
        <v>n/a</v>
      </c>
      <c r="AJ550" s="2" t="str">
        <f t="shared" si="160"/>
        <v>2017-18 Summer</v>
      </c>
      <c r="AK550" s="2" t="str">
        <f t="shared" si="161"/>
        <v>2016-17 Summer</v>
      </c>
      <c r="AL550" s="127">
        <v>0</v>
      </c>
      <c r="AM550" s="7"/>
    </row>
    <row r="551" spans="1:39">
      <c r="A551" s="46">
        <v>42639</v>
      </c>
      <c r="B551" s="13" t="str">
        <f t="shared" si="162"/>
        <v>Sep</v>
      </c>
      <c r="C551" s="182"/>
      <c r="D551" s="182"/>
      <c r="E551" s="182"/>
      <c r="F551" s="182"/>
      <c r="G551" s="182"/>
      <c r="H551" s="182"/>
      <c r="I551" s="12">
        <f>VLOOKUP($B551,'Gas wholesale lookups'!$A$4:$L$15,'Inputs - Gas wholesale index'!I$2,FALSE)</f>
        <v>291847.5</v>
      </c>
      <c r="J551" s="12">
        <f>VLOOKUP($B551,'Gas wholesale lookups'!$A$4:$L$15,'Inputs - Gas wholesale index'!J$2,FALSE)</f>
        <v>332991.45454545453</v>
      </c>
      <c r="K551" s="12">
        <f>VLOOKUP($B551,'Gas wholesale lookups'!$A$4:$L$15,'Inputs - Gas wholesale index'!K$2,FALSE)</f>
        <v>208526.18181818182</v>
      </c>
      <c r="L551" s="12">
        <f>VLOOKUP($B551,'Gas wholesale lookups'!$A$4:$L$15,'Inputs - Gas wholesale index'!L$2,FALSE)</f>
        <v>166168.27272727274</v>
      </c>
      <c r="M551" s="12">
        <f>VLOOKUP($B551,'Gas wholesale lookups'!$A$4:$L$15,'Inputs - Gas wholesale index'!M$2,FALSE)</f>
        <v>291847.5</v>
      </c>
      <c r="N551" s="12">
        <f>VLOOKUP($B551,'Gas wholesale lookups'!$A$4:$L$15,'Inputs - Gas wholesale index'!N$2,FALSE)</f>
        <v>332991.45454545453</v>
      </c>
      <c r="O551" s="37">
        <f>VLOOKUP($B551,'Gas wholesale lookups'!$A$4:$R$15,'Inputs - Gas wholesale index'!O$2,FALSE)</f>
        <v>0</v>
      </c>
      <c r="P551" s="37">
        <f>VLOOKUP($B551,'Gas wholesale lookups'!$A$4:$R$15,'Inputs - Gas wholesale index'!P$2,FALSE)</f>
        <v>0</v>
      </c>
      <c r="Q551" s="37">
        <f>VLOOKUP($B551,'Gas wholesale lookups'!$A$4:$R$15,'Inputs - Gas wholesale index'!Q$2,FALSE)</f>
        <v>1</v>
      </c>
      <c r="R551" s="37">
        <f>VLOOKUP($B551,'Gas wholesale lookups'!$A$4:$R$15,'Inputs - Gas wholesale index'!R$2,FALSE)</f>
        <v>1</v>
      </c>
      <c r="S551" s="37">
        <f>VLOOKUP($B551,'Gas wholesale lookups'!$A$4:$R$15,'Inputs - Gas wholesale index'!S$2,FALSE)</f>
        <v>1</v>
      </c>
      <c r="T551" s="37">
        <f>VLOOKUP($B551,'Gas wholesale lookups'!$A$4:$R$15,'Inputs - Gas wholesale index'!T$2,FALSE)</f>
        <v>1</v>
      </c>
      <c r="U551" s="12">
        <f t="shared" si="163"/>
        <v>0</v>
      </c>
      <c r="V551" s="12">
        <f t="shared" si="164"/>
        <v>0</v>
      </c>
      <c r="W551" s="12">
        <f t="shared" si="165"/>
        <v>208526.18181818182</v>
      </c>
      <c r="X551" s="12">
        <f t="shared" si="166"/>
        <v>166168.27272727274</v>
      </c>
      <c r="Y551" s="12">
        <f t="shared" si="167"/>
        <v>291847.5</v>
      </c>
      <c r="Z551" s="12">
        <f t="shared" si="168"/>
        <v>332991.45454545453</v>
      </c>
      <c r="AA551" s="12">
        <f t="shared" si="169"/>
        <v>999533.40909090918</v>
      </c>
      <c r="AB551" s="22">
        <f t="shared" si="170"/>
        <v>0</v>
      </c>
      <c r="AC551" s="22">
        <f t="shared" si="171"/>
        <v>0</v>
      </c>
      <c r="AD551" s="22">
        <f t="shared" si="172"/>
        <v>0</v>
      </c>
      <c r="AE551" s="22">
        <f t="shared" si="173"/>
        <v>0</v>
      </c>
      <c r="AF551" s="22">
        <f t="shared" si="174"/>
        <v>0</v>
      </c>
      <c r="AG551" s="22">
        <f t="shared" si="175"/>
        <v>0</v>
      </c>
      <c r="AH551" s="22">
        <f t="shared" si="176"/>
        <v>0</v>
      </c>
      <c r="AI551" s="43" t="str">
        <f t="shared" si="177"/>
        <v>n/a</v>
      </c>
      <c r="AJ551" s="2" t="str">
        <f t="shared" si="160"/>
        <v>2017-18 Summer</v>
      </c>
      <c r="AK551" s="2" t="str">
        <f t="shared" si="161"/>
        <v>2016-17 Summer</v>
      </c>
      <c r="AL551" s="127">
        <v>0</v>
      </c>
    </row>
    <row r="552" spans="1:39">
      <c r="A552" s="46">
        <v>42640</v>
      </c>
      <c r="B552" s="13" t="str">
        <f t="shared" si="162"/>
        <v>Sep</v>
      </c>
      <c r="C552" s="182"/>
      <c r="D552" s="182"/>
      <c r="E552" s="182"/>
      <c r="F552" s="182"/>
      <c r="G552" s="182"/>
      <c r="H552" s="182"/>
      <c r="I552" s="12">
        <f>VLOOKUP($B552,'Gas wholesale lookups'!$A$4:$L$15,'Inputs - Gas wholesale index'!I$2,FALSE)</f>
        <v>291847.5</v>
      </c>
      <c r="J552" s="12">
        <f>VLOOKUP($B552,'Gas wholesale lookups'!$A$4:$L$15,'Inputs - Gas wholesale index'!J$2,FALSE)</f>
        <v>332991.45454545453</v>
      </c>
      <c r="K552" s="12">
        <f>VLOOKUP($B552,'Gas wholesale lookups'!$A$4:$L$15,'Inputs - Gas wholesale index'!K$2,FALSE)</f>
        <v>208526.18181818182</v>
      </c>
      <c r="L552" s="12">
        <f>VLOOKUP($B552,'Gas wholesale lookups'!$A$4:$L$15,'Inputs - Gas wholesale index'!L$2,FALSE)</f>
        <v>166168.27272727274</v>
      </c>
      <c r="M552" s="12">
        <f>VLOOKUP($B552,'Gas wholesale lookups'!$A$4:$L$15,'Inputs - Gas wholesale index'!M$2,FALSE)</f>
        <v>291847.5</v>
      </c>
      <c r="N552" s="12">
        <f>VLOOKUP($B552,'Gas wholesale lookups'!$A$4:$L$15,'Inputs - Gas wholesale index'!N$2,FALSE)</f>
        <v>332991.45454545453</v>
      </c>
      <c r="O552" s="37">
        <f>VLOOKUP($B552,'Gas wholesale lookups'!$A$4:$R$15,'Inputs - Gas wholesale index'!O$2,FALSE)</f>
        <v>0</v>
      </c>
      <c r="P552" s="37">
        <f>VLOOKUP($B552,'Gas wholesale lookups'!$A$4:$R$15,'Inputs - Gas wholesale index'!P$2,FALSE)</f>
        <v>0</v>
      </c>
      <c r="Q552" s="37">
        <f>VLOOKUP($B552,'Gas wholesale lookups'!$A$4:$R$15,'Inputs - Gas wholesale index'!Q$2,FALSE)</f>
        <v>1</v>
      </c>
      <c r="R552" s="37">
        <f>VLOOKUP($B552,'Gas wholesale lookups'!$A$4:$R$15,'Inputs - Gas wholesale index'!R$2,FALSE)</f>
        <v>1</v>
      </c>
      <c r="S552" s="37">
        <f>VLOOKUP($B552,'Gas wholesale lookups'!$A$4:$R$15,'Inputs - Gas wholesale index'!S$2,FALSE)</f>
        <v>1</v>
      </c>
      <c r="T552" s="37">
        <f>VLOOKUP($B552,'Gas wholesale lookups'!$A$4:$R$15,'Inputs - Gas wholesale index'!T$2,FALSE)</f>
        <v>1</v>
      </c>
      <c r="U552" s="12">
        <f t="shared" si="163"/>
        <v>0</v>
      </c>
      <c r="V552" s="12">
        <f t="shared" si="164"/>
        <v>0</v>
      </c>
      <c r="W552" s="12">
        <f t="shared" si="165"/>
        <v>208526.18181818182</v>
      </c>
      <c r="X552" s="12">
        <f t="shared" si="166"/>
        <v>166168.27272727274</v>
      </c>
      <c r="Y552" s="12">
        <f t="shared" si="167"/>
        <v>291847.5</v>
      </c>
      <c r="Z552" s="12">
        <f t="shared" si="168"/>
        <v>332991.45454545453</v>
      </c>
      <c r="AA552" s="12">
        <f t="shared" si="169"/>
        <v>999533.40909090918</v>
      </c>
      <c r="AB552" s="22">
        <f t="shared" si="170"/>
        <v>0</v>
      </c>
      <c r="AC552" s="22">
        <f t="shared" si="171"/>
        <v>0</v>
      </c>
      <c r="AD552" s="22">
        <f t="shared" si="172"/>
        <v>0</v>
      </c>
      <c r="AE552" s="22">
        <f t="shared" si="173"/>
        <v>0</v>
      </c>
      <c r="AF552" s="22">
        <f t="shared" si="174"/>
        <v>0</v>
      </c>
      <c r="AG552" s="22">
        <f t="shared" si="175"/>
        <v>0</v>
      </c>
      <c r="AH552" s="22">
        <f t="shared" si="176"/>
        <v>0</v>
      </c>
      <c r="AI552" s="43" t="str">
        <f t="shared" si="177"/>
        <v>n/a</v>
      </c>
      <c r="AJ552" s="2" t="str">
        <f t="shared" si="160"/>
        <v>2017-18 Summer</v>
      </c>
      <c r="AK552" s="2" t="str">
        <f t="shared" si="161"/>
        <v>2016-17 Summer</v>
      </c>
      <c r="AL552" s="127">
        <v>0</v>
      </c>
    </row>
    <row r="553" spans="1:39">
      <c r="A553" s="46">
        <v>42641</v>
      </c>
      <c r="B553" s="13" t="str">
        <f t="shared" si="162"/>
        <v>Sep</v>
      </c>
      <c r="C553" s="182"/>
      <c r="D553" s="182"/>
      <c r="E553" s="182"/>
      <c r="F553" s="182"/>
      <c r="G553" s="182"/>
      <c r="H553" s="182"/>
      <c r="I553" s="12">
        <f>VLOOKUP($B553,'Gas wholesale lookups'!$A$4:$L$15,'Inputs - Gas wholesale index'!I$2,FALSE)</f>
        <v>291847.5</v>
      </c>
      <c r="J553" s="12">
        <f>VLOOKUP($B553,'Gas wholesale lookups'!$A$4:$L$15,'Inputs - Gas wholesale index'!J$2,FALSE)</f>
        <v>332991.45454545453</v>
      </c>
      <c r="K553" s="12">
        <f>VLOOKUP($B553,'Gas wholesale lookups'!$A$4:$L$15,'Inputs - Gas wholesale index'!K$2,FALSE)</f>
        <v>208526.18181818182</v>
      </c>
      <c r="L553" s="12">
        <f>VLOOKUP($B553,'Gas wholesale lookups'!$A$4:$L$15,'Inputs - Gas wholesale index'!L$2,FALSE)</f>
        <v>166168.27272727274</v>
      </c>
      <c r="M553" s="12">
        <f>VLOOKUP($B553,'Gas wholesale lookups'!$A$4:$L$15,'Inputs - Gas wholesale index'!M$2,FALSE)</f>
        <v>291847.5</v>
      </c>
      <c r="N553" s="12">
        <f>VLOOKUP($B553,'Gas wholesale lookups'!$A$4:$L$15,'Inputs - Gas wholesale index'!N$2,FALSE)</f>
        <v>332991.45454545453</v>
      </c>
      <c r="O553" s="37">
        <f>VLOOKUP($B553,'Gas wholesale lookups'!$A$4:$R$15,'Inputs - Gas wholesale index'!O$2,FALSE)</f>
        <v>0</v>
      </c>
      <c r="P553" s="37">
        <f>VLOOKUP($B553,'Gas wholesale lookups'!$A$4:$R$15,'Inputs - Gas wholesale index'!P$2,FALSE)</f>
        <v>0</v>
      </c>
      <c r="Q553" s="37">
        <f>VLOOKUP($B553,'Gas wholesale lookups'!$A$4:$R$15,'Inputs - Gas wholesale index'!Q$2,FALSE)</f>
        <v>1</v>
      </c>
      <c r="R553" s="37">
        <f>VLOOKUP($B553,'Gas wholesale lookups'!$A$4:$R$15,'Inputs - Gas wholesale index'!R$2,FALSE)</f>
        <v>1</v>
      </c>
      <c r="S553" s="37">
        <f>VLOOKUP($B553,'Gas wholesale lookups'!$A$4:$R$15,'Inputs - Gas wholesale index'!S$2,FALSE)</f>
        <v>1</v>
      </c>
      <c r="T553" s="37">
        <f>VLOOKUP($B553,'Gas wholesale lookups'!$A$4:$R$15,'Inputs - Gas wholesale index'!T$2,FALSE)</f>
        <v>1</v>
      </c>
      <c r="U553" s="12">
        <f t="shared" si="163"/>
        <v>0</v>
      </c>
      <c r="V553" s="12">
        <f t="shared" si="164"/>
        <v>0</v>
      </c>
      <c r="W553" s="12">
        <f t="shared" si="165"/>
        <v>208526.18181818182</v>
      </c>
      <c r="X553" s="12">
        <f t="shared" si="166"/>
        <v>166168.27272727274</v>
      </c>
      <c r="Y553" s="12">
        <f t="shared" si="167"/>
        <v>291847.5</v>
      </c>
      <c r="Z553" s="12">
        <f t="shared" si="168"/>
        <v>332991.45454545453</v>
      </c>
      <c r="AA553" s="12">
        <f t="shared" si="169"/>
        <v>999533.40909090918</v>
      </c>
      <c r="AB553" s="22">
        <f t="shared" si="170"/>
        <v>0</v>
      </c>
      <c r="AC553" s="22">
        <f t="shared" si="171"/>
        <v>0</v>
      </c>
      <c r="AD553" s="22">
        <f t="shared" si="172"/>
        <v>0</v>
      </c>
      <c r="AE553" s="22">
        <f t="shared" si="173"/>
        <v>0</v>
      </c>
      <c r="AF553" s="22">
        <f t="shared" si="174"/>
        <v>0</v>
      </c>
      <c r="AG553" s="22">
        <f t="shared" si="175"/>
        <v>0</v>
      </c>
      <c r="AH553" s="22">
        <f t="shared" si="176"/>
        <v>0</v>
      </c>
      <c r="AI553" s="43" t="str">
        <f t="shared" si="177"/>
        <v>n/a</v>
      </c>
      <c r="AJ553" s="2" t="str">
        <f t="shared" si="160"/>
        <v>2017-18 Summer</v>
      </c>
      <c r="AK553" s="2" t="str">
        <f t="shared" si="161"/>
        <v>2016-17 Summer</v>
      </c>
      <c r="AL553" s="127">
        <v>0</v>
      </c>
    </row>
    <row r="554" spans="1:39">
      <c r="A554" s="46">
        <v>42642</v>
      </c>
      <c r="B554" s="13" t="str">
        <f t="shared" si="162"/>
        <v>Sep</v>
      </c>
      <c r="C554" s="182"/>
      <c r="D554" s="182"/>
      <c r="E554" s="182"/>
      <c r="F554" s="182"/>
      <c r="G554" s="182"/>
      <c r="H554" s="182"/>
      <c r="I554" s="12">
        <f>VLOOKUP($B554,'Gas wholesale lookups'!$A$4:$L$15,'Inputs - Gas wholesale index'!I$2,FALSE)</f>
        <v>291847.5</v>
      </c>
      <c r="J554" s="12">
        <f>VLOOKUP($B554,'Gas wholesale lookups'!$A$4:$L$15,'Inputs - Gas wholesale index'!J$2,FALSE)</f>
        <v>332991.45454545453</v>
      </c>
      <c r="K554" s="12">
        <f>VLOOKUP($B554,'Gas wholesale lookups'!$A$4:$L$15,'Inputs - Gas wholesale index'!K$2,FALSE)</f>
        <v>208526.18181818182</v>
      </c>
      <c r="L554" s="12">
        <f>VLOOKUP($B554,'Gas wholesale lookups'!$A$4:$L$15,'Inputs - Gas wholesale index'!L$2,FALSE)</f>
        <v>166168.27272727274</v>
      </c>
      <c r="M554" s="12">
        <f>VLOOKUP($B554,'Gas wholesale lookups'!$A$4:$L$15,'Inputs - Gas wholesale index'!M$2,FALSE)</f>
        <v>291847.5</v>
      </c>
      <c r="N554" s="12">
        <f>VLOOKUP($B554,'Gas wholesale lookups'!$A$4:$L$15,'Inputs - Gas wholesale index'!N$2,FALSE)</f>
        <v>332991.45454545453</v>
      </c>
      <c r="O554" s="37">
        <f>VLOOKUP($B554,'Gas wholesale lookups'!$A$4:$R$15,'Inputs - Gas wholesale index'!O$2,FALSE)</f>
        <v>0</v>
      </c>
      <c r="P554" s="37">
        <f>VLOOKUP($B554,'Gas wholesale lookups'!$A$4:$R$15,'Inputs - Gas wholesale index'!P$2,FALSE)</f>
        <v>0</v>
      </c>
      <c r="Q554" s="37">
        <f>VLOOKUP($B554,'Gas wholesale lookups'!$A$4:$R$15,'Inputs - Gas wholesale index'!Q$2,FALSE)</f>
        <v>1</v>
      </c>
      <c r="R554" s="37">
        <f>VLOOKUP($B554,'Gas wholesale lookups'!$A$4:$R$15,'Inputs - Gas wholesale index'!R$2,FALSE)</f>
        <v>1</v>
      </c>
      <c r="S554" s="37">
        <f>VLOOKUP($B554,'Gas wholesale lookups'!$A$4:$R$15,'Inputs - Gas wholesale index'!S$2,FALSE)</f>
        <v>1</v>
      </c>
      <c r="T554" s="37">
        <f>VLOOKUP($B554,'Gas wholesale lookups'!$A$4:$R$15,'Inputs - Gas wholesale index'!T$2,FALSE)</f>
        <v>1</v>
      </c>
      <c r="U554" s="12">
        <f t="shared" si="163"/>
        <v>0</v>
      </c>
      <c r="V554" s="12">
        <f t="shared" si="164"/>
        <v>0</v>
      </c>
      <c r="W554" s="12">
        <f t="shared" si="165"/>
        <v>208526.18181818182</v>
      </c>
      <c r="X554" s="12">
        <f t="shared" si="166"/>
        <v>166168.27272727274</v>
      </c>
      <c r="Y554" s="12">
        <f t="shared" si="167"/>
        <v>291847.5</v>
      </c>
      <c r="Z554" s="12">
        <f t="shared" si="168"/>
        <v>332991.45454545453</v>
      </c>
      <c r="AA554" s="12">
        <f t="shared" si="169"/>
        <v>999533.40909090918</v>
      </c>
      <c r="AB554" s="22">
        <f t="shared" si="170"/>
        <v>0</v>
      </c>
      <c r="AC554" s="22">
        <f t="shared" si="171"/>
        <v>0</v>
      </c>
      <c r="AD554" s="22">
        <f t="shared" si="172"/>
        <v>0</v>
      </c>
      <c r="AE554" s="22">
        <f t="shared" si="173"/>
        <v>0</v>
      </c>
      <c r="AF554" s="22">
        <f t="shared" si="174"/>
        <v>0</v>
      </c>
      <c r="AG554" s="22">
        <f t="shared" si="175"/>
        <v>0</v>
      </c>
      <c r="AH554" s="22">
        <f t="shared" si="176"/>
        <v>0</v>
      </c>
      <c r="AI554" s="43" t="str">
        <f t="shared" si="177"/>
        <v>n/a</v>
      </c>
      <c r="AJ554" s="2" t="str">
        <f t="shared" si="160"/>
        <v>2017-18 Summer</v>
      </c>
      <c r="AK554" s="2" t="str">
        <f t="shared" si="161"/>
        <v>2016-17 Summer</v>
      </c>
      <c r="AL554" s="127">
        <v>0</v>
      </c>
    </row>
    <row r="555" spans="1:39">
      <c r="A555" s="46">
        <v>42643</v>
      </c>
      <c r="B555" s="13" t="str">
        <f t="shared" si="162"/>
        <v>Sep</v>
      </c>
      <c r="C555" s="182"/>
      <c r="D555" s="182"/>
      <c r="E555" s="182"/>
      <c r="F555" s="182"/>
      <c r="G555" s="182"/>
      <c r="H555" s="182"/>
      <c r="I555" s="12">
        <f>VLOOKUP($B555,'Gas wholesale lookups'!$A$4:$L$15,'Inputs - Gas wholesale index'!I$2,FALSE)</f>
        <v>291847.5</v>
      </c>
      <c r="J555" s="12">
        <f>VLOOKUP($B555,'Gas wholesale lookups'!$A$4:$L$15,'Inputs - Gas wholesale index'!J$2,FALSE)</f>
        <v>332991.45454545453</v>
      </c>
      <c r="K555" s="12">
        <f>VLOOKUP($B555,'Gas wholesale lookups'!$A$4:$L$15,'Inputs - Gas wholesale index'!K$2,FALSE)</f>
        <v>208526.18181818182</v>
      </c>
      <c r="L555" s="12">
        <f>VLOOKUP($B555,'Gas wholesale lookups'!$A$4:$L$15,'Inputs - Gas wholesale index'!L$2,FALSE)</f>
        <v>166168.27272727274</v>
      </c>
      <c r="M555" s="12">
        <f>VLOOKUP($B555,'Gas wholesale lookups'!$A$4:$L$15,'Inputs - Gas wholesale index'!M$2,FALSE)</f>
        <v>291847.5</v>
      </c>
      <c r="N555" s="12">
        <f>VLOOKUP($B555,'Gas wholesale lookups'!$A$4:$L$15,'Inputs - Gas wholesale index'!N$2,FALSE)</f>
        <v>332991.45454545453</v>
      </c>
      <c r="O555" s="37">
        <f>VLOOKUP($B555,'Gas wholesale lookups'!$A$4:$R$15,'Inputs - Gas wholesale index'!O$2,FALSE)</f>
        <v>0</v>
      </c>
      <c r="P555" s="37">
        <f>VLOOKUP($B555,'Gas wholesale lookups'!$A$4:$R$15,'Inputs - Gas wholesale index'!P$2,FALSE)</f>
        <v>0</v>
      </c>
      <c r="Q555" s="37">
        <f>VLOOKUP($B555,'Gas wholesale lookups'!$A$4:$R$15,'Inputs - Gas wholesale index'!Q$2,FALSE)</f>
        <v>1</v>
      </c>
      <c r="R555" s="37">
        <f>VLOOKUP($B555,'Gas wholesale lookups'!$A$4:$R$15,'Inputs - Gas wholesale index'!R$2,FALSE)</f>
        <v>1</v>
      </c>
      <c r="S555" s="37">
        <f>VLOOKUP($B555,'Gas wholesale lookups'!$A$4:$R$15,'Inputs - Gas wholesale index'!S$2,FALSE)</f>
        <v>1</v>
      </c>
      <c r="T555" s="37">
        <f>VLOOKUP($B555,'Gas wholesale lookups'!$A$4:$R$15,'Inputs - Gas wholesale index'!T$2,FALSE)</f>
        <v>1</v>
      </c>
      <c r="U555" s="12">
        <f t="shared" si="163"/>
        <v>0</v>
      </c>
      <c r="V555" s="12">
        <f t="shared" si="164"/>
        <v>0</v>
      </c>
      <c r="W555" s="12">
        <f t="shared" si="165"/>
        <v>208526.18181818182</v>
      </c>
      <c r="X555" s="12">
        <f t="shared" si="166"/>
        <v>166168.27272727274</v>
      </c>
      <c r="Y555" s="12">
        <f t="shared" si="167"/>
        <v>291847.5</v>
      </c>
      <c r="Z555" s="12">
        <f t="shared" si="168"/>
        <v>332991.45454545453</v>
      </c>
      <c r="AA555" s="12">
        <f t="shared" si="169"/>
        <v>999533.40909090918</v>
      </c>
      <c r="AB555" s="22">
        <f t="shared" si="170"/>
        <v>0</v>
      </c>
      <c r="AC555" s="22">
        <f t="shared" si="171"/>
        <v>0</v>
      </c>
      <c r="AD555" s="22">
        <f t="shared" si="172"/>
        <v>0</v>
      </c>
      <c r="AE555" s="22">
        <f t="shared" si="173"/>
        <v>0</v>
      </c>
      <c r="AF555" s="22">
        <f t="shared" si="174"/>
        <v>0</v>
      </c>
      <c r="AG555" s="22">
        <f t="shared" si="175"/>
        <v>0</v>
      </c>
      <c r="AH555" s="22">
        <f t="shared" si="176"/>
        <v>0</v>
      </c>
      <c r="AI555" s="43" t="str">
        <f t="shared" si="177"/>
        <v>n/a</v>
      </c>
      <c r="AJ555" s="2" t="str">
        <f t="shared" si="160"/>
        <v>2017-18 Summer</v>
      </c>
      <c r="AK555" s="2" t="str">
        <f t="shared" si="161"/>
        <v>2016-17 Summer</v>
      </c>
      <c r="AL555" s="127">
        <v>0</v>
      </c>
    </row>
    <row r="556" spans="1:39">
      <c r="A556" s="46">
        <v>42646</v>
      </c>
      <c r="B556" s="13" t="str">
        <f t="shared" si="162"/>
        <v>Oct</v>
      </c>
      <c r="C556" s="182"/>
      <c r="D556" s="182"/>
      <c r="E556" s="182"/>
      <c r="F556" s="182"/>
      <c r="G556" s="182"/>
      <c r="H556" s="182"/>
      <c r="I556" s="12">
        <f>VLOOKUP($B556,'Gas wholesale lookups'!$A$4:$L$15,'Inputs - Gas wholesale index'!I$2,FALSE)</f>
        <v>332991.45454545453</v>
      </c>
      <c r="J556" s="12">
        <f>VLOOKUP($B556,'Gas wholesale lookups'!$A$4:$L$15,'Inputs - Gas wholesale index'!J$2,FALSE)</f>
        <v>208526.18181818182</v>
      </c>
      <c r="K556" s="12">
        <f>VLOOKUP($B556,'Gas wholesale lookups'!$A$4:$L$15,'Inputs - Gas wholesale index'!K$2,FALSE)</f>
        <v>166168.27272727274</v>
      </c>
      <c r="L556" s="12">
        <f>VLOOKUP($B556,'Gas wholesale lookups'!$A$4:$L$15,'Inputs - Gas wholesale index'!L$2,FALSE)</f>
        <v>291847.5</v>
      </c>
      <c r="M556" s="12">
        <f>VLOOKUP($B556,'Gas wholesale lookups'!$A$4:$L$15,'Inputs - Gas wholesale index'!M$2,FALSE)</f>
        <v>332991.45454545453</v>
      </c>
      <c r="N556" s="12">
        <f>VLOOKUP($B556,'Gas wholesale lookups'!$A$4:$L$15,'Inputs - Gas wholesale index'!N$2,FALSE)</f>
        <v>208526.18181818182</v>
      </c>
      <c r="O556" s="37">
        <f>VLOOKUP($B556,'Gas wholesale lookups'!$A$4:$R$15,'Inputs - Gas wholesale index'!O$2,FALSE)</f>
        <v>0</v>
      </c>
      <c r="P556" s="37">
        <f>VLOOKUP($B556,'Gas wholesale lookups'!$A$4:$R$15,'Inputs - Gas wholesale index'!P$2,FALSE)</f>
        <v>1</v>
      </c>
      <c r="Q556" s="37">
        <f>VLOOKUP($B556,'Gas wholesale lookups'!$A$4:$R$15,'Inputs - Gas wholesale index'!Q$2,FALSE)</f>
        <v>1</v>
      </c>
      <c r="R556" s="37">
        <f>VLOOKUP($B556,'Gas wholesale lookups'!$A$4:$R$15,'Inputs - Gas wholesale index'!R$2,FALSE)</f>
        <v>1</v>
      </c>
      <c r="S556" s="37">
        <f>VLOOKUP($B556,'Gas wholesale lookups'!$A$4:$R$15,'Inputs - Gas wholesale index'!S$2,FALSE)</f>
        <v>1</v>
      </c>
      <c r="T556" s="37">
        <f>VLOOKUP($B556,'Gas wholesale lookups'!$A$4:$R$15,'Inputs - Gas wholesale index'!T$2,FALSE)</f>
        <v>0</v>
      </c>
      <c r="U556" s="12">
        <f t="shared" si="163"/>
        <v>0</v>
      </c>
      <c r="V556" s="12">
        <f t="shared" si="164"/>
        <v>208526.18181818182</v>
      </c>
      <c r="W556" s="12">
        <f t="shared" si="165"/>
        <v>166168.27272727274</v>
      </c>
      <c r="X556" s="12">
        <f t="shared" si="166"/>
        <v>291847.5</v>
      </c>
      <c r="Y556" s="12">
        <f t="shared" si="167"/>
        <v>332991.45454545453</v>
      </c>
      <c r="Z556" s="12">
        <f t="shared" si="168"/>
        <v>0</v>
      </c>
      <c r="AA556" s="12">
        <f t="shared" si="169"/>
        <v>999533.40909090918</v>
      </c>
      <c r="AB556" s="22">
        <f t="shared" si="170"/>
        <v>0</v>
      </c>
      <c r="AC556" s="22">
        <f t="shared" si="171"/>
        <v>0</v>
      </c>
      <c r="AD556" s="22">
        <f t="shared" si="172"/>
        <v>0</v>
      </c>
      <c r="AE556" s="22">
        <f t="shared" si="173"/>
        <v>0</v>
      </c>
      <c r="AF556" s="22">
        <f t="shared" si="174"/>
        <v>0</v>
      </c>
      <c r="AG556" s="22">
        <f t="shared" si="175"/>
        <v>0</v>
      </c>
      <c r="AH556" s="22">
        <f t="shared" si="176"/>
        <v>0</v>
      </c>
      <c r="AI556" s="43" t="str">
        <f t="shared" si="177"/>
        <v>n/a</v>
      </c>
      <c r="AJ556" s="2" t="str">
        <f t="shared" si="160"/>
        <v>2017-18 Summer</v>
      </c>
      <c r="AK556" s="2" t="str">
        <f t="shared" si="161"/>
        <v>2016-17 Winter</v>
      </c>
      <c r="AL556" s="127">
        <v>0</v>
      </c>
    </row>
    <row r="557" spans="1:39">
      <c r="A557" s="46">
        <v>42647</v>
      </c>
      <c r="B557" s="13" t="str">
        <f t="shared" si="162"/>
        <v>Oct</v>
      </c>
      <c r="C557" s="182"/>
      <c r="D557" s="182"/>
      <c r="E557" s="182"/>
      <c r="F557" s="182"/>
      <c r="G557" s="182"/>
      <c r="H557" s="182"/>
      <c r="I557" s="12">
        <f>VLOOKUP($B557,'Gas wholesale lookups'!$A$4:$L$15,'Inputs - Gas wholesale index'!I$2,FALSE)</f>
        <v>332991.45454545453</v>
      </c>
      <c r="J557" s="12">
        <f>VLOOKUP($B557,'Gas wholesale lookups'!$A$4:$L$15,'Inputs - Gas wholesale index'!J$2,FALSE)</f>
        <v>208526.18181818182</v>
      </c>
      <c r="K557" s="12">
        <f>VLOOKUP($B557,'Gas wholesale lookups'!$A$4:$L$15,'Inputs - Gas wholesale index'!K$2,FALSE)</f>
        <v>166168.27272727274</v>
      </c>
      <c r="L557" s="12">
        <f>VLOOKUP($B557,'Gas wholesale lookups'!$A$4:$L$15,'Inputs - Gas wholesale index'!L$2,FALSE)</f>
        <v>291847.5</v>
      </c>
      <c r="M557" s="12">
        <f>VLOOKUP($B557,'Gas wholesale lookups'!$A$4:$L$15,'Inputs - Gas wholesale index'!M$2,FALSE)</f>
        <v>332991.45454545453</v>
      </c>
      <c r="N557" s="12">
        <f>VLOOKUP($B557,'Gas wholesale lookups'!$A$4:$L$15,'Inputs - Gas wholesale index'!N$2,FALSE)</f>
        <v>208526.18181818182</v>
      </c>
      <c r="O557" s="37">
        <f>VLOOKUP($B557,'Gas wholesale lookups'!$A$4:$R$15,'Inputs - Gas wholesale index'!O$2,FALSE)</f>
        <v>0</v>
      </c>
      <c r="P557" s="37">
        <f>VLOOKUP($B557,'Gas wholesale lookups'!$A$4:$R$15,'Inputs - Gas wholesale index'!P$2,FALSE)</f>
        <v>1</v>
      </c>
      <c r="Q557" s="37">
        <f>VLOOKUP($B557,'Gas wholesale lookups'!$A$4:$R$15,'Inputs - Gas wholesale index'!Q$2,FALSE)</f>
        <v>1</v>
      </c>
      <c r="R557" s="37">
        <f>VLOOKUP($B557,'Gas wholesale lookups'!$A$4:$R$15,'Inputs - Gas wholesale index'!R$2,FALSE)</f>
        <v>1</v>
      </c>
      <c r="S557" s="37">
        <f>VLOOKUP($B557,'Gas wholesale lookups'!$A$4:$R$15,'Inputs - Gas wholesale index'!S$2,FALSE)</f>
        <v>1</v>
      </c>
      <c r="T557" s="37">
        <f>VLOOKUP($B557,'Gas wholesale lookups'!$A$4:$R$15,'Inputs - Gas wholesale index'!T$2,FALSE)</f>
        <v>0</v>
      </c>
      <c r="U557" s="12">
        <f t="shared" si="163"/>
        <v>0</v>
      </c>
      <c r="V557" s="12">
        <f t="shared" si="164"/>
        <v>208526.18181818182</v>
      </c>
      <c r="W557" s="12">
        <f t="shared" si="165"/>
        <v>166168.27272727274</v>
      </c>
      <c r="X557" s="12">
        <f t="shared" si="166"/>
        <v>291847.5</v>
      </c>
      <c r="Y557" s="12">
        <f t="shared" si="167"/>
        <v>332991.45454545453</v>
      </c>
      <c r="Z557" s="12">
        <f t="shared" si="168"/>
        <v>0</v>
      </c>
      <c r="AA557" s="12">
        <f t="shared" si="169"/>
        <v>999533.40909090918</v>
      </c>
      <c r="AB557" s="22">
        <f t="shared" si="170"/>
        <v>0</v>
      </c>
      <c r="AC557" s="22">
        <f t="shared" si="171"/>
        <v>0</v>
      </c>
      <c r="AD557" s="22">
        <f t="shared" si="172"/>
        <v>0</v>
      </c>
      <c r="AE557" s="22">
        <f t="shared" si="173"/>
        <v>0</v>
      </c>
      <c r="AF557" s="22">
        <f t="shared" si="174"/>
        <v>0</v>
      </c>
      <c r="AG557" s="22">
        <f t="shared" si="175"/>
        <v>0</v>
      </c>
      <c r="AH557" s="22">
        <f t="shared" si="176"/>
        <v>0</v>
      </c>
      <c r="AI557" s="43" t="str">
        <f t="shared" si="177"/>
        <v>n/a</v>
      </c>
      <c r="AJ557" s="2" t="str">
        <f t="shared" si="160"/>
        <v>2017-18 Summer</v>
      </c>
      <c r="AK557" s="2" t="str">
        <f t="shared" si="161"/>
        <v>2016-17 Winter</v>
      </c>
      <c r="AL557" s="127">
        <v>0</v>
      </c>
    </row>
    <row r="558" spans="1:39">
      <c r="A558" s="46">
        <v>42648</v>
      </c>
      <c r="B558" s="13" t="str">
        <f t="shared" si="162"/>
        <v>Oct</v>
      </c>
      <c r="C558" s="182"/>
      <c r="D558" s="182"/>
      <c r="E558" s="182"/>
      <c r="F558" s="182"/>
      <c r="G558" s="182"/>
      <c r="H558" s="182"/>
      <c r="I558" s="12">
        <f>VLOOKUP($B558,'Gas wholesale lookups'!$A$4:$L$15,'Inputs - Gas wholesale index'!I$2,FALSE)</f>
        <v>332991.45454545453</v>
      </c>
      <c r="J558" s="12">
        <f>VLOOKUP($B558,'Gas wholesale lookups'!$A$4:$L$15,'Inputs - Gas wholesale index'!J$2,FALSE)</f>
        <v>208526.18181818182</v>
      </c>
      <c r="K558" s="12">
        <f>VLOOKUP($B558,'Gas wholesale lookups'!$A$4:$L$15,'Inputs - Gas wholesale index'!K$2,FALSE)</f>
        <v>166168.27272727274</v>
      </c>
      <c r="L558" s="12">
        <f>VLOOKUP($B558,'Gas wholesale lookups'!$A$4:$L$15,'Inputs - Gas wholesale index'!L$2,FALSE)</f>
        <v>291847.5</v>
      </c>
      <c r="M558" s="12">
        <f>VLOOKUP($B558,'Gas wholesale lookups'!$A$4:$L$15,'Inputs - Gas wholesale index'!M$2,FALSE)</f>
        <v>332991.45454545453</v>
      </c>
      <c r="N558" s="12">
        <f>VLOOKUP($B558,'Gas wholesale lookups'!$A$4:$L$15,'Inputs - Gas wholesale index'!N$2,FALSE)</f>
        <v>208526.18181818182</v>
      </c>
      <c r="O558" s="37">
        <f>VLOOKUP($B558,'Gas wholesale lookups'!$A$4:$R$15,'Inputs - Gas wholesale index'!O$2,FALSE)</f>
        <v>0</v>
      </c>
      <c r="P558" s="37">
        <f>VLOOKUP($B558,'Gas wholesale lookups'!$A$4:$R$15,'Inputs - Gas wholesale index'!P$2,FALSE)</f>
        <v>1</v>
      </c>
      <c r="Q558" s="37">
        <f>VLOOKUP($B558,'Gas wholesale lookups'!$A$4:$R$15,'Inputs - Gas wholesale index'!Q$2,FALSE)</f>
        <v>1</v>
      </c>
      <c r="R558" s="37">
        <f>VLOOKUP($B558,'Gas wholesale lookups'!$A$4:$R$15,'Inputs - Gas wholesale index'!R$2,FALSE)</f>
        <v>1</v>
      </c>
      <c r="S558" s="37">
        <f>VLOOKUP($B558,'Gas wholesale lookups'!$A$4:$R$15,'Inputs - Gas wholesale index'!S$2,FALSE)</f>
        <v>1</v>
      </c>
      <c r="T558" s="37">
        <f>VLOOKUP($B558,'Gas wholesale lookups'!$A$4:$R$15,'Inputs - Gas wholesale index'!T$2,FALSE)</f>
        <v>0</v>
      </c>
      <c r="U558" s="12">
        <f t="shared" si="163"/>
        <v>0</v>
      </c>
      <c r="V558" s="12">
        <f t="shared" si="164"/>
        <v>208526.18181818182</v>
      </c>
      <c r="W558" s="12">
        <f t="shared" si="165"/>
        <v>166168.27272727274</v>
      </c>
      <c r="X558" s="12">
        <f t="shared" si="166"/>
        <v>291847.5</v>
      </c>
      <c r="Y558" s="12">
        <f t="shared" si="167"/>
        <v>332991.45454545453</v>
      </c>
      <c r="Z558" s="12">
        <f t="shared" si="168"/>
        <v>0</v>
      </c>
      <c r="AA558" s="12">
        <f t="shared" si="169"/>
        <v>999533.40909090918</v>
      </c>
      <c r="AB558" s="22">
        <f t="shared" si="170"/>
        <v>0</v>
      </c>
      <c r="AC558" s="22">
        <f t="shared" si="171"/>
        <v>0</v>
      </c>
      <c r="AD558" s="22">
        <f t="shared" si="172"/>
        <v>0</v>
      </c>
      <c r="AE558" s="22">
        <f t="shared" si="173"/>
        <v>0</v>
      </c>
      <c r="AF558" s="22">
        <f t="shared" si="174"/>
        <v>0</v>
      </c>
      <c r="AG558" s="22">
        <f t="shared" si="175"/>
        <v>0</v>
      </c>
      <c r="AH558" s="22">
        <f t="shared" si="176"/>
        <v>0</v>
      </c>
      <c r="AI558" s="43" t="str">
        <f t="shared" si="177"/>
        <v>n/a</v>
      </c>
      <c r="AJ558" s="2" t="str">
        <f t="shared" si="160"/>
        <v>2017-18 Summer</v>
      </c>
      <c r="AK558" s="2" t="str">
        <f t="shared" si="161"/>
        <v>2016-17 Winter</v>
      </c>
      <c r="AL558" s="127">
        <v>0</v>
      </c>
    </row>
    <row r="559" spans="1:39">
      <c r="A559" s="46">
        <v>42649</v>
      </c>
      <c r="B559" s="13" t="str">
        <f t="shared" si="162"/>
        <v>Oct</v>
      </c>
      <c r="C559" s="182"/>
      <c r="D559" s="182"/>
      <c r="E559" s="182"/>
      <c r="F559" s="182"/>
      <c r="G559" s="182"/>
      <c r="H559" s="182"/>
      <c r="I559" s="12">
        <f>VLOOKUP($B559,'Gas wholesale lookups'!$A$4:$L$15,'Inputs - Gas wholesale index'!I$2,FALSE)</f>
        <v>332991.45454545453</v>
      </c>
      <c r="J559" s="12">
        <f>VLOOKUP($B559,'Gas wholesale lookups'!$A$4:$L$15,'Inputs - Gas wholesale index'!J$2,FALSE)</f>
        <v>208526.18181818182</v>
      </c>
      <c r="K559" s="12">
        <f>VLOOKUP($B559,'Gas wholesale lookups'!$A$4:$L$15,'Inputs - Gas wholesale index'!K$2,FALSE)</f>
        <v>166168.27272727274</v>
      </c>
      <c r="L559" s="12">
        <f>VLOOKUP($B559,'Gas wholesale lookups'!$A$4:$L$15,'Inputs - Gas wholesale index'!L$2,FALSE)</f>
        <v>291847.5</v>
      </c>
      <c r="M559" s="12">
        <f>VLOOKUP($B559,'Gas wholesale lookups'!$A$4:$L$15,'Inputs - Gas wholesale index'!M$2,FALSE)</f>
        <v>332991.45454545453</v>
      </c>
      <c r="N559" s="12">
        <f>VLOOKUP($B559,'Gas wholesale lookups'!$A$4:$L$15,'Inputs - Gas wholesale index'!N$2,FALSE)</f>
        <v>208526.18181818182</v>
      </c>
      <c r="O559" s="37">
        <f>VLOOKUP($B559,'Gas wholesale lookups'!$A$4:$R$15,'Inputs - Gas wholesale index'!O$2,FALSE)</f>
        <v>0</v>
      </c>
      <c r="P559" s="37">
        <f>VLOOKUP($B559,'Gas wholesale lookups'!$A$4:$R$15,'Inputs - Gas wholesale index'!P$2,FALSE)</f>
        <v>1</v>
      </c>
      <c r="Q559" s="37">
        <f>VLOOKUP($B559,'Gas wholesale lookups'!$A$4:$R$15,'Inputs - Gas wholesale index'!Q$2,FALSE)</f>
        <v>1</v>
      </c>
      <c r="R559" s="37">
        <f>VLOOKUP($B559,'Gas wholesale lookups'!$A$4:$R$15,'Inputs - Gas wholesale index'!R$2,FALSE)</f>
        <v>1</v>
      </c>
      <c r="S559" s="37">
        <f>VLOOKUP($B559,'Gas wholesale lookups'!$A$4:$R$15,'Inputs - Gas wholesale index'!S$2,FALSE)</f>
        <v>1</v>
      </c>
      <c r="T559" s="37">
        <f>VLOOKUP($B559,'Gas wholesale lookups'!$A$4:$R$15,'Inputs - Gas wholesale index'!T$2,FALSE)</f>
        <v>0</v>
      </c>
      <c r="U559" s="12">
        <f t="shared" si="163"/>
        <v>0</v>
      </c>
      <c r="V559" s="12">
        <f t="shared" si="164"/>
        <v>208526.18181818182</v>
      </c>
      <c r="W559" s="12">
        <f t="shared" si="165"/>
        <v>166168.27272727274</v>
      </c>
      <c r="X559" s="12">
        <f t="shared" si="166"/>
        <v>291847.5</v>
      </c>
      <c r="Y559" s="12">
        <f t="shared" si="167"/>
        <v>332991.45454545453</v>
      </c>
      <c r="Z559" s="12">
        <f t="shared" si="168"/>
        <v>0</v>
      </c>
      <c r="AA559" s="12">
        <f t="shared" si="169"/>
        <v>999533.40909090918</v>
      </c>
      <c r="AB559" s="22">
        <f t="shared" si="170"/>
        <v>0</v>
      </c>
      <c r="AC559" s="22">
        <f t="shared" si="171"/>
        <v>0</v>
      </c>
      <c r="AD559" s="22">
        <f t="shared" si="172"/>
        <v>0</v>
      </c>
      <c r="AE559" s="22">
        <f t="shared" si="173"/>
        <v>0</v>
      </c>
      <c r="AF559" s="22">
        <f t="shared" si="174"/>
        <v>0</v>
      </c>
      <c r="AG559" s="22">
        <f t="shared" si="175"/>
        <v>0</v>
      </c>
      <c r="AH559" s="22">
        <f t="shared" si="176"/>
        <v>0</v>
      </c>
      <c r="AI559" s="43" t="str">
        <f t="shared" si="177"/>
        <v>n/a</v>
      </c>
      <c r="AJ559" s="2" t="str">
        <f t="shared" si="160"/>
        <v>2017-18 Summer</v>
      </c>
      <c r="AK559" s="2" t="str">
        <f t="shared" si="161"/>
        <v>2016-17 Winter</v>
      </c>
      <c r="AL559" s="127">
        <v>0</v>
      </c>
    </row>
    <row r="560" spans="1:39">
      <c r="A560" s="46">
        <v>42650</v>
      </c>
      <c r="B560" s="13" t="str">
        <f t="shared" si="162"/>
        <v>Oct</v>
      </c>
      <c r="C560" s="182"/>
      <c r="D560" s="182"/>
      <c r="E560" s="182"/>
      <c r="F560" s="182"/>
      <c r="G560" s="182"/>
      <c r="H560" s="182"/>
      <c r="I560" s="12">
        <f>VLOOKUP($B560,'Gas wholesale lookups'!$A$4:$L$15,'Inputs - Gas wholesale index'!I$2,FALSE)</f>
        <v>332991.45454545453</v>
      </c>
      <c r="J560" s="12">
        <f>VLOOKUP($B560,'Gas wholesale lookups'!$A$4:$L$15,'Inputs - Gas wholesale index'!J$2,FALSE)</f>
        <v>208526.18181818182</v>
      </c>
      <c r="K560" s="12">
        <f>VLOOKUP($B560,'Gas wholesale lookups'!$A$4:$L$15,'Inputs - Gas wholesale index'!K$2,FALSE)</f>
        <v>166168.27272727274</v>
      </c>
      <c r="L560" s="12">
        <f>VLOOKUP($B560,'Gas wholesale lookups'!$A$4:$L$15,'Inputs - Gas wholesale index'!L$2,FALSE)</f>
        <v>291847.5</v>
      </c>
      <c r="M560" s="12">
        <f>VLOOKUP($B560,'Gas wholesale lookups'!$A$4:$L$15,'Inputs - Gas wholesale index'!M$2,FALSE)</f>
        <v>332991.45454545453</v>
      </c>
      <c r="N560" s="12">
        <f>VLOOKUP($B560,'Gas wholesale lookups'!$A$4:$L$15,'Inputs - Gas wholesale index'!N$2,FALSE)</f>
        <v>208526.18181818182</v>
      </c>
      <c r="O560" s="37">
        <f>VLOOKUP($B560,'Gas wholesale lookups'!$A$4:$R$15,'Inputs - Gas wholesale index'!O$2,FALSE)</f>
        <v>0</v>
      </c>
      <c r="P560" s="37">
        <f>VLOOKUP($B560,'Gas wholesale lookups'!$A$4:$R$15,'Inputs - Gas wholesale index'!P$2,FALSE)</f>
        <v>1</v>
      </c>
      <c r="Q560" s="37">
        <f>VLOOKUP($B560,'Gas wholesale lookups'!$A$4:$R$15,'Inputs - Gas wholesale index'!Q$2,FALSE)</f>
        <v>1</v>
      </c>
      <c r="R560" s="37">
        <f>VLOOKUP($B560,'Gas wholesale lookups'!$A$4:$R$15,'Inputs - Gas wholesale index'!R$2,FALSE)</f>
        <v>1</v>
      </c>
      <c r="S560" s="37">
        <f>VLOOKUP($B560,'Gas wholesale lookups'!$A$4:$R$15,'Inputs - Gas wholesale index'!S$2,FALSE)</f>
        <v>1</v>
      </c>
      <c r="T560" s="37">
        <f>VLOOKUP($B560,'Gas wholesale lookups'!$A$4:$R$15,'Inputs - Gas wholesale index'!T$2,FALSE)</f>
        <v>0</v>
      </c>
      <c r="U560" s="12">
        <f t="shared" si="163"/>
        <v>0</v>
      </c>
      <c r="V560" s="12">
        <f t="shared" si="164"/>
        <v>208526.18181818182</v>
      </c>
      <c r="W560" s="12">
        <f t="shared" si="165"/>
        <v>166168.27272727274</v>
      </c>
      <c r="X560" s="12">
        <f t="shared" si="166"/>
        <v>291847.5</v>
      </c>
      <c r="Y560" s="12">
        <f t="shared" si="167"/>
        <v>332991.45454545453</v>
      </c>
      <c r="Z560" s="12">
        <f t="shared" si="168"/>
        <v>0</v>
      </c>
      <c r="AA560" s="12">
        <f t="shared" si="169"/>
        <v>999533.40909090918</v>
      </c>
      <c r="AB560" s="22">
        <f t="shared" si="170"/>
        <v>0</v>
      </c>
      <c r="AC560" s="22">
        <f t="shared" si="171"/>
        <v>0</v>
      </c>
      <c r="AD560" s="22">
        <f t="shared" si="172"/>
        <v>0</v>
      </c>
      <c r="AE560" s="22">
        <f t="shared" si="173"/>
        <v>0</v>
      </c>
      <c r="AF560" s="22">
        <f t="shared" si="174"/>
        <v>0</v>
      </c>
      <c r="AG560" s="22">
        <f t="shared" si="175"/>
        <v>0</v>
      </c>
      <c r="AH560" s="22">
        <f t="shared" si="176"/>
        <v>0</v>
      </c>
      <c r="AI560" s="43" t="str">
        <f t="shared" si="177"/>
        <v>n/a</v>
      </c>
      <c r="AJ560" s="2" t="str">
        <f t="shared" si="160"/>
        <v>2017-18 Summer</v>
      </c>
      <c r="AK560" s="2" t="str">
        <f t="shared" si="161"/>
        <v>2016-17 Winter</v>
      </c>
      <c r="AL560" s="127">
        <v>0</v>
      </c>
    </row>
    <row r="561" spans="1:38">
      <c r="A561" s="46">
        <v>42653</v>
      </c>
      <c r="B561" s="13" t="str">
        <f t="shared" si="162"/>
        <v>Oct</v>
      </c>
      <c r="C561" s="182"/>
      <c r="D561" s="182"/>
      <c r="E561" s="182"/>
      <c r="F561" s="182"/>
      <c r="G561" s="182"/>
      <c r="H561" s="182"/>
      <c r="I561" s="12">
        <f>VLOOKUP($B561,'Gas wholesale lookups'!$A$4:$L$15,'Inputs - Gas wholesale index'!I$2,FALSE)</f>
        <v>332991.45454545453</v>
      </c>
      <c r="J561" s="12">
        <f>VLOOKUP($B561,'Gas wholesale lookups'!$A$4:$L$15,'Inputs - Gas wholesale index'!J$2,FALSE)</f>
        <v>208526.18181818182</v>
      </c>
      <c r="K561" s="12">
        <f>VLOOKUP($B561,'Gas wholesale lookups'!$A$4:$L$15,'Inputs - Gas wholesale index'!K$2,FALSE)</f>
        <v>166168.27272727274</v>
      </c>
      <c r="L561" s="12">
        <f>VLOOKUP($B561,'Gas wholesale lookups'!$A$4:$L$15,'Inputs - Gas wholesale index'!L$2,FALSE)</f>
        <v>291847.5</v>
      </c>
      <c r="M561" s="12">
        <f>VLOOKUP($B561,'Gas wholesale lookups'!$A$4:$L$15,'Inputs - Gas wholesale index'!M$2,FALSE)</f>
        <v>332991.45454545453</v>
      </c>
      <c r="N561" s="12">
        <f>VLOOKUP($B561,'Gas wholesale lookups'!$A$4:$L$15,'Inputs - Gas wholesale index'!N$2,FALSE)</f>
        <v>208526.18181818182</v>
      </c>
      <c r="O561" s="37">
        <f>VLOOKUP($B561,'Gas wholesale lookups'!$A$4:$R$15,'Inputs - Gas wholesale index'!O$2,FALSE)</f>
        <v>0</v>
      </c>
      <c r="P561" s="37">
        <f>VLOOKUP($B561,'Gas wholesale lookups'!$A$4:$R$15,'Inputs - Gas wholesale index'!P$2,FALSE)</f>
        <v>1</v>
      </c>
      <c r="Q561" s="37">
        <f>VLOOKUP($B561,'Gas wholesale lookups'!$A$4:$R$15,'Inputs - Gas wholesale index'!Q$2,FALSE)</f>
        <v>1</v>
      </c>
      <c r="R561" s="37">
        <f>VLOOKUP($B561,'Gas wholesale lookups'!$A$4:$R$15,'Inputs - Gas wholesale index'!R$2,FALSE)</f>
        <v>1</v>
      </c>
      <c r="S561" s="37">
        <f>VLOOKUP($B561,'Gas wholesale lookups'!$A$4:$R$15,'Inputs - Gas wholesale index'!S$2,FALSE)</f>
        <v>1</v>
      </c>
      <c r="T561" s="37">
        <f>VLOOKUP($B561,'Gas wholesale lookups'!$A$4:$R$15,'Inputs - Gas wholesale index'!T$2,FALSE)</f>
        <v>0</v>
      </c>
      <c r="U561" s="12">
        <f t="shared" si="163"/>
        <v>0</v>
      </c>
      <c r="V561" s="12">
        <f t="shared" si="164"/>
        <v>208526.18181818182</v>
      </c>
      <c r="W561" s="12">
        <f t="shared" si="165"/>
        <v>166168.27272727274</v>
      </c>
      <c r="X561" s="12">
        <f t="shared" si="166"/>
        <v>291847.5</v>
      </c>
      <c r="Y561" s="12">
        <f t="shared" si="167"/>
        <v>332991.45454545453</v>
      </c>
      <c r="Z561" s="12">
        <f t="shared" si="168"/>
        <v>0</v>
      </c>
      <c r="AA561" s="12">
        <f t="shared" si="169"/>
        <v>999533.40909090918</v>
      </c>
      <c r="AB561" s="22">
        <f t="shared" si="170"/>
        <v>0</v>
      </c>
      <c r="AC561" s="22">
        <f t="shared" si="171"/>
        <v>0</v>
      </c>
      <c r="AD561" s="22">
        <f t="shared" si="172"/>
        <v>0</v>
      </c>
      <c r="AE561" s="22">
        <f t="shared" si="173"/>
        <v>0</v>
      </c>
      <c r="AF561" s="22">
        <f t="shared" si="174"/>
        <v>0</v>
      </c>
      <c r="AG561" s="22">
        <f t="shared" si="175"/>
        <v>0</v>
      </c>
      <c r="AH561" s="22">
        <f t="shared" si="176"/>
        <v>0</v>
      </c>
      <c r="AI561" s="43" t="str">
        <f t="shared" si="177"/>
        <v>n/a</v>
      </c>
      <c r="AJ561" s="2" t="str">
        <f t="shared" si="160"/>
        <v>2017-18 Summer</v>
      </c>
      <c r="AK561" s="2" t="str">
        <f t="shared" si="161"/>
        <v>2016-17 Winter</v>
      </c>
      <c r="AL561" s="127">
        <v>0</v>
      </c>
    </row>
    <row r="562" spans="1:38">
      <c r="A562" s="46">
        <v>42654</v>
      </c>
      <c r="B562" s="13" t="str">
        <f t="shared" si="162"/>
        <v>Oct</v>
      </c>
      <c r="C562" s="182"/>
      <c r="D562" s="182"/>
      <c r="E562" s="182"/>
      <c r="F562" s="182"/>
      <c r="G562" s="182"/>
      <c r="H562" s="182"/>
      <c r="I562" s="12">
        <f>VLOOKUP($B562,'Gas wholesale lookups'!$A$4:$L$15,'Inputs - Gas wholesale index'!I$2,FALSE)</f>
        <v>332991.45454545453</v>
      </c>
      <c r="J562" s="12">
        <f>VLOOKUP($B562,'Gas wholesale lookups'!$A$4:$L$15,'Inputs - Gas wholesale index'!J$2,FALSE)</f>
        <v>208526.18181818182</v>
      </c>
      <c r="K562" s="12">
        <f>VLOOKUP($B562,'Gas wholesale lookups'!$A$4:$L$15,'Inputs - Gas wholesale index'!K$2,FALSE)</f>
        <v>166168.27272727274</v>
      </c>
      <c r="L562" s="12">
        <f>VLOOKUP($B562,'Gas wholesale lookups'!$A$4:$L$15,'Inputs - Gas wholesale index'!L$2,FALSE)</f>
        <v>291847.5</v>
      </c>
      <c r="M562" s="12">
        <f>VLOOKUP($B562,'Gas wholesale lookups'!$A$4:$L$15,'Inputs - Gas wholesale index'!M$2,FALSE)</f>
        <v>332991.45454545453</v>
      </c>
      <c r="N562" s="12">
        <f>VLOOKUP($B562,'Gas wholesale lookups'!$A$4:$L$15,'Inputs - Gas wholesale index'!N$2,FALSE)</f>
        <v>208526.18181818182</v>
      </c>
      <c r="O562" s="37">
        <f>VLOOKUP($B562,'Gas wholesale lookups'!$A$4:$R$15,'Inputs - Gas wholesale index'!O$2,FALSE)</f>
        <v>0</v>
      </c>
      <c r="P562" s="37">
        <f>VLOOKUP($B562,'Gas wholesale lookups'!$A$4:$R$15,'Inputs - Gas wholesale index'!P$2,FALSE)</f>
        <v>1</v>
      </c>
      <c r="Q562" s="37">
        <f>VLOOKUP($B562,'Gas wholesale lookups'!$A$4:$R$15,'Inputs - Gas wholesale index'!Q$2,FALSE)</f>
        <v>1</v>
      </c>
      <c r="R562" s="37">
        <f>VLOOKUP($B562,'Gas wholesale lookups'!$A$4:$R$15,'Inputs - Gas wholesale index'!R$2,FALSE)</f>
        <v>1</v>
      </c>
      <c r="S562" s="37">
        <f>VLOOKUP($B562,'Gas wholesale lookups'!$A$4:$R$15,'Inputs - Gas wholesale index'!S$2,FALSE)</f>
        <v>1</v>
      </c>
      <c r="T562" s="37">
        <f>VLOOKUP($B562,'Gas wholesale lookups'!$A$4:$R$15,'Inputs - Gas wholesale index'!T$2,FALSE)</f>
        <v>0</v>
      </c>
      <c r="U562" s="12">
        <f t="shared" si="163"/>
        <v>0</v>
      </c>
      <c r="V562" s="12">
        <f t="shared" si="164"/>
        <v>208526.18181818182</v>
      </c>
      <c r="W562" s="12">
        <f t="shared" si="165"/>
        <v>166168.27272727274</v>
      </c>
      <c r="X562" s="12">
        <f t="shared" si="166"/>
        <v>291847.5</v>
      </c>
      <c r="Y562" s="12">
        <f t="shared" si="167"/>
        <v>332991.45454545453</v>
      </c>
      <c r="Z562" s="12">
        <f t="shared" si="168"/>
        <v>0</v>
      </c>
      <c r="AA562" s="12">
        <f t="shared" si="169"/>
        <v>999533.40909090918</v>
      </c>
      <c r="AB562" s="22">
        <f t="shared" si="170"/>
        <v>0</v>
      </c>
      <c r="AC562" s="22">
        <f t="shared" si="171"/>
        <v>0</v>
      </c>
      <c r="AD562" s="22">
        <f t="shared" si="172"/>
        <v>0</v>
      </c>
      <c r="AE562" s="22">
        <f t="shared" si="173"/>
        <v>0</v>
      </c>
      <c r="AF562" s="22">
        <f t="shared" si="174"/>
        <v>0</v>
      </c>
      <c r="AG562" s="22">
        <f t="shared" si="175"/>
        <v>0</v>
      </c>
      <c r="AH562" s="22">
        <f t="shared" si="176"/>
        <v>0</v>
      </c>
      <c r="AI562" s="43" t="str">
        <f t="shared" si="177"/>
        <v>n/a</v>
      </c>
      <c r="AJ562" s="2" t="str">
        <f t="shared" si="160"/>
        <v>2017-18 Summer</v>
      </c>
      <c r="AK562" s="2" t="str">
        <f t="shared" si="161"/>
        <v>2016-17 Winter</v>
      </c>
      <c r="AL562" s="127">
        <v>0</v>
      </c>
    </row>
    <row r="563" spans="1:38">
      <c r="A563" s="46">
        <v>42655</v>
      </c>
      <c r="B563" s="13" t="str">
        <f t="shared" si="162"/>
        <v>Oct</v>
      </c>
      <c r="C563" s="182"/>
      <c r="D563" s="182"/>
      <c r="E563" s="182"/>
      <c r="F563" s="182"/>
      <c r="G563" s="182"/>
      <c r="H563" s="182"/>
      <c r="I563" s="12">
        <f>VLOOKUP($B563,'Gas wholesale lookups'!$A$4:$L$15,'Inputs - Gas wholesale index'!I$2,FALSE)</f>
        <v>332991.45454545453</v>
      </c>
      <c r="J563" s="12">
        <f>VLOOKUP($B563,'Gas wholesale lookups'!$A$4:$L$15,'Inputs - Gas wholesale index'!J$2,FALSE)</f>
        <v>208526.18181818182</v>
      </c>
      <c r="K563" s="12">
        <f>VLOOKUP($B563,'Gas wholesale lookups'!$A$4:$L$15,'Inputs - Gas wholesale index'!K$2,FALSE)</f>
        <v>166168.27272727274</v>
      </c>
      <c r="L563" s="12">
        <f>VLOOKUP($B563,'Gas wholesale lookups'!$A$4:$L$15,'Inputs - Gas wholesale index'!L$2,FALSE)</f>
        <v>291847.5</v>
      </c>
      <c r="M563" s="12">
        <f>VLOOKUP($B563,'Gas wholesale lookups'!$A$4:$L$15,'Inputs - Gas wholesale index'!M$2,FALSE)</f>
        <v>332991.45454545453</v>
      </c>
      <c r="N563" s="12">
        <f>VLOOKUP($B563,'Gas wholesale lookups'!$A$4:$L$15,'Inputs - Gas wholesale index'!N$2,FALSE)</f>
        <v>208526.18181818182</v>
      </c>
      <c r="O563" s="37">
        <f>VLOOKUP($B563,'Gas wholesale lookups'!$A$4:$R$15,'Inputs - Gas wholesale index'!O$2,FALSE)</f>
        <v>0</v>
      </c>
      <c r="P563" s="37">
        <f>VLOOKUP($B563,'Gas wholesale lookups'!$A$4:$R$15,'Inputs - Gas wholesale index'!P$2,FALSE)</f>
        <v>1</v>
      </c>
      <c r="Q563" s="37">
        <f>VLOOKUP($B563,'Gas wholesale lookups'!$A$4:$R$15,'Inputs - Gas wholesale index'!Q$2,FALSE)</f>
        <v>1</v>
      </c>
      <c r="R563" s="37">
        <f>VLOOKUP($B563,'Gas wholesale lookups'!$A$4:$R$15,'Inputs - Gas wholesale index'!R$2,FALSE)</f>
        <v>1</v>
      </c>
      <c r="S563" s="37">
        <f>VLOOKUP($B563,'Gas wholesale lookups'!$A$4:$R$15,'Inputs - Gas wholesale index'!S$2,FALSE)</f>
        <v>1</v>
      </c>
      <c r="T563" s="37">
        <f>VLOOKUP($B563,'Gas wholesale lookups'!$A$4:$R$15,'Inputs - Gas wholesale index'!T$2,FALSE)</f>
        <v>0</v>
      </c>
      <c r="U563" s="12">
        <f t="shared" si="163"/>
        <v>0</v>
      </c>
      <c r="V563" s="12">
        <f t="shared" si="164"/>
        <v>208526.18181818182</v>
      </c>
      <c r="W563" s="12">
        <f t="shared" si="165"/>
        <v>166168.27272727274</v>
      </c>
      <c r="X563" s="12">
        <f t="shared" si="166"/>
        <v>291847.5</v>
      </c>
      <c r="Y563" s="12">
        <f t="shared" si="167"/>
        <v>332991.45454545453</v>
      </c>
      <c r="Z563" s="12">
        <f t="shared" si="168"/>
        <v>0</v>
      </c>
      <c r="AA563" s="12">
        <f t="shared" si="169"/>
        <v>999533.40909090918</v>
      </c>
      <c r="AB563" s="22">
        <f t="shared" si="170"/>
        <v>0</v>
      </c>
      <c r="AC563" s="22">
        <f t="shared" si="171"/>
        <v>0</v>
      </c>
      <c r="AD563" s="22">
        <f t="shared" si="172"/>
        <v>0</v>
      </c>
      <c r="AE563" s="22">
        <f t="shared" si="173"/>
        <v>0</v>
      </c>
      <c r="AF563" s="22">
        <f t="shared" si="174"/>
        <v>0</v>
      </c>
      <c r="AG563" s="22">
        <f t="shared" si="175"/>
        <v>0</v>
      </c>
      <c r="AH563" s="22">
        <f t="shared" si="176"/>
        <v>0</v>
      </c>
      <c r="AI563" s="43" t="str">
        <f t="shared" si="177"/>
        <v>n/a</v>
      </c>
      <c r="AJ563" s="2" t="str">
        <f t="shared" si="160"/>
        <v>2017-18 Summer</v>
      </c>
      <c r="AK563" s="2" t="str">
        <f t="shared" si="161"/>
        <v>2016-17 Winter</v>
      </c>
      <c r="AL563" s="127">
        <v>0</v>
      </c>
    </row>
    <row r="564" spans="1:38">
      <c r="A564" s="46">
        <v>42656</v>
      </c>
      <c r="B564" s="13" t="str">
        <f t="shared" si="162"/>
        <v>Oct</v>
      </c>
      <c r="C564" s="182"/>
      <c r="D564" s="182"/>
      <c r="E564" s="182"/>
      <c r="F564" s="182"/>
      <c r="G564" s="182"/>
      <c r="H564" s="182"/>
      <c r="I564" s="12">
        <f>VLOOKUP($B564,'Gas wholesale lookups'!$A$4:$L$15,'Inputs - Gas wholesale index'!I$2,FALSE)</f>
        <v>332991.45454545453</v>
      </c>
      <c r="J564" s="12">
        <f>VLOOKUP($B564,'Gas wholesale lookups'!$A$4:$L$15,'Inputs - Gas wholesale index'!J$2,FALSE)</f>
        <v>208526.18181818182</v>
      </c>
      <c r="K564" s="12">
        <f>VLOOKUP($B564,'Gas wholesale lookups'!$A$4:$L$15,'Inputs - Gas wholesale index'!K$2,FALSE)</f>
        <v>166168.27272727274</v>
      </c>
      <c r="L564" s="12">
        <f>VLOOKUP($B564,'Gas wholesale lookups'!$A$4:$L$15,'Inputs - Gas wholesale index'!L$2,FALSE)</f>
        <v>291847.5</v>
      </c>
      <c r="M564" s="12">
        <f>VLOOKUP($B564,'Gas wholesale lookups'!$A$4:$L$15,'Inputs - Gas wholesale index'!M$2,FALSE)</f>
        <v>332991.45454545453</v>
      </c>
      <c r="N564" s="12">
        <f>VLOOKUP($B564,'Gas wholesale lookups'!$A$4:$L$15,'Inputs - Gas wholesale index'!N$2,FALSE)</f>
        <v>208526.18181818182</v>
      </c>
      <c r="O564" s="37">
        <f>VLOOKUP($B564,'Gas wholesale lookups'!$A$4:$R$15,'Inputs - Gas wholesale index'!O$2,FALSE)</f>
        <v>0</v>
      </c>
      <c r="P564" s="37">
        <f>VLOOKUP($B564,'Gas wholesale lookups'!$A$4:$R$15,'Inputs - Gas wholesale index'!P$2,FALSE)</f>
        <v>1</v>
      </c>
      <c r="Q564" s="37">
        <f>VLOOKUP($B564,'Gas wholesale lookups'!$A$4:$R$15,'Inputs - Gas wholesale index'!Q$2,FALSE)</f>
        <v>1</v>
      </c>
      <c r="R564" s="37">
        <f>VLOOKUP($B564,'Gas wholesale lookups'!$A$4:$R$15,'Inputs - Gas wholesale index'!R$2,FALSE)</f>
        <v>1</v>
      </c>
      <c r="S564" s="37">
        <f>VLOOKUP($B564,'Gas wholesale lookups'!$A$4:$R$15,'Inputs - Gas wholesale index'!S$2,FALSE)</f>
        <v>1</v>
      </c>
      <c r="T564" s="37">
        <f>VLOOKUP($B564,'Gas wholesale lookups'!$A$4:$R$15,'Inputs - Gas wholesale index'!T$2,FALSE)</f>
        <v>0</v>
      </c>
      <c r="U564" s="12">
        <f t="shared" si="163"/>
        <v>0</v>
      </c>
      <c r="V564" s="12">
        <f t="shared" si="164"/>
        <v>208526.18181818182</v>
      </c>
      <c r="W564" s="12">
        <f t="shared" si="165"/>
        <v>166168.27272727274</v>
      </c>
      <c r="X564" s="12">
        <f t="shared" si="166"/>
        <v>291847.5</v>
      </c>
      <c r="Y564" s="12">
        <f t="shared" si="167"/>
        <v>332991.45454545453</v>
      </c>
      <c r="Z564" s="12">
        <f t="shared" si="168"/>
        <v>0</v>
      </c>
      <c r="AA564" s="12">
        <f t="shared" si="169"/>
        <v>999533.40909090918</v>
      </c>
      <c r="AB564" s="22">
        <f t="shared" si="170"/>
        <v>0</v>
      </c>
      <c r="AC564" s="22">
        <f t="shared" si="171"/>
        <v>0</v>
      </c>
      <c r="AD564" s="22">
        <f t="shared" si="172"/>
        <v>0</v>
      </c>
      <c r="AE564" s="22">
        <f t="shared" si="173"/>
        <v>0</v>
      </c>
      <c r="AF564" s="22">
        <f t="shared" si="174"/>
        <v>0</v>
      </c>
      <c r="AG564" s="22">
        <f t="shared" si="175"/>
        <v>0</v>
      </c>
      <c r="AH564" s="22">
        <f t="shared" si="176"/>
        <v>0</v>
      </c>
      <c r="AI564" s="43" t="str">
        <f t="shared" si="177"/>
        <v>n/a</v>
      </c>
      <c r="AJ564" s="2" t="str">
        <f t="shared" si="160"/>
        <v>2017-18 Summer</v>
      </c>
      <c r="AK564" s="2" t="str">
        <f t="shared" si="161"/>
        <v>2016-17 Winter</v>
      </c>
      <c r="AL564" s="127">
        <v>0</v>
      </c>
    </row>
    <row r="565" spans="1:38">
      <c r="A565" s="46">
        <v>42657</v>
      </c>
      <c r="B565" s="13" t="str">
        <f t="shared" si="162"/>
        <v>Oct</v>
      </c>
      <c r="C565" s="182"/>
      <c r="D565" s="182"/>
      <c r="E565" s="182"/>
      <c r="F565" s="182"/>
      <c r="G565" s="182"/>
      <c r="H565" s="182"/>
      <c r="I565" s="12">
        <f>VLOOKUP($B565,'Gas wholesale lookups'!$A$4:$L$15,'Inputs - Gas wholesale index'!I$2,FALSE)</f>
        <v>332991.45454545453</v>
      </c>
      <c r="J565" s="12">
        <f>VLOOKUP($B565,'Gas wholesale lookups'!$A$4:$L$15,'Inputs - Gas wholesale index'!J$2,FALSE)</f>
        <v>208526.18181818182</v>
      </c>
      <c r="K565" s="12">
        <f>VLOOKUP($B565,'Gas wholesale lookups'!$A$4:$L$15,'Inputs - Gas wholesale index'!K$2,FALSE)</f>
        <v>166168.27272727274</v>
      </c>
      <c r="L565" s="12">
        <f>VLOOKUP($B565,'Gas wholesale lookups'!$A$4:$L$15,'Inputs - Gas wholesale index'!L$2,FALSE)</f>
        <v>291847.5</v>
      </c>
      <c r="M565" s="12">
        <f>VLOOKUP($B565,'Gas wholesale lookups'!$A$4:$L$15,'Inputs - Gas wholesale index'!M$2,FALSE)</f>
        <v>332991.45454545453</v>
      </c>
      <c r="N565" s="12">
        <f>VLOOKUP($B565,'Gas wholesale lookups'!$A$4:$L$15,'Inputs - Gas wholesale index'!N$2,FALSE)</f>
        <v>208526.18181818182</v>
      </c>
      <c r="O565" s="37">
        <f>VLOOKUP($B565,'Gas wholesale lookups'!$A$4:$R$15,'Inputs - Gas wholesale index'!O$2,FALSE)</f>
        <v>0</v>
      </c>
      <c r="P565" s="37">
        <f>VLOOKUP($B565,'Gas wholesale lookups'!$A$4:$R$15,'Inputs - Gas wholesale index'!P$2,FALSE)</f>
        <v>1</v>
      </c>
      <c r="Q565" s="37">
        <f>VLOOKUP($B565,'Gas wholesale lookups'!$A$4:$R$15,'Inputs - Gas wholesale index'!Q$2,FALSE)</f>
        <v>1</v>
      </c>
      <c r="R565" s="37">
        <f>VLOOKUP($B565,'Gas wholesale lookups'!$A$4:$R$15,'Inputs - Gas wholesale index'!R$2,FALSE)</f>
        <v>1</v>
      </c>
      <c r="S565" s="37">
        <f>VLOOKUP($B565,'Gas wholesale lookups'!$A$4:$R$15,'Inputs - Gas wholesale index'!S$2,FALSE)</f>
        <v>1</v>
      </c>
      <c r="T565" s="37">
        <f>VLOOKUP($B565,'Gas wholesale lookups'!$A$4:$R$15,'Inputs - Gas wholesale index'!T$2,FALSE)</f>
        <v>0</v>
      </c>
      <c r="U565" s="12">
        <f t="shared" si="163"/>
        <v>0</v>
      </c>
      <c r="V565" s="12">
        <f t="shared" si="164"/>
        <v>208526.18181818182</v>
      </c>
      <c r="W565" s="12">
        <f t="shared" si="165"/>
        <v>166168.27272727274</v>
      </c>
      <c r="X565" s="12">
        <f t="shared" si="166"/>
        <v>291847.5</v>
      </c>
      <c r="Y565" s="12">
        <f t="shared" si="167"/>
        <v>332991.45454545453</v>
      </c>
      <c r="Z565" s="12">
        <f t="shared" si="168"/>
        <v>0</v>
      </c>
      <c r="AA565" s="12">
        <f t="shared" si="169"/>
        <v>999533.40909090918</v>
      </c>
      <c r="AB565" s="22">
        <f t="shared" si="170"/>
        <v>0</v>
      </c>
      <c r="AC565" s="22">
        <f t="shared" si="171"/>
        <v>0</v>
      </c>
      <c r="AD565" s="22">
        <f t="shared" si="172"/>
        <v>0</v>
      </c>
      <c r="AE565" s="22">
        <f t="shared" si="173"/>
        <v>0</v>
      </c>
      <c r="AF565" s="22">
        <f t="shared" si="174"/>
        <v>0</v>
      </c>
      <c r="AG565" s="22">
        <f t="shared" si="175"/>
        <v>0</v>
      </c>
      <c r="AH565" s="22">
        <f t="shared" si="176"/>
        <v>0</v>
      </c>
      <c r="AI565" s="43" t="str">
        <f t="shared" si="177"/>
        <v>n/a</v>
      </c>
      <c r="AJ565" s="2" t="str">
        <f t="shared" si="160"/>
        <v>2017-18 Summer</v>
      </c>
      <c r="AK565" s="2" t="str">
        <f t="shared" si="161"/>
        <v>2016-17 Winter</v>
      </c>
      <c r="AL565" s="127">
        <v>0</v>
      </c>
    </row>
    <row r="566" spans="1:38">
      <c r="A566" s="46">
        <v>42660</v>
      </c>
      <c r="B566" s="13" t="str">
        <f t="shared" si="162"/>
        <v>Oct</v>
      </c>
      <c r="C566" s="182"/>
      <c r="D566" s="182"/>
      <c r="E566" s="182"/>
      <c r="F566" s="182"/>
      <c r="G566" s="182"/>
      <c r="H566" s="182"/>
      <c r="I566" s="12">
        <f>VLOOKUP($B566,'Gas wholesale lookups'!$A$4:$L$15,'Inputs - Gas wholesale index'!I$2,FALSE)</f>
        <v>332991.45454545453</v>
      </c>
      <c r="J566" s="12">
        <f>VLOOKUP($B566,'Gas wholesale lookups'!$A$4:$L$15,'Inputs - Gas wholesale index'!J$2,FALSE)</f>
        <v>208526.18181818182</v>
      </c>
      <c r="K566" s="12">
        <f>VLOOKUP($B566,'Gas wholesale lookups'!$A$4:$L$15,'Inputs - Gas wholesale index'!K$2,FALSE)</f>
        <v>166168.27272727274</v>
      </c>
      <c r="L566" s="12">
        <f>VLOOKUP($B566,'Gas wholesale lookups'!$A$4:$L$15,'Inputs - Gas wholesale index'!L$2,FALSE)</f>
        <v>291847.5</v>
      </c>
      <c r="M566" s="12">
        <f>VLOOKUP($B566,'Gas wholesale lookups'!$A$4:$L$15,'Inputs - Gas wholesale index'!M$2,FALSE)</f>
        <v>332991.45454545453</v>
      </c>
      <c r="N566" s="12">
        <f>VLOOKUP($B566,'Gas wholesale lookups'!$A$4:$L$15,'Inputs - Gas wholesale index'!N$2,FALSE)</f>
        <v>208526.18181818182</v>
      </c>
      <c r="O566" s="37">
        <f>VLOOKUP($B566,'Gas wholesale lookups'!$A$4:$R$15,'Inputs - Gas wholesale index'!O$2,FALSE)</f>
        <v>0</v>
      </c>
      <c r="P566" s="37">
        <f>VLOOKUP($B566,'Gas wholesale lookups'!$A$4:$R$15,'Inputs - Gas wholesale index'!P$2,FALSE)</f>
        <v>1</v>
      </c>
      <c r="Q566" s="37">
        <f>VLOOKUP($B566,'Gas wholesale lookups'!$A$4:$R$15,'Inputs - Gas wholesale index'!Q$2,FALSE)</f>
        <v>1</v>
      </c>
      <c r="R566" s="37">
        <f>VLOOKUP($B566,'Gas wholesale lookups'!$A$4:$R$15,'Inputs - Gas wholesale index'!R$2,FALSE)</f>
        <v>1</v>
      </c>
      <c r="S566" s="37">
        <f>VLOOKUP($B566,'Gas wholesale lookups'!$A$4:$R$15,'Inputs - Gas wholesale index'!S$2,FALSE)</f>
        <v>1</v>
      </c>
      <c r="T566" s="37">
        <f>VLOOKUP($B566,'Gas wholesale lookups'!$A$4:$R$15,'Inputs - Gas wholesale index'!T$2,FALSE)</f>
        <v>0</v>
      </c>
      <c r="U566" s="12">
        <f t="shared" si="163"/>
        <v>0</v>
      </c>
      <c r="V566" s="12">
        <f t="shared" si="164"/>
        <v>208526.18181818182</v>
      </c>
      <c r="W566" s="12">
        <f t="shared" si="165"/>
        <v>166168.27272727274</v>
      </c>
      <c r="X566" s="12">
        <f t="shared" si="166"/>
        <v>291847.5</v>
      </c>
      <c r="Y566" s="12">
        <f t="shared" si="167"/>
        <v>332991.45454545453</v>
      </c>
      <c r="Z566" s="12">
        <f t="shared" si="168"/>
        <v>0</v>
      </c>
      <c r="AA566" s="12">
        <f t="shared" si="169"/>
        <v>999533.40909090918</v>
      </c>
      <c r="AB566" s="22">
        <f t="shared" si="170"/>
        <v>0</v>
      </c>
      <c r="AC566" s="22">
        <f t="shared" si="171"/>
        <v>0</v>
      </c>
      <c r="AD566" s="22">
        <f t="shared" si="172"/>
        <v>0</v>
      </c>
      <c r="AE566" s="22">
        <f t="shared" si="173"/>
        <v>0</v>
      </c>
      <c r="AF566" s="22">
        <f t="shared" si="174"/>
        <v>0</v>
      </c>
      <c r="AG566" s="22">
        <f t="shared" si="175"/>
        <v>0</v>
      </c>
      <c r="AH566" s="22">
        <f t="shared" si="176"/>
        <v>0</v>
      </c>
      <c r="AI566" s="43" t="str">
        <f t="shared" si="177"/>
        <v>n/a</v>
      </c>
      <c r="AJ566" s="2" t="str">
        <f t="shared" si="160"/>
        <v>2017-18 Summer</v>
      </c>
      <c r="AK566" s="2" t="str">
        <f t="shared" si="161"/>
        <v>2016-17 Winter</v>
      </c>
      <c r="AL566" s="127">
        <v>0</v>
      </c>
    </row>
    <row r="567" spans="1:38">
      <c r="A567" s="46">
        <v>42661</v>
      </c>
      <c r="B567" s="13" t="str">
        <f t="shared" si="162"/>
        <v>Oct</v>
      </c>
      <c r="C567" s="182"/>
      <c r="D567" s="182"/>
      <c r="E567" s="182"/>
      <c r="F567" s="182"/>
      <c r="G567" s="182"/>
      <c r="H567" s="182"/>
      <c r="I567" s="12">
        <f>VLOOKUP($B567,'Gas wholesale lookups'!$A$4:$L$15,'Inputs - Gas wholesale index'!I$2,FALSE)</f>
        <v>332991.45454545453</v>
      </c>
      <c r="J567" s="12">
        <f>VLOOKUP($B567,'Gas wholesale lookups'!$A$4:$L$15,'Inputs - Gas wholesale index'!J$2,FALSE)</f>
        <v>208526.18181818182</v>
      </c>
      <c r="K567" s="12">
        <f>VLOOKUP($B567,'Gas wholesale lookups'!$A$4:$L$15,'Inputs - Gas wholesale index'!K$2,FALSE)</f>
        <v>166168.27272727274</v>
      </c>
      <c r="L567" s="12">
        <f>VLOOKUP($B567,'Gas wholesale lookups'!$A$4:$L$15,'Inputs - Gas wholesale index'!L$2,FALSE)</f>
        <v>291847.5</v>
      </c>
      <c r="M567" s="12">
        <f>VLOOKUP($B567,'Gas wholesale lookups'!$A$4:$L$15,'Inputs - Gas wholesale index'!M$2,FALSE)</f>
        <v>332991.45454545453</v>
      </c>
      <c r="N567" s="12">
        <f>VLOOKUP($B567,'Gas wholesale lookups'!$A$4:$L$15,'Inputs - Gas wholesale index'!N$2,FALSE)</f>
        <v>208526.18181818182</v>
      </c>
      <c r="O567" s="37">
        <f>VLOOKUP($B567,'Gas wholesale lookups'!$A$4:$R$15,'Inputs - Gas wholesale index'!O$2,FALSE)</f>
        <v>0</v>
      </c>
      <c r="P567" s="37">
        <f>VLOOKUP($B567,'Gas wholesale lookups'!$A$4:$R$15,'Inputs - Gas wholesale index'!P$2,FALSE)</f>
        <v>1</v>
      </c>
      <c r="Q567" s="37">
        <f>VLOOKUP($B567,'Gas wholesale lookups'!$A$4:$R$15,'Inputs - Gas wholesale index'!Q$2,FALSE)</f>
        <v>1</v>
      </c>
      <c r="R567" s="37">
        <f>VLOOKUP($B567,'Gas wholesale lookups'!$A$4:$R$15,'Inputs - Gas wholesale index'!R$2,FALSE)</f>
        <v>1</v>
      </c>
      <c r="S567" s="37">
        <f>VLOOKUP($B567,'Gas wholesale lookups'!$A$4:$R$15,'Inputs - Gas wholesale index'!S$2,FALSE)</f>
        <v>1</v>
      </c>
      <c r="T567" s="37">
        <f>VLOOKUP($B567,'Gas wholesale lookups'!$A$4:$R$15,'Inputs - Gas wholesale index'!T$2,FALSE)</f>
        <v>0</v>
      </c>
      <c r="U567" s="12">
        <f t="shared" si="163"/>
        <v>0</v>
      </c>
      <c r="V567" s="12">
        <f t="shared" si="164"/>
        <v>208526.18181818182</v>
      </c>
      <c r="W567" s="12">
        <f t="shared" si="165"/>
        <v>166168.27272727274</v>
      </c>
      <c r="X567" s="12">
        <f t="shared" si="166"/>
        <v>291847.5</v>
      </c>
      <c r="Y567" s="12">
        <f t="shared" si="167"/>
        <v>332991.45454545453</v>
      </c>
      <c r="Z567" s="12">
        <f t="shared" si="168"/>
        <v>0</v>
      </c>
      <c r="AA567" s="12">
        <f t="shared" si="169"/>
        <v>999533.40909090918</v>
      </c>
      <c r="AB567" s="22">
        <f t="shared" si="170"/>
        <v>0</v>
      </c>
      <c r="AC567" s="22">
        <f t="shared" si="171"/>
        <v>0</v>
      </c>
      <c r="AD567" s="22">
        <f t="shared" si="172"/>
        <v>0</v>
      </c>
      <c r="AE567" s="22">
        <f t="shared" si="173"/>
        <v>0</v>
      </c>
      <c r="AF567" s="22">
        <f t="shared" si="174"/>
        <v>0</v>
      </c>
      <c r="AG567" s="22">
        <f t="shared" si="175"/>
        <v>0</v>
      </c>
      <c r="AH567" s="22">
        <f t="shared" si="176"/>
        <v>0</v>
      </c>
      <c r="AI567" s="43" t="str">
        <f t="shared" si="177"/>
        <v>n/a</v>
      </c>
      <c r="AJ567" s="2" t="str">
        <f t="shared" si="160"/>
        <v>2017-18 Summer</v>
      </c>
      <c r="AK567" s="2" t="str">
        <f t="shared" si="161"/>
        <v>2016-17 Winter</v>
      </c>
      <c r="AL567" s="127">
        <v>0</v>
      </c>
    </row>
    <row r="568" spans="1:38">
      <c r="A568" s="46">
        <v>42662</v>
      </c>
      <c r="B568" s="13" t="str">
        <f t="shared" si="162"/>
        <v>Oct</v>
      </c>
      <c r="C568" s="182"/>
      <c r="D568" s="182"/>
      <c r="E568" s="182"/>
      <c r="F568" s="182"/>
      <c r="G568" s="182"/>
      <c r="H568" s="182"/>
      <c r="I568" s="12">
        <f>VLOOKUP($B568,'Gas wholesale lookups'!$A$4:$L$15,'Inputs - Gas wholesale index'!I$2,FALSE)</f>
        <v>332991.45454545453</v>
      </c>
      <c r="J568" s="12">
        <f>VLOOKUP($B568,'Gas wholesale lookups'!$A$4:$L$15,'Inputs - Gas wholesale index'!J$2,FALSE)</f>
        <v>208526.18181818182</v>
      </c>
      <c r="K568" s="12">
        <f>VLOOKUP($B568,'Gas wholesale lookups'!$A$4:$L$15,'Inputs - Gas wholesale index'!K$2,FALSE)</f>
        <v>166168.27272727274</v>
      </c>
      <c r="L568" s="12">
        <f>VLOOKUP($B568,'Gas wholesale lookups'!$A$4:$L$15,'Inputs - Gas wholesale index'!L$2,FALSE)</f>
        <v>291847.5</v>
      </c>
      <c r="M568" s="12">
        <f>VLOOKUP($B568,'Gas wholesale lookups'!$A$4:$L$15,'Inputs - Gas wholesale index'!M$2,FALSE)</f>
        <v>332991.45454545453</v>
      </c>
      <c r="N568" s="12">
        <f>VLOOKUP($B568,'Gas wholesale lookups'!$A$4:$L$15,'Inputs - Gas wholesale index'!N$2,FALSE)</f>
        <v>208526.18181818182</v>
      </c>
      <c r="O568" s="37">
        <f>VLOOKUP($B568,'Gas wholesale lookups'!$A$4:$R$15,'Inputs - Gas wholesale index'!O$2,FALSE)</f>
        <v>0</v>
      </c>
      <c r="P568" s="37">
        <f>VLOOKUP($B568,'Gas wholesale lookups'!$A$4:$R$15,'Inputs - Gas wholesale index'!P$2,FALSE)</f>
        <v>1</v>
      </c>
      <c r="Q568" s="37">
        <f>VLOOKUP($B568,'Gas wholesale lookups'!$A$4:$R$15,'Inputs - Gas wholesale index'!Q$2,FALSE)</f>
        <v>1</v>
      </c>
      <c r="R568" s="37">
        <f>VLOOKUP($B568,'Gas wholesale lookups'!$A$4:$R$15,'Inputs - Gas wholesale index'!R$2,FALSE)</f>
        <v>1</v>
      </c>
      <c r="S568" s="37">
        <f>VLOOKUP($B568,'Gas wholesale lookups'!$A$4:$R$15,'Inputs - Gas wholesale index'!S$2,FALSE)</f>
        <v>1</v>
      </c>
      <c r="T568" s="37">
        <f>VLOOKUP($B568,'Gas wholesale lookups'!$A$4:$R$15,'Inputs - Gas wholesale index'!T$2,FALSE)</f>
        <v>0</v>
      </c>
      <c r="U568" s="12">
        <f t="shared" si="163"/>
        <v>0</v>
      </c>
      <c r="V568" s="12">
        <f t="shared" si="164"/>
        <v>208526.18181818182</v>
      </c>
      <c r="W568" s="12">
        <f t="shared" si="165"/>
        <v>166168.27272727274</v>
      </c>
      <c r="X568" s="12">
        <f t="shared" si="166"/>
        <v>291847.5</v>
      </c>
      <c r="Y568" s="12">
        <f t="shared" si="167"/>
        <v>332991.45454545453</v>
      </c>
      <c r="Z568" s="12">
        <f t="shared" si="168"/>
        <v>0</v>
      </c>
      <c r="AA568" s="12">
        <f t="shared" si="169"/>
        <v>999533.40909090918</v>
      </c>
      <c r="AB568" s="22">
        <f t="shared" si="170"/>
        <v>0</v>
      </c>
      <c r="AC568" s="22">
        <f t="shared" si="171"/>
        <v>0</v>
      </c>
      <c r="AD568" s="22">
        <f t="shared" si="172"/>
        <v>0</v>
      </c>
      <c r="AE568" s="22">
        <f t="shared" si="173"/>
        <v>0</v>
      </c>
      <c r="AF568" s="22">
        <f t="shared" si="174"/>
        <v>0</v>
      </c>
      <c r="AG568" s="22">
        <f t="shared" si="175"/>
        <v>0</v>
      </c>
      <c r="AH568" s="22">
        <f t="shared" si="176"/>
        <v>0</v>
      </c>
      <c r="AI568" s="43" t="str">
        <f t="shared" si="177"/>
        <v>n/a</v>
      </c>
      <c r="AJ568" s="2" t="str">
        <f t="shared" si="160"/>
        <v>2017-18 Summer</v>
      </c>
      <c r="AK568" s="2" t="str">
        <f t="shared" si="161"/>
        <v>2016-17 Winter</v>
      </c>
      <c r="AL568" s="127">
        <v>0</v>
      </c>
    </row>
    <row r="569" spans="1:38">
      <c r="A569" s="46">
        <v>42663</v>
      </c>
      <c r="B569" s="13" t="str">
        <f t="shared" si="162"/>
        <v>Oct</v>
      </c>
      <c r="C569" s="182"/>
      <c r="D569" s="182"/>
      <c r="E569" s="182"/>
      <c r="F569" s="182"/>
      <c r="G569" s="182"/>
      <c r="H569" s="182"/>
      <c r="I569" s="12">
        <f>VLOOKUP($B569,'Gas wholesale lookups'!$A$4:$L$15,'Inputs - Gas wholesale index'!I$2,FALSE)</f>
        <v>332991.45454545453</v>
      </c>
      <c r="J569" s="12">
        <f>VLOOKUP($B569,'Gas wholesale lookups'!$A$4:$L$15,'Inputs - Gas wholesale index'!J$2,FALSE)</f>
        <v>208526.18181818182</v>
      </c>
      <c r="K569" s="12">
        <f>VLOOKUP($B569,'Gas wholesale lookups'!$A$4:$L$15,'Inputs - Gas wholesale index'!K$2,FALSE)</f>
        <v>166168.27272727274</v>
      </c>
      <c r="L569" s="12">
        <f>VLOOKUP($B569,'Gas wholesale lookups'!$A$4:$L$15,'Inputs - Gas wholesale index'!L$2,FALSE)</f>
        <v>291847.5</v>
      </c>
      <c r="M569" s="12">
        <f>VLOOKUP($B569,'Gas wholesale lookups'!$A$4:$L$15,'Inputs - Gas wholesale index'!M$2,FALSE)</f>
        <v>332991.45454545453</v>
      </c>
      <c r="N569" s="12">
        <f>VLOOKUP($B569,'Gas wholesale lookups'!$A$4:$L$15,'Inputs - Gas wholesale index'!N$2,FALSE)</f>
        <v>208526.18181818182</v>
      </c>
      <c r="O569" s="37">
        <f>VLOOKUP($B569,'Gas wholesale lookups'!$A$4:$R$15,'Inputs - Gas wholesale index'!O$2,FALSE)</f>
        <v>0</v>
      </c>
      <c r="P569" s="37">
        <f>VLOOKUP($B569,'Gas wholesale lookups'!$A$4:$R$15,'Inputs - Gas wholesale index'!P$2,FALSE)</f>
        <v>1</v>
      </c>
      <c r="Q569" s="37">
        <f>VLOOKUP($B569,'Gas wholesale lookups'!$A$4:$R$15,'Inputs - Gas wholesale index'!Q$2,FALSE)</f>
        <v>1</v>
      </c>
      <c r="R569" s="37">
        <f>VLOOKUP($B569,'Gas wholesale lookups'!$A$4:$R$15,'Inputs - Gas wholesale index'!R$2,FALSE)</f>
        <v>1</v>
      </c>
      <c r="S569" s="37">
        <f>VLOOKUP($B569,'Gas wholesale lookups'!$A$4:$R$15,'Inputs - Gas wholesale index'!S$2,FALSE)</f>
        <v>1</v>
      </c>
      <c r="T569" s="37">
        <f>VLOOKUP($B569,'Gas wholesale lookups'!$A$4:$R$15,'Inputs - Gas wholesale index'!T$2,FALSE)</f>
        <v>0</v>
      </c>
      <c r="U569" s="12">
        <f t="shared" si="163"/>
        <v>0</v>
      </c>
      <c r="V569" s="12">
        <f t="shared" si="164"/>
        <v>208526.18181818182</v>
      </c>
      <c r="W569" s="12">
        <f t="shared" si="165"/>
        <v>166168.27272727274</v>
      </c>
      <c r="X569" s="12">
        <f t="shared" si="166"/>
        <v>291847.5</v>
      </c>
      <c r="Y569" s="12">
        <f t="shared" si="167"/>
        <v>332991.45454545453</v>
      </c>
      <c r="Z569" s="12">
        <f t="shared" si="168"/>
        <v>0</v>
      </c>
      <c r="AA569" s="12">
        <f t="shared" si="169"/>
        <v>999533.40909090918</v>
      </c>
      <c r="AB569" s="22">
        <f t="shared" si="170"/>
        <v>0</v>
      </c>
      <c r="AC569" s="22">
        <f t="shared" si="171"/>
        <v>0</v>
      </c>
      <c r="AD569" s="22">
        <f t="shared" si="172"/>
        <v>0</v>
      </c>
      <c r="AE569" s="22">
        <f t="shared" si="173"/>
        <v>0</v>
      </c>
      <c r="AF569" s="22">
        <f t="shared" si="174"/>
        <v>0</v>
      </c>
      <c r="AG569" s="22">
        <f t="shared" si="175"/>
        <v>0</v>
      </c>
      <c r="AH569" s="22">
        <f t="shared" si="176"/>
        <v>0</v>
      </c>
      <c r="AI569" s="43" t="str">
        <f t="shared" si="177"/>
        <v>n/a</v>
      </c>
      <c r="AJ569" s="2" t="str">
        <f t="shared" si="160"/>
        <v>2017-18 Summer</v>
      </c>
      <c r="AK569" s="2" t="str">
        <f t="shared" si="161"/>
        <v>2016-17 Winter</v>
      </c>
      <c r="AL569" s="127">
        <v>0</v>
      </c>
    </row>
    <row r="570" spans="1:38">
      <c r="A570" s="46">
        <v>42664</v>
      </c>
      <c r="B570" s="13" t="str">
        <f t="shared" si="162"/>
        <v>Oct</v>
      </c>
      <c r="C570" s="182"/>
      <c r="D570" s="182"/>
      <c r="E570" s="182"/>
      <c r="F570" s="182"/>
      <c r="G570" s="182"/>
      <c r="H570" s="182"/>
      <c r="I570" s="12">
        <f>VLOOKUP($B570,'Gas wholesale lookups'!$A$4:$L$15,'Inputs - Gas wholesale index'!I$2,FALSE)</f>
        <v>332991.45454545453</v>
      </c>
      <c r="J570" s="12">
        <f>VLOOKUP($B570,'Gas wholesale lookups'!$A$4:$L$15,'Inputs - Gas wholesale index'!J$2,FALSE)</f>
        <v>208526.18181818182</v>
      </c>
      <c r="K570" s="12">
        <f>VLOOKUP($B570,'Gas wholesale lookups'!$A$4:$L$15,'Inputs - Gas wholesale index'!K$2,FALSE)</f>
        <v>166168.27272727274</v>
      </c>
      <c r="L570" s="12">
        <f>VLOOKUP($B570,'Gas wholesale lookups'!$A$4:$L$15,'Inputs - Gas wholesale index'!L$2,FALSE)</f>
        <v>291847.5</v>
      </c>
      <c r="M570" s="12">
        <f>VLOOKUP($B570,'Gas wholesale lookups'!$A$4:$L$15,'Inputs - Gas wholesale index'!M$2,FALSE)</f>
        <v>332991.45454545453</v>
      </c>
      <c r="N570" s="12">
        <f>VLOOKUP($B570,'Gas wholesale lookups'!$A$4:$L$15,'Inputs - Gas wholesale index'!N$2,FALSE)</f>
        <v>208526.18181818182</v>
      </c>
      <c r="O570" s="37">
        <f>VLOOKUP($B570,'Gas wholesale lookups'!$A$4:$R$15,'Inputs - Gas wholesale index'!O$2,FALSE)</f>
        <v>0</v>
      </c>
      <c r="P570" s="37">
        <f>VLOOKUP($B570,'Gas wholesale lookups'!$A$4:$R$15,'Inputs - Gas wholesale index'!P$2,FALSE)</f>
        <v>1</v>
      </c>
      <c r="Q570" s="37">
        <f>VLOOKUP($B570,'Gas wholesale lookups'!$A$4:$R$15,'Inputs - Gas wholesale index'!Q$2,FALSE)</f>
        <v>1</v>
      </c>
      <c r="R570" s="37">
        <f>VLOOKUP($B570,'Gas wholesale lookups'!$A$4:$R$15,'Inputs - Gas wholesale index'!R$2,FALSE)</f>
        <v>1</v>
      </c>
      <c r="S570" s="37">
        <f>VLOOKUP($B570,'Gas wholesale lookups'!$A$4:$R$15,'Inputs - Gas wholesale index'!S$2,FALSE)</f>
        <v>1</v>
      </c>
      <c r="T570" s="37">
        <f>VLOOKUP($B570,'Gas wholesale lookups'!$A$4:$R$15,'Inputs - Gas wholesale index'!T$2,FALSE)</f>
        <v>0</v>
      </c>
      <c r="U570" s="12">
        <f t="shared" si="163"/>
        <v>0</v>
      </c>
      <c r="V570" s="12">
        <f t="shared" si="164"/>
        <v>208526.18181818182</v>
      </c>
      <c r="W570" s="12">
        <f t="shared" si="165"/>
        <v>166168.27272727274</v>
      </c>
      <c r="X570" s="12">
        <f t="shared" si="166"/>
        <v>291847.5</v>
      </c>
      <c r="Y570" s="12">
        <f t="shared" si="167"/>
        <v>332991.45454545453</v>
      </c>
      <c r="Z570" s="12">
        <f t="shared" si="168"/>
        <v>0</v>
      </c>
      <c r="AA570" s="12">
        <f t="shared" si="169"/>
        <v>999533.40909090918</v>
      </c>
      <c r="AB570" s="22">
        <f t="shared" si="170"/>
        <v>0</v>
      </c>
      <c r="AC570" s="22">
        <f t="shared" si="171"/>
        <v>0</v>
      </c>
      <c r="AD570" s="22">
        <f t="shared" si="172"/>
        <v>0</v>
      </c>
      <c r="AE570" s="22">
        <f t="shared" si="173"/>
        <v>0</v>
      </c>
      <c r="AF570" s="22">
        <f t="shared" si="174"/>
        <v>0</v>
      </c>
      <c r="AG570" s="22">
        <f t="shared" si="175"/>
        <v>0</v>
      </c>
      <c r="AH570" s="22">
        <f t="shared" si="176"/>
        <v>0</v>
      </c>
      <c r="AI570" s="43" t="str">
        <f t="shared" si="177"/>
        <v>n/a</v>
      </c>
      <c r="AJ570" s="2" t="str">
        <f t="shared" si="160"/>
        <v>2017-18 Summer</v>
      </c>
      <c r="AK570" s="2" t="str">
        <f t="shared" si="161"/>
        <v>2016-17 Winter</v>
      </c>
      <c r="AL570" s="127">
        <v>0</v>
      </c>
    </row>
    <row r="571" spans="1:38">
      <c r="A571" s="46">
        <v>42667</v>
      </c>
      <c r="B571" s="13" t="str">
        <f t="shared" si="162"/>
        <v>Oct</v>
      </c>
      <c r="C571" s="182"/>
      <c r="D571" s="182"/>
      <c r="E571" s="182"/>
      <c r="F571" s="182"/>
      <c r="G571" s="182"/>
      <c r="H571" s="182"/>
      <c r="I571" s="12">
        <f>VLOOKUP($B571,'Gas wholesale lookups'!$A$4:$L$15,'Inputs - Gas wholesale index'!I$2,FALSE)</f>
        <v>332991.45454545453</v>
      </c>
      <c r="J571" s="12">
        <f>VLOOKUP($B571,'Gas wholesale lookups'!$A$4:$L$15,'Inputs - Gas wholesale index'!J$2,FALSE)</f>
        <v>208526.18181818182</v>
      </c>
      <c r="K571" s="12">
        <f>VLOOKUP($B571,'Gas wholesale lookups'!$A$4:$L$15,'Inputs - Gas wholesale index'!K$2,FALSE)</f>
        <v>166168.27272727274</v>
      </c>
      <c r="L571" s="12">
        <f>VLOOKUP($B571,'Gas wholesale lookups'!$A$4:$L$15,'Inputs - Gas wholesale index'!L$2,FALSE)</f>
        <v>291847.5</v>
      </c>
      <c r="M571" s="12">
        <f>VLOOKUP($B571,'Gas wholesale lookups'!$A$4:$L$15,'Inputs - Gas wholesale index'!M$2,FALSE)</f>
        <v>332991.45454545453</v>
      </c>
      <c r="N571" s="12">
        <f>VLOOKUP($B571,'Gas wholesale lookups'!$A$4:$L$15,'Inputs - Gas wholesale index'!N$2,FALSE)</f>
        <v>208526.18181818182</v>
      </c>
      <c r="O571" s="37">
        <f>VLOOKUP($B571,'Gas wholesale lookups'!$A$4:$R$15,'Inputs - Gas wholesale index'!O$2,FALSE)</f>
        <v>0</v>
      </c>
      <c r="P571" s="37">
        <f>VLOOKUP($B571,'Gas wholesale lookups'!$A$4:$R$15,'Inputs - Gas wholesale index'!P$2,FALSE)</f>
        <v>1</v>
      </c>
      <c r="Q571" s="37">
        <f>VLOOKUP($B571,'Gas wholesale lookups'!$A$4:$R$15,'Inputs - Gas wholesale index'!Q$2,FALSE)</f>
        <v>1</v>
      </c>
      <c r="R571" s="37">
        <f>VLOOKUP($B571,'Gas wholesale lookups'!$A$4:$R$15,'Inputs - Gas wholesale index'!R$2,FALSE)</f>
        <v>1</v>
      </c>
      <c r="S571" s="37">
        <f>VLOOKUP($B571,'Gas wholesale lookups'!$A$4:$R$15,'Inputs - Gas wholesale index'!S$2,FALSE)</f>
        <v>1</v>
      </c>
      <c r="T571" s="37">
        <f>VLOOKUP($B571,'Gas wholesale lookups'!$A$4:$R$15,'Inputs - Gas wholesale index'!T$2,FALSE)</f>
        <v>0</v>
      </c>
      <c r="U571" s="12">
        <f t="shared" si="163"/>
        <v>0</v>
      </c>
      <c r="V571" s="12">
        <f t="shared" si="164"/>
        <v>208526.18181818182</v>
      </c>
      <c r="W571" s="12">
        <f t="shared" si="165"/>
        <v>166168.27272727274</v>
      </c>
      <c r="X571" s="12">
        <f t="shared" si="166"/>
        <v>291847.5</v>
      </c>
      <c r="Y571" s="12">
        <f t="shared" si="167"/>
        <v>332991.45454545453</v>
      </c>
      <c r="Z571" s="12">
        <f t="shared" si="168"/>
        <v>0</v>
      </c>
      <c r="AA571" s="12">
        <f t="shared" si="169"/>
        <v>999533.40909090918</v>
      </c>
      <c r="AB571" s="22">
        <f t="shared" si="170"/>
        <v>0</v>
      </c>
      <c r="AC571" s="22">
        <f t="shared" si="171"/>
        <v>0</v>
      </c>
      <c r="AD571" s="22">
        <f t="shared" si="172"/>
        <v>0</v>
      </c>
      <c r="AE571" s="22">
        <f t="shared" si="173"/>
        <v>0</v>
      </c>
      <c r="AF571" s="22">
        <f t="shared" si="174"/>
        <v>0</v>
      </c>
      <c r="AG571" s="22">
        <f t="shared" si="175"/>
        <v>0</v>
      </c>
      <c r="AH571" s="22">
        <f t="shared" si="176"/>
        <v>0</v>
      </c>
      <c r="AI571" s="43" t="str">
        <f t="shared" si="177"/>
        <v>n/a</v>
      </c>
      <c r="AJ571" s="2" t="str">
        <f t="shared" si="160"/>
        <v>2017-18 Summer</v>
      </c>
      <c r="AK571" s="2" t="str">
        <f t="shared" si="161"/>
        <v>2016-17 Winter</v>
      </c>
      <c r="AL571" s="127">
        <v>0</v>
      </c>
    </row>
    <row r="572" spans="1:38">
      <c r="A572" s="46">
        <v>42668</v>
      </c>
      <c r="B572" s="13" t="str">
        <f t="shared" si="162"/>
        <v>Oct</v>
      </c>
      <c r="C572" s="182"/>
      <c r="D572" s="182"/>
      <c r="E572" s="182"/>
      <c r="F572" s="182"/>
      <c r="G572" s="182"/>
      <c r="H572" s="182"/>
      <c r="I572" s="12">
        <f>VLOOKUP($B572,'Gas wholesale lookups'!$A$4:$L$15,'Inputs - Gas wholesale index'!I$2,FALSE)</f>
        <v>332991.45454545453</v>
      </c>
      <c r="J572" s="12">
        <f>VLOOKUP($B572,'Gas wholesale lookups'!$A$4:$L$15,'Inputs - Gas wholesale index'!J$2,FALSE)</f>
        <v>208526.18181818182</v>
      </c>
      <c r="K572" s="12">
        <f>VLOOKUP($B572,'Gas wholesale lookups'!$A$4:$L$15,'Inputs - Gas wholesale index'!K$2,FALSE)</f>
        <v>166168.27272727274</v>
      </c>
      <c r="L572" s="12">
        <f>VLOOKUP($B572,'Gas wholesale lookups'!$A$4:$L$15,'Inputs - Gas wholesale index'!L$2,FALSE)</f>
        <v>291847.5</v>
      </c>
      <c r="M572" s="12">
        <f>VLOOKUP($B572,'Gas wholesale lookups'!$A$4:$L$15,'Inputs - Gas wholesale index'!M$2,FALSE)</f>
        <v>332991.45454545453</v>
      </c>
      <c r="N572" s="12">
        <f>VLOOKUP($B572,'Gas wholesale lookups'!$A$4:$L$15,'Inputs - Gas wholesale index'!N$2,FALSE)</f>
        <v>208526.18181818182</v>
      </c>
      <c r="O572" s="37">
        <f>VLOOKUP($B572,'Gas wholesale lookups'!$A$4:$R$15,'Inputs - Gas wholesale index'!O$2,FALSE)</f>
        <v>0</v>
      </c>
      <c r="P572" s="37">
        <f>VLOOKUP($B572,'Gas wholesale lookups'!$A$4:$R$15,'Inputs - Gas wholesale index'!P$2,FALSE)</f>
        <v>1</v>
      </c>
      <c r="Q572" s="37">
        <f>VLOOKUP($B572,'Gas wholesale lookups'!$A$4:$R$15,'Inputs - Gas wholesale index'!Q$2,FALSE)</f>
        <v>1</v>
      </c>
      <c r="R572" s="37">
        <f>VLOOKUP($B572,'Gas wholesale lookups'!$A$4:$R$15,'Inputs - Gas wholesale index'!R$2,FALSE)</f>
        <v>1</v>
      </c>
      <c r="S572" s="37">
        <f>VLOOKUP($B572,'Gas wholesale lookups'!$A$4:$R$15,'Inputs - Gas wholesale index'!S$2,FALSE)</f>
        <v>1</v>
      </c>
      <c r="T572" s="37">
        <f>VLOOKUP($B572,'Gas wholesale lookups'!$A$4:$R$15,'Inputs - Gas wholesale index'!T$2,FALSE)</f>
        <v>0</v>
      </c>
      <c r="U572" s="12">
        <f t="shared" si="163"/>
        <v>0</v>
      </c>
      <c r="V572" s="12">
        <f t="shared" si="164"/>
        <v>208526.18181818182</v>
      </c>
      <c r="W572" s="12">
        <f t="shared" si="165"/>
        <v>166168.27272727274</v>
      </c>
      <c r="X572" s="12">
        <f t="shared" si="166"/>
        <v>291847.5</v>
      </c>
      <c r="Y572" s="12">
        <f t="shared" si="167"/>
        <v>332991.45454545453</v>
      </c>
      <c r="Z572" s="12">
        <f t="shared" si="168"/>
        <v>0</v>
      </c>
      <c r="AA572" s="12">
        <f t="shared" si="169"/>
        <v>999533.40909090918</v>
      </c>
      <c r="AB572" s="22">
        <f t="shared" si="170"/>
        <v>0</v>
      </c>
      <c r="AC572" s="22">
        <f t="shared" si="171"/>
        <v>0</v>
      </c>
      <c r="AD572" s="22">
        <f t="shared" si="172"/>
        <v>0</v>
      </c>
      <c r="AE572" s="22">
        <f t="shared" si="173"/>
        <v>0</v>
      </c>
      <c r="AF572" s="22">
        <f t="shared" si="174"/>
        <v>0</v>
      </c>
      <c r="AG572" s="22">
        <f t="shared" si="175"/>
        <v>0</v>
      </c>
      <c r="AH572" s="22">
        <f t="shared" si="176"/>
        <v>0</v>
      </c>
      <c r="AI572" s="43" t="str">
        <f t="shared" si="177"/>
        <v>n/a</v>
      </c>
      <c r="AJ572" s="2" t="str">
        <f t="shared" si="160"/>
        <v>2017-18 Summer</v>
      </c>
      <c r="AK572" s="2" t="str">
        <f t="shared" si="161"/>
        <v>2016-17 Winter</v>
      </c>
      <c r="AL572" s="127">
        <v>0</v>
      </c>
    </row>
    <row r="573" spans="1:38">
      <c r="A573" s="46">
        <v>42669</v>
      </c>
      <c r="B573" s="13" t="str">
        <f t="shared" si="162"/>
        <v>Oct</v>
      </c>
      <c r="C573" s="182"/>
      <c r="D573" s="182"/>
      <c r="E573" s="182"/>
      <c r="F573" s="182"/>
      <c r="G573" s="182"/>
      <c r="H573" s="182"/>
      <c r="I573" s="12">
        <f>VLOOKUP($B573,'Gas wholesale lookups'!$A$4:$L$15,'Inputs - Gas wholesale index'!I$2,FALSE)</f>
        <v>332991.45454545453</v>
      </c>
      <c r="J573" s="12">
        <f>VLOOKUP($B573,'Gas wholesale lookups'!$A$4:$L$15,'Inputs - Gas wholesale index'!J$2,FALSE)</f>
        <v>208526.18181818182</v>
      </c>
      <c r="K573" s="12">
        <f>VLOOKUP($B573,'Gas wholesale lookups'!$A$4:$L$15,'Inputs - Gas wholesale index'!K$2,FALSE)</f>
        <v>166168.27272727274</v>
      </c>
      <c r="L573" s="12">
        <f>VLOOKUP($B573,'Gas wholesale lookups'!$A$4:$L$15,'Inputs - Gas wholesale index'!L$2,FALSE)</f>
        <v>291847.5</v>
      </c>
      <c r="M573" s="12">
        <f>VLOOKUP($B573,'Gas wholesale lookups'!$A$4:$L$15,'Inputs - Gas wholesale index'!M$2,FALSE)</f>
        <v>332991.45454545453</v>
      </c>
      <c r="N573" s="12">
        <f>VLOOKUP($B573,'Gas wholesale lookups'!$A$4:$L$15,'Inputs - Gas wholesale index'!N$2,FALSE)</f>
        <v>208526.18181818182</v>
      </c>
      <c r="O573" s="37">
        <f>VLOOKUP($B573,'Gas wholesale lookups'!$A$4:$R$15,'Inputs - Gas wholesale index'!O$2,FALSE)</f>
        <v>0</v>
      </c>
      <c r="P573" s="37">
        <f>VLOOKUP($B573,'Gas wholesale lookups'!$A$4:$R$15,'Inputs - Gas wholesale index'!P$2,FALSE)</f>
        <v>1</v>
      </c>
      <c r="Q573" s="37">
        <f>VLOOKUP($B573,'Gas wholesale lookups'!$A$4:$R$15,'Inputs - Gas wholesale index'!Q$2,FALSE)</f>
        <v>1</v>
      </c>
      <c r="R573" s="37">
        <f>VLOOKUP($B573,'Gas wholesale lookups'!$A$4:$R$15,'Inputs - Gas wholesale index'!R$2,FALSE)</f>
        <v>1</v>
      </c>
      <c r="S573" s="37">
        <f>VLOOKUP($B573,'Gas wholesale lookups'!$A$4:$R$15,'Inputs - Gas wholesale index'!S$2,FALSE)</f>
        <v>1</v>
      </c>
      <c r="T573" s="37">
        <f>VLOOKUP($B573,'Gas wholesale lookups'!$A$4:$R$15,'Inputs - Gas wholesale index'!T$2,FALSE)</f>
        <v>0</v>
      </c>
      <c r="U573" s="12">
        <f t="shared" si="163"/>
        <v>0</v>
      </c>
      <c r="V573" s="12">
        <f t="shared" si="164"/>
        <v>208526.18181818182</v>
      </c>
      <c r="W573" s="12">
        <f t="shared" si="165"/>
        <v>166168.27272727274</v>
      </c>
      <c r="X573" s="12">
        <f t="shared" si="166"/>
        <v>291847.5</v>
      </c>
      <c r="Y573" s="12">
        <f t="shared" si="167"/>
        <v>332991.45454545453</v>
      </c>
      <c r="Z573" s="12">
        <f t="shared" si="168"/>
        <v>0</v>
      </c>
      <c r="AA573" s="12">
        <f t="shared" si="169"/>
        <v>999533.40909090918</v>
      </c>
      <c r="AB573" s="22">
        <f t="shared" si="170"/>
        <v>0</v>
      </c>
      <c r="AC573" s="22">
        <f t="shared" si="171"/>
        <v>0</v>
      </c>
      <c r="AD573" s="22">
        <f t="shared" si="172"/>
        <v>0</v>
      </c>
      <c r="AE573" s="22">
        <f t="shared" si="173"/>
        <v>0</v>
      </c>
      <c r="AF573" s="22">
        <f t="shared" si="174"/>
        <v>0</v>
      </c>
      <c r="AG573" s="22">
        <f t="shared" si="175"/>
        <v>0</v>
      </c>
      <c r="AH573" s="22">
        <f t="shared" si="176"/>
        <v>0</v>
      </c>
      <c r="AI573" s="43" t="str">
        <f t="shared" si="177"/>
        <v>n/a</v>
      </c>
      <c r="AJ573" s="2" t="str">
        <f t="shared" si="160"/>
        <v>2017-18 Summer</v>
      </c>
      <c r="AK573" s="2" t="str">
        <f t="shared" si="161"/>
        <v>2016-17 Winter</v>
      </c>
      <c r="AL573" s="127">
        <v>0</v>
      </c>
    </row>
    <row r="574" spans="1:38">
      <c r="A574" s="46">
        <v>42670</v>
      </c>
      <c r="B574" s="13" t="str">
        <f t="shared" si="162"/>
        <v>Oct</v>
      </c>
      <c r="C574" s="182"/>
      <c r="D574" s="182"/>
      <c r="E574" s="182"/>
      <c r="F574" s="182"/>
      <c r="G574" s="182"/>
      <c r="H574" s="182"/>
      <c r="I574" s="12">
        <f>VLOOKUP($B574,'Gas wholesale lookups'!$A$4:$L$15,'Inputs - Gas wholesale index'!I$2,FALSE)</f>
        <v>332991.45454545453</v>
      </c>
      <c r="J574" s="12">
        <f>VLOOKUP($B574,'Gas wholesale lookups'!$A$4:$L$15,'Inputs - Gas wholesale index'!J$2,FALSE)</f>
        <v>208526.18181818182</v>
      </c>
      <c r="K574" s="12">
        <f>VLOOKUP($B574,'Gas wholesale lookups'!$A$4:$L$15,'Inputs - Gas wholesale index'!K$2,FALSE)</f>
        <v>166168.27272727274</v>
      </c>
      <c r="L574" s="12">
        <f>VLOOKUP($B574,'Gas wholesale lookups'!$A$4:$L$15,'Inputs - Gas wholesale index'!L$2,FALSE)</f>
        <v>291847.5</v>
      </c>
      <c r="M574" s="12">
        <f>VLOOKUP($B574,'Gas wholesale lookups'!$A$4:$L$15,'Inputs - Gas wholesale index'!M$2,FALSE)</f>
        <v>332991.45454545453</v>
      </c>
      <c r="N574" s="12">
        <f>VLOOKUP($B574,'Gas wholesale lookups'!$A$4:$L$15,'Inputs - Gas wholesale index'!N$2,FALSE)</f>
        <v>208526.18181818182</v>
      </c>
      <c r="O574" s="37">
        <f>VLOOKUP($B574,'Gas wholesale lookups'!$A$4:$R$15,'Inputs - Gas wholesale index'!O$2,FALSE)</f>
        <v>0</v>
      </c>
      <c r="P574" s="37">
        <f>VLOOKUP($B574,'Gas wholesale lookups'!$A$4:$R$15,'Inputs - Gas wholesale index'!P$2,FALSE)</f>
        <v>1</v>
      </c>
      <c r="Q574" s="37">
        <f>VLOOKUP($B574,'Gas wholesale lookups'!$A$4:$R$15,'Inputs - Gas wholesale index'!Q$2,FALSE)</f>
        <v>1</v>
      </c>
      <c r="R574" s="37">
        <f>VLOOKUP($B574,'Gas wholesale lookups'!$A$4:$R$15,'Inputs - Gas wholesale index'!R$2,FALSE)</f>
        <v>1</v>
      </c>
      <c r="S574" s="37">
        <f>VLOOKUP($B574,'Gas wholesale lookups'!$A$4:$R$15,'Inputs - Gas wholesale index'!S$2,FALSE)</f>
        <v>1</v>
      </c>
      <c r="T574" s="37">
        <f>VLOOKUP($B574,'Gas wholesale lookups'!$A$4:$R$15,'Inputs - Gas wholesale index'!T$2,FALSE)</f>
        <v>0</v>
      </c>
      <c r="U574" s="12">
        <f t="shared" si="163"/>
        <v>0</v>
      </c>
      <c r="V574" s="12">
        <f t="shared" si="164"/>
        <v>208526.18181818182</v>
      </c>
      <c r="W574" s="12">
        <f t="shared" si="165"/>
        <v>166168.27272727274</v>
      </c>
      <c r="X574" s="12">
        <f t="shared" si="166"/>
        <v>291847.5</v>
      </c>
      <c r="Y574" s="12">
        <f t="shared" si="167"/>
        <v>332991.45454545453</v>
      </c>
      <c r="Z574" s="12">
        <f t="shared" si="168"/>
        <v>0</v>
      </c>
      <c r="AA574" s="12">
        <f t="shared" si="169"/>
        <v>999533.40909090918</v>
      </c>
      <c r="AB574" s="22">
        <f t="shared" si="170"/>
        <v>0</v>
      </c>
      <c r="AC574" s="22">
        <f t="shared" si="171"/>
        <v>0</v>
      </c>
      <c r="AD574" s="22">
        <f t="shared" si="172"/>
        <v>0</v>
      </c>
      <c r="AE574" s="22">
        <f t="shared" si="173"/>
        <v>0</v>
      </c>
      <c r="AF574" s="22">
        <f t="shared" si="174"/>
        <v>0</v>
      </c>
      <c r="AG574" s="22">
        <f t="shared" si="175"/>
        <v>0</v>
      </c>
      <c r="AH574" s="22">
        <f t="shared" si="176"/>
        <v>0</v>
      </c>
      <c r="AI574" s="43" t="str">
        <f t="shared" si="177"/>
        <v>n/a</v>
      </c>
      <c r="AJ574" s="2" t="str">
        <f t="shared" si="160"/>
        <v>2017-18 Summer</v>
      </c>
      <c r="AK574" s="2" t="str">
        <f t="shared" si="161"/>
        <v>2016-17 Winter</v>
      </c>
      <c r="AL574" s="127">
        <v>0</v>
      </c>
    </row>
    <row r="575" spans="1:38">
      <c r="A575" s="46">
        <v>42671</v>
      </c>
      <c r="B575" s="13" t="str">
        <f t="shared" si="162"/>
        <v>Oct</v>
      </c>
      <c r="C575" s="182"/>
      <c r="D575" s="182"/>
      <c r="E575" s="182"/>
      <c r="F575" s="182"/>
      <c r="G575" s="182"/>
      <c r="H575" s="182"/>
      <c r="I575" s="12">
        <f>VLOOKUP($B575,'Gas wholesale lookups'!$A$4:$L$15,'Inputs - Gas wholesale index'!I$2,FALSE)</f>
        <v>332991.45454545453</v>
      </c>
      <c r="J575" s="12">
        <f>VLOOKUP($B575,'Gas wholesale lookups'!$A$4:$L$15,'Inputs - Gas wholesale index'!J$2,FALSE)</f>
        <v>208526.18181818182</v>
      </c>
      <c r="K575" s="12">
        <f>VLOOKUP($B575,'Gas wholesale lookups'!$A$4:$L$15,'Inputs - Gas wholesale index'!K$2,FALSE)</f>
        <v>166168.27272727274</v>
      </c>
      <c r="L575" s="12">
        <f>VLOOKUP($B575,'Gas wholesale lookups'!$A$4:$L$15,'Inputs - Gas wholesale index'!L$2,FALSE)</f>
        <v>291847.5</v>
      </c>
      <c r="M575" s="12">
        <f>VLOOKUP($B575,'Gas wholesale lookups'!$A$4:$L$15,'Inputs - Gas wholesale index'!M$2,FALSE)</f>
        <v>332991.45454545453</v>
      </c>
      <c r="N575" s="12">
        <f>VLOOKUP($B575,'Gas wholesale lookups'!$A$4:$L$15,'Inputs - Gas wholesale index'!N$2,FALSE)</f>
        <v>208526.18181818182</v>
      </c>
      <c r="O575" s="37">
        <f>VLOOKUP($B575,'Gas wholesale lookups'!$A$4:$R$15,'Inputs - Gas wholesale index'!O$2,FALSE)</f>
        <v>0</v>
      </c>
      <c r="P575" s="37">
        <f>VLOOKUP($B575,'Gas wholesale lookups'!$A$4:$R$15,'Inputs - Gas wholesale index'!P$2,FALSE)</f>
        <v>1</v>
      </c>
      <c r="Q575" s="37">
        <f>VLOOKUP($B575,'Gas wholesale lookups'!$A$4:$R$15,'Inputs - Gas wholesale index'!Q$2,FALSE)</f>
        <v>1</v>
      </c>
      <c r="R575" s="37">
        <f>VLOOKUP($B575,'Gas wholesale lookups'!$A$4:$R$15,'Inputs - Gas wholesale index'!R$2,FALSE)</f>
        <v>1</v>
      </c>
      <c r="S575" s="37">
        <f>VLOOKUP($B575,'Gas wholesale lookups'!$A$4:$R$15,'Inputs - Gas wholesale index'!S$2,FALSE)</f>
        <v>1</v>
      </c>
      <c r="T575" s="37">
        <f>VLOOKUP($B575,'Gas wholesale lookups'!$A$4:$R$15,'Inputs - Gas wholesale index'!T$2,FALSE)</f>
        <v>0</v>
      </c>
      <c r="U575" s="12">
        <f t="shared" si="163"/>
        <v>0</v>
      </c>
      <c r="V575" s="12">
        <f t="shared" si="164"/>
        <v>208526.18181818182</v>
      </c>
      <c r="W575" s="12">
        <f t="shared" si="165"/>
        <v>166168.27272727274</v>
      </c>
      <c r="X575" s="12">
        <f t="shared" si="166"/>
        <v>291847.5</v>
      </c>
      <c r="Y575" s="12">
        <f t="shared" si="167"/>
        <v>332991.45454545453</v>
      </c>
      <c r="Z575" s="12">
        <f t="shared" si="168"/>
        <v>0</v>
      </c>
      <c r="AA575" s="12">
        <f t="shared" si="169"/>
        <v>999533.40909090918</v>
      </c>
      <c r="AB575" s="22">
        <f t="shared" si="170"/>
        <v>0</v>
      </c>
      <c r="AC575" s="22">
        <f t="shared" si="171"/>
        <v>0</v>
      </c>
      <c r="AD575" s="22">
        <f t="shared" si="172"/>
        <v>0</v>
      </c>
      <c r="AE575" s="22">
        <f t="shared" si="173"/>
        <v>0</v>
      </c>
      <c r="AF575" s="22">
        <f t="shared" si="174"/>
        <v>0</v>
      </c>
      <c r="AG575" s="22">
        <f t="shared" si="175"/>
        <v>0</v>
      </c>
      <c r="AH575" s="22">
        <f t="shared" si="176"/>
        <v>0</v>
      </c>
      <c r="AI575" s="43" t="str">
        <f t="shared" si="177"/>
        <v>n/a</v>
      </c>
      <c r="AJ575" s="2" t="str">
        <f t="shared" si="160"/>
        <v>2017-18 Summer</v>
      </c>
      <c r="AK575" s="2" t="str">
        <f t="shared" si="161"/>
        <v>2016-17 Winter</v>
      </c>
      <c r="AL575" s="127">
        <v>0</v>
      </c>
    </row>
    <row r="576" spans="1:38">
      <c r="A576" s="46">
        <v>42674</v>
      </c>
      <c r="B576" s="13" t="str">
        <f t="shared" si="162"/>
        <v>Oct</v>
      </c>
      <c r="C576" s="182"/>
      <c r="D576" s="182"/>
      <c r="E576" s="182"/>
      <c r="F576" s="182"/>
      <c r="G576" s="182"/>
      <c r="H576" s="182"/>
      <c r="I576" s="12">
        <f>VLOOKUP($B576,'Gas wholesale lookups'!$A$4:$L$15,'Inputs - Gas wholesale index'!I$2,FALSE)</f>
        <v>332991.45454545453</v>
      </c>
      <c r="J576" s="12">
        <f>VLOOKUP($B576,'Gas wholesale lookups'!$A$4:$L$15,'Inputs - Gas wholesale index'!J$2,FALSE)</f>
        <v>208526.18181818182</v>
      </c>
      <c r="K576" s="12">
        <f>VLOOKUP($B576,'Gas wholesale lookups'!$A$4:$L$15,'Inputs - Gas wholesale index'!K$2,FALSE)</f>
        <v>166168.27272727274</v>
      </c>
      <c r="L576" s="12">
        <f>VLOOKUP($B576,'Gas wholesale lookups'!$A$4:$L$15,'Inputs - Gas wholesale index'!L$2,FALSE)</f>
        <v>291847.5</v>
      </c>
      <c r="M576" s="12">
        <f>VLOOKUP($B576,'Gas wholesale lookups'!$A$4:$L$15,'Inputs - Gas wholesale index'!M$2,FALSE)</f>
        <v>332991.45454545453</v>
      </c>
      <c r="N576" s="12">
        <f>VLOOKUP($B576,'Gas wholesale lookups'!$A$4:$L$15,'Inputs - Gas wholesale index'!N$2,FALSE)</f>
        <v>208526.18181818182</v>
      </c>
      <c r="O576" s="37">
        <f>VLOOKUP($B576,'Gas wholesale lookups'!$A$4:$R$15,'Inputs - Gas wholesale index'!O$2,FALSE)</f>
        <v>0</v>
      </c>
      <c r="P576" s="37">
        <f>VLOOKUP($B576,'Gas wholesale lookups'!$A$4:$R$15,'Inputs - Gas wholesale index'!P$2,FALSE)</f>
        <v>1</v>
      </c>
      <c r="Q576" s="37">
        <f>VLOOKUP($B576,'Gas wholesale lookups'!$A$4:$R$15,'Inputs - Gas wholesale index'!Q$2,FALSE)</f>
        <v>1</v>
      </c>
      <c r="R576" s="37">
        <f>VLOOKUP($B576,'Gas wholesale lookups'!$A$4:$R$15,'Inputs - Gas wholesale index'!R$2,FALSE)</f>
        <v>1</v>
      </c>
      <c r="S576" s="37">
        <f>VLOOKUP($B576,'Gas wholesale lookups'!$A$4:$R$15,'Inputs - Gas wholesale index'!S$2,FALSE)</f>
        <v>1</v>
      </c>
      <c r="T576" s="37">
        <f>VLOOKUP($B576,'Gas wholesale lookups'!$A$4:$R$15,'Inputs - Gas wholesale index'!T$2,FALSE)</f>
        <v>0</v>
      </c>
      <c r="U576" s="12">
        <f t="shared" si="163"/>
        <v>0</v>
      </c>
      <c r="V576" s="12">
        <f t="shared" si="164"/>
        <v>208526.18181818182</v>
      </c>
      <c r="W576" s="12">
        <f t="shared" si="165"/>
        <v>166168.27272727274</v>
      </c>
      <c r="X576" s="12">
        <f t="shared" si="166"/>
        <v>291847.5</v>
      </c>
      <c r="Y576" s="12">
        <f t="shared" si="167"/>
        <v>332991.45454545453</v>
      </c>
      <c r="Z576" s="12">
        <f t="shared" si="168"/>
        <v>0</v>
      </c>
      <c r="AA576" s="12">
        <f t="shared" si="169"/>
        <v>999533.40909090918</v>
      </c>
      <c r="AB576" s="22">
        <f t="shared" si="170"/>
        <v>0</v>
      </c>
      <c r="AC576" s="22">
        <f t="shared" si="171"/>
        <v>0</v>
      </c>
      <c r="AD576" s="22">
        <f t="shared" si="172"/>
        <v>0</v>
      </c>
      <c r="AE576" s="22">
        <f t="shared" si="173"/>
        <v>0</v>
      </c>
      <c r="AF576" s="22">
        <f t="shared" si="174"/>
        <v>0</v>
      </c>
      <c r="AG576" s="22">
        <f t="shared" si="175"/>
        <v>0</v>
      </c>
      <c r="AH576" s="22">
        <f t="shared" si="176"/>
        <v>0</v>
      </c>
      <c r="AI576" s="43" t="str">
        <f t="shared" si="177"/>
        <v>n/a</v>
      </c>
      <c r="AJ576" s="2" t="str">
        <f t="shared" si="160"/>
        <v>2017-18 Summer</v>
      </c>
      <c r="AK576" s="2" t="str">
        <f t="shared" si="161"/>
        <v>2016-17 Winter</v>
      </c>
      <c r="AL576" s="127">
        <v>0</v>
      </c>
    </row>
    <row r="577" spans="1:38">
      <c r="A577" s="46">
        <v>42675</v>
      </c>
      <c r="B577" s="13" t="str">
        <f t="shared" si="162"/>
        <v>Nov</v>
      </c>
      <c r="C577" s="182"/>
      <c r="D577" s="182"/>
      <c r="E577" s="182"/>
      <c r="F577" s="182"/>
      <c r="G577" s="182"/>
      <c r="H577" s="182"/>
      <c r="I577" s="12">
        <f>VLOOKUP($B577,'Gas wholesale lookups'!$A$4:$L$15,'Inputs - Gas wholesale index'!I$2,FALSE)</f>
        <v>332991.45454545453</v>
      </c>
      <c r="J577" s="12">
        <f>VLOOKUP($B577,'Gas wholesale lookups'!$A$4:$L$15,'Inputs - Gas wholesale index'!J$2,FALSE)</f>
        <v>208526.18181818182</v>
      </c>
      <c r="K577" s="12">
        <f>VLOOKUP($B577,'Gas wholesale lookups'!$A$4:$L$15,'Inputs - Gas wholesale index'!K$2,FALSE)</f>
        <v>166168.27272727274</v>
      </c>
      <c r="L577" s="12">
        <f>VLOOKUP($B577,'Gas wholesale lookups'!$A$4:$L$15,'Inputs - Gas wholesale index'!L$2,FALSE)</f>
        <v>291847.5</v>
      </c>
      <c r="M577" s="12">
        <f>VLOOKUP($B577,'Gas wholesale lookups'!$A$4:$L$15,'Inputs - Gas wholesale index'!M$2,FALSE)</f>
        <v>332991.45454545453</v>
      </c>
      <c r="N577" s="12">
        <f>VLOOKUP($B577,'Gas wholesale lookups'!$A$4:$L$15,'Inputs - Gas wholesale index'!N$2,FALSE)</f>
        <v>208526.18181818182</v>
      </c>
      <c r="O577" s="37">
        <f>VLOOKUP($B577,'Gas wholesale lookups'!$A$4:$R$15,'Inputs - Gas wholesale index'!O$2,FALSE)</f>
        <v>0</v>
      </c>
      <c r="P577" s="37">
        <f>VLOOKUP($B577,'Gas wholesale lookups'!$A$4:$R$15,'Inputs - Gas wholesale index'!P$2,FALSE)</f>
        <v>1</v>
      </c>
      <c r="Q577" s="37">
        <f>VLOOKUP($B577,'Gas wholesale lookups'!$A$4:$R$15,'Inputs - Gas wholesale index'!Q$2,FALSE)</f>
        <v>1</v>
      </c>
      <c r="R577" s="37">
        <f>VLOOKUP($B577,'Gas wholesale lookups'!$A$4:$R$15,'Inputs - Gas wholesale index'!R$2,FALSE)</f>
        <v>1</v>
      </c>
      <c r="S577" s="37">
        <f>VLOOKUP($B577,'Gas wholesale lookups'!$A$4:$R$15,'Inputs - Gas wholesale index'!S$2,FALSE)</f>
        <v>1</v>
      </c>
      <c r="T577" s="37">
        <f>VLOOKUP($B577,'Gas wholesale lookups'!$A$4:$R$15,'Inputs - Gas wholesale index'!T$2,FALSE)</f>
        <v>0</v>
      </c>
      <c r="U577" s="12">
        <f t="shared" si="163"/>
        <v>0</v>
      </c>
      <c r="V577" s="12">
        <f t="shared" si="164"/>
        <v>208526.18181818182</v>
      </c>
      <c r="W577" s="12">
        <f t="shared" si="165"/>
        <v>166168.27272727274</v>
      </c>
      <c r="X577" s="12">
        <f t="shared" si="166"/>
        <v>291847.5</v>
      </c>
      <c r="Y577" s="12">
        <f t="shared" si="167"/>
        <v>332991.45454545453</v>
      </c>
      <c r="Z577" s="12">
        <f t="shared" si="168"/>
        <v>0</v>
      </c>
      <c r="AA577" s="12">
        <f t="shared" si="169"/>
        <v>999533.40909090918</v>
      </c>
      <c r="AB577" s="22">
        <f t="shared" si="170"/>
        <v>0</v>
      </c>
      <c r="AC577" s="22">
        <f t="shared" si="171"/>
        <v>0</v>
      </c>
      <c r="AD577" s="22">
        <f t="shared" si="172"/>
        <v>0</v>
      </c>
      <c r="AE577" s="22">
        <f t="shared" si="173"/>
        <v>0</v>
      </c>
      <c r="AF577" s="22">
        <f t="shared" si="174"/>
        <v>0</v>
      </c>
      <c r="AG577" s="22">
        <f t="shared" si="175"/>
        <v>0</v>
      </c>
      <c r="AH577" s="22">
        <f t="shared" si="176"/>
        <v>0</v>
      </c>
      <c r="AI577" s="43" t="str">
        <f t="shared" si="177"/>
        <v>n/a</v>
      </c>
      <c r="AJ577" s="2" t="str">
        <f t="shared" si="160"/>
        <v>2017-18 Summer</v>
      </c>
      <c r="AK577" s="2" t="str">
        <f t="shared" si="161"/>
        <v>2016-17 Winter</v>
      </c>
      <c r="AL577" s="127">
        <v>0</v>
      </c>
    </row>
    <row r="578" spans="1:38">
      <c r="A578" s="46">
        <v>42676</v>
      </c>
      <c r="B578" s="13" t="str">
        <f t="shared" si="162"/>
        <v>Nov</v>
      </c>
      <c r="C578" s="182"/>
      <c r="D578" s="182"/>
      <c r="E578" s="182"/>
      <c r="F578" s="182"/>
      <c r="G578" s="182"/>
      <c r="H578" s="182"/>
      <c r="I578" s="12">
        <f>VLOOKUP($B578,'Gas wholesale lookups'!$A$4:$L$15,'Inputs - Gas wholesale index'!I$2,FALSE)</f>
        <v>332991.45454545453</v>
      </c>
      <c r="J578" s="12">
        <f>VLOOKUP($B578,'Gas wholesale lookups'!$A$4:$L$15,'Inputs - Gas wholesale index'!J$2,FALSE)</f>
        <v>208526.18181818182</v>
      </c>
      <c r="K578" s="12">
        <f>VLOOKUP($B578,'Gas wholesale lookups'!$A$4:$L$15,'Inputs - Gas wholesale index'!K$2,FALSE)</f>
        <v>166168.27272727274</v>
      </c>
      <c r="L578" s="12">
        <f>VLOOKUP($B578,'Gas wholesale lookups'!$A$4:$L$15,'Inputs - Gas wholesale index'!L$2,FALSE)</f>
        <v>291847.5</v>
      </c>
      <c r="M578" s="12">
        <f>VLOOKUP($B578,'Gas wholesale lookups'!$A$4:$L$15,'Inputs - Gas wholesale index'!M$2,FALSE)</f>
        <v>332991.45454545453</v>
      </c>
      <c r="N578" s="12">
        <f>VLOOKUP($B578,'Gas wholesale lookups'!$A$4:$L$15,'Inputs - Gas wholesale index'!N$2,FALSE)</f>
        <v>208526.18181818182</v>
      </c>
      <c r="O578" s="37">
        <f>VLOOKUP($B578,'Gas wholesale lookups'!$A$4:$R$15,'Inputs - Gas wholesale index'!O$2,FALSE)</f>
        <v>0</v>
      </c>
      <c r="P578" s="37">
        <f>VLOOKUP($B578,'Gas wholesale lookups'!$A$4:$R$15,'Inputs - Gas wholesale index'!P$2,FALSE)</f>
        <v>1</v>
      </c>
      <c r="Q578" s="37">
        <f>VLOOKUP($B578,'Gas wholesale lookups'!$A$4:$R$15,'Inputs - Gas wholesale index'!Q$2,FALSE)</f>
        <v>1</v>
      </c>
      <c r="R578" s="37">
        <f>VLOOKUP($B578,'Gas wholesale lookups'!$A$4:$R$15,'Inputs - Gas wholesale index'!R$2,FALSE)</f>
        <v>1</v>
      </c>
      <c r="S578" s="37">
        <f>VLOOKUP($B578,'Gas wholesale lookups'!$A$4:$R$15,'Inputs - Gas wholesale index'!S$2,FALSE)</f>
        <v>1</v>
      </c>
      <c r="T578" s="37">
        <f>VLOOKUP($B578,'Gas wholesale lookups'!$A$4:$R$15,'Inputs - Gas wholesale index'!T$2,FALSE)</f>
        <v>0</v>
      </c>
      <c r="U578" s="12">
        <f t="shared" si="163"/>
        <v>0</v>
      </c>
      <c r="V578" s="12">
        <f t="shared" si="164"/>
        <v>208526.18181818182</v>
      </c>
      <c r="W578" s="12">
        <f t="shared" si="165"/>
        <v>166168.27272727274</v>
      </c>
      <c r="X578" s="12">
        <f t="shared" si="166"/>
        <v>291847.5</v>
      </c>
      <c r="Y578" s="12">
        <f t="shared" si="167"/>
        <v>332991.45454545453</v>
      </c>
      <c r="Z578" s="12">
        <f t="shared" si="168"/>
        <v>0</v>
      </c>
      <c r="AA578" s="12">
        <f t="shared" si="169"/>
        <v>999533.40909090918</v>
      </c>
      <c r="AB578" s="22">
        <f t="shared" si="170"/>
        <v>0</v>
      </c>
      <c r="AC578" s="22">
        <f t="shared" si="171"/>
        <v>0</v>
      </c>
      <c r="AD578" s="22">
        <f t="shared" si="172"/>
        <v>0</v>
      </c>
      <c r="AE578" s="22">
        <f t="shared" si="173"/>
        <v>0</v>
      </c>
      <c r="AF578" s="22">
        <f t="shared" si="174"/>
        <v>0</v>
      </c>
      <c r="AG578" s="22">
        <f t="shared" si="175"/>
        <v>0</v>
      </c>
      <c r="AH578" s="22">
        <f t="shared" si="176"/>
        <v>0</v>
      </c>
      <c r="AI578" s="43" t="str">
        <f t="shared" si="177"/>
        <v>n/a</v>
      </c>
      <c r="AJ578" s="2" t="str">
        <f t="shared" si="160"/>
        <v>2017-18 Summer</v>
      </c>
      <c r="AK578" s="2" t="str">
        <f t="shared" si="161"/>
        <v>2016-17 Winter</v>
      </c>
      <c r="AL578" s="127">
        <v>0</v>
      </c>
    </row>
    <row r="579" spans="1:38">
      <c r="A579" s="46">
        <v>42677</v>
      </c>
      <c r="B579" s="13" t="str">
        <f t="shared" si="162"/>
        <v>Nov</v>
      </c>
      <c r="C579" s="182"/>
      <c r="D579" s="182"/>
      <c r="E579" s="182"/>
      <c r="F579" s="182"/>
      <c r="G579" s="182"/>
      <c r="H579" s="182"/>
      <c r="I579" s="12">
        <f>VLOOKUP($B579,'Gas wholesale lookups'!$A$4:$L$15,'Inputs - Gas wholesale index'!I$2,FALSE)</f>
        <v>332991.45454545453</v>
      </c>
      <c r="J579" s="12">
        <f>VLOOKUP($B579,'Gas wholesale lookups'!$A$4:$L$15,'Inputs - Gas wholesale index'!J$2,FALSE)</f>
        <v>208526.18181818182</v>
      </c>
      <c r="K579" s="12">
        <f>VLOOKUP($B579,'Gas wholesale lookups'!$A$4:$L$15,'Inputs - Gas wholesale index'!K$2,FALSE)</f>
        <v>166168.27272727274</v>
      </c>
      <c r="L579" s="12">
        <f>VLOOKUP($B579,'Gas wholesale lookups'!$A$4:$L$15,'Inputs - Gas wholesale index'!L$2,FALSE)</f>
        <v>291847.5</v>
      </c>
      <c r="M579" s="12">
        <f>VLOOKUP($B579,'Gas wholesale lookups'!$A$4:$L$15,'Inputs - Gas wholesale index'!M$2,FALSE)</f>
        <v>332991.45454545453</v>
      </c>
      <c r="N579" s="12">
        <f>VLOOKUP($B579,'Gas wholesale lookups'!$A$4:$L$15,'Inputs - Gas wholesale index'!N$2,FALSE)</f>
        <v>208526.18181818182</v>
      </c>
      <c r="O579" s="37">
        <f>VLOOKUP($B579,'Gas wholesale lookups'!$A$4:$R$15,'Inputs - Gas wholesale index'!O$2,FALSE)</f>
        <v>0</v>
      </c>
      <c r="P579" s="37">
        <f>VLOOKUP($B579,'Gas wholesale lookups'!$A$4:$R$15,'Inputs - Gas wholesale index'!P$2,FALSE)</f>
        <v>1</v>
      </c>
      <c r="Q579" s="37">
        <f>VLOOKUP($B579,'Gas wholesale lookups'!$A$4:$R$15,'Inputs - Gas wholesale index'!Q$2,FALSE)</f>
        <v>1</v>
      </c>
      <c r="R579" s="37">
        <f>VLOOKUP($B579,'Gas wholesale lookups'!$A$4:$R$15,'Inputs - Gas wholesale index'!R$2,FALSE)</f>
        <v>1</v>
      </c>
      <c r="S579" s="37">
        <f>VLOOKUP($B579,'Gas wholesale lookups'!$A$4:$R$15,'Inputs - Gas wholesale index'!S$2,FALSE)</f>
        <v>1</v>
      </c>
      <c r="T579" s="37">
        <f>VLOOKUP($B579,'Gas wholesale lookups'!$A$4:$R$15,'Inputs - Gas wholesale index'!T$2,FALSE)</f>
        <v>0</v>
      </c>
      <c r="U579" s="12">
        <f t="shared" si="163"/>
        <v>0</v>
      </c>
      <c r="V579" s="12">
        <f t="shared" si="164"/>
        <v>208526.18181818182</v>
      </c>
      <c r="W579" s="12">
        <f t="shared" si="165"/>
        <v>166168.27272727274</v>
      </c>
      <c r="X579" s="12">
        <f t="shared" si="166"/>
        <v>291847.5</v>
      </c>
      <c r="Y579" s="12">
        <f t="shared" si="167"/>
        <v>332991.45454545453</v>
      </c>
      <c r="Z579" s="12">
        <f t="shared" si="168"/>
        <v>0</v>
      </c>
      <c r="AA579" s="12">
        <f t="shared" si="169"/>
        <v>999533.40909090918</v>
      </c>
      <c r="AB579" s="22">
        <f t="shared" si="170"/>
        <v>0</v>
      </c>
      <c r="AC579" s="22">
        <f t="shared" si="171"/>
        <v>0</v>
      </c>
      <c r="AD579" s="22">
        <f t="shared" si="172"/>
        <v>0</v>
      </c>
      <c r="AE579" s="22">
        <f t="shared" si="173"/>
        <v>0</v>
      </c>
      <c r="AF579" s="22">
        <f t="shared" si="174"/>
        <v>0</v>
      </c>
      <c r="AG579" s="22">
        <f t="shared" si="175"/>
        <v>0</v>
      </c>
      <c r="AH579" s="22">
        <f t="shared" si="176"/>
        <v>0</v>
      </c>
      <c r="AI579" s="43" t="str">
        <f t="shared" si="177"/>
        <v>n/a</v>
      </c>
      <c r="AJ579" s="2" t="str">
        <f t="shared" si="160"/>
        <v>2017-18 Summer</v>
      </c>
      <c r="AK579" s="2" t="str">
        <f t="shared" si="161"/>
        <v>2016-17 Winter</v>
      </c>
      <c r="AL579" s="127">
        <v>0</v>
      </c>
    </row>
    <row r="580" spans="1:38">
      <c r="A580" s="46">
        <v>42678</v>
      </c>
      <c r="B580" s="13" t="str">
        <f t="shared" si="162"/>
        <v>Nov</v>
      </c>
      <c r="C580" s="182"/>
      <c r="D580" s="182"/>
      <c r="E580" s="182"/>
      <c r="F580" s="182"/>
      <c r="G580" s="182"/>
      <c r="H580" s="182"/>
      <c r="I580" s="12">
        <f>VLOOKUP($B580,'Gas wholesale lookups'!$A$4:$L$15,'Inputs - Gas wholesale index'!I$2,FALSE)</f>
        <v>332991.45454545453</v>
      </c>
      <c r="J580" s="12">
        <f>VLOOKUP($B580,'Gas wholesale lookups'!$A$4:$L$15,'Inputs - Gas wholesale index'!J$2,FALSE)</f>
        <v>208526.18181818182</v>
      </c>
      <c r="K580" s="12">
        <f>VLOOKUP($B580,'Gas wholesale lookups'!$A$4:$L$15,'Inputs - Gas wholesale index'!K$2,FALSE)</f>
        <v>166168.27272727274</v>
      </c>
      <c r="L580" s="12">
        <f>VLOOKUP($B580,'Gas wholesale lookups'!$A$4:$L$15,'Inputs - Gas wholesale index'!L$2,FALSE)</f>
        <v>291847.5</v>
      </c>
      <c r="M580" s="12">
        <f>VLOOKUP($B580,'Gas wholesale lookups'!$A$4:$L$15,'Inputs - Gas wholesale index'!M$2,FALSE)</f>
        <v>332991.45454545453</v>
      </c>
      <c r="N580" s="12">
        <f>VLOOKUP($B580,'Gas wholesale lookups'!$A$4:$L$15,'Inputs - Gas wholesale index'!N$2,FALSE)</f>
        <v>208526.18181818182</v>
      </c>
      <c r="O580" s="37">
        <f>VLOOKUP($B580,'Gas wholesale lookups'!$A$4:$R$15,'Inputs - Gas wholesale index'!O$2,FALSE)</f>
        <v>0</v>
      </c>
      <c r="P580" s="37">
        <f>VLOOKUP($B580,'Gas wholesale lookups'!$A$4:$R$15,'Inputs - Gas wholesale index'!P$2,FALSE)</f>
        <v>1</v>
      </c>
      <c r="Q580" s="37">
        <f>VLOOKUP($B580,'Gas wholesale lookups'!$A$4:$R$15,'Inputs - Gas wholesale index'!Q$2,FALSE)</f>
        <v>1</v>
      </c>
      <c r="R580" s="37">
        <f>VLOOKUP($B580,'Gas wholesale lookups'!$A$4:$R$15,'Inputs - Gas wholesale index'!R$2,FALSE)</f>
        <v>1</v>
      </c>
      <c r="S580" s="37">
        <f>VLOOKUP($B580,'Gas wholesale lookups'!$A$4:$R$15,'Inputs - Gas wholesale index'!S$2,FALSE)</f>
        <v>1</v>
      </c>
      <c r="T580" s="37">
        <f>VLOOKUP($B580,'Gas wholesale lookups'!$A$4:$R$15,'Inputs - Gas wholesale index'!T$2,FALSE)</f>
        <v>0</v>
      </c>
      <c r="U580" s="12">
        <f t="shared" si="163"/>
        <v>0</v>
      </c>
      <c r="V580" s="12">
        <f t="shared" si="164"/>
        <v>208526.18181818182</v>
      </c>
      <c r="W580" s="12">
        <f t="shared" si="165"/>
        <v>166168.27272727274</v>
      </c>
      <c r="X580" s="12">
        <f t="shared" si="166"/>
        <v>291847.5</v>
      </c>
      <c r="Y580" s="12">
        <f t="shared" si="167"/>
        <v>332991.45454545453</v>
      </c>
      <c r="Z580" s="12">
        <f t="shared" si="168"/>
        <v>0</v>
      </c>
      <c r="AA580" s="12">
        <f t="shared" si="169"/>
        <v>999533.40909090918</v>
      </c>
      <c r="AB580" s="22">
        <f t="shared" si="170"/>
        <v>0</v>
      </c>
      <c r="AC580" s="22">
        <f t="shared" si="171"/>
        <v>0</v>
      </c>
      <c r="AD580" s="22">
        <f t="shared" si="172"/>
        <v>0</v>
      </c>
      <c r="AE580" s="22">
        <f t="shared" si="173"/>
        <v>0</v>
      </c>
      <c r="AF580" s="22">
        <f t="shared" si="174"/>
        <v>0</v>
      </c>
      <c r="AG580" s="22">
        <f t="shared" si="175"/>
        <v>0</v>
      </c>
      <c r="AH580" s="22">
        <f t="shared" si="176"/>
        <v>0</v>
      </c>
      <c r="AI580" s="43" t="str">
        <f t="shared" si="177"/>
        <v>n/a</v>
      </c>
      <c r="AJ580" s="2" t="str">
        <f t="shared" si="160"/>
        <v>2017-18 Summer</v>
      </c>
      <c r="AK580" s="2" t="str">
        <f t="shared" si="161"/>
        <v>2016-17 Winter</v>
      </c>
      <c r="AL580" s="127">
        <v>0</v>
      </c>
    </row>
    <row r="581" spans="1:38">
      <c r="A581" s="46">
        <v>42681</v>
      </c>
      <c r="B581" s="13" t="str">
        <f t="shared" si="162"/>
        <v>Nov</v>
      </c>
      <c r="C581" s="182"/>
      <c r="D581" s="182"/>
      <c r="E581" s="182"/>
      <c r="F581" s="182"/>
      <c r="G581" s="182"/>
      <c r="H581" s="182"/>
      <c r="I581" s="12">
        <f>VLOOKUP($B581,'Gas wholesale lookups'!$A$4:$L$15,'Inputs - Gas wholesale index'!I$2,FALSE)</f>
        <v>332991.45454545453</v>
      </c>
      <c r="J581" s="12">
        <f>VLOOKUP($B581,'Gas wholesale lookups'!$A$4:$L$15,'Inputs - Gas wholesale index'!J$2,FALSE)</f>
        <v>208526.18181818182</v>
      </c>
      <c r="K581" s="12">
        <f>VLOOKUP($B581,'Gas wholesale lookups'!$A$4:$L$15,'Inputs - Gas wholesale index'!K$2,FALSE)</f>
        <v>166168.27272727274</v>
      </c>
      <c r="L581" s="12">
        <f>VLOOKUP($B581,'Gas wholesale lookups'!$A$4:$L$15,'Inputs - Gas wholesale index'!L$2,FALSE)</f>
        <v>291847.5</v>
      </c>
      <c r="M581" s="12">
        <f>VLOOKUP($B581,'Gas wholesale lookups'!$A$4:$L$15,'Inputs - Gas wholesale index'!M$2,FALSE)</f>
        <v>332991.45454545453</v>
      </c>
      <c r="N581" s="12">
        <f>VLOOKUP($B581,'Gas wholesale lookups'!$A$4:$L$15,'Inputs - Gas wholesale index'!N$2,FALSE)</f>
        <v>208526.18181818182</v>
      </c>
      <c r="O581" s="37">
        <f>VLOOKUP($B581,'Gas wholesale lookups'!$A$4:$R$15,'Inputs - Gas wholesale index'!O$2,FALSE)</f>
        <v>0</v>
      </c>
      <c r="P581" s="37">
        <f>VLOOKUP($B581,'Gas wholesale lookups'!$A$4:$R$15,'Inputs - Gas wholesale index'!P$2,FALSE)</f>
        <v>1</v>
      </c>
      <c r="Q581" s="37">
        <f>VLOOKUP($B581,'Gas wholesale lookups'!$A$4:$R$15,'Inputs - Gas wholesale index'!Q$2,FALSE)</f>
        <v>1</v>
      </c>
      <c r="R581" s="37">
        <f>VLOOKUP($B581,'Gas wholesale lookups'!$A$4:$R$15,'Inputs - Gas wholesale index'!R$2,FALSE)</f>
        <v>1</v>
      </c>
      <c r="S581" s="37">
        <f>VLOOKUP($B581,'Gas wholesale lookups'!$A$4:$R$15,'Inputs - Gas wholesale index'!S$2,FALSE)</f>
        <v>1</v>
      </c>
      <c r="T581" s="37">
        <f>VLOOKUP($B581,'Gas wholesale lookups'!$A$4:$R$15,'Inputs - Gas wholesale index'!T$2,FALSE)</f>
        <v>0</v>
      </c>
      <c r="U581" s="12">
        <f t="shared" si="163"/>
        <v>0</v>
      </c>
      <c r="V581" s="12">
        <f t="shared" si="164"/>
        <v>208526.18181818182</v>
      </c>
      <c r="W581" s="12">
        <f t="shared" si="165"/>
        <v>166168.27272727274</v>
      </c>
      <c r="X581" s="12">
        <f t="shared" si="166"/>
        <v>291847.5</v>
      </c>
      <c r="Y581" s="12">
        <f t="shared" si="167"/>
        <v>332991.45454545453</v>
      </c>
      <c r="Z581" s="12">
        <f t="shared" si="168"/>
        <v>0</v>
      </c>
      <c r="AA581" s="12">
        <f t="shared" si="169"/>
        <v>999533.40909090918</v>
      </c>
      <c r="AB581" s="22">
        <f t="shared" si="170"/>
        <v>0</v>
      </c>
      <c r="AC581" s="22">
        <f t="shared" si="171"/>
        <v>0</v>
      </c>
      <c r="AD581" s="22">
        <f t="shared" si="172"/>
        <v>0</v>
      </c>
      <c r="AE581" s="22">
        <f t="shared" si="173"/>
        <v>0</v>
      </c>
      <c r="AF581" s="22">
        <f t="shared" si="174"/>
        <v>0</v>
      </c>
      <c r="AG581" s="22">
        <f t="shared" si="175"/>
        <v>0</v>
      </c>
      <c r="AH581" s="22">
        <f t="shared" si="176"/>
        <v>0</v>
      </c>
      <c r="AI581" s="43" t="str">
        <f t="shared" si="177"/>
        <v>n/a</v>
      </c>
      <c r="AJ581" s="2" t="str">
        <f t="shared" si="160"/>
        <v>2017-18 Summer</v>
      </c>
      <c r="AK581" s="2" t="str">
        <f t="shared" si="161"/>
        <v>2016-17 Winter</v>
      </c>
      <c r="AL581" s="127">
        <v>0</v>
      </c>
    </row>
    <row r="582" spans="1:38">
      <c r="A582" s="46">
        <v>42682</v>
      </c>
      <c r="B582" s="13" t="str">
        <f t="shared" si="162"/>
        <v>Nov</v>
      </c>
      <c r="C582" s="182"/>
      <c r="D582" s="182"/>
      <c r="E582" s="182"/>
      <c r="F582" s="182"/>
      <c r="G582" s="182"/>
      <c r="H582" s="182"/>
      <c r="I582" s="12">
        <f>VLOOKUP($B582,'Gas wholesale lookups'!$A$4:$L$15,'Inputs - Gas wholesale index'!I$2,FALSE)</f>
        <v>332991.45454545453</v>
      </c>
      <c r="J582" s="12">
        <f>VLOOKUP($B582,'Gas wholesale lookups'!$A$4:$L$15,'Inputs - Gas wholesale index'!J$2,FALSE)</f>
        <v>208526.18181818182</v>
      </c>
      <c r="K582" s="12">
        <f>VLOOKUP($B582,'Gas wholesale lookups'!$A$4:$L$15,'Inputs - Gas wholesale index'!K$2,FALSE)</f>
        <v>166168.27272727274</v>
      </c>
      <c r="L582" s="12">
        <f>VLOOKUP($B582,'Gas wholesale lookups'!$A$4:$L$15,'Inputs - Gas wholesale index'!L$2,FALSE)</f>
        <v>291847.5</v>
      </c>
      <c r="M582" s="12">
        <f>VLOOKUP($B582,'Gas wholesale lookups'!$A$4:$L$15,'Inputs - Gas wholesale index'!M$2,FALSE)</f>
        <v>332991.45454545453</v>
      </c>
      <c r="N582" s="12">
        <f>VLOOKUP($B582,'Gas wholesale lookups'!$A$4:$L$15,'Inputs - Gas wholesale index'!N$2,FALSE)</f>
        <v>208526.18181818182</v>
      </c>
      <c r="O582" s="37">
        <f>VLOOKUP($B582,'Gas wholesale lookups'!$A$4:$R$15,'Inputs - Gas wholesale index'!O$2,FALSE)</f>
        <v>0</v>
      </c>
      <c r="P582" s="37">
        <f>VLOOKUP($B582,'Gas wholesale lookups'!$A$4:$R$15,'Inputs - Gas wholesale index'!P$2,FALSE)</f>
        <v>1</v>
      </c>
      <c r="Q582" s="37">
        <f>VLOOKUP($B582,'Gas wholesale lookups'!$A$4:$R$15,'Inputs - Gas wholesale index'!Q$2,FALSE)</f>
        <v>1</v>
      </c>
      <c r="R582" s="37">
        <f>VLOOKUP($B582,'Gas wholesale lookups'!$A$4:$R$15,'Inputs - Gas wholesale index'!R$2,FALSE)</f>
        <v>1</v>
      </c>
      <c r="S582" s="37">
        <f>VLOOKUP($B582,'Gas wholesale lookups'!$A$4:$R$15,'Inputs - Gas wholesale index'!S$2,FALSE)</f>
        <v>1</v>
      </c>
      <c r="T582" s="37">
        <f>VLOOKUP($B582,'Gas wholesale lookups'!$A$4:$R$15,'Inputs - Gas wholesale index'!T$2,FALSE)</f>
        <v>0</v>
      </c>
      <c r="U582" s="12">
        <f t="shared" si="163"/>
        <v>0</v>
      </c>
      <c r="V582" s="12">
        <f t="shared" si="164"/>
        <v>208526.18181818182</v>
      </c>
      <c r="W582" s="12">
        <f t="shared" si="165"/>
        <v>166168.27272727274</v>
      </c>
      <c r="X582" s="12">
        <f t="shared" si="166"/>
        <v>291847.5</v>
      </c>
      <c r="Y582" s="12">
        <f t="shared" si="167"/>
        <v>332991.45454545453</v>
      </c>
      <c r="Z582" s="12">
        <f t="shared" si="168"/>
        <v>0</v>
      </c>
      <c r="AA582" s="12">
        <f t="shared" si="169"/>
        <v>999533.40909090918</v>
      </c>
      <c r="AB582" s="22">
        <f t="shared" si="170"/>
        <v>0</v>
      </c>
      <c r="AC582" s="22">
        <f t="shared" si="171"/>
        <v>0</v>
      </c>
      <c r="AD582" s="22">
        <f t="shared" si="172"/>
        <v>0</v>
      </c>
      <c r="AE582" s="22">
        <f t="shared" si="173"/>
        <v>0</v>
      </c>
      <c r="AF582" s="22">
        <f t="shared" si="174"/>
        <v>0</v>
      </c>
      <c r="AG582" s="22">
        <f t="shared" si="175"/>
        <v>0</v>
      </c>
      <c r="AH582" s="22">
        <f t="shared" si="176"/>
        <v>0</v>
      </c>
      <c r="AI582" s="43" t="str">
        <f t="shared" si="177"/>
        <v>n/a</v>
      </c>
      <c r="AJ582" s="2" t="str">
        <f t="shared" si="160"/>
        <v>2017-18 Summer</v>
      </c>
      <c r="AK582" s="2" t="str">
        <f t="shared" si="161"/>
        <v>2016-17 Winter</v>
      </c>
      <c r="AL582" s="127">
        <v>0</v>
      </c>
    </row>
    <row r="583" spans="1:38">
      <c r="A583" s="46">
        <v>42683</v>
      </c>
      <c r="B583" s="13" t="str">
        <f t="shared" si="162"/>
        <v>Nov</v>
      </c>
      <c r="C583" s="182"/>
      <c r="D583" s="182"/>
      <c r="E583" s="182"/>
      <c r="F583" s="182"/>
      <c r="G583" s="182"/>
      <c r="H583" s="182"/>
      <c r="I583" s="12">
        <f>VLOOKUP($B583,'Gas wholesale lookups'!$A$4:$L$15,'Inputs - Gas wholesale index'!I$2,FALSE)</f>
        <v>332991.45454545453</v>
      </c>
      <c r="J583" s="12">
        <f>VLOOKUP($B583,'Gas wholesale lookups'!$A$4:$L$15,'Inputs - Gas wholesale index'!J$2,FALSE)</f>
        <v>208526.18181818182</v>
      </c>
      <c r="K583" s="12">
        <f>VLOOKUP($B583,'Gas wholesale lookups'!$A$4:$L$15,'Inputs - Gas wholesale index'!K$2,FALSE)</f>
        <v>166168.27272727274</v>
      </c>
      <c r="L583" s="12">
        <f>VLOOKUP($B583,'Gas wholesale lookups'!$A$4:$L$15,'Inputs - Gas wholesale index'!L$2,FALSE)</f>
        <v>291847.5</v>
      </c>
      <c r="M583" s="12">
        <f>VLOOKUP($B583,'Gas wholesale lookups'!$A$4:$L$15,'Inputs - Gas wholesale index'!M$2,FALSE)</f>
        <v>332991.45454545453</v>
      </c>
      <c r="N583" s="12">
        <f>VLOOKUP($B583,'Gas wholesale lookups'!$A$4:$L$15,'Inputs - Gas wholesale index'!N$2,FALSE)</f>
        <v>208526.18181818182</v>
      </c>
      <c r="O583" s="37">
        <f>VLOOKUP($B583,'Gas wholesale lookups'!$A$4:$R$15,'Inputs - Gas wholesale index'!O$2,FALSE)</f>
        <v>0</v>
      </c>
      <c r="P583" s="37">
        <f>VLOOKUP($B583,'Gas wholesale lookups'!$A$4:$R$15,'Inputs - Gas wholesale index'!P$2,FALSE)</f>
        <v>1</v>
      </c>
      <c r="Q583" s="37">
        <f>VLOOKUP($B583,'Gas wholesale lookups'!$A$4:$R$15,'Inputs - Gas wholesale index'!Q$2,FALSE)</f>
        <v>1</v>
      </c>
      <c r="R583" s="37">
        <f>VLOOKUP($B583,'Gas wholesale lookups'!$A$4:$R$15,'Inputs - Gas wholesale index'!R$2,FALSE)</f>
        <v>1</v>
      </c>
      <c r="S583" s="37">
        <f>VLOOKUP($B583,'Gas wholesale lookups'!$A$4:$R$15,'Inputs - Gas wholesale index'!S$2,FALSE)</f>
        <v>1</v>
      </c>
      <c r="T583" s="37">
        <f>VLOOKUP($B583,'Gas wholesale lookups'!$A$4:$R$15,'Inputs - Gas wholesale index'!T$2,FALSE)</f>
        <v>0</v>
      </c>
      <c r="U583" s="12">
        <f t="shared" si="163"/>
        <v>0</v>
      </c>
      <c r="V583" s="12">
        <f t="shared" si="164"/>
        <v>208526.18181818182</v>
      </c>
      <c r="W583" s="12">
        <f t="shared" si="165"/>
        <v>166168.27272727274</v>
      </c>
      <c r="X583" s="12">
        <f t="shared" si="166"/>
        <v>291847.5</v>
      </c>
      <c r="Y583" s="12">
        <f t="shared" si="167"/>
        <v>332991.45454545453</v>
      </c>
      <c r="Z583" s="12">
        <f t="shared" si="168"/>
        <v>0</v>
      </c>
      <c r="AA583" s="12">
        <f t="shared" si="169"/>
        <v>999533.40909090918</v>
      </c>
      <c r="AB583" s="22">
        <f t="shared" si="170"/>
        <v>0</v>
      </c>
      <c r="AC583" s="22">
        <f t="shared" si="171"/>
        <v>0</v>
      </c>
      <c r="AD583" s="22">
        <f t="shared" si="172"/>
        <v>0</v>
      </c>
      <c r="AE583" s="22">
        <f t="shared" si="173"/>
        <v>0</v>
      </c>
      <c r="AF583" s="22">
        <f t="shared" si="174"/>
        <v>0</v>
      </c>
      <c r="AG583" s="22">
        <f t="shared" si="175"/>
        <v>0</v>
      </c>
      <c r="AH583" s="22">
        <f t="shared" si="176"/>
        <v>0</v>
      </c>
      <c r="AI583" s="43" t="str">
        <f t="shared" si="177"/>
        <v>n/a</v>
      </c>
      <c r="AJ583" s="2" t="str">
        <f t="shared" ref="AJ583:AJ646" si="178">IF(AND(MONTH(A583)=8,MONTH(A582)=7),YEAR(A583)+1&amp;"-"&amp;YEAR(A583)-1998&amp;" Summer",IF(AND(MONTH(A583)=2,MONTH(A582)=1),YEAR(A583)&amp;"-"&amp;YEAR(A583)-1999&amp;" Winter",AJ582))</f>
        <v>2017-18 Summer</v>
      </c>
      <c r="AK583" s="2" t="str">
        <f t="shared" ref="AK583:AK646" si="179">IF(AND(MONTH(A583)=4,MONTH(A582)=3),YEAR(A583)&amp;"-"&amp;YEAR(A583)-1999&amp;" Summer",IF(AND(MONTH(A583)=10,MONTH(A582)=9),YEAR(A583)&amp;"-"&amp;YEAR(A583)-1999&amp;" Winter",AK582))</f>
        <v>2016-17 Winter</v>
      </c>
      <c r="AL583" s="127">
        <v>0</v>
      </c>
    </row>
    <row r="584" spans="1:38">
      <c r="A584" s="46">
        <v>42684</v>
      </c>
      <c r="B584" s="13" t="str">
        <f t="shared" si="162"/>
        <v>Nov</v>
      </c>
      <c r="C584" s="182"/>
      <c r="D584" s="182"/>
      <c r="E584" s="182"/>
      <c r="F584" s="182"/>
      <c r="G584" s="182"/>
      <c r="H584" s="182"/>
      <c r="I584" s="12">
        <f>VLOOKUP($B584,'Gas wholesale lookups'!$A$4:$L$15,'Inputs - Gas wholesale index'!I$2,FALSE)</f>
        <v>332991.45454545453</v>
      </c>
      <c r="J584" s="12">
        <f>VLOOKUP($B584,'Gas wholesale lookups'!$A$4:$L$15,'Inputs - Gas wholesale index'!J$2,FALSE)</f>
        <v>208526.18181818182</v>
      </c>
      <c r="K584" s="12">
        <f>VLOOKUP($B584,'Gas wholesale lookups'!$A$4:$L$15,'Inputs - Gas wholesale index'!K$2,FALSE)</f>
        <v>166168.27272727274</v>
      </c>
      <c r="L584" s="12">
        <f>VLOOKUP($B584,'Gas wholesale lookups'!$A$4:$L$15,'Inputs - Gas wholesale index'!L$2,FALSE)</f>
        <v>291847.5</v>
      </c>
      <c r="M584" s="12">
        <f>VLOOKUP($B584,'Gas wholesale lookups'!$A$4:$L$15,'Inputs - Gas wholesale index'!M$2,FALSE)</f>
        <v>332991.45454545453</v>
      </c>
      <c r="N584" s="12">
        <f>VLOOKUP($B584,'Gas wholesale lookups'!$A$4:$L$15,'Inputs - Gas wholesale index'!N$2,FALSE)</f>
        <v>208526.18181818182</v>
      </c>
      <c r="O584" s="37">
        <f>VLOOKUP($B584,'Gas wholesale lookups'!$A$4:$R$15,'Inputs - Gas wholesale index'!O$2,FALSE)</f>
        <v>0</v>
      </c>
      <c r="P584" s="37">
        <f>VLOOKUP($B584,'Gas wholesale lookups'!$A$4:$R$15,'Inputs - Gas wholesale index'!P$2,FALSE)</f>
        <v>1</v>
      </c>
      <c r="Q584" s="37">
        <f>VLOOKUP($B584,'Gas wholesale lookups'!$A$4:$R$15,'Inputs - Gas wholesale index'!Q$2,FALSE)</f>
        <v>1</v>
      </c>
      <c r="R584" s="37">
        <f>VLOOKUP($B584,'Gas wholesale lookups'!$A$4:$R$15,'Inputs - Gas wholesale index'!R$2,FALSE)</f>
        <v>1</v>
      </c>
      <c r="S584" s="37">
        <f>VLOOKUP($B584,'Gas wholesale lookups'!$A$4:$R$15,'Inputs - Gas wholesale index'!S$2,FALSE)</f>
        <v>1</v>
      </c>
      <c r="T584" s="37">
        <f>VLOOKUP($B584,'Gas wholesale lookups'!$A$4:$R$15,'Inputs - Gas wholesale index'!T$2,FALSE)</f>
        <v>0</v>
      </c>
      <c r="U584" s="12">
        <f t="shared" si="163"/>
        <v>0</v>
      </c>
      <c r="V584" s="12">
        <f t="shared" si="164"/>
        <v>208526.18181818182</v>
      </c>
      <c r="W584" s="12">
        <f t="shared" si="165"/>
        <v>166168.27272727274</v>
      </c>
      <c r="X584" s="12">
        <f t="shared" si="166"/>
        <v>291847.5</v>
      </c>
      <c r="Y584" s="12">
        <f t="shared" si="167"/>
        <v>332991.45454545453</v>
      </c>
      <c r="Z584" s="12">
        <f t="shared" si="168"/>
        <v>0</v>
      </c>
      <c r="AA584" s="12">
        <f t="shared" si="169"/>
        <v>999533.40909090918</v>
      </c>
      <c r="AB584" s="22">
        <f t="shared" si="170"/>
        <v>0</v>
      </c>
      <c r="AC584" s="22">
        <f t="shared" si="171"/>
        <v>0</v>
      </c>
      <c r="AD584" s="22">
        <f t="shared" si="172"/>
        <v>0</v>
      </c>
      <c r="AE584" s="22">
        <f t="shared" si="173"/>
        <v>0</v>
      </c>
      <c r="AF584" s="22">
        <f t="shared" si="174"/>
        <v>0</v>
      </c>
      <c r="AG584" s="22">
        <f t="shared" si="175"/>
        <v>0</v>
      </c>
      <c r="AH584" s="22">
        <f t="shared" si="176"/>
        <v>0</v>
      </c>
      <c r="AI584" s="43" t="str">
        <f t="shared" si="177"/>
        <v>n/a</v>
      </c>
      <c r="AJ584" s="2" t="str">
        <f t="shared" si="178"/>
        <v>2017-18 Summer</v>
      </c>
      <c r="AK584" s="2" t="str">
        <f t="shared" si="179"/>
        <v>2016-17 Winter</v>
      </c>
      <c r="AL584" s="127">
        <v>0</v>
      </c>
    </row>
    <row r="585" spans="1:38">
      <c r="A585" s="46">
        <v>42685</v>
      </c>
      <c r="B585" s="13" t="str">
        <f t="shared" si="162"/>
        <v>Nov</v>
      </c>
      <c r="C585" s="182"/>
      <c r="D585" s="182"/>
      <c r="E585" s="182"/>
      <c r="F585" s="182"/>
      <c r="G585" s="182"/>
      <c r="H585" s="182"/>
      <c r="I585" s="12">
        <f>VLOOKUP($B585,'Gas wholesale lookups'!$A$4:$L$15,'Inputs - Gas wholesale index'!I$2,FALSE)</f>
        <v>332991.45454545453</v>
      </c>
      <c r="J585" s="12">
        <f>VLOOKUP($B585,'Gas wholesale lookups'!$A$4:$L$15,'Inputs - Gas wholesale index'!J$2,FALSE)</f>
        <v>208526.18181818182</v>
      </c>
      <c r="K585" s="12">
        <f>VLOOKUP($B585,'Gas wholesale lookups'!$A$4:$L$15,'Inputs - Gas wholesale index'!K$2,FALSE)</f>
        <v>166168.27272727274</v>
      </c>
      <c r="L585" s="12">
        <f>VLOOKUP($B585,'Gas wholesale lookups'!$A$4:$L$15,'Inputs - Gas wholesale index'!L$2,FALSE)</f>
        <v>291847.5</v>
      </c>
      <c r="M585" s="12">
        <f>VLOOKUP($B585,'Gas wholesale lookups'!$A$4:$L$15,'Inputs - Gas wholesale index'!M$2,FALSE)</f>
        <v>332991.45454545453</v>
      </c>
      <c r="N585" s="12">
        <f>VLOOKUP($B585,'Gas wholesale lookups'!$A$4:$L$15,'Inputs - Gas wholesale index'!N$2,FALSE)</f>
        <v>208526.18181818182</v>
      </c>
      <c r="O585" s="37">
        <f>VLOOKUP($B585,'Gas wholesale lookups'!$A$4:$R$15,'Inputs - Gas wholesale index'!O$2,FALSE)</f>
        <v>0</v>
      </c>
      <c r="P585" s="37">
        <f>VLOOKUP($B585,'Gas wholesale lookups'!$A$4:$R$15,'Inputs - Gas wholesale index'!P$2,FALSE)</f>
        <v>1</v>
      </c>
      <c r="Q585" s="37">
        <f>VLOOKUP($B585,'Gas wholesale lookups'!$A$4:$R$15,'Inputs - Gas wholesale index'!Q$2,FALSE)</f>
        <v>1</v>
      </c>
      <c r="R585" s="37">
        <f>VLOOKUP($B585,'Gas wholesale lookups'!$A$4:$R$15,'Inputs - Gas wholesale index'!R$2,FALSE)</f>
        <v>1</v>
      </c>
      <c r="S585" s="37">
        <f>VLOOKUP($B585,'Gas wholesale lookups'!$A$4:$R$15,'Inputs - Gas wholesale index'!S$2,FALSE)</f>
        <v>1</v>
      </c>
      <c r="T585" s="37">
        <f>VLOOKUP($B585,'Gas wholesale lookups'!$A$4:$R$15,'Inputs - Gas wholesale index'!T$2,FALSE)</f>
        <v>0</v>
      </c>
      <c r="U585" s="12">
        <f t="shared" si="163"/>
        <v>0</v>
      </c>
      <c r="V585" s="12">
        <f t="shared" si="164"/>
        <v>208526.18181818182</v>
      </c>
      <c r="W585" s="12">
        <f t="shared" si="165"/>
        <v>166168.27272727274</v>
      </c>
      <c r="X585" s="12">
        <f t="shared" si="166"/>
        <v>291847.5</v>
      </c>
      <c r="Y585" s="12">
        <f t="shared" si="167"/>
        <v>332991.45454545453</v>
      </c>
      <c r="Z585" s="12">
        <f t="shared" si="168"/>
        <v>0</v>
      </c>
      <c r="AA585" s="12">
        <f t="shared" si="169"/>
        <v>999533.40909090918</v>
      </c>
      <c r="AB585" s="22">
        <f t="shared" si="170"/>
        <v>0</v>
      </c>
      <c r="AC585" s="22">
        <f t="shared" si="171"/>
        <v>0</v>
      </c>
      <c r="AD585" s="22">
        <f t="shared" si="172"/>
        <v>0</v>
      </c>
      <c r="AE585" s="22">
        <f t="shared" si="173"/>
        <v>0</v>
      </c>
      <c r="AF585" s="22">
        <f t="shared" si="174"/>
        <v>0</v>
      </c>
      <c r="AG585" s="22">
        <f t="shared" si="175"/>
        <v>0</v>
      </c>
      <c r="AH585" s="22">
        <f t="shared" si="176"/>
        <v>0</v>
      </c>
      <c r="AI585" s="43" t="str">
        <f t="shared" si="177"/>
        <v>n/a</v>
      </c>
      <c r="AJ585" s="2" t="str">
        <f t="shared" si="178"/>
        <v>2017-18 Summer</v>
      </c>
      <c r="AK585" s="2" t="str">
        <f t="shared" si="179"/>
        <v>2016-17 Winter</v>
      </c>
      <c r="AL585" s="127">
        <v>0</v>
      </c>
    </row>
    <row r="586" spans="1:38">
      <c r="A586" s="46">
        <v>42688</v>
      </c>
      <c r="B586" s="13" t="str">
        <f t="shared" ref="B586:B649" si="180">TEXT(A586,"mmm")</f>
        <v>Nov</v>
      </c>
      <c r="C586" s="182"/>
      <c r="D586" s="182"/>
      <c r="E586" s="182"/>
      <c r="F586" s="182"/>
      <c r="G586" s="182"/>
      <c r="H586" s="182"/>
      <c r="I586" s="12">
        <f>VLOOKUP($B586,'Gas wholesale lookups'!$A$4:$L$15,'Inputs - Gas wholesale index'!I$2,FALSE)</f>
        <v>332991.45454545453</v>
      </c>
      <c r="J586" s="12">
        <f>VLOOKUP($B586,'Gas wholesale lookups'!$A$4:$L$15,'Inputs - Gas wholesale index'!J$2,FALSE)</f>
        <v>208526.18181818182</v>
      </c>
      <c r="K586" s="12">
        <f>VLOOKUP($B586,'Gas wholesale lookups'!$A$4:$L$15,'Inputs - Gas wholesale index'!K$2,FALSE)</f>
        <v>166168.27272727274</v>
      </c>
      <c r="L586" s="12">
        <f>VLOOKUP($B586,'Gas wholesale lookups'!$A$4:$L$15,'Inputs - Gas wholesale index'!L$2,FALSE)</f>
        <v>291847.5</v>
      </c>
      <c r="M586" s="12">
        <f>VLOOKUP($B586,'Gas wholesale lookups'!$A$4:$L$15,'Inputs - Gas wholesale index'!M$2,FALSE)</f>
        <v>332991.45454545453</v>
      </c>
      <c r="N586" s="12">
        <f>VLOOKUP($B586,'Gas wholesale lookups'!$A$4:$L$15,'Inputs - Gas wholesale index'!N$2,FALSE)</f>
        <v>208526.18181818182</v>
      </c>
      <c r="O586" s="37">
        <f>VLOOKUP($B586,'Gas wholesale lookups'!$A$4:$R$15,'Inputs - Gas wholesale index'!O$2,FALSE)</f>
        <v>0</v>
      </c>
      <c r="P586" s="37">
        <f>VLOOKUP($B586,'Gas wholesale lookups'!$A$4:$R$15,'Inputs - Gas wholesale index'!P$2,FALSE)</f>
        <v>1</v>
      </c>
      <c r="Q586" s="37">
        <f>VLOOKUP($B586,'Gas wholesale lookups'!$A$4:$R$15,'Inputs - Gas wholesale index'!Q$2,FALSE)</f>
        <v>1</v>
      </c>
      <c r="R586" s="37">
        <f>VLOOKUP($B586,'Gas wholesale lookups'!$A$4:$R$15,'Inputs - Gas wholesale index'!R$2,FALSE)</f>
        <v>1</v>
      </c>
      <c r="S586" s="37">
        <f>VLOOKUP($B586,'Gas wholesale lookups'!$A$4:$R$15,'Inputs - Gas wholesale index'!S$2,FALSE)</f>
        <v>1</v>
      </c>
      <c r="T586" s="37">
        <f>VLOOKUP($B586,'Gas wholesale lookups'!$A$4:$R$15,'Inputs - Gas wholesale index'!T$2,FALSE)</f>
        <v>0</v>
      </c>
      <c r="U586" s="12">
        <f t="shared" ref="U586:U649" si="181">IF(O586="","",I586*O586)</f>
        <v>0</v>
      </c>
      <c r="V586" s="12">
        <f t="shared" ref="V586:V649" si="182">IF(P586="","",J586*P586)</f>
        <v>208526.18181818182</v>
      </c>
      <c r="W586" s="12">
        <f t="shared" ref="W586:W649" si="183">IF(Q586="","",K586*Q586)</f>
        <v>166168.27272727274</v>
      </c>
      <c r="X586" s="12">
        <f t="shared" ref="X586:X649" si="184">IF(R586="","",L586*R586)</f>
        <v>291847.5</v>
      </c>
      <c r="Y586" s="12">
        <f t="shared" ref="Y586:Y649" si="185">IF(S586="","",M586*S586)</f>
        <v>332991.45454545453</v>
      </c>
      <c r="Z586" s="12">
        <f t="shared" ref="Z586:Z649" si="186">IF(T586="","",N586*T586)</f>
        <v>0</v>
      </c>
      <c r="AA586" s="12">
        <f t="shared" ref="AA586:AA649" si="187">SUM(U586:Z586)</f>
        <v>999533.40909090918</v>
      </c>
      <c r="AB586" s="22">
        <f t="shared" ref="AB586:AB649" si="188">IF(U586="","",U586*C586)</f>
        <v>0</v>
      </c>
      <c r="AC586" s="22">
        <f t="shared" ref="AC586:AC649" si="189">IF(V586="","",V586*D586)</f>
        <v>0</v>
      </c>
      <c r="AD586" s="22">
        <f t="shared" ref="AD586:AD649" si="190">IF(W586="","",W586*E586)</f>
        <v>0</v>
      </c>
      <c r="AE586" s="22">
        <f t="shared" ref="AE586:AE649" si="191">IF(X586="","",X586*F586)</f>
        <v>0</v>
      </c>
      <c r="AF586" s="22">
        <f t="shared" ref="AF586:AF649" si="192">IF(Y586="","",Y586*G586)</f>
        <v>0</v>
      </c>
      <c r="AG586" s="22">
        <f t="shared" ref="AG586:AG649" si="193">IF(Z586="","",Z586*H586)</f>
        <v>0</v>
      </c>
      <c r="AH586" s="22">
        <f t="shared" ref="AH586:AH649" si="194">SUM(AB586:AG586)</f>
        <v>0</v>
      </c>
      <c r="AI586" s="43" t="str">
        <f t="shared" ref="AI586:AI649" si="195">IF(MIN(C586:H586)&lt;1,"n/a",AH586/AA586)</f>
        <v>n/a</v>
      </c>
      <c r="AJ586" s="2" t="str">
        <f t="shared" si="178"/>
        <v>2017-18 Summer</v>
      </c>
      <c r="AK586" s="2" t="str">
        <f t="shared" si="179"/>
        <v>2016-17 Winter</v>
      </c>
      <c r="AL586" s="127">
        <v>0</v>
      </c>
    </row>
    <row r="587" spans="1:38">
      <c r="A587" s="46">
        <v>42689</v>
      </c>
      <c r="B587" s="13" t="str">
        <f t="shared" si="180"/>
        <v>Nov</v>
      </c>
      <c r="C587" s="182"/>
      <c r="D587" s="182"/>
      <c r="E587" s="182"/>
      <c r="F587" s="182"/>
      <c r="G587" s="182"/>
      <c r="H587" s="182"/>
      <c r="I587" s="12">
        <f>VLOOKUP($B587,'Gas wholesale lookups'!$A$4:$L$15,'Inputs - Gas wholesale index'!I$2,FALSE)</f>
        <v>332991.45454545453</v>
      </c>
      <c r="J587" s="12">
        <f>VLOOKUP($B587,'Gas wholesale lookups'!$A$4:$L$15,'Inputs - Gas wholesale index'!J$2,FALSE)</f>
        <v>208526.18181818182</v>
      </c>
      <c r="K587" s="12">
        <f>VLOOKUP($B587,'Gas wholesale lookups'!$A$4:$L$15,'Inputs - Gas wholesale index'!K$2,FALSE)</f>
        <v>166168.27272727274</v>
      </c>
      <c r="L587" s="12">
        <f>VLOOKUP($B587,'Gas wholesale lookups'!$A$4:$L$15,'Inputs - Gas wholesale index'!L$2,FALSE)</f>
        <v>291847.5</v>
      </c>
      <c r="M587" s="12">
        <f>VLOOKUP($B587,'Gas wholesale lookups'!$A$4:$L$15,'Inputs - Gas wholesale index'!M$2,FALSE)</f>
        <v>332991.45454545453</v>
      </c>
      <c r="N587" s="12">
        <f>VLOOKUP($B587,'Gas wholesale lookups'!$A$4:$L$15,'Inputs - Gas wholesale index'!N$2,FALSE)</f>
        <v>208526.18181818182</v>
      </c>
      <c r="O587" s="37">
        <f>VLOOKUP($B587,'Gas wholesale lookups'!$A$4:$R$15,'Inputs - Gas wholesale index'!O$2,FALSE)</f>
        <v>0</v>
      </c>
      <c r="P587" s="37">
        <f>VLOOKUP($B587,'Gas wholesale lookups'!$A$4:$R$15,'Inputs - Gas wholesale index'!P$2,FALSE)</f>
        <v>1</v>
      </c>
      <c r="Q587" s="37">
        <f>VLOOKUP($B587,'Gas wholesale lookups'!$A$4:$R$15,'Inputs - Gas wholesale index'!Q$2,FALSE)</f>
        <v>1</v>
      </c>
      <c r="R587" s="37">
        <f>VLOOKUP($B587,'Gas wholesale lookups'!$A$4:$R$15,'Inputs - Gas wholesale index'!R$2,FALSE)</f>
        <v>1</v>
      </c>
      <c r="S587" s="37">
        <f>VLOOKUP($B587,'Gas wholesale lookups'!$A$4:$R$15,'Inputs - Gas wholesale index'!S$2,FALSE)</f>
        <v>1</v>
      </c>
      <c r="T587" s="37">
        <f>VLOOKUP($B587,'Gas wholesale lookups'!$A$4:$R$15,'Inputs - Gas wholesale index'!T$2,FALSE)</f>
        <v>0</v>
      </c>
      <c r="U587" s="12">
        <f t="shared" si="181"/>
        <v>0</v>
      </c>
      <c r="V587" s="12">
        <f t="shared" si="182"/>
        <v>208526.18181818182</v>
      </c>
      <c r="W587" s="12">
        <f t="shared" si="183"/>
        <v>166168.27272727274</v>
      </c>
      <c r="X587" s="12">
        <f t="shared" si="184"/>
        <v>291847.5</v>
      </c>
      <c r="Y587" s="12">
        <f t="shared" si="185"/>
        <v>332991.45454545453</v>
      </c>
      <c r="Z587" s="12">
        <f t="shared" si="186"/>
        <v>0</v>
      </c>
      <c r="AA587" s="12">
        <f t="shared" si="187"/>
        <v>999533.40909090918</v>
      </c>
      <c r="AB587" s="22">
        <f t="shared" si="188"/>
        <v>0</v>
      </c>
      <c r="AC587" s="22">
        <f t="shared" si="189"/>
        <v>0</v>
      </c>
      <c r="AD587" s="22">
        <f t="shared" si="190"/>
        <v>0</v>
      </c>
      <c r="AE587" s="22">
        <f t="shared" si="191"/>
        <v>0</v>
      </c>
      <c r="AF587" s="22">
        <f t="shared" si="192"/>
        <v>0</v>
      </c>
      <c r="AG587" s="22">
        <f t="shared" si="193"/>
        <v>0</v>
      </c>
      <c r="AH587" s="22">
        <f t="shared" si="194"/>
        <v>0</v>
      </c>
      <c r="AI587" s="43" t="str">
        <f t="shared" si="195"/>
        <v>n/a</v>
      </c>
      <c r="AJ587" s="2" t="str">
        <f t="shared" si="178"/>
        <v>2017-18 Summer</v>
      </c>
      <c r="AK587" s="2" t="str">
        <f t="shared" si="179"/>
        <v>2016-17 Winter</v>
      </c>
      <c r="AL587" s="127">
        <v>0</v>
      </c>
    </row>
    <row r="588" spans="1:38">
      <c r="A588" s="46">
        <v>42690</v>
      </c>
      <c r="B588" s="13" t="str">
        <f t="shared" si="180"/>
        <v>Nov</v>
      </c>
      <c r="C588" s="182"/>
      <c r="D588" s="182"/>
      <c r="E588" s="182"/>
      <c r="F588" s="182"/>
      <c r="G588" s="182"/>
      <c r="H588" s="182"/>
      <c r="I588" s="12">
        <f>VLOOKUP($B588,'Gas wholesale lookups'!$A$4:$L$15,'Inputs - Gas wholesale index'!I$2,FALSE)</f>
        <v>332991.45454545453</v>
      </c>
      <c r="J588" s="12">
        <f>VLOOKUP($B588,'Gas wholesale lookups'!$A$4:$L$15,'Inputs - Gas wholesale index'!J$2,FALSE)</f>
        <v>208526.18181818182</v>
      </c>
      <c r="K588" s="12">
        <f>VLOOKUP($B588,'Gas wholesale lookups'!$A$4:$L$15,'Inputs - Gas wholesale index'!K$2,FALSE)</f>
        <v>166168.27272727274</v>
      </c>
      <c r="L588" s="12">
        <f>VLOOKUP($B588,'Gas wholesale lookups'!$A$4:$L$15,'Inputs - Gas wholesale index'!L$2,FALSE)</f>
        <v>291847.5</v>
      </c>
      <c r="M588" s="12">
        <f>VLOOKUP($B588,'Gas wholesale lookups'!$A$4:$L$15,'Inputs - Gas wholesale index'!M$2,FALSE)</f>
        <v>332991.45454545453</v>
      </c>
      <c r="N588" s="12">
        <f>VLOOKUP($B588,'Gas wholesale lookups'!$A$4:$L$15,'Inputs - Gas wholesale index'!N$2,FALSE)</f>
        <v>208526.18181818182</v>
      </c>
      <c r="O588" s="37">
        <f>VLOOKUP($B588,'Gas wholesale lookups'!$A$4:$R$15,'Inputs - Gas wholesale index'!O$2,FALSE)</f>
        <v>0</v>
      </c>
      <c r="P588" s="37">
        <f>VLOOKUP($B588,'Gas wholesale lookups'!$A$4:$R$15,'Inputs - Gas wholesale index'!P$2,FALSE)</f>
        <v>1</v>
      </c>
      <c r="Q588" s="37">
        <f>VLOOKUP($B588,'Gas wholesale lookups'!$A$4:$R$15,'Inputs - Gas wholesale index'!Q$2,FALSE)</f>
        <v>1</v>
      </c>
      <c r="R588" s="37">
        <f>VLOOKUP($B588,'Gas wholesale lookups'!$A$4:$R$15,'Inputs - Gas wholesale index'!R$2,FALSE)</f>
        <v>1</v>
      </c>
      <c r="S588" s="37">
        <f>VLOOKUP($B588,'Gas wholesale lookups'!$A$4:$R$15,'Inputs - Gas wholesale index'!S$2,FALSE)</f>
        <v>1</v>
      </c>
      <c r="T588" s="37">
        <f>VLOOKUP($B588,'Gas wholesale lookups'!$A$4:$R$15,'Inputs - Gas wholesale index'!T$2,FALSE)</f>
        <v>0</v>
      </c>
      <c r="U588" s="12">
        <f t="shared" si="181"/>
        <v>0</v>
      </c>
      <c r="V588" s="12">
        <f t="shared" si="182"/>
        <v>208526.18181818182</v>
      </c>
      <c r="W588" s="12">
        <f t="shared" si="183"/>
        <v>166168.27272727274</v>
      </c>
      <c r="X588" s="12">
        <f t="shared" si="184"/>
        <v>291847.5</v>
      </c>
      <c r="Y588" s="12">
        <f t="shared" si="185"/>
        <v>332991.45454545453</v>
      </c>
      <c r="Z588" s="12">
        <f t="shared" si="186"/>
        <v>0</v>
      </c>
      <c r="AA588" s="12">
        <f t="shared" si="187"/>
        <v>999533.40909090918</v>
      </c>
      <c r="AB588" s="22">
        <f t="shared" si="188"/>
        <v>0</v>
      </c>
      <c r="AC588" s="22">
        <f t="shared" si="189"/>
        <v>0</v>
      </c>
      <c r="AD588" s="22">
        <f t="shared" si="190"/>
        <v>0</v>
      </c>
      <c r="AE588" s="22">
        <f t="shared" si="191"/>
        <v>0</v>
      </c>
      <c r="AF588" s="22">
        <f t="shared" si="192"/>
        <v>0</v>
      </c>
      <c r="AG588" s="22">
        <f t="shared" si="193"/>
        <v>0</v>
      </c>
      <c r="AH588" s="22">
        <f t="shared" si="194"/>
        <v>0</v>
      </c>
      <c r="AI588" s="43" t="str">
        <f t="shared" si="195"/>
        <v>n/a</v>
      </c>
      <c r="AJ588" s="2" t="str">
        <f t="shared" si="178"/>
        <v>2017-18 Summer</v>
      </c>
      <c r="AK588" s="2" t="str">
        <f t="shared" si="179"/>
        <v>2016-17 Winter</v>
      </c>
      <c r="AL588" s="127">
        <v>0</v>
      </c>
    </row>
    <row r="589" spans="1:38">
      <c r="A589" s="46">
        <v>42691</v>
      </c>
      <c r="B589" s="13" t="str">
        <f t="shared" si="180"/>
        <v>Nov</v>
      </c>
      <c r="C589" s="182"/>
      <c r="D589" s="182"/>
      <c r="E589" s="182"/>
      <c r="F589" s="182"/>
      <c r="G589" s="182"/>
      <c r="H589" s="182"/>
      <c r="I589" s="12">
        <f>VLOOKUP($B589,'Gas wholesale lookups'!$A$4:$L$15,'Inputs - Gas wholesale index'!I$2,FALSE)</f>
        <v>332991.45454545453</v>
      </c>
      <c r="J589" s="12">
        <f>VLOOKUP($B589,'Gas wholesale lookups'!$A$4:$L$15,'Inputs - Gas wholesale index'!J$2,FALSE)</f>
        <v>208526.18181818182</v>
      </c>
      <c r="K589" s="12">
        <f>VLOOKUP($B589,'Gas wholesale lookups'!$A$4:$L$15,'Inputs - Gas wholesale index'!K$2,FALSE)</f>
        <v>166168.27272727274</v>
      </c>
      <c r="L589" s="12">
        <f>VLOOKUP($B589,'Gas wholesale lookups'!$A$4:$L$15,'Inputs - Gas wholesale index'!L$2,FALSE)</f>
        <v>291847.5</v>
      </c>
      <c r="M589" s="12">
        <f>VLOOKUP($B589,'Gas wholesale lookups'!$A$4:$L$15,'Inputs - Gas wholesale index'!M$2,FALSE)</f>
        <v>332991.45454545453</v>
      </c>
      <c r="N589" s="12">
        <f>VLOOKUP($B589,'Gas wholesale lookups'!$A$4:$L$15,'Inputs - Gas wholesale index'!N$2,FALSE)</f>
        <v>208526.18181818182</v>
      </c>
      <c r="O589" s="37">
        <f>VLOOKUP($B589,'Gas wholesale lookups'!$A$4:$R$15,'Inputs - Gas wholesale index'!O$2,FALSE)</f>
        <v>0</v>
      </c>
      <c r="P589" s="37">
        <f>VLOOKUP($B589,'Gas wholesale lookups'!$A$4:$R$15,'Inputs - Gas wholesale index'!P$2,FALSE)</f>
        <v>1</v>
      </c>
      <c r="Q589" s="37">
        <f>VLOOKUP($B589,'Gas wholesale lookups'!$A$4:$R$15,'Inputs - Gas wholesale index'!Q$2,FALSE)</f>
        <v>1</v>
      </c>
      <c r="R589" s="37">
        <f>VLOOKUP($B589,'Gas wholesale lookups'!$A$4:$R$15,'Inputs - Gas wholesale index'!R$2,FALSE)</f>
        <v>1</v>
      </c>
      <c r="S589" s="37">
        <f>VLOOKUP($B589,'Gas wholesale lookups'!$A$4:$R$15,'Inputs - Gas wholesale index'!S$2,FALSE)</f>
        <v>1</v>
      </c>
      <c r="T589" s="37">
        <f>VLOOKUP($B589,'Gas wholesale lookups'!$A$4:$R$15,'Inputs - Gas wholesale index'!T$2,FALSE)</f>
        <v>0</v>
      </c>
      <c r="U589" s="12">
        <f t="shared" si="181"/>
        <v>0</v>
      </c>
      <c r="V589" s="12">
        <f t="shared" si="182"/>
        <v>208526.18181818182</v>
      </c>
      <c r="W589" s="12">
        <f t="shared" si="183"/>
        <v>166168.27272727274</v>
      </c>
      <c r="X589" s="12">
        <f t="shared" si="184"/>
        <v>291847.5</v>
      </c>
      <c r="Y589" s="12">
        <f t="shared" si="185"/>
        <v>332991.45454545453</v>
      </c>
      <c r="Z589" s="12">
        <f t="shared" si="186"/>
        <v>0</v>
      </c>
      <c r="AA589" s="12">
        <f t="shared" si="187"/>
        <v>999533.40909090918</v>
      </c>
      <c r="AB589" s="22">
        <f t="shared" si="188"/>
        <v>0</v>
      </c>
      <c r="AC589" s="22">
        <f t="shared" si="189"/>
        <v>0</v>
      </c>
      <c r="AD589" s="22">
        <f t="shared" si="190"/>
        <v>0</v>
      </c>
      <c r="AE589" s="22">
        <f t="shared" si="191"/>
        <v>0</v>
      </c>
      <c r="AF589" s="22">
        <f t="shared" si="192"/>
        <v>0</v>
      </c>
      <c r="AG589" s="22">
        <f t="shared" si="193"/>
        <v>0</v>
      </c>
      <c r="AH589" s="22">
        <f t="shared" si="194"/>
        <v>0</v>
      </c>
      <c r="AI589" s="43" t="str">
        <f t="shared" si="195"/>
        <v>n/a</v>
      </c>
      <c r="AJ589" s="2" t="str">
        <f t="shared" si="178"/>
        <v>2017-18 Summer</v>
      </c>
      <c r="AK589" s="2" t="str">
        <f t="shared" si="179"/>
        <v>2016-17 Winter</v>
      </c>
      <c r="AL589" s="127">
        <v>0</v>
      </c>
    </row>
    <row r="590" spans="1:38">
      <c r="A590" s="46">
        <v>42692</v>
      </c>
      <c r="B590" s="13" t="str">
        <f t="shared" si="180"/>
        <v>Nov</v>
      </c>
      <c r="C590" s="182"/>
      <c r="D590" s="182"/>
      <c r="E590" s="182"/>
      <c r="F590" s="182"/>
      <c r="G590" s="182"/>
      <c r="H590" s="182"/>
      <c r="I590" s="12">
        <f>VLOOKUP($B590,'Gas wholesale lookups'!$A$4:$L$15,'Inputs - Gas wholesale index'!I$2,FALSE)</f>
        <v>332991.45454545453</v>
      </c>
      <c r="J590" s="12">
        <f>VLOOKUP($B590,'Gas wholesale lookups'!$A$4:$L$15,'Inputs - Gas wholesale index'!J$2,FALSE)</f>
        <v>208526.18181818182</v>
      </c>
      <c r="K590" s="12">
        <f>VLOOKUP($B590,'Gas wholesale lookups'!$A$4:$L$15,'Inputs - Gas wholesale index'!K$2,FALSE)</f>
        <v>166168.27272727274</v>
      </c>
      <c r="L590" s="12">
        <f>VLOOKUP($B590,'Gas wholesale lookups'!$A$4:$L$15,'Inputs - Gas wholesale index'!L$2,FALSE)</f>
        <v>291847.5</v>
      </c>
      <c r="M590" s="12">
        <f>VLOOKUP($B590,'Gas wholesale lookups'!$A$4:$L$15,'Inputs - Gas wholesale index'!M$2,FALSE)</f>
        <v>332991.45454545453</v>
      </c>
      <c r="N590" s="12">
        <f>VLOOKUP($B590,'Gas wholesale lookups'!$A$4:$L$15,'Inputs - Gas wholesale index'!N$2,FALSE)</f>
        <v>208526.18181818182</v>
      </c>
      <c r="O590" s="37">
        <f>VLOOKUP($B590,'Gas wholesale lookups'!$A$4:$R$15,'Inputs - Gas wholesale index'!O$2,FALSE)</f>
        <v>0</v>
      </c>
      <c r="P590" s="37">
        <f>VLOOKUP($B590,'Gas wholesale lookups'!$A$4:$R$15,'Inputs - Gas wholesale index'!P$2,FALSE)</f>
        <v>1</v>
      </c>
      <c r="Q590" s="37">
        <f>VLOOKUP($B590,'Gas wholesale lookups'!$A$4:$R$15,'Inputs - Gas wholesale index'!Q$2,FALSE)</f>
        <v>1</v>
      </c>
      <c r="R590" s="37">
        <f>VLOOKUP($B590,'Gas wholesale lookups'!$A$4:$R$15,'Inputs - Gas wholesale index'!R$2,FALSE)</f>
        <v>1</v>
      </c>
      <c r="S590" s="37">
        <f>VLOOKUP($B590,'Gas wholesale lookups'!$A$4:$R$15,'Inputs - Gas wholesale index'!S$2,FALSE)</f>
        <v>1</v>
      </c>
      <c r="T590" s="37">
        <f>VLOOKUP($B590,'Gas wholesale lookups'!$A$4:$R$15,'Inputs - Gas wholesale index'!T$2,FALSE)</f>
        <v>0</v>
      </c>
      <c r="U590" s="12">
        <f t="shared" si="181"/>
        <v>0</v>
      </c>
      <c r="V590" s="12">
        <f t="shared" si="182"/>
        <v>208526.18181818182</v>
      </c>
      <c r="W590" s="12">
        <f t="shared" si="183"/>
        <v>166168.27272727274</v>
      </c>
      <c r="X590" s="12">
        <f t="shared" si="184"/>
        <v>291847.5</v>
      </c>
      <c r="Y590" s="12">
        <f t="shared" si="185"/>
        <v>332991.45454545453</v>
      </c>
      <c r="Z590" s="12">
        <f t="shared" si="186"/>
        <v>0</v>
      </c>
      <c r="AA590" s="12">
        <f t="shared" si="187"/>
        <v>999533.40909090918</v>
      </c>
      <c r="AB590" s="22">
        <f t="shared" si="188"/>
        <v>0</v>
      </c>
      <c r="AC590" s="22">
        <f t="shared" si="189"/>
        <v>0</v>
      </c>
      <c r="AD590" s="22">
        <f t="shared" si="190"/>
        <v>0</v>
      </c>
      <c r="AE590" s="22">
        <f t="shared" si="191"/>
        <v>0</v>
      </c>
      <c r="AF590" s="22">
        <f t="shared" si="192"/>
        <v>0</v>
      </c>
      <c r="AG590" s="22">
        <f t="shared" si="193"/>
        <v>0</v>
      </c>
      <c r="AH590" s="22">
        <f t="shared" si="194"/>
        <v>0</v>
      </c>
      <c r="AI590" s="43" t="str">
        <f t="shared" si="195"/>
        <v>n/a</v>
      </c>
      <c r="AJ590" s="2" t="str">
        <f t="shared" si="178"/>
        <v>2017-18 Summer</v>
      </c>
      <c r="AK590" s="2" t="str">
        <f t="shared" si="179"/>
        <v>2016-17 Winter</v>
      </c>
      <c r="AL590" s="127">
        <v>0</v>
      </c>
    </row>
    <row r="591" spans="1:38">
      <c r="A591" s="46">
        <v>42695</v>
      </c>
      <c r="B591" s="13" t="str">
        <f t="shared" si="180"/>
        <v>Nov</v>
      </c>
      <c r="C591" s="182"/>
      <c r="D591" s="182"/>
      <c r="E591" s="182"/>
      <c r="F591" s="182"/>
      <c r="G591" s="182"/>
      <c r="H591" s="182"/>
      <c r="I591" s="12">
        <f>VLOOKUP($B591,'Gas wholesale lookups'!$A$4:$L$15,'Inputs - Gas wholesale index'!I$2,FALSE)</f>
        <v>332991.45454545453</v>
      </c>
      <c r="J591" s="12">
        <f>VLOOKUP($B591,'Gas wholesale lookups'!$A$4:$L$15,'Inputs - Gas wholesale index'!J$2,FALSE)</f>
        <v>208526.18181818182</v>
      </c>
      <c r="K591" s="12">
        <f>VLOOKUP($B591,'Gas wholesale lookups'!$A$4:$L$15,'Inputs - Gas wholesale index'!K$2,FALSE)</f>
        <v>166168.27272727274</v>
      </c>
      <c r="L591" s="12">
        <f>VLOOKUP($B591,'Gas wholesale lookups'!$A$4:$L$15,'Inputs - Gas wholesale index'!L$2,FALSE)</f>
        <v>291847.5</v>
      </c>
      <c r="M591" s="12">
        <f>VLOOKUP($B591,'Gas wholesale lookups'!$A$4:$L$15,'Inputs - Gas wholesale index'!M$2,FALSE)</f>
        <v>332991.45454545453</v>
      </c>
      <c r="N591" s="12">
        <f>VLOOKUP($B591,'Gas wholesale lookups'!$A$4:$L$15,'Inputs - Gas wholesale index'!N$2,FALSE)</f>
        <v>208526.18181818182</v>
      </c>
      <c r="O591" s="37">
        <f>VLOOKUP($B591,'Gas wholesale lookups'!$A$4:$R$15,'Inputs - Gas wholesale index'!O$2,FALSE)</f>
        <v>0</v>
      </c>
      <c r="P591" s="37">
        <f>VLOOKUP($B591,'Gas wholesale lookups'!$A$4:$R$15,'Inputs - Gas wholesale index'!P$2,FALSE)</f>
        <v>1</v>
      </c>
      <c r="Q591" s="37">
        <f>VLOOKUP($B591,'Gas wholesale lookups'!$A$4:$R$15,'Inputs - Gas wholesale index'!Q$2,FALSE)</f>
        <v>1</v>
      </c>
      <c r="R591" s="37">
        <f>VLOOKUP($B591,'Gas wholesale lookups'!$A$4:$R$15,'Inputs - Gas wholesale index'!R$2,FALSE)</f>
        <v>1</v>
      </c>
      <c r="S591" s="37">
        <f>VLOOKUP($B591,'Gas wholesale lookups'!$A$4:$R$15,'Inputs - Gas wholesale index'!S$2,FALSE)</f>
        <v>1</v>
      </c>
      <c r="T591" s="37">
        <f>VLOOKUP($B591,'Gas wholesale lookups'!$A$4:$R$15,'Inputs - Gas wholesale index'!T$2,FALSE)</f>
        <v>0</v>
      </c>
      <c r="U591" s="12">
        <f t="shared" si="181"/>
        <v>0</v>
      </c>
      <c r="V591" s="12">
        <f t="shared" si="182"/>
        <v>208526.18181818182</v>
      </c>
      <c r="W591" s="12">
        <f t="shared" si="183"/>
        <v>166168.27272727274</v>
      </c>
      <c r="X591" s="12">
        <f t="shared" si="184"/>
        <v>291847.5</v>
      </c>
      <c r="Y591" s="12">
        <f t="shared" si="185"/>
        <v>332991.45454545453</v>
      </c>
      <c r="Z591" s="12">
        <f t="shared" si="186"/>
        <v>0</v>
      </c>
      <c r="AA591" s="12">
        <f t="shared" si="187"/>
        <v>999533.40909090918</v>
      </c>
      <c r="AB591" s="22">
        <f t="shared" si="188"/>
        <v>0</v>
      </c>
      <c r="AC591" s="22">
        <f t="shared" si="189"/>
        <v>0</v>
      </c>
      <c r="AD591" s="22">
        <f t="shared" si="190"/>
        <v>0</v>
      </c>
      <c r="AE591" s="22">
        <f t="shared" si="191"/>
        <v>0</v>
      </c>
      <c r="AF591" s="22">
        <f t="shared" si="192"/>
        <v>0</v>
      </c>
      <c r="AG591" s="22">
        <f t="shared" si="193"/>
        <v>0</v>
      </c>
      <c r="AH591" s="22">
        <f t="shared" si="194"/>
        <v>0</v>
      </c>
      <c r="AI591" s="43" t="str">
        <f t="shared" si="195"/>
        <v>n/a</v>
      </c>
      <c r="AJ591" s="2" t="str">
        <f t="shared" si="178"/>
        <v>2017-18 Summer</v>
      </c>
      <c r="AK591" s="2" t="str">
        <f t="shared" si="179"/>
        <v>2016-17 Winter</v>
      </c>
      <c r="AL591" s="127">
        <v>0</v>
      </c>
    </row>
    <row r="592" spans="1:38">
      <c r="A592" s="46">
        <v>42696</v>
      </c>
      <c r="B592" s="13" t="str">
        <f t="shared" si="180"/>
        <v>Nov</v>
      </c>
      <c r="C592" s="182"/>
      <c r="D592" s="182"/>
      <c r="E592" s="182"/>
      <c r="F592" s="182"/>
      <c r="G592" s="182"/>
      <c r="H592" s="182"/>
      <c r="I592" s="12">
        <f>VLOOKUP($B592,'Gas wholesale lookups'!$A$4:$L$15,'Inputs - Gas wholesale index'!I$2,FALSE)</f>
        <v>332991.45454545453</v>
      </c>
      <c r="J592" s="12">
        <f>VLOOKUP($B592,'Gas wholesale lookups'!$A$4:$L$15,'Inputs - Gas wholesale index'!J$2,FALSE)</f>
        <v>208526.18181818182</v>
      </c>
      <c r="K592" s="12">
        <f>VLOOKUP($B592,'Gas wholesale lookups'!$A$4:$L$15,'Inputs - Gas wholesale index'!K$2,FALSE)</f>
        <v>166168.27272727274</v>
      </c>
      <c r="L592" s="12">
        <f>VLOOKUP($B592,'Gas wholesale lookups'!$A$4:$L$15,'Inputs - Gas wholesale index'!L$2,FALSE)</f>
        <v>291847.5</v>
      </c>
      <c r="M592" s="12">
        <f>VLOOKUP($B592,'Gas wholesale lookups'!$A$4:$L$15,'Inputs - Gas wholesale index'!M$2,FALSE)</f>
        <v>332991.45454545453</v>
      </c>
      <c r="N592" s="12">
        <f>VLOOKUP($B592,'Gas wholesale lookups'!$A$4:$L$15,'Inputs - Gas wholesale index'!N$2,FALSE)</f>
        <v>208526.18181818182</v>
      </c>
      <c r="O592" s="37">
        <f>VLOOKUP($B592,'Gas wholesale lookups'!$A$4:$R$15,'Inputs - Gas wholesale index'!O$2,FALSE)</f>
        <v>0</v>
      </c>
      <c r="P592" s="37">
        <f>VLOOKUP($B592,'Gas wholesale lookups'!$A$4:$R$15,'Inputs - Gas wholesale index'!P$2,FALSE)</f>
        <v>1</v>
      </c>
      <c r="Q592" s="37">
        <f>VLOOKUP($B592,'Gas wholesale lookups'!$A$4:$R$15,'Inputs - Gas wholesale index'!Q$2,FALSE)</f>
        <v>1</v>
      </c>
      <c r="R592" s="37">
        <f>VLOOKUP($B592,'Gas wholesale lookups'!$A$4:$R$15,'Inputs - Gas wholesale index'!R$2,FALSE)</f>
        <v>1</v>
      </c>
      <c r="S592" s="37">
        <f>VLOOKUP($B592,'Gas wholesale lookups'!$A$4:$R$15,'Inputs - Gas wholesale index'!S$2,FALSE)</f>
        <v>1</v>
      </c>
      <c r="T592" s="37">
        <f>VLOOKUP($B592,'Gas wholesale lookups'!$A$4:$R$15,'Inputs - Gas wholesale index'!T$2,FALSE)</f>
        <v>0</v>
      </c>
      <c r="U592" s="12">
        <f t="shared" si="181"/>
        <v>0</v>
      </c>
      <c r="V592" s="12">
        <f t="shared" si="182"/>
        <v>208526.18181818182</v>
      </c>
      <c r="W592" s="12">
        <f t="shared" si="183"/>
        <v>166168.27272727274</v>
      </c>
      <c r="X592" s="12">
        <f t="shared" si="184"/>
        <v>291847.5</v>
      </c>
      <c r="Y592" s="12">
        <f t="shared" si="185"/>
        <v>332991.45454545453</v>
      </c>
      <c r="Z592" s="12">
        <f t="shared" si="186"/>
        <v>0</v>
      </c>
      <c r="AA592" s="12">
        <f t="shared" si="187"/>
        <v>999533.40909090918</v>
      </c>
      <c r="AB592" s="22">
        <f t="shared" si="188"/>
        <v>0</v>
      </c>
      <c r="AC592" s="22">
        <f t="shared" si="189"/>
        <v>0</v>
      </c>
      <c r="AD592" s="22">
        <f t="shared" si="190"/>
        <v>0</v>
      </c>
      <c r="AE592" s="22">
        <f t="shared" si="191"/>
        <v>0</v>
      </c>
      <c r="AF592" s="22">
        <f t="shared" si="192"/>
        <v>0</v>
      </c>
      <c r="AG592" s="22">
        <f t="shared" si="193"/>
        <v>0</v>
      </c>
      <c r="AH592" s="22">
        <f t="shared" si="194"/>
        <v>0</v>
      </c>
      <c r="AI592" s="43" t="str">
        <f t="shared" si="195"/>
        <v>n/a</v>
      </c>
      <c r="AJ592" s="2" t="str">
        <f t="shared" si="178"/>
        <v>2017-18 Summer</v>
      </c>
      <c r="AK592" s="2" t="str">
        <f t="shared" si="179"/>
        <v>2016-17 Winter</v>
      </c>
      <c r="AL592" s="127">
        <v>0</v>
      </c>
    </row>
    <row r="593" spans="1:38">
      <c r="A593" s="46">
        <v>42697</v>
      </c>
      <c r="B593" s="13" t="str">
        <f t="shared" si="180"/>
        <v>Nov</v>
      </c>
      <c r="C593" s="182"/>
      <c r="D593" s="182"/>
      <c r="E593" s="182"/>
      <c r="F593" s="182"/>
      <c r="G593" s="182"/>
      <c r="H593" s="182"/>
      <c r="I593" s="12">
        <f>VLOOKUP($B593,'Gas wholesale lookups'!$A$4:$L$15,'Inputs - Gas wholesale index'!I$2,FALSE)</f>
        <v>332991.45454545453</v>
      </c>
      <c r="J593" s="12">
        <f>VLOOKUP($B593,'Gas wholesale lookups'!$A$4:$L$15,'Inputs - Gas wholesale index'!J$2,FALSE)</f>
        <v>208526.18181818182</v>
      </c>
      <c r="K593" s="12">
        <f>VLOOKUP($B593,'Gas wholesale lookups'!$A$4:$L$15,'Inputs - Gas wholesale index'!K$2,FALSE)</f>
        <v>166168.27272727274</v>
      </c>
      <c r="L593" s="12">
        <f>VLOOKUP($B593,'Gas wholesale lookups'!$A$4:$L$15,'Inputs - Gas wholesale index'!L$2,FALSE)</f>
        <v>291847.5</v>
      </c>
      <c r="M593" s="12">
        <f>VLOOKUP($B593,'Gas wholesale lookups'!$A$4:$L$15,'Inputs - Gas wholesale index'!M$2,FALSE)</f>
        <v>332991.45454545453</v>
      </c>
      <c r="N593" s="12">
        <f>VLOOKUP($B593,'Gas wholesale lookups'!$A$4:$L$15,'Inputs - Gas wholesale index'!N$2,FALSE)</f>
        <v>208526.18181818182</v>
      </c>
      <c r="O593" s="37">
        <f>VLOOKUP($B593,'Gas wholesale lookups'!$A$4:$R$15,'Inputs - Gas wholesale index'!O$2,FALSE)</f>
        <v>0</v>
      </c>
      <c r="P593" s="37">
        <f>VLOOKUP($B593,'Gas wholesale lookups'!$A$4:$R$15,'Inputs - Gas wholesale index'!P$2,FALSE)</f>
        <v>1</v>
      </c>
      <c r="Q593" s="37">
        <f>VLOOKUP($B593,'Gas wholesale lookups'!$A$4:$R$15,'Inputs - Gas wholesale index'!Q$2,FALSE)</f>
        <v>1</v>
      </c>
      <c r="R593" s="37">
        <f>VLOOKUP($B593,'Gas wholesale lookups'!$A$4:$R$15,'Inputs - Gas wholesale index'!R$2,FALSE)</f>
        <v>1</v>
      </c>
      <c r="S593" s="37">
        <f>VLOOKUP($B593,'Gas wholesale lookups'!$A$4:$R$15,'Inputs - Gas wholesale index'!S$2,FALSE)</f>
        <v>1</v>
      </c>
      <c r="T593" s="37">
        <f>VLOOKUP($B593,'Gas wholesale lookups'!$A$4:$R$15,'Inputs - Gas wholesale index'!T$2,FALSE)</f>
        <v>0</v>
      </c>
      <c r="U593" s="12">
        <f t="shared" si="181"/>
        <v>0</v>
      </c>
      <c r="V593" s="12">
        <f t="shared" si="182"/>
        <v>208526.18181818182</v>
      </c>
      <c r="W593" s="12">
        <f t="shared" si="183"/>
        <v>166168.27272727274</v>
      </c>
      <c r="X593" s="12">
        <f t="shared" si="184"/>
        <v>291847.5</v>
      </c>
      <c r="Y593" s="12">
        <f t="shared" si="185"/>
        <v>332991.45454545453</v>
      </c>
      <c r="Z593" s="12">
        <f t="shared" si="186"/>
        <v>0</v>
      </c>
      <c r="AA593" s="12">
        <f t="shared" si="187"/>
        <v>999533.40909090918</v>
      </c>
      <c r="AB593" s="22">
        <f t="shared" si="188"/>
        <v>0</v>
      </c>
      <c r="AC593" s="22">
        <f t="shared" si="189"/>
        <v>0</v>
      </c>
      <c r="AD593" s="22">
        <f t="shared" si="190"/>
        <v>0</v>
      </c>
      <c r="AE593" s="22">
        <f t="shared" si="191"/>
        <v>0</v>
      </c>
      <c r="AF593" s="22">
        <f t="shared" si="192"/>
        <v>0</v>
      </c>
      <c r="AG593" s="22">
        <f t="shared" si="193"/>
        <v>0</v>
      </c>
      <c r="AH593" s="22">
        <f t="shared" si="194"/>
        <v>0</v>
      </c>
      <c r="AI593" s="43" t="str">
        <f t="shared" si="195"/>
        <v>n/a</v>
      </c>
      <c r="AJ593" s="2" t="str">
        <f t="shared" si="178"/>
        <v>2017-18 Summer</v>
      </c>
      <c r="AK593" s="2" t="str">
        <f t="shared" si="179"/>
        <v>2016-17 Winter</v>
      </c>
      <c r="AL593" s="127">
        <v>0</v>
      </c>
    </row>
    <row r="594" spans="1:38">
      <c r="A594" s="46">
        <v>42698</v>
      </c>
      <c r="B594" s="13" t="str">
        <f t="shared" si="180"/>
        <v>Nov</v>
      </c>
      <c r="C594" s="182"/>
      <c r="D594" s="182"/>
      <c r="E594" s="182"/>
      <c r="F594" s="182"/>
      <c r="G594" s="182"/>
      <c r="H594" s="182"/>
      <c r="I594" s="12">
        <f>VLOOKUP($B594,'Gas wholesale lookups'!$A$4:$L$15,'Inputs - Gas wholesale index'!I$2,FALSE)</f>
        <v>332991.45454545453</v>
      </c>
      <c r="J594" s="12">
        <f>VLOOKUP($B594,'Gas wholesale lookups'!$A$4:$L$15,'Inputs - Gas wholesale index'!J$2,FALSE)</f>
        <v>208526.18181818182</v>
      </c>
      <c r="K594" s="12">
        <f>VLOOKUP($B594,'Gas wholesale lookups'!$A$4:$L$15,'Inputs - Gas wholesale index'!K$2,FALSE)</f>
        <v>166168.27272727274</v>
      </c>
      <c r="L594" s="12">
        <f>VLOOKUP($B594,'Gas wholesale lookups'!$A$4:$L$15,'Inputs - Gas wholesale index'!L$2,FALSE)</f>
        <v>291847.5</v>
      </c>
      <c r="M594" s="12">
        <f>VLOOKUP($B594,'Gas wholesale lookups'!$A$4:$L$15,'Inputs - Gas wholesale index'!M$2,FALSE)</f>
        <v>332991.45454545453</v>
      </c>
      <c r="N594" s="12">
        <f>VLOOKUP($B594,'Gas wholesale lookups'!$A$4:$L$15,'Inputs - Gas wholesale index'!N$2,FALSE)</f>
        <v>208526.18181818182</v>
      </c>
      <c r="O594" s="37">
        <f>VLOOKUP($B594,'Gas wholesale lookups'!$A$4:$R$15,'Inputs - Gas wholesale index'!O$2,FALSE)</f>
        <v>0</v>
      </c>
      <c r="P594" s="37">
        <f>VLOOKUP($B594,'Gas wholesale lookups'!$A$4:$R$15,'Inputs - Gas wholesale index'!P$2,FALSE)</f>
        <v>1</v>
      </c>
      <c r="Q594" s="37">
        <f>VLOOKUP($B594,'Gas wholesale lookups'!$A$4:$R$15,'Inputs - Gas wholesale index'!Q$2,FALSE)</f>
        <v>1</v>
      </c>
      <c r="R594" s="37">
        <f>VLOOKUP($B594,'Gas wholesale lookups'!$A$4:$R$15,'Inputs - Gas wholesale index'!R$2,FALSE)</f>
        <v>1</v>
      </c>
      <c r="S594" s="37">
        <f>VLOOKUP($B594,'Gas wholesale lookups'!$A$4:$R$15,'Inputs - Gas wholesale index'!S$2,FALSE)</f>
        <v>1</v>
      </c>
      <c r="T594" s="37">
        <f>VLOOKUP($B594,'Gas wholesale lookups'!$A$4:$R$15,'Inputs - Gas wholesale index'!T$2,FALSE)</f>
        <v>0</v>
      </c>
      <c r="U594" s="12">
        <f t="shared" si="181"/>
        <v>0</v>
      </c>
      <c r="V594" s="12">
        <f t="shared" si="182"/>
        <v>208526.18181818182</v>
      </c>
      <c r="W594" s="12">
        <f t="shared" si="183"/>
        <v>166168.27272727274</v>
      </c>
      <c r="X594" s="12">
        <f t="shared" si="184"/>
        <v>291847.5</v>
      </c>
      <c r="Y594" s="12">
        <f t="shared" si="185"/>
        <v>332991.45454545453</v>
      </c>
      <c r="Z594" s="12">
        <f t="shared" si="186"/>
        <v>0</v>
      </c>
      <c r="AA594" s="12">
        <f t="shared" si="187"/>
        <v>999533.40909090918</v>
      </c>
      <c r="AB594" s="22">
        <f t="shared" si="188"/>
        <v>0</v>
      </c>
      <c r="AC594" s="22">
        <f t="shared" si="189"/>
        <v>0</v>
      </c>
      <c r="AD594" s="22">
        <f t="shared" si="190"/>
        <v>0</v>
      </c>
      <c r="AE594" s="22">
        <f t="shared" si="191"/>
        <v>0</v>
      </c>
      <c r="AF594" s="22">
        <f t="shared" si="192"/>
        <v>0</v>
      </c>
      <c r="AG594" s="22">
        <f t="shared" si="193"/>
        <v>0</v>
      </c>
      <c r="AH594" s="22">
        <f t="shared" si="194"/>
        <v>0</v>
      </c>
      <c r="AI594" s="43" t="str">
        <f t="shared" si="195"/>
        <v>n/a</v>
      </c>
      <c r="AJ594" s="2" t="str">
        <f t="shared" si="178"/>
        <v>2017-18 Summer</v>
      </c>
      <c r="AK594" s="2" t="str">
        <f t="shared" si="179"/>
        <v>2016-17 Winter</v>
      </c>
      <c r="AL594" s="127">
        <v>0</v>
      </c>
    </row>
    <row r="595" spans="1:38">
      <c r="A595" s="46">
        <v>42699</v>
      </c>
      <c r="B595" s="13" t="str">
        <f t="shared" si="180"/>
        <v>Nov</v>
      </c>
      <c r="C595" s="182"/>
      <c r="D595" s="182"/>
      <c r="E595" s="182"/>
      <c r="F595" s="182"/>
      <c r="G595" s="182"/>
      <c r="H595" s="182"/>
      <c r="I595" s="12">
        <f>VLOOKUP($B595,'Gas wholesale lookups'!$A$4:$L$15,'Inputs - Gas wholesale index'!I$2,FALSE)</f>
        <v>332991.45454545453</v>
      </c>
      <c r="J595" s="12">
        <f>VLOOKUP($B595,'Gas wholesale lookups'!$A$4:$L$15,'Inputs - Gas wholesale index'!J$2,FALSE)</f>
        <v>208526.18181818182</v>
      </c>
      <c r="K595" s="12">
        <f>VLOOKUP($B595,'Gas wholesale lookups'!$A$4:$L$15,'Inputs - Gas wholesale index'!K$2,FALSE)</f>
        <v>166168.27272727274</v>
      </c>
      <c r="L595" s="12">
        <f>VLOOKUP($B595,'Gas wholesale lookups'!$A$4:$L$15,'Inputs - Gas wholesale index'!L$2,FALSE)</f>
        <v>291847.5</v>
      </c>
      <c r="M595" s="12">
        <f>VLOOKUP($B595,'Gas wholesale lookups'!$A$4:$L$15,'Inputs - Gas wholesale index'!M$2,FALSE)</f>
        <v>332991.45454545453</v>
      </c>
      <c r="N595" s="12">
        <f>VLOOKUP($B595,'Gas wholesale lookups'!$A$4:$L$15,'Inputs - Gas wholesale index'!N$2,FALSE)</f>
        <v>208526.18181818182</v>
      </c>
      <c r="O595" s="37">
        <f>VLOOKUP($B595,'Gas wholesale lookups'!$A$4:$R$15,'Inputs - Gas wholesale index'!O$2,FALSE)</f>
        <v>0</v>
      </c>
      <c r="P595" s="37">
        <f>VLOOKUP($B595,'Gas wholesale lookups'!$A$4:$R$15,'Inputs - Gas wholesale index'!P$2,FALSE)</f>
        <v>1</v>
      </c>
      <c r="Q595" s="37">
        <f>VLOOKUP($B595,'Gas wholesale lookups'!$A$4:$R$15,'Inputs - Gas wholesale index'!Q$2,FALSE)</f>
        <v>1</v>
      </c>
      <c r="R595" s="37">
        <f>VLOOKUP($B595,'Gas wholesale lookups'!$A$4:$R$15,'Inputs - Gas wholesale index'!R$2,FALSE)</f>
        <v>1</v>
      </c>
      <c r="S595" s="37">
        <f>VLOOKUP($B595,'Gas wholesale lookups'!$A$4:$R$15,'Inputs - Gas wholesale index'!S$2,FALSE)</f>
        <v>1</v>
      </c>
      <c r="T595" s="37">
        <f>VLOOKUP($B595,'Gas wholesale lookups'!$A$4:$R$15,'Inputs - Gas wholesale index'!T$2,FALSE)</f>
        <v>0</v>
      </c>
      <c r="U595" s="12">
        <f t="shared" si="181"/>
        <v>0</v>
      </c>
      <c r="V595" s="12">
        <f t="shared" si="182"/>
        <v>208526.18181818182</v>
      </c>
      <c r="W595" s="12">
        <f t="shared" si="183"/>
        <v>166168.27272727274</v>
      </c>
      <c r="X595" s="12">
        <f t="shared" si="184"/>
        <v>291847.5</v>
      </c>
      <c r="Y595" s="12">
        <f t="shared" si="185"/>
        <v>332991.45454545453</v>
      </c>
      <c r="Z595" s="12">
        <f t="shared" si="186"/>
        <v>0</v>
      </c>
      <c r="AA595" s="12">
        <f t="shared" si="187"/>
        <v>999533.40909090918</v>
      </c>
      <c r="AB595" s="22">
        <f t="shared" si="188"/>
        <v>0</v>
      </c>
      <c r="AC595" s="22">
        <f t="shared" si="189"/>
        <v>0</v>
      </c>
      <c r="AD595" s="22">
        <f t="shared" si="190"/>
        <v>0</v>
      </c>
      <c r="AE595" s="22">
        <f t="shared" si="191"/>
        <v>0</v>
      </c>
      <c r="AF595" s="22">
        <f t="shared" si="192"/>
        <v>0</v>
      </c>
      <c r="AG595" s="22">
        <f t="shared" si="193"/>
        <v>0</v>
      </c>
      <c r="AH595" s="22">
        <f t="shared" si="194"/>
        <v>0</v>
      </c>
      <c r="AI595" s="43" t="str">
        <f t="shared" si="195"/>
        <v>n/a</v>
      </c>
      <c r="AJ595" s="2" t="str">
        <f t="shared" si="178"/>
        <v>2017-18 Summer</v>
      </c>
      <c r="AK595" s="2" t="str">
        <f t="shared" si="179"/>
        <v>2016-17 Winter</v>
      </c>
      <c r="AL595" s="127">
        <v>0</v>
      </c>
    </row>
    <row r="596" spans="1:38">
      <c r="A596" s="46">
        <v>42702</v>
      </c>
      <c r="B596" s="13" t="str">
        <f t="shared" si="180"/>
        <v>Nov</v>
      </c>
      <c r="C596" s="182"/>
      <c r="D596" s="182"/>
      <c r="E596" s="182"/>
      <c r="F596" s="182"/>
      <c r="G596" s="182"/>
      <c r="H596" s="182"/>
      <c r="I596" s="12">
        <f>VLOOKUP($B596,'Gas wholesale lookups'!$A$4:$L$15,'Inputs - Gas wholesale index'!I$2,FALSE)</f>
        <v>332991.45454545453</v>
      </c>
      <c r="J596" s="12">
        <f>VLOOKUP($B596,'Gas wholesale lookups'!$A$4:$L$15,'Inputs - Gas wholesale index'!J$2,FALSE)</f>
        <v>208526.18181818182</v>
      </c>
      <c r="K596" s="12">
        <f>VLOOKUP($B596,'Gas wholesale lookups'!$A$4:$L$15,'Inputs - Gas wholesale index'!K$2,FALSE)</f>
        <v>166168.27272727274</v>
      </c>
      <c r="L596" s="12">
        <f>VLOOKUP($B596,'Gas wholesale lookups'!$A$4:$L$15,'Inputs - Gas wholesale index'!L$2,FALSE)</f>
        <v>291847.5</v>
      </c>
      <c r="M596" s="12">
        <f>VLOOKUP($B596,'Gas wholesale lookups'!$A$4:$L$15,'Inputs - Gas wholesale index'!M$2,FALSE)</f>
        <v>332991.45454545453</v>
      </c>
      <c r="N596" s="12">
        <f>VLOOKUP($B596,'Gas wholesale lookups'!$A$4:$L$15,'Inputs - Gas wholesale index'!N$2,FALSE)</f>
        <v>208526.18181818182</v>
      </c>
      <c r="O596" s="37">
        <f>VLOOKUP($B596,'Gas wholesale lookups'!$A$4:$R$15,'Inputs - Gas wholesale index'!O$2,FALSE)</f>
        <v>0</v>
      </c>
      <c r="P596" s="37">
        <f>VLOOKUP($B596,'Gas wholesale lookups'!$A$4:$R$15,'Inputs - Gas wholesale index'!P$2,FALSE)</f>
        <v>1</v>
      </c>
      <c r="Q596" s="37">
        <f>VLOOKUP($B596,'Gas wholesale lookups'!$A$4:$R$15,'Inputs - Gas wholesale index'!Q$2,FALSE)</f>
        <v>1</v>
      </c>
      <c r="R596" s="37">
        <f>VLOOKUP($B596,'Gas wholesale lookups'!$A$4:$R$15,'Inputs - Gas wholesale index'!R$2,FALSE)</f>
        <v>1</v>
      </c>
      <c r="S596" s="37">
        <f>VLOOKUP($B596,'Gas wholesale lookups'!$A$4:$R$15,'Inputs - Gas wholesale index'!S$2,FALSE)</f>
        <v>1</v>
      </c>
      <c r="T596" s="37">
        <f>VLOOKUP($B596,'Gas wholesale lookups'!$A$4:$R$15,'Inputs - Gas wholesale index'!T$2,FALSE)</f>
        <v>0</v>
      </c>
      <c r="U596" s="12">
        <f t="shared" si="181"/>
        <v>0</v>
      </c>
      <c r="V596" s="12">
        <f t="shared" si="182"/>
        <v>208526.18181818182</v>
      </c>
      <c r="W596" s="12">
        <f t="shared" si="183"/>
        <v>166168.27272727274</v>
      </c>
      <c r="X596" s="12">
        <f t="shared" si="184"/>
        <v>291847.5</v>
      </c>
      <c r="Y596" s="12">
        <f t="shared" si="185"/>
        <v>332991.45454545453</v>
      </c>
      <c r="Z596" s="12">
        <f t="shared" si="186"/>
        <v>0</v>
      </c>
      <c r="AA596" s="12">
        <f t="shared" si="187"/>
        <v>999533.40909090918</v>
      </c>
      <c r="AB596" s="22">
        <f t="shared" si="188"/>
        <v>0</v>
      </c>
      <c r="AC596" s="22">
        <f t="shared" si="189"/>
        <v>0</v>
      </c>
      <c r="AD596" s="22">
        <f t="shared" si="190"/>
        <v>0</v>
      </c>
      <c r="AE596" s="22">
        <f t="shared" si="191"/>
        <v>0</v>
      </c>
      <c r="AF596" s="22">
        <f t="shared" si="192"/>
        <v>0</v>
      </c>
      <c r="AG596" s="22">
        <f t="shared" si="193"/>
        <v>0</v>
      </c>
      <c r="AH596" s="22">
        <f t="shared" si="194"/>
        <v>0</v>
      </c>
      <c r="AI596" s="43" t="str">
        <f t="shared" si="195"/>
        <v>n/a</v>
      </c>
      <c r="AJ596" s="2" t="str">
        <f t="shared" si="178"/>
        <v>2017-18 Summer</v>
      </c>
      <c r="AK596" s="2" t="str">
        <f t="shared" si="179"/>
        <v>2016-17 Winter</v>
      </c>
      <c r="AL596" s="127">
        <v>0</v>
      </c>
    </row>
    <row r="597" spans="1:38">
      <c r="A597" s="46">
        <v>42703</v>
      </c>
      <c r="B597" s="13" t="str">
        <f t="shared" si="180"/>
        <v>Nov</v>
      </c>
      <c r="C597" s="182"/>
      <c r="D597" s="182"/>
      <c r="E597" s="182"/>
      <c r="F597" s="182"/>
      <c r="G597" s="182"/>
      <c r="H597" s="182"/>
      <c r="I597" s="12">
        <f>VLOOKUP($B597,'Gas wholesale lookups'!$A$4:$L$15,'Inputs - Gas wholesale index'!I$2,FALSE)</f>
        <v>332991.45454545453</v>
      </c>
      <c r="J597" s="12">
        <f>VLOOKUP($B597,'Gas wholesale lookups'!$A$4:$L$15,'Inputs - Gas wholesale index'!J$2,FALSE)</f>
        <v>208526.18181818182</v>
      </c>
      <c r="K597" s="12">
        <f>VLOOKUP($B597,'Gas wholesale lookups'!$A$4:$L$15,'Inputs - Gas wholesale index'!K$2,FALSE)</f>
        <v>166168.27272727274</v>
      </c>
      <c r="L597" s="12">
        <f>VLOOKUP($B597,'Gas wholesale lookups'!$A$4:$L$15,'Inputs - Gas wholesale index'!L$2,FALSE)</f>
        <v>291847.5</v>
      </c>
      <c r="M597" s="12">
        <f>VLOOKUP($B597,'Gas wholesale lookups'!$A$4:$L$15,'Inputs - Gas wholesale index'!M$2,FALSE)</f>
        <v>332991.45454545453</v>
      </c>
      <c r="N597" s="12">
        <f>VLOOKUP($B597,'Gas wholesale lookups'!$A$4:$L$15,'Inputs - Gas wholesale index'!N$2,FALSE)</f>
        <v>208526.18181818182</v>
      </c>
      <c r="O597" s="37">
        <f>VLOOKUP($B597,'Gas wholesale lookups'!$A$4:$R$15,'Inputs - Gas wholesale index'!O$2,FALSE)</f>
        <v>0</v>
      </c>
      <c r="P597" s="37">
        <f>VLOOKUP($B597,'Gas wholesale lookups'!$A$4:$R$15,'Inputs - Gas wholesale index'!P$2,FALSE)</f>
        <v>1</v>
      </c>
      <c r="Q597" s="37">
        <f>VLOOKUP($B597,'Gas wholesale lookups'!$A$4:$R$15,'Inputs - Gas wholesale index'!Q$2,FALSE)</f>
        <v>1</v>
      </c>
      <c r="R597" s="37">
        <f>VLOOKUP($B597,'Gas wholesale lookups'!$A$4:$R$15,'Inputs - Gas wholesale index'!R$2,FALSE)</f>
        <v>1</v>
      </c>
      <c r="S597" s="37">
        <f>VLOOKUP($B597,'Gas wholesale lookups'!$A$4:$R$15,'Inputs - Gas wholesale index'!S$2,FALSE)</f>
        <v>1</v>
      </c>
      <c r="T597" s="37">
        <f>VLOOKUP($B597,'Gas wholesale lookups'!$A$4:$R$15,'Inputs - Gas wholesale index'!T$2,FALSE)</f>
        <v>0</v>
      </c>
      <c r="U597" s="12">
        <f t="shared" si="181"/>
        <v>0</v>
      </c>
      <c r="V597" s="12">
        <f t="shared" si="182"/>
        <v>208526.18181818182</v>
      </c>
      <c r="W597" s="12">
        <f t="shared" si="183"/>
        <v>166168.27272727274</v>
      </c>
      <c r="X597" s="12">
        <f t="shared" si="184"/>
        <v>291847.5</v>
      </c>
      <c r="Y597" s="12">
        <f t="shared" si="185"/>
        <v>332991.45454545453</v>
      </c>
      <c r="Z597" s="12">
        <f t="shared" si="186"/>
        <v>0</v>
      </c>
      <c r="AA597" s="12">
        <f t="shared" si="187"/>
        <v>999533.40909090918</v>
      </c>
      <c r="AB597" s="22">
        <f t="shared" si="188"/>
        <v>0</v>
      </c>
      <c r="AC597" s="22">
        <f t="shared" si="189"/>
        <v>0</v>
      </c>
      <c r="AD597" s="22">
        <f t="shared" si="190"/>
        <v>0</v>
      </c>
      <c r="AE597" s="22">
        <f t="shared" si="191"/>
        <v>0</v>
      </c>
      <c r="AF597" s="22">
        <f t="shared" si="192"/>
        <v>0</v>
      </c>
      <c r="AG597" s="22">
        <f t="shared" si="193"/>
        <v>0</v>
      </c>
      <c r="AH597" s="22">
        <f t="shared" si="194"/>
        <v>0</v>
      </c>
      <c r="AI597" s="43" t="str">
        <f t="shared" si="195"/>
        <v>n/a</v>
      </c>
      <c r="AJ597" s="2" t="str">
        <f t="shared" si="178"/>
        <v>2017-18 Summer</v>
      </c>
      <c r="AK597" s="2" t="str">
        <f t="shared" si="179"/>
        <v>2016-17 Winter</v>
      </c>
      <c r="AL597" s="127">
        <v>0</v>
      </c>
    </row>
    <row r="598" spans="1:38">
      <c r="A598" s="46">
        <v>42704</v>
      </c>
      <c r="B598" s="13" t="str">
        <f t="shared" si="180"/>
        <v>Nov</v>
      </c>
      <c r="C598" s="182"/>
      <c r="D598" s="182"/>
      <c r="E598" s="182"/>
      <c r="F598" s="182"/>
      <c r="G598" s="182"/>
      <c r="H598" s="182"/>
      <c r="I598" s="12">
        <f>VLOOKUP($B598,'Gas wholesale lookups'!$A$4:$L$15,'Inputs - Gas wholesale index'!I$2,FALSE)</f>
        <v>332991.45454545453</v>
      </c>
      <c r="J598" s="12">
        <f>VLOOKUP($B598,'Gas wholesale lookups'!$A$4:$L$15,'Inputs - Gas wholesale index'!J$2,FALSE)</f>
        <v>208526.18181818182</v>
      </c>
      <c r="K598" s="12">
        <f>VLOOKUP($B598,'Gas wholesale lookups'!$A$4:$L$15,'Inputs - Gas wholesale index'!K$2,FALSE)</f>
        <v>166168.27272727274</v>
      </c>
      <c r="L598" s="12">
        <f>VLOOKUP($B598,'Gas wholesale lookups'!$A$4:$L$15,'Inputs - Gas wholesale index'!L$2,FALSE)</f>
        <v>291847.5</v>
      </c>
      <c r="M598" s="12">
        <f>VLOOKUP($B598,'Gas wholesale lookups'!$A$4:$L$15,'Inputs - Gas wholesale index'!M$2,FALSE)</f>
        <v>332991.45454545453</v>
      </c>
      <c r="N598" s="12">
        <f>VLOOKUP($B598,'Gas wholesale lookups'!$A$4:$L$15,'Inputs - Gas wholesale index'!N$2,FALSE)</f>
        <v>208526.18181818182</v>
      </c>
      <c r="O598" s="37">
        <f>VLOOKUP($B598,'Gas wholesale lookups'!$A$4:$R$15,'Inputs - Gas wholesale index'!O$2,FALSE)</f>
        <v>0</v>
      </c>
      <c r="P598" s="37">
        <f>VLOOKUP($B598,'Gas wholesale lookups'!$A$4:$R$15,'Inputs - Gas wholesale index'!P$2,FALSE)</f>
        <v>1</v>
      </c>
      <c r="Q598" s="37">
        <f>VLOOKUP($B598,'Gas wholesale lookups'!$A$4:$R$15,'Inputs - Gas wholesale index'!Q$2,FALSE)</f>
        <v>1</v>
      </c>
      <c r="R598" s="37">
        <f>VLOOKUP($B598,'Gas wholesale lookups'!$A$4:$R$15,'Inputs - Gas wholesale index'!R$2,FALSE)</f>
        <v>1</v>
      </c>
      <c r="S598" s="37">
        <f>VLOOKUP($B598,'Gas wholesale lookups'!$A$4:$R$15,'Inputs - Gas wholesale index'!S$2,FALSE)</f>
        <v>1</v>
      </c>
      <c r="T598" s="37">
        <f>VLOOKUP($B598,'Gas wholesale lookups'!$A$4:$R$15,'Inputs - Gas wholesale index'!T$2,FALSE)</f>
        <v>0</v>
      </c>
      <c r="U598" s="12">
        <f t="shared" si="181"/>
        <v>0</v>
      </c>
      <c r="V598" s="12">
        <f t="shared" si="182"/>
        <v>208526.18181818182</v>
      </c>
      <c r="W598" s="12">
        <f t="shared" si="183"/>
        <v>166168.27272727274</v>
      </c>
      <c r="X598" s="12">
        <f t="shared" si="184"/>
        <v>291847.5</v>
      </c>
      <c r="Y598" s="12">
        <f t="shared" si="185"/>
        <v>332991.45454545453</v>
      </c>
      <c r="Z598" s="12">
        <f t="shared" si="186"/>
        <v>0</v>
      </c>
      <c r="AA598" s="12">
        <f t="shared" si="187"/>
        <v>999533.40909090918</v>
      </c>
      <c r="AB598" s="22">
        <f t="shared" si="188"/>
        <v>0</v>
      </c>
      <c r="AC598" s="22">
        <f t="shared" si="189"/>
        <v>0</v>
      </c>
      <c r="AD598" s="22">
        <f t="shared" si="190"/>
        <v>0</v>
      </c>
      <c r="AE598" s="22">
        <f t="shared" si="191"/>
        <v>0</v>
      </c>
      <c r="AF598" s="22">
        <f t="shared" si="192"/>
        <v>0</v>
      </c>
      <c r="AG598" s="22">
        <f t="shared" si="193"/>
        <v>0</v>
      </c>
      <c r="AH598" s="22">
        <f t="shared" si="194"/>
        <v>0</v>
      </c>
      <c r="AI598" s="43" t="str">
        <f t="shared" si="195"/>
        <v>n/a</v>
      </c>
      <c r="AJ598" s="2" t="str">
        <f t="shared" si="178"/>
        <v>2017-18 Summer</v>
      </c>
      <c r="AK598" s="2" t="str">
        <f t="shared" si="179"/>
        <v>2016-17 Winter</v>
      </c>
      <c r="AL598" s="127">
        <v>0</v>
      </c>
    </row>
    <row r="599" spans="1:38">
      <c r="A599" s="46">
        <v>42705</v>
      </c>
      <c r="B599" s="13" t="str">
        <f t="shared" si="180"/>
        <v>Dec</v>
      </c>
      <c r="C599" s="182"/>
      <c r="D599" s="182"/>
      <c r="E599" s="182"/>
      <c r="F599" s="182"/>
      <c r="G599" s="182"/>
      <c r="H599" s="182"/>
      <c r="I599" s="12">
        <f>VLOOKUP($B599,'Gas wholesale lookups'!$A$4:$L$15,'Inputs - Gas wholesale index'!I$2,FALSE)</f>
        <v>332991.45454545453</v>
      </c>
      <c r="J599" s="12">
        <f>VLOOKUP($B599,'Gas wholesale lookups'!$A$4:$L$15,'Inputs - Gas wholesale index'!J$2,FALSE)</f>
        <v>208526.18181818182</v>
      </c>
      <c r="K599" s="12">
        <f>VLOOKUP($B599,'Gas wholesale lookups'!$A$4:$L$15,'Inputs - Gas wholesale index'!K$2,FALSE)</f>
        <v>166168.27272727274</v>
      </c>
      <c r="L599" s="12">
        <f>VLOOKUP($B599,'Gas wholesale lookups'!$A$4:$L$15,'Inputs - Gas wholesale index'!L$2,FALSE)</f>
        <v>291847.5</v>
      </c>
      <c r="M599" s="12">
        <f>VLOOKUP($B599,'Gas wholesale lookups'!$A$4:$L$15,'Inputs - Gas wholesale index'!M$2,FALSE)</f>
        <v>332991.45454545453</v>
      </c>
      <c r="N599" s="12">
        <f>VLOOKUP($B599,'Gas wholesale lookups'!$A$4:$L$15,'Inputs - Gas wholesale index'!N$2,FALSE)</f>
        <v>208526.18181818182</v>
      </c>
      <c r="O599" s="37">
        <f>VLOOKUP($B599,'Gas wholesale lookups'!$A$4:$R$15,'Inputs - Gas wholesale index'!O$2,FALSE)</f>
        <v>0</v>
      </c>
      <c r="P599" s="37">
        <f>VLOOKUP($B599,'Gas wholesale lookups'!$A$4:$R$15,'Inputs - Gas wholesale index'!P$2,FALSE)</f>
        <v>1</v>
      </c>
      <c r="Q599" s="37">
        <f>VLOOKUP($B599,'Gas wholesale lookups'!$A$4:$R$15,'Inputs - Gas wholesale index'!Q$2,FALSE)</f>
        <v>1</v>
      </c>
      <c r="R599" s="37">
        <f>VLOOKUP($B599,'Gas wholesale lookups'!$A$4:$R$15,'Inputs - Gas wholesale index'!R$2,FALSE)</f>
        <v>1</v>
      </c>
      <c r="S599" s="37">
        <f>VLOOKUP($B599,'Gas wholesale lookups'!$A$4:$R$15,'Inputs - Gas wholesale index'!S$2,FALSE)</f>
        <v>1</v>
      </c>
      <c r="T599" s="37">
        <f>VLOOKUP($B599,'Gas wholesale lookups'!$A$4:$R$15,'Inputs - Gas wholesale index'!T$2,FALSE)</f>
        <v>0</v>
      </c>
      <c r="U599" s="12">
        <f t="shared" si="181"/>
        <v>0</v>
      </c>
      <c r="V599" s="12">
        <f t="shared" si="182"/>
        <v>208526.18181818182</v>
      </c>
      <c r="W599" s="12">
        <f t="shared" si="183"/>
        <v>166168.27272727274</v>
      </c>
      <c r="X599" s="12">
        <f t="shared" si="184"/>
        <v>291847.5</v>
      </c>
      <c r="Y599" s="12">
        <f t="shared" si="185"/>
        <v>332991.45454545453</v>
      </c>
      <c r="Z599" s="12">
        <f t="shared" si="186"/>
        <v>0</v>
      </c>
      <c r="AA599" s="12">
        <f t="shared" si="187"/>
        <v>999533.40909090918</v>
      </c>
      <c r="AB599" s="22">
        <f t="shared" si="188"/>
        <v>0</v>
      </c>
      <c r="AC599" s="22">
        <f t="shared" si="189"/>
        <v>0</v>
      </c>
      <c r="AD599" s="22">
        <f t="shared" si="190"/>
        <v>0</v>
      </c>
      <c r="AE599" s="22">
        <f t="shared" si="191"/>
        <v>0</v>
      </c>
      <c r="AF599" s="22">
        <f t="shared" si="192"/>
        <v>0</v>
      </c>
      <c r="AG599" s="22">
        <f t="shared" si="193"/>
        <v>0</v>
      </c>
      <c r="AH599" s="22">
        <f t="shared" si="194"/>
        <v>0</v>
      </c>
      <c r="AI599" s="43" t="str">
        <f t="shared" si="195"/>
        <v>n/a</v>
      </c>
      <c r="AJ599" s="2" t="str">
        <f t="shared" si="178"/>
        <v>2017-18 Summer</v>
      </c>
      <c r="AK599" s="2" t="str">
        <f t="shared" si="179"/>
        <v>2016-17 Winter</v>
      </c>
      <c r="AL599" s="127">
        <v>0</v>
      </c>
    </row>
    <row r="600" spans="1:38">
      <c r="A600" s="46">
        <v>42706</v>
      </c>
      <c r="B600" s="13" t="str">
        <f t="shared" si="180"/>
        <v>Dec</v>
      </c>
      <c r="C600" s="182"/>
      <c r="D600" s="182"/>
      <c r="E600" s="182"/>
      <c r="F600" s="182"/>
      <c r="G600" s="182"/>
      <c r="H600" s="182"/>
      <c r="I600" s="12">
        <f>VLOOKUP($B600,'Gas wholesale lookups'!$A$4:$L$15,'Inputs - Gas wholesale index'!I$2,FALSE)</f>
        <v>332991.45454545453</v>
      </c>
      <c r="J600" s="12">
        <f>VLOOKUP($B600,'Gas wholesale lookups'!$A$4:$L$15,'Inputs - Gas wholesale index'!J$2,FALSE)</f>
        <v>208526.18181818182</v>
      </c>
      <c r="K600" s="12">
        <f>VLOOKUP($B600,'Gas wholesale lookups'!$A$4:$L$15,'Inputs - Gas wholesale index'!K$2,FALSE)</f>
        <v>166168.27272727274</v>
      </c>
      <c r="L600" s="12">
        <f>VLOOKUP($B600,'Gas wholesale lookups'!$A$4:$L$15,'Inputs - Gas wholesale index'!L$2,FALSE)</f>
        <v>291847.5</v>
      </c>
      <c r="M600" s="12">
        <f>VLOOKUP($B600,'Gas wholesale lookups'!$A$4:$L$15,'Inputs - Gas wholesale index'!M$2,FALSE)</f>
        <v>332991.45454545453</v>
      </c>
      <c r="N600" s="12">
        <f>VLOOKUP($B600,'Gas wholesale lookups'!$A$4:$L$15,'Inputs - Gas wholesale index'!N$2,FALSE)</f>
        <v>208526.18181818182</v>
      </c>
      <c r="O600" s="37">
        <f>VLOOKUP($B600,'Gas wholesale lookups'!$A$4:$R$15,'Inputs - Gas wholesale index'!O$2,FALSE)</f>
        <v>0</v>
      </c>
      <c r="P600" s="37">
        <f>VLOOKUP($B600,'Gas wholesale lookups'!$A$4:$R$15,'Inputs - Gas wholesale index'!P$2,FALSE)</f>
        <v>1</v>
      </c>
      <c r="Q600" s="37">
        <f>VLOOKUP($B600,'Gas wholesale lookups'!$A$4:$R$15,'Inputs - Gas wholesale index'!Q$2,FALSE)</f>
        <v>1</v>
      </c>
      <c r="R600" s="37">
        <f>VLOOKUP($B600,'Gas wholesale lookups'!$A$4:$R$15,'Inputs - Gas wholesale index'!R$2,FALSE)</f>
        <v>1</v>
      </c>
      <c r="S600" s="37">
        <f>VLOOKUP($B600,'Gas wholesale lookups'!$A$4:$R$15,'Inputs - Gas wholesale index'!S$2,FALSE)</f>
        <v>1</v>
      </c>
      <c r="T600" s="37">
        <f>VLOOKUP($B600,'Gas wholesale lookups'!$A$4:$R$15,'Inputs - Gas wholesale index'!T$2,FALSE)</f>
        <v>0</v>
      </c>
      <c r="U600" s="12">
        <f t="shared" si="181"/>
        <v>0</v>
      </c>
      <c r="V600" s="12">
        <f t="shared" si="182"/>
        <v>208526.18181818182</v>
      </c>
      <c r="W600" s="12">
        <f t="shared" si="183"/>
        <v>166168.27272727274</v>
      </c>
      <c r="X600" s="12">
        <f t="shared" si="184"/>
        <v>291847.5</v>
      </c>
      <c r="Y600" s="12">
        <f t="shared" si="185"/>
        <v>332991.45454545453</v>
      </c>
      <c r="Z600" s="12">
        <f t="shared" si="186"/>
        <v>0</v>
      </c>
      <c r="AA600" s="12">
        <f t="shared" si="187"/>
        <v>999533.40909090918</v>
      </c>
      <c r="AB600" s="22">
        <f t="shared" si="188"/>
        <v>0</v>
      </c>
      <c r="AC600" s="22">
        <f t="shared" si="189"/>
        <v>0</v>
      </c>
      <c r="AD600" s="22">
        <f t="shared" si="190"/>
        <v>0</v>
      </c>
      <c r="AE600" s="22">
        <f t="shared" si="191"/>
        <v>0</v>
      </c>
      <c r="AF600" s="22">
        <f t="shared" si="192"/>
        <v>0</v>
      </c>
      <c r="AG600" s="22">
        <f t="shared" si="193"/>
        <v>0</v>
      </c>
      <c r="AH600" s="22">
        <f t="shared" si="194"/>
        <v>0</v>
      </c>
      <c r="AI600" s="43" t="str">
        <f t="shared" si="195"/>
        <v>n/a</v>
      </c>
      <c r="AJ600" s="2" t="str">
        <f t="shared" si="178"/>
        <v>2017-18 Summer</v>
      </c>
      <c r="AK600" s="2" t="str">
        <f t="shared" si="179"/>
        <v>2016-17 Winter</v>
      </c>
      <c r="AL600" s="127">
        <v>0</v>
      </c>
    </row>
    <row r="601" spans="1:38">
      <c r="A601" s="46">
        <v>42709</v>
      </c>
      <c r="B601" s="13" t="str">
        <f t="shared" si="180"/>
        <v>Dec</v>
      </c>
      <c r="C601" s="182"/>
      <c r="D601" s="182"/>
      <c r="E601" s="182"/>
      <c r="F601" s="182"/>
      <c r="G601" s="182"/>
      <c r="H601" s="182"/>
      <c r="I601" s="12">
        <f>VLOOKUP($B601,'Gas wholesale lookups'!$A$4:$L$15,'Inputs - Gas wholesale index'!I$2,FALSE)</f>
        <v>332991.45454545453</v>
      </c>
      <c r="J601" s="12">
        <f>VLOOKUP($B601,'Gas wholesale lookups'!$A$4:$L$15,'Inputs - Gas wholesale index'!J$2,FALSE)</f>
        <v>208526.18181818182</v>
      </c>
      <c r="K601" s="12">
        <f>VLOOKUP($B601,'Gas wholesale lookups'!$A$4:$L$15,'Inputs - Gas wholesale index'!K$2,FALSE)</f>
        <v>166168.27272727274</v>
      </c>
      <c r="L601" s="12">
        <f>VLOOKUP($B601,'Gas wholesale lookups'!$A$4:$L$15,'Inputs - Gas wholesale index'!L$2,FALSE)</f>
        <v>291847.5</v>
      </c>
      <c r="M601" s="12">
        <f>VLOOKUP($B601,'Gas wholesale lookups'!$A$4:$L$15,'Inputs - Gas wholesale index'!M$2,FALSE)</f>
        <v>332991.45454545453</v>
      </c>
      <c r="N601" s="12">
        <f>VLOOKUP($B601,'Gas wholesale lookups'!$A$4:$L$15,'Inputs - Gas wholesale index'!N$2,FALSE)</f>
        <v>208526.18181818182</v>
      </c>
      <c r="O601" s="37">
        <f>VLOOKUP($B601,'Gas wholesale lookups'!$A$4:$R$15,'Inputs - Gas wholesale index'!O$2,FALSE)</f>
        <v>0</v>
      </c>
      <c r="P601" s="37">
        <f>VLOOKUP($B601,'Gas wholesale lookups'!$A$4:$R$15,'Inputs - Gas wholesale index'!P$2,FALSE)</f>
        <v>1</v>
      </c>
      <c r="Q601" s="37">
        <f>VLOOKUP($B601,'Gas wholesale lookups'!$A$4:$R$15,'Inputs - Gas wholesale index'!Q$2,FALSE)</f>
        <v>1</v>
      </c>
      <c r="R601" s="37">
        <f>VLOOKUP($B601,'Gas wholesale lookups'!$A$4:$R$15,'Inputs - Gas wholesale index'!R$2,FALSE)</f>
        <v>1</v>
      </c>
      <c r="S601" s="37">
        <f>VLOOKUP($B601,'Gas wholesale lookups'!$A$4:$R$15,'Inputs - Gas wholesale index'!S$2,FALSE)</f>
        <v>1</v>
      </c>
      <c r="T601" s="37">
        <f>VLOOKUP($B601,'Gas wholesale lookups'!$A$4:$R$15,'Inputs - Gas wholesale index'!T$2,FALSE)</f>
        <v>0</v>
      </c>
      <c r="U601" s="12">
        <f t="shared" si="181"/>
        <v>0</v>
      </c>
      <c r="V601" s="12">
        <f t="shared" si="182"/>
        <v>208526.18181818182</v>
      </c>
      <c r="W601" s="12">
        <f t="shared" si="183"/>
        <v>166168.27272727274</v>
      </c>
      <c r="X601" s="12">
        <f t="shared" si="184"/>
        <v>291847.5</v>
      </c>
      <c r="Y601" s="12">
        <f t="shared" si="185"/>
        <v>332991.45454545453</v>
      </c>
      <c r="Z601" s="12">
        <f t="shared" si="186"/>
        <v>0</v>
      </c>
      <c r="AA601" s="12">
        <f t="shared" si="187"/>
        <v>999533.40909090918</v>
      </c>
      <c r="AB601" s="22">
        <f t="shared" si="188"/>
        <v>0</v>
      </c>
      <c r="AC601" s="22">
        <f t="shared" si="189"/>
        <v>0</v>
      </c>
      <c r="AD601" s="22">
        <f t="shared" si="190"/>
        <v>0</v>
      </c>
      <c r="AE601" s="22">
        <f t="shared" si="191"/>
        <v>0</v>
      </c>
      <c r="AF601" s="22">
        <f t="shared" si="192"/>
        <v>0</v>
      </c>
      <c r="AG601" s="22">
        <f t="shared" si="193"/>
        <v>0</v>
      </c>
      <c r="AH601" s="22">
        <f t="shared" si="194"/>
        <v>0</v>
      </c>
      <c r="AI601" s="43" t="str">
        <f t="shared" si="195"/>
        <v>n/a</v>
      </c>
      <c r="AJ601" s="2" t="str">
        <f t="shared" si="178"/>
        <v>2017-18 Summer</v>
      </c>
      <c r="AK601" s="2" t="str">
        <f t="shared" si="179"/>
        <v>2016-17 Winter</v>
      </c>
      <c r="AL601" s="127">
        <v>0</v>
      </c>
    </row>
    <row r="602" spans="1:38">
      <c r="A602" s="46">
        <v>42710</v>
      </c>
      <c r="B602" s="13" t="str">
        <f t="shared" si="180"/>
        <v>Dec</v>
      </c>
      <c r="C602" s="182"/>
      <c r="D602" s="182"/>
      <c r="E602" s="182"/>
      <c r="F602" s="182"/>
      <c r="G602" s="182"/>
      <c r="H602" s="182"/>
      <c r="I602" s="12">
        <f>VLOOKUP($B602,'Gas wholesale lookups'!$A$4:$L$15,'Inputs - Gas wholesale index'!I$2,FALSE)</f>
        <v>332991.45454545453</v>
      </c>
      <c r="J602" s="12">
        <f>VLOOKUP($B602,'Gas wholesale lookups'!$A$4:$L$15,'Inputs - Gas wholesale index'!J$2,FALSE)</f>
        <v>208526.18181818182</v>
      </c>
      <c r="K602" s="12">
        <f>VLOOKUP($B602,'Gas wholesale lookups'!$A$4:$L$15,'Inputs - Gas wholesale index'!K$2,FALSE)</f>
        <v>166168.27272727274</v>
      </c>
      <c r="L602" s="12">
        <f>VLOOKUP($B602,'Gas wholesale lookups'!$A$4:$L$15,'Inputs - Gas wholesale index'!L$2,FALSE)</f>
        <v>291847.5</v>
      </c>
      <c r="M602" s="12">
        <f>VLOOKUP($B602,'Gas wholesale lookups'!$A$4:$L$15,'Inputs - Gas wholesale index'!M$2,FALSE)</f>
        <v>332991.45454545453</v>
      </c>
      <c r="N602" s="12">
        <f>VLOOKUP($B602,'Gas wholesale lookups'!$A$4:$L$15,'Inputs - Gas wholesale index'!N$2,FALSE)</f>
        <v>208526.18181818182</v>
      </c>
      <c r="O602" s="37">
        <f>VLOOKUP($B602,'Gas wholesale lookups'!$A$4:$R$15,'Inputs - Gas wholesale index'!O$2,FALSE)</f>
        <v>0</v>
      </c>
      <c r="P602" s="37">
        <f>VLOOKUP($B602,'Gas wholesale lookups'!$A$4:$R$15,'Inputs - Gas wholesale index'!P$2,FALSE)</f>
        <v>1</v>
      </c>
      <c r="Q602" s="37">
        <f>VLOOKUP($B602,'Gas wholesale lookups'!$A$4:$R$15,'Inputs - Gas wholesale index'!Q$2,FALSE)</f>
        <v>1</v>
      </c>
      <c r="R602" s="37">
        <f>VLOOKUP($B602,'Gas wholesale lookups'!$A$4:$R$15,'Inputs - Gas wholesale index'!R$2,FALSE)</f>
        <v>1</v>
      </c>
      <c r="S602" s="37">
        <f>VLOOKUP($B602,'Gas wholesale lookups'!$A$4:$R$15,'Inputs - Gas wholesale index'!S$2,FALSE)</f>
        <v>1</v>
      </c>
      <c r="T602" s="37">
        <f>VLOOKUP($B602,'Gas wholesale lookups'!$A$4:$R$15,'Inputs - Gas wholesale index'!T$2,FALSE)</f>
        <v>0</v>
      </c>
      <c r="U602" s="12">
        <f t="shared" si="181"/>
        <v>0</v>
      </c>
      <c r="V602" s="12">
        <f t="shared" si="182"/>
        <v>208526.18181818182</v>
      </c>
      <c r="W602" s="12">
        <f t="shared" si="183"/>
        <v>166168.27272727274</v>
      </c>
      <c r="X602" s="12">
        <f t="shared" si="184"/>
        <v>291847.5</v>
      </c>
      <c r="Y602" s="12">
        <f t="shared" si="185"/>
        <v>332991.45454545453</v>
      </c>
      <c r="Z602" s="12">
        <f t="shared" si="186"/>
        <v>0</v>
      </c>
      <c r="AA602" s="12">
        <f t="shared" si="187"/>
        <v>999533.40909090918</v>
      </c>
      <c r="AB602" s="22">
        <f t="shared" si="188"/>
        <v>0</v>
      </c>
      <c r="AC602" s="22">
        <f t="shared" si="189"/>
        <v>0</v>
      </c>
      <c r="AD602" s="22">
        <f t="shared" si="190"/>
        <v>0</v>
      </c>
      <c r="AE602" s="22">
        <f t="shared" si="191"/>
        <v>0</v>
      </c>
      <c r="AF602" s="22">
        <f t="shared" si="192"/>
        <v>0</v>
      </c>
      <c r="AG602" s="22">
        <f t="shared" si="193"/>
        <v>0</v>
      </c>
      <c r="AH602" s="22">
        <f t="shared" si="194"/>
        <v>0</v>
      </c>
      <c r="AI602" s="43" t="str">
        <f t="shared" si="195"/>
        <v>n/a</v>
      </c>
      <c r="AJ602" s="2" t="str">
        <f t="shared" si="178"/>
        <v>2017-18 Summer</v>
      </c>
      <c r="AK602" s="2" t="str">
        <f t="shared" si="179"/>
        <v>2016-17 Winter</v>
      </c>
      <c r="AL602" s="127">
        <v>0</v>
      </c>
    </row>
    <row r="603" spans="1:38">
      <c r="A603" s="46">
        <v>42711</v>
      </c>
      <c r="B603" s="13" t="str">
        <f t="shared" si="180"/>
        <v>Dec</v>
      </c>
      <c r="C603" s="182"/>
      <c r="D603" s="182"/>
      <c r="E603" s="182"/>
      <c r="F603" s="182"/>
      <c r="G603" s="182"/>
      <c r="H603" s="182"/>
      <c r="I603" s="12">
        <f>VLOOKUP($B603,'Gas wholesale lookups'!$A$4:$L$15,'Inputs - Gas wholesale index'!I$2,FALSE)</f>
        <v>332991.45454545453</v>
      </c>
      <c r="J603" s="12">
        <f>VLOOKUP($B603,'Gas wholesale lookups'!$A$4:$L$15,'Inputs - Gas wholesale index'!J$2,FALSE)</f>
        <v>208526.18181818182</v>
      </c>
      <c r="K603" s="12">
        <f>VLOOKUP($B603,'Gas wholesale lookups'!$A$4:$L$15,'Inputs - Gas wholesale index'!K$2,FALSE)</f>
        <v>166168.27272727274</v>
      </c>
      <c r="L603" s="12">
        <f>VLOOKUP($B603,'Gas wholesale lookups'!$A$4:$L$15,'Inputs - Gas wholesale index'!L$2,FALSE)</f>
        <v>291847.5</v>
      </c>
      <c r="M603" s="12">
        <f>VLOOKUP($B603,'Gas wholesale lookups'!$A$4:$L$15,'Inputs - Gas wholesale index'!M$2,FALSE)</f>
        <v>332991.45454545453</v>
      </c>
      <c r="N603" s="12">
        <f>VLOOKUP($B603,'Gas wholesale lookups'!$A$4:$L$15,'Inputs - Gas wholesale index'!N$2,FALSE)</f>
        <v>208526.18181818182</v>
      </c>
      <c r="O603" s="37">
        <f>VLOOKUP($B603,'Gas wholesale lookups'!$A$4:$R$15,'Inputs - Gas wholesale index'!O$2,FALSE)</f>
        <v>0</v>
      </c>
      <c r="P603" s="37">
        <f>VLOOKUP($B603,'Gas wholesale lookups'!$A$4:$R$15,'Inputs - Gas wholesale index'!P$2,FALSE)</f>
        <v>1</v>
      </c>
      <c r="Q603" s="37">
        <f>VLOOKUP($B603,'Gas wholesale lookups'!$A$4:$R$15,'Inputs - Gas wholesale index'!Q$2,FALSE)</f>
        <v>1</v>
      </c>
      <c r="R603" s="37">
        <f>VLOOKUP($B603,'Gas wholesale lookups'!$A$4:$R$15,'Inputs - Gas wholesale index'!R$2,FALSE)</f>
        <v>1</v>
      </c>
      <c r="S603" s="37">
        <f>VLOOKUP($B603,'Gas wholesale lookups'!$A$4:$R$15,'Inputs - Gas wholesale index'!S$2,FALSE)</f>
        <v>1</v>
      </c>
      <c r="T603" s="37">
        <f>VLOOKUP($B603,'Gas wholesale lookups'!$A$4:$R$15,'Inputs - Gas wholesale index'!T$2,FALSE)</f>
        <v>0</v>
      </c>
      <c r="U603" s="12">
        <f t="shared" si="181"/>
        <v>0</v>
      </c>
      <c r="V603" s="12">
        <f t="shared" si="182"/>
        <v>208526.18181818182</v>
      </c>
      <c r="W603" s="12">
        <f t="shared" si="183"/>
        <v>166168.27272727274</v>
      </c>
      <c r="X603" s="12">
        <f t="shared" si="184"/>
        <v>291847.5</v>
      </c>
      <c r="Y603" s="12">
        <f t="shared" si="185"/>
        <v>332991.45454545453</v>
      </c>
      <c r="Z603" s="12">
        <f t="shared" si="186"/>
        <v>0</v>
      </c>
      <c r="AA603" s="12">
        <f t="shared" si="187"/>
        <v>999533.40909090918</v>
      </c>
      <c r="AB603" s="22">
        <f t="shared" si="188"/>
        <v>0</v>
      </c>
      <c r="AC603" s="22">
        <f t="shared" si="189"/>
        <v>0</v>
      </c>
      <c r="AD603" s="22">
        <f t="shared" si="190"/>
        <v>0</v>
      </c>
      <c r="AE603" s="22">
        <f t="shared" si="191"/>
        <v>0</v>
      </c>
      <c r="AF603" s="22">
        <f t="shared" si="192"/>
        <v>0</v>
      </c>
      <c r="AG603" s="22">
        <f t="shared" si="193"/>
        <v>0</v>
      </c>
      <c r="AH603" s="22">
        <f t="shared" si="194"/>
        <v>0</v>
      </c>
      <c r="AI603" s="43" t="str">
        <f t="shared" si="195"/>
        <v>n/a</v>
      </c>
      <c r="AJ603" s="2" t="str">
        <f t="shared" si="178"/>
        <v>2017-18 Summer</v>
      </c>
      <c r="AK603" s="2" t="str">
        <f t="shared" si="179"/>
        <v>2016-17 Winter</v>
      </c>
      <c r="AL603" s="127">
        <v>0</v>
      </c>
    </row>
    <row r="604" spans="1:38">
      <c r="A604" s="46">
        <v>42712</v>
      </c>
      <c r="B604" s="13" t="str">
        <f t="shared" si="180"/>
        <v>Dec</v>
      </c>
      <c r="C604" s="182"/>
      <c r="D604" s="182"/>
      <c r="E604" s="182"/>
      <c r="F604" s="182"/>
      <c r="G604" s="182"/>
      <c r="H604" s="182"/>
      <c r="I604" s="12">
        <f>VLOOKUP($B604,'Gas wholesale lookups'!$A$4:$L$15,'Inputs - Gas wholesale index'!I$2,FALSE)</f>
        <v>332991.45454545453</v>
      </c>
      <c r="J604" s="12">
        <f>VLOOKUP($B604,'Gas wholesale lookups'!$A$4:$L$15,'Inputs - Gas wholesale index'!J$2,FALSE)</f>
        <v>208526.18181818182</v>
      </c>
      <c r="K604" s="12">
        <f>VLOOKUP($B604,'Gas wholesale lookups'!$A$4:$L$15,'Inputs - Gas wholesale index'!K$2,FALSE)</f>
        <v>166168.27272727274</v>
      </c>
      <c r="L604" s="12">
        <f>VLOOKUP($B604,'Gas wholesale lookups'!$A$4:$L$15,'Inputs - Gas wholesale index'!L$2,FALSE)</f>
        <v>291847.5</v>
      </c>
      <c r="M604" s="12">
        <f>VLOOKUP($B604,'Gas wholesale lookups'!$A$4:$L$15,'Inputs - Gas wholesale index'!M$2,FALSE)</f>
        <v>332991.45454545453</v>
      </c>
      <c r="N604" s="12">
        <f>VLOOKUP($B604,'Gas wholesale lookups'!$A$4:$L$15,'Inputs - Gas wholesale index'!N$2,FALSE)</f>
        <v>208526.18181818182</v>
      </c>
      <c r="O604" s="37">
        <f>VLOOKUP($B604,'Gas wholesale lookups'!$A$4:$R$15,'Inputs - Gas wholesale index'!O$2,FALSE)</f>
        <v>0</v>
      </c>
      <c r="P604" s="37">
        <f>VLOOKUP($B604,'Gas wholesale lookups'!$A$4:$R$15,'Inputs - Gas wholesale index'!P$2,FALSE)</f>
        <v>1</v>
      </c>
      <c r="Q604" s="37">
        <f>VLOOKUP($B604,'Gas wholesale lookups'!$A$4:$R$15,'Inputs - Gas wholesale index'!Q$2,FALSE)</f>
        <v>1</v>
      </c>
      <c r="R604" s="37">
        <f>VLOOKUP($B604,'Gas wholesale lookups'!$A$4:$R$15,'Inputs - Gas wholesale index'!R$2,FALSE)</f>
        <v>1</v>
      </c>
      <c r="S604" s="37">
        <f>VLOOKUP($B604,'Gas wholesale lookups'!$A$4:$R$15,'Inputs - Gas wholesale index'!S$2,FALSE)</f>
        <v>1</v>
      </c>
      <c r="T604" s="37">
        <f>VLOOKUP($B604,'Gas wholesale lookups'!$A$4:$R$15,'Inputs - Gas wholesale index'!T$2,FALSE)</f>
        <v>0</v>
      </c>
      <c r="U604" s="12">
        <f t="shared" si="181"/>
        <v>0</v>
      </c>
      <c r="V604" s="12">
        <f t="shared" si="182"/>
        <v>208526.18181818182</v>
      </c>
      <c r="W604" s="12">
        <f t="shared" si="183"/>
        <v>166168.27272727274</v>
      </c>
      <c r="X604" s="12">
        <f t="shared" si="184"/>
        <v>291847.5</v>
      </c>
      <c r="Y604" s="12">
        <f t="shared" si="185"/>
        <v>332991.45454545453</v>
      </c>
      <c r="Z604" s="12">
        <f t="shared" si="186"/>
        <v>0</v>
      </c>
      <c r="AA604" s="12">
        <f t="shared" si="187"/>
        <v>999533.40909090918</v>
      </c>
      <c r="AB604" s="22">
        <f t="shared" si="188"/>
        <v>0</v>
      </c>
      <c r="AC604" s="22">
        <f t="shared" si="189"/>
        <v>0</v>
      </c>
      <c r="AD604" s="22">
        <f t="shared" si="190"/>
        <v>0</v>
      </c>
      <c r="AE604" s="22">
        <f t="shared" si="191"/>
        <v>0</v>
      </c>
      <c r="AF604" s="22">
        <f t="shared" si="192"/>
        <v>0</v>
      </c>
      <c r="AG604" s="22">
        <f t="shared" si="193"/>
        <v>0</v>
      </c>
      <c r="AH604" s="22">
        <f t="shared" si="194"/>
        <v>0</v>
      </c>
      <c r="AI604" s="43" t="str">
        <f t="shared" si="195"/>
        <v>n/a</v>
      </c>
      <c r="AJ604" s="2" t="str">
        <f t="shared" si="178"/>
        <v>2017-18 Summer</v>
      </c>
      <c r="AK604" s="2" t="str">
        <f t="shared" si="179"/>
        <v>2016-17 Winter</v>
      </c>
      <c r="AL604" s="127">
        <v>0</v>
      </c>
    </row>
    <row r="605" spans="1:38">
      <c r="A605" s="46">
        <v>42713</v>
      </c>
      <c r="B605" s="13" t="str">
        <f t="shared" si="180"/>
        <v>Dec</v>
      </c>
      <c r="C605" s="182"/>
      <c r="D605" s="182"/>
      <c r="E605" s="182"/>
      <c r="F605" s="182"/>
      <c r="G605" s="182"/>
      <c r="H605" s="182"/>
      <c r="I605" s="12">
        <f>VLOOKUP($B605,'Gas wholesale lookups'!$A$4:$L$15,'Inputs - Gas wholesale index'!I$2,FALSE)</f>
        <v>332991.45454545453</v>
      </c>
      <c r="J605" s="12">
        <f>VLOOKUP($B605,'Gas wholesale lookups'!$A$4:$L$15,'Inputs - Gas wholesale index'!J$2,FALSE)</f>
        <v>208526.18181818182</v>
      </c>
      <c r="K605" s="12">
        <f>VLOOKUP($B605,'Gas wholesale lookups'!$A$4:$L$15,'Inputs - Gas wholesale index'!K$2,FALSE)</f>
        <v>166168.27272727274</v>
      </c>
      <c r="L605" s="12">
        <f>VLOOKUP($B605,'Gas wholesale lookups'!$A$4:$L$15,'Inputs - Gas wholesale index'!L$2,FALSE)</f>
        <v>291847.5</v>
      </c>
      <c r="M605" s="12">
        <f>VLOOKUP($B605,'Gas wholesale lookups'!$A$4:$L$15,'Inputs - Gas wholesale index'!M$2,FALSE)</f>
        <v>332991.45454545453</v>
      </c>
      <c r="N605" s="12">
        <f>VLOOKUP($B605,'Gas wholesale lookups'!$A$4:$L$15,'Inputs - Gas wholesale index'!N$2,FALSE)</f>
        <v>208526.18181818182</v>
      </c>
      <c r="O605" s="37">
        <f>VLOOKUP($B605,'Gas wholesale lookups'!$A$4:$R$15,'Inputs - Gas wholesale index'!O$2,FALSE)</f>
        <v>0</v>
      </c>
      <c r="P605" s="37">
        <f>VLOOKUP($B605,'Gas wholesale lookups'!$A$4:$R$15,'Inputs - Gas wholesale index'!P$2,FALSE)</f>
        <v>1</v>
      </c>
      <c r="Q605" s="37">
        <f>VLOOKUP($B605,'Gas wholesale lookups'!$A$4:$R$15,'Inputs - Gas wholesale index'!Q$2,FALSE)</f>
        <v>1</v>
      </c>
      <c r="R605" s="37">
        <f>VLOOKUP($B605,'Gas wholesale lookups'!$A$4:$R$15,'Inputs - Gas wholesale index'!R$2,FALSE)</f>
        <v>1</v>
      </c>
      <c r="S605" s="37">
        <f>VLOOKUP($B605,'Gas wholesale lookups'!$A$4:$R$15,'Inputs - Gas wholesale index'!S$2,FALSE)</f>
        <v>1</v>
      </c>
      <c r="T605" s="37">
        <f>VLOOKUP($B605,'Gas wholesale lookups'!$A$4:$R$15,'Inputs - Gas wholesale index'!T$2,FALSE)</f>
        <v>0</v>
      </c>
      <c r="U605" s="12">
        <f t="shared" si="181"/>
        <v>0</v>
      </c>
      <c r="V605" s="12">
        <f t="shared" si="182"/>
        <v>208526.18181818182</v>
      </c>
      <c r="W605" s="12">
        <f t="shared" si="183"/>
        <v>166168.27272727274</v>
      </c>
      <c r="X605" s="12">
        <f t="shared" si="184"/>
        <v>291847.5</v>
      </c>
      <c r="Y605" s="12">
        <f t="shared" si="185"/>
        <v>332991.45454545453</v>
      </c>
      <c r="Z605" s="12">
        <f t="shared" si="186"/>
        <v>0</v>
      </c>
      <c r="AA605" s="12">
        <f t="shared" si="187"/>
        <v>999533.40909090918</v>
      </c>
      <c r="AB605" s="22">
        <f t="shared" si="188"/>
        <v>0</v>
      </c>
      <c r="AC605" s="22">
        <f t="shared" si="189"/>
        <v>0</v>
      </c>
      <c r="AD605" s="22">
        <f t="shared" si="190"/>
        <v>0</v>
      </c>
      <c r="AE605" s="22">
        <f t="shared" si="191"/>
        <v>0</v>
      </c>
      <c r="AF605" s="22">
        <f t="shared" si="192"/>
        <v>0</v>
      </c>
      <c r="AG605" s="22">
        <f t="shared" si="193"/>
        <v>0</v>
      </c>
      <c r="AH605" s="22">
        <f t="shared" si="194"/>
        <v>0</v>
      </c>
      <c r="AI605" s="43" t="str">
        <f t="shared" si="195"/>
        <v>n/a</v>
      </c>
      <c r="AJ605" s="2" t="str">
        <f t="shared" si="178"/>
        <v>2017-18 Summer</v>
      </c>
      <c r="AK605" s="2" t="str">
        <f t="shared" si="179"/>
        <v>2016-17 Winter</v>
      </c>
      <c r="AL605" s="127">
        <v>0</v>
      </c>
    </row>
    <row r="606" spans="1:38">
      <c r="A606" s="46">
        <v>42716</v>
      </c>
      <c r="B606" s="13" t="str">
        <f t="shared" si="180"/>
        <v>Dec</v>
      </c>
      <c r="C606" s="182"/>
      <c r="D606" s="182"/>
      <c r="E606" s="182"/>
      <c r="F606" s="182"/>
      <c r="G606" s="182"/>
      <c r="H606" s="182"/>
      <c r="I606" s="12">
        <f>VLOOKUP($B606,'Gas wholesale lookups'!$A$4:$L$15,'Inputs - Gas wholesale index'!I$2,FALSE)</f>
        <v>332991.45454545453</v>
      </c>
      <c r="J606" s="12">
        <f>VLOOKUP($B606,'Gas wholesale lookups'!$A$4:$L$15,'Inputs - Gas wholesale index'!J$2,FALSE)</f>
        <v>208526.18181818182</v>
      </c>
      <c r="K606" s="12">
        <f>VLOOKUP($B606,'Gas wholesale lookups'!$A$4:$L$15,'Inputs - Gas wholesale index'!K$2,FALSE)</f>
        <v>166168.27272727274</v>
      </c>
      <c r="L606" s="12">
        <f>VLOOKUP($B606,'Gas wholesale lookups'!$A$4:$L$15,'Inputs - Gas wholesale index'!L$2,FALSE)</f>
        <v>291847.5</v>
      </c>
      <c r="M606" s="12">
        <f>VLOOKUP($B606,'Gas wholesale lookups'!$A$4:$L$15,'Inputs - Gas wholesale index'!M$2,FALSE)</f>
        <v>332991.45454545453</v>
      </c>
      <c r="N606" s="12">
        <f>VLOOKUP($B606,'Gas wholesale lookups'!$A$4:$L$15,'Inputs - Gas wholesale index'!N$2,FALSE)</f>
        <v>208526.18181818182</v>
      </c>
      <c r="O606" s="37">
        <f>VLOOKUP($B606,'Gas wholesale lookups'!$A$4:$R$15,'Inputs - Gas wholesale index'!O$2,FALSE)</f>
        <v>0</v>
      </c>
      <c r="P606" s="37">
        <f>VLOOKUP($B606,'Gas wholesale lookups'!$A$4:$R$15,'Inputs - Gas wholesale index'!P$2,FALSE)</f>
        <v>1</v>
      </c>
      <c r="Q606" s="37">
        <f>VLOOKUP($B606,'Gas wholesale lookups'!$A$4:$R$15,'Inputs - Gas wholesale index'!Q$2,FALSE)</f>
        <v>1</v>
      </c>
      <c r="R606" s="37">
        <f>VLOOKUP($B606,'Gas wholesale lookups'!$A$4:$R$15,'Inputs - Gas wholesale index'!R$2,FALSE)</f>
        <v>1</v>
      </c>
      <c r="S606" s="37">
        <f>VLOOKUP($B606,'Gas wholesale lookups'!$A$4:$R$15,'Inputs - Gas wholesale index'!S$2,FALSE)</f>
        <v>1</v>
      </c>
      <c r="T606" s="37">
        <f>VLOOKUP($B606,'Gas wholesale lookups'!$A$4:$R$15,'Inputs - Gas wholesale index'!T$2,FALSE)</f>
        <v>0</v>
      </c>
      <c r="U606" s="12">
        <f t="shared" si="181"/>
        <v>0</v>
      </c>
      <c r="V606" s="12">
        <f t="shared" si="182"/>
        <v>208526.18181818182</v>
      </c>
      <c r="W606" s="12">
        <f t="shared" si="183"/>
        <v>166168.27272727274</v>
      </c>
      <c r="X606" s="12">
        <f t="shared" si="184"/>
        <v>291847.5</v>
      </c>
      <c r="Y606" s="12">
        <f t="shared" si="185"/>
        <v>332991.45454545453</v>
      </c>
      <c r="Z606" s="12">
        <f t="shared" si="186"/>
        <v>0</v>
      </c>
      <c r="AA606" s="12">
        <f t="shared" si="187"/>
        <v>999533.40909090918</v>
      </c>
      <c r="AB606" s="22">
        <f t="shared" si="188"/>
        <v>0</v>
      </c>
      <c r="AC606" s="22">
        <f t="shared" si="189"/>
        <v>0</v>
      </c>
      <c r="AD606" s="22">
        <f t="shared" si="190"/>
        <v>0</v>
      </c>
      <c r="AE606" s="22">
        <f t="shared" si="191"/>
        <v>0</v>
      </c>
      <c r="AF606" s="22">
        <f t="shared" si="192"/>
        <v>0</v>
      </c>
      <c r="AG606" s="22">
        <f t="shared" si="193"/>
        <v>0</v>
      </c>
      <c r="AH606" s="22">
        <f t="shared" si="194"/>
        <v>0</v>
      </c>
      <c r="AI606" s="43" t="str">
        <f t="shared" si="195"/>
        <v>n/a</v>
      </c>
      <c r="AJ606" s="2" t="str">
        <f t="shared" si="178"/>
        <v>2017-18 Summer</v>
      </c>
      <c r="AK606" s="2" t="str">
        <f t="shared" si="179"/>
        <v>2016-17 Winter</v>
      </c>
      <c r="AL606" s="127">
        <v>0</v>
      </c>
    </row>
    <row r="607" spans="1:38">
      <c r="A607" s="46">
        <v>42717</v>
      </c>
      <c r="B607" s="13" t="str">
        <f t="shared" si="180"/>
        <v>Dec</v>
      </c>
      <c r="C607" s="182"/>
      <c r="D607" s="182"/>
      <c r="E607" s="182"/>
      <c r="F607" s="182"/>
      <c r="G607" s="182"/>
      <c r="H607" s="182"/>
      <c r="I607" s="12">
        <f>VLOOKUP($B607,'Gas wholesale lookups'!$A$4:$L$15,'Inputs - Gas wholesale index'!I$2,FALSE)</f>
        <v>332991.45454545453</v>
      </c>
      <c r="J607" s="12">
        <f>VLOOKUP($B607,'Gas wholesale lookups'!$A$4:$L$15,'Inputs - Gas wholesale index'!J$2,FALSE)</f>
        <v>208526.18181818182</v>
      </c>
      <c r="K607" s="12">
        <f>VLOOKUP($B607,'Gas wholesale lookups'!$A$4:$L$15,'Inputs - Gas wholesale index'!K$2,FALSE)</f>
        <v>166168.27272727274</v>
      </c>
      <c r="L607" s="12">
        <f>VLOOKUP($B607,'Gas wholesale lookups'!$A$4:$L$15,'Inputs - Gas wholesale index'!L$2,FALSE)</f>
        <v>291847.5</v>
      </c>
      <c r="M607" s="12">
        <f>VLOOKUP($B607,'Gas wholesale lookups'!$A$4:$L$15,'Inputs - Gas wholesale index'!M$2,FALSE)</f>
        <v>332991.45454545453</v>
      </c>
      <c r="N607" s="12">
        <f>VLOOKUP($B607,'Gas wholesale lookups'!$A$4:$L$15,'Inputs - Gas wholesale index'!N$2,FALSE)</f>
        <v>208526.18181818182</v>
      </c>
      <c r="O607" s="37">
        <f>VLOOKUP($B607,'Gas wholesale lookups'!$A$4:$R$15,'Inputs - Gas wholesale index'!O$2,FALSE)</f>
        <v>0</v>
      </c>
      <c r="P607" s="37">
        <f>VLOOKUP($B607,'Gas wholesale lookups'!$A$4:$R$15,'Inputs - Gas wholesale index'!P$2,FALSE)</f>
        <v>1</v>
      </c>
      <c r="Q607" s="37">
        <f>VLOOKUP($B607,'Gas wholesale lookups'!$A$4:$R$15,'Inputs - Gas wholesale index'!Q$2,FALSE)</f>
        <v>1</v>
      </c>
      <c r="R607" s="37">
        <f>VLOOKUP($B607,'Gas wholesale lookups'!$A$4:$R$15,'Inputs - Gas wholesale index'!R$2,FALSE)</f>
        <v>1</v>
      </c>
      <c r="S607" s="37">
        <f>VLOOKUP($B607,'Gas wholesale lookups'!$A$4:$R$15,'Inputs - Gas wholesale index'!S$2,FALSE)</f>
        <v>1</v>
      </c>
      <c r="T607" s="37">
        <f>VLOOKUP($B607,'Gas wholesale lookups'!$A$4:$R$15,'Inputs - Gas wholesale index'!T$2,FALSE)</f>
        <v>0</v>
      </c>
      <c r="U607" s="12">
        <f t="shared" si="181"/>
        <v>0</v>
      </c>
      <c r="V607" s="12">
        <f t="shared" si="182"/>
        <v>208526.18181818182</v>
      </c>
      <c r="W607" s="12">
        <f t="shared" si="183"/>
        <v>166168.27272727274</v>
      </c>
      <c r="X607" s="12">
        <f t="shared" si="184"/>
        <v>291847.5</v>
      </c>
      <c r="Y607" s="12">
        <f t="shared" si="185"/>
        <v>332991.45454545453</v>
      </c>
      <c r="Z607" s="12">
        <f t="shared" si="186"/>
        <v>0</v>
      </c>
      <c r="AA607" s="12">
        <f t="shared" si="187"/>
        <v>999533.40909090918</v>
      </c>
      <c r="AB607" s="22">
        <f t="shared" si="188"/>
        <v>0</v>
      </c>
      <c r="AC607" s="22">
        <f t="shared" si="189"/>
        <v>0</v>
      </c>
      <c r="AD607" s="22">
        <f t="shared" si="190"/>
        <v>0</v>
      </c>
      <c r="AE607" s="22">
        <f t="shared" si="191"/>
        <v>0</v>
      </c>
      <c r="AF607" s="22">
        <f t="shared" si="192"/>
        <v>0</v>
      </c>
      <c r="AG607" s="22">
        <f t="shared" si="193"/>
        <v>0</v>
      </c>
      <c r="AH607" s="22">
        <f t="shared" si="194"/>
        <v>0</v>
      </c>
      <c r="AI607" s="43" t="str">
        <f t="shared" si="195"/>
        <v>n/a</v>
      </c>
      <c r="AJ607" s="2" t="str">
        <f t="shared" si="178"/>
        <v>2017-18 Summer</v>
      </c>
      <c r="AK607" s="2" t="str">
        <f t="shared" si="179"/>
        <v>2016-17 Winter</v>
      </c>
      <c r="AL607" s="127">
        <v>0</v>
      </c>
    </row>
    <row r="608" spans="1:38">
      <c r="A608" s="46">
        <v>42718</v>
      </c>
      <c r="B608" s="13" t="str">
        <f t="shared" si="180"/>
        <v>Dec</v>
      </c>
      <c r="C608" s="182"/>
      <c r="D608" s="182"/>
      <c r="E608" s="182"/>
      <c r="F608" s="182"/>
      <c r="G608" s="182"/>
      <c r="H608" s="182"/>
      <c r="I608" s="12">
        <f>VLOOKUP($B608,'Gas wholesale lookups'!$A$4:$L$15,'Inputs - Gas wholesale index'!I$2,FALSE)</f>
        <v>332991.45454545453</v>
      </c>
      <c r="J608" s="12">
        <f>VLOOKUP($B608,'Gas wholesale lookups'!$A$4:$L$15,'Inputs - Gas wholesale index'!J$2,FALSE)</f>
        <v>208526.18181818182</v>
      </c>
      <c r="K608" s="12">
        <f>VLOOKUP($B608,'Gas wholesale lookups'!$A$4:$L$15,'Inputs - Gas wholesale index'!K$2,FALSE)</f>
        <v>166168.27272727274</v>
      </c>
      <c r="L608" s="12">
        <f>VLOOKUP($B608,'Gas wholesale lookups'!$A$4:$L$15,'Inputs - Gas wholesale index'!L$2,FALSE)</f>
        <v>291847.5</v>
      </c>
      <c r="M608" s="12">
        <f>VLOOKUP($B608,'Gas wholesale lookups'!$A$4:$L$15,'Inputs - Gas wholesale index'!M$2,FALSE)</f>
        <v>332991.45454545453</v>
      </c>
      <c r="N608" s="12">
        <f>VLOOKUP($B608,'Gas wholesale lookups'!$A$4:$L$15,'Inputs - Gas wholesale index'!N$2,FALSE)</f>
        <v>208526.18181818182</v>
      </c>
      <c r="O608" s="37">
        <f>VLOOKUP($B608,'Gas wholesale lookups'!$A$4:$R$15,'Inputs - Gas wholesale index'!O$2,FALSE)</f>
        <v>0</v>
      </c>
      <c r="P608" s="37">
        <f>VLOOKUP($B608,'Gas wholesale lookups'!$A$4:$R$15,'Inputs - Gas wholesale index'!P$2,FALSE)</f>
        <v>1</v>
      </c>
      <c r="Q608" s="37">
        <f>VLOOKUP($B608,'Gas wholesale lookups'!$A$4:$R$15,'Inputs - Gas wholesale index'!Q$2,FALSE)</f>
        <v>1</v>
      </c>
      <c r="R608" s="37">
        <f>VLOOKUP($B608,'Gas wholesale lookups'!$A$4:$R$15,'Inputs - Gas wholesale index'!R$2,FALSE)</f>
        <v>1</v>
      </c>
      <c r="S608" s="37">
        <f>VLOOKUP($B608,'Gas wholesale lookups'!$A$4:$R$15,'Inputs - Gas wholesale index'!S$2,FALSE)</f>
        <v>1</v>
      </c>
      <c r="T608" s="37">
        <f>VLOOKUP($B608,'Gas wholesale lookups'!$A$4:$R$15,'Inputs - Gas wholesale index'!T$2,FALSE)</f>
        <v>0</v>
      </c>
      <c r="U608" s="12">
        <f t="shared" si="181"/>
        <v>0</v>
      </c>
      <c r="V608" s="12">
        <f t="shared" si="182"/>
        <v>208526.18181818182</v>
      </c>
      <c r="W608" s="12">
        <f t="shared" si="183"/>
        <v>166168.27272727274</v>
      </c>
      <c r="X608" s="12">
        <f t="shared" si="184"/>
        <v>291847.5</v>
      </c>
      <c r="Y608" s="12">
        <f t="shared" si="185"/>
        <v>332991.45454545453</v>
      </c>
      <c r="Z608" s="12">
        <f t="shared" si="186"/>
        <v>0</v>
      </c>
      <c r="AA608" s="12">
        <f t="shared" si="187"/>
        <v>999533.40909090918</v>
      </c>
      <c r="AB608" s="22">
        <f t="shared" si="188"/>
        <v>0</v>
      </c>
      <c r="AC608" s="22">
        <f t="shared" si="189"/>
        <v>0</v>
      </c>
      <c r="AD608" s="22">
        <f t="shared" si="190"/>
        <v>0</v>
      </c>
      <c r="AE608" s="22">
        <f t="shared" si="191"/>
        <v>0</v>
      </c>
      <c r="AF608" s="22">
        <f t="shared" si="192"/>
        <v>0</v>
      </c>
      <c r="AG608" s="22">
        <f t="shared" si="193"/>
        <v>0</v>
      </c>
      <c r="AH608" s="22">
        <f t="shared" si="194"/>
        <v>0</v>
      </c>
      <c r="AI608" s="43" t="str">
        <f t="shared" si="195"/>
        <v>n/a</v>
      </c>
      <c r="AJ608" s="2" t="str">
        <f t="shared" si="178"/>
        <v>2017-18 Summer</v>
      </c>
      <c r="AK608" s="2" t="str">
        <f t="shared" si="179"/>
        <v>2016-17 Winter</v>
      </c>
      <c r="AL608" s="127">
        <v>0</v>
      </c>
    </row>
    <row r="609" spans="1:38">
      <c r="A609" s="46">
        <v>42719</v>
      </c>
      <c r="B609" s="13" t="str">
        <f t="shared" si="180"/>
        <v>Dec</v>
      </c>
      <c r="C609" s="182"/>
      <c r="D609" s="182"/>
      <c r="E609" s="182"/>
      <c r="F609" s="182"/>
      <c r="G609" s="182"/>
      <c r="H609" s="182"/>
      <c r="I609" s="12">
        <f>VLOOKUP($B609,'Gas wholesale lookups'!$A$4:$L$15,'Inputs - Gas wholesale index'!I$2,FALSE)</f>
        <v>332991.45454545453</v>
      </c>
      <c r="J609" s="12">
        <f>VLOOKUP($B609,'Gas wholesale lookups'!$A$4:$L$15,'Inputs - Gas wholesale index'!J$2,FALSE)</f>
        <v>208526.18181818182</v>
      </c>
      <c r="K609" s="12">
        <f>VLOOKUP($B609,'Gas wholesale lookups'!$A$4:$L$15,'Inputs - Gas wholesale index'!K$2,FALSE)</f>
        <v>166168.27272727274</v>
      </c>
      <c r="L609" s="12">
        <f>VLOOKUP($B609,'Gas wholesale lookups'!$A$4:$L$15,'Inputs - Gas wholesale index'!L$2,FALSE)</f>
        <v>291847.5</v>
      </c>
      <c r="M609" s="12">
        <f>VLOOKUP($B609,'Gas wholesale lookups'!$A$4:$L$15,'Inputs - Gas wholesale index'!M$2,FALSE)</f>
        <v>332991.45454545453</v>
      </c>
      <c r="N609" s="12">
        <f>VLOOKUP($B609,'Gas wholesale lookups'!$A$4:$L$15,'Inputs - Gas wholesale index'!N$2,FALSE)</f>
        <v>208526.18181818182</v>
      </c>
      <c r="O609" s="37">
        <f>VLOOKUP($B609,'Gas wholesale lookups'!$A$4:$R$15,'Inputs - Gas wholesale index'!O$2,FALSE)</f>
        <v>0</v>
      </c>
      <c r="P609" s="37">
        <f>VLOOKUP($B609,'Gas wholesale lookups'!$A$4:$R$15,'Inputs - Gas wholesale index'!P$2,FALSE)</f>
        <v>1</v>
      </c>
      <c r="Q609" s="37">
        <f>VLOOKUP($B609,'Gas wholesale lookups'!$A$4:$R$15,'Inputs - Gas wholesale index'!Q$2,FALSE)</f>
        <v>1</v>
      </c>
      <c r="R609" s="37">
        <f>VLOOKUP($B609,'Gas wholesale lookups'!$A$4:$R$15,'Inputs - Gas wholesale index'!R$2,FALSE)</f>
        <v>1</v>
      </c>
      <c r="S609" s="37">
        <f>VLOOKUP($B609,'Gas wholesale lookups'!$A$4:$R$15,'Inputs - Gas wholesale index'!S$2,FALSE)</f>
        <v>1</v>
      </c>
      <c r="T609" s="37">
        <f>VLOOKUP($B609,'Gas wholesale lookups'!$A$4:$R$15,'Inputs - Gas wholesale index'!T$2,FALSE)</f>
        <v>0</v>
      </c>
      <c r="U609" s="12">
        <f t="shared" si="181"/>
        <v>0</v>
      </c>
      <c r="V609" s="12">
        <f t="shared" si="182"/>
        <v>208526.18181818182</v>
      </c>
      <c r="W609" s="12">
        <f t="shared" si="183"/>
        <v>166168.27272727274</v>
      </c>
      <c r="X609" s="12">
        <f t="shared" si="184"/>
        <v>291847.5</v>
      </c>
      <c r="Y609" s="12">
        <f t="shared" si="185"/>
        <v>332991.45454545453</v>
      </c>
      <c r="Z609" s="12">
        <f t="shared" si="186"/>
        <v>0</v>
      </c>
      <c r="AA609" s="12">
        <f t="shared" si="187"/>
        <v>999533.40909090918</v>
      </c>
      <c r="AB609" s="22">
        <f t="shared" si="188"/>
        <v>0</v>
      </c>
      <c r="AC609" s="22">
        <f t="shared" si="189"/>
        <v>0</v>
      </c>
      <c r="AD609" s="22">
        <f t="shared" si="190"/>
        <v>0</v>
      </c>
      <c r="AE609" s="22">
        <f t="shared" si="191"/>
        <v>0</v>
      </c>
      <c r="AF609" s="22">
        <f t="shared" si="192"/>
        <v>0</v>
      </c>
      <c r="AG609" s="22">
        <f t="shared" si="193"/>
        <v>0</v>
      </c>
      <c r="AH609" s="22">
        <f t="shared" si="194"/>
        <v>0</v>
      </c>
      <c r="AI609" s="43" t="str">
        <f t="shared" si="195"/>
        <v>n/a</v>
      </c>
      <c r="AJ609" s="2" t="str">
        <f t="shared" si="178"/>
        <v>2017-18 Summer</v>
      </c>
      <c r="AK609" s="2" t="str">
        <f t="shared" si="179"/>
        <v>2016-17 Winter</v>
      </c>
      <c r="AL609" s="127">
        <v>0</v>
      </c>
    </row>
    <row r="610" spans="1:38">
      <c r="A610" s="46">
        <v>42720</v>
      </c>
      <c r="B610" s="13" t="str">
        <f t="shared" si="180"/>
        <v>Dec</v>
      </c>
      <c r="C610" s="182"/>
      <c r="D610" s="182"/>
      <c r="E610" s="182"/>
      <c r="F610" s="182"/>
      <c r="G610" s="182"/>
      <c r="H610" s="182"/>
      <c r="I610" s="12">
        <f>VLOOKUP($B610,'Gas wholesale lookups'!$A$4:$L$15,'Inputs - Gas wholesale index'!I$2,FALSE)</f>
        <v>332991.45454545453</v>
      </c>
      <c r="J610" s="12">
        <f>VLOOKUP($B610,'Gas wholesale lookups'!$A$4:$L$15,'Inputs - Gas wholesale index'!J$2,FALSE)</f>
        <v>208526.18181818182</v>
      </c>
      <c r="K610" s="12">
        <f>VLOOKUP($B610,'Gas wholesale lookups'!$A$4:$L$15,'Inputs - Gas wholesale index'!K$2,FALSE)</f>
        <v>166168.27272727274</v>
      </c>
      <c r="L610" s="12">
        <f>VLOOKUP($B610,'Gas wholesale lookups'!$A$4:$L$15,'Inputs - Gas wholesale index'!L$2,FALSE)</f>
        <v>291847.5</v>
      </c>
      <c r="M610" s="12">
        <f>VLOOKUP($B610,'Gas wholesale lookups'!$A$4:$L$15,'Inputs - Gas wholesale index'!M$2,FALSE)</f>
        <v>332991.45454545453</v>
      </c>
      <c r="N610" s="12">
        <f>VLOOKUP($B610,'Gas wholesale lookups'!$A$4:$L$15,'Inputs - Gas wholesale index'!N$2,FALSE)</f>
        <v>208526.18181818182</v>
      </c>
      <c r="O610" s="37">
        <f>VLOOKUP($B610,'Gas wholesale lookups'!$A$4:$R$15,'Inputs - Gas wholesale index'!O$2,FALSE)</f>
        <v>0</v>
      </c>
      <c r="P610" s="37">
        <f>VLOOKUP($B610,'Gas wholesale lookups'!$A$4:$R$15,'Inputs - Gas wholesale index'!P$2,FALSE)</f>
        <v>1</v>
      </c>
      <c r="Q610" s="37">
        <f>VLOOKUP($B610,'Gas wholesale lookups'!$A$4:$R$15,'Inputs - Gas wholesale index'!Q$2,FALSE)</f>
        <v>1</v>
      </c>
      <c r="R610" s="37">
        <f>VLOOKUP($B610,'Gas wholesale lookups'!$A$4:$R$15,'Inputs - Gas wholesale index'!R$2,FALSE)</f>
        <v>1</v>
      </c>
      <c r="S610" s="37">
        <f>VLOOKUP($B610,'Gas wholesale lookups'!$A$4:$R$15,'Inputs - Gas wholesale index'!S$2,FALSE)</f>
        <v>1</v>
      </c>
      <c r="T610" s="37">
        <f>VLOOKUP($B610,'Gas wholesale lookups'!$A$4:$R$15,'Inputs - Gas wholesale index'!T$2,FALSE)</f>
        <v>0</v>
      </c>
      <c r="U610" s="12">
        <f t="shared" si="181"/>
        <v>0</v>
      </c>
      <c r="V610" s="12">
        <f t="shared" si="182"/>
        <v>208526.18181818182</v>
      </c>
      <c r="W610" s="12">
        <f t="shared" si="183"/>
        <v>166168.27272727274</v>
      </c>
      <c r="X610" s="12">
        <f t="shared" si="184"/>
        <v>291847.5</v>
      </c>
      <c r="Y610" s="12">
        <f t="shared" si="185"/>
        <v>332991.45454545453</v>
      </c>
      <c r="Z610" s="12">
        <f t="shared" si="186"/>
        <v>0</v>
      </c>
      <c r="AA610" s="12">
        <f t="shared" si="187"/>
        <v>999533.40909090918</v>
      </c>
      <c r="AB610" s="22">
        <f t="shared" si="188"/>
        <v>0</v>
      </c>
      <c r="AC610" s="22">
        <f t="shared" si="189"/>
        <v>0</v>
      </c>
      <c r="AD610" s="22">
        <f t="shared" si="190"/>
        <v>0</v>
      </c>
      <c r="AE610" s="22">
        <f t="shared" si="191"/>
        <v>0</v>
      </c>
      <c r="AF610" s="22">
        <f t="shared" si="192"/>
        <v>0</v>
      </c>
      <c r="AG610" s="22">
        <f t="shared" si="193"/>
        <v>0</v>
      </c>
      <c r="AH610" s="22">
        <f t="shared" si="194"/>
        <v>0</v>
      </c>
      <c r="AI610" s="43" t="str">
        <f t="shared" si="195"/>
        <v>n/a</v>
      </c>
      <c r="AJ610" s="2" t="str">
        <f t="shared" si="178"/>
        <v>2017-18 Summer</v>
      </c>
      <c r="AK610" s="2" t="str">
        <f t="shared" si="179"/>
        <v>2016-17 Winter</v>
      </c>
      <c r="AL610" s="127">
        <v>0</v>
      </c>
    </row>
    <row r="611" spans="1:38">
      <c r="A611" s="46">
        <v>42723</v>
      </c>
      <c r="B611" s="13" t="str">
        <f t="shared" si="180"/>
        <v>Dec</v>
      </c>
      <c r="C611" s="182"/>
      <c r="D611" s="182"/>
      <c r="E611" s="182"/>
      <c r="F611" s="182"/>
      <c r="G611" s="182"/>
      <c r="H611" s="182"/>
      <c r="I611" s="12">
        <f>VLOOKUP($B611,'Gas wholesale lookups'!$A$4:$L$15,'Inputs - Gas wholesale index'!I$2,FALSE)</f>
        <v>332991.45454545453</v>
      </c>
      <c r="J611" s="12">
        <f>VLOOKUP($B611,'Gas wholesale lookups'!$A$4:$L$15,'Inputs - Gas wholesale index'!J$2,FALSE)</f>
        <v>208526.18181818182</v>
      </c>
      <c r="K611" s="12">
        <f>VLOOKUP($B611,'Gas wholesale lookups'!$A$4:$L$15,'Inputs - Gas wholesale index'!K$2,FALSE)</f>
        <v>166168.27272727274</v>
      </c>
      <c r="L611" s="12">
        <f>VLOOKUP($B611,'Gas wholesale lookups'!$A$4:$L$15,'Inputs - Gas wholesale index'!L$2,FALSE)</f>
        <v>291847.5</v>
      </c>
      <c r="M611" s="12">
        <f>VLOOKUP($B611,'Gas wholesale lookups'!$A$4:$L$15,'Inputs - Gas wholesale index'!M$2,FALSE)</f>
        <v>332991.45454545453</v>
      </c>
      <c r="N611" s="12">
        <f>VLOOKUP($B611,'Gas wholesale lookups'!$A$4:$L$15,'Inputs - Gas wholesale index'!N$2,FALSE)</f>
        <v>208526.18181818182</v>
      </c>
      <c r="O611" s="37">
        <f>VLOOKUP($B611,'Gas wholesale lookups'!$A$4:$R$15,'Inputs - Gas wholesale index'!O$2,FALSE)</f>
        <v>0</v>
      </c>
      <c r="P611" s="37">
        <f>VLOOKUP($B611,'Gas wholesale lookups'!$A$4:$R$15,'Inputs - Gas wholesale index'!P$2,FALSE)</f>
        <v>1</v>
      </c>
      <c r="Q611" s="37">
        <f>VLOOKUP($B611,'Gas wholesale lookups'!$A$4:$R$15,'Inputs - Gas wholesale index'!Q$2,FALSE)</f>
        <v>1</v>
      </c>
      <c r="R611" s="37">
        <f>VLOOKUP($B611,'Gas wholesale lookups'!$A$4:$R$15,'Inputs - Gas wholesale index'!R$2,FALSE)</f>
        <v>1</v>
      </c>
      <c r="S611" s="37">
        <f>VLOOKUP($B611,'Gas wholesale lookups'!$A$4:$R$15,'Inputs - Gas wholesale index'!S$2,FALSE)</f>
        <v>1</v>
      </c>
      <c r="T611" s="37">
        <f>VLOOKUP($B611,'Gas wholesale lookups'!$A$4:$R$15,'Inputs - Gas wholesale index'!T$2,FALSE)</f>
        <v>0</v>
      </c>
      <c r="U611" s="12">
        <f t="shared" si="181"/>
        <v>0</v>
      </c>
      <c r="V611" s="12">
        <f t="shared" si="182"/>
        <v>208526.18181818182</v>
      </c>
      <c r="W611" s="12">
        <f t="shared" si="183"/>
        <v>166168.27272727274</v>
      </c>
      <c r="X611" s="12">
        <f t="shared" si="184"/>
        <v>291847.5</v>
      </c>
      <c r="Y611" s="12">
        <f t="shared" si="185"/>
        <v>332991.45454545453</v>
      </c>
      <c r="Z611" s="12">
        <f t="shared" si="186"/>
        <v>0</v>
      </c>
      <c r="AA611" s="12">
        <f t="shared" si="187"/>
        <v>999533.40909090918</v>
      </c>
      <c r="AB611" s="22">
        <f t="shared" si="188"/>
        <v>0</v>
      </c>
      <c r="AC611" s="22">
        <f t="shared" si="189"/>
        <v>0</v>
      </c>
      <c r="AD611" s="22">
        <f t="shared" si="190"/>
        <v>0</v>
      </c>
      <c r="AE611" s="22">
        <f t="shared" si="191"/>
        <v>0</v>
      </c>
      <c r="AF611" s="22">
        <f t="shared" si="192"/>
        <v>0</v>
      </c>
      <c r="AG611" s="22">
        <f t="shared" si="193"/>
        <v>0</v>
      </c>
      <c r="AH611" s="22">
        <f t="shared" si="194"/>
        <v>0</v>
      </c>
      <c r="AI611" s="43" t="str">
        <f t="shared" si="195"/>
        <v>n/a</v>
      </c>
      <c r="AJ611" s="2" t="str">
        <f t="shared" si="178"/>
        <v>2017-18 Summer</v>
      </c>
      <c r="AK611" s="2" t="str">
        <f t="shared" si="179"/>
        <v>2016-17 Winter</v>
      </c>
      <c r="AL611" s="127">
        <v>0</v>
      </c>
    </row>
    <row r="612" spans="1:38">
      <c r="A612" s="46">
        <v>42724</v>
      </c>
      <c r="B612" s="13" t="str">
        <f t="shared" si="180"/>
        <v>Dec</v>
      </c>
      <c r="C612" s="182"/>
      <c r="D612" s="182"/>
      <c r="E612" s="182"/>
      <c r="F612" s="182"/>
      <c r="G612" s="182"/>
      <c r="H612" s="182"/>
      <c r="I612" s="12">
        <f>VLOOKUP($B612,'Gas wholesale lookups'!$A$4:$L$15,'Inputs - Gas wholesale index'!I$2,FALSE)</f>
        <v>332991.45454545453</v>
      </c>
      <c r="J612" s="12">
        <f>VLOOKUP($B612,'Gas wholesale lookups'!$A$4:$L$15,'Inputs - Gas wholesale index'!J$2,FALSE)</f>
        <v>208526.18181818182</v>
      </c>
      <c r="K612" s="12">
        <f>VLOOKUP($B612,'Gas wholesale lookups'!$A$4:$L$15,'Inputs - Gas wholesale index'!K$2,FALSE)</f>
        <v>166168.27272727274</v>
      </c>
      <c r="L612" s="12">
        <f>VLOOKUP($B612,'Gas wholesale lookups'!$A$4:$L$15,'Inputs - Gas wholesale index'!L$2,FALSE)</f>
        <v>291847.5</v>
      </c>
      <c r="M612" s="12">
        <f>VLOOKUP($B612,'Gas wholesale lookups'!$A$4:$L$15,'Inputs - Gas wholesale index'!M$2,FALSE)</f>
        <v>332991.45454545453</v>
      </c>
      <c r="N612" s="12">
        <f>VLOOKUP($B612,'Gas wholesale lookups'!$A$4:$L$15,'Inputs - Gas wholesale index'!N$2,FALSE)</f>
        <v>208526.18181818182</v>
      </c>
      <c r="O612" s="37">
        <f>VLOOKUP($B612,'Gas wholesale lookups'!$A$4:$R$15,'Inputs - Gas wholesale index'!O$2,FALSE)</f>
        <v>0</v>
      </c>
      <c r="P612" s="37">
        <f>VLOOKUP($B612,'Gas wholesale lookups'!$A$4:$R$15,'Inputs - Gas wholesale index'!P$2,FALSE)</f>
        <v>1</v>
      </c>
      <c r="Q612" s="37">
        <f>VLOOKUP($B612,'Gas wholesale lookups'!$A$4:$R$15,'Inputs - Gas wholesale index'!Q$2,FALSE)</f>
        <v>1</v>
      </c>
      <c r="R612" s="37">
        <f>VLOOKUP($B612,'Gas wholesale lookups'!$A$4:$R$15,'Inputs - Gas wholesale index'!R$2,FALSE)</f>
        <v>1</v>
      </c>
      <c r="S612" s="37">
        <f>VLOOKUP($B612,'Gas wholesale lookups'!$A$4:$R$15,'Inputs - Gas wholesale index'!S$2,FALSE)</f>
        <v>1</v>
      </c>
      <c r="T612" s="37">
        <f>VLOOKUP($B612,'Gas wholesale lookups'!$A$4:$R$15,'Inputs - Gas wholesale index'!T$2,FALSE)</f>
        <v>0</v>
      </c>
      <c r="U612" s="12">
        <f t="shared" si="181"/>
        <v>0</v>
      </c>
      <c r="V612" s="12">
        <f t="shared" si="182"/>
        <v>208526.18181818182</v>
      </c>
      <c r="W612" s="12">
        <f t="shared" si="183"/>
        <v>166168.27272727274</v>
      </c>
      <c r="X612" s="12">
        <f t="shared" si="184"/>
        <v>291847.5</v>
      </c>
      <c r="Y612" s="12">
        <f t="shared" si="185"/>
        <v>332991.45454545453</v>
      </c>
      <c r="Z612" s="12">
        <f t="shared" si="186"/>
        <v>0</v>
      </c>
      <c r="AA612" s="12">
        <f t="shared" si="187"/>
        <v>999533.40909090918</v>
      </c>
      <c r="AB612" s="22">
        <f t="shared" si="188"/>
        <v>0</v>
      </c>
      <c r="AC612" s="22">
        <f t="shared" si="189"/>
        <v>0</v>
      </c>
      <c r="AD612" s="22">
        <f t="shared" si="190"/>
        <v>0</v>
      </c>
      <c r="AE612" s="22">
        <f t="shared" si="191"/>
        <v>0</v>
      </c>
      <c r="AF612" s="22">
        <f t="shared" si="192"/>
        <v>0</v>
      </c>
      <c r="AG612" s="22">
        <f t="shared" si="193"/>
        <v>0</v>
      </c>
      <c r="AH612" s="22">
        <f t="shared" si="194"/>
        <v>0</v>
      </c>
      <c r="AI612" s="43" t="str">
        <f t="shared" si="195"/>
        <v>n/a</v>
      </c>
      <c r="AJ612" s="2" t="str">
        <f t="shared" si="178"/>
        <v>2017-18 Summer</v>
      </c>
      <c r="AK612" s="2" t="str">
        <f t="shared" si="179"/>
        <v>2016-17 Winter</v>
      </c>
      <c r="AL612" s="127">
        <v>0</v>
      </c>
    </row>
    <row r="613" spans="1:38">
      <c r="A613" s="46">
        <v>42725</v>
      </c>
      <c r="B613" s="13" t="str">
        <f t="shared" si="180"/>
        <v>Dec</v>
      </c>
      <c r="C613" s="182"/>
      <c r="D613" s="182"/>
      <c r="E613" s="182"/>
      <c r="F613" s="182"/>
      <c r="G613" s="182"/>
      <c r="H613" s="182"/>
      <c r="I613" s="12">
        <f>VLOOKUP($B613,'Gas wholesale lookups'!$A$4:$L$15,'Inputs - Gas wholesale index'!I$2,FALSE)</f>
        <v>332991.45454545453</v>
      </c>
      <c r="J613" s="12">
        <f>VLOOKUP($B613,'Gas wholesale lookups'!$A$4:$L$15,'Inputs - Gas wholesale index'!J$2,FALSE)</f>
        <v>208526.18181818182</v>
      </c>
      <c r="K613" s="12">
        <f>VLOOKUP($B613,'Gas wholesale lookups'!$A$4:$L$15,'Inputs - Gas wholesale index'!K$2,FALSE)</f>
        <v>166168.27272727274</v>
      </c>
      <c r="L613" s="12">
        <f>VLOOKUP($B613,'Gas wholesale lookups'!$A$4:$L$15,'Inputs - Gas wholesale index'!L$2,FALSE)</f>
        <v>291847.5</v>
      </c>
      <c r="M613" s="12">
        <f>VLOOKUP($B613,'Gas wholesale lookups'!$A$4:$L$15,'Inputs - Gas wholesale index'!M$2,FALSE)</f>
        <v>332991.45454545453</v>
      </c>
      <c r="N613" s="12">
        <f>VLOOKUP($B613,'Gas wholesale lookups'!$A$4:$L$15,'Inputs - Gas wholesale index'!N$2,FALSE)</f>
        <v>208526.18181818182</v>
      </c>
      <c r="O613" s="37">
        <f>VLOOKUP($B613,'Gas wholesale lookups'!$A$4:$R$15,'Inputs - Gas wholesale index'!O$2,FALSE)</f>
        <v>0</v>
      </c>
      <c r="P613" s="37">
        <f>VLOOKUP($B613,'Gas wholesale lookups'!$A$4:$R$15,'Inputs - Gas wholesale index'!P$2,FALSE)</f>
        <v>1</v>
      </c>
      <c r="Q613" s="37">
        <f>VLOOKUP($B613,'Gas wholesale lookups'!$A$4:$R$15,'Inputs - Gas wholesale index'!Q$2,FALSE)</f>
        <v>1</v>
      </c>
      <c r="R613" s="37">
        <f>VLOOKUP($B613,'Gas wholesale lookups'!$A$4:$R$15,'Inputs - Gas wholesale index'!R$2,FALSE)</f>
        <v>1</v>
      </c>
      <c r="S613" s="37">
        <f>VLOOKUP($B613,'Gas wholesale lookups'!$A$4:$R$15,'Inputs - Gas wholesale index'!S$2,FALSE)</f>
        <v>1</v>
      </c>
      <c r="T613" s="37">
        <f>VLOOKUP($B613,'Gas wholesale lookups'!$A$4:$R$15,'Inputs - Gas wholesale index'!T$2,FALSE)</f>
        <v>0</v>
      </c>
      <c r="U613" s="12">
        <f t="shared" si="181"/>
        <v>0</v>
      </c>
      <c r="V613" s="12">
        <f t="shared" si="182"/>
        <v>208526.18181818182</v>
      </c>
      <c r="W613" s="12">
        <f t="shared" si="183"/>
        <v>166168.27272727274</v>
      </c>
      <c r="X613" s="12">
        <f t="shared" si="184"/>
        <v>291847.5</v>
      </c>
      <c r="Y613" s="12">
        <f t="shared" si="185"/>
        <v>332991.45454545453</v>
      </c>
      <c r="Z613" s="12">
        <f t="shared" si="186"/>
        <v>0</v>
      </c>
      <c r="AA613" s="12">
        <f t="shared" si="187"/>
        <v>999533.40909090918</v>
      </c>
      <c r="AB613" s="22">
        <f t="shared" si="188"/>
        <v>0</v>
      </c>
      <c r="AC613" s="22">
        <f t="shared" si="189"/>
        <v>0</v>
      </c>
      <c r="AD613" s="22">
        <f t="shared" si="190"/>
        <v>0</v>
      </c>
      <c r="AE613" s="22">
        <f t="shared" si="191"/>
        <v>0</v>
      </c>
      <c r="AF613" s="22">
        <f t="shared" si="192"/>
        <v>0</v>
      </c>
      <c r="AG613" s="22">
        <f t="shared" si="193"/>
        <v>0</v>
      </c>
      <c r="AH613" s="22">
        <f t="shared" si="194"/>
        <v>0</v>
      </c>
      <c r="AI613" s="43" t="str">
        <f t="shared" si="195"/>
        <v>n/a</v>
      </c>
      <c r="AJ613" s="2" t="str">
        <f t="shared" si="178"/>
        <v>2017-18 Summer</v>
      </c>
      <c r="AK613" s="2" t="str">
        <f t="shared" si="179"/>
        <v>2016-17 Winter</v>
      </c>
      <c r="AL613" s="127">
        <v>0</v>
      </c>
    </row>
    <row r="614" spans="1:38">
      <c r="A614" s="46">
        <v>42726</v>
      </c>
      <c r="B614" s="13" t="str">
        <f t="shared" si="180"/>
        <v>Dec</v>
      </c>
      <c r="C614" s="182"/>
      <c r="D614" s="182"/>
      <c r="E614" s="182"/>
      <c r="F614" s="182"/>
      <c r="G614" s="182"/>
      <c r="H614" s="182"/>
      <c r="I614" s="12">
        <f>VLOOKUP($B614,'Gas wholesale lookups'!$A$4:$L$15,'Inputs - Gas wholesale index'!I$2,FALSE)</f>
        <v>332991.45454545453</v>
      </c>
      <c r="J614" s="12">
        <f>VLOOKUP($B614,'Gas wholesale lookups'!$A$4:$L$15,'Inputs - Gas wholesale index'!J$2,FALSE)</f>
        <v>208526.18181818182</v>
      </c>
      <c r="K614" s="12">
        <f>VLOOKUP($B614,'Gas wholesale lookups'!$A$4:$L$15,'Inputs - Gas wholesale index'!K$2,FALSE)</f>
        <v>166168.27272727274</v>
      </c>
      <c r="L614" s="12">
        <f>VLOOKUP($B614,'Gas wholesale lookups'!$A$4:$L$15,'Inputs - Gas wholesale index'!L$2,FALSE)</f>
        <v>291847.5</v>
      </c>
      <c r="M614" s="12">
        <f>VLOOKUP($B614,'Gas wholesale lookups'!$A$4:$L$15,'Inputs - Gas wholesale index'!M$2,FALSE)</f>
        <v>332991.45454545453</v>
      </c>
      <c r="N614" s="12">
        <f>VLOOKUP($B614,'Gas wholesale lookups'!$A$4:$L$15,'Inputs - Gas wholesale index'!N$2,FALSE)</f>
        <v>208526.18181818182</v>
      </c>
      <c r="O614" s="37">
        <f>VLOOKUP($B614,'Gas wholesale lookups'!$A$4:$R$15,'Inputs - Gas wholesale index'!O$2,FALSE)</f>
        <v>0</v>
      </c>
      <c r="P614" s="37">
        <f>VLOOKUP($B614,'Gas wholesale lookups'!$A$4:$R$15,'Inputs - Gas wholesale index'!P$2,FALSE)</f>
        <v>1</v>
      </c>
      <c r="Q614" s="37">
        <f>VLOOKUP($B614,'Gas wholesale lookups'!$A$4:$R$15,'Inputs - Gas wholesale index'!Q$2,FALSE)</f>
        <v>1</v>
      </c>
      <c r="R614" s="37">
        <f>VLOOKUP($B614,'Gas wholesale lookups'!$A$4:$R$15,'Inputs - Gas wholesale index'!R$2,FALSE)</f>
        <v>1</v>
      </c>
      <c r="S614" s="37">
        <f>VLOOKUP($B614,'Gas wholesale lookups'!$A$4:$R$15,'Inputs - Gas wholesale index'!S$2,FALSE)</f>
        <v>1</v>
      </c>
      <c r="T614" s="37">
        <f>VLOOKUP($B614,'Gas wholesale lookups'!$A$4:$R$15,'Inputs - Gas wholesale index'!T$2,FALSE)</f>
        <v>0</v>
      </c>
      <c r="U614" s="12">
        <f t="shared" si="181"/>
        <v>0</v>
      </c>
      <c r="V614" s="12">
        <f t="shared" si="182"/>
        <v>208526.18181818182</v>
      </c>
      <c r="W614" s="12">
        <f t="shared" si="183"/>
        <v>166168.27272727274</v>
      </c>
      <c r="X614" s="12">
        <f t="shared" si="184"/>
        <v>291847.5</v>
      </c>
      <c r="Y614" s="12">
        <f t="shared" si="185"/>
        <v>332991.45454545453</v>
      </c>
      <c r="Z614" s="12">
        <f t="shared" si="186"/>
        <v>0</v>
      </c>
      <c r="AA614" s="12">
        <f t="shared" si="187"/>
        <v>999533.40909090918</v>
      </c>
      <c r="AB614" s="22">
        <f t="shared" si="188"/>
        <v>0</v>
      </c>
      <c r="AC614" s="22">
        <f t="shared" si="189"/>
        <v>0</v>
      </c>
      <c r="AD614" s="22">
        <f t="shared" si="190"/>
        <v>0</v>
      </c>
      <c r="AE614" s="22">
        <f t="shared" si="191"/>
        <v>0</v>
      </c>
      <c r="AF614" s="22">
        <f t="shared" si="192"/>
        <v>0</v>
      </c>
      <c r="AG614" s="22">
        <f t="shared" si="193"/>
        <v>0</v>
      </c>
      <c r="AH614" s="22">
        <f t="shared" si="194"/>
        <v>0</v>
      </c>
      <c r="AI614" s="43" t="str">
        <f t="shared" si="195"/>
        <v>n/a</v>
      </c>
      <c r="AJ614" s="2" t="str">
        <f t="shared" si="178"/>
        <v>2017-18 Summer</v>
      </c>
      <c r="AK614" s="2" t="str">
        <f t="shared" si="179"/>
        <v>2016-17 Winter</v>
      </c>
      <c r="AL614" s="127">
        <v>0</v>
      </c>
    </row>
    <row r="615" spans="1:38">
      <c r="A615" s="46">
        <v>42727</v>
      </c>
      <c r="B615" s="13" t="str">
        <f t="shared" si="180"/>
        <v>Dec</v>
      </c>
      <c r="C615" s="182"/>
      <c r="D615" s="182"/>
      <c r="E615" s="182"/>
      <c r="F615" s="182"/>
      <c r="G615" s="182"/>
      <c r="H615" s="182"/>
      <c r="I615" s="12">
        <f>VLOOKUP($B615,'Gas wholesale lookups'!$A$4:$L$15,'Inputs - Gas wholesale index'!I$2,FALSE)</f>
        <v>332991.45454545453</v>
      </c>
      <c r="J615" s="12">
        <f>VLOOKUP($B615,'Gas wholesale lookups'!$A$4:$L$15,'Inputs - Gas wholesale index'!J$2,FALSE)</f>
        <v>208526.18181818182</v>
      </c>
      <c r="K615" s="12">
        <f>VLOOKUP($B615,'Gas wholesale lookups'!$A$4:$L$15,'Inputs - Gas wholesale index'!K$2,FALSE)</f>
        <v>166168.27272727274</v>
      </c>
      <c r="L615" s="12">
        <f>VLOOKUP($B615,'Gas wholesale lookups'!$A$4:$L$15,'Inputs - Gas wholesale index'!L$2,FALSE)</f>
        <v>291847.5</v>
      </c>
      <c r="M615" s="12">
        <f>VLOOKUP($B615,'Gas wholesale lookups'!$A$4:$L$15,'Inputs - Gas wholesale index'!M$2,FALSE)</f>
        <v>332991.45454545453</v>
      </c>
      <c r="N615" s="12">
        <f>VLOOKUP($B615,'Gas wholesale lookups'!$A$4:$L$15,'Inputs - Gas wholesale index'!N$2,FALSE)</f>
        <v>208526.18181818182</v>
      </c>
      <c r="O615" s="37">
        <f>VLOOKUP($B615,'Gas wholesale lookups'!$A$4:$R$15,'Inputs - Gas wholesale index'!O$2,FALSE)</f>
        <v>0</v>
      </c>
      <c r="P615" s="37">
        <f>VLOOKUP($B615,'Gas wholesale lookups'!$A$4:$R$15,'Inputs - Gas wholesale index'!P$2,FALSE)</f>
        <v>1</v>
      </c>
      <c r="Q615" s="37">
        <f>VLOOKUP($B615,'Gas wholesale lookups'!$A$4:$R$15,'Inputs - Gas wholesale index'!Q$2,FALSE)</f>
        <v>1</v>
      </c>
      <c r="R615" s="37">
        <f>VLOOKUP($B615,'Gas wholesale lookups'!$A$4:$R$15,'Inputs - Gas wholesale index'!R$2,FALSE)</f>
        <v>1</v>
      </c>
      <c r="S615" s="37">
        <f>VLOOKUP($B615,'Gas wholesale lookups'!$A$4:$R$15,'Inputs - Gas wholesale index'!S$2,FALSE)</f>
        <v>1</v>
      </c>
      <c r="T615" s="37">
        <f>VLOOKUP($B615,'Gas wholesale lookups'!$A$4:$R$15,'Inputs - Gas wholesale index'!T$2,FALSE)</f>
        <v>0</v>
      </c>
      <c r="U615" s="12">
        <f t="shared" si="181"/>
        <v>0</v>
      </c>
      <c r="V615" s="12">
        <f t="shared" si="182"/>
        <v>208526.18181818182</v>
      </c>
      <c r="W615" s="12">
        <f t="shared" si="183"/>
        <v>166168.27272727274</v>
      </c>
      <c r="X615" s="12">
        <f t="shared" si="184"/>
        <v>291847.5</v>
      </c>
      <c r="Y615" s="12">
        <f t="shared" si="185"/>
        <v>332991.45454545453</v>
      </c>
      <c r="Z615" s="12">
        <f t="shared" si="186"/>
        <v>0</v>
      </c>
      <c r="AA615" s="12">
        <f t="shared" si="187"/>
        <v>999533.40909090918</v>
      </c>
      <c r="AB615" s="22">
        <f t="shared" si="188"/>
        <v>0</v>
      </c>
      <c r="AC615" s="22">
        <f t="shared" si="189"/>
        <v>0</v>
      </c>
      <c r="AD615" s="22">
        <f t="shared" si="190"/>
        <v>0</v>
      </c>
      <c r="AE615" s="22">
        <f t="shared" si="191"/>
        <v>0</v>
      </c>
      <c r="AF615" s="22">
        <f t="shared" si="192"/>
        <v>0</v>
      </c>
      <c r="AG615" s="22">
        <f t="shared" si="193"/>
        <v>0</v>
      </c>
      <c r="AH615" s="22">
        <f t="shared" si="194"/>
        <v>0</v>
      </c>
      <c r="AI615" s="43" t="str">
        <f t="shared" si="195"/>
        <v>n/a</v>
      </c>
      <c r="AJ615" s="2" t="str">
        <f t="shared" si="178"/>
        <v>2017-18 Summer</v>
      </c>
      <c r="AK615" s="2" t="str">
        <f t="shared" si="179"/>
        <v>2016-17 Winter</v>
      </c>
      <c r="AL615" s="127">
        <v>0</v>
      </c>
    </row>
    <row r="616" spans="1:38">
      <c r="A616" s="46">
        <v>42732</v>
      </c>
      <c r="B616" s="13" t="str">
        <f t="shared" si="180"/>
        <v>Dec</v>
      </c>
      <c r="C616" s="182"/>
      <c r="D616" s="182"/>
      <c r="E616" s="182"/>
      <c r="F616" s="182"/>
      <c r="G616" s="182"/>
      <c r="H616" s="182"/>
      <c r="I616" s="12">
        <f>VLOOKUP($B616,'Gas wholesale lookups'!$A$4:$L$15,'Inputs - Gas wholesale index'!I$2,FALSE)</f>
        <v>332991.45454545453</v>
      </c>
      <c r="J616" s="12">
        <f>VLOOKUP($B616,'Gas wholesale lookups'!$A$4:$L$15,'Inputs - Gas wholesale index'!J$2,FALSE)</f>
        <v>208526.18181818182</v>
      </c>
      <c r="K616" s="12">
        <f>VLOOKUP($B616,'Gas wholesale lookups'!$A$4:$L$15,'Inputs - Gas wholesale index'!K$2,FALSE)</f>
        <v>166168.27272727274</v>
      </c>
      <c r="L616" s="12">
        <f>VLOOKUP($B616,'Gas wholesale lookups'!$A$4:$L$15,'Inputs - Gas wholesale index'!L$2,FALSE)</f>
        <v>291847.5</v>
      </c>
      <c r="M616" s="12">
        <f>VLOOKUP($B616,'Gas wholesale lookups'!$A$4:$L$15,'Inputs - Gas wholesale index'!M$2,FALSE)</f>
        <v>332991.45454545453</v>
      </c>
      <c r="N616" s="12">
        <f>VLOOKUP($B616,'Gas wholesale lookups'!$A$4:$L$15,'Inputs - Gas wholesale index'!N$2,FALSE)</f>
        <v>208526.18181818182</v>
      </c>
      <c r="O616" s="37">
        <f>VLOOKUP($B616,'Gas wholesale lookups'!$A$4:$R$15,'Inputs - Gas wholesale index'!O$2,FALSE)</f>
        <v>0</v>
      </c>
      <c r="P616" s="37">
        <f>VLOOKUP($B616,'Gas wholesale lookups'!$A$4:$R$15,'Inputs - Gas wholesale index'!P$2,FALSE)</f>
        <v>1</v>
      </c>
      <c r="Q616" s="37">
        <f>VLOOKUP($B616,'Gas wholesale lookups'!$A$4:$R$15,'Inputs - Gas wholesale index'!Q$2,FALSE)</f>
        <v>1</v>
      </c>
      <c r="R616" s="37">
        <f>VLOOKUP($B616,'Gas wholesale lookups'!$A$4:$R$15,'Inputs - Gas wholesale index'!R$2,FALSE)</f>
        <v>1</v>
      </c>
      <c r="S616" s="37">
        <f>VLOOKUP($B616,'Gas wholesale lookups'!$A$4:$R$15,'Inputs - Gas wholesale index'!S$2,FALSE)</f>
        <v>1</v>
      </c>
      <c r="T616" s="37">
        <f>VLOOKUP($B616,'Gas wholesale lookups'!$A$4:$R$15,'Inputs - Gas wholesale index'!T$2,FALSE)</f>
        <v>0</v>
      </c>
      <c r="U616" s="12">
        <f t="shared" si="181"/>
        <v>0</v>
      </c>
      <c r="V616" s="12">
        <f t="shared" si="182"/>
        <v>208526.18181818182</v>
      </c>
      <c r="W616" s="12">
        <f t="shared" si="183"/>
        <v>166168.27272727274</v>
      </c>
      <c r="X616" s="12">
        <f t="shared" si="184"/>
        <v>291847.5</v>
      </c>
      <c r="Y616" s="12">
        <f t="shared" si="185"/>
        <v>332991.45454545453</v>
      </c>
      <c r="Z616" s="12">
        <f t="shared" si="186"/>
        <v>0</v>
      </c>
      <c r="AA616" s="12">
        <f t="shared" si="187"/>
        <v>999533.40909090918</v>
      </c>
      <c r="AB616" s="22">
        <f t="shared" si="188"/>
        <v>0</v>
      </c>
      <c r="AC616" s="22">
        <f t="shared" si="189"/>
        <v>0</v>
      </c>
      <c r="AD616" s="22">
        <f t="shared" si="190"/>
        <v>0</v>
      </c>
      <c r="AE616" s="22">
        <f t="shared" si="191"/>
        <v>0</v>
      </c>
      <c r="AF616" s="22">
        <f t="shared" si="192"/>
        <v>0</v>
      </c>
      <c r="AG616" s="22">
        <f t="shared" si="193"/>
        <v>0</v>
      </c>
      <c r="AH616" s="22">
        <f t="shared" si="194"/>
        <v>0</v>
      </c>
      <c r="AI616" s="43" t="str">
        <f t="shared" si="195"/>
        <v>n/a</v>
      </c>
      <c r="AJ616" s="2" t="str">
        <f t="shared" si="178"/>
        <v>2017-18 Summer</v>
      </c>
      <c r="AK616" s="2" t="str">
        <f t="shared" si="179"/>
        <v>2016-17 Winter</v>
      </c>
      <c r="AL616" s="127">
        <v>0</v>
      </c>
    </row>
    <row r="617" spans="1:38">
      <c r="A617" s="46">
        <v>42733</v>
      </c>
      <c r="B617" s="13" t="str">
        <f t="shared" si="180"/>
        <v>Dec</v>
      </c>
      <c r="C617" s="182"/>
      <c r="D617" s="182"/>
      <c r="E617" s="182"/>
      <c r="F617" s="182"/>
      <c r="G617" s="182"/>
      <c r="H617" s="182"/>
      <c r="I617" s="12">
        <f>VLOOKUP($B617,'Gas wholesale lookups'!$A$4:$L$15,'Inputs - Gas wholesale index'!I$2,FALSE)</f>
        <v>332991.45454545453</v>
      </c>
      <c r="J617" s="12">
        <f>VLOOKUP($B617,'Gas wholesale lookups'!$A$4:$L$15,'Inputs - Gas wholesale index'!J$2,FALSE)</f>
        <v>208526.18181818182</v>
      </c>
      <c r="K617" s="12">
        <f>VLOOKUP($B617,'Gas wholesale lookups'!$A$4:$L$15,'Inputs - Gas wholesale index'!K$2,FALSE)</f>
        <v>166168.27272727274</v>
      </c>
      <c r="L617" s="12">
        <f>VLOOKUP($B617,'Gas wholesale lookups'!$A$4:$L$15,'Inputs - Gas wholesale index'!L$2,FALSE)</f>
        <v>291847.5</v>
      </c>
      <c r="M617" s="12">
        <f>VLOOKUP($B617,'Gas wholesale lookups'!$A$4:$L$15,'Inputs - Gas wholesale index'!M$2,FALSE)</f>
        <v>332991.45454545453</v>
      </c>
      <c r="N617" s="12">
        <f>VLOOKUP($B617,'Gas wholesale lookups'!$A$4:$L$15,'Inputs - Gas wholesale index'!N$2,FALSE)</f>
        <v>208526.18181818182</v>
      </c>
      <c r="O617" s="37">
        <f>VLOOKUP($B617,'Gas wholesale lookups'!$A$4:$R$15,'Inputs - Gas wholesale index'!O$2,FALSE)</f>
        <v>0</v>
      </c>
      <c r="P617" s="37">
        <f>VLOOKUP($B617,'Gas wholesale lookups'!$A$4:$R$15,'Inputs - Gas wholesale index'!P$2,FALSE)</f>
        <v>1</v>
      </c>
      <c r="Q617" s="37">
        <f>VLOOKUP($B617,'Gas wholesale lookups'!$A$4:$R$15,'Inputs - Gas wholesale index'!Q$2,FALSE)</f>
        <v>1</v>
      </c>
      <c r="R617" s="37">
        <f>VLOOKUP($B617,'Gas wholesale lookups'!$A$4:$R$15,'Inputs - Gas wholesale index'!R$2,FALSE)</f>
        <v>1</v>
      </c>
      <c r="S617" s="37">
        <f>VLOOKUP($B617,'Gas wholesale lookups'!$A$4:$R$15,'Inputs - Gas wholesale index'!S$2,FALSE)</f>
        <v>1</v>
      </c>
      <c r="T617" s="37">
        <f>VLOOKUP($B617,'Gas wholesale lookups'!$A$4:$R$15,'Inputs - Gas wholesale index'!T$2,FALSE)</f>
        <v>0</v>
      </c>
      <c r="U617" s="12">
        <f t="shared" si="181"/>
        <v>0</v>
      </c>
      <c r="V617" s="12">
        <f t="shared" si="182"/>
        <v>208526.18181818182</v>
      </c>
      <c r="W617" s="12">
        <f t="shared" si="183"/>
        <v>166168.27272727274</v>
      </c>
      <c r="X617" s="12">
        <f t="shared" si="184"/>
        <v>291847.5</v>
      </c>
      <c r="Y617" s="12">
        <f t="shared" si="185"/>
        <v>332991.45454545453</v>
      </c>
      <c r="Z617" s="12">
        <f t="shared" si="186"/>
        <v>0</v>
      </c>
      <c r="AA617" s="12">
        <f t="shared" si="187"/>
        <v>999533.40909090918</v>
      </c>
      <c r="AB617" s="22">
        <f t="shared" si="188"/>
        <v>0</v>
      </c>
      <c r="AC617" s="22">
        <f t="shared" si="189"/>
        <v>0</v>
      </c>
      <c r="AD617" s="22">
        <f t="shared" si="190"/>
        <v>0</v>
      </c>
      <c r="AE617" s="22">
        <f t="shared" si="191"/>
        <v>0</v>
      </c>
      <c r="AF617" s="22">
        <f t="shared" si="192"/>
        <v>0</v>
      </c>
      <c r="AG617" s="22">
        <f t="shared" si="193"/>
        <v>0</v>
      </c>
      <c r="AH617" s="22">
        <f t="shared" si="194"/>
        <v>0</v>
      </c>
      <c r="AI617" s="43" t="str">
        <f t="shared" si="195"/>
        <v>n/a</v>
      </c>
      <c r="AJ617" s="2" t="str">
        <f t="shared" si="178"/>
        <v>2017-18 Summer</v>
      </c>
      <c r="AK617" s="2" t="str">
        <f t="shared" si="179"/>
        <v>2016-17 Winter</v>
      </c>
      <c r="AL617" s="127">
        <v>0</v>
      </c>
    </row>
    <row r="618" spans="1:38">
      <c r="A618" s="46">
        <v>42734</v>
      </c>
      <c r="B618" s="13" t="str">
        <f t="shared" si="180"/>
        <v>Dec</v>
      </c>
      <c r="C618" s="182"/>
      <c r="D618" s="182"/>
      <c r="E618" s="182"/>
      <c r="F618" s="182"/>
      <c r="G618" s="182"/>
      <c r="H618" s="182"/>
      <c r="I618" s="12">
        <f>VLOOKUP($B618,'Gas wholesale lookups'!$A$4:$L$15,'Inputs - Gas wholesale index'!I$2,FALSE)</f>
        <v>332991.45454545453</v>
      </c>
      <c r="J618" s="12">
        <f>VLOOKUP($B618,'Gas wholesale lookups'!$A$4:$L$15,'Inputs - Gas wholesale index'!J$2,FALSE)</f>
        <v>208526.18181818182</v>
      </c>
      <c r="K618" s="12">
        <f>VLOOKUP($B618,'Gas wholesale lookups'!$A$4:$L$15,'Inputs - Gas wholesale index'!K$2,FALSE)</f>
        <v>166168.27272727274</v>
      </c>
      <c r="L618" s="12">
        <f>VLOOKUP($B618,'Gas wholesale lookups'!$A$4:$L$15,'Inputs - Gas wholesale index'!L$2,FALSE)</f>
        <v>291847.5</v>
      </c>
      <c r="M618" s="12">
        <f>VLOOKUP($B618,'Gas wholesale lookups'!$A$4:$L$15,'Inputs - Gas wholesale index'!M$2,FALSE)</f>
        <v>332991.45454545453</v>
      </c>
      <c r="N618" s="12">
        <f>VLOOKUP($B618,'Gas wholesale lookups'!$A$4:$L$15,'Inputs - Gas wholesale index'!N$2,FALSE)</f>
        <v>208526.18181818182</v>
      </c>
      <c r="O618" s="37">
        <f>VLOOKUP($B618,'Gas wholesale lookups'!$A$4:$R$15,'Inputs - Gas wholesale index'!O$2,FALSE)</f>
        <v>0</v>
      </c>
      <c r="P618" s="37">
        <f>VLOOKUP($B618,'Gas wholesale lookups'!$A$4:$R$15,'Inputs - Gas wholesale index'!P$2,FALSE)</f>
        <v>1</v>
      </c>
      <c r="Q618" s="37">
        <f>VLOOKUP($B618,'Gas wholesale lookups'!$A$4:$R$15,'Inputs - Gas wholesale index'!Q$2,FALSE)</f>
        <v>1</v>
      </c>
      <c r="R618" s="37">
        <f>VLOOKUP($B618,'Gas wholesale lookups'!$A$4:$R$15,'Inputs - Gas wholesale index'!R$2,FALSE)</f>
        <v>1</v>
      </c>
      <c r="S618" s="37">
        <f>VLOOKUP($B618,'Gas wholesale lookups'!$A$4:$R$15,'Inputs - Gas wholesale index'!S$2,FALSE)</f>
        <v>1</v>
      </c>
      <c r="T618" s="37">
        <f>VLOOKUP($B618,'Gas wholesale lookups'!$A$4:$R$15,'Inputs - Gas wholesale index'!T$2,FALSE)</f>
        <v>0</v>
      </c>
      <c r="U618" s="12">
        <f t="shared" si="181"/>
        <v>0</v>
      </c>
      <c r="V618" s="12">
        <f t="shared" si="182"/>
        <v>208526.18181818182</v>
      </c>
      <c r="W618" s="12">
        <f t="shared" si="183"/>
        <v>166168.27272727274</v>
      </c>
      <c r="X618" s="12">
        <f t="shared" si="184"/>
        <v>291847.5</v>
      </c>
      <c r="Y618" s="12">
        <f t="shared" si="185"/>
        <v>332991.45454545453</v>
      </c>
      <c r="Z618" s="12">
        <f t="shared" si="186"/>
        <v>0</v>
      </c>
      <c r="AA618" s="12">
        <f t="shared" si="187"/>
        <v>999533.40909090918</v>
      </c>
      <c r="AB618" s="22">
        <f t="shared" si="188"/>
        <v>0</v>
      </c>
      <c r="AC618" s="22">
        <f t="shared" si="189"/>
        <v>0</v>
      </c>
      <c r="AD618" s="22">
        <f t="shared" si="190"/>
        <v>0</v>
      </c>
      <c r="AE618" s="22">
        <f t="shared" si="191"/>
        <v>0</v>
      </c>
      <c r="AF618" s="22">
        <f t="shared" si="192"/>
        <v>0</v>
      </c>
      <c r="AG618" s="22">
        <f t="shared" si="193"/>
        <v>0</v>
      </c>
      <c r="AH618" s="22">
        <f t="shared" si="194"/>
        <v>0</v>
      </c>
      <c r="AI618" s="43" t="str">
        <f t="shared" si="195"/>
        <v>n/a</v>
      </c>
      <c r="AJ618" s="2" t="str">
        <f t="shared" si="178"/>
        <v>2017-18 Summer</v>
      </c>
      <c r="AK618" s="2" t="str">
        <f t="shared" si="179"/>
        <v>2016-17 Winter</v>
      </c>
      <c r="AL618" s="127">
        <v>0</v>
      </c>
    </row>
    <row r="619" spans="1:38">
      <c r="A619" s="46">
        <v>42738</v>
      </c>
      <c r="B619" s="13" t="str">
        <f t="shared" si="180"/>
        <v>Jan</v>
      </c>
      <c r="C619" s="182"/>
      <c r="D619" s="182"/>
      <c r="E619" s="182"/>
      <c r="F619" s="182"/>
      <c r="G619" s="182"/>
      <c r="H619" s="182"/>
      <c r="I619" s="12">
        <f>VLOOKUP($B619,'Gas wholesale lookups'!$A$4:$L$15,'Inputs - Gas wholesale index'!I$2,FALSE)</f>
        <v>208526.18181818182</v>
      </c>
      <c r="J619" s="12">
        <f>VLOOKUP($B619,'Gas wholesale lookups'!$A$4:$L$15,'Inputs - Gas wholesale index'!J$2,FALSE)</f>
        <v>166168.27272727274</v>
      </c>
      <c r="K619" s="12">
        <f>VLOOKUP($B619,'Gas wholesale lookups'!$A$4:$L$15,'Inputs - Gas wholesale index'!K$2,FALSE)</f>
        <v>291847.5</v>
      </c>
      <c r="L619" s="12">
        <f>VLOOKUP($B619,'Gas wholesale lookups'!$A$4:$L$15,'Inputs - Gas wholesale index'!L$2,FALSE)</f>
        <v>332991.45454545453</v>
      </c>
      <c r="M619" s="12">
        <f>VLOOKUP($B619,'Gas wholesale lookups'!$A$4:$L$15,'Inputs - Gas wholesale index'!M$2,FALSE)</f>
        <v>208526.18181818182</v>
      </c>
      <c r="N619" s="12">
        <f>VLOOKUP($B619,'Gas wholesale lookups'!$A$4:$L$15,'Inputs - Gas wholesale index'!N$2,FALSE)</f>
        <v>166168.27272727274</v>
      </c>
      <c r="O619" s="37">
        <f>VLOOKUP($B619,'Gas wholesale lookups'!$A$4:$R$15,'Inputs - Gas wholesale index'!O$2,FALSE)</f>
        <v>1</v>
      </c>
      <c r="P619" s="37">
        <f>VLOOKUP($B619,'Gas wholesale lookups'!$A$4:$R$15,'Inputs - Gas wholesale index'!P$2,FALSE)</f>
        <v>1</v>
      </c>
      <c r="Q619" s="37">
        <f>VLOOKUP($B619,'Gas wholesale lookups'!$A$4:$R$15,'Inputs - Gas wholesale index'!Q$2,FALSE)</f>
        <v>1</v>
      </c>
      <c r="R619" s="37">
        <f>VLOOKUP($B619,'Gas wholesale lookups'!$A$4:$R$15,'Inputs - Gas wholesale index'!R$2,FALSE)</f>
        <v>1</v>
      </c>
      <c r="S619" s="37">
        <f>VLOOKUP($B619,'Gas wholesale lookups'!$A$4:$R$15,'Inputs - Gas wholesale index'!S$2,FALSE)</f>
        <v>0</v>
      </c>
      <c r="T619" s="37">
        <f>VLOOKUP($B619,'Gas wholesale lookups'!$A$4:$R$15,'Inputs - Gas wholesale index'!T$2,FALSE)</f>
        <v>0</v>
      </c>
      <c r="U619" s="12">
        <f t="shared" si="181"/>
        <v>208526.18181818182</v>
      </c>
      <c r="V619" s="12">
        <f t="shared" si="182"/>
        <v>166168.27272727274</v>
      </c>
      <c r="W619" s="12">
        <f t="shared" si="183"/>
        <v>291847.5</v>
      </c>
      <c r="X619" s="12">
        <f t="shared" si="184"/>
        <v>332991.45454545453</v>
      </c>
      <c r="Y619" s="12">
        <f t="shared" si="185"/>
        <v>0</v>
      </c>
      <c r="Z619" s="12">
        <f t="shared" si="186"/>
        <v>0</v>
      </c>
      <c r="AA619" s="12">
        <f t="shared" si="187"/>
        <v>999533.40909090918</v>
      </c>
      <c r="AB619" s="22">
        <f t="shared" si="188"/>
        <v>0</v>
      </c>
      <c r="AC619" s="22">
        <f t="shared" si="189"/>
        <v>0</v>
      </c>
      <c r="AD619" s="22">
        <f t="shared" si="190"/>
        <v>0</v>
      </c>
      <c r="AE619" s="22">
        <f t="shared" si="191"/>
        <v>0</v>
      </c>
      <c r="AF619" s="22">
        <f t="shared" si="192"/>
        <v>0</v>
      </c>
      <c r="AG619" s="22">
        <f t="shared" si="193"/>
        <v>0</v>
      </c>
      <c r="AH619" s="22">
        <f t="shared" si="194"/>
        <v>0</v>
      </c>
      <c r="AI619" s="43" t="str">
        <f t="shared" si="195"/>
        <v>n/a</v>
      </c>
      <c r="AJ619" s="2" t="str">
        <f t="shared" si="178"/>
        <v>2017-18 Summer</v>
      </c>
      <c r="AK619" s="2" t="str">
        <f t="shared" si="179"/>
        <v>2016-17 Winter</v>
      </c>
      <c r="AL619" s="127">
        <v>0</v>
      </c>
    </row>
    <row r="620" spans="1:38">
      <c r="A620" s="46">
        <v>42739</v>
      </c>
      <c r="B620" s="13" t="str">
        <f t="shared" si="180"/>
        <v>Jan</v>
      </c>
      <c r="C620" s="182"/>
      <c r="D620" s="182"/>
      <c r="E620" s="182"/>
      <c r="F620" s="182"/>
      <c r="G620" s="182"/>
      <c r="H620" s="182"/>
      <c r="I620" s="12">
        <f>VLOOKUP($B620,'Gas wholesale lookups'!$A$4:$L$15,'Inputs - Gas wholesale index'!I$2,FALSE)</f>
        <v>208526.18181818182</v>
      </c>
      <c r="J620" s="12">
        <f>VLOOKUP($B620,'Gas wholesale lookups'!$A$4:$L$15,'Inputs - Gas wholesale index'!J$2,FALSE)</f>
        <v>166168.27272727274</v>
      </c>
      <c r="K620" s="12">
        <f>VLOOKUP($B620,'Gas wholesale lookups'!$A$4:$L$15,'Inputs - Gas wholesale index'!K$2,FALSE)</f>
        <v>291847.5</v>
      </c>
      <c r="L620" s="12">
        <f>VLOOKUP($B620,'Gas wholesale lookups'!$A$4:$L$15,'Inputs - Gas wholesale index'!L$2,FALSE)</f>
        <v>332991.45454545453</v>
      </c>
      <c r="M620" s="12">
        <f>VLOOKUP($B620,'Gas wholesale lookups'!$A$4:$L$15,'Inputs - Gas wholesale index'!M$2,FALSE)</f>
        <v>208526.18181818182</v>
      </c>
      <c r="N620" s="12">
        <f>VLOOKUP($B620,'Gas wholesale lookups'!$A$4:$L$15,'Inputs - Gas wholesale index'!N$2,FALSE)</f>
        <v>166168.27272727274</v>
      </c>
      <c r="O620" s="37">
        <f>VLOOKUP($B620,'Gas wholesale lookups'!$A$4:$R$15,'Inputs - Gas wholesale index'!O$2,FALSE)</f>
        <v>1</v>
      </c>
      <c r="P620" s="37">
        <f>VLOOKUP($B620,'Gas wholesale lookups'!$A$4:$R$15,'Inputs - Gas wholesale index'!P$2,FALSE)</f>
        <v>1</v>
      </c>
      <c r="Q620" s="37">
        <f>VLOOKUP($B620,'Gas wholesale lookups'!$A$4:$R$15,'Inputs - Gas wholesale index'!Q$2,FALSE)</f>
        <v>1</v>
      </c>
      <c r="R620" s="37">
        <f>VLOOKUP($B620,'Gas wholesale lookups'!$A$4:$R$15,'Inputs - Gas wholesale index'!R$2,FALSE)</f>
        <v>1</v>
      </c>
      <c r="S620" s="37">
        <f>VLOOKUP($B620,'Gas wholesale lookups'!$A$4:$R$15,'Inputs - Gas wholesale index'!S$2,FALSE)</f>
        <v>0</v>
      </c>
      <c r="T620" s="37">
        <f>VLOOKUP($B620,'Gas wholesale lookups'!$A$4:$R$15,'Inputs - Gas wholesale index'!T$2,FALSE)</f>
        <v>0</v>
      </c>
      <c r="U620" s="12">
        <f t="shared" si="181"/>
        <v>208526.18181818182</v>
      </c>
      <c r="V620" s="12">
        <f t="shared" si="182"/>
        <v>166168.27272727274</v>
      </c>
      <c r="W620" s="12">
        <f t="shared" si="183"/>
        <v>291847.5</v>
      </c>
      <c r="X620" s="12">
        <f t="shared" si="184"/>
        <v>332991.45454545453</v>
      </c>
      <c r="Y620" s="12">
        <f t="shared" si="185"/>
        <v>0</v>
      </c>
      <c r="Z620" s="12">
        <f t="shared" si="186"/>
        <v>0</v>
      </c>
      <c r="AA620" s="12">
        <f t="shared" si="187"/>
        <v>999533.40909090918</v>
      </c>
      <c r="AB620" s="22">
        <f t="shared" si="188"/>
        <v>0</v>
      </c>
      <c r="AC620" s="22">
        <f t="shared" si="189"/>
        <v>0</v>
      </c>
      <c r="AD620" s="22">
        <f t="shared" si="190"/>
        <v>0</v>
      </c>
      <c r="AE620" s="22">
        <f t="shared" si="191"/>
        <v>0</v>
      </c>
      <c r="AF620" s="22">
        <f t="shared" si="192"/>
        <v>0</v>
      </c>
      <c r="AG620" s="22">
        <f t="shared" si="193"/>
        <v>0</v>
      </c>
      <c r="AH620" s="22">
        <f t="shared" si="194"/>
        <v>0</v>
      </c>
      <c r="AI620" s="43" t="str">
        <f t="shared" si="195"/>
        <v>n/a</v>
      </c>
      <c r="AJ620" s="2" t="str">
        <f t="shared" si="178"/>
        <v>2017-18 Summer</v>
      </c>
      <c r="AK620" s="2" t="str">
        <f t="shared" si="179"/>
        <v>2016-17 Winter</v>
      </c>
      <c r="AL620" s="127">
        <v>0</v>
      </c>
    </row>
    <row r="621" spans="1:38">
      <c r="A621" s="46">
        <v>42740</v>
      </c>
      <c r="B621" s="13" t="str">
        <f t="shared" si="180"/>
        <v>Jan</v>
      </c>
      <c r="C621" s="182"/>
      <c r="D621" s="182"/>
      <c r="E621" s="182"/>
      <c r="F621" s="182"/>
      <c r="G621" s="182"/>
      <c r="H621" s="182"/>
      <c r="I621" s="12">
        <f>VLOOKUP($B621,'Gas wholesale lookups'!$A$4:$L$15,'Inputs - Gas wholesale index'!I$2,FALSE)</f>
        <v>208526.18181818182</v>
      </c>
      <c r="J621" s="12">
        <f>VLOOKUP($B621,'Gas wholesale lookups'!$A$4:$L$15,'Inputs - Gas wholesale index'!J$2,FALSE)</f>
        <v>166168.27272727274</v>
      </c>
      <c r="K621" s="12">
        <f>VLOOKUP($B621,'Gas wholesale lookups'!$A$4:$L$15,'Inputs - Gas wholesale index'!K$2,FALSE)</f>
        <v>291847.5</v>
      </c>
      <c r="L621" s="12">
        <f>VLOOKUP($B621,'Gas wholesale lookups'!$A$4:$L$15,'Inputs - Gas wholesale index'!L$2,FALSE)</f>
        <v>332991.45454545453</v>
      </c>
      <c r="M621" s="12">
        <f>VLOOKUP($B621,'Gas wholesale lookups'!$A$4:$L$15,'Inputs - Gas wholesale index'!M$2,FALSE)</f>
        <v>208526.18181818182</v>
      </c>
      <c r="N621" s="12">
        <f>VLOOKUP($B621,'Gas wholesale lookups'!$A$4:$L$15,'Inputs - Gas wholesale index'!N$2,FALSE)</f>
        <v>166168.27272727274</v>
      </c>
      <c r="O621" s="37">
        <f>VLOOKUP($B621,'Gas wholesale lookups'!$A$4:$R$15,'Inputs - Gas wholesale index'!O$2,FALSE)</f>
        <v>1</v>
      </c>
      <c r="P621" s="37">
        <f>VLOOKUP($B621,'Gas wholesale lookups'!$A$4:$R$15,'Inputs - Gas wholesale index'!P$2,FALSE)</f>
        <v>1</v>
      </c>
      <c r="Q621" s="37">
        <f>VLOOKUP($B621,'Gas wholesale lookups'!$A$4:$R$15,'Inputs - Gas wholesale index'!Q$2,FALSE)</f>
        <v>1</v>
      </c>
      <c r="R621" s="37">
        <f>VLOOKUP($B621,'Gas wholesale lookups'!$A$4:$R$15,'Inputs - Gas wholesale index'!R$2,FALSE)</f>
        <v>1</v>
      </c>
      <c r="S621" s="37">
        <f>VLOOKUP($B621,'Gas wholesale lookups'!$A$4:$R$15,'Inputs - Gas wholesale index'!S$2,FALSE)</f>
        <v>0</v>
      </c>
      <c r="T621" s="37">
        <f>VLOOKUP($B621,'Gas wholesale lookups'!$A$4:$R$15,'Inputs - Gas wholesale index'!T$2,FALSE)</f>
        <v>0</v>
      </c>
      <c r="U621" s="12">
        <f t="shared" si="181"/>
        <v>208526.18181818182</v>
      </c>
      <c r="V621" s="12">
        <f t="shared" si="182"/>
        <v>166168.27272727274</v>
      </c>
      <c r="W621" s="12">
        <f t="shared" si="183"/>
        <v>291847.5</v>
      </c>
      <c r="X621" s="12">
        <f t="shared" si="184"/>
        <v>332991.45454545453</v>
      </c>
      <c r="Y621" s="12">
        <f t="shared" si="185"/>
        <v>0</v>
      </c>
      <c r="Z621" s="12">
        <f t="shared" si="186"/>
        <v>0</v>
      </c>
      <c r="AA621" s="12">
        <f t="shared" si="187"/>
        <v>999533.40909090918</v>
      </c>
      <c r="AB621" s="22">
        <f t="shared" si="188"/>
        <v>0</v>
      </c>
      <c r="AC621" s="22">
        <f t="shared" si="189"/>
        <v>0</v>
      </c>
      <c r="AD621" s="22">
        <f t="shared" si="190"/>
        <v>0</v>
      </c>
      <c r="AE621" s="22">
        <f t="shared" si="191"/>
        <v>0</v>
      </c>
      <c r="AF621" s="22">
        <f t="shared" si="192"/>
        <v>0</v>
      </c>
      <c r="AG621" s="22">
        <f t="shared" si="193"/>
        <v>0</v>
      </c>
      <c r="AH621" s="22">
        <f t="shared" si="194"/>
        <v>0</v>
      </c>
      <c r="AI621" s="43" t="str">
        <f t="shared" si="195"/>
        <v>n/a</v>
      </c>
      <c r="AJ621" s="2" t="str">
        <f t="shared" si="178"/>
        <v>2017-18 Summer</v>
      </c>
      <c r="AK621" s="2" t="str">
        <f t="shared" si="179"/>
        <v>2016-17 Winter</v>
      </c>
      <c r="AL621" s="127">
        <v>0</v>
      </c>
    </row>
    <row r="622" spans="1:38">
      <c r="A622" s="46">
        <v>42741</v>
      </c>
      <c r="B622" s="13" t="str">
        <f t="shared" si="180"/>
        <v>Jan</v>
      </c>
      <c r="C622" s="182"/>
      <c r="D622" s="182"/>
      <c r="E622" s="182"/>
      <c r="F622" s="182"/>
      <c r="G622" s="182"/>
      <c r="H622" s="182"/>
      <c r="I622" s="12">
        <f>VLOOKUP($B622,'Gas wholesale lookups'!$A$4:$L$15,'Inputs - Gas wholesale index'!I$2,FALSE)</f>
        <v>208526.18181818182</v>
      </c>
      <c r="J622" s="12">
        <f>VLOOKUP($B622,'Gas wholesale lookups'!$A$4:$L$15,'Inputs - Gas wholesale index'!J$2,FALSE)</f>
        <v>166168.27272727274</v>
      </c>
      <c r="K622" s="12">
        <f>VLOOKUP($B622,'Gas wholesale lookups'!$A$4:$L$15,'Inputs - Gas wholesale index'!K$2,FALSE)</f>
        <v>291847.5</v>
      </c>
      <c r="L622" s="12">
        <f>VLOOKUP($B622,'Gas wholesale lookups'!$A$4:$L$15,'Inputs - Gas wholesale index'!L$2,FALSE)</f>
        <v>332991.45454545453</v>
      </c>
      <c r="M622" s="12">
        <f>VLOOKUP($B622,'Gas wholesale lookups'!$A$4:$L$15,'Inputs - Gas wholesale index'!M$2,FALSE)</f>
        <v>208526.18181818182</v>
      </c>
      <c r="N622" s="12">
        <f>VLOOKUP($B622,'Gas wholesale lookups'!$A$4:$L$15,'Inputs - Gas wholesale index'!N$2,FALSE)</f>
        <v>166168.27272727274</v>
      </c>
      <c r="O622" s="37">
        <f>VLOOKUP($B622,'Gas wholesale lookups'!$A$4:$R$15,'Inputs - Gas wholesale index'!O$2,FALSE)</f>
        <v>1</v>
      </c>
      <c r="P622" s="37">
        <f>VLOOKUP($B622,'Gas wholesale lookups'!$A$4:$R$15,'Inputs - Gas wholesale index'!P$2,FALSE)</f>
        <v>1</v>
      </c>
      <c r="Q622" s="37">
        <f>VLOOKUP($B622,'Gas wholesale lookups'!$A$4:$R$15,'Inputs - Gas wholesale index'!Q$2,FALSE)</f>
        <v>1</v>
      </c>
      <c r="R622" s="37">
        <f>VLOOKUP($B622,'Gas wholesale lookups'!$A$4:$R$15,'Inputs - Gas wholesale index'!R$2,FALSE)</f>
        <v>1</v>
      </c>
      <c r="S622" s="37">
        <f>VLOOKUP($B622,'Gas wholesale lookups'!$A$4:$R$15,'Inputs - Gas wholesale index'!S$2,FALSE)</f>
        <v>0</v>
      </c>
      <c r="T622" s="37">
        <f>VLOOKUP($B622,'Gas wholesale lookups'!$A$4:$R$15,'Inputs - Gas wholesale index'!T$2,FALSE)</f>
        <v>0</v>
      </c>
      <c r="U622" s="12">
        <f t="shared" si="181"/>
        <v>208526.18181818182</v>
      </c>
      <c r="V622" s="12">
        <f t="shared" si="182"/>
        <v>166168.27272727274</v>
      </c>
      <c r="W622" s="12">
        <f t="shared" si="183"/>
        <v>291847.5</v>
      </c>
      <c r="X622" s="12">
        <f t="shared" si="184"/>
        <v>332991.45454545453</v>
      </c>
      <c r="Y622" s="12">
        <f t="shared" si="185"/>
        <v>0</v>
      </c>
      <c r="Z622" s="12">
        <f t="shared" si="186"/>
        <v>0</v>
      </c>
      <c r="AA622" s="12">
        <f t="shared" si="187"/>
        <v>999533.40909090918</v>
      </c>
      <c r="AB622" s="22">
        <f t="shared" si="188"/>
        <v>0</v>
      </c>
      <c r="AC622" s="22">
        <f t="shared" si="189"/>
        <v>0</v>
      </c>
      <c r="AD622" s="22">
        <f t="shared" si="190"/>
        <v>0</v>
      </c>
      <c r="AE622" s="22">
        <f t="shared" si="191"/>
        <v>0</v>
      </c>
      <c r="AF622" s="22">
        <f t="shared" si="192"/>
        <v>0</v>
      </c>
      <c r="AG622" s="22">
        <f t="shared" si="193"/>
        <v>0</v>
      </c>
      <c r="AH622" s="22">
        <f t="shared" si="194"/>
        <v>0</v>
      </c>
      <c r="AI622" s="43" t="str">
        <f t="shared" si="195"/>
        <v>n/a</v>
      </c>
      <c r="AJ622" s="2" t="str">
        <f t="shared" si="178"/>
        <v>2017-18 Summer</v>
      </c>
      <c r="AK622" s="2" t="str">
        <f t="shared" si="179"/>
        <v>2016-17 Winter</v>
      </c>
      <c r="AL622" s="127">
        <v>0</v>
      </c>
    </row>
    <row r="623" spans="1:38">
      <c r="A623" s="46">
        <v>42744</v>
      </c>
      <c r="B623" s="13" t="str">
        <f t="shared" si="180"/>
        <v>Jan</v>
      </c>
      <c r="C623" s="182"/>
      <c r="D623" s="182"/>
      <c r="E623" s="182"/>
      <c r="F623" s="182"/>
      <c r="G623" s="182"/>
      <c r="H623" s="182"/>
      <c r="I623" s="12">
        <f>VLOOKUP($B623,'Gas wholesale lookups'!$A$4:$L$15,'Inputs - Gas wholesale index'!I$2,FALSE)</f>
        <v>208526.18181818182</v>
      </c>
      <c r="J623" s="12">
        <f>VLOOKUP($B623,'Gas wholesale lookups'!$A$4:$L$15,'Inputs - Gas wholesale index'!J$2,FALSE)</f>
        <v>166168.27272727274</v>
      </c>
      <c r="K623" s="12">
        <f>VLOOKUP($B623,'Gas wholesale lookups'!$A$4:$L$15,'Inputs - Gas wholesale index'!K$2,FALSE)</f>
        <v>291847.5</v>
      </c>
      <c r="L623" s="12">
        <f>VLOOKUP($B623,'Gas wholesale lookups'!$A$4:$L$15,'Inputs - Gas wholesale index'!L$2,FALSE)</f>
        <v>332991.45454545453</v>
      </c>
      <c r="M623" s="12">
        <f>VLOOKUP($B623,'Gas wholesale lookups'!$A$4:$L$15,'Inputs - Gas wholesale index'!M$2,FALSE)</f>
        <v>208526.18181818182</v>
      </c>
      <c r="N623" s="12">
        <f>VLOOKUP($B623,'Gas wholesale lookups'!$A$4:$L$15,'Inputs - Gas wholesale index'!N$2,FALSE)</f>
        <v>166168.27272727274</v>
      </c>
      <c r="O623" s="37">
        <f>VLOOKUP($B623,'Gas wholesale lookups'!$A$4:$R$15,'Inputs - Gas wholesale index'!O$2,FALSE)</f>
        <v>1</v>
      </c>
      <c r="P623" s="37">
        <f>VLOOKUP($B623,'Gas wholesale lookups'!$A$4:$R$15,'Inputs - Gas wholesale index'!P$2,FALSE)</f>
        <v>1</v>
      </c>
      <c r="Q623" s="37">
        <f>VLOOKUP($B623,'Gas wholesale lookups'!$A$4:$R$15,'Inputs - Gas wholesale index'!Q$2,FALSE)</f>
        <v>1</v>
      </c>
      <c r="R623" s="37">
        <f>VLOOKUP($B623,'Gas wholesale lookups'!$A$4:$R$15,'Inputs - Gas wholesale index'!R$2,FALSE)</f>
        <v>1</v>
      </c>
      <c r="S623" s="37">
        <f>VLOOKUP($B623,'Gas wholesale lookups'!$A$4:$R$15,'Inputs - Gas wholesale index'!S$2,FALSE)</f>
        <v>0</v>
      </c>
      <c r="T623" s="37">
        <f>VLOOKUP($B623,'Gas wholesale lookups'!$A$4:$R$15,'Inputs - Gas wholesale index'!T$2,FALSE)</f>
        <v>0</v>
      </c>
      <c r="U623" s="12">
        <f t="shared" si="181"/>
        <v>208526.18181818182</v>
      </c>
      <c r="V623" s="12">
        <f t="shared" si="182"/>
        <v>166168.27272727274</v>
      </c>
      <c r="W623" s="12">
        <f t="shared" si="183"/>
        <v>291847.5</v>
      </c>
      <c r="X623" s="12">
        <f t="shared" si="184"/>
        <v>332991.45454545453</v>
      </c>
      <c r="Y623" s="12">
        <f t="shared" si="185"/>
        <v>0</v>
      </c>
      <c r="Z623" s="12">
        <f t="shared" si="186"/>
        <v>0</v>
      </c>
      <c r="AA623" s="12">
        <f t="shared" si="187"/>
        <v>999533.40909090918</v>
      </c>
      <c r="AB623" s="22">
        <f t="shared" si="188"/>
        <v>0</v>
      </c>
      <c r="AC623" s="22">
        <f t="shared" si="189"/>
        <v>0</v>
      </c>
      <c r="AD623" s="22">
        <f t="shared" si="190"/>
        <v>0</v>
      </c>
      <c r="AE623" s="22">
        <f t="shared" si="191"/>
        <v>0</v>
      </c>
      <c r="AF623" s="22">
        <f t="shared" si="192"/>
        <v>0</v>
      </c>
      <c r="AG623" s="22">
        <f t="shared" si="193"/>
        <v>0</v>
      </c>
      <c r="AH623" s="22">
        <f t="shared" si="194"/>
        <v>0</v>
      </c>
      <c r="AI623" s="43" t="str">
        <f t="shared" si="195"/>
        <v>n/a</v>
      </c>
      <c r="AJ623" s="2" t="str">
        <f t="shared" si="178"/>
        <v>2017-18 Summer</v>
      </c>
      <c r="AK623" s="2" t="str">
        <f t="shared" si="179"/>
        <v>2016-17 Winter</v>
      </c>
      <c r="AL623" s="127">
        <v>0</v>
      </c>
    </row>
    <row r="624" spans="1:38">
      <c r="A624" s="46">
        <v>42745</v>
      </c>
      <c r="B624" s="13" t="str">
        <f t="shared" si="180"/>
        <v>Jan</v>
      </c>
      <c r="C624" s="182"/>
      <c r="D624" s="182"/>
      <c r="E624" s="182"/>
      <c r="F624" s="182"/>
      <c r="G624" s="182"/>
      <c r="H624" s="182"/>
      <c r="I624" s="12">
        <f>VLOOKUP($B624,'Gas wholesale lookups'!$A$4:$L$15,'Inputs - Gas wholesale index'!I$2,FALSE)</f>
        <v>208526.18181818182</v>
      </c>
      <c r="J624" s="12">
        <f>VLOOKUP($B624,'Gas wholesale lookups'!$A$4:$L$15,'Inputs - Gas wholesale index'!J$2,FALSE)</f>
        <v>166168.27272727274</v>
      </c>
      <c r="K624" s="12">
        <f>VLOOKUP($B624,'Gas wholesale lookups'!$A$4:$L$15,'Inputs - Gas wholesale index'!K$2,FALSE)</f>
        <v>291847.5</v>
      </c>
      <c r="L624" s="12">
        <f>VLOOKUP($B624,'Gas wholesale lookups'!$A$4:$L$15,'Inputs - Gas wholesale index'!L$2,FALSE)</f>
        <v>332991.45454545453</v>
      </c>
      <c r="M624" s="12">
        <f>VLOOKUP($B624,'Gas wholesale lookups'!$A$4:$L$15,'Inputs - Gas wholesale index'!M$2,FALSE)</f>
        <v>208526.18181818182</v>
      </c>
      <c r="N624" s="12">
        <f>VLOOKUP($B624,'Gas wholesale lookups'!$A$4:$L$15,'Inputs - Gas wholesale index'!N$2,FALSE)</f>
        <v>166168.27272727274</v>
      </c>
      <c r="O624" s="37">
        <f>VLOOKUP($B624,'Gas wholesale lookups'!$A$4:$R$15,'Inputs - Gas wholesale index'!O$2,FALSE)</f>
        <v>1</v>
      </c>
      <c r="P624" s="37">
        <f>VLOOKUP($B624,'Gas wholesale lookups'!$A$4:$R$15,'Inputs - Gas wholesale index'!P$2,FALSE)</f>
        <v>1</v>
      </c>
      <c r="Q624" s="37">
        <f>VLOOKUP($B624,'Gas wholesale lookups'!$A$4:$R$15,'Inputs - Gas wholesale index'!Q$2,FALSE)</f>
        <v>1</v>
      </c>
      <c r="R624" s="37">
        <f>VLOOKUP($B624,'Gas wholesale lookups'!$A$4:$R$15,'Inputs - Gas wholesale index'!R$2,FALSE)</f>
        <v>1</v>
      </c>
      <c r="S624" s="37">
        <f>VLOOKUP($B624,'Gas wholesale lookups'!$A$4:$R$15,'Inputs - Gas wholesale index'!S$2,FALSE)</f>
        <v>0</v>
      </c>
      <c r="T624" s="37">
        <f>VLOOKUP($B624,'Gas wholesale lookups'!$A$4:$R$15,'Inputs - Gas wholesale index'!T$2,FALSE)</f>
        <v>0</v>
      </c>
      <c r="U624" s="12">
        <f t="shared" si="181"/>
        <v>208526.18181818182</v>
      </c>
      <c r="V624" s="12">
        <f t="shared" si="182"/>
        <v>166168.27272727274</v>
      </c>
      <c r="W624" s="12">
        <f t="shared" si="183"/>
        <v>291847.5</v>
      </c>
      <c r="X624" s="12">
        <f t="shared" si="184"/>
        <v>332991.45454545453</v>
      </c>
      <c r="Y624" s="12">
        <f t="shared" si="185"/>
        <v>0</v>
      </c>
      <c r="Z624" s="12">
        <f t="shared" si="186"/>
        <v>0</v>
      </c>
      <c r="AA624" s="12">
        <f t="shared" si="187"/>
        <v>999533.40909090918</v>
      </c>
      <c r="AB624" s="22">
        <f t="shared" si="188"/>
        <v>0</v>
      </c>
      <c r="AC624" s="22">
        <f t="shared" si="189"/>
        <v>0</v>
      </c>
      <c r="AD624" s="22">
        <f t="shared" si="190"/>
        <v>0</v>
      </c>
      <c r="AE624" s="22">
        <f t="shared" si="191"/>
        <v>0</v>
      </c>
      <c r="AF624" s="22">
        <f t="shared" si="192"/>
        <v>0</v>
      </c>
      <c r="AG624" s="22">
        <f t="shared" si="193"/>
        <v>0</v>
      </c>
      <c r="AH624" s="22">
        <f t="shared" si="194"/>
        <v>0</v>
      </c>
      <c r="AI624" s="43" t="str">
        <f t="shared" si="195"/>
        <v>n/a</v>
      </c>
      <c r="AJ624" s="2" t="str">
        <f t="shared" si="178"/>
        <v>2017-18 Summer</v>
      </c>
      <c r="AK624" s="2" t="str">
        <f t="shared" si="179"/>
        <v>2016-17 Winter</v>
      </c>
      <c r="AL624" s="127">
        <v>0</v>
      </c>
    </row>
    <row r="625" spans="1:16384">
      <c r="A625" s="46">
        <v>42746</v>
      </c>
      <c r="B625" s="13" t="str">
        <f t="shared" si="180"/>
        <v>Jan</v>
      </c>
      <c r="C625" s="182"/>
      <c r="D625" s="182"/>
      <c r="E625" s="182"/>
      <c r="F625" s="182"/>
      <c r="G625" s="182"/>
      <c r="H625" s="182"/>
      <c r="I625" s="12">
        <f>VLOOKUP($B625,'Gas wholesale lookups'!$A$4:$L$15,'Inputs - Gas wholesale index'!I$2,FALSE)</f>
        <v>208526.18181818182</v>
      </c>
      <c r="J625" s="12">
        <f>VLOOKUP($B625,'Gas wholesale lookups'!$A$4:$L$15,'Inputs - Gas wholesale index'!J$2,FALSE)</f>
        <v>166168.27272727274</v>
      </c>
      <c r="K625" s="12">
        <f>VLOOKUP($B625,'Gas wholesale lookups'!$A$4:$L$15,'Inputs - Gas wholesale index'!K$2,FALSE)</f>
        <v>291847.5</v>
      </c>
      <c r="L625" s="12">
        <f>VLOOKUP($B625,'Gas wholesale lookups'!$A$4:$L$15,'Inputs - Gas wholesale index'!L$2,FALSE)</f>
        <v>332991.45454545453</v>
      </c>
      <c r="M625" s="12">
        <f>VLOOKUP($B625,'Gas wholesale lookups'!$A$4:$L$15,'Inputs - Gas wholesale index'!M$2,FALSE)</f>
        <v>208526.18181818182</v>
      </c>
      <c r="N625" s="12">
        <f>VLOOKUP($B625,'Gas wholesale lookups'!$A$4:$L$15,'Inputs - Gas wholesale index'!N$2,FALSE)</f>
        <v>166168.27272727274</v>
      </c>
      <c r="O625" s="37">
        <f>VLOOKUP($B625,'Gas wholesale lookups'!$A$4:$R$15,'Inputs - Gas wholesale index'!O$2,FALSE)</f>
        <v>1</v>
      </c>
      <c r="P625" s="37">
        <f>VLOOKUP($B625,'Gas wholesale lookups'!$A$4:$R$15,'Inputs - Gas wholesale index'!P$2,FALSE)</f>
        <v>1</v>
      </c>
      <c r="Q625" s="37">
        <f>VLOOKUP($B625,'Gas wholesale lookups'!$A$4:$R$15,'Inputs - Gas wholesale index'!Q$2,FALSE)</f>
        <v>1</v>
      </c>
      <c r="R625" s="37">
        <f>VLOOKUP($B625,'Gas wholesale lookups'!$A$4:$R$15,'Inputs - Gas wholesale index'!R$2,FALSE)</f>
        <v>1</v>
      </c>
      <c r="S625" s="37">
        <f>VLOOKUP($B625,'Gas wholesale lookups'!$A$4:$R$15,'Inputs - Gas wholesale index'!S$2,FALSE)</f>
        <v>0</v>
      </c>
      <c r="T625" s="37">
        <f>VLOOKUP($B625,'Gas wholesale lookups'!$A$4:$R$15,'Inputs - Gas wholesale index'!T$2,FALSE)</f>
        <v>0</v>
      </c>
      <c r="U625" s="12">
        <f t="shared" si="181"/>
        <v>208526.18181818182</v>
      </c>
      <c r="V625" s="12">
        <f t="shared" si="182"/>
        <v>166168.27272727274</v>
      </c>
      <c r="W625" s="12">
        <f t="shared" si="183"/>
        <v>291847.5</v>
      </c>
      <c r="X625" s="12">
        <f t="shared" si="184"/>
        <v>332991.45454545453</v>
      </c>
      <c r="Y625" s="12">
        <f t="shared" si="185"/>
        <v>0</v>
      </c>
      <c r="Z625" s="12">
        <f t="shared" si="186"/>
        <v>0</v>
      </c>
      <c r="AA625" s="12">
        <f t="shared" si="187"/>
        <v>999533.40909090918</v>
      </c>
      <c r="AB625" s="22">
        <f t="shared" si="188"/>
        <v>0</v>
      </c>
      <c r="AC625" s="22">
        <f t="shared" si="189"/>
        <v>0</v>
      </c>
      <c r="AD625" s="22">
        <f t="shared" si="190"/>
        <v>0</v>
      </c>
      <c r="AE625" s="22">
        <f t="shared" si="191"/>
        <v>0</v>
      </c>
      <c r="AF625" s="22">
        <f t="shared" si="192"/>
        <v>0</v>
      </c>
      <c r="AG625" s="22">
        <f t="shared" si="193"/>
        <v>0</v>
      </c>
      <c r="AH625" s="22">
        <f t="shared" si="194"/>
        <v>0</v>
      </c>
      <c r="AI625" s="43" t="str">
        <f t="shared" si="195"/>
        <v>n/a</v>
      </c>
      <c r="AJ625" s="2" t="str">
        <f t="shared" si="178"/>
        <v>2017-18 Summer</v>
      </c>
      <c r="AK625" s="2" t="str">
        <f t="shared" si="179"/>
        <v>2016-17 Winter</v>
      </c>
      <c r="AL625" s="127">
        <v>0</v>
      </c>
    </row>
    <row r="626" spans="1:16384">
      <c r="A626" s="46">
        <v>42747</v>
      </c>
      <c r="B626" s="13" t="str">
        <f t="shared" si="180"/>
        <v>Jan</v>
      </c>
      <c r="C626" s="182"/>
      <c r="D626" s="182"/>
      <c r="E626" s="182"/>
      <c r="F626" s="182"/>
      <c r="G626" s="182"/>
      <c r="H626" s="182"/>
      <c r="I626" s="12">
        <f>VLOOKUP($B626,'Gas wholesale lookups'!$A$4:$L$15,'Inputs - Gas wholesale index'!I$2,FALSE)</f>
        <v>208526.18181818182</v>
      </c>
      <c r="J626" s="12">
        <f>VLOOKUP($B626,'Gas wholesale lookups'!$A$4:$L$15,'Inputs - Gas wholesale index'!J$2,FALSE)</f>
        <v>166168.27272727274</v>
      </c>
      <c r="K626" s="12">
        <f>VLOOKUP($B626,'Gas wholesale lookups'!$A$4:$L$15,'Inputs - Gas wholesale index'!K$2,FALSE)</f>
        <v>291847.5</v>
      </c>
      <c r="L626" s="12">
        <f>VLOOKUP($B626,'Gas wholesale lookups'!$A$4:$L$15,'Inputs - Gas wholesale index'!L$2,FALSE)</f>
        <v>332991.45454545453</v>
      </c>
      <c r="M626" s="12">
        <f>VLOOKUP($B626,'Gas wholesale lookups'!$A$4:$L$15,'Inputs - Gas wholesale index'!M$2,FALSE)</f>
        <v>208526.18181818182</v>
      </c>
      <c r="N626" s="12">
        <f>VLOOKUP($B626,'Gas wholesale lookups'!$A$4:$L$15,'Inputs - Gas wholesale index'!N$2,FALSE)</f>
        <v>166168.27272727274</v>
      </c>
      <c r="O626" s="37">
        <f>VLOOKUP($B626,'Gas wholesale lookups'!$A$4:$R$15,'Inputs - Gas wholesale index'!O$2,FALSE)</f>
        <v>1</v>
      </c>
      <c r="P626" s="37">
        <f>VLOOKUP($B626,'Gas wholesale lookups'!$A$4:$R$15,'Inputs - Gas wholesale index'!P$2,FALSE)</f>
        <v>1</v>
      </c>
      <c r="Q626" s="37">
        <f>VLOOKUP($B626,'Gas wholesale lookups'!$A$4:$R$15,'Inputs - Gas wholesale index'!Q$2,FALSE)</f>
        <v>1</v>
      </c>
      <c r="R626" s="37">
        <f>VLOOKUP($B626,'Gas wholesale lookups'!$A$4:$R$15,'Inputs - Gas wholesale index'!R$2,FALSE)</f>
        <v>1</v>
      </c>
      <c r="S626" s="37">
        <f>VLOOKUP($B626,'Gas wholesale lookups'!$A$4:$R$15,'Inputs - Gas wholesale index'!S$2,FALSE)</f>
        <v>0</v>
      </c>
      <c r="T626" s="37">
        <f>VLOOKUP($B626,'Gas wholesale lookups'!$A$4:$R$15,'Inputs - Gas wholesale index'!T$2,FALSE)</f>
        <v>0</v>
      </c>
      <c r="U626" s="12">
        <f t="shared" si="181"/>
        <v>208526.18181818182</v>
      </c>
      <c r="V626" s="12">
        <f t="shared" si="182"/>
        <v>166168.27272727274</v>
      </c>
      <c r="W626" s="12">
        <f t="shared" si="183"/>
        <v>291847.5</v>
      </c>
      <c r="X626" s="12">
        <f t="shared" si="184"/>
        <v>332991.45454545453</v>
      </c>
      <c r="Y626" s="12">
        <f t="shared" si="185"/>
        <v>0</v>
      </c>
      <c r="Z626" s="12">
        <f t="shared" si="186"/>
        <v>0</v>
      </c>
      <c r="AA626" s="12">
        <f t="shared" si="187"/>
        <v>999533.40909090918</v>
      </c>
      <c r="AB626" s="22">
        <f t="shared" si="188"/>
        <v>0</v>
      </c>
      <c r="AC626" s="22">
        <f t="shared" si="189"/>
        <v>0</v>
      </c>
      <c r="AD626" s="22">
        <f t="shared" si="190"/>
        <v>0</v>
      </c>
      <c r="AE626" s="22">
        <f t="shared" si="191"/>
        <v>0</v>
      </c>
      <c r="AF626" s="22">
        <f t="shared" si="192"/>
        <v>0</v>
      </c>
      <c r="AG626" s="22">
        <f t="shared" si="193"/>
        <v>0</v>
      </c>
      <c r="AH626" s="22">
        <f t="shared" si="194"/>
        <v>0</v>
      </c>
      <c r="AI626" s="43" t="str">
        <f t="shared" si="195"/>
        <v>n/a</v>
      </c>
      <c r="AJ626" s="2" t="str">
        <f t="shared" si="178"/>
        <v>2017-18 Summer</v>
      </c>
      <c r="AK626" s="2" t="str">
        <f t="shared" si="179"/>
        <v>2016-17 Winter</v>
      </c>
      <c r="AL626" s="127">
        <v>0</v>
      </c>
    </row>
    <row r="627" spans="1:16384">
      <c r="A627" s="46">
        <v>42748</v>
      </c>
      <c r="B627" s="13" t="str">
        <f t="shared" si="180"/>
        <v>Jan</v>
      </c>
      <c r="C627" s="182"/>
      <c r="D627" s="182"/>
      <c r="E627" s="182"/>
      <c r="F627" s="182"/>
      <c r="G627" s="182"/>
      <c r="H627" s="182"/>
      <c r="I627" s="12">
        <f>VLOOKUP($B627,'Gas wholesale lookups'!$A$4:$L$15,'Inputs - Gas wholesale index'!I$2,FALSE)</f>
        <v>208526.18181818182</v>
      </c>
      <c r="J627" s="12">
        <f>VLOOKUP($B627,'Gas wholesale lookups'!$A$4:$L$15,'Inputs - Gas wholesale index'!J$2,FALSE)</f>
        <v>166168.27272727274</v>
      </c>
      <c r="K627" s="12">
        <f>VLOOKUP($B627,'Gas wholesale lookups'!$A$4:$L$15,'Inputs - Gas wholesale index'!K$2,FALSE)</f>
        <v>291847.5</v>
      </c>
      <c r="L627" s="12">
        <f>VLOOKUP($B627,'Gas wholesale lookups'!$A$4:$L$15,'Inputs - Gas wholesale index'!L$2,FALSE)</f>
        <v>332991.45454545453</v>
      </c>
      <c r="M627" s="12">
        <f>VLOOKUP($B627,'Gas wholesale lookups'!$A$4:$L$15,'Inputs - Gas wholesale index'!M$2,FALSE)</f>
        <v>208526.18181818182</v>
      </c>
      <c r="N627" s="12">
        <f>VLOOKUP($B627,'Gas wholesale lookups'!$A$4:$L$15,'Inputs - Gas wholesale index'!N$2,FALSE)</f>
        <v>166168.27272727274</v>
      </c>
      <c r="O627" s="37">
        <f>VLOOKUP($B627,'Gas wholesale lookups'!$A$4:$R$15,'Inputs - Gas wholesale index'!O$2,FALSE)</f>
        <v>1</v>
      </c>
      <c r="P627" s="37">
        <f>VLOOKUP($B627,'Gas wholesale lookups'!$A$4:$R$15,'Inputs - Gas wholesale index'!P$2,FALSE)</f>
        <v>1</v>
      </c>
      <c r="Q627" s="37">
        <f>VLOOKUP($B627,'Gas wholesale lookups'!$A$4:$R$15,'Inputs - Gas wholesale index'!Q$2,FALSE)</f>
        <v>1</v>
      </c>
      <c r="R627" s="37">
        <f>VLOOKUP($B627,'Gas wholesale lookups'!$A$4:$R$15,'Inputs - Gas wholesale index'!R$2,FALSE)</f>
        <v>1</v>
      </c>
      <c r="S627" s="37">
        <f>VLOOKUP($B627,'Gas wholesale lookups'!$A$4:$R$15,'Inputs - Gas wholesale index'!S$2,FALSE)</f>
        <v>0</v>
      </c>
      <c r="T627" s="37">
        <f>VLOOKUP($B627,'Gas wholesale lookups'!$A$4:$R$15,'Inputs - Gas wholesale index'!T$2,FALSE)</f>
        <v>0</v>
      </c>
      <c r="U627" s="12">
        <f t="shared" si="181"/>
        <v>208526.18181818182</v>
      </c>
      <c r="V627" s="12">
        <f t="shared" si="182"/>
        <v>166168.27272727274</v>
      </c>
      <c r="W627" s="12">
        <f t="shared" si="183"/>
        <v>291847.5</v>
      </c>
      <c r="X627" s="12">
        <f t="shared" si="184"/>
        <v>332991.45454545453</v>
      </c>
      <c r="Y627" s="12">
        <f t="shared" si="185"/>
        <v>0</v>
      </c>
      <c r="Z627" s="12">
        <f t="shared" si="186"/>
        <v>0</v>
      </c>
      <c r="AA627" s="12">
        <f t="shared" si="187"/>
        <v>999533.40909090918</v>
      </c>
      <c r="AB627" s="22">
        <f t="shared" si="188"/>
        <v>0</v>
      </c>
      <c r="AC627" s="22">
        <f t="shared" si="189"/>
        <v>0</v>
      </c>
      <c r="AD627" s="22">
        <f t="shared" si="190"/>
        <v>0</v>
      </c>
      <c r="AE627" s="22">
        <f t="shared" si="191"/>
        <v>0</v>
      </c>
      <c r="AF627" s="22">
        <f t="shared" si="192"/>
        <v>0</v>
      </c>
      <c r="AG627" s="22">
        <f t="shared" si="193"/>
        <v>0</v>
      </c>
      <c r="AH627" s="22">
        <f t="shared" si="194"/>
        <v>0</v>
      </c>
      <c r="AI627" s="43" t="str">
        <f t="shared" si="195"/>
        <v>n/a</v>
      </c>
      <c r="AJ627" s="2" t="str">
        <f t="shared" si="178"/>
        <v>2017-18 Summer</v>
      </c>
      <c r="AK627" s="2" t="str">
        <f t="shared" si="179"/>
        <v>2016-17 Winter</v>
      </c>
      <c r="AL627" s="127">
        <v>0</v>
      </c>
    </row>
    <row r="628" spans="1:16384">
      <c r="A628" s="46">
        <v>42751</v>
      </c>
      <c r="B628" s="13" t="str">
        <f t="shared" si="180"/>
        <v>Jan</v>
      </c>
      <c r="C628" s="182"/>
      <c r="D628" s="182"/>
      <c r="E628" s="182"/>
      <c r="F628" s="182"/>
      <c r="G628" s="182"/>
      <c r="H628" s="182"/>
      <c r="I628" s="12">
        <f>VLOOKUP($B628,'Gas wholesale lookups'!$A$4:$L$15,'Inputs - Gas wholesale index'!I$2,FALSE)</f>
        <v>208526.18181818182</v>
      </c>
      <c r="J628" s="12">
        <f>VLOOKUP($B628,'Gas wholesale lookups'!$A$4:$L$15,'Inputs - Gas wholesale index'!J$2,FALSE)</f>
        <v>166168.27272727274</v>
      </c>
      <c r="K628" s="12">
        <f>VLOOKUP($B628,'Gas wholesale lookups'!$A$4:$L$15,'Inputs - Gas wholesale index'!K$2,FALSE)</f>
        <v>291847.5</v>
      </c>
      <c r="L628" s="12">
        <f>VLOOKUP($B628,'Gas wholesale lookups'!$A$4:$L$15,'Inputs - Gas wholesale index'!L$2,FALSE)</f>
        <v>332991.45454545453</v>
      </c>
      <c r="M628" s="12">
        <f>VLOOKUP($B628,'Gas wholesale lookups'!$A$4:$L$15,'Inputs - Gas wholesale index'!M$2,FALSE)</f>
        <v>208526.18181818182</v>
      </c>
      <c r="N628" s="12">
        <f>VLOOKUP($B628,'Gas wholesale lookups'!$A$4:$L$15,'Inputs - Gas wholesale index'!N$2,FALSE)</f>
        <v>166168.27272727274</v>
      </c>
      <c r="O628" s="37">
        <f>VLOOKUP($B628,'Gas wholesale lookups'!$A$4:$R$15,'Inputs - Gas wholesale index'!O$2,FALSE)</f>
        <v>1</v>
      </c>
      <c r="P628" s="37">
        <f>VLOOKUP($B628,'Gas wholesale lookups'!$A$4:$R$15,'Inputs - Gas wholesale index'!P$2,FALSE)</f>
        <v>1</v>
      </c>
      <c r="Q628" s="37">
        <f>VLOOKUP($B628,'Gas wholesale lookups'!$A$4:$R$15,'Inputs - Gas wholesale index'!Q$2,FALSE)</f>
        <v>1</v>
      </c>
      <c r="R628" s="37">
        <f>VLOOKUP($B628,'Gas wholesale lookups'!$A$4:$R$15,'Inputs - Gas wholesale index'!R$2,FALSE)</f>
        <v>1</v>
      </c>
      <c r="S628" s="37">
        <f>VLOOKUP($B628,'Gas wholesale lookups'!$A$4:$R$15,'Inputs - Gas wholesale index'!S$2,FALSE)</f>
        <v>0</v>
      </c>
      <c r="T628" s="37">
        <f>VLOOKUP($B628,'Gas wholesale lookups'!$A$4:$R$15,'Inputs - Gas wholesale index'!T$2,FALSE)</f>
        <v>0</v>
      </c>
      <c r="U628" s="12">
        <f t="shared" si="181"/>
        <v>208526.18181818182</v>
      </c>
      <c r="V628" s="12">
        <f t="shared" si="182"/>
        <v>166168.27272727274</v>
      </c>
      <c r="W628" s="12">
        <f t="shared" si="183"/>
        <v>291847.5</v>
      </c>
      <c r="X628" s="12">
        <f t="shared" si="184"/>
        <v>332991.45454545453</v>
      </c>
      <c r="Y628" s="12">
        <f t="shared" si="185"/>
        <v>0</v>
      </c>
      <c r="Z628" s="12">
        <f t="shared" si="186"/>
        <v>0</v>
      </c>
      <c r="AA628" s="12">
        <f t="shared" si="187"/>
        <v>999533.40909090918</v>
      </c>
      <c r="AB628" s="22">
        <f t="shared" si="188"/>
        <v>0</v>
      </c>
      <c r="AC628" s="22">
        <f t="shared" si="189"/>
        <v>0</v>
      </c>
      <c r="AD628" s="22">
        <f t="shared" si="190"/>
        <v>0</v>
      </c>
      <c r="AE628" s="22">
        <f t="shared" si="191"/>
        <v>0</v>
      </c>
      <c r="AF628" s="22">
        <f t="shared" si="192"/>
        <v>0</v>
      </c>
      <c r="AG628" s="22">
        <f t="shared" si="193"/>
        <v>0</v>
      </c>
      <c r="AH628" s="22">
        <f t="shared" si="194"/>
        <v>0</v>
      </c>
      <c r="AI628" s="43" t="str">
        <f t="shared" si="195"/>
        <v>n/a</v>
      </c>
      <c r="AJ628" s="2" t="str">
        <f t="shared" si="178"/>
        <v>2017-18 Summer</v>
      </c>
      <c r="AK628" s="2" t="str">
        <f t="shared" si="179"/>
        <v>2016-17 Winter</v>
      </c>
      <c r="AL628" s="127">
        <v>0</v>
      </c>
    </row>
    <row r="629" spans="1:16384">
      <c r="A629" s="46">
        <v>42752</v>
      </c>
      <c r="B629" s="13" t="str">
        <f t="shared" si="180"/>
        <v>Jan</v>
      </c>
      <c r="C629" s="182"/>
      <c r="D629" s="182"/>
      <c r="E629" s="182"/>
      <c r="F629" s="182"/>
      <c r="G629" s="182"/>
      <c r="H629" s="182"/>
      <c r="I629" s="12">
        <f>VLOOKUP($B629,'Gas wholesale lookups'!$A$4:$L$15,'Inputs - Gas wholesale index'!I$2,FALSE)</f>
        <v>208526.18181818182</v>
      </c>
      <c r="J629" s="12">
        <f>VLOOKUP($B629,'Gas wholesale lookups'!$A$4:$L$15,'Inputs - Gas wholesale index'!J$2,FALSE)</f>
        <v>166168.27272727274</v>
      </c>
      <c r="K629" s="12">
        <f>VLOOKUP($B629,'Gas wholesale lookups'!$A$4:$L$15,'Inputs - Gas wholesale index'!K$2,FALSE)</f>
        <v>291847.5</v>
      </c>
      <c r="L629" s="12">
        <f>VLOOKUP($B629,'Gas wholesale lookups'!$A$4:$L$15,'Inputs - Gas wholesale index'!L$2,FALSE)</f>
        <v>332991.45454545453</v>
      </c>
      <c r="M629" s="12">
        <f>VLOOKUP($B629,'Gas wholesale lookups'!$A$4:$L$15,'Inputs - Gas wholesale index'!M$2,FALSE)</f>
        <v>208526.18181818182</v>
      </c>
      <c r="N629" s="12">
        <f>VLOOKUP($B629,'Gas wholesale lookups'!$A$4:$L$15,'Inputs - Gas wholesale index'!N$2,FALSE)</f>
        <v>166168.27272727274</v>
      </c>
      <c r="O629" s="37">
        <f>VLOOKUP($B629,'Gas wholesale lookups'!$A$4:$R$15,'Inputs - Gas wholesale index'!O$2,FALSE)</f>
        <v>1</v>
      </c>
      <c r="P629" s="37">
        <f>VLOOKUP($B629,'Gas wholesale lookups'!$A$4:$R$15,'Inputs - Gas wholesale index'!P$2,FALSE)</f>
        <v>1</v>
      </c>
      <c r="Q629" s="37">
        <f>VLOOKUP($B629,'Gas wholesale lookups'!$A$4:$R$15,'Inputs - Gas wholesale index'!Q$2,FALSE)</f>
        <v>1</v>
      </c>
      <c r="R629" s="37">
        <f>VLOOKUP($B629,'Gas wholesale lookups'!$A$4:$R$15,'Inputs - Gas wholesale index'!R$2,FALSE)</f>
        <v>1</v>
      </c>
      <c r="S629" s="37">
        <f>VLOOKUP($B629,'Gas wholesale lookups'!$A$4:$R$15,'Inputs - Gas wholesale index'!S$2,FALSE)</f>
        <v>0</v>
      </c>
      <c r="T629" s="37">
        <f>VLOOKUP($B629,'Gas wholesale lookups'!$A$4:$R$15,'Inputs - Gas wholesale index'!T$2,FALSE)</f>
        <v>0</v>
      </c>
      <c r="U629" s="12">
        <f t="shared" si="181"/>
        <v>208526.18181818182</v>
      </c>
      <c r="V629" s="12">
        <f t="shared" si="182"/>
        <v>166168.27272727274</v>
      </c>
      <c r="W629" s="12">
        <f t="shared" si="183"/>
        <v>291847.5</v>
      </c>
      <c r="X629" s="12">
        <f t="shared" si="184"/>
        <v>332991.45454545453</v>
      </c>
      <c r="Y629" s="12">
        <f t="shared" si="185"/>
        <v>0</v>
      </c>
      <c r="Z629" s="12">
        <f t="shared" si="186"/>
        <v>0</v>
      </c>
      <c r="AA629" s="12">
        <f t="shared" si="187"/>
        <v>999533.40909090918</v>
      </c>
      <c r="AB629" s="22">
        <f t="shared" si="188"/>
        <v>0</v>
      </c>
      <c r="AC629" s="22">
        <f t="shared" si="189"/>
        <v>0</v>
      </c>
      <c r="AD629" s="22">
        <f t="shared" si="190"/>
        <v>0</v>
      </c>
      <c r="AE629" s="22">
        <f t="shared" si="191"/>
        <v>0</v>
      </c>
      <c r="AF629" s="22">
        <f t="shared" si="192"/>
        <v>0</v>
      </c>
      <c r="AG629" s="22">
        <f t="shared" si="193"/>
        <v>0</v>
      </c>
      <c r="AH629" s="22">
        <f t="shared" si="194"/>
        <v>0</v>
      </c>
      <c r="AI629" s="43" t="str">
        <f t="shared" si="195"/>
        <v>n/a</v>
      </c>
      <c r="AJ629" s="2" t="str">
        <f t="shared" si="178"/>
        <v>2017-18 Summer</v>
      </c>
      <c r="AK629" s="2" t="str">
        <f t="shared" si="179"/>
        <v>2016-17 Winter</v>
      </c>
      <c r="AL629" s="127">
        <v>0</v>
      </c>
    </row>
    <row r="630" spans="1:16384">
      <c r="A630" s="46">
        <v>42753</v>
      </c>
      <c r="B630" s="13" t="str">
        <f t="shared" si="180"/>
        <v>Jan</v>
      </c>
      <c r="C630" s="182"/>
      <c r="D630" s="182"/>
      <c r="E630" s="182"/>
      <c r="F630" s="182"/>
      <c r="G630" s="182"/>
      <c r="H630" s="182"/>
      <c r="I630" s="12">
        <f>VLOOKUP($B630,'Gas wholesale lookups'!$A$4:$L$15,'Inputs - Gas wholesale index'!I$2,FALSE)</f>
        <v>208526.18181818182</v>
      </c>
      <c r="J630" s="12">
        <f>VLOOKUP($B630,'Gas wholesale lookups'!$A$4:$L$15,'Inputs - Gas wholesale index'!J$2,FALSE)</f>
        <v>166168.27272727274</v>
      </c>
      <c r="K630" s="12">
        <f>VLOOKUP($B630,'Gas wholesale lookups'!$A$4:$L$15,'Inputs - Gas wholesale index'!K$2,FALSE)</f>
        <v>291847.5</v>
      </c>
      <c r="L630" s="12">
        <f>VLOOKUP($B630,'Gas wholesale lookups'!$A$4:$L$15,'Inputs - Gas wholesale index'!L$2,FALSE)</f>
        <v>332991.45454545453</v>
      </c>
      <c r="M630" s="12">
        <f>VLOOKUP($B630,'Gas wholesale lookups'!$A$4:$L$15,'Inputs - Gas wholesale index'!M$2,FALSE)</f>
        <v>208526.18181818182</v>
      </c>
      <c r="N630" s="12">
        <f>VLOOKUP($B630,'Gas wholesale lookups'!$A$4:$L$15,'Inputs - Gas wholesale index'!N$2,FALSE)</f>
        <v>166168.27272727274</v>
      </c>
      <c r="O630" s="37">
        <f>VLOOKUP($B630,'Gas wholesale lookups'!$A$4:$R$15,'Inputs - Gas wholesale index'!O$2,FALSE)</f>
        <v>1</v>
      </c>
      <c r="P630" s="37">
        <f>VLOOKUP($B630,'Gas wholesale lookups'!$A$4:$R$15,'Inputs - Gas wholesale index'!P$2,FALSE)</f>
        <v>1</v>
      </c>
      <c r="Q630" s="37">
        <f>VLOOKUP($B630,'Gas wholesale lookups'!$A$4:$R$15,'Inputs - Gas wholesale index'!Q$2,FALSE)</f>
        <v>1</v>
      </c>
      <c r="R630" s="37">
        <f>VLOOKUP($B630,'Gas wholesale lookups'!$A$4:$R$15,'Inputs - Gas wholesale index'!R$2,FALSE)</f>
        <v>1</v>
      </c>
      <c r="S630" s="37">
        <f>VLOOKUP($B630,'Gas wholesale lookups'!$A$4:$R$15,'Inputs - Gas wholesale index'!S$2,FALSE)</f>
        <v>0</v>
      </c>
      <c r="T630" s="37">
        <f>VLOOKUP($B630,'Gas wholesale lookups'!$A$4:$R$15,'Inputs - Gas wholesale index'!T$2,FALSE)</f>
        <v>0</v>
      </c>
      <c r="U630" s="12">
        <f t="shared" si="181"/>
        <v>208526.18181818182</v>
      </c>
      <c r="V630" s="12">
        <f t="shared" si="182"/>
        <v>166168.27272727274</v>
      </c>
      <c r="W630" s="12">
        <f t="shared" si="183"/>
        <v>291847.5</v>
      </c>
      <c r="X630" s="12">
        <f t="shared" si="184"/>
        <v>332991.45454545453</v>
      </c>
      <c r="Y630" s="12">
        <f t="shared" si="185"/>
        <v>0</v>
      </c>
      <c r="Z630" s="12">
        <f t="shared" si="186"/>
        <v>0</v>
      </c>
      <c r="AA630" s="12">
        <f t="shared" si="187"/>
        <v>999533.40909090918</v>
      </c>
      <c r="AB630" s="22">
        <f t="shared" si="188"/>
        <v>0</v>
      </c>
      <c r="AC630" s="22">
        <f t="shared" si="189"/>
        <v>0</v>
      </c>
      <c r="AD630" s="22">
        <f t="shared" si="190"/>
        <v>0</v>
      </c>
      <c r="AE630" s="22">
        <f t="shared" si="191"/>
        <v>0</v>
      </c>
      <c r="AF630" s="22">
        <f t="shared" si="192"/>
        <v>0</v>
      </c>
      <c r="AG630" s="22">
        <f t="shared" si="193"/>
        <v>0</v>
      </c>
      <c r="AH630" s="22">
        <f t="shared" si="194"/>
        <v>0</v>
      </c>
      <c r="AI630" s="43" t="str">
        <f t="shared" si="195"/>
        <v>n/a</v>
      </c>
      <c r="AJ630" s="2" t="str">
        <f t="shared" si="178"/>
        <v>2017-18 Summer</v>
      </c>
      <c r="AK630" s="2" t="str">
        <f t="shared" si="179"/>
        <v>2016-17 Winter</v>
      </c>
      <c r="AL630" s="127">
        <v>0</v>
      </c>
    </row>
    <row r="631" spans="1:16384">
      <c r="A631" s="46">
        <v>42754</v>
      </c>
      <c r="B631" s="13" t="str">
        <f t="shared" si="180"/>
        <v>Jan</v>
      </c>
      <c r="C631" s="182"/>
      <c r="D631" s="182"/>
      <c r="E631" s="182"/>
      <c r="F631" s="182"/>
      <c r="G631" s="182"/>
      <c r="H631" s="182"/>
      <c r="I631" s="12">
        <f>VLOOKUP($B631,'Gas wholesale lookups'!$A$4:$L$15,'Inputs - Gas wholesale index'!I$2,FALSE)</f>
        <v>208526.18181818182</v>
      </c>
      <c r="J631" s="12">
        <f>VLOOKUP($B631,'Gas wholesale lookups'!$A$4:$L$15,'Inputs - Gas wholesale index'!J$2,FALSE)</f>
        <v>166168.27272727274</v>
      </c>
      <c r="K631" s="12">
        <f>VLOOKUP($B631,'Gas wholesale lookups'!$A$4:$L$15,'Inputs - Gas wholesale index'!K$2,FALSE)</f>
        <v>291847.5</v>
      </c>
      <c r="L631" s="12">
        <f>VLOOKUP($B631,'Gas wholesale lookups'!$A$4:$L$15,'Inputs - Gas wholesale index'!L$2,FALSE)</f>
        <v>332991.45454545453</v>
      </c>
      <c r="M631" s="12">
        <f>VLOOKUP($B631,'Gas wholesale lookups'!$A$4:$L$15,'Inputs - Gas wholesale index'!M$2,FALSE)</f>
        <v>208526.18181818182</v>
      </c>
      <c r="N631" s="12">
        <f>VLOOKUP($B631,'Gas wholesale lookups'!$A$4:$L$15,'Inputs - Gas wholesale index'!N$2,FALSE)</f>
        <v>166168.27272727274</v>
      </c>
      <c r="O631" s="37">
        <f>VLOOKUP($B631,'Gas wholesale lookups'!$A$4:$R$15,'Inputs - Gas wholesale index'!O$2,FALSE)</f>
        <v>1</v>
      </c>
      <c r="P631" s="37">
        <f>VLOOKUP($B631,'Gas wholesale lookups'!$A$4:$R$15,'Inputs - Gas wholesale index'!P$2,FALSE)</f>
        <v>1</v>
      </c>
      <c r="Q631" s="37">
        <f>VLOOKUP($B631,'Gas wholesale lookups'!$A$4:$R$15,'Inputs - Gas wholesale index'!Q$2,FALSE)</f>
        <v>1</v>
      </c>
      <c r="R631" s="37">
        <f>VLOOKUP($B631,'Gas wholesale lookups'!$A$4:$R$15,'Inputs - Gas wholesale index'!R$2,FALSE)</f>
        <v>1</v>
      </c>
      <c r="S631" s="37">
        <f>VLOOKUP($B631,'Gas wholesale lookups'!$A$4:$R$15,'Inputs - Gas wholesale index'!S$2,FALSE)</f>
        <v>0</v>
      </c>
      <c r="T631" s="37">
        <f>VLOOKUP($B631,'Gas wholesale lookups'!$A$4:$R$15,'Inputs - Gas wholesale index'!T$2,FALSE)</f>
        <v>0</v>
      </c>
      <c r="U631" s="12">
        <f t="shared" si="181"/>
        <v>208526.18181818182</v>
      </c>
      <c r="V631" s="12">
        <f t="shared" si="182"/>
        <v>166168.27272727274</v>
      </c>
      <c r="W631" s="12">
        <f t="shared" si="183"/>
        <v>291847.5</v>
      </c>
      <c r="X631" s="12">
        <f t="shared" si="184"/>
        <v>332991.45454545453</v>
      </c>
      <c r="Y631" s="12">
        <f t="shared" si="185"/>
        <v>0</v>
      </c>
      <c r="Z631" s="12">
        <f t="shared" si="186"/>
        <v>0</v>
      </c>
      <c r="AA631" s="12">
        <f t="shared" si="187"/>
        <v>999533.40909090918</v>
      </c>
      <c r="AB631" s="22">
        <f t="shared" si="188"/>
        <v>0</v>
      </c>
      <c r="AC631" s="22">
        <f t="shared" si="189"/>
        <v>0</v>
      </c>
      <c r="AD631" s="22">
        <f t="shared" si="190"/>
        <v>0</v>
      </c>
      <c r="AE631" s="22">
        <f t="shared" si="191"/>
        <v>0</v>
      </c>
      <c r="AF631" s="22">
        <f t="shared" si="192"/>
        <v>0</v>
      </c>
      <c r="AG631" s="22">
        <f t="shared" si="193"/>
        <v>0</v>
      </c>
      <c r="AH631" s="22">
        <f t="shared" si="194"/>
        <v>0</v>
      </c>
      <c r="AI631" s="43" t="str">
        <f t="shared" si="195"/>
        <v>n/a</v>
      </c>
      <c r="AJ631" s="2" t="str">
        <f t="shared" si="178"/>
        <v>2017-18 Summer</v>
      </c>
      <c r="AK631" s="2" t="str">
        <f t="shared" si="179"/>
        <v>2016-17 Winter</v>
      </c>
      <c r="AL631" s="127">
        <v>0</v>
      </c>
    </row>
    <row r="632" spans="1:16384">
      <c r="A632" s="46">
        <v>42755</v>
      </c>
      <c r="B632" s="13" t="str">
        <f t="shared" si="180"/>
        <v>Jan</v>
      </c>
      <c r="C632" s="182"/>
      <c r="D632" s="182"/>
      <c r="E632" s="182"/>
      <c r="F632" s="182"/>
      <c r="G632" s="182"/>
      <c r="H632" s="182"/>
      <c r="I632" s="12">
        <f>VLOOKUP($B632,'Gas wholesale lookups'!$A$4:$L$15,'Inputs - Gas wholesale index'!I$2,FALSE)</f>
        <v>208526.18181818182</v>
      </c>
      <c r="J632" s="12">
        <f>VLOOKUP($B632,'Gas wholesale lookups'!$A$4:$L$15,'Inputs - Gas wholesale index'!J$2,FALSE)</f>
        <v>166168.27272727274</v>
      </c>
      <c r="K632" s="12">
        <f>VLOOKUP($B632,'Gas wholesale lookups'!$A$4:$L$15,'Inputs - Gas wholesale index'!K$2,FALSE)</f>
        <v>291847.5</v>
      </c>
      <c r="L632" s="12">
        <f>VLOOKUP($B632,'Gas wholesale lookups'!$A$4:$L$15,'Inputs - Gas wholesale index'!L$2,FALSE)</f>
        <v>332991.45454545453</v>
      </c>
      <c r="M632" s="12">
        <f>VLOOKUP($B632,'Gas wholesale lookups'!$A$4:$L$15,'Inputs - Gas wholesale index'!M$2,FALSE)</f>
        <v>208526.18181818182</v>
      </c>
      <c r="N632" s="12">
        <f>VLOOKUP($B632,'Gas wholesale lookups'!$A$4:$L$15,'Inputs - Gas wholesale index'!N$2,FALSE)</f>
        <v>166168.27272727274</v>
      </c>
      <c r="O632" s="37">
        <f>VLOOKUP($B632,'Gas wholesale lookups'!$A$4:$R$15,'Inputs - Gas wholesale index'!O$2,FALSE)</f>
        <v>1</v>
      </c>
      <c r="P632" s="37">
        <f>VLOOKUP($B632,'Gas wholesale lookups'!$A$4:$R$15,'Inputs - Gas wholesale index'!P$2,FALSE)</f>
        <v>1</v>
      </c>
      <c r="Q632" s="37">
        <f>VLOOKUP($B632,'Gas wholesale lookups'!$A$4:$R$15,'Inputs - Gas wholesale index'!Q$2,FALSE)</f>
        <v>1</v>
      </c>
      <c r="R632" s="37">
        <f>VLOOKUP($B632,'Gas wholesale lookups'!$A$4:$R$15,'Inputs - Gas wholesale index'!R$2,FALSE)</f>
        <v>1</v>
      </c>
      <c r="S632" s="37">
        <f>VLOOKUP($B632,'Gas wholesale lookups'!$A$4:$R$15,'Inputs - Gas wholesale index'!S$2,FALSE)</f>
        <v>0</v>
      </c>
      <c r="T632" s="37">
        <f>VLOOKUP($B632,'Gas wholesale lookups'!$A$4:$R$15,'Inputs - Gas wholesale index'!T$2,FALSE)</f>
        <v>0</v>
      </c>
      <c r="U632" s="12">
        <f t="shared" si="181"/>
        <v>208526.18181818182</v>
      </c>
      <c r="V632" s="12">
        <f t="shared" si="182"/>
        <v>166168.27272727274</v>
      </c>
      <c r="W632" s="12">
        <f t="shared" si="183"/>
        <v>291847.5</v>
      </c>
      <c r="X632" s="12">
        <f t="shared" si="184"/>
        <v>332991.45454545453</v>
      </c>
      <c r="Y632" s="12">
        <f t="shared" si="185"/>
        <v>0</v>
      </c>
      <c r="Z632" s="12">
        <f t="shared" si="186"/>
        <v>0</v>
      </c>
      <c r="AA632" s="12">
        <f t="shared" si="187"/>
        <v>999533.40909090918</v>
      </c>
      <c r="AB632" s="22">
        <f t="shared" si="188"/>
        <v>0</v>
      </c>
      <c r="AC632" s="22">
        <f t="shared" si="189"/>
        <v>0</v>
      </c>
      <c r="AD632" s="22">
        <f t="shared" si="190"/>
        <v>0</v>
      </c>
      <c r="AE632" s="22">
        <f t="shared" si="191"/>
        <v>0</v>
      </c>
      <c r="AF632" s="22">
        <f t="shared" si="192"/>
        <v>0</v>
      </c>
      <c r="AG632" s="22">
        <f t="shared" si="193"/>
        <v>0</v>
      </c>
      <c r="AH632" s="22">
        <f t="shared" si="194"/>
        <v>0</v>
      </c>
      <c r="AI632" s="43" t="str">
        <f t="shared" si="195"/>
        <v>n/a</v>
      </c>
      <c r="AJ632" s="2" t="str">
        <f t="shared" si="178"/>
        <v>2017-18 Summer</v>
      </c>
      <c r="AK632" s="2" t="str">
        <f t="shared" si="179"/>
        <v>2016-17 Winter</v>
      </c>
      <c r="AL632" s="127">
        <v>0</v>
      </c>
    </row>
    <row r="633" spans="1:16384">
      <c r="A633" s="46">
        <v>42758</v>
      </c>
      <c r="B633" s="13" t="str">
        <f t="shared" si="180"/>
        <v>Jan</v>
      </c>
      <c r="C633" s="182"/>
      <c r="D633" s="182"/>
      <c r="E633" s="182"/>
      <c r="F633" s="182"/>
      <c r="G633" s="182"/>
      <c r="H633" s="182"/>
      <c r="I633" s="12">
        <f>VLOOKUP($B633,'Gas wholesale lookups'!$A$4:$L$15,'Inputs - Gas wholesale index'!I$2,FALSE)</f>
        <v>208526.18181818182</v>
      </c>
      <c r="J633" s="12">
        <f>VLOOKUP($B633,'Gas wholesale lookups'!$A$4:$L$15,'Inputs - Gas wholesale index'!J$2,FALSE)</f>
        <v>166168.27272727274</v>
      </c>
      <c r="K633" s="12">
        <f>VLOOKUP($B633,'Gas wholesale lookups'!$A$4:$L$15,'Inputs - Gas wholesale index'!K$2,FALSE)</f>
        <v>291847.5</v>
      </c>
      <c r="L633" s="12">
        <f>VLOOKUP($B633,'Gas wholesale lookups'!$A$4:$L$15,'Inputs - Gas wholesale index'!L$2,FALSE)</f>
        <v>332991.45454545453</v>
      </c>
      <c r="M633" s="12">
        <f>VLOOKUP($B633,'Gas wholesale lookups'!$A$4:$L$15,'Inputs - Gas wholesale index'!M$2,FALSE)</f>
        <v>208526.18181818182</v>
      </c>
      <c r="N633" s="12">
        <f>VLOOKUP($B633,'Gas wholesale lookups'!$A$4:$L$15,'Inputs - Gas wholesale index'!N$2,FALSE)</f>
        <v>166168.27272727274</v>
      </c>
      <c r="O633" s="37">
        <f>VLOOKUP($B633,'Gas wholesale lookups'!$A$4:$R$15,'Inputs - Gas wholesale index'!O$2,FALSE)</f>
        <v>1</v>
      </c>
      <c r="P633" s="37">
        <f>VLOOKUP($B633,'Gas wholesale lookups'!$A$4:$R$15,'Inputs - Gas wholesale index'!P$2,FALSE)</f>
        <v>1</v>
      </c>
      <c r="Q633" s="37">
        <f>VLOOKUP($B633,'Gas wholesale lookups'!$A$4:$R$15,'Inputs - Gas wholesale index'!Q$2,FALSE)</f>
        <v>1</v>
      </c>
      <c r="R633" s="37">
        <f>VLOOKUP($B633,'Gas wholesale lookups'!$A$4:$R$15,'Inputs - Gas wholesale index'!R$2,FALSE)</f>
        <v>1</v>
      </c>
      <c r="S633" s="37">
        <f>VLOOKUP($B633,'Gas wholesale lookups'!$A$4:$R$15,'Inputs - Gas wholesale index'!S$2,FALSE)</f>
        <v>0</v>
      </c>
      <c r="T633" s="37">
        <f>VLOOKUP($B633,'Gas wholesale lookups'!$A$4:$R$15,'Inputs - Gas wholesale index'!T$2,FALSE)</f>
        <v>0</v>
      </c>
      <c r="U633" s="12">
        <f t="shared" si="181"/>
        <v>208526.18181818182</v>
      </c>
      <c r="V633" s="12">
        <f t="shared" si="182"/>
        <v>166168.27272727274</v>
      </c>
      <c r="W633" s="12">
        <f t="shared" si="183"/>
        <v>291847.5</v>
      </c>
      <c r="X633" s="12">
        <f t="shared" si="184"/>
        <v>332991.45454545453</v>
      </c>
      <c r="Y633" s="12">
        <f t="shared" si="185"/>
        <v>0</v>
      </c>
      <c r="Z633" s="12">
        <f t="shared" si="186"/>
        <v>0</v>
      </c>
      <c r="AA633" s="12">
        <f t="shared" si="187"/>
        <v>999533.40909090918</v>
      </c>
      <c r="AB633" s="22">
        <f t="shared" si="188"/>
        <v>0</v>
      </c>
      <c r="AC633" s="22">
        <f t="shared" si="189"/>
        <v>0</v>
      </c>
      <c r="AD633" s="22">
        <f t="shared" si="190"/>
        <v>0</v>
      </c>
      <c r="AE633" s="22">
        <f t="shared" si="191"/>
        <v>0</v>
      </c>
      <c r="AF633" s="22">
        <f t="shared" si="192"/>
        <v>0</v>
      </c>
      <c r="AG633" s="22">
        <f t="shared" si="193"/>
        <v>0</v>
      </c>
      <c r="AH633" s="22">
        <f t="shared" si="194"/>
        <v>0</v>
      </c>
      <c r="AI633" s="43" t="str">
        <f t="shared" si="195"/>
        <v>n/a</v>
      </c>
      <c r="AJ633" s="2" t="str">
        <f t="shared" si="178"/>
        <v>2017-18 Summer</v>
      </c>
      <c r="AK633" s="2" t="str">
        <f t="shared" si="179"/>
        <v>2016-17 Winter</v>
      </c>
      <c r="AL633" s="127">
        <v>0</v>
      </c>
    </row>
    <row r="634" spans="1:16384">
      <c r="A634" s="46">
        <v>42759</v>
      </c>
      <c r="B634" s="13" t="str">
        <f t="shared" si="180"/>
        <v>Jan</v>
      </c>
      <c r="C634" s="182"/>
      <c r="D634" s="182"/>
      <c r="E634" s="182"/>
      <c r="F634" s="182"/>
      <c r="G634" s="182"/>
      <c r="H634" s="182"/>
      <c r="I634" s="12">
        <f>VLOOKUP($B634,'Gas wholesale lookups'!$A$4:$L$15,'Inputs - Gas wholesale index'!I$2,FALSE)</f>
        <v>208526.18181818182</v>
      </c>
      <c r="J634" s="12">
        <f>VLOOKUP($B634,'Gas wholesale lookups'!$A$4:$L$15,'Inputs - Gas wholesale index'!J$2,FALSE)</f>
        <v>166168.27272727274</v>
      </c>
      <c r="K634" s="12">
        <f>VLOOKUP($B634,'Gas wholesale lookups'!$A$4:$L$15,'Inputs - Gas wholesale index'!K$2,FALSE)</f>
        <v>291847.5</v>
      </c>
      <c r="L634" s="12">
        <f>VLOOKUP($B634,'Gas wholesale lookups'!$A$4:$L$15,'Inputs - Gas wholesale index'!L$2,FALSE)</f>
        <v>332991.45454545453</v>
      </c>
      <c r="M634" s="12">
        <f>VLOOKUP($B634,'Gas wholesale lookups'!$A$4:$L$15,'Inputs - Gas wholesale index'!M$2,FALSE)</f>
        <v>208526.18181818182</v>
      </c>
      <c r="N634" s="12">
        <f>VLOOKUP($B634,'Gas wholesale lookups'!$A$4:$L$15,'Inputs - Gas wholesale index'!N$2,FALSE)</f>
        <v>166168.27272727274</v>
      </c>
      <c r="O634" s="37">
        <f>VLOOKUP($B634,'Gas wholesale lookups'!$A$4:$R$15,'Inputs - Gas wholesale index'!O$2,FALSE)</f>
        <v>1</v>
      </c>
      <c r="P634" s="37">
        <f>VLOOKUP($B634,'Gas wholesale lookups'!$A$4:$R$15,'Inputs - Gas wholesale index'!P$2,FALSE)</f>
        <v>1</v>
      </c>
      <c r="Q634" s="37">
        <f>VLOOKUP($B634,'Gas wholesale lookups'!$A$4:$R$15,'Inputs - Gas wholesale index'!Q$2,FALSE)</f>
        <v>1</v>
      </c>
      <c r="R634" s="37">
        <f>VLOOKUP($B634,'Gas wholesale lookups'!$A$4:$R$15,'Inputs - Gas wholesale index'!R$2,FALSE)</f>
        <v>1</v>
      </c>
      <c r="S634" s="37">
        <f>VLOOKUP($B634,'Gas wholesale lookups'!$A$4:$R$15,'Inputs - Gas wholesale index'!S$2,FALSE)</f>
        <v>0</v>
      </c>
      <c r="T634" s="37">
        <f>VLOOKUP($B634,'Gas wholesale lookups'!$A$4:$R$15,'Inputs - Gas wholesale index'!T$2,FALSE)</f>
        <v>0</v>
      </c>
      <c r="U634" s="12">
        <f t="shared" si="181"/>
        <v>208526.18181818182</v>
      </c>
      <c r="V634" s="12">
        <f t="shared" si="182"/>
        <v>166168.27272727274</v>
      </c>
      <c r="W634" s="12">
        <f t="shared" si="183"/>
        <v>291847.5</v>
      </c>
      <c r="X634" s="12">
        <f t="shared" si="184"/>
        <v>332991.45454545453</v>
      </c>
      <c r="Y634" s="12">
        <f t="shared" si="185"/>
        <v>0</v>
      </c>
      <c r="Z634" s="12">
        <f t="shared" si="186"/>
        <v>0</v>
      </c>
      <c r="AA634" s="12">
        <f t="shared" si="187"/>
        <v>999533.40909090918</v>
      </c>
      <c r="AB634" s="22">
        <f t="shared" si="188"/>
        <v>0</v>
      </c>
      <c r="AC634" s="22">
        <f t="shared" si="189"/>
        <v>0</v>
      </c>
      <c r="AD634" s="22">
        <f t="shared" si="190"/>
        <v>0</v>
      </c>
      <c r="AE634" s="22">
        <f t="shared" si="191"/>
        <v>0</v>
      </c>
      <c r="AF634" s="22">
        <f t="shared" si="192"/>
        <v>0</v>
      </c>
      <c r="AG634" s="22">
        <f t="shared" si="193"/>
        <v>0</v>
      </c>
      <c r="AH634" s="22">
        <f t="shared" si="194"/>
        <v>0</v>
      </c>
      <c r="AI634" s="43" t="str">
        <f t="shared" si="195"/>
        <v>n/a</v>
      </c>
      <c r="AJ634" s="2" t="str">
        <f t="shared" si="178"/>
        <v>2017-18 Summer</v>
      </c>
      <c r="AK634" s="2" t="str">
        <f t="shared" si="179"/>
        <v>2016-17 Winter</v>
      </c>
      <c r="AL634" s="127">
        <v>0</v>
      </c>
    </row>
    <row r="635" spans="1:16384">
      <c r="A635" s="46">
        <v>42760</v>
      </c>
      <c r="B635" s="13" t="str">
        <f t="shared" si="180"/>
        <v>Jan</v>
      </c>
      <c r="C635" s="182"/>
      <c r="D635" s="182"/>
      <c r="E635" s="182"/>
      <c r="F635" s="182"/>
      <c r="G635" s="182"/>
      <c r="H635" s="182"/>
      <c r="I635" s="12">
        <f>VLOOKUP($B635,'Gas wholesale lookups'!$A$4:$L$15,'Inputs - Gas wholesale index'!I$2,FALSE)</f>
        <v>208526.18181818182</v>
      </c>
      <c r="J635" s="12">
        <f>VLOOKUP($B635,'Gas wholesale lookups'!$A$4:$L$15,'Inputs - Gas wholesale index'!J$2,FALSE)</f>
        <v>166168.27272727274</v>
      </c>
      <c r="K635" s="12">
        <f>VLOOKUP($B635,'Gas wholesale lookups'!$A$4:$L$15,'Inputs - Gas wholesale index'!K$2,FALSE)</f>
        <v>291847.5</v>
      </c>
      <c r="L635" s="12">
        <f>VLOOKUP($B635,'Gas wholesale lookups'!$A$4:$L$15,'Inputs - Gas wholesale index'!L$2,FALSE)</f>
        <v>332991.45454545453</v>
      </c>
      <c r="M635" s="12">
        <f>VLOOKUP($B635,'Gas wholesale lookups'!$A$4:$L$15,'Inputs - Gas wholesale index'!M$2,FALSE)</f>
        <v>208526.18181818182</v>
      </c>
      <c r="N635" s="12">
        <f>VLOOKUP($B635,'Gas wholesale lookups'!$A$4:$L$15,'Inputs - Gas wholesale index'!N$2,FALSE)</f>
        <v>166168.27272727274</v>
      </c>
      <c r="O635" s="37">
        <f>VLOOKUP($B635,'Gas wholesale lookups'!$A$4:$R$15,'Inputs - Gas wholesale index'!O$2,FALSE)</f>
        <v>1</v>
      </c>
      <c r="P635" s="37">
        <f>VLOOKUP($B635,'Gas wholesale lookups'!$A$4:$R$15,'Inputs - Gas wholesale index'!P$2,FALSE)</f>
        <v>1</v>
      </c>
      <c r="Q635" s="37">
        <f>VLOOKUP($B635,'Gas wholesale lookups'!$A$4:$R$15,'Inputs - Gas wholesale index'!Q$2,FALSE)</f>
        <v>1</v>
      </c>
      <c r="R635" s="37">
        <f>VLOOKUP($B635,'Gas wholesale lookups'!$A$4:$R$15,'Inputs - Gas wholesale index'!R$2,FALSE)</f>
        <v>1</v>
      </c>
      <c r="S635" s="37">
        <f>VLOOKUP($B635,'Gas wholesale lookups'!$A$4:$R$15,'Inputs - Gas wholesale index'!S$2,FALSE)</f>
        <v>0</v>
      </c>
      <c r="T635" s="37">
        <f>VLOOKUP($B635,'Gas wholesale lookups'!$A$4:$R$15,'Inputs - Gas wholesale index'!T$2,FALSE)</f>
        <v>0</v>
      </c>
      <c r="U635" s="12">
        <f t="shared" si="181"/>
        <v>208526.18181818182</v>
      </c>
      <c r="V635" s="12">
        <f t="shared" si="182"/>
        <v>166168.27272727274</v>
      </c>
      <c r="W635" s="12">
        <f t="shared" si="183"/>
        <v>291847.5</v>
      </c>
      <c r="X635" s="12">
        <f t="shared" si="184"/>
        <v>332991.45454545453</v>
      </c>
      <c r="Y635" s="12">
        <f t="shared" si="185"/>
        <v>0</v>
      </c>
      <c r="Z635" s="12">
        <f t="shared" si="186"/>
        <v>0</v>
      </c>
      <c r="AA635" s="12">
        <f t="shared" si="187"/>
        <v>999533.40909090918</v>
      </c>
      <c r="AB635" s="22">
        <f t="shared" si="188"/>
        <v>0</v>
      </c>
      <c r="AC635" s="22">
        <f t="shared" si="189"/>
        <v>0</v>
      </c>
      <c r="AD635" s="22">
        <f t="shared" si="190"/>
        <v>0</v>
      </c>
      <c r="AE635" s="22">
        <f t="shared" si="191"/>
        <v>0</v>
      </c>
      <c r="AF635" s="22">
        <f t="shared" si="192"/>
        <v>0</v>
      </c>
      <c r="AG635" s="22">
        <f t="shared" si="193"/>
        <v>0</v>
      </c>
      <c r="AH635" s="22">
        <f t="shared" si="194"/>
        <v>0</v>
      </c>
      <c r="AI635" s="43" t="str">
        <f t="shared" si="195"/>
        <v>n/a</v>
      </c>
      <c r="AJ635" s="2" t="str">
        <f t="shared" si="178"/>
        <v>2017-18 Summer</v>
      </c>
      <c r="AK635" s="2" t="str">
        <f t="shared" si="179"/>
        <v>2016-17 Winter</v>
      </c>
      <c r="AL635" s="127">
        <v>0</v>
      </c>
    </row>
    <row r="636" spans="1:16384">
      <c r="A636" s="46">
        <v>42761</v>
      </c>
      <c r="B636" s="13" t="str">
        <f t="shared" si="180"/>
        <v>Jan</v>
      </c>
      <c r="C636" s="182"/>
      <c r="D636" s="182"/>
      <c r="E636" s="182"/>
      <c r="F636" s="182"/>
      <c r="G636" s="182"/>
      <c r="H636" s="182"/>
      <c r="I636" s="12">
        <f>VLOOKUP($B636,'Gas wholesale lookups'!$A$4:$L$15,'Inputs - Gas wholesale index'!I$2,FALSE)</f>
        <v>208526.18181818182</v>
      </c>
      <c r="J636" s="12">
        <f>VLOOKUP($B636,'Gas wholesale lookups'!$A$4:$L$15,'Inputs - Gas wholesale index'!J$2,FALSE)</f>
        <v>166168.27272727274</v>
      </c>
      <c r="K636" s="12">
        <f>VLOOKUP($B636,'Gas wholesale lookups'!$A$4:$L$15,'Inputs - Gas wholesale index'!K$2,FALSE)</f>
        <v>291847.5</v>
      </c>
      <c r="L636" s="12">
        <f>VLOOKUP($B636,'Gas wholesale lookups'!$A$4:$L$15,'Inputs - Gas wholesale index'!L$2,FALSE)</f>
        <v>332991.45454545453</v>
      </c>
      <c r="M636" s="12">
        <f>VLOOKUP($B636,'Gas wholesale lookups'!$A$4:$L$15,'Inputs - Gas wholesale index'!M$2,FALSE)</f>
        <v>208526.18181818182</v>
      </c>
      <c r="N636" s="12">
        <f>VLOOKUP($B636,'Gas wholesale lookups'!$A$4:$L$15,'Inputs - Gas wholesale index'!N$2,FALSE)</f>
        <v>166168.27272727274</v>
      </c>
      <c r="O636" s="37">
        <f>VLOOKUP($B636,'Gas wholesale lookups'!$A$4:$R$15,'Inputs - Gas wholesale index'!O$2,FALSE)</f>
        <v>1</v>
      </c>
      <c r="P636" s="37">
        <f>VLOOKUP($B636,'Gas wholesale lookups'!$A$4:$R$15,'Inputs - Gas wholesale index'!P$2,FALSE)</f>
        <v>1</v>
      </c>
      <c r="Q636" s="37">
        <f>VLOOKUP($B636,'Gas wholesale lookups'!$A$4:$R$15,'Inputs - Gas wholesale index'!Q$2,FALSE)</f>
        <v>1</v>
      </c>
      <c r="R636" s="37">
        <f>VLOOKUP($B636,'Gas wholesale lookups'!$A$4:$R$15,'Inputs - Gas wholesale index'!R$2,FALSE)</f>
        <v>1</v>
      </c>
      <c r="S636" s="37">
        <f>VLOOKUP($B636,'Gas wholesale lookups'!$A$4:$R$15,'Inputs - Gas wholesale index'!S$2,FALSE)</f>
        <v>0</v>
      </c>
      <c r="T636" s="37">
        <f>VLOOKUP($B636,'Gas wholesale lookups'!$A$4:$R$15,'Inputs - Gas wholesale index'!T$2,FALSE)</f>
        <v>0</v>
      </c>
      <c r="U636" s="12">
        <f t="shared" si="181"/>
        <v>208526.18181818182</v>
      </c>
      <c r="V636" s="12">
        <f t="shared" si="182"/>
        <v>166168.27272727274</v>
      </c>
      <c r="W636" s="12">
        <f t="shared" si="183"/>
        <v>291847.5</v>
      </c>
      <c r="X636" s="12">
        <f t="shared" si="184"/>
        <v>332991.45454545453</v>
      </c>
      <c r="Y636" s="12">
        <f t="shared" si="185"/>
        <v>0</v>
      </c>
      <c r="Z636" s="12">
        <f t="shared" si="186"/>
        <v>0</v>
      </c>
      <c r="AA636" s="12">
        <f t="shared" si="187"/>
        <v>999533.40909090918</v>
      </c>
      <c r="AB636" s="22">
        <f t="shared" si="188"/>
        <v>0</v>
      </c>
      <c r="AC636" s="22">
        <f t="shared" si="189"/>
        <v>0</v>
      </c>
      <c r="AD636" s="22">
        <f t="shared" si="190"/>
        <v>0</v>
      </c>
      <c r="AE636" s="22">
        <f t="shared" si="191"/>
        <v>0</v>
      </c>
      <c r="AF636" s="22">
        <f t="shared" si="192"/>
        <v>0</v>
      </c>
      <c r="AG636" s="22">
        <f t="shared" si="193"/>
        <v>0</v>
      </c>
      <c r="AH636" s="22">
        <f t="shared" si="194"/>
        <v>0</v>
      </c>
      <c r="AI636" s="43" t="str">
        <f t="shared" si="195"/>
        <v>n/a</v>
      </c>
      <c r="AJ636" s="2" t="str">
        <f t="shared" si="178"/>
        <v>2017-18 Summer</v>
      </c>
      <c r="AK636" s="2" t="str">
        <f t="shared" si="179"/>
        <v>2016-17 Winter</v>
      </c>
      <c r="AL636" s="127">
        <v>0</v>
      </c>
    </row>
    <row r="637" spans="1:16384">
      <c r="A637" s="46">
        <v>42762</v>
      </c>
      <c r="B637" s="13" t="str">
        <f t="shared" si="180"/>
        <v>Jan</v>
      </c>
      <c r="C637" s="182"/>
      <c r="D637" s="182"/>
      <c r="E637" s="182"/>
      <c r="F637" s="182"/>
      <c r="G637" s="182"/>
      <c r="H637" s="182"/>
      <c r="I637" s="12">
        <f>VLOOKUP($B637,'Gas wholesale lookups'!$A$4:$L$15,'Inputs - Gas wholesale index'!I$2,FALSE)</f>
        <v>208526.18181818182</v>
      </c>
      <c r="J637" s="12">
        <f>VLOOKUP($B637,'Gas wholesale lookups'!$A$4:$L$15,'Inputs - Gas wholesale index'!J$2,FALSE)</f>
        <v>166168.27272727274</v>
      </c>
      <c r="K637" s="12">
        <f>VLOOKUP($B637,'Gas wholesale lookups'!$A$4:$L$15,'Inputs - Gas wholesale index'!K$2,FALSE)</f>
        <v>291847.5</v>
      </c>
      <c r="L637" s="12">
        <f>VLOOKUP($B637,'Gas wholesale lookups'!$A$4:$L$15,'Inputs - Gas wholesale index'!L$2,FALSE)</f>
        <v>332991.45454545453</v>
      </c>
      <c r="M637" s="12">
        <f>VLOOKUP($B637,'Gas wholesale lookups'!$A$4:$L$15,'Inputs - Gas wholesale index'!M$2,FALSE)</f>
        <v>208526.18181818182</v>
      </c>
      <c r="N637" s="12">
        <f>VLOOKUP($B637,'Gas wholesale lookups'!$A$4:$L$15,'Inputs - Gas wholesale index'!N$2,FALSE)</f>
        <v>166168.27272727274</v>
      </c>
      <c r="O637" s="37">
        <f>VLOOKUP($B637,'Gas wholesale lookups'!$A$4:$R$15,'Inputs - Gas wholesale index'!O$2,FALSE)</f>
        <v>1</v>
      </c>
      <c r="P637" s="37">
        <f>VLOOKUP($B637,'Gas wholesale lookups'!$A$4:$R$15,'Inputs - Gas wholesale index'!P$2,FALSE)</f>
        <v>1</v>
      </c>
      <c r="Q637" s="37">
        <f>VLOOKUP($B637,'Gas wholesale lookups'!$A$4:$R$15,'Inputs - Gas wholesale index'!Q$2,FALSE)</f>
        <v>1</v>
      </c>
      <c r="R637" s="37">
        <f>VLOOKUP($B637,'Gas wholesale lookups'!$A$4:$R$15,'Inputs - Gas wholesale index'!R$2,FALSE)</f>
        <v>1</v>
      </c>
      <c r="S637" s="37">
        <f>VLOOKUP($B637,'Gas wholesale lookups'!$A$4:$R$15,'Inputs - Gas wholesale index'!S$2,FALSE)</f>
        <v>0</v>
      </c>
      <c r="T637" s="37">
        <f>VLOOKUP($B637,'Gas wholesale lookups'!$A$4:$R$15,'Inputs - Gas wholesale index'!T$2,FALSE)</f>
        <v>0</v>
      </c>
      <c r="U637" s="12">
        <f t="shared" si="181"/>
        <v>208526.18181818182</v>
      </c>
      <c r="V637" s="12">
        <f t="shared" si="182"/>
        <v>166168.27272727274</v>
      </c>
      <c r="W637" s="12">
        <f t="shared" si="183"/>
        <v>291847.5</v>
      </c>
      <c r="X637" s="12">
        <f t="shared" si="184"/>
        <v>332991.45454545453</v>
      </c>
      <c r="Y637" s="12">
        <f t="shared" si="185"/>
        <v>0</v>
      </c>
      <c r="Z637" s="12">
        <f t="shared" si="186"/>
        <v>0</v>
      </c>
      <c r="AA637" s="12">
        <f t="shared" si="187"/>
        <v>999533.40909090918</v>
      </c>
      <c r="AB637" s="22">
        <f t="shared" si="188"/>
        <v>0</v>
      </c>
      <c r="AC637" s="22">
        <f t="shared" si="189"/>
        <v>0</v>
      </c>
      <c r="AD637" s="22">
        <f t="shared" si="190"/>
        <v>0</v>
      </c>
      <c r="AE637" s="22">
        <f t="shared" si="191"/>
        <v>0</v>
      </c>
      <c r="AF637" s="22">
        <f t="shared" si="192"/>
        <v>0</v>
      </c>
      <c r="AG637" s="22">
        <f t="shared" si="193"/>
        <v>0</v>
      </c>
      <c r="AH637" s="22">
        <f t="shared" si="194"/>
        <v>0</v>
      </c>
      <c r="AI637" s="43" t="str">
        <f t="shared" si="195"/>
        <v>n/a</v>
      </c>
      <c r="AJ637" s="2" t="str">
        <f t="shared" si="178"/>
        <v>2017-18 Summer</v>
      </c>
      <c r="AK637" s="2" t="str">
        <f t="shared" si="179"/>
        <v>2016-17 Winter</v>
      </c>
      <c r="AL637" s="127">
        <v>0</v>
      </c>
    </row>
    <row r="638" spans="1:16384" s="160" customFormat="1">
      <c r="A638" s="46">
        <v>42765</v>
      </c>
      <c r="B638" s="13" t="str">
        <f t="shared" si="180"/>
        <v>Jan</v>
      </c>
      <c r="C638" s="182"/>
      <c r="D638" s="182"/>
      <c r="E638" s="182"/>
      <c r="F638" s="182"/>
      <c r="G638" s="182"/>
      <c r="H638" s="182"/>
      <c r="I638" s="161">
        <f>VLOOKUP($B638,'Gas wholesale lookups'!$A$4:$L$15,'Inputs - Gas wholesale index'!I$2,FALSE)</f>
        <v>208526.18181818182</v>
      </c>
      <c r="J638" s="161">
        <f>VLOOKUP($B638,'Gas wholesale lookups'!$A$4:$L$15,'Inputs - Gas wholesale index'!J$2,FALSE)</f>
        <v>166168.27272727274</v>
      </c>
      <c r="K638" s="161">
        <f>VLOOKUP($B638,'Gas wholesale lookups'!$A$4:$L$15,'Inputs - Gas wholesale index'!K$2,FALSE)</f>
        <v>291847.5</v>
      </c>
      <c r="L638" s="161">
        <f>VLOOKUP($B638,'Gas wholesale lookups'!$A$4:$L$15,'Inputs - Gas wholesale index'!L$2,FALSE)</f>
        <v>332991.45454545453</v>
      </c>
      <c r="M638" s="161">
        <f>VLOOKUP($B638,'Gas wholesale lookups'!$A$4:$L$15,'Inputs - Gas wholesale index'!M$2,FALSE)</f>
        <v>208526.18181818182</v>
      </c>
      <c r="N638" s="161">
        <f>VLOOKUP($B638,'Gas wholesale lookups'!$A$4:$L$15,'Inputs - Gas wholesale index'!N$2,FALSE)</f>
        <v>166168.27272727274</v>
      </c>
      <c r="O638" s="156">
        <f>VLOOKUP($B638,'Gas wholesale lookups'!$A$4:$R$15,'Inputs - Gas wholesale index'!O$2,FALSE)</f>
        <v>1</v>
      </c>
      <c r="P638" s="156">
        <f>VLOOKUP($B638,'Gas wholesale lookups'!$A$4:$R$15,'Inputs - Gas wholesale index'!P$2,FALSE)</f>
        <v>1</v>
      </c>
      <c r="Q638" s="156">
        <f>VLOOKUP($B638,'Gas wholesale lookups'!$A$4:$R$15,'Inputs - Gas wholesale index'!Q$2,FALSE)</f>
        <v>1</v>
      </c>
      <c r="R638" s="156">
        <f>VLOOKUP($B638,'Gas wholesale lookups'!$A$4:$R$15,'Inputs - Gas wholesale index'!R$2,FALSE)</f>
        <v>1</v>
      </c>
      <c r="S638" s="156">
        <f>VLOOKUP($B638,'Gas wholesale lookups'!$A$4:$R$15,'Inputs - Gas wholesale index'!S$2,FALSE)</f>
        <v>0</v>
      </c>
      <c r="T638" s="156">
        <f>VLOOKUP($B638,'Gas wholesale lookups'!$A$4:$R$15,'Inputs - Gas wholesale index'!T$2,FALSE)</f>
        <v>0</v>
      </c>
      <c r="U638" s="156">
        <f t="shared" si="181"/>
        <v>208526.18181818182</v>
      </c>
      <c r="V638" s="156">
        <f t="shared" si="182"/>
        <v>166168.27272727274</v>
      </c>
      <c r="W638" s="156">
        <f t="shared" si="183"/>
        <v>291847.5</v>
      </c>
      <c r="X638" s="156">
        <f t="shared" si="184"/>
        <v>332991.45454545453</v>
      </c>
      <c r="Y638" s="156">
        <f t="shared" si="185"/>
        <v>0</v>
      </c>
      <c r="Z638" s="156">
        <f t="shared" si="186"/>
        <v>0</v>
      </c>
      <c r="AA638" s="156">
        <f t="shared" si="187"/>
        <v>999533.40909090918</v>
      </c>
      <c r="AB638" s="156">
        <f t="shared" si="188"/>
        <v>0</v>
      </c>
      <c r="AC638" s="156">
        <f t="shared" si="189"/>
        <v>0</v>
      </c>
      <c r="AD638" s="156">
        <f t="shared" si="190"/>
        <v>0</v>
      </c>
      <c r="AE638" s="156">
        <f t="shared" si="191"/>
        <v>0</v>
      </c>
      <c r="AF638" s="156">
        <f t="shared" si="192"/>
        <v>0</v>
      </c>
      <c r="AG638" s="156">
        <f t="shared" si="193"/>
        <v>0</v>
      </c>
      <c r="AH638" s="156">
        <f t="shared" si="194"/>
        <v>0</v>
      </c>
      <c r="AI638" s="156" t="str">
        <f t="shared" si="195"/>
        <v>n/a</v>
      </c>
      <c r="AJ638" s="156" t="str">
        <f t="shared" si="178"/>
        <v>2017-18 Summer</v>
      </c>
      <c r="AK638" s="156" t="str">
        <f t="shared" si="179"/>
        <v>2016-17 Winter</v>
      </c>
      <c r="AL638" s="156">
        <v>0</v>
      </c>
      <c r="AM638" s="156"/>
      <c r="AN638" s="156"/>
      <c r="AO638" s="156"/>
      <c r="AP638" s="156"/>
      <c r="AQ638" s="156"/>
      <c r="AR638" s="156"/>
      <c r="AS638" s="156"/>
      <c r="AT638" s="156"/>
      <c r="AU638" s="156"/>
      <c r="AV638" s="156"/>
      <c r="AW638" s="156"/>
      <c r="AX638" s="156"/>
      <c r="AY638" s="156"/>
      <c r="AZ638" s="156"/>
      <c r="BA638" s="156"/>
      <c r="BB638" s="156"/>
      <c r="BC638" s="156"/>
      <c r="BD638" s="156"/>
      <c r="BE638" s="156"/>
      <c r="BF638" s="156"/>
      <c r="BG638" s="156"/>
      <c r="BH638" s="156"/>
      <c r="BI638" s="156"/>
      <c r="BJ638" s="156"/>
      <c r="BK638" s="156"/>
      <c r="BL638" s="156"/>
      <c r="BM638" s="156"/>
      <c r="BN638" s="156"/>
      <c r="BO638" s="156"/>
      <c r="BP638" s="156"/>
      <c r="BQ638" s="156"/>
      <c r="BR638" s="156"/>
      <c r="BS638" s="156"/>
      <c r="BT638" s="156"/>
      <c r="BU638" s="156"/>
      <c r="BV638" s="156"/>
      <c r="BW638" s="156"/>
      <c r="BX638" s="156"/>
      <c r="BY638" s="156"/>
      <c r="BZ638" s="156"/>
      <c r="CA638" s="156"/>
      <c r="CB638" s="156"/>
      <c r="CC638" s="156"/>
      <c r="CD638" s="156"/>
      <c r="CE638" s="156"/>
      <c r="CF638" s="156"/>
      <c r="CG638" s="156"/>
      <c r="CH638" s="156"/>
      <c r="CI638" s="156"/>
      <c r="CJ638" s="156"/>
      <c r="CK638" s="156"/>
      <c r="CL638" s="156"/>
      <c r="CM638" s="156"/>
      <c r="CN638" s="156"/>
      <c r="CO638" s="156"/>
      <c r="CP638" s="156"/>
      <c r="CQ638" s="156"/>
      <c r="CR638" s="156"/>
      <c r="CS638" s="156"/>
      <c r="CT638" s="156"/>
      <c r="CU638" s="156"/>
      <c r="CV638" s="156"/>
      <c r="CW638" s="156"/>
      <c r="CX638" s="156"/>
      <c r="CY638" s="156"/>
      <c r="CZ638" s="156"/>
      <c r="DA638" s="156"/>
      <c r="DB638" s="156"/>
      <c r="DC638" s="156"/>
      <c r="DD638" s="156"/>
      <c r="DE638" s="156"/>
      <c r="DF638" s="156"/>
      <c r="DG638" s="156"/>
      <c r="DH638" s="156"/>
      <c r="DI638" s="156"/>
      <c r="DJ638" s="156"/>
      <c r="DK638" s="156"/>
      <c r="DL638" s="156"/>
      <c r="DM638" s="156"/>
      <c r="DN638" s="156"/>
      <c r="DO638" s="156"/>
      <c r="DP638" s="156"/>
      <c r="DQ638" s="156"/>
      <c r="DR638" s="156"/>
      <c r="DS638" s="156"/>
      <c r="DT638" s="156"/>
      <c r="DU638" s="156"/>
      <c r="DV638" s="156"/>
      <c r="DW638" s="156"/>
      <c r="DX638" s="156"/>
      <c r="DY638" s="156"/>
      <c r="DZ638" s="156"/>
      <c r="EA638" s="156"/>
      <c r="EB638" s="156"/>
      <c r="EC638" s="156"/>
      <c r="ED638" s="156"/>
      <c r="EE638" s="156"/>
      <c r="EF638" s="156"/>
      <c r="EG638" s="156"/>
      <c r="EH638" s="156"/>
      <c r="EI638" s="156"/>
      <c r="EJ638" s="156"/>
      <c r="EK638" s="156"/>
      <c r="EL638" s="156"/>
      <c r="EM638" s="156"/>
      <c r="EN638" s="156"/>
      <c r="EO638" s="156"/>
      <c r="EP638" s="156"/>
      <c r="EQ638" s="156"/>
      <c r="ER638" s="156"/>
      <c r="ES638" s="156"/>
      <c r="ET638" s="156"/>
      <c r="EU638" s="156"/>
      <c r="EV638" s="156"/>
      <c r="EW638" s="156"/>
      <c r="EX638" s="156"/>
      <c r="EY638" s="156"/>
      <c r="EZ638" s="156"/>
      <c r="FA638" s="156"/>
      <c r="FB638" s="156"/>
      <c r="FC638" s="156"/>
      <c r="FD638" s="156"/>
      <c r="FE638" s="156"/>
      <c r="FF638" s="156"/>
      <c r="FG638" s="156"/>
      <c r="FH638" s="156"/>
      <c r="FI638" s="156"/>
      <c r="FJ638" s="156"/>
      <c r="FK638" s="156"/>
      <c r="FL638" s="156"/>
      <c r="FM638" s="156"/>
      <c r="FN638" s="156"/>
      <c r="FO638" s="156"/>
      <c r="FP638" s="156"/>
      <c r="FQ638" s="156"/>
      <c r="FR638" s="156"/>
      <c r="FS638" s="156"/>
      <c r="FT638" s="156"/>
      <c r="FU638" s="156"/>
      <c r="FV638" s="156"/>
      <c r="FW638" s="156"/>
      <c r="FX638" s="156"/>
      <c r="FY638" s="156"/>
      <c r="FZ638" s="156"/>
      <c r="GA638" s="156"/>
      <c r="GB638" s="156"/>
      <c r="GC638" s="156"/>
      <c r="GD638" s="156"/>
      <c r="GE638" s="156"/>
      <c r="GF638" s="156"/>
      <c r="GG638" s="156"/>
      <c r="GH638" s="156"/>
      <c r="GI638" s="156"/>
      <c r="GJ638" s="156"/>
      <c r="GK638" s="156"/>
      <c r="GL638" s="156"/>
      <c r="GM638" s="156"/>
      <c r="GN638" s="156"/>
      <c r="GO638" s="156"/>
      <c r="GP638" s="156"/>
      <c r="GQ638" s="156"/>
      <c r="GR638" s="156"/>
      <c r="GS638" s="156"/>
      <c r="GT638" s="156"/>
      <c r="GU638" s="156"/>
      <c r="GV638" s="156"/>
      <c r="GW638" s="156"/>
      <c r="GX638" s="156"/>
      <c r="GY638" s="156"/>
      <c r="GZ638" s="156"/>
      <c r="HA638" s="156"/>
      <c r="HB638" s="156"/>
      <c r="HC638" s="156"/>
      <c r="HD638" s="156"/>
      <c r="HE638" s="156"/>
      <c r="HF638" s="156"/>
      <c r="HG638" s="156"/>
      <c r="HH638" s="156"/>
      <c r="HI638" s="156"/>
      <c r="HJ638" s="156"/>
      <c r="HK638" s="156"/>
      <c r="HL638" s="156"/>
      <c r="HM638" s="156"/>
      <c r="HN638" s="156"/>
      <c r="HO638" s="156"/>
      <c r="HP638" s="156"/>
      <c r="HQ638" s="156"/>
      <c r="HR638" s="156"/>
      <c r="HS638" s="156"/>
      <c r="HT638" s="156"/>
      <c r="HU638" s="156"/>
      <c r="HV638" s="156"/>
      <c r="HW638" s="156"/>
      <c r="HX638" s="156"/>
      <c r="HY638" s="156"/>
      <c r="HZ638" s="156"/>
      <c r="IA638" s="156"/>
      <c r="IB638" s="156"/>
      <c r="IC638" s="156"/>
      <c r="ID638" s="156"/>
      <c r="IE638" s="156"/>
      <c r="IF638" s="156"/>
      <c r="IG638" s="156"/>
      <c r="IH638" s="156"/>
      <c r="II638" s="156"/>
      <c r="IJ638" s="156"/>
      <c r="IK638" s="156"/>
      <c r="IL638" s="156"/>
      <c r="IM638" s="156"/>
      <c r="IN638" s="156"/>
      <c r="IO638" s="156"/>
      <c r="IP638" s="156"/>
      <c r="IQ638" s="156"/>
      <c r="IR638" s="156"/>
      <c r="IS638" s="156"/>
      <c r="IT638" s="156"/>
      <c r="IU638" s="156"/>
      <c r="IV638" s="156"/>
      <c r="IW638" s="156"/>
      <c r="IX638" s="156"/>
      <c r="IY638" s="156"/>
      <c r="IZ638" s="156"/>
      <c r="JA638" s="156"/>
      <c r="JB638" s="156"/>
      <c r="JC638" s="156"/>
      <c r="JD638" s="156"/>
      <c r="JE638" s="156"/>
      <c r="JF638" s="156"/>
      <c r="JG638" s="156"/>
      <c r="JH638" s="156"/>
      <c r="JI638" s="156"/>
      <c r="JJ638" s="156"/>
      <c r="JK638" s="156"/>
      <c r="JL638" s="156"/>
      <c r="JM638" s="156"/>
      <c r="JN638" s="156"/>
      <c r="JO638" s="156"/>
      <c r="JP638" s="156"/>
      <c r="JQ638" s="156"/>
      <c r="JR638" s="156"/>
      <c r="JS638" s="156"/>
      <c r="JT638" s="156"/>
      <c r="JU638" s="156"/>
      <c r="JV638" s="156"/>
      <c r="JW638" s="156"/>
      <c r="JX638" s="156"/>
      <c r="JY638" s="156"/>
      <c r="JZ638" s="156"/>
      <c r="KA638" s="156"/>
      <c r="KB638" s="156"/>
      <c r="KC638" s="156"/>
      <c r="KD638" s="156"/>
      <c r="KE638" s="156"/>
      <c r="KF638" s="156"/>
      <c r="KG638" s="156"/>
      <c r="KH638" s="156"/>
      <c r="KI638" s="156"/>
      <c r="KJ638" s="156"/>
      <c r="KK638" s="156"/>
      <c r="KL638" s="156"/>
      <c r="KM638" s="156"/>
      <c r="KN638" s="156"/>
      <c r="KO638" s="156"/>
      <c r="KP638" s="156"/>
      <c r="KQ638" s="156"/>
      <c r="KR638" s="156"/>
      <c r="KS638" s="156"/>
      <c r="KT638" s="156"/>
      <c r="KU638" s="156"/>
      <c r="KV638" s="156"/>
      <c r="KW638" s="156"/>
      <c r="KX638" s="156"/>
      <c r="KY638" s="156"/>
      <c r="KZ638" s="156"/>
      <c r="LA638" s="156"/>
      <c r="LB638" s="156"/>
      <c r="LC638" s="156"/>
      <c r="LD638" s="156"/>
      <c r="LE638" s="156"/>
      <c r="LF638" s="156"/>
      <c r="LG638" s="156"/>
      <c r="LH638" s="156"/>
      <c r="LI638" s="156"/>
      <c r="LJ638" s="156"/>
      <c r="LK638" s="156"/>
      <c r="LL638" s="156"/>
      <c r="LM638" s="156"/>
      <c r="LN638" s="156"/>
      <c r="LO638" s="156"/>
      <c r="LP638" s="156"/>
      <c r="LQ638" s="156"/>
      <c r="LR638" s="156"/>
      <c r="LS638" s="156"/>
      <c r="LT638" s="156"/>
      <c r="LU638" s="156"/>
      <c r="LV638" s="156"/>
      <c r="LW638" s="156"/>
      <c r="LX638" s="156"/>
      <c r="LY638" s="156"/>
      <c r="LZ638" s="156"/>
      <c r="MA638" s="156"/>
      <c r="MB638" s="156"/>
      <c r="MC638" s="156"/>
      <c r="MD638" s="156"/>
      <c r="ME638" s="156"/>
      <c r="MF638" s="156"/>
      <c r="MG638" s="156"/>
      <c r="MH638" s="156"/>
      <c r="MI638" s="156"/>
      <c r="MJ638" s="156"/>
      <c r="MK638" s="156"/>
      <c r="ML638" s="156"/>
      <c r="MM638" s="156"/>
      <c r="MN638" s="156"/>
      <c r="MO638" s="156"/>
      <c r="MP638" s="156"/>
      <c r="MQ638" s="156"/>
      <c r="MR638" s="156"/>
      <c r="MS638" s="156"/>
      <c r="MT638" s="156"/>
      <c r="MU638" s="156"/>
      <c r="MV638" s="156"/>
      <c r="MW638" s="156"/>
      <c r="MX638" s="156"/>
      <c r="MY638" s="156"/>
      <c r="MZ638" s="156"/>
      <c r="NA638" s="156"/>
      <c r="NB638" s="156"/>
      <c r="NC638" s="156"/>
      <c r="ND638" s="156"/>
      <c r="NE638" s="156"/>
      <c r="NF638" s="156"/>
      <c r="NG638" s="156"/>
      <c r="NH638" s="156"/>
      <c r="NI638" s="156"/>
      <c r="NJ638" s="156"/>
      <c r="NK638" s="156"/>
      <c r="NL638" s="156"/>
      <c r="NM638" s="156"/>
      <c r="NN638" s="156"/>
      <c r="NO638" s="156"/>
      <c r="NP638" s="156"/>
      <c r="NQ638" s="156"/>
      <c r="NR638" s="156"/>
      <c r="NS638" s="156"/>
      <c r="NT638" s="156"/>
      <c r="NU638" s="156"/>
      <c r="NV638" s="156"/>
      <c r="NW638" s="156"/>
      <c r="NX638" s="156"/>
      <c r="NY638" s="156"/>
      <c r="NZ638" s="156"/>
      <c r="OA638" s="156"/>
      <c r="OB638" s="156"/>
      <c r="OC638" s="156"/>
      <c r="OD638" s="156"/>
      <c r="OE638" s="156"/>
      <c r="OF638" s="156"/>
      <c r="OG638" s="156"/>
      <c r="OH638" s="156"/>
      <c r="OI638" s="156"/>
      <c r="OJ638" s="156"/>
      <c r="OK638" s="156"/>
      <c r="OL638" s="156"/>
      <c r="OM638" s="156"/>
      <c r="ON638" s="156"/>
      <c r="OO638" s="156"/>
      <c r="OP638" s="156"/>
      <c r="OQ638" s="156"/>
      <c r="OR638" s="156"/>
      <c r="OS638" s="156"/>
      <c r="OT638" s="156"/>
      <c r="OU638" s="156"/>
      <c r="OV638" s="156"/>
      <c r="OW638" s="156"/>
      <c r="OX638" s="156"/>
      <c r="OY638" s="156"/>
      <c r="OZ638" s="156"/>
      <c r="PA638" s="156"/>
      <c r="PB638" s="156"/>
      <c r="PC638" s="156"/>
      <c r="PD638" s="156"/>
      <c r="PE638" s="156"/>
      <c r="PF638" s="156"/>
      <c r="PG638" s="156"/>
      <c r="PH638" s="156"/>
      <c r="PI638" s="156"/>
      <c r="PJ638" s="156"/>
      <c r="PK638" s="156"/>
      <c r="PL638" s="156"/>
      <c r="PM638" s="156"/>
      <c r="PN638" s="156"/>
      <c r="PO638" s="156"/>
      <c r="PP638" s="156"/>
      <c r="PQ638" s="156"/>
      <c r="PR638" s="156"/>
      <c r="PS638" s="156"/>
      <c r="PT638" s="156"/>
      <c r="PU638" s="156"/>
      <c r="PV638" s="156"/>
      <c r="PW638" s="156"/>
      <c r="PX638" s="156"/>
      <c r="PY638" s="156"/>
      <c r="PZ638" s="156"/>
      <c r="QA638" s="156"/>
      <c r="QB638" s="156"/>
      <c r="QC638" s="156"/>
      <c r="QD638" s="156"/>
      <c r="QE638" s="156"/>
      <c r="QF638" s="156"/>
      <c r="QG638" s="156"/>
      <c r="QH638" s="156"/>
      <c r="QI638" s="156"/>
      <c r="QJ638" s="156"/>
      <c r="QK638" s="156"/>
      <c r="QL638" s="156"/>
      <c r="QM638" s="156"/>
      <c r="QN638" s="156"/>
      <c r="QO638" s="156"/>
      <c r="QP638" s="156"/>
      <c r="QQ638" s="156"/>
      <c r="QR638" s="156"/>
      <c r="QS638" s="156"/>
      <c r="QT638" s="156"/>
      <c r="QU638" s="156"/>
      <c r="QV638" s="156"/>
      <c r="QW638" s="156"/>
      <c r="QX638" s="156"/>
      <c r="QY638" s="156"/>
      <c r="QZ638" s="156"/>
      <c r="RA638" s="156"/>
      <c r="RB638" s="156"/>
      <c r="RC638" s="156"/>
      <c r="RD638" s="156"/>
      <c r="RE638" s="156"/>
      <c r="RF638" s="156"/>
      <c r="RG638" s="156"/>
      <c r="RH638" s="156"/>
      <c r="RI638" s="156"/>
      <c r="RJ638" s="156"/>
      <c r="RK638" s="156"/>
      <c r="RL638" s="156"/>
      <c r="RM638" s="156"/>
      <c r="RN638" s="156"/>
      <c r="RO638" s="156"/>
      <c r="RP638" s="156"/>
      <c r="RQ638" s="156"/>
      <c r="RR638" s="156"/>
      <c r="RS638" s="156"/>
      <c r="RT638" s="156"/>
      <c r="RU638" s="156"/>
      <c r="RV638" s="156"/>
      <c r="RW638" s="156"/>
      <c r="RX638" s="156"/>
      <c r="RY638" s="156"/>
      <c r="RZ638" s="156"/>
      <c r="SA638" s="156"/>
      <c r="SB638" s="156"/>
      <c r="SC638" s="156"/>
      <c r="SD638" s="156"/>
      <c r="SE638" s="156"/>
      <c r="SF638" s="156"/>
      <c r="SG638" s="156"/>
      <c r="SH638" s="156"/>
      <c r="SI638" s="156"/>
      <c r="SJ638" s="156"/>
      <c r="SK638" s="156"/>
      <c r="SL638" s="156"/>
      <c r="SM638" s="156"/>
      <c r="SN638" s="156"/>
      <c r="SO638" s="156"/>
      <c r="SP638" s="156"/>
      <c r="SQ638" s="156"/>
      <c r="SR638" s="156"/>
      <c r="SS638" s="156"/>
      <c r="ST638" s="156"/>
      <c r="SU638" s="156"/>
      <c r="SV638" s="156"/>
      <c r="SW638" s="156"/>
      <c r="SX638" s="156"/>
      <c r="SY638" s="156"/>
      <c r="SZ638" s="156"/>
      <c r="TA638" s="156"/>
      <c r="TB638" s="156"/>
      <c r="TC638" s="156"/>
      <c r="TD638" s="156"/>
      <c r="TE638" s="156"/>
      <c r="TF638" s="156"/>
      <c r="TG638" s="156"/>
      <c r="TH638" s="156"/>
      <c r="TI638" s="156"/>
      <c r="TJ638" s="156"/>
      <c r="TK638" s="156"/>
      <c r="TL638" s="156"/>
      <c r="TM638" s="156"/>
      <c r="TN638" s="156"/>
      <c r="TO638" s="156"/>
      <c r="TP638" s="156"/>
      <c r="TQ638" s="156"/>
      <c r="TR638" s="156"/>
      <c r="TS638" s="156"/>
      <c r="TT638" s="156"/>
      <c r="TU638" s="156"/>
      <c r="TV638" s="156"/>
      <c r="TW638" s="156"/>
      <c r="TX638" s="156"/>
      <c r="TY638" s="156"/>
      <c r="TZ638" s="156"/>
      <c r="UA638" s="156"/>
      <c r="UB638" s="156"/>
      <c r="UC638" s="156"/>
      <c r="UD638" s="156"/>
      <c r="UE638" s="156"/>
      <c r="UF638" s="156"/>
      <c r="UG638" s="156"/>
      <c r="UH638" s="156"/>
      <c r="UI638" s="156"/>
      <c r="UJ638" s="156"/>
      <c r="UK638" s="156"/>
      <c r="UL638" s="156"/>
      <c r="UM638" s="156"/>
      <c r="UN638" s="156"/>
      <c r="UO638" s="156"/>
      <c r="UP638" s="156"/>
      <c r="UQ638" s="156"/>
      <c r="UR638" s="156"/>
      <c r="US638" s="156"/>
      <c r="UT638" s="156"/>
      <c r="UU638" s="156"/>
      <c r="UV638" s="156"/>
      <c r="UW638" s="156"/>
      <c r="UX638" s="156"/>
      <c r="UY638" s="156"/>
      <c r="UZ638" s="156"/>
      <c r="VA638" s="156"/>
      <c r="VB638" s="156"/>
      <c r="VC638" s="156"/>
      <c r="VD638" s="156"/>
      <c r="VE638" s="156"/>
      <c r="VF638" s="156"/>
      <c r="VG638" s="156"/>
      <c r="VH638" s="156"/>
      <c r="VI638" s="156"/>
      <c r="VJ638" s="156"/>
      <c r="VK638" s="156"/>
      <c r="VL638" s="156"/>
      <c r="VM638" s="156"/>
      <c r="VN638" s="156"/>
      <c r="VO638" s="156"/>
      <c r="VP638" s="156"/>
      <c r="VQ638" s="156"/>
      <c r="VR638" s="156"/>
      <c r="VS638" s="156"/>
      <c r="VT638" s="156"/>
      <c r="VU638" s="156"/>
      <c r="VV638" s="156"/>
      <c r="VW638" s="156"/>
      <c r="VX638" s="156"/>
      <c r="VY638" s="156"/>
      <c r="VZ638" s="156"/>
      <c r="WA638" s="156"/>
      <c r="WB638" s="156"/>
      <c r="WC638" s="156"/>
      <c r="WD638" s="156"/>
      <c r="WE638" s="156"/>
      <c r="WF638" s="156"/>
      <c r="WG638" s="156"/>
      <c r="WH638" s="156"/>
      <c r="WI638" s="156"/>
      <c r="WJ638" s="156"/>
      <c r="WK638" s="156"/>
      <c r="WL638" s="156"/>
      <c r="WM638" s="156"/>
      <c r="WN638" s="156"/>
      <c r="WO638" s="156"/>
      <c r="WP638" s="156"/>
      <c r="WQ638" s="156"/>
      <c r="WR638" s="156"/>
      <c r="WS638" s="156"/>
      <c r="WT638" s="156"/>
      <c r="WU638" s="156"/>
      <c r="WV638" s="156"/>
      <c r="WW638" s="156"/>
      <c r="WX638" s="156"/>
      <c r="WY638" s="156"/>
      <c r="WZ638" s="156"/>
      <c r="XA638" s="156"/>
      <c r="XB638" s="156"/>
      <c r="XC638" s="156"/>
      <c r="XD638" s="156"/>
      <c r="XE638" s="156"/>
      <c r="XF638" s="156"/>
      <c r="XG638" s="156"/>
      <c r="XH638" s="156"/>
      <c r="XI638" s="156"/>
      <c r="XJ638" s="156"/>
      <c r="XK638" s="156"/>
      <c r="XL638" s="156"/>
      <c r="XM638" s="156"/>
      <c r="XN638" s="156"/>
      <c r="XO638" s="156"/>
      <c r="XP638" s="156"/>
      <c r="XQ638" s="156"/>
      <c r="XR638" s="156"/>
      <c r="XS638" s="156"/>
      <c r="XT638" s="156"/>
      <c r="XU638" s="156"/>
      <c r="XV638" s="156"/>
      <c r="XW638" s="156"/>
      <c r="XX638" s="156"/>
      <c r="XY638" s="156"/>
      <c r="XZ638" s="156"/>
      <c r="YA638" s="156"/>
      <c r="YB638" s="156"/>
      <c r="YC638" s="156"/>
      <c r="YD638" s="156"/>
      <c r="YE638" s="156"/>
      <c r="YF638" s="156"/>
      <c r="YG638" s="156"/>
      <c r="YH638" s="156"/>
      <c r="YI638" s="156"/>
      <c r="YJ638" s="156"/>
      <c r="YK638" s="156"/>
      <c r="YL638" s="156"/>
      <c r="YM638" s="156"/>
      <c r="YN638" s="156"/>
      <c r="YO638" s="156"/>
      <c r="YP638" s="156"/>
      <c r="YQ638" s="156"/>
      <c r="YR638" s="156"/>
      <c r="YS638" s="156"/>
      <c r="YT638" s="156"/>
      <c r="YU638" s="156"/>
      <c r="YV638" s="156"/>
      <c r="YW638" s="156"/>
      <c r="YX638" s="156"/>
      <c r="YY638" s="156"/>
      <c r="YZ638" s="156"/>
      <c r="ZA638" s="156"/>
      <c r="ZB638" s="156"/>
      <c r="ZC638" s="156"/>
      <c r="ZD638" s="156"/>
      <c r="ZE638" s="156"/>
      <c r="ZF638" s="156"/>
      <c r="ZG638" s="156"/>
      <c r="ZH638" s="156"/>
      <c r="ZI638" s="156"/>
      <c r="ZJ638" s="156"/>
      <c r="ZK638" s="156"/>
      <c r="ZL638" s="156"/>
      <c r="ZM638" s="156"/>
      <c r="ZN638" s="156"/>
      <c r="ZO638" s="156"/>
      <c r="ZP638" s="156"/>
      <c r="ZQ638" s="156"/>
      <c r="ZR638" s="156"/>
      <c r="ZS638" s="156"/>
      <c r="ZT638" s="156"/>
      <c r="ZU638" s="156"/>
      <c r="ZV638" s="156"/>
      <c r="ZW638" s="156"/>
      <c r="ZX638" s="156"/>
      <c r="ZY638" s="156"/>
      <c r="ZZ638" s="156"/>
      <c r="AAA638" s="156"/>
      <c r="AAB638" s="156"/>
      <c r="AAC638" s="156"/>
      <c r="AAD638" s="156"/>
      <c r="AAE638" s="156"/>
      <c r="AAF638" s="156"/>
      <c r="AAG638" s="156"/>
      <c r="AAH638" s="156"/>
      <c r="AAI638" s="156"/>
      <c r="AAJ638" s="156"/>
      <c r="AAK638" s="156"/>
      <c r="AAL638" s="156"/>
      <c r="AAM638" s="156"/>
      <c r="AAN638" s="156"/>
      <c r="AAO638" s="156"/>
      <c r="AAP638" s="156"/>
      <c r="AAQ638" s="156"/>
      <c r="AAR638" s="156"/>
      <c r="AAS638" s="156"/>
      <c r="AAT638" s="156"/>
      <c r="AAU638" s="156"/>
      <c r="AAV638" s="156"/>
      <c r="AAW638" s="156"/>
      <c r="AAX638" s="156"/>
      <c r="AAY638" s="156"/>
      <c r="AAZ638" s="156"/>
      <c r="ABA638" s="156"/>
      <c r="ABB638" s="156"/>
      <c r="ABC638" s="156"/>
      <c r="ABD638" s="156"/>
      <c r="ABE638" s="156"/>
      <c r="ABF638" s="156"/>
      <c r="ABG638" s="156"/>
      <c r="ABH638" s="156"/>
      <c r="ABI638" s="156"/>
      <c r="ABJ638" s="156"/>
      <c r="ABK638" s="156"/>
      <c r="ABL638" s="156"/>
      <c r="ABM638" s="156"/>
      <c r="ABN638" s="156"/>
      <c r="ABO638" s="156"/>
      <c r="ABP638" s="156"/>
      <c r="ABQ638" s="156"/>
      <c r="ABR638" s="156"/>
      <c r="ABS638" s="156"/>
      <c r="ABT638" s="156"/>
      <c r="ABU638" s="156"/>
      <c r="ABV638" s="156"/>
      <c r="ABW638" s="156"/>
      <c r="ABX638" s="156"/>
      <c r="ABY638" s="156"/>
      <c r="ABZ638" s="156"/>
      <c r="ACA638" s="156"/>
      <c r="ACB638" s="156"/>
      <c r="ACC638" s="156"/>
      <c r="ACD638" s="156"/>
      <c r="ACE638" s="156"/>
      <c r="ACF638" s="156"/>
      <c r="ACG638" s="156"/>
      <c r="ACH638" s="156"/>
      <c r="ACI638" s="156"/>
      <c r="ACJ638" s="156"/>
      <c r="ACK638" s="156"/>
      <c r="ACL638" s="156"/>
      <c r="ACM638" s="156"/>
      <c r="ACN638" s="156"/>
      <c r="ACO638" s="156"/>
      <c r="ACP638" s="156"/>
      <c r="ACQ638" s="156"/>
      <c r="ACR638" s="156"/>
      <c r="ACS638" s="156"/>
      <c r="ACT638" s="156"/>
      <c r="ACU638" s="156"/>
      <c r="ACV638" s="156"/>
      <c r="ACW638" s="156"/>
      <c r="ACX638" s="156"/>
      <c r="ACY638" s="156"/>
      <c r="ACZ638" s="156"/>
      <c r="ADA638" s="156"/>
      <c r="ADB638" s="156"/>
      <c r="ADC638" s="156"/>
      <c r="ADD638" s="156"/>
      <c r="ADE638" s="156"/>
      <c r="ADF638" s="156"/>
      <c r="ADG638" s="156"/>
      <c r="ADH638" s="156"/>
      <c r="ADI638" s="156"/>
      <c r="ADJ638" s="156"/>
      <c r="ADK638" s="156"/>
      <c r="ADL638" s="156"/>
      <c r="ADM638" s="156"/>
      <c r="ADN638" s="156"/>
      <c r="ADO638" s="156"/>
      <c r="ADP638" s="156"/>
      <c r="ADQ638" s="156"/>
      <c r="ADR638" s="156"/>
      <c r="ADS638" s="156"/>
      <c r="ADT638" s="156"/>
      <c r="ADU638" s="156"/>
      <c r="ADV638" s="156"/>
      <c r="ADW638" s="156"/>
      <c r="ADX638" s="156"/>
      <c r="ADY638" s="156"/>
      <c r="ADZ638" s="156"/>
      <c r="AEA638" s="156"/>
      <c r="AEB638" s="156"/>
      <c r="AEC638" s="156"/>
      <c r="AED638" s="156"/>
      <c r="AEE638" s="156"/>
      <c r="AEF638" s="156"/>
      <c r="AEG638" s="156"/>
      <c r="AEH638" s="156"/>
      <c r="AEI638" s="156"/>
      <c r="AEJ638" s="156"/>
      <c r="AEK638" s="156"/>
      <c r="AEL638" s="156"/>
      <c r="AEM638" s="156"/>
      <c r="AEN638" s="156"/>
      <c r="AEO638" s="156"/>
      <c r="AEP638" s="156"/>
      <c r="AEQ638" s="156"/>
      <c r="AER638" s="156"/>
      <c r="AES638" s="156"/>
      <c r="AET638" s="156"/>
      <c r="AEU638" s="156"/>
      <c r="AEV638" s="156"/>
      <c r="AEW638" s="156"/>
      <c r="AEX638" s="156"/>
      <c r="AEY638" s="156"/>
      <c r="AEZ638" s="156"/>
      <c r="AFA638" s="156"/>
      <c r="AFB638" s="156"/>
      <c r="AFC638" s="156"/>
      <c r="AFD638" s="156"/>
      <c r="AFE638" s="156"/>
      <c r="AFF638" s="156"/>
      <c r="AFG638" s="156"/>
      <c r="AFH638" s="156"/>
      <c r="AFI638" s="156"/>
      <c r="AFJ638" s="156"/>
      <c r="AFK638" s="156"/>
      <c r="AFL638" s="156"/>
      <c r="AFM638" s="156"/>
      <c r="AFN638" s="156"/>
      <c r="AFO638" s="156"/>
      <c r="AFP638" s="156"/>
      <c r="AFQ638" s="156"/>
      <c r="AFR638" s="156"/>
      <c r="AFS638" s="156"/>
      <c r="AFT638" s="156"/>
      <c r="AFU638" s="156"/>
      <c r="AFV638" s="156"/>
      <c r="AFW638" s="156"/>
      <c r="AFX638" s="156"/>
      <c r="AFY638" s="156"/>
      <c r="AFZ638" s="156"/>
      <c r="AGA638" s="156"/>
      <c r="AGB638" s="156"/>
      <c r="AGC638" s="156"/>
      <c r="AGD638" s="156"/>
      <c r="AGE638" s="156"/>
      <c r="AGF638" s="156"/>
      <c r="AGG638" s="156"/>
      <c r="AGH638" s="156"/>
      <c r="AGI638" s="156"/>
      <c r="AGJ638" s="156"/>
      <c r="AGK638" s="156"/>
      <c r="AGL638" s="156"/>
      <c r="AGM638" s="156"/>
      <c r="AGN638" s="156"/>
      <c r="AGO638" s="156"/>
      <c r="AGP638" s="156"/>
      <c r="AGQ638" s="156"/>
      <c r="AGR638" s="156"/>
      <c r="AGS638" s="156"/>
      <c r="AGT638" s="156"/>
      <c r="AGU638" s="156"/>
      <c r="AGV638" s="156"/>
      <c r="AGW638" s="156"/>
      <c r="AGX638" s="156"/>
      <c r="AGY638" s="156"/>
      <c r="AGZ638" s="156"/>
      <c r="AHA638" s="156"/>
      <c r="AHB638" s="156"/>
      <c r="AHC638" s="156"/>
      <c r="AHD638" s="156"/>
      <c r="AHE638" s="156"/>
      <c r="AHF638" s="156"/>
      <c r="AHG638" s="156"/>
      <c r="AHH638" s="156"/>
      <c r="AHI638" s="156"/>
      <c r="AHJ638" s="156"/>
      <c r="AHK638" s="156"/>
      <c r="AHL638" s="156"/>
      <c r="AHM638" s="156"/>
      <c r="AHN638" s="156"/>
      <c r="AHO638" s="156"/>
      <c r="AHP638" s="156"/>
      <c r="AHQ638" s="156"/>
      <c r="AHR638" s="156"/>
      <c r="AHS638" s="156"/>
      <c r="AHT638" s="156"/>
      <c r="AHU638" s="156"/>
      <c r="AHV638" s="156"/>
      <c r="AHW638" s="156"/>
      <c r="AHX638" s="156"/>
      <c r="AHY638" s="156"/>
      <c r="AHZ638" s="156"/>
      <c r="AIA638" s="156"/>
      <c r="AIB638" s="156"/>
      <c r="AIC638" s="156"/>
      <c r="AID638" s="156"/>
      <c r="AIE638" s="156"/>
      <c r="AIF638" s="156"/>
      <c r="AIG638" s="156"/>
      <c r="AIH638" s="156"/>
      <c r="AII638" s="156"/>
      <c r="AIJ638" s="156"/>
      <c r="AIK638" s="156"/>
      <c r="AIL638" s="156"/>
      <c r="AIM638" s="156"/>
      <c r="AIN638" s="156"/>
      <c r="AIO638" s="156"/>
      <c r="AIP638" s="156"/>
      <c r="AIQ638" s="156"/>
      <c r="AIR638" s="156"/>
      <c r="AIS638" s="156"/>
      <c r="AIT638" s="156"/>
      <c r="AIU638" s="156"/>
      <c r="AIV638" s="156"/>
      <c r="AIW638" s="156"/>
      <c r="AIX638" s="156"/>
      <c r="AIY638" s="156"/>
      <c r="AIZ638" s="156"/>
      <c r="AJA638" s="156"/>
      <c r="AJB638" s="156"/>
      <c r="AJC638" s="156"/>
      <c r="AJD638" s="156"/>
      <c r="AJE638" s="156"/>
      <c r="AJF638" s="156"/>
      <c r="AJG638" s="156"/>
      <c r="AJH638" s="156"/>
      <c r="AJI638" s="156"/>
      <c r="AJJ638" s="156"/>
      <c r="AJK638" s="156"/>
      <c r="AJL638" s="156"/>
      <c r="AJM638" s="156"/>
      <c r="AJN638" s="156"/>
      <c r="AJO638" s="156"/>
      <c r="AJP638" s="156"/>
      <c r="AJQ638" s="156"/>
      <c r="AJR638" s="156"/>
      <c r="AJS638" s="156"/>
      <c r="AJT638" s="156"/>
      <c r="AJU638" s="156"/>
      <c r="AJV638" s="156"/>
      <c r="AJW638" s="156"/>
      <c r="AJX638" s="156"/>
      <c r="AJY638" s="156"/>
      <c r="AJZ638" s="156"/>
      <c r="AKA638" s="156"/>
      <c r="AKB638" s="156"/>
      <c r="AKC638" s="156"/>
      <c r="AKD638" s="156"/>
      <c r="AKE638" s="156"/>
      <c r="AKF638" s="156"/>
      <c r="AKG638" s="156"/>
      <c r="AKH638" s="156"/>
      <c r="AKI638" s="156"/>
      <c r="AKJ638" s="156"/>
      <c r="AKK638" s="156"/>
      <c r="AKL638" s="156"/>
      <c r="AKM638" s="156"/>
      <c r="AKN638" s="156"/>
      <c r="AKO638" s="156"/>
      <c r="AKP638" s="156"/>
      <c r="AKQ638" s="156"/>
      <c r="AKR638" s="156"/>
      <c r="AKS638" s="156"/>
      <c r="AKT638" s="156"/>
      <c r="AKU638" s="156"/>
      <c r="AKV638" s="156"/>
      <c r="AKW638" s="156"/>
      <c r="AKX638" s="156"/>
      <c r="AKY638" s="156"/>
      <c r="AKZ638" s="156"/>
      <c r="ALA638" s="156"/>
      <c r="ALB638" s="156"/>
      <c r="ALC638" s="156"/>
      <c r="ALD638" s="156"/>
      <c r="ALE638" s="156"/>
      <c r="ALF638" s="156"/>
      <c r="ALG638" s="156"/>
      <c r="ALH638" s="156"/>
      <c r="ALI638" s="156"/>
      <c r="ALJ638" s="156"/>
      <c r="ALK638" s="156"/>
      <c r="ALL638" s="156"/>
      <c r="ALM638" s="156"/>
      <c r="ALN638" s="156"/>
      <c r="ALO638" s="156"/>
      <c r="ALP638" s="156"/>
      <c r="ALQ638" s="156"/>
      <c r="ALR638" s="156"/>
      <c r="ALS638" s="156"/>
      <c r="ALT638" s="156"/>
      <c r="ALU638" s="156"/>
      <c r="ALV638" s="156"/>
      <c r="ALW638" s="156"/>
      <c r="ALX638" s="156"/>
      <c r="ALY638" s="156"/>
      <c r="ALZ638" s="156"/>
      <c r="AMA638" s="156"/>
      <c r="AMB638" s="156"/>
      <c r="AMC638" s="156"/>
      <c r="AMD638" s="156"/>
      <c r="AME638" s="156"/>
      <c r="AMF638" s="156"/>
      <c r="AMG638" s="156"/>
      <c r="AMH638" s="156"/>
      <c r="AMI638" s="156"/>
      <c r="AMJ638" s="156"/>
      <c r="AMK638" s="156"/>
      <c r="AML638" s="156"/>
      <c r="AMM638" s="156"/>
      <c r="AMN638" s="156"/>
      <c r="AMO638" s="156"/>
      <c r="AMP638" s="156"/>
      <c r="AMQ638" s="156"/>
      <c r="AMR638" s="156"/>
      <c r="AMS638" s="156"/>
      <c r="AMT638" s="156"/>
      <c r="AMU638" s="156"/>
      <c r="AMV638" s="156"/>
      <c r="AMW638" s="156"/>
      <c r="AMX638" s="156"/>
      <c r="AMY638" s="156"/>
      <c r="AMZ638" s="156"/>
      <c r="ANA638" s="156"/>
      <c r="ANB638" s="156"/>
      <c r="ANC638" s="156"/>
      <c r="AND638" s="156"/>
      <c r="ANE638" s="156"/>
      <c r="ANF638" s="156"/>
      <c r="ANG638" s="156"/>
      <c r="ANH638" s="156"/>
      <c r="ANI638" s="156"/>
      <c r="ANJ638" s="156"/>
      <c r="ANK638" s="156"/>
      <c r="ANL638" s="156"/>
      <c r="ANM638" s="156"/>
      <c r="ANN638" s="156"/>
      <c r="ANO638" s="156"/>
      <c r="ANP638" s="156"/>
      <c r="ANQ638" s="156"/>
      <c r="ANR638" s="156"/>
      <c r="ANS638" s="156"/>
      <c r="ANT638" s="156"/>
      <c r="ANU638" s="156"/>
      <c r="ANV638" s="156"/>
      <c r="ANW638" s="156"/>
      <c r="ANX638" s="156"/>
      <c r="ANY638" s="156"/>
      <c r="ANZ638" s="156"/>
      <c r="AOA638" s="156"/>
      <c r="AOB638" s="156"/>
      <c r="AOC638" s="156"/>
      <c r="AOD638" s="156"/>
      <c r="AOE638" s="156"/>
      <c r="AOF638" s="156"/>
      <c r="AOG638" s="156"/>
      <c r="AOH638" s="156"/>
      <c r="AOI638" s="156"/>
      <c r="AOJ638" s="156"/>
      <c r="AOK638" s="156"/>
      <c r="AOL638" s="156"/>
      <c r="AOM638" s="156"/>
      <c r="AON638" s="156"/>
      <c r="AOO638" s="156"/>
      <c r="AOP638" s="156"/>
      <c r="AOQ638" s="156"/>
      <c r="AOR638" s="156"/>
      <c r="AOS638" s="156"/>
      <c r="AOT638" s="156"/>
      <c r="AOU638" s="156"/>
      <c r="AOV638" s="156"/>
      <c r="AOW638" s="156"/>
      <c r="AOX638" s="156"/>
      <c r="AOY638" s="156"/>
      <c r="AOZ638" s="156"/>
      <c r="APA638" s="156"/>
      <c r="APB638" s="156"/>
      <c r="APC638" s="156"/>
      <c r="APD638" s="156"/>
      <c r="APE638" s="156"/>
      <c r="APF638" s="156"/>
      <c r="APG638" s="156"/>
      <c r="APH638" s="156"/>
      <c r="API638" s="156"/>
      <c r="APJ638" s="156"/>
      <c r="APK638" s="156"/>
      <c r="APL638" s="156"/>
      <c r="APM638" s="156"/>
      <c r="APN638" s="156"/>
      <c r="APO638" s="156"/>
      <c r="APP638" s="156"/>
      <c r="APQ638" s="156"/>
      <c r="APR638" s="156"/>
      <c r="APS638" s="156"/>
      <c r="APT638" s="156"/>
      <c r="APU638" s="156"/>
      <c r="APV638" s="156"/>
      <c r="APW638" s="156"/>
      <c r="APX638" s="156"/>
      <c r="APY638" s="156"/>
      <c r="APZ638" s="156"/>
      <c r="AQA638" s="156"/>
      <c r="AQB638" s="156"/>
      <c r="AQC638" s="156"/>
      <c r="AQD638" s="156"/>
      <c r="AQE638" s="156"/>
      <c r="AQF638" s="156"/>
      <c r="AQG638" s="156"/>
      <c r="AQH638" s="156"/>
      <c r="AQI638" s="156"/>
      <c r="AQJ638" s="156"/>
      <c r="AQK638" s="156"/>
      <c r="AQL638" s="156"/>
      <c r="AQM638" s="156"/>
      <c r="AQN638" s="156"/>
      <c r="AQO638" s="156"/>
      <c r="AQP638" s="156"/>
      <c r="AQQ638" s="156"/>
      <c r="AQR638" s="156"/>
      <c r="AQS638" s="156"/>
      <c r="AQT638" s="156"/>
      <c r="AQU638" s="156"/>
      <c r="AQV638" s="156"/>
      <c r="AQW638" s="156"/>
      <c r="AQX638" s="156"/>
      <c r="AQY638" s="156"/>
      <c r="AQZ638" s="156"/>
      <c r="ARA638" s="156"/>
      <c r="ARB638" s="156"/>
      <c r="ARC638" s="156"/>
      <c r="ARD638" s="156"/>
      <c r="ARE638" s="156"/>
      <c r="ARF638" s="156"/>
      <c r="ARG638" s="156"/>
      <c r="ARH638" s="156"/>
      <c r="ARI638" s="156"/>
      <c r="ARJ638" s="156"/>
      <c r="ARK638" s="156"/>
      <c r="ARL638" s="156"/>
      <c r="ARM638" s="156"/>
      <c r="ARN638" s="156"/>
      <c r="ARO638" s="156"/>
      <c r="ARP638" s="156"/>
      <c r="ARQ638" s="156"/>
      <c r="ARR638" s="156"/>
      <c r="ARS638" s="156"/>
      <c r="ART638" s="156"/>
      <c r="ARU638" s="156"/>
      <c r="ARV638" s="156"/>
      <c r="ARW638" s="156"/>
      <c r="ARX638" s="156"/>
      <c r="ARY638" s="156"/>
      <c r="ARZ638" s="156"/>
      <c r="ASA638" s="156"/>
      <c r="ASB638" s="156"/>
      <c r="ASC638" s="156"/>
      <c r="ASD638" s="156"/>
      <c r="ASE638" s="156"/>
      <c r="ASF638" s="156"/>
      <c r="ASG638" s="156"/>
      <c r="ASH638" s="156"/>
      <c r="ASI638" s="156"/>
      <c r="ASJ638" s="156"/>
      <c r="ASK638" s="156"/>
      <c r="ASL638" s="156"/>
      <c r="ASM638" s="156"/>
      <c r="ASN638" s="156"/>
      <c r="ASO638" s="156"/>
      <c r="ASP638" s="156"/>
      <c r="ASQ638" s="156"/>
      <c r="ASR638" s="156"/>
      <c r="ASS638" s="156"/>
      <c r="AST638" s="156"/>
      <c r="ASU638" s="156"/>
      <c r="ASV638" s="156"/>
      <c r="ASW638" s="156"/>
      <c r="ASX638" s="156"/>
      <c r="ASY638" s="156"/>
      <c r="ASZ638" s="156"/>
      <c r="ATA638" s="156"/>
      <c r="ATB638" s="156"/>
      <c r="ATC638" s="156"/>
      <c r="ATD638" s="156"/>
      <c r="ATE638" s="156"/>
      <c r="ATF638" s="156"/>
      <c r="ATG638" s="156"/>
      <c r="ATH638" s="156"/>
      <c r="ATI638" s="156"/>
      <c r="ATJ638" s="156"/>
      <c r="ATK638" s="156"/>
      <c r="ATL638" s="156"/>
      <c r="ATM638" s="156"/>
      <c r="ATN638" s="156"/>
      <c r="ATO638" s="156"/>
      <c r="ATP638" s="156"/>
      <c r="ATQ638" s="156"/>
      <c r="ATR638" s="156"/>
      <c r="ATS638" s="156"/>
      <c r="ATT638" s="156"/>
      <c r="ATU638" s="156"/>
      <c r="ATV638" s="156"/>
      <c r="ATW638" s="156"/>
      <c r="ATX638" s="156"/>
      <c r="ATY638" s="156"/>
      <c r="ATZ638" s="156"/>
      <c r="AUA638" s="156"/>
      <c r="AUB638" s="156"/>
      <c r="AUC638" s="156"/>
      <c r="AUD638" s="156"/>
      <c r="AUE638" s="156"/>
      <c r="AUF638" s="156"/>
      <c r="AUG638" s="156"/>
      <c r="AUH638" s="156"/>
      <c r="AUI638" s="156"/>
      <c r="AUJ638" s="156"/>
      <c r="AUK638" s="156"/>
      <c r="AUL638" s="156"/>
      <c r="AUM638" s="156"/>
      <c r="AUN638" s="156"/>
      <c r="AUO638" s="156"/>
      <c r="AUP638" s="156"/>
      <c r="AUQ638" s="156"/>
      <c r="AUR638" s="156"/>
      <c r="AUS638" s="156"/>
      <c r="AUT638" s="156"/>
      <c r="AUU638" s="156"/>
      <c r="AUV638" s="156"/>
      <c r="AUW638" s="156"/>
      <c r="AUX638" s="156"/>
      <c r="AUY638" s="156"/>
      <c r="AUZ638" s="156"/>
      <c r="AVA638" s="156"/>
      <c r="AVB638" s="156"/>
      <c r="AVC638" s="156"/>
      <c r="AVD638" s="156"/>
      <c r="AVE638" s="156"/>
      <c r="AVF638" s="156"/>
      <c r="AVG638" s="156"/>
      <c r="AVH638" s="156"/>
      <c r="AVI638" s="156"/>
      <c r="AVJ638" s="156"/>
      <c r="AVK638" s="156"/>
      <c r="AVL638" s="156"/>
      <c r="AVM638" s="156"/>
      <c r="AVN638" s="156"/>
      <c r="AVO638" s="156"/>
      <c r="AVP638" s="156"/>
      <c r="AVQ638" s="156"/>
      <c r="AVR638" s="156"/>
      <c r="AVS638" s="156"/>
      <c r="AVT638" s="156"/>
      <c r="AVU638" s="156"/>
      <c r="AVV638" s="156"/>
      <c r="AVW638" s="156"/>
      <c r="AVX638" s="156"/>
      <c r="AVY638" s="156"/>
      <c r="AVZ638" s="156"/>
      <c r="AWA638" s="156"/>
      <c r="AWB638" s="156"/>
      <c r="AWC638" s="156"/>
      <c r="AWD638" s="156"/>
      <c r="AWE638" s="156"/>
      <c r="AWF638" s="156"/>
      <c r="AWG638" s="156"/>
      <c r="AWH638" s="156"/>
      <c r="AWI638" s="156"/>
      <c r="AWJ638" s="156"/>
      <c r="AWK638" s="156"/>
      <c r="AWL638" s="156"/>
      <c r="AWM638" s="156"/>
      <c r="AWN638" s="156"/>
      <c r="AWO638" s="156"/>
      <c r="AWP638" s="156"/>
      <c r="AWQ638" s="156"/>
      <c r="AWR638" s="156"/>
      <c r="AWS638" s="156"/>
      <c r="AWT638" s="156"/>
      <c r="AWU638" s="156"/>
      <c r="AWV638" s="156"/>
      <c r="AWW638" s="156"/>
      <c r="AWX638" s="156"/>
      <c r="AWY638" s="156"/>
      <c r="AWZ638" s="156"/>
      <c r="AXA638" s="156"/>
      <c r="AXB638" s="156"/>
      <c r="AXC638" s="156"/>
      <c r="AXD638" s="156"/>
      <c r="AXE638" s="156"/>
      <c r="AXF638" s="156"/>
      <c r="AXG638" s="156"/>
      <c r="AXH638" s="156"/>
      <c r="AXI638" s="156"/>
      <c r="AXJ638" s="156"/>
      <c r="AXK638" s="156"/>
      <c r="AXL638" s="156"/>
      <c r="AXM638" s="156"/>
      <c r="AXN638" s="156"/>
      <c r="AXO638" s="156"/>
      <c r="AXP638" s="156"/>
      <c r="AXQ638" s="156"/>
      <c r="AXR638" s="156"/>
      <c r="AXS638" s="156"/>
      <c r="AXT638" s="156"/>
      <c r="AXU638" s="156"/>
      <c r="AXV638" s="156"/>
      <c r="AXW638" s="156"/>
      <c r="AXX638" s="156"/>
      <c r="AXY638" s="156"/>
      <c r="AXZ638" s="156"/>
      <c r="AYA638" s="156"/>
      <c r="AYB638" s="156"/>
      <c r="AYC638" s="156"/>
      <c r="AYD638" s="156"/>
      <c r="AYE638" s="156"/>
      <c r="AYF638" s="156"/>
      <c r="AYG638" s="156"/>
      <c r="AYH638" s="156"/>
      <c r="AYI638" s="156"/>
      <c r="AYJ638" s="156"/>
      <c r="AYK638" s="156"/>
      <c r="AYL638" s="156"/>
      <c r="AYM638" s="156"/>
      <c r="AYN638" s="156"/>
      <c r="AYO638" s="156"/>
      <c r="AYP638" s="156"/>
      <c r="AYQ638" s="156"/>
      <c r="AYR638" s="156"/>
      <c r="AYS638" s="156"/>
      <c r="AYT638" s="156"/>
      <c r="AYU638" s="156"/>
      <c r="AYV638" s="156"/>
      <c r="AYW638" s="156"/>
      <c r="AYX638" s="156"/>
      <c r="AYY638" s="156"/>
      <c r="AYZ638" s="156"/>
      <c r="AZA638" s="156"/>
      <c r="AZB638" s="156"/>
      <c r="AZC638" s="156"/>
      <c r="AZD638" s="156"/>
      <c r="AZE638" s="156"/>
      <c r="AZF638" s="156"/>
      <c r="AZG638" s="156"/>
      <c r="AZH638" s="156"/>
      <c r="AZI638" s="156"/>
      <c r="AZJ638" s="156"/>
      <c r="AZK638" s="156"/>
      <c r="AZL638" s="156"/>
      <c r="AZM638" s="156"/>
      <c r="AZN638" s="156"/>
      <c r="AZO638" s="156"/>
      <c r="AZP638" s="156"/>
      <c r="AZQ638" s="156"/>
      <c r="AZR638" s="156"/>
      <c r="AZS638" s="156"/>
      <c r="AZT638" s="156"/>
      <c r="AZU638" s="156"/>
      <c r="AZV638" s="156"/>
      <c r="AZW638" s="156"/>
      <c r="AZX638" s="156"/>
      <c r="AZY638" s="156"/>
      <c r="AZZ638" s="156"/>
      <c r="BAA638" s="156"/>
      <c r="BAB638" s="156"/>
      <c r="BAC638" s="156"/>
      <c r="BAD638" s="156"/>
      <c r="BAE638" s="156"/>
      <c r="BAF638" s="156"/>
      <c r="BAG638" s="156"/>
      <c r="BAH638" s="156"/>
      <c r="BAI638" s="156"/>
      <c r="BAJ638" s="156"/>
      <c r="BAK638" s="156"/>
      <c r="BAL638" s="156"/>
      <c r="BAM638" s="156"/>
      <c r="BAN638" s="156"/>
      <c r="BAO638" s="156"/>
      <c r="BAP638" s="156"/>
      <c r="BAQ638" s="156"/>
      <c r="BAR638" s="156"/>
      <c r="BAS638" s="156"/>
      <c r="BAT638" s="156"/>
      <c r="BAU638" s="156"/>
      <c r="BAV638" s="156"/>
      <c r="BAW638" s="156"/>
      <c r="BAX638" s="156"/>
      <c r="BAY638" s="156"/>
      <c r="BAZ638" s="156"/>
      <c r="BBA638" s="156"/>
      <c r="BBB638" s="156"/>
      <c r="BBC638" s="156"/>
      <c r="BBD638" s="156"/>
      <c r="BBE638" s="156"/>
      <c r="BBF638" s="156"/>
      <c r="BBG638" s="156"/>
      <c r="BBH638" s="156"/>
      <c r="BBI638" s="156"/>
      <c r="BBJ638" s="156"/>
      <c r="BBK638" s="156"/>
      <c r="BBL638" s="156"/>
      <c r="BBM638" s="156"/>
      <c r="BBN638" s="156"/>
      <c r="BBO638" s="156"/>
      <c r="BBP638" s="156"/>
      <c r="BBQ638" s="156"/>
      <c r="BBR638" s="156"/>
      <c r="BBS638" s="156"/>
      <c r="BBT638" s="156"/>
      <c r="BBU638" s="156"/>
      <c r="BBV638" s="156"/>
      <c r="BBW638" s="156"/>
      <c r="BBX638" s="156"/>
      <c r="BBY638" s="156"/>
      <c r="BBZ638" s="156"/>
      <c r="BCA638" s="156"/>
      <c r="BCB638" s="156"/>
      <c r="BCC638" s="156"/>
      <c r="BCD638" s="156"/>
      <c r="BCE638" s="156"/>
      <c r="BCF638" s="156"/>
      <c r="BCG638" s="156"/>
      <c r="BCH638" s="156"/>
      <c r="BCI638" s="156"/>
      <c r="BCJ638" s="156"/>
      <c r="BCK638" s="156"/>
      <c r="BCL638" s="156"/>
      <c r="BCM638" s="156"/>
      <c r="BCN638" s="156"/>
      <c r="BCO638" s="156"/>
      <c r="BCP638" s="156"/>
      <c r="BCQ638" s="156"/>
      <c r="BCR638" s="156"/>
      <c r="BCS638" s="156"/>
      <c r="BCT638" s="156"/>
      <c r="BCU638" s="156"/>
      <c r="BCV638" s="156"/>
      <c r="BCW638" s="156"/>
      <c r="BCX638" s="156"/>
      <c r="BCY638" s="156"/>
      <c r="BCZ638" s="156"/>
      <c r="BDA638" s="156"/>
      <c r="BDB638" s="156"/>
      <c r="BDC638" s="156"/>
      <c r="BDD638" s="156"/>
      <c r="BDE638" s="156"/>
      <c r="BDF638" s="156"/>
      <c r="BDG638" s="156"/>
      <c r="BDH638" s="156"/>
      <c r="BDI638" s="156"/>
      <c r="BDJ638" s="156"/>
      <c r="BDK638" s="156"/>
      <c r="BDL638" s="156"/>
      <c r="BDM638" s="156"/>
      <c r="BDN638" s="156"/>
      <c r="BDO638" s="156"/>
      <c r="BDP638" s="156"/>
      <c r="BDQ638" s="156"/>
      <c r="BDR638" s="156"/>
      <c r="BDS638" s="156"/>
      <c r="BDT638" s="156"/>
      <c r="BDU638" s="156"/>
      <c r="BDV638" s="156"/>
      <c r="BDW638" s="156"/>
      <c r="BDX638" s="156"/>
      <c r="BDY638" s="156"/>
      <c r="BDZ638" s="156"/>
      <c r="BEA638" s="156"/>
      <c r="BEB638" s="156"/>
      <c r="BEC638" s="156"/>
      <c r="BED638" s="156"/>
      <c r="BEE638" s="156"/>
      <c r="BEF638" s="156"/>
      <c r="BEG638" s="156"/>
      <c r="BEH638" s="156"/>
      <c r="BEI638" s="156"/>
      <c r="BEJ638" s="156"/>
      <c r="BEK638" s="156"/>
      <c r="BEL638" s="156"/>
      <c r="BEM638" s="156"/>
      <c r="BEN638" s="156"/>
      <c r="BEO638" s="156"/>
      <c r="BEP638" s="156"/>
      <c r="BEQ638" s="156"/>
      <c r="BER638" s="156"/>
      <c r="BES638" s="156"/>
      <c r="BET638" s="156"/>
      <c r="BEU638" s="156"/>
      <c r="BEV638" s="156"/>
      <c r="BEW638" s="156"/>
      <c r="BEX638" s="156"/>
      <c r="BEY638" s="156"/>
      <c r="BEZ638" s="156"/>
      <c r="BFA638" s="156"/>
      <c r="BFB638" s="156"/>
      <c r="BFC638" s="156"/>
      <c r="BFD638" s="156"/>
      <c r="BFE638" s="156"/>
      <c r="BFF638" s="156"/>
      <c r="BFG638" s="156"/>
      <c r="BFH638" s="156"/>
      <c r="BFI638" s="156"/>
      <c r="BFJ638" s="156"/>
      <c r="BFK638" s="156"/>
      <c r="BFL638" s="156"/>
      <c r="BFM638" s="156"/>
      <c r="BFN638" s="156"/>
      <c r="BFO638" s="156"/>
      <c r="BFP638" s="156"/>
      <c r="BFQ638" s="156"/>
      <c r="BFR638" s="156"/>
      <c r="BFS638" s="156"/>
      <c r="BFT638" s="156"/>
      <c r="BFU638" s="156"/>
      <c r="BFV638" s="156"/>
      <c r="BFW638" s="156"/>
      <c r="BFX638" s="156"/>
      <c r="BFY638" s="156"/>
      <c r="BFZ638" s="156"/>
      <c r="BGA638" s="156"/>
      <c r="BGB638" s="156"/>
      <c r="BGC638" s="156"/>
      <c r="BGD638" s="156"/>
      <c r="BGE638" s="156"/>
      <c r="BGF638" s="156"/>
      <c r="BGG638" s="156"/>
      <c r="BGH638" s="156"/>
      <c r="BGI638" s="156"/>
      <c r="BGJ638" s="156"/>
      <c r="BGK638" s="156"/>
      <c r="BGL638" s="156"/>
      <c r="BGM638" s="156"/>
      <c r="BGN638" s="156"/>
      <c r="BGO638" s="156"/>
      <c r="BGP638" s="156"/>
      <c r="BGQ638" s="156"/>
      <c r="BGR638" s="156"/>
      <c r="BGS638" s="156"/>
      <c r="BGT638" s="156"/>
      <c r="BGU638" s="156"/>
      <c r="BGV638" s="156"/>
      <c r="BGW638" s="156"/>
      <c r="BGX638" s="156"/>
      <c r="BGY638" s="156"/>
      <c r="BGZ638" s="156"/>
      <c r="BHA638" s="156"/>
      <c r="BHB638" s="156"/>
      <c r="BHC638" s="156"/>
      <c r="BHD638" s="156"/>
      <c r="BHE638" s="156"/>
      <c r="BHF638" s="156"/>
      <c r="BHG638" s="156"/>
      <c r="BHH638" s="156"/>
      <c r="BHI638" s="156"/>
      <c r="BHJ638" s="156"/>
      <c r="BHK638" s="156"/>
      <c r="BHL638" s="156"/>
      <c r="BHM638" s="156"/>
      <c r="BHN638" s="156"/>
      <c r="BHO638" s="156"/>
      <c r="BHP638" s="156"/>
      <c r="BHQ638" s="156"/>
      <c r="BHR638" s="156"/>
      <c r="BHS638" s="156"/>
      <c r="BHT638" s="156"/>
      <c r="BHU638" s="156"/>
      <c r="BHV638" s="156"/>
      <c r="BHW638" s="156"/>
      <c r="BHX638" s="156"/>
      <c r="BHY638" s="156"/>
      <c r="BHZ638" s="156"/>
      <c r="BIA638" s="156"/>
      <c r="BIB638" s="156"/>
      <c r="BIC638" s="156"/>
      <c r="BID638" s="156"/>
      <c r="BIE638" s="156"/>
      <c r="BIF638" s="156"/>
      <c r="BIG638" s="156"/>
      <c r="BIH638" s="156"/>
      <c r="BII638" s="156"/>
      <c r="BIJ638" s="156"/>
      <c r="BIK638" s="156"/>
      <c r="BIL638" s="156"/>
      <c r="BIM638" s="156"/>
      <c r="BIN638" s="156"/>
      <c r="BIO638" s="156"/>
      <c r="BIP638" s="156"/>
      <c r="BIQ638" s="156"/>
      <c r="BIR638" s="156"/>
      <c r="BIS638" s="156"/>
      <c r="BIT638" s="156"/>
      <c r="BIU638" s="156"/>
      <c r="BIV638" s="156"/>
      <c r="BIW638" s="156"/>
      <c r="BIX638" s="156"/>
      <c r="BIY638" s="156"/>
      <c r="BIZ638" s="156"/>
      <c r="BJA638" s="156"/>
      <c r="BJB638" s="156"/>
      <c r="BJC638" s="156"/>
      <c r="BJD638" s="156"/>
      <c r="BJE638" s="156"/>
      <c r="BJF638" s="156"/>
      <c r="BJG638" s="156"/>
      <c r="BJH638" s="156"/>
      <c r="BJI638" s="156"/>
      <c r="BJJ638" s="156"/>
      <c r="BJK638" s="156"/>
      <c r="BJL638" s="156"/>
      <c r="BJM638" s="156"/>
      <c r="BJN638" s="156"/>
      <c r="BJO638" s="156"/>
      <c r="BJP638" s="156"/>
      <c r="BJQ638" s="156"/>
      <c r="BJR638" s="156"/>
      <c r="BJS638" s="156"/>
      <c r="BJT638" s="156"/>
      <c r="BJU638" s="156"/>
      <c r="BJV638" s="156"/>
      <c r="BJW638" s="156"/>
      <c r="BJX638" s="156"/>
      <c r="BJY638" s="156"/>
      <c r="BJZ638" s="156"/>
      <c r="BKA638" s="156"/>
      <c r="BKB638" s="156"/>
      <c r="BKC638" s="156"/>
      <c r="BKD638" s="156"/>
      <c r="BKE638" s="156"/>
      <c r="BKF638" s="156"/>
      <c r="BKG638" s="156"/>
      <c r="BKH638" s="156"/>
      <c r="BKI638" s="156"/>
      <c r="BKJ638" s="156"/>
      <c r="BKK638" s="156"/>
      <c r="BKL638" s="156"/>
      <c r="BKM638" s="156"/>
      <c r="BKN638" s="156"/>
      <c r="BKO638" s="156"/>
      <c r="BKP638" s="156"/>
      <c r="BKQ638" s="156"/>
      <c r="BKR638" s="156"/>
      <c r="BKS638" s="156"/>
      <c r="BKT638" s="156"/>
      <c r="BKU638" s="156"/>
      <c r="BKV638" s="156"/>
      <c r="BKW638" s="156"/>
      <c r="BKX638" s="156"/>
      <c r="BKY638" s="156"/>
      <c r="BKZ638" s="156"/>
      <c r="BLA638" s="156"/>
      <c r="BLB638" s="156"/>
      <c r="BLC638" s="156"/>
      <c r="BLD638" s="156"/>
      <c r="BLE638" s="156"/>
      <c r="BLF638" s="156"/>
      <c r="BLG638" s="156"/>
      <c r="BLH638" s="156"/>
      <c r="BLI638" s="156"/>
      <c r="BLJ638" s="156"/>
      <c r="BLK638" s="156"/>
      <c r="BLL638" s="156"/>
      <c r="BLM638" s="156"/>
      <c r="BLN638" s="156"/>
      <c r="BLO638" s="156"/>
      <c r="BLP638" s="156"/>
      <c r="BLQ638" s="156"/>
      <c r="BLR638" s="156"/>
      <c r="BLS638" s="156"/>
      <c r="BLT638" s="156"/>
      <c r="BLU638" s="156"/>
      <c r="BLV638" s="156"/>
      <c r="BLW638" s="156"/>
      <c r="BLX638" s="156"/>
      <c r="BLY638" s="156"/>
      <c r="BLZ638" s="156"/>
      <c r="BMA638" s="156"/>
      <c r="BMB638" s="156"/>
      <c r="BMC638" s="156"/>
      <c r="BMD638" s="156"/>
      <c r="BME638" s="156"/>
      <c r="BMF638" s="156"/>
      <c r="BMG638" s="156"/>
      <c r="BMH638" s="156"/>
      <c r="BMI638" s="156"/>
      <c r="BMJ638" s="156"/>
      <c r="BMK638" s="156"/>
      <c r="BML638" s="156"/>
      <c r="BMM638" s="156"/>
      <c r="BMN638" s="156"/>
      <c r="BMO638" s="156"/>
      <c r="BMP638" s="156"/>
      <c r="BMQ638" s="156"/>
      <c r="BMR638" s="156"/>
      <c r="BMS638" s="156"/>
      <c r="BMT638" s="156"/>
      <c r="BMU638" s="156"/>
      <c r="BMV638" s="156"/>
      <c r="BMW638" s="156"/>
      <c r="BMX638" s="156"/>
      <c r="BMY638" s="156"/>
      <c r="BMZ638" s="156"/>
      <c r="BNA638" s="156"/>
      <c r="BNB638" s="156"/>
      <c r="BNC638" s="156"/>
      <c r="BND638" s="156"/>
      <c r="BNE638" s="156"/>
      <c r="BNF638" s="156"/>
      <c r="BNG638" s="156"/>
      <c r="BNH638" s="156"/>
      <c r="BNI638" s="156"/>
      <c r="BNJ638" s="156"/>
      <c r="BNK638" s="156"/>
      <c r="BNL638" s="156"/>
      <c r="BNM638" s="156"/>
      <c r="BNN638" s="156"/>
      <c r="BNO638" s="156"/>
      <c r="BNP638" s="156"/>
      <c r="BNQ638" s="156"/>
      <c r="BNR638" s="156"/>
      <c r="BNS638" s="156"/>
      <c r="BNT638" s="156"/>
      <c r="BNU638" s="156"/>
      <c r="BNV638" s="156"/>
      <c r="BNW638" s="156"/>
      <c r="BNX638" s="156"/>
      <c r="BNY638" s="156"/>
      <c r="BNZ638" s="156"/>
      <c r="BOA638" s="156"/>
      <c r="BOB638" s="156"/>
      <c r="BOC638" s="156"/>
      <c r="BOD638" s="156"/>
      <c r="BOE638" s="156"/>
      <c r="BOF638" s="156"/>
      <c r="BOG638" s="156"/>
      <c r="BOH638" s="156"/>
      <c r="BOI638" s="156"/>
      <c r="BOJ638" s="156"/>
      <c r="BOK638" s="156"/>
      <c r="BOL638" s="156"/>
      <c r="BOM638" s="156"/>
      <c r="BON638" s="156"/>
      <c r="BOO638" s="156"/>
      <c r="BOP638" s="156"/>
      <c r="BOQ638" s="156"/>
      <c r="BOR638" s="156"/>
      <c r="BOS638" s="156"/>
      <c r="BOT638" s="156"/>
      <c r="BOU638" s="156"/>
      <c r="BOV638" s="156"/>
      <c r="BOW638" s="156"/>
      <c r="BOX638" s="156"/>
      <c r="BOY638" s="156"/>
      <c r="BOZ638" s="156"/>
      <c r="BPA638" s="156"/>
      <c r="BPB638" s="156"/>
      <c r="BPC638" s="156"/>
      <c r="BPD638" s="156"/>
      <c r="BPE638" s="156"/>
      <c r="BPF638" s="156"/>
      <c r="BPG638" s="156"/>
      <c r="BPH638" s="156"/>
      <c r="BPI638" s="156"/>
      <c r="BPJ638" s="156"/>
      <c r="BPK638" s="156"/>
      <c r="BPL638" s="156"/>
      <c r="BPM638" s="156"/>
      <c r="BPN638" s="156"/>
      <c r="BPO638" s="156"/>
      <c r="BPP638" s="156"/>
      <c r="BPQ638" s="156"/>
      <c r="BPR638" s="156"/>
      <c r="BPS638" s="156"/>
      <c r="BPT638" s="156"/>
      <c r="BPU638" s="156"/>
      <c r="BPV638" s="156"/>
      <c r="BPW638" s="156"/>
      <c r="BPX638" s="156"/>
      <c r="BPY638" s="156"/>
      <c r="BPZ638" s="156"/>
      <c r="BQA638" s="156"/>
      <c r="BQB638" s="156"/>
      <c r="BQC638" s="156"/>
      <c r="BQD638" s="156"/>
      <c r="BQE638" s="156"/>
      <c r="BQF638" s="156"/>
      <c r="BQG638" s="156"/>
      <c r="BQH638" s="156"/>
      <c r="BQI638" s="156"/>
      <c r="BQJ638" s="156"/>
      <c r="BQK638" s="156"/>
      <c r="BQL638" s="156"/>
      <c r="BQM638" s="156"/>
      <c r="BQN638" s="156"/>
      <c r="BQO638" s="156"/>
      <c r="BQP638" s="156"/>
      <c r="BQQ638" s="156"/>
      <c r="BQR638" s="156"/>
      <c r="BQS638" s="156"/>
      <c r="BQT638" s="156"/>
      <c r="BQU638" s="156"/>
      <c r="BQV638" s="156"/>
      <c r="BQW638" s="156"/>
      <c r="BQX638" s="156"/>
      <c r="BQY638" s="156"/>
      <c r="BQZ638" s="156"/>
      <c r="BRA638" s="156"/>
      <c r="BRB638" s="156"/>
      <c r="BRC638" s="156"/>
      <c r="BRD638" s="156"/>
      <c r="BRE638" s="156"/>
      <c r="BRF638" s="156"/>
      <c r="BRG638" s="156"/>
      <c r="BRH638" s="156"/>
      <c r="BRI638" s="156"/>
      <c r="BRJ638" s="156"/>
      <c r="BRK638" s="156"/>
      <c r="BRL638" s="156"/>
      <c r="BRM638" s="156"/>
      <c r="BRN638" s="156"/>
      <c r="BRO638" s="156"/>
      <c r="BRP638" s="156"/>
      <c r="BRQ638" s="156"/>
      <c r="BRR638" s="156"/>
      <c r="BRS638" s="156"/>
      <c r="BRT638" s="156"/>
      <c r="BRU638" s="156"/>
      <c r="BRV638" s="156"/>
      <c r="BRW638" s="156"/>
      <c r="BRX638" s="156"/>
      <c r="BRY638" s="156"/>
      <c r="BRZ638" s="156"/>
      <c r="BSA638" s="156"/>
      <c r="BSB638" s="156"/>
      <c r="BSC638" s="156"/>
      <c r="BSD638" s="156"/>
      <c r="BSE638" s="156"/>
      <c r="BSF638" s="156"/>
      <c r="BSG638" s="156"/>
      <c r="BSH638" s="156"/>
      <c r="BSI638" s="156"/>
      <c r="BSJ638" s="156"/>
      <c r="BSK638" s="156"/>
      <c r="BSL638" s="156"/>
      <c r="BSM638" s="156"/>
      <c r="BSN638" s="156"/>
      <c r="BSO638" s="156"/>
      <c r="BSP638" s="156"/>
      <c r="BSQ638" s="156"/>
      <c r="BSR638" s="156"/>
      <c r="BSS638" s="156"/>
      <c r="BST638" s="156"/>
      <c r="BSU638" s="156"/>
      <c r="BSV638" s="156"/>
      <c r="BSW638" s="156"/>
      <c r="BSX638" s="156"/>
      <c r="BSY638" s="156"/>
      <c r="BSZ638" s="156"/>
      <c r="BTA638" s="156"/>
      <c r="BTB638" s="156"/>
      <c r="BTC638" s="156"/>
      <c r="BTD638" s="156"/>
      <c r="BTE638" s="156"/>
      <c r="BTF638" s="156"/>
      <c r="BTG638" s="156"/>
      <c r="BTH638" s="156"/>
      <c r="BTI638" s="156"/>
      <c r="BTJ638" s="156"/>
      <c r="BTK638" s="156"/>
      <c r="BTL638" s="156"/>
      <c r="BTM638" s="156"/>
      <c r="BTN638" s="156"/>
      <c r="BTO638" s="156"/>
      <c r="BTP638" s="156"/>
      <c r="BTQ638" s="156"/>
      <c r="BTR638" s="156"/>
      <c r="BTS638" s="156"/>
      <c r="BTT638" s="156"/>
      <c r="BTU638" s="156"/>
      <c r="BTV638" s="156"/>
      <c r="BTW638" s="156"/>
      <c r="BTX638" s="156"/>
      <c r="BTY638" s="156"/>
      <c r="BTZ638" s="156"/>
      <c r="BUA638" s="156"/>
      <c r="BUB638" s="156"/>
      <c r="BUC638" s="156"/>
      <c r="BUD638" s="156"/>
      <c r="BUE638" s="156"/>
      <c r="BUF638" s="156"/>
      <c r="BUG638" s="156"/>
      <c r="BUH638" s="156"/>
      <c r="BUI638" s="156"/>
      <c r="BUJ638" s="156"/>
      <c r="BUK638" s="156"/>
      <c r="BUL638" s="156"/>
      <c r="BUM638" s="156"/>
      <c r="BUN638" s="156"/>
      <c r="BUO638" s="156"/>
      <c r="BUP638" s="156"/>
      <c r="BUQ638" s="156"/>
      <c r="BUR638" s="156"/>
      <c r="BUS638" s="156"/>
      <c r="BUT638" s="156"/>
      <c r="BUU638" s="156"/>
      <c r="BUV638" s="156"/>
      <c r="BUW638" s="156"/>
      <c r="BUX638" s="156"/>
      <c r="BUY638" s="156"/>
      <c r="BUZ638" s="156"/>
      <c r="BVA638" s="156"/>
      <c r="BVB638" s="156"/>
      <c r="BVC638" s="156"/>
      <c r="BVD638" s="156"/>
      <c r="BVE638" s="156"/>
      <c r="BVF638" s="156"/>
      <c r="BVG638" s="156"/>
      <c r="BVH638" s="156"/>
      <c r="BVI638" s="156"/>
      <c r="BVJ638" s="156"/>
      <c r="BVK638" s="156"/>
      <c r="BVL638" s="156"/>
      <c r="BVM638" s="156"/>
      <c r="BVN638" s="156"/>
      <c r="BVO638" s="156"/>
      <c r="BVP638" s="156"/>
      <c r="BVQ638" s="156"/>
      <c r="BVR638" s="156"/>
      <c r="BVS638" s="156"/>
      <c r="BVT638" s="156"/>
      <c r="BVU638" s="156"/>
      <c r="BVV638" s="156"/>
      <c r="BVW638" s="156"/>
      <c r="BVX638" s="156"/>
      <c r="BVY638" s="156"/>
      <c r="BVZ638" s="156"/>
      <c r="BWA638" s="156"/>
      <c r="BWB638" s="156"/>
      <c r="BWC638" s="156"/>
      <c r="BWD638" s="156"/>
      <c r="BWE638" s="156"/>
      <c r="BWF638" s="156"/>
      <c r="BWG638" s="156"/>
      <c r="BWH638" s="156"/>
      <c r="BWI638" s="156"/>
      <c r="BWJ638" s="156"/>
      <c r="BWK638" s="156"/>
      <c r="BWL638" s="156"/>
      <c r="BWM638" s="156"/>
      <c r="BWN638" s="156"/>
      <c r="BWO638" s="156"/>
      <c r="BWP638" s="156"/>
      <c r="BWQ638" s="156"/>
      <c r="BWR638" s="156"/>
      <c r="BWS638" s="156"/>
      <c r="BWT638" s="156"/>
      <c r="BWU638" s="156"/>
      <c r="BWV638" s="156"/>
      <c r="BWW638" s="156"/>
      <c r="BWX638" s="156"/>
      <c r="BWY638" s="156"/>
      <c r="BWZ638" s="156"/>
      <c r="BXA638" s="156"/>
      <c r="BXB638" s="156"/>
      <c r="BXC638" s="156"/>
      <c r="BXD638" s="156"/>
      <c r="BXE638" s="156"/>
      <c r="BXF638" s="156"/>
      <c r="BXG638" s="156"/>
      <c r="BXH638" s="156"/>
      <c r="BXI638" s="156"/>
      <c r="BXJ638" s="156"/>
      <c r="BXK638" s="156"/>
      <c r="BXL638" s="156"/>
      <c r="BXM638" s="156"/>
      <c r="BXN638" s="156"/>
      <c r="BXO638" s="156"/>
      <c r="BXP638" s="156"/>
      <c r="BXQ638" s="156"/>
      <c r="BXR638" s="156"/>
      <c r="BXS638" s="156"/>
      <c r="BXT638" s="156"/>
      <c r="BXU638" s="156"/>
      <c r="BXV638" s="156"/>
      <c r="BXW638" s="156"/>
      <c r="BXX638" s="156"/>
      <c r="BXY638" s="156"/>
      <c r="BXZ638" s="156"/>
      <c r="BYA638" s="156"/>
      <c r="BYB638" s="156"/>
      <c r="BYC638" s="156"/>
      <c r="BYD638" s="156"/>
      <c r="BYE638" s="156"/>
      <c r="BYF638" s="156"/>
      <c r="BYG638" s="156"/>
      <c r="BYH638" s="156"/>
      <c r="BYI638" s="156"/>
      <c r="BYJ638" s="156"/>
      <c r="BYK638" s="156"/>
      <c r="BYL638" s="156"/>
      <c r="BYM638" s="156"/>
      <c r="BYN638" s="156"/>
      <c r="BYO638" s="156"/>
      <c r="BYP638" s="156"/>
      <c r="BYQ638" s="156"/>
      <c r="BYR638" s="156"/>
      <c r="BYS638" s="156"/>
      <c r="BYT638" s="156"/>
      <c r="BYU638" s="156"/>
      <c r="BYV638" s="156"/>
      <c r="BYW638" s="156"/>
      <c r="BYX638" s="156"/>
      <c r="BYY638" s="156"/>
      <c r="BYZ638" s="156"/>
      <c r="BZA638" s="156"/>
      <c r="BZB638" s="156"/>
      <c r="BZC638" s="156"/>
      <c r="BZD638" s="156"/>
      <c r="BZE638" s="156"/>
      <c r="BZF638" s="156"/>
      <c r="BZG638" s="156"/>
      <c r="BZH638" s="156"/>
      <c r="BZI638" s="156"/>
      <c r="BZJ638" s="156"/>
      <c r="BZK638" s="156"/>
      <c r="BZL638" s="156"/>
      <c r="BZM638" s="156"/>
      <c r="BZN638" s="156"/>
      <c r="BZO638" s="156"/>
      <c r="BZP638" s="156"/>
      <c r="BZQ638" s="156"/>
      <c r="BZR638" s="156"/>
      <c r="BZS638" s="156"/>
      <c r="BZT638" s="156"/>
      <c r="BZU638" s="156"/>
      <c r="BZV638" s="156"/>
      <c r="BZW638" s="156"/>
      <c r="BZX638" s="156"/>
      <c r="BZY638" s="156"/>
      <c r="BZZ638" s="156"/>
      <c r="CAA638" s="156"/>
      <c r="CAB638" s="156"/>
      <c r="CAC638" s="156"/>
      <c r="CAD638" s="156"/>
      <c r="CAE638" s="156"/>
      <c r="CAF638" s="156"/>
      <c r="CAG638" s="156"/>
      <c r="CAH638" s="156"/>
      <c r="CAI638" s="156"/>
      <c r="CAJ638" s="156"/>
      <c r="CAK638" s="156"/>
      <c r="CAL638" s="156"/>
      <c r="CAM638" s="156"/>
      <c r="CAN638" s="156"/>
      <c r="CAO638" s="156"/>
      <c r="CAP638" s="156"/>
      <c r="CAQ638" s="156"/>
      <c r="CAR638" s="156"/>
      <c r="CAS638" s="156"/>
      <c r="CAT638" s="156"/>
      <c r="CAU638" s="156"/>
      <c r="CAV638" s="156"/>
      <c r="CAW638" s="156"/>
      <c r="CAX638" s="156"/>
      <c r="CAY638" s="156"/>
      <c r="CAZ638" s="156"/>
      <c r="CBA638" s="156"/>
      <c r="CBB638" s="156"/>
      <c r="CBC638" s="156"/>
      <c r="CBD638" s="156"/>
      <c r="CBE638" s="156"/>
      <c r="CBF638" s="156"/>
      <c r="CBG638" s="156"/>
      <c r="CBH638" s="156"/>
      <c r="CBI638" s="156"/>
      <c r="CBJ638" s="156"/>
      <c r="CBK638" s="156"/>
      <c r="CBL638" s="156"/>
      <c r="CBM638" s="156"/>
      <c r="CBN638" s="156"/>
      <c r="CBO638" s="156"/>
      <c r="CBP638" s="156"/>
      <c r="CBQ638" s="156"/>
      <c r="CBR638" s="156"/>
      <c r="CBS638" s="156"/>
      <c r="CBT638" s="156"/>
      <c r="CBU638" s="156"/>
      <c r="CBV638" s="156"/>
      <c r="CBW638" s="156"/>
      <c r="CBX638" s="156"/>
      <c r="CBY638" s="156"/>
      <c r="CBZ638" s="156"/>
      <c r="CCA638" s="156"/>
      <c r="CCB638" s="156"/>
      <c r="CCC638" s="156"/>
      <c r="CCD638" s="156"/>
      <c r="CCE638" s="156"/>
      <c r="CCF638" s="156"/>
      <c r="CCG638" s="156"/>
      <c r="CCH638" s="156"/>
      <c r="CCI638" s="156"/>
      <c r="CCJ638" s="156"/>
      <c r="CCK638" s="156"/>
      <c r="CCL638" s="156"/>
      <c r="CCM638" s="156"/>
      <c r="CCN638" s="156"/>
      <c r="CCO638" s="156"/>
      <c r="CCP638" s="156"/>
      <c r="CCQ638" s="156"/>
      <c r="CCR638" s="156"/>
      <c r="CCS638" s="156"/>
      <c r="CCT638" s="156"/>
      <c r="CCU638" s="156"/>
      <c r="CCV638" s="156"/>
      <c r="CCW638" s="156"/>
      <c r="CCX638" s="156"/>
      <c r="CCY638" s="156"/>
      <c r="CCZ638" s="156"/>
      <c r="CDA638" s="156"/>
      <c r="CDB638" s="156"/>
      <c r="CDC638" s="156"/>
      <c r="CDD638" s="156"/>
      <c r="CDE638" s="156"/>
      <c r="CDF638" s="156"/>
      <c r="CDG638" s="156"/>
      <c r="CDH638" s="156"/>
      <c r="CDI638" s="156"/>
      <c r="CDJ638" s="156"/>
      <c r="CDK638" s="156"/>
      <c r="CDL638" s="156"/>
      <c r="CDM638" s="156"/>
      <c r="CDN638" s="156"/>
      <c r="CDO638" s="156"/>
      <c r="CDP638" s="156"/>
      <c r="CDQ638" s="156"/>
      <c r="CDR638" s="156"/>
      <c r="CDS638" s="156"/>
      <c r="CDT638" s="156"/>
      <c r="CDU638" s="156"/>
      <c r="CDV638" s="156"/>
      <c r="CDW638" s="156"/>
      <c r="CDX638" s="156"/>
      <c r="CDY638" s="156"/>
      <c r="CDZ638" s="156"/>
      <c r="CEA638" s="156"/>
      <c r="CEB638" s="156"/>
      <c r="CEC638" s="156"/>
      <c r="CED638" s="156"/>
      <c r="CEE638" s="156"/>
      <c r="CEF638" s="156"/>
      <c r="CEG638" s="156"/>
      <c r="CEH638" s="156"/>
      <c r="CEI638" s="156"/>
      <c r="CEJ638" s="156"/>
      <c r="CEK638" s="156"/>
      <c r="CEL638" s="156"/>
      <c r="CEM638" s="156"/>
      <c r="CEN638" s="156"/>
      <c r="CEO638" s="156"/>
      <c r="CEP638" s="156"/>
      <c r="CEQ638" s="156"/>
      <c r="CER638" s="156"/>
      <c r="CES638" s="156"/>
      <c r="CET638" s="156"/>
      <c r="CEU638" s="156"/>
      <c r="CEV638" s="156"/>
      <c r="CEW638" s="156"/>
      <c r="CEX638" s="156"/>
      <c r="CEY638" s="156"/>
      <c r="CEZ638" s="156"/>
      <c r="CFA638" s="156"/>
      <c r="CFB638" s="156"/>
      <c r="CFC638" s="156"/>
      <c r="CFD638" s="156"/>
      <c r="CFE638" s="156"/>
      <c r="CFF638" s="156"/>
      <c r="CFG638" s="156"/>
      <c r="CFH638" s="156"/>
      <c r="CFI638" s="156"/>
      <c r="CFJ638" s="156"/>
      <c r="CFK638" s="156"/>
      <c r="CFL638" s="156"/>
      <c r="CFM638" s="156"/>
      <c r="CFN638" s="156"/>
      <c r="CFO638" s="156"/>
      <c r="CFP638" s="156"/>
      <c r="CFQ638" s="156"/>
      <c r="CFR638" s="156"/>
      <c r="CFS638" s="156"/>
      <c r="CFT638" s="156"/>
      <c r="CFU638" s="156"/>
      <c r="CFV638" s="156"/>
      <c r="CFW638" s="156"/>
      <c r="CFX638" s="156"/>
      <c r="CFY638" s="156"/>
      <c r="CFZ638" s="156"/>
      <c r="CGA638" s="156"/>
      <c r="CGB638" s="156"/>
      <c r="CGC638" s="156"/>
      <c r="CGD638" s="156"/>
      <c r="CGE638" s="156"/>
      <c r="CGF638" s="156"/>
      <c r="CGG638" s="156"/>
      <c r="CGH638" s="156"/>
      <c r="CGI638" s="156"/>
      <c r="CGJ638" s="156"/>
      <c r="CGK638" s="156"/>
      <c r="CGL638" s="156"/>
      <c r="CGM638" s="156"/>
      <c r="CGN638" s="156"/>
      <c r="CGO638" s="156"/>
      <c r="CGP638" s="156"/>
      <c r="CGQ638" s="156"/>
      <c r="CGR638" s="156"/>
      <c r="CGS638" s="156"/>
      <c r="CGT638" s="156"/>
      <c r="CGU638" s="156"/>
      <c r="CGV638" s="156"/>
      <c r="CGW638" s="156"/>
      <c r="CGX638" s="156"/>
      <c r="CGY638" s="156"/>
      <c r="CGZ638" s="156"/>
      <c r="CHA638" s="156"/>
      <c r="CHB638" s="156"/>
      <c r="CHC638" s="156"/>
      <c r="CHD638" s="156"/>
      <c r="CHE638" s="156"/>
      <c r="CHF638" s="156"/>
      <c r="CHG638" s="156"/>
      <c r="CHH638" s="156"/>
      <c r="CHI638" s="156"/>
      <c r="CHJ638" s="156"/>
      <c r="CHK638" s="156"/>
      <c r="CHL638" s="156"/>
      <c r="CHM638" s="156"/>
      <c r="CHN638" s="156"/>
      <c r="CHO638" s="156"/>
      <c r="CHP638" s="156"/>
      <c r="CHQ638" s="156"/>
      <c r="CHR638" s="156"/>
      <c r="CHS638" s="156"/>
      <c r="CHT638" s="156"/>
      <c r="CHU638" s="156"/>
      <c r="CHV638" s="156"/>
      <c r="CHW638" s="156"/>
      <c r="CHX638" s="156"/>
      <c r="CHY638" s="156"/>
      <c r="CHZ638" s="156"/>
      <c r="CIA638" s="156"/>
      <c r="CIB638" s="156"/>
      <c r="CIC638" s="156"/>
      <c r="CID638" s="156"/>
      <c r="CIE638" s="156"/>
      <c r="CIF638" s="156"/>
      <c r="CIG638" s="156"/>
      <c r="CIH638" s="156"/>
      <c r="CII638" s="156"/>
      <c r="CIJ638" s="156"/>
      <c r="CIK638" s="156"/>
      <c r="CIL638" s="156"/>
      <c r="CIM638" s="156"/>
      <c r="CIN638" s="156"/>
      <c r="CIO638" s="156"/>
      <c r="CIP638" s="156"/>
      <c r="CIQ638" s="156"/>
      <c r="CIR638" s="156"/>
      <c r="CIS638" s="156"/>
      <c r="CIT638" s="156"/>
      <c r="CIU638" s="156"/>
      <c r="CIV638" s="156"/>
      <c r="CIW638" s="156"/>
      <c r="CIX638" s="156"/>
      <c r="CIY638" s="156"/>
      <c r="CIZ638" s="156"/>
      <c r="CJA638" s="156"/>
      <c r="CJB638" s="156"/>
      <c r="CJC638" s="156"/>
      <c r="CJD638" s="156"/>
      <c r="CJE638" s="156"/>
      <c r="CJF638" s="156"/>
      <c r="CJG638" s="156"/>
      <c r="CJH638" s="156"/>
      <c r="CJI638" s="156"/>
      <c r="CJJ638" s="156"/>
      <c r="CJK638" s="156"/>
      <c r="CJL638" s="156"/>
      <c r="CJM638" s="156"/>
      <c r="CJN638" s="156"/>
      <c r="CJO638" s="156"/>
      <c r="CJP638" s="156"/>
      <c r="CJQ638" s="156"/>
      <c r="CJR638" s="156"/>
      <c r="CJS638" s="156"/>
      <c r="CJT638" s="156"/>
      <c r="CJU638" s="156"/>
      <c r="CJV638" s="156"/>
      <c r="CJW638" s="156"/>
      <c r="CJX638" s="156"/>
      <c r="CJY638" s="156"/>
      <c r="CJZ638" s="156"/>
      <c r="CKA638" s="156"/>
      <c r="CKB638" s="156"/>
      <c r="CKC638" s="156"/>
      <c r="CKD638" s="156"/>
      <c r="CKE638" s="156"/>
      <c r="CKF638" s="156"/>
      <c r="CKG638" s="156"/>
      <c r="CKH638" s="156"/>
      <c r="CKI638" s="156"/>
      <c r="CKJ638" s="156"/>
      <c r="CKK638" s="156"/>
      <c r="CKL638" s="156"/>
      <c r="CKM638" s="156"/>
      <c r="CKN638" s="156"/>
      <c r="CKO638" s="156"/>
      <c r="CKP638" s="156"/>
      <c r="CKQ638" s="156"/>
      <c r="CKR638" s="156"/>
      <c r="CKS638" s="156"/>
      <c r="CKT638" s="156"/>
      <c r="CKU638" s="156"/>
      <c r="CKV638" s="156"/>
      <c r="CKW638" s="156"/>
      <c r="CKX638" s="156"/>
      <c r="CKY638" s="156"/>
      <c r="CKZ638" s="156"/>
      <c r="CLA638" s="156"/>
      <c r="CLB638" s="156"/>
      <c r="CLC638" s="156"/>
      <c r="CLD638" s="156"/>
      <c r="CLE638" s="156"/>
      <c r="CLF638" s="156"/>
      <c r="CLG638" s="156"/>
      <c r="CLH638" s="156"/>
      <c r="CLI638" s="156"/>
      <c r="CLJ638" s="156"/>
      <c r="CLK638" s="156"/>
      <c r="CLL638" s="156"/>
      <c r="CLM638" s="156"/>
      <c r="CLN638" s="156"/>
      <c r="CLO638" s="156"/>
      <c r="CLP638" s="156"/>
      <c r="CLQ638" s="156"/>
      <c r="CLR638" s="156"/>
      <c r="CLS638" s="156"/>
      <c r="CLT638" s="156"/>
      <c r="CLU638" s="156"/>
      <c r="CLV638" s="156"/>
      <c r="CLW638" s="156"/>
      <c r="CLX638" s="156"/>
      <c r="CLY638" s="156"/>
      <c r="CLZ638" s="156"/>
      <c r="CMA638" s="156"/>
      <c r="CMB638" s="156"/>
      <c r="CMC638" s="156"/>
      <c r="CMD638" s="156"/>
      <c r="CME638" s="156"/>
      <c r="CMF638" s="156"/>
      <c r="CMG638" s="156"/>
      <c r="CMH638" s="156"/>
      <c r="CMI638" s="156"/>
      <c r="CMJ638" s="156"/>
      <c r="CMK638" s="156"/>
      <c r="CML638" s="156"/>
      <c r="CMM638" s="156"/>
      <c r="CMN638" s="156"/>
      <c r="CMO638" s="156"/>
      <c r="CMP638" s="156"/>
      <c r="CMQ638" s="156"/>
      <c r="CMR638" s="156"/>
      <c r="CMS638" s="156"/>
      <c r="CMT638" s="156"/>
      <c r="CMU638" s="156"/>
      <c r="CMV638" s="156"/>
      <c r="CMW638" s="156"/>
      <c r="CMX638" s="156"/>
      <c r="CMY638" s="156"/>
      <c r="CMZ638" s="156"/>
      <c r="CNA638" s="156"/>
      <c r="CNB638" s="156"/>
      <c r="CNC638" s="156"/>
      <c r="CND638" s="156"/>
      <c r="CNE638" s="156"/>
      <c r="CNF638" s="156"/>
      <c r="CNG638" s="156"/>
      <c r="CNH638" s="156"/>
      <c r="CNI638" s="156"/>
      <c r="CNJ638" s="156"/>
      <c r="CNK638" s="156"/>
      <c r="CNL638" s="156"/>
      <c r="CNM638" s="156"/>
      <c r="CNN638" s="156"/>
      <c r="CNO638" s="156"/>
      <c r="CNP638" s="156"/>
      <c r="CNQ638" s="156"/>
      <c r="CNR638" s="156"/>
      <c r="CNS638" s="156"/>
      <c r="CNT638" s="156"/>
      <c r="CNU638" s="156"/>
      <c r="CNV638" s="156"/>
      <c r="CNW638" s="156"/>
      <c r="CNX638" s="156"/>
      <c r="CNY638" s="156"/>
      <c r="CNZ638" s="156"/>
      <c r="COA638" s="156"/>
      <c r="COB638" s="156"/>
      <c r="COC638" s="156"/>
      <c r="COD638" s="156"/>
      <c r="COE638" s="156"/>
      <c r="COF638" s="156"/>
      <c r="COG638" s="156"/>
      <c r="COH638" s="156"/>
      <c r="COI638" s="156"/>
      <c r="COJ638" s="156"/>
      <c r="COK638" s="156"/>
      <c r="COL638" s="156"/>
      <c r="COM638" s="156"/>
      <c r="CON638" s="156"/>
      <c r="COO638" s="156"/>
      <c r="COP638" s="156"/>
      <c r="COQ638" s="156"/>
      <c r="COR638" s="156"/>
      <c r="COS638" s="156"/>
      <c r="COT638" s="156"/>
      <c r="COU638" s="156"/>
      <c r="COV638" s="156"/>
      <c r="COW638" s="156"/>
      <c r="COX638" s="156"/>
      <c r="COY638" s="156"/>
      <c r="COZ638" s="156"/>
      <c r="CPA638" s="156"/>
      <c r="CPB638" s="156"/>
      <c r="CPC638" s="156"/>
      <c r="CPD638" s="156"/>
      <c r="CPE638" s="156"/>
      <c r="CPF638" s="156"/>
      <c r="CPG638" s="156"/>
      <c r="CPH638" s="156"/>
      <c r="CPI638" s="156"/>
      <c r="CPJ638" s="156"/>
      <c r="CPK638" s="156"/>
      <c r="CPL638" s="156"/>
      <c r="CPM638" s="156"/>
      <c r="CPN638" s="156"/>
      <c r="CPO638" s="156"/>
      <c r="CPP638" s="156"/>
      <c r="CPQ638" s="156"/>
      <c r="CPR638" s="156"/>
      <c r="CPS638" s="156"/>
      <c r="CPT638" s="156"/>
      <c r="CPU638" s="156"/>
      <c r="CPV638" s="156"/>
      <c r="CPW638" s="156"/>
      <c r="CPX638" s="156"/>
      <c r="CPY638" s="156"/>
      <c r="CPZ638" s="156"/>
      <c r="CQA638" s="156"/>
      <c r="CQB638" s="156"/>
      <c r="CQC638" s="156"/>
      <c r="CQD638" s="156"/>
      <c r="CQE638" s="156"/>
      <c r="CQF638" s="156"/>
      <c r="CQG638" s="156"/>
      <c r="CQH638" s="156"/>
      <c r="CQI638" s="156"/>
      <c r="CQJ638" s="156"/>
      <c r="CQK638" s="156"/>
      <c r="CQL638" s="156"/>
      <c r="CQM638" s="156"/>
      <c r="CQN638" s="156"/>
      <c r="CQO638" s="156"/>
      <c r="CQP638" s="156"/>
      <c r="CQQ638" s="156"/>
      <c r="CQR638" s="156"/>
      <c r="CQS638" s="156"/>
      <c r="CQT638" s="156"/>
      <c r="CQU638" s="156"/>
      <c r="CQV638" s="156"/>
      <c r="CQW638" s="156"/>
      <c r="CQX638" s="156"/>
      <c r="CQY638" s="156"/>
      <c r="CQZ638" s="156"/>
      <c r="CRA638" s="156"/>
      <c r="CRB638" s="156"/>
      <c r="CRC638" s="156"/>
      <c r="CRD638" s="156"/>
      <c r="CRE638" s="156"/>
      <c r="CRF638" s="156"/>
      <c r="CRG638" s="156"/>
      <c r="CRH638" s="156"/>
      <c r="CRI638" s="156"/>
      <c r="CRJ638" s="156"/>
      <c r="CRK638" s="156"/>
      <c r="CRL638" s="156"/>
      <c r="CRM638" s="156"/>
      <c r="CRN638" s="156"/>
      <c r="CRO638" s="156"/>
      <c r="CRP638" s="156"/>
      <c r="CRQ638" s="156"/>
      <c r="CRR638" s="156"/>
      <c r="CRS638" s="156"/>
      <c r="CRT638" s="156"/>
      <c r="CRU638" s="156"/>
      <c r="CRV638" s="156"/>
      <c r="CRW638" s="156"/>
      <c r="CRX638" s="156"/>
      <c r="CRY638" s="156"/>
      <c r="CRZ638" s="156"/>
      <c r="CSA638" s="156"/>
      <c r="CSB638" s="156"/>
      <c r="CSC638" s="156"/>
      <c r="CSD638" s="156"/>
      <c r="CSE638" s="156"/>
      <c r="CSF638" s="156"/>
      <c r="CSG638" s="156"/>
      <c r="CSH638" s="156"/>
      <c r="CSI638" s="156"/>
      <c r="CSJ638" s="156"/>
      <c r="CSK638" s="156"/>
      <c r="CSL638" s="156"/>
      <c r="CSM638" s="156"/>
      <c r="CSN638" s="156"/>
      <c r="CSO638" s="156"/>
      <c r="CSP638" s="156"/>
      <c r="CSQ638" s="156"/>
      <c r="CSR638" s="156"/>
      <c r="CSS638" s="156"/>
      <c r="CST638" s="156"/>
      <c r="CSU638" s="156"/>
      <c r="CSV638" s="156"/>
      <c r="CSW638" s="156"/>
      <c r="CSX638" s="156"/>
      <c r="CSY638" s="156"/>
      <c r="CSZ638" s="156"/>
      <c r="CTA638" s="156"/>
      <c r="CTB638" s="156"/>
      <c r="CTC638" s="156"/>
      <c r="CTD638" s="156"/>
      <c r="CTE638" s="156"/>
      <c r="CTF638" s="156"/>
      <c r="CTG638" s="156"/>
      <c r="CTH638" s="156"/>
      <c r="CTI638" s="156"/>
      <c r="CTJ638" s="156"/>
      <c r="CTK638" s="156"/>
      <c r="CTL638" s="156"/>
      <c r="CTM638" s="156"/>
      <c r="CTN638" s="156"/>
      <c r="CTO638" s="156"/>
      <c r="CTP638" s="156"/>
      <c r="CTQ638" s="156"/>
      <c r="CTR638" s="156"/>
      <c r="CTS638" s="156"/>
      <c r="CTT638" s="156"/>
      <c r="CTU638" s="156"/>
      <c r="CTV638" s="156"/>
      <c r="CTW638" s="156"/>
      <c r="CTX638" s="156"/>
      <c r="CTY638" s="156"/>
      <c r="CTZ638" s="156"/>
      <c r="CUA638" s="156"/>
      <c r="CUB638" s="156"/>
      <c r="CUC638" s="156"/>
      <c r="CUD638" s="156"/>
      <c r="CUE638" s="156"/>
      <c r="CUF638" s="156"/>
      <c r="CUG638" s="156"/>
      <c r="CUH638" s="156"/>
      <c r="CUI638" s="156"/>
      <c r="CUJ638" s="156"/>
      <c r="CUK638" s="156"/>
      <c r="CUL638" s="156"/>
      <c r="CUM638" s="156"/>
      <c r="CUN638" s="156"/>
      <c r="CUO638" s="156"/>
      <c r="CUP638" s="156"/>
      <c r="CUQ638" s="156"/>
      <c r="CUR638" s="156"/>
      <c r="CUS638" s="156"/>
      <c r="CUT638" s="156"/>
      <c r="CUU638" s="156"/>
      <c r="CUV638" s="156"/>
      <c r="CUW638" s="156"/>
      <c r="CUX638" s="156"/>
      <c r="CUY638" s="156"/>
      <c r="CUZ638" s="156"/>
      <c r="CVA638" s="156"/>
      <c r="CVB638" s="156"/>
      <c r="CVC638" s="156"/>
      <c r="CVD638" s="156"/>
      <c r="CVE638" s="156"/>
      <c r="CVF638" s="156"/>
      <c r="CVG638" s="156"/>
      <c r="CVH638" s="156"/>
      <c r="CVI638" s="156"/>
      <c r="CVJ638" s="156"/>
      <c r="CVK638" s="156"/>
      <c r="CVL638" s="156"/>
      <c r="CVM638" s="156"/>
      <c r="CVN638" s="156"/>
      <c r="CVO638" s="156"/>
      <c r="CVP638" s="156"/>
      <c r="CVQ638" s="156"/>
      <c r="CVR638" s="156"/>
      <c r="CVS638" s="156"/>
      <c r="CVT638" s="156"/>
      <c r="CVU638" s="156"/>
      <c r="CVV638" s="156"/>
      <c r="CVW638" s="156"/>
      <c r="CVX638" s="156"/>
      <c r="CVY638" s="156"/>
      <c r="CVZ638" s="156"/>
      <c r="CWA638" s="156"/>
      <c r="CWB638" s="156"/>
      <c r="CWC638" s="156"/>
      <c r="CWD638" s="156"/>
      <c r="CWE638" s="156"/>
      <c r="CWF638" s="156"/>
      <c r="CWG638" s="156"/>
      <c r="CWH638" s="156"/>
      <c r="CWI638" s="156"/>
      <c r="CWJ638" s="156"/>
      <c r="CWK638" s="156"/>
      <c r="CWL638" s="156"/>
      <c r="CWM638" s="156"/>
      <c r="CWN638" s="156"/>
      <c r="CWO638" s="156"/>
      <c r="CWP638" s="156"/>
      <c r="CWQ638" s="156"/>
      <c r="CWR638" s="156"/>
      <c r="CWS638" s="156"/>
      <c r="CWT638" s="156"/>
      <c r="CWU638" s="156"/>
      <c r="CWV638" s="156"/>
      <c r="CWW638" s="156"/>
      <c r="CWX638" s="156"/>
      <c r="CWY638" s="156"/>
      <c r="CWZ638" s="156"/>
      <c r="CXA638" s="156"/>
      <c r="CXB638" s="156"/>
      <c r="CXC638" s="156"/>
      <c r="CXD638" s="156"/>
      <c r="CXE638" s="156"/>
      <c r="CXF638" s="156"/>
      <c r="CXG638" s="156"/>
      <c r="CXH638" s="156"/>
      <c r="CXI638" s="156"/>
      <c r="CXJ638" s="156"/>
      <c r="CXK638" s="156"/>
      <c r="CXL638" s="156"/>
      <c r="CXM638" s="156"/>
      <c r="CXN638" s="156"/>
      <c r="CXO638" s="156"/>
      <c r="CXP638" s="156"/>
      <c r="CXQ638" s="156"/>
      <c r="CXR638" s="156"/>
      <c r="CXS638" s="156"/>
      <c r="CXT638" s="156"/>
      <c r="CXU638" s="156"/>
      <c r="CXV638" s="156"/>
      <c r="CXW638" s="156"/>
      <c r="CXX638" s="156"/>
      <c r="CXY638" s="156"/>
      <c r="CXZ638" s="156"/>
      <c r="CYA638" s="156"/>
      <c r="CYB638" s="156"/>
      <c r="CYC638" s="156"/>
      <c r="CYD638" s="156"/>
      <c r="CYE638" s="156"/>
      <c r="CYF638" s="156"/>
      <c r="CYG638" s="156"/>
      <c r="CYH638" s="156"/>
      <c r="CYI638" s="156"/>
      <c r="CYJ638" s="156"/>
      <c r="CYK638" s="156"/>
      <c r="CYL638" s="156"/>
      <c r="CYM638" s="156"/>
      <c r="CYN638" s="156"/>
      <c r="CYO638" s="156"/>
      <c r="CYP638" s="156"/>
      <c r="CYQ638" s="156"/>
      <c r="CYR638" s="156"/>
      <c r="CYS638" s="156"/>
      <c r="CYT638" s="156"/>
      <c r="CYU638" s="156"/>
      <c r="CYV638" s="156"/>
      <c r="CYW638" s="156"/>
      <c r="CYX638" s="156"/>
      <c r="CYY638" s="156"/>
      <c r="CYZ638" s="156"/>
      <c r="CZA638" s="156"/>
      <c r="CZB638" s="156"/>
      <c r="CZC638" s="156"/>
      <c r="CZD638" s="156"/>
      <c r="CZE638" s="156"/>
      <c r="CZF638" s="156"/>
      <c r="CZG638" s="156"/>
      <c r="CZH638" s="156"/>
      <c r="CZI638" s="156"/>
      <c r="CZJ638" s="156"/>
      <c r="CZK638" s="156"/>
      <c r="CZL638" s="156"/>
      <c r="CZM638" s="156"/>
      <c r="CZN638" s="156"/>
      <c r="CZO638" s="156"/>
      <c r="CZP638" s="156"/>
      <c r="CZQ638" s="156"/>
      <c r="CZR638" s="156"/>
      <c r="CZS638" s="156"/>
      <c r="CZT638" s="156"/>
      <c r="CZU638" s="156"/>
      <c r="CZV638" s="156"/>
      <c r="CZW638" s="156"/>
      <c r="CZX638" s="156"/>
      <c r="CZY638" s="156"/>
      <c r="CZZ638" s="156"/>
      <c r="DAA638" s="156"/>
      <c r="DAB638" s="156"/>
      <c r="DAC638" s="156"/>
      <c r="DAD638" s="156"/>
      <c r="DAE638" s="156"/>
      <c r="DAF638" s="156"/>
      <c r="DAG638" s="156"/>
      <c r="DAH638" s="156"/>
      <c r="DAI638" s="156"/>
      <c r="DAJ638" s="156"/>
      <c r="DAK638" s="156"/>
      <c r="DAL638" s="156"/>
      <c r="DAM638" s="156"/>
      <c r="DAN638" s="156"/>
      <c r="DAO638" s="156"/>
      <c r="DAP638" s="156"/>
      <c r="DAQ638" s="156"/>
      <c r="DAR638" s="156"/>
      <c r="DAS638" s="156"/>
      <c r="DAT638" s="156"/>
      <c r="DAU638" s="156"/>
      <c r="DAV638" s="156"/>
      <c r="DAW638" s="156"/>
      <c r="DAX638" s="156"/>
      <c r="DAY638" s="156"/>
      <c r="DAZ638" s="156"/>
      <c r="DBA638" s="156"/>
      <c r="DBB638" s="156"/>
      <c r="DBC638" s="156"/>
      <c r="DBD638" s="156"/>
      <c r="DBE638" s="156"/>
      <c r="DBF638" s="156"/>
      <c r="DBG638" s="156"/>
      <c r="DBH638" s="156"/>
      <c r="DBI638" s="156"/>
      <c r="DBJ638" s="156"/>
      <c r="DBK638" s="156"/>
      <c r="DBL638" s="156"/>
      <c r="DBM638" s="156"/>
      <c r="DBN638" s="156"/>
      <c r="DBO638" s="156"/>
      <c r="DBP638" s="156"/>
      <c r="DBQ638" s="156"/>
      <c r="DBR638" s="156"/>
      <c r="DBS638" s="156"/>
      <c r="DBT638" s="156"/>
      <c r="DBU638" s="156"/>
      <c r="DBV638" s="156"/>
      <c r="DBW638" s="156"/>
      <c r="DBX638" s="156"/>
      <c r="DBY638" s="156"/>
      <c r="DBZ638" s="156"/>
      <c r="DCA638" s="156"/>
      <c r="DCB638" s="156"/>
      <c r="DCC638" s="156"/>
      <c r="DCD638" s="156"/>
      <c r="DCE638" s="156"/>
      <c r="DCF638" s="156"/>
      <c r="DCG638" s="156"/>
      <c r="DCH638" s="156"/>
      <c r="DCI638" s="156"/>
      <c r="DCJ638" s="156"/>
      <c r="DCK638" s="156"/>
      <c r="DCL638" s="156"/>
      <c r="DCM638" s="156"/>
      <c r="DCN638" s="156"/>
      <c r="DCO638" s="156"/>
      <c r="DCP638" s="156"/>
      <c r="DCQ638" s="156"/>
      <c r="DCR638" s="156"/>
      <c r="DCS638" s="156"/>
      <c r="DCT638" s="156"/>
      <c r="DCU638" s="156"/>
      <c r="DCV638" s="156"/>
      <c r="DCW638" s="156"/>
      <c r="DCX638" s="156"/>
      <c r="DCY638" s="156"/>
      <c r="DCZ638" s="156"/>
      <c r="DDA638" s="156"/>
      <c r="DDB638" s="156"/>
      <c r="DDC638" s="156"/>
      <c r="DDD638" s="156"/>
      <c r="DDE638" s="156"/>
      <c r="DDF638" s="156"/>
      <c r="DDG638" s="156"/>
      <c r="DDH638" s="156"/>
      <c r="DDI638" s="156"/>
      <c r="DDJ638" s="156"/>
      <c r="DDK638" s="156"/>
      <c r="DDL638" s="156"/>
      <c r="DDM638" s="156"/>
      <c r="DDN638" s="156"/>
      <c r="DDO638" s="156"/>
      <c r="DDP638" s="156"/>
      <c r="DDQ638" s="156"/>
      <c r="DDR638" s="156"/>
      <c r="DDS638" s="156"/>
      <c r="DDT638" s="156"/>
      <c r="DDU638" s="156"/>
      <c r="DDV638" s="156"/>
      <c r="DDW638" s="156"/>
      <c r="DDX638" s="156"/>
      <c r="DDY638" s="156"/>
      <c r="DDZ638" s="156"/>
      <c r="DEA638" s="156"/>
      <c r="DEB638" s="156"/>
      <c r="DEC638" s="156"/>
      <c r="DED638" s="156"/>
      <c r="DEE638" s="156"/>
      <c r="DEF638" s="156"/>
      <c r="DEG638" s="156"/>
      <c r="DEH638" s="156"/>
      <c r="DEI638" s="156"/>
      <c r="DEJ638" s="156"/>
      <c r="DEK638" s="156"/>
      <c r="DEL638" s="156"/>
      <c r="DEM638" s="156"/>
      <c r="DEN638" s="156"/>
      <c r="DEO638" s="156"/>
      <c r="DEP638" s="156"/>
      <c r="DEQ638" s="156"/>
      <c r="DER638" s="156"/>
      <c r="DES638" s="156"/>
      <c r="DET638" s="156"/>
      <c r="DEU638" s="156"/>
      <c r="DEV638" s="156"/>
      <c r="DEW638" s="156"/>
      <c r="DEX638" s="156"/>
      <c r="DEY638" s="156"/>
      <c r="DEZ638" s="156"/>
      <c r="DFA638" s="156"/>
      <c r="DFB638" s="156"/>
      <c r="DFC638" s="156"/>
      <c r="DFD638" s="156"/>
      <c r="DFE638" s="156"/>
      <c r="DFF638" s="156"/>
      <c r="DFG638" s="156"/>
      <c r="DFH638" s="156"/>
      <c r="DFI638" s="156"/>
      <c r="DFJ638" s="156"/>
      <c r="DFK638" s="156"/>
      <c r="DFL638" s="156"/>
      <c r="DFM638" s="156"/>
      <c r="DFN638" s="156"/>
      <c r="DFO638" s="156"/>
      <c r="DFP638" s="156"/>
      <c r="DFQ638" s="156"/>
      <c r="DFR638" s="156"/>
      <c r="DFS638" s="156"/>
      <c r="DFT638" s="156"/>
      <c r="DFU638" s="156"/>
      <c r="DFV638" s="156"/>
      <c r="DFW638" s="156"/>
      <c r="DFX638" s="156"/>
      <c r="DFY638" s="156"/>
      <c r="DFZ638" s="156"/>
      <c r="DGA638" s="156"/>
      <c r="DGB638" s="156"/>
      <c r="DGC638" s="156"/>
      <c r="DGD638" s="156"/>
      <c r="DGE638" s="156"/>
      <c r="DGF638" s="156"/>
      <c r="DGG638" s="156"/>
      <c r="DGH638" s="156"/>
      <c r="DGI638" s="156"/>
      <c r="DGJ638" s="156"/>
      <c r="DGK638" s="156"/>
      <c r="DGL638" s="156"/>
      <c r="DGM638" s="156"/>
      <c r="DGN638" s="156"/>
      <c r="DGO638" s="156"/>
      <c r="DGP638" s="156"/>
      <c r="DGQ638" s="156"/>
      <c r="DGR638" s="156"/>
      <c r="DGS638" s="156"/>
      <c r="DGT638" s="156"/>
      <c r="DGU638" s="156"/>
      <c r="DGV638" s="156"/>
      <c r="DGW638" s="156"/>
      <c r="DGX638" s="156"/>
      <c r="DGY638" s="156"/>
      <c r="DGZ638" s="156"/>
      <c r="DHA638" s="156"/>
      <c r="DHB638" s="156"/>
      <c r="DHC638" s="156"/>
      <c r="DHD638" s="156"/>
      <c r="DHE638" s="156"/>
      <c r="DHF638" s="156"/>
      <c r="DHG638" s="156"/>
      <c r="DHH638" s="156"/>
      <c r="DHI638" s="156"/>
      <c r="DHJ638" s="156"/>
      <c r="DHK638" s="156"/>
      <c r="DHL638" s="156"/>
      <c r="DHM638" s="156"/>
      <c r="DHN638" s="156"/>
      <c r="DHO638" s="156"/>
      <c r="DHP638" s="156"/>
      <c r="DHQ638" s="156"/>
      <c r="DHR638" s="156"/>
      <c r="DHS638" s="156"/>
      <c r="DHT638" s="156"/>
      <c r="DHU638" s="156"/>
      <c r="DHV638" s="156"/>
      <c r="DHW638" s="156"/>
      <c r="DHX638" s="156"/>
      <c r="DHY638" s="156"/>
      <c r="DHZ638" s="156"/>
      <c r="DIA638" s="156"/>
      <c r="DIB638" s="156"/>
      <c r="DIC638" s="156"/>
      <c r="DID638" s="156"/>
      <c r="DIE638" s="156"/>
      <c r="DIF638" s="156"/>
      <c r="DIG638" s="156"/>
      <c r="DIH638" s="156"/>
      <c r="DII638" s="156"/>
      <c r="DIJ638" s="156"/>
      <c r="DIK638" s="156"/>
      <c r="DIL638" s="156"/>
      <c r="DIM638" s="156"/>
      <c r="DIN638" s="156"/>
      <c r="DIO638" s="156"/>
      <c r="DIP638" s="156"/>
      <c r="DIQ638" s="156"/>
      <c r="DIR638" s="156"/>
      <c r="DIS638" s="156"/>
      <c r="DIT638" s="156"/>
      <c r="DIU638" s="156"/>
      <c r="DIV638" s="156"/>
      <c r="DIW638" s="156"/>
      <c r="DIX638" s="156"/>
      <c r="DIY638" s="156"/>
      <c r="DIZ638" s="156"/>
      <c r="DJA638" s="156"/>
      <c r="DJB638" s="156"/>
      <c r="DJC638" s="156"/>
      <c r="DJD638" s="156"/>
      <c r="DJE638" s="156"/>
      <c r="DJF638" s="156"/>
      <c r="DJG638" s="156"/>
      <c r="DJH638" s="156"/>
      <c r="DJI638" s="156"/>
      <c r="DJJ638" s="156"/>
      <c r="DJK638" s="156"/>
      <c r="DJL638" s="156"/>
      <c r="DJM638" s="156"/>
      <c r="DJN638" s="156"/>
      <c r="DJO638" s="156"/>
      <c r="DJP638" s="156"/>
      <c r="DJQ638" s="156"/>
      <c r="DJR638" s="156"/>
      <c r="DJS638" s="156"/>
      <c r="DJT638" s="156"/>
      <c r="DJU638" s="156"/>
      <c r="DJV638" s="156"/>
      <c r="DJW638" s="156"/>
      <c r="DJX638" s="156"/>
      <c r="DJY638" s="156"/>
      <c r="DJZ638" s="156"/>
      <c r="DKA638" s="156"/>
      <c r="DKB638" s="156"/>
      <c r="DKC638" s="156"/>
      <c r="DKD638" s="156"/>
      <c r="DKE638" s="156"/>
      <c r="DKF638" s="156"/>
      <c r="DKG638" s="156"/>
      <c r="DKH638" s="156"/>
      <c r="DKI638" s="156"/>
      <c r="DKJ638" s="156"/>
      <c r="DKK638" s="156"/>
      <c r="DKL638" s="156"/>
      <c r="DKM638" s="156"/>
      <c r="DKN638" s="156"/>
      <c r="DKO638" s="156"/>
      <c r="DKP638" s="156"/>
      <c r="DKQ638" s="156"/>
      <c r="DKR638" s="156"/>
      <c r="DKS638" s="156"/>
      <c r="DKT638" s="156"/>
      <c r="DKU638" s="156"/>
      <c r="DKV638" s="156"/>
      <c r="DKW638" s="156"/>
      <c r="DKX638" s="156"/>
      <c r="DKY638" s="156"/>
      <c r="DKZ638" s="156"/>
      <c r="DLA638" s="156"/>
      <c r="DLB638" s="156"/>
      <c r="DLC638" s="156"/>
      <c r="DLD638" s="156"/>
      <c r="DLE638" s="156"/>
      <c r="DLF638" s="156"/>
      <c r="DLG638" s="156"/>
      <c r="DLH638" s="156"/>
      <c r="DLI638" s="156"/>
      <c r="DLJ638" s="156"/>
      <c r="DLK638" s="156"/>
      <c r="DLL638" s="156"/>
      <c r="DLM638" s="156"/>
      <c r="DLN638" s="156"/>
      <c r="DLO638" s="156"/>
      <c r="DLP638" s="156"/>
      <c r="DLQ638" s="156"/>
      <c r="DLR638" s="156"/>
      <c r="DLS638" s="156"/>
      <c r="DLT638" s="156"/>
      <c r="DLU638" s="156"/>
      <c r="DLV638" s="156"/>
      <c r="DLW638" s="156"/>
      <c r="DLX638" s="156"/>
      <c r="DLY638" s="156"/>
      <c r="DLZ638" s="156"/>
      <c r="DMA638" s="156"/>
      <c r="DMB638" s="156"/>
      <c r="DMC638" s="156"/>
      <c r="DMD638" s="156"/>
      <c r="DME638" s="156"/>
      <c r="DMF638" s="156"/>
      <c r="DMG638" s="156"/>
      <c r="DMH638" s="156"/>
      <c r="DMI638" s="156"/>
      <c r="DMJ638" s="156"/>
      <c r="DMK638" s="156"/>
      <c r="DML638" s="156"/>
      <c r="DMM638" s="156"/>
      <c r="DMN638" s="156"/>
      <c r="DMO638" s="156"/>
      <c r="DMP638" s="156"/>
      <c r="DMQ638" s="156"/>
      <c r="DMR638" s="156"/>
      <c r="DMS638" s="156"/>
      <c r="DMT638" s="156"/>
      <c r="DMU638" s="156"/>
      <c r="DMV638" s="156"/>
      <c r="DMW638" s="156"/>
      <c r="DMX638" s="156"/>
      <c r="DMY638" s="156"/>
      <c r="DMZ638" s="156"/>
      <c r="DNA638" s="156"/>
      <c r="DNB638" s="156"/>
      <c r="DNC638" s="156"/>
      <c r="DND638" s="156"/>
      <c r="DNE638" s="156"/>
      <c r="DNF638" s="156"/>
      <c r="DNG638" s="156"/>
      <c r="DNH638" s="156"/>
      <c r="DNI638" s="156"/>
      <c r="DNJ638" s="156"/>
      <c r="DNK638" s="156"/>
      <c r="DNL638" s="156"/>
      <c r="DNM638" s="156"/>
      <c r="DNN638" s="156"/>
      <c r="DNO638" s="156"/>
      <c r="DNP638" s="156"/>
      <c r="DNQ638" s="156"/>
      <c r="DNR638" s="156"/>
      <c r="DNS638" s="156"/>
      <c r="DNT638" s="156"/>
      <c r="DNU638" s="156"/>
      <c r="DNV638" s="156"/>
      <c r="DNW638" s="156"/>
      <c r="DNX638" s="156"/>
      <c r="DNY638" s="156"/>
      <c r="DNZ638" s="156"/>
      <c r="DOA638" s="156"/>
      <c r="DOB638" s="156"/>
      <c r="DOC638" s="156"/>
      <c r="DOD638" s="156"/>
      <c r="DOE638" s="156"/>
      <c r="DOF638" s="156"/>
      <c r="DOG638" s="156"/>
      <c r="DOH638" s="156"/>
      <c r="DOI638" s="156"/>
      <c r="DOJ638" s="156"/>
      <c r="DOK638" s="156"/>
      <c r="DOL638" s="156"/>
      <c r="DOM638" s="156"/>
      <c r="DON638" s="156"/>
      <c r="DOO638" s="156"/>
      <c r="DOP638" s="156"/>
      <c r="DOQ638" s="156"/>
      <c r="DOR638" s="156"/>
      <c r="DOS638" s="156"/>
      <c r="DOT638" s="156"/>
      <c r="DOU638" s="156"/>
      <c r="DOV638" s="156"/>
      <c r="DOW638" s="156"/>
      <c r="DOX638" s="156"/>
      <c r="DOY638" s="156"/>
      <c r="DOZ638" s="156"/>
      <c r="DPA638" s="156"/>
      <c r="DPB638" s="156"/>
      <c r="DPC638" s="156"/>
      <c r="DPD638" s="156"/>
      <c r="DPE638" s="156"/>
      <c r="DPF638" s="156"/>
      <c r="DPG638" s="156"/>
      <c r="DPH638" s="156"/>
      <c r="DPI638" s="156"/>
      <c r="DPJ638" s="156"/>
      <c r="DPK638" s="156"/>
      <c r="DPL638" s="156"/>
      <c r="DPM638" s="156"/>
      <c r="DPN638" s="156"/>
      <c r="DPO638" s="156"/>
      <c r="DPP638" s="156"/>
      <c r="DPQ638" s="156"/>
      <c r="DPR638" s="156"/>
      <c r="DPS638" s="156"/>
      <c r="DPT638" s="156"/>
      <c r="DPU638" s="156"/>
      <c r="DPV638" s="156"/>
      <c r="DPW638" s="156"/>
      <c r="DPX638" s="156"/>
      <c r="DPY638" s="156"/>
      <c r="DPZ638" s="156"/>
      <c r="DQA638" s="156"/>
      <c r="DQB638" s="156"/>
      <c r="DQC638" s="156"/>
      <c r="DQD638" s="156"/>
      <c r="DQE638" s="156"/>
      <c r="DQF638" s="156"/>
      <c r="DQG638" s="156"/>
      <c r="DQH638" s="156"/>
      <c r="DQI638" s="156"/>
      <c r="DQJ638" s="156"/>
      <c r="DQK638" s="156"/>
      <c r="DQL638" s="156"/>
      <c r="DQM638" s="156"/>
      <c r="DQN638" s="156"/>
      <c r="DQO638" s="156"/>
      <c r="DQP638" s="156"/>
      <c r="DQQ638" s="156"/>
      <c r="DQR638" s="156"/>
      <c r="DQS638" s="156"/>
      <c r="DQT638" s="156"/>
      <c r="DQU638" s="156"/>
      <c r="DQV638" s="156"/>
      <c r="DQW638" s="156"/>
      <c r="DQX638" s="156"/>
      <c r="DQY638" s="156"/>
      <c r="DQZ638" s="156"/>
      <c r="DRA638" s="156"/>
      <c r="DRB638" s="156"/>
      <c r="DRC638" s="156"/>
      <c r="DRD638" s="156"/>
      <c r="DRE638" s="156"/>
      <c r="DRF638" s="156"/>
      <c r="DRG638" s="156"/>
      <c r="DRH638" s="156"/>
      <c r="DRI638" s="156"/>
      <c r="DRJ638" s="156"/>
      <c r="DRK638" s="156"/>
      <c r="DRL638" s="156"/>
      <c r="DRM638" s="156"/>
      <c r="DRN638" s="156"/>
      <c r="DRO638" s="156"/>
      <c r="DRP638" s="156"/>
      <c r="DRQ638" s="156"/>
      <c r="DRR638" s="156"/>
      <c r="DRS638" s="156"/>
      <c r="DRT638" s="156"/>
      <c r="DRU638" s="156"/>
      <c r="DRV638" s="156"/>
      <c r="DRW638" s="156"/>
      <c r="DRX638" s="156"/>
      <c r="DRY638" s="156"/>
      <c r="DRZ638" s="156"/>
      <c r="DSA638" s="156"/>
      <c r="DSB638" s="156"/>
      <c r="DSC638" s="156"/>
      <c r="DSD638" s="156"/>
      <c r="DSE638" s="156"/>
      <c r="DSF638" s="156"/>
      <c r="DSG638" s="156"/>
      <c r="DSH638" s="156"/>
      <c r="DSI638" s="156"/>
      <c r="DSJ638" s="156"/>
      <c r="DSK638" s="156"/>
      <c r="DSL638" s="156"/>
      <c r="DSM638" s="156"/>
      <c r="DSN638" s="156"/>
      <c r="DSO638" s="156"/>
      <c r="DSP638" s="156"/>
      <c r="DSQ638" s="156"/>
      <c r="DSR638" s="156"/>
      <c r="DSS638" s="156"/>
      <c r="DST638" s="156"/>
      <c r="DSU638" s="156"/>
      <c r="DSV638" s="156"/>
      <c r="DSW638" s="156"/>
      <c r="DSX638" s="156"/>
      <c r="DSY638" s="156"/>
      <c r="DSZ638" s="156"/>
      <c r="DTA638" s="156"/>
      <c r="DTB638" s="156"/>
      <c r="DTC638" s="156"/>
      <c r="DTD638" s="156"/>
      <c r="DTE638" s="156"/>
      <c r="DTF638" s="156"/>
      <c r="DTG638" s="156"/>
      <c r="DTH638" s="156"/>
      <c r="DTI638" s="156"/>
      <c r="DTJ638" s="156"/>
      <c r="DTK638" s="156"/>
      <c r="DTL638" s="156"/>
      <c r="DTM638" s="156"/>
      <c r="DTN638" s="156"/>
      <c r="DTO638" s="156"/>
      <c r="DTP638" s="156"/>
      <c r="DTQ638" s="156"/>
      <c r="DTR638" s="156"/>
      <c r="DTS638" s="156"/>
      <c r="DTT638" s="156"/>
      <c r="DTU638" s="156"/>
      <c r="DTV638" s="156"/>
      <c r="DTW638" s="156"/>
      <c r="DTX638" s="156"/>
      <c r="DTY638" s="156"/>
      <c r="DTZ638" s="156"/>
      <c r="DUA638" s="156"/>
      <c r="DUB638" s="156"/>
      <c r="DUC638" s="156"/>
      <c r="DUD638" s="156"/>
      <c r="DUE638" s="156"/>
      <c r="DUF638" s="156"/>
      <c r="DUG638" s="156"/>
      <c r="DUH638" s="156"/>
      <c r="DUI638" s="156"/>
      <c r="DUJ638" s="156"/>
      <c r="DUK638" s="156"/>
      <c r="DUL638" s="156"/>
      <c r="DUM638" s="156"/>
      <c r="DUN638" s="156"/>
      <c r="DUO638" s="156"/>
      <c r="DUP638" s="156"/>
      <c r="DUQ638" s="156"/>
      <c r="DUR638" s="156"/>
      <c r="DUS638" s="156"/>
      <c r="DUT638" s="156"/>
      <c r="DUU638" s="156"/>
      <c r="DUV638" s="156"/>
      <c r="DUW638" s="156"/>
      <c r="DUX638" s="156"/>
      <c r="DUY638" s="156"/>
      <c r="DUZ638" s="156"/>
      <c r="DVA638" s="156"/>
      <c r="DVB638" s="156"/>
      <c r="DVC638" s="156"/>
      <c r="DVD638" s="156"/>
      <c r="DVE638" s="156"/>
      <c r="DVF638" s="156"/>
      <c r="DVG638" s="156"/>
      <c r="DVH638" s="156"/>
      <c r="DVI638" s="156"/>
      <c r="DVJ638" s="156"/>
      <c r="DVK638" s="156"/>
      <c r="DVL638" s="156"/>
      <c r="DVM638" s="156"/>
      <c r="DVN638" s="156"/>
      <c r="DVO638" s="156"/>
      <c r="DVP638" s="156"/>
      <c r="DVQ638" s="156"/>
      <c r="DVR638" s="156"/>
      <c r="DVS638" s="156"/>
      <c r="DVT638" s="156"/>
      <c r="DVU638" s="156"/>
      <c r="DVV638" s="156"/>
      <c r="DVW638" s="156"/>
      <c r="DVX638" s="156"/>
      <c r="DVY638" s="156"/>
      <c r="DVZ638" s="156"/>
      <c r="DWA638" s="156"/>
      <c r="DWB638" s="156"/>
      <c r="DWC638" s="156"/>
      <c r="DWD638" s="156"/>
      <c r="DWE638" s="156"/>
      <c r="DWF638" s="156"/>
      <c r="DWG638" s="156"/>
      <c r="DWH638" s="156"/>
      <c r="DWI638" s="156"/>
      <c r="DWJ638" s="156"/>
      <c r="DWK638" s="156"/>
      <c r="DWL638" s="156"/>
      <c r="DWM638" s="156"/>
      <c r="DWN638" s="156"/>
      <c r="DWO638" s="156"/>
      <c r="DWP638" s="156"/>
      <c r="DWQ638" s="156"/>
      <c r="DWR638" s="156"/>
      <c r="DWS638" s="156"/>
      <c r="DWT638" s="156"/>
      <c r="DWU638" s="156"/>
      <c r="DWV638" s="156"/>
      <c r="DWW638" s="156"/>
      <c r="DWX638" s="156"/>
      <c r="DWY638" s="156"/>
      <c r="DWZ638" s="156"/>
      <c r="DXA638" s="156"/>
      <c r="DXB638" s="156"/>
      <c r="DXC638" s="156"/>
      <c r="DXD638" s="156"/>
      <c r="DXE638" s="156"/>
      <c r="DXF638" s="156"/>
      <c r="DXG638" s="156"/>
      <c r="DXH638" s="156"/>
      <c r="DXI638" s="156"/>
      <c r="DXJ638" s="156"/>
      <c r="DXK638" s="156"/>
      <c r="DXL638" s="156"/>
      <c r="DXM638" s="156"/>
      <c r="DXN638" s="156"/>
      <c r="DXO638" s="156"/>
      <c r="DXP638" s="156"/>
      <c r="DXQ638" s="156"/>
      <c r="DXR638" s="156"/>
      <c r="DXS638" s="156"/>
      <c r="DXT638" s="156"/>
      <c r="DXU638" s="156"/>
      <c r="DXV638" s="156"/>
      <c r="DXW638" s="156"/>
      <c r="DXX638" s="156"/>
      <c r="DXY638" s="156"/>
      <c r="DXZ638" s="156"/>
      <c r="DYA638" s="156"/>
      <c r="DYB638" s="156"/>
      <c r="DYC638" s="156"/>
      <c r="DYD638" s="156"/>
      <c r="DYE638" s="156"/>
      <c r="DYF638" s="156"/>
      <c r="DYG638" s="156"/>
      <c r="DYH638" s="156"/>
      <c r="DYI638" s="156"/>
      <c r="DYJ638" s="156"/>
      <c r="DYK638" s="156"/>
      <c r="DYL638" s="156"/>
      <c r="DYM638" s="156"/>
      <c r="DYN638" s="156"/>
      <c r="DYO638" s="156"/>
      <c r="DYP638" s="156"/>
      <c r="DYQ638" s="156"/>
      <c r="DYR638" s="156"/>
      <c r="DYS638" s="156"/>
      <c r="DYT638" s="156"/>
      <c r="DYU638" s="156"/>
      <c r="DYV638" s="156"/>
      <c r="DYW638" s="156"/>
      <c r="DYX638" s="156"/>
      <c r="DYY638" s="156"/>
      <c r="DYZ638" s="156"/>
      <c r="DZA638" s="156"/>
      <c r="DZB638" s="156"/>
      <c r="DZC638" s="156"/>
      <c r="DZD638" s="156"/>
      <c r="DZE638" s="156"/>
      <c r="DZF638" s="156"/>
      <c r="DZG638" s="156"/>
      <c r="DZH638" s="156"/>
      <c r="DZI638" s="156"/>
      <c r="DZJ638" s="156"/>
      <c r="DZK638" s="156"/>
      <c r="DZL638" s="156"/>
      <c r="DZM638" s="156"/>
      <c r="DZN638" s="156"/>
      <c r="DZO638" s="156"/>
      <c r="DZP638" s="156"/>
      <c r="DZQ638" s="156"/>
      <c r="DZR638" s="156"/>
      <c r="DZS638" s="156"/>
      <c r="DZT638" s="156"/>
      <c r="DZU638" s="156"/>
      <c r="DZV638" s="156"/>
      <c r="DZW638" s="156"/>
      <c r="DZX638" s="156"/>
      <c r="DZY638" s="156"/>
      <c r="DZZ638" s="156"/>
      <c r="EAA638" s="156"/>
      <c r="EAB638" s="156"/>
      <c r="EAC638" s="156"/>
      <c r="EAD638" s="156"/>
      <c r="EAE638" s="156"/>
      <c r="EAF638" s="156"/>
      <c r="EAG638" s="156"/>
      <c r="EAH638" s="156"/>
      <c r="EAI638" s="156"/>
      <c r="EAJ638" s="156"/>
      <c r="EAK638" s="156"/>
      <c r="EAL638" s="156"/>
      <c r="EAM638" s="156"/>
      <c r="EAN638" s="156"/>
      <c r="EAO638" s="156"/>
      <c r="EAP638" s="156"/>
      <c r="EAQ638" s="156"/>
      <c r="EAR638" s="156"/>
      <c r="EAS638" s="156"/>
      <c r="EAT638" s="156"/>
      <c r="EAU638" s="156"/>
      <c r="EAV638" s="156"/>
      <c r="EAW638" s="156"/>
      <c r="EAX638" s="156"/>
      <c r="EAY638" s="156"/>
      <c r="EAZ638" s="156"/>
      <c r="EBA638" s="156"/>
      <c r="EBB638" s="156"/>
      <c r="EBC638" s="156"/>
      <c r="EBD638" s="156"/>
      <c r="EBE638" s="156"/>
      <c r="EBF638" s="156"/>
      <c r="EBG638" s="156"/>
      <c r="EBH638" s="156"/>
      <c r="EBI638" s="156"/>
      <c r="EBJ638" s="156"/>
      <c r="EBK638" s="156"/>
      <c r="EBL638" s="156"/>
      <c r="EBM638" s="156"/>
      <c r="EBN638" s="156"/>
      <c r="EBO638" s="156"/>
      <c r="EBP638" s="156"/>
      <c r="EBQ638" s="156"/>
      <c r="EBR638" s="156"/>
      <c r="EBS638" s="156"/>
      <c r="EBT638" s="156"/>
      <c r="EBU638" s="156"/>
      <c r="EBV638" s="156"/>
      <c r="EBW638" s="156"/>
      <c r="EBX638" s="156"/>
      <c r="EBY638" s="156"/>
      <c r="EBZ638" s="156"/>
      <c r="ECA638" s="156"/>
      <c r="ECB638" s="156"/>
      <c r="ECC638" s="156"/>
      <c r="ECD638" s="156"/>
      <c r="ECE638" s="156"/>
      <c r="ECF638" s="156"/>
      <c r="ECG638" s="156"/>
      <c r="ECH638" s="156"/>
      <c r="ECI638" s="156"/>
      <c r="ECJ638" s="156"/>
      <c r="ECK638" s="156"/>
      <c r="ECL638" s="156"/>
      <c r="ECM638" s="156"/>
      <c r="ECN638" s="156"/>
      <c r="ECO638" s="156"/>
      <c r="ECP638" s="156"/>
      <c r="ECQ638" s="156"/>
      <c r="ECR638" s="156"/>
      <c r="ECS638" s="156"/>
      <c r="ECT638" s="156"/>
      <c r="ECU638" s="156"/>
      <c r="ECV638" s="156"/>
      <c r="ECW638" s="156"/>
      <c r="ECX638" s="156"/>
      <c r="ECY638" s="156"/>
      <c r="ECZ638" s="156"/>
      <c r="EDA638" s="156"/>
      <c r="EDB638" s="156"/>
      <c r="EDC638" s="156"/>
      <c r="EDD638" s="156"/>
      <c r="EDE638" s="156"/>
      <c r="EDF638" s="156"/>
      <c r="EDG638" s="156"/>
      <c r="EDH638" s="156"/>
      <c r="EDI638" s="156"/>
      <c r="EDJ638" s="156"/>
      <c r="EDK638" s="156"/>
      <c r="EDL638" s="156"/>
      <c r="EDM638" s="156"/>
      <c r="EDN638" s="156"/>
      <c r="EDO638" s="156"/>
      <c r="EDP638" s="156"/>
      <c r="EDQ638" s="156"/>
      <c r="EDR638" s="156"/>
      <c r="EDS638" s="156"/>
      <c r="EDT638" s="156"/>
      <c r="EDU638" s="156"/>
      <c r="EDV638" s="156"/>
      <c r="EDW638" s="156"/>
      <c r="EDX638" s="156"/>
      <c r="EDY638" s="156"/>
      <c r="EDZ638" s="156"/>
      <c r="EEA638" s="156"/>
      <c r="EEB638" s="156"/>
      <c r="EEC638" s="156"/>
      <c r="EED638" s="156"/>
      <c r="EEE638" s="156"/>
      <c r="EEF638" s="156"/>
      <c r="EEG638" s="156"/>
      <c r="EEH638" s="156"/>
      <c r="EEI638" s="156"/>
      <c r="EEJ638" s="156"/>
      <c r="EEK638" s="156"/>
      <c r="EEL638" s="156"/>
      <c r="EEM638" s="156"/>
      <c r="EEN638" s="156"/>
      <c r="EEO638" s="156"/>
      <c r="EEP638" s="156"/>
      <c r="EEQ638" s="156"/>
      <c r="EER638" s="156"/>
      <c r="EES638" s="156"/>
      <c r="EET638" s="156"/>
      <c r="EEU638" s="156"/>
      <c r="EEV638" s="156"/>
      <c r="EEW638" s="156"/>
      <c r="EEX638" s="156"/>
      <c r="EEY638" s="156"/>
      <c r="EEZ638" s="156"/>
      <c r="EFA638" s="156"/>
      <c r="EFB638" s="156"/>
      <c r="EFC638" s="156"/>
      <c r="EFD638" s="156"/>
      <c r="EFE638" s="156"/>
      <c r="EFF638" s="156"/>
      <c r="EFG638" s="156"/>
      <c r="EFH638" s="156"/>
      <c r="EFI638" s="156"/>
      <c r="EFJ638" s="156"/>
      <c r="EFK638" s="156"/>
      <c r="EFL638" s="156"/>
      <c r="EFM638" s="156"/>
      <c r="EFN638" s="156"/>
      <c r="EFO638" s="156"/>
      <c r="EFP638" s="156"/>
      <c r="EFQ638" s="156"/>
      <c r="EFR638" s="156"/>
      <c r="EFS638" s="156"/>
      <c r="EFT638" s="156"/>
      <c r="EFU638" s="156"/>
      <c r="EFV638" s="156"/>
      <c r="EFW638" s="156"/>
      <c r="EFX638" s="156"/>
      <c r="EFY638" s="156"/>
      <c r="EFZ638" s="156"/>
      <c r="EGA638" s="156"/>
      <c r="EGB638" s="156"/>
      <c r="EGC638" s="156"/>
      <c r="EGD638" s="156"/>
      <c r="EGE638" s="156"/>
      <c r="EGF638" s="156"/>
      <c r="EGG638" s="156"/>
      <c r="EGH638" s="156"/>
      <c r="EGI638" s="156"/>
      <c r="EGJ638" s="156"/>
      <c r="EGK638" s="156"/>
      <c r="EGL638" s="156"/>
      <c r="EGM638" s="156"/>
      <c r="EGN638" s="156"/>
      <c r="EGO638" s="156"/>
      <c r="EGP638" s="156"/>
      <c r="EGQ638" s="156"/>
      <c r="EGR638" s="156"/>
      <c r="EGS638" s="156"/>
      <c r="EGT638" s="156"/>
      <c r="EGU638" s="156"/>
      <c r="EGV638" s="156"/>
      <c r="EGW638" s="156"/>
      <c r="EGX638" s="156"/>
      <c r="EGY638" s="156"/>
      <c r="EGZ638" s="156"/>
      <c r="EHA638" s="156"/>
      <c r="EHB638" s="156"/>
      <c r="EHC638" s="156"/>
      <c r="EHD638" s="156"/>
      <c r="EHE638" s="156"/>
      <c r="EHF638" s="156"/>
      <c r="EHG638" s="156"/>
      <c r="EHH638" s="156"/>
      <c r="EHI638" s="156"/>
      <c r="EHJ638" s="156"/>
      <c r="EHK638" s="156"/>
      <c r="EHL638" s="156"/>
      <c r="EHM638" s="156"/>
      <c r="EHN638" s="156"/>
      <c r="EHO638" s="156"/>
      <c r="EHP638" s="156"/>
      <c r="EHQ638" s="156"/>
      <c r="EHR638" s="156"/>
      <c r="EHS638" s="156"/>
      <c r="EHT638" s="156"/>
      <c r="EHU638" s="156"/>
      <c r="EHV638" s="156"/>
      <c r="EHW638" s="156"/>
      <c r="EHX638" s="156"/>
      <c r="EHY638" s="156"/>
      <c r="EHZ638" s="156"/>
      <c r="EIA638" s="156"/>
      <c r="EIB638" s="156"/>
      <c r="EIC638" s="156"/>
      <c r="EID638" s="156"/>
      <c r="EIE638" s="156"/>
      <c r="EIF638" s="156"/>
      <c r="EIG638" s="156"/>
      <c r="EIH638" s="156"/>
      <c r="EII638" s="156"/>
      <c r="EIJ638" s="156"/>
      <c r="EIK638" s="156"/>
      <c r="EIL638" s="156"/>
      <c r="EIM638" s="156"/>
      <c r="EIN638" s="156"/>
      <c r="EIO638" s="156"/>
      <c r="EIP638" s="156"/>
      <c r="EIQ638" s="156"/>
      <c r="EIR638" s="156"/>
      <c r="EIS638" s="156"/>
      <c r="EIT638" s="156"/>
      <c r="EIU638" s="156"/>
      <c r="EIV638" s="156"/>
      <c r="EIW638" s="156"/>
      <c r="EIX638" s="156"/>
      <c r="EIY638" s="156"/>
      <c r="EIZ638" s="156"/>
      <c r="EJA638" s="156"/>
      <c r="EJB638" s="156"/>
      <c r="EJC638" s="156"/>
      <c r="EJD638" s="156"/>
      <c r="EJE638" s="156"/>
      <c r="EJF638" s="156"/>
      <c r="EJG638" s="156"/>
      <c r="EJH638" s="156"/>
      <c r="EJI638" s="156"/>
      <c r="EJJ638" s="156"/>
      <c r="EJK638" s="156"/>
      <c r="EJL638" s="156"/>
      <c r="EJM638" s="156"/>
      <c r="EJN638" s="156"/>
      <c r="EJO638" s="156"/>
      <c r="EJP638" s="156"/>
      <c r="EJQ638" s="156"/>
      <c r="EJR638" s="156"/>
      <c r="EJS638" s="156"/>
      <c r="EJT638" s="156"/>
      <c r="EJU638" s="156"/>
      <c r="EJV638" s="156"/>
      <c r="EJW638" s="156"/>
      <c r="EJX638" s="156"/>
      <c r="EJY638" s="156"/>
      <c r="EJZ638" s="156"/>
      <c r="EKA638" s="156"/>
      <c r="EKB638" s="156"/>
      <c r="EKC638" s="156"/>
      <c r="EKD638" s="156"/>
      <c r="EKE638" s="156"/>
      <c r="EKF638" s="156"/>
      <c r="EKG638" s="156"/>
      <c r="EKH638" s="156"/>
      <c r="EKI638" s="156"/>
      <c r="EKJ638" s="156"/>
      <c r="EKK638" s="156"/>
      <c r="EKL638" s="156"/>
      <c r="EKM638" s="156"/>
      <c r="EKN638" s="156"/>
      <c r="EKO638" s="156"/>
      <c r="EKP638" s="156"/>
      <c r="EKQ638" s="156"/>
      <c r="EKR638" s="156"/>
      <c r="EKS638" s="156"/>
      <c r="EKT638" s="156"/>
      <c r="EKU638" s="156"/>
      <c r="EKV638" s="156"/>
      <c r="EKW638" s="156"/>
      <c r="EKX638" s="156"/>
      <c r="EKY638" s="156"/>
      <c r="EKZ638" s="156"/>
      <c r="ELA638" s="156"/>
      <c r="ELB638" s="156"/>
      <c r="ELC638" s="156"/>
      <c r="ELD638" s="156"/>
      <c r="ELE638" s="156"/>
      <c r="ELF638" s="156"/>
      <c r="ELG638" s="156"/>
      <c r="ELH638" s="156"/>
      <c r="ELI638" s="156"/>
      <c r="ELJ638" s="156"/>
      <c r="ELK638" s="156"/>
      <c r="ELL638" s="156"/>
      <c r="ELM638" s="156"/>
      <c r="ELN638" s="156"/>
      <c r="ELO638" s="156"/>
      <c r="ELP638" s="156"/>
      <c r="ELQ638" s="156"/>
      <c r="ELR638" s="156"/>
      <c r="ELS638" s="156"/>
      <c r="ELT638" s="156"/>
      <c r="ELU638" s="156"/>
      <c r="ELV638" s="156"/>
      <c r="ELW638" s="156"/>
      <c r="ELX638" s="156"/>
      <c r="ELY638" s="156"/>
      <c r="ELZ638" s="156"/>
      <c r="EMA638" s="156"/>
      <c r="EMB638" s="156"/>
      <c r="EMC638" s="156"/>
      <c r="EMD638" s="156"/>
      <c r="EME638" s="156"/>
      <c r="EMF638" s="156"/>
      <c r="EMG638" s="156"/>
      <c r="EMH638" s="156"/>
      <c r="EMI638" s="156"/>
      <c r="EMJ638" s="156"/>
      <c r="EMK638" s="156"/>
      <c r="EML638" s="156"/>
      <c r="EMM638" s="156"/>
      <c r="EMN638" s="156"/>
      <c r="EMO638" s="156"/>
      <c r="EMP638" s="156"/>
      <c r="EMQ638" s="156"/>
      <c r="EMR638" s="156"/>
      <c r="EMS638" s="156"/>
      <c r="EMT638" s="156"/>
      <c r="EMU638" s="156"/>
      <c r="EMV638" s="156"/>
      <c r="EMW638" s="156"/>
      <c r="EMX638" s="156"/>
      <c r="EMY638" s="156"/>
      <c r="EMZ638" s="156"/>
      <c r="ENA638" s="156"/>
      <c r="ENB638" s="156"/>
      <c r="ENC638" s="156"/>
      <c r="END638" s="156"/>
      <c r="ENE638" s="156"/>
      <c r="ENF638" s="156"/>
      <c r="ENG638" s="156"/>
      <c r="ENH638" s="156"/>
      <c r="ENI638" s="156"/>
      <c r="ENJ638" s="156"/>
      <c r="ENK638" s="156"/>
      <c r="ENL638" s="156"/>
      <c r="ENM638" s="156"/>
      <c r="ENN638" s="156"/>
      <c r="ENO638" s="156"/>
      <c r="ENP638" s="156"/>
      <c r="ENQ638" s="156"/>
      <c r="ENR638" s="156"/>
      <c r="ENS638" s="156"/>
      <c r="ENT638" s="156"/>
      <c r="ENU638" s="156"/>
      <c r="ENV638" s="156"/>
      <c r="ENW638" s="156"/>
      <c r="ENX638" s="156"/>
      <c r="ENY638" s="156"/>
      <c r="ENZ638" s="156"/>
      <c r="EOA638" s="156"/>
      <c r="EOB638" s="156"/>
      <c r="EOC638" s="156"/>
      <c r="EOD638" s="156"/>
      <c r="EOE638" s="156"/>
      <c r="EOF638" s="156"/>
      <c r="EOG638" s="156"/>
      <c r="EOH638" s="156"/>
      <c r="EOI638" s="156"/>
      <c r="EOJ638" s="156"/>
      <c r="EOK638" s="156"/>
      <c r="EOL638" s="156"/>
      <c r="EOM638" s="156"/>
      <c r="EON638" s="156"/>
      <c r="EOO638" s="156"/>
      <c r="EOP638" s="156"/>
      <c r="EOQ638" s="156"/>
      <c r="EOR638" s="156"/>
      <c r="EOS638" s="156"/>
      <c r="EOT638" s="156"/>
      <c r="EOU638" s="156"/>
      <c r="EOV638" s="156"/>
      <c r="EOW638" s="156"/>
      <c r="EOX638" s="156"/>
      <c r="EOY638" s="156"/>
      <c r="EOZ638" s="156"/>
      <c r="EPA638" s="156"/>
      <c r="EPB638" s="156"/>
      <c r="EPC638" s="156"/>
      <c r="EPD638" s="156"/>
      <c r="EPE638" s="156"/>
      <c r="EPF638" s="156"/>
      <c r="EPG638" s="156"/>
      <c r="EPH638" s="156"/>
      <c r="EPI638" s="156"/>
      <c r="EPJ638" s="156"/>
      <c r="EPK638" s="156"/>
      <c r="EPL638" s="156"/>
      <c r="EPM638" s="156"/>
      <c r="EPN638" s="156"/>
      <c r="EPO638" s="156"/>
      <c r="EPP638" s="156"/>
      <c r="EPQ638" s="156"/>
      <c r="EPR638" s="156"/>
      <c r="EPS638" s="156"/>
      <c r="EPT638" s="156"/>
      <c r="EPU638" s="156"/>
      <c r="EPV638" s="156"/>
      <c r="EPW638" s="156"/>
      <c r="EPX638" s="156"/>
      <c r="EPY638" s="156"/>
      <c r="EPZ638" s="156"/>
      <c r="EQA638" s="156"/>
      <c r="EQB638" s="156"/>
      <c r="EQC638" s="156"/>
      <c r="EQD638" s="156"/>
      <c r="EQE638" s="156"/>
      <c r="EQF638" s="156"/>
      <c r="EQG638" s="156"/>
      <c r="EQH638" s="156"/>
      <c r="EQI638" s="156"/>
      <c r="EQJ638" s="156"/>
      <c r="EQK638" s="156"/>
      <c r="EQL638" s="156"/>
      <c r="EQM638" s="156"/>
      <c r="EQN638" s="156"/>
      <c r="EQO638" s="156"/>
      <c r="EQP638" s="156"/>
      <c r="EQQ638" s="156"/>
      <c r="EQR638" s="156"/>
      <c r="EQS638" s="156"/>
      <c r="EQT638" s="156"/>
      <c r="EQU638" s="156"/>
      <c r="EQV638" s="156"/>
      <c r="EQW638" s="156"/>
      <c r="EQX638" s="156"/>
      <c r="EQY638" s="156"/>
      <c r="EQZ638" s="156"/>
      <c r="ERA638" s="156"/>
      <c r="ERB638" s="156"/>
      <c r="ERC638" s="156"/>
      <c r="ERD638" s="156"/>
      <c r="ERE638" s="156"/>
      <c r="ERF638" s="156"/>
      <c r="ERG638" s="156"/>
      <c r="ERH638" s="156"/>
      <c r="ERI638" s="156"/>
      <c r="ERJ638" s="156"/>
      <c r="ERK638" s="156"/>
      <c r="ERL638" s="156"/>
      <c r="ERM638" s="156"/>
      <c r="ERN638" s="156"/>
      <c r="ERO638" s="156"/>
      <c r="ERP638" s="156"/>
      <c r="ERQ638" s="156"/>
      <c r="ERR638" s="156"/>
      <c r="ERS638" s="156"/>
      <c r="ERT638" s="156"/>
      <c r="ERU638" s="156"/>
      <c r="ERV638" s="156"/>
      <c r="ERW638" s="156"/>
      <c r="ERX638" s="156"/>
      <c r="ERY638" s="156"/>
      <c r="ERZ638" s="156"/>
      <c r="ESA638" s="156"/>
      <c r="ESB638" s="156"/>
      <c r="ESC638" s="156"/>
      <c r="ESD638" s="156"/>
      <c r="ESE638" s="156"/>
      <c r="ESF638" s="156"/>
      <c r="ESG638" s="156"/>
      <c r="ESH638" s="156"/>
      <c r="ESI638" s="156"/>
      <c r="ESJ638" s="156"/>
      <c r="ESK638" s="156"/>
      <c r="ESL638" s="156"/>
      <c r="ESM638" s="156"/>
      <c r="ESN638" s="156"/>
      <c r="ESO638" s="156"/>
      <c r="ESP638" s="156"/>
      <c r="ESQ638" s="156"/>
      <c r="ESR638" s="156"/>
      <c r="ESS638" s="156"/>
      <c r="EST638" s="156"/>
      <c r="ESU638" s="156"/>
      <c r="ESV638" s="156"/>
      <c r="ESW638" s="156"/>
      <c r="ESX638" s="156"/>
      <c r="ESY638" s="156"/>
      <c r="ESZ638" s="156"/>
      <c r="ETA638" s="156"/>
      <c r="ETB638" s="156"/>
      <c r="ETC638" s="156"/>
      <c r="ETD638" s="156"/>
      <c r="ETE638" s="156"/>
      <c r="ETF638" s="156"/>
      <c r="ETG638" s="156"/>
      <c r="ETH638" s="156"/>
      <c r="ETI638" s="156"/>
      <c r="ETJ638" s="156"/>
      <c r="ETK638" s="156"/>
      <c r="ETL638" s="156"/>
      <c r="ETM638" s="156"/>
      <c r="ETN638" s="156"/>
      <c r="ETO638" s="156"/>
      <c r="ETP638" s="156"/>
      <c r="ETQ638" s="156"/>
      <c r="ETR638" s="156"/>
      <c r="ETS638" s="156"/>
      <c r="ETT638" s="156"/>
      <c r="ETU638" s="156"/>
      <c r="ETV638" s="156"/>
      <c r="ETW638" s="156"/>
      <c r="ETX638" s="156"/>
      <c r="ETY638" s="156"/>
      <c r="ETZ638" s="156"/>
      <c r="EUA638" s="156"/>
      <c r="EUB638" s="156"/>
      <c r="EUC638" s="156"/>
      <c r="EUD638" s="156"/>
      <c r="EUE638" s="156"/>
      <c r="EUF638" s="156"/>
      <c r="EUG638" s="156"/>
      <c r="EUH638" s="156"/>
      <c r="EUI638" s="156"/>
      <c r="EUJ638" s="156"/>
      <c r="EUK638" s="156"/>
      <c r="EUL638" s="156"/>
      <c r="EUM638" s="156"/>
      <c r="EUN638" s="156"/>
      <c r="EUO638" s="156"/>
      <c r="EUP638" s="156"/>
      <c r="EUQ638" s="156"/>
      <c r="EUR638" s="156"/>
      <c r="EUS638" s="156"/>
      <c r="EUT638" s="156"/>
      <c r="EUU638" s="156"/>
      <c r="EUV638" s="156"/>
      <c r="EUW638" s="156"/>
      <c r="EUX638" s="156"/>
      <c r="EUY638" s="156"/>
      <c r="EUZ638" s="156"/>
      <c r="EVA638" s="156"/>
      <c r="EVB638" s="156"/>
      <c r="EVC638" s="156"/>
      <c r="EVD638" s="156"/>
      <c r="EVE638" s="156"/>
      <c r="EVF638" s="156"/>
      <c r="EVG638" s="156"/>
      <c r="EVH638" s="156"/>
      <c r="EVI638" s="156"/>
      <c r="EVJ638" s="156"/>
      <c r="EVK638" s="156"/>
      <c r="EVL638" s="156"/>
      <c r="EVM638" s="156"/>
      <c r="EVN638" s="156"/>
      <c r="EVO638" s="156"/>
      <c r="EVP638" s="156"/>
      <c r="EVQ638" s="156"/>
      <c r="EVR638" s="156"/>
      <c r="EVS638" s="156"/>
      <c r="EVT638" s="156"/>
      <c r="EVU638" s="156"/>
      <c r="EVV638" s="156"/>
      <c r="EVW638" s="156"/>
      <c r="EVX638" s="156"/>
      <c r="EVY638" s="156"/>
      <c r="EVZ638" s="156"/>
      <c r="EWA638" s="156"/>
      <c r="EWB638" s="156"/>
      <c r="EWC638" s="156"/>
      <c r="EWD638" s="156"/>
      <c r="EWE638" s="156"/>
      <c r="EWF638" s="156"/>
      <c r="EWG638" s="156"/>
      <c r="EWH638" s="156"/>
      <c r="EWI638" s="156"/>
      <c r="EWJ638" s="156"/>
      <c r="EWK638" s="156"/>
      <c r="EWL638" s="156"/>
      <c r="EWM638" s="156"/>
      <c r="EWN638" s="156"/>
      <c r="EWO638" s="156"/>
      <c r="EWP638" s="156"/>
      <c r="EWQ638" s="156"/>
      <c r="EWR638" s="156"/>
      <c r="EWS638" s="156"/>
      <c r="EWT638" s="156"/>
      <c r="EWU638" s="156"/>
      <c r="EWV638" s="156"/>
      <c r="EWW638" s="156"/>
      <c r="EWX638" s="156"/>
      <c r="EWY638" s="156"/>
      <c r="EWZ638" s="156"/>
      <c r="EXA638" s="156"/>
      <c r="EXB638" s="156"/>
      <c r="EXC638" s="156"/>
      <c r="EXD638" s="156"/>
      <c r="EXE638" s="156"/>
      <c r="EXF638" s="156"/>
      <c r="EXG638" s="156"/>
      <c r="EXH638" s="156"/>
      <c r="EXI638" s="156"/>
      <c r="EXJ638" s="156"/>
      <c r="EXK638" s="156"/>
      <c r="EXL638" s="156"/>
      <c r="EXM638" s="156"/>
      <c r="EXN638" s="156"/>
      <c r="EXO638" s="156"/>
      <c r="EXP638" s="156"/>
      <c r="EXQ638" s="156"/>
      <c r="EXR638" s="156"/>
      <c r="EXS638" s="156"/>
      <c r="EXT638" s="156"/>
      <c r="EXU638" s="156"/>
      <c r="EXV638" s="156"/>
      <c r="EXW638" s="156"/>
      <c r="EXX638" s="156"/>
      <c r="EXY638" s="156"/>
      <c r="EXZ638" s="156"/>
      <c r="EYA638" s="156"/>
      <c r="EYB638" s="156"/>
      <c r="EYC638" s="156"/>
      <c r="EYD638" s="156"/>
      <c r="EYE638" s="156"/>
      <c r="EYF638" s="156"/>
      <c r="EYG638" s="156"/>
      <c r="EYH638" s="156"/>
      <c r="EYI638" s="156"/>
      <c r="EYJ638" s="156"/>
      <c r="EYK638" s="156"/>
      <c r="EYL638" s="156"/>
      <c r="EYM638" s="156"/>
      <c r="EYN638" s="156"/>
      <c r="EYO638" s="156"/>
      <c r="EYP638" s="156"/>
      <c r="EYQ638" s="156"/>
      <c r="EYR638" s="156"/>
      <c r="EYS638" s="156"/>
      <c r="EYT638" s="156"/>
      <c r="EYU638" s="156"/>
      <c r="EYV638" s="156"/>
      <c r="EYW638" s="156"/>
      <c r="EYX638" s="156"/>
      <c r="EYY638" s="156"/>
      <c r="EYZ638" s="156"/>
      <c r="EZA638" s="156"/>
      <c r="EZB638" s="156"/>
      <c r="EZC638" s="156"/>
      <c r="EZD638" s="156"/>
      <c r="EZE638" s="156"/>
      <c r="EZF638" s="156"/>
      <c r="EZG638" s="156"/>
      <c r="EZH638" s="156"/>
      <c r="EZI638" s="156"/>
      <c r="EZJ638" s="156"/>
      <c r="EZK638" s="156"/>
      <c r="EZL638" s="156"/>
      <c r="EZM638" s="156"/>
      <c r="EZN638" s="156"/>
      <c r="EZO638" s="156"/>
      <c r="EZP638" s="156"/>
      <c r="EZQ638" s="156"/>
      <c r="EZR638" s="156"/>
      <c r="EZS638" s="156"/>
      <c r="EZT638" s="156"/>
      <c r="EZU638" s="156"/>
      <c r="EZV638" s="156"/>
      <c r="EZW638" s="156"/>
      <c r="EZX638" s="156"/>
      <c r="EZY638" s="156"/>
      <c r="EZZ638" s="156"/>
      <c r="FAA638" s="156"/>
      <c r="FAB638" s="156"/>
      <c r="FAC638" s="156"/>
      <c r="FAD638" s="156"/>
      <c r="FAE638" s="156"/>
      <c r="FAF638" s="156"/>
      <c r="FAG638" s="156"/>
      <c r="FAH638" s="156"/>
      <c r="FAI638" s="156"/>
      <c r="FAJ638" s="156"/>
      <c r="FAK638" s="156"/>
      <c r="FAL638" s="156"/>
      <c r="FAM638" s="156"/>
      <c r="FAN638" s="156"/>
      <c r="FAO638" s="156"/>
      <c r="FAP638" s="156"/>
      <c r="FAQ638" s="156"/>
      <c r="FAR638" s="156"/>
      <c r="FAS638" s="156"/>
      <c r="FAT638" s="156"/>
      <c r="FAU638" s="156"/>
      <c r="FAV638" s="156"/>
      <c r="FAW638" s="156"/>
      <c r="FAX638" s="156"/>
      <c r="FAY638" s="156"/>
      <c r="FAZ638" s="156"/>
      <c r="FBA638" s="156"/>
      <c r="FBB638" s="156"/>
      <c r="FBC638" s="156"/>
      <c r="FBD638" s="156"/>
      <c r="FBE638" s="156"/>
      <c r="FBF638" s="156"/>
      <c r="FBG638" s="156"/>
      <c r="FBH638" s="156"/>
      <c r="FBI638" s="156"/>
      <c r="FBJ638" s="156"/>
      <c r="FBK638" s="156"/>
      <c r="FBL638" s="156"/>
      <c r="FBM638" s="156"/>
      <c r="FBN638" s="156"/>
      <c r="FBO638" s="156"/>
      <c r="FBP638" s="156"/>
      <c r="FBQ638" s="156"/>
      <c r="FBR638" s="156"/>
      <c r="FBS638" s="156"/>
      <c r="FBT638" s="156"/>
      <c r="FBU638" s="156"/>
      <c r="FBV638" s="156"/>
      <c r="FBW638" s="156"/>
      <c r="FBX638" s="156"/>
      <c r="FBY638" s="156"/>
      <c r="FBZ638" s="156"/>
      <c r="FCA638" s="156"/>
      <c r="FCB638" s="156"/>
      <c r="FCC638" s="156"/>
      <c r="FCD638" s="156"/>
      <c r="FCE638" s="156"/>
      <c r="FCF638" s="156"/>
      <c r="FCG638" s="156"/>
      <c r="FCH638" s="156"/>
      <c r="FCI638" s="156"/>
      <c r="FCJ638" s="156"/>
      <c r="FCK638" s="156"/>
      <c r="FCL638" s="156"/>
      <c r="FCM638" s="156"/>
      <c r="FCN638" s="156"/>
      <c r="FCO638" s="156"/>
      <c r="FCP638" s="156"/>
      <c r="FCQ638" s="156"/>
      <c r="FCR638" s="156"/>
      <c r="FCS638" s="156"/>
      <c r="FCT638" s="156"/>
      <c r="FCU638" s="156"/>
      <c r="FCV638" s="156"/>
      <c r="FCW638" s="156"/>
      <c r="FCX638" s="156"/>
      <c r="FCY638" s="156"/>
      <c r="FCZ638" s="156"/>
      <c r="FDA638" s="156"/>
      <c r="FDB638" s="156"/>
      <c r="FDC638" s="156"/>
      <c r="FDD638" s="156"/>
      <c r="FDE638" s="156"/>
      <c r="FDF638" s="156"/>
      <c r="FDG638" s="156"/>
      <c r="FDH638" s="156"/>
      <c r="FDI638" s="156"/>
      <c r="FDJ638" s="156"/>
      <c r="FDK638" s="156"/>
      <c r="FDL638" s="156"/>
      <c r="FDM638" s="156"/>
      <c r="FDN638" s="156"/>
      <c r="FDO638" s="156"/>
      <c r="FDP638" s="156"/>
      <c r="FDQ638" s="156"/>
      <c r="FDR638" s="156"/>
      <c r="FDS638" s="156"/>
      <c r="FDT638" s="156"/>
      <c r="FDU638" s="156"/>
      <c r="FDV638" s="156"/>
      <c r="FDW638" s="156"/>
      <c r="FDX638" s="156"/>
      <c r="FDY638" s="156"/>
      <c r="FDZ638" s="156"/>
      <c r="FEA638" s="156"/>
      <c r="FEB638" s="156"/>
      <c r="FEC638" s="156"/>
      <c r="FED638" s="156"/>
      <c r="FEE638" s="156"/>
      <c r="FEF638" s="156"/>
      <c r="FEG638" s="156"/>
      <c r="FEH638" s="156"/>
      <c r="FEI638" s="156"/>
      <c r="FEJ638" s="156"/>
      <c r="FEK638" s="156"/>
      <c r="FEL638" s="156"/>
      <c r="FEM638" s="156"/>
      <c r="FEN638" s="156"/>
      <c r="FEO638" s="156"/>
      <c r="FEP638" s="156"/>
      <c r="FEQ638" s="156"/>
      <c r="FER638" s="156"/>
      <c r="FES638" s="156"/>
      <c r="FET638" s="156"/>
      <c r="FEU638" s="156"/>
      <c r="FEV638" s="156"/>
      <c r="FEW638" s="156"/>
      <c r="FEX638" s="156"/>
      <c r="FEY638" s="156"/>
      <c r="FEZ638" s="156"/>
      <c r="FFA638" s="156"/>
      <c r="FFB638" s="156"/>
      <c r="FFC638" s="156"/>
      <c r="FFD638" s="156"/>
      <c r="FFE638" s="156"/>
      <c r="FFF638" s="156"/>
      <c r="FFG638" s="156"/>
      <c r="FFH638" s="156"/>
      <c r="FFI638" s="156"/>
      <c r="FFJ638" s="156"/>
      <c r="FFK638" s="156"/>
      <c r="FFL638" s="156"/>
      <c r="FFM638" s="156"/>
      <c r="FFN638" s="156"/>
      <c r="FFO638" s="156"/>
      <c r="FFP638" s="156"/>
      <c r="FFQ638" s="156"/>
      <c r="FFR638" s="156"/>
      <c r="FFS638" s="156"/>
      <c r="FFT638" s="156"/>
      <c r="FFU638" s="156"/>
      <c r="FFV638" s="156"/>
      <c r="FFW638" s="156"/>
      <c r="FFX638" s="156"/>
      <c r="FFY638" s="156"/>
      <c r="FFZ638" s="156"/>
      <c r="FGA638" s="156"/>
      <c r="FGB638" s="156"/>
      <c r="FGC638" s="156"/>
      <c r="FGD638" s="156"/>
      <c r="FGE638" s="156"/>
      <c r="FGF638" s="156"/>
      <c r="FGG638" s="156"/>
      <c r="FGH638" s="156"/>
      <c r="FGI638" s="156"/>
      <c r="FGJ638" s="156"/>
      <c r="FGK638" s="156"/>
      <c r="FGL638" s="156"/>
      <c r="FGM638" s="156"/>
      <c r="FGN638" s="156"/>
      <c r="FGO638" s="156"/>
      <c r="FGP638" s="156"/>
      <c r="FGQ638" s="156"/>
      <c r="FGR638" s="156"/>
      <c r="FGS638" s="156"/>
      <c r="FGT638" s="156"/>
      <c r="FGU638" s="156"/>
      <c r="FGV638" s="156"/>
      <c r="FGW638" s="156"/>
      <c r="FGX638" s="156"/>
      <c r="FGY638" s="156"/>
      <c r="FGZ638" s="156"/>
      <c r="FHA638" s="156"/>
      <c r="FHB638" s="156"/>
      <c r="FHC638" s="156"/>
      <c r="FHD638" s="156"/>
      <c r="FHE638" s="156"/>
      <c r="FHF638" s="156"/>
      <c r="FHG638" s="156"/>
      <c r="FHH638" s="156"/>
      <c r="FHI638" s="156"/>
      <c r="FHJ638" s="156"/>
      <c r="FHK638" s="156"/>
      <c r="FHL638" s="156"/>
      <c r="FHM638" s="156"/>
      <c r="FHN638" s="156"/>
      <c r="FHO638" s="156"/>
      <c r="FHP638" s="156"/>
      <c r="FHQ638" s="156"/>
      <c r="FHR638" s="156"/>
      <c r="FHS638" s="156"/>
      <c r="FHT638" s="156"/>
      <c r="FHU638" s="156"/>
      <c r="FHV638" s="156"/>
      <c r="FHW638" s="156"/>
      <c r="FHX638" s="156"/>
      <c r="FHY638" s="156"/>
      <c r="FHZ638" s="156"/>
      <c r="FIA638" s="156"/>
      <c r="FIB638" s="156"/>
      <c r="FIC638" s="156"/>
      <c r="FID638" s="156"/>
      <c r="FIE638" s="156"/>
      <c r="FIF638" s="156"/>
      <c r="FIG638" s="156"/>
      <c r="FIH638" s="156"/>
      <c r="FII638" s="156"/>
      <c r="FIJ638" s="156"/>
      <c r="FIK638" s="156"/>
      <c r="FIL638" s="156"/>
      <c r="FIM638" s="156"/>
      <c r="FIN638" s="156"/>
      <c r="FIO638" s="156"/>
      <c r="FIP638" s="156"/>
      <c r="FIQ638" s="156"/>
      <c r="FIR638" s="156"/>
      <c r="FIS638" s="156"/>
      <c r="FIT638" s="156"/>
      <c r="FIU638" s="156"/>
      <c r="FIV638" s="156"/>
      <c r="FIW638" s="156"/>
      <c r="FIX638" s="156"/>
      <c r="FIY638" s="156"/>
      <c r="FIZ638" s="156"/>
      <c r="FJA638" s="156"/>
      <c r="FJB638" s="156"/>
      <c r="FJC638" s="156"/>
      <c r="FJD638" s="156"/>
      <c r="FJE638" s="156"/>
      <c r="FJF638" s="156"/>
      <c r="FJG638" s="156"/>
      <c r="FJH638" s="156"/>
      <c r="FJI638" s="156"/>
      <c r="FJJ638" s="156"/>
      <c r="FJK638" s="156"/>
      <c r="FJL638" s="156"/>
      <c r="FJM638" s="156"/>
      <c r="FJN638" s="156"/>
      <c r="FJO638" s="156"/>
      <c r="FJP638" s="156"/>
      <c r="FJQ638" s="156"/>
      <c r="FJR638" s="156"/>
      <c r="FJS638" s="156"/>
      <c r="FJT638" s="156"/>
      <c r="FJU638" s="156"/>
      <c r="FJV638" s="156"/>
      <c r="FJW638" s="156"/>
      <c r="FJX638" s="156"/>
      <c r="FJY638" s="156"/>
      <c r="FJZ638" s="156"/>
      <c r="FKA638" s="156"/>
      <c r="FKB638" s="156"/>
      <c r="FKC638" s="156"/>
      <c r="FKD638" s="156"/>
      <c r="FKE638" s="156"/>
      <c r="FKF638" s="156"/>
      <c r="FKG638" s="156"/>
      <c r="FKH638" s="156"/>
      <c r="FKI638" s="156"/>
      <c r="FKJ638" s="156"/>
      <c r="FKK638" s="156"/>
      <c r="FKL638" s="156"/>
      <c r="FKM638" s="156"/>
      <c r="FKN638" s="156"/>
      <c r="FKO638" s="156"/>
      <c r="FKP638" s="156"/>
      <c r="FKQ638" s="156"/>
      <c r="FKR638" s="156"/>
      <c r="FKS638" s="156"/>
      <c r="FKT638" s="156"/>
      <c r="FKU638" s="156"/>
      <c r="FKV638" s="156"/>
      <c r="FKW638" s="156"/>
      <c r="FKX638" s="156"/>
      <c r="FKY638" s="156"/>
      <c r="FKZ638" s="156"/>
      <c r="FLA638" s="156"/>
      <c r="FLB638" s="156"/>
      <c r="FLC638" s="156"/>
      <c r="FLD638" s="156"/>
      <c r="FLE638" s="156"/>
      <c r="FLF638" s="156"/>
      <c r="FLG638" s="156"/>
      <c r="FLH638" s="156"/>
      <c r="FLI638" s="156"/>
      <c r="FLJ638" s="156"/>
      <c r="FLK638" s="156"/>
      <c r="FLL638" s="156"/>
      <c r="FLM638" s="156"/>
      <c r="FLN638" s="156"/>
      <c r="FLO638" s="156"/>
      <c r="FLP638" s="156"/>
      <c r="FLQ638" s="156"/>
      <c r="FLR638" s="156"/>
      <c r="FLS638" s="156"/>
      <c r="FLT638" s="156"/>
      <c r="FLU638" s="156"/>
      <c r="FLV638" s="156"/>
      <c r="FLW638" s="156"/>
      <c r="FLX638" s="156"/>
      <c r="FLY638" s="156"/>
      <c r="FLZ638" s="156"/>
      <c r="FMA638" s="156"/>
      <c r="FMB638" s="156"/>
      <c r="FMC638" s="156"/>
      <c r="FMD638" s="156"/>
      <c r="FME638" s="156"/>
      <c r="FMF638" s="156"/>
      <c r="FMG638" s="156"/>
      <c r="FMH638" s="156"/>
      <c r="FMI638" s="156"/>
      <c r="FMJ638" s="156"/>
      <c r="FMK638" s="156"/>
      <c r="FML638" s="156"/>
      <c r="FMM638" s="156"/>
      <c r="FMN638" s="156"/>
      <c r="FMO638" s="156"/>
      <c r="FMP638" s="156"/>
      <c r="FMQ638" s="156"/>
      <c r="FMR638" s="156"/>
      <c r="FMS638" s="156"/>
      <c r="FMT638" s="156"/>
      <c r="FMU638" s="156"/>
      <c r="FMV638" s="156"/>
      <c r="FMW638" s="156"/>
      <c r="FMX638" s="156"/>
      <c r="FMY638" s="156"/>
      <c r="FMZ638" s="156"/>
      <c r="FNA638" s="156"/>
      <c r="FNB638" s="156"/>
      <c r="FNC638" s="156"/>
      <c r="FND638" s="156"/>
      <c r="FNE638" s="156"/>
      <c r="FNF638" s="156"/>
      <c r="FNG638" s="156"/>
      <c r="FNH638" s="156"/>
      <c r="FNI638" s="156"/>
      <c r="FNJ638" s="156"/>
      <c r="FNK638" s="156"/>
      <c r="FNL638" s="156"/>
      <c r="FNM638" s="156"/>
      <c r="FNN638" s="156"/>
      <c r="FNO638" s="156"/>
      <c r="FNP638" s="156"/>
      <c r="FNQ638" s="156"/>
      <c r="FNR638" s="156"/>
      <c r="FNS638" s="156"/>
      <c r="FNT638" s="156"/>
      <c r="FNU638" s="156"/>
      <c r="FNV638" s="156"/>
      <c r="FNW638" s="156"/>
      <c r="FNX638" s="156"/>
      <c r="FNY638" s="156"/>
      <c r="FNZ638" s="156"/>
      <c r="FOA638" s="156"/>
      <c r="FOB638" s="156"/>
      <c r="FOC638" s="156"/>
      <c r="FOD638" s="156"/>
      <c r="FOE638" s="156"/>
      <c r="FOF638" s="156"/>
      <c r="FOG638" s="156"/>
      <c r="FOH638" s="156"/>
      <c r="FOI638" s="156"/>
      <c r="FOJ638" s="156"/>
      <c r="FOK638" s="156"/>
      <c r="FOL638" s="156"/>
      <c r="FOM638" s="156"/>
      <c r="FON638" s="156"/>
      <c r="FOO638" s="156"/>
      <c r="FOP638" s="156"/>
      <c r="FOQ638" s="156"/>
      <c r="FOR638" s="156"/>
      <c r="FOS638" s="156"/>
      <c r="FOT638" s="156"/>
      <c r="FOU638" s="156"/>
      <c r="FOV638" s="156"/>
      <c r="FOW638" s="156"/>
      <c r="FOX638" s="156"/>
      <c r="FOY638" s="156"/>
      <c r="FOZ638" s="156"/>
      <c r="FPA638" s="156"/>
      <c r="FPB638" s="156"/>
      <c r="FPC638" s="156"/>
      <c r="FPD638" s="156"/>
      <c r="FPE638" s="156"/>
      <c r="FPF638" s="156"/>
      <c r="FPG638" s="156"/>
      <c r="FPH638" s="156"/>
      <c r="FPI638" s="156"/>
      <c r="FPJ638" s="156"/>
      <c r="FPK638" s="156"/>
      <c r="FPL638" s="156"/>
      <c r="FPM638" s="156"/>
      <c r="FPN638" s="156"/>
      <c r="FPO638" s="156"/>
      <c r="FPP638" s="156"/>
      <c r="FPQ638" s="156"/>
      <c r="FPR638" s="156"/>
      <c r="FPS638" s="156"/>
      <c r="FPT638" s="156"/>
      <c r="FPU638" s="156"/>
      <c r="FPV638" s="156"/>
      <c r="FPW638" s="156"/>
      <c r="FPX638" s="156"/>
      <c r="FPY638" s="156"/>
      <c r="FPZ638" s="156"/>
      <c r="FQA638" s="156"/>
      <c r="FQB638" s="156"/>
      <c r="FQC638" s="156"/>
      <c r="FQD638" s="156"/>
      <c r="FQE638" s="156"/>
      <c r="FQF638" s="156"/>
      <c r="FQG638" s="156"/>
      <c r="FQH638" s="156"/>
      <c r="FQI638" s="156"/>
      <c r="FQJ638" s="156"/>
      <c r="FQK638" s="156"/>
      <c r="FQL638" s="156"/>
      <c r="FQM638" s="156"/>
      <c r="FQN638" s="156"/>
      <c r="FQO638" s="156"/>
      <c r="FQP638" s="156"/>
      <c r="FQQ638" s="156"/>
      <c r="FQR638" s="156"/>
      <c r="FQS638" s="156"/>
      <c r="FQT638" s="156"/>
      <c r="FQU638" s="156"/>
      <c r="FQV638" s="156"/>
      <c r="FQW638" s="156"/>
      <c r="FQX638" s="156"/>
      <c r="FQY638" s="156"/>
      <c r="FQZ638" s="156"/>
      <c r="FRA638" s="156"/>
      <c r="FRB638" s="156"/>
      <c r="FRC638" s="156"/>
      <c r="FRD638" s="156"/>
      <c r="FRE638" s="156"/>
      <c r="FRF638" s="156"/>
      <c r="FRG638" s="156"/>
      <c r="FRH638" s="156"/>
      <c r="FRI638" s="156"/>
      <c r="FRJ638" s="156"/>
      <c r="FRK638" s="156"/>
      <c r="FRL638" s="156"/>
      <c r="FRM638" s="156"/>
      <c r="FRN638" s="156"/>
      <c r="FRO638" s="156"/>
      <c r="FRP638" s="156"/>
      <c r="FRQ638" s="156"/>
      <c r="FRR638" s="156"/>
      <c r="FRS638" s="156"/>
      <c r="FRT638" s="156"/>
      <c r="FRU638" s="156"/>
      <c r="FRV638" s="156"/>
      <c r="FRW638" s="156"/>
      <c r="FRX638" s="156"/>
      <c r="FRY638" s="156"/>
      <c r="FRZ638" s="156"/>
      <c r="FSA638" s="156"/>
      <c r="FSB638" s="156"/>
      <c r="FSC638" s="156"/>
      <c r="FSD638" s="156"/>
      <c r="FSE638" s="156"/>
      <c r="FSF638" s="156"/>
      <c r="FSG638" s="156"/>
      <c r="FSH638" s="156"/>
      <c r="FSI638" s="156"/>
      <c r="FSJ638" s="156"/>
      <c r="FSK638" s="156"/>
      <c r="FSL638" s="156"/>
      <c r="FSM638" s="156"/>
      <c r="FSN638" s="156"/>
      <c r="FSO638" s="156"/>
      <c r="FSP638" s="156"/>
      <c r="FSQ638" s="156"/>
      <c r="FSR638" s="156"/>
      <c r="FSS638" s="156"/>
      <c r="FST638" s="156"/>
      <c r="FSU638" s="156"/>
      <c r="FSV638" s="156"/>
      <c r="FSW638" s="156"/>
      <c r="FSX638" s="156"/>
      <c r="FSY638" s="156"/>
      <c r="FSZ638" s="156"/>
      <c r="FTA638" s="156"/>
      <c r="FTB638" s="156"/>
      <c r="FTC638" s="156"/>
      <c r="FTD638" s="156"/>
      <c r="FTE638" s="156"/>
      <c r="FTF638" s="156"/>
      <c r="FTG638" s="156"/>
      <c r="FTH638" s="156"/>
      <c r="FTI638" s="156"/>
      <c r="FTJ638" s="156"/>
      <c r="FTK638" s="156"/>
      <c r="FTL638" s="156"/>
      <c r="FTM638" s="156"/>
      <c r="FTN638" s="156"/>
      <c r="FTO638" s="156"/>
      <c r="FTP638" s="156"/>
      <c r="FTQ638" s="156"/>
      <c r="FTR638" s="156"/>
      <c r="FTS638" s="156"/>
      <c r="FTT638" s="156"/>
      <c r="FTU638" s="156"/>
      <c r="FTV638" s="156"/>
      <c r="FTW638" s="156"/>
      <c r="FTX638" s="156"/>
      <c r="FTY638" s="156"/>
      <c r="FTZ638" s="156"/>
      <c r="FUA638" s="156"/>
      <c r="FUB638" s="156"/>
      <c r="FUC638" s="156"/>
      <c r="FUD638" s="156"/>
      <c r="FUE638" s="156"/>
      <c r="FUF638" s="156"/>
      <c r="FUG638" s="156"/>
      <c r="FUH638" s="156"/>
      <c r="FUI638" s="156"/>
      <c r="FUJ638" s="156"/>
      <c r="FUK638" s="156"/>
      <c r="FUL638" s="156"/>
      <c r="FUM638" s="156"/>
      <c r="FUN638" s="156"/>
      <c r="FUO638" s="156"/>
      <c r="FUP638" s="156"/>
      <c r="FUQ638" s="156"/>
      <c r="FUR638" s="156"/>
      <c r="FUS638" s="156"/>
      <c r="FUT638" s="156"/>
      <c r="FUU638" s="156"/>
      <c r="FUV638" s="156"/>
      <c r="FUW638" s="156"/>
      <c r="FUX638" s="156"/>
      <c r="FUY638" s="156"/>
      <c r="FUZ638" s="156"/>
      <c r="FVA638" s="156"/>
      <c r="FVB638" s="156"/>
      <c r="FVC638" s="156"/>
      <c r="FVD638" s="156"/>
      <c r="FVE638" s="156"/>
      <c r="FVF638" s="156"/>
      <c r="FVG638" s="156"/>
      <c r="FVH638" s="156"/>
      <c r="FVI638" s="156"/>
      <c r="FVJ638" s="156"/>
      <c r="FVK638" s="156"/>
      <c r="FVL638" s="156"/>
      <c r="FVM638" s="156"/>
      <c r="FVN638" s="156"/>
      <c r="FVO638" s="156"/>
      <c r="FVP638" s="156"/>
      <c r="FVQ638" s="156"/>
      <c r="FVR638" s="156"/>
      <c r="FVS638" s="156"/>
      <c r="FVT638" s="156"/>
      <c r="FVU638" s="156"/>
      <c r="FVV638" s="156"/>
      <c r="FVW638" s="156"/>
      <c r="FVX638" s="156"/>
      <c r="FVY638" s="156"/>
      <c r="FVZ638" s="156"/>
      <c r="FWA638" s="156"/>
      <c r="FWB638" s="156"/>
      <c r="FWC638" s="156"/>
      <c r="FWD638" s="156"/>
      <c r="FWE638" s="156"/>
      <c r="FWF638" s="156"/>
      <c r="FWG638" s="156"/>
      <c r="FWH638" s="156"/>
      <c r="FWI638" s="156"/>
      <c r="FWJ638" s="156"/>
      <c r="FWK638" s="156"/>
      <c r="FWL638" s="156"/>
      <c r="FWM638" s="156"/>
      <c r="FWN638" s="156"/>
      <c r="FWO638" s="156"/>
      <c r="FWP638" s="156"/>
      <c r="FWQ638" s="156"/>
      <c r="FWR638" s="156"/>
      <c r="FWS638" s="156"/>
      <c r="FWT638" s="156"/>
      <c r="FWU638" s="156"/>
      <c r="FWV638" s="156"/>
      <c r="FWW638" s="156"/>
      <c r="FWX638" s="156"/>
      <c r="FWY638" s="156"/>
      <c r="FWZ638" s="156"/>
      <c r="FXA638" s="156"/>
      <c r="FXB638" s="156"/>
      <c r="FXC638" s="156"/>
      <c r="FXD638" s="156"/>
      <c r="FXE638" s="156"/>
      <c r="FXF638" s="156"/>
      <c r="FXG638" s="156"/>
      <c r="FXH638" s="156"/>
      <c r="FXI638" s="156"/>
      <c r="FXJ638" s="156"/>
      <c r="FXK638" s="156"/>
      <c r="FXL638" s="156"/>
      <c r="FXM638" s="156"/>
      <c r="FXN638" s="156"/>
      <c r="FXO638" s="156"/>
      <c r="FXP638" s="156"/>
      <c r="FXQ638" s="156"/>
      <c r="FXR638" s="156"/>
      <c r="FXS638" s="156"/>
      <c r="FXT638" s="156"/>
      <c r="FXU638" s="156"/>
      <c r="FXV638" s="156"/>
      <c r="FXW638" s="156"/>
      <c r="FXX638" s="156"/>
      <c r="FXY638" s="156"/>
      <c r="FXZ638" s="156"/>
      <c r="FYA638" s="156"/>
      <c r="FYB638" s="156"/>
      <c r="FYC638" s="156"/>
      <c r="FYD638" s="156"/>
      <c r="FYE638" s="156"/>
      <c r="FYF638" s="156"/>
      <c r="FYG638" s="156"/>
      <c r="FYH638" s="156"/>
      <c r="FYI638" s="156"/>
      <c r="FYJ638" s="156"/>
      <c r="FYK638" s="156"/>
      <c r="FYL638" s="156"/>
      <c r="FYM638" s="156"/>
      <c r="FYN638" s="156"/>
      <c r="FYO638" s="156"/>
      <c r="FYP638" s="156"/>
      <c r="FYQ638" s="156"/>
      <c r="FYR638" s="156"/>
      <c r="FYS638" s="156"/>
      <c r="FYT638" s="156"/>
      <c r="FYU638" s="156"/>
      <c r="FYV638" s="156"/>
      <c r="FYW638" s="156"/>
      <c r="FYX638" s="156"/>
      <c r="FYY638" s="156"/>
      <c r="FYZ638" s="156"/>
      <c r="FZA638" s="156"/>
      <c r="FZB638" s="156"/>
      <c r="FZC638" s="156"/>
      <c r="FZD638" s="156"/>
      <c r="FZE638" s="156"/>
      <c r="FZF638" s="156"/>
      <c r="FZG638" s="156"/>
      <c r="FZH638" s="156"/>
      <c r="FZI638" s="156"/>
      <c r="FZJ638" s="156"/>
      <c r="FZK638" s="156"/>
      <c r="FZL638" s="156"/>
      <c r="FZM638" s="156"/>
      <c r="FZN638" s="156"/>
      <c r="FZO638" s="156"/>
      <c r="FZP638" s="156"/>
      <c r="FZQ638" s="156"/>
      <c r="FZR638" s="156"/>
      <c r="FZS638" s="156"/>
      <c r="FZT638" s="156"/>
      <c r="FZU638" s="156"/>
      <c r="FZV638" s="156"/>
      <c r="FZW638" s="156"/>
      <c r="FZX638" s="156"/>
      <c r="FZY638" s="156"/>
      <c r="FZZ638" s="156"/>
      <c r="GAA638" s="156"/>
      <c r="GAB638" s="156"/>
      <c r="GAC638" s="156"/>
      <c r="GAD638" s="156"/>
      <c r="GAE638" s="156"/>
      <c r="GAF638" s="156"/>
      <c r="GAG638" s="156"/>
      <c r="GAH638" s="156"/>
      <c r="GAI638" s="156"/>
      <c r="GAJ638" s="156"/>
      <c r="GAK638" s="156"/>
      <c r="GAL638" s="156"/>
      <c r="GAM638" s="156"/>
      <c r="GAN638" s="156"/>
      <c r="GAO638" s="156"/>
      <c r="GAP638" s="156"/>
      <c r="GAQ638" s="156"/>
      <c r="GAR638" s="156"/>
      <c r="GAS638" s="156"/>
      <c r="GAT638" s="156"/>
      <c r="GAU638" s="156"/>
      <c r="GAV638" s="156"/>
      <c r="GAW638" s="156"/>
      <c r="GAX638" s="156"/>
      <c r="GAY638" s="156"/>
      <c r="GAZ638" s="156"/>
      <c r="GBA638" s="156"/>
      <c r="GBB638" s="156"/>
      <c r="GBC638" s="156"/>
      <c r="GBD638" s="156"/>
      <c r="GBE638" s="156"/>
      <c r="GBF638" s="156"/>
      <c r="GBG638" s="156"/>
      <c r="GBH638" s="156"/>
      <c r="GBI638" s="156"/>
      <c r="GBJ638" s="156"/>
      <c r="GBK638" s="156"/>
      <c r="GBL638" s="156"/>
      <c r="GBM638" s="156"/>
      <c r="GBN638" s="156"/>
      <c r="GBO638" s="156"/>
      <c r="GBP638" s="156"/>
      <c r="GBQ638" s="156"/>
      <c r="GBR638" s="156"/>
      <c r="GBS638" s="156"/>
      <c r="GBT638" s="156"/>
      <c r="GBU638" s="156"/>
      <c r="GBV638" s="156"/>
      <c r="GBW638" s="156"/>
      <c r="GBX638" s="156"/>
      <c r="GBY638" s="156"/>
      <c r="GBZ638" s="156"/>
      <c r="GCA638" s="156"/>
      <c r="GCB638" s="156"/>
      <c r="GCC638" s="156"/>
      <c r="GCD638" s="156"/>
      <c r="GCE638" s="156"/>
      <c r="GCF638" s="156"/>
      <c r="GCG638" s="156"/>
      <c r="GCH638" s="156"/>
      <c r="GCI638" s="156"/>
      <c r="GCJ638" s="156"/>
      <c r="GCK638" s="156"/>
      <c r="GCL638" s="156"/>
      <c r="GCM638" s="156"/>
      <c r="GCN638" s="156"/>
      <c r="GCO638" s="156"/>
      <c r="GCP638" s="156"/>
      <c r="GCQ638" s="156"/>
      <c r="GCR638" s="156"/>
      <c r="GCS638" s="156"/>
      <c r="GCT638" s="156"/>
      <c r="GCU638" s="156"/>
      <c r="GCV638" s="156"/>
      <c r="GCW638" s="156"/>
      <c r="GCX638" s="156"/>
      <c r="GCY638" s="156"/>
      <c r="GCZ638" s="156"/>
      <c r="GDA638" s="156"/>
      <c r="GDB638" s="156"/>
      <c r="GDC638" s="156"/>
      <c r="GDD638" s="156"/>
      <c r="GDE638" s="156"/>
      <c r="GDF638" s="156"/>
      <c r="GDG638" s="156"/>
      <c r="GDH638" s="156"/>
      <c r="GDI638" s="156"/>
      <c r="GDJ638" s="156"/>
      <c r="GDK638" s="156"/>
      <c r="GDL638" s="156"/>
      <c r="GDM638" s="156"/>
      <c r="GDN638" s="156"/>
      <c r="GDO638" s="156"/>
      <c r="GDP638" s="156"/>
      <c r="GDQ638" s="156"/>
      <c r="GDR638" s="156"/>
      <c r="GDS638" s="156"/>
      <c r="GDT638" s="156"/>
      <c r="GDU638" s="156"/>
      <c r="GDV638" s="156"/>
      <c r="GDW638" s="156"/>
      <c r="GDX638" s="156"/>
      <c r="GDY638" s="156"/>
      <c r="GDZ638" s="156"/>
      <c r="GEA638" s="156"/>
      <c r="GEB638" s="156"/>
      <c r="GEC638" s="156"/>
      <c r="GED638" s="156"/>
      <c r="GEE638" s="156"/>
      <c r="GEF638" s="156"/>
      <c r="GEG638" s="156"/>
      <c r="GEH638" s="156"/>
      <c r="GEI638" s="156"/>
      <c r="GEJ638" s="156"/>
      <c r="GEK638" s="156"/>
      <c r="GEL638" s="156"/>
      <c r="GEM638" s="156"/>
      <c r="GEN638" s="156"/>
      <c r="GEO638" s="156"/>
      <c r="GEP638" s="156"/>
      <c r="GEQ638" s="156"/>
      <c r="GER638" s="156"/>
      <c r="GES638" s="156"/>
      <c r="GET638" s="156"/>
      <c r="GEU638" s="156"/>
      <c r="GEV638" s="156"/>
      <c r="GEW638" s="156"/>
      <c r="GEX638" s="156"/>
      <c r="GEY638" s="156"/>
      <c r="GEZ638" s="156"/>
      <c r="GFA638" s="156"/>
      <c r="GFB638" s="156"/>
      <c r="GFC638" s="156"/>
      <c r="GFD638" s="156"/>
      <c r="GFE638" s="156"/>
      <c r="GFF638" s="156"/>
      <c r="GFG638" s="156"/>
      <c r="GFH638" s="156"/>
      <c r="GFI638" s="156"/>
      <c r="GFJ638" s="156"/>
      <c r="GFK638" s="156"/>
      <c r="GFL638" s="156"/>
      <c r="GFM638" s="156"/>
      <c r="GFN638" s="156"/>
      <c r="GFO638" s="156"/>
      <c r="GFP638" s="156"/>
      <c r="GFQ638" s="156"/>
      <c r="GFR638" s="156"/>
      <c r="GFS638" s="156"/>
      <c r="GFT638" s="156"/>
      <c r="GFU638" s="156"/>
      <c r="GFV638" s="156"/>
      <c r="GFW638" s="156"/>
      <c r="GFX638" s="156"/>
      <c r="GFY638" s="156"/>
      <c r="GFZ638" s="156"/>
      <c r="GGA638" s="156"/>
      <c r="GGB638" s="156"/>
      <c r="GGC638" s="156"/>
      <c r="GGD638" s="156"/>
      <c r="GGE638" s="156"/>
      <c r="GGF638" s="156"/>
      <c r="GGG638" s="156"/>
      <c r="GGH638" s="156"/>
      <c r="GGI638" s="156"/>
      <c r="GGJ638" s="156"/>
      <c r="GGK638" s="156"/>
      <c r="GGL638" s="156"/>
      <c r="GGM638" s="156"/>
      <c r="GGN638" s="156"/>
      <c r="GGO638" s="156"/>
      <c r="GGP638" s="156"/>
      <c r="GGQ638" s="156"/>
      <c r="GGR638" s="156"/>
      <c r="GGS638" s="156"/>
      <c r="GGT638" s="156"/>
      <c r="GGU638" s="156"/>
      <c r="GGV638" s="156"/>
      <c r="GGW638" s="156"/>
      <c r="GGX638" s="156"/>
      <c r="GGY638" s="156"/>
      <c r="GGZ638" s="156"/>
      <c r="GHA638" s="156"/>
      <c r="GHB638" s="156"/>
      <c r="GHC638" s="156"/>
      <c r="GHD638" s="156"/>
      <c r="GHE638" s="156"/>
      <c r="GHF638" s="156"/>
      <c r="GHG638" s="156"/>
      <c r="GHH638" s="156"/>
      <c r="GHI638" s="156"/>
      <c r="GHJ638" s="156"/>
      <c r="GHK638" s="156"/>
      <c r="GHL638" s="156"/>
      <c r="GHM638" s="156"/>
      <c r="GHN638" s="156"/>
      <c r="GHO638" s="156"/>
      <c r="GHP638" s="156"/>
      <c r="GHQ638" s="156"/>
      <c r="GHR638" s="156"/>
      <c r="GHS638" s="156"/>
      <c r="GHT638" s="156"/>
      <c r="GHU638" s="156"/>
      <c r="GHV638" s="156"/>
      <c r="GHW638" s="156"/>
      <c r="GHX638" s="156"/>
      <c r="GHY638" s="156"/>
      <c r="GHZ638" s="156"/>
      <c r="GIA638" s="156"/>
      <c r="GIB638" s="156"/>
      <c r="GIC638" s="156"/>
      <c r="GID638" s="156"/>
      <c r="GIE638" s="156"/>
      <c r="GIF638" s="156"/>
      <c r="GIG638" s="156"/>
      <c r="GIH638" s="156"/>
      <c r="GII638" s="156"/>
      <c r="GIJ638" s="156"/>
      <c r="GIK638" s="156"/>
      <c r="GIL638" s="156"/>
      <c r="GIM638" s="156"/>
      <c r="GIN638" s="156"/>
      <c r="GIO638" s="156"/>
      <c r="GIP638" s="156"/>
      <c r="GIQ638" s="156"/>
      <c r="GIR638" s="156"/>
      <c r="GIS638" s="156"/>
      <c r="GIT638" s="156"/>
      <c r="GIU638" s="156"/>
      <c r="GIV638" s="156"/>
      <c r="GIW638" s="156"/>
      <c r="GIX638" s="156"/>
      <c r="GIY638" s="156"/>
      <c r="GIZ638" s="156"/>
      <c r="GJA638" s="156"/>
      <c r="GJB638" s="156"/>
      <c r="GJC638" s="156"/>
      <c r="GJD638" s="156"/>
      <c r="GJE638" s="156"/>
      <c r="GJF638" s="156"/>
      <c r="GJG638" s="156"/>
      <c r="GJH638" s="156"/>
      <c r="GJI638" s="156"/>
      <c r="GJJ638" s="156"/>
      <c r="GJK638" s="156"/>
      <c r="GJL638" s="156"/>
      <c r="GJM638" s="156"/>
      <c r="GJN638" s="156"/>
      <c r="GJO638" s="156"/>
      <c r="GJP638" s="156"/>
      <c r="GJQ638" s="156"/>
      <c r="GJR638" s="156"/>
      <c r="GJS638" s="156"/>
      <c r="GJT638" s="156"/>
      <c r="GJU638" s="156"/>
      <c r="GJV638" s="156"/>
      <c r="GJW638" s="156"/>
      <c r="GJX638" s="156"/>
      <c r="GJY638" s="156"/>
      <c r="GJZ638" s="156"/>
      <c r="GKA638" s="156"/>
      <c r="GKB638" s="156"/>
      <c r="GKC638" s="156"/>
      <c r="GKD638" s="156"/>
      <c r="GKE638" s="156"/>
      <c r="GKF638" s="156"/>
      <c r="GKG638" s="156"/>
      <c r="GKH638" s="156"/>
      <c r="GKI638" s="156"/>
      <c r="GKJ638" s="156"/>
      <c r="GKK638" s="156"/>
      <c r="GKL638" s="156"/>
      <c r="GKM638" s="156"/>
      <c r="GKN638" s="156"/>
      <c r="GKO638" s="156"/>
      <c r="GKP638" s="156"/>
      <c r="GKQ638" s="156"/>
      <c r="GKR638" s="156"/>
      <c r="GKS638" s="156"/>
      <c r="GKT638" s="156"/>
      <c r="GKU638" s="156"/>
      <c r="GKV638" s="156"/>
      <c r="GKW638" s="156"/>
      <c r="GKX638" s="156"/>
      <c r="GKY638" s="156"/>
      <c r="GKZ638" s="156"/>
      <c r="GLA638" s="156"/>
      <c r="GLB638" s="156"/>
      <c r="GLC638" s="156"/>
      <c r="GLD638" s="156"/>
      <c r="GLE638" s="156"/>
      <c r="GLF638" s="156"/>
      <c r="GLG638" s="156"/>
      <c r="GLH638" s="156"/>
      <c r="GLI638" s="156"/>
      <c r="GLJ638" s="156"/>
      <c r="GLK638" s="156"/>
      <c r="GLL638" s="156"/>
      <c r="GLM638" s="156"/>
      <c r="GLN638" s="156"/>
      <c r="GLO638" s="156"/>
      <c r="GLP638" s="156"/>
      <c r="GLQ638" s="156"/>
      <c r="GLR638" s="156"/>
      <c r="GLS638" s="156"/>
      <c r="GLT638" s="156"/>
      <c r="GLU638" s="156"/>
      <c r="GLV638" s="156"/>
      <c r="GLW638" s="156"/>
      <c r="GLX638" s="156"/>
      <c r="GLY638" s="156"/>
      <c r="GLZ638" s="156"/>
      <c r="GMA638" s="156"/>
      <c r="GMB638" s="156"/>
      <c r="GMC638" s="156"/>
      <c r="GMD638" s="156"/>
      <c r="GME638" s="156"/>
      <c r="GMF638" s="156"/>
      <c r="GMG638" s="156"/>
      <c r="GMH638" s="156"/>
      <c r="GMI638" s="156"/>
      <c r="GMJ638" s="156"/>
      <c r="GMK638" s="156"/>
      <c r="GML638" s="156"/>
      <c r="GMM638" s="156"/>
      <c r="GMN638" s="156"/>
      <c r="GMO638" s="156"/>
      <c r="GMP638" s="156"/>
      <c r="GMQ638" s="156"/>
      <c r="GMR638" s="156"/>
      <c r="GMS638" s="156"/>
      <c r="GMT638" s="156"/>
      <c r="GMU638" s="156"/>
      <c r="GMV638" s="156"/>
      <c r="GMW638" s="156"/>
      <c r="GMX638" s="156"/>
      <c r="GMY638" s="156"/>
      <c r="GMZ638" s="156"/>
      <c r="GNA638" s="156"/>
      <c r="GNB638" s="156"/>
      <c r="GNC638" s="156"/>
      <c r="GND638" s="156"/>
      <c r="GNE638" s="156"/>
      <c r="GNF638" s="156"/>
      <c r="GNG638" s="156"/>
      <c r="GNH638" s="156"/>
      <c r="GNI638" s="156"/>
      <c r="GNJ638" s="156"/>
      <c r="GNK638" s="156"/>
      <c r="GNL638" s="156"/>
      <c r="GNM638" s="156"/>
      <c r="GNN638" s="156"/>
      <c r="GNO638" s="156"/>
      <c r="GNP638" s="156"/>
      <c r="GNQ638" s="156"/>
      <c r="GNR638" s="156"/>
      <c r="GNS638" s="156"/>
      <c r="GNT638" s="156"/>
      <c r="GNU638" s="156"/>
      <c r="GNV638" s="156"/>
      <c r="GNW638" s="156"/>
      <c r="GNX638" s="156"/>
      <c r="GNY638" s="156"/>
      <c r="GNZ638" s="156"/>
      <c r="GOA638" s="156"/>
      <c r="GOB638" s="156"/>
      <c r="GOC638" s="156"/>
      <c r="GOD638" s="156"/>
      <c r="GOE638" s="156"/>
      <c r="GOF638" s="156"/>
      <c r="GOG638" s="156"/>
      <c r="GOH638" s="156"/>
      <c r="GOI638" s="156"/>
      <c r="GOJ638" s="156"/>
      <c r="GOK638" s="156"/>
      <c r="GOL638" s="156"/>
      <c r="GOM638" s="156"/>
      <c r="GON638" s="156"/>
      <c r="GOO638" s="156"/>
      <c r="GOP638" s="156"/>
      <c r="GOQ638" s="156"/>
      <c r="GOR638" s="156"/>
      <c r="GOS638" s="156"/>
      <c r="GOT638" s="156"/>
      <c r="GOU638" s="156"/>
      <c r="GOV638" s="156"/>
      <c r="GOW638" s="156"/>
      <c r="GOX638" s="156"/>
      <c r="GOY638" s="156"/>
      <c r="GOZ638" s="156"/>
      <c r="GPA638" s="156"/>
      <c r="GPB638" s="156"/>
      <c r="GPC638" s="156"/>
      <c r="GPD638" s="156"/>
      <c r="GPE638" s="156"/>
      <c r="GPF638" s="156"/>
      <c r="GPG638" s="156"/>
      <c r="GPH638" s="156"/>
      <c r="GPI638" s="156"/>
      <c r="GPJ638" s="156"/>
      <c r="GPK638" s="156"/>
      <c r="GPL638" s="156"/>
      <c r="GPM638" s="156"/>
      <c r="GPN638" s="156"/>
      <c r="GPO638" s="156"/>
      <c r="GPP638" s="156"/>
      <c r="GPQ638" s="156"/>
      <c r="GPR638" s="156"/>
      <c r="GPS638" s="156"/>
      <c r="GPT638" s="156"/>
      <c r="GPU638" s="156"/>
      <c r="GPV638" s="156"/>
      <c r="GPW638" s="156"/>
      <c r="GPX638" s="156"/>
      <c r="GPY638" s="156"/>
      <c r="GPZ638" s="156"/>
      <c r="GQA638" s="156"/>
      <c r="GQB638" s="156"/>
      <c r="GQC638" s="156"/>
      <c r="GQD638" s="156"/>
      <c r="GQE638" s="156"/>
      <c r="GQF638" s="156"/>
      <c r="GQG638" s="156"/>
      <c r="GQH638" s="156"/>
      <c r="GQI638" s="156"/>
      <c r="GQJ638" s="156"/>
      <c r="GQK638" s="156"/>
      <c r="GQL638" s="156"/>
      <c r="GQM638" s="156"/>
      <c r="GQN638" s="156"/>
      <c r="GQO638" s="156"/>
      <c r="GQP638" s="156"/>
      <c r="GQQ638" s="156"/>
      <c r="GQR638" s="156"/>
      <c r="GQS638" s="156"/>
      <c r="GQT638" s="156"/>
      <c r="GQU638" s="156"/>
      <c r="GQV638" s="156"/>
      <c r="GQW638" s="156"/>
      <c r="GQX638" s="156"/>
      <c r="GQY638" s="156"/>
      <c r="GQZ638" s="156"/>
      <c r="GRA638" s="156"/>
      <c r="GRB638" s="156"/>
      <c r="GRC638" s="156"/>
      <c r="GRD638" s="156"/>
      <c r="GRE638" s="156"/>
      <c r="GRF638" s="156"/>
      <c r="GRG638" s="156"/>
      <c r="GRH638" s="156"/>
      <c r="GRI638" s="156"/>
      <c r="GRJ638" s="156"/>
      <c r="GRK638" s="156"/>
      <c r="GRL638" s="156"/>
      <c r="GRM638" s="156"/>
      <c r="GRN638" s="156"/>
      <c r="GRO638" s="156"/>
      <c r="GRP638" s="156"/>
      <c r="GRQ638" s="156"/>
      <c r="GRR638" s="156"/>
      <c r="GRS638" s="156"/>
      <c r="GRT638" s="156"/>
      <c r="GRU638" s="156"/>
      <c r="GRV638" s="156"/>
      <c r="GRW638" s="156"/>
      <c r="GRX638" s="156"/>
      <c r="GRY638" s="156"/>
      <c r="GRZ638" s="156"/>
      <c r="GSA638" s="156"/>
      <c r="GSB638" s="156"/>
      <c r="GSC638" s="156"/>
      <c r="GSD638" s="156"/>
      <c r="GSE638" s="156"/>
      <c r="GSF638" s="156"/>
      <c r="GSG638" s="156"/>
      <c r="GSH638" s="156"/>
      <c r="GSI638" s="156"/>
      <c r="GSJ638" s="156"/>
      <c r="GSK638" s="156"/>
      <c r="GSL638" s="156"/>
      <c r="GSM638" s="156"/>
      <c r="GSN638" s="156"/>
      <c r="GSO638" s="156"/>
      <c r="GSP638" s="156"/>
      <c r="GSQ638" s="156"/>
      <c r="GSR638" s="156"/>
      <c r="GSS638" s="156"/>
      <c r="GST638" s="156"/>
      <c r="GSU638" s="156"/>
      <c r="GSV638" s="156"/>
      <c r="GSW638" s="156"/>
      <c r="GSX638" s="156"/>
      <c r="GSY638" s="156"/>
      <c r="GSZ638" s="156"/>
      <c r="GTA638" s="156"/>
      <c r="GTB638" s="156"/>
      <c r="GTC638" s="156"/>
      <c r="GTD638" s="156"/>
      <c r="GTE638" s="156"/>
      <c r="GTF638" s="156"/>
      <c r="GTG638" s="156"/>
      <c r="GTH638" s="156"/>
      <c r="GTI638" s="156"/>
      <c r="GTJ638" s="156"/>
      <c r="GTK638" s="156"/>
      <c r="GTL638" s="156"/>
      <c r="GTM638" s="156"/>
      <c r="GTN638" s="156"/>
      <c r="GTO638" s="156"/>
      <c r="GTP638" s="156"/>
      <c r="GTQ638" s="156"/>
      <c r="GTR638" s="156"/>
      <c r="GTS638" s="156"/>
      <c r="GTT638" s="156"/>
      <c r="GTU638" s="156"/>
      <c r="GTV638" s="156"/>
      <c r="GTW638" s="156"/>
      <c r="GTX638" s="156"/>
      <c r="GTY638" s="156"/>
      <c r="GTZ638" s="156"/>
      <c r="GUA638" s="156"/>
      <c r="GUB638" s="156"/>
      <c r="GUC638" s="156"/>
      <c r="GUD638" s="156"/>
      <c r="GUE638" s="156"/>
      <c r="GUF638" s="156"/>
      <c r="GUG638" s="156"/>
      <c r="GUH638" s="156"/>
      <c r="GUI638" s="156"/>
      <c r="GUJ638" s="156"/>
      <c r="GUK638" s="156"/>
      <c r="GUL638" s="156"/>
      <c r="GUM638" s="156"/>
      <c r="GUN638" s="156"/>
      <c r="GUO638" s="156"/>
      <c r="GUP638" s="156"/>
      <c r="GUQ638" s="156"/>
      <c r="GUR638" s="156"/>
      <c r="GUS638" s="156"/>
      <c r="GUT638" s="156"/>
      <c r="GUU638" s="156"/>
      <c r="GUV638" s="156"/>
      <c r="GUW638" s="156"/>
      <c r="GUX638" s="156"/>
      <c r="GUY638" s="156"/>
      <c r="GUZ638" s="156"/>
      <c r="GVA638" s="156"/>
      <c r="GVB638" s="156"/>
      <c r="GVC638" s="156"/>
      <c r="GVD638" s="156"/>
      <c r="GVE638" s="156"/>
      <c r="GVF638" s="156"/>
      <c r="GVG638" s="156"/>
      <c r="GVH638" s="156"/>
      <c r="GVI638" s="156"/>
      <c r="GVJ638" s="156"/>
      <c r="GVK638" s="156"/>
      <c r="GVL638" s="156"/>
      <c r="GVM638" s="156"/>
      <c r="GVN638" s="156"/>
      <c r="GVO638" s="156"/>
      <c r="GVP638" s="156"/>
      <c r="GVQ638" s="156"/>
      <c r="GVR638" s="156"/>
      <c r="GVS638" s="156"/>
      <c r="GVT638" s="156"/>
      <c r="GVU638" s="156"/>
      <c r="GVV638" s="156"/>
      <c r="GVW638" s="156"/>
      <c r="GVX638" s="156"/>
      <c r="GVY638" s="156"/>
      <c r="GVZ638" s="156"/>
      <c r="GWA638" s="156"/>
      <c r="GWB638" s="156"/>
      <c r="GWC638" s="156"/>
      <c r="GWD638" s="156"/>
      <c r="GWE638" s="156"/>
      <c r="GWF638" s="156"/>
      <c r="GWG638" s="156"/>
      <c r="GWH638" s="156"/>
      <c r="GWI638" s="156"/>
      <c r="GWJ638" s="156"/>
      <c r="GWK638" s="156"/>
      <c r="GWL638" s="156"/>
      <c r="GWM638" s="156"/>
      <c r="GWN638" s="156"/>
      <c r="GWO638" s="156"/>
      <c r="GWP638" s="156"/>
      <c r="GWQ638" s="156"/>
      <c r="GWR638" s="156"/>
      <c r="GWS638" s="156"/>
      <c r="GWT638" s="156"/>
      <c r="GWU638" s="156"/>
      <c r="GWV638" s="156"/>
      <c r="GWW638" s="156"/>
      <c r="GWX638" s="156"/>
      <c r="GWY638" s="156"/>
      <c r="GWZ638" s="156"/>
      <c r="GXA638" s="156"/>
      <c r="GXB638" s="156"/>
      <c r="GXC638" s="156"/>
      <c r="GXD638" s="156"/>
      <c r="GXE638" s="156"/>
      <c r="GXF638" s="156"/>
      <c r="GXG638" s="156"/>
      <c r="GXH638" s="156"/>
      <c r="GXI638" s="156"/>
      <c r="GXJ638" s="156"/>
      <c r="GXK638" s="156"/>
      <c r="GXL638" s="156"/>
      <c r="GXM638" s="156"/>
      <c r="GXN638" s="156"/>
      <c r="GXO638" s="156"/>
      <c r="GXP638" s="156"/>
      <c r="GXQ638" s="156"/>
      <c r="GXR638" s="156"/>
      <c r="GXS638" s="156"/>
      <c r="GXT638" s="156"/>
      <c r="GXU638" s="156"/>
      <c r="GXV638" s="156"/>
      <c r="GXW638" s="156"/>
      <c r="GXX638" s="156"/>
      <c r="GXY638" s="156"/>
      <c r="GXZ638" s="156"/>
      <c r="GYA638" s="156"/>
      <c r="GYB638" s="156"/>
      <c r="GYC638" s="156"/>
      <c r="GYD638" s="156"/>
      <c r="GYE638" s="156"/>
      <c r="GYF638" s="156"/>
      <c r="GYG638" s="156"/>
      <c r="GYH638" s="156"/>
      <c r="GYI638" s="156"/>
      <c r="GYJ638" s="156"/>
      <c r="GYK638" s="156"/>
      <c r="GYL638" s="156"/>
      <c r="GYM638" s="156"/>
      <c r="GYN638" s="156"/>
      <c r="GYO638" s="156"/>
      <c r="GYP638" s="156"/>
      <c r="GYQ638" s="156"/>
      <c r="GYR638" s="156"/>
      <c r="GYS638" s="156"/>
      <c r="GYT638" s="156"/>
      <c r="GYU638" s="156"/>
      <c r="GYV638" s="156"/>
      <c r="GYW638" s="156"/>
      <c r="GYX638" s="156"/>
      <c r="GYY638" s="156"/>
      <c r="GYZ638" s="156"/>
      <c r="GZA638" s="156"/>
      <c r="GZB638" s="156"/>
      <c r="GZC638" s="156"/>
      <c r="GZD638" s="156"/>
      <c r="GZE638" s="156"/>
      <c r="GZF638" s="156"/>
      <c r="GZG638" s="156"/>
      <c r="GZH638" s="156"/>
      <c r="GZI638" s="156"/>
      <c r="GZJ638" s="156"/>
      <c r="GZK638" s="156"/>
      <c r="GZL638" s="156"/>
      <c r="GZM638" s="156"/>
      <c r="GZN638" s="156"/>
      <c r="GZO638" s="156"/>
      <c r="GZP638" s="156"/>
      <c r="GZQ638" s="156"/>
      <c r="GZR638" s="156"/>
      <c r="GZS638" s="156"/>
      <c r="GZT638" s="156"/>
      <c r="GZU638" s="156"/>
      <c r="GZV638" s="156"/>
      <c r="GZW638" s="156"/>
      <c r="GZX638" s="156"/>
      <c r="GZY638" s="156"/>
      <c r="GZZ638" s="156"/>
      <c r="HAA638" s="156"/>
      <c r="HAB638" s="156"/>
      <c r="HAC638" s="156"/>
      <c r="HAD638" s="156"/>
      <c r="HAE638" s="156"/>
      <c r="HAF638" s="156"/>
      <c r="HAG638" s="156"/>
      <c r="HAH638" s="156"/>
      <c r="HAI638" s="156"/>
      <c r="HAJ638" s="156"/>
      <c r="HAK638" s="156"/>
      <c r="HAL638" s="156"/>
      <c r="HAM638" s="156"/>
      <c r="HAN638" s="156"/>
      <c r="HAO638" s="156"/>
      <c r="HAP638" s="156"/>
      <c r="HAQ638" s="156"/>
      <c r="HAR638" s="156"/>
      <c r="HAS638" s="156"/>
      <c r="HAT638" s="156"/>
      <c r="HAU638" s="156"/>
      <c r="HAV638" s="156"/>
      <c r="HAW638" s="156"/>
      <c r="HAX638" s="156"/>
      <c r="HAY638" s="156"/>
      <c r="HAZ638" s="156"/>
      <c r="HBA638" s="156"/>
      <c r="HBB638" s="156"/>
      <c r="HBC638" s="156"/>
      <c r="HBD638" s="156"/>
      <c r="HBE638" s="156"/>
      <c r="HBF638" s="156"/>
      <c r="HBG638" s="156"/>
      <c r="HBH638" s="156"/>
      <c r="HBI638" s="156"/>
      <c r="HBJ638" s="156"/>
      <c r="HBK638" s="156"/>
      <c r="HBL638" s="156"/>
      <c r="HBM638" s="156"/>
      <c r="HBN638" s="156"/>
      <c r="HBO638" s="156"/>
      <c r="HBP638" s="156"/>
      <c r="HBQ638" s="156"/>
      <c r="HBR638" s="156"/>
      <c r="HBS638" s="156"/>
      <c r="HBT638" s="156"/>
      <c r="HBU638" s="156"/>
      <c r="HBV638" s="156"/>
      <c r="HBW638" s="156"/>
      <c r="HBX638" s="156"/>
      <c r="HBY638" s="156"/>
      <c r="HBZ638" s="156"/>
      <c r="HCA638" s="156"/>
      <c r="HCB638" s="156"/>
      <c r="HCC638" s="156"/>
      <c r="HCD638" s="156"/>
      <c r="HCE638" s="156"/>
      <c r="HCF638" s="156"/>
      <c r="HCG638" s="156"/>
      <c r="HCH638" s="156"/>
      <c r="HCI638" s="156"/>
      <c r="HCJ638" s="156"/>
      <c r="HCK638" s="156"/>
      <c r="HCL638" s="156"/>
      <c r="HCM638" s="156"/>
      <c r="HCN638" s="156"/>
      <c r="HCO638" s="156"/>
      <c r="HCP638" s="156"/>
      <c r="HCQ638" s="156"/>
      <c r="HCR638" s="156"/>
      <c r="HCS638" s="156"/>
      <c r="HCT638" s="156"/>
      <c r="HCU638" s="156"/>
      <c r="HCV638" s="156"/>
      <c r="HCW638" s="156"/>
      <c r="HCX638" s="156"/>
      <c r="HCY638" s="156"/>
      <c r="HCZ638" s="156"/>
      <c r="HDA638" s="156"/>
      <c r="HDB638" s="156"/>
      <c r="HDC638" s="156"/>
      <c r="HDD638" s="156"/>
      <c r="HDE638" s="156"/>
      <c r="HDF638" s="156"/>
      <c r="HDG638" s="156"/>
      <c r="HDH638" s="156"/>
      <c r="HDI638" s="156"/>
      <c r="HDJ638" s="156"/>
      <c r="HDK638" s="156"/>
      <c r="HDL638" s="156"/>
      <c r="HDM638" s="156"/>
      <c r="HDN638" s="156"/>
      <c r="HDO638" s="156"/>
      <c r="HDP638" s="156"/>
      <c r="HDQ638" s="156"/>
      <c r="HDR638" s="156"/>
      <c r="HDS638" s="156"/>
      <c r="HDT638" s="156"/>
      <c r="HDU638" s="156"/>
      <c r="HDV638" s="156"/>
      <c r="HDW638" s="156"/>
      <c r="HDX638" s="156"/>
      <c r="HDY638" s="156"/>
      <c r="HDZ638" s="156"/>
      <c r="HEA638" s="156"/>
      <c r="HEB638" s="156"/>
      <c r="HEC638" s="156"/>
      <c r="HED638" s="156"/>
      <c r="HEE638" s="156"/>
      <c r="HEF638" s="156"/>
      <c r="HEG638" s="156"/>
      <c r="HEH638" s="156"/>
      <c r="HEI638" s="156"/>
      <c r="HEJ638" s="156"/>
      <c r="HEK638" s="156"/>
      <c r="HEL638" s="156"/>
      <c r="HEM638" s="156"/>
      <c r="HEN638" s="156"/>
      <c r="HEO638" s="156"/>
      <c r="HEP638" s="156"/>
      <c r="HEQ638" s="156"/>
      <c r="HER638" s="156"/>
      <c r="HES638" s="156"/>
      <c r="HET638" s="156"/>
      <c r="HEU638" s="156"/>
      <c r="HEV638" s="156"/>
      <c r="HEW638" s="156"/>
      <c r="HEX638" s="156"/>
      <c r="HEY638" s="156"/>
      <c r="HEZ638" s="156"/>
      <c r="HFA638" s="156"/>
      <c r="HFB638" s="156"/>
      <c r="HFC638" s="156"/>
      <c r="HFD638" s="156"/>
      <c r="HFE638" s="156"/>
      <c r="HFF638" s="156"/>
      <c r="HFG638" s="156"/>
      <c r="HFH638" s="156"/>
      <c r="HFI638" s="156"/>
      <c r="HFJ638" s="156"/>
      <c r="HFK638" s="156"/>
      <c r="HFL638" s="156"/>
      <c r="HFM638" s="156"/>
      <c r="HFN638" s="156"/>
      <c r="HFO638" s="156"/>
      <c r="HFP638" s="156"/>
      <c r="HFQ638" s="156"/>
      <c r="HFR638" s="156"/>
      <c r="HFS638" s="156"/>
      <c r="HFT638" s="156"/>
      <c r="HFU638" s="156"/>
      <c r="HFV638" s="156"/>
      <c r="HFW638" s="156"/>
      <c r="HFX638" s="156"/>
      <c r="HFY638" s="156"/>
      <c r="HFZ638" s="156"/>
      <c r="HGA638" s="156"/>
      <c r="HGB638" s="156"/>
      <c r="HGC638" s="156"/>
      <c r="HGD638" s="156"/>
      <c r="HGE638" s="156"/>
      <c r="HGF638" s="156"/>
      <c r="HGG638" s="156"/>
      <c r="HGH638" s="156"/>
      <c r="HGI638" s="156"/>
      <c r="HGJ638" s="156"/>
      <c r="HGK638" s="156"/>
      <c r="HGL638" s="156"/>
      <c r="HGM638" s="156"/>
      <c r="HGN638" s="156"/>
      <c r="HGO638" s="156"/>
      <c r="HGP638" s="156"/>
      <c r="HGQ638" s="156"/>
      <c r="HGR638" s="156"/>
      <c r="HGS638" s="156"/>
      <c r="HGT638" s="156"/>
      <c r="HGU638" s="156"/>
      <c r="HGV638" s="156"/>
      <c r="HGW638" s="156"/>
      <c r="HGX638" s="156"/>
      <c r="HGY638" s="156"/>
      <c r="HGZ638" s="156"/>
      <c r="HHA638" s="156"/>
      <c r="HHB638" s="156"/>
      <c r="HHC638" s="156"/>
      <c r="HHD638" s="156"/>
      <c r="HHE638" s="156"/>
      <c r="HHF638" s="156"/>
      <c r="HHG638" s="156"/>
      <c r="HHH638" s="156"/>
      <c r="HHI638" s="156"/>
      <c r="HHJ638" s="156"/>
      <c r="HHK638" s="156"/>
      <c r="HHL638" s="156"/>
      <c r="HHM638" s="156"/>
      <c r="HHN638" s="156"/>
      <c r="HHO638" s="156"/>
      <c r="HHP638" s="156"/>
      <c r="HHQ638" s="156"/>
      <c r="HHR638" s="156"/>
      <c r="HHS638" s="156"/>
      <c r="HHT638" s="156"/>
      <c r="HHU638" s="156"/>
      <c r="HHV638" s="156"/>
      <c r="HHW638" s="156"/>
      <c r="HHX638" s="156"/>
      <c r="HHY638" s="156"/>
      <c r="HHZ638" s="156"/>
      <c r="HIA638" s="156"/>
      <c r="HIB638" s="156"/>
      <c r="HIC638" s="156"/>
      <c r="HID638" s="156"/>
      <c r="HIE638" s="156"/>
      <c r="HIF638" s="156"/>
      <c r="HIG638" s="156"/>
      <c r="HIH638" s="156"/>
      <c r="HII638" s="156"/>
      <c r="HIJ638" s="156"/>
      <c r="HIK638" s="156"/>
      <c r="HIL638" s="156"/>
      <c r="HIM638" s="156"/>
      <c r="HIN638" s="156"/>
      <c r="HIO638" s="156"/>
      <c r="HIP638" s="156"/>
      <c r="HIQ638" s="156"/>
      <c r="HIR638" s="156"/>
      <c r="HIS638" s="156"/>
      <c r="HIT638" s="156"/>
      <c r="HIU638" s="156"/>
      <c r="HIV638" s="156"/>
      <c r="HIW638" s="156"/>
      <c r="HIX638" s="156"/>
      <c r="HIY638" s="156"/>
      <c r="HIZ638" s="156"/>
      <c r="HJA638" s="156"/>
      <c r="HJB638" s="156"/>
      <c r="HJC638" s="156"/>
      <c r="HJD638" s="156"/>
      <c r="HJE638" s="156"/>
      <c r="HJF638" s="156"/>
      <c r="HJG638" s="156"/>
      <c r="HJH638" s="156"/>
      <c r="HJI638" s="156"/>
      <c r="HJJ638" s="156"/>
      <c r="HJK638" s="156"/>
      <c r="HJL638" s="156"/>
      <c r="HJM638" s="156"/>
      <c r="HJN638" s="156"/>
      <c r="HJO638" s="156"/>
      <c r="HJP638" s="156"/>
      <c r="HJQ638" s="156"/>
      <c r="HJR638" s="156"/>
      <c r="HJS638" s="156"/>
      <c r="HJT638" s="156"/>
      <c r="HJU638" s="156"/>
      <c r="HJV638" s="156"/>
      <c r="HJW638" s="156"/>
      <c r="HJX638" s="156"/>
      <c r="HJY638" s="156"/>
      <c r="HJZ638" s="156"/>
      <c r="HKA638" s="156"/>
      <c r="HKB638" s="156"/>
      <c r="HKC638" s="156"/>
      <c r="HKD638" s="156"/>
      <c r="HKE638" s="156"/>
      <c r="HKF638" s="156"/>
      <c r="HKG638" s="156"/>
      <c r="HKH638" s="156"/>
      <c r="HKI638" s="156"/>
      <c r="HKJ638" s="156"/>
      <c r="HKK638" s="156"/>
      <c r="HKL638" s="156"/>
      <c r="HKM638" s="156"/>
      <c r="HKN638" s="156"/>
      <c r="HKO638" s="156"/>
      <c r="HKP638" s="156"/>
      <c r="HKQ638" s="156"/>
      <c r="HKR638" s="156"/>
      <c r="HKS638" s="156"/>
      <c r="HKT638" s="156"/>
      <c r="HKU638" s="156"/>
      <c r="HKV638" s="156"/>
      <c r="HKW638" s="156"/>
      <c r="HKX638" s="156"/>
      <c r="HKY638" s="156"/>
      <c r="HKZ638" s="156"/>
      <c r="HLA638" s="156"/>
      <c r="HLB638" s="156"/>
      <c r="HLC638" s="156"/>
      <c r="HLD638" s="156"/>
      <c r="HLE638" s="156"/>
      <c r="HLF638" s="156"/>
      <c r="HLG638" s="156"/>
      <c r="HLH638" s="156"/>
      <c r="HLI638" s="156"/>
      <c r="HLJ638" s="156"/>
      <c r="HLK638" s="156"/>
      <c r="HLL638" s="156"/>
      <c r="HLM638" s="156"/>
      <c r="HLN638" s="156"/>
      <c r="HLO638" s="156"/>
      <c r="HLP638" s="156"/>
      <c r="HLQ638" s="156"/>
      <c r="HLR638" s="156"/>
      <c r="HLS638" s="156"/>
      <c r="HLT638" s="156"/>
      <c r="HLU638" s="156"/>
      <c r="HLV638" s="156"/>
      <c r="HLW638" s="156"/>
      <c r="HLX638" s="156"/>
      <c r="HLY638" s="156"/>
      <c r="HLZ638" s="156"/>
      <c r="HMA638" s="156"/>
      <c r="HMB638" s="156"/>
      <c r="HMC638" s="156"/>
      <c r="HMD638" s="156"/>
      <c r="HME638" s="156"/>
      <c r="HMF638" s="156"/>
      <c r="HMG638" s="156"/>
      <c r="HMH638" s="156"/>
      <c r="HMI638" s="156"/>
      <c r="HMJ638" s="156"/>
      <c r="HMK638" s="156"/>
      <c r="HML638" s="156"/>
      <c r="HMM638" s="156"/>
      <c r="HMN638" s="156"/>
      <c r="HMO638" s="156"/>
      <c r="HMP638" s="156"/>
      <c r="HMQ638" s="156"/>
      <c r="HMR638" s="156"/>
      <c r="HMS638" s="156"/>
      <c r="HMT638" s="156"/>
      <c r="HMU638" s="156"/>
      <c r="HMV638" s="156"/>
      <c r="HMW638" s="156"/>
      <c r="HMX638" s="156"/>
      <c r="HMY638" s="156"/>
      <c r="HMZ638" s="156"/>
      <c r="HNA638" s="156"/>
      <c r="HNB638" s="156"/>
      <c r="HNC638" s="156"/>
      <c r="HND638" s="156"/>
      <c r="HNE638" s="156"/>
      <c r="HNF638" s="156"/>
      <c r="HNG638" s="156"/>
      <c r="HNH638" s="156"/>
      <c r="HNI638" s="156"/>
      <c r="HNJ638" s="156"/>
      <c r="HNK638" s="156"/>
      <c r="HNL638" s="156"/>
      <c r="HNM638" s="156"/>
      <c r="HNN638" s="156"/>
      <c r="HNO638" s="156"/>
      <c r="HNP638" s="156"/>
      <c r="HNQ638" s="156"/>
      <c r="HNR638" s="156"/>
      <c r="HNS638" s="156"/>
      <c r="HNT638" s="156"/>
      <c r="HNU638" s="156"/>
      <c r="HNV638" s="156"/>
      <c r="HNW638" s="156"/>
      <c r="HNX638" s="156"/>
      <c r="HNY638" s="156"/>
      <c r="HNZ638" s="156"/>
      <c r="HOA638" s="156"/>
      <c r="HOB638" s="156"/>
      <c r="HOC638" s="156"/>
      <c r="HOD638" s="156"/>
      <c r="HOE638" s="156"/>
      <c r="HOF638" s="156"/>
      <c r="HOG638" s="156"/>
      <c r="HOH638" s="156"/>
      <c r="HOI638" s="156"/>
      <c r="HOJ638" s="156"/>
      <c r="HOK638" s="156"/>
      <c r="HOL638" s="156"/>
      <c r="HOM638" s="156"/>
      <c r="HON638" s="156"/>
      <c r="HOO638" s="156"/>
      <c r="HOP638" s="156"/>
      <c r="HOQ638" s="156"/>
      <c r="HOR638" s="156"/>
      <c r="HOS638" s="156"/>
      <c r="HOT638" s="156"/>
      <c r="HOU638" s="156"/>
      <c r="HOV638" s="156"/>
      <c r="HOW638" s="156"/>
      <c r="HOX638" s="156"/>
      <c r="HOY638" s="156"/>
      <c r="HOZ638" s="156"/>
      <c r="HPA638" s="156"/>
      <c r="HPB638" s="156"/>
      <c r="HPC638" s="156"/>
      <c r="HPD638" s="156"/>
      <c r="HPE638" s="156"/>
      <c r="HPF638" s="156"/>
      <c r="HPG638" s="156"/>
      <c r="HPH638" s="156"/>
      <c r="HPI638" s="156"/>
      <c r="HPJ638" s="156"/>
      <c r="HPK638" s="156"/>
      <c r="HPL638" s="156"/>
      <c r="HPM638" s="156"/>
      <c r="HPN638" s="156"/>
      <c r="HPO638" s="156"/>
      <c r="HPP638" s="156"/>
      <c r="HPQ638" s="156"/>
      <c r="HPR638" s="156"/>
      <c r="HPS638" s="156"/>
      <c r="HPT638" s="156"/>
      <c r="HPU638" s="156"/>
      <c r="HPV638" s="156"/>
      <c r="HPW638" s="156"/>
      <c r="HPX638" s="156"/>
      <c r="HPY638" s="156"/>
      <c r="HPZ638" s="156"/>
      <c r="HQA638" s="156"/>
      <c r="HQB638" s="156"/>
      <c r="HQC638" s="156"/>
      <c r="HQD638" s="156"/>
      <c r="HQE638" s="156"/>
      <c r="HQF638" s="156"/>
      <c r="HQG638" s="156"/>
      <c r="HQH638" s="156"/>
      <c r="HQI638" s="156"/>
      <c r="HQJ638" s="156"/>
      <c r="HQK638" s="156"/>
      <c r="HQL638" s="156"/>
      <c r="HQM638" s="156"/>
      <c r="HQN638" s="156"/>
      <c r="HQO638" s="156"/>
      <c r="HQP638" s="156"/>
      <c r="HQQ638" s="156"/>
      <c r="HQR638" s="156"/>
      <c r="HQS638" s="156"/>
      <c r="HQT638" s="156"/>
      <c r="HQU638" s="156"/>
      <c r="HQV638" s="156"/>
      <c r="HQW638" s="156"/>
      <c r="HQX638" s="156"/>
      <c r="HQY638" s="156"/>
      <c r="HQZ638" s="156"/>
      <c r="HRA638" s="156"/>
      <c r="HRB638" s="156"/>
      <c r="HRC638" s="156"/>
      <c r="HRD638" s="156"/>
      <c r="HRE638" s="156"/>
      <c r="HRF638" s="156"/>
      <c r="HRG638" s="156"/>
      <c r="HRH638" s="156"/>
      <c r="HRI638" s="156"/>
      <c r="HRJ638" s="156"/>
      <c r="HRK638" s="156"/>
      <c r="HRL638" s="156"/>
      <c r="HRM638" s="156"/>
      <c r="HRN638" s="156"/>
      <c r="HRO638" s="156"/>
      <c r="HRP638" s="156"/>
      <c r="HRQ638" s="156"/>
      <c r="HRR638" s="156"/>
      <c r="HRS638" s="156"/>
      <c r="HRT638" s="156"/>
      <c r="HRU638" s="156"/>
      <c r="HRV638" s="156"/>
      <c r="HRW638" s="156"/>
      <c r="HRX638" s="156"/>
      <c r="HRY638" s="156"/>
      <c r="HRZ638" s="156"/>
      <c r="HSA638" s="156"/>
      <c r="HSB638" s="156"/>
      <c r="HSC638" s="156"/>
      <c r="HSD638" s="156"/>
      <c r="HSE638" s="156"/>
      <c r="HSF638" s="156"/>
      <c r="HSG638" s="156"/>
      <c r="HSH638" s="156"/>
      <c r="HSI638" s="156"/>
      <c r="HSJ638" s="156"/>
      <c r="HSK638" s="156"/>
      <c r="HSL638" s="156"/>
      <c r="HSM638" s="156"/>
      <c r="HSN638" s="156"/>
      <c r="HSO638" s="156"/>
      <c r="HSP638" s="156"/>
      <c r="HSQ638" s="156"/>
      <c r="HSR638" s="156"/>
      <c r="HSS638" s="156"/>
      <c r="HST638" s="156"/>
      <c r="HSU638" s="156"/>
      <c r="HSV638" s="156"/>
      <c r="HSW638" s="156"/>
      <c r="HSX638" s="156"/>
      <c r="HSY638" s="156"/>
      <c r="HSZ638" s="156"/>
      <c r="HTA638" s="156"/>
      <c r="HTB638" s="156"/>
      <c r="HTC638" s="156"/>
      <c r="HTD638" s="156"/>
      <c r="HTE638" s="156"/>
      <c r="HTF638" s="156"/>
      <c r="HTG638" s="156"/>
      <c r="HTH638" s="156"/>
      <c r="HTI638" s="156"/>
      <c r="HTJ638" s="156"/>
      <c r="HTK638" s="156"/>
      <c r="HTL638" s="156"/>
      <c r="HTM638" s="156"/>
      <c r="HTN638" s="156"/>
      <c r="HTO638" s="156"/>
      <c r="HTP638" s="156"/>
      <c r="HTQ638" s="156"/>
      <c r="HTR638" s="156"/>
      <c r="HTS638" s="156"/>
      <c r="HTT638" s="156"/>
      <c r="HTU638" s="156"/>
      <c r="HTV638" s="156"/>
      <c r="HTW638" s="156"/>
      <c r="HTX638" s="156"/>
      <c r="HTY638" s="156"/>
      <c r="HTZ638" s="156"/>
      <c r="HUA638" s="156"/>
      <c r="HUB638" s="156"/>
      <c r="HUC638" s="156"/>
      <c r="HUD638" s="156"/>
      <c r="HUE638" s="156"/>
      <c r="HUF638" s="156"/>
      <c r="HUG638" s="156"/>
      <c r="HUH638" s="156"/>
      <c r="HUI638" s="156"/>
      <c r="HUJ638" s="156"/>
      <c r="HUK638" s="156"/>
      <c r="HUL638" s="156"/>
      <c r="HUM638" s="156"/>
      <c r="HUN638" s="156"/>
      <c r="HUO638" s="156"/>
      <c r="HUP638" s="156"/>
      <c r="HUQ638" s="156"/>
      <c r="HUR638" s="156"/>
      <c r="HUS638" s="156"/>
      <c r="HUT638" s="156"/>
      <c r="HUU638" s="156"/>
      <c r="HUV638" s="156"/>
      <c r="HUW638" s="156"/>
      <c r="HUX638" s="156"/>
      <c r="HUY638" s="156"/>
      <c r="HUZ638" s="156"/>
      <c r="HVA638" s="156"/>
      <c r="HVB638" s="156"/>
      <c r="HVC638" s="156"/>
      <c r="HVD638" s="156"/>
      <c r="HVE638" s="156"/>
      <c r="HVF638" s="156"/>
      <c r="HVG638" s="156"/>
      <c r="HVH638" s="156"/>
      <c r="HVI638" s="156"/>
      <c r="HVJ638" s="156"/>
      <c r="HVK638" s="156"/>
      <c r="HVL638" s="156"/>
      <c r="HVM638" s="156"/>
      <c r="HVN638" s="156"/>
      <c r="HVO638" s="156"/>
      <c r="HVP638" s="156"/>
      <c r="HVQ638" s="156"/>
      <c r="HVR638" s="156"/>
      <c r="HVS638" s="156"/>
      <c r="HVT638" s="156"/>
      <c r="HVU638" s="156"/>
      <c r="HVV638" s="156"/>
      <c r="HVW638" s="156"/>
      <c r="HVX638" s="156"/>
      <c r="HVY638" s="156"/>
      <c r="HVZ638" s="156"/>
      <c r="HWA638" s="156"/>
      <c r="HWB638" s="156"/>
      <c r="HWC638" s="156"/>
      <c r="HWD638" s="156"/>
      <c r="HWE638" s="156"/>
      <c r="HWF638" s="156"/>
      <c r="HWG638" s="156"/>
      <c r="HWH638" s="156"/>
      <c r="HWI638" s="156"/>
      <c r="HWJ638" s="156"/>
      <c r="HWK638" s="156"/>
      <c r="HWL638" s="156"/>
      <c r="HWM638" s="156"/>
      <c r="HWN638" s="156"/>
      <c r="HWO638" s="156"/>
      <c r="HWP638" s="156"/>
      <c r="HWQ638" s="156"/>
      <c r="HWR638" s="156"/>
      <c r="HWS638" s="156"/>
      <c r="HWT638" s="156"/>
      <c r="HWU638" s="156"/>
      <c r="HWV638" s="156"/>
      <c r="HWW638" s="156"/>
      <c r="HWX638" s="156"/>
      <c r="HWY638" s="156"/>
      <c r="HWZ638" s="156"/>
      <c r="HXA638" s="156"/>
      <c r="HXB638" s="156"/>
      <c r="HXC638" s="156"/>
      <c r="HXD638" s="156"/>
      <c r="HXE638" s="156"/>
      <c r="HXF638" s="156"/>
      <c r="HXG638" s="156"/>
      <c r="HXH638" s="156"/>
      <c r="HXI638" s="156"/>
      <c r="HXJ638" s="156"/>
      <c r="HXK638" s="156"/>
      <c r="HXL638" s="156"/>
      <c r="HXM638" s="156"/>
      <c r="HXN638" s="156"/>
      <c r="HXO638" s="156"/>
      <c r="HXP638" s="156"/>
      <c r="HXQ638" s="156"/>
      <c r="HXR638" s="156"/>
      <c r="HXS638" s="156"/>
      <c r="HXT638" s="156"/>
      <c r="HXU638" s="156"/>
      <c r="HXV638" s="156"/>
      <c r="HXW638" s="156"/>
      <c r="HXX638" s="156"/>
      <c r="HXY638" s="156"/>
      <c r="HXZ638" s="156"/>
      <c r="HYA638" s="156"/>
      <c r="HYB638" s="156"/>
      <c r="HYC638" s="156"/>
      <c r="HYD638" s="156"/>
      <c r="HYE638" s="156"/>
      <c r="HYF638" s="156"/>
      <c r="HYG638" s="156"/>
      <c r="HYH638" s="156"/>
      <c r="HYI638" s="156"/>
      <c r="HYJ638" s="156"/>
      <c r="HYK638" s="156"/>
      <c r="HYL638" s="156"/>
      <c r="HYM638" s="156"/>
      <c r="HYN638" s="156"/>
      <c r="HYO638" s="156"/>
      <c r="HYP638" s="156"/>
      <c r="HYQ638" s="156"/>
      <c r="HYR638" s="156"/>
      <c r="HYS638" s="156"/>
      <c r="HYT638" s="156"/>
      <c r="HYU638" s="156"/>
      <c r="HYV638" s="156"/>
      <c r="HYW638" s="156"/>
      <c r="HYX638" s="156"/>
      <c r="HYY638" s="156"/>
      <c r="HYZ638" s="156"/>
      <c r="HZA638" s="156"/>
      <c r="HZB638" s="156"/>
      <c r="HZC638" s="156"/>
      <c r="HZD638" s="156"/>
      <c r="HZE638" s="156"/>
      <c r="HZF638" s="156"/>
      <c r="HZG638" s="156"/>
      <c r="HZH638" s="156"/>
      <c r="HZI638" s="156"/>
      <c r="HZJ638" s="156"/>
      <c r="HZK638" s="156"/>
      <c r="HZL638" s="156"/>
      <c r="HZM638" s="156"/>
      <c r="HZN638" s="156"/>
      <c r="HZO638" s="156"/>
      <c r="HZP638" s="156"/>
      <c r="HZQ638" s="156"/>
      <c r="HZR638" s="156"/>
      <c r="HZS638" s="156"/>
      <c r="HZT638" s="156"/>
      <c r="HZU638" s="156"/>
      <c r="HZV638" s="156"/>
      <c r="HZW638" s="156"/>
      <c r="HZX638" s="156"/>
      <c r="HZY638" s="156"/>
      <c r="HZZ638" s="156"/>
      <c r="IAA638" s="156"/>
      <c r="IAB638" s="156"/>
      <c r="IAC638" s="156"/>
      <c r="IAD638" s="156"/>
      <c r="IAE638" s="156"/>
      <c r="IAF638" s="156"/>
      <c r="IAG638" s="156"/>
      <c r="IAH638" s="156"/>
      <c r="IAI638" s="156"/>
      <c r="IAJ638" s="156"/>
      <c r="IAK638" s="156"/>
      <c r="IAL638" s="156"/>
      <c r="IAM638" s="156"/>
      <c r="IAN638" s="156"/>
      <c r="IAO638" s="156"/>
      <c r="IAP638" s="156"/>
      <c r="IAQ638" s="156"/>
      <c r="IAR638" s="156"/>
      <c r="IAS638" s="156"/>
      <c r="IAT638" s="156"/>
      <c r="IAU638" s="156"/>
      <c r="IAV638" s="156"/>
      <c r="IAW638" s="156"/>
      <c r="IAX638" s="156"/>
      <c r="IAY638" s="156"/>
      <c r="IAZ638" s="156"/>
      <c r="IBA638" s="156"/>
      <c r="IBB638" s="156"/>
      <c r="IBC638" s="156"/>
      <c r="IBD638" s="156"/>
      <c r="IBE638" s="156"/>
      <c r="IBF638" s="156"/>
      <c r="IBG638" s="156"/>
      <c r="IBH638" s="156"/>
      <c r="IBI638" s="156"/>
      <c r="IBJ638" s="156"/>
      <c r="IBK638" s="156"/>
      <c r="IBL638" s="156"/>
      <c r="IBM638" s="156"/>
      <c r="IBN638" s="156"/>
      <c r="IBO638" s="156"/>
      <c r="IBP638" s="156"/>
      <c r="IBQ638" s="156"/>
      <c r="IBR638" s="156"/>
      <c r="IBS638" s="156"/>
      <c r="IBT638" s="156"/>
      <c r="IBU638" s="156"/>
      <c r="IBV638" s="156"/>
      <c r="IBW638" s="156"/>
      <c r="IBX638" s="156"/>
      <c r="IBY638" s="156"/>
      <c r="IBZ638" s="156"/>
      <c r="ICA638" s="156"/>
      <c r="ICB638" s="156"/>
      <c r="ICC638" s="156"/>
      <c r="ICD638" s="156"/>
      <c r="ICE638" s="156"/>
      <c r="ICF638" s="156"/>
      <c r="ICG638" s="156"/>
      <c r="ICH638" s="156"/>
      <c r="ICI638" s="156"/>
      <c r="ICJ638" s="156"/>
      <c r="ICK638" s="156"/>
      <c r="ICL638" s="156"/>
      <c r="ICM638" s="156"/>
      <c r="ICN638" s="156"/>
      <c r="ICO638" s="156"/>
      <c r="ICP638" s="156"/>
      <c r="ICQ638" s="156"/>
      <c r="ICR638" s="156"/>
      <c r="ICS638" s="156"/>
      <c r="ICT638" s="156"/>
      <c r="ICU638" s="156"/>
      <c r="ICV638" s="156"/>
      <c r="ICW638" s="156"/>
      <c r="ICX638" s="156"/>
      <c r="ICY638" s="156"/>
      <c r="ICZ638" s="156"/>
      <c r="IDA638" s="156"/>
      <c r="IDB638" s="156"/>
      <c r="IDC638" s="156"/>
      <c r="IDD638" s="156"/>
      <c r="IDE638" s="156"/>
      <c r="IDF638" s="156"/>
      <c r="IDG638" s="156"/>
      <c r="IDH638" s="156"/>
      <c r="IDI638" s="156"/>
      <c r="IDJ638" s="156"/>
      <c r="IDK638" s="156"/>
      <c r="IDL638" s="156"/>
      <c r="IDM638" s="156"/>
      <c r="IDN638" s="156"/>
      <c r="IDO638" s="156"/>
      <c r="IDP638" s="156"/>
      <c r="IDQ638" s="156"/>
      <c r="IDR638" s="156"/>
      <c r="IDS638" s="156"/>
      <c r="IDT638" s="156"/>
      <c r="IDU638" s="156"/>
      <c r="IDV638" s="156"/>
      <c r="IDW638" s="156"/>
      <c r="IDX638" s="156"/>
      <c r="IDY638" s="156"/>
      <c r="IDZ638" s="156"/>
      <c r="IEA638" s="156"/>
      <c r="IEB638" s="156"/>
      <c r="IEC638" s="156"/>
      <c r="IED638" s="156"/>
      <c r="IEE638" s="156"/>
      <c r="IEF638" s="156"/>
      <c r="IEG638" s="156"/>
      <c r="IEH638" s="156"/>
      <c r="IEI638" s="156"/>
      <c r="IEJ638" s="156"/>
      <c r="IEK638" s="156"/>
      <c r="IEL638" s="156"/>
      <c r="IEM638" s="156"/>
      <c r="IEN638" s="156"/>
      <c r="IEO638" s="156"/>
      <c r="IEP638" s="156"/>
      <c r="IEQ638" s="156"/>
      <c r="IER638" s="156"/>
      <c r="IES638" s="156"/>
      <c r="IET638" s="156"/>
      <c r="IEU638" s="156"/>
      <c r="IEV638" s="156"/>
      <c r="IEW638" s="156"/>
      <c r="IEX638" s="156"/>
      <c r="IEY638" s="156"/>
      <c r="IEZ638" s="156"/>
      <c r="IFA638" s="156"/>
      <c r="IFB638" s="156"/>
      <c r="IFC638" s="156"/>
      <c r="IFD638" s="156"/>
      <c r="IFE638" s="156"/>
      <c r="IFF638" s="156"/>
      <c r="IFG638" s="156"/>
      <c r="IFH638" s="156"/>
      <c r="IFI638" s="156"/>
      <c r="IFJ638" s="156"/>
      <c r="IFK638" s="156"/>
      <c r="IFL638" s="156"/>
      <c r="IFM638" s="156"/>
      <c r="IFN638" s="156"/>
      <c r="IFO638" s="156"/>
      <c r="IFP638" s="156"/>
      <c r="IFQ638" s="156"/>
      <c r="IFR638" s="156"/>
      <c r="IFS638" s="156"/>
      <c r="IFT638" s="156"/>
      <c r="IFU638" s="156"/>
      <c r="IFV638" s="156"/>
      <c r="IFW638" s="156"/>
      <c r="IFX638" s="156"/>
      <c r="IFY638" s="156"/>
      <c r="IFZ638" s="156"/>
      <c r="IGA638" s="156"/>
      <c r="IGB638" s="156"/>
      <c r="IGC638" s="156"/>
      <c r="IGD638" s="156"/>
      <c r="IGE638" s="156"/>
      <c r="IGF638" s="156"/>
      <c r="IGG638" s="156"/>
      <c r="IGH638" s="156"/>
      <c r="IGI638" s="156"/>
      <c r="IGJ638" s="156"/>
      <c r="IGK638" s="156"/>
      <c r="IGL638" s="156"/>
      <c r="IGM638" s="156"/>
      <c r="IGN638" s="156"/>
      <c r="IGO638" s="156"/>
      <c r="IGP638" s="156"/>
      <c r="IGQ638" s="156"/>
      <c r="IGR638" s="156"/>
      <c r="IGS638" s="156"/>
      <c r="IGT638" s="156"/>
      <c r="IGU638" s="156"/>
      <c r="IGV638" s="156"/>
      <c r="IGW638" s="156"/>
      <c r="IGX638" s="156"/>
      <c r="IGY638" s="156"/>
      <c r="IGZ638" s="156"/>
      <c r="IHA638" s="156"/>
      <c r="IHB638" s="156"/>
      <c r="IHC638" s="156"/>
      <c r="IHD638" s="156"/>
      <c r="IHE638" s="156"/>
      <c r="IHF638" s="156"/>
      <c r="IHG638" s="156"/>
      <c r="IHH638" s="156"/>
      <c r="IHI638" s="156"/>
      <c r="IHJ638" s="156"/>
      <c r="IHK638" s="156"/>
      <c r="IHL638" s="156"/>
      <c r="IHM638" s="156"/>
      <c r="IHN638" s="156"/>
      <c r="IHO638" s="156"/>
      <c r="IHP638" s="156"/>
      <c r="IHQ638" s="156"/>
      <c r="IHR638" s="156"/>
      <c r="IHS638" s="156"/>
      <c r="IHT638" s="156"/>
      <c r="IHU638" s="156"/>
      <c r="IHV638" s="156"/>
      <c r="IHW638" s="156"/>
      <c r="IHX638" s="156"/>
      <c r="IHY638" s="156"/>
      <c r="IHZ638" s="156"/>
      <c r="IIA638" s="156"/>
      <c r="IIB638" s="156"/>
      <c r="IIC638" s="156"/>
      <c r="IID638" s="156"/>
      <c r="IIE638" s="156"/>
      <c r="IIF638" s="156"/>
      <c r="IIG638" s="156"/>
      <c r="IIH638" s="156"/>
      <c r="III638" s="156"/>
      <c r="IIJ638" s="156"/>
      <c r="IIK638" s="156"/>
      <c r="IIL638" s="156"/>
      <c r="IIM638" s="156"/>
      <c r="IIN638" s="156"/>
      <c r="IIO638" s="156"/>
      <c r="IIP638" s="156"/>
      <c r="IIQ638" s="156"/>
      <c r="IIR638" s="156"/>
      <c r="IIS638" s="156"/>
      <c r="IIT638" s="156"/>
      <c r="IIU638" s="156"/>
      <c r="IIV638" s="156"/>
      <c r="IIW638" s="156"/>
      <c r="IIX638" s="156"/>
      <c r="IIY638" s="156"/>
      <c r="IIZ638" s="156"/>
      <c r="IJA638" s="156"/>
      <c r="IJB638" s="156"/>
      <c r="IJC638" s="156"/>
      <c r="IJD638" s="156"/>
      <c r="IJE638" s="156"/>
      <c r="IJF638" s="156"/>
      <c r="IJG638" s="156"/>
      <c r="IJH638" s="156"/>
      <c r="IJI638" s="156"/>
      <c r="IJJ638" s="156"/>
      <c r="IJK638" s="156"/>
      <c r="IJL638" s="156"/>
      <c r="IJM638" s="156"/>
      <c r="IJN638" s="156"/>
      <c r="IJO638" s="156"/>
      <c r="IJP638" s="156"/>
      <c r="IJQ638" s="156"/>
      <c r="IJR638" s="156"/>
      <c r="IJS638" s="156"/>
      <c r="IJT638" s="156"/>
      <c r="IJU638" s="156"/>
      <c r="IJV638" s="156"/>
      <c r="IJW638" s="156"/>
      <c r="IJX638" s="156"/>
      <c r="IJY638" s="156"/>
      <c r="IJZ638" s="156"/>
      <c r="IKA638" s="156"/>
      <c r="IKB638" s="156"/>
      <c r="IKC638" s="156"/>
      <c r="IKD638" s="156"/>
      <c r="IKE638" s="156"/>
      <c r="IKF638" s="156"/>
      <c r="IKG638" s="156"/>
      <c r="IKH638" s="156"/>
      <c r="IKI638" s="156"/>
      <c r="IKJ638" s="156"/>
      <c r="IKK638" s="156"/>
      <c r="IKL638" s="156"/>
      <c r="IKM638" s="156"/>
      <c r="IKN638" s="156"/>
      <c r="IKO638" s="156"/>
      <c r="IKP638" s="156"/>
      <c r="IKQ638" s="156"/>
      <c r="IKR638" s="156"/>
      <c r="IKS638" s="156"/>
      <c r="IKT638" s="156"/>
      <c r="IKU638" s="156"/>
      <c r="IKV638" s="156"/>
      <c r="IKW638" s="156"/>
      <c r="IKX638" s="156"/>
      <c r="IKY638" s="156"/>
      <c r="IKZ638" s="156"/>
      <c r="ILA638" s="156"/>
      <c r="ILB638" s="156"/>
      <c r="ILC638" s="156"/>
      <c r="ILD638" s="156"/>
      <c r="ILE638" s="156"/>
      <c r="ILF638" s="156"/>
      <c r="ILG638" s="156"/>
      <c r="ILH638" s="156"/>
      <c r="ILI638" s="156"/>
      <c r="ILJ638" s="156"/>
      <c r="ILK638" s="156"/>
      <c r="ILL638" s="156"/>
      <c r="ILM638" s="156"/>
      <c r="ILN638" s="156"/>
      <c r="ILO638" s="156"/>
      <c r="ILP638" s="156"/>
      <c r="ILQ638" s="156"/>
      <c r="ILR638" s="156"/>
      <c r="ILS638" s="156"/>
      <c r="ILT638" s="156"/>
      <c r="ILU638" s="156"/>
      <c r="ILV638" s="156"/>
      <c r="ILW638" s="156"/>
      <c r="ILX638" s="156"/>
      <c r="ILY638" s="156"/>
      <c r="ILZ638" s="156"/>
      <c r="IMA638" s="156"/>
      <c r="IMB638" s="156"/>
      <c r="IMC638" s="156"/>
      <c r="IMD638" s="156"/>
      <c r="IME638" s="156"/>
      <c r="IMF638" s="156"/>
      <c r="IMG638" s="156"/>
      <c r="IMH638" s="156"/>
      <c r="IMI638" s="156"/>
      <c r="IMJ638" s="156"/>
      <c r="IMK638" s="156"/>
      <c r="IML638" s="156"/>
      <c r="IMM638" s="156"/>
      <c r="IMN638" s="156"/>
      <c r="IMO638" s="156"/>
      <c r="IMP638" s="156"/>
      <c r="IMQ638" s="156"/>
      <c r="IMR638" s="156"/>
      <c r="IMS638" s="156"/>
      <c r="IMT638" s="156"/>
      <c r="IMU638" s="156"/>
      <c r="IMV638" s="156"/>
      <c r="IMW638" s="156"/>
      <c r="IMX638" s="156"/>
      <c r="IMY638" s="156"/>
      <c r="IMZ638" s="156"/>
      <c r="INA638" s="156"/>
      <c r="INB638" s="156"/>
      <c r="INC638" s="156"/>
      <c r="IND638" s="156"/>
      <c r="INE638" s="156"/>
      <c r="INF638" s="156"/>
      <c r="ING638" s="156"/>
      <c r="INH638" s="156"/>
      <c r="INI638" s="156"/>
      <c r="INJ638" s="156"/>
      <c r="INK638" s="156"/>
      <c r="INL638" s="156"/>
      <c r="INM638" s="156"/>
      <c r="INN638" s="156"/>
      <c r="INO638" s="156"/>
      <c r="INP638" s="156"/>
      <c r="INQ638" s="156"/>
      <c r="INR638" s="156"/>
      <c r="INS638" s="156"/>
      <c r="INT638" s="156"/>
      <c r="INU638" s="156"/>
      <c r="INV638" s="156"/>
      <c r="INW638" s="156"/>
      <c r="INX638" s="156"/>
      <c r="INY638" s="156"/>
      <c r="INZ638" s="156"/>
      <c r="IOA638" s="156"/>
      <c r="IOB638" s="156"/>
      <c r="IOC638" s="156"/>
      <c r="IOD638" s="156"/>
      <c r="IOE638" s="156"/>
      <c r="IOF638" s="156"/>
      <c r="IOG638" s="156"/>
      <c r="IOH638" s="156"/>
      <c r="IOI638" s="156"/>
      <c r="IOJ638" s="156"/>
      <c r="IOK638" s="156"/>
      <c r="IOL638" s="156"/>
      <c r="IOM638" s="156"/>
      <c r="ION638" s="156"/>
      <c r="IOO638" s="156"/>
      <c r="IOP638" s="156"/>
      <c r="IOQ638" s="156"/>
      <c r="IOR638" s="156"/>
      <c r="IOS638" s="156"/>
      <c r="IOT638" s="156"/>
      <c r="IOU638" s="156"/>
      <c r="IOV638" s="156"/>
      <c r="IOW638" s="156"/>
      <c r="IOX638" s="156"/>
      <c r="IOY638" s="156"/>
      <c r="IOZ638" s="156"/>
      <c r="IPA638" s="156"/>
      <c r="IPB638" s="156"/>
      <c r="IPC638" s="156"/>
      <c r="IPD638" s="156"/>
      <c r="IPE638" s="156"/>
      <c r="IPF638" s="156"/>
      <c r="IPG638" s="156"/>
      <c r="IPH638" s="156"/>
      <c r="IPI638" s="156"/>
      <c r="IPJ638" s="156"/>
      <c r="IPK638" s="156"/>
      <c r="IPL638" s="156"/>
      <c r="IPM638" s="156"/>
      <c r="IPN638" s="156"/>
      <c r="IPO638" s="156"/>
      <c r="IPP638" s="156"/>
      <c r="IPQ638" s="156"/>
      <c r="IPR638" s="156"/>
      <c r="IPS638" s="156"/>
      <c r="IPT638" s="156"/>
      <c r="IPU638" s="156"/>
      <c r="IPV638" s="156"/>
      <c r="IPW638" s="156"/>
      <c r="IPX638" s="156"/>
      <c r="IPY638" s="156"/>
      <c r="IPZ638" s="156"/>
      <c r="IQA638" s="156"/>
      <c r="IQB638" s="156"/>
      <c r="IQC638" s="156"/>
      <c r="IQD638" s="156"/>
      <c r="IQE638" s="156"/>
      <c r="IQF638" s="156"/>
      <c r="IQG638" s="156"/>
      <c r="IQH638" s="156"/>
      <c r="IQI638" s="156"/>
      <c r="IQJ638" s="156"/>
      <c r="IQK638" s="156"/>
      <c r="IQL638" s="156"/>
      <c r="IQM638" s="156"/>
      <c r="IQN638" s="156"/>
      <c r="IQO638" s="156"/>
      <c r="IQP638" s="156"/>
      <c r="IQQ638" s="156"/>
      <c r="IQR638" s="156"/>
      <c r="IQS638" s="156"/>
      <c r="IQT638" s="156"/>
      <c r="IQU638" s="156"/>
      <c r="IQV638" s="156"/>
      <c r="IQW638" s="156"/>
      <c r="IQX638" s="156"/>
      <c r="IQY638" s="156"/>
      <c r="IQZ638" s="156"/>
      <c r="IRA638" s="156"/>
      <c r="IRB638" s="156"/>
      <c r="IRC638" s="156"/>
      <c r="IRD638" s="156"/>
      <c r="IRE638" s="156"/>
      <c r="IRF638" s="156"/>
      <c r="IRG638" s="156"/>
      <c r="IRH638" s="156"/>
      <c r="IRI638" s="156"/>
      <c r="IRJ638" s="156"/>
      <c r="IRK638" s="156"/>
      <c r="IRL638" s="156"/>
      <c r="IRM638" s="156"/>
      <c r="IRN638" s="156"/>
      <c r="IRO638" s="156"/>
      <c r="IRP638" s="156"/>
      <c r="IRQ638" s="156"/>
      <c r="IRR638" s="156"/>
      <c r="IRS638" s="156"/>
      <c r="IRT638" s="156"/>
      <c r="IRU638" s="156"/>
      <c r="IRV638" s="156"/>
      <c r="IRW638" s="156"/>
      <c r="IRX638" s="156"/>
      <c r="IRY638" s="156"/>
      <c r="IRZ638" s="156"/>
      <c r="ISA638" s="156"/>
      <c r="ISB638" s="156"/>
      <c r="ISC638" s="156"/>
      <c r="ISD638" s="156"/>
      <c r="ISE638" s="156"/>
      <c r="ISF638" s="156"/>
      <c r="ISG638" s="156"/>
      <c r="ISH638" s="156"/>
      <c r="ISI638" s="156"/>
      <c r="ISJ638" s="156"/>
      <c r="ISK638" s="156"/>
      <c r="ISL638" s="156"/>
      <c r="ISM638" s="156"/>
      <c r="ISN638" s="156"/>
      <c r="ISO638" s="156"/>
      <c r="ISP638" s="156"/>
      <c r="ISQ638" s="156"/>
      <c r="ISR638" s="156"/>
      <c r="ISS638" s="156"/>
      <c r="IST638" s="156"/>
      <c r="ISU638" s="156"/>
      <c r="ISV638" s="156"/>
      <c r="ISW638" s="156"/>
      <c r="ISX638" s="156"/>
      <c r="ISY638" s="156"/>
      <c r="ISZ638" s="156"/>
      <c r="ITA638" s="156"/>
      <c r="ITB638" s="156"/>
      <c r="ITC638" s="156"/>
      <c r="ITD638" s="156"/>
      <c r="ITE638" s="156"/>
      <c r="ITF638" s="156"/>
      <c r="ITG638" s="156"/>
      <c r="ITH638" s="156"/>
      <c r="ITI638" s="156"/>
      <c r="ITJ638" s="156"/>
      <c r="ITK638" s="156"/>
      <c r="ITL638" s="156"/>
      <c r="ITM638" s="156"/>
      <c r="ITN638" s="156"/>
      <c r="ITO638" s="156"/>
      <c r="ITP638" s="156"/>
      <c r="ITQ638" s="156"/>
      <c r="ITR638" s="156"/>
      <c r="ITS638" s="156"/>
      <c r="ITT638" s="156"/>
      <c r="ITU638" s="156"/>
      <c r="ITV638" s="156"/>
      <c r="ITW638" s="156"/>
      <c r="ITX638" s="156"/>
      <c r="ITY638" s="156"/>
      <c r="ITZ638" s="156"/>
      <c r="IUA638" s="156"/>
      <c r="IUB638" s="156"/>
      <c r="IUC638" s="156"/>
      <c r="IUD638" s="156"/>
      <c r="IUE638" s="156"/>
      <c r="IUF638" s="156"/>
      <c r="IUG638" s="156"/>
      <c r="IUH638" s="156"/>
      <c r="IUI638" s="156"/>
      <c r="IUJ638" s="156"/>
      <c r="IUK638" s="156"/>
      <c r="IUL638" s="156"/>
      <c r="IUM638" s="156"/>
      <c r="IUN638" s="156"/>
      <c r="IUO638" s="156"/>
      <c r="IUP638" s="156"/>
      <c r="IUQ638" s="156"/>
      <c r="IUR638" s="156"/>
      <c r="IUS638" s="156"/>
      <c r="IUT638" s="156"/>
      <c r="IUU638" s="156"/>
      <c r="IUV638" s="156"/>
      <c r="IUW638" s="156"/>
      <c r="IUX638" s="156"/>
      <c r="IUY638" s="156"/>
      <c r="IUZ638" s="156"/>
      <c r="IVA638" s="156"/>
      <c r="IVB638" s="156"/>
      <c r="IVC638" s="156"/>
      <c r="IVD638" s="156"/>
      <c r="IVE638" s="156"/>
      <c r="IVF638" s="156"/>
      <c r="IVG638" s="156"/>
      <c r="IVH638" s="156"/>
      <c r="IVI638" s="156"/>
      <c r="IVJ638" s="156"/>
      <c r="IVK638" s="156"/>
      <c r="IVL638" s="156"/>
      <c r="IVM638" s="156"/>
      <c r="IVN638" s="156"/>
      <c r="IVO638" s="156"/>
      <c r="IVP638" s="156"/>
      <c r="IVQ638" s="156"/>
      <c r="IVR638" s="156"/>
      <c r="IVS638" s="156"/>
      <c r="IVT638" s="156"/>
      <c r="IVU638" s="156"/>
      <c r="IVV638" s="156"/>
      <c r="IVW638" s="156"/>
      <c r="IVX638" s="156"/>
      <c r="IVY638" s="156"/>
      <c r="IVZ638" s="156"/>
      <c r="IWA638" s="156"/>
      <c r="IWB638" s="156"/>
      <c r="IWC638" s="156"/>
      <c r="IWD638" s="156"/>
      <c r="IWE638" s="156"/>
      <c r="IWF638" s="156"/>
      <c r="IWG638" s="156"/>
      <c r="IWH638" s="156"/>
      <c r="IWI638" s="156"/>
      <c r="IWJ638" s="156"/>
      <c r="IWK638" s="156"/>
      <c r="IWL638" s="156"/>
      <c r="IWM638" s="156"/>
      <c r="IWN638" s="156"/>
      <c r="IWO638" s="156"/>
      <c r="IWP638" s="156"/>
      <c r="IWQ638" s="156"/>
      <c r="IWR638" s="156"/>
      <c r="IWS638" s="156"/>
      <c r="IWT638" s="156"/>
      <c r="IWU638" s="156"/>
      <c r="IWV638" s="156"/>
      <c r="IWW638" s="156"/>
      <c r="IWX638" s="156"/>
      <c r="IWY638" s="156"/>
      <c r="IWZ638" s="156"/>
      <c r="IXA638" s="156"/>
      <c r="IXB638" s="156"/>
      <c r="IXC638" s="156"/>
      <c r="IXD638" s="156"/>
      <c r="IXE638" s="156"/>
      <c r="IXF638" s="156"/>
      <c r="IXG638" s="156"/>
      <c r="IXH638" s="156"/>
      <c r="IXI638" s="156"/>
      <c r="IXJ638" s="156"/>
      <c r="IXK638" s="156"/>
      <c r="IXL638" s="156"/>
      <c r="IXM638" s="156"/>
      <c r="IXN638" s="156"/>
      <c r="IXO638" s="156"/>
      <c r="IXP638" s="156"/>
      <c r="IXQ638" s="156"/>
      <c r="IXR638" s="156"/>
      <c r="IXS638" s="156"/>
      <c r="IXT638" s="156"/>
      <c r="IXU638" s="156"/>
      <c r="IXV638" s="156"/>
      <c r="IXW638" s="156"/>
      <c r="IXX638" s="156"/>
      <c r="IXY638" s="156"/>
      <c r="IXZ638" s="156"/>
      <c r="IYA638" s="156"/>
      <c r="IYB638" s="156"/>
      <c r="IYC638" s="156"/>
      <c r="IYD638" s="156"/>
      <c r="IYE638" s="156"/>
      <c r="IYF638" s="156"/>
      <c r="IYG638" s="156"/>
      <c r="IYH638" s="156"/>
      <c r="IYI638" s="156"/>
      <c r="IYJ638" s="156"/>
      <c r="IYK638" s="156"/>
      <c r="IYL638" s="156"/>
      <c r="IYM638" s="156"/>
      <c r="IYN638" s="156"/>
      <c r="IYO638" s="156"/>
      <c r="IYP638" s="156"/>
      <c r="IYQ638" s="156"/>
      <c r="IYR638" s="156"/>
      <c r="IYS638" s="156"/>
      <c r="IYT638" s="156"/>
      <c r="IYU638" s="156"/>
      <c r="IYV638" s="156"/>
      <c r="IYW638" s="156"/>
      <c r="IYX638" s="156"/>
      <c r="IYY638" s="156"/>
      <c r="IYZ638" s="156"/>
      <c r="IZA638" s="156"/>
      <c r="IZB638" s="156"/>
      <c r="IZC638" s="156"/>
      <c r="IZD638" s="156"/>
      <c r="IZE638" s="156"/>
      <c r="IZF638" s="156"/>
      <c r="IZG638" s="156"/>
      <c r="IZH638" s="156"/>
      <c r="IZI638" s="156"/>
      <c r="IZJ638" s="156"/>
      <c r="IZK638" s="156"/>
      <c r="IZL638" s="156"/>
      <c r="IZM638" s="156"/>
      <c r="IZN638" s="156"/>
      <c r="IZO638" s="156"/>
      <c r="IZP638" s="156"/>
      <c r="IZQ638" s="156"/>
      <c r="IZR638" s="156"/>
      <c r="IZS638" s="156"/>
      <c r="IZT638" s="156"/>
      <c r="IZU638" s="156"/>
      <c r="IZV638" s="156"/>
      <c r="IZW638" s="156"/>
      <c r="IZX638" s="156"/>
      <c r="IZY638" s="156"/>
      <c r="IZZ638" s="156"/>
      <c r="JAA638" s="156"/>
      <c r="JAB638" s="156"/>
      <c r="JAC638" s="156"/>
      <c r="JAD638" s="156"/>
      <c r="JAE638" s="156"/>
      <c r="JAF638" s="156"/>
      <c r="JAG638" s="156"/>
      <c r="JAH638" s="156"/>
      <c r="JAI638" s="156"/>
      <c r="JAJ638" s="156"/>
      <c r="JAK638" s="156"/>
      <c r="JAL638" s="156"/>
      <c r="JAM638" s="156"/>
      <c r="JAN638" s="156"/>
      <c r="JAO638" s="156"/>
      <c r="JAP638" s="156"/>
      <c r="JAQ638" s="156"/>
      <c r="JAR638" s="156"/>
      <c r="JAS638" s="156"/>
      <c r="JAT638" s="156"/>
      <c r="JAU638" s="156"/>
      <c r="JAV638" s="156"/>
      <c r="JAW638" s="156"/>
      <c r="JAX638" s="156"/>
      <c r="JAY638" s="156"/>
      <c r="JAZ638" s="156"/>
      <c r="JBA638" s="156"/>
      <c r="JBB638" s="156"/>
      <c r="JBC638" s="156"/>
      <c r="JBD638" s="156"/>
      <c r="JBE638" s="156"/>
      <c r="JBF638" s="156"/>
      <c r="JBG638" s="156"/>
      <c r="JBH638" s="156"/>
      <c r="JBI638" s="156"/>
      <c r="JBJ638" s="156"/>
      <c r="JBK638" s="156"/>
      <c r="JBL638" s="156"/>
      <c r="JBM638" s="156"/>
      <c r="JBN638" s="156"/>
      <c r="JBO638" s="156"/>
      <c r="JBP638" s="156"/>
      <c r="JBQ638" s="156"/>
      <c r="JBR638" s="156"/>
      <c r="JBS638" s="156"/>
      <c r="JBT638" s="156"/>
      <c r="JBU638" s="156"/>
      <c r="JBV638" s="156"/>
      <c r="JBW638" s="156"/>
      <c r="JBX638" s="156"/>
      <c r="JBY638" s="156"/>
      <c r="JBZ638" s="156"/>
      <c r="JCA638" s="156"/>
      <c r="JCB638" s="156"/>
      <c r="JCC638" s="156"/>
      <c r="JCD638" s="156"/>
      <c r="JCE638" s="156"/>
      <c r="JCF638" s="156"/>
      <c r="JCG638" s="156"/>
      <c r="JCH638" s="156"/>
      <c r="JCI638" s="156"/>
      <c r="JCJ638" s="156"/>
      <c r="JCK638" s="156"/>
      <c r="JCL638" s="156"/>
      <c r="JCM638" s="156"/>
      <c r="JCN638" s="156"/>
      <c r="JCO638" s="156"/>
      <c r="JCP638" s="156"/>
      <c r="JCQ638" s="156"/>
      <c r="JCR638" s="156"/>
      <c r="JCS638" s="156"/>
      <c r="JCT638" s="156"/>
      <c r="JCU638" s="156"/>
      <c r="JCV638" s="156"/>
      <c r="JCW638" s="156"/>
      <c r="JCX638" s="156"/>
      <c r="JCY638" s="156"/>
      <c r="JCZ638" s="156"/>
      <c r="JDA638" s="156"/>
      <c r="JDB638" s="156"/>
      <c r="JDC638" s="156"/>
      <c r="JDD638" s="156"/>
      <c r="JDE638" s="156"/>
      <c r="JDF638" s="156"/>
      <c r="JDG638" s="156"/>
      <c r="JDH638" s="156"/>
      <c r="JDI638" s="156"/>
      <c r="JDJ638" s="156"/>
      <c r="JDK638" s="156"/>
      <c r="JDL638" s="156"/>
      <c r="JDM638" s="156"/>
      <c r="JDN638" s="156"/>
      <c r="JDO638" s="156"/>
      <c r="JDP638" s="156"/>
      <c r="JDQ638" s="156"/>
      <c r="JDR638" s="156"/>
      <c r="JDS638" s="156"/>
      <c r="JDT638" s="156"/>
      <c r="JDU638" s="156"/>
      <c r="JDV638" s="156"/>
      <c r="JDW638" s="156"/>
      <c r="JDX638" s="156"/>
      <c r="JDY638" s="156"/>
      <c r="JDZ638" s="156"/>
      <c r="JEA638" s="156"/>
      <c r="JEB638" s="156"/>
      <c r="JEC638" s="156"/>
      <c r="JED638" s="156"/>
      <c r="JEE638" s="156"/>
      <c r="JEF638" s="156"/>
      <c r="JEG638" s="156"/>
      <c r="JEH638" s="156"/>
      <c r="JEI638" s="156"/>
      <c r="JEJ638" s="156"/>
      <c r="JEK638" s="156"/>
      <c r="JEL638" s="156"/>
      <c r="JEM638" s="156"/>
      <c r="JEN638" s="156"/>
      <c r="JEO638" s="156"/>
      <c r="JEP638" s="156"/>
      <c r="JEQ638" s="156"/>
      <c r="JER638" s="156"/>
      <c r="JES638" s="156"/>
      <c r="JET638" s="156"/>
      <c r="JEU638" s="156"/>
      <c r="JEV638" s="156"/>
      <c r="JEW638" s="156"/>
      <c r="JEX638" s="156"/>
      <c r="JEY638" s="156"/>
      <c r="JEZ638" s="156"/>
      <c r="JFA638" s="156"/>
      <c r="JFB638" s="156"/>
      <c r="JFC638" s="156"/>
      <c r="JFD638" s="156"/>
      <c r="JFE638" s="156"/>
      <c r="JFF638" s="156"/>
      <c r="JFG638" s="156"/>
      <c r="JFH638" s="156"/>
      <c r="JFI638" s="156"/>
      <c r="JFJ638" s="156"/>
      <c r="JFK638" s="156"/>
      <c r="JFL638" s="156"/>
      <c r="JFM638" s="156"/>
      <c r="JFN638" s="156"/>
      <c r="JFO638" s="156"/>
      <c r="JFP638" s="156"/>
      <c r="JFQ638" s="156"/>
      <c r="JFR638" s="156"/>
      <c r="JFS638" s="156"/>
      <c r="JFT638" s="156"/>
      <c r="JFU638" s="156"/>
      <c r="JFV638" s="156"/>
      <c r="JFW638" s="156"/>
      <c r="JFX638" s="156"/>
      <c r="JFY638" s="156"/>
      <c r="JFZ638" s="156"/>
      <c r="JGA638" s="156"/>
      <c r="JGB638" s="156"/>
      <c r="JGC638" s="156"/>
      <c r="JGD638" s="156"/>
      <c r="JGE638" s="156"/>
      <c r="JGF638" s="156"/>
      <c r="JGG638" s="156"/>
      <c r="JGH638" s="156"/>
      <c r="JGI638" s="156"/>
      <c r="JGJ638" s="156"/>
      <c r="JGK638" s="156"/>
      <c r="JGL638" s="156"/>
      <c r="JGM638" s="156"/>
      <c r="JGN638" s="156"/>
      <c r="JGO638" s="156"/>
      <c r="JGP638" s="156"/>
      <c r="JGQ638" s="156"/>
      <c r="JGR638" s="156"/>
      <c r="JGS638" s="156"/>
      <c r="JGT638" s="156"/>
      <c r="JGU638" s="156"/>
      <c r="JGV638" s="156"/>
      <c r="JGW638" s="156"/>
      <c r="JGX638" s="156"/>
      <c r="JGY638" s="156"/>
      <c r="JGZ638" s="156"/>
      <c r="JHA638" s="156"/>
      <c r="JHB638" s="156"/>
      <c r="JHC638" s="156"/>
      <c r="JHD638" s="156"/>
      <c r="JHE638" s="156"/>
      <c r="JHF638" s="156"/>
      <c r="JHG638" s="156"/>
      <c r="JHH638" s="156"/>
      <c r="JHI638" s="156"/>
      <c r="JHJ638" s="156"/>
      <c r="JHK638" s="156"/>
      <c r="JHL638" s="156"/>
      <c r="JHM638" s="156"/>
      <c r="JHN638" s="156"/>
      <c r="JHO638" s="156"/>
      <c r="JHP638" s="156"/>
      <c r="JHQ638" s="156"/>
      <c r="JHR638" s="156"/>
      <c r="JHS638" s="156"/>
      <c r="JHT638" s="156"/>
      <c r="JHU638" s="156"/>
      <c r="JHV638" s="156"/>
      <c r="JHW638" s="156"/>
      <c r="JHX638" s="156"/>
      <c r="JHY638" s="156"/>
      <c r="JHZ638" s="156"/>
      <c r="JIA638" s="156"/>
      <c r="JIB638" s="156"/>
      <c r="JIC638" s="156"/>
      <c r="JID638" s="156"/>
      <c r="JIE638" s="156"/>
      <c r="JIF638" s="156"/>
      <c r="JIG638" s="156"/>
      <c r="JIH638" s="156"/>
      <c r="JII638" s="156"/>
      <c r="JIJ638" s="156"/>
      <c r="JIK638" s="156"/>
      <c r="JIL638" s="156"/>
      <c r="JIM638" s="156"/>
      <c r="JIN638" s="156"/>
      <c r="JIO638" s="156"/>
      <c r="JIP638" s="156"/>
      <c r="JIQ638" s="156"/>
      <c r="JIR638" s="156"/>
      <c r="JIS638" s="156"/>
      <c r="JIT638" s="156"/>
      <c r="JIU638" s="156"/>
      <c r="JIV638" s="156"/>
      <c r="JIW638" s="156"/>
      <c r="JIX638" s="156"/>
      <c r="JIY638" s="156"/>
      <c r="JIZ638" s="156"/>
      <c r="JJA638" s="156"/>
      <c r="JJB638" s="156"/>
      <c r="JJC638" s="156"/>
      <c r="JJD638" s="156"/>
      <c r="JJE638" s="156"/>
      <c r="JJF638" s="156"/>
      <c r="JJG638" s="156"/>
      <c r="JJH638" s="156"/>
      <c r="JJI638" s="156"/>
      <c r="JJJ638" s="156"/>
      <c r="JJK638" s="156"/>
      <c r="JJL638" s="156"/>
      <c r="JJM638" s="156"/>
      <c r="JJN638" s="156"/>
      <c r="JJO638" s="156"/>
      <c r="JJP638" s="156"/>
      <c r="JJQ638" s="156"/>
      <c r="JJR638" s="156"/>
      <c r="JJS638" s="156"/>
      <c r="JJT638" s="156"/>
      <c r="JJU638" s="156"/>
      <c r="JJV638" s="156"/>
      <c r="JJW638" s="156"/>
      <c r="JJX638" s="156"/>
      <c r="JJY638" s="156"/>
      <c r="JJZ638" s="156"/>
      <c r="JKA638" s="156"/>
      <c r="JKB638" s="156"/>
      <c r="JKC638" s="156"/>
      <c r="JKD638" s="156"/>
      <c r="JKE638" s="156"/>
      <c r="JKF638" s="156"/>
      <c r="JKG638" s="156"/>
      <c r="JKH638" s="156"/>
      <c r="JKI638" s="156"/>
      <c r="JKJ638" s="156"/>
      <c r="JKK638" s="156"/>
      <c r="JKL638" s="156"/>
      <c r="JKM638" s="156"/>
      <c r="JKN638" s="156"/>
      <c r="JKO638" s="156"/>
      <c r="JKP638" s="156"/>
      <c r="JKQ638" s="156"/>
      <c r="JKR638" s="156"/>
      <c r="JKS638" s="156"/>
      <c r="JKT638" s="156"/>
      <c r="JKU638" s="156"/>
      <c r="JKV638" s="156"/>
      <c r="JKW638" s="156"/>
      <c r="JKX638" s="156"/>
      <c r="JKY638" s="156"/>
      <c r="JKZ638" s="156"/>
      <c r="JLA638" s="156"/>
      <c r="JLB638" s="156"/>
      <c r="JLC638" s="156"/>
      <c r="JLD638" s="156"/>
      <c r="JLE638" s="156"/>
      <c r="JLF638" s="156"/>
      <c r="JLG638" s="156"/>
      <c r="JLH638" s="156"/>
      <c r="JLI638" s="156"/>
      <c r="JLJ638" s="156"/>
      <c r="JLK638" s="156"/>
      <c r="JLL638" s="156"/>
      <c r="JLM638" s="156"/>
      <c r="JLN638" s="156"/>
      <c r="JLO638" s="156"/>
      <c r="JLP638" s="156"/>
      <c r="JLQ638" s="156"/>
      <c r="JLR638" s="156"/>
      <c r="JLS638" s="156"/>
      <c r="JLT638" s="156"/>
      <c r="JLU638" s="156"/>
      <c r="JLV638" s="156"/>
      <c r="JLW638" s="156"/>
      <c r="JLX638" s="156"/>
      <c r="JLY638" s="156"/>
      <c r="JLZ638" s="156"/>
      <c r="JMA638" s="156"/>
      <c r="JMB638" s="156"/>
      <c r="JMC638" s="156"/>
      <c r="JMD638" s="156"/>
      <c r="JME638" s="156"/>
      <c r="JMF638" s="156"/>
      <c r="JMG638" s="156"/>
      <c r="JMH638" s="156"/>
      <c r="JMI638" s="156"/>
      <c r="JMJ638" s="156"/>
      <c r="JMK638" s="156"/>
      <c r="JML638" s="156"/>
      <c r="JMM638" s="156"/>
      <c r="JMN638" s="156"/>
      <c r="JMO638" s="156"/>
      <c r="JMP638" s="156"/>
      <c r="JMQ638" s="156"/>
      <c r="JMR638" s="156"/>
      <c r="JMS638" s="156"/>
      <c r="JMT638" s="156"/>
      <c r="JMU638" s="156"/>
      <c r="JMV638" s="156"/>
      <c r="JMW638" s="156"/>
      <c r="JMX638" s="156"/>
      <c r="JMY638" s="156"/>
      <c r="JMZ638" s="156"/>
      <c r="JNA638" s="156"/>
      <c r="JNB638" s="156"/>
      <c r="JNC638" s="156"/>
      <c r="JND638" s="156"/>
      <c r="JNE638" s="156"/>
      <c r="JNF638" s="156"/>
      <c r="JNG638" s="156"/>
      <c r="JNH638" s="156"/>
      <c r="JNI638" s="156"/>
      <c r="JNJ638" s="156"/>
      <c r="JNK638" s="156"/>
      <c r="JNL638" s="156"/>
      <c r="JNM638" s="156"/>
      <c r="JNN638" s="156"/>
      <c r="JNO638" s="156"/>
      <c r="JNP638" s="156"/>
      <c r="JNQ638" s="156"/>
      <c r="JNR638" s="156"/>
      <c r="JNS638" s="156"/>
      <c r="JNT638" s="156"/>
      <c r="JNU638" s="156"/>
      <c r="JNV638" s="156"/>
      <c r="JNW638" s="156"/>
      <c r="JNX638" s="156"/>
      <c r="JNY638" s="156"/>
      <c r="JNZ638" s="156"/>
      <c r="JOA638" s="156"/>
      <c r="JOB638" s="156"/>
      <c r="JOC638" s="156"/>
      <c r="JOD638" s="156"/>
      <c r="JOE638" s="156"/>
      <c r="JOF638" s="156"/>
      <c r="JOG638" s="156"/>
      <c r="JOH638" s="156"/>
      <c r="JOI638" s="156"/>
      <c r="JOJ638" s="156"/>
      <c r="JOK638" s="156"/>
      <c r="JOL638" s="156"/>
      <c r="JOM638" s="156"/>
      <c r="JON638" s="156"/>
      <c r="JOO638" s="156"/>
      <c r="JOP638" s="156"/>
      <c r="JOQ638" s="156"/>
      <c r="JOR638" s="156"/>
      <c r="JOS638" s="156"/>
      <c r="JOT638" s="156"/>
      <c r="JOU638" s="156"/>
      <c r="JOV638" s="156"/>
      <c r="JOW638" s="156"/>
      <c r="JOX638" s="156"/>
      <c r="JOY638" s="156"/>
      <c r="JOZ638" s="156"/>
      <c r="JPA638" s="156"/>
      <c r="JPB638" s="156"/>
      <c r="JPC638" s="156"/>
      <c r="JPD638" s="156"/>
      <c r="JPE638" s="156"/>
      <c r="JPF638" s="156"/>
      <c r="JPG638" s="156"/>
      <c r="JPH638" s="156"/>
      <c r="JPI638" s="156"/>
      <c r="JPJ638" s="156"/>
      <c r="JPK638" s="156"/>
      <c r="JPL638" s="156"/>
      <c r="JPM638" s="156"/>
      <c r="JPN638" s="156"/>
      <c r="JPO638" s="156"/>
      <c r="JPP638" s="156"/>
      <c r="JPQ638" s="156"/>
      <c r="JPR638" s="156"/>
      <c r="JPS638" s="156"/>
      <c r="JPT638" s="156"/>
      <c r="JPU638" s="156"/>
      <c r="JPV638" s="156"/>
      <c r="JPW638" s="156"/>
      <c r="JPX638" s="156"/>
      <c r="JPY638" s="156"/>
      <c r="JPZ638" s="156"/>
      <c r="JQA638" s="156"/>
      <c r="JQB638" s="156"/>
      <c r="JQC638" s="156"/>
      <c r="JQD638" s="156"/>
      <c r="JQE638" s="156"/>
      <c r="JQF638" s="156"/>
      <c r="JQG638" s="156"/>
      <c r="JQH638" s="156"/>
      <c r="JQI638" s="156"/>
      <c r="JQJ638" s="156"/>
      <c r="JQK638" s="156"/>
      <c r="JQL638" s="156"/>
      <c r="JQM638" s="156"/>
      <c r="JQN638" s="156"/>
      <c r="JQO638" s="156"/>
      <c r="JQP638" s="156"/>
      <c r="JQQ638" s="156"/>
      <c r="JQR638" s="156"/>
      <c r="JQS638" s="156"/>
      <c r="JQT638" s="156"/>
      <c r="JQU638" s="156"/>
      <c r="JQV638" s="156"/>
      <c r="JQW638" s="156"/>
      <c r="JQX638" s="156"/>
      <c r="JQY638" s="156"/>
      <c r="JQZ638" s="156"/>
      <c r="JRA638" s="156"/>
      <c r="JRB638" s="156"/>
      <c r="JRC638" s="156"/>
      <c r="JRD638" s="156"/>
      <c r="JRE638" s="156"/>
      <c r="JRF638" s="156"/>
      <c r="JRG638" s="156"/>
      <c r="JRH638" s="156"/>
      <c r="JRI638" s="156"/>
      <c r="JRJ638" s="156"/>
      <c r="JRK638" s="156"/>
      <c r="JRL638" s="156"/>
      <c r="JRM638" s="156"/>
      <c r="JRN638" s="156"/>
      <c r="JRO638" s="156"/>
      <c r="JRP638" s="156"/>
      <c r="JRQ638" s="156"/>
      <c r="JRR638" s="156"/>
      <c r="JRS638" s="156"/>
      <c r="JRT638" s="156"/>
      <c r="JRU638" s="156"/>
      <c r="JRV638" s="156"/>
      <c r="JRW638" s="156"/>
      <c r="JRX638" s="156"/>
      <c r="JRY638" s="156"/>
      <c r="JRZ638" s="156"/>
      <c r="JSA638" s="156"/>
      <c r="JSB638" s="156"/>
      <c r="JSC638" s="156"/>
      <c r="JSD638" s="156"/>
      <c r="JSE638" s="156"/>
      <c r="JSF638" s="156"/>
      <c r="JSG638" s="156"/>
      <c r="JSH638" s="156"/>
      <c r="JSI638" s="156"/>
      <c r="JSJ638" s="156"/>
      <c r="JSK638" s="156"/>
      <c r="JSL638" s="156"/>
      <c r="JSM638" s="156"/>
      <c r="JSN638" s="156"/>
      <c r="JSO638" s="156"/>
      <c r="JSP638" s="156"/>
      <c r="JSQ638" s="156"/>
      <c r="JSR638" s="156"/>
      <c r="JSS638" s="156"/>
      <c r="JST638" s="156"/>
      <c r="JSU638" s="156"/>
      <c r="JSV638" s="156"/>
      <c r="JSW638" s="156"/>
      <c r="JSX638" s="156"/>
      <c r="JSY638" s="156"/>
      <c r="JSZ638" s="156"/>
      <c r="JTA638" s="156"/>
      <c r="JTB638" s="156"/>
      <c r="JTC638" s="156"/>
      <c r="JTD638" s="156"/>
      <c r="JTE638" s="156"/>
      <c r="JTF638" s="156"/>
      <c r="JTG638" s="156"/>
      <c r="JTH638" s="156"/>
      <c r="JTI638" s="156"/>
      <c r="JTJ638" s="156"/>
      <c r="JTK638" s="156"/>
      <c r="JTL638" s="156"/>
      <c r="JTM638" s="156"/>
      <c r="JTN638" s="156"/>
      <c r="JTO638" s="156"/>
      <c r="JTP638" s="156"/>
      <c r="JTQ638" s="156"/>
      <c r="JTR638" s="156"/>
      <c r="JTS638" s="156"/>
      <c r="JTT638" s="156"/>
      <c r="JTU638" s="156"/>
      <c r="JTV638" s="156"/>
      <c r="JTW638" s="156"/>
      <c r="JTX638" s="156"/>
      <c r="JTY638" s="156"/>
      <c r="JTZ638" s="156"/>
      <c r="JUA638" s="156"/>
      <c r="JUB638" s="156"/>
      <c r="JUC638" s="156"/>
      <c r="JUD638" s="156"/>
      <c r="JUE638" s="156"/>
      <c r="JUF638" s="156"/>
      <c r="JUG638" s="156"/>
      <c r="JUH638" s="156"/>
      <c r="JUI638" s="156"/>
      <c r="JUJ638" s="156"/>
      <c r="JUK638" s="156"/>
      <c r="JUL638" s="156"/>
      <c r="JUM638" s="156"/>
      <c r="JUN638" s="156"/>
      <c r="JUO638" s="156"/>
      <c r="JUP638" s="156"/>
      <c r="JUQ638" s="156"/>
      <c r="JUR638" s="156"/>
      <c r="JUS638" s="156"/>
      <c r="JUT638" s="156"/>
      <c r="JUU638" s="156"/>
      <c r="JUV638" s="156"/>
      <c r="JUW638" s="156"/>
      <c r="JUX638" s="156"/>
      <c r="JUY638" s="156"/>
      <c r="JUZ638" s="156"/>
      <c r="JVA638" s="156"/>
      <c r="JVB638" s="156"/>
      <c r="JVC638" s="156"/>
      <c r="JVD638" s="156"/>
      <c r="JVE638" s="156"/>
      <c r="JVF638" s="156"/>
      <c r="JVG638" s="156"/>
      <c r="JVH638" s="156"/>
      <c r="JVI638" s="156"/>
      <c r="JVJ638" s="156"/>
      <c r="JVK638" s="156"/>
      <c r="JVL638" s="156"/>
      <c r="JVM638" s="156"/>
      <c r="JVN638" s="156"/>
      <c r="JVO638" s="156"/>
      <c r="JVP638" s="156"/>
      <c r="JVQ638" s="156"/>
      <c r="JVR638" s="156"/>
      <c r="JVS638" s="156"/>
      <c r="JVT638" s="156"/>
      <c r="JVU638" s="156"/>
      <c r="JVV638" s="156"/>
      <c r="JVW638" s="156"/>
      <c r="JVX638" s="156"/>
      <c r="JVY638" s="156"/>
      <c r="JVZ638" s="156"/>
      <c r="JWA638" s="156"/>
      <c r="JWB638" s="156"/>
      <c r="JWC638" s="156"/>
      <c r="JWD638" s="156"/>
      <c r="JWE638" s="156"/>
      <c r="JWF638" s="156"/>
      <c r="JWG638" s="156"/>
      <c r="JWH638" s="156"/>
      <c r="JWI638" s="156"/>
      <c r="JWJ638" s="156"/>
      <c r="JWK638" s="156"/>
      <c r="JWL638" s="156"/>
      <c r="JWM638" s="156"/>
      <c r="JWN638" s="156"/>
      <c r="JWO638" s="156"/>
      <c r="JWP638" s="156"/>
      <c r="JWQ638" s="156"/>
      <c r="JWR638" s="156"/>
      <c r="JWS638" s="156"/>
      <c r="JWT638" s="156"/>
      <c r="JWU638" s="156"/>
      <c r="JWV638" s="156"/>
      <c r="JWW638" s="156"/>
      <c r="JWX638" s="156"/>
      <c r="JWY638" s="156"/>
      <c r="JWZ638" s="156"/>
      <c r="JXA638" s="156"/>
      <c r="JXB638" s="156"/>
      <c r="JXC638" s="156"/>
      <c r="JXD638" s="156"/>
      <c r="JXE638" s="156"/>
      <c r="JXF638" s="156"/>
      <c r="JXG638" s="156"/>
      <c r="JXH638" s="156"/>
      <c r="JXI638" s="156"/>
      <c r="JXJ638" s="156"/>
      <c r="JXK638" s="156"/>
      <c r="JXL638" s="156"/>
      <c r="JXM638" s="156"/>
      <c r="JXN638" s="156"/>
      <c r="JXO638" s="156"/>
      <c r="JXP638" s="156"/>
      <c r="JXQ638" s="156"/>
      <c r="JXR638" s="156"/>
      <c r="JXS638" s="156"/>
      <c r="JXT638" s="156"/>
      <c r="JXU638" s="156"/>
      <c r="JXV638" s="156"/>
      <c r="JXW638" s="156"/>
      <c r="JXX638" s="156"/>
      <c r="JXY638" s="156"/>
      <c r="JXZ638" s="156"/>
      <c r="JYA638" s="156"/>
      <c r="JYB638" s="156"/>
      <c r="JYC638" s="156"/>
      <c r="JYD638" s="156"/>
      <c r="JYE638" s="156"/>
      <c r="JYF638" s="156"/>
      <c r="JYG638" s="156"/>
      <c r="JYH638" s="156"/>
      <c r="JYI638" s="156"/>
      <c r="JYJ638" s="156"/>
      <c r="JYK638" s="156"/>
      <c r="JYL638" s="156"/>
      <c r="JYM638" s="156"/>
      <c r="JYN638" s="156"/>
      <c r="JYO638" s="156"/>
      <c r="JYP638" s="156"/>
      <c r="JYQ638" s="156"/>
      <c r="JYR638" s="156"/>
      <c r="JYS638" s="156"/>
      <c r="JYT638" s="156"/>
      <c r="JYU638" s="156"/>
      <c r="JYV638" s="156"/>
      <c r="JYW638" s="156"/>
      <c r="JYX638" s="156"/>
      <c r="JYY638" s="156"/>
      <c r="JYZ638" s="156"/>
      <c r="JZA638" s="156"/>
      <c r="JZB638" s="156"/>
      <c r="JZC638" s="156"/>
      <c r="JZD638" s="156"/>
      <c r="JZE638" s="156"/>
      <c r="JZF638" s="156"/>
      <c r="JZG638" s="156"/>
      <c r="JZH638" s="156"/>
      <c r="JZI638" s="156"/>
      <c r="JZJ638" s="156"/>
      <c r="JZK638" s="156"/>
      <c r="JZL638" s="156"/>
      <c r="JZM638" s="156"/>
      <c r="JZN638" s="156"/>
      <c r="JZO638" s="156"/>
      <c r="JZP638" s="156"/>
      <c r="JZQ638" s="156"/>
      <c r="JZR638" s="156"/>
      <c r="JZS638" s="156"/>
      <c r="JZT638" s="156"/>
      <c r="JZU638" s="156"/>
      <c r="JZV638" s="156"/>
      <c r="JZW638" s="156"/>
      <c r="JZX638" s="156"/>
      <c r="JZY638" s="156"/>
      <c r="JZZ638" s="156"/>
      <c r="KAA638" s="156"/>
      <c r="KAB638" s="156"/>
      <c r="KAC638" s="156"/>
      <c r="KAD638" s="156"/>
      <c r="KAE638" s="156"/>
      <c r="KAF638" s="156"/>
      <c r="KAG638" s="156"/>
      <c r="KAH638" s="156"/>
      <c r="KAI638" s="156"/>
      <c r="KAJ638" s="156"/>
      <c r="KAK638" s="156"/>
      <c r="KAL638" s="156"/>
      <c r="KAM638" s="156"/>
      <c r="KAN638" s="156"/>
      <c r="KAO638" s="156"/>
      <c r="KAP638" s="156"/>
      <c r="KAQ638" s="156"/>
      <c r="KAR638" s="156"/>
      <c r="KAS638" s="156"/>
      <c r="KAT638" s="156"/>
      <c r="KAU638" s="156"/>
      <c r="KAV638" s="156"/>
      <c r="KAW638" s="156"/>
      <c r="KAX638" s="156"/>
      <c r="KAY638" s="156"/>
      <c r="KAZ638" s="156"/>
      <c r="KBA638" s="156"/>
      <c r="KBB638" s="156"/>
      <c r="KBC638" s="156"/>
      <c r="KBD638" s="156"/>
      <c r="KBE638" s="156"/>
      <c r="KBF638" s="156"/>
      <c r="KBG638" s="156"/>
      <c r="KBH638" s="156"/>
      <c r="KBI638" s="156"/>
      <c r="KBJ638" s="156"/>
      <c r="KBK638" s="156"/>
      <c r="KBL638" s="156"/>
      <c r="KBM638" s="156"/>
      <c r="KBN638" s="156"/>
      <c r="KBO638" s="156"/>
      <c r="KBP638" s="156"/>
      <c r="KBQ638" s="156"/>
      <c r="KBR638" s="156"/>
      <c r="KBS638" s="156"/>
      <c r="KBT638" s="156"/>
      <c r="KBU638" s="156"/>
      <c r="KBV638" s="156"/>
      <c r="KBW638" s="156"/>
      <c r="KBX638" s="156"/>
      <c r="KBY638" s="156"/>
      <c r="KBZ638" s="156"/>
      <c r="KCA638" s="156"/>
      <c r="KCB638" s="156"/>
      <c r="KCC638" s="156"/>
      <c r="KCD638" s="156"/>
      <c r="KCE638" s="156"/>
      <c r="KCF638" s="156"/>
      <c r="KCG638" s="156"/>
      <c r="KCH638" s="156"/>
      <c r="KCI638" s="156"/>
      <c r="KCJ638" s="156"/>
      <c r="KCK638" s="156"/>
      <c r="KCL638" s="156"/>
      <c r="KCM638" s="156"/>
      <c r="KCN638" s="156"/>
      <c r="KCO638" s="156"/>
      <c r="KCP638" s="156"/>
      <c r="KCQ638" s="156"/>
      <c r="KCR638" s="156"/>
      <c r="KCS638" s="156"/>
      <c r="KCT638" s="156"/>
      <c r="KCU638" s="156"/>
      <c r="KCV638" s="156"/>
      <c r="KCW638" s="156"/>
      <c r="KCX638" s="156"/>
      <c r="KCY638" s="156"/>
      <c r="KCZ638" s="156"/>
      <c r="KDA638" s="156"/>
      <c r="KDB638" s="156"/>
      <c r="KDC638" s="156"/>
      <c r="KDD638" s="156"/>
      <c r="KDE638" s="156"/>
      <c r="KDF638" s="156"/>
      <c r="KDG638" s="156"/>
      <c r="KDH638" s="156"/>
      <c r="KDI638" s="156"/>
      <c r="KDJ638" s="156"/>
      <c r="KDK638" s="156"/>
      <c r="KDL638" s="156"/>
      <c r="KDM638" s="156"/>
      <c r="KDN638" s="156"/>
      <c r="KDO638" s="156"/>
      <c r="KDP638" s="156"/>
      <c r="KDQ638" s="156"/>
      <c r="KDR638" s="156"/>
      <c r="KDS638" s="156"/>
      <c r="KDT638" s="156"/>
      <c r="KDU638" s="156"/>
      <c r="KDV638" s="156"/>
      <c r="KDW638" s="156"/>
      <c r="KDX638" s="156"/>
      <c r="KDY638" s="156"/>
      <c r="KDZ638" s="156"/>
      <c r="KEA638" s="156"/>
      <c r="KEB638" s="156"/>
      <c r="KEC638" s="156"/>
      <c r="KED638" s="156"/>
      <c r="KEE638" s="156"/>
      <c r="KEF638" s="156"/>
      <c r="KEG638" s="156"/>
      <c r="KEH638" s="156"/>
      <c r="KEI638" s="156"/>
      <c r="KEJ638" s="156"/>
      <c r="KEK638" s="156"/>
      <c r="KEL638" s="156"/>
      <c r="KEM638" s="156"/>
      <c r="KEN638" s="156"/>
      <c r="KEO638" s="156"/>
      <c r="KEP638" s="156"/>
      <c r="KEQ638" s="156"/>
      <c r="KER638" s="156"/>
      <c r="KES638" s="156"/>
      <c r="KET638" s="156"/>
      <c r="KEU638" s="156"/>
      <c r="KEV638" s="156"/>
      <c r="KEW638" s="156"/>
      <c r="KEX638" s="156"/>
      <c r="KEY638" s="156"/>
      <c r="KEZ638" s="156"/>
      <c r="KFA638" s="156"/>
      <c r="KFB638" s="156"/>
      <c r="KFC638" s="156"/>
      <c r="KFD638" s="156"/>
      <c r="KFE638" s="156"/>
      <c r="KFF638" s="156"/>
      <c r="KFG638" s="156"/>
      <c r="KFH638" s="156"/>
      <c r="KFI638" s="156"/>
      <c r="KFJ638" s="156"/>
      <c r="KFK638" s="156"/>
      <c r="KFL638" s="156"/>
      <c r="KFM638" s="156"/>
      <c r="KFN638" s="156"/>
      <c r="KFO638" s="156"/>
      <c r="KFP638" s="156"/>
      <c r="KFQ638" s="156"/>
      <c r="KFR638" s="156"/>
      <c r="KFS638" s="156"/>
      <c r="KFT638" s="156"/>
      <c r="KFU638" s="156"/>
      <c r="KFV638" s="156"/>
      <c r="KFW638" s="156"/>
      <c r="KFX638" s="156"/>
      <c r="KFY638" s="156"/>
      <c r="KFZ638" s="156"/>
      <c r="KGA638" s="156"/>
      <c r="KGB638" s="156"/>
      <c r="KGC638" s="156"/>
      <c r="KGD638" s="156"/>
      <c r="KGE638" s="156"/>
      <c r="KGF638" s="156"/>
      <c r="KGG638" s="156"/>
      <c r="KGH638" s="156"/>
      <c r="KGI638" s="156"/>
      <c r="KGJ638" s="156"/>
      <c r="KGK638" s="156"/>
      <c r="KGL638" s="156"/>
      <c r="KGM638" s="156"/>
      <c r="KGN638" s="156"/>
      <c r="KGO638" s="156"/>
      <c r="KGP638" s="156"/>
      <c r="KGQ638" s="156"/>
      <c r="KGR638" s="156"/>
      <c r="KGS638" s="156"/>
      <c r="KGT638" s="156"/>
      <c r="KGU638" s="156"/>
      <c r="KGV638" s="156"/>
      <c r="KGW638" s="156"/>
      <c r="KGX638" s="156"/>
      <c r="KGY638" s="156"/>
      <c r="KGZ638" s="156"/>
      <c r="KHA638" s="156"/>
      <c r="KHB638" s="156"/>
      <c r="KHC638" s="156"/>
      <c r="KHD638" s="156"/>
      <c r="KHE638" s="156"/>
      <c r="KHF638" s="156"/>
      <c r="KHG638" s="156"/>
      <c r="KHH638" s="156"/>
      <c r="KHI638" s="156"/>
      <c r="KHJ638" s="156"/>
      <c r="KHK638" s="156"/>
      <c r="KHL638" s="156"/>
      <c r="KHM638" s="156"/>
      <c r="KHN638" s="156"/>
      <c r="KHO638" s="156"/>
      <c r="KHP638" s="156"/>
      <c r="KHQ638" s="156"/>
      <c r="KHR638" s="156"/>
      <c r="KHS638" s="156"/>
      <c r="KHT638" s="156"/>
      <c r="KHU638" s="156"/>
      <c r="KHV638" s="156"/>
      <c r="KHW638" s="156"/>
      <c r="KHX638" s="156"/>
      <c r="KHY638" s="156"/>
      <c r="KHZ638" s="156"/>
      <c r="KIA638" s="156"/>
      <c r="KIB638" s="156"/>
      <c r="KIC638" s="156"/>
      <c r="KID638" s="156"/>
      <c r="KIE638" s="156"/>
      <c r="KIF638" s="156"/>
      <c r="KIG638" s="156"/>
      <c r="KIH638" s="156"/>
      <c r="KII638" s="156"/>
      <c r="KIJ638" s="156"/>
      <c r="KIK638" s="156"/>
      <c r="KIL638" s="156"/>
      <c r="KIM638" s="156"/>
      <c r="KIN638" s="156"/>
      <c r="KIO638" s="156"/>
      <c r="KIP638" s="156"/>
      <c r="KIQ638" s="156"/>
      <c r="KIR638" s="156"/>
      <c r="KIS638" s="156"/>
      <c r="KIT638" s="156"/>
      <c r="KIU638" s="156"/>
      <c r="KIV638" s="156"/>
      <c r="KIW638" s="156"/>
      <c r="KIX638" s="156"/>
      <c r="KIY638" s="156"/>
      <c r="KIZ638" s="156"/>
      <c r="KJA638" s="156"/>
      <c r="KJB638" s="156"/>
      <c r="KJC638" s="156"/>
      <c r="KJD638" s="156"/>
      <c r="KJE638" s="156"/>
      <c r="KJF638" s="156"/>
      <c r="KJG638" s="156"/>
      <c r="KJH638" s="156"/>
      <c r="KJI638" s="156"/>
      <c r="KJJ638" s="156"/>
      <c r="KJK638" s="156"/>
      <c r="KJL638" s="156"/>
      <c r="KJM638" s="156"/>
      <c r="KJN638" s="156"/>
      <c r="KJO638" s="156"/>
      <c r="KJP638" s="156"/>
      <c r="KJQ638" s="156"/>
      <c r="KJR638" s="156"/>
      <c r="KJS638" s="156"/>
      <c r="KJT638" s="156"/>
      <c r="KJU638" s="156"/>
      <c r="KJV638" s="156"/>
      <c r="KJW638" s="156"/>
      <c r="KJX638" s="156"/>
      <c r="KJY638" s="156"/>
      <c r="KJZ638" s="156"/>
      <c r="KKA638" s="156"/>
      <c r="KKB638" s="156"/>
      <c r="KKC638" s="156"/>
      <c r="KKD638" s="156"/>
      <c r="KKE638" s="156"/>
      <c r="KKF638" s="156"/>
      <c r="KKG638" s="156"/>
      <c r="KKH638" s="156"/>
      <c r="KKI638" s="156"/>
      <c r="KKJ638" s="156"/>
      <c r="KKK638" s="156"/>
      <c r="KKL638" s="156"/>
      <c r="KKM638" s="156"/>
      <c r="KKN638" s="156"/>
      <c r="KKO638" s="156"/>
      <c r="KKP638" s="156"/>
      <c r="KKQ638" s="156"/>
      <c r="KKR638" s="156"/>
      <c r="KKS638" s="156"/>
      <c r="KKT638" s="156"/>
      <c r="KKU638" s="156"/>
      <c r="KKV638" s="156"/>
      <c r="KKW638" s="156"/>
      <c r="KKX638" s="156"/>
      <c r="KKY638" s="156"/>
      <c r="KKZ638" s="156"/>
      <c r="KLA638" s="156"/>
      <c r="KLB638" s="156"/>
      <c r="KLC638" s="156"/>
      <c r="KLD638" s="156"/>
      <c r="KLE638" s="156"/>
      <c r="KLF638" s="156"/>
      <c r="KLG638" s="156"/>
      <c r="KLH638" s="156"/>
      <c r="KLI638" s="156"/>
      <c r="KLJ638" s="156"/>
      <c r="KLK638" s="156"/>
      <c r="KLL638" s="156"/>
      <c r="KLM638" s="156"/>
      <c r="KLN638" s="156"/>
      <c r="KLO638" s="156"/>
      <c r="KLP638" s="156"/>
      <c r="KLQ638" s="156"/>
      <c r="KLR638" s="156"/>
      <c r="KLS638" s="156"/>
      <c r="KLT638" s="156"/>
      <c r="KLU638" s="156"/>
      <c r="KLV638" s="156"/>
      <c r="KLW638" s="156"/>
      <c r="KLX638" s="156"/>
      <c r="KLY638" s="156"/>
      <c r="KLZ638" s="156"/>
      <c r="KMA638" s="156"/>
      <c r="KMB638" s="156"/>
      <c r="KMC638" s="156"/>
      <c r="KMD638" s="156"/>
      <c r="KME638" s="156"/>
      <c r="KMF638" s="156"/>
      <c r="KMG638" s="156"/>
      <c r="KMH638" s="156"/>
      <c r="KMI638" s="156"/>
      <c r="KMJ638" s="156"/>
      <c r="KMK638" s="156"/>
      <c r="KML638" s="156"/>
      <c r="KMM638" s="156"/>
      <c r="KMN638" s="156"/>
      <c r="KMO638" s="156"/>
      <c r="KMP638" s="156"/>
      <c r="KMQ638" s="156"/>
      <c r="KMR638" s="156"/>
      <c r="KMS638" s="156"/>
      <c r="KMT638" s="156"/>
      <c r="KMU638" s="156"/>
      <c r="KMV638" s="156"/>
      <c r="KMW638" s="156"/>
      <c r="KMX638" s="156"/>
      <c r="KMY638" s="156"/>
      <c r="KMZ638" s="156"/>
      <c r="KNA638" s="156"/>
      <c r="KNB638" s="156"/>
      <c r="KNC638" s="156"/>
      <c r="KND638" s="156"/>
      <c r="KNE638" s="156"/>
      <c r="KNF638" s="156"/>
      <c r="KNG638" s="156"/>
      <c r="KNH638" s="156"/>
      <c r="KNI638" s="156"/>
      <c r="KNJ638" s="156"/>
      <c r="KNK638" s="156"/>
      <c r="KNL638" s="156"/>
      <c r="KNM638" s="156"/>
      <c r="KNN638" s="156"/>
      <c r="KNO638" s="156"/>
      <c r="KNP638" s="156"/>
      <c r="KNQ638" s="156"/>
      <c r="KNR638" s="156"/>
      <c r="KNS638" s="156"/>
      <c r="KNT638" s="156"/>
      <c r="KNU638" s="156"/>
      <c r="KNV638" s="156"/>
      <c r="KNW638" s="156"/>
      <c r="KNX638" s="156"/>
      <c r="KNY638" s="156"/>
      <c r="KNZ638" s="156"/>
      <c r="KOA638" s="156"/>
      <c r="KOB638" s="156"/>
      <c r="KOC638" s="156"/>
      <c r="KOD638" s="156"/>
      <c r="KOE638" s="156"/>
      <c r="KOF638" s="156"/>
      <c r="KOG638" s="156"/>
      <c r="KOH638" s="156"/>
      <c r="KOI638" s="156"/>
      <c r="KOJ638" s="156"/>
      <c r="KOK638" s="156"/>
      <c r="KOL638" s="156"/>
      <c r="KOM638" s="156"/>
      <c r="KON638" s="156"/>
      <c r="KOO638" s="156"/>
      <c r="KOP638" s="156"/>
      <c r="KOQ638" s="156"/>
      <c r="KOR638" s="156"/>
      <c r="KOS638" s="156"/>
      <c r="KOT638" s="156"/>
      <c r="KOU638" s="156"/>
      <c r="KOV638" s="156"/>
      <c r="KOW638" s="156"/>
      <c r="KOX638" s="156"/>
      <c r="KOY638" s="156"/>
      <c r="KOZ638" s="156"/>
      <c r="KPA638" s="156"/>
      <c r="KPB638" s="156"/>
      <c r="KPC638" s="156"/>
      <c r="KPD638" s="156"/>
      <c r="KPE638" s="156"/>
      <c r="KPF638" s="156"/>
      <c r="KPG638" s="156"/>
      <c r="KPH638" s="156"/>
      <c r="KPI638" s="156"/>
      <c r="KPJ638" s="156"/>
      <c r="KPK638" s="156"/>
      <c r="KPL638" s="156"/>
      <c r="KPM638" s="156"/>
      <c r="KPN638" s="156"/>
      <c r="KPO638" s="156"/>
      <c r="KPP638" s="156"/>
      <c r="KPQ638" s="156"/>
      <c r="KPR638" s="156"/>
      <c r="KPS638" s="156"/>
      <c r="KPT638" s="156"/>
      <c r="KPU638" s="156"/>
      <c r="KPV638" s="156"/>
      <c r="KPW638" s="156"/>
      <c r="KPX638" s="156"/>
      <c r="KPY638" s="156"/>
      <c r="KPZ638" s="156"/>
      <c r="KQA638" s="156"/>
      <c r="KQB638" s="156"/>
      <c r="KQC638" s="156"/>
      <c r="KQD638" s="156"/>
      <c r="KQE638" s="156"/>
      <c r="KQF638" s="156"/>
      <c r="KQG638" s="156"/>
      <c r="KQH638" s="156"/>
      <c r="KQI638" s="156"/>
      <c r="KQJ638" s="156"/>
      <c r="KQK638" s="156"/>
      <c r="KQL638" s="156"/>
      <c r="KQM638" s="156"/>
      <c r="KQN638" s="156"/>
      <c r="KQO638" s="156"/>
      <c r="KQP638" s="156"/>
      <c r="KQQ638" s="156"/>
      <c r="KQR638" s="156"/>
      <c r="KQS638" s="156"/>
      <c r="KQT638" s="156"/>
      <c r="KQU638" s="156"/>
      <c r="KQV638" s="156"/>
      <c r="KQW638" s="156"/>
      <c r="KQX638" s="156"/>
      <c r="KQY638" s="156"/>
      <c r="KQZ638" s="156"/>
      <c r="KRA638" s="156"/>
      <c r="KRB638" s="156"/>
      <c r="KRC638" s="156"/>
      <c r="KRD638" s="156"/>
      <c r="KRE638" s="156"/>
      <c r="KRF638" s="156"/>
      <c r="KRG638" s="156"/>
      <c r="KRH638" s="156"/>
      <c r="KRI638" s="156"/>
      <c r="KRJ638" s="156"/>
      <c r="KRK638" s="156"/>
      <c r="KRL638" s="156"/>
      <c r="KRM638" s="156"/>
      <c r="KRN638" s="156"/>
      <c r="KRO638" s="156"/>
      <c r="KRP638" s="156"/>
      <c r="KRQ638" s="156"/>
      <c r="KRR638" s="156"/>
      <c r="KRS638" s="156"/>
      <c r="KRT638" s="156"/>
      <c r="KRU638" s="156"/>
      <c r="KRV638" s="156"/>
      <c r="KRW638" s="156"/>
      <c r="KRX638" s="156"/>
      <c r="KRY638" s="156"/>
      <c r="KRZ638" s="156"/>
      <c r="KSA638" s="156"/>
      <c r="KSB638" s="156"/>
      <c r="KSC638" s="156"/>
      <c r="KSD638" s="156"/>
      <c r="KSE638" s="156"/>
      <c r="KSF638" s="156"/>
      <c r="KSG638" s="156"/>
      <c r="KSH638" s="156"/>
      <c r="KSI638" s="156"/>
      <c r="KSJ638" s="156"/>
      <c r="KSK638" s="156"/>
      <c r="KSL638" s="156"/>
      <c r="KSM638" s="156"/>
      <c r="KSN638" s="156"/>
      <c r="KSO638" s="156"/>
      <c r="KSP638" s="156"/>
      <c r="KSQ638" s="156"/>
      <c r="KSR638" s="156"/>
      <c r="KSS638" s="156"/>
      <c r="KST638" s="156"/>
      <c r="KSU638" s="156"/>
      <c r="KSV638" s="156"/>
      <c r="KSW638" s="156"/>
      <c r="KSX638" s="156"/>
      <c r="KSY638" s="156"/>
      <c r="KSZ638" s="156"/>
      <c r="KTA638" s="156"/>
      <c r="KTB638" s="156"/>
      <c r="KTC638" s="156"/>
      <c r="KTD638" s="156"/>
      <c r="KTE638" s="156"/>
      <c r="KTF638" s="156"/>
      <c r="KTG638" s="156"/>
      <c r="KTH638" s="156"/>
      <c r="KTI638" s="156"/>
      <c r="KTJ638" s="156"/>
      <c r="KTK638" s="156"/>
      <c r="KTL638" s="156"/>
      <c r="KTM638" s="156"/>
      <c r="KTN638" s="156"/>
      <c r="KTO638" s="156"/>
      <c r="KTP638" s="156"/>
      <c r="KTQ638" s="156"/>
      <c r="KTR638" s="156"/>
      <c r="KTS638" s="156"/>
      <c r="KTT638" s="156"/>
      <c r="KTU638" s="156"/>
      <c r="KTV638" s="156"/>
      <c r="KTW638" s="156"/>
      <c r="KTX638" s="156"/>
      <c r="KTY638" s="156"/>
      <c r="KTZ638" s="156"/>
      <c r="KUA638" s="156"/>
      <c r="KUB638" s="156"/>
      <c r="KUC638" s="156"/>
      <c r="KUD638" s="156"/>
      <c r="KUE638" s="156"/>
      <c r="KUF638" s="156"/>
      <c r="KUG638" s="156"/>
      <c r="KUH638" s="156"/>
      <c r="KUI638" s="156"/>
      <c r="KUJ638" s="156"/>
      <c r="KUK638" s="156"/>
      <c r="KUL638" s="156"/>
      <c r="KUM638" s="156"/>
      <c r="KUN638" s="156"/>
      <c r="KUO638" s="156"/>
      <c r="KUP638" s="156"/>
      <c r="KUQ638" s="156"/>
      <c r="KUR638" s="156"/>
      <c r="KUS638" s="156"/>
      <c r="KUT638" s="156"/>
      <c r="KUU638" s="156"/>
      <c r="KUV638" s="156"/>
      <c r="KUW638" s="156"/>
      <c r="KUX638" s="156"/>
      <c r="KUY638" s="156"/>
      <c r="KUZ638" s="156"/>
      <c r="KVA638" s="156"/>
      <c r="KVB638" s="156"/>
      <c r="KVC638" s="156"/>
      <c r="KVD638" s="156"/>
      <c r="KVE638" s="156"/>
      <c r="KVF638" s="156"/>
      <c r="KVG638" s="156"/>
      <c r="KVH638" s="156"/>
      <c r="KVI638" s="156"/>
      <c r="KVJ638" s="156"/>
      <c r="KVK638" s="156"/>
      <c r="KVL638" s="156"/>
      <c r="KVM638" s="156"/>
      <c r="KVN638" s="156"/>
      <c r="KVO638" s="156"/>
      <c r="KVP638" s="156"/>
      <c r="KVQ638" s="156"/>
      <c r="KVR638" s="156"/>
      <c r="KVS638" s="156"/>
      <c r="KVT638" s="156"/>
      <c r="KVU638" s="156"/>
      <c r="KVV638" s="156"/>
      <c r="KVW638" s="156"/>
      <c r="KVX638" s="156"/>
      <c r="KVY638" s="156"/>
      <c r="KVZ638" s="156"/>
      <c r="KWA638" s="156"/>
      <c r="KWB638" s="156"/>
      <c r="KWC638" s="156"/>
      <c r="KWD638" s="156"/>
      <c r="KWE638" s="156"/>
      <c r="KWF638" s="156"/>
      <c r="KWG638" s="156"/>
      <c r="KWH638" s="156"/>
      <c r="KWI638" s="156"/>
      <c r="KWJ638" s="156"/>
      <c r="KWK638" s="156"/>
      <c r="KWL638" s="156"/>
      <c r="KWM638" s="156"/>
      <c r="KWN638" s="156"/>
      <c r="KWO638" s="156"/>
      <c r="KWP638" s="156"/>
      <c r="KWQ638" s="156"/>
      <c r="KWR638" s="156"/>
      <c r="KWS638" s="156"/>
      <c r="KWT638" s="156"/>
      <c r="KWU638" s="156"/>
      <c r="KWV638" s="156"/>
      <c r="KWW638" s="156"/>
      <c r="KWX638" s="156"/>
      <c r="KWY638" s="156"/>
      <c r="KWZ638" s="156"/>
      <c r="KXA638" s="156"/>
      <c r="KXB638" s="156"/>
      <c r="KXC638" s="156"/>
      <c r="KXD638" s="156"/>
      <c r="KXE638" s="156"/>
      <c r="KXF638" s="156"/>
      <c r="KXG638" s="156"/>
      <c r="KXH638" s="156"/>
      <c r="KXI638" s="156"/>
      <c r="KXJ638" s="156"/>
      <c r="KXK638" s="156"/>
      <c r="KXL638" s="156"/>
      <c r="KXM638" s="156"/>
      <c r="KXN638" s="156"/>
      <c r="KXO638" s="156"/>
      <c r="KXP638" s="156"/>
      <c r="KXQ638" s="156"/>
      <c r="KXR638" s="156"/>
      <c r="KXS638" s="156"/>
      <c r="KXT638" s="156"/>
      <c r="KXU638" s="156"/>
      <c r="KXV638" s="156"/>
      <c r="KXW638" s="156"/>
      <c r="KXX638" s="156"/>
      <c r="KXY638" s="156"/>
      <c r="KXZ638" s="156"/>
      <c r="KYA638" s="156"/>
      <c r="KYB638" s="156"/>
      <c r="KYC638" s="156"/>
      <c r="KYD638" s="156"/>
      <c r="KYE638" s="156"/>
      <c r="KYF638" s="156"/>
      <c r="KYG638" s="156"/>
      <c r="KYH638" s="156"/>
      <c r="KYI638" s="156"/>
      <c r="KYJ638" s="156"/>
      <c r="KYK638" s="156"/>
      <c r="KYL638" s="156"/>
      <c r="KYM638" s="156"/>
      <c r="KYN638" s="156"/>
      <c r="KYO638" s="156"/>
      <c r="KYP638" s="156"/>
      <c r="KYQ638" s="156"/>
      <c r="KYR638" s="156"/>
      <c r="KYS638" s="156"/>
      <c r="KYT638" s="156"/>
      <c r="KYU638" s="156"/>
      <c r="KYV638" s="156"/>
      <c r="KYW638" s="156"/>
      <c r="KYX638" s="156"/>
      <c r="KYY638" s="156"/>
      <c r="KYZ638" s="156"/>
      <c r="KZA638" s="156"/>
      <c r="KZB638" s="156"/>
      <c r="KZC638" s="156"/>
      <c r="KZD638" s="156"/>
      <c r="KZE638" s="156"/>
      <c r="KZF638" s="156"/>
      <c r="KZG638" s="156"/>
      <c r="KZH638" s="156"/>
      <c r="KZI638" s="156"/>
      <c r="KZJ638" s="156"/>
      <c r="KZK638" s="156"/>
      <c r="KZL638" s="156"/>
      <c r="KZM638" s="156"/>
      <c r="KZN638" s="156"/>
      <c r="KZO638" s="156"/>
      <c r="KZP638" s="156"/>
      <c r="KZQ638" s="156"/>
      <c r="KZR638" s="156"/>
      <c r="KZS638" s="156"/>
      <c r="KZT638" s="156"/>
      <c r="KZU638" s="156"/>
      <c r="KZV638" s="156"/>
      <c r="KZW638" s="156"/>
      <c r="KZX638" s="156"/>
      <c r="KZY638" s="156"/>
      <c r="KZZ638" s="156"/>
      <c r="LAA638" s="156"/>
      <c r="LAB638" s="156"/>
      <c r="LAC638" s="156"/>
      <c r="LAD638" s="156"/>
      <c r="LAE638" s="156"/>
      <c r="LAF638" s="156"/>
      <c r="LAG638" s="156"/>
      <c r="LAH638" s="156"/>
      <c r="LAI638" s="156"/>
      <c r="LAJ638" s="156"/>
      <c r="LAK638" s="156"/>
      <c r="LAL638" s="156"/>
      <c r="LAM638" s="156"/>
      <c r="LAN638" s="156"/>
      <c r="LAO638" s="156"/>
      <c r="LAP638" s="156"/>
      <c r="LAQ638" s="156"/>
      <c r="LAR638" s="156"/>
      <c r="LAS638" s="156"/>
      <c r="LAT638" s="156"/>
      <c r="LAU638" s="156"/>
      <c r="LAV638" s="156"/>
      <c r="LAW638" s="156"/>
      <c r="LAX638" s="156"/>
      <c r="LAY638" s="156"/>
      <c r="LAZ638" s="156"/>
      <c r="LBA638" s="156"/>
      <c r="LBB638" s="156"/>
      <c r="LBC638" s="156"/>
      <c r="LBD638" s="156"/>
      <c r="LBE638" s="156"/>
      <c r="LBF638" s="156"/>
      <c r="LBG638" s="156"/>
      <c r="LBH638" s="156"/>
      <c r="LBI638" s="156"/>
      <c r="LBJ638" s="156"/>
      <c r="LBK638" s="156"/>
      <c r="LBL638" s="156"/>
      <c r="LBM638" s="156"/>
      <c r="LBN638" s="156"/>
      <c r="LBO638" s="156"/>
      <c r="LBP638" s="156"/>
      <c r="LBQ638" s="156"/>
      <c r="LBR638" s="156"/>
      <c r="LBS638" s="156"/>
      <c r="LBT638" s="156"/>
      <c r="LBU638" s="156"/>
      <c r="LBV638" s="156"/>
      <c r="LBW638" s="156"/>
      <c r="LBX638" s="156"/>
      <c r="LBY638" s="156"/>
      <c r="LBZ638" s="156"/>
      <c r="LCA638" s="156"/>
      <c r="LCB638" s="156"/>
      <c r="LCC638" s="156"/>
      <c r="LCD638" s="156"/>
      <c r="LCE638" s="156"/>
      <c r="LCF638" s="156"/>
      <c r="LCG638" s="156"/>
      <c r="LCH638" s="156"/>
      <c r="LCI638" s="156"/>
      <c r="LCJ638" s="156"/>
      <c r="LCK638" s="156"/>
      <c r="LCL638" s="156"/>
      <c r="LCM638" s="156"/>
      <c r="LCN638" s="156"/>
      <c r="LCO638" s="156"/>
      <c r="LCP638" s="156"/>
      <c r="LCQ638" s="156"/>
      <c r="LCR638" s="156"/>
      <c r="LCS638" s="156"/>
      <c r="LCT638" s="156"/>
      <c r="LCU638" s="156"/>
      <c r="LCV638" s="156"/>
      <c r="LCW638" s="156"/>
      <c r="LCX638" s="156"/>
      <c r="LCY638" s="156"/>
      <c r="LCZ638" s="156"/>
      <c r="LDA638" s="156"/>
      <c r="LDB638" s="156"/>
      <c r="LDC638" s="156"/>
      <c r="LDD638" s="156"/>
      <c r="LDE638" s="156"/>
      <c r="LDF638" s="156"/>
      <c r="LDG638" s="156"/>
      <c r="LDH638" s="156"/>
      <c r="LDI638" s="156"/>
      <c r="LDJ638" s="156"/>
      <c r="LDK638" s="156"/>
      <c r="LDL638" s="156"/>
      <c r="LDM638" s="156"/>
      <c r="LDN638" s="156"/>
      <c r="LDO638" s="156"/>
      <c r="LDP638" s="156"/>
      <c r="LDQ638" s="156"/>
      <c r="LDR638" s="156"/>
      <c r="LDS638" s="156"/>
      <c r="LDT638" s="156"/>
      <c r="LDU638" s="156"/>
      <c r="LDV638" s="156"/>
      <c r="LDW638" s="156"/>
      <c r="LDX638" s="156"/>
      <c r="LDY638" s="156"/>
      <c r="LDZ638" s="156"/>
      <c r="LEA638" s="156"/>
      <c r="LEB638" s="156"/>
      <c r="LEC638" s="156"/>
      <c r="LED638" s="156"/>
      <c r="LEE638" s="156"/>
      <c r="LEF638" s="156"/>
      <c r="LEG638" s="156"/>
      <c r="LEH638" s="156"/>
      <c r="LEI638" s="156"/>
      <c r="LEJ638" s="156"/>
      <c r="LEK638" s="156"/>
      <c r="LEL638" s="156"/>
      <c r="LEM638" s="156"/>
      <c r="LEN638" s="156"/>
      <c r="LEO638" s="156"/>
      <c r="LEP638" s="156"/>
      <c r="LEQ638" s="156"/>
      <c r="LER638" s="156"/>
      <c r="LES638" s="156"/>
      <c r="LET638" s="156"/>
      <c r="LEU638" s="156"/>
      <c r="LEV638" s="156"/>
      <c r="LEW638" s="156"/>
      <c r="LEX638" s="156"/>
      <c r="LEY638" s="156"/>
      <c r="LEZ638" s="156"/>
      <c r="LFA638" s="156"/>
      <c r="LFB638" s="156"/>
      <c r="LFC638" s="156"/>
      <c r="LFD638" s="156"/>
      <c r="LFE638" s="156"/>
      <c r="LFF638" s="156"/>
      <c r="LFG638" s="156"/>
      <c r="LFH638" s="156"/>
      <c r="LFI638" s="156"/>
      <c r="LFJ638" s="156"/>
      <c r="LFK638" s="156"/>
      <c r="LFL638" s="156"/>
      <c r="LFM638" s="156"/>
      <c r="LFN638" s="156"/>
      <c r="LFO638" s="156"/>
      <c r="LFP638" s="156"/>
      <c r="LFQ638" s="156"/>
      <c r="LFR638" s="156"/>
      <c r="LFS638" s="156"/>
      <c r="LFT638" s="156"/>
      <c r="LFU638" s="156"/>
      <c r="LFV638" s="156"/>
      <c r="LFW638" s="156"/>
      <c r="LFX638" s="156"/>
      <c r="LFY638" s="156"/>
      <c r="LFZ638" s="156"/>
      <c r="LGA638" s="156"/>
      <c r="LGB638" s="156"/>
      <c r="LGC638" s="156"/>
      <c r="LGD638" s="156"/>
      <c r="LGE638" s="156"/>
      <c r="LGF638" s="156"/>
      <c r="LGG638" s="156"/>
      <c r="LGH638" s="156"/>
      <c r="LGI638" s="156"/>
      <c r="LGJ638" s="156"/>
      <c r="LGK638" s="156"/>
      <c r="LGL638" s="156"/>
      <c r="LGM638" s="156"/>
      <c r="LGN638" s="156"/>
      <c r="LGO638" s="156"/>
      <c r="LGP638" s="156"/>
      <c r="LGQ638" s="156"/>
      <c r="LGR638" s="156"/>
      <c r="LGS638" s="156"/>
      <c r="LGT638" s="156"/>
      <c r="LGU638" s="156"/>
      <c r="LGV638" s="156"/>
      <c r="LGW638" s="156"/>
      <c r="LGX638" s="156"/>
      <c r="LGY638" s="156"/>
      <c r="LGZ638" s="156"/>
      <c r="LHA638" s="156"/>
      <c r="LHB638" s="156"/>
      <c r="LHC638" s="156"/>
      <c r="LHD638" s="156"/>
      <c r="LHE638" s="156"/>
      <c r="LHF638" s="156"/>
      <c r="LHG638" s="156"/>
      <c r="LHH638" s="156"/>
      <c r="LHI638" s="156"/>
      <c r="LHJ638" s="156"/>
      <c r="LHK638" s="156"/>
      <c r="LHL638" s="156"/>
      <c r="LHM638" s="156"/>
      <c r="LHN638" s="156"/>
      <c r="LHO638" s="156"/>
      <c r="LHP638" s="156"/>
      <c r="LHQ638" s="156"/>
      <c r="LHR638" s="156"/>
      <c r="LHS638" s="156"/>
      <c r="LHT638" s="156"/>
      <c r="LHU638" s="156"/>
      <c r="LHV638" s="156"/>
      <c r="LHW638" s="156"/>
      <c r="LHX638" s="156"/>
      <c r="LHY638" s="156"/>
      <c r="LHZ638" s="156"/>
      <c r="LIA638" s="156"/>
      <c r="LIB638" s="156"/>
      <c r="LIC638" s="156"/>
      <c r="LID638" s="156"/>
      <c r="LIE638" s="156"/>
      <c r="LIF638" s="156"/>
      <c r="LIG638" s="156"/>
      <c r="LIH638" s="156"/>
      <c r="LII638" s="156"/>
      <c r="LIJ638" s="156"/>
      <c r="LIK638" s="156"/>
      <c r="LIL638" s="156"/>
      <c r="LIM638" s="156"/>
      <c r="LIN638" s="156"/>
      <c r="LIO638" s="156"/>
      <c r="LIP638" s="156"/>
      <c r="LIQ638" s="156"/>
      <c r="LIR638" s="156"/>
      <c r="LIS638" s="156"/>
      <c r="LIT638" s="156"/>
      <c r="LIU638" s="156"/>
      <c r="LIV638" s="156"/>
      <c r="LIW638" s="156"/>
      <c r="LIX638" s="156"/>
      <c r="LIY638" s="156"/>
      <c r="LIZ638" s="156"/>
      <c r="LJA638" s="156"/>
      <c r="LJB638" s="156"/>
      <c r="LJC638" s="156"/>
      <c r="LJD638" s="156"/>
      <c r="LJE638" s="156"/>
      <c r="LJF638" s="156"/>
      <c r="LJG638" s="156"/>
      <c r="LJH638" s="156"/>
      <c r="LJI638" s="156"/>
      <c r="LJJ638" s="156"/>
      <c r="LJK638" s="156"/>
      <c r="LJL638" s="156"/>
      <c r="LJM638" s="156"/>
      <c r="LJN638" s="156"/>
      <c r="LJO638" s="156"/>
      <c r="LJP638" s="156"/>
      <c r="LJQ638" s="156"/>
      <c r="LJR638" s="156"/>
      <c r="LJS638" s="156"/>
      <c r="LJT638" s="156"/>
      <c r="LJU638" s="156"/>
      <c r="LJV638" s="156"/>
      <c r="LJW638" s="156"/>
      <c r="LJX638" s="156"/>
      <c r="LJY638" s="156"/>
      <c r="LJZ638" s="156"/>
      <c r="LKA638" s="156"/>
      <c r="LKB638" s="156"/>
      <c r="LKC638" s="156"/>
      <c r="LKD638" s="156"/>
      <c r="LKE638" s="156"/>
      <c r="LKF638" s="156"/>
      <c r="LKG638" s="156"/>
      <c r="LKH638" s="156"/>
      <c r="LKI638" s="156"/>
      <c r="LKJ638" s="156"/>
      <c r="LKK638" s="156"/>
      <c r="LKL638" s="156"/>
      <c r="LKM638" s="156"/>
      <c r="LKN638" s="156"/>
      <c r="LKO638" s="156"/>
      <c r="LKP638" s="156"/>
      <c r="LKQ638" s="156"/>
      <c r="LKR638" s="156"/>
      <c r="LKS638" s="156"/>
      <c r="LKT638" s="156"/>
      <c r="LKU638" s="156"/>
      <c r="LKV638" s="156"/>
      <c r="LKW638" s="156"/>
      <c r="LKX638" s="156"/>
      <c r="LKY638" s="156"/>
      <c r="LKZ638" s="156"/>
      <c r="LLA638" s="156"/>
      <c r="LLB638" s="156"/>
      <c r="LLC638" s="156"/>
      <c r="LLD638" s="156"/>
      <c r="LLE638" s="156"/>
      <c r="LLF638" s="156"/>
      <c r="LLG638" s="156"/>
      <c r="LLH638" s="156"/>
      <c r="LLI638" s="156"/>
      <c r="LLJ638" s="156"/>
      <c r="LLK638" s="156"/>
      <c r="LLL638" s="156"/>
      <c r="LLM638" s="156"/>
      <c r="LLN638" s="156"/>
      <c r="LLO638" s="156"/>
      <c r="LLP638" s="156"/>
      <c r="LLQ638" s="156"/>
      <c r="LLR638" s="156"/>
      <c r="LLS638" s="156"/>
      <c r="LLT638" s="156"/>
      <c r="LLU638" s="156"/>
      <c r="LLV638" s="156"/>
      <c r="LLW638" s="156"/>
      <c r="LLX638" s="156"/>
      <c r="LLY638" s="156"/>
      <c r="LLZ638" s="156"/>
      <c r="LMA638" s="156"/>
      <c r="LMB638" s="156"/>
      <c r="LMC638" s="156"/>
      <c r="LMD638" s="156"/>
      <c r="LME638" s="156"/>
      <c r="LMF638" s="156"/>
      <c r="LMG638" s="156"/>
      <c r="LMH638" s="156"/>
      <c r="LMI638" s="156"/>
      <c r="LMJ638" s="156"/>
      <c r="LMK638" s="156"/>
      <c r="LML638" s="156"/>
      <c r="LMM638" s="156"/>
      <c r="LMN638" s="156"/>
      <c r="LMO638" s="156"/>
      <c r="LMP638" s="156"/>
      <c r="LMQ638" s="156"/>
      <c r="LMR638" s="156"/>
      <c r="LMS638" s="156"/>
      <c r="LMT638" s="156"/>
      <c r="LMU638" s="156"/>
      <c r="LMV638" s="156"/>
      <c r="LMW638" s="156"/>
      <c r="LMX638" s="156"/>
      <c r="LMY638" s="156"/>
      <c r="LMZ638" s="156"/>
      <c r="LNA638" s="156"/>
      <c r="LNB638" s="156"/>
      <c r="LNC638" s="156"/>
      <c r="LND638" s="156"/>
      <c r="LNE638" s="156"/>
      <c r="LNF638" s="156"/>
      <c r="LNG638" s="156"/>
      <c r="LNH638" s="156"/>
      <c r="LNI638" s="156"/>
      <c r="LNJ638" s="156"/>
      <c r="LNK638" s="156"/>
      <c r="LNL638" s="156"/>
      <c r="LNM638" s="156"/>
      <c r="LNN638" s="156"/>
      <c r="LNO638" s="156"/>
      <c r="LNP638" s="156"/>
      <c r="LNQ638" s="156"/>
      <c r="LNR638" s="156"/>
      <c r="LNS638" s="156"/>
      <c r="LNT638" s="156"/>
      <c r="LNU638" s="156"/>
      <c r="LNV638" s="156"/>
      <c r="LNW638" s="156"/>
      <c r="LNX638" s="156"/>
      <c r="LNY638" s="156"/>
      <c r="LNZ638" s="156"/>
      <c r="LOA638" s="156"/>
      <c r="LOB638" s="156"/>
      <c r="LOC638" s="156"/>
      <c r="LOD638" s="156"/>
      <c r="LOE638" s="156"/>
      <c r="LOF638" s="156"/>
      <c r="LOG638" s="156"/>
      <c r="LOH638" s="156"/>
      <c r="LOI638" s="156"/>
      <c r="LOJ638" s="156"/>
      <c r="LOK638" s="156"/>
      <c r="LOL638" s="156"/>
      <c r="LOM638" s="156"/>
      <c r="LON638" s="156"/>
      <c r="LOO638" s="156"/>
      <c r="LOP638" s="156"/>
      <c r="LOQ638" s="156"/>
      <c r="LOR638" s="156"/>
      <c r="LOS638" s="156"/>
      <c r="LOT638" s="156"/>
      <c r="LOU638" s="156"/>
      <c r="LOV638" s="156"/>
      <c r="LOW638" s="156"/>
      <c r="LOX638" s="156"/>
      <c r="LOY638" s="156"/>
      <c r="LOZ638" s="156"/>
      <c r="LPA638" s="156"/>
      <c r="LPB638" s="156"/>
      <c r="LPC638" s="156"/>
      <c r="LPD638" s="156"/>
      <c r="LPE638" s="156"/>
      <c r="LPF638" s="156"/>
      <c r="LPG638" s="156"/>
      <c r="LPH638" s="156"/>
      <c r="LPI638" s="156"/>
      <c r="LPJ638" s="156"/>
      <c r="LPK638" s="156"/>
      <c r="LPL638" s="156"/>
      <c r="LPM638" s="156"/>
      <c r="LPN638" s="156"/>
      <c r="LPO638" s="156"/>
      <c r="LPP638" s="156"/>
      <c r="LPQ638" s="156"/>
      <c r="LPR638" s="156"/>
      <c r="LPS638" s="156"/>
      <c r="LPT638" s="156"/>
      <c r="LPU638" s="156"/>
      <c r="LPV638" s="156"/>
      <c r="LPW638" s="156"/>
      <c r="LPX638" s="156"/>
      <c r="LPY638" s="156"/>
      <c r="LPZ638" s="156"/>
      <c r="LQA638" s="156"/>
      <c r="LQB638" s="156"/>
      <c r="LQC638" s="156"/>
      <c r="LQD638" s="156"/>
      <c r="LQE638" s="156"/>
      <c r="LQF638" s="156"/>
      <c r="LQG638" s="156"/>
      <c r="LQH638" s="156"/>
      <c r="LQI638" s="156"/>
      <c r="LQJ638" s="156"/>
      <c r="LQK638" s="156"/>
      <c r="LQL638" s="156"/>
      <c r="LQM638" s="156"/>
      <c r="LQN638" s="156"/>
      <c r="LQO638" s="156"/>
      <c r="LQP638" s="156"/>
      <c r="LQQ638" s="156"/>
      <c r="LQR638" s="156"/>
      <c r="LQS638" s="156"/>
      <c r="LQT638" s="156"/>
      <c r="LQU638" s="156"/>
      <c r="LQV638" s="156"/>
      <c r="LQW638" s="156"/>
      <c r="LQX638" s="156"/>
      <c r="LQY638" s="156"/>
      <c r="LQZ638" s="156"/>
      <c r="LRA638" s="156"/>
      <c r="LRB638" s="156"/>
      <c r="LRC638" s="156"/>
      <c r="LRD638" s="156"/>
      <c r="LRE638" s="156"/>
      <c r="LRF638" s="156"/>
      <c r="LRG638" s="156"/>
      <c r="LRH638" s="156"/>
      <c r="LRI638" s="156"/>
      <c r="LRJ638" s="156"/>
      <c r="LRK638" s="156"/>
      <c r="LRL638" s="156"/>
      <c r="LRM638" s="156"/>
      <c r="LRN638" s="156"/>
      <c r="LRO638" s="156"/>
      <c r="LRP638" s="156"/>
      <c r="LRQ638" s="156"/>
      <c r="LRR638" s="156"/>
      <c r="LRS638" s="156"/>
      <c r="LRT638" s="156"/>
      <c r="LRU638" s="156"/>
      <c r="LRV638" s="156"/>
      <c r="LRW638" s="156"/>
      <c r="LRX638" s="156"/>
      <c r="LRY638" s="156"/>
      <c r="LRZ638" s="156"/>
      <c r="LSA638" s="156"/>
      <c r="LSB638" s="156"/>
      <c r="LSC638" s="156"/>
      <c r="LSD638" s="156"/>
      <c r="LSE638" s="156"/>
      <c r="LSF638" s="156"/>
      <c r="LSG638" s="156"/>
      <c r="LSH638" s="156"/>
      <c r="LSI638" s="156"/>
      <c r="LSJ638" s="156"/>
      <c r="LSK638" s="156"/>
      <c r="LSL638" s="156"/>
      <c r="LSM638" s="156"/>
      <c r="LSN638" s="156"/>
      <c r="LSO638" s="156"/>
      <c r="LSP638" s="156"/>
      <c r="LSQ638" s="156"/>
      <c r="LSR638" s="156"/>
      <c r="LSS638" s="156"/>
      <c r="LST638" s="156"/>
      <c r="LSU638" s="156"/>
      <c r="LSV638" s="156"/>
      <c r="LSW638" s="156"/>
      <c r="LSX638" s="156"/>
      <c r="LSY638" s="156"/>
      <c r="LSZ638" s="156"/>
      <c r="LTA638" s="156"/>
      <c r="LTB638" s="156"/>
      <c r="LTC638" s="156"/>
      <c r="LTD638" s="156"/>
      <c r="LTE638" s="156"/>
      <c r="LTF638" s="156"/>
      <c r="LTG638" s="156"/>
      <c r="LTH638" s="156"/>
      <c r="LTI638" s="156"/>
      <c r="LTJ638" s="156"/>
      <c r="LTK638" s="156"/>
      <c r="LTL638" s="156"/>
      <c r="LTM638" s="156"/>
      <c r="LTN638" s="156"/>
      <c r="LTO638" s="156"/>
      <c r="LTP638" s="156"/>
      <c r="LTQ638" s="156"/>
      <c r="LTR638" s="156"/>
      <c r="LTS638" s="156"/>
      <c r="LTT638" s="156"/>
      <c r="LTU638" s="156"/>
      <c r="LTV638" s="156"/>
      <c r="LTW638" s="156"/>
      <c r="LTX638" s="156"/>
      <c r="LTY638" s="156"/>
      <c r="LTZ638" s="156"/>
      <c r="LUA638" s="156"/>
      <c r="LUB638" s="156"/>
      <c r="LUC638" s="156"/>
      <c r="LUD638" s="156"/>
      <c r="LUE638" s="156"/>
      <c r="LUF638" s="156"/>
      <c r="LUG638" s="156"/>
      <c r="LUH638" s="156"/>
      <c r="LUI638" s="156"/>
      <c r="LUJ638" s="156"/>
      <c r="LUK638" s="156"/>
      <c r="LUL638" s="156"/>
      <c r="LUM638" s="156"/>
      <c r="LUN638" s="156"/>
      <c r="LUO638" s="156"/>
      <c r="LUP638" s="156"/>
      <c r="LUQ638" s="156"/>
      <c r="LUR638" s="156"/>
      <c r="LUS638" s="156"/>
      <c r="LUT638" s="156"/>
      <c r="LUU638" s="156"/>
      <c r="LUV638" s="156"/>
      <c r="LUW638" s="156"/>
      <c r="LUX638" s="156"/>
      <c r="LUY638" s="156"/>
      <c r="LUZ638" s="156"/>
      <c r="LVA638" s="156"/>
      <c r="LVB638" s="156"/>
      <c r="LVC638" s="156"/>
      <c r="LVD638" s="156"/>
      <c r="LVE638" s="156"/>
      <c r="LVF638" s="156"/>
      <c r="LVG638" s="156"/>
      <c r="LVH638" s="156"/>
      <c r="LVI638" s="156"/>
      <c r="LVJ638" s="156"/>
      <c r="LVK638" s="156"/>
      <c r="LVL638" s="156"/>
      <c r="LVM638" s="156"/>
      <c r="LVN638" s="156"/>
      <c r="LVO638" s="156"/>
      <c r="LVP638" s="156"/>
      <c r="LVQ638" s="156"/>
      <c r="LVR638" s="156"/>
      <c r="LVS638" s="156"/>
      <c r="LVT638" s="156"/>
      <c r="LVU638" s="156"/>
      <c r="LVV638" s="156"/>
      <c r="LVW638" s="156"/>
      <c r="LVX638" s="156"/>
      <c r="LVY638" s="156"/>
      <c r="LVZ638" s="156"/>
      <c r="LWA638" s="156"/>
      <c r="LWB638" s="156"/>
      <c r="LWC638" s="156"/>
      <c r="LWD638" s="156"/>
      <c r="LWE638" s="156"/>
      <c r="LWF638" s="156"/>
      <c r="LWG638" s="156"/>
      <c r="LWH638" s="156"/>
      <c r="LWI638" s="156"/>
      <c r="LWJ638" s="156"/>
      <c r="LWK638" s="156"/>
      <c r="LWL638" s="156"/>
      <c r="LWM638" s="156"/>
      <c r="LWN638" s="156"/>
      <c r="LWO638" s="156"/>
      <c r="LWP638" s="156"/>
      <c r="LWQ638" s="156"/>
      <c r="LWR638" s="156"/>
      <c r="LWS638" s="156"/>
      <c r="LWT638" s="156"/>
      <c r="LWU638" s="156"/>
      <c r="LWV638" s="156"/>
      <c r="LWW638" s="156"/>
      <c r="LWX638" s="156"/>
      <c r="LWY638" s="156"/>
      <c r="LWZ638" s="156"/>
      <c r="LXA638" s="156"/>
      <c r="LXB638" s="156"/>
      <c r="LXC638" s="156"/>
      <c r="LXD638" s="156"/>
      <c r="LXE638" s="156"/>
      <c r="LXF638" s="156"/>
      <c r="LXG638" s="156"/>
      <c r="LXH638" s="156"/>
      <c r="LXI638" s="156"/>
      <c r="LXJ638" s="156"/>
      <c r="LXK638" s="156"/>
      <c r="LXL638" s="156"/>
      <c r="LXM638" s="156"/>
      <c r="LXN638" s="156"/>
      <c r="LXO638" s="156"/>
      <c r="LXP638" s="156"/>
      <c r="LXQ638" s="156"/>
      <c r="LXR638" s="156"/>
      <c r="LXS638" s="156"/>
      <c r="LXT638" s="156"/>
      <c r="LXU638" s="156"/>
      <c r="LXV638" s="156"/>
      <c r="LXW638" s="156"/>
      <c r="LXX638" s="156"/>
      <c r="LXY638" s="156"/>
      <c r="LXZ638" s="156"/>
      <c r="LYA638" s="156"/>
      <c r="LYB638" s="156"/>
      <c r="LYC638" s="156"/>
      <c r="LYD638" s="156"/>
      <c r="LYE638" s="156"/>
      <c r="LYF638" s="156"/>
      <c r="LYG638" s="156"/>
      <c r="LYH638" s="156"/>
      <c r="LYI638" s="156"/>
      <c r="LYJ638" s="156"/>
      <c r="LYK638" s="156"/>
      <c r="LYL638" s="156"/>
      <c r="LYM638" s="156"/>
      <c r="LYN638" s="156"/>
      <c r="LYO638" s="156"/>
      <c r="LYP638" s="156"/>
      <c r="LYQ638" s="156"/>
      <c r="LYR638" s="156"/>
      <c r="LYS638" s="156"/>
      <c r="LYT638" s="156"/>
      <c r="LYU638" s="156"/>
      <c r="LYV638" s="156"/>
      <c r="LYW638" s="156"/>
      <c r="LYX638" s="156"/>
      <c r="LYY638" s="156"/>
      <c r="LYZ638" s="156"/>
      <c r="LZA638" s="156"/>
      <c r="LZB638" s="156"/>
      <c r="LZC638" s="156"/>
      <c r="LZD638" s="156"/>
      <c r="LZE638" s="156"/>
      <c r="LZF638" s="156"/>
      <c r="LZG638" s="156"/>
      <c r="LZH638" s="156"/>
      <c r="LZI638" s="156"/>
      <c r="LZJ638" s="156"/>
      <c r="LZK638" s="156"/>
      <c r="LZL638" s="156"/>
      <c r="LZM638" s="156"/>
      <c r="LZN638" s="156"/>
      <c r="LZO638" s="156"/>
      <c r="LZP638" s="156"/>
      <c r="LZQ638" s="156"/>
      <c r="LZR638" s="156"/>
      <c r="LZS638" s="156"/>
      <c r="LZT638" s="156"/>
      <c r="LZU638" s="156"/>
      <c r="LZV638" s="156"/>
      <c r="LZW638" s="156"/>
      <c r="LZX638" s="156"/>
      <c r="LZY638" s="156"/>
      <c r="LZZ638" s="156"/>
      <c r="MAA638" s="156"/>
      <c r="MAB638" s="156"/>
      <c r="MAC638" s="156"/>
      <c r="MAD638" s="156"/>
      <c r="MAE638" s="156"/>
      <c r="MAF638" s="156"/>
      <c r="MAG638" s="156"/>
      <c r="MAH638" s="156"/>
      <c r="MAI638" s="156"/>
      <c r="MAJ638" s="156"/>
      <c r="MAK638" s="156"/>
      <c r="MAL638" s="156"/>
      <c r="MAM638" s="156"/>
      <c r="MAN638" s="156"/>
      <c r="MAO638" s="156"/>
      <c r="MAP638" s="156"/>
      <c r="MAQ638" s="156"/>
      <c r="MAR638" s="156"/>
      <c r="MAS638" s="156"/>
      <c r="MAT638" s="156"/>
      <c r="MAU638" s="156"/>
      <c r="MAV638" s="156"/>
      <c r="MAW638" s="156"/>
      <c r="MAX638" s="156"/>
      <c r="MAY638" s="156"/>
      <c r="MAZ638" s="156"/>
      <c r="MBA638" s="156"/>
      <c r="MBB638" s="156"/>
      <c r="MBC638" s="156"/>
      <c r="MBD638" s="156"/>
      <c r="MBE638" s="156"/>
      <c r="MBF638" s="156"/>
      <c r="MBG638" s="156"/>
      <c r="MBH638" s="156"/>
      <c r="MBI638" s="156"/>
      <c r="MBJ638" s="156"/>
      <c r="MBK638" s="156"/>
      <c r="MBL638" s="156"/>
      <c r="MBM638" s="156"/>
      <c r="MBN638" s="156"/>
      <c r="MBO638" s="156"/>
      <c r="MBP638" s="156"/>
      <c r="MBQ638" s="156"/>
      <c r="MBR638" s="156"/>
      <c r="MBS638" s="156"/>
      <c r="MBT638" s="156"/>
      <c r="MBU638" s="156"/>
      <c r="MBV638" s="156"/>
      <c r="MBW638" s="156"/>
      <c r="MBX638" s="156"/>
      <c r="MBY638" s="156"/>
      <c r="MBZ638" s="156"/>
      <c r="MCA638" s="156"/>
      <c r="MCB638" s="156"/>
      <c r="MCC638" s="156"/>
      <c r="MCD638" s="156"/>
      <c r="MCE638" s="156"/>
      <c r="MCF638" s="156"/>
      <c r="MCG638" s="156"/>
      <c r="MCH638" s="156"/>
      <c r="MCI638" s="156"/>
      <c r="MCJ638" s="156"/>
      <c r="MCK638" s="156"/>
      <c r="MCL638" s="156"/>
      <c r="MCM638" s="156"/>
      <c r="MCN638" s="156"/>
      <c r="MCO638" s="156"/>
      <c r="MCP638" s="156"/>
      <c r="MCQ638" s="156"/>
      <c r="MCR638" s="156"/>
      <c r="MCS638" s="156"/>
      <c r="MCT638" s="156"/>
      <c r="MCU638" s="156"/>
      <c r="MCV638" s="156"/>
      <c r="MCW638" s="156"/>
      <c r="MCX638" s="156"/>
      <c r="MCY638" s="156"/>
      <c r="MCZ638" s="156"/>
      <c r="MDA638" s="156"/>
      <c r="MDB638" s="156"/>
      <c r="MDC638" s="156"/>
      <c r="MDD638" s="156"/>
      <c r="MDE638" s="156"/>
      <c r="MDF638" s="156"/>
      <c r="MDG638" s="156"/>
      <c r="MDH638" s="156"/>
      <c r="MDI638" s="156"/>
      <c r="MDJ638" s="156"/>
      <c r="MDK638" s="156"/>
      <c r="MDL638" s="156"/>
      <c r="MDM638" s="156"/>
      <c r="MDN638" s="156"/>
      <c r="MDO638" s="156"/>
      <c r="MDP638" s="156"/>
      <c r="MDQ638" s="156"/>
      <c r="MDR638" s="156"/>
      <c r="MDS638" s="156"/>
      <c r="MDT638" s="156"/>
      <c r="MDU638" s="156"/>
      <c r="MDV638" s="156"/>
      <c r="MDW638" s="156"/>
      <c r="MDX638" s="156"/>
      <c r="MDY638" s="156"/>
      <c r="MDZ638" s="156"/>
      <c r="MEA638" s="156"/>
      <c r="MEB638" s="156"/>
      <c r="MEC638" s="156"/>
      <c r="MED638" s="156"/>
      <c r="MEE638" s="156"/>
      <c r="MEF638" s="156"/>
      <c r="MEG638" s="156"/>
      <c r="MEH638" s="156"/>
      <c r="MEI638" s="156"/>
      <c r="MEJ638" s="156"/>
      <c r="MEK638" s="156"/>
      <c r="MEL638" s="156"/>
      <c r="MEM638" s="156"/>
      <c r="MEN638" s="156"/>
      <c r="MEO638" s="156"/>
      <c r="MEP638" s="156"/>
      <c r="MEQ638" s="156"/>
      <c r="MER638" s="156"/>
      <c r="MES638" s="156"/>
      <c r="MET638" s="156"/>
      <c r="MEU638" s="156"/>
      <c r="MEV638" s="156"/>
      <c r="MEW638" s="156"/>
      <c r="MEX638" s="156"/>
      <c r="MEY638" s="156"/>
      <c r="MEZ638" s="156"/>
      <c r="MFA638" s="156"/>
      <c r="MFB638" s="156"/>
      <c r="MFC638" s="156"/>
      <c r="MFD638" s="156"/>
      <c r="MFE638" s="156"/>
      <c r="MFF638" s="156"/>
      <c r="MFG638" s="156"/>
      <c r="MFH638" s="156"/>
      <c r="MFI638" s="156"/>
      <c r="MFJ638" s="156"/>
      <c r="MFK638" s="156"/>
      <c r="MFL638" s="156"/>
      <c r="MFM638" s="156"/>
      <c r="MFN638" s="156"/>
      <c r="MFO638" s="156"/>
      <c r="MFP638" s="156"/>
      <c r="MFQ638" s="156"/>
      <c r="MFR638" s="156"/>
      <c r="MFS638" s="156"/>
      <c r="MFT638" s="156"/>
      <c r="MFU638" s="156"/>
      <c r="MFV638" s="156"/>
      <c r="MFW638" s="156"/>
      <c r="MFX638" s="156"/>
      <c r="MFY638" s="156"/>
      <c r="MFZ638" s="156"/>
      <c r="MGA638" s="156"/>
      <c r="MGB638" s="156"/>
      <c r="MGC638" s="156"/>
      <c r="MGD638" s="156"/>
      <c r="MGE638" s="156"/>
      <c r="MGF638" s="156"/>
      <c r="MGG638" s="156"/>
      <c r="MGH638" s="156"/>
      <c r="MGI638" s="156"/>
      <c r="MGJ638" s="156"/>
      <c r="MGK638" s="156"/>
      <c r="MGL638" s="156"/>
      <c r="MGM638" s="156"/>
      <c r="MGN638" s="156"/>
      <c r="MGO638" s="156"/>
      <c r="MGP638" s="156"/>
      <c r="MGQ638" s="156"/>
      <c r="MGR638" s="156"/>
      <c r="MGS638" s="156"/>
      <c r="MGT638" s="156"/>
      <c r="MGU638" s="156"/>
      <c r="MGV638" s="156"/>
      <c r="MGW638" s="156"/>
      <c r="MGX638" s="156"/>
      <c r="MGY638" s="156"/>
      <c r="MGZ638" s="156"/>
      <c r="MHA638" s="156"/>
      <c r="MHB638" s="156"/>
      <c r="MHC638" s="156"/>
      <c r="MHD638" s="156"/>
      <c r="MHE638" s="156"/>
      <c r="MHF638" s="156"/>
      <c r="MHG638" s="156"/>
      <c r="MHH638" s="156"/>
      <c r="MHI638" s="156"/>
      <c r="MHJ638" s="156"/>
      <c r="MHK638" s="156"/>
      <c r="MHL638" s="156"/>
      <c r="MHM638" s="156"/>
      <c r="MHN638" s="156"/>
      <c r="MHO638" s="156"/>
      <c r="MHP638" s="156"/>
      <c r="MHQ638" s="156"/>
      <c r="MHR638" s="156"/>
      <c r="MHS638" s="156"/>
      <c r="MHT638" s="156"/>
      <c r="MHU638" s="156"/>
      <c r="MHV638" s="156"/>
      <c r="MHW638" s="156"/>
      <c r="MHX638" s="156"/>
      <c r="MHY638" s="156"/>
      <c r="MHZ638" s="156"/>
      <c r="MIA638" s="156"/>
      <c r="MIB638" s="156"/>
      <c r="MIC638" s="156"/>
      <c r="MID638" s="156"/>
      <c r="MIE638" s="156"/>
      <c r="MIF638" s="156"/>
      <c r="MIG638" s="156"/>
      <c r="MIH638" s="156"/>
      <c r="MII638" s="156"/>
      <c r="MIJ638" s="156"/>
      <c r="MIK638" s="156"/>
      <c r="MIL638" s="156"/>
      <c r="MIM638" s="156"/>
      <c r="MIN638" s="156"/>
      <c r="MIO638" s="156"/>
      <c r="MIP638" s="156"/>
      <c r="MIQ638" s="156"/>
      <c r="MIR638" s="156"/>
      <c r="MIS638" s="156"/>
      <c r="MIT638" s="156"/>
      <c r="MIU638" s="156"/>
      <c r="MIV638" s="156"/>
      <c r="MIW638" s="156"/>
      <c r="MIX638" s="156"/>
      <c r="MIY638" s="156"/>
      <c r="MIZ638" s="156"/>
      <c r="MJA638" s="156"/>
      <c r="MJB638" s="156"/>
      <c r="MJC638" s="156"/>
      <c r="MJD638" s="156"/>
      <c r="MJE638" s="156"/>
      <c r="MJF638" s="156"/>
      <c r="MJG638" s="156"/>
      <c r="MJH638" s="156"/>
      <c r="MJI638" s="156"/>
      <c r="MJJ638" s="156"/>
      <c r="MJK638" s="156"/>
      <c r="MJL638" s="156"/>
      <c r="MJM638" s="156"/>
      <c r="MJN638" s="156"/>
      <c r="MJO638" s="156"/>
      <c r="MJP638" s="156"/>
      <c r="MJQ638" s="156"/>
      <c r="MJR638" s="156"/>
      <c r="MJS638" s="156"/>
      <c r="MJT638" s="156"/>
      <c r="MJU638" s="156"/>
      <c r="MJV638" s="156"/>
      <c r="MJW638" s="156"/>
      <c r="MJX638" s="156"/>
      <c r="MJY638" s="156"/>
      <c r="MJZ638" s="156"/>
      <c r="MKA638" s="156"/>
      <c r="MKB638" s="156"/>
      <c r="MKC638" s="156"/>
      <c r="MKD638" s="156"/>
      <c r="MKE638" s="156"/>
      <c r="MKF638" s="156"/>
      <c r="MKG638" s="156"/>
      <c r="MKH638" s="156"/>
      <c r="MKI638" s="156"/>
      <c r="MKJ638" s="156"/>
      <c r="MKK638" s="156"/>
      <c r="MKL638" s="156"/>
      <c r="MKM638" s="156"/>
      <c r="MKN638" s="156"/>
      <c r="MKO638" s="156"/>
      <c r="MKP638" s="156"/>
      <c r="MKQ638" s="156"/>
      <c r="MKR638" s="156"/>
      <c r="MKS638" s="156"/>
      <c r="MKT638" s="156"/>
      <c r="MKU638" s="156"/>
      <c r="MKV638" s="156"/>
      <c r="MKW638" s="156"/>
      <c r="MKX638" s="156"/>
      <c r="MKY638" s="156"/>
      <c r="MKZ638" s="156"/>
      <c r="MLA638" s="156"/>
      <c r="MLB638" s="156"/>
      <c r="MLC638" s="156"/>
      <c r="MLD638" s="156"/>
      <c r="MLE638" s="156"/>
      <c r="MLF638" s="156"/>
      <c r="MLG638" s="156"/>
      <c r="MLH638" s="156"/>
      <c r="MLI638" s="156"/>
      <c r="MLJ638" s="156"/>
      <c r="MLK638" s="156"/>
      <c r="MLL638" s="156"/>
      <c r="MLM638" s="156"/>
      <c r="MLN638" s="156"/>
      <c r="MLO638" s="156"/>
      <c r="MLP638" s="156"/>
      <c r="MLQ638" s="156"/>
      <c r="MLR638" s="156"/>
      <c r="MLS638" s="156"/>
      <c r="MLT638" s="156"/>
      <c r="MLU638" s="156"/>
      <c r="MLV638" s="156"/>
      <c r="MLW638" s="156"/>
      <c r="MLX638" s="156"/>
      <c r="MLY638" s="156"/>
      <c r="MLZ638" s="156"/>
      <c r="MMA638" s="156"/>
      <c r="MMB638" s="156"/>
      <c r="MMC638" s="156"/>
      <c r="MMD638" s="156"/>
      <c r="MME638" s="156"/>
      <c r="MMF638" s="156"/>
      <c r="MMG638" s="156"/>
      <c r="MMH638" s="156"/>
      <c r="MMI638" s="156"/>
      <c r="MMJ638" s="156"/>
      <c r="MMK638" s="156"/>
      <c r="MML638" s="156"/>
      <c r="MMM638" s="156"/>
      <c r="MMN638" s="156"/>
      <c r="MMO638" s="156"/>
      <c r="MMP638" s="156"/>
      <c r="MMQ638" s="156"/>
      <c r="MMR638" s="156"/>
      <c r="MMS638" s="156"/>
      <c r="MMT638" s="156"/>
      <c r="MMU638" s="156"/>
      <c r="MMV638" s="156"/>
      <c r="MMW638" s="156"/>
      <c r="MMX638" s="156"/>
      <c r="MMY638" s="156"/>
      <c r="MMZ638" s="156"/>
      <c r="MNA638" s="156"/>
      <c r="MNB638" s="156"/>
      <c r="MNC638" s="156"/>
      <c r="MND638" s="156"/>
      <c r="MNE638" s="156"/>
      <c r="MNF638" s="156"/>
      <c r="MNG638" s="156"/>
      <c r="MNH638" s="156"/>
      <c r="MNI638" s="156"/>
      <c r="MNJ638" s="156"/>
      <c r="MNK638" s="156"/>
      <c r="MNL638" s="156"/>
      <c r="MNM638" s="156"/>
      <c r="MNN638" s="156"/>
      <c r="MNO638" s="156"/>
      <c r="MNP638" s="156"/>
      <c r="MNQ638" s="156"/>
      <c r="MNR638" s="156"/>
      <c r="MNS638" s="156"/>
      <c r="MNT638" s="156"/>
      <c r="MNU638" s="156"/>
      <c r="MNV638" s="156"/>
      <c r="MNW638" s="156"/>
      <c r="MNX638" s="156"/>
      <c r="MNY638" s="156"/>
      <c r="MNZ638" s="156"/>
      <c r="MOA638" s="156"/>
      <c r="MOB638" s="156"/>
      <c r="MOC638" s="156"/>
      <c r="MOD638" s="156"/>
      <c r="MOE638" s="156"/>
      <c r="MOF638" s="156"/>
      <c r="MOG638" s="156"/>
      <c r="MOH638" s="156"/>
      <c r="MOI638" s="156"/>
      <c r="MOJ638" s="156"/>
      <c r="MOK638" s="156"/>
      <c r="MOL638" s="156"/>
      <c r="MOM638" s="156"/>
      <c r="MON638" s="156"/>
      <c r="MOO638" s="156"/>
      <c r="MOP638" s="156"/>
      <c r="MOQ638" s="156"/>
      <c r="MOR638" s="156"/>
      <c r="MOS638" s="156"/>
      <c r="MOT638" s="156"/>
      <c r="MOU638" s="156"/>
      <c r="MOV638" s="156"/>
      <c r="MOW638" s="156"/>
      <c r="MOX638" s="156"/>
      <c r="MOY638" s="156"/>
      <c r="MOZ638" s="156"/>
      <c r="MPA638" s="156"/>
      <c r="MPB638" s="156"/>
      <c r="MPC638" s="156"/>
      <c r="MPD638" s="156"/>
      <c r="MPE638" s="156"/>
      <c r="MPF638" s="156"/>
      <c r="MPG638" s="156"/>
      <c r="MPH638" s="156"/>
      <c r="MPI638" s="156"/>
      <c r="MPJ638" s="156"/>
      <c r="MPK638" s="156"/>
      <c r="MPL638" s="156"/>
      <c r="MPM638" s="156"/>
      <c r="MPN638" s="156"/>
      <c r="MPO638" s="156"/>
      <c r="MPP638" s="156"/>
      <c r="MPQ638" s="156"/>
      <c r="MPR638" s="156"/>
      <c r="MPS638" s="156"/>
      <c r="MPT638" s="156"/>
      <c r="MPU638" s="156"/>
      <c r="MPV638" s="156"/>
      <c r="MPW638" s="156"/>
      <c r="MPX638" s="156"/>
      <c r="MPY638" s="156"/>
      <c r="MPZ638" s="156"/>
      <c r="MQA638" s="156"/>
      <c r="MQB638" s="156"/>
      <c r="MQC638" s="156"/>
      <c r="MQD638" s="156"/>
      <c r="MQE638" s="156"/>
      <c r="MQF638" s="156"/>
      <c r="MQG638" s="156"/>
      <c r="MQH638" s="156"/>
      <c r="MQI638" s="156"/>
      <c r="MQJ638" s="156"/>
      <c r="MQK638" s="156"/>
      <c r="MQL638" s="156"/>
      <c r="MQM638" s="156"/>
      <c r="MQN638" s="156"/>
      <c r="MQO638" s="156"/>
      <c r="MQP638" s="156"/>
      <c r="MQQ638" s="156"/>
      <c r="MQR638" s="156"/>
      <c r="MQS638" s="156"/>
      <c r="MQT638" s="156"/>
      <c r="MQU638" s="156"/>
      <c r="MQV638" s="156"/>
      <c r="MQW638" s="156"/>
      <c r="MQX638" s="156"/>
      <c r="MQY638" s="156"/>
      <c r="MQZ638" s="156"/>
      <c r="MRA638" s="156"/>
      <c r="MRB638" s="156"/>
      <c r="MRC638" s="156"/>
      <c r="MRD638" s="156"/>
      <c r="MRE638" s="156"/>
      <c r="MRF638" s="156"/>
      <c r="MRG638" s="156"/>
      <c r="MRH638" s="156"/>
      <c r="MRI638" s="156"/>
      <c r="MRJ638" s="156"/>
      <c r="MRK638" s="156"/>
      <c r="MRL638" s="156"/>
      <c r="MRM638" s="156"/>
      <c r="MRN638" s="156"/>
      <c r="MRO638" s="156"/>
      <c r="MRP638" s="156"/>
      <c r="MRQ638" s="156"/>
      <c r="MRR638" s="156"/>
      <c r="MRS638" s="156"/>
      <c r="MRT638" s="156"/>
      <c r="MRU638" s="156"/>
      <c r="MRV638" s="156"/>
      <c r="MRW638" s="156"/>
      <c r="MRX638" s="156"/>
      <c r="MRY638" s="156"/>
      <c r="MRZ638" s="156"/>
      <c r="MSA638" s="156"/>
      <c r="MSB638" s="156"/>
      <c r="MSC638" s="156"/>
      <c r="MSD638" s="156"/>
      <c r="MSE638" s="156"/>
      <c r="MSF638" s="156"/>
      <c r="MSG638" s="156"/>
      <c r="MSH638" s="156"/>
      <c r="MSI638" s="156"/>
      <c r="MSJ638" s="156"/>
      <c r="MSK638" s="156"/>
      <c r="MSL638" s="156"/>
      <c r="MSM638" s="156"/>
      <c r="MSN638" s="156"/>
      <c r="MSO638" s="156"/>
      <c r="MSP638" s="156"/>
      <c r="MSQ638" s="156"/>
      <c r="MSR638" s="156"/>
      <c r="MSS638" s="156"/>
      <c r="MST638" s="156"/>
      <c r="MSU638" s="156"/>
      <c r="MSV638" s="156"/>
      <c r="MSW638" s="156"/>
      <c r="MSX638" s="156"/>
      <c r="MSY638" s="156"/>
      <c r="MSZ638" s="156"/>
      <c r="MTA638" s="156"/>
      <c r="MTB638" s="156"/>
      <c r="MTC638" s="156"/>
      <c r="MTD638" s="156"/>
      <c r="MTE638" s="156"/>
      <c r="MTF638" s="156"/>
      <c r="MTG638" s="156"/>
      <c r="MTH638" s="156"/>
      <c r="MTI638" s="156"/>
      <c r="MTJ638" s="156"/>
      <c r="MTK638" s="156"/>
      <c r="MTL638" s="156"/>
      <c r="MTM638" s="156"/>
      <c r="MTN638" s="156"/>
      <c r="MTO638" s="156"/>
      <c r="MTP638" s="156"/>
      <c r="MTQ638" s="156"/>
      <c r="MTR638" s="156"/>
      <c r="MTS638" s="156"/>
      <c r="MTT638" s="156"/>
      <c r="MTU638" s="156"/>
      <c r="MTV638" s="156"/>
      <c r="MTW638" s="156"/>
      <c r="MTX638" s="156"/>
      <c r="MTY638" s="156"/>
      <c r="MTZ638" s="156"/>
      <c r="MUA638" s="156"/>
      <c r="MUB638" s="156"/>
      <c r="MUC638" s="156"/>
      <c r="MUD638" s="156"/>
      <c r="MUE638" s="156"/>
      <c r="MUF638" s="156"/>
      <c r="MUG638" s="156"/>
      <c r="MUH638" s="156"/>
      <c r="MUI638" s="156"/>
      <c r="MUJ638" s="156"/>
      <c r="MUK638" s="156"/>
      <c r="MUL638" s="156"/>
      <c r="MUM638" s="156"/>
      <c r="MUN638" s="156"/>
      <c r="MUO638" s="156"/>
      <c r="MUP638" s="156"/>
      <c r="MUQ638" s="156"/>
      <c r="MUR638" s="156"/>
      <c r="MUS638" s="156"/>
      <c r="MUT638" s="156"/>
      <c r="MUU638" s="156"/>
      <c r="MUV638" s="156"/>
      <c r="MUW638" s="156"/>
      <c r="MUX638" s="156"/>
      <c r="MUY638" s="156"/>
      <c r="MUZ638" s="156"/>
      <c r="MVA638" s="156"/>
      <c r="MVB638" s="156"/>
      <c r="MVC638" s="156"/>
      <c r="MVD638" s="156"/>
      <c r="MVE638" s="156"/>
      <c r="MVF638" s="156"/>
      <c r="MVG638" s="156"/>
      <c r="MVH638" s="156"/>
      <c r="MVI638" s="156"/>
      <c r="MVJ638" s="156"/>
      <c r="MVK638" s="156"/>
      <c r="MVL638" s="156"/>
      <c r="MVM638" s="156"/>
      <c r="MVN638" s="156"/>
      <c r="MVO638" s="156"/>
      <c r="MVP638" s="156"/>
      <c r="MVQ638" s="156"/>
      <c r="MVR638" s="156"/>
      <c r="MVS638" s="156"/>
      <c r="MVT638" s="156"/>
      <c r="MVU638" s="156"/>
      <c r="MVV638" s="156"/>
      <c r="MVW638" s="156"/>
      <c r="MVX638" s="156"/>
      <c r="MVY638" s="156"/>
      <c r="MVZ638" s="156"/>
      <c r="MWA638" s="156"/>
      <c r="MWB638" s="156"/>
      <c r="MWC638" s="156"/>
      <c r="MWD638" s="156"/>
      <c r="MWE638" s="156"/>
      <c r="MWF638" s="156"/>
      <c r="MWG638" s="156"/>
      <c r="MWH638" s="156"/>
      <c r="MWI638" s="156"/>
      <c r="MWJ638" s="156"/>
      <c r="MWK638" s="156"/>
      <c r="MWL638" s="156"/>
      <c r="MWM638" s="156"/>
      <c r="MWN638" s="156"/>
      <c r="MWO638" s="156"/>
      <c r="MWP638" s="156"/>
      <c r="MWQ638" s="156"/>
      <c r="MWR638" s="156"/>
      <c r="MWS638" s="156"/>
      <c r="MWT638" s="156"/>
      <c r="MWU638" s="156"/>
      <c r="MWV638" s="156"/>
      <c r="MWW638" s="156"/>
      <c r="MWX638" s="156"/>
      <c r="MWY638" s="156"/>
      <c r="MWZ638" s="156"/>
      <c r="MXA638" s="156"/>
      <c r="MXB638" s="156"/>
      <c r="MXC638" s="156"/>
      <c r="MXD638" s="156"/>
      <c r="MXE638" s="156"/>
      <c r="MXF638" s="156"/>
      <c r="MXG638" s="156"/>
      <c r="MXH638" s="156"/>
      <c r="MXI638" s="156"/>
      <c r="MXJ638" s="156"/>
      <c r="MXK638" s="156"/>
      <c r="MXL638" s="156"/>
      <c r="MXM638" s="156"/>
      <c r="MXN638" s="156"/>
      <c r="MXO638" s="156"/>
      <c r="MXP638" s="156"/>
      <c r="MXQ638" s="156"/>
      <c r="MXR638" s="156"/>
      <c r="MXS638" s="156"/>
      <c r="MXT638" s="156"/>
      <c r="MXU638" s="156"/>
      <c r="MXV638" s="156"/>
      <c r="MXW638" s="156"/>
      <c r="MXX638" s="156"/>
      <c r="MXY638" s="156"/>
      <c r="MXZ638" s="156"/>
      <c r="MYA638" s="156"/>
      <c r="MYB638" s="156"/>
      <c r="MYC638" s="156"/>
      <c r="MYD638" s="156"/>
      <c r="MYE638" s="156"/>
      <c r="MYF638" s="156"/>
      <c r="MYG638" s="156"/>
      <c r="MYH638" s="156"/>
      <c r="MYI638" s="156"/>
      <c r="MYJ638" s="156"/>
      <c r="MYK638" s="156"/>
      <c r="MYL638" s="156"/>
      <c r="MYM638" s="156"/>
      <c r="MYN638" s="156"/>
      <c r="MYO638" s="156"/>
      <c r="MYP638" s="156"/>
      <c r="MYQ638" s="156"/>
      <c r="MYR638" s="156"/>
      <c r="MYS638" s="156"/>
      <c r="MYT638" s="156"/>
      <c r="MYU638" s="156"/>
      <c r="MYV638" s="156"/>
      <c r="MYW638" s="156"/>
      <c r="MYX638" s="156"/>
      <c r="MYY638" s="156"/>
      <c r="MYZ638" s="156"/>
      <c r="MZA638" s="156"/>
      <c r="MZB638" s="156"/>
      <c r="MZC638" s="156"/>
      <c r="MZD638" s="156"/>
      <c r="MZE638" s="156"/>
      <c r="MZF638" s="156"/>
      <c r="MZG638" s="156"/>
      <c r="MZH638" s="156"/>
      <c r="MZI638" s="156"/>
      <c r="MZJ638" s="156"/>
      <c r="MZK638" s="156"/>
      <c r="MZL638" s="156"/>
      <c r="MZM638" s="156"/>
      <c r="MZN638" s="156"/>
      <c r="MZO638" s="156"/>
      <c r="MZP638" s="156"/>
      <c r="MZQ638" s="156"/>
      <c r="MZR638" s="156"/>
      <c r="MZS638" s="156"/>
      <c r="MZT638" s="156"/>
      <c r="MZU638" s="156"/>
      <c r="MZV638" s="156"/>
      <c r="MZW638" s="156"/>
      <c r="MZX638" s="156"/>
      <c r="MZY638" s="156"/>
      <c r="MZZ638" s="156"/>
      <c r="NAA638" s="156"/>
      <c r="NAB638" s="156"/>
      <c r="NAC638" s="156"/>
      <c r="NAD638" s="156"/>
      <c r="NAE638" s="156"/>
      <c r="NAF638" s="156"/>
      <c r="NAG638" s="156"/>
      <c r="NAH638" s="156"/>
      <c r="NAI638" s="156"/>
      <c r="NAJ638" s="156"/>
      <c r="NAK638" s="156"/>
      <c r="NAL638" s="156"/>
      <c r="NAM638" s="156"/>
      <c r="NAN638" s="156"/>
      <c r="NAO638" s="156"/>
      <c r="NAP638" s="156"/>
      <c r="NAQ638" s="156"/>
      <c r="NAR638" s="156"/>
      <c r="NAS638" s="156"/>
      <c r="NAT638" s="156"/>
      <c r="NAU638" s="156"/>
      <c r="NAV638" s="156"/>
      <c r="NAW638" s="156"/>
      <c r="NAX638" s="156"/>
      <c r="NAY638" s="156"/>
      <c r="NAZ638" s="156"/>
      <c r="NBA638" s="156"/>
      <c r="NBB638" s="156"/>
      <c r="NBC638" s="156"/>
      <c r="NBD638" s="156"/>
      <c r="NBE638" s="156"/>
      <c r="NBF638" s="156"/>
      <c r="NBG638" s="156"/>
      <c r="NBH638" s="156"/>
      <c r="NBI638" s="156"/>
      <c r="NBJ638" s="156"/>
      <c r="NBK638" s="156"/>
      <c r="NBL638" s="156"/>
      <c r="NBM638" s="156"/>
      <c r="NBN638" s="156"/>
      <c r="NBO638" s="156"/>
      <c r="NBP638" s="156"/>
      <c r="NBQ638" s="156"/>
      <c r="NBR638" s="156"/>
      <c r="NBS638" s="156"/>
      <c r="NBT638" s="156"/>
      <c r="NBU638" s="156"/>
      <c r="NBV638" s="156"/>
      <c r="NBW638" s="156"/>
      <c r="NBX638" s="156"/>
      <c r="NBY638" s="156"/>
      <c r="NBZ638" s="156"/>
      <c r="NCA638" s="156"/>
      <c r="NCB638" s="156"/>
      <c r="NCC638" s="156"/>
      <c r="NCD638" s="156"/>
      <c r="NCE638" s="156"/>
      <c r="NCF638" s="156"/>
      <c r="NCG638" s="156"/>
      <c r="NCH638" s="156"/>
      <c r="NCI638" s="156"/>
      <c r="NCJ638" s="156"/>
      <c r="NCK638" s="156"/>
      <c r="NCL638" s="156"/>
      <c r="NCM638" s="156"/>
      <c r="NCN638" s="156"/>
      <c r="NCO638" s="156"/>
      <c r="NCP638" s="156"/>
      <c r="NCQ638" s="156"/>
      <c r="NCR638" s="156"/>
      <c r="NCS638" s="156"/>
      <c r="NCT638" s="156"/>
      <c r="NCU638" s="156"/>
      <c r="NCV638" s="156"/>
      <c r="NCW638" s="156"/>
      <c r="NCX638" s="156"/>
      <c r="NCY638" s="156"/>
      <c r="NCZ638" s="156"/>
      <c r="NDA638" s="156"/>
      <c r="NDB638" s="156"/>
      <c r="NDC638" s="156"/>
      <c r="NDD638" s="156"/>
      <c r="NDE638" s="156"/>
      <c r="NDF638" s="156"/>
      <c r="NDG638" s="156"/>
      <c r="NDH638" s="156"/>
      <c r="NDI638" s="156"/>
      <c r="NDJ638" s="156"/>
      <c r="NDK638" s="156"/>
      <c r="NDL638" s="156"/>
      <c r="NDM638" s="156"/>
      <c r="NDN638" s="156"/>
      <c r="NDO638" s="156"/>
      <c r="NDP638" s="156"/>
      <c r="NDQ638" s="156"/>
      <c r="NDR638" s="156"/>
      <c r="NDS638" s="156"/>
      <c r="NDT638" s="156"/>
      <c r="NDU638" s="156"/>
      <c r="NDV638" s="156"/>
      <c r="NDW638" s="156"/>
      <c r="NDX638" s="156"/>
      <c r="NDY638" s="156"/>
      <c r="NDZ638" s="156"/>
      <c r="NEA638" s="156"/>
      <c r="NEB638" s="156"/>
      <c r="NEC638" s="156"/>
      <c r="NED638" s="156"/>
      <c r="NEE638" s="156"/>
      <c r="NEF638" s="156"/>
      <c r="NEG638" s="156"/>
      <c r="NEH638" s="156"/>
      <c r="NEI638" s="156"/>
      <c r="NEJ638" s="156"/>
      <c r="NEK638" s="156"/>
      <c r="NEL638" s="156"/>
      <c r="NEM638" s="156"/>
      <c r="NEN638" s="156"/>
      <c r="NEO638" s="156"/>
      <c r="NEP638" s="156"/>
      <c r="NEQ638" s="156"/>
      <c r="NER638" s="156"/>
      <c r="NES638" s="156"/>
      <c r="NET638" s="156"/>
      <c r="NEU638" s="156"/>
      <c r="NEV638" s="156"/>
      <c r="NEW638" s="156"/>
      <c r="NEX638" s="156"/>
      <c r="NEY638" s="156"/>
      <c r="NEZ638" s="156"/>
      <c r="NFA638" s="156"/>
      <c r="NFB638" s="156"/>
      <c r="NFC638" s="156"/>
      <c r="NFD638" s="156"/>
      <c r="NFE638" s="156"/>
      <c r="NFF638" s="156"/>
      <c r="NFG638" s="156"/>
      <c r="NFH638" s="156"/>
      <c r="NFI638" s="156"/>
      <c r="NFJ638" s="156"/>
      <c r="NFK638" s="156"/>
      <c r="NFL638" s="156"/>
      <c r="NFM638" s="156"/>
      <c r="NFN638" s="156"/>
      <c r="NFO638" s="156"/>
      <c r="NFP638" s="156"/>
      <c r="NFQ638" s="156"/>
      <c r="NFR638" s="156"/>
      <c r="NFS638" s="156"/>
      <c r="NFT638" s="156"/>
      <c r="NFU638" s="156"/>
      <c r="NFV638" s="156"/>
      <c r="NFW638" s="156"/>
      <c r="NFX638" s="156"/>
      <c r="NFY638" s="156"/>
      <c r="NFZ638" s="156"/>
      <c r="NGA638" s="156"/>
      <c r="NGB638" s="156"/>
      <c r="NGC638" s="156"/>
      <c r="NGD638" s="156"/>
      <c r="NGE638" s="156"/>
      <c r="NGF638" s="156"/>
      <c r="NGG638" s="156"/>
      <c r="NGH638" s="156"/>
      <c r="NGI638" s="156"/>
      <c r="NGJ638" s="156"/>
      <c r="NGK638" s="156"/>
      <c r="NGL638" s="156"/>
      <c r="NGM638" s="156"/>
      <c r="NGN638" s="156"/>
      <c r="NGO638" s="156"/>
      <c r="NGP638" s="156"/>
      <c r="NGQ638" s="156"/>
      <c r="NGR638" s="156"/>
      <c r="NGS638" s="156"/>
      <c r="NGT638" s="156"/>
      <c r="NGU638" s="156"/>
      <c r="NGV638" s="156"/>
      <c r="NGW638" s="156"/>
      <c r="NGX638" s="156"/>
      <c r="NGY638" s="156"/>
      <c r="NGZ638" s="156"/>
      <c r="NHA638" s="156"/>
      <c r="NHB638" s="156"/>
      <c r="NHC638" s="156"/>
      <c r="NHD638" s="156"/>
      <c r="NHE638" s="156"/>
      <c r="NHF638" s="156"/>
      <c r="NHG638" s="156"/>
      <c r="NHH638" s="156"/>
      <c r="NHI638" s="156"/>
      <c r="NHJ638" s="156"/>
      <c r="NHK638" s="156"/>
      <c r="NHL638" s="156"/>
      <c r="NHM638" s="156"/>
      <c r="NHN638" s="156"/>
      <c r="NHO638" s="156"/>
      <c r="NHP638" s="156"/>
      <c r="NHQ638" s="156"/>
      <c r="NHR638" s="156"/>
      <c r="NHS638" s="156"/>
      <c r="NHT638" s="156"/>
      <c r="NHU638" s="156"/>
      <c r="NHV638" s="156"/>
      <c r="NHW638" s="156"/>
      <c r="NHX638" s="156"/>
      <c r="NHY638" s="156"/>
      <c r="NHZ638" s="156"/>
      <c r="NIA638" s="156"/>
      <c r="NIB638" s="156"/>
      <c r="NIC638" s="156"/>
      <c r="NID638" s="156"/>
      <c r="NIE638" s="156"/>
      <c r="NIF638" s="156"/>
      <c r="NIG638" s="156"/>
      <c r="NIH638" s="156"/>
      <c r="NII638" s="156"/>
      <c r="NIJ638" s="156"/>
      <c r="NIK638" s="156"/>
      <c r="NIL638" s="156"/>
      <c r="NIM638" s="156"/>
      <c r="NIN638" s="156"/>
      <c r="NIO638" s="156"/>
      <c r="NIP638" s="156"/>
      <c r="NIQ638" s="156"/>
      <c r="NIR638" s="156"/>
      <c r="NIS638" s="156"/>
      <c r="NIT638" s="156"/>
      <c r="NIU638" s="156"/>
      <c r="NIV638" s="156"/>
      <c r="NIW638" s="156"/>
      <c r="NIX638" s="156"/>
      <c r="NIY638" s="156"/>
      <c r="NIZ638" s="156"/>
      <c r="NJA638" s="156"/>
      <c r="NJB638" s="156"/>
      <c r="NJC638" s="156"/>
      <c r="NJD638" s="156"/>
      <c r="NJE638" s="156"/>
      <c r="NJF638" s="156"/>
      <c r="NJG638" s="156"/>
      <c r="NJH638" s="156"/>
      <c r="NJI638" s="156"/>
      <c r="NJJ638" s="156"/>
      <c r="NJK638" s="156"/>
      <c r="NJL638" s="156"/>
      <c r="NJM638" s="156"/>
      <c r="NJN638" s="156"/>
      <c r="NJO638" s="156"/>
      <c r="NJP638" s="156"/>
      <c r="NJQ638" s="156"/>
      <c r="NJR638" s="156"/>
      <c r="NJS638" s="156"/>
      <c r="NJT638" s="156"/>
      <c r="NJU638" s="156"/>
      <c r="NJV638" s="156"/>
      <c r="NJW638" s="156"/>
      <c r="NJX638" s="156"/>
      <c r="NJY638" s="156"/>
      <c r="NJZ638" s="156"/>
      <c r="NKA638" s="156"/>
      <c r="NKB638" s="156"/>
      <c r="NKC638" s="156"/>
      <c r="NKD638" s="156"/>
      <c r="NKE638" s="156"/>
      <c r="NKF638" s="156"/>
      <c r="NKG638" s="156"/>
      <c r="NKH638" s="156"/>
      <c r="NKI638" s="156"/>
      <c r="NKJ638" s="156"/>
      <c r="NKK638" s="156"/>
      <c r="NKL638" s="156"/>
      <c r="NKM638" s="156"/>
      <c r="NKN638" s="156"/>
      <c r="NKO638" s="156"/>
      <c r="NKP638" s="156"/>
      <c r="NKQ638" s="156"/>
      <c r="NKR638" s="156"/>
      <c r="NKS638" s="156"/>
      <c r="NKT638" s="156"/>
      <c r="NKU638" s="156"/>
      <c r="NKV638" s="156"/>
      <c r="NKW638" s="156"/>
      <c r="NKX638" s="156"/>
      <c r="NKY638" s="156"/>
      <c r="NKZ638" s="156"/>
      <c r="NLA638" s="156"/>
      <c r="NLB638" s="156"/>
      <c r="NLC638" s="156"/>
      <c r="NLD638" s="156"/>
      <c r="NLE638" s="156"/>
      <c r="NLF638" s="156"/>
      <c r="NLG638" s="156"/>
      <c r="NLH638" s="156"/>
      <c r="NLI638" s="156"/>
      <c r="NLJ638" s="156"/>
      <c r="NLK638" s="156"/>
      <c r="NLL638" s="156"/>
      <c r="NLM638" s="156"/>
      <c r="NLN638" s="156"/>
      <c r="NLO638" s="156"/>
      <c r="NLP638" s="156"/>
      <c r="NLQ638" s="156"/>
      <c r="NLR638" s="156"/>
      <c r="NLS638" s="156"/>
      <c r="NLT638" s="156"/>
      <c r="NLU638" s="156"/>
      <c r="NLV638" s="156"/>
      <c r="NLW638" s="156"/>
      <c r="NLX638" s="156"/>
      <c r="NLY638" s="156"/>
      <c r="NLZ638" s="156"/>
      <c r="NMA638" s="156"/>
      <c r="NMB638" s="156"/>
      <c r="NMC638" s="156"/>
      <c r="NMD638" s="156"/>
      <c r="NME638" s="156"/>
      <c r="NMF638" s="156"/>
      <c r="NMG638" s="156"/>
      <c r="NMH638" s="156"/>
      <c r="NMI638" s="156"/>
      <c r="NMJ638" s="156"/>
      <c r="NMK638" s="156"/>
      <c r="NML638" s="156"/>
      <c r="NMM638" s="156"/>
      <c r="NMN638" s="156"/>
      <c r="NMO638" s="156"/>
      <c r="NMP638" s="156"/>
      <c r="NMQ638" s="156"/>
      <c r="NMR638" s="156"/>
      <c r="NMS638" s="156"/>
      <c r="NMT638" s="156"/>
      <c r="NMU638" s="156"/>
      <c r="NMV638" s="156"/>
      <c r="NMW638" s="156"/>
      <c r="NMX638" s="156"/>
      <c r="NMY638" s="156"/>
      <c r="NMZ638" s="156"/>
      <c r="NNA638" s="156"/>
      <c r="NNB638" s="156"/>
      <c r="NNC638" s="156"/>
      <c r="NND638" s="156"/>
      <c r="NNE638" s="156"/>
      <c r="NNF638" s="156"/>
      <c r="NNG638" s="156"/>
      <c r="NNH638" s="156"/>
      <c r="NNI638" s="156"/>
      <c r="NNJ638" s="156"/>
      <c r="NNK638" s="156"/>
      <c r="NNL638" s="156"/>
      <c r="NNM638" s="156"/>
      <c r="NNN638" s="156"/>
      <c r="NNO638" s="156"/>
      <c r="NNP638" s="156"/>
      <c r="NNQ638" s="156"/>
      <c r="NNR638" s="156"/>
      <c r="NNS638" s="156"/>
      <c r="NNT638" s="156"/>
      <c r="NNU638" s="156"/>
      <c r="NNV638" s="156"/>
      <c r="NNW638" s="156"/>
      <c r="NNX638" s="156"/>
      <c r="NNY638" s="156"/>
      <c r="NNZ638" s="156"/>
      <c r="NOA638" s="156"/>
      <c r="NOB638" s="156"/>
      <c r="NOC638" s="156"/>
      <c r="NOD638" s="156"/>
      <c r="NOE638" s="156"/>
      <c r="NOF638" s="156"/>
      <c r="NOG638" s="156"/>
      <c r="NOH638" s="156"/>
      <c r="NOI638" s="156"/>
      <c r="NOJ638" s="156"/>
      <c r="NOK638" s="156"/>
      <c r="NOL638" s="156"/>
      <c r="NOM638" s="156"/>
      <c r="NON638" s="156"/>
      <c r="NOO638" s="156"/>
      <c r="NOP638" s="156"/>
      <c r="NOQ638" s="156"/>
      <c r="NOR638" s="156"/>
      <c r="NOS638" s="156"/>
      <c r="NOT638" s="156"/>
      <c r="NOU638" s="156"/>
      <c r="NOV638" s="156"/>
      <c r="NOW638" s="156"/>
      <c r="NOX638" s="156"/>
      <c r="NOY638" s="156"/>
      <c r="NOZ638" s="156"/>
      <c r="NPA638" s="156"/>
      <c r="NPB638" s="156"/>
      <c r="NPC638" s="156"/>
      <c r="NPD638" s="156"/>
      <c r="NPE638" s="156"/>
      <c r="NPF638" s="156"/>
      <c r="NPG638" s="156"/>
      <c r="NPH638" s="156"/>
      <c r="NPI638" s="156"/>
      <c r="NPJ638" s="156"/>
      <c r="NPK638" s="156"/>
      <c r="NPL638" s="156"/>
      <c r="NPM638" s="156"/>
      <c r="NPN638" s="156"/>
      <c r="NPO638" s="156"/>
      <c r="NPP638" s="156"/>
      <c r="NPQ638" s="156"/>
      <c r="NPR638" s="156"/>
      <c r="NPS638" s="156"/>
      <c r="NPT638" s="156"/>
      <c r="NPU638" s="156"/>
      <c r="NPV638" s="156"/>
      <c r="NPW638" s="156"/>
      <c r="NPX638" s="156"/>
      <c r="NPY638" s="156"/>
      <c r="NPZ638" s="156"/>
      <c r="NQA638" s="156"/>
      <c r="NQB638" s="156"/>
      <c r="NQC638" s="156"/>
      <c r="NQD638" s="156"/>
      <c r="NQE638" s="156"/>
      <c r="NQF638" s="156"/>
      <c r="NQG638" s="156"/>
      <c r="NQH638" s="156"/>
      <c r="NQI638" s="156"/>
      <c r="NQJ638" s="156"/>
      <c r="NQK638" s="156"/>
      <c r="NQL638" s="156"/>
      <c r="NQM638" s="156"/>
      <c r="NQN638" s="156"/>
      <c r="NQO638" s="156"/>
      <c r="NQP638" s="156"/>
      <c r="NQQ638" s="156"/>
      <c r="NQR638" s="156"/>
      <c r="NQS638" s="156"/>
      <c r="NQT638" s="156"/>
      <c r="NQU638" s="156"/>
      <c r="NQV638" s="156"/>
      <c r="NQW638" s="156"/>
      <c r="NQX638" s="156"/>
      <c r="NQY638" s="156"/>
      <c r="NQZ638" s="156"/>
      <c r="NRA638" s="156"/>
      <c r="NRB638" s="156"/>
      <c r="NRC638" s="156"/>
      <c r="NRD638" s="156"/>
      <c r="NRE638" s="156"/>
      <c r="NRF638" s="156"/>
      <c r="NRG638" s="156"/>
      <c r="NRH638" s="156"/>
      <c r="NRI638" s="156"/>
      <c r="NRJ638" s="156"/>
      <c r="NRK638" s="156"/>
      <c r="NRL638" s="156"/>
      <c r="NRM638" s="156"/>
      <c r="NRN638" s="156"/>
      <c r="NRO638" s="156"/>
      <c r="NRP638" s="156"/>
      <c r="NRQ638" s="156"/>
      <c r="NRR638" s="156"/>
      <c r="NRS638" s="156"/>
      <c r="NRT638" s="156"/>
      <c r="NRU638" s="156"/>
      <c r="NRV638" s="156"/>
      <c r="NRW638" s="156"/>
      <c r="NRX638" s="156"/>
      <c r="NRY638" s="156"/>
      <c r="NRZ638" s="156"/>
      <c r="NSA638" s="156"/>
      <c r="NSB638" s="156"/>
      <c r="NSC638" s="156"/>
      <c r="NSD638" s="156"/>
      <c r="NSE638" s="156"/>
      <c r="NSF638" s="156"/>
      <c r="NSG638" s="156"/>
      <c r="NSH638" s="156"/>
      <c r="NSI638" s="156"/>
      <c r="NSJ638" s="156"/>
      <c r="NSK638" s="156"/>
      <c r="NSL638" s="156"/>
      <c r="NSM638" s="156"/>
      <c r="NSN638" s="156"/>
      <c r="NSO638" s="156"/>
      <c r="NSP638" s="156"/>
      <c r="NSQ638" s="156"/>
      <c r="NSR638" s="156"/>
      <c r="NSS638" s="156"/>
      <c r="NST638" s="156"/>
      <c r="NSU638" s="156"/>
      <c r="NSV638" s="156"/>
      <c r="NSW638" s="156"/>
      <c r="NSX638" s="156"/>
      <c r="NSY638" s="156"/>
      <c r="NSZ638" s="156"/>
      <c r="NTA638" s="156"/>
      <c r="NTB638" s="156"/>
      <c r="NTC638" s="156"/>
      <c r="NTD638" s="156"/>
      <c r="NTE638" s="156"/>
      <c r="NTF638" s="156"/>
      <c r="NTG638" s="156"/>
      <c r="NTH638" s="156"/>
      <c r="NTI638" s="156"/>
      <c r="NTJ638" s="156"/>
      <c r="NTK638" s="156"/>
      <c r="NTL638" s="156"/>
      <c r="NTM638" s="156"/>
      <c r="NTN638" s="156"/>
      <c r="NTO638" s="156"/>
      <c r="NTP638" s="156"/>
      <c r="NTQ638" s="156"/>
      <c r="NTR638" s="156"/>
      <c r="NTS638" s="156"/>
      <c r="NTT638" s="156"/>
      <c r="NTU638" s="156"/>
      <c r="NTV638" s="156"/>
      <c r="NTW638" s="156"/>
      <c r="NTX638" s="156"/>
      <c r="NTY638" s="156"/>
      <c r="NTZ638" s="156"/>
      <c r="NUA638" s="156"/>
      <c r="NUB638" s="156"/>
      <c r="NUC638" s="156"/>
      <c r="NUD638" s="156"/>
      <c r="NUE638" s="156"/>
      <c r="NUF638" s="156"/>
      <c r="NUG638" s="156"/>
      <c r="NUH638" s="156"/>
      <c r="NUI638" s="156"/>
      <c r="NUJ638" s="156"/>
      <c r="NUK638" s="156"/>
      <c r="NUL638" s="156"/>
      <c r="NUM638" s="156"/>
      <c r="NUN638" s="156"/>
      <c r="NUO638" s="156"/>
      <c r="NUP638" s="156"/>
      <c r="NUQ638" s="156"/>
      <c r="NUR638" s="156"/>
      <c r="NUS638" s="156"/>
      <c r="NUT638" s="156"/>
      <c r="NUU638" s="156"/>
      <c r="NUV638" s="156"/>
      <c r="NUW638" s="156"/>
      <c r="NUX638" s="156"/>
      <c r="NUY638" s="156"/>
      <c r="NUZ638" s="156"/>
      <c r="NVA638" s="156"/>
      <c r="NVB638" s="156"/>
      <c r="NVC638" s="156"/>
      <c r="NVD638" s="156"/>
      <c r="NVE638" s="156"/>
      <c r="NVF638" s="156"/>
      <c r="NVG638" s="156"/>
      <c r="NVH638" s="156"/>
      <c r="NVI638" s="156"/>
      <c r="NVJ638" s="156"/>
      <c r="NVK638" s="156"/>
      <c r="NVL638" s="156"/>
      <c r="NVM638" s="156"/>
      <c r="NVN638" s="156"/>
      <c r="NVO638" s="156"/>
      <c r="NVP638" s="156"/>
      <c r="NVQ638" s="156"/>
      <c r="NVR638" s="156"/>
      <c r="NVS638" s="156"/>
      <c r="NVT638" s="156"/>
      <c r="NVU638" s="156"/>
      <c r="NVV638" s="156"/>
      <c r="NVW638" s="156"/>
      <c r="NVX638" s="156"/>
      <c r="NVY638" s="156"/>
      <c r="NVZ638" s="156"/>
      <c r="NWA638" s="156"/>
      <c r="NWB638" s="156"/>
      <c r="NWC638" s="156"/>
      <c r="NWD638" s="156"/>
      <c r="NWE638" s="156"/>
      <c r="NWF638" s="156"/>
      <c r="NWG638" s="156"/>
      <c r="NWH638" s="156"/>
      <c r="NWI638" s="156"/>
      <c r="NWJ638" s="156"/>
      <c r="NWK638" s="156"/>
      <c r="NWL638" s="156"/>
      <c r="NWM638" s="156"/>
      <c r="NWN638" s="156"/>
      <c r="NWO638" s="156"/>
      <c r="NWP638" s="156"/>
      <c r="NWQ638" s="156"/>
      <c r="NWR638" s="156"/>
      <c r="NWS638" s="156"/>
      <c r="NWT638" s="156"/>
      <c r="NWU638" s="156"/>
      <c r="NWV638" s="156"/>
      <c r="NWW638" s="156"/>
      <c r="NWX638" s="156"/>
      <c r="NWY638" s="156"/>
      <c r="NWZ638" s="156"/>
      <c r="NXA638" s="156"/>
      <c r="NXB638" s="156"/>
      <c r="NXC638" s="156"/>
      <c r="NXD638" s="156"/>
      <c r="NXE638" s="156"/>
      <c r="NXF638" s="156"/>
      <c r="NXG638" s="156"/>
      <c r="NXH638" s="156"/>
      <c r="NXI638" s="156"/>
      <c r="NXJ638" s="156"/>
      <c r="NXK638" s="156"/>
      <c r="NXL638" s="156"/>
      <c r="NXM638" s="156"/>
      <c r="NXN638" s="156"/>
      <c r="NXO638" s="156"/>
      <c r="NXP638" s="156"/>
      <c r="NXQ638" s="156"/>
      <c r="NXR638" s="156"/>
      <c r="NXS638" s="156"/>
      <c r="NXT638" s="156"/>
      <c r="NXU638" s="156"/>
      <c r="NXV638" s="156"/>
      <c r="NXW638" s="156"/>
      <c r="NXX638" s="156"/>
      <c r="NXY638" s="156"/>
      <c r="NXZ638" s="156"/>
      <c r="NYA638" s="156"/>
      <c r="NYB638" s="156"/>
      <c r="NYC638" s="156"/>
      <c r="NYD638" s="156"/>
      <c r="NYE638" s="156"/>
      <c r="NYF638" s="156"/>
      <c r="NYG638" s="156"/>
      <c r="NYH638" s="156"/>
      <c r="NYI638" s="156"/>
      <c r="NYJ638" s="156"/>
      <c r="NYK638" s="156"/>
      <c r="NYL638" s="156"/>
      <c r="NYM638" s="156"/>
      <c r="NYN638" s="156"/>
      <c r="NYO638" s="156"/>
      <c r="NYP638" s="156"/>
      <c r="NYQ638" s="156"/>
      <c r="NYR638" s="156"/>
      <c r="NYS638" s="156"/>
      <c r="NYT638" s="156"/>
      <c r="NYU638" s="156"/>
      <c r="NYV638" s="156"/>
      <c r="NYW638" s="156"/>
      <c r="NYX638" s="156"/>
      <c r="NYY638" s="156"/>
      <c r="NYZ638" s="156"/>
      <c r="NZA638" s="156"/>
      <c r="NZB638" s="156"/>
      <c r="NZC638" s="156"/>
      <c r="NZD638" s="156"/>
      <c r="NZE638" s="156"/>
      <c r="NZF638" s="156"/>
      <c r="NZG638" s="156"/>
      <c r="NZH638" s="156"/>
      <c r="NZI638" s="156"/>
      <c r="NZJ638" s="156"/>
      <c r="NZK638" s="156"/>
      <c r="NZL638" s="156"/>
      <c r="NZM638" s="156"/>
      <c r="NZN638" s="156"/>
      <c r="NZO638" s="156"/>
      <c r="NZP638" s="156"/>
      <c r="NZQ638" s="156"/>
      <c r="NZR638" s="156"/>
      <c r="NZS638" s="156"/>
      <c r="NZT638" s="156"/>
      <c r="NZU638" s="156"/>
      <c r="NZV638" s="156"/>
      <c r="NZW638" s="156"/>
      <c r="NZX638" s="156"/>
      <c r="NZY638" s="156"/>
      <c r="NZZ638" s="156"/>
      <c r="OAA638" s="156"/>
      <c r="OAB638" s="156"/>
      <c r="OAC638" s="156"/>
      <c r="OAD638" s="156"/>
      <c r="OAE638" s="156"/>
      <c r="OAF638" s="156"/>
      <c r="OAG638" s="156"/>
      <c r="OAH638" s="156"/>
      <c r="OAI638" s="156"/>
      <c r="OAJ638" s="156"/>
      <c r="OAK638" s="156"/>
      <c r="OAL638" s="156"/>
      <c r="OAM638" s="156"/>
      <c r="OAN638" s="156"/>
      <c r="OAO638" s="156"/>
      <c r="OAP638" s="156"/>
      <c r="OAQ638" s="156"/>
      <c r="OAR638" s="156"/>
      <c r="OAS638" s="156"/>
      <c r="OAT638" s="156"/>
      <c r="OAU638" s="156"/>
      <c r="OAV638" s="156"/>
      <c r="OAW638" s="156"/>
      <c r="OAX638" s="156"/>
      <c r="OAY638" s="156"/>
      <c r="OAZ638" s="156"/>
      <c r="OBA638" s="156"/>
      <c r="OBB638" s="156"/>
      <c r="OBC638" s="156"/>
      <c r="OBD638" s="156"/>
      <c r="OBE638" s="156"/>
      <c r="OBF638" s="156"/>
      <c r="OBG638" s="156"/>
      <c r="OBH638" s="156"/>
      <c r="OBI638" s="156"/>
      <c r="OBJ638" s="156"/>
      <c r="OBK638" s="156"/>
      <c r="OBL638" s="156"/>
      <c r="OBM638" s="156"/>
      <c r="OBN638" s="156"/>
      <c r="OBO638" s="156"/>
      <c r="OBP638" s="156"/>
      <c r="OBQ638" s="156"/>
      <c r="OBR638" s="156"/>
      <c r="OBS638" s="156"/>
      <c r="OBT638" s="156"/>
      <c r="OBU638" s="156"/>
      <c r="OBV638" s="156"/>
      <c r="OBW638" s="156"/>
      <c r="OBX638" s="156"/>
      <c r="OBY638" s="156"/>
      <c r="OBZ638" s="156"/>
      <c r="OCA638" s="156"/>
      <c r="OCB638" s="156"/>
      <c r="OCC638" s="156"/>
      <c r="OCD638" s="156"/>
      <c r="OCE638" s="156"/>
      <c r="OCF638" s="156"/>
      <c r="OCG638" s="156"/>
      <c r="OCH638" s="156"/>
      <c r="OCI638" s="156"/>
      <c r="OCJ638" s="156"/>
      <c r="OCK638" s="156"/>
      <c r="OCL638" s="156"/>
      <c r="OCM638" s="156"/>
      <c r="OCN638" s="156"/>
      <c r="OCO638" s="156"/>
      <c r="OCP638" s="156"/>
      <c r="OCQ638" s="156"/>
      <c r="OCR638" s="156"/>
      <c r="OCS638" s="156"/>
      <c r="OCT638" s="156"/>
      <c r="OCU638" s="156"/>
      <c r="OCV638" s="156"/>
      <c r="OCW638" s="156"/>
      <c r="OCX638" s="156"/>
      <c r="OCY638" s="156"/>
      <c r="OCZ638" s="156"/>
      <c r="ODA638" s="156"/>
      <c r="ODB638" s="156"/>
      <c r="ODC638" s="156"/>
      <c r="ODD638" s="156"/>
      <c r="ODE638" s="156"/>
      <c r="ODF638" s="156"/>
      <c r="ODG638" s="156"/>
      <c r="ODH638" s="156"/>
      <c r="ODI638" s="156"/>
      <c r="ODJ638" s="156"/>
      <c r="ODK638" s="156"/>
      <c r="ODL638" s="156"/>
      <c r="ODM638" s="156"/>
      <c r="ODN638" s="156"/>
      <c r="ODO638" s="156"/>
      <c r="ODP638" s="156"/>
      <c r="ODQ638" s="156"/>
      <c r="ODR638" s="156"/>
      <c r="ODS638" s="156"/>
      <c r="ODT638" s="156"/>
      <c r="ODU638" s="156"/>
      <c r="ODV638" s="156"/>
      <c r="ODW638" s="156"/>
      <c r="ODX638" s="156"/>
      <c r="ODY638" s="156"/>
      <c r="ODZ638" s="156"/>
      <c r="OEA638" s="156"/>
      <c r="OEB638" s="156"/>
      <c r="OEC638" s="156"/>
      <c r="OED638" s="156"/>
      <c r="OEE638" s="156"/>
      <c r="OEF638" s="156"/>
      <c r="OEG638" s="156"/>
      <c r="OEH638" s="156"/>
      <c r="OEI638" s="156"/>
      <c r="OEJ638" s="156"/>
      <c r="OEK638" s="156"/>
      <c r="OEL638" s="156"/>
      <c r="OEM638" s="156"/>
      <c r="OEN638" s="156"/>
      <c r="OEO638" s="156"/>
      <c r="OEP638" s="156"/>
      <c r="OEQ638" s="156"/>
      <c r="OER638" s="156"/>
      <c r="OES638" s="156"/>
      <c r="OET638" s="156"/>
      <c r="OEU638" s="156"/>
      <c r="OEV638" s="156"/>
      <c r="OEW638" s="156"/>
      <c r="OEX638" s="156"/>
      <c r="OEY638" s="156"/>
      <c r="OEZ638" s="156"/>
      <c r="OFA638" s="156"/>
      <c r="OFB638" s="156"/>
      <c r="OFC638" s="156"/>
      <c r="OFD638" s="156"/>
      <c r="OFE638" s="156"/>
      <c r="OFF638" s="156"/>
      <c r="OFG638" s="156"/>
      <c r="OFH638" s="156"/>
      <c r="OFI638" s="156"/>
      <c r="OFJ638" s="156"/>
      <c r="OFK638" s="156"/>
      <c r="OFL638" s="156"/>
      <c r="OFM638" s="156"/>
      <c r="OFN638" s="156"/>
      <c r="OFO638" s="156"/>
      <c r="OFP638" s="156"/>
      <c r="OFQ638" s="156"/>
      <c r="OFR638" s="156"/>
      <c r="OFS638" s="156"/>
      <c r="OFT638" s="156"/>
      <c r="OFU638" s="156"/>
      <c r="OFV638" s="156"/>
      <c r="OFW638" s="156"/>
      <c r="OFX638" s="156"/>
      <c r="OFY638" s="156"/>
      <c r="OFZ638" s="156"/>
      <c r="OGA638" s="156"/>
      <c r="OGB638" s="156"/>
      <c r="OGC638" s="156"/>
      <c r="OGD638" s="156"/>
      <c r="OGE638" s="156"/>
      <c r="OGF638" s="156"/>
      <c r="OGG638" s="156"/>
      <c r="OGH638" s="156"/>
      <c r="OGI638" s="156"/>
      <c r="OGJ638" s="156"/>
      <c r="OGK638" s="156"/>
      <c r="OGL638" s="156"/>
      <c r="OGM638" s="156"/>
      <c r="OGN638" s="156"/>
      <c r="OGO638" s="156"/>
      <c r="OGP638" s="156"/>
      <c r="OGQ638" s="156"/>
      <c r="OGR638" s="156"/>
      <c r="OGS638" s="156"/>
      <c r="OGT638" s="156"/>
      <c r="OGU638" s="156"/>
      <c r="OGV638" s="156"/>
      <c r="OGW638" s="156"/>
      <c r="OGX638" s="156"/>
      <c r="OGY638" s="156"/>
      <c r="OGZ638" s="156"/>
      <c r="OHA638" s="156"/>
      <c r="OHB638" s="156"/>
      <c r="OHC638" s="156"/>
      <c r="OHD638" s="156"/>
      <c r="OHE638" s="156"/>
      <c r="OHF638" s="156"/>
      <c r="OHG638" s="156"/>
      <c r="OHH638" s="156"/>
      <c r="OHI638" s="156"/>
      <c r="OHJ638" s="156"/>
      <c r="OHK638" s="156"/>
      <c r="OHL638" s="156"/>
      <c r="OHM638" s="156"/>
      <c r="OHN638" s="156"/>
      <c r="OHO638" s="156"/>
      <c r="OHP638" s="156"/>
      <c r="OHQ638" s="156"/>
      <c r="OHR638" s="156"/>
      <c r="OHS638" s="156"/>
      <c r="OHT638" s="156"/>
      <c r="OHU638" s="156"/>
      <c r="OHV638" s="156"/>
      <c r="OHW638" s="156"/>
      <c r="OHX638" s="156"/>
      <c r="OHY638" s="156"/>
      <c r="OHZ638" s="156"/>
      <c r="OIA638" s="156"/>
      <c r="OIB638" s="156"/>
      <c r="OIC638" s="156"/>
      <c r="OID638" s="156"/>
      <c r="OIE638" s="156"/>
      <c r="OIF638" s="156"/>
      <c r="OIG638" s="156"/>
      <c r="OIH638" s="156"/>
      <c r="OII638" s="156"/>
      <c r="OIJ638" s="156"/>
      <c r="OIK638" s="156"/>
      <c r="OIL638" s="156"/>
      <c r="OIM638" s="156"/>
      <c r="OIN638" s="156"/>
      <c r="OIO638" s="156"/>
      <c r="OIP638" s="156"/>
      <c r="OIQ638" s="156"/>
      <c r="OIR638" s="156"/>
      <c r="OIS638" s="156"/>
      <c r="OIT638" s="156"/>
      <c r="OIU638" s="156"/>
      <c r="OIV638" s="156"/>
      <c r="OIW638" s="156"/>
      <c r="OIX638" s="156"/>
      <c r="OIY638" s="156"/>
      <c r="OIZ638" s="156"/>
      <c r="OJA638" s="156"/>
      <c r="OJB638" s="156"/>
      <c r="OJC638" s="156"/>
      <c r="OJD638" s="156"/>
      <c r="OJE638" s="156"/>
      <c r="OJF638" s="156"/>
      <c r="OJG638" s="156"/>
      <c r="OJH638" s="156"/>
      <c r="OJI638" s="156"/>
      <c r="OJJ638" s="156"/>
      <c r="OJK638" s="156"/>
      <c r="OJL638" s="156"/>
      <c r="OJM638" s="156"/>
      <c r="OJN638" s="156"/>
      <c r="OJO638" s="156"/>
      <c r="OJP638" s="156"/>
      <c r="OJQ638" s="156"/>
      <c r="OJR638" s="156"/>
      <c r="OJS638" s="156"/>
      <c r="OJT638" s="156"/>
      <c r="OJU638" s="156"/>
      <c r="OJV638" s="156"/>
      <c r="OJW638" s="156"/>
      <c r="OJX638" s="156"/>
      <c r="OJY638" s="156"/>
      <c r="OJZ638" s="156"/>
      <c r="OKA638" s="156"/>
      <c r="OKB638" s="156"/>
      <c r="OKC638" s="156"/>
      <c r="OKD638" s="156"/>
      <c r="OKE638" s="156"/>
      <c r="OKF638" s="156"/>
      <c r="OKG638" s="156"/>
      <c r="OKH638" s="156"/>
      <c r="OKI638" s="156"/>
      <c r="OKJ638" s="156"/>
      <c r="OKK638" s="156"/>
      <c r="OKL638" s="156"/>
      <c r="OKM638" s="156"/>
      <c r="OKN638" s="156"/>
      <c r="OKO638" s="156"/>
      <c r="OKP638" s="156"/>
      <c r="OKQ638" s="156"/>
      <c r="OKR638" s="156"/>
      <c r="OKS638" s="156"/>
      <c r="OKT638" s="156"/>
      <c r="OKU638" s="156"/>
      <c r="OKV638" s="156"/>
      <c r="OKW638" s="156"/>
      <c r="OKX638" s="156"/>
      <c r="OKY638" s="156"/>
      <c r="OKZ638" s="156"/>
      <c r="OLA638" s="156"/>
      <c r="OLB638" s="156"/>
      <c r="OLC638" s="156"/>
      <c r="OLD638" s="156"/>
      <c r="OLE638" s="156"/>
      <c r="OLF638" s="156"/>
      <c r="OLG638" s="156"/>
      <c r="OLH638" s="156"/>
      <c r="OLI638" s="156"/>
      <c r="OLJ638" s="156"/>
      <c r="OLK638" s="156"/>
      <c r="OLL638" s="156"/>
      <c r="OLM638" s="156"/>
      <c r="OLN638" s="156"/>
      <c r="OLO638" s="156"/>
      <c r="OLP638" s="156"/>
      <c r="OLQ638" s="156"/>
      <c r="OLR638" s="156"/>
      <c r="OLS638" s="156"/>
      <c r="OLT638" s="156"/>
      <c r="OLU638" s="156"/>
      <c r="OLV638" s="156"/>
      <c r="OLW638" s="156"/>
      <c r="OLX638" s="156"/>
      <c r="OLY638" s="156"/>
      <c r="OLZ638" s="156"/>
      <c r="OMA638" s="156"/>
      <c r="OMB638" s="156"/>
      <c r="OMC638" s="156"/>
      <c r="OMD638" s="156"/>
      <c r="OME638" s="156"/>
      <c r="OMF638" s="156"/>
      <c r="OMG638" s="156"/>
      <c r="OMH638" s="156"/>
      <c r="OMI638" s="156"/>
      <c r="OMJ638" s="156"/>
      <c r="OMK638" s="156"/>
      <c r="OML638" s="156"/>
      <c r="OMM638" s="156"/>
      <c r="OMN638" s="156"/>
      <c r="OMO638" s="156"/>
      <c r="OMP638" s="156"/>
      <c r="OMQ638" s="156"/>
      <c r="OMR638" s="156"/>
      <c r="OMS638" s="156"/>
      <c r="OMT638" s="156"/>
      <c r="OMU638" s="156"/>
      <c r="OMV638" s="156"/>
      <c r="OMW638" s="156"/>
      <c r="OMX638" s="156"/>
      <c r="OMY638" s="156"/>
      <c r="OMZ638" s="156"/>
      <c r="ONA638" s="156"/>
      <c r="ONB638" s="156"/>
      <c r="ONC638" s="156"/>
      <c r="OND638" s="156"/>
      <c r="ONE638" s="156"/>
      <c r="ONF638" s="156"/>
      <c r="ONG638" s="156"/>
      <c r="ONH638" s="156"/>
      <c r="ONI638" s="156"/>
      <c r="ONJ638" s="156"/>
      <c r="ONK638" s="156"/>
      <c r="ONL638" s="156"/>
      <c r="ONM638" s="156"/>
      <c r="ONN638" s="156"/>
      <c r="ONO638" s="156"/>
      <c r="ONP638" s="156"/>
      <c r="ONQ638" s="156"/>
      <c r="ONR638" s="156"/>
      <c r="ONS638" s="156"/>
      <c r="ONT638" s="156"/>
      <c r="ONU638" s="156"/>
      <c r="ONV638" s="156"/>
      <c r="ONW638" s="156"/>
      <c r="ONX638" s="156"/>
      <c r="ONY638" s="156"/>
      <c r="ONZ638" s="156"/>
      <c r="OOA638" s="156"/>
      <c r="OOB638" s="156"/>
      <c r="OOC638" s="156"/>
      <c r="OOD638" s="156"/>
      <c r="OOE638" s="156"/>
      <c r="OOF638" s="156"/>
      <c r="OOG638" s="156"/>
      <c r="OOH638" s="156"/>
      <c r="OOI638" s="156"/>
      <c r="OOJ638" s="156"/>
      <c r="OOK638" s="156"/>
      <c r="OOL638" s="156"/>
      <c r="OOM638" s="156"/>
      <c r="OON638" s="156"/>
      <c r="OOO638" s="156"/>
      <c r="OOP638" s="156"/>
      <c r="OOQ638" s="156"/>
      <c r="OOR638" s="156"/>
      <c r="OOS638" s="156"/>
      <c r="OOT638" s="156"/>
      <c r="OOU638" s="156"/>
      <c r="OOV638" s="156"/>
      <c r="OOW638" s="156"/>
      <c r="OOX638" s="156"/>
      <c r="OOY638" s="156"/>
      <c r="OOZ638" s="156"/>
      <c r="OPA638" s="156"/>
      <c r="OPB638" s="156"/>
      <c r="OPC638" s="156"/>
      <c r="OPD638" s="156"/>
      <c r="OPE638" s="156"/>
      <c r="OPF638" s="156"/>
      <c r="OPG638" s="156"/>
      <c r="OPH638" s="156"/>
      <c r="OPI638" s="156"/>
      <c r="OPJ638" s="156"/>
      <c r="OPK638" s="156"/>
      <c r="OPL638" s="156"/>
      <c r="OPM638" s="156"/>
      <c r="OPN638" s="156"/>
      <c r="OPO638" s="156"/>
      <c r="OPP638" s="156"/>
      <c r="OPQ638" s="156"/>
      <c r="OPR638" s="156"/>
      <c r="OPS638" s="156"/>
      <c r="OPT638" s="156"/>
      <c r="OPU638" s="156"/>
      <c r="OPV638" s="156"/>
      <c r="OPW638" s="156"/>
      <c r="OPX638" s="156"/>
      <c r="OPY638" s="156"/>
      <c r="OPZ638" s="156"/>
      <c r="OQA638" s="156"/>
      <c r="OQB638" s="156"/>
      <c r="OQC638" s="156"/>
      <c r="OQD638" s="156"/>
      <c r="OQE638" s="156"/>
      <c r="OQF638" s="156"/>
      <c r="OQG638" s="156"/>
      <c r="OQH638" s="156"/>
      <c r="OQI638" s="156"/>
      <c r="OQJ638" s="156"/>
      <c r="OQK638" s="156"/>
      <c r="OQL638" s="156"/>
      <c r="OQM638" s="156"/>
      <c r="OQN638" s="156"/>
      <c r="OQO638" s="156"/>
      <c r="OQP638" s="156"/>
      <c r="OQQ638" s="156"/>
      <c r="OQR638" s="156"/>
      <c r="OQS638" s="156"/>
      <c r="OQT638" s="156"/>
      <c r="OQU638" s="156"/>
      <c r="OQV638" s="156"/>
      <c r="OQW638" s="156"/>
      <c r="OQX638" s="156"/>
      <c r="OQY638" s="156"/>
      <c r="OQZ638" s="156"/>
      <c r="ORA638" s="156"/>
      <c r="ORB638" s="156"/>
      <c r="ORC638" s="156"/>
      <c r="ORD638" s="156"/>
      <c r="ORE638" s="156"/>
      <c r="ORF638" s="156"/>
      <c r="ORG638" s="156"/>
      <c r="ORH638" s="156"/>
      <c r="ORI638" s="156"/>
      <c r="ORJ638" s="156"/>
      <c r="ORK638" s="156"/>
      <c r="ORL638" s="156"/>
      <c r="ORM638" s="156"/>
      <c r="ORN638" s="156"/>
      <c r="ORO638" s="156"/>
      <c r="ORP638" s="156"/>
      <c r="ORQ638" s="156"/>
      <c r="ORR638" s="156"/>
      <c r="ORS638" s="156"/>
      <c r="ORT638" s="156"/>
      <c r="ORU638" s="156"/>
      <c r="ORV638" s="156"/>
      <c r="ORW638" s="156"/>
      <c r="ORX638" s="156"/>
      <c r="ORY638" s="156"/>
      <c r="ORZ638" s="156"/>
      <c r="OSA638" s="156"/>
      <c r="OSB638" s="156"/>
      <c r="OSC638" s="156"/>
      <c r="OSD638" s="156"/>
      <c r="OSE638" s="156"/>
      <c r="OSF638" s="156"/>
      <c r="OSG638" s="156"/>
      <c r="OSH638" s="156"/>
      <c r="OSI638" s="156"/>
      <c r="OSJ638" s="156"/>
      <c r="OSK638" s="156"/>
      <c r="OSL638" s="156"/>
      <c r="OSM638" s="156"/>
      <c r="OSN638" s="156"/>
      <c r="OSO638" s="156"/>
      <c r="OSP638" s="156"/>
      <c r="OSQ638" s="156"/>
      <c r="OSR638" s="156"/>
      <c r="OSS638" s="156"/>
      <c r="OST638" s="156"/>
      <c r="OSU638" s="156"/>
      <c r="OSV638" s="156"/>
      <c r="OSW638" s="156"/>
      <c r="OSX638" s="156"/>
      <c r="OSY638" s="156"/>
      <c r="OSZ638" s="156"/>
      <c r="OTA638" s="156"/>
      <c r="OTB638" s="156"/>
      <c r="OTC638" s="156"/>
      <c r="OTD638" s="156"/>
      <c r="OTE638" s="156"/>
      <c r="OTF638" s="156"/>
      <c r="OTG638" s="156"/>
      <c r="OTH638" s="156"/>
      <c r="OTI638" s="156"/>
      <c r="OTJ638" s="156"/>
      <c r="OTK638" s="156"/>
      <c r="OTL638" s="156"/>
      <c r="OTM638" s="156"/>
      <c r="OTN638" s="156"/>
      <c r="OTO638" s="156"/>
      <c r="OTP638" s="156"/>
      <c r="OTQ638" s="156"/>
      <c r="OTR638" s="156"/>
      <c r="OTS638" s="156"/>
      <c r="OTT638" s="156"/>
      <c r="OTU638" s="156"/>
      <c r="OTV638" s="156"/>
      <c r="OTW638" s="156"/>
      <c r="OTX638" s="156"/>
      <c r="OTY638" s="156"/>
      <c r="OTZ638" s="156"/>
      <c r="OUA638" s="156"/>
      <c r="OUB638" s="156"/>
      <c r="OUC638" s="156"/>
      <c r="OUD638" s="156"/>
      <c r="OUE638" s="156"/>
      <c r="OUF638" s="156"/>
      <c r="OUG638" s="156"/>
      <c r="OUH638" s="156"/>
      <c r="OUI638" s="156"/>
      <c r="OUJ638" s="156"/>
      <c r="OUK638" s="156"/>
      <c r="OUL638" s="156"/>
      <c r="OUM638" s="156"/>
      <c r="OUN638" s="156"/>
      <c r="OUO638" s="156"/>
      <c r="OUP638" s="156"/>
      <c r="OUQ638" s="156"/>
      <c r="OUR638" s="156"/>
      <c r="OUS638" s="156"/>
      <c r="OUT638" s="156"/>
      <c r="OUU638" s="156"/>
      <c r="OUV638" s="156"/>
      <c r="OUW638" s="156"/>
      <c r="OUX638" s="156"/>
      <c r="OUY638" s="156"/>
      <c r="OUZ638" s="156"/>
      <c r="OVA638" s="156"/>
      <c r="OVB638" s="156"/>
      <c r="OVC638" s="156"/>
      <c r="OVD638" s="156"/>
      <c r="OVE638" s="156"/>
      <c r="OVF638" s="156"/>
      <c r="OVG638" s="156"/>
      <c r="OVH638" s="156"/>
      <c r="OVI638" s="156"/>
      <c r="OVJ638" s="156"/>
      <c r="OVK638" s="156"/>
      <c r="OVL638" s="156"/>
      <c r="OVM638" s="156"/>
      <c r="OVN638" s="156"/>
      <c r="OVO638" s="156"/>
      <c r="OVP638" s="156"/>
      <c r="OVQ638" s="156"/>
      <c r="OVR638" s="156"/>
      <c r="OVS638" s="156"/>
      <c r="OVT638" s="156"/>
      <c r="OVU638" s="156"/>
      <c r="OVV638" s="156"/>
      <c r="OVW638" s="156"/>
      <c r="OVX638" s="156"/>
      <c r="OVY638" s="156"/>
      <c r="OVZ638" s="156"/>
      <c r="OWA638" s="156"/>
      <c r="OWB638" s="156"/>
      <c r="OWC638" s="156"/>
      <c r="OWD638" s="156"/>
      <c r="OWE638" s="156"/>
      <c r="OWF638" s="156"/>
      <c r="OWG638" s="156"/>
      <c r="OWH638" s="156"/>
      <c r="OWI638" s="156"/>
      <c r="OWJ638" s="156"/>
      <c r="OWK638" s="156"/>
      <c r="OWL638" s="156"/>
      <c r="OWM638" s="156"/>
      <c r="OWN638" s="156"/>
      <c r="OWO638" s="156"/>
      <c r="OWP638" s="156"/>
      <c r="OWQ638" s="156"/>
      <c r="OWR638" s="156"/>
      <c r="OWS638" s="156"/>
      <c r="OWT638" s="156"/>
      <c r="OWU638" s="156"/>
      <c r="OWV638" s="156"/>
      <c r="OWW638" s="156"/>
      <c r="OWX638" s="156"/>
      <c r="OWY638" s="156"/>
      <c r="OWZ638" s="156"/>
      <c r="OXA638" s="156"/>
      <c r="OXB638" s="156"/>
      <c r="OXC638" s="156"/>
      <c r="OXD638" s="156"/>
      <c r="OXE638" s="156"/>
      <c r="OXF638" s="156"/>
      <c r="OXG638" s="156"/>
      <c r="OXH638" s="156"/>
      <c r="OXI638" s="156"/>
      <c r="OXJ638" s="156"/>
      <c r="OXK638" s="156"/>
      <c r="OXL638" s="156"/>
      <c r="OXM638" s="156"/>
      <c r="OXN638" s="156"/>
      <c r="OXO638" s="156"/>
      <c r="OXP638" s="156"/>
      <c r="OXQ638" s="156"/>
      <c r="OXR638" s="156"/>
      <c r="OXS638" s="156"/>
      <c r="OXT638" s="156"/>
      <c r="OXU638" s="156"/>
      <c r="OXV638" s="156"/>
      <c r="OXW638" s="156"/>
      <c r="OXX638" s="156"/>
      <c r="OXY638" s="156"/>
      <c r="OXZ638" s="156"/>
      <c r="OYA638" s="156"/>
      <c r="OYB638" s="156"/>
      <c r="OYC638" s="156"/>
      <c r="OYD638" s="156"/>
      <c r="OYE638" s="156"/>
      <c r="OYF638" s="156"/>
      <c r="OYG638" s="156"/>
      <c r="OYH638" s="156"/>
      <c r="OYI638" s="156"/>
      <c r="OYJ638" s="156"/>
      <c r="OYK638" s="156"/>
      <c r="OYL638" s="156"/>
      <c r="OYM638" s="156"/>
      <c r="OYN638" s="156"/>
      <c r="OYO638" s="156"/>
      <c r="OYP638" s="156"/>
      <c r="OYQ638" s="156"/>
      <c r="OYR638" s="156"/>
      <c r="OYS638" s="156"/>
      <c r="OYT638" s="156"/>
      <c r="OYU638" s="156"/>
      <c r="OYV638" s="156"/>
      <c r="OYW638" s="156"/>
      <c r="OYX638" s="156"/>
      <c r="OYY638" s="156"/>
      <c r="OYZ638" s="156"/>
      <c r="OZA638" s="156"/>
      <c r="OZB638" s="156"/>
      <c r="OZC638" s="156"/>
      <c r="OZD638" s="156"/>
      <c r="OZE638" s="156"/>
      <c r="OZF638" s="156"/>
      <c r="OZG638" s="156"/>
      <c r="OZH638" s="156"/>
      <c r="OZI638" s="156"/>
      <c r="OZJ638" s="156"/>
      <c r="OZK638" s="156"/>
      <c r="OZL638" s="156"/>
      <c r="OZM638" s="156"/>
      <c r="OZN638" s="156"/>
      <c r="OZO638" s="156"/>
      <c r="OZP638" s="156"/>
      <c r="OZQ638" s="156"/>
      <c r="OZR638" s="156"/>
      <c r="OZS638" s="156"/>
      <c r="OZT638" s="156"/>
      <c r="OZU638" s="156"/>
      <c r="OZV638" s="156"/>
      <c r="OZW638" s="156"/>
      <c r="OZX638" s="156"/>
      <c r="OZY638" s="156"/>
      <c r="OZZ638" s="156"/>
      <c r="PAA638" s="156"/>
      <c r="PAB638" s="156"/>
      <c r="PAC638" s="156"/>
      <c r="PAD638" s="156"/>
      <c r="PAE638" s="156"/>
      <c r="PAF638" s="156"/>
      <c r="PAG638" s="156"/>
      <c r="PAH638" s="156"/>
      <c r="PAI638" s="156"/>
      <c r="PAJ638" s="156"/>
      <c r="PAK638" s="156"/>
      <c r="PAL638" s="156"/>
      <c r="PAM638" s="156"/>
      <c r="PAN638" s="156"/>
      <c r="PAO638" s="156"/>
      <c r="PAP638" s="156"/>
      <c r="PAQ638" s="156"/>
      <c r="PAR638" s="156"/>
      <c r="PAS638" s="156"/>
      <c r="PAT638" s="156"/>
      <c r="PAU638" s="156"/>
      <c r="PAV638" s="156"/>
      <c r="PAW638" s="156"/>
      <c r="PAX638" s="156"/>
      <c r="PAY638" s="156"/>
      <c r="PAZ638" s="156"/>
      <c r="PBA638" s="156"/>
      <c r="PBB638" s="156"/>
      <c r="PBC638" s="156"/>
      <c r="PBD638" s="156"/>
      <c r="PBE638" s="156"/>
      <c r="PBF638" s="156"/>
      <c r="PBG638" s="156"/>
      <c r="PBH638" s="156"/>
      <c r="PBI638" s="156"/>
      <c r="PBJ638" s="156"/>
      <c r="PBK638" s="156"/>
      <c r="PBL638" s="156"/>
      <c r="PBM638" s="156"/>
      <c r="PBN638" s="156"/>
      <c r="PBO638" s="156"/>
      <c r="PBP638" s="156"/>
      <c r="PBQ638" s="156"/>
      <c r="PBR638" s="156"/>
      <c r="PBS638" s="156"/>
      <c r="PBT638" s="156"/>
      <c r="PBU638" s="156"/>
      <c r="PBV638" s="156"/>
      <c r="PBW638" s="156"/>
      <c r="PBX638" s="156"/>
      <c r="PBY638" s="156"/>
      <c r="PBZ638" s="156"/>
      <c r="PCA638" s="156"/>
      <c r="PCB638" s="156"/>
      <c r="PCC638" s="156"/>
      <c r="PCD638" s="156"/>
      <c r="PCE638" s="156"/>
      <c r="PCF638" s="156"/>
      <c r="PCG638" s="156"/>
      <c r="PCH638" s="156"/>
      <c r="PCI638" s="156"/>
      <c r="PCJ638" s="156"/>
      <c r="PCK638" s="156"/>
      <c r="PCL638" s="156"/>
      <c r="PCM638" s="156"/>
      <c r="PCN638" s="156"/>
      <c r="PCO638" s="156"/>
      <c r="PCP638" s="156"/>
      <c r="PCQ638" s="156"/>
      <c r="PCR638" s="156"/>
      <c r="PCS638" s="156"/>
      <c r="PCT638" s="156"/>
      <c r="PCU638" s="156"/>
      <c r="PCV638" s="156"/>
      <c r="PCW638" s="156"/>
      <c r="PCX638" s="156"/>
      <c r="PCY638" s="156"/>
      <c r="PCZ638" s="156"/>
      <c r="PDA638" s="156"/>
      <c r="PDB638" s="156"/>
      <c r="PDC638" s="156"/>
      <c r="PDD638" s="156"/>
      <c r="PDE638" s="156"/>
      <c r="PDF638" s="156"/>
      <c r="PDG638" s="156"/>
      <c r="PDH638" s="156"/>
      <c r="PDI638" s="156"/>
      <c r="PDJ638" s="156"/>
      <c r="PDK638" s="156"/>
      <c r="PDL638" s="156"/>
      <c r="PDM638" s="156"/>
      <c r="PDN638" s="156"/>
      <c r="PDO638" s="156"/>
      <c r="PDP638" s="156"/>
      <c r="PDQ638" s="156"/>
      <c r="PDR638" s="156"/>
      <c r="PDS638" s="156"/>
      <c r="PDT638" s="156"/>
      <c r="PDU638" s="156"/>
      <c r="PDV638" s="156"/>
      <c r="PDW638" s="156"/>
      <c r="PDX638" s="156"/>
      <c r="PDY638" s="156"/>
      <c r="PDZ638" s="156"/>
      <c r="PEA638" s="156"/>
      <c r="PEB638" s="156"/>
      <c r="PEC638" s="156"/>
      <c r="PED638" s="156"/>
      <c r="PEE638" s="156"/>
      <c r="PEF638" s="156"/>
      <c r="PEG638" s="156"/>
      <c r="PEH638" s="156"/>
      <c r="PEI638" s="156"/>
      <c r="PEJ638" s="156"/>
      <c r="PEK638" s="156"/>
      <c r="PEL638" s="156"/>
      <c r="PEM638" s="156"/>
      <c r="PEN638" s="156"/>
      <c r="PEO638" s="156"/>
      <c r="PEP638" s="156"/>
      <c r="PEQ638" s="156"/>
      <c r="PER638" s="156"/>
      <c r="PES638" s="156"/>
      <c r="PET638" s="156"/>
      <c r="PEU638" s="156"/>
      <c r="PEV638" s="156"/>
      <c r="PEW638" s="156"/>
      <c r="PEX638" s="156"/>
      <c r="PEY638" s="156"/>
      <c r="PEZ638" s="156"/>
      <c r="PFA638" s="156"/>
      <c r="PFB638" s="156"/>
      <c r="PFC638" s="156"/>
      <c r="PFD638" s="156"/>
      <c r="PFE638" s="156"/>
      <c r="PFF638" s="156"/>
      <c r="PFG638" s="156"/>
      <c r="PFH638" s="156"/>
      <c r="PFI638" s="156"/>
      <c r="PFJ638" s="156"/>
      <c r="PFK638" s="156"/>
      <c r="PFL638" s="156"/>
      <c r="PFM638" s="156"/>
      <c r="PFN638" s="156"/>
      <c r="PFO638" s="156"/>
      <c r="PFP638" s="156"/>
      <c r="PFQ638" s="156"/>
      <c r="PFR638" s="156"/>
      <c r="PFS638" s="156"/>
      <c r="PFT638" s="156"/>
      <c r="PFU638" s="156"/>
      <c r="PFV638" s="156"/>
      <c r="PFW638" s="156"/>
      <c r="PFX638" s="156"/>
      <c r="PFY638" s="156"/>
      <c r="PFZ638" s="156"/>
      <c r="PGA638" s="156"/>
      <c r="PGB638" s="156"/>
      <c r="PGC638" s="156"/>
      <c r="PGD638" s="156"/>
      <c r="PGE638" s="156"/>
      <c r="PGF638" s="156"/>
      <c r="PGG638" s="156"/>
      <c r="PGH638" s="156"/>
      <c r="PGI638" s="156"/>
      <c r="PGJ638" s="156"/>
      <c r="PGK638" s="156"/>
      <c r="PGL638" s="156"/>
      <c r="PGM638" s="156"/>
      <c r="PGN638" s="156"/>
      <c r="PGO638" s="156"/>
      <c r="PGP638" s="156"/>
      <c r="PGQ638" s="156"/>
      <c r="PGR638" s="156"/>
      <c r="PGS638" s="156"/>
      <c r="PGT638" s="156"/>
      <c r="PGU638" s="156"/>
      <c r="PGV638" s="156"/>
      <c r="PGW638" s="156"/>
      <c r="PGX638" s="156"/>
      <c r="PGY638" s="156"/>
      <c r="PGZ638" s="156"/>
      <c r="PHA638" s="156"/>
      <c r="PHB638" s="156"/>
      <c r="PHC638" s="156"/>
      <c r="PHD638" s="156"/>
      <c r="PHE638" s="156"/>
      <c r="PHF638" s="156"/>
      <c r="PHG638" s="156"/>
      <c r="PHH638" s="156"/>
      <c r="PHI638" s="156"/>
      <c r="PHJ638" s="156"/>
      <c r="PHK638" s="156"/>
      <c r="PHL638" s="156"/>
      <c r="PHM638" s="156"/>
      <c r="PHN638" s="156"/>
      <c r="PHO638" s="156"/>
      <c r="PHP638" s="156"/>
      <c r="PHQ638" s="156"/>
      <c r="PHR638" s="156"/>
      <c r="PHS638" s="156"/>
      <c r="PHT638" s="156"/>
      <c r="PHU638" s="156"/>
      <c r="PHV638" s="156"/>
      <c r="PHW638" s="156"/>
      <c r="PHX638" s="156"/>
      <c r="PHY638" s="156"/>
      <c r="PHZ638" s="156"/>
      <c r="PIA638" s="156"/>
      <c r="PIB638" s="156"/>
      <c r="PIC638" s="156"/>
      <c r="PID638" s="156"/>
      <c r="PIE638" s="156"/>
      <c r="PIF638" s="156"/>
      <c r="PIG638" s="156"/>
      <c r="PIH638" s="156"/>
      <c r="PII638" s="156"/>
      <c r="PIJ638" s="156"/>
      <c r="PIK638" s="156"/>
      <c r="PIL638" s="156"/>
      <c r="PIM638" s="156"/>
      <c r="PIN638" s="156"/>
      <c r="PIO638" s="156"/>
      <c r="PIP638" s="156"/>
      <c r="PIQ638" s="156"/>
      <c r="PIR638" s="156"/>
      <c r="PIS638" s="156"/>
      <c r="PIT638" s="156"/>
      <c r="PIU638" s="156"/>
      <c r="PIV638" s="156"/>
      <c r="PIW638" s="156"/>
      <c r="PIX638" s="156"/>
      <c r="PIY638" s="156"/>
      <c r="PIZ638" s="156"/>
      <c r="PJA638" s="156"/>
      <c r="PJB638" s="156"/>
      <c r="PJC638" s="156"/>
      <c r="PJD638" s="156"/>
      <c r="PJE638" s="156"/>
      <c r="PJF638" s="156"/>
      <c r="PJG638" s="156"/>
      <c r="PJH638" s="156"/>
      <c r="PJI638" s="156"/>
      <c r="PJJ638" s="156"/>
      <c r="PJK638" s="156"/>
      <c r="PJL638" s="156"/>
      <c r="PJM638" s="156"/>
      <c r="PJN638" s="156"/>
      <c r="PJO638" s="156"/>
      <c r="PJP638" s="156"/>
      <c r="PJQ638" s="156"/>
      <c r="PJR638" s="156"/>
      <c r="PJS638" s="156"/>
      <c r="PJT638" s="156"/>
      <c r="PJU638" s="156"/>
      <c r="PJV638" s="156"/>
      <c r="PJW638" s="156"/>
      <c r="PJX638" s="156"/>
      <c r="PJY638" s="156"/>
      <c r="PJZ638" s="156"/>
      <c r="PKA638" s="156"/>
      <c r="PKB638" s="156"/>
      <c r="PKC638" s="156"/>
      <c r="PKD638" s="156"/>
      <c r="PKE638" s="156"/>
      <c r="PKF638" s="156"/>
      <c r="PKG638" s="156"/>
      <c r="PKH638" s="156"/>
      <c r="PKI638" s="156"/>
      <c r="PKJ638" s="156"/>
      <c r="PKK638" s="156"/>
      <c r="PKL638" s="156"/>
      <c r="PKM638" s="156"/>
      <c r="PKN638" s="156"/>
      <c r="PKO638" s="156"/>
      <c r="PKP638" s="156"/>
      <c r="PKQ638" s="156"/>
      <c r="PKR638" s="156"/>
      <c r="PKS638" s="156"/>
      <c r="PKT638" s="156"/>
      <c r="PKU638" s="156"/>
      <c r="PKV638" s="156"/>
      <c r="PKW638" s="156"/>
      <c r="PKX638" s="156"/>
      <c r="PKY638" s="156"/>
      <c r="PKZ638" s="156"/>
      <c r="PLA638" s="156"/>
      <c r="PLB638" s="156"/>
      <c r="PLC638" s="156"/>
      <c r="PLD638" s="156"/>
      <c r="PLE638" s="156"/>
      <c r="PLF638" s="156"/>
      <c r="PLG638" s="156"/>
      <c r="PLH638" s="156"/>
      <c r="PLI638" s="156"/>
      <c r="PLJ638" s="156"/>
      <c r="PLK638" s="156"/>
      <c r="PLL638" s="156"/>
      <c r="PLM638" s="156"/>
      <c r="PLN638" s="156"/>
      <c r="PLO638" s="156"/>
      <c r="PLP638" s="156"/>
      <c r="PLQ638" s="156"/>
      <c r="PLR638" s="156"/>
      <c r="PLS638" s="156"/>
      <c r="PLT638" s="156"/>
      <c r="PLU638" s="156"/>
      <c r="PLV638" s="156"/>
      <c r="PLW638" s="156"/>
      <c r="PLX638" s="156"/>
      <c r="PLY638" s="156"/>
      <c r="PLZ638" s="156"/>
      <c r="PMA638" s="156"/>
      <c r="PMB638" s="156"/>
      <c r="PMC638" s="156"/>
      <c r="PMD638" s="156"/>
      <c r="PME638" s="156"/>
      <c r="PMF638" s="156"/>
      <c r="PMG638" s="156"/>
      <c r="PMH638" s="156"/>
      <c r="PMI638" s="156"/>
      <c r="PMJ638" s="156"/>
      <c r="PMK638" s="156"/>
      <c r="PML638" s="156"/>
      <c r="PMM638" s="156"/>
      <c r="PMN638" s="156"/>
      <c r="PMO638" s="156"/>
      <c r="PMP638" s="156"/>
      <c r="PMQ638" s="156"/>
      <c r="PMR638" s="156"/>
      <c r="PMS638" s="156"/>
      <c r="PMT638" s="156"/>
      <c r="PMU638" s="156"/>
      <c r="PMV638" s="156"/>
      <c r="PMW638" s="156"/>
      <c r="PMX638" s="156"/>
      <c r="PMY638" s="156"/>
      <c r="PMZ638" s="156"/>
      <c r="PNA638" s="156"/>
      <c r="PNB638" s="156"/>
      <c r="PNC638" s="156"/>
      <c r="PND638" s="156"/>
      <c r="PNE638" s="156"/>
      <c r="PNF638" s="156"/>
      <c r="PNG638" s="156"/>
      <c r="PNH638" s="156"/>
      <c r="PNI638" s="156"/>
      <c r="PNJ638" s="156"/>
      <c r="PNK638" s="156"/>
      <c r="PNL638" s="156"/>
      <c r="PNM638" s="156"/>
      <c r="PNN638" s="156"/>
      <c r="PNO638" s="156"/>
      <c r="PNP638" s="156"/>
      <c r="PNQ638" s="156"/>
      <c r="PNR638" s="156"/>
      <c r="PNS638" s="156"/>
      <c r="PNT638" s="156"/>
      <c r="PNU638" s="156"/>
      <c r="PNV638" s="156"/>
      <c r="PNW638" s="156"/>
      <c r="PNX638" s="156"/>
      <c r="PNY638" s="156"/>
      <c r="PNZ638" s="156"/>
      <c r="POA638" s="156"/>
      <c r="POB638" s="156"/>
      <c r="POC638" s="156"/>
      <c r="POD638" s="156"/>
      <c r="POE638" s="156"/>
      <c r="POF638" s="156"/>
      <c r="POG638" s="156"/>
      <c r="POH638" s="156"/>
      <c r="POI638" s="156"/>
      <c r="POJ638" s="156"/>
      <c r="POK638" s="156"/>
      <c r="POL638" s="156"/>
      <c r="POM638" s="156"/>
      <c r="PON638" s="156"/>
      <c r="POO638" s="156"/>
      <c r="POP638" s="156"/>
      <c r="POQ638" s="156"/>
      <c r="POR638" s="156"/>
      <c r="POS638" s="156"/>
      <c r="POT638" s="156"/>
      <c r="POU638" s="156"/>
      <c r="POV638" s="156"/>
      <c r="POW638" s="156"/>
      <c r="POX638" s="156"/>
      <c r="POY638" s="156"/>
      <c r="POZ638" s="156"/>
      <c r="PPA638" s="156"/>
      <c r="PPB638" s="156"/>
      <c r="PPC638" s="156"/>
      <c r="PPD638" s="156"/>
      <c r="PPE638" s="156"/>
      <c r="PPF638" s="156"/>
      <c r="PPG638" s="156"/>
      <c r="PPH638" s="156"/>
      <c r="PPI638" s="156"/>
      <c r="PPJ638" s="156"/>
      <c r="PPK638" s="156"/>
      <c r="PPL638" s="156"/>
      <c r="PPM638" s="156"/>
      <c r="PPN638" s="156"/>
      <c r="PPO638" s="156"/>
      <c r="PPP638" s="156"/>
      <c r="PPQ638" s="156"/>
      <c r="PPR638" s="156"/>
      <c r="PPS638" s="156"/>
      <c r="PPT638" s="156"/>
      <c r="PPU638" s="156"/>
      <c r="PPV638" s="156"/>
      <c r="PPW638" s="156"/>
      <c r="PPX638" s="156"/>
      <c r="PPY638" s="156"/>
      <c r="PPZ638" s="156"/>
      <c r="PQA638" s="156"/>
      <c r="PQB638" s="156"/>
      <c r="PQC638" s="156"/>
      <c r="PQD638" s="156"/>
      <c r="PQE638" s="156"/>
      <c r="PQF638" s="156"/>
      <c r="PQG638" s="156"/>
      <c r="PQH638" s="156"/>
      <c r="PQI638" s="156"/>
      <c r="PQJ638" s="156"/>
      <c r="PQK638" s="156"/>
      <c r="PQL638" s="156"/>
      <c r="PQM638" s="156"/>
      <c r="PQN638" s="156"/>
      <c r="PQO638" s="156"/>
      <c r="PQP638" s="156"/>
      <c r="PQQ638" s="156"/>
      <c r="PQR638" s="156"/>
      <c r="PQS638" s="156"/>
      <c r="PQT638" s="156"/>
      <c r="PQU638" s="156"/>
      <c r="PQV638" s="156"/>
      <c r="PQW638" s="156"/>
      <c r="PQX638" s="156"/>
      <c r="PQY638" s="156"/>
      <c r="PQZ638" s="156"/>
      <c r="PRA638" s="156"/>
      <c r="PRB638" s="156"/>
      <c r="PRC638" s="156"/>
      <c r="PRD638" s="156"/>
      <c r="PRE638" s="156"/>
      <c r="PRF638" s="156"/>
      <c r="PRG638" s="156"/>
      <c r="PRH638" s="156"/>
      <c r="PRI638" s="156"/>
      <c r="PRJ638" s="156"/>
      <c r="PRK638" s="156"/>
      <c r="PRL638" s="156"/>
      <c r="PRM638" s="156"/>
      <c r="PRN638" s="156"/>
      <c r="PRO638" s="156"/>
      <c r="PRP638" s="156"/>
      <c r="PRQ638" s="156"/>
      <c r="PRR638" s="156"/>
      <c r="PRS638" s="156"/>
      <c r="PRT638" s="156"/>
      <c r="PRU638" s="156"/>
      <c r="PRV638" s="156"/>
      <c r="PRW638" s="156"/>
      <c r="PRX638" s="156"/>
      <c r="PRY638" s="156"/>
      <c r="PRZ638" s="156"/>
      <c r="PSA638" s="156"/>
      <c r="PSB638" s="156"/>
      <c r="PSC638" s="156"/>
      <c r="PSD638" s="156"/>
      <c r="PSE638" s="156"/>
      <c r="PSF638" s="156"/>
      <c r="PSG638" s="156"/>
      <c r="PSH638" s="156"/>
      <c r="PSI638" s="156"/>
      <c r="PSJ638" s="156"/>
      <c r="PSK638" s="156"/>
      <c r="PSL638" s="156"/>
      <c r="PSM638" s="156"/>
      <c r="PSN638" s="156"/>
      <c r="PSO638" s="156"/>
      <c r="PSP638" s="156"/>
      <c r="PSQ638" s="156"/>
      <c r="PSR638" s="156"/>
      <c r="PSS638" s="156"/>
      <c r="PST638" s="156"/>
      <c r="PSU638" s="156"/>
      <c r="PSV638" s="156"/>
      <c r="PSW638" s="156"/>
      <c r="PSX638" s="156"/>
      <c r="PSY638" s="156"/>
      <c r="PSZ638" s="156"/>
      <c r="PTA638" s="156"/>
      <c r="PTB638" s="156"/>
      <c r="PTC638" s="156"/>
      <c r="PTD638" s="156"/>
      <c r="PTE638" s="156"/>
      <c r="PTF638" s="156"/>
      <c r="PTG638" s="156"/>
      <c r="PTH638" s="156"/>
      <c r="PTI638" s="156"/>
      <c r="PTJ638" s="156"/>
      <c r="PTK638" s="156"/>
      <c r="PTL638" s="156"/>
      <c r="PTM638" s="156"/>
      <c r="PTN638" s="156"/>
      <c r="PTO638" s="156"/>
      <c r="PTP638" s="156"/>
      <c r="PTQ638" s="156"/>
      <c r="PTR638" s="156"/>
      <c r="PTS638" s="156"/>
      <c r="PTT638" s="156"/>
      <c r="PTU638" s="156"/>
      <c r="PTV638" s="156"/>
      <c r="PTW638" s="156"/>
      <c r="PTX638" s="156"/>
      <c r="PTY638" s="156"/>
      <c r="PTZ638" s="156"/>
      <c r="PUA638" s="156"/>
      <c r="PUB638" s="156"/>
      <c r="PUC638" s="156"/>
      <c r="PUD638" s="156"/>
      <c r="PUE638" s="156"/>
      <c r="PUF638" s="156"/>
      <c r="PUG638" s="156"/>
      <c r="PUH638" s="156"/>
      <c r="PUI638" s="156"/>
      <c r="PUJ638" s="156"/>
      <c r="PUK638" s="156"/>
      <c r="PUL638" s="156"/>
      <c r="PUM638" s="156"/>
      <c r="PUN638" s="156"/>
      <c r="PUO638" s="156"/>
      <c r="PUP638" s="156"/>
      <c r="PUQ638" s="156"/>
      <c r="PUR638" s="156"/>
      <c r="PUS638" s="156"/>
      <c r="PUT638" s="156"/>
      <c r="PUU638" s="156"/>
      <c r="PUV638" s="156"/>
      <c r="PUW638" s="156"/>
      <c r="PUX638" s="156"/>
      <c r="PUY638" s="156"/>
      <c r="PUZ638" s="156"/>
      <c r="PVA638" s="156"/>
      <c r="PVB638" s="156"/>
      <c r="PVC638" s="156"/>
      <c r="PVD638" s="156"/>
      <c r="PVE638" s="156"/>
      <c r="PVF638" s="156"/>
      <c r="PVG638" s="156"/>
      <c r="PVH638" s="156"/>
      <c r="PVI638" s="156"/>
      <c r="PVJ638" s="156"/>
      <c r="PVK638" s="156"/>
      <c r="PVL638" s="156"/>
      <c r="PVM638" s="156"/>
      <c r="PVN638" s="156"/>
      <c r="PVO638" s="156"/>
      <c r="PVP638" s="156"/>
      <c r="PVQ638" s="156"/>
      <c r="PVR638" s="156"/>
      <c r="PVS638" s="156"/>
      <c r="PVT638" s="156"/>
      <c r="PVU638" s="156"/>
      <c r="PVV638" s="156"/>
      <c r="PVW638" s="156"/>
      <c r="PVX638" s="156"/>
      <c r="PVY638" s="156"/>
      <c r="PVZ638" s="156"/>
      <c r="PWA638" s="156"/>
      <c r="PWB638" s="156"/>
      <c r="PWC638" s="156"/>
      <c r="PWD638" s="156"/>
      <c r="PWE638" s="156"/>
      <c r="PWF638" s="156"/>
      <c r="PWG638" s="156"/>
      <c r="PWH638" s="156"/>
      <c r="PWI638" s="156"/>
      <c r="PWJ638" s="156"/>
      <c r="PWK638" s="156"/>
      <c r="PWL638" s="156"/>
      <c r="PWM638" s="156"/>
      <c r="PWN638" s="156"/>
      <c r="PWO638" s="156"/>
      <c r="PWP638" s="156"/>
      <c r="PWQ638" s="156"/>
      <c r="PWR638" s="156"/>
      <c r="PWS638" s="156"/>
      <c r="PWT638" s="156"/>
      <c r="PWU638" s="156"/>
      <c r="PWV638" s="156"/>
      <c r="PWW638" s="156"/>
      <c r="PWX638" s="156"/>
      <c r="PWY638" s="156"/>
      <c r="PWZ638" s="156"/>
      <c r="PXA638" s="156"/>
      <c r="PXB638" s="156"/>
      <c r="PXC638" s="156"/>
      <c r="PXD638" s="156"/>
      <c r="PXE638" s="156"/>
      <c r="PXF638" s="156"/>
      <c r="PXG638" s="156"/>
      <c r="PXH638" s="156"/>
      <c r="PXI638" s="156"/>
      <c r="PXJ638" s="156"/>
      <c r="PXK638" s="156"/>
      <c r="PXL638" s="156"/>
      <c r="PXM638" s="156"/>
      <c r="PXN638" s="156"/>
      <c r="PXO638" s="156"/>
      <c r="PXP638" s="156"/>
      <c r="PXQ638" s="156"/>
      <c r="PXR638" s="156"/>
      <c r="PXS638" s="156"/>
      <c r="PXT638" s="156"/>
      <c r="PXU638" s="156"/>
      <c r="PXV638" s="156"/>
      <c r="PXW638" s="156"/>
      <c r="PXX638" s="156"/>
      <c r="PXY638" s="156"/>
      <c r="PXZ638" s="156"/>
      <c r="PYA638" s="156"/>
      <c r="PYB638" s="156"/>
      <c r="PYC638" s="156"/>
      <c r="PYD638" s="156"/>
      <c r="PYE638" s="156"/>
      <c r="PYF638" s="156"/>
      <c r="PYG638" s="156"/>
      <c r="PYH638" s="156"/>
      <c r="PYI638" s="156"/>
      <c r="PYJ638" s="156"/>
      <c r="PYK638" s="156"/>
      <c r="PYL638" s="156"/>
      <c r="PYM638" s="156"/>
      <c r="PYN638" s="156"/>
      <c r="PYO638" s="156"/>
      <c r="PYP638" s="156"/>
      <c r="PYQ638" s="156"/>
      <c r="PYR638" s="156"/>
      <c r="PYS638" s="156"/>
      <c r="PYT638" s="156"/>
      <c r="PYU638" s="156"/>
      <c r="PYV638" s="156"/>
      <c r="PYW638" s="156"/>
      <c r="PYX638" s="156"/>
      <c r="PYY638" s="156"/>
      <c r="PYZ638" s="156"/>
      <c r="PZA638" s="156"/>
      <c r="PZB638" s="156"/>
      <c r="PZC638" s="156"/>
      <c r="PZD638" s="156"/>
      <c r="PZE638" s="156"/>
      <c r="PZF638" s="156"/>
      <c r="PZG638" s="156"/>
      <c r="PZH638" s="156"/>
      <c r="PZI638" s="156"/>
      <c r="PZJ638" s="156"/>
      <c r="PZK638" s="156"/>
      <c r="PZL638" s="156"/>
      <c r="PZM638" s="156"/>
      <c r="PZN638" s="156"/>
      <c r="PZO638" s="156"/>
      <c r="PZP638" s="156"/>
      <c r="PZQ638" s="156"/>
      <c r="PZR638" s="156"/>
      <c r="PZS638" s="156"/>
      <c r="PZT638" s="156"/>
      <c r="PZU638" s="156"/>
      <c r="PZV638" s="156"/>
      <c r="PZW638" s="156"/>
      <c r="PZX638" s="156"/>
      <c r="PZY638" s="156"/>
      <c r="PZZ638" s="156"/>
      <c r="QAA638" s="156"/>
      <c r="QAB638" s="156"/>
      <c r="QAC638" s="156"/>
      <c r="QAD638" s="156"/>
      <c r="QAE638" s="156"/>
      <c r="QAF638" s="156"/>
      <c r="QAG638" s="156"/>
      <c r="QAH638" s="156"/>
      <c r="QAI638" s="156"/>
      <c r="QAJ638" s="156"/>
      <c r="QAK638" s="156"/>
      <c r="QAL638" s="156"/>
      <c r="QAM638" s="156"/>
      <c r="QAN638" s="156"/>
      <c r="QAO638" s="156"/>
      <c r="QAP638" s="156"/>
      <c r="QAQ638" s="156"/>
      <c r="QAR638" s="156"/>
      <c r="QAS638" s="156"/>
      <c r="QAT638" s="156"/>
      <c r="QAU638" s="156"/>
      <c r="QAV638" s="156"/>
      <c r="QAW638" s="156"/>
      <c r="QAX638" s="156"/>
      <c r="QAY638" s="156"/>
      <c r="QAZ638" s="156"/>
      <c r="QBA638" s="156"/>
      <c r="QBB638" s="156"/>
      <c r="QBC638" s="156"/>
      <c r="QBD638" s="156"/>
      <c r="QBE638" s="156"/>
      <c r="QBF638" s="156"/>
      <c r="QBG638" s="156"/>
      <c r="QBH638" s="156"/>
      <c r="QBI638" s="156"/>
      <c r="QBJ638" s="156"/>
      <c r="QBK638" s="156"/>
      <c r="QBL638" s="156"/>
      <c r="QBM638" s="156"/>
      <c r="QBN638" s="156"/>
      <c r="QBO638" s="156"/>
      <c r="QBP638" s="156"/>
      <c r="QBQ638" s="156"/>
      <c r="QBR638" s="156"/>
      <c r="QBS638" s="156"/>
      <c r="QBT638" s="156"/>
      <c r="QBU638" s="156"/>
      <c r="QBV638" s="156"/>
      <c r="QBW638" s="156"/>
      <c r="QBX638" s="156"/>
      <c r="QBY638" s="156"/>
      <c r="QBZ638" s="156"/>
      <c r="QCA638" s="156"/>
      <c r="QCB638" s="156"/>
      <c r="QCC638" s="156"/>
      <c r="QCD638" s="156"/>
      <c r="QCE638" s="156"/>
      <c r="QCF638" s="156"/>
      <c r="QCG638" s="156"/>
      <c r="QCH638" s="156"/>
      <c r="QCI638" s="156"/>
      <c r="QCJ638" s="156"/>
      <c r="QCK638" s="156"/>
      <c r="QCL638" s="156"/>
      <c r="QCM638" s="156"/>
      <c r="QCN638" s="156"/>
      <c r="QCO638" s="156"/>
      <c r="QCP638" s="156"/>
      <c r="QCQ638" s="156"/>
      <c r="QCR638" s="156"/>
      <c r="QCS638" s="156"/>
      <c r="QCT638" s="156"/>
      <c r="QCU638" s="156"/>
      <c r="QCV638" s="156"/>
      <c r="QCW638" s="156"/>
      <c r="QCX638" s="156"/>
      <c r="QCY638" s="156"/>
      <c r="QCZ638" s="156"/>
      <c r="QDA638" s="156"/>
      <c r="QDB638" s="156"/>
      <c r="QDC638" s="156"/>
      <c r="QDD638" s="156"/>
      <c r="QDE638" s="156"/>
      <c r="QDF638" s="156"/>
      <c r="QDG638" s="156"/>
      <c r="QDH638" s="156"/>
      <c r="QDI638" s="156"/>
      <c r="QDJ638" s="156"/>
      <c r="QDK638" s="156"/>
      <c r="QDL638" s="156"/>
      <c r="QDM638" s="156"/>
      <c r="QDN638" s="156"/>
      <c r="QDO638" s="156"/>
      <c r="QDP638" s="156"/>
      <c r="QDQ638" s="156"/>
      <c r="QDR638" s="156"/>
      <c r="QDS638" s="156"/>
      <c r="QDT638" s="156"/>
      <c r="QDU638" s="156"/>
      <c r="QDV638" s="156"/>
      <c r="QDW638" s="156"/>
      <c r="QDX638" s="156"/>
      <c r="QDY638" s="156"/>
      <c r="QDZ638" s="156"/>
      <c r="QEA638" s="156"/>
      <c r="QEB638" s="156"/>
      <c r="QEC638" s="156"/>
      <c r="QED638" s="156"/>
      <c r="QEE638" s="156"/>
      <c r="QEF638" s="156"/>
      <c r="QEG638" s="156"/>
      <c r="QEH638" s="156"/>
      <c r="QEI638" s="156"/>
      <c r="QEJ638" s="156"/>
      <c r="QEK638" s="156"/>
      <c r="QEL638" s="156"/>
      <c r="QEM638" s="156"/>
      <c r="QEN638" s="156"/>
      <c r="QEO638" s="156"/>
      <c r="QEP638" s="156"/>
      <c r="QEQ638" s="156"/>
      <c r="QER638" s="156"/>
      <c r="QES638" s="156"/>
      <c r="QET638" s="156"/>
      <c r="QEU638" s="156"/>
      <c r="QEV638" s="156"/>
      <c r="QEW638" s="156"/>
      <c r="QEX638" s="156"/>
      <c r="QEY638" s="156"/>
      <c r="QEZ638" s="156"/>
      <c r="QFA638" s="156"/>
      <c r="QFB638" s="156"/>
      <c r="QFC638" s="156"/>
      <c r="QFD638" s="156"/>
      <c r="QFE638" s="156"/>
      <c r="QFF638" s="156"/>
      <c r="QFG638" s="156"/>
      <c r="QFH638" s="156"/>
      <c r="QFI638" s="156"/>
      <c r="QFJ638" s="156"/>
      <c r="QFK638" s="156"/>
      <c r="QFL638" s="156"/>
      <c r="QFM638" s="156"/>
      <c r="QFN638" s="156"/>
      <c r="QFO638" s="156"/>
      <c r="QFP638" s="156"/>
      <c r="QFQ638" s="156"/>
      <c r="QFR638" s="156"/>
      <c r="QFS638" s="156"/>
      <c r="QFT638" s="156"/>
      <c r="QFU638" s="156"/>
      <c r="QFV638" s="156"/>
      <c r="QFW638" s="156"/>
      <c r="QFX638" s="156"/>
      <c r="QFY638" s="156"/>
      <c r="QFZ638" s="156"/>
      <c r="QGA638" s="156"/>
      <c r="QGB638" s="156"/>
      <c r="QGC638" s="156"/>
      <c r="QGD638" s="156"/>
      <c r="QGE638" s="156"/>
      <c r="QGF638" s="156"/>
      <c r="QGG638" s="156"/>
      <c r="QGH638" s="156"/>
      <c r="QGI638" s="156"/>
      <c r="QGJ638" s="156"/>
      <c r="QGK638" s="156"/>
      <c r="QGL638" s="156"/>
      <c r="QGM638" s="156"/>
      <c r="QGN638" s="156"/>
      <c r="QGO638" s="156"/>
      <c r="QGP638" s="156"/>
      <c r="QGQ638" s="156"/>
      <c r="QGR638" s="156"/>
      <c r="QGS638" s="156"/>
      <c r="QGT638" s="156"/>
      <c r="QGU638" s="156"/>
      <c r="QGV638" s="156"/>
      <c r="QGW638" s="156"/>
      <c r="QGX638" s="156"/>
      <c r="QGY638" s="156"/>
      <c r="QGZ638" s="156"/>
      <c r="QHA638" s="156"/>
      <c r="QHB638" s="156"/>
      <c r="QHC638" s="156"/>
      <c r="QHD638" s="156"/>
      <c r="QHE638" s="156"/>
      <c r="QHF638" s="156"/>
      <c r="QHG638" s="156"/>
      <c r="QHH638" s="156"/>
      <c r="QHI638" s="156"/>
      <c r="QHJ638" s="156"/>
      <c r="QHK638" s="156"/>
      <c r="QHL638" s="156"/>
      <c r="QHM638" s="156"/>
      <c r="QHN638" s="156"/>
      <c r="QHO638" s="156"/>
      <c r="QHP638" s="156"/>
      <c r="QHQ638" s="156"/>
      <c r="QHR638" s="156"/>
      <c r="QHS638" s="156"/>
      <c r="QHT638" s="156"/>
      <c r="QHU638" s="156"/>
      <c r="QHV638" s="156"/>
      <c r="QHW638" s="156"/>
      <c r="QHX638" s="156"/>
      <c r="QHY638" s="156"/>
      <c r="QHZ638" s="156"/>
      <c r="QIA638" s="156"/>
      <c r="QIB638" s="156"/>
      <c r="QIC638" s="156"/>
      <c r="QID638" s="156"/>
      <c r="QIE638" s="156"/>
      <c r="QIF638" s="156"/>
      <c r="QIG638" s="156"/>
      <c r="QIH638" s="156"/>
      <c r="QII638" s="156"/>
      <c r="QIJ638" s="156"/>
      <c r="QIK638" s="156"/>
      <c r="QIL638" s="156"/>
      <c r="QIM638" s="156"/>
      <c r="QIN638" s="156"/>
      <c r="QIO638" s="156"/>
      <c r="QIP638" s="156"/>
      <c r="QIQ638" s="156"/>
      <c r="QIR638" s="156"/>
      <c r="QIS638" s="156"/>
      <c r="QIT638" s="156"/>
      <c r="QIU638" s="156"/>
      <c r="QIV638" s="156"/>
      <c r="QIW638" s="156"/>
      <c r="QIX638" s="156"/>
      <c r="QIY638" s="156"/>
      <c r="QIZ638" s="156"/>
      <c r="QJA638" s="156"/>
      <c r="QJB638" s="156"/>
      <c r="QJC638" s="156"/>
      <c r="QJD638" s="156"/>
      <c r="QJE638" s="156"/>
      <c r="QJF638" s="156"/>
      <c r="QJG638" s="156"/>
      <c r="QJH638" s="156"/>
      <c r="QJI638" s="156"/>
      <c r="QJJ638" s="156"/>
      <c r="QJK638" s="156"/>
      <c r="QJL638" s="156"/>
      <c r="QJM638" s="156"/>
      <c r="QJN638" s="156"/>
      <c r="QJO638" s="156"/>
      <c r="QJP638" s="156"/>
      <c r="QJQ638" s="156"/>
      <c r="QJR638" s="156"/>
      <c r="QJS638" s="156"/>
      <c r="QJT638" s="156"/>
      <c r="QJU638" s="156"/>
      <c r="QJV638" s="156"/>
      <c r="QJW638" s="156"/>
      <c r="QJX638" s="156"/>
      <c r="QJY638" s="156"/>
      <c r="QJZ638" s="156"/>
      <c r="QKA638" s="156"/>
      <c r="QKB638" s="156"/>
      <c r="QKC638" s="156"/>
      <c r="QKD638" s="156"/>
      <c r="QKE638" s="156"/>
      <c r="QKF638" s="156"/>
      <c r="QKG638" s="156"/>
      <c r="QKH638" s="156"/>
      <c r="QKI638" s="156"/>
      <c r="QKJ638" s="156"/>
      <c r="QKK638" s="156"/>
      <c r="QKL638" s="156"/>
      <c r="QKM638" s="156"/>
      <c r="QKN638" s="156"/>
      <c r="QKO638" s="156"/>
      <c r="QKP638" s="156"/>
      <c r="QKQ638" s="156"/>
      <c r="QKR638" s="156"/>
      <c r="QKS638" s="156"/>
      <c r="QKT638" s="156"/>
      <c r="QKU638" s="156"/>
      <c r="QKV638" s="156"/>
      <c r="QKW638" s="156"/>
      <c r="QKX638" s="156"/>
      <c r="QKY638" s="156"/>
      <c r="QKZ638" s="156"/>
      <c r="QLA638" s="156"/>
      <c r="QLB638" s="156"/>
      <c r="QLC638" s="156"/>
      <c r="QLD638" s="156"/>
      <c r="QLE638" s="156"/>
      <c r="QLF638" s="156"/>
      <c r="QLG638" s="156"/>
      <c r="QLH638" s="156"/>
      <c r="QLI638" s="156"/>
      <c r="QLJ638" s="156"/>
      <c r="QLK638" s="156"/>
      <c r="QLL638" s="156"/>
      <c r="QLM638" s="156"/>
      <c r="QLN638" s="156"/>
      <c r="QLO638" s="156"/>
      <c r="QLP638" s="156"/>
      <c r="QLQ638" s="156"/>
      <c r="QLR638" s="156"/>
      <c r="QLS638" s="156"/>
      <c r="QLT638" s="156"/>
      <c r="QLU638" s="156"/>
      <c r="QLV638" s="156"/>
      <c r="QLW638" s="156"/>
      <c r="QLX638" s="156"/>
      <c r="QLY638" s="156"/>
      <c r="QLZ638" s="156"/>
      <c r="QMA638" s="156"/>
      <c r="QMB638" s="156"/>
      <c r="QMC638" s="156"/>
      <c r="QMD638" s="156"/>
      <c r="QME638" s="156"/>
      <c r="QMF638" s="156"/>
      <c r="QMG638" s="156"/>
      <c r="QMH638" s="156"/>
      <c r="QMI638" s="156"/>
      <c r="QMJ638" s="156"/>
      <c r="QMK638" s="156"/>
      <c r="QML638" s="156"/>
      <c r="QMM638" s="156"/>
      <c r="QMN638" s="156"/>
      <c r="QMO638" s="156"/>
      <c r="QMP638" s="156"/>
      <c r="QMQ638" s="156"/>
      <c r="QMR638" s="156"/>
      <c r="QMS638" s="156"/>
      <c r="QMT638" s="156"/>
      <c r="QMU638" s="156"/>
      <c r="QMV638" s="156"/>
      <c r="QMW638" s="156"/>
      <c r="QMX638" s="156"/>
      <c r="QMY638" s="156"/>
      <c r="QMZ638" s="156"/>
      <c r="QNA638" s="156"/>
      <c r="QNB638" s="156"/>
      <c r="QNC638" s="156"/>
      <c r="QND638" s="156"/>
      <c r="QNE638" s="156"/>
      <c r="QNF638" s="156"/>
      <c r="QNG638" s="156"/>
      <c r="QNH638" s="156"/>
      <c r="QNI638" s="156"/>
      <c r="QNJ638" s="156"/>
      <c r="QNK638" s="156"/>
      <c r="QNL638" s="156"/>
      <c r="QNM638" s="156"/>
      <c r="QNN638" s="156"/>
      <c r="QNO638" s="156"/>
      <c r="QNP638" s="156"/>
      <c r="QNQ638" s="156"/>
      <c r="QNR638" s="156"/>
      <c r="QNS638" s="156"/>
      <c r="QNT638" s="156"/>
      <c r="QNU638" s="156"/>
      <c r="QNV638" s="156"/>
      <c r="QNW638" s="156"/>
      <c r="QNX638" s="156"/>
      <c r="QNY638" s="156"/>
      <c r="QNZ638" s="156"/>
      <c r="QOA638" s="156"/>
      <c r="QOB638" s="156"/>
      <c r="QOC638" s="156"/>
      <c r="QOD638" s="156"/>
      <c r="QOE638" s="156"/>
      <c r="QOF638" s="156"/>
      <c r="QOG638" s="156"/>
      <c r="QOH638" s="156"/>
      <c r="QOI638" s="156"/>
      <c r="QOJ638" s="156"/>
      <c r="QOK638" s="156"/>
      <c r="QOL638" s="156"/>
      <c r="QOM638" s="156"/>
      <c r="QON638" s="156"/>
      <c r="QOO638" s="156"/>
      <c r="QOP638" s="156"/>
      <c r="QOQ638" s="156"/>
      <c r="QOR638" s="156"/>
      <c r="QOS638" s="156"/>
      <c r="QOT638" s="156"/>
      <c r="QOU638" s="156"/>
      <c r="QOV638" s="156"/>
      <c r="QOW638" s="156"/>
      <c r="QOX638" s="156"/>
      <c r="QOY638" s="156"/>
      <c r="QOZ638" s="156"/>
      <c r="QPA638" s="156"/>
      <c r="QPB638" s="156"/>
      <c r="QPC638" s="156"/>
      <c r="QPD638" s="156"/>
      <c r="QPE638" s="156"/>
      <c r="QPF638" s="156"/>
      <c r="QPG638" s="156"/>
      <c r="QPH638" s="156"/>
      <c r="QPI638" s="156"/>
      <c r="QPJ638" s="156"/>
      <c r="QPK638" s="156"/>
      <c r="QPL638" s="156"/>
      <c r="QPM638" s="156"/>
      <c r="QPN638" s="156"/>
      <c r="QPO638" s="156"/>
      <c r="QPP638" s="156"/>
      <c r="QPQ638" s="156"/>
      <c r="QPR638" s="156"/>
      <c r="QPS638" s="156"/>
      <c r="QPT638" s="156"/>
      <c r="QPU638" s="156"/>
      <c r="QPV638" s="156"/>
      <c r="QPW638" s="156"/>
      <c r="QPX638" s="156"/>
      <c r="QPY638" s="156"/>
      <c r="QPZ638" s="156"/>
      <c r="QQA638" s="156"/>
      <c r="QQB638" s="156"/>
      <c r="QQC638" s="156"/>
      <c r="QQD638" s="156"/>
      <c r="QQE638" s="156"/>
      <c r="QQF638" s="156"/>
      <c r="QQG638" s="156"/>
      <c r="QQH638" s="156"/>
      <c r="QQI638" s="156"/>
      <c r="QQJ638" s="156"/>
      <c r="QQK638" s="156"/>
      <c r="QQL638" s="156"/>
      <c r="QQM638" s="156"/>
      <c r="QQN638" s="156"/>
      <c r="QQO638" s="156"/>
      <c r="QQP638" s="156"/>
      <c r="QQQ638" s="156"/>
      <c r="QQR638" s="156"/>
      <c r="QQS638" s="156"/>
      <c r="QQT638" s="156"/>
      <c r="QQU638" s="156"/>
      <c r="QQV638" s="156"/>
      <c r="QQW638" s="156"/>
      <c r="QQX638" s="156"/>
      <c r="QQY638" s="156"/>
      <c r="QQZ638" s="156"/>
      <c r="QRA638" s="156"/>
      <c r="QRB638" s="156"/>
      <c r="QRC638" s="156"/>
      <c r="QRD638" s="156"/>
      <c r="QRE638" s="156"/>
      <c r="QRF638" s="156"/>
      <c r="QRG638" s="156"/>
      <c r="QRH638" s="156"/>
      <c r="QRI638" s="156"/>
      <c r="QRJ638" s="156"/>
      <c r="QRK638" s="156"/>
      <c r="QRL638" s="156"/>
      <c r="QRM638" s="156"/>
      <c r="QRN638" s="156"/>
      <c r="QRO638" s="156"/>
      <c r="QRP638" s="156"/>
      <c r="QRQ638" s="156"/>
      <c r="QRR638" s="156"/>
      <c r="QRS638" s="156"/>
      <c r="QRT638" s="156"/>
      <c r="QRU638" s="156"/>
      <c r="QRV638" s="156"/>
      <c r="QRW638" s="156"/>
      <c r="QRX638" s="156"/>
      <c r="QRY638" s="156"/>
      <c r="QRZ638" s="156"/>
      <c r="QSA638" s="156"/>
      <c r="QSB638" s="156"/>
      <c r="QSC638" s="156"/>
      <c r="QSD638" s="156"/>
      <c r="QSE638" s="156"/>
      <c r="QSF638" s="156"/>
      <c r="QSG638" s="156"/>
      <c r="QSH638" s="156"/>
      <c r="QSI638" s="156"/>
      <c r="QSJ638" s="156"/>
      <c r="QSK638" s="156"/>
      <c r="QSL638" s="156"/>
      <c r="QSM638" s="156"/>
      <c r="QSN638" s="156"/>
      <c r="QSO638" s="156"/>
      <c r="QSP638" s="156"/>
      <c r="QSQ638" s="156"/>
      <c r="QSR638" s="156"/>
      <c r="QSS638" s="156"/>
      <c r="QST638" s="156"/>
      <c r="QSU638" s="156"/>
      <c r="QSV638" s="156"/>
      <c r="QSW638" s="156"/>
      <c r="QSX638" s="156"/>
      <c r="QSY638" s="156"/>
      <c r="QSZ638" s="156"/>
      <c r="QTA638" s="156"/>
      <c r="QTB638" s="156"/>
      <c r="QTC638" s="156"/>
      <c r="QTD638" s="156"/>
      <c r="QTE638" s="156"/>
      <c r="QTF638" s="156"/>
      <c r="QTG638" s="156"/>
      <c r="QTH638" s="156"/>
      <c r="QTI638" s="156"/>
      <c r="QTJ638" s="156"/>
      <c r="QTK638" s="156"/>
      <c r="QTL638" s="156"/>
      <c r="QTM638" s="156"/>
      <c r="QTN638" s="156"/>
      <c r="QTO638" s="156"/>
      <c r="QTP638" s="156"/>
      <c r="QTQ638" s="156"/>
      <c r="QTR638" s="156"/>
      <c r="QTS638" s="156"/>
      <c r="QTT638" s="156"/>
      <c r="QTU638" s="156"/>
      <c r="QTV638" s="156"/>
      <c r="QTW638" s="156"/>
      <c r="QTX638" s="156"/>
      <c r="QTY638" s="156"/>
      <c r="QTZ638" s="156"/>
      <c r="QUA638" s="156"/>
      <c r="QUB638" s="156"/>
      <c r="QUC638" s="156"/>
      <c r="QUD638" s="156"/>
      <c r="QUE638" s="156"/>
      <c r="QUF638" s="156"/>
      <c r="QUG638" s="156"/>
      <c r="QUH638" s="156"/>
      <c r="QUI638" s="156"/>
      <c r="QUJ638" s="156"/>
      <c r="QUK638" s="156"/>
      <c r="QUL638" s="156"/>
      <c r="QUM638" s="156"/>
      <c r="QUN638" s="156"/>
      <c r="QUO638" s="156"/>
      <c r="QUP638" s="156"/>
      <c r="QUQ638" s="156"/>
      <c r="QUR638" s="156"/>
      <c r="QUS638" s="156"/>
      <c r="QUT638" s="156"/>
      <c r="QUU638" s="156"/>
      <c r="QUV638" s="156"/>
      <c r="QUW638" s="156"/>
      <c r="QUX638" s="156"/>
      <c r="QUY638" s="156"/>
      <c r="QUZ638" s="156"/>
      <c r="QVA638" s="156"/>
      <c r="QVB638" s="156"/>
      <c r="QVC638" s="156"/>
      <c r="QVD638" s="156"/>
      <c r="QVE638" s="156"/>
      <c r="QVF638" s="156"/>
      <c r="QVG638" s="156"/>
      <c r="QVH638" s="156"/>
      <c r="QVI638" s="156"/>
      <c r="QVJ638" s="156"/>
      <c r="QVK638" s="156"/>
      <c r="QVL638" s="156"/>
      <c r="QVM638" s="156"/>
      <c r="QVN638" s="156"/>
      <c r="QVO638" s="156"/>
      <c r="QVP638" s="156"/>
      <c r="QVQ638" s="156"/>
      <c r="QVR638" s="156"/>
      <c r="QVS638" s="156"/>
      <c r="QVT638" s="156"/>
      <c r="QVU638" s="156"/>
      <c r="QVV638" s="156"/>
      <c r="QVW638" s="156"/>
      <c r="QVX638" s="156"/>
      <c r="QVY638" s="156"/>
      <c r="QVZ638" s="156"/>
      <c r="QWA638" s="156"/>
      <c r="QWB638" s="156"/>
      <c r="QWC638" s="156"/>
      <c r="QWD638" s="156"/>
      <c r="QWE638" s="156"/>
      <c r="QWF638" s="156"/>
      <c r="QWG638" s="156"/>
      <c r="QWH638" s="156"/>
      <c r="QWI638" s="156"/>
      <c r="QWJ638" s="156"/>
      <c r="QWK638" s="156"/>
      <c r="QWL638" s="156"/>
      <c r="QWM638" s="156"/>
      <c r="QWN638" s="156"/>
      <c r="QWO638" s="156"/>
      <c r="QWP638" s="156"/>
      <c r="QWQ638" s="156"/>
      <c r="QWR638" s="156"/>
      <c r="QWS638" s="156"/>
      <c r="QWT638" s="156"/>
      <c r="QWU638" s="156"/>
      <c r="QWV638" s="156"/>
      <c r="QWW638" s="156"/>
      <c r="QWX638" s="156"/>
      <c r="QWY638" s="156"/>
      <c r="QWZ638" s="156"/>
      <c r="QXA638" s="156"/>
      <c r="QXB638" s="156"/>
      <c r="QXC638" s="156"/>
      <c r="QXD638" s="156"/>
      <c r="QXE638" s="156"/>
      <c r="QXF638" s="156"/>
      <c r="QXG638" s="156"/>
      <c r="QXH638" s="156"/>
      <c r="QXI638" s="156"/>
      <c r="QXJ638" s="156"/>
      <c r="QXK638" s="156"/>
      <c r="QXL638" s="156"/>
      <c r="QXM638" s="156"/>
      <c r="QXN638" s="156"/>
      <c r="QXO638" s="156"/>
      <c r="QXP638" s="156"/>
      <c r="QXQ638" s="156"/>
      <c r="QXR638" s="156"/>
      <c r="QXS638" s="156"/>
      <c r="QXT638" s="156"/>
      <c r="QXU638" s="156"/>
      <c r="QXV638" s="156"/>
      <c r="QXW638" s="156"/>
      <c r="QXX638" s="156"/>
      <c r="QXY638" s="156"/>
      <c r="QXZ638" s="156"/>
      <c r="QYA638" s="156"/>
      <c r="QYB638" s="156"/>
      <c r="QYC638" s="156"/>
      <c r="QYD638" s="156"/>
      <c r="QYE638" s="156"/>
      <c r="QYF638" s="156"/>
      <c r="QYG638" s="156"/>
      <c r="QYH638" s="156"/>
      <c r="QYI638" s="156"/>
      <c r="QYJ638" s="156"/>
      <c r="QYK638" s="156"/>
      <c r="QYL638" s="156"/>
      <c r="QYM638" s="156"/>
      <c r="QYN638" s="156"/>
      <c r="QYO638" s="156"/>
      <c r="QYP638" s="156"/>
      <c r="QYQ638" s="156"/>
      <c r="QYR638" s="156"/>
      <c r="QYS638" s="156"/>
      <c r="QYT638" s="156"/>
      <c r="QYU638" s="156"/>
      <c r="QYV638" s="156"/>
      <c r="QYW638" s="156"/>
      <c r="QYX638" s="156"/>
      <c r="QYY638" s="156"/>
      <c r="QYZ638" s="156"/>
      <c r="QZA638" s="156"/>
      <c r="QZB638" s="156"/>
      <c r="QZC638" s="156"/>
      <c r="QZD638" s="156"/>
      <c r="QZE638" s="156"/>
      <c r="QZF638" s="156"/>
      <c r="QZG638" s="156"/>
      <c r="QZH638" s="156"/>
      <c r="QZI638" s="156"/>
      <c r="QZJ638" s="156"/>
      <c r="QZK638" s="156"/>
      <c r="QZL638" s="156"/>
      <c r="QZM638" s="156"/>
      <c r="QZN638" s="156"/>
      <c r="QZO638" s="156"/>
      <c r="QZP638" s="156"/>
      <c r="QZQ638" s="156"/>
      <c r="QZR638" s="156"/>
      <c r="QZS638" s="156"/>
      <c r="QZT638" s="156"/>
      <c r="QZU638" s="156"/>
      <c r="QZV638" s="156"/>
      <c r="QZW638" s="156"/>
      <c r="QZX638" s="156"/>
      <c r="QZY638" s="156"/>
      <c r="QZZ638" s="156"/>
      <c r="RAA638" s="156"/>
      <c r="RAB638" s="156"/>
      <c r="RAC638" s="156"/>
      <c r="RAD638" s="156"/>
      <c r="RAE638" s="156"/>
      <c r="RAF638" s="156"/>
      <c r="RAG638" s="156"/>
      <c r="RAH638" s="156"/>
      <c r="RAI638" s="156"/>
      <c r="RAJ638" s="156"/>
      <c r="RAK638" s="156"/>
      <c r="RAL638" s="156"/>
      <c r="RAM638" s="156"/>
      <c r="RAN638" s="156"/>
      <c r="RAO638" s="156"/>
      <c r="RAP638" s="156"/>
      <c r="RAQ638" s="156"/>
      <c r="RAR638" s="156"/>
      <c r="RAS638" s="156"/>
      <c r="RAT638" s="156"/>
      <c r="RAU638" s="156"/>
      <c r="RAV638" s="156"/>
      <c r="RAW638" s="156"/>
      <c r="RAX638" s="156"/>
      <c r="RAY638" s="156"/>
      <c r="RAZ638" s="156"/>
      <c r="RBA638" s="156"/>
      <c r="RBB638" s="156"/>
      <c r="RBC638" s="156"/>
      <c r="RBD638" s="156"/>
      <c r="RBE638" s="156"/>
      <c r="RBF638" s="156"/>
      <c r="RBG638" s="156"/>
      <c r="RBH638" s="156"/>
      <c r="RBI638" s="156"/>
      <c r="RBJ638" s="156"/>
      <c r="RBK638" s="156"/>
      <c r="RBL638" s="156"/>
      <c r="RBM638" s="156"/>
      <c r="RBN638" s="156"/>
      <c r="RBO638" s="156"/>
      <c r="RBP638" s="156"/>
      <c r="RBQ638" s="156"/>
      <c r="RBR638" s="156"/>
      <c r="RBS638" s="156"/>
      <c r="RBT638" s="156"/>
      <c r="RBU638" s="156"/>
      <c r="RBV638" s="156"/>
      <c r="RBW638" s="156"/>
      <c r="RBX638" s="156"/>
      <c r="RBY638" s="156"/>
      <c r="RBZ638" s="156"/>
      <c r="RCA638" s="156"/>
      <c r="RCB638" s="156"/>
      <c r="RCC638" s="156"/>
      <c r="RCD638" s="156"/>
      <c r="RCE638" s="156"/>
      <c r="RCF638" s="156"/>
      <c r="RCG638" s="156"/>
      <c r="RCH638" s="156"/>
      <c r="RCI638" s="156"/>
      <c r="RCJ638" s="156"/>
      <c r="RCK638" s="156"/>
      <c r="RCL638" s="156"/>
      <c r="RCM638" s="156"/>
      <c r="RCN638" s="156"/>
      <c r="RCO638" s="156"/>
      <c r="RCP638" s="156"/>
      <c r="RCQ638" s="156"/>
      <c r="RCR638" s="156"/>
      <c r="RCS638" s="156"/>
      <c r="RCT638" s="156"/>
      <c r="RCU638" s="156"/>
      <c r="RCV638" s="156"/>
      <c r="RCW638" s="156"/>
      <c r="RCX638" s="156"/>
      <c r="RCY638" s="156"/>
      <c r="RCZ638" s="156"/>
      <c r="RDA638" s="156"/>
      <c r="RDB638" s="156"/>
      <c r="RDC638" s="156"/>
      <c r="RDD638" s="156"/>
      <c r="RDE638" s="156"/>
      <c r="RDF638" s="156"/>
      <c r="RDG638" s="156"/>
      <c r="RDH638" s="156"/>
      <c r="RDI638" s="156"/>
      <c r="RDJ638" s="156"/>
      <c r="RDK638" s="156"/>
      <c r="RDL638" s="156"/>
      <c r="RDM638" s="156"/>
      <c r="RDN638" s="156"/>
      <c r="RDO638" s="156"/>
      <c r="RDP638" s="156"/>
      <c r="RDQ638" s="156"/>
      <c r="RDR638" s="156"/>
      <c r="RDS638" s="156"/>
      <c r="RDT638" s="156"/>
      <c r="RDU638" s="156"/>
      <c r="RDV638" s="156"/>
      <c r="RDW638" s="156"/>
      <c r="RDX638" s="156"/>
      <c r="RDY638" s="156"/>
      <c r="RDZ638" s="156"/>
      <c r="REA638" s="156"/>
      <c r="REB638" s="156"/>
      <c r="REC638" s="156"/>
      <c r="RED638" s="156"/>
      <c r="REE638" s="156"/>
      <c r="REF638" s="156"/>
      <c r="REG638" s="156"/>
      <c r="REH638" s="156"/>
      <c r="REI638" s="156"/>
      <c r="REJ638" s="156"/>
      <c r="REK638" s="156"/>
      <c r="REL638" s="156"/>
      <c r="REM638" s="156"/>
      <c r="REN638" s="156"/>
      <c r="REO638" s="156"/>
      <c r="REP638" s="156"/>
      <c r="REQ638" s="156"/>
      <c r="RER638" s="156"/>
      <c r="RES638" s="156"/>
      <c r="RET638" s="156"/>
      <c r="REU638" s="156"/>
      <c r="REV638" s="156"/>
      <c r="REW638" s="156"/>
      <c r="REX638" s="156"/>
      <c r="REY638" s="156"/>
      <c r="REZ638" s="156"/>
      <c r="RFA638" s="156"/>
      <c r="RFB638" s="156"/>
      <c r="RFC638" s="156"/>
      <c r="RFD638" s="156"/>
      <c r="RFE638" s="156"/>
      <c r="RFF638" s="156"/>
      <c r="RFG638" s="156"/>
      <c r="RFH638" s="156"/>
      <c r="RFI638" s="156"/>
      <c r="RFJ638" s="156"/>
      <c r="RFK638" s="156"/>
      <c r="RFL638" s="156"/>
      <c r="RFM638" s="156"/>
      <c r="RFN638" s="156"/>
      <c r="RFO638" s="156"/>
      <c r="RFP638" s="156"/>
      <c r="RFQ638" s="156"/>
      <c r="RFR638" s="156"/>
      <c r="RFS638" s="156"/>
      <c r="RFT638" s="156"/>
      <c r="RFU638" s="156"/>
      <c r="RFV638" s="156"/>
      <c r="RFW638" s="156"/>
      <c r="RFX638" s="156"/>
      <c r="RFY638" s="156"/>
      <c r="RFZ638" s="156"/>
      <c r="RGA638" s="156"/>
      <c r="RGB638" s="156"/>
      <c r="RGC638" s="156"/>
      <c r="RGD638" s="156"/>
      <c r="RGE638" s="156"/>
      <c r="RGF638" s="156"/>
      <c r="RGG638" s="156"/>
      <c r="RGH638" s="156"/>
      <c r="RGI638" s="156"/>
      <c r="RGJ638" s="156"/>
      <c r="RGK638" s="156"/>
      <c r="RGL638" s="156"/>
      <c r="RGM638" s="156"/>
      <c r="RGN638" s="156"/>
      <c r="RGO638" s="156"/>
      <c r="RGP638" s="156"/>
      <c r="RGQ638" s="156"/>
      <c r="RGR638" s="156"/>
      <c r="RGS638" s="156"/>
      <c r="RGT638" s="156"/>
      <c r="RGU638" s="156"/>
      <c r="RGV638" s="156"/>
      <c r="RGW638" s="156"/>
      <c r="RGX638" s="156"/>
      <c r="RGY638" s="156"/>
      <c r="RGZ638" s="156"/>
      <c r="RHA638" s="156"/>
      <c r="RHB638" s="156"/>
      <c r="RHC638" s="156"/>
      <c r="RHD638" s="156"/>
      <c r="RHE638" s="156"/>
      <c r="RHF638" s="156"/>
      <c r="RHG638" s="156"/>
      <c r="RHH638" s="156"/>
      <c r="RHI638" s="156"/>
      <c r="RHJ638" s="156"/>
      <c r="RHK638" s="156"/>
      <c r="RHL638" s="156"/>
      <c r="RHM638" s="156"/>
      <c r="RHN638" s="156"/>
      <c r="RHO638" s="156"/>
      <c r="RHP638" s="156"/>
      <c r="RHQ638" s="156"/>
      <c r="RHR638" s="156"/>
      <c r="RHS638" s="156"/>
      <c r="RHT638" s="156"/>
      <c r="RHU638" s="156"/>
      <c r="RHV638" s="156"/>
      <c r="RHW638" s="156"/>
      <c r="RHX638" s="156"/>
      <c r="RHY638" s="156"/>
      <c r="RHZ638" s="156"/>
      <c r="RIA638" s="156"/>
      <c r="RIB638" s="156"/>
      <c r="RIC638" s="156"/>
      <c r="RID638" s="156"/>
      <c r="RIE638" s="156"/>
      <c r="RIF638" s="156"/>
      <c r="RIG638" s="156"/>
      <c r="RIH638" s="156"/>
      <c r="RII638" s="156"/>
      <c r="RIJ638" s="156"/>
      <c r="RIK638" s="156"/>
      <c r="RIL638" s="156"/>
      <c r="RIM638" s="156"/>
      <c r="RIN638" s="156"/>
      <c r="RIO638" s="156"/>
      <c r="RIP638" s="156"/>
      <c r="RIQ638" s="156"/>
      <c r="RIR638" s="156"/>
      <c r="RIS638" s="156"/>
      <c r="RIT638" s="156"/>
      <c r="RIU638" s="156"/>
      <c r="RIV638" s="156"/>
      <c r="RIW638" s="156"/>
      <c r="RIX638" s="156"/>
      <c r="RIY638" s="156"/>
      <c r="RIZ638" s="156"/>
      <c r="RJA638" s="156"/>
      <c r="RJB638" s="156"/>
      <c r="RJC638" s="156"/>
      <c r="RJD638" s="156"/>
      <c r="RJE638" s="156"/>
      <c r="RJF638" s="156"/>
      <c r="RJG638" s="156"/>
      <c r="RJH638" s="156"/>
      <c r="RJI638" s="156"/>
      <c r="RJJ638" s="156"/>
      <c r="RJK638" s="156"/>
      <c r="RJL638" s="156"/>
      <c r="RJM638" s="156"/>
      <c r="RJN638" s="156"/>
      <c r="RJO638" s="156"/>
      <c r="RJP638" s="156"/>
      <c r="RJQ638" s="156"/>
      <c r="RJR638" s="156"/>
      <c r="RJS638" s="156"/>
      <c r="RJT638" s="156"/>
      <c r="RJU638" s="156"/>
      <c r="RJV638" s="156"/>
      <c r="RJW638" s="156"/>
      <c r="RJX638" s="156"/>
      <c r="RJY638" s="156"/>
      <c r="RJZ638" s="156"/>
      <c r="RKA638" s="156"/>
      <c r="RKB638" s="156"/>
      <c r="RKC638" s="156"/>
      <c r="RKD638" s="156"/>
      <c r="RKE638" s="156"/>
      <c r="RKF638" s="156"/>
      <c r="RKG638" s="156"/>
      <c r="RKH638" s="156"/>
      <c r="RKI638" s="156"/>
      <c r="RKJ638" s="156"/>
      <c r="RKK638" s="156"/>
      <c r="RKL638" s="156"/>
      <c r="RKM638" s="156"/>
      <c r="RKN638" s="156"/>
      <c r="RKO638" s="156"/>
      <c r="RKP638" s="156"/>
      <c r="RKQ638" s="156"/>
      <c r="RKR638" s="156"/>
      <c r="RKS638" s="156"/>
      <c r="RKT638" s="156"/>
      <c r="RKU638" s="156"/>
      <c r="RKV638" s="156"/>
      <c r="RKW638" s="156"/>
      <c r="RKX638" s="156"/>
      <c r="RKY638" s="156"/>
      <c r="RKZ638" s="156"/>
      <c r="RLA638" s="156"/>
      <c r="RLB638" s="156"/>
      <c r="RLC638" s="156"/>
      <c r="RLD638" s="156"/>
      <c r="RLE638" s="156"/>
      <c r="RLF638" s="156"/>
      <c r="RLG638" s="156"/>
      <c r="RLH638" s="156"/>
      <c r="RLI638" s="156"/>
      <c r="RLJ638" s="156"/>
      <c r="RLK638" s="156"/>
      <c r="RLL638" s="156"/>
      <c r="RLM638" s="156"/>
      <c r="RLN638" s="156"/>
      <c r="RLO638" s="156"/>
      <c r="RLP638" s="156"/>
      <c r="RLQ638" s="156"/>
      <c r="RLR638" s="156"/>
      <c r="RLS638" s="156"/>
      <c r="RLT638" s="156"/>
      <c r="RLU638" s="156"/>
      <c r="RLV638" s="156"/>
      <c r="RLW638" s="156"/>
      <c r="RLX638" s="156"/>
      <c r="RLY638" s="156"/>
      <c r="RLZ638" s="156"/>
      <c r="RMA638" s="156"/>
      <c r="RMB638" s="156"/>
      <c r="RMC638" s="156"/>
      <c r="RMD638" s="156"/>
      <c r="RME638" s="156"/>
      <c r="RMF638" s="156"/>
      <c r="RMG638" s="156"/>
      <c r="RMH638" s="156"/>
      <c r="RMI638" s="156"/>
      <c r="RMJ638" s="156"/>
      <c r="RMK638" s="156"/>
      <c r="RML638" s="156"/>
      <c r="RMM638" s="156"/>
      <c r="RMN638" s="156"/>
      <c r="RMO638" s="156"/>
      <c r="RMP638" s="156"/>
      <c r="RMQ638" s="156"/>
      <c r="RMR638" s="156"/>
      <c r="RMS638" s="156"/>
      <c r="RMT638" s="156"/>
      <c r="RMU638" s="156"/>
      <c r="RMV638" s="156"/>
      <c r="RMW638" s="156"/>
      <c r="RMX638" s="156"/>
      <c r="RMY638" s="156"/>
      <c r="RMZ638" s="156"/>
      <c r="RNA638" s="156"/>
      <c r="RNB638" s="156"/>
      <c r="RNC638" s="156"/>
      <c r="RND638" s="156"/>
      <c r="RNE638" s="156"/>
      <c r="RNF638" s="156"/>
      <c r="RNG638" s="156"/>
      <c r="RNH638" s="156"/>
      <c r="RNI638" s="156"/>
      <c r="RNJ638" s="156"/>
      <c r="RNK638" s="156"/>
      <c r="RNL638" s="156"/>
      <c r="RNM638" s="156"/>
      <c r="RNN638" s="156"/>
      <c r="RNO638" s="156"/>
      <c r="RNP638" s="156"/>
      <c r="RNQ638" s="156"/>
      <c r="RNR638" s="156"/>
      <c r="RNS638" s="156"/>
      <c r="RNT638" s="156"/>
      <c r="RNU638" s="156"/>
      <c r="RNV638" s="156"/>
      <c r="RNW638" s="156"/>
      <c r="RNX638" s="156"/>
      <c r="RNY638" s="156"/>
      <c r="RNZ638" s="156"/>
      <c r="ROA638" s="156"/>
      <c r="ROB638" s="156"/>
      <c r="ROC638" s="156"/>
      <c r="ROD638" s="156"/>
      <c r="ROE638" s="156"/>
      <c r="ROF638" s="156"/>
      <c r="ROG638" s="156"/>
      <c r="ROH638" s="156"/>
      <c r="ROI638" s="156"/>
      <c r="ROJ638" s="156"/>
      <c r="ROK638" s="156"/>
      <c r="ROL638" s="156"/>
      <c r="ROM638" s="156"/>
      <c r="RON638" s="156"/>
      <c r="ROO638" s="156"/>
      <c r="ROP638" s="156"/>
      <c r="ROQ638" s="156"/>
      <c r="ROR638" s="156"/>
      <c r="ROS638" s="156"/>
      <c r="ROT638" s="156"/>
      <c r="ROU638" s="156"/>
      <c r="ROV638" s="156"/>
      <c r="ROW638" s="156"/>
      <c r="ROX638" s="156"/>
      <c r="ROY638" s="156"/>
      <c r="ROZ638" s="156"/>
      <c r="RPA638" s="156"/>
      <c r="RPB638" s="156"/>
      <c r="RPC638" s="156"/>
      <c r="RPD638" s="156"/>
      <c r="RPE638" s="156"/>
      <c r="RPF638" s="156"/>
      <c r="RPG638" s="156"/>
      <c r="RPH638" s="156"/>
      <c r="RPI638" s="156"/>
      <c r="RPJ638" s="156"/>
      <c r="RPK638" s="156"/>
      <c r="RPL638" s="156"/>
      <c r="RPM638" s="156"/>
      <c r="RPN638" s="156"/>
      <c r="RPO638" s="156"/>
      <c r="RPP638" s="156"/>
      <c r="RPQ638" s="156"/>
      <c r="RPR638" s="156"/>
      <c r="RPS638" s="156"/>
      <c r="RPT638" s="156"/>
      <c r="RPU638" s="156"/>
      <c r="RPV638" s="156"/>
      <c r="RPW638" s="156"/>
      <c r="RPX638" s="156"/>
      <c r="RPY638" s="156"/>
      <c r="RPZ638" s="156"/>
      <c r="RQA638" s="156"/>
      <c r="RQB638" s="156"/>
      <c r="RQC638" s="156"/>
      <c r="RQD638" s="156"/>
      <c r="RQE638" s="156"/>
      <c r="RQF638" s="156"/>
      <c r="RQG638" s="156"/>
      <c r="RQH638" s="156"/>
      <c r="RQI638" s="156"/>
      <c r="RQJ638" s="156"/>
      <c r="RQK638" s="156"/>
      <c r="RQL638" s="156"/>
      <c r="RQM638" s="156"/>
      <c r="RQN638" s="156"/>
      <c r="RQO638" s="156"/>
      <c r="RQP638" s="156"/>
      <c r="RQQ638" s="156"/>
      <c r="RQR638" s="156"/>
      <c r="RQS638" s="156"/>
      <c r="RQT638" s="156"/>
      <c r="RQU638" s="156"/>
      <c r="RQV638" s="156"/>
      <c r="RQW638" s="156"/>
      <c r="RQX638" s="156"/>
      <c r="RQY638" s="156"/>
      <c r="RQZ638" s="156"/>
      <c r="RRA638" s="156"/>
      <c r="RRB638" s="156"/>
      <c r="RRC638" s="156"/>
      <c r="RRD638" s="156"/>
      <c r="RRE638" s="156"/>
      <c r="RRF638" s="156"/>
      <c r="RRG638" s="156"/>
      <c r="RRH638" s="156"/>
      <c r="RRI638" s="156"/>
      <c r="RRJ638" s="156"/>
      <c r="RRK638" s="156"/>
      <c r="RRL638" s="156"/>
      <c r="RRM638" s="156"/>
      <c r="RRN638" s="156"/>
      <c r="RRO638" s="156"/>
      <c r="RRP638" s="156"/>
      <c r="RRQ638" s="156"/>
      <c r="RRR638" s="156"/>
      <c r="RRS638" s="156"/>
      <c r="RRT638" s="156"/>
      <c r="RRU638" s="156"/>
      <c r="RRV638" s="156"/>
      <c r="RRW638" s="156"/>
      <c r="RRX638" s="156"/>
      <c r="RRY638" s="156"/>
      <c r="RRZ638" s="156"/>
      <c r="RSA638" s="156"/>
      <c r="RSB638" s="156"/>
      <c r="RSC638" s="156"/>
      <c r="RSD638" s="156"/>
      <c r="RSE638" s="156"/>
      <c r="RSF638" s="156"/>
      <c r="RSG638" s="156"/>
      <c r="RSH638" s="156"/>
      <c r="RSI638" s="156"/>
      <c r="RSJ638" s="156"/>
      <c r="RSK638" s="156"/>
      <c r="RSL638" s="156"/>
      <c r="RSM638" s="156"/>
      <c r="RSN638" s="156"/>
      <c r="RSO638" s="156"/>
      <c r="RSP638" s="156"/>
      <c r="RSQ638" s="156"/>
      <c r="RSR638" s="156"/>
      <c r="RSS638" s="156"/>
      <c r="RST638" s="156"/>
      <c r="RSU638" s="156"/>
      <c r="RSV638" s="156"/>
      <c r="RSW638" s="156"/>
      <c r="RSX638" s="156"/>
      <c r="RSY638" s="156"/>
      <c r="RSZ638" s="156"/>
      <c r="RTA638" s="156"/>
      <c r="RTB638" s="156"/>
      <c r="RTC638" s="156"/>
      <c r="RTD638" s="156"/>
      <c r="RTE638" s="156"/>
      <c r="RTF638" s="156"/>
      <c r="RTG638" s="156"/>
      <c r="RTH638" s="156"/>
      <c r="RTI638" s="156"/>
      <c r="RTJ638" s="156"/>
      <c r="RTK638" s="156"/>
      <c r="RTL638" s="156"/>
      <c r="RTM638" s="156"/>
      <c r="RTN638" s="156"/>
      <c r="RTO638" s="156"/>
      <c r="RTP638" s="156"/>
      <c r="RTQ638" s="156"/>
      <c r="RTR638" s="156"/>
      <c r="RTS638" s="156"/>
      <c r="RTT638" s="156"/>
      <c r="RTU638" s="156"/>
      <c r="RTV638" s="156"/>
      <c r="RTW638" s="156"/>
      <c r="RTX638" s="156"/>
      <c r="RTY638" s="156"/>
      <c r="RTZ638" s="156"/>
      <c r="RUA638" s="156"/>
      <c r="RUB638" s="156"/>
      <c r="RUC638" s="156"/>
      <c r="RUD638" s="156"/>
      <c r="RUE638" s="156"/>
      <c r="RUF638" s="156"/>
      <c r="RUG638" s="156"/>
      <c r="RUH638" s="156"/>
      <c r="RUI638" s="156"/>
      <c r="RUJ638" s="156"/>
      <c r="RUK638" s="156"/>
      <c r="RUL638" s="156"/>
      <c r="RUM638" s="156"/>
      <c r="RUN638" s="156"/>
      <c r="RUO638" s="156"/>
      <c r="RUP638" s="156"/>
      <c r="RUQ638" s="156"/>
      <c r="RUR638" s="156"/>
      <c r="RUS638" s="156"/>
      <c r="RUT638" s="156"/>
      <c r="RUU638" s="156"/>
      <c r="RUV638" s="156"/>
      <c r="RUW638" s="156"/>
      <c r="RUX638" s="156"/>
      <c r="RUY638" s="156"/>
      <c r="RUZ638" s="156"/>
      <c r="RVA638" s="156"/>
      <c r="RVB638" s="156"/>
      <c r="RVC638" s="156"/>
      <c r="RVD638" s="156"/>
      <c r="RVE638" s="156"/>
      <c r="RVF638" s="156"/>
      <c r="RVG638" s="156"/>
      <c r="RVH638" s="156"/>
      <c r="RVI638" s="156"/>
      <c r="RVJ638" s="156"/>
      <c r="RVK638" s="156"/>
      <c r="RVL638" s="156"/>
      <c r="RVM638" s="156"/>
      <c r="RVN638" s="156"/>
      <c r="RVO638" s="156"/>
      <c r="RVP638" s="156"/>
      <c r="RVQ638" s="156"/>
      <c r="RVR638" s="156"/>
      <c r="RVS638" s="156"/>
      <c r="RVT638" s="156"/>
      <c r="RVU638" s="156"/>
      <c r="RVV638" s="156"/>
      <c r="RVW638" s="156"/>
      <c r="RVX638" s="156"/>
      <c r="RVY638" s="156"/>
      <c r="RVZ638" s="156"/>
      <c r="RWA638" s="156"/>
      <c r="RWB638" s="156"/>
      <c r="RWC638" s="156"/>
      <c r="RWD638" s="156"/>
      <c r="RWE638" s="156"/>
      <c r="RWF638" s="156"/>
      <c r="RWG638" s="156"/>
      <c r="RWH638" s="156"/>
      <c r="RWI638" s="156"/>
      <c r="RWJ638" s="156"/>
      <c r="RWK638" s="156"/>
      <c r="RWL638" s="156"/>
      <c r="RWM638" s="156"/>
      <c r="RWN638" s="156"/>
      <c r="RWO638" s="156"/>
      <c r="RWP638" s="156"/>
      <c r="RWQ638" s="156"/>
      <c r="RWR638" s="156"/>
      <c r="RWS638" s="156"/>
      <c r="RWT638" s="156"/>
      <c r="RWU638" s="156"/>
      <c r="RWV638" s="156"/>
      <c r="RWW638" s="156"/>
      <c r="RWX638" s="156"/>
      <c r="RWY638" s="156"/>
      <c r="RWZ638" s="156"/>
      <c r="RXA638" s="156"/>
      <c r="RXB638" s="156"/>
      <c r="RXC638" s="156"/>
      <c r="RXD638" s="156"/>
      <c r="RXE638" s="156"/>
      <c r="RXF638" s="156"/>
      <c r="RXG638" s="156"/>
      <c r="RXH638" s="156"/>
      <c r="RXI638" s="156"/>
      <c r="RXJ638" s="156"/>
      <c r="RXK638" s="156"/>
      <c r="RXL638" s="156"/>
      <c r="RXM638" s="156"/>
      <c r="RXN638" s="156"/>
      <c r="RXO638" s="156"/>
      <c r="RXP638" s="156"/>
      <c r="RXQ638" s="156"/>
      <c r="RXR638" s="156"/>
      <c r="RXS638" s="156"/>
      <c r="RXT638" s="156"/>
      <c r="RXU638" s="156"/>
      <c r="RXV638" s="156"/>
      <c r="RXW638" s="156"/>
      <c r="RXX638" s="156"/>
      <c r="RXY638" s="156"/>
      <c r="RXZ638" s="156"/>
      <c r="RYA638" s="156"/>
      <c r="RYB638" s="156"/>
      <c r="RYC638" s="156"/>
      <c r="RYD638" s="156"/>
      <c r="RYE638" s="156"/>
      <c r="RYF638" s="156"/>
      <c r="RYG638" s="156"/>
      <c r="RYH638" s="156"/>
      <c r="RYI638" s="156"/>
      <c r="RYJ638" s="156"/>
      <c r="RYK638" s="156"/>
      <c r="RYL638" s="156"/>
      <c r="RYM638" s="156"/>
      <c r="RYN638" s="156"/>
      <c r="RYO638" s="156"/>
      <c r="RYP638" s="156"/>
      <c r="RYQ638" s="156"/>
      <c r="RYR638" s="156"/>
      <c r="RYS638" s="156"/>
      <c r="RYT638" s="156"/>
      <c r="RYU638" s="156"/>
      <c r="RYV638" s="156"/>
      <c r="RYW638" s="156"/>
      <c r="RYX638" s="156"/>
      <c r="RYY638" s="156"/>
      <c r="RYZ638" s="156"/>
      <c r="RZA638" s="156"/>
      <c r="RZB638" s="156"/>
      <c r="RZC638" s="156"/>
      <c r="RZD638" s="156"/>
      <c r="RZE638" s="156"/>
      <c r="RZF638" s="156"/>
      <c r="RZG638" s="156"/>
      <c r="RZH638" s="156"/>
      <c r="RZI638" s="156"/>
      <c r="RZJ638" s="156"/>
      <c r="RZK638" s="156"/>
      <c r="RZL638" s="156"/>
      <c r="RZM638" s="156"/>
      <c r="RZN638" s="156"/>
      <c r="RZO638" s="156"/>
      <c r="RZP638" s="156"/>
      <c r="RZQ638" s="156"/>
      <c r="RZR638" s="156"/>
      <c r="RZS638" s="156"/>
      <c r="RZT638" s="156"/>
      <c r="RZU638" s="156"/>
      <c r="RZV638" s="156"/>
      <c r="RZW638" s="156"/>
      <c r="RZX638" s="156"/>
      <c r="RZY638" s="156"/>
      <c r="RZZ638" s="156"/>
      <c r="SAA638" s="156"/>
      <c r="SAB638" s="156"/>
      <c r="SAC638" s="156"/>
      <c r="SAD638" s="156"/>
      <c r="SAE638" s="156"/>
      <c r="SAF638" s="156"/>
      <c r="SAG638" s="156"/>
      <c r="SAH638" s="156"/>
      <c r="SAI638" s="156"/>
      <c r="SAJ638" s="156"/>
      <c r="SAK638" s="156"/>
      <c r="SAL638" s="156"/>
      <c r="SAM638" s="156"/>
      <c r="SAN638" s="156"/>
      <c r="SAO638" s="156"/>
      <c r="SAP638" s="156"/>
      <c r="SAQ638" s="156"/>
      <c r="SAR638" s="156"/>
      <c r="SAS638" s="156"/>
      <c r="SAT638" s="156"/>
      <c r="SAU638" s="156"/>
      <c r="SAV638" s="156"/>
      <c r="SAW638" s="156"/>
      <c r="SAX638" s="156"/>
      <c r="SAY638" s="156"/>
      <c r="SAZ638" s="156"/>
      <c r="SBA638" s="156"/>
      <c r="SBB638" s="156"/>
      <c r="SBC638" s="156"/>
      <c r="SBD638" s="156"/>
      <c r="SBE638" s="156"/>
      <c r="SBF638" s="156"/>
      <c r="SBG638" s="156"/>
      <c r="SBH638" s="156"/>
      <c r="SBI638" s="156"/>
      <c r="SBJ638" s="156"/>
      <c r="SBK638" s="156"/>
      <c r="SBL638" s="156"/>
      <c r="SBM638" s="156"/>
      <c r="SBN638" s="156"/>
      <c r="SBO638" s="156"/>
      <c r="SBP638" s="156"/>
      <c r="SBQ638" s="156"/>
      <c r="SBR638" s="156"/>
      <c r="SBS638" s="156"/>
      <c r="SBT638" s="156"/>
      <c r="SBU638" s="156"/>
      <c r="SBV638" s="156"/>
      <c r="SBW638" s="156"/>
      <c r="SBX638" s="156"/>
      <c r="SBY638" s="156"/>
      <c r="SBZ638" s="156"/>
      <c r="SCA638" s="156"/>
      <c r="SCB638" s="156"/>
      <c r="SCC638" s="156"/>
      <c r="SCD638" s="156"/>
      <c r="SCE638" s="156"/>
      <c r="SCF638" s="156"/>
      <c r="SCG638" s="156"/>
      <c r="SCH638" s="156"/>
      <c r="SCI638" s="156"/>
      <c r="SCJ638" s="156"/>
      <c r="SCK638" s="156"/>
      <c r="SCL638" s="156"/>
      <c r="SCM638" s="156"/>
      <c r="SCN638" s="156"/>
      <c r="SCO638" s="156"/>
      <c r="SCP638" s="156"/>
      <c r="SCQ638" s="156"/>
      <c r="SCR638" s="156"/>
      <c r="SCS638" s="156"/>
      <c r="SCT638" s="156"/>
      <c r="SCU638" s="156"/>
      <c r="SCV638" s="156"/>
      <c r="SCW638" s="156"/>
      <c r="SCX638" s="156"/>
      <c r="SCY638" s="156"/>
      <c r="SCZ638" s="156"/>
      <c r="SDA638" s="156"/>
      <c r="SDB638" s="156"/>
      <c r="SDC638" s="156"/>
      <c r="SDD638" s="156"/>
      <c r="SDE638" s="156"/>
      <c r="SDF638" s="156"/>
      <c r="SDG638" s="156"/>
      <c r="SDH638" s="156"/>
      <c r="SDI638" s="156"/>
      <c r="SDJ638" s="156"/>
      <c r="SDK638" s="156"/>
      <c r="SDL638" s="156"/>
      <c r="SDM638" s="156"/>
      <c r="SDN638" s="156"/>
      <c r="SDO638" s="156"/>
      <c r="SDP638" s="156"/>
      <c r="SDQ638" s="156"/>
      <c r="SDR638" s="156"/>
      <c r="SDS638" s="156"/>
      <c r="SDT638" s="156"/>
      <c r="SDU638" s="156"/>
      <c r="SDV638" s="156"/>
      <c r="SDW638" s="156"/>
      <c r="SDX638" s="156"/>
      <c r="SDY638" s="156"/>
      <c r="SDZ638" s="156"/>
      <c r="SEA638" s="156"/>
      <c r="SEB638" s="156"/>
      <c r="SEC638" s="156"/>
      <c r="SED638" s="156"/>
      <c r="SEE638" s="156"/>
      <c r="SEF638" s="156"/>
      <c r="SEG638" s="156"/>
      <c r="SEH638" s="156"/>
      <c r="SEI638" s="156"/>
      <c r="SEJ638" s="156"/>
      <c r="SEK638" s="156"/>
      <c r="SEL638" s="156"/>
      <c r="SEM638" s="156"/>
      <c r="SEN638" s="156"/>
      <c r="SEO638" s="156"/>
      <c r="SEP638" s="156"/>
      <c r="SEQ638" s="156"/>
      <c r="SER638" s="156"/>
      <c r="SES638" s="156"/>
      <c r="SET638" s="156"/>
      <c r="SEU638" s="156"/>
      <c r="SEV638" s="156"/>
      <c r="SEW638" s="156"/>
      <c r="SEX638" s="156"/>
      <c r="SEY638" s="156"/>
      <c r="SEZ638" s="156"/>
      <c r="SFA638" s="156"/>
      <c r="SFB638" s="156"/>
      <c r="SFC638" s="156"/>
      <c r="SFD638" s="156"/>
      <c r="SFE638" s="156"/>
      <c r="SFF638" s="156"/>
      <c r="SFG638" s="156"/>
      <c r="SFH638" s="156"/>
      <c r="SFI638" s="156"/>
      <c r="SFJ638" s="156"/>
      <c r="SFK638" s="156"/>
      <c r="SFL638" s="156"/>
      <c r="SFM638" s="156"/>
      <c r="SFN638" s="156"/>
      <c r="SFO638" s="156"/>
      <c r="SFP638" s="156"/>
      <c r="SFQ638" s="156"/>
      <c r="SFR638" s="156"/>
      <c r="SFS638" s="156"/>
      <c r="SFT638" s="156"/>
      <c r="SFU638" s="156"/>
      <c r="SFV638" s="156"/>
      <c r="SFW638" s="156"/>
      <c r="SFX638" s="156"/>
      <c r="SFY638" s="156"/>
      <c r="SFZ638" s="156"/>
      <c r="SGA638" s="156"/>
      <c r="SGB638" s="156"/>
      <c r="SGC638" s="156"/>
      <c r="SGD638" s="156"/>
      <c r="SGE638" s="156"/>
      <c r="SGF638" s="156"/>
      <c r="SGG638" s="156"/>
      <c r="SGH638" s="156"/>
      <c r="SGI638" s="156"/>
      <c r="SGJ638" s="156"/>
      <c r="SGK638" s="156"/>
      <c r="SGL638" s="156"/>
      <c r="SGM638" s="156"/>
      <c r="SGN638" s="156"/>
      <c r="SGO638" s="156"/>
      <c r="SGP638" s="156"/>
      <c r="SGQ638" s="156"/>
      <c r="SGR638" s="156"/>
      <c r="SGS638" s="156"/>
      <c r="SGT638" s="156"/>
      <c r="SGU638" s="156"/>
      <c r="SGV638" s="156"/>
      <c r="SGW638" s="156"/>
      <c r="SGX638" s="156"/>
      <c r="SGY638" s="156"/>
      <c r="SGZ638" s="156"/>
      <c r="SHA638" s="156"/>
      <c r="SHB638" s="156"/>
      <c r="SHC638" s="156"/>
      <c r="SHD638" s="156"/>
      <c r="SHE638" s="156"/>
      <c r="SHF638" s="156"/>
      <c r="SHG638" s="156"/>
      <c r="SHH638" s="156"/>
      <c r="SHI638" s="156"/>
      <c r="SHJ638" s="156"/>
      <c r="SHK638" s="156"/>
      <c r="SHL638" s="156"/>
      <c r="SHM638" s="156"/>
      <c r="SHN638" s="156"/>
      <c r="SHO638" s="156"/>
      <c r="SHP638" s="156"/>
      <c r="SHQ638" s="156"/>
      <c r="SHR638" s="156"/>
      <c r="SHS638" s="156"/>
      <c r="SHT638" s="156"/>
      <c r="SHU638" s="156"/>
      <c r="SHV638" s="156"/>
      <c r="SHW638" s="156"/>
      <c r="SHX638" s="156"/>
      <c r="SHY638" s="156"/>
      <c r="SHZ638" s="156"/>
      <c r="SIA638" s="156"/>
      <c r="SIB638" s="156"/>
      <c r="SIC638" s="156"/>
      <c r="SID638" s="156"/>
      <c r="SIE638" s="156"/>
      <c r="SIF638" s="156"/>
      <c r="SIG638" s="156"/>
      <c r="SIH638" s="156"/>
      <c r="SII638" s="156"/>
      <c r="SIJ638" s="156"/>
      <c r="SIK638" s="156"/>
      <c r="SIL638" s="156"/>
      <c r="SIM638" s="156"/>
      <c r="SIN638" s="156"/>
      <c r="SIO638" s="156"/>
      <c r="SIP638" s="156"/>
      <c r="SIQ638" s="156"/>
      <c r="SIR638" s="156"/>
      <c r="SIS638" s="156"/>
      <c r="SIT638" s="156"/>
      <c r="SIU638" s="156"/>
      <c r="SIV638" s="156"/>
      <c r="SIW638" s="156"/>
      <c r="SIX638" s="156"/>
      <c r="SIY638" s="156"/>
      <c r="SIZ638" s="156"/>
      <c r="SJA638" s="156"/>
      <c r="SJB638" s="156"/>
      <c r="SJC638" s="156"/>
      <c r="SJD638" s="156"/>
      <c r="SJE638" s="156"/>
      <c r="SJF638" s="156"/>
      <c r="SJG638" s="156"/>
      <c r="SJH638" s="156"/>
      <c r="SJI638" s="156"/>
      <c r="SJJ638" s="156"/>
      <c r="SJK638" s="156"/>
      <c r="SJL638" s="156"/>
      <c r="SJM638" s="156"/>
      <c r="SJN638" s="156"/>
      <c r="SJO638" s="156"/>
      <c r="SJP638" s="156"/>
      <c r="SJQ638" s="156"/>
      <c r="SJR638" s="156"/>
      <c r="SJS638" s="156"/>
      <c r="SJT638" s="156"/>
      <c r="SJU638" s="156"/>
      <c r="SJV638" s="156"/>
      <c r="SJW638" s="156"/>
      <c r="SJX638" s="156"/>
      <c r="SJY638" s="156"/>
      <c r="SJZ638" s="156"/>
      <c r="SKA638" s="156"/>
      <c r="SKB638" s="156"/>
      <c r="SKC638" s="156"/>
      <c r="SKD638" s="156"/>
      <c r="SKE638" s="156"/>
      <c r="SKF638" s="156"/>
      <c r="SKG638" s="156"/>
      <c r="SKH638" s="156"/>
      <c r="SKI638" s="156"/>
      <c r="SKJ638" s="156"/>
      <c r="SKK638" s="156"/>
      <c r="SKL638" s="156"/>
      <c r="SKM638" s="156"/>
      <c r="SKN638" s="156"/>
      <c r="SKO638" s="156"/>
      <c r="SKP638" s="156"/>
      <c r="SKQ638" s="156"/>
      <c r="SKR638" s="156"/>
      <c r="SKS638" s="156"/>
      <c r="SKT638" s="156"/>
      <c r="SKU638" s="156"/>
      <c r="SKV638" s="156"/>
      <c r="SKW638" s="156"/>
      <c r="SKX638" s="156"/>
      <c r="SKY638" s="156"/>
      <c r="SKZ638" s="156"/>
      <c r="SLA638" s="156"/>
      <c r="SLB638" s="156"/>
      <c r="SLC638" s="156"/>
      <c r="SLD638" s="156"/>
      <c r="SLE638" s="156"/>
      <c r="SLF638" s="156"/>
      <c r="SLG638" s="156"/>
      <c r="SLH638" s="156"/>
      <c r="SLI638" s="156"/>
      <c r="SLJ638" s="156"/>
      <c r="SLK638" s="156"/>
      <c r="SLL638" s="156"/>
      <c r="SLM638" s="156"/>
      <c r="SLN638" s="156"/>
      <c r="SLO638" s="156"/>
      <c r="SLP638" s="156"/>
      <c r="SLQ638" s="156"/>
      <c r="SLR638" s="156"/>
      <c r="SLS638" s="156"/>
      <c r="SLT638" s="156"/>
      <c r="SLU638" s="156"/>
      <c r="SLV638" s="156"/>
      <c r="SLW638" s="156"/>
      <c r="SLX638" s="156"/>
      <c r="SLY638" s="156"/>
      <c r="SLZ638" s="156"/>
      <c r="SMA638" s="156"/>
      <c r="SMB638" s="156"/>
      <c r="SMC638" s="156"/>
      <c r="SMD638" s="156"/>
      <c r="SME638" s="156"/>
      <c r="SMF638" s="156"/>
      <c r="SMG638" s="156"/>
      <c r="SMH638" s="156"/>
      <c r="SMI638" s="156"/>
      <c r="SMJ638" s="156"/>
      <c r="SMK638" s="156"/>
      <c r="SML638" s="156"/>
      <c r="SMM638" s="156"/>
      <c r="SMN638" s="156"/>
      <c r="SMO638" s="156"/>
      <c r="SMP638" s="156"/>
      <c r="SMQ638" s="156"/>
      <c r="SMR638" s="156"/>
      <c r="SMS638" s="156"/>
      <c r="SMT638" s="156"/>
      <c r="SMU638" s="156"/>
      <c r="SMV638" s="156"/>
      <c r="SMW638" s="156"/>
      <c r="SMX638" s="156"/>
      <c r="SMY638" s="156"/>
      <c r="SMZ638" s="156"/>
      <c r="SNA638" s="156"/>
      <c r="SNB638" s="156"/>
      <c r="SNC638" s="156"/>
      <c r="SND638" s="156"/>
      <c r="SNE638" s="156"/>
      <c r="SNF638" s="156"/>
      <c r="SNG638" s="156"/>
      <c r="SNH638" s="156"/>
      <c r="SNI638" s="156"/>
      <c r="SNJ638" s="156"/>
      <c r="SNK638" s="156"/>
      <c r="SNL638" s="156"/>
      <c r="SNM638" s="156"/>
      <c r="SNN638" s="156"/>
      <c r="SNO638" s="156"/>
      <c r="SNP638" s="156"/>
      <c r="SNQ638" s="156"/>
      <c r="SNR638" s="156"/>
      <c r="SNS638" s="156"/>
      <c r="SNT638" s="156"/>
      <c r="SNU638" s="156"/>
      <c r="SNV638" s="156"/>
      <c r="SNW638" s="156"/>
      <c r="SNX638" s="156"/>
      <c r="SNY638" s="156"/>
      <c r="SNZ638" s="156"/>
      <c r="SOA638" s="156"/>
      <c r="SOB638" s="156"/>
      <c r="SOC638" s="156"/>
      <c r="SOD638" s="156"/>
      <c r="SOE638" s="156"/>
      <c r="SOF638" s="156"/>
      <c r="SOG638" s="156"/>
      <c r="SOH638" s="156"/>
      <c r="SOI638" s="156"/>
      <c r="SOJ638" s="156"/>
      <c r="SOK638" s="156"/>
      <c r="SOL638" s="156"/>
      <c r="SOM638" s="156"/>
      <c r="SON638" s="156"/>
      <c r="SOO638" s="156"/>
      <c r="SOP638" s="156"/>
      <c r="SOQ638" s="156"/>
      <c r="SOR638" s="156"/>
      <c r="SOS638" s="156"/>
      <c r="SOT638" s="156"/>
      <c r="SOU638" s="156"/>
      <c r="SOV638" s="156"/>
      <c r="SOW638" s="156"/>
      <c r="SOX638" s="156"/>
      <c r="SOY638" s="156"/>
      <c r="SOZ638" s="156"/>
      <c r="SPA638" s="156"/>
      <c r="SPB638" s="156"/>
      <c r="SPC638" s="156"/>
      <c r="SPD638" s="156"/>
      <c r="SPE638" s="156"/>
      <c r="SPF638" s="156"/>
      <c r="SPG638" s="156"/>
      <c r="SPH638" s="156"/>
      <c r="SPI638" s="156"/>
      <c r="SPJ638" s="156"/>
      <c r="SPK638" s="156"/>
      <c r="SPL638" s="156"/>
      <c r="SPM638" s="156"/>
      <c r="SPN638" s="156"/>
      <c r="SPO638" s="156"/>
      <c r="SPP638" s="156"/>
      <c r="SPQ638" s="156"/>
      <c r="SPR638" s="156"/>
      <c r="SPS638" s="156"/>
      <c r="SPT638" s="156"/>
      <c r="SPU638" s="156"/>
      <c r="SPV638" s="156"/>
      <c r="SPW638" s="156"/>
      <c r="SPX638" s="156"/>
      <c r="SPY638" s="156"/>
      <c r="SPZ638" s="156"/>
      <c r="SQA638" s="156"/>
      <c r="SQB638" s="156"/>
      <c r="SQC638" s="156"/>
      <c r="SQD638" s="156"/>
      <c r="SQE638" s="156"/>
      <c r="SQF638" s="156"/>
      <c r="SQG638" s="156"/>
      <c r="SQH638" s="156"/>
      <c r="SQI638" s="156"/>
      <c r="SQJ638" s="156"/>
      <c r="SQK638" s="156"/>
      <c r="SQL638" s="156"/>
      <c r="SQM638" s="156"/>
      <c r="SQN638" s="156"/>
      <c r="SQO638" s="156"/>
      <c r="SQP638" s="156"/>
      <c r="SQQ638" s="156"/>
      <c r="SQR638" s="156"/>
      <c r="SQS638" s="156"/>
      <c r="SQT638" s="156"/>
      <c r="SQU638" s="156"/>
      <c r="SQV638" s="156"/>
      <c r="SQW638" s="156"/>
      <c r="SQX638" s="156"/>
      <c r="SQY638" s="156"/>
      <c r="SQZ638" s="156"/>
      <c r="SRA638" s="156"/>
      <c r="SRB638" s="156"/>
      <c r="SRC638" s="156"/>
      <c r="SRD638" s="156"/>
      <c r="SRE638" s="156"/>
      <c r="SRF638" s="156"/>
      <c r="SRG638" s="156"/>
      <c r="SRH638" s="156"/>
      <c r="SRI638" s="156"/>
      <c r="SRJ638" s="156"/>
      <c r="SRK638" s="156"/>
      <c r="SRL638" s="156"/>
      <c r="SRM638" s="156"/>
      <c r="SRN638" s="156"/>
      <c r="SRO638" s="156"/>
      <c r="SRP638" s="156"/>
      <c r="SRQ638" s="156"/>
      <c r="SRR638" s="156"/>
      <c r="SRS638" s="156"/>
      <c r="SRT638" s="156"/>
      <c r="SRU638" s="156"/>
      <c r="SRV638" s="156"/>
      <c r="SRW638" s="156"/>
      <c r="SRX638" s="156"/>
      <c r="SRY638" s="156"/>
      <c r="SRZ638" s="156"/>
      <c r="SSA638" s="156"/>
      <c r="SSB638" s="156"/>
      <c r="SSC638" s="156"/>
      <c r="SSD638" s="156"/>
      <c r="SSE638" s="156"/>
      <c r="SSF638" s="156"/>
      <c r="SSG638" s="156"/>
      <c r="SSH638" s="156"/>
      <c r="SSI638" s="156"/>
      <c r="SSJ638" s="156"/>
      <c r="SSK638" s="156"/>
      <c r="SSL638" s="156"/>
      <c r="SSM638" s="156"/>
      <c r="SSN638" s="156"/>
      <c r="SSO638" s="156"/>
      <c r="SSP638" s="156"/>
      <c r="SSQ638" s="156"/>
      <c r="SSR638" s="156"/>
      <c r="SSS638" s="156"/>
      <c r="SST638" s="156"/>
      <c r="SSU638" s="156"/>
      <c r="SSV638" s="156"/>
      <c r="SSW638" s="156"/>
      <c r="SSX638" s="156"/>
      <c r="SSY638" s="156"/>
      <c r="SSZ638" s="156"/>
      <c r="STA638" s="156"/>
      <c r="STB638" s="156"/>
      <c r="STC638" s="156"/>
      <c r="STD638" s="156"/>
      <c r="STE638" s="156"/>
      <c r="STF638" s="156"/>
      <c r="STG638" s="156"/>
      <c r="STH638" s="156"/>
      <c r="STI638" s="156"/>
      <c r="STJ638" s="156"/>
      <c r="STK638" s="156"/>
      <c r="STL638" s="156"/>
      <c r="STM638" s="156"/>
      <c r="STN638" s="156"/>
      <c r="STO638" s="156"/>
      <c r="STP638" s="156"/>
      <c r="STQ638" s="156"/>
      <c r="STR638" s="156"/>
      <c r="STS638" s="156"/>
      <c r="STT638" s="156"/>
      <c r="STU638" s="156"/>
      <c r="STV638" s="156"/>
      <c r="STW638" s="156"/>
      <c r="STX638" s="156"/>
      <c r="STY638" s="156"/>
      <c r="STZ638" s="156"/>
      <c r="SUA638" s="156"/>
      <c r="SUB638" s="156"/>
      <c r="SUC638" s="156"/>
      <c r="SUD638" s="156"/>
      <c r="SUE638" s="156"/>
      <c r="SUF638" s="156"/>
      <c r="SUG638" s="156"/>
      <c r="SUH638" s="156"/>
      <c r="SUI638" s="156"/>
      <c r="SUJ638" s="156"/>
      <c r="SUK638" s="156"/>
      <c r="SUL638" s="156"/>
      <c r="SUM638" s="156"/>
      <c r="SUN638" s="156"/>
      <c r="SUO638" s="156"/>
      <c r="SUP638" s="156"/>
      <c r="SUQ638" s="156"/>
      <c r="SUR638" s="156"/>
      <c r="SUS638" s="156"/>
      <c r="SUT638" s="156"/>
      <c r="SUU638" s="156"/>
      <c r="SUV638" s="156"/>
      <c r="SUW638" s="156"/>
      <c r="SUX638" s="156"/>
      <c r="SUY638" s="156"/>
      <c r="SUZ638" s="156"/>
      <c r="SVA638" s="156"/>
      <c r="SVB638" s="156"/>
      <c r="SVC638" s="156"/>
      <c r="SVD638" s="156"/>
      <c r="SVE638" s="156"/>
      <c r="SVF638" s="156"/>
      <c r="SVG638" s="156"/>
      <c r="SVH638" s="156"/>
      <c r="SVI638" s="156"/>
      <c r="SVJ638" s="156"/>
      <c r="SVK638" s="156"/>
      <c r="SVL638" s="156"/>
      <c r="SVM638" s="156"/>
      <c r="SVN638" s="156"/>
      <c r="SVO638" s="156"/>
      <c r="SVP638" s="156"/>
      <c r="SVQ638" s="156"/>
      <c r="SVR638" s="156"/>
      <c r="SVS638" s="156"/>
      <c r="SVT638" s="156"/>
      <c r="SVU638" s="156"/>
      <c r="SVV638" s="156"/>
      <c r="SVW638" s="156"/>
      <c r="SVX638" s="156"/>
      <c r="SVY638" s="156"/>
      <c r="SVZ638" s="156"/>
      <c r="SWA638" s="156"/>
      <c r="SWB638" s="156"/>
      <c r="SWC638" s="156"/>
      <c r="SWD638" s="156"/>
      <c r="SWE638" s="156"/>
      <c r="SWF638" s="156"/>
      <c r="SWG638" s="156"/>
      <c r="SWH638" s="156"/>
      <c r="SWI638" s="156"/>
      <c r="SWJ638" s="156"/>
      <c r="SWK638" s="156"/>
      <c r="SWL638" s="156"/>
      <c r="SWM638" s="156"/>
      <c r="SWN638" s="156"/>
      <c r="SWO638" s="156"/>
      <c r="SWP638" s="156"/>
      <c r="SWQ638" s="156"/>
      <c r="SWR638" s="156"/>
      <c r="SWS638" s="156"/>
      <c r="SWT638" s="156"/>
      <c r="SWU638" s="156"/>
      <c r="SWV638" s="156"/>
      <c r="SWW638" s="156"/>
      <c r="SWX638" s="156"/>
      <c r="SWY638" s="156"/>
      <c r="SWZ638" s="156"/>
      <c r="SXA638" s="156"/>
      <c r="SXB638" s="156"/>
      <c r="SXC638" s="156"/>
      <c r="SXD638" s="156"/>
      <c r="SXE638" s="156"/>
      <c r="SXF638" s="156"/>
      <c r="SXG638" s="156"/>
      <c r="SXH638" s="156"/>
      <c r="SXI638" s="156"/>
      <c r="SXJ638" s="156"/>
      <c r="SXK638" s="156"/>
      <c r="SXL638" s="156"/>
      <c r="SXM638" s="156"/>
      <c r="SXN638" s="156"/>
      <c r="SXO638" s="156"/>
      <c r="SXP638" s="156"/>
      <c r="SXQ638" s="156"/>
      <c r="SXR638" s="156"/>
      <c r="SXS638" s="156"/>
      <c r="SXT638" s="156"/>
      <c r="SXU638" s="156"/>
      <c r="SXV638" s="156"/>
      <c r="SXW638" s="156"/>
      <c r="SXX638" s="156"/>
      <c r="SXY638" s="156"/>
      <c r="SXZ638" s="156"/>
      <c r="SYA638" s="156"/>
      <c r="SYB638" s="156"/>
      <c r="SYC638" s="156"/>
      <c r="SYD638" s="156"/>
      <c r="SYE638" s="156"/>
      <c r="SYF638" s="156"/>
      <c r="SYG638" s="156"/>
      <c r="SYH638" s="156"/>
      <c r="SYI638" s="156"/>
      <c r="SYJ638" s="156"/>
      <c r="SYK638" s="156"/>
      <c r="SYL638" s="156"/>
      <c r="SYM638" s="156"/>
      <c r="SYN638" s="156"/>
      <c r="SYO638" s="156"/>
      <c r="SYP638" s="156"/>
      <c r="SYQ638" s="156"/>
      <c r="SYR638" s="156"/>
      <c r="SYS638" s="156"/>
      <c r="SYT638" s="156"/>
      <c r="SYU638" s="156"/>
      <c r="SYV638" s="156"/>
      <c r="SYW638" s="156"/>
      <c r="SYX638" s="156"/>
      <c r="SYY638" s="156"/>
      <c r="SYZ638" s="156"/>
      <c r="SZA638" s="156"/>
      <c r="SZB638" s="156"/>
      <c r="SZC638" s="156"/>
      <c r="SZD638" s="156"/>
      <c r="SZE638" s="156"/>
      <c r="SZF638" s="156"/>
      <c r="SZG638" s="156"/>
      <c r="SZH638" s="156"/>
      <c r="SZI638" s="156"/>
      <c r="SZJ638" s="156"/>
      <c r="SZK638" s="156"/>
      <c r="SZL638" s="156"/>
      <c r="SZM638" s="156"/>
      <c r="SZN638" s="156"/>
      <c r="SZO638" s="156"/>
      <c r="SZP638" s="156"/>
      <c r="SZQ638" s="156"/>
      <c r="SZR638" s="156"/>
      <c r="SZS638" s="156"/>
      <c r="SZT638" s="156"/>
      <c r="SZU638" s="156"/>
      <c r="SZV638" s="156"/>
      <c r="SZW638" s="156"/>
      <c r="SZX638" s="156"/>
      <c r="SZY638" s="156"/>
      <c r="SZZ638" s="156"/>
      <c r="TAA638" s="156"/>
      <c r="TAB638" s="156"/>
      <c r="TAC638" s="156"/>
      <c r="TAD638" s="156"/>
      <c r="TAE638" s="156"/>
      <c r="TAF638" s="156"/>
      <c r="TAG638" s="156"/>
      <c r="TAH638" s="156"/>
      <c r="TAI638" s="156"/>
      <c r="TAJ638" s="156"/>
      <c r="TAK638" s="156"/>
      <c r="TAL638" s="156"/>
      <c r="TAM638" s="156"/>
      <c r="TAN638" s="156"/>
      <c r="TAO638" s="156"/>
      <c r="TAP638" s="156"/>
      <c r="TAQ638" s="156"/>
      <c r="TAR638" s="156"/>
      <c r="TAS638" s="156"/>
      <c r="TAT638" s="156"/>
      <c r="TAU638" s="156"/>
      <c r="TAV638" s="156"/>
      <c r="TAW638" s="156"/>
      <c r="TAX638" s="156"/>
      <c r="TAY638" s="156"/>
      <c r="TAZ638" s="156"/>
      <c r="TBA638" s="156"/>
      <c r="TBB638" s="156"/>
      <c r="TBC638" s="156"/>
      <c r="TBD638" s="156"/>
      <c r="TBE638" s="156"/>
      <c r="TBF638" s="156"/>
      <c r="TBG638" s="156"/>
      <c r="TBH638" s="156"/>
      <c r="TBI638" s="156"/>
      <c r="TBJ638" s="156"/>
      <c r="TBK638" s="156"/>
      <c r="TBL638" s="156"/>
      <c r="TBM638" s="156"/>
      <c r="TBN638" s="156"/>
      <c r="TBO638" s="156"/>
      <c r="TBP638" s="156"/>
      <c r="TBQ638" s="156"/>
      <c r="TBR638" s="156"/>
      <c r="TBS638" s="156"/>
      <c r="TBT638" s="156"/>
      <c r="TBU638" s="156"/>
      <c r="TBV638" s="156"/>
      <c r="TBW638" s="156"/>
      <c r="TBX638" s="156"/>
      <c r="TBY638" s="156"/>
      <c r="TBZ638" s="156"/>
      <c r="TCA638" s="156"/>
      <c r="TCB638" s="156"/>
      <c r="TCC638" s="156"/>
      <c r="TCD638" s="156"/>
      <c r="TCE638" s="156"/>
      <c r="TCF638" s="156"/>
      <c r="TCG638" s="156"/>
      <c r="TCH638" s="156"/>
      <c r="TCI638" s="156"/>
      <c r="TCJ638" s="156"/>
      <c r="TCK638" s="156"/>
      <c r="TCL638" s="156"/>
      <c r="TCM638" s="156"/>
      <c r="TCN638" s="156"/>
      <c r="TCO638" s="156"/>
      <c r="TCP638" s="156"/>
      <c r="TCQ638" s="156"/>
      <c r="TCR638" s="156"/>
      <c r="TCS638" s="156"/>
      <c r="TCT638" s="156"/>
      <c r="TCU638" s="156"/>
      <c r="TCV638" s="156"/>
      <c r="TCW638" s="156"/>
      <c r="TCX638" s="156"/>
      <c r="TCY638" s="156"/>
      <c r="TCZ638" s="156"/>
      <c r="TDA638" s="156"/>
      <c r="TDB638" s="156"/>
      <c r="TDC638" s="156"/>
      <c r="TDD638" s="156"/>
      <c r="TDE638" s="156"/>
      <c r="TDF638" s="156"/>
      <c r="TDG638" s="156"/>
      <c r="TDH638" s="156"/>
      <c r="TDI638" s="156"/>
      <c r="TDJ638" s="156"/>
      <c r="TDK638" s="156"/>
      <c r="TDL638" s="156"/>
      <c r="TDM638" s="156"/>
      <c r="TDN638" s="156"/>
      <c r="TDO638" s="156"/>
      <c r="TDP638" s="156"/>
      <c r="TDQ638" s="156"/>
      <c r="TDR638" s="156"/>
      <c r="TDS638" s="156"/>
      <c r="TDT638" s="156"/>
      <c r="TDU638" s="156"/>
      <c r="TDV638" s="156"/>
      <c r="TDW638" s="156"/>
      <c r="TDX638" s="156"/>
      <c r="TDY638" s="156"/>
      <c r="TDZ638" s="156"/>
      <c r="TEA638" s="156"/>
      <c r="TEB638" s="156"/>
      <c r="TEC638" s="156"/>
      <c r="TED638" s="156"/>
      <c r="TEE638" s="156"/>
      <c r="TEF638" s="156"/>
      <c r="TEG638" s="156"/>
      <c r="TEH638" s="156"/>
      <c r="TEI638" s="156"/>
      <c r="TEJ638" s="156"/>
      <c r="TEK638" s="156"/>
      <c r="TEL638" s="156"/>
      <c r="TEM638" s="156"/>
      <c r="TEN638" s="156"/>
      <c r="TEO638" s="156"/>
      <c r="TEP638" s="156"/>
      <c r="TEQ638" s="156"/>
      <c r="TER638" s="156"/>
      <c r="TES638" s="156"/>
      <c r="TET638" s="156"/>
      <c r="TEU638" s="156"/>
      <c r="TEV638" s="156"/>
      <c r="TEW638" s="156"/>
      <c r="TEX638" s="156"/>
      <c r="TEY638" s="156"/>
      <c r="TEZ638" s="156"/>
      <c r="TFA638" s="156"/>
      <c r="TFB638" s="156"/>
      <c r="TFC638" s="156"/>
      <c r="TFD638" s="156"/>
      <c r="TFE638" s="156"/>
      <c r="TFF638" s="156"/>
      <c r="TFG638" s="156"/>
      <c r="TFH638" s="156"/>
      <c r="TFI638" s="156"/>
      <c r="TFJ638" s="156"/>
      <c r="TFK638" s="156"/>
      <c r="TFL638" s="156"/>
      <c r="TFM638" s="156"/>
      <c r="TFN638" s="156"/>
      <c r="TFO638" s="156"/>
      <c r="TFP638" s="156"/>
      <c r="TFQ638" s="156"/>
      <c r="TFR638" s="156"/>
      <c r="TFS638" s="156"/>
      <c r="TFT638" s="156"/>
      <c r="TFU638" s="156"/>
      <c r="TFV638" s="156"/>
      <c r="TFW638" s="156"/>
      <c r="TFX638" s="156"/>
      <c r="TFY638" s="156"/>
      <c r="TFZ638" s="156"/>
      <c r="TGA638" s="156"/>
      <c r="TGB638" s="156"/>
      <c r="TGC638" s="156"/>
      <c r="TGD638" s="156"/>
      <c r="TGE638" s="156"/>
      <c r="TGF638" s="156"/>
      <c r="TGG638" s="156"/>
      <c r="TGH638" s="156"/>
      <c r="TGI638" s="156"/>
      <c r="TGJ638" s="156"/>
      <c r="TGK638" s="156"/>
      <c r="TGL638" s="156"/>
      <c r="TGM638" s="156"/>
      <c r="TGN638" s="156"/>
      <c r="TGO638" s="156"/>
      <c r="TGP638" s="156"/>
      <c r="TGQ638" s="156"/>
      <c r="TGR638" s="156"/>
      <c r="TGS638" s="156"/>
      <c r="TGT638" s="156"/>
      <c r="TGU638" s="156"/>
      <c r="TGV638" s="156"/>
      <c r="TGW638" s="156"/>
      <c r="TGX638" s="156"/>
      <c r="TGY638" s="156"/>
      <c r="TGZ638" s="156"/>
      <c r="THA638" s="156"/>
      <c r="THB638" s="156"/>
      <c r="THC638" s="156"/>
      <c r="THD638" s="156"/>
      <c r="THE638" s="156"/>
      <c r="THF638" s="156"/>
      <c r="THG638" s="156"/>
      <c r="THH638" s="156"/>
      <c r="THI638" s="156"/>
      <c r="THJ638" s="156"/>
      <c r="THK638" s="156"/>
      <c r="THL638" s="156"/>
      <c r="THM638" s="156"/>
      <c r="THN638" s="156"/>
      <c r="THO638" s="156"/>
      <c r="THP638" s="156"/>
      <c r="THQ638" s="156"/>
      <c r="THR638" s="156"/>
      <c r="THS638" s="156"/>
      <c r="THT638" s="156"/>
      <c r="THU638" s="156"/>
      <c r="THV638" s="156"/>
      <c r="THW638" s="156"/>
      <c r="THX638" s="156"/>
      <c r="THY638" s="156"/>
      <c r="THZ638" s="156"/>
      <c r="TIA638" s="156"/>
      <c r="TIB638" s="156"/>
      <c r="TIC638" s="156"/>
      <c r="TID638" s="156"/>
      <c r="TIE638" s="156"/>
      <c r="TIF638" s="156"/>
      <c r="TIG638" s="156"/>
      <c r="TIH638" s="156"/>
      <c r="TII638" s="156"/>
      <c r="TIJ638" s="156"/>
      <c r="TIK638" s="156"/>
      <c r="TIL638" s="156"/>
      <c r="TIM638" s="156"/>
      <c r="TIN638" s="156"/>
      <c r="TIO638" s="156"/>
      <c r="TIP638" s="156"/>
      <c r="TIQ638" s="156"/>
      <c r="TIR638" s="156"/>
      <c r="TIS638" s="156"/>
      <c r="TIT638" s="156"/>
      <c r="TIU638" s="156"/>
      <c r="TIV638" s="156"/>
      <c r="TIW638" s="156"/>
      <c r="TIX638" s="156"/>
      <c r="TIY638" s="156"/>
      <c r="TIZ638" s="156"/>
      <c r="TJA638" s="156"/>
      <c r="TJB638" s="156"/>
      <c r="TJC638" s="156"/>
      <c r="TJD638" s="156"/>
      <c r="TJE638" s="156"/>
      <c r="TJF638" s="156"/>
      <c r="TJG638" s="156"/>
      <c r="TJH638" s="156"/>
      <c r="TJI638" s="156"/>
      <c r="TJJ638" s="156"/>
      <c r="TJK638" s="156"/>
      <c r="TJL638" s="156"/>
      <c r="TJM638" s="156"/>
      <c r="TJN638" s="156"/>
      <c r="TJO638" s="156"/>
      <c r="TJP638" s="156"/>
      <c r="TJQ638" s="156"/>
      <c r="TJR638" s="156"/>
      <c r="TJS638" s="156"/>
      <c r="TJT638" s="156"/>
      <c r="TJU638" s="156"/>
      <c r="TJV638" s="156"/>
      <c r="TJW638" s="156"/>
      <c r="TJX638" s="156"/>
      <c r="TJY638" s="156"/>
      <c r="TJZ638" s="156"/>
      <c r="TKA638" s="156"/>
      <c r="TKB638" s="156"/>
      <c r="TKC638" s="156"/>
      <c r="TKD638" s="156"/>
      <c r="TKE638" s="156"/>
      <c r="TKF638" s="156"/>
      <c r="TKG638" s="156"/>
      <c r="TKH638" s="156"/>
      <c r="TKI638" s="156"/>
      <c r="TKJ638" s="156"/>
      <c r="TKK638" s="156"/>
      <c r="TKL638" s="156"/>
      <c r="TKM638" s="156"/>
      <c r="TKN638" s="156"/>
      <c r="TKO638" s="156"/>
      <c r="TKP638" s="156"/>
      <c r="TKQ638" s="156"/>
      <c r="TKR638" s="156"/>
      <c r="TKS638" s="156"/>
      <c r="TKT638" s="156"/>
      <c r="TKU638" s="156"/>
      <c r="TKV638" s="156"/>
      <c r="TKW638" s="156"/>
      <c r="TKX638" s="156"/>
      <c r="TKY638" s="156"/>
      <c r="TKZ638" s="156"/>
      <c r="TLA638" s="156"/>
      <c r="TLB638" s="156"/>
      <c r="TLC638" s="156"/>
      <c r="TLD638" s="156"/>
      <c r="TLE638" s="156"/>
      <c r="TLF638" s="156"/>
      <c r="TLG638" s="156"/>
      <c r="TLH638" s="156"/>
      <c r="TLI638" s="156"/>
      <c r="TLJ638" s="156"/>
      <c r="TLK638" s="156"/>
      <c r="TLL638" s="156"/>
      <c r="TLM638" s="156"/>
      <c r="TLN638" s="156"/>
      <c r="TLO638" s="156"/>
      <c r="TLP638" s="156"/>
      <c r="TLQ638" s="156"/>
      <c r="TLR638" s="156"/>
      <c r="TLS638" s="156"/>
      <c r="TLT638" s="156"/>
      <c r="TLU638" s="156"/>
      <c r="TLV638" s="156"/>
      <c r="TLW638" s="156"/>
      <c r="TLX638" s="156"/>
      <c r="TLY638" s="156"/>
      <c r="TLZ638" s="156"/>
      <c r="TMA638" s="156"/>
      <c r="TMB638" s="156"/>
      <c r="TMC638" s="156"/>
      <c r="TMD638" s="156"/>
      <c r="TME638" s="156"/>
      <c r="TMF638" s="156"/>
      <c r="TMG638" s="156"/>
      <c r="TMH638" s="156"/>
      <c r="TMI638" s="156"/>
      <c r="TMJ638" s="156"/>
      <c r="TMK638" s="156"/>
      <c r="TML638" s="156"/>
      <c r="TMM638" s="156"/>
      <c r="TMN638" s="156"/>
      <c r="TMO638" s="156"/>
      <c r="TMP638" s="156"/>
      <c r="TMQ638" s="156"/>
      <c r="TMR638" s="156"/>
      <c r="TMS638" s="156"/>
      <c r="TMT638" s="156"/>
      <c r="TMU638" s="156"/>
      <c r="TMV638" s="156"/>
      <c r="TMW638" s="156"/>
      <c r="TMX638" s="156"/>
      <c r="TMY638" s="156"/>
      <c r="TMZ638" s="156"/>
      <c r="TNA638" s="156"/>
      <c r="TNB638" s="156"/>
      <c r="TNC638" s="156"/>
      <c r="TND638" s="156"/>
      <c r="TNE638" s="156"/>
      <c r="TNF638" s="156"/>
      <c r="TNG638" s="156"/>
      <c r="TNH638" s="156"/>
      <c r="TNI638" s="156"/>
      <c r="TNJ638" s="156"/>
      <c r="TNK638" s="156"/>
      <c r="TNL638" s="156"/>
      <c r="TNM638" s="156"/>
      <c r="TNN638" s="156"/>
      <c r="TNO638" s="156"/>
      <c r="TNP638" s="156"/>
      <c r="TNQ638" s="156"/>
      <c r="TNR638" s="156"/>
      <c r="TNS638" s="156"/>
      <c r="TNT638" s="156"/>
      <c r="TNU638" s="156"/>
      <c r="TNV638" s="156"/>
      <c r="TNW638" s="156"/>
      <c r="TNX638" s="156"/>
      <c r="TNY638" s="156"/>
      <c r="TNZ638" s="156"/>
      <c r="TOA638" s="156"/>
      <c r="TOB638" s="156"/>
      <c r="TOC638" s="156"/>
      <c r="TOD638" s="156"/>
      <c r="TOE638" s="156"/>
      <c r="TOF638" s="156"/>
      <c r="TOG638" s="156"/>
      <c r="TOH638" s="156"/>
      <c r="TOI638" s="156"/>
      <c r="TOJ638" s="156"/>
      <c r="TOK638" s="156"/>
      <c r="TOL638" s="156"/>
      <c r="TOM638" s="156"/>
      <c r="TON638" s="156"/>
      <c r="TOO638" s="156"/>
      <c r="TOP638" s="156"/>
      <c r="TOQ638" s="156"/>
      <c r="TOR638" s="156"/>
      <c r="TOS638" s="156"/>
      <c r="TOT638" s="156"/>
      <c r="TOU638" s="156"/>
      <c r="TOV638" s="156"/>
      <c r="TOW638" s="156"/>
      <c r="TOX638" s="156"/>
      <c r="TOY638" s="156"/>
      <c r="TOZ638" s="156"/>
      <c r="TPA638" s="156"/>
      <c r="TPB638" s="156"/>
      <c r="TPC638" s="156"/>
      <c r="TPD638" s="156"/>
      <c r="TPE638" s="156"/>
      <c r="TPF638" s="156"/>
      <c r="TPG638" s="156"/>
      <c r="TPH638" s="156"/>
      <c r="TPI638" s="156"/>
      <c r="TPJ638" s="156"/>
      <c r="TPK638" s="156"/>
      <c r="TPL638" s="156"/>
      <c r="TPM638" s="156"/>
      <c r="TPN638" s="156"/>
      <c r="TPO638" s="156"/>
      <c r="TPP638" s="156"/>
      <c r="TPQ638" s="156"/>
      <c r="TPR638" s="156"/>
      <c r="TPS638" s="156"/>
      <c r="TPT638" s="156"/>
      <c r="TPU638" s="156"/>
      <c r="TPV638" s="156"/>
      <c r="TPW638" s="156"/>
      <c r="TPX638" s="156"/>
      <c r="TPY638" s="156"/>
      <c r="TPZ638" s="156"/>
      <c r="TQA638" s="156"/>
      <c r="TQB638" s="156"/>
      <c r="TQC638" s="156"/>
      <c r="TQD638" s="156"/>
      <c r="TQE638" s="156"/>
      <c r="TQF638" s="156"/>
      <c r="TQG638" s="156"/>
      <c r="TQH638" s="156"/>
      <c r="TQI638" s="156"/>
      <c r="TQJ638" s="156"/>
      <c r="TQK638" s="156"/>
      <c r="TQL638" s="156"/>
      <c r="TQM638" s="156"/>
      <c r="TQN638" s="156"/>
      <c r="TQO638" s="156"/>
      <c r="TQP638" s="156"/>
      <c r="TQQ638" s="156"/>
      <c r="TQR638" s="156"/>
      <c r="TQS638" s="156"/>
      <c r="TQT638" s="156"/>
      <c r="TQU638" s="156"/>
      <c r="TQV638" s="156"/>
      <c r="TQW638" s="156"/>
      <c r="TQX638" s="156"/>
      <c r="TQY638" s="156"/>
      <c r="TQZ638" s="156"/>
      <c r="TRA638" s="156"/>
      <c r="TRB638" s="156"/>
      <c r="TRC638" s="156"/>
      <c r="TRD638" s="156"/>
      <c r="TRE638" s="156"/>
      <c r="TRF638" s="156"/>
      <c r="TRG638" s="156"/>
      <c r="TRH638" s="156"/>
      <c r="TRI638" s="156"/>
      <c r="TRJ638" s="156"/>
      <c r="TRK638" s="156"/>
      <c r="TRL638" s="156"/>
      <c r="TRM638" s="156"/>
      <c r="TRN638" s="156"/>
      <c r="TRO638" s="156"/>
      <c r="TRP638" s="156"/>
      <c r="TRQ638" s="156"/>
      <c r="TRR638" s="156"/>
      <c r="TRS638" s="156"/>
      <c r="TRT638" s="156"/>
      <c r="TRU638" s="156"/>
      <c r="TRV638" s="156"/>
      <c r="TRW638" s="156"/>
      <c r="TRX638" s="156"/>
      <c r="TRY638" s="156"/>
      <c r="TRZ638" s="156"/>
      <c r="TSA638" s="156"/>
      <c r="TSB638" s="156"/>
      <c r="TSC638" s="156"/>
      <c r="TSD638" s="156"/>
      <c r="TSE638" s="156"/>
      <c r="TSF638" s="156"/>
      <c r="TSG638" s="156"/>
      <c r="TSH638" s="156"/>
      <c r="TSI638" s="156"/>
      <c r="TSJ638" s="156"/>
      <c r="TSK638" s="156"/>
      <c r="TSL638" s="156"/>
      <c r="TSM638" s="156"/>
      <c r="TSN638" s="156"/>
      <c r="TSO638" s="156"/>
      <c r="TSP638" s="156"/>
      <c r="TSQ638" s="156"/>
      <c r="TSR638" s="156"/>
      <c r="TSS638" s="156"/>
      <c r="TST638" s="156"/>
      <c r="TSU638" s="156"/>
      <c r="TSV638" s="156"/>
      <c r="TSW638" s="156"/>
      <c r="TSX638" s="156"/>
      <c r="TSY638" s="156"/>
      <c r="TSZ638" s="156"/>
      <c r="TTA638" s="156"/>
      <c r="TTB638" s="156"/>
      <c r="TTC638" s="156"/>
      <c r="TTD638" s="156"/>
      <c r="TTE638" s="156"/>
      <c r="TTF638" s="156"/>
      <c r="TTG638" s="156"/>
      <c r="TTH638" s="156"/>
      <c r="TTI638" s="156"/>
      <c r="TTJ638" s="156"/>
      <c r="TTK638" s="156"/>
      <c r="TTL638" s="156"/>
      <c r="TTM638" s="156"/>
      <c r="TTN638" s="156"/>
      <c r="TTO638" s="156"/>
      <c r="TTP638" s="156"/>
      <c r="TTQ638" s="156"/>
      <c r="TTR638" s="156"/>
      <c r="TTS638" s="156"/>
      <c r="TTT638" s="156"/>
      <c r="TTU638" s="156"/>
      <c r="TTV638" s="156"/>
      <c r="TTW638" s="156"/>
      <c r="TTX638" s="156"/>
      <c r="TTY638" s="156"/>
      <c r="TTZ638" s="156"/>
      <c r="TUA638" s="156"/>
      <c r="TUB638" s="156"/>
      <c r="TUC638" s="156"/>
      <c r="TUD638" s="156"/>
      <c r="TUE638" s="156"/>
      <c r="TUF638" s="156"/>
      <c r="TUG638" s="156"/>
      <c r="TUH638" s="156"/>
      <c r="TUI638" s="156"/>
      <c r="TUJ638" s="156"/>
      <c r="TUK638" s="156"/>
      <c r="TUL638" s="156"/>
      <c r="TUM638" s="156"/>
      <c r="TUN638" s="156"/>
      <c r="TUO638" s="156"/>
      <c r="TUP638" s="156"/>
      <c r="TUQ638" s="156"/>
      <c r="TUR638" s="156"/>
      <c r="TUS638" s="156"/>
      <c r="TUT638" s="156"/>
      <c r="TUU638" s="156"/>
      <c r="TUV638" s="156"/>
      <c r="TUW638" s="156"/>
      <c r="TUX638" s="156"/>
      <c r="TUY638" s="156"/>
      <c r="TUZ638" s="156"/>
      <c r="TVA638" s="156"/>
      <c r="TVB638" s="156"/>
      <c r="TVC638" s="156"/>
      <c r="TVD638" s="156"/>
      <c r="TVE638" s="156"/>
      <c r="TVF638" s="156"/>
      <c r="TVG638" s="156"/>
      <c r="TVH638" s="156"/>
      <c r="TVI638" s="156"/>
      <c r="TVJ638" s="156"/>
      <c r="TVK638" s="156"/>
      <c r="TVL638" s="156"/>
      <c r="TVM638" s="156"/>
      <c r="TVN638" s="156"/>
      <c r="TVO638" s="156"/>
      <c r="TVP638" s="156"/>
      <c r="TVQ638" s="156"/>
      <c r="TVR638" s="156"/>
      <c r="TVS638" s="156"/>
      <c r="TVT638" s="156"/>
      <c r="TVU638" s="156"/>
      <c r="TVV638" s="156"/>
      <c r="TVW638" s="156"/>
      <c r="TVX638" s="156"/>
      <c r="TVY638" s="156"/>
      <c r="TVZ638" s="156"/>
      <c r="TWA638" s="156"/>
      <c r="TWB638" s="156"/>
      <c r="TWC638" s="156"/>
      <c r="TWD638" s="156"/>
      <c r="TWE638" s="156"/>
      <c r="TWF638" s="156"/>
      <c r="TWG638" s="156"/>
      <c r="TWH638" s="156"/>
      <c r="TWI638" s="156"/>
      <c r="TWJ638" s="156"/>
      <c r="TWK638" s="156"/>
      <c r="TWL638" s="156"/>
      <c r="TWM638" s="156"/>
      <c r="TWN638" s="156"/>
      <c r="TWO638" s="156"/>
      <c r="TWP638" s="156"/>
      <c r="TWQ638" s="156"/>
      <c r="TWR638" s="156"/>
      <c r="TWS638" s="156"/>
      <c r="TWT638" s="156"/>
      <c r="TWU638" s="156"/>
      <c r="TWV638" s="156"/>
      <c r="TWW638" s="156"/>
      <c r="TWX638" s="156"/>
      <c r="TWY638" s="156"/>
      <c r="TWZ638" s="156"/>
      <c r="TXA638" s="156"/>
      <c r="TXB638" s="156"/>
      <c r="TXC638" s="156"/>
      <c r="TXD638" s="156"/>
      <c r="TXE638" s="156"/>
      <c r="TXF638" s="156"/>
      <c r="TXG638" s="156"/>
      <c r="TXH638" s="156"/>
      <c r="TXI638" s="156"/>
      <c r="TXJ638" s="156"/>
      <c r="TXK638" s="156"/>
      <c r="TXL638" s="156"/>
      <c r="TXM638" s="156"/>
      <c r="TXN638" s="156"/>
      <c r="TXO638" s="156"/>
      <c r="TXP638" s="156"/>
      <c r="TXQ638" s="156"/>
      <c r="TXR638" s="156"/>
      <c r="TXS638" s="156"/>
      <c r="TXT638" s="156"/>
      <c r="TXU638" s="156"/>
      <c r="TXV638" s="156"/>
      <c r="TXW638" s="156"/>
      <c r="TXX638" s="156"/>
      <c r="TXY638" s="156"/>
      <c r="TXZ638" s="156"/>
      <c r="TYA638" s="156"/>
      <c r="TYB638" s="156"/>
      <c r="TYC638" s="156"/>
      <c r="TYD638" s="156"/>
      <c r="TYE638" s="156"/>
      <c r="TYF638" s="156"/>
      <c r="TYG638" s="156"/>
      <c r="TYH638" s="156"/>
      <c r="TYI638" s="156"/>
      <c r="TYJ638" s="156"/>
      <c r="TYK638" s="156"/>
      <c r="TYL638" s="156"/>
      <c r="TYM638" s="156"/>
      <c r="TYN638" s="156"/>
      <c r="TYO638" s="156"/>
      <c r="TYP638" s="156"/>
      <c r="TYQ638" s="156"/>
      <c r="TYR638" s="156"/>
      <c r="TYS638" s="156"/>
      <c r="TYT638" s="156"/>
      <c r="TYU638" s="156"/>
      <c r="TYV638" s="156"/>
      <c r="TYW638" s="156"/>
      <c r="TYX638" s="156"/>
      <c r="TYY638" s="156"/>
      <c r="TYZ638" s="156"/>
      <c r="TZA638" s="156"/>
      <c r="TZB638" s="156"/>
      <c r="TZC638" s="156"/>
      <c r="TZD638" s="156"/>
      <c r="TZE638" s="156"/>
      <c r="TZF638" s="156"/>
      <c r="TZG638" s="156"/>
      <c r="TZH638" s="156"/>
      <c r="TZI638" s="156"/>
      <c r="TZJ638" s="156"/>
      <c r="TZK638" s="156"/>
      <c r="TZL638" s="156"/>
      <c r="TZM638" s="156"/>
      <c r="TZN638" s="156"/>
      <c r="TZO638" s="156"/>
      <c r="TZP638" s="156"/>
      <c r="TZQ638" s="156"/>
      <c r="TZR638" s="156"/>
      <c r="TZS638" s="156"/>
      <c r="TZT638" s="156"/>
      <c r="TZU638" s="156"/>
      <c r="TZV638" s="156"/>
      <c r="TZW638" s="156"/>
      <c r="TZX638" s="156"/>
      <c r="TZY638" s="156"/>
      <c r="TZZ638" s="156"/>
      <c r="UAA638" s="156"/>
      <c r="UAB638" s="156"/>
      <c r="UAC638" s="156"/>
      <c r="UAD638" s="156"/>
      <c r="UAE638" s="156"/>
      <c r="UAF638" s="156"/>
      <c r="UAG638" s="156"/>
      <c r="UAH638" s="156"/>
      <c r="UAI638" s="156"/>
      <c r="UAJ638" s="156"/>
      <c r="UAK638" s="156"/>
      <c r="UAL638" s="156"/>
      <c r="UAM638" s="156"/>
      <c r="UAN638" s="156"/>
      <c r="UAO638" s="156"/>
      <c r="UAP638" s="156"/>
      <c r="UAQ638" s="156"/>
      <c r="UAR638" s="156"/>
      <c r="UAS638" s="156"/>
      <c r="UAT638" s="156"/>
      <c r="UAU638" s="156"/>
      <c r="UAV638" s="156"/>
      <c r="UAW638" s="156"/>
      <c r="UAX638" s="156"/>
      <c r="UAY638" s="156"/>
      <c r="UAZ638" s="156"/>
      <c r="UBA638" s="156"/>
      <c r="UBB638" s="156"/>
      <c r="UBC638" s="156"/>
      <c r="UBD638" s="156"/>
      <c r="UBE638" s="156"/>
      <c r="UBF638" s="156"/>
      <c r="UBG638" s="156"/>
      <c r="UBH638" s="156"/>
      <c r="UBI638" s="156"/>
      <c r="UBJ638" s="156"/>
      <c r="UBK638" s="156"/>
      <c r="UBL638" s="156"/>
      <c r="UBM638" s="156"/>
      <c r="UBN638" s="156"/>
      <c r="UBO638" s="156"/>
      <c r="UBP638" s="156"/>
      <c r="UBQ638" s="156"/>
      <c r="UBR638" s="156"/>
      <c r="UBS638" s="156"/>
      <c r="UBT638" s="156"/>
      <c r="UBU638" s="156"/>
      <c r="UBV638" s="156"/>
      <c r="UBW638" s="156"/>
      <c r="UBX638" s="156"/>
      <c r="UBY638" s="156"/>
      <c r="UBZ638" s="156"/>
      <c r="UCA638" s="156"/>
      <c r="UCB638" s="156"/>
      <c r="UCC638" s="156"/>
      <c r="UCD638" s="156"/>
      <c r="UCE638" s="156"/>
      <c r="UCF638" s="156"/>
      <c r="UCG638" s="156"/>
      <c r="UCH638" s="156"/>
      <c r="UCI638" s="156"/>
      <c r="UCJ638" s="156"/>
      <c r="UCK638" s="156"/>
      <c r="UCL638" s="156"/>
      <c r="UCM638" s="156"/>
      <c r="UCN638" s="156"/>
      <c r="UCO638" s="156"/>
      <c r="UCP638" s="156"/>
      <c r="UCQ638" s="156"/>
      <c r="UCR638" s="156"/>
      <c r="UCS638" s="156"/>
      <c r="UCT638" s="156"/>
      <c r="UCU638" s="156"/>
      <c r="UCV638" s="156"/>
      <c r="UCW638" s="156"/>
      <c r="UCX638" s="156"/>
      <c r="UCY638" s="156"/>
      <c r="UCZ638" s="156"/>
      <c r="UDA638" s="156"/>
      <c r="UDB638" s="156"/>
      <c r="UDC638" s="156"/>
      <c r="UDD638" s="156"/>
      <c r="UDE638" s="156"/>
      <c r="UDF638" s="156"/>
      <c r="UDG638" s="156"/>
      <c r="UDH638" s="156"/>
      <c r="UDI638" s="156"/>
      <c r="UDJ638" s="156"/>
      <c r="UDK638" s="156"/>
      <c r="UDL638" s="156"/>
      <c r="UDM638" s="156"/>
      <c r="UDN638" s="156"/>
      <c r="UDO638" s="156"/>
      <c r="UDP638" s="156"/>
      <c r="UDQ638" s="156"/>
      <c r="UDR638" s="156"/>
      <c r="UDS638" s="156"/>
      <c r="UDT638" s="156"/>
      <c r="UDU638" s="156"/>
      <c r="UDV638" s="156"/>
      <c r="UDW638" s="156"/>
      <c r="UDX638" s="156"/>
      <c r="UDY638" s="156"/>
      <c r="UDZ638" s="156"/>
      <c r="UEA638" s="156"/>
      <c r="UEB638" s="156"/>
      <c r="UEC638" s="156"/>
      <c r="UED638" s="156"/>
      <c r="UEE638" s="156"/>
      <c r="UEF638" s="156"/>
      <c r="UEG638" s="156"/>
      <c r="UEH638" s="156"/>
      <c r="UEI638" s="156"/>
      <c r="UEJ638" s="156"/>
      <c r="UEK638" s="156"/>
      <c r="UEL638" s="156"/>
      <c r="UEM638" s="156"/>
      <c r="UEN638" s="156"/>
      <c r="UEO638" s="156"/>
      <c r="UEP638" s="156"/>
      <c r="UEQ638" s="156"/>
      <c r="UER638" s="156"/>
      <c r="UES638" s="156"/>
      <c r="UET638" s="156"/>
      <c r="UEU638" s="156"/>
      <c r="UEV638" s="156"/>
      <c r="UEW638" s="156"/>
      <c r="UEX638" s="156"/>
      <c r="UEY638" s="156"/>
      <c r="UEZ638" s="156"/>
      <c r="UFA638" s="156"/>
      <c r="UFB638" s="156"/>
      <c r="UFC638" s="156"/>
      <c r="UFD638" s="156"/>
      <c r="UFE638" s="156"/>
      <c r="UFF638" s="156"/>
      <c r="UFG638" s="156"/>
      <c r="UFH638" s="156"/>
      <c r="UFI638" s="156"/>
      <c r="UFJ638" s="156"/>
      <c r="UFK638" s="156"/>
      <c r="UFL638" s="156"/>
      <c r="UFM638" s="156"/>
      <c r="UFN638" s="156"/>
      <c r="UFO638" s="156"/>
      <c r="UFP638" s="156"/>
      <c r="UFQ638" s="156"/>
      <c r="UFR638" s="156"/>
      <c r="UFS638" s="156"/>
      <c r="UFT638" s="156"/>
      <c r="UFU638" s="156"/>
      <c r="UFV638" s="156"/>
      <c r="UFW638" s="156"/>
      <c r="UFX638" s="156"/>
      <c r="UFY638" s="156"/>
      <c r="UFZ638" s="156"/>
      <c r="UGA638" s="156"/>
      <c r="UGB638" s="156"/>
      <c r="UGC638" s="156"/>
      <c r="UGD638" s="156"/>
      <c r="UGE638" s="156"/>
      <c r="UGF638" s="156"/>
      <c r="UGG638" s="156"/>
      <c r="UGH638" s="156"/>
      <c r="UGI638" s="156"/>
      <c r="UGJ638" s="156"/>
      <c r="UGK638" s="156"/>
      <c r="UGL638" s="156"/>
      <c r="UGM638" s="156"/>
      <c r="UGN638" s="156"/>
      <c r="UGO638" s="156"/>
      <c r="UGP638" s="156"/>
      <c r="UGQ638" s="156"/>
      <c r="UGR638" s="156"/>
      <c r="UGS638" s="156"/>
      <c r="UGT638" s="156"/>
      <c r="UGU638" s="156"/>
      <c r="UGV638" s="156"/>
      <c r="UGW638" s="156"/>
      <c r="UGX638" s="156"/>
      <c r="UGY638" s="156"/>
      <c r="UGZ638" s="156"/>
      <c r="UHA638" s="156"/>
      <c r="UHB638" s="156"/>
      <c r="UHC638" s="156"/>
      <c r="UHD638" s="156"/>
      <c r="UHE638" s="156"/>
      <c r="UHF638" s="156"/>
      <c r="UHG638" s="156"/>
      <c r="UHH638" s="156"/>
      <c r="UHI638" s="156"/>
      <c r="UHJ638" s="156"/>
      <c r="UHK638" s="156"/>
      <c r="UHL638" s="156"/>
      <c r="UHM638" s="156"/>
      <c r="UHN638" s="156"/>
      <c r="UHO638" s="156"/>
      <c r="UHP638" s="156"/>
      <c r="UHQ638" s="156"/>
      <c r="UHR638" s="156"/>
      <c r="UHS638" s="156"/>
      <c r="UHT638" s="156"/>
      <c r="UHU638" s="156"/>
      <c r="UHV638" s="156"/>
      <c r="UHW638" s="156"/>
      <c r="UHX638" s="156"/>
      <c r="UHY638" s="156"/>
      <c r="UHZ638" s="156"/>
      <c r="UIA638" s="156"/>
      <c r="UIB638" s="156"/>
      <c r="UIC638" s="156"/>
      <c r="UID638" s="156"/>
      <c r="UIE638" s="156"/>
      <c r="UIF638" s="156"/>
      <c r="UIG638" s="156"/>
      <c r="UIH638" s="156"/>
      <c r="UII638" s="156"/>
      <c r="UIJ638" s="156"/>
      <c r="UIK638" s="156"/>
      <c r="UIL638" s="156"/>
      <c r="UIM638" s="156"/>
      <c r="UIN638" s="156"/>
      <c r="UIO638" s="156"/>
      <c r="UIP638" s="156"/>
      <c r="UIQ638" s="156"/>
      <c r="UIR638" s="156"/>
      <c r="UIS638" s="156"/>
      <c r="UIT638" s="156"/>
      <c r="UIU638" s="156"/>
      <c r="UIV638" s="156"/>
      <c r="UIW638" s="156"/>
      <c r="UIX638" s="156"/>
      <c r="UIY638" s="156"/>
      <c r="UIZ638" s="156"/>
      <c r="UJA638" s="156"/>
      <c r="UJB638" s="156"/>
      <c r="UJC638" s="156"/>
      <c r="UJD638" s="156"/>
      <c r="UJE638" s="156"/>
      <c r="UJF638" s="156"/>
      <c r="UJG638" s="156"/>
      <c r="UJH638" s="156"/>
      <c r="UJI638" s="156"/>
      <c r="UJJ638" s="156"/>
      <c r="UJK638" s="156"/>
      <c r="UJL638" s="156"/>
      <c r="UJM638" s="156"/>
      <c r="UJN638" s="156"/>
      <c r="UJO638" s="156"/>
      <c r="UJP638" s="156"/>
      <c r="UJQ638" s="156"/>
      <c r="UJR638" s="156"/>
      <c r="UJS638" s="156"/>
      <c r="UJT638" s="156"/>
      <c r="UJU638" s="156"/>
      <c r="UJV638" s="156"/>
      <c r="UJW638" s="156"/>
      <c r="UJX638" s="156"/>
      <c r="UJY638" s="156"/>
      <c r="UJZ638" s="156"/>
      <c r="UKA638" s="156"/>
      <c r="UKB638" s="156"/>
      <c r="UKC638" s="156"/>
      <c r="UKD638" s="156"/>
      <c r="UKE638" s="156"/>
      <c r="UKF638" s="156"/>
      <c r="UKG638" s="156"/>
      <c r="UKH638" s="156"/>
      <c r="UKI638" s="156"/>
      <c r="UKJ638" s="156"/>
      <c r="UKK638" s="156"/>
      <c r="UKL638" s="156"/>
      <c r="UKM638" s="156"/>
      <c r="UKN638" s="156"/>
      <c r="UKO638" s="156"/>
      <c r="UKP638" s="156"/>
      <c r="UKQ638" s="156"/>
      <c r="UKR638" s="156"/>
      <c r="UKS638" s="156"/>
      <c r="UKT638" s="156"/>
      <c r="UKU638" s="156"/>
      <c r="UKV638" s="156"/>
      <c r="UKW638" s="156"/>
      <c r="UKX638" s="156"/>
      <c r="UKY638" s="156"/>
      <c r="UKZ638" s="156"/>
      <c r="ULA638" s="156"/>
      <c r="ULB638" s="156"/>
      <c r="ULC638" s="156"/>
      <c r="ULD638" s="156"/>
      <c r="ULE638" s="156"/>
      <c r="ULF638" s="156"/>
      <c r="ULG638" s="156"/>
      <c r="ULH638" s="156"/>
      <c r="ULI638" s="156"/>
      <c r="ULJ638" s="156"/>
      <c r="ULK638" s="156"/>
      <c r="ULL638" s="156"/>
      <c r="ULM638" s="156"/>
      <c r="ULN638" s="156"/>
      <c r="ULO638" s="156"/>
      <c r="ULP638" s="156"/>
      <c r="ULQ638" s="156"/>
      <c r="ULR638" s="156"/>
      <c r="ULS638" s="156"/>
      <c r="ULT638" s="156"/>
      <c r="ULU638" s="156"/>
      <c r="ULV638" s="156"/>
      <c r="ULW638" s="156"/>
      <c r="ULX638" s="156"/>
      <c r="ULY638" s="156"/>
      <c r="ULZ638" s="156"/>
      <c r="UMA638" s="156"/>
      <c r="UMB638" s="156"/>
      <c r="UMC638" s="156"/>
      <c r="UMD638" s="156"/>
      <c r="UME638" s="156"/>
      <c r="UMF638" s="156"/>
      <c r="UMG638" s="156"/>
      <c r="UMH638" s="156"/>
      <c r="UMI638" s="156"/>
      <c r="UMJ638" s="156"/>
      <c r="UMK638" s="156"/>
      <c r="UML638" s="156"/>
      <c r="UMM638" s="156"/>
      <c r="UMN638" s="156"/>
      <c r="UMO638" s="156"/>
      <c r="UMP638" s="156"/>
      <c r="UMQ638" s="156"/>
      <c r="UMR638" s="156"/>
      <c r="UMS638" s="156"/>
      <c r="UMT638" s="156"/>
      <c r="UMU638" s="156"/>
      <c r="UMV638" s="156"/>
      <c r="UMW638" s="156"/>
      <c r="UMX638" s="156"/>
      <c r="UMY638" s="156"/>
      <c r="UMZ638" s="156"/>
      <c r="UNA638" s="156"/>
      <c r="UNB638" s="156"/>
      <c r="UNC638" s="156"/>
      <c r="UND638" s="156"/>
      <c r="UNE638" s="156"/>
      <c r="UNF638" s="156"/>
      <c r="UNG638" s="156"/>
      <c r="UNH638" s="156"/>
      <c r="UNI638" s="156"/>
      <c r="UNJ638" s="156"/>
      <c r="UNK638" s="156"/>
      <c r="UNL638" s="156"/>
      <c r="UNM638" s="156"/>
      <c r="UNN638" s="156"/>
      <c r="UNO638" s="156"/>
      <c r="UNP638" s="156"/>
      <c r="UNQ638" s="156"/>
      <c r="UNR638" s="156"/>
      <c r="UNS638" s="156"/>
      <c r="UNT638" s="156"/>
      <c r="UNU638" s="156"/>
      <c r="UNV638" s="156"/>
      <c r="UNW638" s="156"/>
      <c r="UNX638" s="156"/>
      <c r="UNY638" s="156"/>
      <c r="UNZ638" s="156"/>
      <c r="UOA638" s="156"/>
      <c r="UOB638" s="156"/>
      <c r="UOC638" s="156"/>
      <c r="UOD638" s="156"/>
      <c r="UOE638" s="156"/>
      <c r="UOF638" s="156"/>
      <c r="UOG638" s="156"/>
      <c r="UOH638" s="156"/>
      <c r="UOI638" s="156"/>
      <c r="UOJ638" s="156"/>
      <c r="UOK638" s="156"/>
      <c r="UOL638" s="156"/>
      <c r="UOM638" s="156"/>
      <c r="UON638" s="156"/>
      <c r="UOO638" s="156"/>
      <c r="UOP638" s="156"/>
      <c r="UOQ638" s="156"/>
      <c r="UOR638" s="156"/>
      <c r="UOS638" s="156"/>
      <c r="UOT638" s="156"/>
      <c r="UOU638" s="156"/>
      <c r="UOV638" s="156"/>
      <c r="UOW638" s="156"/>
      <c r="UOX638" s="156"/>
      <c r="UOY638" s="156"/>
      <c r="UOZ638" s="156"/>
      <c r="UPA638" s="156"/>
      <c r="UPB638" s="156"/>
      <c r="UPC638" s="156"/>
      <c r="UPD638" s="156"/>
      <c r="UPE638" s="156"/>
      <c r="UPF638" s="156"/>
      <c r="UPG638" s="156"/>
      <c r="UPH638" s="156"/>
      <c r="UPI638" s="156"/>
      <c r="UPJ638" s="156"/>
      <c r="UPK638" s="156"/>
      <c r="UPL638" s="156"/>
      <c r="UPM638" s="156"/>
      <c r="UPN638" s="156"/>
      <c r="UPO638" s="156"/>
      <c r="UPP638" s="156"/>
      <c r="UPQ638" s="156"/>
      <c r="UPR638" s="156"/>
      <c r="UPS638" s="156"/>
      <c r="UPT638" s="156"/>
      <c r="UPU638" s="156"/>
      <c r="UPV638" s="156"/>
      <c r="UPW638" s="156"/>
      <c r="UPX638" s="156"/>
      <c r="UPY638" s="156"/>
      <c r="UPZ638" s="156"/>
      <c r="UQA638" s="156"/>
      <c r="UQB638" s="156"/>
      <c r="UQC638" s="156"/>
      <c r="UQD638" s="156"/>
      <c r="UQE638" s="156"/>
      <c r="UQF638" s="156"/>
      <c r="UQG638" s="156"/>
      <c r="UQH638" s="156"/>
      <c r="UQI638" s="156"/>
      <c r="UQJ638" s="156"/>
      <c r="UQK638" s="156"/>
      <c r="UQL638" s="156"/>
      <c r="UQM638" s="156"/>
      <c r="UQN638" s="156"/>
      <c r="UQO638" s="156"/>
      <c r="UQP638" s="156"/>
      <c r="UQQ638" s="156"/>
      <c r="UQR638" s="156"/>
      <c r="UQS638" s="156"/>
      <c r="UQT638" s="156"/>
      <c r="UQU638" s="156"/>
      <c r="UQV638" s="156"/>
      <c r="UQW638" s="156"/>
      <c r="UQX638" s="156"/>
      <c r="UQY638" s="156"/>
      <c r="UQZ638" s="156"/>
      <c r="URA638" s="156"/>
      <c r="URB638" s="156"/>
      <c r="URC638" s="156"/>
      <c r="URD638" s="156"/>
      <c r="URE638" s="156"/>
      <c r="URF638" s="156"/>
      <c r="URG638" s="156"/>
      <c r="URH638" s="156"/>
      <c r="URI638" s="156"/>
      <c r="URJ638" s="156"/>
      <c r="URK638" s="156"/>
      <c r="URL638" s="156"/>
      <c r="URM638" s="156"/>
      <c r="URN638" s="156"/>
      <c r="URO638" s="156"/>
      <c r="URP638" s="156"/>
      <c r="URQ638" s="156"/>
      <c r="URR638" s="156"/>
      <c r="URS638" s="156"/>
      <c r="URT638" s="156"/>
      <c r="URU638" s="156"/>
      <c r="URV638" s="156"/>
      <c r="URW638" s="156"/>
      <c r="URX638" s="156"/>
      <c r="URY638" s="156"/>
      <c r="URZ638" s="156"/>
      <c r="USA638" s="156"/>
      <c r="USB638" s="156"/>
      <c r="USC638" s="156"/>
      <c r="USD638" s="156"/>
      <c r="USE638" s="156"/>
      <c r="USF638" s="156"/>
      <c r="USG638" s="156"/>
      <c r="USH638" s="156"/>
      <c r="USI638" s="156"/>
      <c r="USJ638" s="156"/>
      <c r="USK638" s="156"/>
      <c r="USL638" s="156"/>
      <c r="USM638" s="156"/>
      <c r="USN638" s="156"/>
      <c r="USO638" s="156"/>
      <c r="USP638" s="156"/>
      <c r="USQ638" s="156"/>
      <c r="USR638" s="156"/>
      <c r="USS638" s="156"/>
      <c r="UST638" s="156"/>
      <c r="USU638" s="156"/>
      <c r="USV638" s="156"/>
      <c r="USW638" s="156"/>
      <c r="USX638" s="156"/>
      <c r="USY638" s="156"/>
      <c r="USZ638" s="156"/>
      <c r="UTA638" s="156"/>
      <c r="UTB638" s="156"/>
      <c r="UTC638" s="156"/>
      <c r="UTD638" s="156"/>
      <c r="UTE638" s="156"/>
      <c r="UTF638" s="156"/>
      <c r="UTG638" s="156"/>
      <c r="UTH638" s="156"/>
      <c r="UTI638" s="156"/>
      <c r="UTJ638" s="156"/>
      <c r="UTK638" s="156"/>
      <c r="UTL638" s="156"/>
      <c r="UTM638" s="156"/>
      <c r="UTN638" s="156"/>
      <c r="UTO638" s="156"/>
      <c r="UTP638" s="156"/>
      <c r="UTQ638" s="156"/>
      <c r="UTR638" s="156"/>
      <c r="UTS638" s="156"/>
      <c r="UTT638" s="156"/>
      <c r="UTU638" s="156"/>
      <c r="UTV638" s="156"/>
      <c r="UTW638" s="156"/>
      <c r="UTX638" s="156"/>
      <c r="UTY638" s="156"/>
      <c r="UTZ638" s="156"/>
      <c r="UUA638" s="156"/>
      <c r="UUB638" s="156"/>
      <c r="UUC638" s="156"/>
      <c r="UUD638" s="156"/>
      <c r="UUE638" s="156"/>
      <c r="UUF638" s="156"/>
      <c r="UUG638" s="156"/>
      <c r="UUH638" s="156"/>
      <c r="UUI638" s="156"/>
      <c r="UUJ638" s="156"/>
      <c r="UUK638" s="156"/>
      <c r="UUL638" s="156"/>
      <c r="UUM638" s="156"/>
      <c r="UUN638" s="156"/>
      <c r="UUO638" s="156"/>
      <c r="UUP638" s="156"/>
      <c r="UUQ638" s="156"/>
      <c r="UUR638" s="156"/>
      <c r="UUS638" s="156"/>
      <c r="UUT638" s="156"/>
      <c r="UUU638" s="156"/>
      <c r="UUV638" s="156"/>
      <c r="UUW638" s="156"/>
      <c r="UUX638" s="156"/>
      <c r="UUY638" s="156"/>
      <c r="UUZ638" s="156"/>
      <c r="UVA638" s="156"/>
      <c r="UVB638" s="156"/>
      <c r="UVC638" s="156"/>
      <c r="UVD638" s="156"/>
      <c r="UVE638" s="156"/>
      <c r="UVF638" s="156"/>
      <c r="UVG638" s="156"/>
      <c r="UVH638" s="156"/>
      <c r="UVI638" s="156"/>
      <c r="UVJ638" s="156"/>
      <c r="UVK638" s="156"/>
      <c r="UVL638" s="156"/>
      <c r="UVM638" s="156"/>
      <c r="UVN638" s="156"/>
      <c r="UVO638" s="156"/>
      <c r="UVP638" s="156"/>
      <c r="UVQ638" s="156"/>
      <c r="UVR638" s="156"/>
      <c r="UVS638" s="156"/>
      <c r="UVT638" s="156"/>
      <c r="UVU638" s="156"/>
      <c r="UVV638" s="156"/>
      <c r="UVW638" s="156"/>
      <c r="UVX638" s="156"/>
      <c r="UVY638" s="156"/>
      <c r="UVZ638" s="156"/>
      <c r="UWA638" s="156"/>
      <c r="UWB638" s="156"/>
      <c r="UWC638" s="156"/>
      <c r="UWD638" s="156"/>
      <c r="UWE638" s="156"/>
      <c r="UWF638" s="156"/>
      <c r="UWG638" s="156"/>
      <c r="UWH638" s="156"/>
      <c r="UWI638" s="156"/>
      <c r="UWJ638" s="156"/>
      <c r="UWK638" s="156"/>
      <c r="UWL638" s="156"/>
      <c r="UWM638" s="156"/>
      <c r="UWN638" s="156"/>
      <c r="UWO638" s="156"/>
      <c r="UWP638" s="156"/>
      <c r="UWQ638" s="156"/>
      <c r="UWR638" s="156"/>
      <c r="UWS638" s="156"/>
      <c r="UWT638" s="156"/>
      <c r="UWU638" s="156"/>
      <c r="UWV638" s="156"/>
      <c r="UWW638" s="156"/>
      <c r="UWX638" s="156"/>
      <c r="UWY638" s="156"/>
      <c r="UWZ638" s="156"/>
      <c r="UXA638" s="156"/>
      <c r="UXB638" s="156"/>
      <c r="UXC638" s="156"/>
      <c r="UXD638" s="156"/>
      <c r="UXE638" s="156"/>
      <c r="UXF638" s="156"/>
      <c r="UXG638" s="156"/>
      <c r="UXH638" s="156"/>
      <c r="UXI638" s="156"/>
      <c r="UXJ638" s="156"/>
      <c r="UXK638" s="156"/>
      <c r="UXL638" s="156"/>
      <c r="UXM638" s="156"/>
      <c r="UXN638" s="156"/>
      <c r="UXO638" s="156"/>
      <c r="UXP638" s="156"/>
      <c r="UXQ638" s="156"/>
      <c r="UXR638" s="156"/>
      <c r="UXS638" s="156"/>
      <c r="UXT638" s="156"/>
      <c r="UXU638" s="156"/>
      <c r="UXV638" s="156"/>
      <c r="UXW638" s="156"/>
      <c r="UXX638" s="156"/>
      <c r="UXY638" s="156"/>
      <c r="UXZ638" s="156"/>
      <c r="UYA638" s="156"/>
      <c r="UYB638" s="156"/>
      <c r="UYC638" s="156"/>
      <c r="UYD638" s="156"/>
      <c r="UYE638" s="156"/>
      <c r="UYF638" s="156"/>
      <c r="UYG638" s="156"/>
      <c r="UYH638" s="156"/>
      <c r="UYI638" s="156"/>
      <c r="UYJ638" s="156"/>
      <c r="UYK638" s="156"/>
      <c r="UYL638" s="156"/>
      <c r="UYM638" s="156"/>
      <c r="UYN638" s="156"/>
      <c r="UYO638" s="156"/>
      <c r="UYP638" s="156"/>
      <c r="UYQ638" s="156"/>
      <c r="UYR638" s="156"/>
      <c r="UYS638" s="156"/>
      <c r="UYT638" s="156"/>
      <c r="UYU638" s="156"/>
      <c r="UYV638" s="156"/>
      <c r="UYW638" s="156"/>
      <c r="UYX638" s="156"/>
      <c r="UYY638" s="156"/>
      <c r="UYZ638" s="156"/>
      <c r="UZA638" s="156"/>
      <c r="UZB638" s="156"/>
      <c r="UZC638" s="156"/>
      <c r="UZD638" s="156"/>
      <c r="UZE638" s="156"/>
      <c r="UZF638" s="156"/>
      <c r="UZG638" s="156"/>
      <c r="UZH638" s="156"/>
      <c r="UZI638" s="156"/>
      <c r="UZJ638" s="156"/>
      <c r="UZK638" s="156"/>
      <c r="UZL638" s="156"/>
      <c r="UZM638" s="156"/>
      <c r="UZN638" s="156"/>
      <c r="UZO638" s="156"/>
      <c r="UZP638" s="156"/>
      <c r="UZQ638" s="156"/>
      <c r="UZR638" s="156"/>
      <c r="UZS638" s="156"/>
      <c r="UZT638" s="156"/>
      <c r="UZU638" s="156"/>
      <c r="UZV638" s="156"/>
      <c r="UZW638" s="156"/>
      <c r="UZX638" s="156"/>
      <c r="UZY638" s="156"/>
      <c r="UZZ638" s="156"/>
      <c r="VAA638" s="156"/>
      <c r="VAB638" s="156"/>
      <c r="VAC638" s="156"/>
      <c r="VAD638" s="156"/>
      <c r="VAE638" s="156"/>
      <c r="VAF638" s="156"/>
      <c r="VAG638" s="156"/>
      <c r="VAH638" s="156"/>
      <c r="VAI638" s="156"/>
      <c r="VAJ638" s="156"/>
      <c r="VAK638" s="156"/>
      <c r="VAL638" s="156"/>
      <c r="VAM638" s="156"/>
      <c r="VAN638" s="156"/>
      <c r="VAO638" s="156"/>
      <c r="VAP638" s="156"/>
      <c r="VAQ638" s="156"/>
      <c r="VAR638" s="156"/>
      <c r="VAS638" s="156"/>
      <c r="VAT638" s="156"/>
      <c r="VAU638" s="156"/>
      <c r="VAV638" s="156"/>
      <c r="VAW638" s="156"/>
      <c r="VAX638" s="156"/>
      <c r="VAY638" s="156"/>
      <c r="VAZ638" s="156"/>
      <c r="VBA638" s="156"/>
      <c r="VBB638" s="156"/>
      <c r="VBC638" s="156"/>
      <c r="VBD638" s="156"/>
      <c r="VBE638" s="156"/>
      <c r="VBF638" s="156"/>
      <c r="VBG638" s="156"/>
      <c r="VBH638" s="156"/>
      <c r="VBI638" s="156"/>
      <c r="VBJ638" s="156"/>
      <c r="VBK638" s="156"/>
      <c r="VBL638" s="156"/>
      <c r="VBM638" s="156"/>
      <c r="VBN638" s="156"/>
      <c r="VBO638" s="156"/>
      <c r="VBP638" s="156"/>
      <c r="VBQ638" s="156"/>
      <c r="VBR638" s="156"/>
      <c r="VBS638" s="156"/>
      <c r="VBT638" s="156"/>
      <c r="VBU638" s="156"/>
      <c r="VBV638" s="156"/>
      <c r="VBW638" s="156"/>
      <c r="VBX638" s="156"/>
      <c r="VBY638" s="156"/>
      <c r="VBZ638" s="156"/>
      <c r="VCA638" s="156"/>
      <c r="VCB638" s="156"/>
      <c r="VCC638" s="156"/>
      <c r="VCD638" s="156"/>
      <c r="VCE638" s="156"/>
      <c r="VCF638" s="156"/>
      <c r="VCG638" s="156"/>
      <c r="VCH638" s="156"/>
      <c r="VCI638" s="156"/>
      <c r="VCJ638" s="156"/>
      <c r="VCK638" s="156"/>
      <c r="VCL638" s="156"/>
      <c r="VCM638" s="156"/>
      <c r="VCN638" s="156"/>
      <c r="VCO638" s="156"/>
      <c r="VCP638" s="156"/>
      <c r="VCQ638" s="156"/>
      <c r="VCR638" s="156"/>
      <c r="VCS638" s="156"/>
      <c r="VCT638" s="156"/>
      <c r="VCU638" s="156"/>
      <c r="VCV638" s="156"/>
      <c r="VCW638" s="156"/>
      <c r="VCX638" s="156"/>
      <c r="VCY638" s="156"/>
      <c r="VCZ638" s="156"/>
      <c r="VDA638" s="156"/>
      <c r="VDB638" s="156"/>
      <c r="VDC638" s="156"/>
      <c r="VDD638" s="156"/>
      <c r="VDE638" s="156"/>
      <c r="VDF638" s="156"/>
      <c r="VDG638" s="156"/>
      <c r="VDH638" s="156"/>
      <c r="VDI638" s="156"/>
      <c r="VDJ638" s="156"/>
      <c r="VDK638" s="156"/>
      <c r="VDL638" s="156"/>
      <c r="VDM638" s="156"/>
      <c r="VDN638" s="156"/>
      <c r="VDO638" s="156"/>
      <c r="VDP638" s="156"/>
      <c r="VDQ638" s="156"/>
      <c r="VDR638" s="156"/>
      <c r="VDS638" s="156"/>
      <c r="VDT638" s="156"/>
      <c r="VDU638" s="156"/>
      <c r="VDV638" s="156"/>
      <c r="VDW638" s="156"/>
      <c r="VDX638" s="156"/>
      <c r="VDY638" s="156"/>
      <c r="VDZ638" s="156"/>
      <c r="VEA638" s="156"/>
      <c r="VEB638" s="156"/>
      <c r="VEC638" s="156"/>
      <c r="VED638" s="156"/>
      <c r="VEE638" s="156"/>
      <c r="VEF638" s="156"/>
      <c r="VEG638" s="156"/>
      <c r="VEH638" s="156"/>
      <c r="VEI638" s="156"/>
      <c r="VEJ638" s="156"/>
      <c r="VEK638" s="156"/>
      <c r="VEL638" s="156"/>
      <c r="VEM638" s="156"/>
      <c r="VEN638" s="156"/>
      <c r="VEO638" s="156"/>
      <c r="VEP638" s="156"/>
      <c r="VEQ638" s="156"/>
      <c r="VER638" s="156"/>
      <c r="VES638" s="156"/>
      <c r="VET638" s="156"/>
      <c r="VEU638" s="156"/>
      <c r="VEV638" s="156"/>
      <c r="VEW638" s="156"/>
      <c r="VEX638" s="156"/>
      <c r="VEY638" s="156"/>
      <c r="VEZ638" s="156"/>
      <c r="VFA638" s="156"/>
      <c r="VFB638" s="156"/>
      <c r="VFC638" s="156"/>
      <c r="VFD638" s="156"/>
      <c r="VFE638" s="156"/>
      <c r="VFF638" s="156"/>
      <c r="VFG638" s="156"/>
      <c r="VFH638" s="156"/>
      <c r="VFI638" s="156"/>
      <c r="VFJ638" s="156"/>
      <c r="VFK638" s="156"/>
      <c r="VFL638" s="156"/>
      <c r="VFM638" s="156"/>
      <c r="VFN638" s="156"/>
      <c r="VFO638" s="156"/>
      <c r="VFP638" s="156"/>
      <c r="VFQ638" s="156"/>
      <c r="VFR638" s="156"/>
      <c r="VFS638" s="156"/>
      <c r="VFT638" s="156"/>
      <c r="VFU638" s="156"/>
      <c r="VFV638" s="156"/>
      <c r="VFW638" s="156"/>
      <c r="VFX638" s="156"/>
      <c r="VFY638" s="156"/>
      <c r="VFZ638" s="156"/>
      <c r="VGA638" s="156"/>
      <c r="VGB638" s="156"/>
      <c r="VGC638" s="156"/>
      <c r="VGD638" s="156"/>
      <c r="VGE638" s="156"/>
      <c r="VGF638" s="156"/>
      <c r="VGG638" s="156"/>
      <c r="VGH638" s="156"/>
      <c r="VGI638" s="156"/>
      <c r="VGJ638" s="156"/>
      <c r="VGK638" s="156"/>
      <c r="VGL638" s="156"/>
      <c r="VGM638" s="156"/>
      <c r="VGN638" s="156"/>
      <c r="VGO638" s="156"/>
      <c r="VGP638" s="156"/>
      <c r="VGQ638" s="156"/>
      <c r="VGR638" s="156"/>
      <c r="VGS638" s="156"/>
      <c r="VGT638" s="156"/>
      <c r="VGU638" s="156"/>
      <c r="VGV638" s="156"/>
      <c r="VGW638" s="156"/>
      <c r="VGX638" s="156"/>
      <c r="VGY638" s="156"/>
      <c r="VGZ638" s="156"/>
      <c r="VHA638" s="156"/>
      <c r="VHB638" s="156"/>
      <c r="VHC638" s="156"/>
      <c r="VHD638" s="156"/>
      <c r="VHE638" s="156"/>
      <c r="VHF638" s="156"/>
      <c r="VHG638" s="156"/>
      <c r="VHH638" s="156"/>
      <c r="VHI638" s="156"/>
      <c r="VHJ638" s="156"/>
      <c r="VHK638" s="156"/>
      <c r="VHL638" s="156"/>
      <c r="VHM638" s="156"/>
      <c r="VHN638" s="156"/>
      <c r="VHO638" s="156"/>
      <c r="VHP638" s="156"/>
      <c r="VHQ638" s="156"/>
      <c r="VHR638" s="156"/>
      <c r="VHS638" s="156"/>
      <c r="VHT638" s="156"/>
      <c r="VHU638" s="156"/>
      <c r="VHV638" s="156"/>
      <c r="VHW638" s="156"/>
      <c r="VHX638" s="156"/>
      <c r="VHY638" s="156"/>
      <c r="VHZ638" s="156"/>
      <c r="VIA638" s="156"/>
      <c r="VIB638" s="156"/>
      <c r="VIC638" s="156"/>
      <c r="VID638" s="156"/>
      <c r="VIE638" s="156"/>
      <c r="VIF638" s="156"/>
      <c r="VIG638" s="156"/>
      <c r="VIH638" s="156"/>
      <c r="VII638" s="156"/>
      <c r="VIJ638" s="156"/>
      <c r="VIK638" s="156"/>
      <c r="VIL638" s="156"/>
      <c r="VIM638" s="156"/>
      <c r="VIN638" s="156"/>
      <c r="VIO638" s="156"/>
      <c r="VIP638" s="156"/>
      <c r="VIQ638" s="156"/>
      <c r="VIR638" s="156"/>
      <c r="VIS638" s="156"/>
      <c r="VIT638" s="156"/>
      <c r="VIU638" s="156"/>
      <c r="VIV638" s="156"/>
      <c r="VIW638" s="156"/>
      <c r="VIX638" s="156"/>
      <c r="VIY638" s="156"/>
      <c r="VIZ638" s="156"/>
      <c r="VJA638" s="156"/>
      <c r="VJB638" s="156"/>
      <c r="VJC638" s="156"/>
      <c r="VJD638" s="156"/>
      <c r="VJE638" s="156"/>
      <c r="VJF638" s="156"/>
      <c r="VJG638" s="156"/>
      <c r="VJH638" s="156"/>
      <c r="VJI638" s="156"/>
      <c r="VJJ638" s="156"/>
      <c r="VJK638" s="156"/>
      <c r="VJL638" s="156"/>
      <c r="VJM638" s="156"/>
      <c r="VJN638" s="156"/>
      <c r="VJO638" s="156"/>
      <c r="VJP638" s="156"/>
      <c r="VJQ638" s="156"/>
      <c r="VJR638" s="156"/>
      <c r="VJS638" s="156"/>
      <c r="VJT638" s="156"/>
      <c r="VJU638" s="156"/>
      <c r="VJV638" s="156"/>
      <c r="VJW638" s="156"/>
      <c r="VJX638" s="156"/>
      <c r="VJY638" s="156"/>
      <c r="VJZ638" s="156"/>
      <c r="VKA638" s="156"/>
      <c r="VKB638" s="156"/>
      <c r="VKC638" s="156"/>
      <c r="VKD638" s="156"/>
      <c r="VKE638" s="156"/>
      <c r="VKF638" s="156"/>
      <c r="VKG638" s="156"/>
      <c r="VKH638" s="156"/>
      <c r="VKI638" s="156"/>
      <c r="VKJ638" s="156"/>
      <c r="VKK638" s="156"/>
      <c r="VKL638" s="156"/>
      <c r="VKM638" s="156"/>
      <c r="VKN638" s="156"/>
      <c r="VKO638" s="156"/>
      <c r="VKP638" s="156"/>
      <c r="VKQ638" s="156"/>
      <c r="VKR638" s="156"/>
      <c r="VKS638" s="156"/>
      <c r="VKT638" s="156"/>
      <c r="VKU638" s="156"/>
      <c r="VKV638" s="156"/>
      <c r="VKW638" s="156"/>
      <c r="VKX638" s="156"/>
      <c r="VKY638" s="156"/>
      <c r="VKZ638" s="156"/>
      <c r="VLA638" s="156"/>
      <c r="VLB638" s="156"/>
      <c r="VLC638" s="156"/>
      <c r="VLD638" s="156"/>
      <c r="VLE638" s="156"/>
      <c r="VLF638" s="156"/>
      <c r="VLG638" s="156"/>
      <c r="VLH638" s="156"/>
      <c r="VLI638" s="156"/>
      <c r="VLJ638" s="156"/>
      <c r="VLK638" s="156"/>
      <c r="VLL638" s="156"/>
      <c r="VLM638" s="156"/>
      <c r="VLN638" s="156"/>
      <c r="VLO638" s="156"/>
      <c r="VLP638" s="156"/>
      <c r="VLQ638" s="156"/>
      <c r="VLR638" s="156"/>
      <c r="VLS638" s="156"/>
      <c r="VLT638" s="156"/>
      <c r="VLU638" s="156"/>
      <c r="VLV638" s="156"/>
      <c r="VLW638" s="156"/>
      <c r="VLX638" s="156"/>
      <c r="VLY638" s="156"/>
      <c r="VLZ638" s="156"/>
      <c r="VMA638" s="156"/>
      <c r="VMB638" s="156"/>
      <c r="VMC638" s="156"/>
      <c r="VMD638" s="156"/>
      <c r="VME638" s="156"/>
      <c r="VMF638" s="156"/>
      <c r="VMG638" s="156"/>
      <c r="VMH638" s="156"/>
      <c r="VMI638" s="156"/>
      <c r="VMJ638" s="156"/>
      <c r="VMK638" s="156"/>
      <c r="VML638" s="156"/>
      <c r="VMM638" s="156"/>
      <c r="VMN638" s="156"/>
      <c r="VMO638" s="156"/>
      <c r="VMP638" s="156"/>
      <c r="VMQ638" s="156"/>
      <c r="VMR638" s="156"/>
      <c r="VMS638" s="156"/>
      <c r="VMT638" s="156"/>
      <c r="VMU638" s="156"/>
      <c r="VMV638" s="156"/>
      <c r="VMW638" s="156"/>
      <c r="VMX638" s="156"/>
      <c r="VMY638" s="156"/>
      <c r="VMZ638" s="156"/>
      <c r="VNA638" s="156"/>
      <c r="VNB638" s="156"/>
      <c r="VNC638" s="156"/>
      <c r="VND638" s="156"/>
      <c r="VNE638" s="156"/>
      <c r="VNF638" s="156"/>
      <c r="VNG638" s="156"/>
      <c r="VNH638" s="156"/>
      <c r="VNI638" s="156"/>
      <c r="VNJ638" s="156"/>
      <c r="VNK638" s="156"/>
      <c r="VNL638" s="156"/>
      <c r="VNM638" s="156"/>
      <c r="VNN638" s="156"/>
      <c r="VNO638" s="156"/>
      <c r="VNP638" s="156"/>
      <c r="VNQ638" s="156"/>
      <c r="VNR638" s="156"/>
      <c r="VNS638" s="156"/>
      <c r="VNT638" s="156"/>
      <c r="VNU638" s="156"/>
      <c r="VNV638" s="156"/>
      <c r="VNW638" s="156"/>
      <c r="VNX638" s="156"/>
      <c r="VNY638" s="156"/>
      <c r="VNZ638" s="156"/>
      <c r="VOA638" s="156"/>
      <c r="VOB638" s="156"/>
      <c r="VOC638" s="156"/>
      <c r="VOD638" s="156"/>
      <c r="VOE638" s="156"/>
      <c r="VOF638" s="156"/>
      <c r="VOG638" s="156"/>
      <c r="VOH638" s="156"/>
      <c r="VOI638" s="156"/>
      <c r="VOJ638" s="156"/>
      <c r="VOK638" s="156"/>
      <c r="VOL638" s="156"/>
      <c r="VOM638" s="156"/>
      <c r="VON638" s="156"/>
      <c r="VOO638" s="156"/>
      <c r="VOP638" s="156"/>
      <c r="VOQ638" s="156"/>
      <c r="VOR638" s="156"/>
      <c r="VOS638" s="156"/>
      <c r="VOT638" s="156"/>
      <c r="VOU638" s="156"/>
      <c r="VOV638" s="156"/>
      <c r="VOW638" s="156"/>
      <c r="VOX638" s="156"/>
      <c r="VOY638" s="156"/>
      <c r="VOZ638" s="156"/>
      <c r="VPA638" s="156"/>
      <c r="VPB638" s="156"/>
      <c r="VPC638" s="156"/>
      <c r="VPD638" s="156"/>
      <c r="VPE638" s="156"/>
      <c r="VPF638" s="156"/>
      <c r="VPG638" s="156"/>
      <c r="VPH638" s="156"/>
      <c r="VPI638" s="156"/>
      <c r="VPJ638" s="156"/>
      <c r="VPK638" s="156"/>
      <c r="VPL638" s="156"/>
      <c r="VPM638" s="156"/>
      <c r="VPN638" s="156"/>
      <c r="VPO638" s="156"/>
      <c r="VPP638" s="156"/>
      <c r="VPQ638" s="156"/>
      <c r="VPR638" s="156"/>
      <c r="VPS638" s="156"/>
      <c r="VPT638" s="156"/>
      <c r="VPU638" s="156"/>
      <c r="VPV638" s="156"/>
      <c r="VPW638" s="156"/>
      <c r="VPX638" s="156"/>
      <c r="VPY638" s="156"/>
      <c r="VPZ638" s="156"/>
      <c r="VQA638" s="156"/>
      <c r="VQB638" s="156"/>
      <c r="VQC638" s="156"/>
      <c r="VQD638" s="156"/>
      <c r="VQE638" s="156"/>
      <c r="VQF638" s="156"/>
      <c r="VQG638" s="156"/>
      <c r="VQH638" s="156"/>
      <c r="VQI638" s="156"/>
      <c r="VQJ638" s="156"/>
      <c r="VQK638" s="156"/>
      <c r="VQL638" s="156"/>
      <c r="VQM638" s="156"/>
      <c r="VQN638" s="156"/>
      <c r="VQO638" s="156"/>
      <c r="VQP638" s="156"/>
      <c r="VQQ638" s="156"/>
      <c r="VQR638" s="156"/>
      <c r="VQS638" s="156"/>
      <c r="VQT638" s="156"/>
      <c r="VQU638" s="156"/>
      <c r="VQV638" s="156"/>
      <c r="VQW638" s="156"/>
      <c r="VQX638" s="156"/>
      <c r="VQY638" s="156"/>
      <c r="VQZ638" s="156"/>
      <c r="VRA638" s="156"/>
      <c r="VRB638" s="156"/>
      <c r="VRC638" s="156"/>
      <c r="VRD638" s="156"/>
      <c r="VRE638" s="156"/>
      <c r="VRF638" s="156"/>
      <c r="VRG638" s="156"/>
      <c r="VRH638" s="156"/>
      <c r="VRI638" s="156"/>
      <c r="VRJ638" s="156"/>
      <c r="VRK638" s="156"/>
      <c r="VRL638" s="156"/>
      <c r="VRM638" s="156"/>
      <c r="VRN638" s="156"/>
      <c r="VRO638" s="156"/>
      <c r="VRP638" s="156"/>
      <c r="VRQ638" s="156"/>
      <c r="VRR638" s="156"/>
      <c r="VRS638" s="156"/>
      <c r="VRT638" s="156"/>
      <c r="VRU638" s="156"/>
      <c r="VRV638" s="156"/>
      <c r="VRW638" s="156"/>
      <c r="VRX638" s="156"/>
      <c r="VRY638" s="156"/>
      <c r="VRZ638" s="156"/>
      <c r="VSA638" s="156"/>
      <c r="VSB638" s="156"/>
      <c r="VSC638" s="156"/>
      <c r="VSD638" s="156"/>
      <c r="VSE638" s="156"/>
      <c r="VSF638" s="156"/>
      <c r="VSG638" s="156"/>
      <c r="VSH638" s="156"/>
      <c r="VSI638" s="156"/>
      <c r="VSJ638" s="156"/>
      <c r="VSK638" s="156"/>
      <c r="VSL638" s="156"/>
      <c r="VSM638" s="156"/>
      <c r="VSN638" s="156"/>
      <c r="VSO638" s="156"/>
      <c r="VSP638" s="156"/>
      <c r="VSQ638" s="156"/>
      <c r="VSR638" s="156"/>
      <c r="VSS638" s="156"/>
      <c r="VST638" s="156"/>
      <c r="VSU638" s="156"/>
      <c r="VSV638" s="156"/>
      <c r="VSW638" s="156"/>
      <c r="VSX638" s="156"/>
      <c r="VSY638" s="156"/>
      <c r="VSZ638" s="156"/>
      <c r="VTA638" s="156"/>
      <c r="VTB638" s="156"/>
      <c r="VTC638" s="156"/>
      <c r="VTD638" s="156"/>
      <c r="VTE638" s="156"/>
      <c r="VTF638" s="156"/>
      <c r="VTG638" s="156"/>
      <c r="VTH638" s="156"/>
      <c r="VTI638" s="156"/>
      <c r="VTJ638" s="156"/>
      <c r="VTK638" s="156"/>
      <c r="VTL638" s="156"/>
      <c r="VTM638" s="156"/>
      <c r="VTN638" s="156"/>
      <c r="VTO638" s="156"/>
      <c r="VTP638" s="156"/>
      <c r="VTQ638" s="156"/>
      <c r="VTR638" s="156"/>
      <c r="VTS638" s="156"/>
      <c r="VTT638" s="156"/>
      <c r="VTU638" s="156"/>
      <c r="VTV638" s="156"/>
      <c r="VTW638" s="156"/>
      <c r="VTX638" s="156"/>
      <c r="VTY638" s="156"/>
      <c r="VTZ638" s="156"/>
      <c r="VUA638" s="156"/>
      <c r="VUB638" s="156"/>
      <c r="VUC638" s="156"/>
      <c r="VUD638" s="156"/>
      <c r="VUE638" s="156"/>
      <c r="VUF638" s="156"/>
      <c r="VUG638" s="156"/>
      <c r="VUH638" s="156"/>
      <c r="VUI638" s="156"/>
      <c r="VUJ638" s="156"/>
      <c r="VUK638" s="156"/>
      <c r="VUL638" s="156"/>
      <c r="VUM638" s="156"/>
      <c r="VUN638" s="156"/>
      <c r="VUO638" s="156"/>
      <c r="VUP638" s="156"/>
      <c r="VUQ638" s="156"/>
      <c r="VUR638" s="156"/>
      <c r="VUS638" s="156"/>
      <c r="VUT638" s="156"/>
      <c r="VUU638" s="156"/>
      <c r="VUV638" s="156"/>
      <c r="VUW638" s="156"/>
      <c r="VUX638" s="156"/>
      <c r="VUY638" s="156"/>
      <c r="VUZ638" s="156"/>
      <c r="VVA638" s="156"/>
      <c r="VVB638" s="156"/>
      <c r="VVC638" s="156"/>
      <c r="VVD638" s="156"/>
      <c r="VVE638" s="156"/>
      <c r="VVF638" s="156"/>
      <c r="VVG638" s="156"/>
      <c r="VVH638" s="156"/>
      <c r="VVI638" s="156"/>
      <c r="VVJ638" s="156"/>
      <c r="VVK638" s="156"/>
      <c r="VVL638" s="156"/>
      <c r="VVM638" s="156"/>
      <c r="VVN638" s="156"/>
      <c r="VVO638" s="156"/>
      <c r="VVP638" s="156"/>
      <c r="VVQ638" s="156"/>
      <c r="VVR638" s="156"/>
      <c r="VVS638" s="156"/>
      <c r="VVT638" s="156"/>
      <c r="VVU638" s="156"/>
      <c r="VVV638" s="156"/>
      <c r="VVW638" s="156"/>
      <c r="VVX638" s="156"/>
      <c r="VVY638" s="156"/>
      <c r="VVZ638" s="156"/>
      <c r="VWA638" s="156"/>
      <c r="VWB638" s="156"/>
      <c r="VWC638" s="156"/>
      <c r="VWD638" s="156"/>
      <c r="VWE638" s="156"/>
      <c r="VWF638" s="156"/>
      <c r="VWG638" s="156"/>
      <c r="VWH638" s="156"/>
      <c r="VWI638" s="156"/>
      <c r="VWJ638" s="156"/>
      <c r="VWK638" s="156"/>
      <c r="VWL638" s="156"/>
      <c r="VWM638" s="156"/>
      <c r="VWN638" s="156"/>
      <c r="VWO638" s="156"/>
      <c r="VWP638" s="156"/>
      <c r="VWQ638" s="156"/>
      <c r="VWR638" s="156"/>
      <c r="VWS638" s="156"/>
      <c r="VWT638" s="156"/>
      <c r="VWU638" s="156"/>
      <c r="VWV638" s="156"/>
      <c r="VWW638" s="156"/>
      <c r="VWX638" s="156"/>
      <c r="VWY638" s="156"/>
      <c r="VWZ638" s="156"/>
      <c r="VXA638" s="156"/>
      <c r="VXB638" s="156"/>
      <c r="VXC638" s="156"/>
      <c r="VXD638" s="156"/>
      <c r="VXE638" s="156"/>
      <c r="VXF638" s="156"/>
      <c r="VXG638" s="156"/>
      <c r="VXH638" s="156"/>
      <c r="VXI638" s="156"/>
      <c r="VXJ638" s="156"/>
      <c r="VXK638" s="156"/>
      <c r="VXL638" s="156"/>
      <c r="VXM638" s="156"/>
      <c r="VXN638" s="156"/>
      <c r="VXO638" s="156"/>
      <c r="VXP638" s="156"/>
      <c r="VXQ638" s="156"/>
      <c r="VXR638" s="156"/>
      <c r="VXS638" s="156"/>
      <c r="VXT638" s="156"/>
      <c r="VXU638" s="156"/>
      <c r="VXV638" s="156"/>
      <c r="VXW638" s="156"/>
      <c r="VXX638" s="156"/>
      <c r="VXY638" s="156"/>
      <c r="VXZ638" s="156"/>
      <c r="VYA638" s="156"/>
      <c r="VYB638" s="156"/>
      <c r="VYC638" s="156"/>
      <c r="VYD638" s="156"/>
      <c r="VYE638" s="156"/>
      <c r="VYF638" s="156"/>
      <c r="VYG638" s="156"/>
      <c r="VYH638" s="156"/>
      <c r="VYI638" s="156"/>
      <c r="VYJ638" s="156"/>
      <c r="VYK638" s="156"/>
      <c r="VYL638" s="156"/>
      <c r="VYM638" s="156"/>
      <c r="VYN638" s="156"/>
      <c r="VYO638" s="156"/>
      <c r="VYP638" s="156"/>
      <c r="VYQ638" s="156"/>
      <c r="VYR638" s="156"/>
      <c r="VYS638" s="156"/>
      <c r="VYT638" s="156"/>
      <c r="VYU638" s="156"/>
      <c r="VYV638" s="156"/>
      <c r="VYW638" s="156"/>
      <c r="VYX638" s="156"/>
      <c r="VYY638" s="156"/>
      <c r="VYZ638" s="156"/>
      <c r="VZA638" s="156"/>
      <c r="VZB638" s="156"/>
      <c r="VZC638" s="156"/>
      <c r="VZD638" s="156"/>
      <c r="VZE638" s="156"/>
      <c r="VZF638" s="156"/>
      <c r="VZG638" s="156"/>
      <c r="VZH638" s="156"/>
      <c r="VZI638" s="156"/>
      <c r="VZJ638" s="156"/>
      <c r="VZK638" s="156"/>
      <c r="VZL638" s="156"/>
      <c r="VZM638" s="156"/>
      <c r="VZN638" s="156"/>
      <c r="VZO638" s="156"/>
      <c r="VZP638" s="156"/>
      <c r="VZQ638" s="156"/>
      <c r="VZR638" s="156"/>
      <c r="VZS638" s="156"/>
      <c r="VZT638" s="156"/>
      <c r="VZU638" s="156"/>
      <c r="VZV638" s="156"/>
      <c r="VZW638" s="156"/>
      <c r="VZX638" s="156"/>
      <c r="VZY638" s="156"/>
      <c r="VZZ638" s="156"/>
      <c r="WAA638" s="156"/>
      <c r="WAB638" s="156"/>
      <c r="WAC638" s="156"/>
      <c r="WAD638" s="156"/>
      <c r="WAE638" s="156"/>
      <c r="WAF638" s="156"/>
      <c r="WAG638" s="156"/>
      <c r="WAH638" s="156"/>
      <c r="WAI638" s="156"/>
      <c r="WAJ638" s="156"/>
      <c r="WAK638" s="156"/>
      <c r="WAL638" s="156"/>
      <c r="WAM638" s="156"/>
      <c r="WAN638" s="156"/>
      <c r="WAO638" s="156"/>
      <c r="WAP638" s="156"/>
      <c r="WAQ638" s="156"/>
      <c r="WAR638" s="156"/>
      <c r="WAS638" s="156"/>
      <c r="WAT638" s="156"/>
      <c r="WAU638" s="156"/>
      <c r="WAV638" s="156"/>
      <c r="WAW638" s="156"/>
      <c r="WAX638" s="156"/>
      <c r="WAY638" s="156"/>
      <c r="WAZ638" s="156"/>
      <c r="WBA638" s="156"/>
      <c r="WBB638" s="156"/>
      <c r="WBC638" s="156"/>
      <c r="WBD638" s="156"/>
      <c r="WBE638" s="156"/>
      <c r="WBF638" s="156"/>
      <c r="WBG638" s="156"/>
      <c r="WBH638" s="156"/>
      <c r="WBI638" s="156"/>
      <c r="WBJ638" s="156"/>
      <c r="WBK638" s="156"/>
      <c r="WBL638" s="156"/>
      <c r="WBM638" s="156"/>
      <c r="WBN638" s="156"/>
      <c r="WBO638" s="156"/>
      <c r="WBP638" s="156"/>
      <c r="WBQ638" s="156"/>
      <c r="WBR638" s="156"/>
      <c r="WBS638" s="156"/>
      <c r="WBT638" s="156"/>
      <c r="WBU638" s="156"/>
      <c r="WBV638" s="156"/>
      <c r="WBW638" s="156"/>
      <c r="WBX638" s="156"/>
      <c r="WBY638" s="156"/>
      <c r="WBZ638" s="156"/>
      <c r="WCA638" s="156"/>
      <c r="WCB638" s="156"/>
      <c r="WCC638" s="156"/>
      <c r="WCD638" s="156"/>
      <c r="WCE638" s="156"/>
      <c r="WCF638" s="156"/>
      <c r="WCG638" s="156"/>
      <c r="WCH638" s="156"/>
      <c r="WCI638" s="156"/>
      <c r="WCJ638" s="156"/>
      <c r="WCK638" s="156"/>
      <c r="WCL638" s="156"/>
      <c r="WCM638" s="156"/>
      <c r="WCN638" s="156"/>
      <c r="WCO638" s="156"/>
      <c r="WCP638" s="156"/>
      <c r="WCQ638" s="156"/>
      <c r="WCR638" s="156"/>
      <c r="WCS638" s="156"/>
      <c r="WCT638" s="156"/>
      <c r="WCU638" s="156"/>
      <c r="WCV638" s="156"/>
      <c r="WCW638" s="156"/>
      <c r="WCX638" s="156"/>
      <c r="WCY638" s="156"/>
      <c r="WCZ638" s="156"/>
      <c r="WDA638" s="156"/>
      <c r="WDB638" s="156"/>
      <c r="WDC638" s="156"/>
      <c r="WDD638" s="156"/>
      <c r="WDE638" s="156"/>
      <c r="WDF638" s="156"/>
      <c r="WDG638" s="156"/>
      <c r="WDH638" s="156"/>
      <c r="WDI638" s="156"/>
      <c r="WDJ638" s="156"/>
      <c r="WDK638" s="156"/>
      <c r="WDL638" s="156"/>
      <c r="WDM638" s="156"/>
      <c r="WDN638" s="156"/>
      <c r="WDO638" s="156"/>
      <c r="WDP638" s="156"/>
      <c r="WDQ638" s="156"/>
      <c r="WDR638" s="156"/>
      <c r="WDS638" s="156"/>
      <c r="WDT638" s="156"/>
      <c r="WDU638" s="156"/>
      <c r="WDV638" s="156"/>
      <c r="WDW638" s="156"/>
      <c r="WDX638" s="156"/>
      <c r="WDY638" s="156"/>
      <c r="WDZ638" s="156"/>
      <c r="WEA638" s="156"/>
      <c r="WEB638" s="156"/>
      <c r="WEC638" s="156"/>
      <c r="WED638" s="156"/>
      <c r="WEE638" s="156"/>
      <c r="WEF638" s="156"/>
      <c r="WEG638" s="156"/>
      <c r="WEH638" s="156"/>
      <c r="WEI638" s="156"/>
      <c r="WEJ638" s="156"/>
      <c r="WEK638" s="156"/>
      <c r="WEL638" s="156"/>
      <c r="WEM638" s="156"/>
      <c r="WEN638" s="156"/>
      <c r="WEO638" s="156"/>
      <c r="WEP638" s="156"/>
      <c r="WEQ638" s="156"/>
      <c r="WER638" s="156"/>
      <c r="WES638" s="156"/>
      <c r="WET638" s="156"/>
      <c r="WEU638" s="156"/>
      <c r="WEV638" s="156"/>
      <c r="WEW638" s="156"/>
      <c r="WEX638" s="156"/>
      <c r="WEY638" s="156"/>
      <c r="WEZ638" s="156"/>
      <c r="WFA638" s="156"/>
      <c r="WFB638" s="156"/>
      <c r="WFC638" s="156"/>
      <c r="WFD638" s="156"/>
      <c r="WFE638" s="156"/>
      <c r="WFF638" s="156"/>
      <c r="WFG638" s="156"/>
      <c r="WFH638" s="156"/>
      <c r="WFI638" s="156"/>
      <c r="WFJ638" s="156"/>
      <c r="WFK638" s="156"/>
      <c r="WFL638" s="156"/>
      <c r="WFM638" s="156"/>
      <c r="WFN638" s="156"/>
      <c r="WFO638" s="156"/>
      <c r="WFP638" s="156"/>
      <c r="WFQ638" s="156"/>
      <c r="WFR638" s="156"/>
      <c r="WFS638" s="156"/>
      <c r="WFT638" s="156"/>
      <c r="WFU638" s="156"/>
      <c r="WFV638" s="156"/>
      <c r="WFW638" s="156"/>
      <c r="WFX638" s="156"/>
      <c r="WFY638" s="156"/>
      <c r="WFZ638" s="156"/>
      <c r="WGA638" s="156"/>
      <c r="WGB638" s="156"/>
      <c r="WGC638" s="156"/>
      <c r="WGD638" s="156"/>
      <c r="WGE638" s="156"/>
      <c r="WGF638" s="156"/>
      <c r="WGG638" s="156"/>
      <c r="WGH638" s="156"/>
      <c r="WGI638" s="156"/>
      <c r="WGJ638" s="156"/>
      <c r="WGK638" s="156"/>
      <c r="WGL638" s="156"/>
      <c r="WGM638" s="156"/>
      <c r="WGN638" s="156"/>
      <c r="WGO638" s="156"/>
      <c r="WGP638" s="156"/>
      <c r="WGQ638" s="156"/>
      <c r="WGR638" s="156"/>
      <c r="WGS638" s="156"/>
      <c r="WGT638" s="156"/>
      <c r="WGU638" s="156"/>
      <c r="WGV638" s="156"/>
      <c r="WGW638" s="156"/>
      <c r="WGX638" s="156"/>
      <c r="WGY638" s="156"/>
      <c r="WGZ638" s="156"/>
      <c r="WHA638" s="156"/>
      <c r="WHB638" s="156"/>
      <c r="WHC638" s="156"/>
      <c r="WHD638" s="156"/>
      <c r="WHE638" s="156"/>
      <c r="WHF638" s="156"/>
      <c r="WHG638" s="156"/>
      <c r="WHH638" s="156"/>
      <c r="WHI638" s="156"/>
      <c r="WHJ638" s="156"/>
      <c r="WHK638" s="156"/>
      <c r="WHL638" s="156"/>
      <c r="WHM638" s="156"/>
      <c r="WHN638" s="156"/>
      <c r="WHO638" s="156"/>
      <c r="WHP638" s="156"/>
      <c r="WHQ638" s="156"/>
      <c r="WHR638" s="156"/>
      <c r="WHS638" s="156"/>
      <c r="WHT638" s="156"/>
      <c r="WHU638" s="156"/>
      <c r="WHV638" s="156"/>
      <c r="WHW638" s="156"/>
      <c r="WHX638" s="156"/>
      <c r="WHY638" s="156"/>
      <c r="WHZ638" s="156"/>
      <c r="WIA638" s="156"/>
      <c r="WIB638" s="156"/>
      <c r="WIC638" s="156"/>
      <c r="WID638" s="156"/>
      <c r="WIE638" s="156"/>
      <c r="WIF638" s="156"/>
      <c r="WIG638" s="156"/>
      <c r="WIH638" s="156"/>
      <c r="WII638" s="156"/>
      <c r="WIJ638" s="156"/>
      <c r="WIK638" s="156"/>
      <c r="WIL638" s="156"/>
      <c r="WIM638" s="156"/>
      <c r="WIN638" s="156"/>
      <c r="WIO638" s="156"/>
      <c r="WIP638" s="156"/>
      <c r="WIQ638" s="156"/>
      <c r="WIR638" s="156"/>
      <c r="WIS638" s="156"/>
      <c r="WIT638" s="156"/>
      <c r="WIU638" s="156"/>
      <c r="WIV638" s="156"/>
      <c r="WIW638" s="156"/>
      <c r="WIX638" s="156"/>
      <c r="WIY638" s="156"/>
      <c r="WIZ638" s="156"/>
      <c r="WJA638" s="156"/>
      <c r="WJB638" s="156"/>
      <c r="WJC638" s="156"/>
      <c r="WJD638" s="156"/>
      <c r="WJE638" s="156"/>
      <c r="WJF638" s="156"/>
      <c r="WJG638" s="156"/>
      <c r="WJH638" s="156"/>
      <c r="WJI638" s="156"/>
      <c r="WJJ638" s="156"/>
      <c r="WJK638" s="156"/>
      <c r="WJL638" s="156"/>
      <c r="WJM638" s="156"/>
      <c r="WJN638" s="156"/>
      <c r="WJO638" s="156"/>
      <c r="WJP638" s="156"/>
      <c r="WJQ638" s="156"/>
      <c r="WJR638" s="156"/>
      <c r="WJS638" s="156"/>
      <c r="WJT638" s="156"/>
      <c r="WJU638" s="156"/>
      <c r="WJV638" s="156"/>
      <c r="WJW638" s="156"/>
      <c r="WJX638" s="156"/>
      <c r="WJY638" s="156"/>
      <c r="WJZ638" s="156"/>
      <c r="WKA638" s="156"/>
      <c r="WKB638" s="156"/>
      <c r="WKC638" s="156"/>
      <c r="WKD638" s="156"/>
      <c r="WKE638" s="156"/>
      <c r="WKF638" s="156"/>
      <c r="WKG638" s="156"/>
      <c r="WKH638" s="156"/>
      <c r="WKI638" s="156"/>
      <c r="WKJ638" s="156"/>
      <c r="WKK638" s="156"/>
      <c r="WKL638" s="156"/>
      <c r="WKM638" s="156"/>
      <c r="WKN638" s="156"/>
      <c r="WKO638" s="156"/>
      <c r="WKP638" s="156"/>
      <c r="WKQ638" s="156"/>
      <c r="WKR638" s="156"/>
      <c r="WKS638" s="156"/>
      <c r="WKT638" s="156"/>
      <c r="WKU638" s="156"/>
      <c r="WKV638" s="156"/>
      <c r="WKW638" s="156"/>
      <c r="WKX638" s="156"/>
      <c r="WKY638" s="156"/>
      <c r="WKZ638" s="156"/>
      <c r="WLA638" s="156"/>
      <c r="WLB638" s="156"/>
      <c r="WLC638" s="156"/>
      <c r="WLD638" s="156"/>
      <c r="WLE638" s="156"/>
      <c r="WLF638" s="156"/>
      <c r="WLG638" s="156"/>
      <c r="WLH638" s="156"/>
      <c r="WLI638" s="156"/>
      <c r="WLJ638" s="156"/>
      <c r="WLK638" s="156"/>
      <c r="WLL638" s="156"/>
      <c r="WLM638" s="156"/>
      <c r="WLN638" s="156"/>
      <c r="WLO638" s="156"/>
      <c r="WLP638" s="156"/>
      <c r="WLQ638" s="156"/>
      <c r="WLR638" s="156"/>
      <c r="WLS638" s="156"/>
      <c r="WLT638" s="156"/>
      <c r="WLU638" s="156"/>
      <c r="WLV638" s="156"/>
      <c r="WLW638" s="156"/>
      <c r="WLX638" s="156"/>
      <c r="WLY638" s="156"/>
      <c r="WLZ638" s="156"/>
      <c r="WMA638" s="156"/>
      <c r="WMB638" s="156"/>
      <c r="WMC638" s="156"/>
      <c r="WMD638" s="156"/>
      <c r="WME638" s="156"/>
      <c r="WMF638" s="156"/>
      <c r="WMG638" s="156"/>
      <c r="WMH638" s="156"/>
      <c r="WMI638" s="156"/>
      <c r="WMJ638" s="156"/>
      <c r="WMK638" s="156"/>
      <c r="WML638" s="156"/>
      <c r="WMM638" s="156"/>
      <c r="WMN638" s="156"/>
      <c r="WMO638" s="156"/>
      <c r="WMP638" s="156"/>
      <c r="WMQ638" s="156"/>
      <c r="WMR638" s="156"/>
      <c r="WMS638" s="156"/>
      <c r="WMT638" s="156"/>
      <c r="WMU638" s="156"/>
      <c r="WMV638" s="156"/>
      <c r="WMW638" s="156"/>
      <c r="WMX638" s="156"/>
      <c r="WMY638" s="156"/>
      <c r="WMZ638" s="156"/>
      <c r="WNA638" s="156"/>
      <c r="WNB638" s="156"/>
      <c r="WNC638" s="156"/>
      <c r="WND638" s="156"/>
      <c r="WNE638" s="156"/>
      <c r="WNF638" s="156"/>
      <c r="WNG638" s="156"/>
      <c r="WNH638" s="156"/>
      <c r="WNI638" s="156"/>
      <c r="WNJ638" s="156"/>
      <c r="WNK638" s="156"/>
      <c r="WNL638" s="156"/>
      <c r="WNM638" s="156"/>
      <c r="WNN638" s="156"/>
      <c r="WNO638" s="156"/>
      <c r="WNP638" s="156"/>
      <c r="WNQ638" s="156"/>
      <c r="WNR638" s="156"/>
      <c r="WNS638" s="156"/>
      <c r="WNT638" s="156"/>
      <c r="WNU638" s="156"/>
      <c r="WNV638" s="156"/>
      <c r="WNW638" s="156"/>
      <c r="WNX638" s="156"/>
      <c r="WNY638" s="156"/>
      <c r="WNZ638" s="156"/>
      <c r="WOA638" s="156"/>
      <c r="WOB638" s="156"/>
      <c r="WOC638" s="156"/>
      <c r="WOD638" s="156"/>
      <c r="WOE638" s="156"/>
      <c r="WOF638" s="156"/>
      <c r="WOG638" s="156"/>
      <c r="WOH638" s="156"/>
      <c r="WOI638" s="156"/>
      <c r="WOJ638" s="156"/>
      <c r="WOK638" s="156"/>
      <c r="WOL638" s="156"/>
      <c r="WOM638" s="156"/>
      <c r="WON638" s="156"/>
      <c r="WOO638" s="156"/>
      <c r="WOP638" s="156"/>
      <c r="WOQ638" s="156"/>
      <c r="WOR638" s="156"/>
      <c r="WOS638" s="156"/>
      <c r="WOT638" s="156"/>
      <c r="WOU638" s="156"/>
      <c r="WOV638" s="156"/>
      <c r="WOW638" s="156"/>
      <c r="WOX638" s="156"/>
      <c r="WOY638" s="156"/>
      <c r="WOZ638" s="156"/>
      <c r="WPA638" s="156"/>
      <c r="WPB638" s="156"/>
      <c r="WPC638" s="156"/>
      <c r="WPD638" s="156"/>
      <c r="WPE638" s="156"/>
      <c r="WPF638" s="156"/>
      <c r="WPG638" s="156"/>
      <c r="WPH638" s="156"/>
      <c r="WPI638" s="156"/>
      <c r="WPJ638" s="156"/>
      <c r="WPK638" s="156"/>
      <c r="WPL638" s="156"/>
      <c r="WPM638" s="156"/>
      <c r="WPN638" s="156"/>
      <c r="WPO638" s="156"/>
      <c r="WPP638" s="156"/>
      <c r="WPQ638" s="156"/>
      <c r="WPR638" s="156"/>
      <c r="WPS638" s="156"/>
      <c r="WPT638" s="156"/>
      <c r="WPU638" s="156"/>
      <c r="WPV638" s="156"/>
      <c r="WPW638" s="156"/>
      <c r="WPX638" s="156"/>
      <c r="WPY638" s="156"/>
      <c r="WPZ638" s="156"/>
      <c r="WQA638" s="156"/>
      <c r="WQB638" s="156"/>
      <c r="WQC638" s="156"/>
      <c r="WQD638" s="156"/>
      <c r="WQE638" s="156"/>
      <c r="WQF638" s="156"/>
      <c r="WQG638" s="156"/>
      <c r="WQH638" s="156"/>
      <c r="WQI638" s="156"/>
      <c r="WQJ638" s="156"/>
      <c r="WQK638" s="156"/>
      <c r="WQL638" s="156"/>
      <c r="WQM638" s="156"/>
      <c r="WQN638" s="156"/>
      <c r="WQO638" s="156"/>
      <c r="WQP638" s="156"/>
      <c r="WQQ638" s="156"/>
      <c r="WQR638" s="156"/>
      <c r="WQS638" s="156"/>
      <c r="WQT638" s="156"/>
      <c r="WQU638" s="156"/>
      <c r="WQV638" s="156"/>
      <c r="WQW638" s="156"/>
      <c r="WQX638" s="156"/>
      <c r="WQY638" s="156"/>
      <c r="WQZ638" s="156"/>
      <c r="WRA638" s="156"/>
      <c r="WRB638" s="156"/>
      <c r="WRC638" s="156"/>
      <c r="WRD638" s="156"/>
      <c r="WRE638" s="156"/>
      <c r="WRF638" s="156"/>
      <c r="WRG638" s="156"/>
      <c r="WRH638" s="156"/>
      <c r="WRI638" s="156"/>
      <c r="WRJ638" s="156"/>
      <c r="WRK638" s="156"/>
      <c r="WRL638" s="156"/>
      <c r="WRM638" s="156"/>
      <c r="WRN638" s="156"/>
      <c r="WRO638" s="156"/>
      <c r="WRP638" s="156"/>
      <c r="WRQ638" s="156"/>
      <c r="WRR638" s="156"/>
      <c r="WRS638" s="156"/>
      <c r="WRT638" s="156"/>
      <c r="WRU638" s="156"/>
      <c r="WRV638" s="156"/>
      <c r="WRW638" s="156"/>
      <c r="WRX638" s="156"/>
      <c r="WRY638" s="156"/>
      <c r="WRZ638" s="156"/>
      <c r="WSA638" s="156"/>
      <c r="WSB638" s="156"/>
      <c r="WSC638" s="156"/>
      <c r="WSD638" s="156"/>
      <c r="WSE638" s="156"/>
      <c r="WSF638" s="156"/>
      <c r="WSG638" s="156"/>
      <c r="WSH638" s="156"/>
      <c r="WSI638" s="156"/>
      <c r="WSJ638" s="156"/>
      <c r="WSK638" s="156"/>
      <c r="WSL638" s="156"/>
      <c r="WSM638" s="156"/>
      <c r="WSN638" s="156"/>
      <c r="WSO638" s="156"/>
      <c r="WSP638" s="156"/>
      <c r="WSQ638" s="156"/>
      <c r="WSR638" s="156"/>
      <c r="WSS638" s="156"/>
      <c r="WST638" s="156"/>
      <c r="WSU638" s="156"/>
      <c r="WSV638" s="156"/>
      <c r="WSW638" s="156"/>
      <c r="WSX638" s="156"/>
      <c r="WSY638" s="156"/>
      <c r="WSZ638" s="156"/>
      <c r="WTA638" s="156"/>
      <c r="WTB638" s="156"/>
      <c r="WTC638" s="156"/>
      <c r="WTD638" s="156"/>
      <c r="WTE638" s="156"/>
      <c r="WTF638" s="156"/>
      <c r="WTG638" s="156"/>
      <c r="WTH638" s="156"/>
      <c r="WTI638" s="156"/>
      <c r="WTJ638" s="156"/>
      <c r="WTK638" s="156"/>
      <c r="WTL638" s="156"/>
      <c r="WTM638" s="156"/>
      <c r="WTN638" s="156"/>
      <c r="WTO638" s="156"/>
      <c r="WTP638" s="156"/>
      <c r="WTQ638" s="156"/>
      <c r="WTR638" s="156"/>
      <c r="WTS638" s="156"/>
      <c r="WTT638" s="156"/>
      <c r="WTU638" s="156"/>
      <c r="WTV638" s="156"/>
      <c r="WTW638" s="156"/>
      <c r="WTX638" s="156"/>
      <c r="WTY638" s="156"/>
      <c r="WTZ638" s="156"/>
      <c r="WUA638" s="156"/>
      <c r="WUB638" s="156"/>
      <c r="WUC638" s="156"/>
      <c r="WUD638" s="156"/>
      <c r="WUE638" s="156"/>
      <c r="WUF638" s="156"/>
      <c r="WUG638" s="156"/>
      <c r="WUH638" s="156"/>
      <c r="WUI638" s="156"/>
      <c r="WUJ638" s="156"/>
      <c r="WUK638" s="156"/>
      <c r="WUL638" s="156"/>
      <c r="WUM638" s="156"/>
      <c r="WUN638" s="156"/>
      <c r="WUO638" s="156"/>
      <c r="WUP638" s="156"/>
      <c r="WUQ638" s="156"/>
      <c r="WUR638" s="156"/>
      <c r="WUS638" s="156"/>
      <c r="WUT638" s="156"/>
      <c r="WUU638" s="156"/>
      <c r="WUV638" s="156"/>
      <c r="WUW638" s="156"/>
      <c r="WUX638" s="156"/>
      <c r="WUY638" s="156"/>
      <c r="WUZ638" s="156"/>
      <c r="WVA638" s="156"/>
      <c r="WVB638" s="156"/>
      <c r="WVC638" s="156"/>
      <c r="WVD638" s="156"/>
      <c r="WVE638" s="156"/>
      <c r="WVF638" s="156"/>
      <c r="WVG638" s="156"/>
      <c r="WVH638" s="156"/>
      <c r="WVI638" s="156"/>
      <c r="WVJ638" s="156"/>
      <c r="WVK638" s="156"/>
      <c r="WVL638" s="156"/>
      <c r="WVM638" s="156"/>
      <c r="WVN638" s="156"/>
      <c r="WVO638" s="156"/>
      <c r="WVP638" s="156"/>
      <c r="WVQ638" s="156"/>
      <c r="WVR638" s="156"/>
      <c r="WVS638" s="156"/>
      <c r="WVT638" s="156"/>
      <c r="WVU638" s="156"/>
      <c r="WVV638" s="156"/>
      <c r="WVW638" s="156"/>
      <c r="WVX638" s="156"/>
      <c r="WVY638" s="156"/>
      <c r="WVZ638" s="156"/>
      <c r="WWA638" s="156"/>
      <c r="WWB638" s="156"/>
      <c r="WWC638" s="156"/>
      <c r="WWD638" s="156"/>
      <c r="WWE638" s="156"/>
      <c r="WWF638" s="156"/>
      <c r="WWG638" s="156"/>
      <c r="WWH638" s="156"/>
      <c r="WWI638" s="156"/>
      <c r="WWJ638" s="156"/>
      <c r="WWK638" s="156"/>
      <c r="WWL638" s="156"/>
      <c r="WWM638" s="156"/>
      <c r="WWN638" s="156"/>
      <c r="WWO638" s="156"/>
      <c r="WWP638" s="156"/>
      <c r="WWQ638" s="156"/>
      <c r="WWR638" s="156"/>
      <c r="WWS638" s="156"/>
      <c r="WWT638" s="156"/>
      <c r="WWU638" s="156"/>
      <c r="WWV638" s="156"/>
      <c r="WWW638" s="156"/>
      <c r="WWX638" s="156"/>
      <c r="WWY638" s="156"/>
      <c r="WWZ638" s="156"/>
      <c r="WXA638" s="156"/>
      <c r="WXB638" s="156"/>
      <c r="WXC638" s="156"/>
      <c r="WXD638" s="156"/>
      <c r="WXE638" s="156"/>
      <c r="WXF638" s="156"/>
      <c r="WXG638" s="156"/>
      <c r="WXH638" s="156"/>
      <c r="WXI638" s="156"/>
      <c r="WXJ638" s="156"/>
      <c r="WXK638" s="156"/>
      <c r="WXL638" s="156"/>
      <c r="WXM638" s="156"/>
      <c r="WXN638" s="156"/>
      <c r="WXO638" s="156"/>
      <c r="WXP638" s="156"/>
      <c r="WXQ638" s="156"/>
      <c r="WXR638" s="156"/>
      <c r="WXS638" s="156"/>
      <c r="WXT638" s="156"/>
      <c r="WXU638" s="156"/>
      <c r="WXV638" s="156"/>
      <c r="WXW638" s="156"/>
      <c r="WXX638" s="156"/>
      <c r="WXY638" s="156"/>
      <c r="WXZ638" s="156"/>
      <c r="WYA638" s="156"/>
      <c r="WYB638" s="156"/>
      <c r="WYC638" s="156"/>
      <c r="WYD638" s="156"/>
      <c r="WYE638" s="156"/>
      <c r="WYF638" s="156"/>
      <c r="WYG638" s="156"/>
      <c r="WYH638" s="156"/>
      <c r="WYI638" s="156"/>
      <c r="WYJ638" s="156"/>
      <c r="WYK638" s="156"/>
      <c r="WYL638" s="156"/>
      <c r="WYM638" s="156"/>
      <c r="WYN638" s="156"/>
      <c r="WYO638" s="156"/>
      <c r="WYP638" s="156"/>
      <c r="WYQ638" s="156"/>
      <c r="WYR638" s="156"/>
      <c r="WYS638" s="156"/>
      <c r="WYT638" s="156"/>
      <c r="WYU638" s="156"/>
      <c r="WYV638" s="156"/>
      <c r="WYW638" s="156"/>
      <c r="WYX638" s="156"/>
      <c r="WYY638" s="156"/>
      <c r="WYZ638" s="156"/>
      <c r="WZA638" s="156"/>
      <c r="WZB638" s="156"/>
      <c r="WZC638" s="156"/>
      <c r="WZD638" s="156"/>
      <c r="WZE638" s="156"/>
      <c r="WZF638" s="156"/>
      <c r="WZG638" s="156"/>
      <c r="WZH638" s="156"/>
      <c r="WZI638" s="156"/>
      <c r="WZJ638" s="156"/>
      <c r="WZK638" s="156"/>
      <c r="WZL638" s="156"/>
      <c r="WZM638" s="156"/>
      <c r="WZN638" s="156"/>
      <c r="WZO638" s="156"/>
      <c r="WZP638" s="156"/>
      <c r="WZQ638" s="156"/>
      <c r="WZR638" s="156"/>
      <c r="WZS638" s="156"/>
      <c r="WZT638" s="156"/>
      <c r="WZU638" s="156"/>
      <c r="WZV638" s="156"/>
      <c r="WZW638" s="156"/>
      <c r="WZX638" s="156"/>
      <c r="WZY638" s="156"/>
      <c r="WZZ638" s="156"/>
      <c r="XAA638" s="156"/>
      <c r="XAB638" s="156"/>
      <c r="XAC638" s="156"/>
      <c r="XAD638" s="156"/>
      <c r="XAE638" s="156"/>
      <c r="XAF638" s="156"/>
      <c r="XAG638" s="156"/>
      <c r="XAH638" s="156"/>
      <c r="XAI638" s="156"/>
      <c r="XAJ638" s="156"/>
      <c r="XAK638" s="156"/>
      <c r="XAL638" s="156"/>
      <c r="XAM638" s="156"/>
      <c r="XAN638" s="156"/>
      <c r="XAO638" s="156"/>
      <c r="XAP638" s="156"/>
      <c r="XAQ638" s="156"/>
      <c r="XAR638" s="156"/>
      <c r="XAS638" s="156"/>
      <c r="XAT638" s="156"/>
      <c r="XAU638" s="156"/>
      <c r="XAV638" s="156"/>
      <c r="XAW638" s="156"/>
      <c r="XAX638" s="156"/>
      <c r="XAY638" s="156"/>
      <c r="XAZ638" s="156"/>
      <c r="XBA638" s="156"/>
      <c r="XBB638" s="156"/>
      <c r="XBC638" s="156"/>
      <c r="XBD638" s="156"/>
      <c r="XBE638" s="156"/>
      <c r="XBF638" s="156"/>
      <c r="XBG638" s="156"/>
      <c r="XBH638" s="156"/>
      <c r="XBI638" s="156"/>
      <c r="XBJ638" s="156"/>
      <c r="XBK638" s="156"/>
      <c r="XBL638" s="156"/>
      <c r="XBM638" s="156"/>
      <c r="XBN638" s="156"/>
      <c r="XBO638" s="156"/>
      <c r="XBP638" s="156"/>
      <c r="XBQ638" s="156"/>
      <c r="XBR638" s="156"/>
      <c r="XBS638" s="156"/>
      <c r="XBT638" s="156"/>
      <c r="XBU638" s="156"/>
      <c r="XBV638" s="156"/>
      <c r="XBW638" s="156"/>
      <c r="XBX638" s="156"/>
      <c r="XBY638" s="156"/>
      <c r="XBZ638" s="156"/>
      <c r="XCA638" s="156"/>
      <c r="XCB638" s="156"/>
      <c r="XCC638" s="156"/>
      <c r="XCD638" s="156"/>
      <c r="XCE638" s="156"/>
      <c r="XCF638" s="156"/>
      <c r="XCG638" s="156"/>
      <c r="XCH638" s="156"/>
      <c r="XCI638" s="156"/>
      <c r="XCJ638" s="156"/>
      <c r="XCK638" s="156"/>
      <c r="XCL638" s="156"/>
      <c r="XCM638" s="156"/>
      <c r="XCN638" s="156"/>
      <c r="XCO638" s="156"/>
      <c r="XCP638" s="156"/>
      <c r="XCQ638" s="156"/>
      <c r="XCR638" s="156"/>
      <c r="XCS638" s="156"/>
      <c r="XCT638" s="156"/>
      <c r="XCU638" s="156"/>
      <c r="XCV638" s="156"/>
      <c r="XCW638" s="156"/>
      <c r="XCX638" s="156"/>
      <c r="XCY638" s="156"/>
      <c r="XCZ638" s="156"/>
      <c r="XDA638" s="156"/>
      <c r="XDB638" s="156"/>
      <c r="XDC638" s="156"/>
      <c r="XDD638" s="156"/>
      <c r="XDE638" s="156"/>
      <c r="XDF638" s="156"/>
      <c r="XDG638" s="156"/>
      <c r="XDH638" s="156"/>
      <c r="XDI638" s="156"/>
      <c r="XDJ638" s="156"/>
      <c r="XDK638" s="156"/>
      <c r="XDL638" s="156"/>
      <c r="XDM638" s="156"/>
      <c r="XDN638" s="156"/>
      <c r="XDO638" s="156"/>
      <c r="XDP638" s="156"/>
      <c r="XDQ638" s="156"/>
      <c r="XDR638" s="156"/>
      <c r="XDS638" s="156"/>
      <c r="XDT638" s="156"/>
      <c r="XDU638" s="156"/>
      <c r="XDV638" s="156"/>
      <c r="XDW638" s="156"/>
      <c r="XDX638" s="156"/>
      <c r="XDY638" s="156"/>
      <c r="XDZ638" s="156"/>
      <c r="XEA638" s="156"/>
      <c r="XEB638" s="156"/>
      <c r="XEC638" s="156"/>
      <c r="XED638" s="156"/>
      <c r="XEE638" s="156"/>
      <c r="XEF638" s="156"/>
      <c r="XEG638" s="156"/>
      <c r="XEH638" s="156"/>
      <c r="XEI638" s="156"/>
      <c r="XEJ638" s="156"/>
      <c r="XEK638" s="156"/>
      <c r="XEL638" s="156"/>
      <c r="XEM638" s="156"/>
      <c r="XEN638" s="156"/>
      <c r="XEO638" s="156"/>
      <c r="XEP638" s="156"/>
      <c r="XEQ638" s="156"/>
      <c r="XER638" s="156"/>
      <c r="XES638" s="156"/>
      <c r="XET638" s="156"/>
      <c r="XEU638" s="156"/>
      <c r="XEV638" s="156"/>
      <c r="XEW638" s="156"/>
      <c r="XEX638" s="156"/>
      <c r="XEY638" s="156"/>
      <c r="XEZ638" s="156"/>
      <c r="XFA638" s="156"/>
      <c r="XFB638" s="156"/>
      <c r="XFC638" s="156"/>
      <c r="XFD638" s="156"/>
    </row>
    <row r="639" spans="1:16384" s="160" customFormat="1">
      <c r="A639" s="46">
        <v>42766</v>
      </c>
      <c r="B639" s="13" t="str">
        <f t="shared" si="180"/>
        <v>Jan</v>
      </c>
      <c r="C639" s="182"/>
      <c r="D639" s="182"/>
      <c r="E639" s="182"/>
      <c r="F639" s="182"/>
      <c r="G639" s="182"/>
      <c r="H639" s="182"/>
      <c r="I639" s="161">
        <f>VLOOKUP($B639,'Gas wholesale lookups'!$A$4:$L$15,'Inputs - Gas wholesale index'!I$2,FALSE)</f>
        <v>208526.18181818182</v>
      </c>
      <c r="J639" s="161">
        <f>VLOOKUP($B639,'Gas wholesale lookups'!$A$4:$L$15,'Inputs - Gas wholesale index'!J$2,FALSE)</f>
        <v>166168.27272727274</v>
      </c>
      <c r="K639" s="161">
        <f>VLOOKUP($B639,'Gas wholesale lookups'!$A$4:$L$15,'Inputs - Gas wholesale index'!K$2,FALSE)</f>
        <v>291847.5</v>
      </c>
      <c r="L639" s="161">
        <f>VLOOKUP($B639,'Gas wholesale lookups'!$A$4:$L$15,'Inputs - Gas wholesale index'!L$2,FALSE)</f>
        <v>332991.45454545453</v>
      </c>
      <c r="M639" s="161">
        <f>VLOOKUP($B639,'Gas wholesale lookups'!$A$4:$L$15,'Inputs - Gas wholesale index'!M$2,FALSE)</f>
        <v>208526.18181818182</v>
      </c>
      <c r="N639" s="161">
        <f>VLOOKUP($B639,'Gas wholesale lookups'!$A$4:$L$15,'Inputs - Gas wholesale index'!N$2,FALSE)</f>
        <v>166168.27272727274</v>
      </c>
      <c r="O639" s="156">
        <f>VLOOKUP($B639,'Gas wholesale lookups'!$A$4:$R$15,'Inputs - Gas wholesale index'!O$2,FALSE)</f>
        <v>1</v>
      </c>
      <c r="P639" s="156">
        <f>VLOOKUP($B639,'Gas wholesale lookups'!$A$4:$R$15,'Inputs - Gas wholesale index'!P$2,FALSE)</f>
        <v>1</v>
      </c>
      <c r="Q639" s="156">
        <f>VLOOKUP($B639,'Gas wholesale lookups'!$A$4:$R$15,'Inputs - Gas wholesale index'!Q$2,FALSE)</f>
        <v>1</v>
      </c>
      <c r="R639" s="156">
        <f>VLOOKUP($B639,'Gas wholesale lookups'!$A$4:$R$15,'Inputs - Gas wholesale index'!R$2,FALSE)</f>
        <v>1</v>
      </c>
      <c r="S639" s="156">
        <f>VLOOKUP($B639,'Gas wholesale lookups'!$A$4:$R$15,'Inputs - Gas wholesale index'!S$2,FALSE)</f>
        <v>0</v>
      </c>
      <c r="T639" s="156">
        <f>VLOOKUP($B639,'Gas wholesale lookups'!$A$4:$R$15,'Inputs - Gas wholesale index'!T$2,FALSE)</f>
        <v>0</v>
      </c>
      <c r="U639" s="156">
        <f t="shared" si="181"/>
        <v>208526.18181818182</v>
      </c>
      <c r="V639" s="156">
        <f t="shared" si="182"/>
        <v>166168.27272727274</v>
      </c>
      <c r="W639" s="156">
        <f t="shared" si="183"/>
        <v>291847.5</v>
      </c>
      <c r="X639" s="156">
        <f t="shared" si="184"/>
        <v>332991.45454545453</v>
      </c>
      <c r="Y639" s="156">
        <f t="shared" si="185"/>
        <v>0</v>
      </c>
      <c r="Z639" s="156">
        <f t="shared" si="186"/>
        <v>0</v>
      </c>
      <c r="AA639" s="156">
        <f t="shared" si="187"/>
        <v>999533.40909090918</v>
      </c>
      <c r="AB639" s="156">
        <f t="shared" si="188"/>
        <v>0</v>
      </c>
      <c r="AC639" s="156">
        <f t="shared" si="189"/>
        <v>0</v>
      </c>
      <c r="AD639" s="156">
        <f t="shared" si="190"/>
        <v>0</v>
      </c>
      <c r="AE639" s="156">
        <f t="shared" si="191"/>
        <v>0</v>
      </c>
      <c r="AF639" s="156">
        <f t="shared" si="192"/>
        <v>0</v>
      </c>
      <c r="AG639" s="156">
        <f t="shared" si="193"/>
        <v>0</v>
      </c>
      <c r="AH639" s="156">
        <f t="shared" si="194"/>
        <v>0</v>
      </c>
      <c r="AI639" s="156" t="str">
        <f t="shared" si="195"/>
        <v>n/a</v>
      </c>
      <c r="AJ639" s="156" t="str">
        <f t="shared" si="178"/>
        <v>2017-18 Summer</v>
      </c>
      <c r="AK639" s="156" t="str">
        <f t="shared" si="179"/>
        <v>2016-17 Winter</v>
      </c>
      <c r="AL639" s="156">
        <v>0</v>
      </c>
      <c r="AM639" s="156"/>
      <c r="AN639" s="156"/>
      <c r="AO639" s="156"/>
      <c r="AP639" s="156"/>
      <c r="AQ639" s="156"/>
      <c r="AR639" s="156"/>
      <c r="AS639" s="156"/>
      <c r="AT639" s="156"/>
      <c r="AU639" s="156"/>
      <c r="AV639" s="156"/>
      <c r="AW639" s="156"/>
      <c r="AX639" s="156"/>
      <c r="AY639" s="156"/>
      <c r="AZ639" s="156"/>
      <c r="BA639" s="156"/>
      <c r="BB639" s="156"/>
      <c r="BC639" s="156"/>
      <c r="BD639" s="156"/>
      <c r="BE639" s="156"/>
      <c r="BF639" s="156"/>
      <c r="BG639" s="156"/>
      <c r="BH639" s="156"/>
      <c r="BI639" s="156"/>
      <c r="BJ639" s="156"/>
      <c r="BK639" s="156"/>
      <c r="BL639" s="156"/>
      <c r="BM639" s="156"/>
      <c r="BN639" s="156"/>
      <c r="BO639" s="156"/>
      <c r="BP639" s="156"/>
      <c r="BQ639" s="156"/>
      <c r="BR639" s="156"/>
      <c r="BS639" s="156"/>
      <c r="BT639" s="156"/>
      <c r="BU639" s="156"/>
      <c r="BV639" s="156"/>
      <c r="BW639" s="156"/>
      <c r="BX639" s="156"/>
      <c r="BY639" s="156"/>
      <c r="BZ639" s="156"/>
      <c r="CA639" s="156"/>
      <c r="CB639" s="156"/>
      <c r="CC639" s="156"/>
      <c r="CD639" s="156"/>
      <c r="CE639" s="156"/>
      <c r="CF639" s="156"/>
      <c r="CG639" s="156"/>
      <c r="CH639" s="156"/>
      <c r="CI639" s="156"/>
      <c r="CJ639" s="156"/>
      <c r="CK639" s="156"/>
      <c r="CL639" s="156"/>
      <c r="CM639" s="156"/>
      <c r="CN639" s="156"/>
      <c r="CO639" s="156"/>
      <c r="CP639" s="156"/>
      <c r="CQ639" s="156"/>
      <c r="CR639" s="156"/>
      <c r="CS639" s="156"/>
      <c r="CT639" s="156"/>
      <c r="CU639" s="156"/>
      <c r="CV639" s="156"/>
      <c r="CW639" s="156"/>
      <c r="CX639" s="156"/>
      <c r="CY639" s="156"/>
      <c r="CZ639" s="156"/>
      <c r="DA639" s="156"/>
      <c r="DB639" s="156"/>
      <c r="DC639" s="156"/>
      <c r="DD639" s="156"/>
      <c r="DE639" s="156"/>
      <c r="DF639" s="156"/>
      <c r="DG639" s="156"/>
      <c r="DH639" s="156"/>
      <c r="DI639" s="156"/>
      <c r="DJ639" s="156"/>
      <c r="DK639" s="156"/>
      <c r="DL639" s="156"/>
      <c r="DM639" s="156"/>
      <c r="DN639" s="156"/>
      <c r="DO639" s="156"/>
      <c r="DP639" s="156"/>
      <c r="DQ639" s="156"/>
      <c r="DR639" s="156"/>
      <c r="DS639" s="156"/>
      <c r="DT639" s="156"/>
      <c r="DU639" s="156"/>
      <c r="DV639" s="156"/>
      <c r="DW639" s="156"/>
      <c r="DX639" s="156"/>
      <c r="DY639" s="156"/>
      <c r="DZ639" s="156"/>
      <c r="EA639" s="156"/>
      <c r="EB639" s="156"/>
      <c r="EC639" s="156"/>
      <c r="ED639" s="156"/>
      <c r="EE639" s="156"/>
      <c r="EF639" s="156"/>
      <c r="EG639" s="156"/>
      <c r="EH639" s="156"/>
      <c r="EI639" s="156"/>
      <c r="EJ639" s="156"/>
      <c r="EK639" s="156"/>
      <c r="EL639" s="156"/>
      <c r="EM639" s="156"/>
      <c r="EN639" s="156"/>
      <c r="EO639" s="156"/>
      <c r="EP639" s="156"/>
      <c r="EQ639" s="156"/>
      <c r="ER639" s="156"/>
      <c r="ES639" s="156"/>
      <c r="ET639" s="156"/>
      <c r="EU639" s="156"/>
      <c r="EV639" s="156"/>
      <c r="EW639" s="156"/>
      <c r="EX639" s="156"/>
      <c r="EY639" s="156"/>
      <c r="EZ639" s="156"/>
      <c r="FA639" s="156"/>
      <c r="FB639" s="156"/>
      <c r="FC639" s="156"/>
      <c r="FD639" s="156"/>
      <c r="FE639" s="156"/>
      <c r="FF639" s="156"/>
      <c r="FG639" s="156"/>
      <c r="FH639" s="156"/>
      <c r="FI639" s="156"/>
      <c r="FJ639" s="156"/>
      <c r="FK639" s="156"/>
      <c r="FL639" s="156"/>
      <c r="FM639" s="156"/>
      <c r="FN639" s="156"/>
      <c r="FO639" s="156"/>
      <c r="FP639" s="156"/>
      <c r="FQ639" s="156"/>
      <c r="FR639" s="156"/>
      <c r="FS639" s="156"/>
      <c r="FT639" s="156"/>
      <c r="FU639" s="156"/>
      <c r="FV639" s="156"/>
      <c r="FW639" s="156"/>
      <c r="FX639" s="156"/>
      <c r="FY639" s="156"/>
      <c r="FZ639" s="156"/>
      <c r="GA639" s="156"/>
      <c r="GB639" s="156"/>
      <c r="GC639" s="156"/>
      <c r="GD639" s="156"/>
      <c r="GE639" s="156"/>
      <c r="GF639" s="156"/>
      <c r="GG639" s="156"/>
      <c r="GH639" s="156"/>
      <c r="GI639" s="156"/>
      <c r="GJ639" s="156"/>
      <c r="GK639" s="156"/>
      <c r="GL639" s="156"/>
      <c r="GM639" s="156"/>
      <c r="GN639" s="156"/>
      <c r="GO639" s="156"/>
      <c r="GP639" s="156"/>
      <c r="GQ639" s="156"/>
      <c r="GR639" s="156"/>
      <c r="GS639" s="156"/>
      <c r="GT639" s="156"/>
      <c r="GU639" s="156"/>
      <c r="GV639" s="156"/>
      <c r="GW639" s="156"/>
      <c r="GX639" s="156"/>
      <c r="GY639" s="156"/>
      <c r="GZ639" s="156"/>
      <c r="HA639" s="156"/>
      <c r="HB639" s="156"/>
      <c r="HC639" s="156"/>
      <c r="HD639" s="156"/>
      <c r="HE639" s="156"/>
      <c r="HF639" s="156"/>
      <c r="HG639" s="156"/>
      <c r="HH639" s="156"/>
      <c r="HI639" s="156"/>
      <c r="HJ639" s="156"/>
      <c r="HK639" s="156"/>
      <c r="HL639" s="156"/>
      <c r="HM639" s="156"/>
      <c r="HN639" s="156"/>
      <c r="HO639" s="156"/>
      <c r="HP639" s="156"/>
      <c r="HQ639" s="156"/>
      <c r="HR639" s="156"/>
      <c r="HS639" s="156"/>
      <c r="HT639" s="156"/>
      <c r="HU639" s="156"/>
      <c r="HV639" s="156"/>
      <c r="HW639" s="156"/>
      <c r="HX639" s="156"/>
      <c r="HY639" s="156"/>
      <c r="HZ639" s="156"/>
      <c r="IA639" s="156"/>
      <c r="IB639" s="156"/>
      <c r="IC639" s="156"/>
      <c r="ID639" s="156"/>
      <c r="IE639" s="156"/>
      <c r="IF639" s="156"/>
      <c r="IG639" s="156"/>
      <c r="IH639" s="156"/>
      <c r="II639" s="156"/>
      <c r="IJ639" s="156"/>
      <c r="IK639" s="156"/>
      <c r="IL639" s="156"/>
      <c r="IM639" s="156"/>
      <c r="IN639" s="156"/>
      <c r="IO639" s="156"/>
      <c r="IP639" s="156"/>
      <c r="IQ639" s="156"/>
      <c r="IR639" s="156"/>
      <c r="IS639" s="156"/>
      <c r="IT639" s="156"/>
      <c r="IU639" s="156"/>
      <c r="IV639" s="156"/>
      <c r="IW639" s="156"/>
      <c r="IX639" s="156"/>
      <c r="IY639" s="156"/>
      <c r="IZ639" s="156"/>
      <c r="JA639" s="156"/>
      <c r="JB639" s="156"/>
      <c r="JC639" s="156"/>
      <c r="JD639" s="156"/>
      <c r="JE639" s="156"/>
      <c r="JF639" s="156"/>
      <c r="JG639" s="156"/>
      <c r="JH639" s="156"/>
      <c r="JI639" s="156"/>
      <c r="JJ639" s="156"/>
      <c r="JK639" s="156"/>
      <c r="JL639" s="156"/>
      <c r="JM639" s="156"/>
      <c r="JN639" s="156"/>
      <c r="JO639" s="156"/>
      <c r="JP639" s="156"/>
      <c r="JQ639" s="156"/>
      <c r="JR639" s="156"/>
      <c r="JS639" s="156"/>
      <c r="JT639" s="156"/>
      <c r="JU639" s="156"/>
      <c r="JV639" s="156"/>
      <c r="JW639" s="156"/>
      <c r="JX639" s="156"/>
      <c r="JY639" s="156"/>
      <c r="JZ639" s="156"/>
      <c r="KA639" s="156"/>
      <c r="KB639" s="156"/>
      <c r="KC639" s="156"/>
      <c r="KD639" s="156"/>
      <c r="KE639" s="156"/>
      <c r="KF639" s="156"/>
      <c r="KG639" s="156"/>
      <c r="KH639" s="156"/>
      <c r="KI639" s="156"/>
      <c r="KJ639" s="156"/>
      <c r="KK639" s="156"/>
      <c r="KL639" s="156"/>
      <c r="KM639" s="156"/>
      <c r="KN639" s="156"/>
      <c r="KO639" s="156"/>
      <c r="KP639" s="156"/>
      <c r="KQ639" s="156"/>
      <c r="KR639" s="156"/>
      <c r="KS639" s="156"/>
      <c r="KT639" s="156"/>
      <c r="KU639" s="156"/>
      <c r="KV639" s="156"/>
      <c r="KW639" s="156"/>
      <c r="KX639" s="156"/>
      <c r="KY639" s="156"/>
      <c r="KZ639" s="156"/>
      <c r="LA639" s="156"/>
      <c r="LB639" s="156"/>
      <c r="LC639" s="156"/>
      <c r="LD639" s="156"/>
      <c r="LE639" s="156"/>
      <c r="LF639" s="156"/>
      <c r="LG639" s="156"/>
      <c r="LH639" s="156"/>
      <c r="LI639" s="156"/>
      <c r="LJ639" s="156"/>
      <c r="LK639" s="156"/>
      <c r="LL639" s="156"/>
      <c r="LM639" s="156"/>
      <c r="LN639" s="156"/>
      <c r="LO639" s="156"/>
      <c r="LP639" s="156"/>
      <c r="LQ639" s="156"/>
      <c r="LR639" s="156"/>
      <c r="LS639" s="156"/>
      <c r="LT639" s="156"/>
      <c r="LU639" s="156"/>
      <c r="LV639" s="156"/>
      <c r="LW639" s="156"/>
      <c r="LX639" s="156"/>
      <c r="LY639" s="156"/>
      <c r="LZ639" s="156"/>
      <c r="MA639" s="156"/>
      <c r="MB639" s="156"/>
      <c r="MC639" s="156"/>
      <c r="MD639" s="156"/>
      <c r="ME639" s="156"/>
      <c r="MF639" s="156"/>
      <c r="MG639" s="156"/>
      <c r="MH639" s="156"/>
      <c r="MI639" s="156"/>
      <c r="MJ639" s="156"/>
      <c r="MK639" s="156"/>
      <c r="ML639" s="156"/>
      <c r="MM639" s="156"/>
      <c r="MN639" s="156"/>
      <c r="MO639" s="156"/>
      <c r="MP639" s="156"/>
      <c r="MQ639" s="156"/>
      <c r="MR639" s="156"/>
      <c r="MS639" s="156"/>
      <c r="MT639" s="156"/>
      <c r="MU639" s="156"/>
      <c r="MV639" s="156"/>
      <c r="MW639" s="156"/>
      <c r="MX639" s="156"/>
      <c r="MY639" s="156"/>
      <c r="MZ639" s="156"/>
      <c r="NA639" s="156"/>
      <c r="NB639" s="156"/>
      <c r="NC639" s="156"/>
      <c r="ND639" s="156"/>
      <c r="NE639" s="156"/>
      <c r="NF639" s="156"/>
      <c r="NG639" s="156"/>
      <c r="NH639" s="156"/>
      <c r="NI639" s="156"/>
      <c r="NJ639" s="156"/>
      <c r="NK639" s="156"/>
      <c r="NL639" s="156"/>
      <c r="NM639" s="156"/>
      <c r="NN639" s="156"/>
      <c r="NO639" s="156"/>
      <c r="NP639" s="156"/>
      <c r="NQ639" s="156"/>
      <c r="NR639" s="156"/>
      <c r="NS639" s="156"/>
      <c r="NT639" s="156"/>
      <c r="NU639" s="156"/>
      <c r="NV639" s="156"/>
      <c r="NW639" s="156"/>
      <c r="NX639" s="156"/>
      <c r="NY639" s="156"/>
      <c r="NZ639" s="156"/>
      <c r="OA639" s="156"/>
      <c r="OB639" s="156"/>
      <c r="OC639" s="156"/>
      <c r="OD639" s="156"/>
      <c r="OE639" s="156"/>
      <c r="OF639" s="156"/>
      <c r="OG639" s="156"/>
      <c r="OH639" s="156"/>
      <c r="OI639" s="156"/>
      <c r="OJ639" s="156"/>
      <c r="OK639" s="156"/>
      <c r="OL639" s="156"/>
      <c r="OM639" s="156"/>
      <c r="ON639" s="156"/>
      <c r="OO639" s="156"/>
      <c r="OP639" s="156"/>
      <c r="OQ639" s="156"/>
      <c r="OR639" s="156"/>
      <c r="OS639" s="156"/>
      <c r="OT639" s="156"/>
      <c r="OU639" s="156"/>
      <c r="OV639" s="156"/>
      <c r="OW639" s="156"/>
      <c r="OX639" s="156"/>
      <c r="OY639" s="156"/>
      <c r="OZ639" s="156"/>
      <c r="PA639" s="156"/>
      <c r="PB639" s="156"/>
      <c r="PC639" s="156"/>
      <c r="PD639" s="156"/>
      <c r="PE639" s="156"/>
      <c r="PF639" s="156"/>
      <c r="PG639" s="156"/>
      <c r="PH639" s="156"/>
      <c r="PI639" s="156"/>
      <c r="PJ639" s="156"/>
      <c r="PK639" s="156"/>
      <c r="PL639" s="156"/>
      <c r="PM639" s="156"/>
      <c r="PN639" s="156"/>
      <c r="PO639" s="156"/>
      <c r="PP639" s="156"/>
      <c r="PQ639" s="156"/>
      <c r="PR639" s="156"/>
      <c r="PS639" s="156"/>
      <c r="PT639" s="156"/>
      <c r="PU639" s="156"/>
      <c r="PV639" s="156"/>
      <c r="PW639" s="156"/>
      <c r="PX639" s="156"/>
      <c r="PY639" s="156"/>
      <c r="PZ639" s="156"/>
      <c r="QA639" s="156"/>
      <c r="QB639" s="156"/>
      <c r="QC639" s="156"/>
      <c r="QD639" s="156"/>
      <c r="QE639" s="156"/>
      <c r="QF639" s="156"/>
      <c r="QG639" s="156"/>
      <c r="QH639" s="156"/>
      <c r="QI639" s="156"/>
      <c r="QJ639" s="156"/>
      <c r="QK639" s="156"/>
      <c r="QL639" s="156"/>
      <c r="QM639" s="156"/>
      <c r="QN639" s="156"/>
      <c r="QO639" s="156"/>
      <c r="QP639" s="156"/>
      <c r="QQ639" s="156"/>
      <c r="QR639" s="156"/>
      <c r="QS639" s="156"/>
      <c r="QT639" s="156"/>
      <c r="QU639" s="156"/>
      <c r="QV639" s="156"/>
      <c r="QW639" s="156"/>
      <c r="QX639" s="156"/>
      <c r="QY639" s="156"/>
      <c r="QZ639" s="156"/>
      <c r="RA639" s="156"/>
      <c r="RB639" s="156"/>
      <c r="RC639" s="156"/>
      <c r="RD639" s="156"/>
      <c r="RE639" s="156"/>
      <c r="RF639" s="156"/>
      <c r="RG639" s="156"/>
      <c r="RH639" s="156"/>
      <c r="RI639" s="156"/>
      <c r="RJ639" s="156"/>
      <c r="RK639" s="156"/>
      <c r="RL639" s="156"/>
      <c r="RM639" s="156"/>
      <c r="RN639" s="156"/>
      <c r="RO639" s="156"/>
      <c r="RP639" s="156"/>
      <c r="RQ639" s="156"/>
      <c r="RR639" s="156"/>
      <c r="RS639" s="156"/>
      <c r="RT639" s="156"/>
      <c r="RU639" s="156"/>
      <c r="RV639" s="156"/>
      <c r="RW639" s="156"/>
      <c r="RX639" s="156"/>
      <c r="RY639" s="156"/>
      <c r="RZ639" s="156"/>
      <c r="SA639" s="156"/>
      <c r="SB639" s="156"/>
      <c r="SC639" s="156"/>
      <c r="SD639" s="156"/>
      <c r="SE639" s="156"/>
      <c r="SF639" s="156"/>
      <c r="SG639" s="156"/>
      <c r="SH639" s="156"/>
      <c r="SI639" s="156"/>
      <c r="SJ639" s="156"/>
      <c r="SK639" s="156"/>
      <c r="SL639" s="156"/>
      <c r="SM639" s="156"/>
      <c r="SN639" s="156"/>
      <c r="SO639" s="156"/>
      <c r="SP639" s="156"/>
      <c r="SQ639" s="156"/>
      <c r="SR639" s="156"/>
      <c r="SS639" s="156"/>
      <c r="ST639" s="156"/>
      <c r="SU639" s="156"/>
      <c r="SV639" s="156"/>
      <c r="SW639" s="156"/>
      <c r="SX639" s="156"/>
      <c r="SY639" s="156"/>
      <c r="SZ639" s="156"/>
      <c r="TA639" s="156"/>
      <c r="TB639" s="156"/>
      <c r="TC639" s="156"/>
      <c r="TD639" s="156"/>
      <c r="TE639" s="156"/>
      <c r="TF639" s="156"/>
      <c r="TG639" s="156"/>
      <c r="TH639" s="156"/>
      <c r="TI639" s="156"/>
      <c r="TJ639" s="156"/>
      <c r="TK639" s="156"/>
      <c r="TL639" s="156"/>
      <c r="TM639" s="156"/>
      <c r="TN639" s="156"/>
      <c r="TO639" s="156"/>
      <c r="TP639" s="156"/>
      <c r="TQ639" s="156"/>
      <c r="TR639" s="156"/>
      <c r="TS639" s="156"/>
      <c r="TT639" s="156"/>
      <c r="TU639" s="156"/>
      <c r="TV639" s="156"/>
      <c r="TW639" s="156"/>
      <c r="TX639" s="156"/>
      <c r="TY639" s="156"/>
      <c r="TZ639" s="156"/>
      <c r="UA639" s="156"/>
      <c r="UB639" s="156"/>
      <c r="UC639" s="156"/>
      <c r="UD639" s="156"/>
      <c r="UE639" s="156"/>
      <c r="UF639" s="156"/>
      <c r="UG639" s="156"/>
      <c r="UH639" s="156"/>
      <c r="UI639" s="156"/>
      <c r="UJ639" s="156"/>
      <c r="UK639" s="156"/>
      <c r="UL639" s="156"/>
      <c r="UM639" s="156"/>
      <c r="UN639" s="156"/>
      <c r="UO639" s="156"/>
      <c r="UP639" s="156"/>
      <c r="UQ639" s="156"/>
      <c r="UR639" s="156"/>
      <c r="US639" s="156"/>
      <c r="UT639" s="156"/>
      <c r="UU639" s="156"/>
      <c r="UV639" s="156"/>
      <c r="UW639" s="156"/>
      <c r="UX639" s="156"/>
      <c r="UY639" s="156"/>
      <c r="UZ639" s="156"/>
      <c r="VA639" s="156"/>
      <c r="VB639" s="156"/>
      <c r="VC639" s="156"/>
      <c r="VD639" s="156"/>
      <c r="VE639" s="156"/>
      <c r="VF639" s="156"/>
      <c r="VG639" s="156"/>
      <c r="VH639" s="156"/>
      <c r="VI639" s="156"/>
      <c r="VJ639" s="156"/>
      <c r="VK639" s="156"/>
      <c r="VL639" s="156"/>
      <c r="VM639" s="156"/>
      <c r="VN639" s="156"/>
      <c r="VO639" s="156"/>
      <c r="VP639" s="156"/>
      <c r="VQ639" s="156"/>
      <c r="VR639" s="156"/>
      <c r="VS639" s="156"/>
      <c r="VT639" s="156"/>
      <c r="VU639" s="156"/>
      <c r="VV639" s="156"/>
      <c r="VW639" s="156"/>
      <c r="VX639" s="156"/>
      <c r="VY639" s="156"/>
      <c r="VZ639" s="156"/>
      <c r="WA639" s="156"/>
      <c r="WB639" s="156"/>
      <c r="WC639" s="156"/>
      <c r="WD639" s="156"/>
      <c r="WE639" s="156"/>
      <c r="WF639" s="156"/>
      <c r="WG639" s="156"/>
      <c r="WH639" s="156"/>
      <c r="WI639" s="156"/>
      <c r="WJ639" s="156"/>
      <c r="WK639" s="156"/>
      <c r="WL639" s="156"/>
      <c r="WM639" s="156"/>
      <c r="WN639" s="156"/>
      <c r="WO639" s="156"/>
      <c r="WP639" s="156"/>
      <c r="WQ639" s="156"/>
      <c r="WR639" s="156"/>
      <c r="WS639" s="156"/>
      <c r="WT639" s="156"/>
      <c r="WU639" s="156"/>
      <c r="WV639" s="156"/>
      <c r="WW639" s="156"/>
      <c r="WX639" s="156"/>
      <c r="WY639" s="156"/>
      <c r="WZ639" s="156"/>
      <c r="XA639" s="156"/>
      <c r="XB639" s="156"/>
      <c r="XC639" s="156"/>
      <c r="XD639" s="156"/>
      <c r="XE639" s="156"/>
      <c r="XF639" s="156"/>
      <c r="XG639" s="156"/>
      <c r="XH639" s="156"/>
      <c r="XI639" s="156"/>
      <c r="XJ639" s="156"/>
      <c r="XK639" s="156"/>
      <c r="XL639" s="156"/>
      <c r="XM639" s="156"/>
      <c r="XN639" s="156"/>
      <c r="XO639" s="156"/>
      <c r="XP639" s="156"/>
      <c r="XQ639" s="156"/>
      <c r="XR639" s="156"/>
      <c r="XS639" s="156"/>
      <c r="XT639" s="156"/>
      <c r="XU639" s="156"/>
      <c r="XV639" s="156"/>
      <c r="XW639" s="156"/>
      <c r="XX639" s="156"/>
      <c r="XY639" s="156"/>
      <c r="XZ639" s="156"/>
      <c r="YA639" s="156"/>
      <c r="YB639" s="156"/>
      <c r="YC639" s="156"/>
      <c r="YD639" s="156"/>
      <c r="YE639" s="156"/>
      <c r="YF639" s="156"/>
      <c r="YG639" s="156"/>
      <c r="YH639" s="156"/>
      <c r="YI639" s="156"/>
      <c r="YJ639" s="156"/>
      <c r="YK639" s="156"/>
      <c r="YL639" s="156"/>
      <c r="YM639" s="156"/>
      <c r="YN639" s="156"/>
      <c r="YO639" s="156"/>
      <c r="YP639" s="156"/>
      <c r="YQ639" s="156"/>
      <c r="YR639" s="156"/>
      <c r="YS639" s="156"/>
      <c r="YT639" s="156"/>
      <c r="YU639" s="156"/>
      <c r="YV639" s="156"/>
      <c r="YW639" s="156"/>
      <c r="YX639" s="156"/>
      <c r="YY639" s="156"/>
      <c r="YZ639" s="156"/>
      <c r="ZA639" s="156"/>
      <c r="ZB639" s="156"/>
      <c r="ZC639" s="156"/>
      <c r="ZD639" s="156"/>
      <c r="ZE639" s="156"/>
      <c r="ZF639" s="156"/>
      <c r="ZG639" s="156"/>
      <c r="ZH639" s="156"/>
      <c r="ZI639" s="156"/>
      <c r="ZJ639" s="156"/>
      <c r="ZK639" s="156"/>
      <c r="ZL639" s="156"/>
      <c r="ZM639" s="156"/>
      <c r="ZN639" s="156"/>
      <c r="ZO639" s="156"/>
      <c r="ZP639" s="156"/>
      <c r="ZQ639" s="156"/>
      <c r="ZR639" s="156"/>
      <c r="ZS639" s="156"/>
      <c r="ZT639" s="156"/>
      <c r="ZU639" s="156"/>
      <c r="ZV639" s="156"/>
      <c r="ZW639" s="156"/>
      <c r="ZX639" s="156"/>
      <c r="ZY639" s="156"/>
      <c r="ZZ639" s="156"/>
      <c r="AAA639" s="156"/>
      <c r="AAB639" s="156"/>
      <c r="AAC639" s="156"/>
      <c r="AAD639" s="156"/>
      <c r="AAE639" s="156"/>
      <c r="AAF639" s="156"/>
      <c r="AAG639" s="156"/>
      <c r="AAH639" s="156"/>
      <c r="AAI639" s="156"/>
      <c r="AAJ639" s="156"/>
      <c r="AAK639" s="156"/>
      <c r="AAL639" s="156"/>
      <c r="AAM639" s="156"/>
      <c r="AAN639" s="156"/>
      <c r="AAO639" s="156"/>
      <c r="AAP639" s="156"/>
      <c r="AAQ639" s="156"/>
      <c r="AAR639" s="156"/>
      <c r="AAS639" s="156"/>
      <c r="AAT639" s="156"/>
      <c r="AAU639" s="156"/>
      <c r="AAV639" s="156"/>
      <c r="AAW639" s="156"/>
      <c r="AAX639" s="156"/>
      <c r="AAY639" s="156"/>
      <c r="AAZ639" s="156"/>
      <c r="ABA639" s="156"/>
      <c r="ABB639" s="156"/>
      <c r="ABC639" s="156"/>
      <c r="ABD639" s="156"/>
      <c r="ABE639" s="156"/>
      <c r="ABF639" s="156"/>
      <c r="ABG639" s="156"/>
      <c r="ABH639" s="156"/>
      <c r="ABI639" s="156"/>
      <c r="ABJ639" s="156"/>
      <c r="ABK639" s="156"/>
      <c r="ABL639" s="156"/>
      <c r="ABM639" s="156"/>
      <c r="ABN639" s="156"/>
      <c r="ABO639" s="156"/>
      <c r="ABP639" s="156"/>
      <c r="ABQ639" s="156"/>
      <c r="ABR639" s="156"/>
      <c r="ABS639" s="156"/>
      <c r="ABT639" s="156"/>
      <c r="ABU639" s="156"/>
      <c r="ABV639" s="156"/>
      <c r="ABW639" s="156"/>
      <c r="ABX639" s="156"/>
      <c r="ABY639" s="156"/>
      <c r="ABZ639" s="156"/>
      <c r="ACA639" s="156"/>
      <c r="ACB639" s="156"/>
      <c r="ACC639" s="156"/>
      <c r="ACD639" s="156"/>
      <c r="ACE639" s="156"/>
      <c r="ACF639" s="156"/>
      <c r="ACG639" s="156"/>
      <c r="ACH639" s="156"/>
      <c r="ACI639" s="156"/>
      <c r="ACJ639" s="156"/>
      <c r="ACK639" s="156"/>
      <c r="ACL639" s="156"/>
      <c r="ACM639" s="156"/>
      <c r="ACN639" s="156"/>
      <c r="ACO639" s="156"/>
      <c r="ACP639" s="156"/>
      <c r="ACQ639" s="156"/>
      <c r="ACR639" s="156"/>
      <c r="ACS639" s="156"/>
      <c r="ACT639" s="156"/>
      <c r="ACU639" s="156"/>
      <c r="ACV639" s="156"/>
      <c r="ACW639" s="156"/>
      <c r="ACX639" s="156"/>
      <c r="ACY639" s="156"/>
      <c r="ACZ639" s="156"/>
      <c r="ADA639" s="156"/>
      <c r="ADB639" s="156"/>
      <c r="ADC639" s="156"/>
      <c r="ADD639" s="156"/>
      <c r="ADE639" s="156"/>
      <c r="ADF639" s="156"/>
      <c r="ADG639" s="156"/>
      <c r="ADH639" s="156"/>
      <c r="ADI639" s="156"/>
      <c r="ADJ639" s="156"/>
      <c r="ADK639" s="156"/>
      <c r="ADL639" s="156"/>
      <c r="ADM639" s="156"/>
      <c r="ADN639" s="156"/>
      <c r="ADO639" s="156"/>
      <c r="ADP639" s="156"/>
      <c r="ADQ639" s="156"/>
      <c r="ADR639" s="156"/>
      <c r="ADS639" s="156"/>
      <c r="ADT639" s="156"/>
      <c r="ADU639" s="156"/>
      <c r="ADV639" s="156"/>
      <c r="ADW639" s="156"/>
      <c r="ADX639" s="156"/>
      <c r="ADY639" s="156"/>
      <c r="ADZ639" s="156"/>
      <c r="AEA639" s="156"/>
      <c r="AEB639" s="156"/>
      <c r="AEC639" s="156"/>
      <c r="AED639" s="156"/>
      <c r="AEE639" s="156"/>
      <c r="AEF639" s="156"/>
      <c r="AEG639" s="156"/>
      <c r="AEH639" s="156"/>
      <c r="AEI639" s="156"/>
      <c r="AEJ639" s="156"/>
      <c r="AEK639" s="156"/>
      <c r="AEL639" s="156"/>
      <c r="AEM639" s="156"/>
      <c r="AEN639" s="156"/>
      <c r="AEO639" s="156"/>
      <c r="AEP639" s="156"/>
      <c r="AEQ639" s="156"/>
      <c r="AER639" s="156"/>
      <c r="AES639" s="156"/>
      <c r="AET639" s="156"/>
      <c r="AEU639" s="156"/>
      <c r="AEV639" s="156"/>
      <c r="AEW639" s="156"/>
      <c r="AEX639" s="156"/>
      <c r="AEY639" s="156"/>
      <c r="AEZ639" s="156"/>
      <c r="AFA639" s="156"/>
      <c r="AFB639" s="156"/>
      <c r="AFC639" s="156"/>
      <c r="AFD639" s="156"/>
      <c r="AFE639" s="156"/>
      <c r="AFF639" s="156"/>
      <c r="AFG639" s="156"/>
      <c r="AFH639" s="156"/>
      <c r="AFI639" s="156"/>
      <c r="AFJ639" s="156"/>
      <c r="AFK639" s="156"/>
      <c r="AFL639" s="156"/>
      <c r="AFM639" s="156"/>
      <c r="AFN639" s="156"/>
      <c r="AFO639" s="156"/>
      <c r="AFP639" s="156"/>
      <c r="AFQ639" s="156"/>
      <c r="AFR639" s="156"/>
      <c r="AFS639" s="156"/>
      <c r="AFT639" s="156"/>
      <c r="AFU639" s="156"/>
      <c r="AFV639" s="156"/>
      <c r="AFW639" s="156"/>
      <c r="AFX639" s="156"/>
      <c r="AFY639" s="156"/>
      <c r="AFZ639" s="156"/>
      <c r="AGA639" s="156"/>
      <c r="AGB639" s="156"/>
      <c r="AGC639" s="156"/>
      <c r="AGD639" s="156"/>
      <c r="AGE639" s="156"/>
      <c r="AGF639" s="156"/>
      <c r="AGG639" s="156"/>
      <c r="AGH639" s="156"/>
      <c r="AGI639" s="156"/>
      <c r="AGJ639" s="156"/>
      <c r="AGK639" s="156"/>
      <c r="AGL639" s="156"/>
      <c r="AGM639" s="156"/>
      <c r="AGN639" s="156"/>
      <c r="AGO639" s="156"/>
      <c r="AGP639" s="156"/>
      <c r="AGQ639" s="156"/>
      <c r="AGR639" s="156"/>
      <c r="AGS639" s="156"/>
      <c r="AGT639" s="156"/>
      <c r="AGU639" s="156"/>
      <c r="AGV639" s="156"/>
      <c r="AGW639" s="156"/>
      <c r="AGX639" s="156"/>
      <c r="AGY639" s="156"/>
      <c r="AGZ639" s="156"/>
      <c r="AHA639" s="156"/>
      <c r="AHB639" s="156"/>
      <c r="AHC639" s="156"/>
      <c r="AHD639" s="156"/>
      <c r="AHE639" s="156"/>
      <c r="AHF639" s="156"/>
      <c r="AHG639" s="156"/>
      <c r="AHH639" s="156"/>
      <c r="AHI639" s="156"/>
      <c r="AHJ639" s="156"/>
      <c r="AHK639" s="156"/>
      <c r="AHL639" s="156"/>
      <c r="AHM639" s="156"/>
      <c r="AHN639" s="156"/>
      <c r="AHO639" s="156"/>
      <c r="AHP639" s="156"/>
      <c r="AHQ639" s="156"/>
      <c r="AHR639" s="156"/>
      <c r="AHS639" s="156"/>
      <c r="AHT639" s="156"/>
      <c r="AHU639" s="156"/>
      <c r="AHV639" s="156"/>
      <c r="AHW639" s="156"/>
      <c r="AHX639" s="156"/>
      <c r="AHY639" s="156"/>
      <c r="AHZ639" s="156"/>
      <c r="AIA639" s="156"/>
      <c r="AIB639" s="156"/>
      <c r="AIC639" s="156"/>
      <c r="AID639" s="156"/>
      <c r="AIE639" s="156"/>
      <c r="AIF639" s="156"/>
      <c r="AIG639" s="156"/>
      <c r="AIH639" s="156"/>
      <c r="AII639" s="156"/>
      <c r="AIJ639" s="156"/>
      <c r="AIK639" s="156"/>
      <c r="AIL639" s="156"/>
      <c r="AIM639" s="156"/>
      <c r="AIN639" s="156"/>
      <c r="AIO639" s="156"/>
      <c r="AIP639" s="156"/>
      <c r="AIQ639" s="156"/>
      <c r="AIR639" s="156"/>
      <c r="AIS639" s="156"/>
      <c r="AIT639" s="156"/>
      <c r="AIU639" s="156"/>
      <c r="AIV639" s="156"/>
      <c r="AIW639" s="156"/>
      <c r="AIX639" s="156"/>
      <c r="AIY639" s="156"/>
      <c r="AIZ639" s="156"/>
      <c r="AJA639" s="156"/>
      <c r="AJB639" s="156"/>
      <c r="AJC639" s="156"/>
      <c r="AJD639" s="156"/>
      <c r="AJE639" s="156"/>
      <c r="AJF639" s="156"/>
      <c r="AJG639" s="156"/>
      <c r="AJH639" s="156"/>
      <c r="AJI639" s="156"/>
      <c r="AJJ639" s="156"/>
      <c r="AJK639" s="156"/>
      <c r="AJL639" s="156"/>
      <c r="AJM639" s="156"/>
      <c r="AJN639" s="156"/>
      <c r="AJO639" s="156"/>
      <c r="AJP639" s="156"/>
      <c r="AJQ639" s="156"/>
      <c r="AJR639" s="156"/>
      <c r="AJS639" s="156"/>
      <c r="AJT639" s="156"/>
      <c r="AJU639" s="156"/>
      <c r="AJV639" s="156"/>
      <c r="AJW639" s="156"/>
      <c r="AJX639" s="156"/>
      <c r="AJY639" s="156"/>
      <c r="AJZ639" s="156"/>
      <c r="AKA639" s="156"/>
      <c r="AKB639" s="156"/>
      <c r="AKC639" s="156"/>
      <c r="AKD639" s="156"/>
      <c r="AKE639" s="156"/>
      <c r="AKF639" s="156"/>
      <c r="AKG639" s="156"/>
      <c r="AKH639" s="156"/>
      <c r="AKI639" s="156"/>
      <c r="AKJ639" s="156"/>
      <c r="AKK639" s="156"/>
      <c r="AKL639" s="156"/>
      <c r="AKM639" s="156"/>
      <c r="AKN639" s="156"/>
      <c r="AKO639" s="156"/>
      <c r="AKP639" s="156"/>
      <c r="AKQ639" s="156"/>
      <c r="AKR639" s="156"/>
      <c r="AKS639" s="156"/>
      <c r="AKT639" s="156"/>
      <c r="AKU639" s="156"/>
      <c r="AKV639" s="156"/>
      <c r="AKW639" s="156"/>
      <c r="AKX639" s="156"/>
      <c r="AKY639" s="156"/>
      <c r="AKZ639" s="156"/>
      <c r="ALA639" s="156"/>
      <c r="ALB639" s="156"/>
      <c r="ALC639" s="156"/>
      <c r="ALD639" s="156"/>
      <c r="ALE639" s="156"/>
      <c r="ALF639" s="156"/>
      <c r="ALG639" s="156"/>
      <c r="ALH639" s="156"/>
      <c r="ALI639" s="156"/>
      <c r="ALJ639" s="156"/>
      <c r="ALK639" s="156"/>
      <c r="ALL639" s="156"/>
      <c r="ALM639" s="156"/>
      <c r="ALN639" s="156"/>
      <c r="ALO639" s="156"/>
      <c r="ALP639" s="156"/>
      <c r="ALQ639" s="156"/>
      <c r="ALR639" s="156"/>
      <c r="ALS639" s="156"/>
      <c r="ALT639" s="156"/>
      <c r="ALU639" s="156"/>
      <c r="ALV639" s="156"/>
      <c r="ALW639" s="156"/>
      <c r="ALX639" s="156"/>
      <c r="ALY639" s="156"/>
      <c r="ALZ639" s="156"/>
      <c r="AMA639" s="156"/>
      <c r="AMB639" s="156"/>
      <c r="AMC639" s="156"/>
      <c r="AMD639" s="156"/>
      <c r="AME639" s="156"/>
      <c r="AMF639" s="156"/>
      <c r="AMG639" s="156"/>
      <c r="AMH639" s="156"/>
      <c r="AMI639" s="156"/>
      <c r="AMJ639" s="156"/>
      <c r="AMK639" s="156"/>
      <c r="AML639" s="156"/>
      <c r="AMM639" s="156"/>
      <c r="AMN639" s="156"/>
      <c r="AMO639" s="156"/>
      <c r="AMP639" s="156"/>
      <c r="AMQ639" s="156"/>
      <c r="AMR639" s="156"/>
      <c r="AMS639" s="156"/>
      <c r="AMT639" s="156"/>
      <c r="AMU639" s="156"/>
      <c r="AMV639" s="156"/>
      <c r="AMW639" s="156"/>
      <c r="AMX639" s="156"/>
      <c r="AMY639" s="156"/>
      <c r="AMZ639" s="156"/>
      <c r="ANA639" s="156"/>
      <c r="ANB639" s="156"/>
      <c r="ANC639" s="156"/>
      <c r="AND639" s="156"/>
      <c r="ANE639" s="156"/>
      <c r="ANF639" s="156"/>
      <c r="ANG639" s="156"/>
      <c r="ANH639" s="156"/>
      <c r="ANI639" s="156"/>
      <c r="ANJ639" s="156"/>
      <c r="ANK639" s="156"/>
      <c r="ANL639" s="156"/>
      <c r="ANM639" s="156"/>
      <c r="ANN639" s="156"/>
      <c r="ANO639" s="156"/>
      <c r="ANP639" s="156"/>
      <c r="ANQ639" s="156"/>
      <c r="ANR639" s="156"/>
      <c r="ANS639" s="156"/>
      <c r="ANT639" s="156"/>
      <c r="ANU639" s="156"/>
      <c r="ANV639" s="156"/>
      <c r="ANW639" s="156"/>
      <c r="ANX639" s="156"/>
      <c r="ANY639" s="156"/>
      <c r="ANZ639" s="156"/>
      <c r="AOA639" s="156"/>
      <c r="AOB639" s="156"/>
      <c r="AOC639" s="156"/>
      <c r="AOD639" s="156"/>
      <c r="AOE639" s="156"/>
      <c r="AOF639" s="156"/>
      <c r="AOG639" s="156"/>
      <c r="AOH639" s="156"/>
      <c r="AOI639" s="156"/>
      <c r="AOJ639" s="156"/>
      <c r="AOK639" s="156"/>
      <c r="AOL639" s="156"/>
      <c r="AOM639" s="156"/>
      <c r="AON639" s="156"/>
      <c r="AOO639" s="156"/>
      <c r="AOP639" s="156"/>
      <c r="AOQ639" s="156"/>
      <c r="AOR639" s="156"/>
      <c r="AOS639" s="156"/>
      <c r="AOT639" s="156"/>
      <c r="AOU639" s="156"/>
      <c r="AOV639" s="156"/>
      <c r="AOW639" s="156"/>
      <c r="AOX639" s="156"/>
      <c r="AOY639" s="156"/>
      <c r="AOZ639" s="156"/>
      <c r="APA639" s="156"/>
      <c r="APB639" s="156"/>
      <c r="APC639" s="156"/>
      <c r="APD639" s="156"/>
      <c r="APE639" s="156"/>
      <c r="APF639" s="156"/>
      <c r="APG639" s="156"/>
      <c r="APH639" s="156"/>
      <c r="API639" s="156"/>
      <c r="APJ639" s="156"/>
      <c r="APK639" s="156"/>
      <c r="APL639" s="156"/>
      <c r="APM639" s="156"/>
      <c r="APN639" s="156"/>
      <c r="APO639" s="156"/>
      <c r="APP639" s="156"/>
      <c r="APQ639" s="156"/>
      <c r="APR639" s="156"/>
      <c r="APS639" s="156"/>
      <c r="APT639" s="156"/>
      <c r="APU639" s="156"/>
      <c r="APV639" s="156"/>
      <c r="APW639" s="156"/>
      <c r="APX639" s="156"/>
      <c r="APY639" s="156"/>
      <c r="APZ639" s="156"/>
      <c r="AQA639" s="156"/>
      <c r="AQB639" s="156"/>
      <c r="AQC639" s="156"/>
      <c r="AQD639" s="156"/>
      <c r="AQE639" s="156"/>
      <c r="AQF639" s="156"/>
      <c r="AQG639" s="156"/>
      <c r="AQH639" s="156"/>
      <c r="AQI639" s="156"/>
      <c r="AQJ639" s="156"/>
      <c r="AQK639" s="156"/>
      <c r="AQL639" s="156"/>
      <c r="AQM639" s="156"/>
      <c r="AQN639" s="156"/>
      <c r="AQO639" s="156"/>
      <c r="AQP639" s="156"/>
      <c r="AQQ639" s="156"/>
      <c r="AQR639" s="156"/>
      <c r="AQS639" s="156"/>
      <c r="AQT639" s="156"/>
      <c r="AQU639" s="156"/>
      <c r="AQV639" s="156"/>
      <c r="AQW639" s="156"/>
      <c r="AQX639" s="156"/>
      <c r="AQY639" s="156"/>
      <c r="AQZ639" s="156"/>
      <c r="ARA639" s="156"/>
      <c r="ARB639" s="156"/>
      <c r="ARC639" s="156"/>
      <c r="ARD639" s="156"/>
      <c r="ARE639" s="156"/>
      <c r="ARF639" s="156"/>
      <c r="ARG639" s="156"/>
      <c r="ARH639" s="156"/>
      <c r="ARI639" s="156"/>
      <c r="ARJ639" s="156"/>
      <c r="ARK639" s="156"/>
      <c r="ARL639" s="156"/>
      <c r="ARM639" s="156"/>
      <c r="ARN639" s="156"/>
      <c r="ARO639" s="156"/>
      <c r="ARP639" s="156"/>
      <c r="ARQ639" s="156"/>
      <c r="ARR639" s="156"/>
      <c r="ARS639" s="156"/>
      <c r="ART639" s="156"/>
      <c r="ARU639" s="156"/>
      <c r="ARV639" s="156"/>
      <c r="ARW639" s="156"/>
      <c r="ARX639" s="156"/>
      <c r="ARY639" s="156"/>
      <c r="ARZ639" s="156"/>
      <c r="ASA639" s="156"/>
      <c r="ASB639" s="156"/>
      <c r="ASC639" s="156"/>
      <c r="ASD639" s="156"/>
      <c r="ASE639" s="156"/>
      <c r="ASF639" s="156"/>
      <c r="ASG639" s="156"/>
      <c r="ASH639" s="156"/>
      <c r="ASI639" s="156"/>
      <c r="ASJ639" s="156"/>
      <c r="ASK639" s="156"/>
      <c r="ASL639" s="156"/>
      <c r="ASM639" s="156"/>
      <c r="ASN639" s="156"/>
      <c r="ASO639" s="156"/>
      <c r="ASP639" s="156"/>
      <c r="ASQ639" s="156"/>
      <c r="ASR639" s="156"/>
      <c r="ASS639" s="156"/>
      <c r="AST639" s="156"/>
      <c r="ASU639" s="156"/>
      <c r="ASV639" s="156"/>
      <c r="ASW639" s="156"/>
      <c r="ASX639" s="156"/>
      <c r="ASY639" s="156"/>
      <c r="ASZ639" s="156"/>
      <c r="ATA639" s="156"/>
      <c r="ATB639" s="156"/>
      <c r="ATC639" s="156"/>
      <c r="ATD639" s="156"/>
      <c r="ATE639" s="156"/>
      <c r="ATF639" s="156"/>
      <c r="ATG639" s="156"/>
      <c r="ATH639" s="156"/>
      <c r="ATI639" s="156"/>
      <c r="ATJ639" s="156"/>
      <c r="ATK639" s="156"/>
      <c r="ATL639" s="156"/>
      <c r="ATM639" s="156"/>
      <c r="ATN639" s="156"/>
      <c r="ATO639" s="156"/>
      <c r="ATP639" s="156"/>
      <c r="ATQ639" s="156"/>
      <c r="ATR639" s="156"/>
      <c r="ATS639" s="156"/>
      <c r="ATT639" s="156"/>
      <c r="ATU639" s="156"/>
      <c r="ATV639" s="156"/>
      <c r="ATW639" s="156"/>
      <c r="ATX639" s="156"/>
      <c r="ATY639" s="156"/>
      <c r="ATZ639" s="156"/>
      <c r="AUA639" s="156"/>
      <c r="AUB639" s="156"/>
      <c r="AUC639" s="156"/>
      <c r="AUD639" s="156"/>
      <c r="AUE639" s="156"/>
      <c r="AUF639" s="156"/>
      <c r="AUG639" s="156"/>
      <c r="AUH639" s="156"/>
      <c r="AUI639" s="156"/>
      <c r="AUJ639" s="156"/>
      <c r="AUK639" s="156"/>
      <c r="AUL639" s="156"/>
      <c r="AUM639" s="156"/>
      <c r="AUN639" s="156"/>
      <c r="AUO639" s="156"/>
      <c r="AUP639" s="156"/>
      <c r="AUQ639" s="156"/>
      <c r="AUR639" s="156"/>
      <c r="AUS639" s="156"/>
      <c r="AUT639" s="156"/>
      <c r="AUU639" s="156"/>
      <c r="AUV639" s="156"/>
      <c r="AUW639" s="156"/>
      <c r="AUX639" s="156"/>
      <c r="AUY639" s="156"/>
      <c r="AUZ639" s="156"/>
      <c r="AVA639" s="156"/>
      <c r="AVB639" s="156"/>
      <c r="AVC639" s="156"/>
      <c r="AVD639" s="156"/>
      <c r="AVE639" s="156"/>
      <c r="AVF639" s="156"/>
      <c r="AVG639" s="156"/>
      <c r="AVH639" s="156"/>
      <c r="AVI639" s="156"/>
      <c r="AVJ639" s="156"/>
      <c r="AVK639" s="156"/>
      <c r="AVL639" s="156"/>
      <c r="AVM639" s="156"/>
      <c r="AVN639" s="156"/>
      <c r="AVO639" s="156"/>
      <c r="AVP639" s="156"/>
      <c r="AVQ639" s="156"/>
      <c r="AVR639" s="156"/>
      <c r="AVS639" s="156"/>
      <c r="AVT639" s="156"/>
      <c r="AVU639" s="156"/>
      <c r="AVV639" s="156"/>
      <c r="AVW639" s="156"/>
      <c r="AVX639" s="156"/>
      <c r="AVY639" s="156"/>
      <c r="AVZ639" s="156"/>
      <c r="AWA639" s="156"/>
      <c r="AWB639" s="156"/>
      <c r="AWC639" s="156"/>
      <c r="AWD639" s="156"/>
      <c r="AWE639" s="156"/>
      <c r="AWF639" s="156"/>
      <c r="AWG639" s="156"/>
      <c r="AWH639" s="156"/>
      <c r="AWI639" s="156"/>
      <c r="AWJ639" s="156"/>
      <c r="AWK639" s="156"/>
      <c r="AWL639" s="156"/>
      <c r="AWM639" s="156"/>
      <c r="AWN639" s="156"/>
      <c r="AWO639" s="156"/>
      <c r="AWP639" s="156"/>
      <c r="AWQ639" s="156"/>
      <c r="AWR639" s="156"/>
      <c r="AWS639" s="156"/>
      <c r="AWT639" s="156"/>
      <c r="AWU639" s="156"/>
      <c r="AWV639" s="156"/>
      <c r="AWW639" s="156"/>
      <c r="AWX639" s="156"/>
      <c r="AWY639" s="156"/>
      <c r="AWZ639" s="156"/>
      <c r="AXA639" s="156"/>
      <c r="AXB639" s="156"/>
      <c r="AXC639" s="156"/>
      <c r="AXD639" s="156"/>
      <c r="AXE639" s="156"/>
      <c r="AXF639" s="156"/>
      <c r="AXG639" s="156"/>
      <c r="AXH639" s="156"/>
      <c r="AXI639" s="156"/>
      <c r="AXJ639" s="156"/>
      <c r="AXK639" s="156"/>
      <c r="AXL639" s="156"/>
      <c r="AXM639" s="156"/>
      <c r="AXN639" s="156"/>
      <c r="AXO639" s="156"/>
      <c r="AXP639" s="156"/>
      <c r="AXQ639" s="156"/>
      <c r="AXR639" s="156"/>
      <c r="AXS639" s="156"/>
      <c r="AXT639" s="156"/>
      <c r="AXU639" s="156"/>
      <c r="AXV639" s="156"/>
      <c r="AXW639" s="156"/>
      <c r="AXX639" s="156"/>
      <c r="AXY639" s="156"/>
      <c r="AXZ639" s="156"/>
      <c r="AYA639" s="156"/>
      <c r="AYB639" s="156"/>
      <c r="AYC639" s="156"/>
      <c r="AYD639" s="156"/>
      <c r="AYE639" s="156"/>
      <c r="AYF639" s="156"/>
      <c r="AYG639" s="156"/>
      <c r="AYH639" s="156"/>
      <c r="AYI639" s="156"/>
      <c r="AYJ639" s="156"/>
      <c r="AYK639" s="156"/>
      <c r="AYL639" s="156"/>
      <c r="AYM639" s="156"/>
      <c r="AYN639" s="156"/>
      <c r="AYO639" s="156"/>
      <c r="AYP639" s="156"/>
      <c r="AYQ639" s="156"/>
      <c r="AYR639" s="156"/>
      <c r="AYS639" s="156"/>
      <c r="AYT639" s="156"/>
      <c r="AYU639" s="156"/>
      <c r="AYV639" s="156"/>
      <c r="AYW639" s="156"/>
      <c r="AYX639" s="156"/>
      <c r="AYY639" s="156"/>
      <c r="AYZ639" s="156"/>
      <c r="AZA639" s="156"/>
      <c r="AZB639" s="156"/>
      <c r="AZC639" s="156"/>
      <c r="AZD639" s="156"/>
      <c r="AZE639" s="156"/>
      <c r="AZF639" s="156"/>
      <c r="AZG639" s="156"/>
      <c r="AZH639" s="156"/>
      <c r="AZI639" s="156"/>
      <c r="AZJ639" s="156"/>
      <c r="AZK639" s="156"/>
      <c r="AZL639" s="156"/>
      <c r="AZM639" s="156"/>
      <c r="AZN639" s="156"/>
      <c r="AZO639" s="156"/>
      <c r="AZP639" s="156"/>
      <c r="AZQ639" s="156"/>
      <c r="AZR639" s="156"/>
      <c r="AZS639" s="156"/>
      <c r="AZT639" s="156"/>
      <c r="AZU639" s="156"/>
      <c r="AZV639" s="156"/>
      <c r="AZW639" s="156"/>
      <c r="AZX639" s="156"/>
      <c r="AZY639" s="156"/>
      <c r="AZZ639" s="156"/>
      <c r="BAA639" s="156"/>
      <c r="BAB639" s="156"/>
      <c r="BAC639" s="156"/>
      <c r="BAD639" s="156"/>
      <c r="BAE639" s="156"/>
      <c r="BAF639" s="156"/>
      <c r="BAG639" s="156"/>
      <c r="BAH639" s="156"/>
      <c r="BAI639" s="156"/>
      <c r="BAJ639" s="156"/>
      <c r="BAK639" s="156"/>
      <c r="BAL639" s="156"/>
      <c r="BAM639" s="156"/>
      <c r="BAN639" s="156"/>
      <c r="BAO639" s="156"/>
      <c r="BAP639" s="156"/>
      <c r="BAQ639" s="156"/>
      <c r="BAR639" s="156"/>
      <c r="BAS639" s="156"/>
      <c r="BAT639" s="156"/>
      <c r="BAU639" s="156"/>
      <c r="BAV639" s="156"/>
      <c r="BAW639" s="156"/>
      <c r="BAX639" s="156"/>
      <c r="BAY639" s="156"/>
      <c r="BAZ639" s="156"/>
      <c r="BBA639" s="156"/>
      <c r="BBB639" s="156"/>
      <c r="BBC639" s="156"/>
      <c r="BBD639" s="156"/>
      <c r="BBE639" s="156"/>
      <c r="BBF639" s="156"/>
      <c r="BBG639" s="156"/>
      <c r="BBH639" s="156"/>
      <c r="BBI639" s="156"/>
      <c r="BBJ639" s="156"/>
      <c r="BBK639" s="156"/>
      <c r="BBL639" s="156"/>
      <c r="BBM639" s="156"/>
      <c r="BBN639" s="156"/>
      <c r="BBO639" s="156"/>
      <c r="BBP639" s="156"/>
      <c r="BBQ639" s="156"/>
      <c r="BBR639" s="156"/>
      <c r="BBS639" s="156"/>
      <c r="BBT639" s="156"/>
      <c r="BBU639" s="156"/>
      <c r="BBV639" s="156"/>
      <c r="BBW639" s="156"/>
      <c r="BBX639" s="156"/>
      <c r="BBY639" s="156"/>
      <c r="BBZ639" s="156"/>
      <c r="BCA639" s="156"/>
      <c r="BCB639" s="156"/>
      <c r="BCC639" s="156"/>
      <c r="BCD639" s="156"/>
      <c r="BCE639" s="156"/>
      <c r="BCF639" s="156"/>
      <c r="BCG639" s="156"/>
      <c r="BCH639" s="156"/>
      <c r="BCI639" s="156"/>
      <c r="BCJ639" s="156"/>
      <c r="BCK639" s="156"/>
      <c r="BCL639" s="156"/>
      <c r="BCM639" s="156"/>
      <c r="BCN639" s="156"/>
      <c r="BCO639" s="156"/>
      <c r="BCP639" s="156"/>
      <c r="BCQ639" s="156"/>
      <c r="BCR639" s="156"/>
      <c r="BCS639" s="156"/>
      <c r="BCT639" s="156"/>
      <c r="BCU639" s="156"/>
      <c r="BCV639" s="156"/>
      <c r="BCW639" s="156"/>
      <c r="BCX639" s="156"/>
      <c r="BCY639" s="156"/>
      <c r="BCZ639" s="156"/>
      <c r="BDA639" s="156"/>
      <c r="BDB639" s="156"/>
      <c r="BDC639" s="156"/>
      <c r="BDD639" s="156"/>
      <c r="BDE639" s="156"/>
      <c r="BDF639" s="156"/>
      <c r="BDG639" s="156"/>
      <c r="BDH639" s="156"/>
      <c r="BDI639" s="156"/>
      <c r="BDJ639" s="156"/>
      <c r="BDK639" s="156"/>
      <c r="BDL639" s="156"/>
      <c r="BDM639" s="156"/>
      <c r="BDN639" s="156"/>
      <c r="BDO639" s="156"/>
      <c r="BDP639" s="156"/>
      <c r="BDQ639" s="156"/>
      <c r="BDR639" s="156"/>
      <c r="BDS639" s="156"/>
      <c r="BDT639" s="156"/>
      <c r="BDU639" s="156"/>
      <c r="BDV639" s="156"/>
      <c r="BDW639" s="156"/>
      <c r="BDX639" s="156"/>
      <c r="BDY639" s="156"/>
      <c r="BDZ639" s="156"/>
      <c r="BEA639" s="156"/>
      <c r="BEB639" s="156"/>
      <c r="BEC639" s="156"/>
      <c r="BED639" s="156"/>
      <c r="BEE639" s="156"/>
      <c r="BEF639" s="156"/>
      <c r="BEG639" s="156"/>
      <c r="BEH639" s="156"/>
      <c r="BEI639" s="156"/>
      <c r="BEJ639" s="156"/>
      <c r="BEK639" s="156"/>
      <c r="BEL639" s="156"/>
      <c r="BEM639" s="156"/>
      <c r="BEN639" s="156"/>
      <c r="BEO639" s="156"/>
      <c r="BEP639" s="156"/>
      <c r="BEQ639" s="156"/>
      <c r="BER639" s="156"/>
      <c r="BES639" s="156"/>
      <c r="BET639" s="156"/>
      <c r="BEU639" s="156"/>
      <c r="BEV639" s="156"/>
      <c r="BEW639" s="156"/>
      <c r="BEX639" s="156"/>
      <c r="BEY639" s="156"/>
      <c r="BEZ639" s="156"/>
      <c r="BFA639" s="156"/>
      <c r="BFB639" s="156"/>
      <c r="BFC639" s="156"/>
      <c r="BFD639" s="156"/>
      <c r="BFE639" s="156"/>
      <c r="BFF639" s="156"/>
      <c r="BFG639" s="156"/>
      <c r="BFH639" s="156"/>
      <c r="BFI639" s="156"/>
      <c r="BFJ639" s="156"/>
      <c r="BFK639" s="156"/>
      <c r="BFL639" s="156"/>
      <c r="BFM639" s="156"/>
      <c r="BFN639" s="156"/>
      <c r="BFO639" s="156"/>
      <c r="BFP639" s="156"/>
      <c r="BFQ639" s="156"/>
      <c r="BFR639" s="156"/>
      <c r="BFS639" s="156"/>
      <c r="BFT639" s="156"/>
      <c r="BFU639" s="156"/>
      <c r="BFV639" s="156"/>
      <c r="BFW639" s="156"/>
      <c r="BFX639" s="156"/>
      <c r="BFY639" s="156"/>
      <c r="BFZ639" s="156"/>
      <c r="BGA639" s="156"/>
      <c r="BGB639" s="156"/>
      <c r="BGC639" s="156"/>
      <c r="BGD639" s="156"/>
      <c r="BGE639" s="156"/>
      <c r="BGF639" s="156"/>
      <c r="BGG639" s="156"/>
      <c r="BGH639" s="156"/>
      <c r="BGI639" s="156"/>
      <c r="BGJ639" s="156"/>
      <c r="BGK639" s="156"/>
      <c r="BGL639" s="156"/>
      <c r="BGM639" s="156"/>
      <c r="BGN639" s="156"/>
      <c r="BGO639" s="156"/>
      <c r="BGP639" s="156"/>
      <c r="BGQ639" s="156"/>
      <c r="BGR639" s="156"/>
      <c r="BGS639" s="156"/>
      <c r="BGT639" s="156"/>
      <c r="BGU639" s="156"/>
      <c r="BGV639" s="156"/>
      <c r="BGW639" s="156"/>
      <c r="BGX639" s="156"/>
      <c r="BGY639" s="156"/>
      <c r="BGZ639" s="156"/>
      <c r="BHA639" s="156"/>
      <c r="BHB639" s="156"/>
      <c r="BHC639" s="156"/>
      <c r="BHD639" s="156"/>
      <c r="BHE639" s="156"/>
      <c r="BHF639" s="156"/>
      <c r="BHG639" s="156"/>
      <c r="BHH639" s="156"/>
      <c r="BHI639" s="156"/>
      <c r="BHJ639" s="156"/>
      <c r="BHK639" s="156"/>
      <c r="BHL639" s="156"/>
      <c r="BHM639" s="156"/>
      <c r="BHN639" s="156"/>
      <c r="BHO639" s="156"/>
      <c r="BHP639" s="156"/>
      <c r="BHQ639" s="156"/>
      <c r="BHR639" s="156"/>
      <c r="BHS639" s="156"/>
      <c r="BHT639" s="156"/>
      <c r="BHU639" s="156"/>
      <c r="BHV639" s="156"/>
      <c r="BHW639" s="156"/>
      <c r="BHX639" s="156"/>
      <c r="BHY639" s="156"/>
      <c r="BHZ639" s="156"/>
      <c r="BIA639" s="156"/>
      <c r="BIB639" s="156"/>
      <c r="BIC639" s="156"/>
      <c r="BID639" s="156"/>
      <c r="BIE639" s="156"/>
      <c r="BIF639" s="156"/>
      <c r="BIG639" s="156"/>
      <c r="BIH639" s="156"/>
      <c r="BII639" s="156"/>
      <c r="BIJ639" s="156"/>
      <c r="BIK639" s="156"/>
      <c r="BIL639" s="156"/>
      <c r="BIM639" s="156"/>
      <c r="BIN639" s="156"/>
      <c r="BIO639" s="156"/>
      <c r="BIP639" s="156"/>
      <c r="BIQ639" s="156"/>
      <c r="BIR639" s="156"/>
      <c r="BIS639" s="156"/>
      <c r="BIT639" s="156"/>
      <c r="BIU639" s="156"/>
      <c r="BIV639" s="156"/>
      <c r="BIW639" s="156"/>
      <c r="BIX639" s="156"/>
      <c r="BIY639" s="156"/>
      <c r="BIZ639" s="156"/>
      <c r="BJA639" s="156"/>
      <c r="BJB639" s="156"/>
      <c r="BJC639" s="156"/>
      <c r="BJD639" s="156"/>
      <c r="BJE639" s="156"/>
      <c r="BJF639" s="156"/>
      <c r="BJG639" s="156"/>
      <c r="BJH639" s="156"/>
      <c r="BJI639" s="156"/>
      <c r="BJJ639" s="156"/>
      <c r="BJK639" s="156"/>
      <c r="BJL639" s="156"/>
      <c r="BJM639" s="156"/>
      <c r="BJN639" s="156"/>
      <c r="BJO639" s="156"/>
      <c r="BJP639" s="156"/>
      <c r="BJQ639" s="156"/>
      <c r="BJR639" s="156"/>
      <c r="BJS639" s="156"/>
      <c r="BJT639" s="156"/>
      <c r="BJU639" s="156"/>
      <c r="BJV639" s="156"/>
      <c r="BJW639" s="156"/>
      <c r="BJX639" s="156"/>
      <c r="BJY639" s="156"/>
      <c r="BJZ639" s="156"/>
      <c r="BKA639" s="156"/>
      <c r="BKB639" s="156"/>
      <c r="BKC639" s="156"/>
      <c r="BKD639" s="156"/>
      <c r="BKE639" s="156"/>
      <c r="BKF639" s="156"/>
      <c r="BKG639" s="156"/>
      <c r="BKH639" s="156"/>
      <c r="BKI639" s="156"/>
      <c r="BKJ639" s="156"/>
      <c r="BKK639" s="156"/>
      <c r="BKL639" s="156"/>
      <c r="BKM639" s="156"/>
      <c r="BKN639" s="156"/>
      <c r="BKO639" s="156"/>
      <c r="BKP639" s="156"/>
      <c r="BKQ639" s="156"/>
      <c r="BKR639" s="156"/>
      <c r="BKS639" s="156"/>
      <c r="BKT639" s="156"/>
      <c r="BKU639" s="156"/>
      <c r="BKV639" s="156"/>
      <c r="BKW639" s="156"/>
      <c r="BKX639" s="156"/>
      <c r="BKY639" s="156"/>
      <c r="BKZ639" s="156"/>
      <c r="BLA639" s="156"/>
      <c r="BLB639" s="156"/>
      <c r="BLC639" s="156"/>
      <c r="BLD639" s="156"/>
      <c r="BLE639" s="156"/>
      <c r="BLF639" s="156"/>
      <c r="BLG639" s="156"/>
      <c r="BLH639" s="156"/>
      <c r="BLI639" s="156"/>
      <c r="BLJ639" s="156"/>
      <c r="BLK639" s="156"/>
      <c r="BLL639" s="156"/>
      <c r="BLM639" s="156"/>
      <c r="BLN639" s="156"/>
      <c r="BLO639" s="156"/>
      <c r="BLP639" s="156"/>
      <c r="BLQ639" s="156"/>
      <c r="BLR639" s="156"/>
      <c r="BLS639" s="156"/>
      <c r="BLT639" s="156"/>
      <c r="BLU639" s="156"/>
      <c r="BLV639" s="156"/>
      <c r="BLW639" s="156"/>
      <c r="BLX639" s="156"/>
      <c r="BLY639" s="156"/>
      <c r="BLZ639" s="156"/>
      <c r="BMA639" s="156"/>
      <c r="BMB639" s="156"/>
      <c r="BMC639" s="156"/>
      <c r="BMD639" s="156"/>
      <c r="BME639" s="156"/>
      <c r="BMF639" s="156"/>
      <c r="BMG639" s="156"/>
      <c r="BMH639" s="156"/>
      <c r="BMI639" s="156"/>
      <c r="BMJ639" s="156"/>
      <c r="BMK639" s="156"/>
      <c r="BML639" s="156"/>
      <c r="BMM639" s="156"/>
      <c r="BMN639" s="156"/>
      <c r="BMO639" s="156"/>
      <c r="BMP639" s="156"/>
      <c r="BMQ639" s="156"/>
      <c r="BMR639" s="156"/>
      <c r="BMS639" s="156"/>
      <c r="BMT639" s="156"/>
      <c r="BMU639" s="156"/>
      <c r="BMV639" s="156"/>
      <c r="BMW639" s="156"/>
      <c r="BMX639" s="156"/>
      <c r="BMY639" s="156"/>
      <c r="BMZ639" s="156"/>
      <c r="BNA639" s="156"/>
      <c r="BNB639" s="156"/>
      <c r="BNC639" s="156"/>
      <c r="BND639" s="156"/>
      <c r="BNE639" s="156"/>
      <c r="BNF639" s="156"/>
      <c r="BNG639" s="156"/>
      <c r="BNH639" s="156"/>
      <c r="BNI639" s="156"/>
      <c r="BNJ639" s="156"/>
      <c r="BNK639" s="156"/>
      <c r="BNL639" s="156"/>
      <c r="BNM639" s="156"/>
      <c r="BNN639" s="156"/>
      <c r="BNO639" s="156"/>
      <c r="BNP639" s="156"/>
      <c r="BNQ639" s="156"/>
      <c r="BNR639" s="156"/>
      <c r="BNS639" s="156"/>
      <c r="BNT639" s="156"/>
      <c r="BNU639" s="156"/>
      <c r="BNV639" s="156"/>
      <c r="BNW639" s="156"/>
      <c r="BNX639" s="156"/>
      <c r="BNY639" s="156"/>
      <c r="BNZ639" s="156"/>
      <c r="BOA639" s="156"/>
      <c r="BOB639" s="156"/>
      <c r="BOC639" s="156"/>
      <c r="BOD639" s="156"/>
      <c r="BOE639" s="156"/>
      <c r="BOF639" s="156"/>
      <c r="BOG639" s="156"/>
      <c r="BOH639" s="156"/>
      <c r="BOI639" s="156"/>
      <c r="BOJ639" s="156"/>
      <c r="BOK639" s="156"/>
      <c r="BOL639" s="156"/>
      <c r="BOM639" s="156"/>
      <c r="BON639" s="156"/>
      <c r="BOO639" s="156"/>
      <c r="BOP639" s="156"/>
      <c r="BOQ639" s="156"/>
      <c r="BOR639" s="156"/>
      <c r="BOS639" s="156"/>
      <c r="BOT639" s="156"/>
      <c r="BOU639" s="156"/>
      <c r="BOV639" s="156"/>
      <c r="BOW639" s="156"/>
      <c r="BOX639" s="156"/>
      <c r="BOY639" s="156"/>
      <c r="BOZ639" s="156"/>
      <c r="BPA639" s="156"/>
      <c r="BPB639" s="156"/>
      <c r="BPC639" s="156"/>
      <c r="BPD639" s="156"/>
      <c r="BPE639" s="156"/>
      <c r="BPF639" s="156"/>
      <c r="BPG639" s="156"/>
      <c r="BPH639" s="156"/>
      <c r="BPI639" s="156"/>
      <c r="BPJ639" s="156"/>
      <c r="BPK639" s="156"/>
      <c r="BPL639" s="156"/>
      <c r="BPM639" s="156"/>
      <c r="BPN639" s="156"/>
      <c r="BPO639" s="156"/>
      <c r="BPP639" s="156"/>
      <c r="BPQ639" s="156"/>
      <c r="BPR639" s="156"/>
      <c r="BPS639" s="156"/>
      <c r="BPT639" s="156"/>
      <c r="BPU639" s="156"/>
      <c r="BPV639" s="156"/>
      <c r="BPW639" s="156"/>
      <c r="BPX639" s="156"/>
      <c r="BPY639" s="156"/>
      <c r="BPZ639" s="156"/>
      <c r="BQA639" s="156"/>
      <c r="BQB639" s="156"/>
      <c r="BQC639" s="156"/>
      <c r="BQD639" s="156"/>
      <c r="BQE639" s="156"/>
      <c r="BQF639" s="156"/>
      <c r="BQG639" s="156"/>
      <c r="BQH639" s="156"/>
      <c r="BQI639" s="156"/>
      <c r="BQJ639" s="156"/>
      <c r="BQK639" s="156"/>
      <c r="BQL639" s="156"/>
      <c r="BQM639" s="156"/>
      <c r="BQN639" s="156"/>
      <c r="BQO639" s="156"/>
      <c r="BQP639" s="156"/>
      <c r="BQQ639" s="156"/>
      <c r="BQR639" s="156"/>
      <c r="BQS639" s="156"/>
      <c r="BQT639" s="156"/>
      <c r="BQU639" s="156"/>
      <c r="BQV639" s="156"/>
      <c r="BQW639" s="156"/>
      <c r="BQX639" s="156"/>
      <c r="BQY639" s="156"/>
      <c r="BQZ639" s="156"/>
      <c r="BRA639" s="156"/>
      <c r="BRB639" s="156"/>
      <c r="BRC639" s="156"/>
      <c r="BRD639" s="156"/>
      <c r="BRE639" s="156"/>
      <c r="BRF639" s="156"/>
      <c r="BRG639" s="156"/>
      <c r="BRH639" s="156"/>
      <c r="BRI639" s="156"/>
      <c r="BRJ639" s="156"/>
      <c r="BRK639" s="156"/>
      <c r="BRL639" s="156"/>
      <c r="BRM639" s="156"/>
      <c r="BRN639" s="156"/>
      <c r="BRO639" s="156"/>
      <c r="BRP639" s="156"/>
      <c r="BRQ639" s="156"/>
      <c r="BRR639" s="156"/>
      <c r="BRS639" s="156"/>
      <c r="BRT639" s="156"/>
      <c r="BRU639" s="156"/>
      <c r="BRV639" s="156"/>
      <c r="BRW639" s="156"/>
      <c r="BRX639" s="156"/>
      <c r="BRY639" s="156"/>
      <c r="BRZ639" s="156"/>
      <c r="BSA639" s="156"/>
      <c r="BSB639" s="156"/>
      <c r="BSC639" s="156"/>
      <c r="BSD639" s="156"/>
      <c r="BSE639" s="156"/>
      <c r="BSF639" s="156"/>
      <c r="BSG639" s="156"/>
      <c r="BSH639" s="156"/>
      <c r="BSI639" s="156"/>
      <c r="BSJ639" s="156"/>
      <c r="BSK639" s="156"/>
      <c r="BSL639" s="156"/>
      <c r="BSM639" s="156"/>
      <c r="BSN639" s="156"/>
      <c r="BSO639" s="156"/>
      <c r="BSP639" s="156"/>
      <c r="BSQ639" s="156"/>
      <c r="BSR639" s="156"/>
      <c r="BSS639" s="156"/>
      <c r="BST639" s="156"/>
      <c r="BSU639" s="156"/>
      <c r="BSV639" s="156"/>
      <c r="BSW639" s="156"/>
      <c r="BSX639" s="156"/>
      <c r="BSY639" s="156"/>
      <c r="BSZ639" s="156"/>
      <c r="BTA639" s="156"/>
      <c r="BTB639" s="156"/>
      <c r="BTC639" s="156"/>
      <c r="BTD639" s="156"/>
      <c r="BTE639" s="156"/>
      <c r="BTF639" s="156"/>
      <c r="BTG639" s="156"/>
      <c r="BTH639" s="156"/>
      <c r="BTI639" s="156"/>
      <c r="BTJ639" s="156"/>
      <c r="BTK639" s="156"/>
      <c r="BTL639" s="156"/>
      <c r="BTM639" s="156"/>
      <c r="BTN639" s="156"/>
      <c r="BTO639" s="156"/>
      <c r="BTP639" s="156"/>
      <c r="BTQ639" s="156"/>
      <c r="BTR639" s="156"/>
      <c r="BTS639" s="156"/>
      <c r="BTT639" s="156"/>
      <c r="BTU639" s="156"/>
      <c r="BTV639" s="156"/>
      <c r="BTW639" s="156"/>
      <c r="BTX639" s="156"/>
      <c r="BTY639" s="156"/>
      <c r="BTZ639" s="156"/>
      <c r="BUA639" s="156"/>
      <c r="BUB639" s="156"/>
      <c r="BUC639" s="156"/>
      <c r="BUD639" s="156"/>
      <c r="BUE639" s="156"/>
      <c r="BUF639" s="156"/>
      <c r="BUG639" s="156"/>
      <c r="BUH639" s="156"/>
      <c r="BUI639" s="156"/>
      <c r="BUJ639" s="156"/>
      <c r="BUK639" s="156"/>
      <c r="BUL639" s="156"/>
      <c r="BUM639" s="156"/>
      <c r="BUN639" s="156"/>
      <c r="BUO639" s="156"/>
      <c r="BUP639" s="156"/>
      <c r="BUQ639" s="156"/>
      <c r="BUR639" s="156"/>
      <c r="BUS639" s="156"/>
      <c r="BUT639" s="156"/>
      <c r="BUU639" s="156"/>
      <c r="BUV639" s="156"/>
      <c r="BUW639" s="156"/>
      <c r="BUX639" s="156"/>
      <c r="BUY639" s="156"/>
      <c r="BUZ639" s="156"/>
      <c r="BVA639" s="156"/>
      <c r="BVB639" s="156"/>
      <c r="BVC639" s="156"/>
      <c r="BVD639" s="156"/>
      <c r="BVE639" s="156"/>
      <c r="BVF639" s="156"/>
      <c r="BVG639" s="156"/>
      <c r="BVH639" s="156"/>
      <c r="BVI639" s="156"/>
      <c r="BVJ639" s="156"/>
      <c r="BVK639" s="156"/>
      <c r="BVL639" s="156"/>
      <c r="BVM639" s="156"/>
      <c r="BVN639" s="156"/>
      <c r="BVO639" s="156"/>
      <c r="BVP639" s="156"/>
      <c r="BVQ639" s="156"/>
      <c r="BVR639" s="156"/>
      <c r="BVS639" s="156"/>
      <c r="BVT639" s="156"/>
      <c r="BVU639" s="156"/>
      <c r="BVV639" s="156"/>
      <c r="BVW639" s="156"/>
      <c r="BVX639" s="156"/>
      <c r="BVY639" s="156"/>
      <c r="BVZ639" s="156"/>
      <c r="BWA639" s="156"/>
      <c r="BWB639" s="156"/>
      <c r="BWC639" s="156"/>
      <c r="BWD639" s="156"/>
      <c r="BWE639" s="156"/>
      <c r="BWF639" s="156"/>
      <c r="BWG639" s="156"/>
      <c r="BWH639" s="156"/>
      <c r="BWI639" s="156"/>
      <c r="BWJ639" s="156"/>
      <c r="BWK639" s="156"/>
      <c r="BWL639" s="156"/>
      <c r="BWM639" s="156"/>
      <c r="BWN639" s="156"/>
      <c r="BWO639" s="156"/>
      <c r="BWP639" s="156"/>
      <c r="BWQ639" s="156"/>
      <c r="BWR639" s="156"/>
      <c r="BWS639" s="156"/>
      <c r="BWT639" s="156"/>
      <c r="BWU639" s="156"/>
      <c r="BWV639" s="156"/>
      <c r="BWW639" s="156"/>
      <c r="BWX639" s="156"/>
      <c r="BWY639" s="156"/>
      <c r="BWZ639" s="156"/>
      <c r="BXA639" s="156"/>
      <c r="BXB639" s="156"/>
      <c r="BXC639" s="156"/>
      <c r="BXD639" s="156"/>
      <c r="BXE639" s="156"/>
      <c r="BXF639" s="156"/>
      <c r="BXG639" s="156"/>
      <c r="BXH639" s="156"/>
      <c r="BXI639" s="156"/>
      <c r="BXJ639" s="156"/>
      <c r="BXK639" s="156"/>
      <c r="BXL639" s="156"/>
      <c r="BXM639" s="156"/>
      <c r="BXN639" s="156"/>
      <c r="BXO639" s="156"/>
      <c r="BXP639" s="156"/>
      <c r="BXQ639" s="156"/>
      <c r="BXR639" s="156"/>
      <c r="BXS639" s="156"/>
      <c r="BXT639" s="156"/>
      <c r="BXU639" s="156"/>
      <c r="BXV639" s="156"/>
      <c r="BXW639" s="156"/>
      <c r="BXX639" s="156"/>
      <c r="BXY639" s="156"/>
      <c r="BXZ639" s="156"/>
      <c r="BYA639" s="156"/>
      <c r="BYB639" s="156"/>
      <c r="BYC639" s="156"/>
      <c r="BYD639" s="156"/>
      <c r="BYE639" s="156"/>
      <c r="BYF639" s="156"/>
      <c r="BYG639" s="156"/>
      <c r="BYH639" s="156"/>
      <c r="BYI639" s="156"/>
      <c r="BYJ639" s="156"/>
      <c r="BYK639" s="156"/>
      <c r="BYL639" s="156"/>
      <c r="BYM639" s="156"/>
      <c r="BYN639" s="156"/>
      <c r="BYO639" s="156"/>
      <c r="BYP639" s="156"/>
      <c r="BYQ639" s="156"/>
      <c r="BYR639" s="156"/>
      <c r="BYS639" s="156"/>
      <c r="BYT639" s="156"/>
      <c r="BYU639" s="156"/>
      <c r="BYV639" s="156"/>
      <c r="BYW639" s="156"/>
      <c r="BYX639" s="156"/>
      <c r="BYY639" s="156"/>
      <c r="BYZ639" s="156"/>
      <c r="BZA639" s="156"/>
      <c r="BZB639" s="156"/>
      <c r="BZC639" s="156"/>
      <c r="BZD639" s="156"/>
      <c r="BZE639" s="156"/>
      <c r="BZF639" s="156"/>
      <c r="BZG639" s="156"/>
      <c r="BZH639" s="156"/>
      <c r="BZI639" s="156"/>
      <c r="BZJ639" s="156"/>
      <c r="BZK639" s="156"/>
      <c r="BZL639" s="156"/>
      <c r="BZM639" s="156"/>
      <c r="BZN639" s="156"/>
      <c r="BZO639" s="156"/>
      <c r="BZP639" s="156"/>
      <c r="BZQ639" s="156"/>
      <c r="BZR639" s="156"/>
      <c r="BZS639" s="156"/>
      <c r="BZT639" s="156"/>
      <c r="BZU639" s="156"/>
      <c r="BZV639" s="156"/>
      <c r="BZW639" s="156"/>
      <c r="BZX639" s="156"/>
      <c r="BZY639" s="156"/>
      <c r="BZZ639" s="156"/>
      <c r="CAA639" s="156"/>
      <c r="CAB639" s="156"/>
      <c r="CAC639" s="156"/>
      <c r="CAD639" s="156"/>
      <c r="CAE639" s="156"/>
      <c r="CAF639" s="156"/>
      <c r="CAG639" s="156"/>
      <c r="CAH639" s="156"/>
      <c r="CAI639" s="156"/>
      <c r="CAJ639" s="156"/>
      <c r="CAK639" s="156"/>
      <c r="CAL639" s="156"/>
      <c r="CAM639" s="156"/>
      <c r="CAN639" s="156"/>
      <c r="CAO639" s="156"/>
      <c r="CAP639" s="156"/>
      <c r="CAQ639" s="156"/>
      <c r="CAR639" s="156"/>
      <c r="CAS639" s="156"/>
      <c r="CAT639" s="156"/>
      <c r="CAU639" s="156"/>
      <c r="CAV639" s="156"/>
      <c r="CAW639" s="156"/>
      <c r="CAX639" s="156"/>
      <c r="CAY639" s="156"/>
      <c r="CAZ639" s="156"/>
      <c r="CBA639" s="156"/>
      <c r="CBB639" s="156"/>
      <c r="CBC639" s="156"/>
      <c r="CBD639" s="156"/>
      <c r="CBE639" s="156"/>
      <c r="CBF639" s="156"/>
      <c r="CBG639" s="156"/>
      <c r="CBH639" s="156"/>
      <c r="CBI639" s="156"/>
      <c r="CBJ639" s="156"/>
      <c r="CBK639" s="156"/>
      <c r="CBL639" s="156"/>
      <c r="CBM639" s="156"/>
      <c r="CBN639" s="156"/>
      <c r="CBO639" s="156"/>
      <c r="CBP639" s="156"/>
      <c r="CBQ639" s="156"/>
      <c r="CBR639" s="156"/>
      <c r="CBS639" s="156"/>
      <c r="CBT639" s="156"/>
      <c r="CBU639" s="156"/>
      <c r="CBV639" s="156"/>
      <c r="CBW639" s="156"/>
      <c r="CBX639" s="156"/>
      <c r="CBY639" s="156"/>
      <c r="CBZ639" s="156"/>
      <c r="CCA639" s="156"/>
      <c r="CCB639" s="156"/>
      <c r="CCC639" s="156"/>
      <c r="CCD639" s="156"/>
      <c r="CCE639" s="156"/>
      <c r="CCF639" s="156"/>
      <c r="CCG639" s="156"/>
      <c r="CCH639" s="156"/>
      <c r="CCI639" s="156"/>
      <c r="CCJ639" s="156"/>
      <c r="CCK639" s="156"/>
      <c r="CCL639" s="156"/>
      <c r="CCM639" s="156"/>
      <c r="CCN639" s="156"/>
      <c r="CCO639" s="156"/>
      <c r="CCP639" s="156"/>
      <c r="CCQ639" s="156"/>
      <c r="CCR639" s="156"/>
      <c r="CCS639" s="156"/>
      <c r="CCT639" s="156"/>
      <c r="CCU639" s="156"/>
      <c r="CCV639" s="156"/>
      <c r="CCW639" s="156"/>
      <c r="CCX639" s="156"/>
      <c r="CCY639" s="156"/>
      <c r="CCZ639" s="156"/>
      <c r="CDA639" s="156"/>
      <c r="CDB639" s="156"/>
      <c r="CDC639" s="156"/>
      <c r="CDD639" s="156"/>
      <c r="CDE639" s="156"/>
      <c r="CDF639" s="156"/>
      <c r="CDG639" s="156"/>
      <c r="CDH639" s="156"/>
      <c r="CDI639" s="156"/>
      <c r="CDJ639" s="156"/>
      <c r="CDK639" s="156"/>
      <c r="CDL639" s="156"/>
      <c r="CDM639" s="156"/>
      <c r="CDN639" s="156"/>
      <c r="CDO639" s="156"/>
      <c r="CDP639" s="156"/>
      <c r="CDQ639" s="156"/>
      <c r="CDR639" s="156"/>
      <c r="CDS639" s="156"/>
      <c r="CDT639" s="156"/>
      <c r="CDU639" s="156"/>
      <c r="CDV639" s="156"/>
      <c r="CDW639" s="156"/>
      <c r="CDX639" s="156"/>
      <c r="CDY639" s="156"/>
      <c r="CDZ639" s="156"/>
      <c r="CEA639" s="156"/>
      <c r="CEB639" s="156"/>
      <c r="CEC639" s="156"/>
      <c r="CED639" s="156"/>
      <c r="CEE639" s="156"/>
      <c r="CEF639" s="156"/>
      <c r="CEG639" s="156"/>
      <c r="CEH639" s="156"/>
      <c r="CEI639" s="156"/>
      <c r="CEJ639" s="156"/>
      <c r="CEK639" s="156"/>
      <c r="CEL639" s="156"/>
      <c r="CEM639" s="156"/>
      <c r="CEN639" s="156"/>
      <c r="CEO639" s="156"/>
      <c r="CEP639" s="156"/>
      <c r="CEQ639" s="156"/>
      <c r="CER639" s="156"/>
      <c r="CES639" s="156"/>
      <c r="CET639" s="156"/>
      <c r="CEU639" s="156"/>
      <c r="CEV639" s="156"/>
      <c r="CEW639" s="156"/>
      <c r="CEX639" s="156"/>
      <c r="CEY639" s="156"/>
      <c r="CEZ639" s="156"/>
      <c r="CFA639" s="156"/>
      <c r="CFB639" s="156"/>
      <c r="CFC639" s="156"/>
      <c r="CFD639" s="156"/>
      <c r="CFE639" s="156"/>
      <c r="CFF639" s="156"/>
      <c r="CFG639" s="156"/>
      <c r="CFH639" s="156"/>
      <c r="CFI639" s="156"/>
      <c r="CFJ639" s="156"/>
      <c r="CFK639" s="156"/>
      <c r="CFL639" s="156"/>
      <c r="CFM639" s="156"/>
      <c r="CFN639" s="156"/>
      <c r="CFO639" s="156"/>
      <c r="CFP639" s="156"/>
      <c r="CFQ639" s="156"/>
      <c r="CFR639" s="156"/>
      <c r="CFS639" s="156"/>
      <c r="CFT639" s="156"/>
      <c r="CFU639" s="156"/>
      <c r="CFV639" s="156"/>
      <c r="CFW639" s="156"/>
      <c r="CFX639" s="156"/>
      <c r="CFY639" s="156"/>
      <c r="CFZ639" s="156"/>
      <c r="CGA639" s="156"/>
      <c r="CGB639" s="156"/>
      <c r="CGC639" s="156"/>
      <c r="CGD639" s="156"/>
      <c r="CGE639" s="156"/>
      <c r="CGF639" s="156"/>
      <c r="CGG639" s="156"/>
      <c r="CGH639" s="156"/>
      <c r="CGI639" s="156"/>
      <c r="CGJ639" s="156"/>
      <c r="CGK639" s="156"/>
      <c r="CGL639" s="156"/>
      <c r="CGM639" s="156"/>
      <c r="CGN639" s="156"/>
      <c r="CGO639" s="156"/>
      <c r="CGP639" s="156"/>
      <c r="CGQ639" s="156"/>
      <c r="CGR639" s="156"/>
      <c r="CGS639" s="156"/>
      <c r="CGT639" s="156"/>
      <c r="CGU639" s="156"/>
      <c r="CGV639" s="156"/>
      <c r="CGW639" s="156"/>
      <c r="CGX639" s="156"/>
      <c r="CGY639" s="156"/>
      <c r="CGZ639" s="156"/>
      <c r="CHA639" s="156"/>
      <c r="CHB639" s="156"/>
      <c r="CHC639" s="156"/>
      <c r="CHD639" s="156"/>
      <c r="CHE639" s="156"/>
      <c r="CHF639" s="156"/>
      <c r="CHG639" s="156"/>
      <c r="CHH639" s="156"/>
      <c r="CHI639" s="156"/>
      <c r="CHJ639" s="156"/>
      <c r="CHK639" s="156"/>
      <c r="CHL639" s="156"/>
      <c r="CHM639" s="156"/>
      <c r="CHN639" s="156"/>
      <c r="CHO639" s="156"/>
      <c r="CHP639" s="156"/>
      <c r="CHQ639" s="156"/>
      <c r="CHR639" s="156"/>
      <c r="CHS639" s="156"/>
      <c r="CHT639" s="156"/>
      <c r="CHU639" s="156"/>
      <c r="CHV639" s="156"/>
      <c r="CHW639" s="156"/>
      <c r="CHX639" s="156"/>
      <c r="CHY639" s="156"/>
      <c r="CHZ639" s="156"/>
      <c r="CIA639" s="156"/>
      <c r="CIB639" s="156"/>
      <c r="CIC639" s="156"/>
      <c r="CID639" s="156"/>
      <c r="CIE639" s="156"/>
      <c r="CIF639" s="156"/>
      <c r="CIG639" s="156"/>
      <c r="CIH639" s="156"/>
      <c r="CII639" s="156"/>
      <c r="CIJ639" s="156"/>
      <c r="CIK639" s="156"/>
      <c r="CIL639" s="156"/>
      <c r="CIM639" s="156"/>
      <c r="CIN639" s="156"/>
      <c r="CIO639" s="156"/>
      <c r="CIP639" s="156"/>
      <c r="CIQ639" s="156"/>
      <c r="CIR639" s="156"/>
      <c r="CIS639" s="156"/>
      <c r="CIT639" s="156"/>
      <c r="CIU639" s="156"/>
      <c r="CIV639" s="156"/>
      <c r="CIW639" s="156"/>
      <c r="CIX639" s="156"/>
      <c r="CIY639" s="156"/>
      <c r="CIZ639" s="156"/>
      <c r="CJA639" s="156"/>
      <c r="CJB639" s="156"/>
      <c r="CJC639" s="156"/>
      <c r="CJD639" s="156"/>
      <c r="CJE639" s="156"/>
      <c r="CJF639" s="156"/>
      <c r="CJG639" s="156"/>
      <c r="CJH639" s="156"/>
      <c r="CJI639" s="156"/>
      <c r="CJJ639" s="156"/>
      <c r="CJK639" s="156"/>
      <c r="CJL639" s="156"/>
      <c r="CJM639" s="156"/>
      <c r="CJN639" s="156"/>
      <c r="CJO639" s="156"/>
      <c r="CJP639" s="156"/>
      <c r="CJQ639" s="156"/>
      <c r="CJR639" s="156"/>
      <c r="CJS639" s="156"/>
      <c r="CJT639" s="156"/>
      <c r="CJU639" s="156"/>
      <c r="CJV639" s="156"/>
      <c r="CJW639" s="156"/>
      <c r="CJX639" s="156"/>
      <c r="CJY639" s="156"/>
      <c r="CJZ639" s="156"/>
      <c r="CKA639" s="156"/>
      <c r="CKB639" s="156"/>
      <c r="CKC639" s="156"/>
      <c r="CKD639" s="156"/>
      <c r="CKE639" s="156"/>
      <c r="CKF639" s="156"/>
      <c r="CKG639" s="156"/>
      <c r="CKH639" s="156"/>
      <c r="CKI639" s="156"/>
      <c r="CKJ639" s="156"/>
      <c r="CKK639" s="156"/>
      <c r="CKL639" s="156"/>
      <c r="CKM639" s="156"/>
      <c r="CKN639" s="156"/>
      <c r="CKO639" s="156"/>
      <c r="CKP639" s="156"/>
      <c r="CKQ639" s="156"/>
      <c r="CKR639" s="156"/>
      <c r="CKS639" s="156"/>
      <c r="CKT639" s="156"/>
      <c r="CKU639" s="156"/>
      <c r="CKV639" s="156"/>
      <c r="CKW639" s="156"/>
      <c r="CKX639" s="156"/>
      <c r="CKY639" s="156"/>
      <c r="CKZ639" s="156"/>
      <c r="CLA639" s="156"/>
      <c r="CLB639" s="156"/>
      <c r="CLC639" s="156"/>
      <c r="CLD639" s="156"/>
      <c r="CLE639" s="156"/>
      <c r="CLF639" s="156"/>
      <c r="CLG639" s="156"/>
      <c r="CLH639" s="156"/>
      <c r="CLI639" s="156"/>
      <c r="CLJ639" s="156"/>
      <c r="CLK639" s="156"/>
      <c r="CLL639" s="156"/>
      <c r="CLM639" s="156"/>
      <c r="CLN639" s="156"/>
      <c r="CLO639" s="156"/>
      <c r="CLP639" s="156"/>
      <c r="CLQ639" s="156"/>
      <c r="CLR639" s="156"/>
      <c r="CLS639" s="156"/>
      <c r="CLT639" s="156"/>
      <c r="CLU639" s="156"/>
      <c r="CLV639" s="156"/>
      <c r="CLW639" s="156"/>
      <c r="CLX639" s="156"/>
      <c r="CLY639" s="156"/>
      <c r="CLZ639" s="156"/>
      <c r="CMA639" s="156"/>
      <c r="CMB639" s="156"/>
      <c r="CMC639" s="156"/>
      <c r="CMD639" s="156"/>
      <c r="CME639" s="156"/>
      <c r="CMF639" s="156"/>
      <c r="CMG639" s="156"/>
      <c r="CMH639" s="156"/>
      <c r="CMI639" s="156"/>
      <c r="CMJ639" s="156"/>
      <c r="CMK639" s="156"/>
      <c r="CML639" s="156"/>
      <c r="CMM639" s="156"/>
      <c r="CMN639" s="156"/>
      <c r="CMO639" s="156"/>
      <c r="CMP639" s="156"/>
      <c r="CMQ639" s="156"/>
      <c r="CMR639" s="156"/>
      <c r="CMS639" s="156"/>
      <c r="CMT639" s="156"/>
      <c r="CMU639" s="156"/>
      <c r="CMV639" s="156"/>
      <c r="CMW639" s="156"/>
      <c r="CMX639" s="156"/>
      <c r="CMY639" s="156"/>
      <c r="CMZ639" s="156"/>
      <c r="CNA639" s="156"/>
      <c r="CNB639" s="156"/>
      <c r="CNC639" s="156"/>
      <c r="CND639" s="156"/>
      <c r="CNE639" s="156"/>
      <c r="CNF639" s="156"/>
      <c r="CNG639" s="156"/>
      <c r="CNH639" s="156"/>
      <c r="CNI639" s="156"/>
      <c r="CNJ639" s="156"/>
      <c r="CNK639" s="156"/>
      <c r="CNL639" s="156"/>
      <c r="CNM639" s="156"/>
      <c r="CNN639" s="156"/>
      <c r="CNO639" s="156"/>
      <c r="CNP639" s="156"/>
      <c r="CNQ639" s="156"/>
      <c r="CNR639" s="156"/>
      <c r="CNS639" s="156"/>
      <c r="CNT639" s="156"/>
      <c r="CNU639" s="156"/>
      <c r="CNV639" s="156"/>
      <c r="CNW639" s="156"/>
      <c r="CNX639" s="156"/>
      <c r="CNY639" s="156"/>
      <c r="CNZ639" s="156"/>
      <c r="COA639" s="156"/>
      <c r="COB639" s="156"/>
      <c r="COC639" s="156"/>
      <c r="COD639" s="156"/>
      <c r="COE639" s="156"/>
      <c r="COF639" s="156"/>
      <c r="COG639" s="156"/>
      <c r="COH639" s="156"/>
      <c r="COI639" s="156"/>
      <c r="COJ639" s="156"/>
      <c r="COK639" s="156"/>
      <c r="COL639" s="156"/>
      <c r="COM639" s="156"/>
      <c r="CON639" s="156"/>
      <c r="COO639" s="156"/>
      <c r="COP639" s="156"/>
      <c r="COQ639" s="156"/>
      <c r="COR639" s="156"/>
      <c r="COS639" s="156"/>
      <c r="COT639" s="156"/>
      <c r="COU639" s="156"/>
      <c r="COV639" s="156"/>
      <c r="COW639" s="156"/>
      <c r="COX639" s="156"/>
      <c r="COY639" s="156"/>
      <c r="COZ639" s="156"/>
      <c r="CPA639" s="156"/>
      <c r="CPB639" s="156"/>
      <c r="CPC639" s="156"/>
      <c r="CPD639" s="156"/>
      <c r="CPE639" s="156"/>
      <c r="CPF639" s="156"/>
      <c r="CPG639" s="156"/>
      <c r="CPH639" s="156"/>
      <c r="CPI639" s="156"/>
      <c r="CPJ639" s="156"/>
      <c r="CPK639" s="156"/>
      <c r="CPL639" s="156"/>
      <c r="CPM639" s="156"/>
      <c r="CPN639" s="156"/>
      <c r="CPO639" s="156"/>
      <c r="CPP639" s="156"/>
      <c r="CPQ639" s="156"/>
      <c r="CPR639" s="156"/>
      <c r="CPS639" s="156"/>
      <c r="CPT639" s="156"/>
      <c r="CPU639" s="156"/>
      <c r="CPV639" s="156"/>
      <c r="CPW639" s="156"/>
      <c r="CPX639" s="156"/>
      <c r="CPY639" s="156"/>
      <c r="CPZ639" s="156"/>
      <c r="CQA639" s="156"/>
      <c r="CQB639" s="156"/>
      <c r="CQC639" s="156"/>
      <c r="CQD639" s="156"/>
      <c r="CQE639" s="156"/>
      <c r="CQF639" s="156"/>
      <c r="CQG639" s="156"/>
      <c r="CQH639" s="156"/>
      <c r="CQI639" s="156"/>
      <c r="CQJ639" s="156"/>
      <c r="CQK639" s="156"/>
      <c r="CQL639" s="156"/>
      <c r="CQM639" s="156"/>
      <c r="CQN639" s="156"/>
      <c r="CQO639" s="156"/>
      <c r="CQP639" s="156"/>
      <c r="CQQ639" s="156"/>
      <c r="CQR639" s="156"/>
      <c r="CQS639" s="156"/>
      <c r="CQT639" s="156"/>
      <c r="CQU639" s="156"/>
      <c r="CQV639" s="156"/>
      <c r="CQW639" s="156"/>
      <c r="CQX639" s="156"/>
      <c r="CQY639" s="156"/>
      <c r="CQZ639" s="156"/>
      <c r="CRA639" s="156"/>
      <c r="CRB639" s="156"/>
      <c r="CRC639" s="156"/>
      <c r="CRD639" s="156"/>
      <c r="CRE639" s="156"/>
      <c r="CRF639" s="156"/>
      <c r="CRG639" s="156"/>
      <c r="CRH639" s="156"/>
      <c r="CRI639" s="156"/>
      <c r="CRJ639" s="156"/>
      <c r="CRK639" s="156"/>
      <c r="CRL639" s="156"/>
      <c r="CRM639" s="156"/>
      <c r="CRN639" s="156"/>
      <c r="CRO639" s="156"/>
      <c r="CRP639" s="156"/>
      <c r="CRQ639" s="156"/>
      <c r="CRR639" s="156"/>
      <c r="CRS639" s="156"/>
      <c r="CRT639" s="156"/>
      <c r="CRU639" s="156"/>
      <c r="CRV639" s="156"/>
      <c r="CRW639" s="156"/>
      <c r="CRX639" s="156"/>
      <c r="CRY639" s="156"/>
      <c r="CRZ639" s="156"/>
      <c r="CSA639" s="156"/>
      <c r="CSB639" s="156"/>
      <c r="CSC639" s="156"/>
      <c r="CSD639" s="156"/>
      <c r="CSE639" s="156"/>
      <c r="CSF639" s="156"/>
      <c r="CSG639" s="156"/>
      <c r="CSH639" s="156"/>
      <c r="CSI639" s="156"/>
      <c r="CSJ639" s="156"/>
      <c r="CSK639" s="156"/>
      <c r="CSL639" s="156"/>
      <c r="CSM639" s="156"/>
      <c r="CSN639" s="156"/>
      <c r="CSO639" s="156"/>
      <c r="CSP639" s="156"/>
      <c r="CSQ639" s="156"/>
      <c r="CSR639" s="156"/>
      <c r="CSS639" s="156"/>
      <c r="CST639" s="156"/>
      <c r="CSU639" s="156"/>
      <c r="CSV639" s="156"/>
      <c r="CSW639" s="156"/>
      <c r="CSX639" s="156"/>
      <c r="CSY639" s="156"/>
      <c r="CSZ639" s="156"/>
      <c r="CTA639" s="156"/>
      <c r="CTB639" s="156"/>
      <c r="CTC639" s="156"/>
      <c r="CTD639" s="156"/>
      <c r="CTE639" s="156"/>
      <c r="CTF639" s="156"/>
      <c r="CTG639" s="156"/>
      <c r="CTH639" s="156"/>
      <c r="CTI639" s="156"/>
      <c r="CTJ639" s="156"/>
      <c r="CTK639" s="156"/>
      <c r="CTL639" s="156"/>
      <c r="CTM639" s="156"/>
      <c r="CTN639" s="156"/>
      <c r="CTO639" s="156"/>
      <c r="CTP639" s="156"/>
      <c r="CTQ639" s="156"/>
      <c r="CTR639" s="156"/>
      <c r="CTS639" s="156"/>
      <c r="CTT639" s="156"/>
      <c r="CTU639" s="156"/>
      <c r="CTV639" s="156"/>
      <c r="CTW639" s="156"/>
      <c r="CTX639" s="156"/>
      <c r="CTY639" s="156"/>
      <c r="CTZ639" s="156"/>
      <c r="CUA639" s="156"/>
      <c r="CUB639" s="156"/>
      <c r="CUC639" s="156"/>
      <c r="CUD639" s="156"/>
      <c r="CUE639" s="156"/>
      <c r="CUF639" s="156"/>
      <c r="CUG639" s="156"/>
      <c r="CUH639" s="156"/>
      <c r="CUI639" s="156"/>
      <c r="CUJ639" s="156"/>
      <c r="CUK639" s="156"/>
      <c r="CUL639" s="156"/>
      <c r="CUM639" s="156"/>
      <c r="CUN639" s="156"/>
      <c r="CUO639" s="156"/>
      <c r="CUP639" s="156"/>
      <c r="CUQ639" s="156"/>
      <c r="CUR639" s="156"/>
      <c r="CUS639" s="156"/>
      <c r="CUT639" s="156"/>
      <c r="CUU639" s="156"/>
      <c r="CUV639" s="156"/>
      <c r="CUW639" s="156"/>
      <c r="CUX639" s="156"/>
      <c r="CUY639" s="156"/>
      <c r="CUZ639" s="156"/>
      <c r="CVA639" s="156"/>
      <c r="CVB639" s="156"/>
      <c r="CVC639" s="156"/>
      <c r="CVD639" s="156"/>
      <c r="CVE639" s="156"/>
      <c r="CVF639" s="156"/>
      <c r="CVG639" s="156"/>
      <c r="CVH639" s="156"/>
      <c r="CVI639" s="156"/>
      <c r="CVJ639" s="156"/>
      <c r="CVK639" s="156"/>
      <c r="CVL639" s="156"/>
      <c r="CVM639" s="156"/>
      <c r="CVN639" s="156"/>
      <c r="CVO639" s="156"/>
      <c r="CVP639" s="156"/>
      <c r="CVQ639" s="156"/>
      <c r="CVR639" s="156"/>
      <c r="CVS639" s="156"/>
      <c r="CVT639" s="156"/>
      <c r="CVU639" s="156"/>
      <c r="CVV639" s="156"/>
      <c r="CVW639" s="156"/>
      <c r="CVX639" s="156"/>
      <c r="CVY639" s="156"/>
      <c r="CVZ639" s="156"/>
      <c r="CWA639" s="156"/>
      <c r="CWB639" s="156"/>
      <c r="CWC639" s="156"/>
      <c r="CWD639" s="156"/>
      <c r="CWE639" s="156"/>
      <c r="CWF639" s="156"/>
      <c r="CWG639" s="156"/>
      <c r="CWH639" s="156"/>
      <c r="CWI639" s="156"/>
      <c r="CWJ639" s="156"/>
      <c r="CWK639" s="156"/>
      <c r="CWL639" s="156"/>
      <c r="CWM639" s="156"/>
      <c r="CWN639" s="156"/>
      <c r="CWO639" s="156"/>
      <c r="CWP639" s="156"/>
      <c r="CWQ639" s="156"/>
      <c r="CWR639" s="156"/>
      <c r="CWS639" s="156"/>
      <c r="CWT639" s="156"/>
      <c r="CWU639" s="156"/>
      <c r="CWV639" s="156"/>
      <c r="CWW639" s="156"/>
      <c r="CWX639" s="156"/>
      <c r="CWY639" s="156"/>
      <c r="CWZ639" s="156"/>
      <c r="CXA639" s="156"/>
      <c r="CXB639" s="156"/>
      <c r="CXC639" s="156"/>
      <c r="CXD639" s="156"/>
      <c r="CXE639" s="156"/>
      <c r="CXF639" s="156"/>
      <c r="CXG639" s="156"/>
      <c r="CXH639" s="156"/>
      <c r="CXI639" s="156"/>
      <c r="CXJ639" s="156"/>
      <c r="CXK639" s="156"/>
      <c r="CXL639" s="156"/>
      <c r="CXM639" s="156"/>
      <c r="CXN639" s="156"/>
      <c r="CXO639" s="156"/>
      <c r="CXP639" s="156"/>
      <c r="CXQ639" s="156"/>
      <c r="CXR639" s="156"/>
      <c r="CXS639" s="156"/>
      <c r="CXT639" s="156"/>
      <c r="CXU639" s="156"/>
      <c r="CXV639" s="156"/>
      <c r="CXW639" s="156"/>
      <c r="CXX639" s="156"/>
      <c r="CXY639" s="156"/>
      <c r="CXZ639" s="156"/>
      <c r="CYA639" s="156"/>
      <c r="CYB639" s="156"/>
      <c r="CYC639" s="156"/>
      <c r="CYD639" s="156"/>
      <c r="CYE639" s="156"/>
      <c r="CYF639" s="156"/>
      <c r="CYG639" s="156"/>
      <c r="CYH639" s="156"/>
      <c r="CYI639" s="156"/>
      <c r="CYJ639" s="156"/>
      <c r="CYK639" s="156"/>
      <c r="CYL639" s="156"/>
      <c r="CYM639" s="156"/>
      <c r="CYN639" s="156"/>
      <c r="CYO639" s="156"/>
      <c r="CYP639" s="156"/>
      <c r="CYQ639" s="156"/>
      <c r="CYR639" s="156"/>
      <c r="CYS639" s="156"/>
      <c r="CYT639" s="156"/>
      <c r="CYU639" s="156"/>
      <c r="CYV639" s="156"/>
      <c r="CYW639" s="156"/>
      <c r="CYX639" s="156"/>
      <c r="CYY639" s="156"/>
      <c r="CYZ639" s="156"/>
      <c r="CZA639" s="156"/>
      <c r="CZB639" s="156"/>
      <c r="CZC639" s="156"/>
      <c r="CZD639" s="156"/>
      <c r="CZE639" s="156"/>
      <c r="CZF639" s="156"/>
      <c r="CZG639" s="156"/>
      <c r="CZH639" s="156"/>
      <c r="CZI639" s="156"/>
      <c r="CZJ639" s="156"/>
      <c r="CZK639" s="156"/>
      <c r="CZL639" s="156"/>
      <c r="CZM639" s="156"/>
      <c r="CZN639" s="156"/>
      <c r="CZO639" s="156"/>
      <c r="CZP639" s="156"/>
      <c r="CZQ639" s="156"/>
      <c r="CZR639" s="156"/>
      <c r="CZS639" s="156"/>
      <c r="CZT639" s="156"/>
      <c r="CZU639" s="156"/>
      <c r="CZV639" s="156"/>
      <c r="CZW639" s="156"/>
      <c r="CZX639" s="156"/>
      <c r="CZY639" s="156"/>
      <c r="CZZ639" s="156"/>
      <c r="DAA639" s="156"/>
      <c r="DAB639" s="156"/>
      <c r="DAC639" s="156"/>
      <c r="DAD639" s="156"/>
      <c r="DAE639" s="156"/>
      <c r="DAF639" s="156"/>
      <c r="DAG639" s="156"/>
      <c r="DAH639" s="156"/>
      <c r="DAI639" s="156"/>
      <c r="DAJ639" s="156"/>
      <c r="DAK639" s="156"/>
      <c r="DAL639" s="156"/>
      <c r="DAM639" s="156"/>
      <c r="DAN639" s="156"/>
      <c r="DAO639" s="156"/>
      <c r="DAP639" s="156"/>
      <c r="DAQ639" s="156"/>
      <c r="DAR639" s="156"/>
      <c r="DAS639" s="156"/>
      <c r="DAT639" s="156"/>
      <c r="DAU639" s="156"/>
      <c r="DAV639" s="156"/>
      <c r="DAW639" s="156"/>
      <c r="DAX639" s="156"/>
      <c r="DAY639" s="156"/>
      <c r="DAZ639" s="156"/>
      <c r="DBA639" s="156"/>
      <c r="DBB639" s="156"/>
      <c r="DBC639" s="156"/>
      <c r="DBD639" s="156"/>
      <c r="DBE639" s="156"/>
      <c r="DBF639" s="156"/>
      <c r="DBG639" s="156"/>
      <c r="DBH639" s="156"/>
      <c r="DBI639" s="156"/>
      <c r="DBJ639" s="156"/>
      <c r="DBK639" s="156"/>
      <c r="DBL639" s="156"/>
      <c r="DBM639" s="156"/>
      <c r="DBN639" s="156"/>
      <c r="DBO639" s="156"/>
      <c r="DBP639" s="156"/>
      <c r="DBQ639" s="156"/>
      <c r="DBR639" s="156"/>
      <c r="DBS639" s="156"/>
      <c r="DBT639" s="156"/>
      <c r="DBU639" s="156"/>
      <c r="DBV639" s="156"/>
      <c r="DBW639" s="156"/>
      <c r="DBX639" s="156"/>
      <c r="DBY639" s="156"/>
      <c r="DBZ639" s="156"/>
      <c r="DCA639" s="156"/>
      <c r="DCB639" s="156"/>
      <c r="DCC639" s="156"/>
      <c r="DCD639" s="156"/>
      <c r="DCE639" s="156"/>
      <c r="DCF639" s="156"/>
      <c r="DCG639" s="156"/>
      <c r="DCH639" s="156"/>
      <c r="DCI639" s="156"/>
      <c r="DCJ639" s="156"/>
      <c r="DCK639" s="156"/>
      <c r="DCL639" s="156"/>
      <c r="DCM639" s="156"/>
      <c r="DCN639" s="156"/>
      <c r="DCO639" s="156"/>
      <c r="DCP639" s="156"/>
      <c r="DCQ639" s="156"/>
      <c r="DCR639" s="156"/>
      <c r="DCS639" s="156"/>
      <c r="DCT639" s="156"/>
      <c r="DCU639" s="156"/>
      <c r="DCV639" s="156"/>
      <c r="DCW639" s="156"/>
      <c r="DCX639" s="156"/>
      <c r="DCY639" s="156"/>
      <c r="DCZ639" s="156"/>
      <c r="DDA639" s="156"/>
      <c r="DDB639" s="156"/>
      <c r="DDC639" s="156"/>
      <c r="DDD639" s="156"/>
      <c r="DDE639" s="156"/>
      <c r="DDF639" s="156"/>
      <c r="DDG639" s="156"/>
      <c r="DDH639" s="156"/>
      <c r="DDI639" s="156"/>
      <c r="DDJ639" s="156"/>
      <c r="DDK639" s="156"/>
      <c r="DDL639" s="156"/>
      <c r="DDM639" s="156"/>
      <c r="DDN639" s="156"/>
      <c r="DDO639" s="156"/>
      <c r="DDP639" s="156"/>
      <c r="DDQ639" s="156"/>
      <c r="DDR639" s="156"/>
      <c r="DDS639" s="156"/>
      <c r="DDT639" s="156"/>
      <c r="DDU639" s="156"/>
      <c r="DDV639" s="156"/>
      <c r="DDW639" s="156"/>
      <c r="DDX639" s="156"/>
      <c r="DDY639" s="156"/>
      <c r="DDZ639" s="156"/>
      <c r="DEA639" s="156"/>
      <c r="DEB639" s="156"/>
      <c r="DEC639" s="156"/>
      <c r="DED639" s="156"/>
      <c r="DEE639" s="156"/>
      <c r="DEF639" s="156"/>
      <c r="DEG639" s="156"/>
      <c r="DEH639" s="156"/>
      <c r="DEI639" s="156"/>
      <c r="DEJ639" s="156"/>
      <c r="DEK639" s="156"/>
      <c r="DEL639" s="156"/>
      <c r="DEM639" s="156"/>
      <c r="DEN639" s="156"/>
      <c r="DEO639" s="156"/>
      <c r="DEP639" s="156"/>
      <c r="DEQ639" s="156"/>
      <c r="DER639" s="156"/>
      <c r="DES639" s="156"/>
      <c r="DET639" s="156"/>
      <c r="DEU639" s="156"/>
      <c r="DEV639" s="156"/>
      <c r="DEW639" s="156"/>
      <c r="DEX639" s="156"/>
      <c r="DEY639" s="156"/>
      <c r="DEZ639" s="156"/>
      <c r="DFA639" s="156"/>
      <c r="DFB639" s="156"/>
      <c r="DFC639" s="156"/>
      <c r="DFD639" s="156"/>
      <c r="DFE639" s="156"/>
      <c r="DFF639" s="156"/>
      <c r="DFG639" s="156"/>
      <c r="DFH639" s="156"/>
      <c r="DFI639" s="156"/>
      <c r="DFJ639" s="156"/>
      <c r="DFK639" s="156"/>
      <c r="DFL639" s="156"/>
      <c r="DFM639" s="156"/>
      <c r="DFN639" s="156"/>
      <c r="DFO639" s="156"/>
      <c r="DFP639" s="156"/>
      <c r="DFQ639" s="156"/>
      <c r="DFR639" s="156"/>
      <c r="DFS639" s="156"/>
      <c r="DFT639" s="156"/>
      <c r="DFU639" s="156"/>
      <c r="DFV639" s="156"/>
      <c r="DFW639" s="156"/>
      <c r="DFX639" s="156"/>
      <c r="DFY639" s="156"/>
      <c r="DFZ639" s="156"/>
      <c r="DGA639" s="156"/>
      <c r="DGB639" s="156"/>
      <c r="DGC639" s="156"/>
      <c r="DGD639" s="156"/>
      <c r="DGE639" s="156"/>
      <c r="DGF639" s="156"/>
      <c r="DGG639" s="156"/>
      <c r="DGH639" s="156"/>
      <c r="DGI639" s="156"/>
      <c r="DGJ639" s="156"/>
      <c r="DGK639" s="156"/>
      <c r="DGL639" s="156"/>
      <c r="DGM639" s="156"/>
      <c r="DGN639" s="156"/>
      <c r="DGO639" s="156"/>
      <c r="DGP639" s="156"/>
      <c r="DGQ639" s="156"/>
      <c r="DGR639" s="156"/>
      <c r="DGS639" s="156"/>
      <c r="DGT639" s="156"/>
      <c r="DGU639" s="156"/>
      <c r="DGV639" s="156"/>
      <c r="DGW639" s="156"/>
      <c r="DGX639" s="156"/>
      <c r="DGY639" s="156"/>
      <c r="DGZ639" s="156"/>
      <c r="DHA639" s="156"/>
      <c r="DHB639" s="156"/>
      <c r="DHC639" s="156"/>
      <c r="DHD639" s="156"/>
      <c r="DHE639" s="156"/>
      <c r="DHF639" s="156"/>
      <c r="DHG639" s="156"/>
      <c r="DHH639" s="156"/>
      <c r="DHI639" s="156"/>
      <c r="DHJ639" s="156"/>
      <c r="DHK639" s="156"/>
      <c r="DHL639" s="156"/>
      <c r="DHM639" s="156"/>
      <c r="DHN639" s="156"/>
      <c r="DHO639" s="156"/>
      <c r="DHP639" s="156"/>
      <c r="DHQ639" s="156"/>
      <c r="DHR639" s="156"/>
      <c r="DHS639" s="156"/>
      <c r="DHT639" s="156"/>
      <c r="DHU639" s="156"/>
      <c r="DHV639" s="156"/>
      <c r="DHW639" s="156"/>
      <c r="DHX639" s="156"/>
      <c r="DHY639" s="156"/>
      <c r="DHZ639" s="156"/>
      <c r="DIA639" s="156"/>
      <c r="DIB639" s="156"/>
      <c r="DIC639" s="156"/>
      <c r="DID639" s="156"/>
      <c r="DIE639" s="156"/>
      <c r="DIF639" s="156"/>
      <c r="DIG639" s="156"/>
      <c r="DIH639" s="156"/>
      <c r="DII639" s="156"/>
      <c r="DIJ639" s="156"/>
      <c r="DIK639" s="156"/>
      <c r="DIL639" s="156"/>
      <c r="DIM639" s="156"/>
      <c r="DIN639" s="156"/>
      <c r="DIO639" s="156"/>
      <c r="DIP639" s="156"/>
      <c r="DIQ639" s="156"/>
      <c r="DIR639" s="156"/>
      <c r="DIS639" s="156"/>
      <c r="DIT639" s="156"/>
      <c r="DIU639" s="156"/>
      <c r="DIV639" s="156"/>
      <c r="DIW639" s="156"/>
      <c r="DIX639" s="156"/>
      <c r="DIY639" s="156"/>
      <c r="DIZ639" s="156"/>
      <c r="DJA639" s="156"/>
      <c r="DJB639" s="156"/>
      <c r="DJC639" s="156"/>
      <c r="DJD639" s="156"/>
      <c r="DJE639" s="156"/>
      <c r="DJF639" s="156"/>
      <c r="DJG639" s="156"/>
      <c r="DJH639" s="156"/>
      <c r="DJI639" s="156"/>
      <c r="DJJ639" s="156"/>
      <c r="DJK639" s="156"/>
      <c r="DJL639" s="156"/>
      <c r="DJM639" s="156"/>
      <c r="DJN639" s="156"/>
      <c r="DJO639" s="156"/>
      <c r="DJP639" s="156"/>
      <c r="DJQ639" s="156"/>
      <c r="DJR639" s="156"/>
      <c r="DJS639" s="156"/>
      <c r="DJT639" s="156"/>
      <c r="DJU639" s="156"/>
      <c r="DJV639" s="156"/>
      <c r="DJW639" s="156"/>
      <c r="DJX639" s="156"/>
      <c r="DJY639" s="156"/>
      <c r="DJZ639" s="156"/>
      <c r="DKA639" s="156"/>
      <c r="DKB639" s="156"/>
      <c r="DKC639" s="156"/>
      <c r="DKD639" s="156"/>
      <c r="DKE639" s="156"/>
      <c r="DKF639" s="156"/>
      <c r="DKG639" s="156"/>
      <c r="DKH639" s="156"/>
      <c r="DKI639" s="156"/>
      <c r="DKJ639" s="156"/>
      <c r="DKK639" s="156"/>
      <c r="DKL639" s="156"/>
      <c r="DKM639" s="156"/>
      <c r="DKN639" s="156"/>
      <c r="DKO639" s="156"/>
      <c r="DKP639" s="156"/>
      <c r="DKQ639" s="156"/>
      <c r="DKR639" s="156"/>
      <c r="DKS639" s="156"/>
      <c r="DKT639" s="156"/>
      <c r="DKU639" s="156"/>
      <c r="DKV639" s="156"/>
      <c r="DKW639" s="156"/>
      <c r="DKX639" s="156"/>
      <c r="DKY639" s="156"/>
      <c r="DKZ639" s="156"/>
      <c r="DLA639" s="156"/>
      <c r="DLB639" s="156"/>
      <c r="DLC639" s="156"/>
      <c r="DLD639" s="156"/>
      <c r="DLE639" s="156"/>
      <c r="DLF639" s="156"/>
      <c r="DLG639" s="156"/>
      <c r="DLH639" s="156"/>
      <c r="DLI639" s="156"/>
      <c r="DLJ639" s="156"/>
      <c r="DLK639" s="156"/>
      <c r="DLL639" s="156"/>
      <c r="DLM639" s="156"/>
      <c r="DLN639" s="156"/>
      <c r="DLO639" s="156"/>
      <c r="DLP639" s="156"/>
      <c r="DLQ639" s="156"/>
      <c r="DLR639" s="156"/>
      <c r="DLS639" s="156"/>
      <c r="DLT639" s="156"/>
      <c r="DLU639" s="156"/>
      <c r="DLV639" s="156"/>
      <c r="DLW639" s="156"/>
      <c r="DLX639" s="156"/>
      <c r="DLY639" s="156"/>
      <c r="DLZ639" s="156"/>
      <c r="DMA639" s="156"/>
      <c r="DMB639" s="156"/>
      <c r="DMC639" s="156"/>
      <c r="DMD639" s="156"/>
      <c r="DME639" s="156"/>
      <c r="DMF639" s="156"/>
      <c r="DMG639" s="156"/>
      <c r="DMH639" s="156"/>
      <c r="DMI639" s="156"/>
      <c r="DMJ639" s="156"/>
      <c r="DMK639" s="156"/>
      <c r="DML639" s="156"/>
      <c r="DMM639" s="156"/>
      <c r="DMN639" s="156"/>
      <c r="DMO639" s="156"/>
      <c r="DMP639" s="156"/>
      <c r="DMQ639" s="156"/>
      <c r="DMR639" s="156"/>
      <c r="DMS639" s="156"/>
      <c r="DMT639" s="156"/>
      <c r="DMU639" s="156"/>
      <c r="DMV639" s="156"/>
      <c r="DMW639" s="156"/>
      <c r="DMX639" s="156"/>
      <c r="DMY639" s="156"/>
      <c r="DMZ639" s="156"/>
      <c r="DNA639" s="156"/>
      <c r="DNB639" s="156"/>
      <c r="DNC639" s="156"/>
      <c r="DND639" s="156"/>
      <c r="DNE639" s="156"/>
      <c r="DNF639" s="156"/>
      <c r="DNG639" s="156"/>
      <c r="DNH639" s="156"/>
      <c r="DNI639" s="156"/>
      <c r="DNJ639" s="156"/>
      <c r="DNK639" s="156"/>
      <c r="DNL639" s="156"/>
      <c r="DNM639" s="156"/>
      <c r="DNN639" s="156"/>
      <c r="DNO639" s="156"/>
      <c r="DNP639" s="156"/>
      <c r="DNQ639" s="156"/>
      <c r="DNR639" s="156"/>
      <c r="DNS639" s="156"/>
      <c r="DNT639" s="156"/>
      <c r="DNU639" s="156"/>
      <c r="DNV639" s="156"/>
      <c r="DNW639" s="156"/>
      <c r="DNX639" s="156"/>
      <c r="DNY639" s="156"/>
      <c r="DNZ639" s="156"/>
      <c r="DOA639" s="156"/>
      <c r="DOB639" s="156"/>
      <c r="DOC639" s="156"/>
      <c r="DOD639" s="156"/>
      <c r="DOE639" s="156"/>
      <c r="DOF639" s="156"/>
      <c r="DOG639" s="156"/>
      <c r="DOH639" s="156"/>
      <c r="DOI639" s="156"/>
      <c r="DOJ639" s="156"/>
      <c r="DOK639" s="156"/>
      <c r="DOL639" s="156"/>
      <c r="DOM639" s="156"/>
      <c r="DON639" s="156"/>
      <c r="DOO639" s="156"/>
      <c r="DOP639" s="156"/>
      <c r="DOQ639" s="156"/>
      <c r="DOR639" s="156"/>
      <c r="DOS639" s="156"/>
      <c r="DOT639" s="156"/>
      <c r="DOU639" s="156"/>
      <c r="DOV639" s="156"/>
      <c r="DOW639" s="156"/>
      <c r="DOX639" s="156"/>
      <c r="DOY639" s="156"/>
      <c r="DOZ639" s="156"/>
      <c r="DPA639" s="156"/>
      <c r="DPB639" s="156"/>
      <c r="DPC639" s="156"/>
      <c r="DPD639" s="156"/>
      <c r="DPE639" s="156"/>
      <c r="DPF639" s="156"/>
      <c r="DPG639" s="156"/>
      <c r="DPH639" s="156"/>
      <c r="DPI639" s="156"/>
      <c r="DPJ639" s="156"/>
      <c r="DPK639" s="156"/>
      <c r="DPL639" s="156"/>
      <c r="DPM639" s="156"/>
      <c r="DPN639" s="156"/>
      <c r="DPO639" s="156"/>
      <c r="DPP639" s="156"/>
      <c r="DPQ639" s="156"/>
      <c r="DPR639" s="156"/>
      <c r="DPS639" s="156"/>
      <c r="DPT639" s="156"/>
      <c r="DPU639" s="156"/>
      <c r="DPV639" s="156"/>
      <c r="DPW639" s="156"/>
      <c r="DPX639" s="156"/>
      <c r="DPY639" s="156"/>
      <c r="DPZ639" s="156"/>
      <c r="DQA639" s="156"/>
      <c r="DQB639" s="156"/>
      <c r="DQC639" s="156"/>
      <c r="DQD639" s="156"/>
      <c r="DQE639" s="156"/>
      <c r="DQF639" s="156"/>
      <c r="DQG639" s="156"/>
      <c r="DQH639" s="156"/>
      <c r="DQI639" s="156"/>
      <c r="DQJ639" s="156"/>
      <c r="DQK639" s="156"/>
      <c r="DQL639" s="156"/>
      <c r="DQM639" s="156"/>
      <c r="DQN639" s="156"/>
      <c r="DQO639" s="156"/>
      <c r="DQP639" s="156"/>
      <c r="DQQ639" s="156"/>
      <c r="DQR639" s="156"/>
      <c r="DQS639" s="156"/>
      <c r="DQT639" s="156"/>
      <c r="DQU639" s="156"/>
      <c r="DQV639" s="156"/>
      <c r="DQW639" s="156"/>
      <c r="DQX639" s="156"/>
      <c r="DQY639" s="156"/>
      <c r="DQZ639" s="156"/>
      <c r="DRA639" s="156"/>
      <c r="DRB639" s="156"/>
      <c r="DRC639" s="156"/>
      <c r="DRD639" s="156"/>
      <c r="DRE639" s="156"/>
      <c r="DRF639" s="156"/>
      <c r="DRG639" s="156"/>
      <c r="DRH639" s="156"/>
      <c r="DRI639" s="156"/>
      <c r="DRJ639" s="156"/>
      <c r="DRK639" s="156"/>
      <c r="DRL639" s="156"/>
      <c r="DRM639" s="156"/>
      <c r="DRN639" s="156"/>
      <c r="DRO639" s="156"/>
      <c r="DRP639" s="156"/>
      <c r="DRQ639" s="156"/>
      <c r="DRR639" s="156"/>
      <c r="DRS639" s="156"/>
      <c r="DRT639" s="156"/>
      <c r="DRU639" s="156"/>
      <c r="DRV639" s="156"/>
      <c r="DRW639" s="156"/>
      <c r="DRX639" s="156"/>
      <c r="DRY639" s="156"/>
      <c r="DRZ639" s="156"/>
      <c r="DSA639" s="156"/>
      <c r="DSB639" s="156"/>
      <c r="DSC639" s="156"/>
      <c r="DSD639" s="156"/>
      <c r="DSE639" s="156"/>
      <c r="DSF639" s="156"/>
      <c r="DSG639" s="156"/>
      <c r="DSH639" s="156"/>
      <c r="DSI639" s="156"/>
      <c r="DSJ639" s="156"/>
      <c r="DSK639" s="156"/>
      <c r="DSL639" s="156"/>
      <c r="DSM639" s="156"/>
      <c r="DSN639" s="156"/>
      <c r="DSO639" s="156"/>
      <c r="DSP639" s="156"/>
      <c r="DSQ639" s="156"/>
      <c r="DSR639" s="156"/>
      <c r="DSS639" s="156"/>
      <c r="DST639" s="156"/>
      <c r="DSU639" s="156"/>
      <c r="DSV639" s="156"/>
      <c r="DSW639" s="156"/>
      <c r="DSX639" s="156"/>
      <c r="DSY639" s="156"/>
      <c r="DSZ639" s="156"/>
      <c r="DTA639" s="156"/>
      <c r="DTB639" s="156"/>
      <c r="DTC639" s="156"/>
      <c r="DTD639" s="156"/>
      <c r="DTE639" s="156"/>
      <c r="DTF639" s="156"/>
      <c r="DTG639" s="156"/>
      <c r="DTH639" s="156"/>
      <c r="DTI639" s="156"/>
      <c r="DTJ639" s="156"/>
      <c r="DTK639" s="156"/>
      <c r="DTL639" s="156"/>
      <c r="DTM639" s="156"/>
      <c r="DTN639" s="156"/>
      <c r="DTO639" s="156"/>
      <c r="DTP639" s="156"/>
      <c r="DTQ639" s="156"/>
      <c r="DTR639" s="156"/>
      <c r="DTS639" s="156"/>
      <c r="DTT639" s="156"/>
      <c r="DTU639" s="156"/>
      <c r="DTV639" s="156"/>
      <c r="DTW639" s="156"/>
      <c r="DTX639" s="156"/>
      <c r="DTY639" s="156"/>
      <c r="DTZ639" s="156"/>
      <c r="DUA639" s="156"/>
      <c r="DUB639" s="156"/>
      <c r="DUC639" s="156"/>
      <c r="DUD639" s="156"/>
      <c r="DUE639" s="156"/>
      <c r="DUF639" s="156"/>
      <c r="DUG639" s="156"/>
      <c r="DUH639" s="156"/>
      <c r="DUI639" s="156"/>
      <c r="DUJ639" s="156"/>
      <c r="DUK639" s="156"/>
      <c r="DUL639" s="156"/>
      <c r="DUM639" s="156"/>
      <c r="DUN639" s="156"/>
      <c r="DUO639" s="156"/>
      <c r="DUP639" s="156"/>
      <c r="DUQ639" s="156"/>
      <c r="DUR639" s="156"/>
      <c r="DUS639" s="156"/>
      <c r="DUT639" s="156"/>
      <c r="DUU639" s="156"/>
      <c r="DUV639" s="156"/>
      <c r="DUW639" s="156"/>
      <c r="DUX639" s="156"/>
      <c r="DUY639" s="156"/>
      <c r="DUZ639" s="156"/>
      <c r="DVA639" s="156"/>
      <c r="DVB639" s="156"/>
      <c r="DVC639" s="156"/>
      <c r="DVD639" s="156"/>
      <c r="DVE639" s="156"/>
      <c r="DVF639" s="156"/>
      <c r="DVG639" s="156"/>
      <c r="DVH639" s="156"/>
      <c r="DVI639" s="156"/>
      <c r="DVJ639" s="156"/>
      <c r="DVK639" s="156"/>
      <c r="DVL639" s="156"/>
      <c r="DVM639" s="156"/>
      <c r="DVN639" s="156"/>
      <c r="DVO639" s="156"/>
      <c r="DVP639" s="156"/>
      <c r="DVQ639" s="156"/>
      <c r="DVR639" s="156"/>
      <c r="DVS639" s="156"/>
      <c r="DVT639" s="156"/>
      <c r="DVU639" s="156"/>
      <c r="DVV639" s="156"/>
      <c r="DVW639" s="156"/>
      <c r="DVX639" s="156"/>
      <c r="DVY639" s="156"/>
      <c r="DVZ639" s="156"/>
      <c r="DWA639" s="156"/>
      <c r="DWB639" s="156"/>
      <c r="DWC639" s="156"/>
      <c r="DWD639" s="156"/>
      <c r="DWE639" s="156"/>
      <c r="DWF639" s="156"/>
      <c r="DWG639" s="156"/>
      <c r="DWH639" s="156"/>
      <c r="DWI639" s="156"/>
      <c r="DWJ639" s="156"/>
      <c r="DWK639" s="156"/>
      <c r="DWL639" s="156"/>
      <c r="DWM639" s="156"/>
      <c r="DWN639" s="156"/>
      <c r="DWO639" s="156"/>
      <c r="DWP639" s="156"/>
      <c r="DWQ639" s="156"/>
      <c r="DWR639" s="156"/>
      <c r="DWS639" s="156"/>
      <c r="DWT639" s="156"/>
      <c r="DWU639" s="156"/>
      <c r="DWV639" s="156"/>
      <c r="DWW639" s="156"/>
      <c r="DWX639" s="156"/>
      <c r="DWY639" s="156"/>
      <c r="DWZ639" s="156"/>
      <c r="DXA639" s="156"/>
      <c r="DXB639" s="156"/>
      <c r="DXC639" s="156"/>
      <c r="DXD639" s="156"/>
      <c r="DXE639" s="156"/>
      <c r="DXF639" s="156"/>
      <c r="DXG639" s="156"/>
      <c r="DXH639" s="156"/>
      <c r="DXI639" s="156"/>
      <c r="DXJ639" s="156"/>
      <c r="DXK639" s="156"/>
      <c r="DXL639" s="156"/>
      <c r="DXM639" s="156"/>
      <c r="DXN639" s="156"/>
      <c r="DXO639" s="156"/>
      <c r="DXP639" s="156"/>
      <c r="DXQ639" s="156"/>
      <c r="DXR639" s="156"/>
      <c r="DXS639" s="156"/>
      <c r="DXT639" s="156"/>
      <c r="DXU639" s="156"/>
      <c r="DXV639" s="156"/>
      <c r="DXW639" s="156"/>
      <c r="DXX639" s="156"/>
      <c r="DXY639" s="156"/>
      <c r="DXZ639" s="156"/>
      <c r="DYA639" s="156"/>
      <c r="DYB639" s="156"/>
      <c r="DYC639" s="156"/>
      <c r="DYD639" s="156"/>
      <c r="DYE639" s="156"/>
      <c r="DYF639" s="156"/>
      <c r="DYG639" s="156"/>
      <c r="DYH639" s="156"/>
      <c r="DYI639" s="156"/>
      <c r="DYJ639" s="156"/>
      <c r="DYK639" s="156"/>
      <c r="DYL639" s="156"/>
      <c r="DYM639" s="156"/>
      <c r="DYN639" s="156"/>
      <c r="DYO639" s="156"/>
      <c r="DYP639" s="156"/>
      <c r="DYQ639" s="156"/>
      <c r="DYR639" s="156"/>
      <c r="DYS639" s="156"/>
      <c r="DYT639" s="156"/>
      <c r="DYU639" s="156"/>
      <c r="DYV639" s="156"/>
      <c r="DYW639" s="156"/>
      <c r="DYX639" s="156"/>
      <c r="DYY639" s="156"/>
      <c r="DYZ639" s="156"/>
      <c r="DZA639" s="156"/>
      <c r="DZB639" s="156"/>
      <c r="DZC639" s="156"/>
      <c r="DZD639" s="156"/>
      <c r="DZE639" s="156"/>
      <c r="DZF639" s="156"/>
      <c r="DZG639" s="156"/>
      <c r="DZH639" s="156"/>
      <c r="DZI639" s="156"/>
      <c r="DZJ639" s="156"/>
      <c r="DZK639" s="156"/>
      <c r="DZL639" s="156"/>
      <c r="DZM639" s="156"/>
      <c r="DZN639" s="156"/>
      <c r="DZO639" s="156"/>
      <c r="DZP639" s="156"/>
      <c r="DZQ639" s="156"/>
      <c r="DZR639" s="156"/>
      <c r="DZS639" s="156"/>
      <c r="DZT639" s="156"/>
      <c r="DZU639" s="156"/>
      <c r="DZV639" s="156"/>
      <c r="DZW639" s="156"/>
      <c r="DZX639" s="156"/>
      <c r="DZY639" s="156"/>
      <c r="DZZ639" s="156"/>
      <c r="EAA639" s="156"/>
      <c r="EAB639" s="156"/>
      <c r="EAC639" s="156"/>
      <c r="EAD639" s="156"/>
      <c r="EAE639" s="156"/>
      <c r="EAF639" s="156"/>
      <c r="EAG639" s="156"/>
      <c r="EAH639" s="156"/>
      <c r="EAI639" s="156"/>
      <c r="EAJ639" s="156"/>
      <c r="EAK639" s="156"/>
      <c r="EAL639" s="156"/>
      <c r="EAM639" s="156"/>
      <c r="EAN639" s="156"/>
      <c r="EAO639" s="156"/>
      <c r="EAP639" s="156"/>
      <c r="EAQ639" s="156"/>
      <c r="EAR639" s="156"/>
      <c r="EAS639" s="156"/>
      <c r="EAT639" s="156"/>
      <c r="EAU639" s="156"/>
      <c r="EAV639" s="156"/>
      <c r="EAW639" s="156"/>
      <c r="EAX639" s="156"/>
      <c r="EAY639" s="156"/>
      <c r="EAZ639" s="156"/>
      <c r="EBA639" s="156"/>
      <c r="EBB639" s="156"/>
      <c r="EBC639" s="156"/>
      <c r="EBD639" s="156"/>
      <c r="EBE639" s="156"/>
      <c r="EBF639" s="156"/>
      <c r="EBG639" s="156"/>
      <c r="EBH639" s="156"/>
      <c r="EBI639" s="156"/>
      <c r="EBJ639" s="156"/>
      <c r="EBK639" s="156"/>
      <c r="EBL639" s="156"/>
      <c r="EBM639" s="156"/>
      <c r="EBN639" s="156"/>
      <c r="EBO639" s="156"/>
      <c r="EBP639" s="156"/>
      <c r="EBQ639" s="156"/>
      <c r="EBR639" s="156"/>
      <c r="EBS639" s="156"/>
      <c r="EBT639" s="156"/>
      <c r="EBU639" s="156"/>
      <c r="EBV639" s="156"/>
      <c r="EBW639" s="156"/>
      <c r="EBX639" s="156"/>
      <c r="EBY639" s="156"/>
      <c r="EBZ639" s="156"/>
      <c r="ECA639" s="156"/>
      <c r="ECB639" s="156"/>
      <c r="ECC639" s="156"/>
      <c r="ECD639" s="156"/>
      <c r="ECE639" s="156"/>
      <c r="ECF639" s="156"/>
      <c r="ECG639" s="156"/>
      <c r="ECH639" s="156"/>
      <c r="ECI639" s="156"/>
      <c r="ECJ639" s="156"/>
      <c r="ECK639" s="156"/>
      <c r="ECL639" s="156"/>
      <c r="ECM639" s="156"/>
      <c r="ECN639" s="156"/>
      <c r="ECO639" s="156"/>
      <c r="ECP639" s="156"/>
      <c r="ECQ639" s="156"/>
      <c r="ECR639" s="156"/>
      <c r="ECS639" s="156"/>
      <c r="ECT639" s="156"/>
      <c r="ECU639" s="156"/>
      <c r="ECV639" s="156"/>
      <c r="ECW639" s="156"/>
      <c r="ECX639" s="156"/>
      <c r="ECY639" s="156"/>
      <c r="ECZ639" s="156"/>
      <c r="EDA639" s="156"/>
      <c r="EDB639" s="156"/>
      <c r="EDC639" s="156"/>
      <c r="EDD639" s="156"/>
      <c r="EDE639" s="156"/>
      <c r="EDF639" s="156"/>
      <c r="EDG639" s="156"/>
      <c r="EDH639" s="156"/>
      <c r="EDI639" s="156"/>
      <c r="EDJ639" s="156"/>
      <c r="EDK639" s="156"/>
      <c r="EDL639" s="156"/>
      <c r="EDM639" s="156"/>
      <c r="EDN639" s="156"/>
      <c r="EDO639" s="156"/>
      <c r="EDP639" s="156"/>
      <c r="EDQ639" s="156"/>
      <c r="EDR639" s="156"/>
      <c r="EDS639" s="156"/>
      <c r="EDT639" s="156"/>
      <c r="EDU639" s="156"/>
      <c r="EDV639" s="156"/>
      <c r="EDW639" s="156"/>
      <c r="EDX639" s="156"/>
      <c r="EDY639" s="156"/>
      <c r="EDZ639" s="156"/>
      <c r="EEA639" s="156"/>
      <c r="EEB639" s="156"/>
      <c r="EEC639" s="156"/>
      <c r="EED639" s="156"/>
      <c r="EEE639" s="156"/>
      <c r="EEF639" s="156"/>
      <c r="EEG639" s="156"/>
      <c r="EEH639" s="156"/>
      <c r="EEI639" s="156"/>
      <c r="EEJ639" s="156"/>
      <c r="EEK639" s="156"/>
      <c r="EEL639" s="156"/>
      <c r="EEM639" s="156"/>
      <c r="EEN639" s="156"/>
      <c r="EEO639" s="156"/>
      <c r="EEP639" s="156"/>
      <c r="EEQ639" s="156"/>
      <c r="EER639" s="156"/>
      <c r="EES639" s="156"/>
      <c r="EET639" s="156"/>
      <c r="EEU639" s="156"/>
      <c r="EEV639" s="156"/>
      <c r="EEW639" s="156"/>
      <c r="EEX639" s="156"/>
      <c r="EEY639" s="156"/>
      <c r="EEZ639" s="156"/>
      <c r="EFA639" s="156"/>
      <c r="EFB639" s="156"/>
      <c r="EFC639" s="156"/>
      <c r="EFD639" s="156"/>
      <c r="EFE639" s="156"/>
      <c r="EFF639" s="156"/>
      <c r="EFG639" s="156"/>
      <c r="EFH639" s="156"/>
      <c r="EFI639" s="156"/>
      <c r="EFJ639" s="156"/>
      <c r="EFK639" s="156"/>
      <c r="EFL639" s="156"/>
      <c r="EFM639" s="156"/>
      <c r="EFN639" s="156"/>
      <c r="EFO639" s="156"/>
      <c r="EFP639" s="156"/>
      <c r="EFQ639" s="156"/>
      <c r="EFR639" s="156"/>
      <c r="EFS639" s="156"/>
      <c r="EFT639" s="156"/>
      <c r="EFU639" s="156"/>
      <c r="EFV639" s="156"/>
      <c r="EFW639" s="156"/>
      <c r="EFX639" s="156"/>
      <c r="EFY639" s="156"/>
      <c r="EFZ639" s="156"/>
      <c r="EGA639" s="156"/>
      <c r="EGB639" s="156"/>
      <c r="EGC639" s="156"/>
      <c r="EGD639" s="156"/>
      <c r="EGE639" s="156"/>
      <c r="EGF639" s="156"/>
      <c r="EGG639" s="156"/>
      <c r="EGH639" s="156"/>
      <c r="EGI639" s="156"/>
      <c r="EGJ639" s="156"/>
      <c r="EGK639" s="156"/>
      <c r="EGL639" s="156"/>
      <c r="EGM639" s="156"/>
      <c r="EGN639" s="156"/>
      <c r="EGO639" s="156"/>
      <c r="EGP639" s="156"/>
      <c r="EGQ639" s="156"/>
      <c r="EGR639" s="156"/>
      <c r="EGS639" s="156"/>
      <c r="EGT639" s="156"/>
      <c r="EGU639" s="156"/>
      <c r="EGV639" s="156"/>
      <c r="EGW639" s="156"/>
      <c r="EGX639" s="156"/>
      <c r="EGY639" s="156"/>
      <c r="EGZ639" s="156"/>
      <c r="EHA639" s="156"/>
      <c r="EHB639" s="156"/>
      <c r="EHC639" s="156"/>
      <c r="EHD639" s="156"/>
      <c r="EHE639" s="156"/>
      <c r="EHF639" s="156"/>
      <c r="EHG639" s="156"/>
      <c r="EHH639" s="156"/>
      <c r="EHI639" s="156"/>
      <c r="EHJ639" s="156"/>
      <c r="EHK639" s="156"/>
      <c r="EHL639" s="156"/>
      <c r="EHM639" s="156"/>
      <c r="EHN639" s="156"/>
      <c r="EHO639" s="156"/>
      <c r="EHP639" s="156"/>
      <c r="EHQ639" s="156"/>
      <c r="EHR639" s="156"/>
      <c r="EHS639" s="156"/>
      <c r="EHT639" s="156"/>
      <c r="EHU639" s="156"/>
      <c r="EHV639" s="156"/>
      <c r="EHW639" s="156"/>
      <c r="EHX639" s="156"/>
      <c r="EHY639" s="156"/>
      <c r="EHZ639" s="156"/>
      <c r="EIA639" s="156"/>
      <c r="EIB639" s="156"/>
      <c r="EIC639" s="156"/>
      <c r="EID639" s="156"/>
      <c r="EIE639" s="156"/>
      <c r="EIF639" s="156"/>
      <c r="EIG639" s="156"/>
      <c r="EIH639" s="156"/>
      <c r="EII639" s="156"/>
      <c r="EIJ639" s="156"/>
      <c r="EIK639" s="156"/>
      <c r="EIL639" s="156"/>
      <c r="EIM639" s="156"/>
      <c r="EIN639" s="156"/>
      <c r="EIO639" s="156"/>
      <c r="EIP639" s="156"/>
      <c r="EIQ639" s="156"/>
      <c r="EIR639" s="156"/>
      <c r="EIS639" s="156"/>
      <c r="EIT639" s="156"/>
      <c r="EIU639" s="156"/>
      <c r="EIV639" s="156"/>
      <c r="EIW639" s="156"/>
      <c r="EIX639" s="156"/>
      <c r="EIY639" s="156"/>
      <c r="EIZ639" s="156"/>
      <c r="EJA639" s="156"/>
      <c r="EJB639" s="156"/>
      <c r="EJC639" s="156"/>
      <c r="EJD639" s="156"/>
      <c r="EJE639" s="156"/>
      <c r="EJF639" s="156"/>
      <c r="EJG639" s="156"/>
      <c r="EJH639" s="156"/>
      <c r="EJI639" s="156"/>
      <c r="EJJ639" s="156"/>
      <c r="EJK639" s="156"/>
      <c r="EJL639" s="156"/>
      <c r="EJM639" s="156"/>
      <c r="EJN639" s="156"/>
      <c r="EJO639" s="156"/>
      <c r="EJP639" s="156"/>
      <c r="EJQ639" s="156"/>
      <c r="EJR639" s="156"/>
      <c r="EJS639" s="156"/>
      <c r="EJT639" s="156"/>
      <c r="EJU639" s="156"/>
      <c r="EJV639" s="156"/>
      <c r="EJW639" s="156"/>
      <c r="EJX639" s="156"/>
      <c r="EJY639" s="156"/>
      <c r="EJZ639" s="156"/>
      <c r="EKA639" s="156"/>
      <c r="EKB639" s="156"/>
      <c r="EKC639" s="156"/>
      <c r="EKD639" s="156"/>
      <c r="EKE639" s="156"/>
      <c r="EKF639" s="156"/>
      <c r="EKG639" s="156"/>
      <c r="EKH639" s="156"/>
      <c r="EKI639" s="156"/>
      <c r="EKJ639" s="156"/>
      <c r="EKK639" s="156"/>
      <c r="EKL639" s="156"/>
      <c r="EKM639" s="156"/>
      <c r="EKN639" s="156"/>
      <c r="EKO639" s="156"/>
      <c r="EKP639" s="156"/>
      <c r="EKQ639" s="156"/>
      <c r="EKR639" s="156"/>
      <c r="EKS639" s="156"/>
      <c r="EKT639" s="156"/>
      <c r="EKU639" s="156"/>
      <c r="EKV639" s="156"/>
      <c r="EKW639" s="156"/>
      <c r="EKX639" s="156"/>
      <c r="EKY639" s="156"/>
      <c r="EKZ639" s="156"/>
      <c r="ELA639" s="156"/>
      <c r="ELB639" s="156"/>
      <c r="ELC639" s="156"/>
      <c r="ELD639" s="156"/>
      <c r="ELE639" s="156"/>
      <c r="ELF639" s="156"/>
      <c r="ELG639" s="156"/>
      <c r="ELH639" s="156"/>
      <c r="ELI639" s="156"/>
      <c r="ELJ639" s="156"/>
      <c r="ELK639" s="156"/>
      <c r="ELL639" s="156"/>
      <c r="ELM639" s="156"/>
      <c r="ELN639" s="156"/>
      <c r="ELO639" s="156"/>
      <c r="ELP639" s="156"/>
      <c r="ELQ639" s="156"/>
      <c r="ELR639" s="156"/>
      <c r="ELS639" s="156"/>
      <c r="ELT639" s="156"/>
      <c r="ELU639" s="156"/>
      <c r="ELV639" s="156"/>
      <c r="ELW639" s="156"/>
      <c r="ELX639" s="156"/>
      <c r="ELY639" s="156"/>
      <c r="ELZ639" s="156"/>
      <c r="EMA639" s="156"/>
      <c r="EMB639" s="156"/>
      <c r="EMC639" s="156"/>
      <c r="EMD639" s="156"/>
      <c r="EME639" s="156"/>
      <c r="EMF639" s="156"/>
      <c r="EMG639" s="156"/>
      <c r="EMH639" s="156"/>
      <c r="EMI639" s="156"/>
      <c r="EMJ639" s="156"/>
      <c r="EMK639" s="156"/>
      <c r="EML639" s="156"/>
      <c r="EMM639" s="156"/>
      <c r="EMN639" s="156"/>
      <c r="EMO639" s="156"/>
      <c r="EMP639" s="156"/>
      <c r="EMQ639" s="156"/>
      <c r="EMR639" s="156"/>
      <c r="EMS639" s="156"/>
      <c r="EMT639" s="156"/>
      <c r="EMU639" s="156"/>
      <c r="EMV639" s="156"/>
      <c r="EMW639" s="156"/>
      <c r="EMX639" s="156"/>
      <c r="EMY639" s="156"/>
      <c r="EMZ639" s="156"/>
      <c r="ENA639" s="156"/>
      <c r="ENB639" s="156"/>
      <c r="ENC639" s="156"/>
      <c r="END639" s="156"/>
      <c r="ENE639" s="156"/>
      <c r="ENF639" s="156"/>
      <c r="ENG639" s="156"/>
      <c r="ENH639" s="156"/>
      <c r="ENI639" s="156"/>
      <c r="ENJ639" s="156"/>
      <c r="ENK639" s="156"/>
      <c r="ENL639" s="156"/>
      <c r="ENM639" s="156"/>
      <c r="ENN639" s="156"/>
      <c r="ENO639" s="156"/>
      <c r="ENP639" s="156"/>
      <c r="ENQ639" s="156"/>
      <c r="ENR639" s="156"/>
      <c r="ENS639" s="156"/>
      <c r="ENT639" s="156"/>
      <c r="ENU639" s="156"/>
      <c r="ENV639" s="156"/>
      <c r="ENW639" s="156"/>
      <c r="ENX639" s="156"/>
      <c r="ENY639" s="156"/>
      <c r="ENZ639" s="156"/>
      <c r="EOA639" s="156"/>
      <c r="EOB639" s="156"/>
      <c r="EOC639" s="156"/>
      <c r="EOD639" s="156"/>
      <c r="EOE639" s="156"/>
      <c r="EOF639" s="156"/>
      <c r="EOG639" s="156"/>
      <c r="EOH639" s="156"/>
      <c r="EOI639" s="156"/>
      <c r="EOJ639" s="156"/>
      <c r="EOK639" s="156"/>
      <c r="EOL639" s="156"/>
      <c r="EOM639" s="156"/>
      <c r="EON639" s="156"/>
      <c r="EOO639" s="156"/>
      <c r="EOP639" s="156"/>
      <c r="EOQ639" s="156"/>
      <c r="EOR639" s="156"/>
      <c r="EOS639" s="156"/>
      <c r="EOT639" s="156"/>
      <c r="EOU639" s="156"/>
      <c r="EOV639" s="156"/>
      <c r="EOW639" s="156"/>
      <c r="EOX639" s="156"/>
      <c r="EOY639" s="156"/>
      <c r="EOZ639" s="156"/>
      <c r="EPA639" s="156"/>
      <c r="EPB639" s="156"/>
      <c r="EPC639" s="156"/>
      <c r="EPD639" s="156"/>
      <c r="EPE639" s="156"/>
      <c r="EPF639" s="156"/>
      <c r="EPG639" s="156"/>
      <c r="EPH639" s="156"/>
      <c r="EPI639" s="156"/>
      <c r="EPJ639" s="156"/>
      <c r="EPK639" s="156"/>
      <c r="EPL639" s="156"/>
      <c r="EPM639" s="156"/>
      <c r="EPN639" s="156"/>
      <c r="EPO639" s="156"/>
      <c r="EPP639" s="156"/>
      <c r="EPQ639" s="156"/>
      <c r="EPR639" s="156"/>
      <c r="EPS639" s="156"/>
      <c r="EPT639" s="156"/>
      <c r="EPU639" s="156"/>
      <c r="EPV639" s="156"/>
      <c r="EPW639" s="156"/>
      <c r="EPX639" s="156"/>
      <c r="EPY639" s="156"/>
      <c r="EPZ639" s="156"/>
      <c r="EQA639" s="156"/>
      <c r="EQB639" s="156"/>
      <c r="EQC639" s="156"/>
      <c r="EQD639" s="156"/>
      <c r="EQE639" s="156"/>
      <c r="EQF639" s="156"/>
      <c r="EQG639" s="156"/>
      <c r="EQH639" s="156"/>
      <c r="EQI639" s="156"/>
      <c r="EQJ639" s="156"/>
      <c r="EQK639" s="156"/>
      <c r="EQL639" s="156"/>
      <c r="EQM639" s="156"/>
      <c r="EQN639" s="156"/>
      <c r="EQO639" s="156"/>
      <c r="EQP639" s="156"/>
      <c r="EQQ639" s="156"/>
      <c r="EQR639" s="156"/>
      <c r="EQS639" s="156"/>
      <c r="EQT639" s="156"/>
      <c r="EQU639" s="156"/>
      <c r="EQV639" s="156"/>
      <c r="EQW639" s="156"/>
      <c r="EQX639" s="156"/>
      <c r="EQY639" s="156"/>
      <c r="EQZ639" s="156"/>
      <c r="ERA639" s="156"/>
      <c r="ERB639" s="156"/>
      <c r="ERC639" s="156"/>
      <c r="ERD639" s="156"/>
      <c r="ERE639" s="156"/>
      <c r="ERF639" s="156"/>
      <c r="ERG639" s="156"/>
      <c r="ERH639" s="156"/>
      <c r="ERI639" s="156"/>
      <c r="ERJ639" s="156"/>
      <c r="ERK639" s="156"/>
      <c r="ERL639" s="156"/>
      <c r="ERM639" s="156"/>
      <c r="ERN639" s="156"/>
      <c r="ERO639" s="156"/>
      <c r="ERP639" s="156"/>
      <c r="ERQ639" s="156"/>
      <c r="ERR639" s="156"/>
      <c r="ERS639" s="156"/>
      <c r="ERT639" s="156"/>
      <c r="ERU639" s="156"/>
      <c r="ERV639" s="156"/>
      <c r="ERW639" s="156"/>
      <c r="ERX639" s="156"/>
      <c r="ERY639" s="156"/>
      <c r="ERZ639" s="156"/>
      <c r="ESA639" s="156"/>
      <c r="ESB639" s="156"/>
      <c r="ESC639" s="156"/>
      <c r="ESD639" s="156"/>
      <c r="ESE639" s="156"/>
      <c r="ESF639" s="156"/>
      <c r="ESG639" s="156"/>
      <c r="ESH639" s="156"/>
      <c r="ESI639" s="156"/>
      <c r="ESJ639" s="156"/>
      <c r="ESK639" s="156"/>
      <c r="ESL639" s="156"/>
      <c r="ESM639" s="156"/>
      <c r="ESN639" s="156"/>
      <c r="ESO639" s="156"/>
      <c r="ESP639" s="156"/>
      <c r="ESQ639" s="156"/>
      <c r="ESR639" s="156"/>
      <c r="ESS639" s="156"/>
      <c r="EST639" s="156"/>
      <c r="ESU639" s="156"/>
      <c r="ESV639" s="156"/>
      <c r="ESW639" s="156"/>
      <c r="ESX639" s="156"/>
      <c r="ESY639" s="156"/>
      <c r="ESZ639" s="156"/>
      <c r="ETA639" s="156"/>
      <c r="ETB639" s="156"/>
      <c r="ETC639" s="156"/>
      <c r="ETD639" s="156"/>
      <c r="ETE639" s="156"/>
      <c r="ETF639" s="156"/>
      <c r="ETG639" s="156"/>
      <c r="ETH639" s="156"/>
      <c r="ETI639" s="156"/>
      <c r="ETJ639" s="156"/>
      <c r="ETK639" s="156"/>
      <c r="ETL639" s="156"/>
      <c r="ETM639" s="156"/>
      <c r="ETN639" s="156"/>
      <c r="ETO639" s="156"/>
      <c r="ETP639" s="156"/>
      <c r="ETQ639" s="156"/>
      <c r="ETR639" s="156"/>
      <c r="ETS639" s="156"/>
      <c r="ETT639" s="156"/>
      <c r="ETU639" s="156"/>
      <c r="ETV639" s="156"/>
      <c r="ETW639" s="156"/>
      <c r="ETX639" s="156"/>
      <c r="ETY639" s="156"/>
      <c r="ETZ639" s="156"/>
      <c r="EUA639" s="156"/>
      <c r="EUB639" s="156"/>
      <c r="EUC639" s="156"/>
      <c r="EUD639" s="156"/>
      <c r="EUE639" s="156"/>
      <c r="EUF639" s="156"/>
      <c r="EUG639" s="156"/>
      <c r="EUH639" s="156"/>
      <c r="EUI639" s="156"/>
      <c r="EUJ639" s="156"/>
      <c r="EUK639" s="156"/>
      <c r="EUL639" s="156"/>
      <c r="EUM639" s="156"/>
      <c r="EUN639" s="156"/>
      <c r="EUO639" s="156"/>
      <c r="EUP639" s="156"/>
      <c r="EUQ639" s="156"/>
      <c r="EUR639" s="156"/>
      <c r="EUS639" s="156"/>
      <c r="EUT639" s="156"/>
      <c r="EUU639" s="156"/>
      <c r="EUV639" s="156"/>
      <c r="EUW639" s="156"/>
      <c r="EUX639" s="156"/>
      <c r="EUY639" s="156"/>
      <c r="EUZ639" s="156"/>
      <c r="EVA639" s="156"/>
      <c r="EVB639" s="156"/>
      <c r="EVC639" s="156"/>
      <c r="EVD639" s="156"/>
      <c r="EVE639" s="156"/>
      <c r="EVF639" s="156"/>
      <c r="EVG639" s="156"/>
      <c r="EVH639" s="156"/>
      <c r="EVI639" s="156"/>
      <c r="EVJ639" s="156"/>
      <c r="EVK639" s="156"/>
      <c r="EVL639" s="156"/>
      <c r="EVM639" s="156"/>
      <c r="EVN639" s="156"/>
      <c r="EVO639" s="156"/>
      <c r="EVP639" s="156"/>
      <c r="EVQ639" s="156"/>
      <c r="EVR639" s="156"/>
      <c r="EVS639" s="156"/>
      <c r="EVT639" s="156"/>
      <c r="EVU639" s="156"/>
      <c r="EVV639" s="156"/>
      <c r="EVW639" s="156"/>
      <c r="EVX639" s="156"/>
      <c r="EVY639" s="156"/>
      <c r="EVZ639" s="156"/>
      <c r="EWA639" s="156"/>
      <c r="EWB639" s="156"/>
      <c r="EWC639" s="156"/>
      <c r="EWD639" s="156"/>
      <c r="EWE639" s="156"/>
      <c r="EWF639" s="156"/>
      <c r="EWG639" s="156"/>
      <c r="EWH639" s="156"/>
      <c r="EWI639" s="156"/>
      <c r="EWJ639" s="156"/>
      <c r="EWK639" s="156"/>
      <c r="EWL639" s="156"/>
      <c r="EWM639" s="156"/>
      <c r="EWN639" s="156"/>
      <c r="EWO639" s="156"/>
      <c r="EWP639" s="156"/>
      <c r="EWQ639" s="156"/>
      <c r="EWR639" s="156"/>
      <c r="EWS639" s="156"/>
      <c r="EWT639" s="156"/>
      <c r="EWU639" s="156"/>
      <c r="EWV639" s="156"/>
      <c r="EWW639" s="156"/>
      <c r="EWX639" s="156"/>
      <c r="EWY639" s="156"/>
      <c r="EWZ639" s="156"/>
      <c r="EXA639" s="156"/>
      <c r="EXB639" s="156"/>
      <c r="EXC639" s="156"/>
      <c r="EXD639" s="156"/>
      <c r="EXE639" s="156"/>
      <c r="EXF639" s="156"/>
      <c r="EXG639" s="156"/>
      <c r="EXH639" s="156"/>
      <c r="EXI639" s="156"/>
      <c r="EXJ639" s="156"/>
      <c r="EXK639" s="156"/>
      <c r="EXL639" s="156"/>
      <c r="EXM639" s="156"/>
      <c r="EXN639" s="156"/>
      <c r="EXO639" s="156"/>
      <c r="EXP639" s="156"/>
      <c r="EXQ639" s="156"/>
      <c r="EXR639" s="156"/>
      <c r="EXS639" s="156"/>
      <c r="EXT639" s="156"/>
      <c r="EXU639" s="156"/>
      <c r="EXV639" s="156"/>
      <c r="EXW639" s="156"/>
      <c r="EXX639" s="156"/>
      <c r="EXY639" s="156"/>
      <c r="EXZ639" s="156"/>
      <c r="EYA639" s="156"/>
      <c r="EYB639" s="156"/>
      <c r="EYC639" s="156"/>
      <c r="EYD639" s="156"/>
      <c r="EYE639" s="156"/>
      <c r="EYF639" s="156"/>
      <c r="EYG639" s="156"/>
      <c r="EYH639" s="156"/>
      <c r="EYI639" s="156"/>
      <c r="EYJ639" s="156"/>
      <c r="EYK639" s="156"/>
      <c r="EYL639" s="156"/>
      <c r="EYM639" s="156"/>
      <c r="EYN639" s="156"/>
      <c r="EYO639" s="156"/>
      <c r="EYP639" s="156"/>
      <c r="EYQ639" s="156"/>
      <c r="EYR639" s="156"/>
      <c r="EYS639" s="156"/>
      <c r="EYT639" s="156"/>
      <c r="EYU639" s="156"/>
      <c r="EYV639" s="156"/>
      <c r="EYW639" s="156"/>
      <c r="EYX639" s="156"/>
      <c r="EYY639" s="156"/>
      <c r="EYZ639" s="156"/>
      <c r="EZA639" s="156"/>
      <c r="EZB639" s="156"/>
      <c r="EZC639" s="156"/>
      <c r="EZD639" s="156"/>
      <c r="EZE639" s="156"/>
      <c r="EZF639" s="156"/>
      <c r="EZG639" s="156"/>
      <c r="EZH639" s="156"/>
      <c r="EZI639" s="156"/>
      <c r="EZJ639" s="156"/>
      <c r="EZK639" s="156"/>
      <c r="EZL639" s="156"/>
      <c r="EZM639" s="156"/>
      <c r="EZN639" s="156"/>
      <c r="EZO639" s="156"/>
      <c r="EZP639" s="156"/>
      <c r="EZQ639" s="156"/>
      <c r="EZR639" s="156"/>
      <c r="EZS639" s="156"/>
      <c r="EZT639" s="156"/>
      <c r="EZU639" s="156"/>
      <c r="EZV639" s="156"/>
      <c r="EZW639" s="156"/>
      <c r="EZX639" s="156"/>
      <c r="EZY639" s="156"/>
      <c r="EZZ639" s="156"/>
      <c r="FAA639" s="156"/>
      <c r="FAB639" s="156"/>
      <c r="FAC639" s="156"/>
      <c r="FAD639" s="156"/>
      <c r="FAE639" s="156"/>
      <c r="FAF639" s="156"/>
      <c r="FAG639" s="156"/>
      <c r="FAH639" s="156"/>
      <c r="FAI639" s="156"/>
      <c r="FAJ639" s="156"/>
      <c r="FAK639" s="156"/>
      <c r="FAL639" s="156"/>
      <c r="FAM639" s="156"/>
      <c r="FAN639" s="156"/>
      <c r="FAO639" s="156"/>
      <c r="FAP639" s="156"/>
      <c r="FAQ639" s="156"/>
      <c r="FAR639" s="156"/>
      <c r="FAS639" s="156"/>
      <c r="FAT639" s="156"/>
      <c r="FAU639" s="156"/>
      <c r="FAV639" s="156"/>
      <c r="FAW639" s="156"/>
      <c r="FAX639" s="156"/>
      <c r="FAY639" s="156"/>
      <c r="FAZ639" s="156"/>
      <c r="FBA639" s="156"/>
      <c r="FBB639" s="156"/>
      <c r="FBC639" s="156"/>
      <c r="FBD639" s="156"/>
      <c r="FBE639" s="156"/>
      <c r="FBF639" s="156"/>
      <c r="FBG639" s="156"/>
      <c r="FBH639" s="156"/>
      <c r="FBI639" s="156"/>
      <c r="FBJ639" s="156"/>
      <c r="FBK639" s="156"/>
      <c r="FBL639" s="156"/>
      <c r="FBM639" s="156"/>
      <c r="FBN639" s="156"/>
      <c r="FBO639" s="156"/>
      <c r="FBP639" s="156"/>
      <c r="FBQ639" s="156"/>
      <c r="FBR639" s="156"/>
      <c r="FBS639" s="156"/>
      <c r="FBT639" s="156"/>
      <c r="FBU639" s="156"/>
      <c r="FBV639" s="156"/>
      <c r="FBW639" s="156"/>
      <c r="FBX639" s="156"/>
      <c r="FBY639" s="156"/>
      <c r="FBZ639" s="156"/>
      <c r="FCA639" s="156"/>
      <c r="FCB639" s="156"/>
      <c r="FCC639" s="156"/>
      <c r="FCD639" s="156"/>
      <c r="FCE639" s="156"/>
      <c r="FCF639" s="156"/>
      <c r="FCG639" s="156"/>
      <c r="FCH639" s="156"/>
      <c r="FCI639" s="156"/>
      <c r="FCJ639" s="156"/>
      <c r="FCK639" s="156"/>
      <c r="FCL639" s="156"/>
      <c r="FCM639" s="156"/>
      <c r="FCN639" s="156"/>
      <c r="FCO639" s="156"/>
      <c r="FCP639" s="156"/>
      <c r="FCQ639" s="156"/>
      <c r="FCR639" s="156"/>
      <c r="FCS639" s="156"/>
      <c r="FCT639" s="156"/>
      <c r="FCU639" s="156"/>
      <c r="FCV639" s="156"/>
      <c r="FCW639" s="156"/>
      <c r="FCX639" s="156"/>
      <c r="FCY639" s="156"/>
      <c r="FCZ639" s="156"/>
      <c r="FDA639" s="156"/>
      <c r="FDB639" s="156"/>
      <c r="FDC639" s="156"/>
      <c r="FDD639" s="156"/>
      <c r="FDE639" s="156"/>
      <c r="FDF639" s="156"/>
      <c r="FDG639" s="156"/>
      <c r="FDH639" s="156"/>
      <c r="FDI639" s="156"/>
      <c r="FDJ639" s="156"/>
      <c r="FDK639" s="156"/>
      <c r="FDL639" s="156"/>
      <c r="FDM639" s="156"/>
      <c r="FDN639" s="156"/>
      <c r="FDO639" s="156"/>
      <c r="FDP639" s="156"/>
      <c r="FDQ639" s="156"/>
      <c r="FDR639" s="156"/>
      <c r="FDS639" s="156"/>
      <c r="FDT639" s="156"/>
      <c r="FDU639" s="156"/>
      <c r="FDV639" s="156"/>
      <c r="FDW639" s="156"/>
      <c r="FDX639" s="156"/>
      <c r="FDY639" s="156"/>
      <c r="FDZ639" s="156"/>
      <c r="FEA639" s="156"/>
      <c r="FEB639" s="156"/>
      <c r="FEC639" s="156"/>
      <c r="FED639" s="156"/>
      <c r="FEE639" s="156"/>
      <c r="FEF639" s="156"/>
      <c r="FEG639" s="156"/>
      <c r="FEH639" s="156"/>
      <c r="FEI639" s="156"/>
      <c r="FEJ639" s="156"/>
      <c r="FEK639" s="156"/>
      <c r="FEL639" s="156"/>
      <c r="FEM639" s="156"/>
      <c r="FEN639" s="156"/>
      <c r="FEO639" s="156"/>
      <c r="FEP639" s="156"/>
      <c r="FEQ639" s="156"/>
      <c r="FER639" s="156"/>
      <c r="FES639" s="156"/>
      <c r="FET639" s="156"/>
      <c r="FEU639" s="156"/>
      <c r="FEV639" s="156"/>
      <c r="FEW639" s="156"/>
      <c r="FEX639" s="156"/>
      <c r="FEY639" s="156"/>
      <c r="FEZ639" s="156"/>
      <c r="FFA639" s="156"/>
      <c r="FFB639" s="156"/>
      <c r="FFC639" s="156"/>
      <c r="FFD639" s="156"/>
      <c r="FFE639" s="156"/>
      <c r="FFF639" s="156"/>
      <c r="FFG639" s="156"/>
      <c r="FFH639" s="156"/>
      <c r="FFI639" s="156"/>
      <c r="FFJ639" s="156"/>
      <c r="FFK639" s="156"/>
      <c r="FFL639" s="156"/>
      <c r="FFM639" s="156"/>
      <c r="FFN639" s="156"/>
      <c r="FFO639" s="156"/>
      <c r="FFP639" s="156"/>
      <c r="FFQ639" s="156"/>
      <c r="FFR639" s="156"/>
      <c r="FFS639" s="156"/>
      <c r="FFT639" s="156"/>
      <c r="FFU639" s="156"/>
      <c r="FFV639" s="156"/>
      <c r="FFW639" s="156"/>
      <c r="FFX639" s="156"/>
      <c r="FFY639" s="156"/>
      <c r="FFZ639" s="156"/>
      <c r="FGA639" s="156"/>
      <c r="FGB639" s="156"/>
      <c r="FGC639" s="156"/>
      <c r="FGD639" s="156"/>
      <c r="FGE639" s="156"/>
      <c r="FGF639" s="156"/>
      <c r="FGG639" s="156"/>
      <c r="FGH639" s="156"/>
      <c r="FGI639" s="156"/>
      <c r="FGJ639" s="156"/>
      <c r="FGK639" s="156"/>
      <c r="FGL639" s="156"/>
      <c r="FGM639" s="156"/>
      <c r="FGN639" s="156"/>
      <c r="FGO639" s="156"/>
      <c r="FGP639" s="156"/>
      <c r="FGQ639" s="156"/>
      <c r="FGR639" s="156"/>
      <c r="FGS639" s="156"/>
      <c r="FGT639" s="156"/>
      <c r="FGU639" s="156"/>
      <c r="FGV639" s="156"/>
      <c r="FGW639" s="156"/>
      <c r="FGX639" s="156"/>
      <c r="FGY639" s="156"/>
      <c r="FGZ639" s="156"/>
      <c r="FHA639" s="156"/>
      <c r="FHB639" s="156"/>
      <c r="FHC639" s="156"/>
      <c r="FHD639" s="156"/>
      <c r="FHE639" s="156"/>
      <c r="FHF639" s="156"/>
      <c r="FHG639" s="156"/>
      <c r="FHH639" s="156"/>
      <c r="FHI639" s="156"/>
      <c r="FHJ639" s="156"/>
      <c r="FHK639" s="156"/>
      <c r="FHL639" s="156"/>
      <c r="FHM639" s="156"/>
      <c r="FHN639" s="156"/>
      <c r="FHO639" s="156"/>
      <c r="FHP639" s="156"/>
      <c r="FHQ639" s="156"/>
      <c r="FHR639" s="156"/>
      <c r="FHS639" s="156"/>
      <c r="FHT639" s="156"/>
      <c r="FHU639" s="156"/>
      <c r="FHV639" s="156"/>
      <c r="FHW639" s="156"/>
      <c r="FHX639" s="156"/>
      <c r="FHY639" s="156"/>
      <c r="FHZ639" s="156"/>
      <c r="FIA639" s="156"/>
      <c r="FIB639" s="156"/>
      <c r="FIC639" s="156"/>
      <c r="FID639" s="156"/>
      <c r="FIE639" s="156"/>
      <c r="FIF639" s="156"/>
      <c r="FIG639" s="156"/>
      <c r="FIH639" s="156"/>
      <c r="FII639" s="156"/>
      <c r="FIJ639" s="156"/>
      <c r="FIK639" s="156"/>
      <c r="FIL639" s="156"/>
      <c r="FIM639" s="156"/>
      <c r="FIN639" s="156"/>
      <c r="FIO639" s="156"/>
      <c r="FIP639" s="156"/>
      <c r="FIQ639" s="156"/>
      <c r="FIR639" s="156"/>
      <c r="FIS639" s="156"/>
      <c r="FIT639" s="156"/>
      <c r="FIU639" s="156"/>
      <c r="FIV639" s="156"/>
      <c r="FIW639" s="156"/>
      <c r="FIX639" s="156"/>
      <c r="FIY639" s="156"/>
      <c r="FIZ639" s="156"/>
      <c r="FJA639" s="156"/>
      <c r="FJB639" s="156"/>
      <c r="FJC639" s="156"/>
      <c r="FJD639" s="156"/>
      <c r="FJE639" s="156"/>
      <c r="FJF639" s="156"/>
      <c r="FJG639" s="156"/>
      <c r="FJH639" s="156"/>
      <c r="FJI639" s="156"/>
      <c r="FJJ639" s="156"/>
      <c r="FJK639" s="156"/>
      <c r="FJL639" s="156"/>
      <c r="FJM639" s="156"/>
      <c r="FJN639" s="156"/>
      <c r="FJO639" s="156"/>
      <c r="FJP639" s="156"/>
      <c r="FJQ639" s="156"/>
      <c r="FJR639" s="156"/>
      <c r="FJS639" s="156"/>
      <c r="FJT639" s="156"/>
      <c r="FJU639" s="156"/>
      <c r="FJV639" s="156"/>
      <c r="FJW639" s="156"/>
      <c r="FJX639" s="156"/>
      <c r="FJY639" s="156"/>
      <c r="FJZ639" s="156"/>
      <c r="FKA639" s="156"/>
      <c r="FKB639" s="156"/>
      <c r="FKC639" s="156"/>
      <c r="FKD639" s="156"/>
      <c r="FKE639" s="156"/>
      <c r="FKF639" s="156"/>
      <c r="FKG639" s="156"/>
      <c r="FKH639" s="156"/>
      <c r="FKI639" s="156"/>
      <c r="FKJ639" s="156"/>
      <c r="FKK639" s="156"/>
      <c r="FKL639" s="156"/>
      <c r="FKM639" s="156"/>
      <c r="FKN639" s="156"/>
      <c r="FKO639" s="156"/>
      <c r="FKP639" s="156"/>
      <c r="FKQ639" s="156"/>
      <c r="FKR639" s="156"/>
      <c r="FKS639" s="156"/>
      <c r="FKT639" s="156"/>
      <c r="FKU639" s="156"/>
      <c r="FKV639" s="156"/>
      <c r="FKW639" s="156"/>
      <c r="FKX639" s="156"/>
      <c r="FKY639" s="156"/>
      <c r="FKZ639" s="156"/>
      <c r="FLA639" s="156"/>
      <c r="FLB639" s="156"/>
      <c r="FLC639" s="156"/>
      <c r="FLD639" s="156"/>
      <c r="FLE639" s="156"/>
      <c r="FLF639" s="156"/>
      <c r="FLG639" s="156"/>
      <c r="FLH639" s="156"/>
      <c r="FLI639" s="156"/>
      <c r="FLJ639" s="156"/>
      <c r="FLK639" s="156"/>
      <c r="FLL639" s="156"/>
      <c r="FLM639" s="156"/>
      <c r="FLN639" s="156"/>
      <c r="FLO639" s="156"/>
      <c r="FLP639" s="156"/>
      <c r="FLQ639" s="156"/>
      <c r="FLR639" s="156"/>
      <c r="FLS639" s="156"/>
      <c r="FLT639" s="156"/>
      <c r="FLU639" s="156"/>
      <c r="FLV639" s="156"/>
      <c r="FLW639" s="156"/>
      <c r="FLX639" s="156"/>
      <c r="FLY639" s="156"/>
      <c r="FLZ639" s="156"/>
      <c r="FMA639" s="156"/>
      <c r="FMB639" s="156"/>
      <c r="FMC639" s="156"/>
      <c r="FMD639" s="156"/>
      <c r="FME639" s="156"/>
      <c r="FMF639" s="156"/>
      <c r="FMG639" s="156"/>
      <c r="FMH639" s="156"/>
      <c r="FMI639" s="156"/>
      <c r="FMJ639" s="156"/>
      <c r="FMK639" s="156"/>
      <c r="FML639" s="156"/>
      <c r="FMM639" s="156"/>
      <c r="FMN639" s="156"/>
      <c r="FMO639" s="156"/>
      <c r="FMP639" s="156"/>
      <c r="FMQ639" s="156"/>
      <c r="FMR639" s="156"/>
      <c r="FMS639" s="156"/>
      <c r="FMT639" s="156"/>
      <c r="FMU639" s="156"/>
      <c r="FMV639" s="156"/>
      <c r="FMW639" s="156"/>
      <c r="FMX639" s="156"/>
      <c r="FMY639" s="156"/>
      <c r="FMZ639" s="156"/>
      <c r="FNA639" s="156"/>
      <c r="FNB639" s="156"/>
      <c r="FNC639" s="156"/>
      <c r="FND639" s="156"/>
      <c r="FNE639" s="156"/>
      <c r="FNF639" s="156"/>
      <c r="FNG639" s="156"/>
      <c r="FNH639" s="156"/>
      <c r="FNI639" s="156"/>
      <c r="FNJ639" s="156"/>
      <c r="FNK639" s="156"/>
      <c r="FNL639" s="156"/>
      <c r="FNM639" s="156"/>
      <c r="FNN639" s="156"/>
      <c r="FNO639" s="156"/>
      <c r="FNP639" s="156"/>
      <c r="FNQ639" s="156"/>
      <c r="FNR639" s="156"/>
      <c r="FNS639" s="156"/>
      <c r="FNT639" s="156"/>
      <c r="FNU639" s="156"/>
      <c r="FNV639" s="156"/>
      <c r="FNW639" s="156"/>
      <c r="FNX639" s="156"/>
      <c r="FNY639" s="156"/>
      <c r="FNZ639" s="156"/>
      <c r="FOA639" s="156"/>
      <c r="FOB639" s="156"/>
      <c r="FOC639" s="156"/>
      <c r="FOD639" s="156"/>
      <c r="FOE639" s="156"/>
      <c r="FOF639" s="156"/>
      <c r="FOG639" s="156"/>
      <c r="FOH639" s="156"/>
      <c r="FOI639" s="156"/>
      <c r="FOJ639" s="156"/>
      <c r="FOK639" s="156"/>
      <c r="FOL639" s="156"/>
      <c r="FOM639" s="156"/>
      <c r="FON639" s="156"/>
      <c r="FOO639" s="156"/>
      <c r="FOP639" s="156"/>
      <c r="FOQ639" s="156"/>
      <c r="FOR639" s="156"/>
      <c r="FOS639" s="156"/>
      <c r="FOT639" s="156"/>
      <c r="FOU639" s="156"/>
      <c r="FOV639" s="156"/>
      <c r="FOW639" s="156"/>
      <c r="FOX639" s="156"/>
      <c r="FOY639" s="156"/>
      <c r="FOZ639" s="156"/>
      <c r="FPA639" s="156"/>
      <c r="FPB639" s="156"/>
      <c r="FPC639" s="156"/>
      <c r="FPD639" s="156"/>
      <c r="FPE639" s="156"/>
      <c r="FPF639" s="156"/>
      <c r="FPG639" s="156"/>
      <c r="FPH639" s="156"/>
      <c r="FPI639" s="156"/>
      <c r="FPJ639" s="156"/>
      <c r="FPK639" s="156"/>
      <c r="FPL639" s="156"/>
      <c r="FPM639" s="156"/>
      <c r="FPN639" s="156"/>
      <c r="FPO639" s="156"/>
      <c r="FPP639" s="156"/>
      <c r="FPQ639" s="156"/>
      <c r="FPR639" s="156"/>
      <c r="FPS639" s="156"/>
      <c r="FPT639" s="156"/>
      <c r="FPU639" s="156"/>
      <c r="FPV639" s="156"/>
      <c r="FPW639" s="156"/>
      <c r="FPX639" s="156"/>
      <c r="FPY639" s="156"/>
      <c r="FPZ639" s="156"/>
      <c r="FQA639" s="156"/>
      <c r="FQB639" s="156"/>
      <c r="FQC639" s="156"/>
      <c r="FQD639" s="156"/>
      <c r="FQE639" s="156"/>
      <c r="FQF639" s="156"/>
      <c r="FQG639" s="156"/>
      <c r="FQH639" s="156"/>
      <c r="FQI639" s="156"/>
      <c r="FQJ639" s="156"/>
      <c r="FQK639" s="156"/>
      <c r="FQL639" s="156"/>
      <c r="FQM639" s="156"/>
      <c r="FQN639" s="156"/>
      <c r="FQO639" s="156"/>
      <c r="FQP639" s="156"/>
      <c r="FQQ639" s="156"/>
      <c r="FQR639" s="156"/>
      <c r="FQS639" s="156"/>
      <c r="FQT639" s="156"/>
      <c r="FQU639" s="156"/>
      <c r="FQV639" s="156"/>
      <c r="FQW639" s="156"/>
      <c r="FQX639" s="156"/>
      <c r="FQY639" s="156"/>
      <c r="FQZ639" s="156"/>
      <c r="FRA639" s="156"/>
      <c r="FRB639" s="156"/>
      <c r="FRC639" s="156"/>
      <c r="FRD639" s="156"/>
      <c r="FRE639" s="156"/>
      <c r="FRF639" s="156"/>
      <c r="FRG639" s="156"/>
      <c r="FRH639" s="156"/>
      <c r="FRI639" s="156"/>
      <c r="FRJ639" s="156"/>
      <c r="FRK639" s="156"/>
      <c r="FRL639" s="156"/>
      <c r="FRM639" s="156"/>
      <c r="FRN639" s="156"/>
      <c r="FRO639" s="156"/>
      <c r="FRP639" s="156"/>
      <c r="FRQ639" s="156"/>
      <c r="FRR639" s="156"/>
      <c r="FRS639" s="156"/>
      <c r="FRT639" s="156"/>
      <c r="FRU639" s="156"/>
      <c r="FRV639" s="156"/>
      <c r="FRW639" s="156"/>
      <c r="FRX639" s="156"/>
      <c r="FRY639" s="156"/>
      <c r="FRZ639" s="156"/>
      <c r="FSA639" s="156"/>
      <c r="FSB639" s="156"/>
      <c r="FSC639" s="156"/>
      <c r="FSD639" s="156"/>
      <c r="FSE639" s="156"/>
      <c r="FSF639" s="156"/>
      <c r="FSG639" s="156"/>
      <c r="FSH639" s="156"/>
      <c r="FSI639" s="156"/>
      <c r="FSJ639" s="156"/>
      <c r="FSK639" s="156"/>
      <c r="FSL639" s="156"/>
      <c r="FSM639" s="156"/>
      <c r="FSN639" s="156"/>
      <c r="FSO639" s="156"/>
      <c r="FSP639" s="156"/>
      <c r="FSQ639" s="156"/>
      <c r="FSR639" s="156"/>
      <c r="FSS639" s="156"/>
      <c r="FST639" s="156"/>
      <c r="FSU639" s="156"/>
      <c r="FSV639" s="156"/>
      <c r="FSW639" s="156"/>
      <c r="FSX639" s="156"/>
      <c r="FSY639" s="156"/>
      <c r="FSZ639" s="156"/>
      <c r="FTA639" s="156"/>
      <c r="FTB639" s="156"/>
      <c r="FTC639" s="156"/>
      <c r="FTD639" s="156"/>
      <c r="FTE639" s="156"/>
      <c r="FTF639" s="156"/>
      <c r="FTG639" s="156"/>
      <c r="FTH639" s="156"/>
      <c r="FTI639" s="156"/>
      <c r="FTJ639" s="156"/>
      <c r="FTK639" s="156"/>
      <c r="FTL639" s="156"/>
      <c r="FTM639" s="156"/>
      <c r="FTN639" s="156"/>
      <c r="FTO639" s="156"/>
      <c r="FTP639" s="156"/>
      <c r="FTQ639" s="156"/>
      <c r="FTR639" s="156"/>
      <c r="FTS639" s="156"/>
      <c r="FTT639" s="156"/>
      <c r="FTU639" s="156"/>
      <c r="FTV639" s="156"/>
      <c r="FTW639" s="156"/>
      <c r="FTX639" s="156"/>
      <c r="FTY639" s="156"/>
      <c r="FTZ639" s="156"/>
      <c r="FUA639" s="156"/>
      <c r="FUB639" s="156"/>
      <c r="FUC639" s="156"/>
      <c r="FUD639" s="156"/>
      <c r="FUE639" s="156"/>
      <c r="FUF639" s="156"/>
      <c r="FUG639" s="156"/>
      <c r="FUH639" s="156"/>
      <c r="FUI639" s="156"/>
      <c r="FUJ639" s="156"/>
      <c r="FUK639" s="156"/>
      <c r="FUL639" s="156"/>
      <c r="FUM639" s="156"/>
      <c r="FUN639" s="156"/>
      <c r="FUO639" s="156"/>
      <c r="FUP639" s="156"/>
      <c r="FUQ639" s="156"/>
      <c r="FUR639" s="156"/>
      <c r="FUS639" s="156"/>
      <c r="FUT639" s="156"/>
      <c r="FUU639" s="156"/>
      <c r="FUV639" s="156"/>
      <c r="FUW639" s="156"/>
      <c r="FUX639" s="156"/>
      <c r="FUY639" s="156"/>
      <c r="FUZ639" s="156"/>
      <c r="FVA639" s="156"/>
      <c r="FVB639" s="156"/>
      <c r="FVC639" s="156"/>
      <c r="FVD639" s="156"/>
      <c r="FVE639" s="156"/>
      <c r="FVF639" s="156"/>
      <c r="FVG639" s="156"/>
      <c r="FVH639" s="156"/>
      <c r="FVI639" s="156"/>
      <c r="FVJ639" s="156"/>
      <c r="FVK639" s="156"/>
      <c r="FVL639" s="156"/>
      <c r="FVM639" s="156"/>
      <c r="FVN639" s="156"/>
      <c r="FVO639" s="156"/>
      <c r="FVP639" s="156"/>
      <c r="FVQ639" s="156"/>
      <c r="FVR639" s="156"/>
      <c r="FVS639" s="156"/>
      <c r="FVT639" s="156"/>
      <c r="FVU639" s="156"/>
      <c r="FVV639" s="156"/>
      <c r="FVW639" s="156"/>
      <c r="FVX639" s="156"/>
      <c r="FVY639" s="156"/>
      <c r="FVZ639" s="156"/>
      <c r="FWA639" s="156"/>
      <c r="FWB639" s="156"/>
      <c r="FWC639" s="156"/>
      <c r="FWD639" s="156"/>
      <c r="FWE639" s="156"/>
      <c r="FWF639" s="156"/>
      <c r="FWG639" s="156"/>
      <c r="FWH639" s="156"/>
      <c r="FWI639" s="156"/>
      <c r="FWJ639" s="156"/>
      <c r="FWK639" s="156"/>
      <c r="FWL639" s="156"/>
      <c r="FWM639" s="156"/>
      <c r="FWN639" s="156"/>
      <c r="FWO639" s="156"/>
      <c r="FWP639" s="156"/>
      <c r="FWQ639" s="156"/>
      <c r="FWR639" s="156"/>
      <c r="FWS639" s="156"/>
      <c r="FWT639" s="156"/>
      <c r="FWU639" s="156"/>
      <c r="FWV639" s="156"/>
      <c r="FWW639" s="156"/>
      <c r="FWX639" s="156"/>
      <c r="FWY639" s="156"/>
      <c r="FWZ639" s="156"/>
      <c r="FXA639" s="156"/>
      <c r="FXB639" s="156"/>
      <c r="FXC639" s="156"/>
      <c r="FXD639" s="156"/>
      <c r="FXE639" s="156"/>
      <c r="FXF639" s="156"/>
      <c r="FXG639" s="156"/>
      <c r="FXH639" s="156"/>
      <c r="FXI639" s="156"/>
      <c r="FXJ639" s="156"/>
      <c r="FXK639" s="156"/>
      <c r="FXL639" s="156"/>
      <c r="FXM639" s="156"/>
      <c r="FXN639" s="156"/>
      <c r="FXO639" s="156"/>
      <c r="FXP639" s="156"/>
      <c r="FXQ639" s="156"/>
      <c r="FXR639" s="156"/>
      <c r="FXS639" s="156"/>
      <c r="FXT639" s="156"/>
      <c r="FXU639" s="156"/>
      <c r="FXV639" s="156"/>
      <c r="FXW639" s="156"/>
      <c r="FXX639" s="156"/>
      <c r="FXY639" s="156"/>
      <c r="FXZ639" s="156"/>
      <c r="FYA639" s="156"/>
      <c r="FYB639" s="156"/>
      <c r="FYC639" s="156"/>
      <c r="FYD639" s="156"/>
      <c r="FYE639" s="156"/>
      <c r="FYF639" s="156"/>
      <c r="FYG639" s="156"/>
      <c r="FYH639" s="156"/>
      <c r="FYI639" s="156"/>
      <c r="FYJ639" s="156"/>
      <c r="FYK639" s="156"/>
      <c r="FYL639" s="156"/>
      <c r="FYM639" s="156"/>
      <c r="FYN639" s="156"/>
      <c r="FYO639" s="156"/>
      <c r="FYP639" s="156"/>
      <c r="FYQ639" s="156"/>
      <c r="FYR639" s="156"/>
      <c r="FYS639" s="156"/>
      <c r="FYT639" s="156"/>
      <c r="FYU639" s="156"/>
      <c r="FYV639" s="156"/>
      <c r="FYW639" s="156"/>
      <c r="FYX639" s="156"/>
      <c r="FYY639" s="156"/>
      <c r="FYZ639" s="156"/>
      <c r="FZA639" s="156"/>
      <c r="FZB639" s="156"/>
      <c r="FZC639" s="156"/>
      <c r="FZD639" s="156"/>
      <c r="FZE639" s="156"/>
      <c r="FZF639" s="156"/>
      <c r="FZG639" s="156"/>
      <c r="FZH639" s="156"/>
      <c r="FZI639" s="156"/>
      <c r="FZJ639" s="156"/>
      <c r="FZK639" s="156"/>
      <c r="FZL639" s="156"/>
      <c r="FZM639" s="156"/>
      <c r="FZN639" s="156"/>
      <c r="FZO639" s="156"/>
      <c r="FZP639" s="156"/>
      <c r="FZQ639" s="156"/>
      <c r="FZR639" s="156"/>
      <c r="FZS639" s="156"/>
      <c r="FZT639" s="156"/>
      <c r="FZU639" s="156"/>
      <c r="FZV639" s="156"/>
      <c r="FZW639" s="156"/>
      <c r="FZX639" s="156"/>
      <c r="FZY639" s="156"/>
      <c r="FZZ639" s="156"/>
      <c r="GAA639" s="156"/>
      <c r="GAB639" s="156"/>
      <c r="GAC639" s="156"/>
      <c r="GAD639" s="156"/>
      <c r="GAE639" s="156"/>
      <c r="GAF639" s="156"/>
      <c r="GAG639" s="156"/>
      <c r="GAH639" s="156"/>
      <c r="GAI639" s="156"/>
      <c r="GAJ639" s="156"/>
      <c r="GAK639" s="156"/>
      <c r="GAL639" s="156"/>
      <c r="GAM639" s="156"/>
      <c r="GAN639" s="156"/>
      <c r="GAO639" s="156"/>
      <c r="GAP639" s="156"/>
      <c r="GAQ639" s="156"/>
      <c r="GAR639" s="156"/>
      <c r="GAS639" s="156"/>
      <c r="GAT639" s="156"/>
      <c r="GAU639" s="156"/>
      <c r="GAV639" s="156"/>
      <c r="GAW639" s="156"/>
      <c r="GAX639" s="156"/>
      <c r="GAY639" s="156"/>
      <c r="GAZ639" s="156"/>
      <c r="GBA639" s="156"/>
      <c r="GBB639" s="156"/>
      <c r="GBC639" s="156"/>
      <c r="GBD639" s="156"/>
      <c r="GBE639" s="156"/>
      <c r="GBF639" s="156"/>
      <c r="GBG639" s="156"/>
      <c r="GBH639" s="156"/>
      <c r="GBI639" s="156"/>
      <c r="GBJ639" s="156"/>
      <c r="GBK639" s="156"/>
      <c r="GBL639" s="156"/>
      <c r="GBM639" s="156"/>
      <c r="GBN639" s="156"/>
      <c r="GBO639" s="156"/>
      <c r="GBP639" s="156"/>
      <c r="GBQ639" s="156"/>
      <c r="GBR639" s="156"/>
      <c r="GBS639" s="156"/>
      <c r="GBT639" s="156"/>
      <c r="GBU639" s="156"/>
      <c r="GBV639" s="156"/>
      <c r="GBW639" s="156"/>
      <c r="GBX639" s="156"/>
      <c r="GBY639" s="156"/>
      <c r="GBZ639" s="156"/>
      <c r="GCA639" s="156"/>
      <c r="GCB639" s="156"/>
      <c r="GCC639" s="156"/>
      <c r="GCD639" s="156"/>
      <c r="GCE639" s="156"/>
      <c r="GCF639" s="156"/>
      <c r="GCG639" s="156"/>
      <c r="GCH639" s="156"/>
      <c r="GCI639" s="156"/>
      <c r="GCJ639" s="156"/>
      <c r="GCK639" s="156"/>
      <c r="GCL639" s="156"/>
      <c r="GCM639" s="156"/>
      <c r="GCN639" s="156"/>
      <c r="GCO639" s="156"/>
      <c r="GCP639" s="156"/>
      <c r="GCQ639" s="156"/>
      <c r="GCR639" s="156"/>
      <c r="GCS639" s="156"/>
      <c r="GCT639" s="156"/>
      <c r="GCU639" s="156"/>
      <c r="GCV639" s="156"/>
      <c r="GCW639" s="156"/>
      <c r="GCX639" s="156"/>
      <c r="GCY639" s="156"/>
      <c r="GCZ639" s="156"/>
      <c r="GDA639" s="156"/>
      <c r="GDB639" s="156"/>
      <c r="GDC639" s="156"/>
      <c r="GDD639" s="156"/>
      <c r="GDE639" s="156"/>
      <c r="GDF639" s="156"/>
      <c r="GDG639" s="156"/>
      <c r="GDH639" s="156"/>
      <c r="GDI639" s="156"/>
      <c r="GDJ639" s="156"/>
      <c r="GDK639" s="156"/>
      <c r="GDL639" s="156"/>
      <c r="GDM639" s="156"/>
      <c r="GDN639" s="156"/>
      <c r="GDO639" s="156"/>
      <c r="GDP639" s="156"/>
      <c r="GDQ639" s="156"/>
      <c r="GDR639" s="156"/>
      <c r="GDS639" s="156"/>
      <c r="GDT639" s="156"/>
      <c r="GDU639" s="156"/>
      <c r="GDV639" s="156"/>
      <c r="GDW639" s="156"/>
      <c r="GDX639" s="156"/>
      <c r="GDY639" s="156"/>
      <c r="GDZ639" s="156"/>
      <c r="GEA639" s="156"/>
      <c r="GEB639" s="156"/>
      <c r="GEC639" s="156"/>
      <c r="GED639" s="156"/>
      <c r="GEE639" s="156"/>
      <c r="GEF639" s="156"/>
      <c r="GEG639" s="156"/>
      <c r="GEH639" s="156"/>
      <c r="GEI639" s="156"/>
      <c r="GEJ639" s="156"/>
      <c r="GEK639" s="156"/>
      <c r="GEL639" s="156"/>
      <c r="GEM639" s="156"/>
      <c r="GEN639" s="156"/>
      <c r="GEO639" s="156"/>
      <c r="GEP639" s="156"/>
      <c r="GEQ639" s="156"/>
      <c r="GER639" s="156"/>
      <c r="GES639" s="156"/>
      <c r="GET639" s="156"/>
      <c r="GEU639" s="156"/>
      <c r="GEV639" s="156"/>
      <c r="GEW639" s="156"/>
      <c r="GEX639" s="156"/>
      <c r="GEY639" s="156"/>
      <c r="GEZ639" s="156"/>
      <c r="GFA639" s="156"/>
      <c r="GFB639" s="156"/>
      <c r="GFC639" s="156"/>
      <c r="GFD639" s="156"/>
      <c r="GFE639" s="156"/>
      <c r="GFF639" s="156"/>
      <c r="GFG639" s="156"/>
      <c r="GFH639" s="156"/>
      <c r="GFI639" s="156"/>
      <c r="GFJ639" s="156"/>
      <c r="GFK639" s="156"/>
      <c r="GFL639" s="156"/>
      <c r="GFM639" s="156"/>
      <c r="GFN639" s="156"/>
      <c r="GFO639" s="156"/>
      <c r="GFP639" s="156"/>
      <c r="GFQ639" s="156"/>
      <c r="GFR639" s="156"/>
      <c r="GFS639" s="156"/>
      <c r="GFT639" s="156"/>
      <c r="GFU639" s="156"/>
      <c r="GFV639" s="156"/>
      <c r="GFW639" s="156"/>
      <c r="GFX639" s="156"/>
      <c r="GFY639" s="156"/>
      <c r="GFZ639" s="156"/>
      <c r="GGA639" s="156"/>
      <c r="GGB639" s="156"/>
      <c r="GGC639" s="156"/>
      <c r="GGD639" s="156"/>
      <c r="GGE639" s="156"/>
      <c r="GGF639" s="156"/>
      <c r="GGG639" s="156"/>
      <c r="GGH639" s="156"/>
      <c r="GGI639" s="156"/>
      <c r="GGJ639" s="156"/>
      <c r="GGK639" s="156"/>
      <c r="GGL639" s="156"/>
      <c r="GGM639" s="156"/>
      <c r="GGN639" s="156"/>
      <c r="GGO639" s="156"/>
      <c r="GGP639" s="156"/>
      <c r="GGQ639" s="156"/>
      <c r="GGR639" s="156"/>
      <c r="GGS639" s="156"/>
      <c r="GGT639" s="156"/>
      <c r="GGU639" s="156"/>
      <c r="GGV639" s="156"/>
      <c r="GGW639" s="156"/>
      <c r="GGX639" s="156"/>
      <c r="GGY639" s="156"/>
      <c r="GGZ639" s="156"/>
      <c r="GHA639" s="156"/>
      <c r="GHB639" s="156"/>
      <c r="GHC639" s="156"/>
      <c r="GHD639" s="156"/>
      <c r="GHE639" s="156"/>
      <c r="GHF639" s="156"/>
      <c r="GHG639" s="156"/>
      <c r="GHH639" s="156"/>
      <c r="GHI639" s="156"/>
      <c r="GHJ639" s="156"/>
      <c r="GHK639" s="156"/>
      <c r="GHL639" s="156"/>
      <c r="GHM639" s="156"/>
      <c r="GHN639" s="156"/>
      <c r="GHO639" s="156"/>
      <c r="GHP639" s="156"/>
      <c r="GHQ639" s="156"/>
      <c r="GHR639" s="156"/>
      <c r="GHS639" s="156"/>
      <c r="GHT639" s="156"/>
      <c r="GHU639" s="156"/>
      <c r="GHV639" s="156"/>
      <c r="GHW639" s="156"/>
      <c r="GHX639" s="156"/>
      <c r="GHY639" s="156"/>
      <c r="GHZ639" s="156"/>
      <c r="GIA639" s="156"/>
      <c r="GIB639" s="156"/>
      <c r="GIC639" s="156"/>
      <c r="GID639" s="156"/>
      <c r="GIE639" s="156"/>
      <c r="GIF639" s="156"/>
      <c r="GIG639" s="156"/>
      <c r="GIH639" s="156"/>
      <c r="GII639" s="156"/>
      <c r="GIJ639" s="156"/>
      <c r="GIK639" s="156"/>
      <c r="GIL639" s="156"/>
      <c r="GIM639" s="156"/>
      <c r="GIN639" s="156"/>
      <c r="GIO639" s="156"/>
      <c r="GIP639" s="156"/>
      <c r="GIQ639" s="156"/>
      <c r="GIR639" s="156"/>
      <c r="GIS639" s="156"/>
      <c r="GIT639" s="156"/>
      <c r="GIU639" s="156"/>
      <c r="GIV639" s="156"/>
      <c r="GIW639" s="156"/>
      <c r="GIX639" s="156"/>
      <c r="GIY639" s="156"/>
      <c r="GIZ639" s="156"/>
      <c r="GJA639" s="156"/>
      <c r="GJB639" s="156"/>
      <c r="GJC639" s="156"/>
      <c r="GJD639" s="156"/>
      <c r="GJE639" s="156"/>
      <c r="GJF639" s="156"/>
      <c r="GJG639" s="156"/>
      <c r="GJH639" s="156"/>
      <c r="GJI639" s="156"/>
      <c r="GJJ639" s="156"/>
      <c r="GJK639" s="156"/>
      <c r="GJL639" s="156"/>
      <c r="GJM639" s="156"/>
      <c r="GJN639" s="156"/>
      <c r="GJO639" s="156"/>
      <c r="GJP639" s="156"/>
      <c r="GJQ639" s="156"/>
      <c r="GJR639" s="156"/>
      <c r="GJS639" s="156"/>
      <c r="GJT639" s="156"/>
      <c r="GJU639" s="156"/>
      <c r="GJV639" s="156"/>
      <c r="GJW639" s="156"/>
      <c r="GJX639" s="156"/>
      <c r="GJY639" s="156"/>
      <c r="GJZ639" s="156"/>
      <c r="GKA639" s="156"/>
      <c r="GKB639" s="156"/>
      <c r="GKC639" s="156"/>
      <c r="GKD639" s="156"/>
      <c r="GKE639" s="156"/>
      <c r="GKF639" s="156"/>
      <c r="GKG639" s="156"/>
      <c r="GKH639" s="156"/>
      <c r="GKI639" s="156"/>
      <c r="GKJ639" s="156"/>
      <c r="GKK639" s="156"/>
      <c r="GKL639" s="156"/>
      <c r="GKM639" s="156"/>
      <c r="GKN639" s="156"/>
      <c r="GKO639" s="156"/>
      <c r="GKP639" s="156"/>
      <c r="GKQ639" s="156"/>
      <c r="GKR639" s="156"/>
      <c r="GKS639" s="156"/>
      <c r="GKT639" s="156"/>
      <c r="GKU639" s="156"/>
      <c r="GKV639" s="156"/>
      <c r="GKW639" s="156"/>
      <c r="GKX639" s="156"/>
      <c r="GKY639" s="156"/>
      <c r="GKZ639" s="156"/>
      <c r="GLA639" s="156"/>
      <c r="GLB639" s="156"/>
      <c r="GLC639" s="156"/>
      <c r="GLD639" s="156"/>
      <c r="GLE639" s="156"/>
      <c r="GLF639" s="156"/>
      <c r="GLG639" s="156"/>
      <c r="GLH639" s="156"/>
      <c r="GLI639" s="156"/>
      <c r="GLJ639" s="156"/>
      <c r="GLK639" s="156"/>
      <c r="GLL639" s="156"/>
      <c r="GLM639" s="156"/>
      <c r="GLN639" s="156"/>
      <c r="GLO639" s="156"/>
      <c r="GLP639" s="156"/>
      <c r="GLQ639" s="156"/>
      <c r="GLR639" s="156"/>
      <c r="GLS639" s="156"/>
      <c r="GLT639" s="156"/>
      <c r="GLU639" s="156"/>
      <c r="GLV639" s="156"/>
      <c r="GLW639" s="156"/>
      <c r="GLX639" s="156"/>
      <c r="GLY639" s="156"/>
      <c r="GLZ639" s="156"/>
      <c r="GMA639" s="156"/>
      <c r="GMB639" s="156"/>
      <c r="GMC639" s="156"/>
      <c r="GMD639" s="156"/>
      <c r="GME639" s="156"/>
      <c r="GMF639" s="156"/>
      <c r="GMG639" s="156"/>
      <c r="GMH639" s="156"/>
      <c r="GMI639" s="156"/>
      <c r="GMJ639" s="156"/>
      <c r="GMK639" s="156"/>
      <c r="GML639" s="156"/>
      <c r="GMM639" s="156"/>
      <c r="GMN639" s="156"/>
      <c r="GMO639" s="156"/>
      <c r="GMP639" s="156"/>
      <c r="GMQ639" s="156"/>
      <c r="GMR639" s="156"/>
      <c r="GMS639" s="156"/>
      <c r="GMT639" s="156"/>
      <c r="GMU639" s="156"/>
      <c r="GMV639" s="156"/>
      <c r="GMW639" s="156"/>
      <c r="GMX639" s="156"/>
      <c r="GMY639" s="156"/>
      <c r="GMZ639" s="156"/>
      <c r="GNA639" s="156"/>
      <c r="GNB639" s="156"/>
      <c r="GNC639" s="156"/>
      <c r="GND639" s="156"/>
      <c r="GNE639" s="156"/>
      <c r="GNF639" s="156"/>
      <c r="GNG639" s="156"/>
      <c r="GNH639" s="156"/>
      <c r="GNI639" s="156"/>
      <c r="GNJ639" s="156"/>
      <c r="GNK639" s="156"/>
      <c r="GNL639" s="156"/>
      <c r="GNM639" s="156"/>
      <c r="GNN639" s="156"/>
      <c r="GNO639" s="156"/>
      <c r="GNP639" s="156"/>
      <c r="GNQ639" s="156"/>
      <c r="GNR639" s="156"/>
      <c r="GNS639" s="156"/>
      <c r="GNT639" s="156"/>
      <c r="GNU639" s="156"/>
      <c r="GNV639" s="156"/>
      <c r="GNW639" s="156"/>
      <c r="GNX639" s="156"/>
      <c r="GNY639" s="156"/>
      <c r="GNZ639" s="156"/>
      <c r="GOA639" s="156"/>
      <c r="GOB639" s="156"/>
      <c r="GOC639" s="156"/>
      <c r="GOD639" s="156"/>
      <c r="GOE639" s="156"/>
      <c r="GOF639" s="156"/>
      <c r="GOG639" s="156"/>
      <c r="GOH639" s="156"/>
      <c r="GOI639" s="156"/>
      <c r="GOJ639" s="156"/>
      <c r="GOK639" s="156"/>
      <c r="GOL639" s="156"/>
      <c r="GOM639" s="156"/>
      <c r="GON639" s="156"/>
      <c r="GOO639" s="156"/>
      <c r="GOP639" s="156"/>
      <c r="GOQ639" s="156"/>
      <c r="GOR639" s="156"/>
      <c r="GOS639" s="156"/>
      <c r="GOT639" s="156"/>
      <c r="GOU639" s="156"/>
      <c r="GOV639" s="156"/>
      <c r="GOW639" s="156"/>
      <c r="GOX639" s="156"/>
      <c r="GOY639" s="156"/>
      <c r="GOZ639" s="156"/>
      <c r="GPA639" s="156"/>
      <c r="GPB639" s="156"/>
      <c r="GPC639" s="156"/>
      <c r="GPD639" s="156"/>
      <c r="GPE639" s="156"/>
      <c r="GPF639" s="156"/>
      <c r="GPG639" s="156"/>
      <c r="GPH639" s="156"/>
      <c r="GPI639" s="156"/>
      <c r="GPJ639" s="156"/>
      <c r="GPK639" s="156"/>
      <c r="GPL639" s="156"/>
      <c r="GPM639" s="156"/>
      <c r="GPN639" s="156"/>
      <c r="GPO639" s="156"/>
      <c r="GPP639" s="156"/>
      <c r="GPQ639" s="156"/>
      <c r="GPR639" s="156"/>
      <c r="GPS639" s="156"/>
      <c r="GPT639" s="156"/>
      <c r="GPU639" s="156"/>
      <c r="GPV639" s="156"/>
      <c r="GPW639" s="156"/>
      <c r="GPX639" s="156"/>
      <c r="GPY639" s="156"/>
      <c r="GPZ639" s="156"/>
      <c r="GQA639" s="156"/>
      <c r="GQB639" s="156"/>
      <c r="GQC639" s="156"/>
      <c r="GQD639" s="156"/>
      <c r="GQE639" s="156"/>
      <c r="GQF639" s="156"/>
      <c r="GQG639" s="156"/>
      <c r="GQH639" s="156"/>
      <c r="GQI639" s="156"/>
      <c r="GQJ639" s="156"/>
      <c r="GQK639" s="156"/>
      <c r="GQL639" s="156"/>
      <c r="GQM639" s="156"/>
      <c r="GQN639" s="156"/>
      <c r="GQO639" s="156"/>
      <c r="GQP639" s="156"/>
      <c r="GQQ639" s="156"/>
      <c r="GQR639" s="156"/>
      <c r="GQS639" s="156"/>
      <c r="GQT639" s="156"/>
      <c r="GQU639" s="156"/>
      <c r="GQV639" s="156"/>
      <c r="GQW639" s="156"/>
      <c r="GQX639" s="156"/>
      <c r="GQY639" s="156"/>
      <c r="GQZ639" s="156"/>
      <c r="GRA639" s="156"/>
      <c r="GRB639" s="156"/>
      <c r="GRC639" s="156"/>
      <c r="GRD639" s="156"/>
      <c r="GRE639" s="156"/>
      <c r="GRF639" s="156"/>
      <c r="GRG639" s="156"/>
      <c r="GRH639" s="156"/>
      <c r="GRI639" s="156"/>
      <c r="GRJ639" s="156"/>
      <c r="GRK639" s="156"/>
      <c r="GRL639" s="156"/>
      <c r="GRM639" s="156"/>
      <c r="GRN639" s="156"/>
      <c r="GRO639" s="156"/>
      <c r="GRP639" s="156"/>
      <c r="GRQ639" s="156"/>
      <c r="GRR639" s="156"/>
      <c r="GRS639" s="156"/>
      <c r="GRT639" s="156"/>
      <c r="GRU639" s="156"/>
      <c r="GRV639" s="156"/>
      <c r="GRW639" s="156"/>
      <c r="GRX639" s="156"/>
      <c r="GRY639" s="156"/>
      <c r="GRZ639" s="156"/>
      <c r="GSA639" s="156"/>
      <c r="GSB639" s="156"/>
      <c r="GSC639" s="156"/>
      <c r="GSD639" s="156"/>
      <c r="GSE639" s="156"/>
      <c r="GSF639" s="156"/>
      <c r="GSG639" s="156"/>
      <c r="GSH639" s="156"/>
      <c r="GSI639" s="156"/>
      <c r="GSJ639" s="156"/>
      <c r="GSK639" s="156"/>
      <c r="GSL639" s="156"/>
      <c r="GSM639" s="156"/>
      <c r="GSN639" s="156"/>
      <c r="GSO639" s="156"/>
      <c r="GSP639" s="156"/>
      <c r="GSQ639" s="156"/>
      <c r="GSR639" s="156"/>
      <c r="GSS639" s="156"/>
      <c r="GST639" s="156"/>
      <c r="GSU639" s="156"/>
      <c r="GSV639" s="156"/>
      <c r="GSW639" s="156"/>
      <c r="GSX639" s="156"/>
      <c r="GSY639" s="156"/>
      <c r="GSZ639" s="156"/>
      <c r="GTA639" s="156"/>
      <c r="GTB639" s="156"/>
      <c r="GTC639" s="156"/>
      <c r="GTD639" s="156"/>
      <c r="GTE639" s="156"/>
      <c r="GTF639" s="156"/>
      <c r="GTG639" s="156"/>
      <c r="GTH639" s="156"/>
      <c r="GTI639" s="156"/>
      <c r="GTJ639" s="156"/>
      <c r="GTK639" s="156"/>
      <c r="GTL639" s="156"/>
      <c r="GTM639" s="156"/>
      <c r="GTN639" s="156"/>
      <c r="GTO639" s="156"/>
      <c r="GTP639" s="156"/>
      <c r="GTQ639" s="156"/>
      <c r="GTR639" s="156"/>
      <c r="GTS639" s="156"/>
      <c r="GTT639" s="156"/>
      <c r="GTU639" s="156"/>
      <c r="GTV639" s="156"/>
      <c r="GTW639" s="156"/>
      <c r="GTX639" s="156"/>
      <c r="GTY639" s="156"/>
      <c r="GTZ639" s="156"/>
      <c r="GUA639" s="156"/>
      <c r="GUB639" s="156"/>
      <c r="GUC639" s="156"/>
      <c r="GUD639" s="156"/>
      <c r="GUE639" s="156"/>
      <c r="GUF639" s="156"/>
      <c r="GUG639" s="156"/>
      <c r="GUH639" s="156"/>
      <c r="GUI639" s="156"/>
      <c r="GUJ639" s="156"/>
      <c r="GUK639" s="156"/>
      <c r="GUL639" s="156"/>
      <c r="GUM639" s="156"/>
      <c r="GUN639" s="156"/>
      <c r="GUO639" s="156"/>
      <c r="GUP639" s="156"/>
      <c r="GUQ639" s="156"/>
      <c r="GUR639" s="156"/>
      <c r="GUS639" s="156"/>
      <c r="GUT639" s="156"/>
      <c r="GUU639" s="156"/>
      <c r="GUV639" s="156"/>
      <c r="GUW639" s="156"/>
      <c r="GUX639" s="156"/>
      <c r="GUY639" s="156"/>
      <c r="GUZ639" s="156"/>
      <c r="GVA639" s="156"/>
      <c r="GVB639" s="156"/>
      <c r="GVC639" s="156"/>
      <c r="GVD639" s="156"/>
      <c r="GVE639" s="156"/>
      <c r="GVF639" s="156"/>
      <c r="GVG639" s="156"/>
      <c r="GVH639" s="156"/>
      <c r="GVI639" s="156"/>
      <c r="GVJ639" s="156"/>
      <c r="GVK639" s="156"/>
      <c r="GVL639" s="156"/>
      <c r="GVM639" s="156"/>
      <c r="GVN639" s="156"/>
      <c r="GVO639" s="156"/>
      <c r="GVP639" s="156"/>
      <c r="GVQ639" s="156"/>
      <c r="GVR639" s="156"/>
      <c r="GVS639" s="156"/>
      <c r="GVT639" s="156"/>
      <c r="GVU639" s="156"/>
      <c r="GVV639" s="156"/>
      <c r="GVW639" s="156"/>
      <c r="GVX639" s="156"/>
      <c r="GVY639" s="156"/>
      <c r="GVZ639" s="156"/>
      <c r="GWA639" s="156"/>
      <c r="GWB639" s="156"/>
      <c r="GWC639" s="156"/>
      <c r="GWD639" s="156"/>
      <c r="GWE639" s="156"/>
      <c r="GWF639" s="156"/>
      <c r="GWG639" s="156"/>
      <c r="GWH639" s="156"/>
      <c r="GWI639" s="156"/>
      <c r="GWJ639" s="156"/>
      <c r="GWK639" s="156"/>
      <c r="GWL639" s="156"/>
      <c r="GWM639" s="156"/>
      <c r="GWN639" s="156"/>
      <c r="GWO639" s="156"/>
      <c r="GWP639" s="156"/>
      <c r="GWQ639" s="156"/>
      <c r="GWR639" s="156"/>
      <c r="GWS639" s="156"/>
      <c r="GWT639" s="156"/>
      <c r="GWU639" s="156"/>
      <c r="GWV639" s="156"/>
      <c r="GWW639" s="156"/>
      <c r="GWX639" s="156"/>
      <c r="GWY639" s="156"/>
      <c r="GWZ639" s="156"/>
      <c r="GXA639" s="156"/>
      <c r="GXB639" s="156"/>
      <c r="GXC639" s="156"/>
      <c r="GXD639" s="156"/>
      <c r="GXE639" s="156"/>
      <c r="GXF639" s="156"/>
      <c r="GXG639" s="156"/>
      <c r="GXH639" s="156"/>
      <c r="GXI639" s="156"/>
      <c r="GXJ639" s="156"/>
      <c r="GXK639" s="156"/>
      <c r="GXL639" s="156"/>
      <c r="GXM639" s="156"/>
      <c r="GXN639" s="156"/>
      <c r="GXO639" s="156"/>
      <c r="GXP639" s="156"/>
      <c r="GXQ639" s="156"/>
      <c r="GXR639" s="156"/>
      <c r="GXS639" s="156"/>
      <c r="GXT639" s="156"/>
      <c r="GXU639" s="156"/>
      <c r="GXV639" s="156"/>
      <c r="GXW639" s="156"/>
      <c r="GXX639" s="156"/>
      <c r="GXY639" s="156"/>
      <c r="GXZ639" s="156"/>
      <c r="GYA639" s="156"/>
      <c r="GYB639" s="156"/>
      <c r="GYC639" s="156"/>
      <c r="GYD639" s="156"/>
      <c r="GYE639" s="156"/>
      <c r="GYF639" s="156"/>
      <c r="GYG639" s="156"/>
      <c r="GYH639" s="156"/>
      <c r="GYI639" s="156"/>
      <c r="GYJ639" s="156"/>
      <c r="GYK639" s="156"/>
      <c r="GYL639" s="156"/>
      <c r="GYM639" s="156"/>
      <c r="GYN639" s="156"/>
      <c r="GYO639" s="156"/>
      <c r="GYP639" s="156"/>
      <c r="GYQ639" s="156"/>
      <c r="GYR639" s="156"/>
      <c r="GYS639" s="156"/>
      <c r="GYT639" s="156"/>
      <c r="GYU639" s="156"/>
      <c r="GYV639" s="156"/>
      <c r="GYW639" s="156"/>
      <c r="GYX639" s="156"/>
      <c r="GYY639" s="156"/>
      <c r="GYZ639" s="156"/>
      <c r="GZA639" s="156"/>
      <c r="GZB639" s="156"/>
      <c r="GZC639" s="156"/>
      <c r="GZD639" s="156"/>
      <c r="GZE639" s="156"/>
      <c r="GZF639" s="156"/>
      <c r="GZG639" s="156"/>
      <c r="GZH639" s="156"/>
      <c r="GZI639" s="156"/>
      <c r="GZJ639" s="156"/>
      <c r="GZK639" s="156"/>
      <c r="GZL639" s="156"/>
      <c r="GZM639" s="156"/>
      <c r="GZN639" s="156"/>
      <c r="GZO639" s="156"/>
      <c r="GZP639" s="156"/>
      <c r="GZQ639" s="156"/>
      <c r="GZR639" s="156"/>
      <c r="GZS639" s="156"/>
      <c r="GZT639" s="156"/>
      <c r="GZU639" s="156"/>
      <c r="GZV639" s="156"/>
      <c r="GZW639" s="156"/>
      <c r="GZX639" s="156"/>
      <c r="GZY639" s="156"/>
      <c r="GZZ639" s="156"/>
      <c r="HAA639" s="156"/>
      <c r="HAB639" s="156"/>
      <c r="HAC639" s="156"/>
      <c r="HAD639" s="156"/>
      <c r="HAE639" s="156"/>
      <c r="HAF639" s="156"/>
      <c r="HAG639" s="156"/>
      <c r="HAH639" s="156"/>
      <c r="HAI639" s="156"/>
      <c r="HAJ639" s="156"/>
      <c r="HAK639" s="156"/>
      <c r="HAL639" s="156"/>
      <c r="HAM639" s="156"/>
      <c r="HAN639" s="156"/>
      <c r="HAO639" s="156"/>
      <c r="HAP639" s="156"/>
      <c r="HAQ639" s="156"/>
      <c r="HAR639" s="156"/>
      <c r="HAS639" s="156"/>
      <c r="HAT639" s="156"/>
      <c r="HAU639" s="156"/>
      <c r="HAV639" s="156"/>
      <c r="HAW639" s="156"/>
      <c r="HAX639" s="156"/>
      <c r="HAY639" s="156"/>
      <c r="HAZ639" s="156"/>
      <c r="HBA639" s="156"/>
      <c r="HBB639" s="156"/>
      <c r="HBC639" s="156"/>
      <c r="HBD639" s="156"/>
      <c r="HBE639" s="156"/>
      <c r="HBF639" s="156"/>
      <c r="HBG639" s="156"/>
      <c r="HBH639" s="156"/>
      <c r="HBI639" s="156"/>
      <c r="HBJ639" s="156"/>
      <c r="HBK639" s="156"/>
      <c r="HBL639" s="156"/>
      <c r="HBM639" s="156"/>
      <c r="HBN639" s="156"/>
      <c r="HBO639" s="156"/>
      <c r="HBP639" s="156"/>
      <c r="HBQ639" s="156"/>
      <c r="HBR639" s="156"/>
      <c r="HBS639" s="156"/>
      <c r="HBT639" s="156"/>
      <c r="HBU639" s="156"/>
      <c r="HBV639" s="156"/>
      <c r="HBW639" s="156"/>
      <c r="HBX639" s="156"/>
      <c r="HBY639" s="156"/>
      <c r="HBZ639" s="156"/>
      <c r="HCA639" s="156"/>
      <c r="HCB639" s="156"/>
      <c r="HCC639" s="156"/>
      <c r="HCD639" s="156"/>
      <c r="HCE639" s="156"/>
      <c r="HCF639" s="156"/>
      <c r="HCG639" s="156"/>
      <c r="HCH639" s="156"/>
      <c r="HCI639" s="156"/>
      <c r="HCJ639" s="156"/>
      <c r="HCK639" s="156"/>
      <c r="HCL639" s="156"/>
      <c r="HCM639" s="156"/>
      <c r="HCN639" s="156"/>
      <c r="HCO639" s="156"/>
      <c r="HCP639" s="156"/>
      <c r="HCQ639" s="156"/>
      <c r="HCR639" s="156"/>
      <c r="HCS639" s="156"/>
      <c r="HCT639" s="156"/>
      <c r="HCU639" s="156"/>
      <c r="HCV639" s="156"/>
      <c r="HCW639" s="156"/>
      <c r="HCX639" s="156"/>
      <c r="HCY639" s="156"/>
      <c r="HCZ639" s="156"/>
      <c r="HDA639" s="156"/>
      <c r="HDB639" s="156"/>
      <c r="HDC639" s="156"/>
      <c r="HDD639" s="156"/>
      <c r="HDE639" s="156"/>
      <c r="HDF639" s="156"/>
      <c r="HDG639" s="156"/>
      <c r="HDH639" s="156"/>
      <c r="HDI639" s="156"/>
      <c r="HDJ639" s="156"/>
      <c r="HDK639" s="156"/>
      <c r="HDL639" s="156"/>
      <c r="HDM639" s="156"/>
      <c r="HDN639" s="156"/>
      <c r="HDO639" s="156"/>
      <c r="HDP639" s="156"/>
      <c r="HDQ639" s="156"/>
      <c r="HDR639" s="156"/>
      <c r="HDS639" s="156"/>
      <c r="HDT639" s="156"/>
      <c r="HDU639" s="156"/>
      <c r="HDV639" s="156"/>
      <c r="HDW639" s="156"/>
      <c r="HDX639" s="156"/>
      <c r="HDY639" s="156"/>
      <c r="HDZ639" s="156"/>
      <c r="HEA639" s="156"/>
      <c r="HEB639" s="156"/>
      <c r="HEC639" s="156"/>
      <c r="HED639" s="156"/>
      <c r="HEE639" s="156"/>
      <c r="HEF639" s="156"/>
      <c r="HEG639" s="156"/>
      <c r="HEH639" s="156"/>
      <c r="HEI639" s="156"/>
      <c r="HEJ639" s="156"/>
      <c r="HEK639" s="156"/>
      <c r="HEL639" s="156"/>
      <c r="HEM639" s="156"/>
      <c r="HEN639" s="156"/>
      <c r="HEO639" s="156"/>
      <c r="HEP639" s="156"/>
      <c r="HEQ639" s="156"/>
      <c r="HER639" s="156"/>
      <c r="HES639" s="156"/>
      <c r="HET639" s="156"/>
      <c r="HEU639" s="156"/>
      <c r="HEV639" s="156"/>
      <c r="HEW639" s="156"/>
      <c r="HEX639" s="156"/>
      <c r="HEY639" s="156"/>
      <c r="HEZ639" s="156"/>
      <c r="HFA639" s="156"/>
      <c r="HFB639" s="156"/>
      <c r="HFC639" s="156"/>
      <c r="HFD639" s="156"/>
      <c r="HFE639" s="156"/>
      <c r="HFF639" s="156"/>
      <c r="HFG639" s="156"/>
      <c r="HFH639" s="156"/>
      <c r="HFI639" s="156"/>
      <c r="HFJ639" s="156"/>
      <c r="HFK639" s="156"/>
      <c r="HFL639" s="156"/>
      <c r="HFM639" s="156"/>
      <c r="HFN639" s="156"/>
      <c r="HFO639" s="156"/>
      <c r="HFP639" s="156"/>
      <c r="HFQ639" s="156"/>
      <c r="HFR639" s="156"/>
      <c r="HFS639" s="156"/>
      <c r="HFT639" s="156"/>
      <c r="HFU639" s="156"/>
      <c r="HFV639" s="156"/>
      <c r="HFW639" s="156"/>
      <c r="HFX639" s="156"/>
      <c r="HFY639" s="156"/>
      <c r="HFZ639" s="156"/>
      <c r="HGA639" s="156"/>
      <c r="HGB639" s="156"/>
      <c r="HGC639" s="156"/>
      <c r="HGD639" s="156"/>
      <c r="HGE639" s="156"/>
      <c r="HGF639" s="156"/>
      <c r="HGG639" s="156"/>
      <c r="HGH639" s="156"/>
      <c r="HGI639" s="156"/>
      <c r="HGJ639" s="156"/>
      <c r="HGK639" s="156"/>
      <c r="HGL639" s="156"/>
      <c r="HGM639" s="156"/>
      <c r="HGN639" s="156"/>
      <c r="HGO639" s="156"/>
      <c r="HGP639" s="156"/>
      <c r="HGQ639" s="156"/>
      <c r="HGR639" s="156"/>
      <c r="HGS639" s="156"/>
      <c r="HGT639" s="156"/>
      <c r="HGU639" s="156"/>
      <c r="HGV639" s="156"/>
      <c r="HGW639" s="156"/>
      <c r="HGX639" s="156"/>
      <c r="HGY639" s="156"/>
      <c r="HGZ639" s="156"/>
      <c r="HHA639" s="156"/>
      <c r="HHB639" s="156"/>
      <c r="HHC639" s="156"/>
      <c r="HHD639" s="156"/>
      <c r="HHE639" s="156"/>
      <c r="HHF639" s="156"/>
      <c r="HHG639" s="156"/>
      <c r="HHH639" s="156"/>
      <c r="HHI639" s="156"/>
      <c r="HHJ639" s="156"/>
      <c r="HHK639" s="156"/>
      <c r="HHL639" s="156"/>
      <c r="HHM639" s="156"/>
      <c r="HHN639" s="156"/>
      <c r="HHO639" s="156"/>
      <c r="HHP639" s="156"/>
      <c r="HHQ639" s="156"/>
      <c r="HHR639" s="156"/>
      <c r="HHS639" s="156"/>
      <c r="HHT639" s="156"/>
      <c r="HHU639" s="156"/>
      <c r="HHV639" s="156"/>
      <c r="HHW639" s="156"/>
      <c r="HHX639" s="156"/>
      <c r="HHY639" s="156"/>
      <c r="HHZ639" s="156"/>
      <c r="HIA639" s="156"/>
      <c r="HIB639" s="156"/>
      <c r="HIC639" s="156"/>
      <c r="HID639" s="156"/>
      <c r="HIE639" s="156"/>
      <c r="HIF639" s="156"/>
      <c r="HIG639" s="156"/>
      <c r="HIH639" s="156"/>
      <c r="HII639" s="156"/>
      <c r="HIJ639" s="156"/>
      <c r="HIK639" s="156"/>
      <c r="HIL639" s="156"/>
      <c r="HIM639" s="156"/>
      <c r="HIN639" s="156"/>
      <c r="HIO639" s="156"/>
      <c r="HIP639" s="156"/>
      <c r="HIQ639" s="156"/>
      <c r="HIR639" s="156"/>
      <c r="HIS639" s="156"/>
      <c r="HIT639" s="156"/>
      <c r="HIU639" s="156"/>
      <c r="HIV639" s="156"/>
      <c r="HIW639" s="156"/>
      <c r="HIX639" s="156"/>
      <c r="HIY639" s="156"/>
      <c r="HIZ639" s="156"/>
      <c r="HJA639" s="156"/>
      <c r="HJB639" s="156"/>
      <c r="HJC639" s="156"/>
      <c r="HJD639" s="156"/>
      <c r="HJE639" s="156"/>
      <c r="HJF639" s="156"/>
      <c r="HJG639" s="156"/>
      <c r="HJH639" s="156"/>
      <c r="HJI639" s="156"/>
      <c r="HJJ639" s="156"/>
      <c r="HJK639" s="156"/>
      <c r="HJL639" s="156"/>
      <c r="HJM639" s="156"/>
      <c r="HJN639" s="156"/>
      <c r="HJO639" s="156"/>
      <c r="HJP639" s="156"/>
      <c r="HJQ639" s="156"/>
      <c r="HJR639" s="156"/>
      <c r="HJS639" s="156"/>
      <c r="HJT639" s="156"/>
      <c r="HJU639" s="156"/>
      <c r="HJV639" s="156"/>
      <c r="HJW639" s="156"/>
      <c r="HJX639" s="156"/>
      <c r="HJY639" s="156"/>
      <c r="HJZ639" s="156"/>
      <c r="HKA639" s="156"/>
      <c r="HKB639" s="156"/>
      <c r="HKC639" s="156"/>
      <c r="HKD639" s="156"/>
      <c r="HKE639" s="156"/>
      <c r="HKF639" s="156"/>
      <c r="HKG639" s="156"/>
      <c r="HKH639" s="156"/>
      <c r="HKI639" s="156"/>
      <c r="HKJ639" s="156"/>
      <c r="HKK639" s="156"/>
      <c r="HKL639" s="156"/>
      <c r="HKM639" s="156"/>
      <c r="HKN639" s="156"/>
      <c r="HKO639" s="156"/>
      <c r="HKP639" s="156"/>
      <c r="HKQ639" s="156"/>
      <c r="HKR639" s="156"/>
      <c r="HKS639" s="156"/>
      <c r="HKT639" s="156"/>
      <c r="HKU639" s="156"/>
      <c r="HKV639" s="156"/>
      <c r="HKW639" s="156"/>
      <c r="HKX639" s="156"/>
      <c r="HKY639" s="156"/>
      <c r="HKZ639" s="156"/>
      <c r="HLA639" s="156"/>
      <c r="HLB639" s="156"/>
      <c r="HLC639" s="156"/>
      <c r="HLD639" s="156"/>
      <c r="HLE639" s="156"/>
      <c r="HLF639" s="156"/>
      <c r="HLG639" s="156"/>
      <c r="HLH639" s="156"/>
      <c r="HLI639" s="156"/>
      <c r="HLJ639" s="156"/>
      <c r="HLK639" s="156"/>
      <c r="HLL639" s="156"/>
      <c r="HLM639" s="156"/>
      <c r="HLN639" s="156"/>
      <c r="HLO639" s="156"/>
      <c r="HLP639" s="156"/>
      <c r="HLQ639" s="156"/>
      <c r="HLR639" s="156"/>
      <c r="HLS639" s="156"/>
      <c r="HLT639" s="156"/>
      <c r="HLU639" s="156"/>
      <c r="HLV639" s="156"/>
      <c r="HLW639" s="156"/>
      <c r="HLX639" s="156"/>
      <c r="HLY639" s="156"/>
      <c r="HLZ639" s="156"/>
      <c r="HMA639" s="156"/>
      <c r="HMB639" s="156"/>
      <c r="HMC639" s="156"/>
      <c r="HMD639" s="156"/>
      <c r="HME639" s="156"/>
      <c r="HMF639" s="156"/>
      <c r="HMG639" s="156"/>
      <c r="HMH639" s="156"/>
      <c r="HMI639" s="156"/>
      <c r="HMJ639" s="156"/>
      <c r="HMK639" s="156"/>
      <c r="HML639" s="156"/>
      <c r="HMM639" s="156"/>
      <c r="HMN639" s="156"/>
      <c r="HMO639" s="156"/>
      <c r="HMP639" s="156"/>
      <c r="HMQ639" s="156"/>
      <c r="HMR639" s="156"/>
      <c r="HMS639" s="156"/>
      <c r="HMT639" s="156"/>
      <c r="HMU639" s="156"/>
      <c r="HMV639" s="156"/>
      <c r="HMW639" s="156"/>
      <c r="HMX639" s="156"/>
      <c r="HMY639" s="156"/>
      <c r="HMZ639" s="156"/>
      <c r="HNA639" s="156"/>
      <c r="HNB639" s="156"/>
      <c r="HNC639" s="156"/>
      <c r="HND639" s="156"/>
      <c r="HNE639" s="156"/>
      <c r="HNF639" s="156"/>
      <c r="HNG639" s="156"/>
      <c r="HNH639" s="156"/>
      <c r="HNI639" s="156"/>
      <c r="HNJ639" s="156"/>
      <c r="HNK639" s="156"/>
      <c r="HNL639" s="156"/>
      <c r="HNM639" s="156"/>
      <c r="HNN639" s="156"/>
      <c r="HNO639" s="156"/>
      <c r="HNP639" s="156"/>
      <c r="HNQ639" s="156"/>
      <c r="HNR639" s="156"/>
      <c r="HNS639" s="156"/>
      <c r="HNT639" s="156"/>
      <c r="HNU639" s="156"/>
      <c r="HNV639" s="156"/>
      <c r="HNW639" s="156"/>
      <c r="HNX639" s="156"/>
      <c r="HNY639" s="156"/>
      <c r="HNZ639" s="156"/>
      <c r="HOA639" s="156"/>
      <c r="HOB639" s="156"/>
      <c r="HOC639" s="156"/>
      <c r="HOD639" s="156"/>
      <c r="HOE639" s="156"/>
      <c r="HOF639" s="156"/>
      <c r="HOG639" s="156"/>
      <c r="HOH639" s="156"/>
      <c r="HOI639" s="156"/>
      <c r="HOJ639" s="156"/>
      <c r="HOK639" s="156"/>
      <c r="HOL639" s="156"/>
      <c r="HOM639" s="156"/>
      <c r="HON639" s="156"/>
      <c r="HOO639" s="156"/>
      <c r="HOP639" s="156"/>
      <c r="HOQ639" s="156"/>
      <c r="HOR639" s="156"/>
      <c r="HOS639" s="156"/>
      <c r="HOT639" s="156"/>
      <c r="HOU639" s="156"/>
      <c r="HOV639" s="156"/>
      <c r="HOW639" s="156"/>
      <c r="HOX639" s="156"/>
      <c r="HOY639" s="156"/>
      <c r="HOZ639" s="156"/>
      <c r="HPA639" s="156"/>
      <c r="HPB639" s="156"/>
      <c r="HPC639" s="156"/>
      <c r="HPD639" s="156"/>
      <c r="HPE639" s="156"/>
      <c r="HPF639" s="156"/>
      <c r="HPG639" s="156"/>
      <c r="HPH639" s="156"/>
      <c r="HPI639" s="156"/>
      <c r="HPJ639" s="156"/>
      <c r="HPK639" s="156"/>
      <c r="HPL639" s="156"/>
      <c r="HPM639" s="156"/>
      <c r="HPN639" s="156"/>
      <c r="HPO639" s="156"/>
      <c r="HPP639" s="156"/>
      <c r="HPQ639" s="156"/>
      <c r="HPR639" s="156"/>
      <c r="HPS639" s="156"/>
      <c r="HPT639" s="156"/>
      <c r="HPU639" s="156"/>
      <c r="HPV639" s="156"/>
      <c r="HPW639" s="156"/>
      <c r="HPX639" s="156"/>
      <c r="HPY639" s="156"/>
      <c r="HPZ639" s="156"/>
      <c r="HQA639" s="156"/>
      <c r="HQB639" s="156"/>
      <c r="HQC639" s="156"/>
      <c r="HQD639" s="156"/>
      <c r="HQE639" s="156"/>
      <c r="HQF639" s="156"/>
      <c r="HQG639" s="156"/>
      <c r="HQH639" s="156"/>
      <c r="HQI639" s="156"/>
      <c r="HQJ639" s="156"/>
      <c r="HQK639" s="156"/>
      <c r="HQL639" s="156"/>
      <c r="HQM639" s="156"/>
      <c r="HQN639" s="156"/>
      <c r="HQO639" s="156"/>
      <c r="HQP639" s="156"/>
      <c r="HQQ639" s="156"/>
      <c r="HQR639" s="156"/>
      <c r="HQS639" s="156"/>
      <c r="HQT639" s="156"/>
      <c r="HQU639" s="156"/>
      <c r="HQV639" s="156"/>
      <c r="HQW639" s="156"/>
      <c r="HQX639" s="156"/>
      <c r="HQY639" s="156"/>
      <c r="HQZ639" s="156"/>
      <c r="HRA639" s="156"/>
      <c r="HRB639" s="156"/>
      <c r="HRC639" s="156"/>
      <c r="HRD639" s="156"/>
      <c r="HRE639" s="156"/>
      <c r="HRF639" s="156"/>
      <c r="HRG639" s="156"/>
      <c r="HRH639" s="156"/>
      <c r="HRI639" s="156"/>
      <c r="HRJ639" s="156"/>
      <c r="HRK639" s="156"/>
      <c r="HRL639" s="156"/>
      <c r="HRM639" s="156"/>
      <c r="HRN639" s="156"/>
      <c r="HRO639" s="156"/>
      <c r="HRP639" s="156"/>
      <c r="HRQ639" s="156"/>
      <c r="HRR639" s="156"/>
      <c r="HRS639" s="156"/>
      <c r="HRT639" s="156"/>
      <c r="HRU639" s="156"/>
      <c r="HRV639" s="156"/>
      <c r="HRW639" s="156"/>
      <c r="HRX639" s="156"/>
      <c r="HRY639" s="156"/>
      <c r="HRZ639" s="156"/>
      <c r="HSA639" s="156"/>
      <c r="HSB639" s="156"/>
      <c r="HSC639" s="156"/>
      <c r="HSD639" s="156"/>
      <c r="HSE639" s="156"/>
      <c r="HSF639" s="156"/>
      <c r="HSG639" s="156"/>
      <c r="HSH639" s="156"/>
      <c r="HSI639" s="156"/>
      <c r="HSJ639" s="156"/>
      <c r="HSK639" s="156"/>
      <c r="HSL639" s="156"/>
      <c r="HSM639" s="156"/>
      <c r="HSN639" s="156"/>
      <c r="HSO639" s="156"/>
      <c r="HSP639" s="156"/>
      <c r="HSQ639" s="156"/>
      <c r="HSR639" s="156"/>
      <c r="HSS639" s="156"/>
      <c r="HST639" s="156"/>
      <c r="HSU639" s="156"/>
      <c r="HSV639" s="156"/>
      <c r="HSW639" s="156"/>
      <c r="HSX639" s="156"/>
      <c r="HSY639" s="156"/>
      <c r="HSZ639" s="156"/>
      <c r="HTA639" s="156"/>
      <c r="HTB639" s="156"/>
      <c r="HTC639" s="156"/>
      <c r="HTD639" s="156"/>
      <c r="HTE639" s="156"/>
      <c r="HTF639" s="156"/>
      <c r="HTG639" s="156"/>
      <c r="HTH639" s="156"/>
      <c r="HTI639" s="156"/>
      <c r="HTJ639" s="156"/>
      <c r="HTK639" s="156"/>
      <c r="HTL639" s="156"/>
      <c r="HTM639" s="156"/>
      <c r="HTN639" s="156"/>
      <c r="HTO639" s="156"/>
      <c r="HTP639" s="156"/>
      <c r="HTQ639" s="156"/>
      <c r="HTR639" s="156"/>
      <c r="HTS639" s="156"/>
      <c r="HTT639" s="156"/>
      <c r="HTU639" s="156"/>
      <c r="HTV639" s="156"/>
      <c r="HTW639" s="156"/>
      <c r="HTX639" s="156"/>
      <c r="HTY639" s="156"/>
      <c r="HTZ639" s="156"/>
      <c r="HUA639" s="156"/>
      <c r="HUB639" s="156"/>
      <c r="HUC639" s="156"/>
      <c r="HUD639" s="156"/>
      <c r="HUE639" s="156"/>
      <c r="HUF639" s="156"/>
      <c r="HUG639" s="156"/>
      <c r="HUH639" s="156"/>
      <c r="HUI639" s="156"/>
      <c r="HUJ639" s="156"/>
      <c r="HUK639" s="156"/>
      <c r="HUL639" s="156"/>
      <c r="HUM639" s="156"/>
      <c r="HUN639" s="156"/>
      <c r="HUO639" s="156"/>
      <c r="HUP639" s="156"/>
      <c r="HUQ639" s="156"/>
      <c r="HUR639" s="156"/>
      <c r="HUS639" s="156"/>
      <c r="HUT639" s="156"/>
      <c r="HUU639" s="156"/>
      <c r="HUV639" s="156"/>
      <c r="HUW639" s="156"/>
      <c r="HUX639" s="156"/>
      <c r="HUY639" s="156"/>
      <c r="HUZ639" s="156"/>
      <c r="HVA639" s="156"/>
      <c r="HVB639" s="156"/>
      <c r="HVC639" s="156"/>
      <c r="HVD639" s="156"/>
      <c r="HVE639" s="156"/>
      <c r="HVF639" s="156"/>
      <c r="HVG639" s="156"/>
      <c r="HVH639" s="156"/>
      <c r="HVI639" s="156"/>
      <c r="HVJ639" s="156"/>
      <c r="HVK639" s="156"/>
      <c r="HVL639" s="156"/>
      <c r="HVM639" s="156"/>
      <c r="HVN639" s="156"/>
      <c r="HVO639" s="156"/>
      <c r="HVP639" s="156"/>
      <c r="HVQ639" s="156"/>
      <c r="HVR639" s="156"/>
      <c r="HVS639" s="156"/>
      <c r="HVT639" s="156"/>
      <c r="HVU639" s="156"/>
      <c r="HVV639" s="156"/>
      <c r="HVW639" s="156"/>
      <c r="HVX639" s="156"/>
      <c r="HVY639" s="156"/>
      <c r="HVZ639" s="156"/>
      <c r="HWA639" s="156"/>
      <c r="HWB639" s="156"/>
      <c r="HWC639" s="156"/>
      <c r="HWD639" s="156"/>
      <c r="HWE639" s="156"/>
      <c r="HWF639" s="156"/>
      <c r="HWG639" s="156"/>
      <c r="HWH639" s="156"/>
      <c r="HWI639" s="156"/>
      <c r="HWJ639" s="156"/>
      <c r="HWK639" s="156"/>
      <c r="HWL639" s="156"/>
      <c r="HWM639" s="156"/>
      <c r="HWN639" s="156"/>
      <c r="HWO639" s="156"/>
      <c r="HWP639" s="156"/>
      <c r="HWQ639" s="156"/>
      <c r="HWR639" s="156"/>
      <c r="HWS639" s="156"/>
      <c r="HWT639" s="156"/>
      <c r="HWU639" s="156"/>
      <c r="HWV639" s="156"/>
      <c r="HWW639" s="156"/>
      <c r="HWX639" s="156"/>
      <c r="HWY639" s="156"/>
      <c r="HWZ639" s="156"/>
      <c r="HXA639" s="156"/>
      <c r="HXB639" s="156"/>
      <c r="HXC639" s="156"/>
      <c r="HXD639" s="156"/>
      <c r="HXE639" s="156"/>
      <c r="HXF639" s="156"/>
      <c r="HXG639" s="156"/>
      <c r="HXH639" s="156"/>
      <c r="HXI639" s="156"/>
      <c r="HXJ639" s="156"/>
      <c r="HXK639" s="156"/>
      <c r="HXL639" s="156"/>
      <c r="HXM639" s="156"/>
      <c r="HXN639" s="156"/>
      <c r="HXO639" s="156"/>
      <c r="HXP639" s="156"/>
      <c r="HXQ639" s="156"/>
      <c r="HXR639" s="156"/>
      <c r="HXS639" s="156"/>
      <c r="HXT639" s="156"/>
      <c r="HXU639" s="156"/>
      <c r="HXV639" s="156"/>
      <c r="HXW639" s="156"/>
      <c r="HXX639" s="156"/>
      <c r="HXY639" s="156"/>
      <c r="HXZ639" s="156"/>
      <c r="HYA639" s="156"/>
      <c r="HYB639" s="156"/>
      <c r="HYC639" s="156"/>
      <c r="HYD639" s="156"/>
      <c r="HYE639" s="156"/>
      <c r="HYF639" s="156"/>
      <c r="HYG639" s="156"/>
      <c r="HYH639" s="156"/>
      <c r="HYI639" s="156"/>
      <c r="HYJ639" s="156"/>
      <c r="HYK639" s="156"/>
      <c r="HYL639" s="156"/>
      <c r="HYM639" s="156"/>
      <c r="HYN639" s="156"/>
      <c r="HYO639" s="156"/>
      <c r="HYP639" s="156"/>
      <c r="HYQ639" s="156"/>
      <c r="HYR639" s="156"/>
      <c r="HYS639" s="156"/>
      <c r="HYT639" s="156"/>
      <c r="HYU639" s="156"/>
      <c r="HYV639" s="156"/>
      <c r="HYW639" s="156"/>
      <c r="HYX639" s="156"/>
      <c r="HYY639" s="156"/>
      <c r="HYZ639" s="156"/>
      <c r="HZA639" s="156"/>
      <c r="HZB639" s="156"/>
      <c r="HZC639" s="156"/>
      <c r="HZD639" s="156"/>
      <c r="HZE639" s="156"/>
      <c r="HZF639" s="156"/>
      <c r="HZG639" s="156"/>
      <c r="HZH639" s="156"/>
      <c r="HZI639" s="156"/>
      <c r="HZJ639" s="156"/>
      <c r="HZK639" s="156"/>
      <c r="HZL639" s="156"/>
      <c r="HZM639" s="156"/>
      <c r="HZN639" s="156"/>
      <c r="HZO639" s="156"/>
      <c r="HZP639" s="156"/>
      <c r="HZQ639" s="156"/>
      <c r="HZR639" s="156"/>
      <c r="HZS639" s="156"/>
      <c r="HZT639" s="156"/>
      <c r="HZU639" s="156"/>
      <c r="HZV639" s="156"/>
      <c r="HZW639" s="156"/>
      <c r="HZX639" s="156"/>
      <c r="HZY639" s="156"/>
      <c r="HZZ639" s="156"/>
      <c r="IAA639" s="156"/>
      <c r="IAB639" s="156"/>
      <c r="IAC639" s="156"/>
      <c r="IAD639" s="156"/>
      <c r="IAE639" s="156"/>
      <c r="IAF639" s="156"/>
      <c r="IAG639" s="156"/>
      <c r="IAH639" s="156"/>
      <c r="IAI639" s="156"/>
      <c r="IAJ639" s="156"/>
      <c r="IAK639" s="156"/>
      <c r="IAL639" s="156"/>
      <c r="IAM639" s="156"/>
      <c r="IAN639" s="156"/>
      <c r="IAO639" s="156"/>
      <c r="IAP639" s="156"/>
      <c r="IAQ639" s="156"/>
      <c r="IAR639" s="156"/>
      <c r="IAS639" s="156"/>
      <c r="IAT639" s="156"/>
      <c r="IAU639" s="156"/>
      <c r="IAV639" s="156"/>
      <c r="IAW639" s="156"/>
      <c r="IAX639" s="156"/>
      <c r="IAY639" s="156"/>
      <c r="IAZ639" s="156"/>
      <c r="IBA639" s="156"/>
      <c r="IBB639" s="156"/>
      <c r="IBC639" s="156"/>
      <c r="IBD639" s="156"/>
      <c r="IBE639" s="156"/>
      <c r="IBF639" s="156"/>
      <c r="IBG639" s="156"/>
      <c r="IBH639" s="156"/>
      <c r="IBI639" s="156"/>
      <c r="IBJ639" s="156"/>
      <c r="IBK639" s="156"/>
      <c r="IBL639" s="156"/>
      <c r="IBM639" s="156"/>
      <c r="IBN639" s="156"/>
      <c r="IBO639" s="156"/>
      <c r="IBP639" s="156"/>
      <c r="IBQ639" s="156"/>
      <c r="IBR639" s="156"/>
      <c r="IBS639" s="156"/>
      <c r="IBT639" s="156"/>
      <c r="IBU639" s="156"/>
      <c r="IBV639" s="156"/>
      <c r="IBW639" s="156"/>
      <c r="IBX639" s="156"/>
      <c r="IBY639" s="156"/>
      <c r="IBZ639" s="156"/>
      <c r="ICA639" s="156"/>
      <c r="ICB639" s="156"/>
      <c r="ICC639" s="156"/>
      <c r="ICD639" s="156"/>
      <c r="ICE639" s="156"/>
      <c r="ICF639" s="156"/>
      <c r="ICG639" s="156"/>
      <c r="ICH639" s="156"/>
      <c r="ICI639" s="156"/>
      <c r="ICJ639" s="156"/>
      <c r="ICK639" s="156"/>
      <c r="ICL639" s="156"/>
      <c r="ICM639" s="156"/>
      <c r="ICN639" s="156"/>
      <c r="ICO639" s="156"/>
      <c r="ICP639" s="156"/>
      <c r="ICQ639" s="156"/>
      <c r="ICR639" s="156"/>
      <c r="ICS639" s="156"/>
      <c r="ICT639" s="156"/>
      <c r="ICU639" s="156"/>
      <c r="ICV639" s="156"/>
      <c r="ICW639" s="156"/>
      <c r="ICX639" s="156"/>
      <c r="ICY639" s="156"/>
      <c r="ICZ639" s="156"/>
      <c r="IDA639" s="156"/>
      <c r="IDB639" s="156"/>
      <c r="IDC639" s="156"/>
      <c r="IDD639" s="156"/>
      <c r="IDE639" s="156"/>
      <c r="IDF639" s="156"/>
      <c r="IDG639" s="156"/>
      <c r="IDH639" s="156"/>
      <c r="IDI639" s="156"/>
      <c r="IDJ639" s="156"/>
      <c r="IDK639" s="156"/>
      <c r="IDL639" s="156"/>
      <c r="IDM639" s="156"/>
      <c r="IDN639" s="156"/>
      <c r="IDO639" s="156"/>
      <c r="IDP639" s="156"/>
      <c r="IDQ639" s="156"/>
      <c r="IDR639" s="156"/>
      <c r="IDS639" s="156"/>
      <c r="IDT639" s="156"/>
      <c r="IDU639" s="156"/>
      <c r="IDV639" s="156"/>
      <c r="IDW639" s="156"/>
      <c r="IDX639" s="156"/>
      <c r="IDY639" s="156"/>
      <c r="IDZ639" s="156"/>
      <c r="IEA639" s="156"/>
      <c r="IEB639" s="156"/>
      <c r="IEC639" s="156"/>
      <c r="IED639" s="156"/>
      <c r="IEE639" s="156"/>
      <c r="IEF639" s="156"/>
      <c r="IEG639" s="156"/>
      <c r="IEH639" s="156"/>
      <c r="IEI639" s="156"/>
      <c r="IEJ639" s="156"/>
      <c r="IEK639" s="156"/>
      <c r="IEL639" s="156"/>
      <c r="IEM639" s="156"/>
      <c r="IEN639" s="156"/>
      <c r="IEO639" s="156"/>
      <c r="IEP639" s="156"/>
      <c r="IEQ639" s="156"/>
      <c r="IER639" s="156"/>
      <c r="IES639" s="156"/>
      <c r="IET639" s="156"/>
      <c r="IEU639" s="156"/>
      <c r="IEV639" s="156"/>
      <c r="IEW639" s="156"/>
      <c r="IEX639" s="156"/>
      <c r="IEY639" s="156"/>
      <c r="IEZ639" s="156"/>
      <c r="IFA639" s="156"/>
      <c r="IFB639" s="156"/>
      <c r="IFC639" s="156"/>
      <c r="IFD639" s="156"/>
      <c r="IFE639" s="156"/>
      <c r="IFF639" s="156"/>
      <c r="IFG639" s="156"/>
      <c r="IFH639" s="156"/>
      <c r="IFI639" s="156"/>
      <c r="IFJ639" s="156"/>
      <c r="IFK639" s="156"/>
      <c r="IFL639" s="156"/>
      <c r="IFM639" s="156"/>
      <c r="IFN639" s="156"/>
      <c r="IFO639" s="156"/>
      <c r="IFP639" s="156"/>
      <c r="IFQ639" s="156"/>
      <c r="IFR639" s="156"/>
      <c r="IFS639" s="156"/>
      <c r="IFT639" s="156"/>
      <c r="IFU639" s="156"/>
      <c r="IFV639" s="156"/>
      <c r="IFW639" s="156"/>
      <c r="IFX639" s="156"/>
      <c r="IFY639" s="156"/>
      <c r="IFZ639" s="156"/>
      <c r="IGA639" s="156"/>
      <c r="IGB639" s="156"/>
      <c r="IGC639" s="156"/>
      <c r="IGD639" s="156"/>
      <c r="IGE639" s="156"/>
      <c r="IGF639" s="156"/>
      <c r="IGG639" s="156"/>
      <c r="IGH639" s="156"/>
      <c r="IGI639" s="156"/>
      <c r="IGJ639" s="156"/>
      <c r="IGK639" s="156"/>
      <c r="IGL639" s="156"/>
      <c r="IGM639" s="156"/>
      <c r="IGN639" s="156"/>
      <c r="IGO639" s="156"/>
      <c r="IGP639" s="156"/>
      <c r="IGQ639" s="156"/>
      <c r="IGR639" s="156"/>
      <c r="IGS639" s="156"/>
      <c r="IGT639" s="156"/>
      <c r="IGU639" s="156"/>
      <c r="IGV639" s="156"/>
      <c r="IGW639" s="156"/>
      <c r="IGX639" s="156"/>
      <c r="IGY639" s="156"/>
      <c r="IGZ639" s="156"/>
      <c r="IHA639" s="156"/>
      <c r="IHB639" s="156"/>
      <c r="IHC639" s="156"/>
      <c r="IHD639" s="156"/>
      <c r="IHE639" s="156"/>
      <c r="IHF639" s="156"/>
      <c r="IHG639" s="156"/>
      <c r="IHH639" s="156"/>
      <c r="IHI639" s="156"/>
      <c r="IHJ639" s="156"/>
      <c r="IHK639" s="156"/>
      <c r="IHL639" s="156"/>
      <c r="IHM639" s="156"/>
      <c r="IHN639" s="156"/>
      <c r="IHO639" s="156"/>
      <c r="IHP639" s="156"/>
      <c r="IHQ639" s="156"/>
      <c r="IHR639" s="156"/>
      <c r="IHS639" s="156"/>
      <c r="IHT639" s="156"/>
      <c r="IHU639" s="156"/>
      <c r="IHV639" s="156"/>
      <c r="IHW639" s="156"/>
      <c r="IHX639" s="156"/>
      <c r="IHY639" s="156"/>
      <c r="IHZ639" s="156"/>
      <c r="IIA639" s="156"/>
      <c r="IIB639" s="156"/>
      <c r="IIC639" s="156"/>
      <c r="IID639" s="156"/>
      <c r="IIE639" s="156"/>
      <c r="IIF639" s="156"/>
      <c r="IIG639" s="156"/>
      <c r="IIH639" s="156"/>
      <c r="III639" s="156"/>
      <c r="IIJ639" s="156"/>
      <c r="IIK639" s="156"/>
      <c r="IIL639" s="156"/>
      <c r="IIM639" s="156"/>
      <c r="IIN639" s="156"/>
      <c r="IIO639" s="156"/>
      <c r="IIP639" s="156"/>
      <c r="IIQ639" s="156"/>
      <c r="IIR639" s="156"/>
      <c r="IIS639" s="156"/>
      <c r="IIT639" s="156"/>
      <c r="IIU639" s="156"/>
      <c r="IIV639" s="156"/>
      <c r="IIW639" s="156"/>
      <c r="IIX639" s="156"/>
      <c r="IIY639" s="156"/>
      <c r="IIZ639" s="156"/>
      <c r="IJA639" s="156"/>
      <c r="IJB639" s="156"/>
      <c r="IJC639" s="156"/>
      <c r="IJD639" s="156"/>
      <c r="IJE639" s="156"/>
      <c r="IJF639" s="156"/>
      <c r="IJG639" s="156"/>
      <c r="IJH639" s="156"/>
      <c r="IJI639" s="156"/>
      <c r="IJJ639" s="156"/>
      <c r="IJK639" s="156"/>
      <c r="IJL639" s="156"/>
      <c r="IJM639" s="156"/>
      <c r="IJN639" s="156"/>
      <c r="IJO639" s="156"/>
      <c r="IJP639" s="156"/>
      <c r="IJQ639" s="156"/>
      <c r="IJR639" s="156"/>
      <c r="IJS639" s="156"/>
      <c r="IJT639" s="156"/>
      <c r="IJU639" s="156"/>
      <c r="IJV639" s="156"/>
      <c r="IJW639" s="156"/>
      <c r="IJX639" s="156"/>
      <c r="IJY639" s="156"/>
      <c r="IJZ639" s="156"/>
      <c r="IKA639" s="156"/>
      <c r="IKB639" s="156"/>
      <c r="IKC639" s="156"/>
      <c r="IKD639" s="156"/>
      <c r="IKE639" s="156"/>
      <c r="IKF639" s="156"/>
      <c r="IKG639" s="156"/>
      <c r="IKH639" s="156"/>
      <c r="IKI639" s="156"/>
      <c r="IKJ639" s="156"/>
      <c r="IKK639" s="156"/>
      <c r="IKL639" s="156"/>
      <c r="IKM639" s="156"/>
      <c r="IKN639" s="156"/>
      <c r="IKO639" s="156"/>
      <c r="IKP639" s="156"/>
      <c r="IKQ639" s="156"/>
      <c r="IKR639" s="156"/>
      <c r="IKS639" s="156"/>
      <c r="IKT639" s="156"/>
      <c r="IKU639" s="156"/>
      <c r="IKV639" s="156"/>
      <c r="IKW639" s="156"/>
      <c r="IKX639" s="156"/>
      <c r="IKY639" s="156"/>
      <c r="IKZ639" s="156"/>
      <c r="ILA639" s="156"/>
      <c r="ILB639" s="156"/>
      <c r="ILC639" s="156"/>
      <c r="ILD639" s="156"/>
      <c r="ILE639" s="156"/>
      <c r="ILF639" s="156"/>
      <c r="ILG639" s="156"/>
      <c r="ILH639" s="156"/>
      <c r="ILI639" s="156"/>
      <c r="ILJ639" s="156"/>
      <c r="ILK639" s="156"/>
      <c r="ILL639" s="156"/>
      <c r="ILM639" s="156"/>
      <c r="ILN639" s="156"/>
      <c r="ILO639" s="156"/>
      <c r="ILP639" s="156"/>
      <c r="ILQ639" s="156"/>
      <c r="ILR639" s="156"/>
      <c r="ILS639" s="156"/>
      <c r="ILT639" s="156"/>
      <c r="ILU639" s="156"/>
      <c r="ILV639" s="156"/>
      <c r="ILW639" s="156"/>
      <c r="ILX639" s="156"/>
      <c r="ILY639" s="156"/>
      <c r="ILZ639" s="156"/>
      <c r="IMA639" s="156"/>
      <c r="IMB639" s="156"/>
      <c r="IMC639" s="156"/>
      <c r="IMD639" s="156"/>
      <c r="IME639" s="156"/>
      <c r="IMF639" s="156"/>
      <c r="IMG639" s="156"/>
      <c r="IMH639" s="156"/>
      <c r="IMI639" s="156"/>
      <c r="IMJ639" s="156"/>
      <c r="IMK639" s="156"/>
      <c r="IML639" s="156"/>
      <c r="IMM639" s="156"/>
      <c r="IMN639" s="156"/>
      <c r="IMO639" s="156"/>
      <c r="IMP639" s="156"/>
      <c r="IMQ639" s="156"/>
      <c r="IMR639" s="156"/>
      <c r="IMS639" s="156"/>
      <c r="IMT639" s="156"/>
      <c r="IMU639" s="156"/>
      <c r="IMV639" s="156"/>
      <c r="IMW639" s="156"/>
      <c r="IMX639" s="156"/>
      <c r="IMY639" s="156"/>
      <c r="IMZ639" s="156"/>
      <c r="INA639" s="156"/>
      <c r="INB639" s="156"/>
      <c r="INC639" s="156"/>
      <c r="IND639" s="156"/>
      <c r="INE639" s="156"/>
      <c r="INF639" s="156"/>
      <c r="ING639" s="156"/>
      <c r="INH639" s="156"/>
      <c r="INI639" s="156"/>
      <c r="INJ639" s="156"/>
      <c r="INK639" s="156"/>
      <c r="INL639" s="156"/>
      <c r="INM639" s="156"/>
      <c r="INN639" s="156"/>
      <c r="INO639" s="156"/>
      <c r="INP639" s="156"/>
      <c r="INQ639" s="156"/>
      <c r="INR639" s="156"/>
      <c r="INS639" s="156"/>
      <c r="INT639" s="156"/>
      <c r="INU639" s="156"/>
      <c r="INV639" s="156"/>
      <c r="INW639" s="156"/>
      <c r="INX639" s="156"/>
      <c r="INY639" s="156"/>
      <c r="INZ639" s="156"/>
      <c r="IOA639" s="156"/>
      <c r="IOB639" s="156"/>
      <c r="IOC639" s="156"/>
      <c r="IOD639" s="156"/>
      <c r="IOE639" s="156"/>
      <c r="IOF639" s="156"/>
      <c r="IOG639" s="156"/>
      <c r="IOH639" s="156"/>
      <c r="IOI639" s="156"/>
      <c r="IOJ639" s="156"/>
      <c r="IOK639" s="156"/>
      <c r="IOL639" s="156"/>
      <c r="IOM639" s="156"/>
      <c r="ION639" s="156"/>
      <c r="IOO639" s="156"/>
      <c r="IOP639" s="156"/>
      <c r="IOQ639" s="156"/>
      <c r="IOR639" s="156"/>
      <c r="IOS639" s="156"/>
      <c r="IOT639" s="156"/>
      <c r="IOU639" s="156"/>
      <c r="IOV639" s="156"/>
      <c r="IOW639" s="156"/>
      <c r="IOX639" s="156"/>
      <c r="IOY639" s="156"/>
      <c r="IOZ639" s="156"/>
      <c r="IPA639" s="156"/>
      <c r="IPB639" s="156"/>
      <c r="IPC639" s="156"/>
      <c r="IPD639" s="156"/>
      <c r="IPE639" s="156"/>
      <c r="IPF639" s="156"/>
      <c r="IPG639" s="156"/>
      <c r="IPH639" s="156"/>
      <c r="IPI639" s="156"/>
      <c r="IPJ639" s="156"/>
      <c r="IPK639" s="156"/>
      <c r="IPL639" s="156"/>
      <c r="IPM639" s="156"/>
      <c r="IPN639" s="156"/>
      <c r="IPO639" s="156"/>
      <c r="IPP639" s="156"/>
      <c r="IPQ639" s="156"/>
      <c r="IPR639" s="156"/>
      <c r="IPS639" s="156"/>
      <c r="IPT639" s="156"/>
      <c r="IPU639" s="156"/>
      <c r="IPV639" s="156"/>
      <c r="IPW639" s="156"/>
      <c r="IPX639" s="156"/>
      <c r="IPY639" s="156"/>
      <c r="IPZ639" s="156"/>
      <c r="IQA639" s="156"/>
      <c r="IQB639" s="156"/>
      <c r="IQC639" s="156"/>
      <c r="IQD639" s="156"/>
      <c r="IQE639" s="156"/>
      <c r="IQF639" s="156"/>
      <c r="IQG639" s="156"/>
      <c r="IQH639" s="156"/>
      <c r="IQI639" s="156"/>
      <c r="IQJ639" s="156"/>
      <c r="IQK639" s="156"/>
      <c r="IQL639" s="156"/>
      <c r="IQM639" s="156"/>
      <c r="IQN639" s="156"/>
      <c r="IQO639" s="156"/>
      <c r="IQP639" s="156"/>
      <c r="IQQ639" s="156"/>
      <c r="IQR639" s="156"/>
      <c r="IQS639" s="156"/>
      <c r="IQT639" s="156"/>
      <c r="IQU639" s="156"/>
      <c r="IQV639" s="156"/>
      <c r="IQW639" s="156"/>
      <c r="IQX639" s="156"/>
      <c r="IQY639" s="156"/>
      <c r="IQZ639" s="156"/>
      <c r="IRA639" s="156"/>
      <c r="IRB639" s="156"/>
      <c r="IRC639" s="156"/>
      <c r="IRD639" s="156"/>
      <c r="IRE639" s="156"/>
      <c r="IRF639" s="156"/>
      <c r="IRG639" s="156"/>
      <c r="IRH639" s="156"/>
      <c r="IRI639" s="156"/>
      <c r="IRJ639" s="156"/>
      <c r="IRK639" s="156"/>
      <c r="IRL639" s="156"/>
      <c r="IRM639" s="156"/>
      <c r="IRN639" s="156"/>
      <c r="IRO639" s="156"/>
      <c r="IRP639" s="156"/>
      <c r="IRQ639" s="156"/>
      <c r="IRR639" s="156"/>
      <c r="IRS639" s="156"/>
      <c r="IRT639" s="156"/>
      <c r="IRU639" s="156"/>
      <c r="IRV639" s="156"/>
      <c r="IRW639" s="156"/>
      <c r="IRX639" s="156"/>
      <c r="IRY639" s="156"/>
      <c r="IRZ639" s="156"/>
      <c r="ISA639" s="156"/>
      <c r="ISB639" s="156"/>
      <c r="ISC639" s="156"/>
      <c r="ISD639" s="156"/>
      <c r="ISE639" s="156"/>
      <c r="ISF639" s="156"/>
      <c r="ISG639" s="156"/>
      <c r="ISH639" s="156"/>
      <c r="ISI639" s="156"/>
      <c r="ISJ639" s="156"/>
      <c r="ISK639" s="156"/>
      <c r="ISL639" s="156"/>
      <c r="ISM639" s="156"/>
      <c r="ISN639" s="156"/>
      <c r="ISO639" s="156"/>
      <c r="ISP639" s="156"/>
      <c r="ISQ639" s="156"/>
      <c r="ISR639" s="156"/>
      <c r="ISS639" s="156"/>
      <c r="IST639" s="156"/>
      <c r="ISU639" s="156"/>
      <c r="ISV639" s="156"/>
      <c r="ISW639" s="156"/>
      <c r="ISX639" s="156"/>
      <c r="ISY639" s="156"/>
      <c r="ISZ639" s="156"/>
      <c r="ITA639" s="156"/>
      <c r="ITB639" s="156"/>
      <c r="ITC639" s="156"/>
      <c r="ITD639" s="156"/>
      <c r="ITE639" s="156"/>
      <c r="ITF639" s="156"/>
      <c r="ITG639" s="156"/>
      <c r="ITH639" s="156"/>
      <c r="ITI639" s="156"/>
      <c r="ITJ639" s="156"/>
      <c r="ITK639" s="156"/>
      <c r="ITL639" s="156"/>
      <c r="ITM639" s="156"/>
      <c r="ITN639" s="156"/>
      <c r="ITO639" s="156"/>
      <c r="ITP639" s="156"/>
      <c r="ITQ639" s="156"/>
      <c r="ITR639" s="156"/>
      <c r="ITS639" s="156"/>
      <c r="ITT639" s="156"/>
      <c r="ITU639" s="156"/>
      <c r="ITV639" s="156"/>
      <c r="ITW639" s="156"/>
      <c r="ITX639" s="156"/>
      <c r="ITY639" s="156"/>
      <c r="ITZ639" s="156"/>
      <c r="IUA639" s="156"/>
      <c r="IUB639" s="156"/>
      <c r="IUC639" s="156"/>
      <c r="IUD639" s="156"/>
      <c r="IUE639" s="156"/>
      <c r="IUF639" s="156"/>
      <c r="IUG639" s="156"/>
      <c r="IUH639" s="156"/>
      <c r="IUI639" s="156"/>
      <c r="IUJ639" s="156"/>
      <c r="IUK639" s="156"/>
      <c r="IUL639" s="156"/>
      <c r="IUM639" s="156"/>
      <c r="IUN639" s="156"/>
      <c r="IUO639" s="156"/>
      <c r="IUP639" s="156"/>
      <c r="IUQ639" s="156"/>
      <c r="IUR639" s="156"/>
      <c r="IUS639" s="156"/>
      <c r="IUT639" s="156"/>
      <c r="IUU639" s="156"/>
      <c r="IUV639" s="156"/>
      <c r="IUW639" s="156"/>
      <c r="IUX639" s="156"/>
      <c r="IUY639" s="156"/>
      <c r="IUZ639" s="156"/>
      <c r="IVA639" s="156"/>
      <c r="IVB639" s="156"/>
      <c r="IVC639" s="156"/>
      <c r="IVD639" s="156"/>
      <c r="IVE639" s="156"/>
      <c r="IVF639" s="156"/>
      <c r="IVG639" s="156"/>
      <c r="IVH639" s="156"/>
      <c r="IVI639" s="156"/>
      <c r="IVJ639" s="156"/>
      <c r="IVK639" s="156"/>
      <c r="IVL639" s="156"/>
      <c r="IVM639" s="156"/>
      <c r="IVN639" s="156"/>
      <c r="IVO639" s="156"/>
      <c r="IVP639" s="156"/>
      <c r="IVQ639" s="156"/>
      <c r="IVR639" s="156"/>
      <c r="IVS639" s="156"/>
      <c r="IVT639" s="156"/>
      <c r="IVU639" s="156"/>
      <c r="IVV639" s="156"/>
      <c r="IVW639" s="156"/>
      <c r="IVX639" s="156"/>
      <c r="IVY639" s="156"/>
      <c r="IVZ639" s="156"/>
      <c r="IWA639" s="156"/>
      <c r="IWB639" s="156"/>
      <c r="IWC639" s="156"/>
      <c r="IWD639" s="156"/>
      <c r="IWE639" s="156"/>
      <c r="IWF639" s="156"/>
      <c r="IWG639" s="156"/>
      <c r="IWH639" s="156"/>
      <c r="IWI639" s="156"/>
      <c r="IWJ639" s="156"/>
      <c r="IWK639" s="156"/>
      <c r="IWL639" s="156"/>
      <c r="IWM639" s="156"/>
      <c r="IWN639" s="156"/>
      <c r="IWO639" s="156"/>
      <c r="IWP639" s="156"/>
      <c r="IWQ639" s="156"/>
      <c r="IWR639" s="156"/>
      <c r="IWS639" s="156"/>
      <c r="IWT639" s="156"/>
      <c r="IWU639" s="156"/>
      <c r="IWV639" s="156"/>
      <c r="IWW639" s="156"/>
      <c r="IWX639" s="156"/>
      <c r="IWY639" s="156"/>
      <c r="IWZ639" s="156"/>
      <c r="IXA639" s="156"/>
      <c r="IXB639" s="156"/>
      <c r="IXC639" s="156"/>
      <c r="IXD639" s="156"/>
      <c r="IXE639" s="156"/>
      <c r="IXF639" s="156"/>
      <c r="IXG639" s="156"/>
      <c r="IXH639" s="156"/>
      <c r="IXI639" s="156"/>
      <c r="IXJ639" s="156"/>
      <c r="IXK639" s="156"/>
      <c r="IXL639" s="156"/>
      <c r="IXM639" s="156"/>
      <c r="IXN639" s="156"/>
      <c r="IXO639" s="156"/>
      <c r="IXP639" s="156"/>
      <c r="IXQ639" s="156"/>
      <c r="IXR639" s="156"/>
      <c r="IXS639" s="156"/>
      <c r="IXT639" s="156"/>
      <c r="IXU639" s="156"/>
      <c r="IXV639" s="156"/>
      <c r="IXW639" s="156"/>
      <c r="IXX639" s="156"/>
      <c r="IXY639" s="156"/>
      <c r="IXZ639" s="156"/>
      <c r="IYA639" s="156"/>
      <c r="IYB639" s="156"/>
      <c r="IYC639" s="156"/>
      <c r="IYD639" s="156"/>
      <c r="IYE639" s="156"/>
      <c r="IYF639" s="156"/>
      <c r="IYG639" s="156"/>
      <c r="IYH639" s="156"/>
      <c r="IYI639" s="156"/>
      <c r="IYJ639" s="156"/>
      <c r="IYK639" s="156"/>
      <c r="IYL639" s="156"/>
      <c r="IYM639" s="156"/>
      <c r="IYN639" s="156"/>
      <c r="IYO639" s="156"/>
      <c r="IYP639" s="156"/>
      <c r="IYQ639" s="156"/>
      <c r="IYR639" s="156"/>
      <c r="IYS639" s="156"/>
      <c r="IYT639" s="156"/>
      <c r="IYU639" s="156"/>
      <c r="IYV639" s="156"/>
      <c r="IYW639" s="156"/>
      <c r="IYX639" s="156"/>
      <c r="IYY639" s="156"/>
      <c r="IYZ639" s="156"/>
      <c r="IZA639" s="156"/>
      <c r="IZB639" s="156"/>
      <c r="IZC639" s="156"/>
      <c r="IZD639" s="156"/>
      <c r="IZE639" s="156"/>
      <c r="IZF639" s="156"/>
      <c r="IZG639" s="156"/>
      <c r="IZH639" s="156"/>
      <c r="IZI639" s="156"/>
      <c r="IZJ639" s="156"/>
      <c r="IZK639" s="156"/>
      <c r="IZL639" s="156"/>
      <c r="IZM639" s="156"/>
      <c r="IZN639" s="156"/>
      <c r="IZO639" s="156"/>
      <c r="IZP639" s="156"/>
      <c r="IZQ639" s="156"/>
      <c r="IZR639" s="156"/>
      <c r="IZS639" s="156"/>
      <c r="IZT639" s="156"/>
      <c r="IZU639" s="156"/>
      <c r="IZV639" s="156"/>
      <c r="IZW639" s="156"/>
      <c r="IZX639" s="156"/>
      <c r="IZY639" s="156"/>
      <c r="IZZ639" s="156"/>
      <c r="JAA639" s="156"/>
      <c r="JAB639" s="156"/>
      <c r="JAC639" s="156"/>
      <c r="JAD639" s="156"/>
      <c r="JAE639" s="156"/>
      <c r="JAF639" s="156"/>
      <c r="JAG639" s="156"/>
      <c r="JAH639" s="156"/>
      <c r="JAI639" s="156"/>
      <c r="JAJ639" s="156"/>
      <c r="JAK639" s="156"/>
      <c r="JAL639" s="156"/>
      <c r="JAM639" s="156"/>
      <c r="JAN639" s="156"/>
      <c r="JAO639" s="156"/>
      <c r="JAP639" s="156"/>
      <c r="JAQ639" s="156"/>
      <c r="JAR639" s="156"/>
      <c r="JAS639" s="156"/>
      <c r="JAT639" s="156"/>
      <c r="JAU639" s="156"/>
      <c r="JAV639" s="156"/>
      <c r="JAW639" s="156"/>
      <c r="JAX639" s="156"/>
      <c r="JAY639" s="156"/>
      <c r="JAZ639" s="156"/>
      <c r="JBA639" s="156"/>
      <c r="JBB639" s="156"/>
      <c r="JBC639" s="156"/>
      <c r="JBD639" s="156"/>
      <c r="JBE639" s="156"/>
      <c r="JBF639" s="156"/>
      <c r="JBG639" s="156"/>
      <c r="JBH639" s="156"/>
      <c r="JBI639" s="156"/>
      <c r="JBJ639" s="156"/>
      <c r="JBK639" s="156"/>
      <c r="JBL639" s="156"/>
      <c r="JBM639" s="156"/>
      <c r="JBN639" s="156"/>
      <c r="JBO639" s="156"/>
      <c r="JBP639" s="156"/>
      <c r="JBQ639" s="156"/>
      <c r="JBR639" s="156"/>
      <c r="JBS639" s="156"/>
      <c r="JBT639" s="156"/>
      <c r="JBU639" s="156"/>
      <c r="JBV639" s="156"/>
      <c r="JBW639" s="156"/>
      <c r="JBX639" s="156"/>
      <c r="JBY639" s="156"/>
      <c r="JBZ639" s="156"/>
      <c r="JCA639" s="156"/>
      <c r="JCB639" s="156"/>
      <c r="JCC639" s="156"/>
      <c r="JCD639" s="156"/>
      <c r="JCE639" s="156"/>
      <c r="JCF639" s="156"/>
      <c r="JCG639" s="156"/>
      <c r="JCH639" s="156"/>
      <c r="JCI639" s="156"/>
      <c r="JCJ639" s="156"/>
      <c r="JCK639" s="156"/>
      <c r="JCL639" s="156"/>
      <c r="JCM639" s="156"/>
      <c r="JCN639" s="156"/>
      <c r="JCO639" s="156"/>
      <c r="JCP639" s="156"/>
      <c r="JCQ639" s="156"/>
      <c r="JCR639" s="156"/>
      <c r="JCS639" s="156"/>
      <c r="JCT639" s="156"/>
      <c r="JCU639" s="156"/>
      <c r="JCV639" s="156"/>
      <c r="JCW639" s="156"/>
      <c r="JCX639" s="156"/>
      <c r="JCY639" s="156"/>
      <c r="JCZ639" s="156"/>
      <c r="JDA639" s="156"/>
      <c r="JDB639" s="156"/>
      <c r="JDC639" s="156"/>
      <c r="JDD639" s="156"/>
      <c r="JDE639" s="156"/>
      <c r="JDF639" s="156"/>
      <c r="JDG639" s="156"/>
      <c r="JDH639" s="156"/>
      <c r="JDI639" s="156"/>
      <c r="JDJ639" s="156"/>
      <c r="JDK639" s="156"/>
      <c r="JDL639" s="156"/>
      <c r="JDM639" s="156"/>
      <c r="JDN639" s="156"/>
      <c r="JDO639" s="156"/>
      <c r="JDP639" s="156"/>
      <c r="JDQ639" s="156"/>
      <c r="JDR639" s="156"/>
      <c r="JDS639" s="156"/>
      <c r="JDT639" s="156"/>
      <c r="JDU639" s="156"/>
      <c r="JDV639" s="156"/>
      <c r="JDW639" s="156"/>
      <c r="JDX639" s="156"/>
      <c r="JDY639" s="156"/>
      <c r="JDZ639" s="156"/>
      <c r="JEA639" s="156"/>
      <c r="JEB639" s="156"/>
      <c r="JEC639" s="156"/>
      <c r="JED639" s="156"/>
      <c r="JEE639" s="156"/>
      <c r="JEF639" s="156"/>
      <c r="JEG639" s="156"/>
      <c r="JEH639" s="156"/>
      <c r="JEI639" s="156"/>
      <c r="JEJ639" s="156"/>
      <c r="JEK639" s="156"/>
      <c r="JEL639" s="156"/>
      <c r="JEM639" s="156"/>
      <c r="JEN639" s="156"/>
      <c r="JEO639" s="156"/>
      <c r="JEP639" s="156"/>
      <c r="JEQ639" s="156"/>
      <c r="JER639" s="156"/>
      <c r="JES639" s="156"/>
      <c r="JET639" s="156"/>
      <c r="JEU639" s="156"/>
      <c r="JEV639" s="156"/>
      <c r="JEW639" s="156"/>
      <c r="JEX639" s="156"/>
      <c r="JEY639" s="156"/>
      <c r="JEZ639" s="156"/>
      <c r="JFA639" s="156"/>
      <c r="JFB639" s="156"/>
      <c r="JFC639" s="156"/>
      <c r="JFD639" s="156"/>
      <c r="JFE639" s="156"/>
      <c r="JFF639" s="156"/>
      <c r="JFG639" s="156"/>
      <c r="JFH639" s="156"/>
      <c r="JFI639" s="156"/>
      <c r="JFJ639" s="156"/>
      <c r="JFK639" s="156"/>
      <c r="JFL639" s="156"/>
      <c r="JFM639" s="156"/>
      <c r="JFN639" s="156"/>
      <c r="JFO639" s="156"/>
      <c r="JFP639" s="156"/>
      <c r="JFQ639" s="156"/>
      <c r="JFR639" s="156"/>
      <c r="JFS639" s="156"/>
      <c r="JFT639" s="156"/>
      <c r="JFU639" s="156"/>
      <c r="JFV639" s="156"/>
      <c r="JFW639" s="156"/>
      <c r="JFX639" s="156"/>
      <c r="JFY639" s="156"/>
      <c r="JFZ639" s="156"/>
      <c r="JGA639" s="156"/>
      <c r="JGB639" s="156"/>
      <c r="JGC639" s="156"/>
      <c r="JGD639" s="156"/>
      <c r="JGE639" s="156"/>
      <c r="JGF639" s="156"/>
      <c r="JGG639" s="156"/>
      <c r="JGH639" s="156"/>
      <c r="JGI639" s="156"/>
      <c r="JGJ639" s="156"/>
      <c r="JGK639" s="156"/>
      <c r="JGL639" s="156"/>
      <c r="JGM639" s="156"/>
      <c r="JGN639" s="156"/>
      <c r="JGO639" s="156"/>
      <c r="JGP639" s="156"/>
      <c r="JGQ639" s="156"/>
      <c r="JGR639" s="156"/>
      <c r="JGS639" s="156"/>
      <c r="JGT639" s="156"/>
      <c r="JGU639" s="156"/>
      <c r="JGV639" s="156"/>
      <c r="JGW639" s="156"/>
      <c r="JGX639" s="156"/>
      <c r="JGY639" s="156"/>
      <c r="JGZ639" s="156"/>
      <c r="JHA639" s="156"/>
      <c r="JHB639" s="156"/>
      <c r="JHC639" s="156"/>
      <c r="JHD639" s="156"/>
      <c r="JHE639" s="156"/>
      <c r="JHF639" s="156"/>
      <c r="JHG639" s="156"/>
      <c r="JHH639" s="156"/>
      <c r="JHI639" s="156"/>
      <c r="JHJ639" s="156"/>
      <c r="JHK639" s="156"/>
      <c r="JHL639" s="156"/>
      <c r="JHM639" s="156"/>
      <c r="JHN639" s="156"/>
      <c r="JHO639" s="156"/>
      <c r="JHP639" s="156"/>
      <c r="JHQ639" s="156"/>
      <c r="JHR639" s="156"/>
      <c r="JHS639" s="156"/>
      <c r="JHT639" s="156"/>
      <c r="JHU639" s="156"/>
      <c r="JHV639" s="156"/>
      <c r="JHW639" s="156"/>
      <c r="JHX639" s="156"/>
      <c r="JHY639" s="156"/>
      <c r="JHZ639" s="156"/>
      <c r="JIA639" s="156"/>
      <c r="JIB639" s="156"/>
      <c r="JIC639" s="156"/>
      <c r="JID639" s="156"/>
      <c r="JIE639" s="156"/>
      <c r="JIF639" s="156"/>
      <c r="JIG639" s="156"/>
      <c r="JIH639" s="156"/>
      <c r="JII639" s="156"/>
      <c r="JIJ639" s="156"/>
      <c r="JIK639" s="156"/>
      <c r="JIL639" s="156"/>
      <c r="JIM639" s="156"/>
      <c r="JIN639" s="156"/>
      <c r="JIO639" s="156"/>
      <c r="JIP639" s="156"/>
      <c r="JIQ639" s="156"/>
      <c r="JIR639" s="156"/>
      <c r="JIS639" s="156"/>
      <c r="JIT639" s="156"/>
      <c r="JIU639" s="156"/>
      <c r="JIV639" s="156"/>
      <c r="JIW639" s="156"/>
      <c r="JIX639" s="156"/>
      <c r="JIY639" s="156"/>
      <c r="JIZ639" s="156"/>
      <c r="JJA639" s="156"/>
      <c r="JJB639" s="156"/>
      <c r="JJC639" s="156"/>
      <c r="JJD639" s="156"/>
      <c r="JJE639" s="156"/>
      <c r="JJF639" s="156"/>
      <c r="JJG639" s="156"/>
      <c r="JJH639" s="156"/>
      <c r="JJI639" s="156"/>
      <c r="JJJ639" s="156"/>
      <c r="JJK639" s="156"/>
      <c r="JJL639" s="156"/>
      <c r="JJM639" s="156"/>
      <c r="JJN639" s="156"/>
      <c r="JJO639" s="156"/>
      <c r="JJP639" s="156"/>
      <c r="JJQ639" s="156"/>
      <c r="JJR639" s="156"/>
      <c r="JJS639" s="156"/>
      <c r="JJT639" s="156"/>
      <c r="JJU639" s="156"/>
      <c r="JJV639" s="156"/>
      <c r="JJW639" s="156"/>
      <c r="JJX639" s="156"/>
      <c r="JJY639" s="156"/>
      <c r="JJZ639" s="156"/>
      <c r="JKA639" s="156"/>
      <c r="JKB639" s="156"/>
      <c r="JKC639" s="156"/>
      <c r="JKD639" s="156"/>
      <c r="JKE639" s="156"/>
      <c r="JKF639" s="156"/>
      <c r="JKG639" s="156"/>
      <c r="JKH639" s="156"/>
      <c r="JKI639" s="156"/>
      <c r="JKJ639" s="156"/>
      <c r="JKK639" s="156"/>
      <c r="JKL639" s="156"/>
      <c r="JKM639" s="156"/>
      <c r="JKN639" s="156"/>
      <c r="JKO639" s="156"/>
      <c r="JKP639" s="156"/>
      <c r="JKQ639" s="156"/>
      <c r="JKR639" s="156"/>
      <c r="JKS639" s="156"/>
      <c r="JKT639" s="156"/>
      <c r="JKU639" s="156"/>
      <c r="JKV639" s="156"/>
      <c r="JKW639" s="156"/>
      <c r="JKX639" s="156"/>
      <c r="JKY639" s="156"/>
      <c r="JKZ639" s="156"/>
      <c r="JLA639" s="156"/>
      <c r="JLB639" s="156"/>
      <c r="JLC639" s="156"/>
      <c r="JLD639" s="156"/>
      <c r="JLE639" s="156"/>
      <c r="JLF639" s="156"/>
      <c r="JLG639" s="156"/>
      <c r="JLH639" s="156"/>
      <c r="JLI639" s="156"/>
      <c r="JLJ639" s="156"/>
      <c r="JLK639" s="156"/>
      <c r="JLL639" s="156"/>
      <c r="JLM639" s="156"/>
      <c r="JLN639" s="156"/>
      <c r="JLO639" s="156"/>
      <c r="JLP639" s="156"/>
      <c r="JLQ639" s="156"/>
      <c r="JLR639" s="156"/>
      <c r="JLS639" s="156"/>
      <c r="JLT639" s="156"/>
      <c r="JLU639" s="156"/>
      <c r="JLV639" s="156"/>
      <c r="JLW639" s="156"/>
      <c r="JLX639" s="156"/>
      <c r="JLY639" s="156"/>
      <c r="JLZ639" s="156"/>
      <c r="JMA639" s="156"/>
      <c r="JMB639" s="156"/>
      <c r="JMC639" s="156"/>
      <c r="JMD639" s="156"/>
      <c r="JME639" s="156"/>
      <c r="JMF639" s="156"/>
      <c r="JMG639" s="156"/>
      <c r="JMH639" s="156"/>
      <c r="JMI639" s="156"/>
      <c r="JMJ639" s="156"/>
      <c r="JMK639" s="156"/>
      <c r="JML639" s="156"/>
      <c r="JMM639" s="156"/>
      <c r="JMN639" s="156"/>
      <c r="JMO639" s="156"/>
      <c r="JMP639" s="156"/>
      <c r="JMQ639" s="156"/>
      <c r="JMR639" s="156"/>
      <c r="JMS639" s="156"/>
      <c r="JMT639" s="156"/>
      <c r="JMU639" s="156"/>
      <c r="JMV639" s="156"/>
      <c r="JMW639" s="156"/>
      <c r="JMX639" s="156"/>
      <c r="JMY639" s="156"/>
      <c r="JMZ639" s="156"/>
      <c r="JNA639" s="156"/>
      <c r="JNB639" s="156"/>
      <c r="JNC639" s="156"/>
      <c r="JND639" s="156"/>
      <c r="JNE639" s="156"/>
      <c r="JNF639" s="156"/>
      <c r="JNG639" s="156"/>
      <c r="JNH639" s="156"/>
      <c r="JNI639" s="156"/>
      <c r="JNJ639" s="156"/>
      <c r="JNK639" s="156"/>
      <c r="JNL639" s="156"/>
      <c r="JNM639" s="156"/>
      <c r="JNN639" s="156"/>
      <c r="JNO639" s="156"/>
      <c r="JNP639" s="156"/>
      <c r="JNQ639" s="156"/>
      <c r="JNR639" s="156"/>
      <c r="JNS639" s="156"/>
      <c r="JNT639" s="156"/>
      <c r="JNU639" s="156"/>
      <c r="JNV639" s="156"/>
      <c r="JNW639" s="156"/>
      <c r="JNX639" s="156"/>
      <c r="JNY639" s="156"/>
      <c r="JNZ639" s="156"/>
      <c r="JOA639" s="156"/>
      <c r="JOB639" s="156"/>
      <c r="JOC639" s="156"/>
      <c r="JOD639" s="156"/>
      <c r="JOE639" s="156"/>
      <c r="JOF639" s="156"/>
      <c r="JOG639" s="156"/>
      <c r="JOH639" s="156"/>
      <c r="JOI639" s="156"/>
      <c r="JOJ639" s="156"/>
      <c r="JOK639" s="156"/>
      <c r="JOL639" s="156"/>
      <c r="JOM639" s="156"/>
      <c r="JON639" s="156"/>
      <c r="JOO639" s="156"/>
      <c r="JOP639" s="156"/>
      <c r="JOQ639" s="156"/>
      <c r="JOR639" s="156"/>
      <c r="JOS639" s="156"/>
      <c r="JOT639" s="156"/>
      <c r="JOU639" s="156"/>
      <c r="JOV639" s="156"/>
      <c r="JOW639" s="156"/>
      <c r="JOX639" s="156"/>
      <c r="JOY639" s="156"/>
      <c r="JOZ639" s="156"/>
      <c r="JPA639" s="156"/>
      <c r="JPB639" s="156"/>
      <c r="JPC639" s="156"/>
      <c r="JPD639" s="156"/>
      <c r="JPE639" s="156"/>
      <c r="JPF639" s="156"/>
      <c r="JPG639" s="156"/>
      <c r="JPH639" s="156"/>
      <c r="JPI639" s="156"/>
      <c r="JPJ639" s="156"/>
      <c r="JPK639" s="156"/>
      <c r="JPL639" s="156"/>
      <c r="JPM639" s="156"/>
      <c r="JPN639" s="156"/>
      <c r="JPO639" s="156"/>
      <c r="JPP639" s="156"/>
      <c r="JPQ639" s="156"/>
      <c r="JPR639" s="156"/>
      <c r="JPS639" s="156"/>
      <c r="JPT639" s="156"/>
      <c r="JPU639" s="156"/>
      <c r="JPV639" s="156"/>
      <c r="JPW639" s="156"/>
      <c r="JPX639" s="156"/>
      <c r="JPY639" s="156"/>
      <c r="JPZ639" s="156"/>
      <c r="JQA639" s="156"/>
      <c r="JQB639" s="156"/>
      <c r="JQC639" s="156"/>
      <c r="JQD639" s="156"/>
      <c r="JQE639" s="156"/>
      <c r="JQF639" s="156"/>
      <c r="JQG639" s="156"/>
      <c r="JQH639" s="156"/>
      <c r="JQI639" s="156"/>
      <c r="JQJ639" s="156"/>
      <c r="JQK639" s="156"/>
      <c r="JQL639" s="156"/>
      <c r="JQM639" s="156"/>
      <c r="JQN639" s="156"/>
      <c r="JQO639" s="156"/>
      <c r="JQP639" s="156"/>
      <c r="JQQ639" s="156"/>
      <c r="JQR639" s="156"/>
      <c r="JQS639" s="156"/>
      <c r="JQT639" s="156"/>
      <c r="JQU639" s="156"/>
      <c r="JQV639" s="156"/>
      <c r="JQW639" s="156"/>
      <c r="JQX639" s="156"/>
      <c r="JQY639" s="156"/>
      <c r="JQZ639" s="156"/>
      <c r="JRA639" s="156"/>
      <c r="JRB639" s="156"/>
      <c r="JRC639" s="156"/>
      <c r="JRD639" s="156"/>
      <c r="JRE639" s="156"/>
      <c r="JRF639" s="156"/>
      <c r="JRG639" s="156"/>
      <c r="JRH639" s="156"/>
      <c r="JRI639" s="156"/>
      <c r="JRJ639" s="156"/>
      <c r="JRK639" s="156"/>
      <c r="JRL639" s="156"/>
      <c r="JRM639" s="156"/>
      <c r="JRN639" s="156"/>
      <c r="JRO639" s="156"/>
      <c r="JRP639" s="156"/>
      <c r="JRQ639" s="156"/>
      <c r="JRR639" s="156"/>
      <c r="JRS639" s="156"/>
      <c r="JRT639" s="156"/>
      <c r="JRU639" s="156"/>
      <c r="JRV639" s="156"/>
      <c r="JRW639" s="156"/>
      <c r="JRX639" s="156"/>
      <c r="JRY639" s="156"/>
      <c r="JRZ639" s="156"/>
      <c r="JSA639" s="156"/>
      <c r="JSB639" s="156"/>
      <c r="JSC639" s="156"/>
      <c r="JSD639" s="156"/>
      <c r="JSE639" s="156"/>
      <c r="JSF639" s="156"/>
      <c r="JSG639" s="156"/>
      <c r="JSH639" s="156"/>
      <c r="JSI639" s="156"/>
      <c r="JSJ639" s="156"/>
      <c r="JSK639" s="156"/>
      <c r="JSL639" s="156"/>
      <c r="JSM639" s="156"/>
      <c r="JSN639" s="156"/>
      <c r="JSO639" s="156"/>
      <c r="JSP639" s="156"/>
      <c r="JSQ639" s="156"/>
      <c r="JSR639" s="156"/>
      <c r="JSS639" s="156"/>
      <c r="JST639" s="156"/>
      <c r="JSU639" s="156"/>
      <c r="JSV639" s="156"/>
      <c r="JSW639" s="156"/>
      <c r="JSX639" s="156"/>
      <c r="JSY639" s="156"/>
      <c r="JSZ639" s="156"/>
      <c r="JTA639" s="156"/>
      <c r="JTB639" s="156"/>
      <c r="JTC639" s="156"/>
      <c r="JTD639" s="156"/>
      <c r="JTE639" s="156"/>
      <c r="JTF639" s="156"/>
      <c r="JTG639" s="156"/>
      <c r="JTH639" s="156"/>
      <c r="JTI639" s="156"/>
      <c r="JTJ639" s="156"/>
      <c r="JTK639" s="156"/>
      <c r="JTL639" s="156"/>
      <c r="JTM639" s="156"/>
      <c r="JTN639" s="156"/>
      <c r="JTO639" s="156"/>
      <c r="JTP639" s="156"/>
      <c r="JTQ639" s="156"/>
      <c r="JTR639" s="156"/>
      <c r="JTS639" s="156"/>
      <c r="JTT639" s="156"/>
      <c r="JTU639" s="156"/>
      <c r="JTV639" s="156"/>
      <c r="JTW639" s="156"/>
      <c r="JTX639" s="156"/>
      <c r="JTY639" s="156"/>
      <c r="JTZ639" s="156"/>
      <c r="JUA639" s="156"/>
      <c r="JUB639" s="156"/>
      <c r="JUC639" s="156"/>
      <c r="JUD639" s="156"/>
      <c r="JUE639" s="156"/>
      <c r="JUF639" s="156"/>
      <c r="JUG639" s="156"/>
      <c r="JUH639" s="156"/>
      <c r="JUI639" s="156"/>
      <c r="JUJ639" s="156"/>
      <c r="JUK639" s="156"/>
      <c r="JUL639" s="156"/>
      <c r="JUM639" s="156"/>
      <c r="JUN639" s="156"/>
      <c r="JUO639" s="156"/>
      <c r="JUP639" s="156"/>
      <c r="JUQ639" s="156"/>
      <c r="JUR639" s="156"/>
      <c r="JUS639" s="156"/>
      <c r="JUT639" s="156"/>
      <c r="JUU639" s="156"/>
      <c r="JUV639" s="156"/>
      <c r="JUW639" s="156"/>
      <c r="JUX639" s="156"/>
      <c r="JUY639" s="156"/>
      <c r="JUZ639" s="156"/>
      <c r="JVA639" s="156"/>
      <c r="JVB639" s="156"/>
      <c r="JVC639" s="156"/>
      <c r="JVD639" s="156"/>
      <c r="JVE639" s="156"/>
      <c r="JVF639" s="156"/>
      <c r="JVG639" s="156"/>
      <c r="JVH639" s="156"/>
      <c r="JVI639" s="156"/>
      <c r="JVJ639" s="156"/>
      <c r="JVK639" s="156"/>
      <c r="JVL639" s="156"/>
      <c r="JVM639" s="156"/>
      <c r="JVN639" s="156"/>
      <c r="JVO639" s="156"/>
      <c r="JVP639" s="156"/>
      <c r="JVQ639" s="156"/>
      <c r="JVR639" s="156"/>
      <c r="JVS639" s="156"/>
      <c r="JVT639" s="156"/>
      <c r="JVU639" s="156"/>
      <c r="JVV639" s="156"/>
      <c r="JVW639" s="156"/>
      <c r="JVX639" s="156"/>
      <c r="JVY639" s="156"/>
      <c r="JVZ639" s="156"/>
      <c r="JWA639" s="156"/>
      <c r="JWB639" s="156"/>
      <c r="JWC639" s="156"/>
      <c r="JWD639" s="156"/>
      <c r="JWE639" s="156"/>
      <c r="JWF639" s="156"/>
      <c r="JWG639" s="156"/>
      <c r="JWH639" s="156"/>
      <c r="JWI639" s="156"/>
      <c r="JWJ639" s="156"/>
      <c r="JWK639" s="156"/>
      <c r="JWL639" s="156"/>
      <c r="JWM639" s="156"/>
      <c r="JWN639" s="156"/>
      <c r="JWO639" s="156"/>
      <c r="JWP639" s="156"/>
      <c r="JWQ639" s="156"/>
      <c r="JWR639" s="156"/>
      <c r="JWS639" s="156"/>
      <c r="JWT639" s="156"/>
      <c r="JWU639" s="156"/>
      <c r="JWV639" s="156"/>
      <c r="JWW639" s="156"/>
      <c r="JWX639" s="156"/>
      <c r="JWY639" s="156"/>
      <c r="JWZ639" s="156"/>
      <c r="JXA639" s="156"/>
      <c r="JXB639" s="156"/>
      <c r="JXC639" s="156"/>
      <c r="JXD639" s="156"/>
      <c r="JXE639" s="156"/>
      <c r="JXF639" s="156"/>
      <c r="JXG639" s="156"/>
      <c r="JXH639" s="156"/>
      <c r="JXI639" s="156"/>
      <c r="JXJ639" s="156"/>
      <c r="JXK639" s="156"/>
      <c r="JXL639" s="156"/>
      <c r="JXM639" s="156"/>
      <c r="JXN639" s="156"/>
      <c r="JXO639" s="156"/>
      <c r="JXP639" s="156"/>
      <c r="JXQ639" s="156"/>
      <c r="JXR639" s="156"/>
      <c r="JXS639" s="156"/>
      <c r="JXT639" s="156"/>
      <c r="JXU639" s="156"/>
      <c r="JXV639" s="156"/>
      <c r="JXW639" s="156"/>
      <c r="JXX639" s="156"/>
      <c r="JXY639" s="156"/>
      <c r="JXZ639" s="156"/>
      <c r="JYA639" s="156"/>
      <c r="JYB639" s="156"/>
      <c r="JYC639" s="156"/>
      <c r="JYD639" s="156"/>
      <c r="JYE639" s="156"/>
      <c r="JYF639" s="156"/>
      <c r="JYG639" s="156"/>
      <c r="JYH639" s="156"/>
      <c r="JYI639" s="156"/>
      <c r="JYJ639" s="156"/>
      <c r="JYK639" s="156"/>
      <c r="JYL639" s="156"/>
      <c r="JYM639" s="156"/>
      <c r="JYN639" s="156"/>
      <c r="JYO639" s="156"/>
      <c r="JYP639" s="156"/>
      <c r="JYQ639" s="156"/>
      <c r="JYR639" s="156"/>
      <c r="JYS639" s="156"/>
      <c r="JYT639" s="156"/>
      <c r="JYU639" s="156"/>
      <c r="JYV639" s="156"/>
      <c r="JYW639" s="156"/>
      <c r="JYX639" s="156"/>
      <c r="JYY639" s="156"/>
      <c r="JYZ639" s="156"/>
      <c r="JZA639" s="156"/>
      <c r="JZB639" s="156"/>
      <c r="JZC639" s="156"/>
      <c r="JZD639" s="156"/>
      <c r="JZE639" s="156"/>
      <c r="JZF639" s="156"/>
      <c r="JZG639" s="156"/>
      <c r="JZH639" s="156"/>
      <c r="JZI639" s="156"/>
      <c r="JZJ639" s="156"/>
      <c r="JZK639" s="156"/>
      <c r="JZL639" s="156"/>
      <c r="JZM639" s="156"/>
      <c r="JZN639" s="156"/>
      <c r="JZO639" s="156"/>
      <c r="JZP639" s="156"/>
      <c r="JZQ639" s="156"/>
      <c r="JZR639" s="156"/>
      <c r="JZS639" s="156"/>
      <c r="JZT639" s="156"/>
      <c r="JZU639" s="156"/>
      <c r="JZV639" s="156"/>
      <c r="JZW639" s="156"/>
      <c r="JZX639" s="156"/>
      <c r="JZY639" s="156"/>
      <c r="JZZ639" s="156"/>
      <c r="KAA639" s="156"/>
      <c r="KAB639" s="156"/>
      <c r="KAC639" s="156"/>
      <c r="KAD639" s="156"/>
      <c r="KAE639" s="156"/>
      <c r="KAF639" s="156"/>
      <c r="KAG639" s="156"/>
      <c r="KAH639" s="156"/>
      <c r="KAI639" s="156"/>
      <c r="KAJ639" s="156"/>
      <c r="KAK639" s="156"/>
      <c r="KAL639" s="156"/>
      <c r="KAM639" s="156"/>
      <c r="KAN639" s="156"/>
      <c r="KAO639" s="156"/>
      <c r="KAP639" s="156"/>
      <c r="KAQ639" s="156"/>
      <c r="KAR639" s="156"/>
      <c r="KAS639" s="156"/>
      <c r="KAT639" s="156"/>
      <c r="KAU639" s="156"/>
      <c r="KAV639" s="156"/>
      <c r="KAW639" s="156"/>
      <c r="KAX639" s="156"/>
      <c r="KAY639" s="156"/>
      <c r="KAZ639" s="156"/>
      <c r="KBA639" s="156"/>
      <c r="KBB639" s="156"/>
      <c r="KBC639" s="156"/>
      <c r="KBD639" s="156"/>
      <c r="KBE639" s="156"/>
      <c r="KBF639" s="156"/>
      <c r="KBG639" s="156"/>
      <c r="KBH639" s="156"/>
      <c r="KBI639" s="156"/>
      <c r="KBJ639" s="156"/>
      <c r="KBK639" s="156"/>
      <c r="KBL639" s="156"/>
      <c r="KBM639" s="156"/>
      <c r="KBN639" s="156"/>
      <c r="KBO639" s="156"/>
      <c r="KBP639" s="156"/>
      <c r="KBQ639" s="156"/>
      <c r="KBR639" s="156"/>
      <c r="KBS639" s="156"/>
      <c r="KBT639" s="156"/>
      <c r="KBU639" s="156"/>
      <c r="KBV639" s="156"/>
      <c r="KBW639" s="156"/>
      <c r="KBX639" s="156"/>
      <c r="KBY639" s="156"/>
      <c r="KBZ639" s="156"/>
      <c r="KCA639" s="156"/>
      <c r="KCB639" s="156"/>
      <c r="KCC639" s="156"/>
      <c r="KCD639" s="156"/>
      <c r="KCE639" s="156"/>
      <c r="KCF639" s="156"/>
      <c r="KCG639" s="156"/>
      <c r="KCH639" s="156"/>
      <c r="KCI639" s="156"/>
      <c r="KCJ639" s="156"/>
      <c r="KCK639" s="156"/>
      <c r="KCL639" s="156"/>
      <c r="KCM639" s="156"/>
      <c r="KCN639" s="156"/>
      <c r="KCO639" s="156"/>
      <c r="KCP639" s="156"/>
      <c r="KCQ639" s="156"/>
      <c r="KCR639" s="156"/>
      <c r="KCS639" s="156"/>
      <c r="KCT639" s="156"/>
      <c r="KCU639" s="156"/>
      <c r="KCV639" s="156"/>
      <c r="KCW639" s="156"/>
      <c r="KCX639" s="156"/>
      <c r="KCY639" s="156"/>
      <c r="KCZ639" s="156"/>
      <c r="KDA639" s="156"/>
      <c r="KDB639" s="156"/>
      <c r="KDC639" s="156"/>
      <c r="KDD639" s="156"/>
      <c r="KDE639" s="156"/>
      <c r="KDF639" s="156"/>
      <c r="KDG639" s="156"/>
      <c r="KDH639" s="156"/>
      <c r="KDI639" s="156"/>
      <c r="KDJ639" s="156"/>
      <c r="KDK639" s="156"/>
      <c r="KDL639" s="156"/>
      <c r="KDM639" s="156"/>
      <c r="KDN639" s="156"/>
      <c r="KDO639" s="156"/>
      <c r="KDP639" s="156"/>
      <c r="KDQ639" s="156"/>
      <c r="KDR639" s="156"/>
      <c r="KDS639" s="156"/>
      <c r="KDT639" s="156"/>
      <c r="KDU639" s="156"/>
      <c r="KDV639" s="156"/>
      <c r="KDW639" s="156"/>
      <c r="KDX639" s="156"/>
      <c r="KDY639" s="156"/>
      <c r="KDZ639" s="156"/>
      <c r="KEA639" s="156"/>
      <c r="KEB639" s="156"/>
      <c r="KEC639" s="156"/>
      <c r="KED639" s="156"/>
      <c r="KEE639" s="156"/>
      <c r="KEF639" s="156"/>
      <c r="KEG639" s="156"/>
      <c r="KEH639" s="156"/>
      <c r="KEI639" s="156"/>
      <c r="KEJ639" s="156"/>
      <c r="KEK639" s="156"/>
      <c r="KEL639" s="156"/>
      <c r="KEM639" s="156"/>
      <c r="KEN639" s="156"/>
      <c r="KEO639" s="156"/>
      <c r="KEP639" s="156"/>
      <c r="KEQ639" s="156"/>
      <c r="KER639" s="156"/>
      <c r="KES639" s="156"/>
      <c r="KET639" s="156"/>
      <c r="KEU639" s="156"/>
      <c r="KEV639" s="156"/>
      <c r="KEW639" s="156"/>
      <c r="KEX639" s="156"/>
      <c r="KEY639" s="156"/>
      <c r="KEZ639" s="156"/>
      <c r="KFA639" s="156"/>
      <c r="KFB639" s="156"/>
      <c r="KFC639" s="156"/>
      <c r="KFD639" s="156"/>
      <c r="KFE639" s="156"/>
      <c r="KFF639" s="156"/>
      <c r="KFG639" s="156"/>
      <c r="KFH639" s="156"/>
      <c r="KFI639" s="156"/>
      <c r="KFJ639" s="156"/>
      <c r="KFK639" s="156"/>
      <c r="KFL639" s="156"/>
      <c r="KFM639" s="156"/>
      <c r="KFN639" s="156"/>
      <c r="KFO639" s="156"/>
      <c r="KFP639" s="156"/>
      <c r="KFQ639" s="156"/>
      <c r="KFR639" s="156"/>
      <c r="KFS639" s="156"/>
      <c r="KFT639" s="156"/>
      <c r="KFU639" s="156"/>
      <c r="KFV639" s="156"/>
      <c r="KFW639" s="156"/>
      <c r="KFX639" s="156"/>
      <c r="KFY639" s="156"/>
      <c r="KFZ639" s="156"/>
      <c r="KGA639" s="156"/>
      <c r="KGB639" s="156"/>
      <c r="KGC639" s="156"/>
      <c r="KGD639" s="156"/>
      <c r="KGE639" s="156"/>
      <c r="KGF639" s="156"/>
      <c r="KGG639" s="156"/>
      <c r="KGH639" s="156"/>
      <c r="KGI639" s="156"/>
      <c r="KGJ639" s="156"/>
      <c r="KGK639" s="156"/>
      <c r="KGL639" s="156"/>
      <c r="KGM639" s="156"/>
      <c r="KGN639" s="156"/>
      <c r="KGO639" s="156"/>
      <c r="KGP639" s="156"/>
      <c r="KGQ639" s="156"/>
      <c r="KGR639" s="156"/>
      <c r="KGS639" s="156"/>
      <c r="KGT639" s="156"/>
      <c r="KGU639" s="156"/>
      <c r="KGV639" s="156"/>
      <c r="KGW639" s="156"/>
      <c r="KGX639" s="156"/>
      <c r="KGY639" s="156"/>
      <c r="KGZ639" s="156"/>
      <c r="KHA639" s="156"/>
      <c r="KHB639" s="156"/>
      <c r="KHC639" s="156"/>
      <c r="KHD639" s="156"/>
      <c r="KHE639" s="156"/>
      <c r="KHF639" s="156"/>
      <c r="KHG639" s="156"/>
      <c r="KHH639" s="156"/>
      <c r="KHI639" s="156"/>
      <c r="KHJ639" s="156"/>
      <c r="KHK639" s="156"/>
      <c r="KHL639" s="156"/>
      <c r="KHM639" s="156"/>
      <c r="KHN639" s="156"/>
      <c r="KHO639" s="156"/>
      <c r="KHP639" s="156"/>
      <c r="KHQ639" s="156"/>
      <c r="KHR639" s="156"/>
      <c r="KHS639" s="156"/>
      <c r="KHT639" s="156"/>
      <c r="KHU639" s="156"/>
      <c r="KHV639" s="156"/>
      <c r="KHW639" s="156"/>
      <c r="KHX639" s="156"/>
      <c r="KHY639" s="156"/>
      <c r="KHZ639" s="156"/>
      <c r="KIA639" s="156"/>
      <c r="KIB639" s="156"/>
      <c r="KIC639" s="156"/>
      <c r="KID639" s="156"/>
      <c r="KIE639" s="156"/>
      <c r="KIF639" s="156"/>
      <c r="KIG639" s="156"/>
      <c r="KIH639" s="156"/>
      <c r="KII639" s="156"/>
      <c r="KIJ639" s="156"/>
      <c r="KIK639" s="156"/>
      <c r="KIL639" s="156"/>
      <c r="KIM639" s="156"/>
      <c r="KIN639" s="156"/>
      <c r="KIO639" s="156"/>
      <c r="KIP639" s="156"/>
      <c r="KIQ639" s="156"/>
      <c r="KIR639" s="156"/>
      <c r="KIS639" s="156"/>
      <c r="KIT639" s="156"/>
      <c r="KIU639" s="156"/>
      <c r="KIV639" s="156"/>
      <c r="KIW639" s="156"/>
      <c r="KIX639" s="156"/>
      <c r="KIY639" s="156"/>
      <c r="KIZ639" s="156"/>
      <c r="KJA639" s="156"/>
      <c r="KJB639" s="156"/>
      <c r="KJC639" s="156"/>
      <c r="KJD639" s="156"/>
      <c r="KJE639" s="156"/>
      <c r="KJF639" s="156"/>
      <c r="KJG639" s="156"/>
      <c r="KJH639" s="156"/>
      <c r="KJI639" s="156"/>
      <c r="KJJ639" s="156"/>
      <c r="KJK639" s="156"/>
      <c r="KJL639" s="156"/>
      <c r="KJM639" s="156"/>
      <c r="KJN639" s="156"/>
      <c r="KJO639" s="156"/>
      <c r="KJP639" s="156"/>
      <c r="KJQ639" s="156"/>
      <c r="KJR639" s="156"/>
      <c r="KJS639" s="156"/>
      <c r="KJT639" s="156"/>
      <c r="KJU639" s="156"/>
      <c r="KJV639" s="156"/>
      <c r="KJW639" s="156"/>
      <c r="KJX639" s="156"/>
      <c r="KJY639" s="156"/>
      <c r="KJZ639" s="156"/>
      <c r="KKA639" s="156"/>
      <c r="KKB639" s="156"/>
      <c r="KKC639" s="156"/>
      <c r="KKD639" s="156"/>
      <c r="KKE639" s="156"/>
      <c r="KKF639" s="156"/>
      <c r="KKG639" s="156"/>
      <c r="KKH639" s="156"/>
      <c r="KKI639" s="156"/>
      <c r="KKJ639" s="156"/>
      <c r="KKK639" s="156"/>
      <c r="KKL639" s="156"/>
      <c r="KKM639" s="156"/>
      <c r="KKN639" s="156"/>
      <c r="KKO639" s="156"/>
      <c r="KKP639" s="156"/>
      <c r="KKQ639" s="156"/>
      <c r="KKR639" s="156"/>
      <c r="KKS639" s="156"/>
      <c r="KKT639" s="156"/>
      <c r="KKU639" s="156"/>
      <c r="KKV639" s="156"/>
      <c r="KKW639" s="156"/>
      <c r="KKX639" s="156"/>
      <c r="KKY639" s="156"/>
      <c r="KKZ639" s="156"/>
      <c r="KLA639" s="156"/>
      <c r="KLB639" s="156"/>
      <c r="KLC639" s="156"/>
      <c r="KLD639" s="156"/>
      <c r="KLE639" s="156"/>
      <c r="KLF639" s="156"/>
      <c r="KLG639" s="156"/>
      <c r="KLH639" s="156"/>
      <c r="KLI639" s="156"/>
      <c r="KLJ639" s="156"/>
      <c r="KLK639" s="156"/>
      <c r="KLL639" s="156"/>
      <c r="KLM639" s="156"/>
      <c r="KLN639" s="156"/>
      <c r="KLO639" s="156"/>
      <c r="KLP639" s="156"/>
      <c r="KLQ639" s="156"/>
      <c r="KLR639" s="156"/>
      <c r="KLS639" s="156"/>
      <c r="KLT639" s="156"/>
      <c r="KLU639" s="156"/>
      <c r="KLV639" s="156"/>
      <c r="KLW639" s="156"/>
      <c r="KLX639" s="156"/>
      <c r="KLY639" s="156"/>
      <c r="KLZ639" s="156"/>
      <c r="KMA639" s="156"/>
      <c r="KMB639" s="156"/>
      <c r="KMC639" s="156"/>
      <c r="KMD639" s="156"/>
      <c r="KME639" s="156"/>
      <c r="KMF639" s="156"/>
      <c r="KMG639" s="156"/>
      <c r="KMH639" s="156"/>
      <c r="KMI639" s="156"/>
      <c r="KMJ639" s="156"/>
      <c r="KMK639" s="156"/>
      <c r="KML639" s="156"/>
      <c r="KMM639" s="156"/>
      <c r="KMN639" s="156"/>
      <c r="KMO639" s="156"/>
      <c r="KMP639" s="156"/>
      <c r="KMQ639" s="156"/>
      <c r="KMR639" s="156"/>
      <c r="KMS639" s="156"/>
      <c r="KMT639" s="156"/>
      <c r="KMU639" s="156"/>
      <c r="KMV639" s="156"/>
      <c r="KMW639" s="156"/>
      <c r="KMX639" s="156"/>
      <c r="KMY639" s="156"/>
      <c r="KMZ639" s="156"/>
      <c r="KNA639" s="156"/>
      <c r="KNB639" s="156"/>
      <c r="KNC639" s="156"/>
      <c r="KND639" s="156"/>
      <c r="KNE639" s="156"/>
      <c r="KNF639" s="156"/>
      <c r="KNG639" s="156"/>
      <c r="KNH639" s="156"/>
      <c r="KNI639" s="156"/>
      <c r="KNJ639" s="156"/>
      <c r="KNK639" s="156"/>
      <c r="KNL639" s="156"/>
      <c r="KNM639" s="156"/>
      <c r="KNN639" s="156"/>
      <c r="KNO639" s="156"/>
      <c r="KNP639" s="156"/>
      <c r="KNQ639" s="156"/>
      <c r="KNR639" s="156"/>
      <c r="KNS639" s="156"/>
      <c r="KNT639" s="156"/>
      <c r="KNU639" s="156"/>
      <c r="KNV639" s="156"/>
      <c r="KNW639" s="156"/>
      <c r="KNX639" s="156"/>
      <c r="KNY639" s="156"/>
      <c r="KNZ639" s="156"/>
      <c r="KOA639" s="156"/>
      <c r="KOB639" s="156"/>
      <c r="KOC639" s="156"/>
      <c r="KOD639" s="156"/>
      <c r="KOE639" s="156"/>
      <c r="KOF639" s="156"/>
      <c r="KOG639" s="156"/>
      <c r="KOH639" s="156"/>
      <c r="KOI639" s="156"/>
      <c r="KOJ639" s="156"/>
      <c r="KOK639" s="156"/>
      <c r="KOL639" s="156"/>
      <c r="KOM639" s="156"/>
      <c r="KON639" s="156"/>
      <c r="KOO639" s="156"/>
      <c r="KOP639" s="156"/>
      <c r="KOQ639" s="156"/>
      <c r="KOR639" s="156"/>
      <c r="KOS639" s="156"/>
      <c r="KOT639" s="156"/>
      <c r="KOU639" s="156"/>
      <c r="KOV639" s="156"/>
      <c r="KOW639" s="156"/>
      <c r="KOX639" s="156"/>
      <c r="KOY639" s="156"/>
      <c r="KOZ639" s="156"/>
      <c r="KPA639" s="156"/>
      <c r="KPB639" s="156"/>
      <c r="KPC639" s="156"/>
      <c r="KPD639" s="156"/>
      <c r="KPE639" s="156"/>
      <c r="KPF639" s="156"/>
      <c r="KPG639" s="156"/>
      <c r="KPH639" s="156"/>
      <c r="KPI639" s="156"/>
      <c r="KPJ639" s="156"/>
      <c r="KPK639" s="156"/>
      <c r="KPL639" s="156"/>
      <c r="KPM639" s="156"/>
      <c r="KPN639" s="156"/>
      <c r="KPO639" s="156"/>
      <c r="KPP639" s="156"/>
      <c r="KPQ639" s="156"/>
      <c r="KPR639" s="156"/>
      <c r="KPS639" s="156"/>
      <c r="KPT639" s="156"/>
      <c r="KPU639" s="156"/>
      <c r="KPV639" s="156"/>
      <c r="KPW639" s="156"/>
      <c r="KPX639" s="156"/>
      <c r="KPY639" s="156"/>
      <c r="KPZ639" s="156"/>
      <c r="KQA639" s="156"/>
      <c r="KQB639" s="156"/>
      <c r="KQC639" s="156"/>
      <c r="KQD639" s="156"/>
      <c r="KQE639" s="156"/>
      <c r="KQF639" s="156"/>
      <c r="KQG639" s="156"/>
      <c r="KQH639" s="156"/>
      <c r="KQI639" s="156"/>
      <c r="KQJ639" s="156"/>
      <c r="KQK639" s="156"/>
      <c r="KQL639" s="156"/>
      <c r="KQM639" s="156"/>
      <c r="KQN639" s="156"/>
      <c r="KQO639" s="156"/>
      <c r="KQP639" s="156"/>
      <c r="KQQ639" s="156"/>
      <c r="KQR639" s="156"/>
      <c r="KQS639" s="156"/>
      <c r="KQT639" s="156"/>
      <c r="KQU639" s="156"/>
      <c r="KQV639" s="156"/>
      <c r="KQW639" s="156"/>
      <c r="KQX639" s="156"/>
      <c r="KQY639" s="156"/>
      <c r="KQZ639" s="156"/>
      <c r="KRA639" s="156"/>
      <c r="KRB639" s="156"/>
      <c r="KRC639" s="156"/>
      <c r="KRD639" s="156"/>
      <c r="KRE639" s="156"/>
      <c r="KRF639" s="156"/>
      <c r="KRG639" s="156"/>
      <c r="KRH639" s="156"/>
      <c r="KRI639" s="156"/>
      <c r="KRJ639" s="156"/>
      <c r="KRK639" s="156"/>
      <c r="KRL639" s="156"/>
      <c r="KRM639" s="156"/>
      <c r="KRN639" s="156"/>
      <c r="KRO639" s="156"/>
      <c r="KRP639" s="156"/>
      <c r="KRQ639" s="156"/>
      <c r="KRR639" s="156"/>
      <c r="KRS639" s="156"/>
      <c r="KRT639" s="156"/>
      <c r="KRU639" s="156"/>
      <c r="KRV639" s="156"/>
      <c r="KRW639" s="156"/>
      <c r="KRX639" s="156"/>
      <c r="KRY639" s="156"/>
      <c r="KRZ639" s="156"/>
      <c r="KSA639" s="156"/>
      <c r="KSB639" s="156"/>
      <c r="KSC639" s="156"/>
      <c r="KSD639" s="156"/>
      <c r="KSE639" s="156"/>
      <c r="KSF639" s="156"/>
      <c r="KSG639" s="156"/>
      <c r="KSH639" s="156"/>
      <c r="KSI639" s="156"/>
      <c r="KSJ639" s="156"/>
      <c r="KSK639" s="156"/>
      <c r="KSL639" s="156"/>
      <c r="KSM639" s="156"/>
      <c r="KSN639" s="156"/>
      <c r="KSO639" s="156"/>
      <c r="KSP639" s="156"/>
      <c r="KSQ639" s="156"/>
      <c r="KSR639" s="156"/>
      <c r="KSS639" s="156"/>
      <c r="KST639" s="156"/>
      <c r="KSU639" s="156"/>
      <c r="KSV639" s="156"/>
      <c r="KSW639" s="156"/>
      <c r="KSX639" s="156"/>
      <c r="KSY639" s="156"/>
      <c r="KSZ639" s="156"/>
      <c r="KTA639" s="156"/>
      <c r="KTB639" s="156"/>
      <c r="KTC639" s="156"/>
      <c r="KTD639" s="156"/>
      <c r="KTE639" s="156"/>
      <c r="KTF639" s="156"/>
      <c r="KTG639" s="156"/>
      <c r="KTH639" s="156"/>
      <c r="KTI639" s="156"/>
      <c r="KTJ639" s="156"/>
      <c r="KTK639" s="156"/>
      <c r="KTL639" s="156"/>
      <c r="KTM639" s="156"/>
      <c r="KTN639" s="156"/>
      <c r="KTO639" s="156"/>
      <c r="KTP639" s="156"/>
      <c r="KTQ639" s="156"/>
      <c r="KTR639" s="156"/>
      <c r="KTS639" s="156"/>
      <c r="KTT639" s="156"/>
      <c r="KTU639" s="156"/>
      <c r="KTV639" s="156"/>
      <c r="KTW639" s="156"/>
      <c r="KTX639" s="156"/>
      <c r="KTY639" s="156"/>
      <c r="KTZ639" s="156"/>
      <c r="KUA639" s="156"/>
      <c r="KUB639" s="156"/>
      <c r="KUC639" s="156"/>
      <c r="KUD639" s="156"/>
      <c r="KUE639" s="156"/>
      <c r="KUF639" s="156"/>
      <c r="KUG639" s="156"/>
      <c r="KUH639" s="156"/>
      <c r="KUI639" s="156"/>
      <c r="KUJ639" s="156"/>
      <c r="KUK639" s="156"/>
      <c r="KUL639" s="156"/>
      <c r="KUM639" s="156"/>
      <c r="KUN639" s="156"/>
      <c r="KUO639" s="156"/>
      <c r="KUP639" s="156"/>
      <c r="KUQ639" s="156"/>
      <c r="KUR639" s="156"/>
      <c r="KUS639" s="156"/>
      <c r="KUT639" s="156"/>
      <c r="KUU639" s="156"/>
      <c r="KUV639" s="156"/>
      <c r="KUW639" s="156"/>
      <c r="KUX639" s="156"/>
      <c r="KUY639" s="156"/>
      <c r="KUZ639" s="156"/>
      <c r="KVA639" s="156"/>
      <c r="KVB639" s="156"/>
      <c r="KVC639" s="156"/>
      <c r="KVD639" s="156"/>
      <c r="KVE639" s="156"/>
      <c r="KVF639" s="156"/>
      <c r="KVG639" s="156"/>
      <c r="KVH639" s="156"/>
      <c r="KVI639" s="156"/>
      <c r="KVJ639" s="156"/>
      <c r="KVK639" s="156"/>
      <c r="KVL639" s="156"/>
      <c r="KVM639" s="156"/>
      <c r="KVN639" s="156"/>
      <c r="KVO639" s="156"/>
      <c r="KVP639" s="156"/>
      <c r="KVQ639" s="156"/>
      <c r="KVR639" s="156"/>
      <c r="KVS639" s="156"/>
      <c r="KVT639" s="156"/>
      <c r="KVU639" s="156"/>
      <c r="KVV639" s="156"/>
      <c r="KVW639" s="156"/>
      <c r="KVX639" s="156"/>
      <c r="KVY639" s="156"/>
      <c r="KVZ639" s="156"/>
      <c r="KWA639" s="156"/>
      <c r="KWB639" s="156"/>
      <c r="KWC639" s="156"/>
      <c r="KWD639" s="156"/>
      <c r="KWE639" s="156"/>
      <c r="KWF639" s="156"/>
      <c r="KWG639" s="156"/>
      <c r="KWH639" s="156"/>
      <c r="KWI639" s="156"/>
      <c r="KWJ639" s="156"/>
      <c r="KWK639" s="156"/>
      <c r="KWL639" s="156"/>
      <c r="KWM639" s="156"/>
      <c r="KWN639" s="156"/>
      <c r="KWO639" s="156"/>
      <c r="KWP639" s="156"/>
      <c r="KWQ639" s="156"/>
      <c r="KWR639" s="156"/>
      <c r="KWS639" s="156"/>
      <c r="KWT639" s="156"/>
      <c r="KWU639" s="156"/>
      <c r="KWV639" s="156"/>
      <c r="KWW639" s="156"/>
      <c r="KWX639" s="156"/>
      <c r="KWY639" s="156"/>
      <c r="KWZ639" s="156"/>
      <c r="KXA639" s="156"/>
      <c r="KXB639" s="156"/>
      <c r="KXC639" s="156"/>
      <c r="KXD639" s="156"/>
      <c r="KXE639" s="156"/>
      <c r="KXF639" s="156"/>
      <c r="KXG639" s="156"/>
      <c r="KXH639" s="156"/>
      <c r="KXI639" s="156"/>
      <c r="KXJ639" s="156"/>
      <c r="KXK639" s="156"/>
      <c r="KXL639" s="156"/>
      <c r="KXM639" s="156"/>
      <c r="KXN639" s="156"/>
      <c r="KXO639" s="156"/>
      <c r="KXP639" s="156"/>
      <c r="KXQ639" s="156"/>
      <c r="KXR639" s="156"/>
      <c r="KXS639" s="156"/>
      <c r="KXT639" s="156"/>
      <c r="KXU639" s="156"/>
      <c r="KXV639" s="156"/>
      <c r="KXW639" s="156"/>
      <c r="KXX639" s="156"/>
      <c r="KXY639" s="156"/>
      <c r="KXZ639" s="156"/>
      <c r="KYA639" s="156"/>
      <c r="KYB639" s="156"/>
      <c r="KYC639" s="156"/>
      <c r="KYD639" s="156"/>
      <c r="KYE639" s="156"/>
      <c r="KYF639" s="156"/>
      <c r="KYG639" s="156"/>
      <c r="KYH639" s="156"/>
      <c r="KYI639" s="156"/>
      <c r="KYJ639" s="156"/>
      <c r="KYK639" s="156"/>
      <c r="KYL639" s="156"/>
      <c r="KYM639" s="156"/>
      <c r="KYN639" s="156"/>
      <c r="KYO639" s="156"/>
      <c r="KYP639" s="156"/>
      <c r="KYQ639" s="156"/>
      <c r="KYR639" s="156"/>
      <c r="KYS639" s="156"/>
      <c r="KYT639" s="156"/>
      <c r="KYU639" s="156"/>
      <c r="KYV639" s="156"/>
      <c r="KYW639" s="156"/>
      <c r="KYX639" s="156"/>
      <c r="KYY639" s="156"/>
      <c r="KYZ639" s="156"/>
      <c r="KZA639" s="156"/>
      <c r="KZB639" s="156"/>
      <c r="KZC639" s="156"/>
      <c r="KZD639" s="156"/>
      <c r="KZE639" s="156"/>
      <c r="KZF639" s="156"/>
      <c r="KZG639" s="156"/>
      <c r="KZH639" s="156"/>
      <c r="KZI639" s="156"/>
      <c r="KZJ639" s="156"/>
      <c r="KZK639" s="156"/>
      <c r="KZL639" s="156"/>
      <c r="KZM639" s="156"/>
      <c r="KZN639" s="156"/>
      <c r="KZO639" s="156"/>
      <c r="KZP639" s="156"/>
      <c r="KZQ639" s="156"/>
      <c r="KZR639" s="156"/>
      <c r="KZS639" s="156"/>
      <c r="KZT639" s="156"/>
      <c r="KZU639" s="156"/>
      <c r="KZV639" s="156"/>
      <c r="KZW639" s="156"/>
      <c r="KZX639" s="156"/>
      <c r="KZY639" s="156"/>
      <c r="KZZ639" s="156"/>
      <c r="LAA639" s="156"/>
      <c r="LAB639" s="156"/>
      <c r="LAC639" s="156"/>
      <c r="LAD639" s="156"/>
      <c r="LAE639" s="156"/>
      <c r="LAF639" s="156"/>
      <c r="LAG639" s="156"/>
      <c r="LAH639" s="156"/>
      <c r="LAI639" s="156"/>
      <c r="LAJ639" s="156"/>
      <c r="LAK639" s="156"/>
      <c r="LAL639" s="156"/>
      <c r="LAM639" s="156"/>
      <c r="LAN639" s="156"/>
      <c r="LAO639" s="156"/>
      <c r="LAP639" s="156"/>
      <c r="LAQ639" s="156"/>
      <c r="LAR639" s="156"/>
      <c r="LAS639" s="156"/>
      <c r="LAT639" s="156"/>
      <c r="LAU639" s="156"/>
      <c r="LAV639" s="156"/>
      <c r="LAW639" s="156"/>
      <c r="LAX639" s="156"/>
      <c r="LAY639" s="156"/>
      <c r="LAZ639" s="156"/>
      <c r="LBA639" s="156"/>
      <c r="LBB639" s="156"/>
      <c r="LBC639" s="156"/>
      <c r="LBD639" s="156"/>
      <c r="LBE639" s="156"/>
      <c r="LBF639" s="156"/>
      <c r="LBG639" s="156"/>
      <c r="LBH639" s="156"/>
      <c r="LBI639" s="156"/>
      <c r="LBJ639" s="156"/>
      <c r="LBK639" s="156"/>
      <c r="LBL639" s="156"/>
      <c r="LBM639" s="156"/>
      <c r="LBN639" s="156"/>
      <c r="LBO639" s="156"/>
      <c r="LBP639" s="156"/>
      <c r="LBQ639" s="156"/>
      <c r="LBR639" s="156"/>
      <c r="LBS639" s="156"/>
      <c r="LBT639" s="156"/>
      <c r="LBU639" s="156"/>
      <c r="LBV639" s="156"/>
      <c r="LBW639" s="156"/>
      <c r="LBX639" s="156"/>
      <c r="LBY639" s="156"/>
      <c r="LBZ639" s="156"/>
      <c r="LCA639" s="156"/>
      <c r="LCB639" s="156"/>
      <c r="LCC639" s="156"/>
      <c r="LCD639" s="156"/>
      <c r="LCE639" s="156"/>
      <c r="LCF639" s="156"/>
      <c r="LCG639" s="156"/>
      <c r="LCH639" s="156"/>
      <c r="LCI639" s="156"/>
      <c r="LCJ639" s="156"/>
      <c r="LCK639" s="156"/>
      <c r="LCL639" s="156"/>
      <c r="LCM639" s="156"/>
      <c r="LCN639" s="156"/>
      <c r="LCO639" s="156"/>
      <c r="LCP639" s="156"/>
      <c r="LCQ639" s="156"/>
      <c r="LCR639" s="156"/>
      <c r="LCS639" s="156"/>
      <c r="LCT639" s="156"/>
      <c r="LCU639" s="156"/>
      <c r="LCV639" s="156"/>
      <c r="LCW639" s="156"/>
      <c r="LCX639" s="156"/>
      <c r="LCY639" s="156"/>
      <c r="LCZ639" s="156"/>
      <c r="LDA639" s="156"/>
      <c r="LDB639" s="156"/>
      <c r="LDC639" s="156"/>
      <c r="LDD639" s="156"/>
      <c r="LDE639" s="156"/>
      <c r="LDF639" s="156"/>
      <c r="LDG639" s="156"/>
      <c r="LDH639" s="156"/>
      <c r="LDI639" s="156"/>
      <c r="LDJ639" s="156"/>
      <c r="LDK639" s="156"/>
      <c r="LDL639" s="156"/>
      <c r="LDM639" s="156"/>
      <c r="LDN639" s="156"/>
      <c r="LDO639" s="156"/>
      <c r="LDP639" s="156"/>
      <c r="LDQ639" s="156"/>
      <c r="LDR639" s="156"/>
      <c r="LDS639" s="156"/>
      <c r="LDT639" s="156"/>
      <c r="LDU639" s="156"/>
      <c r="LDV639" s="156"/>
      <c r="LDW639" s="156"/>
      <c r="LDX639" s="156"/>
      <c r="LDY639" s="156"/>
      <c r="LDZ639" s="156"/>
      <c r="LEA639" s="156"/>
      <c r="LEB639" s="156"/>
      <c r="LEC639" s="156"/>
      <c r="LED639" s="156"/>
      <c r="LEE639" s="156"/>
      <c r="LEF639" s="156"/>
      <c r="LEG639" s="156"/>
      <c r="LEH639" s="156"/>
      <c r="LEI639" s="156"/>
      <c r="LEJ639" s="156"/>
      <c r="LEK639" s="156"/>
      <c r="LEL639" s="156"/>
      <c r="LEM639" s="156"/>
      <c r="LEN639" s="156"/>
      <c r="LEO639" s="156"/>
      <c r="LEP639" s="156"/>
      <c r="LEQ639" s="156"/>
      <c r="LER639" s="156"/>
      <c r="LES639" s="156"/>
      <c r="LET639" s="156"/>
      <c r="LEU639" s="156"/>
      <c r="LEV639" s="156"/>
      <c r="LEW639" s="156"/>
      <c r="LEX639" s="156"/>
      <c r="LEY639" s="156"/>
      <c r="LEZ639" s="156"/>
      <c r="LFA639" s="156"/>
      <c r="LFB639" s="156"/>
      <c r="LFC639" s="156"/>
      <c r="LFD639" s="156"/>
      <c r="LFE639" s="156"/>
      <c r="LFF639" s="156"/>
      <c r="LFG639" s="156"/>
      <c r="LFH639" s="156"/>
      <c r="LFI639" s="156"/>
      <c r="LFJ639" s="156"/>
      <c r="LFK639" s="156"/>
      <c r="LFL639" s="156"/>
      <c r="LFM639" s="156"/>
      <c r="LFN639" s="156"/>
      <c r="LFO639" s="156"/>
      <c r="LFP639" s="156"/>
      <c r="LFQ639" s="156"/>
      <c r="LFR639" s="156"/>
      <c r="LFS639" s="156"/>
      <c r="LFT639" s="156"/>
      <c r="LFU639" s="156"/>
      <c r="LFV639" s="156"/>
      <c r="LFW639" s="156"/>
      <c r="LFX639" s="156"/>
      <c r="LFY639" s="156"/>
      <c r="LFZ639" s="156"/>
      <c r="LGA639" s="156"/>
      <c r="LGB639" s="156"/>
      <c r="LGC639" s="156"/>
      <c r="LGD639" s="156"/>
      <c r="LGE639" s="156"/>
      <c r="LGF639" s="156"/>
      <c r="LGG639" s="156"/>
      <c r="LGH639" s="156"/>
      <c r="LGI639" s="156"/>
      <c r="LGJ639" s="156"/>
      <c r="LGK639" s="156"/>
      <c r="LGL639" s="156"/>
      <c r="LGM639" s="156"/>
      <c r="LGN639" s="156"/>
      <c r="LGO639" s="156"/>
      <c r="LGP639" s="156"/>
      <c r="LGQ639" s="156"/>
      <c r="LGR639" s="156"/>
      <c r="LGS639" s="156"/>
      <c r="LGT639" s="156"/>
      <c r="LGU639" s="156"/>
      <c r="LGV639" s="156"/>
      <c r="LGW639" s="156"/>
      <c r="LGX639" s="156"/>
      <c r="LGY639" s="156"/>
      <c r="LGZ639" s="156"/>
      <c r="LHA639" s="156"/>
      <c r="LHB639" s="156"/>
      <c r="LHC639" s="156"/>
      <c r="LHD639" s="156"/>
      <c r="LHE639" s="156"/>
      <c r="LHF639" s="156"/>
      <c r="LHG639" s="156"/>
      <c r="LHH639" s="156"/>
      <c r="LHI639" s="156"/>
      <c r="LHJ639" s="156"/>
      <c r="LHK639" s="156"/>
      <c r="LHL639" s="156"/>
      <c r="LHM639" s="156"/>
      <c r="LHN639" s="156"/>
      <c r="LHO639" s="156"/>
      <c r="LHP639" s="156"/>
      <c r="LHQ639" s="156"/>
      <c r="LHR639" s="156"/>
      <c r="LHS639" s="156"/>
      <c r="LHT639" s="156"/>
      <c r="LHU639" s="156"/>
      <c r="LHV639" s="156"/>
      <c r="LHW639" s="156"/>
      <c r="LHX639" s="156"/>
      <c r="LHY639" s="156"/>
      <c r="LHZ639" s="156"/>
      <c r="LIA639" s="156"/>
      <c r="LIB639" s="156"/>
      <c r="LIC639" s="156"/>
      <c r="LID639" s="156"/>
      <c r="LIE639" s="156"/>
      <c r="LIF639" s="156"/>
      <c r="LIG639" s="156"/>
      <c r="LIH639" s="156"/>
      <c r="LII639" s="156"/>
      <c r="LIJ639" s="156"/>
      <c r="LIK639" s="156"/>
      <c r="LIL639" s="156"/>
      <c r="LIM639" s="156"/>
      <c r="LIN639" s="156"/>
      <c r="LIO639" s="156"/>
      <c r="LIP639" s="156"/>
      <c r="LIQ639" s="156"/>
      <c r="LIR639" s="156"/>
      <c r="LIS639" s="156"/>
      <c r="LIT639" s="156"/>
      <c r="LIU639" s="156"/>
      <c r="LIV639" s="156"/>
      <c r="LIW639" s="156"/>
      <c r="LIX639" s="156"/>
      <c r="LIY639" s="156"/>
      <c r="LIZ639" s="156"/>
      <c r="LJA639" s="156"/>
      <c r="LJB639" s="156"/>
      <c r="LJC639" s="156"/>
      <c r="LJD639" s="156"/>
      <c r="LJE639" s="156"/>
      <c r="LJF639" s="156"/>
      <c r="LJG639" s="156"/>
      <c r="LJH639" s="156"/>
      <c r="LJI639" s="156"/>
      <c r="LJJ639" s="156"/>
      <c r="LJK639" s="156"/>
      <c r="LJL639" s="156"/>
      <c r="LJM639" s="156"/>
      <c r="LJN639" s="156"/>
      <c r="LJO639" s="156"/>
      <c r="LJP639" s="156"/>
      <c r="LJQ639" s="156"/>
      <c r="LJR639" s="156"/>
      <c r="LJS639" s="156"/>
      <c r="LJT639" s="156"/>
      <c r="LJU639" s="156"/>
      <c r="LJV639" s="156"/>
      <c r="LJW639" s="156"/>
      <c r="LJX639" s="156"/>
      <c r="LJY639" s="156"/>
      <c r="LJZ639" s="156"/>
      <c r="LKA639" s="156"/>
      <c r="LKB639" s="156"/>
      <c r="LKC639" s="156"/>
      <c r="LKD639" s="156"/>
      <c r="LKE639" s="156"/>
      <c r="LKF639" s="156"/>
      <c r="LKG639" s="156"/>
      <c r="LKH639" s="156"/>
      <c r="LKI639" s="156"/>
      <c r="LKJ639" s="156"/>
      <c r="LKK639" s="156"/>
      <c r="LKL639" s="156"/>
      <c r="LKM639" s="156"/>
      <c r="LKN639" s="156"/>
      <c r="LKO639" s="156"/>
      <c r="LKP639" s="156"/>
      <c r="LKQ639" s="156"/>
      <c r="LKR639" s="156"/>
      <c r="LKS639" s="156"/>
      <c r="LKT639" s="156"/>
      <c r="LKU639" s="156"/>
      <c r="LKV639" s="156"/>
      <c r="LKW639" s="156"/>
      <c r="LKX639" s="156"/>
      <c r="LKY639" s="156"/>
      <c r="LKZ639" s="156"/>
      <c r="LLA639" s="156"/>
      <c r="LLB639" s="156"/>
      <c r="LLC639" s="156"/>
      <c r="LLD639" s="156"/>
      <c r="LLE639" s="156"/>
      <c r="LLF639" s="156"/>
      <c r="LLG639" s="156"/>
      <c r="LLH639" s="156"/>
      <c r="LLI639" s="156"/>
      <c r="LLJ639" s="156"/>
      <c r="LLK639" s="156"/>
      <c r="LLL639" s="156"/>
      <c r="LLM639" s="156"/>
      <c r="LLN639" s="156"/>
      <c r="LLO639" s="156"/>
      <c r="LLP639" s="156"/>
      <c r="LLQ639" s="156"/>
      <c r="LLR639" s="156"/>
      <c r="LLS639" s="156"/>
      <c r="LLT639" s="156"/>
      <c r="LLU639" s="156"/>
      <c r="LLV639" s="156"/>
      <c r="LLW639" s="156"/>
      <c r="LLX639" s="156"/>
      <c r="LLY639" s="156"/>
      <c r="LLZ639" s="156"/>
      <c r="LMA639" s="156"/>
      <c r="LMB639" s="156"/>
      <c r="LMC639" s="156"/>
      <c r="LMD639" s="156"/>
      <c r="LME639" s="156"/>
      <c r="LMF639" s="156"/>
      <c r="LMG639" s="156"/>
      <c r="LMH639" s="156"/>
      <c r="LMI639" s="156"/>
      <c r="LMJ639" s="156"/>
      <c r="LMK639" s="156"/>
      <c r="LML639" s="156"/>
      <c r="LMM639" s="156"/>
      <c r="LMN639" s="156"/>
      <c r="LMO639" s="156"/>
      <c r="LMP639" s="156"/>
      <c r="LMQ639" s="156"/>
      <c r="LMR639" s="156"/>
      <c r="LMS639" s="156"/>
      <c r="LMT639" s="156"/>
      <c r="LMU639" s="156"/>
      <c r="LMV639" s="156"/>
      <c r="LMW639" s="156"/>
      <c r="LMX639" s="156"/>
      <c r="LMY639" s="156"/>
      <c r="LMZ639" s="156"/>
      <c r="LNA639" s="156"/>
      <c r="LNB639" s="156"/>
      <c r="LNC639" s="156"/>
      <c r="LND639" s="156"/>
      <c r="LNE639" s="156"/>
      <c r="LNF639" s="156"/>
      <c r="LNG639" s="156"/>
      <c r="LNH639" s="156"/>
      <c r="LNI639" s="156"/>
      <c r="LNJ639" s="156"/>
      <c r="LNK639" s="156"/>
      <c r="LNL639" s="156"/>
      <c r="LNM639" s="156"/>
      <c r="LNN639" s="156"/>
      <c r="LNO639" s="156"/>
      <c r="LNP639" s="156"/>
      <c r="LNQ639" s="156"/>
      <c r="LNR639" s="156"/>
      <c r="LNS639" s="156"/>
      <c r="LNT639" s="156"/>
      <c r="LNU639" s="156"/>
      <c r="LNV639" s="156"/>
      <c r="LNW639" s="156"/>
      <c r="LNX639" s="156"/>
      <c r="LNY639" s="156"/>
      <c r="LNZ639" s="156"/>
      <c r="LOA639" s="156"/>
      <c r="LOB639" s="156"/>
      <c r="LOC639" s="156"/>
      <c r="LOD639" s="156"/>
      <c r="LOE639" s="156"/>
      <c r="LOF639" s="156"/>
      <c r="LOG639" s="156"/>
      <c r="LOH639" s="156"/>
      <c r="LOI639" s="156"/>
      <c r="LOJ639" s="156"/>
      <c r="LOK639" s="156"/>
      <c r="LOL639" s="156"/>
      <c r="LOM639" s="156"/>
      <c r="LON639" s="156"/>
      <c r="LOO639" s="156"/>
      <c r="LOP639" s="156"/>
      <c r="LOQ639" s="156"/>
      <c r="LOR639" s="156"/>
      <c r="LOS639" s="156"/>
      <c r="LOT639" s="156"/>
      <c r="LOU639" s="156"/>
      <c r="LOV639" s="156"/>
      <c r="LOW639" s="156"/>
      <c r="LOX639" s="156"/>
      <c r="LOY639" s="156"/>
      <c r="LOZ639" s="156"/>
      <c r="LPA639" s="156"/>
      <c r="LPB639" s="156"/>
      <c r="LPC639" s="156"/>
      <c r="LPD639" s="156"/>
      <c r="LPE639" s="156"/>
      <c r="LPF639" s="156"/>
      <c r="LPG639" s="156"/>
      <c r="LPH639" s="156"/>
      <c r="LPI639" s="156"/>
      <c r="LPJ639" s="156"/>
      <c r="LPK639" s="156"/>
      <c r="LPL639" s="156"/>
      <c r="LPM639" s="156"/>
      <c r="LPN639" s="156"/>
      <c r="LPO639" s="156"/>
      <c r="LPP639" s="156"/>
      <c r="LPQ639" s="156"/>
      <c r="LPR639" s="156"/>
      <c r="LPS639" s="156"/>
      <c r="LPT639" s="156"/>
      <c r="LPU639" s="156"/>
      <c r="LPV639" s="156"/>
      <c r="LPW639" s="156"/>
      <c r="LPX639" s="156"/>
      <c r="LPY639" s="156"/>
      <c r="LPZ639" s="156"/>
      <c r="LQA639" s="156"/>
      <c r="LQB639" s="156"/>
      <c r="LQC639" s="156"/>
      <c r="LQD639" s="156"/>
      <c r="LQE639" s="156"/>
      <c r="LQF639" s="156"/>
      <c r="LQG639" s="156"/>
      <c r="LQH639" s="156"/>
      <c r="LQI639" s="156"/>
      <c r="LQJ639" s="156"/>
      <c r="LQK639" s="156"/>
      <c r="LQL639" s="156"/>
      <c r="LQM639" s="156"/>
      <c r="LQN639" s="156"/>
      <c r="LQO639" s="156"/>
      <c r="LQP639" s="156"/>
      <c r="LQQ639" s="156"/>
      <c r="LQR639" s="156"/>
      <c r="LQS639" s="156"/>
      <c r="LQT639" s="156"/>
      <c r="LQU639" s="156"/>
      <c r="LQV639" s="156"/>
      <c r="LQW639" s="156"/>
      <c r="LQX639" s="156"/>
      <c r="LQY639" s="156"/>
      <c r="LQZ639" s="156"/>
      <c r="LRA639" s="156"/>
      <c r="LRB639" s="156"/>
      <c r="LRC639" s="156"/>
      <c r="LRD639" s="156"/>
      <c r="LRE639" s="156"/>
      <c r="LRF639" s="156"/>
      <c r="LRG639" s="156"/>
      <c r="LRH639" s="156"/>
      <c r="LRI639" s="156"/>
      <c r="LRJ639" s="156"/>
      <c r="LRK639" s="156"/>
      <c r="LRL639" s="156"/>
      <c r="LRM639" s="156"/>
      <c r="LRN639" s="156"/>
      <c r="LRO639" s="156"/>
      <c r="LRP639" s="156"/>
      <c r="LRQ639" s="156"/>
      <c r="LRR639" s="156"/>
      <c r="LRS639" s="156"/>
      <c r="LRT639" s="156"/>
      <c r="LRU639" s="156"/>
      <c r="LRV639" s="156"/>
      <c r="LRW639" s="156"/>
      <c r="LRX639" s="156"/>
      <c r="LRY639" s="156"/>
      <c r="LRZ639" s="156"/>
      <c r="LSA639" s="156"/>
      <c r="LSB639" s="156"/>
      <c r="LSC639" s="156"/>
      <c r="LSD639" s="156"/>
      <c r="LSE639" s="156"/>
      <c r="LSF639" s="156"/>
      <c r="LSG639" s="156"/>
      <c r="LSH639" s="156"/>
      <c r="LSI639" s="156"/>
      <c r="LSJ639" s="156"/>
      <c r="LSK639" s="156"/>
      <c r="LSL639" s="156"/>
      <c r="LSM639" s="156"/>
      <c r="LSN639" s="156"/>
      <c r="LSO639" s="156"/>
      <c r="LSP639" s="156"/>
      <c r="LSQ639" s="156"/>
      <c r="LSR639" s="156"/>
      <c r="LSS639" s="156"/>
      <c r="LST639" s="156"/>
      <c r="LSU639" s="156"/>
      <c r="LSV639" s="156"/>
      <c r="LSW639" s="156"/>
      <c r="LSX639" s="156"/>
      <c r="LSY639" s="156"/>
      <c r="LSZ639" s="156"/>
      <c r="LTA639" s="156"/>
      <c r="LTB639" s="156"/>
      <c r="LTC639" s="156"/>
      <c r="LTD639" s="156"/>
      <c r="LTE639" s="156"/>
      <c r="LTF639" s="156"/>
      <c r="LTG639" s="156"/>
      <c r="LTH639" s="156"/>
      <c r="LTI639" s="156"/>
      <c r="LTJ639" s="156"/>
      <c r="LTK639" s="156"/>
      <c r="LTL639" s="156"/>
      <c r="LTM639" s="156"/>
      <c r="LTN639" s="156"/>
      <c r="LTO639" s="156"/>
      <c r="LTP639" s="156"/>
      <c r="LTQ639" s="156"/>
      <c r="LTR639" s="156"/>
      <c r="LTS639" s="156"/>
      <c r="LTT639" s="156"/>
      <c r="LTU639" s="156"/>
      <c r="LTV639" s="156"/>
      <c r="LTW639" s="156"/>
      <c r="LTX639" s="156"/>
      <c r="LTY639" s="156"/>
      <c r="LTZ639" s="156"/>
      <c r="LUA639" s="156"/>
      <c r="LUB639" s="156"/>
      <c r="LUC639" s="156"/>
      <c r="LUD639" s="156"/>
      <c r="LUE639" s="156"/>
      <c r="LUF639" s="156"/>
      <c r="LUG639" s="156"/>
      <c r="LUH639" s="156"/>
      <c r="LUI639" s="156"/>
      <c r="LUJ639" s="156"/>
      <c r="LUK639" s="156"/>
      <c r="LUL639" s="156"/>
      <c r="LUM639" s="156"/>
      <c r="LUN639" s="156"/>
      <c r="LUO639" s="156"/>
      <c r="LUP639" s="156"/>
      <c r="LUQ639" s="156"/>
      <c r="LUR639" s="156"/>
      <c r="LUS639" s="156"/>
      <c r="LUT639" s="156"/>
      <c r="LUU639" s="156"/>
      <c r="LUV639" s="156"/>
      <c r="LUW639" s="156"/>
      <c r="LUX639" s="156"/>
      <c r="LUY639" s="156"/>
      <c r="LUZ639" s="156"/>
      <c r="LVA639" s="156"/>
      <c r="LVB639" s="156"/>
      <c r="LVC639" s="156"/>
      <c r="LVD639" s="156"/>
      <c r="LVE639" s="156"/>
      <c r="LVF639" s="156"/>
      <c r="LVG639" s="156"/>
      <c r="LVH639" s="156"/>
      <c r="LVI639" s="156"/>
      <c r="LVJ639" s="156"/>
      <c r="LVK639" s="156"/>
      <c r="LVL639" s="156"/>
      <c r="LVM639" s="156"/>
      <c r="LVN639" s="156"/>
      <c r="LVO639" s="156"/>
      <c r="LVP639" s="156"/>
      <c r="LVQ639" s="156"/>
      <c r="LVR639" s="156"/>
      <c r="LVS639" s="156"/>
      <c r="LVT639" s="156"/>
      <c r="LVU639" s="156"/>
      <c r="LVV639" s="156"/>
      <c r="LVW639" s="156"/>
      <c r="LVX639" s="156"/>
      <c r="LVY639" s="156"/>
      <c r="LVZ639" s="156"/>
      <c r="LWA639" s="156"/>
      <c r="LWB639" s="156"/>
      <c r="LWC639" s="156"/>
      <c r="LWD639" s="156"/>
      <c r="LWE639" s="156"/>
      <c r="LWF639" s="156"/>
      <c r="LWG639" s="156"/>
      <c r="LWH639" s="156"/>
      <c r="LWI639" s="156"/>
      <c r="LWJ639" s="156"/>
      <c r="LWK639" s="156"/>
      <c r="LWL639" s="156"/>
      <c r="LWM639" s="156"/>
      <c r="LWN639" s="156"/>
      <c r="LWO639" s="156"/>
      <c r="LWP639" s="156"/>
      <c r="LWQ639" s="156"/>
      <c r="LWR639" s="156"/>
      <c r="LWS639" s="156"/>
      <c r="LWT639" s="156"/>
      <c r="LWU639" s="156"/>
      <c r="LWV639" s="156"/>
      <c r="LWW639" s="156"/>
      <c r="LWX639" s="156"/>
      <c r="LWY639" s="156"/>
      <c r="LWZ639" s="156"/>
      <c r="LXA639" s="156"/>
      <c r="LXB639" s="156"/>
      <c r="LXC639" s="156"/>
      <c r="LXD639" s="156"/>
      <c r="LXE639" s="156"/>
      <c r="LXF639" s="156"/>
      <c r="LXG639" s="156"/>
      <c r="LXH639" s="156"/>
      <c r="LXI639" s="156"/>
      <c r="LXJ639" s="156"/>
      <c r="LXK639" s="156"/>
      <c r="LXL639" s="156"/>
      <c r="LXM639" s="156"/>
      <c r="LXN639" s="156"/>
      <c r="LXO639" s="156"/>
      <c r="LXP639" s="156"/>
      <c r="LXQ639" s="156"/>
      <c r="LXR639" s="156"/>
      <c r="LXS639" s="156"/>
      <c r="LXT639" s="156"/>
      <c r="LXU639" s="156"/>
      <c r="LXV639" s="156"/>
      <c r="LXW639" s="156"/>
      <c r="LXX639" s="156"/>
      <c r="LXY639" s="156"/>
      <c r="LXZ639" s="156"/>
      <c r="LYA639" s="156"/>
      <c r="LYB639" s="156"/>
      <c r="LYC639" s="156"/>
      <c r="LYD639" s="156"/>
      <c r="LYE639" s="156"/>
      <c r="LYF639" s="156"/>
      <c r="LYG639" s="156"/>
      <c r="LYH639" s="156"/>
      <c r="LYI639" s="156"/>
      <c r="LYJ639" s="156"/>
      <c r="LYK639" s="156"/>
      <c r="LYL639" s="156"/>
      <c r="LYM639" s="156"/>
      <c r="LYN639" s="156"/>
      <c r="LYO639" s="156"/>
      <c r="LYP639" s="156"/>
      <c r="LYQ639" s="156"/>
      <c r="LYR639" s="156"/>
      <c r="LYS639" s="156"/>
      <c r="LYT639" s="156"/>
      <c r="LYU639" s="156"/>
      <c r="LYV639" s="156"/>
      <c r="LYW639" s="156"/>
      <c r="LYX639" s="156"/>
      <c r="LYY639" s="156"/>
      <c r="LYZ639" s="156"/>
      <c r="LZA639" s="156"/>
      <c r="LZB639" s="156"/>
      <c r="LZC639" s="156"/>
      <c r="LZD639" s="156"/>
      <c r="LZE639" s="156"/>
      <c r="LZF639" s="156"/>
      <c r="LZG639" s="156"/>
      <c r="LZH639" s="156"/>
      <c r="LZI639" s="156"/>
      <c r="LZJ639" s="156"/>
      <c r="LZK639" s="156"/>
      <c r="LZL639" s="156"/>
      <c r="LZM639" s="156"/>
      <c r="LZN639" s="156"/>
      <c r="LZO639" s="156"/>
      <c r="LZP639" s="156"/>
      <c r="LZQ639" s="156"/>
      <c r="LZR639" s="156"/>
      <c r="LZS639" s="156"/>
      <c r="LZT639" s="156"/>
      <c r="LZU639" s="156"/>
      <c r="LZV639" s="156"/>
      <c r="LZW639" s="156"/>
      <c r="LZX639" s="156"/>
      <c r="LZY639" s="156"/>
      <c r="LZZ639" s="156"/>
      <c r="MAA639" s="156"/>
      <c r="MAB639" s="156"/>
      <c r="MAC639" s="156"/>
      <c r="MAD639" s="156"/>
      <c r="MAE639" s="156"/>
      <c r="MAF639" s="156"/>
      <c r="MAG639" s="156"/>
      <c r="MAH639" s="156"/>
      <c r="MAI639" s="156"/>
      <c r="MAJ639" s="156"/>
      <c r="MAK639" s="156"/>
      <c r="MAL639" s="156"/>
      <c r="MAM639" s="156"/>
      <c r="MAN639" s="156"/>
      <c r="MAO639" s="156"/>
      <c r="MAP639" s="156"/>
      <c r="MAQ639" s="156"/>
      <c r="MAR639" s="156"/>
      <c r="MAS639" s="156"/>
      <c r="MAT639" s="156"/>
      <c r="MAU639" s="156"/>
      <c r="MAV639" s="156"/>
      <c r="MAW639" s="156"/>
      <c r="MAX639" s="156"/>
      <c r="MAY639" s="156"/>
      <c r="MAZ639" s="156"/>
      <c r="MBA639" s="156"/>
      <c r="MBB639" s="156"/>
      <c r="MBC639" s="156"/>
      <c r="MBD639" s="156"/>
      <c r="MBE639" s="156"/>
      <c r="MBF639" s="156"/>
      <c r="MBG639" s="156"/>
      <c r="MBH639" s="156"/>
      <c r="MBI639" s="156"/>
      <c r="MBJ639" s="156"/>
      <c r="MBK639" s="156"/>
      <c r="MBL639" s="156"/>
      <c r="MBM639" s="156"/>
      <c r="MBN639" s="156"/>
      <c r="MBO639" s="156"/>
      <c r="MBP639" s="156"/>
      <c r="MBQ639" s="156"/>
      <c r="MBR639" s="156"/>
      <c r="MBS639" s="156"/>
      <c r="MBT639" s="156"/>
      <c r="MBU639" s="156"/>
      <c r="MBV639" s="156"/>
      <c r="MBW639" s="156"/>
      <c r="MBX639" s="156"/>
      <c r="MBY639" s="156"/>
      <c r="MBZ639" s="156"/>
      <c r="MCA639" s="156"/>
      <c r="MCB639" s="156"/>
      <c r="MCC639" s="156"/>
      <c r="MCD639" s="156"/>
      <c r="MCE639" s="156"/>
      <c r="MCF639" s="156"/>
      <c r="MCG639" s="156"/>
      <c r="MCH639" s="156"/>
      <c r="MCI639" s="156"/>
      <c r="MCJ639" s="156"/>
      <c r="MCK639" s="156"/>
      <c r="MCL639" s="156"/>
      <c r="MCM639" s="156"/>
      <c r="MCN639" s="156"/>
      <c r="MCO639" s="156"/>
      <c r="MCP639" s="156"/>
      <c r="MCQ639" s="156"/>
      <c r="MCR639" s="156"/>
      <c r="MCS639" s="156"/>
      <c r="MCT639" s="156"/>
      <c r="MCU639" s="156"/>
      <c r="MCV639" s="156"/>
      <c r="MCW639" s="156"/>
      <c r="MCX639" s="156"/>
      <c r="MCY639" s="156"/>
      <c r="MCZ639" s="156"/>
      <c r="MDA639" s="156"/>
      <c r="MDB639" s="156"/>
      <c r="MDC639" s="156"/>
      <c r="MDD639" s="156"/>
      <c r="MDE639" s="156"/>
      <c r="MDF639" s="156"/>
      <c r="MDG639" s="156"/>
      <c r="MDH639" s="156"/>
      <c r="MDI639" s="156"/>
      <c r="MDJ639" s="156"/>
      <c r="MDK639" s="156"/>
      <c r="MDL639" s="156"/>
      <c r="MDM639" s="156"/>
      <c r="MDN639" s="156"/>
      <c r="MDO639" s="156"/>
      <c r="MDP639" s="156"/>
      <c r="MDQ639" s="156"/>
      <c r="MDR639" s="156"/>
      <c r="MDS639" s="156"/>
      <c r="MDT639" s="156"/>
      <c r="MDU639" s="156"/>
      <c r="MDV639" s="156"/>
      <c r="MDW639" s="156"/>
      <c r="MDX639" s="156"/>
      <c r="MDY639" s="156"/>
      <c r="MDZ639" s="156"/>
      <c r="MEA639" s="156"/>
      <c r="MEB639" s="156"/>
      <c r="MEC639" s="156"/>
      <c r="MED639" s="156"/>
      <c r="MEE639" s="156"/>
      <c r="MEF639" s="156"/>
      <c r="MEG639" s="156"/>
      <c r="MEH639" s="156"/>
      <c r="MEI639" s="156"/>
      <c r="MEJ639" s="156"/>
      <c r="MEK639" s="156"/>
      <c r="MEL639" s="156"/>
      <c r="MEM639" s="156"/>
      <c r="MEN639" s="156"/>
      <c r="MEO639" s="156"/>
      <c r="MEP639" s="156"/>
      <c r="MEQ639" s="156"/>
      <c r="MER639" s="156"/>
      <c r="MES639" s="156"/>
      <c r="MET639" s="156"/>
      <c r="MEU639" s="156"/>
      <c r="MEV639" s="156"/>
      <c r="MEW639" s="156"/>
      <c r="MEX639" s="156"/>
      <c r="MEY639" s="156"/>
      <c r="MEZ639" s="156"/>
      <c r="MFA639" s="156"/>
      <c r="MFB639" s="156"/>
      <c r="MFC639" s="156"/>
      <c r="MFD639" s="156"/>
      <c r="MFE639" s="156"/>
      <c r="MFF639" s="156"/>
      <c r="MFG639" s="156"/>
      <c r="MFH639" s="156"/>
      <c r="MFI639" s="156"/>
      <c r="MFJ639" s="156"/>
      <c r="MFK639" s="156"/>
      <c r="MFL639" s="156"/>
      <c r="MFM639" s="156"/>
      <c r="MFN639" s="156"/>
      <c r="MFO639" s="156"/>
      <c r="MFP639" s="156"/>
      <c r="MFQ639" s="156"/>
      <c r="MFR639" s="156"/>
      <c r="MFS639" s="156"/>
      <c r="MFT639" s="156"/>
      <c r="MFU639" s="156"/>
      <c r="MFV639" s="156"/>
      <c r="MFW639" s="156"/>
      <c r="MFX639" s="156"/>
      <c r="MFY639" s="156"/>
      <c r="MFZ639" s="156"/>
      <c r="MGA639" s="156"/>
      <c r="MGB639" s="156"/>
      <c r="MGC639" s="156"/>
      <c r="MGD639" s="156"/>
      <c r="MGE639" s="156"/>
      <c r="MGF639" s="156"/>
      <c r="MGG639" s="156"/>
      <c r="MGH639" s="156"/>
      <c r="MGI639" s="156"/>
      <c r="MGJ639" s="156"/>
      <c r="MGK639" s="156"/>
      <c r="MGL639" s="156"/>
      <c r="MGM639" s="156"/>
      <c r="MGN639" s="156"/>
      <c r="MGO639" s="156"/>
      <c r="MGP639" s="156"/>
      <c r="MGQ639" s="156"/>
      <c r="MGR639" s="156"/>
      <c r="MGS639" s="156"/>
      <c r="MGT639" s="156"/>
      <c r="MGU639" s="156"/>
      <c r="MGV639" s="156"/>
      <c r="MGW639" s="156"/>
      <c r="MGX639" s="156"/>
      <c r="MGY639" s="156"/>
      <c r="MGZ639" s="156"/>
      <c r="MHA639" s="156"/>
      <c r="MHB639" s="156"/>
      <c r="MHC639" s="156"/>
      <c r="MHD639" s="156"/>
      <c r="MHE639" s="156"/>
      <c r="MHF639" s="156"/>
      <c r="MHG639" s="156"/>
      <c r="MHH639" s="156"/>
      <c r="MHI639" s="156"/>
      <c r="MHJ639" s="156"/>
      <c r="MHK639" s="156"/>
      <c r="MHL639" s="156"/>
      <c r="MHM639" s="156"/>
      <c r="MHN639" s="156"/>
      <c r="MHO639" s="156"/>
      <c r="MHP639" s="156"/>
      <c r="MHQ639" s="156"/>
      <c r="MHR639" s="156"/>
      <c r="MHS639" s="156"/>
      <c r="MHT639" s="156"/>
      <c r="MHU639" s="156"/>
      <c r="MHV639" s="156"/>
      <c r="MHW639" s="156"/>
      <c r="MHX639" s="156"/>
      <c r="MHY639" s="156"/>
      <c r="MHZ639" s="156"/>
      <c r="MIA639" s="156"/>
      <c r="MIB639" s="156"/>
      <c r="MIC639" s="156"/>
      <c r="MID639" s="156"/>
      <c r="MIE639" s="156"/>
      <c r="MIF639" s="156"/>
      <c r="MIG639" s="156"/>
      <c r="MIH639" s="156"/>
      <c r="MII639" s="156"/>
      <c r="MIJ639" s="156"/>
      <c r="MIK639" s="156"/>
      <c r="MIL639" s="156"/>
      <c r="MIM639" s="156"/>
      <c r="MIN639" s="156"/>
      <c r="MIO639" s="156"/>
      <c r="MIP639" s="156"/>
      <c r="MIQ639" s="156"/>
      <c r="MIR639" s="156"/>
      <c r="MIS639" s="156"/>
      <c r="MIT639" s="156"/>
      <c r="MIU639" s="156"/>
      <c r="MIV639" s="156"/>
      <c r="MIW639" s="156"/>
      <c r="MIX639" s="156"/>
      <c r="MIY639" s="156"/>
      <c r="MIZ639" s="156"/>
      <c r="MJA639" s="156"/>
      <c r="MJB639" s="156"/>
      <c r="MJC639" s="156"/>
      <c r="MJD639" s="156"/>
      <c r="MJE639" s="156"/>
      <c r="MJF639" s="156"/>
      <c r="MJG639" s="156"/>
      <c r="MJH639" s="156"/>
      <c r="MJI639" s="156"/>
      <c r="MJJ639" s="156"/>
      <c r="MJK639" s="156"/>
      <c r="MJL639" s="156"/>
      <c r="MJM639" s="156"/>
      <c r="MJN639" s="156"/>
      <c r="MJO639" s="156"/>
      <c r="MJP639" s="156"/>
      <c r="MJQ639" s="156"/>
      <c r="MJR639" s="156"/>
      <c r="MJS639" s="156"/>
      <c r="MJT639" s="156"/>
      <c r="MJU639" s="156"/>
      <c r="MJV639" s="156"/>
      <c r="MJW639" s="156"/>
      <c r="MJX639" s="156"/>
      <c r="MJY639" s="156"/>
      <c r="MJZ639" s="156"/>
      <c r="MKA639" s="156"/>
      <c r="MKB639" s="156"/>
      <c r="MKC639" s="156"/>
      <c r="MKD639" s="156"/>
      <c r="MKE639" s="156"/>
      <c r="MKF639" s="156"/>
      <c r="MKG639" s="156"/>
      <c r="MKH639" s="156"/>
      <c r="MKI639" s="156"/>
      <c r="MKJ639" s="156"/>
      <c r="MKK639" s="156"/>
      <c r="MKL639" s="156"/>
      <c r="MKM639" s="156"/>
      <c r="MKN639" s="156"/>
      <c r="MKO639" s="156"/>
      <c r="MKP639" s="156"/>
      <c r="MKQ639" s="156"/>
      <c r="MKR639" s="156"/>
      <c r="MKS639" s="156"/>
      <c r="MKT639" s="156"/>
      <c r="MKU639" s="156"/>
      <c r="MKV639" s="156"/>
      <c r="MKW639" s="156"/>
      <c r="MKX639" s="156"/>
      <c r="MKY639" s="156"/>
      <c r="MKZ639" s="156"/>
      <c r="MLA639" s="156"/>
      <c r="MLB639" s="156"/>
      <c r="MLC639" s="156"/>
      <c r="MLD639" s="156"/>
      <c r="MLE639" s="156"/>
      <c r="MLF639" s="156"/>
      <c r="MLG639" s="156"/>
      <c r="MLH639" s="156"/>
      <c r="MLI639" s="156"/>
      <c r="MLJ639" s="156"/>
      <c r="MLK639" s="156"/>
      <c r="MLL639" s="156"/>
      <c r="MLM639" s="156"/>
      <c r="MLN639" s="156"/>
      <c r="MLO639" s="156"/>
      <c r="MLP639" s="156"/>
      <c r="MLQ639" s="156"/>
      <c r="MLR639" s="156"/>
      <c r="MLS639" s="156"/>
      <c r="MLT639" s="156"/>
      <c r="MLU639" s="156"/>
      <c r="MLV639" s="156"/>
      <c r="MLW639" s="156"/>
      <c r="MLX639" s="156"/>
      <c r="MLY639" s="156"/>
      <c r="MLZ639" s="156"/>
      <c r="MMA639" s="156"/>
      <c r="MMB639" s="156"/>
      <c r="MMC639" s="156"/>
      <c r="MMD639" s="156"/>
      <c r="MME639" s="156"/>
      <c r="MMF639" s="156"/>
      <c r="MMG639" s="156"/>
      <c r="MMH639" s="156"/>
      <c r="MMI639" s="156"/>
      <c r="MMJ639" s="156"/>
      <c r="MMK639" s="156"/>
      <c r="MML639" s="156"/>
      <c r="MMM639" s="156"/>
      <c r="MMN639" s="156"/>
      <c r="MMO639" s="156"/>
      <c r="MMP639" s="156"/>
      <c r="MMQ639" s="156"/>
      <c r="MMR639" s="156"/>
      <c r="MMS639" s="156"/>
      <c r="MMT639" s="156"/>
      <c r="MMU639" s="156"/>
      <c r="MMV639" s="156"/>
      <c r="MMW639" s="156"/>
      <c r="MMX639" s="156"/>
      <c r="MMY639" s="156"/>
      <c r="MMZ639" s="156"/>
      <c r="MNA639" s="156"/>
      <c r="MNB639" s="156"/>
      <c r="MNC639" s="156"/>
      <c r="MND639" s="156"/>
      <c r="MNE639" s="156"/>
      <c r="MNF639" s="156"/>
      <c r="MNG639" s="156"/>
      <c r="MNH639" s="156"/>
      <c r="MNI639" s="156"/>
      <c r="MNJ639" s="156"/>
      <c r="MNK639" s="156"/>
      <c r="MNL639" s="156"/>
      <c r="MNM639" s="156"/>
      <c r="MNN639" s="156"/>
      <c r="MNO639" s="156"/>
      <c r="MNP639" s="156"/>
      <c r="MNQ639" s="156"/>
      <c r="MNR639" s="156"/>
      <c r="MNS639" s="156"/>
      <c r="MNT639" s="156"/>
      <c r="MNU639" s="156"/>
      <c r="MNV639" s="156"/>
      <c r="MNW639" s="156"/>
      <c r="MNX639" s="156"/>
      <c r="MNY639" s="156"/>
      <c r="MNZ639" s="156"/>
      <c r="MOA639" s="156"/>
      <c r="MOB639" s="156"/>
      <c r="MOC639" s="156"/>
      <c r="MOD639" s="156"/>
      <c r="MOE639" s="156"/>
      <c r="MOF639" s="156"/>
      <c r="MOG639" s="156"/>
      <c r="MOH639" s="156"/>
      <c r="MOI639" s="156"/>
      <c r="MOJ639" s="156"/>
      <c r="MOK639" s="156"/>
      <c r="MOL639" s="156"/>
      <c r="MOM639" s="156"/>
      <c r="MON639" s="156"/>
      <c r="MOO639" s="156"/>
      <c r="MOP639" s="156"/>
      <c r="MOQ639" s="156"/>
      <c r="MOR639" s="156"/>
      <c r="MOS639" s="156"/>
      <c r="MOT639" s="156"/>
      <c r="MOU639" s="156"/>
      <c r="MOV639" s="156"/>
      <c r="MOW639" s="156"/>
      <c r="MOX639" s="156"/>
      <c r="MOY639" s="156"/>
      <c r="MOZ639" s="156"/>
      <c r="MPA639" s="156"/>
      <c r="MPB639" s="156"/>
      <c r="MPC639" s="156"/>
      <c r="MPD639" s="156"/>
      <c r="MPE639" s="156"/>
      <c r="MPF639" s="156"/>
      <c r="MPG639" s="156"/>
      <c r="MPH639" s="156"/>
      <c r="MPI639" s="156"/>
      <c r="MPJ639" s="156"/>
      <c r="MPK639" s="156"/>
      <c r="MPL639" s="156"/>
      <c r="MPM639" s="156"/>
      <c r="MPN639" s="156"/>
      <c r="MPO639" s="156"/>
      <c r="MPP639" s="156"/>
      <c r="MPQ639" s="156"/>
      <c r="MPR639" s="156"/>
      <c r="MPS639" s="156"/>
      <c r="MPT639" s="156"/>
      <c r="MPU639" s="156"/>
      <c r="MPV639" s="156"/>
      <c r="MPW639" s="156"/>
      <c r="MPX639" s="156"/>
      <c r="MPY639" s="156"/>
      <c r="MPZ639" s="156"/>
      <c r="MQA639" s="156"/>
      <c r="MQB639" s="156"/>
      <c r="MQC639" s="156"/>
      <c r="MQD639" s="156"/>
      <c r="MQE639" s="156"/>
      <c r="MQF639" s="156"/>
      <c r="MQG639" s="156"/>
      <c r="MQH639" s="156"/>
      <c r="MQI639" s="156"/>
      <c r="MQJ639" s="156"/>
      <c r="MQK639" s="156"/>
      <c r="MQL639" s="156"/>
      <c r="MQM639" s="156"/>
      <c r="MQN639" s="156"/>
      <c r="MQO639" s="156"/>
      <c r="MQP639" s="156"/>
      <c r="MQQ639" s="156"/>
      <c r="MQR639" s="156"/>
      <c r="MQS639" s="156"/>
      <c r="MQT639" s="156"/>
      <c r="MQU639" s="156"/>
      <c r="MQV639" s="156"/>
      <c r="MQW639" s="156"/>
      <c r="MQX639" s="156"/>
      <c r="MQY639" s="156"/>
      <c r="MQZ639" s="156"/>
      <c r="MRA639" s="156"/>
      <c r="MRB639" s="156"/>
      <c r="MRC639" s="156"/>
      <c r="MRD639" s="156"/>
      <c r="MRE639" s="156"/>
      <c r="MRF639" s="156"/>
      <c r="MRG639" s="156"/>
      <c r="MRH639" s="156"/>
      <c r="MRI639" s="156"/>
      <c r="MRJ639" s="156"/>
      <c r="MRK639" s="156"/>
      <c r="MRL639" s="156"/>
      <c r="MRM639" s="156"/>
      <c r="MRN639" s="156"/>
      <c r="MRO639" s="156"/>
      <c r="MRP639" s="156"/>
      <c r="MRQ639" s="156"/>
      <c r="MRR639" s="156"/>
      <c r="MRS639" s="156"/>
      <c r="MRT639" s="156"/>
      <c r="MRU639" s="156"/>
      <c r="MRV639" s="156"/>
      <c r="MRW639" s="156"/>
      <c r="MRX639" s="156"/>
      <c r="MRY639" s="156"/>
      <c r="MRZ639" s="156"/>
      <c r="MSA639" s="156"/>
      <c r="MSB639" s="156"/>
      <c r="MSC639" s="156"/>
      <c r="MSD639" s="156"/>
      <c r="MSE639" s="156"/>
      <c r="MSF639" s="156"/>
      <c r="MSG639" s="156"/>
      <c r="MSH639" s="156"/>
      <c r="MSI639" s="156"/>
      <c r="MSJ639" s="156"/>
      <c r="MSK639" s="156"/>
      <c r="MSL639" s="156"/>
      <c r="MSM639" s="156"/>
      <c r="MSN639" s="156"/>
      <c r="MSO639" s="156"/>
      <c r="MSP639" s="156"/>
      <c r="MSQ639" s="156"/>
      <c r="MSR639" s="156"/>
      <c r="MSS639" s="156"/>
      <c r="MST639" s="156"/>
      <c r="MSU639" s="156"/>
      <c r="MSV639" s="156"/>
      <c r="MSW639" s="156"/>
      <c r="MSX639" s="156"/>
      <c r="MSY639" s="156"/>
      <c r="MSZ639" s="156"/>
      <c r="MTA639" s="156"/>
      <c r="MTB639" s="156"/>
      <c r="MTC639" s="156"/>
      <c r="MTD639" s="156"/>
      <c r="MTE639" s="156"/>
      <c r="MTF639" s="156"/>
      <c r="MTG639" s="156"/>
      <c r="MTH639" s="156"/>
      <c r="MTI639" s="156"/>
      <c r="MTJ639" s="156"/>
      <c r="MTK639" s="156"/>
      <c r="MTL639" s="156"/>
      <c r="MTM639" s="156"/>
      <c r="MTN639" s="156"/>
      <c r="MTO639" s="156"/>
      <c r="MTP639" s="156"/>
      <c r="MTQ639" s="156"/>
      <c r="MTR639" s="156"/>
      <c r="MTS639" s="156"/>
      <c r="MTT639" s="156"/>
      <c r="MTU639" s="156"/>
      <c r="MTV639" s="156"/>
      <c r="MTW639" s="156"/>
      <c r="MTX639" s="156"/>
      <c r="MTY639" s="156"/>
      <c r="MTZ639" s="156"/>
      <c r="MUA639" s="156"/>
      <c r="MUB639" s="156"/>
      <c r="MUC639" s="156"/>
      <c r="MUD639" s="156"/>
      <c r="MUE639" s="156"/>
      <c r="MUF639" s="156"/>
      <c r="MUG639" s="156"/>
      <c r="MUH639" s="156"/>
      <c r="MUI639" s="156"/>
      <c r="MUJ639" s="156"/>
      <c r="MUK639" s="156"/>
      <c r="MUL639" s="156"/>
      <c r="MUM639" s="156"/>
      <c r="MUN639" s="156"/>
      <c r="MUO639" s="156"/>
      <c r="MUP639" s="156"/>
      <c r="MUQ639" s="156"/>
      <c r="MUR639" s="156"/>
      <c r="MUS639" s="156"/>
      <c r="MUT639" s="156"/>
      <c r="MUU639" s="156"/>
      <c r="MUV639" s="156"/>
      <c r="MUW639" s="156"/>
      <c r="MUX639" s="156"/>
      <c r="MUY639" s="156"/>
      <c r="MUZ639" s="156"/>
      <c r="MVA639" s="156"/>
      <c r="MVB639" s="156"/>
      <c r="MVC639" s="156"/>
      <c r="MVD639" s="156"/>
      <c r="MVE639" s="156"/>
      <c r="MVF639" s="156"/>
      <c r="MVG639" s="156"/>
      <c r="MVH639" s="156"/>
      <c r="MVI639" s="156"/>
      <c r="MVJ639" s="156"/>
      <c r="MVK639" s="156"/>
      <c r="MVL639" s="156"/>
      <c r="MVM639" s="156"/>
      <c r="MVN639" s="156"/>
      <c r="MVO639" s="156"/>
      <c r="MVP639" s="156"/>
      <c r="MVQ639" s="156"/>
      <c r="MVR639" s="156"/>
      <c r="MVS639" s="156"/>
      <c r="MVT639" s="156"/>
      <c r="MVU639" s="156"/>
      <c r="MVV639" s="156"/>
      <c r="MVW639" s="156"/>
      <c r="MVX639" s="156"/>
      <c r="MVY639" s="156"/>
      <c r="MVZ639" s="156"/>
      <c r="MWA639" s="156"/>
      <c r="MWB639" s="156"/>
      <c r="MWC639" s="156"/>
      <c r="MWD639" s="156"/>
      <c r="MWE639" s="156"/>
      <c r="MWF639" s="156"/>
      <c r="MWG639" s="156"/>
      <c r="MWH639" s="156"/>
      <c r="MWI639" s="156"/>
      <c r="MWJ639" s="156"/>
      <c r="MWK639" s="156"/>
      <c r="MWL639" s="156"/>
      <c r="MWM639" s="156"/>
      <c r="MWN639" s="156"/>
      <c r="MWO639" s="156"/>
      <c r="MWP639" s="156"/>
      <c r="MWQ639" s="156"/>
      <c r="MWR639" s="156"/>
      <c r="MWS639" s="156"/>
      <c r="MWT639" s="156"/>
      <c r="MWU639" s="156"/>
      <c r="MWV639" s="156"/>
      <c r="MWW639" s="156"/>
      <c r="MWX639" s="156"/>
      <c r="MWY639" s="156"/>
      <c r="MWZ639" s="156"/>
      <c r="MXA639" s="156"/>
      <c r="MXB639" s="156"/>
      <c r="MXC639" s="156"/>
      <c r="MXD639" s="156"/>
      <c r="MXE639" s="156"/>
      <c r="MXF639" s="156"/>
      <c r="MXG639" s="156"/>
      <c r="MXH639" s="156"/>
      <c r="MXI639" s="156"/>
      <c r="MXJ639" s="156"/>
      <c r="MXK639" s="156"/>
      <c r="MXL639" s="156"/>
      <c r="MXM639" s="156"/>
      <c r="MXN639" s="156"/>
      <c r="MXO639" s="156"/>
      <c r="MXP639" s="156"/>
      <c r="MXQ639" s="156"/>
      <c r="MXR639" s="156"/>
      <c r="MXS639" s="156"/>
      <c r="MXT639" s="156"/>
      <c r="MXU639" s="156"/>
      <c r="MXV639" s="156"/>
      <c r="MXW639" s="156"/>
      <c r="MXX639" s="156"/>
      <c r="MXY639" s="156"/>
      <c r="MXZ639" s="156"/>
      <c r="MYA639" s="156"/>
      <c r="MYB639" s="156"/>
      <c r="MYC639" s="156"/>
      <c r="MYD639" s="156"/>
      <c r="MYE639" s="156"/>
      <c r="MYF639" s="156"/>
      <c r="MYG639" s="156"/>
      <c r="MYH639" s="156"/>
      <c r="MYI639" s="156"/>
      <c r="MYJ639" s="156"/>
      <c r="MYK639" s="156"/>
      <c r="MYL639" s="156"/>
      <c r="MYM639" s="156"/>
      <c r="MYN639" s="156"/>
      <c r="MYO639" s="156"/>
      <c r="MYP639" s="156"/>
      <c r="MYQ639" s="156"/>
      <c r="MYR639" s="156"/>
      <c r="MYS639" s="156"/>
      <c r="MYT639" s="156"/>
      <c r="MYU639" s="156"/>
      <c r="MYV639" s="156"/>
      <c r="MYW639" s="156"/>
      <c r="MYX639" s="156"/>
      <c r="MYY639" s="156"/>
      <c r="MYZ639" s="156"/>
      <c r="MZA639" s="156"/>
      <c r="MZB639" s="156"/>
      <c r="MZC639" s="156"/>
      <c r="MZD639" s="156"/>
      <c r="MZE639" s="156"/>
      <c r="MZF639" s="156"/>
      <c r="MZG639" s="156"/>
      <c r="MZH639" s="156"/>
      <c r="MZI639" s="156"/>
      <c r="MZJ639" s="156"/>
      <c r="MZK639" s="156"/>
      <c r="MZL639" s="156"/>
      <c r="MZM639" s="156"/>
      <c r="MZN639" s="156"/>
      <c r="MZO639" s="156"/>
      <c r="MZP639" s="156"/>
      <c r="MZQ639" s="156"/>
      <c r="MZR639" s="156"/>
      <c r="MZS639" s="156"/>
      <c r="MZT639" s="156"/>
      <c r="MZU639" s="156"/>
      <c r="MZV639" s="156"/>
      <c r="MZW639" s="156"/>
      <c r="MZX639" s="156"/>
      <c r="MZY639" s="156"/>
      <c r="MZZ639" s="156"/>
      <c r="NAA639" s="156"/>
      <c r="NAB639" s="156"/>
      <c r="NAC639" s="156"/>
      <c r="NAD639" s="156"/>
      <c r="NAE639" s="156"/>
      <c r="NAF639" s="156"/>
      <c r="NAG639" s="156"/>
      <c r="NAH639" s="156"/>
      <c r="NAI639" s="156"/>
      <c r="NAJ639" s="156"/>
      <c r="NAK639" s="156"/>
      <c r="NAL639" s="156"/>
      <c r="NAM639" s="156"/>
      <c r="NAN639" s="156"/>
      <c r="NAO639" s="156"/>
      <c r="NAP639" s="156"/>
      <c r="NAQ639" s="156"/>
      <c r="NAR639" s="156"/>
      <c r="NAS639" s="156"/>
      <c r="NAT639" s="156"/>
      <c r="NAU639" s="156"/>
      <c r="NAV639" s="156"/>
      <c r="NAW639" s="156"/>
      <c r="NAX639" s="156"/>
      <c r="NAY639" s="156"/>
      <c r="NAZ639" s="156"/>
      <c r="NBA639" s="156"/>
      <c r="NBB639" s="156"/>
      <c r="NBC639" s="156"/>
      <c r="NBD639" s="156"/>
      <c r="NBE639" s="156"/>
      <c r="NBF639" s="156"/>
      <c r="NBG639" s="156"/>
      <c r="NBH639" s="156"/>
      <c r="NBI639" s="156"/>
      <c r="NBJ639" s="156"/>
      <c r="NBK639" s="156"/>
      <c r="NBL639" s="156"/>
      <c r="NBM639" s="156"/>
      <c r="NBN639" s="156"/>
      <c r="NBO639" s="156"/>
      <c r="NBP639" s="156"/>
      <c r="NBQ639" s="156"/>
      <c r="NBR639" s="156"/>
      <c r="NBS639" s="156"/>
      <c r="NBT639" s="156"/>
      <c r="NBU639" s="156"/>
      <c r="NBV639" s="156"/>
      <c r="NBW639" s="156"/>
      <c r="NBX639" s="156"/>
      <c r="NBY639" s="156"/>
      <c r="NBZ639" s="156"/>
      <c r="NCA639" s="156"/>
      <c r="NCB639" s="156"/>
      <c r="NCC639" s="156"/>
      <c r="NCD639" s="156"/>
      <c r="NCE639" s="156"/>
      <c r="NCF639" s="156"/>
      <c r="NCG639" s="156"/>
      <c r="NCH639" s="156"/>
      <c r="NCI639" s="156"/>
      <c r="NCJ639" s="156"/>
      <c r="NCK639" s="156"/>
      <c r="NCL639" s="156"/>
      <c r="NCM639" s="156"/>
      <c r="NCN639" s="156"/>
      <c r="NCO639" s="156"/>
      <c r="NCP639" s="156"/>
      <c r="NCQ639" s="156"/>
      <c r="NCR639" s="156"/>
      <c r="NCS639" s="156"/>
      <c r="NCT639" s="156"/>
      <c r="NCU639" s="156"/>
      <c r="NCV639" s="156"/>
      <c r="NCW639" s="156"/>
      <c r="NCX639" s="156"/>
      <c r="NCY639" s="156"/>
      <c r="NCZ639" s="156"/>
      <c r="NDA639" s="156"/>
      <c r="NDB639" s="156"/>
      <c r="NDC639" s="156"/>
      <c r="NDD639" s="156"/>
      <c r="NDE639" s="156"/>
      <c r="NDF639" s="156"/>
      <c r="NDG639" s="156"/>
      <c r="NDH639" s="156"/>
      <c r="NDI639" s="156"/>
      <c r="NDJ639" s="156"/>
      <c r="NDK639" s="156"/>
      <c r="NDL639" s="156"/>
      <c r="NDM639" s="156"/>
      <c r="NDN639" s="156"/>
      <c r="NDO639" s="156"/>
      <c r="NDP639" s="156"/>
      <c r="NDQ639" s="156"/>
      <c r="NDR639" s="156"/>
      <c r="NDS639" s="156"/>
      <c r="NDT639" s="156"/>
      <c r="NDU639" s="156"/>
      <c r="NDV639" s="156"/>
      <c r="NDW639" s="156"/>
      <c r="NDX639" s="156"/>
      <c r="NDY639" s="156"/>
      <c r="NDZ639" s="156"/>
      <c r="NEA639" s="156"/>
      <c r="NEB639" s="156"/>
      <c r="NEC639" s="156"/>
      <c r="NED639" s="156"/>
      <c r="NEE639" s="156"/>
      <c r="NEF639" s="156"/>
      <c r="NEG639" s="156"/>
      <c r="NEH639" s="156"/>
      <c r="NEI639" s="156"/>
      <c r="NEJ639" s="156"/>
      <c r="NEK639" s="156"/>
      <c r="NEL639" s="156"/>
      <c r="NEM639" s="156"/>
      <c r="NEN639" s="156"/>
      <c r="NEO639" s="156"/>
      <c r="NEP639" s="156"/>
      <c r="NEQ639" s="156"/>
      <c r="NER639" s="156"/>
      <c r="NES639" s="156"/>
      <c r="NET639" s="156"/>
      <c r="NEU639" s="156"/>
      <c r="NEV639" s="156"/>
      <c r="NEW639" s="156"/>
      <c r="NEX639" s="156"/>
      <c r="NEY639" s="156"/>
      <c r="NEZ639" s="156"/>
      <c r="NFA639" s="156"/>
      <c r="NFB639" s="156"/>
      <c r="NFC639" s="156"/>
      <c r="NFD639" s="156"/>
      <c r="NFE639" s="156"/>
      <c r="NFF639" s="156"/>
      <c r="NFG639" s="156"/>
      <c r="NFH639" s="156"/>
      <c r="NFI639" s="156"/>
      <c r="NFJ639" s="156"/>
      <c r="NFK639" s="156"/>
      <c r="NFL639" s="156"/>
      <c r="NFM639" s="156"/>
      <c r="NFN639" s="156"/>
      <c r="NFO639" s="156"/>
      <c r="NFP639" s="156"/>
      <c r="NFQ639" s="156"/>
      <c r="NFR639" s="156"/>
      <c r="NFS639" s="156"/>
      <c r="NFT639" s="156"/>
      <c r="NFU639" s="156"/>
      <c r="NFV639" s="156"/>
      <c r="NFW639" s="156"/>
      <c r="NFX639" s="156"/>
      <c r="NFY639" s="156"/>
      <c r="NFZ639" s="156"/>
      <c r="NGA639" s="156"/>
      <c r="NGB639" s="156"/>
      <c r="NGC639" s="156"/>
      <c r="NGD639" s="156"/>
      <c r="NGE639" s="156"/>
      <c r="NGF639" s="156"/>
      <c r="NGG639" s="156"/>
      <c r="NGH639" s="156"/>
      <c r="NGI639" s="156"/>
      <c r="NGJ639" s="156"/>
      <c r="NGK639" s="156"/>
      <c r="NGL639" s="156"/>
      <c r="NGM639" s="156"/>
      <c r="NGN639" s="156"/>
      <c r="NGO639" s="156"/>
      <c r="NGP639" s="156"/>
      <c r="NGQ639" s="156"/>
      <c r="NGR639" s="156"/>
      <c r="NGS639" s="156"/>
      <c r="NGT639" s="156"/>
      <c r="NGU639" s="156"/>
      <c r="NGV639" s="156"/>
      <c r="NGW639" s="156"/>
      <c r="NGX639" s="156"/>
      <c r="NGY639" s="156"/>
      <c r="NGZ639" s="156"/>
      <c r="NHA639" s="156"/>
      <c r="NHB639" s="156"/>
      <c r="NHC639" s="156"/>
      <c r="NHD639" s="156"/>
      <c r="NHE639" s="156"/>
      <c r="NHF639" s="156"/>
      <c r="NHG639" s="156"/>
      <c r="NHH639" s="156"/>
      <c r="NHI639" s="156"/>
      <c r="NHJ639" s="156"/>
      <c r="NHK639" s="156"/>
      <c r="NHL639" s="156"/>
      <c r="NHM639" s="156"/>
      <c r="NHN639" s="156"/>
      <c r="NHO639" s="156"/>
      <c r="NHP639" s="156"/>
      <c r="NHQ639" s="156"/>
      <c r="NHR639" s="156"/>
      <c r="NHS639" s="156"/>
      <c r="NHT639" s="156"/>
      <c r="NHU639" s="156"/>
      <c r="NHV639" s="156"/>
      <c r="NHW639" s="156"/>
      <c r="NHX639" s="156"/>
      <c r="NHY639" s="156"/>
      <c r="NHZ639" s="156"/>
      <c r="NIA639" s="156"/>
      <c r="NIB639" s="156"/>
      <c r="NIC639" s="156"/>
      <c r="NID639" s="156"/>
      <c r="NIE639" s="156"/>
      <c r="NIF639" s="156"/>
      <c r="NIG639" s="156"/>
      <c r="NIH639" s="156"/>
      <c r="NII639" s="156"/>
      <c r="NIJ639" s="156"/>
      <c r="NIK639" s="156"/>
      <c r="NIL639" s="156"/>
      <c r="NIM639" s="156"/>
      <c r="NIN639" s="156"/>
      <c r="NIO639" s="156"/>
      <c r="NIP639" s="156"/>
      <c r="NIQ639" s="156"/>
      <c r="NIR639" s="156"/>
      <c r="NIS639" s="156"/>
      <c r="NIT639" s="156"/>
      <c r="NIU639" s="156"/>
      <c r="NIV639" s="156"/>
      <c r="NIW639" s="156"/>
      <c r="NIX639" s="156"/>
      <c r="NIY639" s="156"/>
      <c r="NIZ639" s="156"/>
      <c r="NJA639" s="156"/>
      <c r="NJB639" s="156"/>
      <c r="NJC639" s="156"/>
      <c r="NJD639" s="156"/>
      <c r="NJE639" s="156"/>
      <c r="NJF639" s="156"/>
      <c r="NJG639" s="156"/>
      <c r="NJH639" s="156"/>
      <c r="NJI639" s="156"/>
      <c r="NJJ639" s="156"/>
      <c r="NJK639" s="156"/>
      <c r="NJL639" s="156"/>
      <c r="NJM639" s="156"/>
      <c r="NJN639" s="156"/>
      <c r="NJO639" s="156"/>
      <c r="NJP639" s="156"/>
      <c r="NJQ639" s="156"/>
      <c r="NJR639" s="156"/>
      <c r="NJS639" s="156"/>
      <c r="NJT639" s="156"/>
      <c r="NJU639" s="156"/>
      <c r="NJV639" s="156"/>
      <c r="NJW639" s="156"/>
      <c r="NJX639" s="156"/>
      <c r="NJY639" s="156"/>
      <c r="NJZ639" s="156"/>
      <c r="NKA639" s="156"/>
      <c r="NKB639" s="156"/>
      <c r="NKC639" s="156"/>
      <c r="NKD639" s="156"/>
      <c r="NKE639" s="156"/>
      <c r="NKF639" s="156"/>
      <c r="NKG639" s="156"/>
      <c r="NKH639" s="156"/>
      <c r="NKI639" s="156"/>
      <c r="NKJ639" s="156"/>
      <c r="NKK639" s="156"/>
      <c r="NKL639" s="156"/>
      <c r="NKM639" s="156"/>
      <c r="NKN639" s="156"/>
      <c r="NKO639" s="156"/>
      <c r="NKP639" s="156"/>
      <c r="NKQ639" s="156"/>
      <c r="NKR639" s="156"/>
      <c r="NKS639" s="156"/>
      <c r="NKT639" s="156"/>
      <c r="NKU639" s="156"/>
      <c r="NKV639" s="156"/>
      <c r="NKW639" s="156"/>
      <c r="NKX639" s="156"/>
      <c r="NKY639" s="156"/>
      <c r="NKZ639" s="156"/>
      <c r="NLA639" s="156"/>
      <c r="NLB639" s="156"/>
      <c r="NLC639" s="156"/>
      <c r="NLD639" s="156"/>
      <c r="NLE639" s="156"/>
      <c r="NLF639" s="156"/>
      <c r="NLG639" s="156"/>
      <c r="NLH639" s="156"/>
      <c r="NLI639" s="156"/>
      <c r="NLJ639" s="156"/>
      <c r="NLK639" s="156"/>
      <c r="NLL639" s="156"/>
      <c r="NLM639" s="156"/>
      <c r="NLN639" s="156"/>
      <c r="NLO639" s="156"/>
      <c r="NLP639" s="156"/>
      <c r="NLQ639" s="156"/>
      <c r="NLR639" s="156"/>
      <c r="NLS639" s="156"/>
      <c r="NLT639" s="156"/>
      <c r="NLU639" s="156"/>
      <c r="NLV639" s="156"/>
      <c r="NLW639" s="156"/>
      <c r="NLX639" s="156"/>
      <c r="NLY639" s="156"/>
      <c r="NLZ639" s="156"/>
      <c r="NMA639" s="156"/>
      <c r="NMB639" s="156"/>
      <c r="NMC639" s="156"/>
      <c r="NMD639" s="156"/>
      <c r="NME639" s="156"/>
      <c r="NMF639" s="156"/>
      <c r="NMG639" s="156"/>
      <c r="NMH639" s="156"/>
      <c r="NMI639" s="156"/>
      <c r="NMJ639" s="156"/>
      <c r="NMK639" s="156"/>
      <c r="NML639" s="156"/>
      <c r="NMM639" s="156"/>
      <c r="NMN639" s="156"/>
      <c r="NMO639" s="156"/>
      <c r="NMP639" s="156"/>
      <c r="NMQ639" s="156"/>
      <c r="NMR639" s="156"/>
      <c r="NMS639" s="156"/>
      <c r="NMT639" s="156"/>
      <c r="NMU639" s="156"/>
      <c r="NMV639" s="156"/>
      <c r="NMW639" s="156"/>
      <c r="NMX639" s="156"/>
      <c r="NMY639" s="156"/>
      <c r="NMZ639" s="156"/>
      <c r="NNA639" s="156"/>
      <c r="NNB639" s="156"/>
      <c r="NNC639" s="156"/>
      <c r="NND639" s="156"/>
      <c r="NNE639" s="156"/>
      <c r="NNF639" s="156"/>
      <c r="NNG639" s="156"/>
      <c r="NNH639" s="156"/>
      <c r="NNI639" s="156"/>
      <c r="NNJ639" s="156"/>
      <c r="NNK639" s="156"/>
      <c r="NNL639" s="156"/>
      <c r="NNM639" s="156"/>
      <c r="NNN639" s="156"/>
      <c r="NNO639" s="156"/>
      <c r="NNP639" s="156"/>
      <c r="NNQ639" s="156"/>
      <c r="NNR639" s="156"/>
      <c r="NNS639" s="156"/>
      <c r="NNT639" s="156"/>
      <c r="NNU639" s="156"/>
      <c r="NNV639" s="156"/>
      <c r="NNW639" s="156"/>
      <c r="NNX639" s="156"/>
      <c r="NNY639" s="156"/>
      <c r="NNZ639" s="156"/>
      <c r="NOA639" s="156"/>
      <c r="NOB639" s="156"/>
      <c r="NOC639" s="156"/>
      <c r="NOD639" s="156"/>
      <c r="NOE639" s="156"/>
      <c r="NOF639" s="156"/>
      <c r="NOG639" s="156"/>
      <c r="NOH639" s="156"/>
      <c r="NOI639" s="156"/>
      <c r="NOJ639" s="156"/>
      <c r="NOK639" s="156"/>
      <c r="NOL639" s="156"/>
      <c r="NOM639" s="156"/>
      <c r="NON639" s="156"/>
      <c r="NOO639" s="156"/>
      <c r="NOP639" s="156"/>
      <c r="NOQ639" s="156"/>
      <c r="NOR639" s="156"/>
      <c r="NOS639" s="156"/>
      <c r="NOT639" s="156"/>
      <c r="NOU639" s="156"/>
      <c r="NOV639" s="156"/>
      <c r="NOW639" s="156"/>
      <c r="NOX639" s="156"/>
      <c r="NOY639" s="156"/>
      <c r="NOZ639" s="156"/>
      <c r="NPA639" s="156"/>
      <c r="NPB639" s="156"/>
      <c r="NPC639" s="156"/>
      <c r="NPD639" s="156"/>
      <c r="NPE639" s="156"/>
      <c r="NPF639" s="156"/>
      <c r="NPG639" s="156"/>
      <c r="NPH639" s="156"/>
      <c r="NPI639" s="156"/>
      <c r="NPJ639" s="156"/>
      <c r="NPK639" s="156"/>
      <c r="NPL639" s="156"/>
      <c r="NPM639" s="156"/>
      <c r="NPN639" s="156"/>
      <c r="NPO639" s="156"/>
      <c r="NPP639" s="156"/>
      <c r="NPQ639" s="156"/>
      <c r="NPR639" s="156"/>
      <c r="NPS639" s="156"/>
      <c r="NPT639" s="156"/>
      <c r="NPU639" s="156"/>
      <c r="NPV639" s="156"/>
      <c r="NPW639" s="156"/>
      <c r="NPX639" s="156"/>
      <c r="NPY639" s="156"/>
      <c r="NPZ639" s="156"/>
      <c r="NQA639" s="156"/>
      <c r="NQB639" s="156"/>
      <c r="NQC639" s="156"/>
      <c r="NQD639" s="156"/>
      <c r="NQE639" s="156"/>
      <c r="NQF639" s="156"/>
      <c r="NQG639" s="156"/>
      <c r="NQH639" s="156"/>
      <c r="NQI639" s="156"/>
      <c r="NQJ639" s="156"/>
      <c r="NQK639" s="156"/>
      <c r="NQL639" s="156"/>
      <c r="NQM639" s="156"/>
      <c r="NQN639" s="156"/>
      <c r="NQO639" s="156"/>
      <c r="NQP639" s="156"/>
      <c r="NQQ639" s="156"/>
      <c r="NQR639" s="156"/>
      <c r="NQS639" s="156"/>
      <c r="NQT639" s="156"/>
      <c r="NQU639" s="156"/>
      <c r="NQV639" s="156"/>
      <c r="NQW639" s="156"/>
      <c r="NQX639" s="156"/>
      <c r="NQY639" s="156"/>
      <c r="NQZ639" s="156"/>
      <c r="NRA639" s="156"/>
      <c r="NRB639" s="156"/>
      <c r="NRC639" s="156"/>
      <c r="NRD639" s="156"/>
      <c r="NRE639" s="156"/>
      <c r="NRF639" s="156"/>
      <c r="NRG639" s="156"/>
      <c r="NRH639" s="156"/>
      <c r="NRI639" s="156"/>
      <c r="NRJ639" s="156"/>
      <c r="NRK639" s="156"/>
      <c r="NRL639" s="156"/>
      <c r="NRM639" s="156"/>
      <c r="NRN639" s="156"/>
      <c r="NRO639" s="156"/>
      <c r="NRP639" s="156"/>
      <c r="NRQ639" s="156"/>
      <c r="NRR639" s="156"/>
      <c r="NRS639" s="156"/>
      <c r="NRT639" s="156"/>
      <c r="NRU639" s="156"/>
      <c r="NRV639" s="156"/>
      <c r="NRW639" s="156"/>
      <c r="NRX639" s="156"/>
      <c r="NRY639" s="156"/>
      <c r="NRZ639" s="156"/>
      <c r="NSA639" s="156"/>
      <c r="NSB639" s="156"/>
      <c r="NSC639" s="156"/>
      <c r="NSD639" s="156"/>
      <c r="NSE639" s="156"/>
      <c r="NSF639" s="156"/>
      <c r="NSG639" s="156"/>
      <c r="NSH639" s="156"/>
      <c r="NSI639" s="156"/>
      <c r="NSJ639" s="156"/>
      <c r="NSK639" s="156"/>
      <c r="NSL639" s="156"/>
      <c r="NSM639" s="156"/>
      <c r="NSN639" s="156"/>
      <c r="NSO639" s="156"/>
      <c r="NSP639" s="156"/>
      <c r="NSQ639" s="156"/>
      <c r="NSR639" s="156"/>
      <c r="NSS639" s="156"/>
      <c r="NST639" s="156"/>
      <c r="NSU639" s="156"/>
      <c r="NSV639" s="156"/>
      <c r="NSW639" s="156"/>
      <c r="NSX639" s="156"/>
      <c r="NSY639" s="156"/>
      <c r="NSZ639" s="156"/>
      <c r="NTA639" s="156"/>
      <c r="NTB639" s="156"/>
      <c r="NTC639" s="156"/>
      <c r="NTD639" s="156"/>
      <c r="NTE639" s="156"/>
      <c r="NTF639" s="156"/>
      <c r="NTG639" s="156"/>
      <c r="NTH639" s="156"/>
      <c r="NTI639" s="156"/>
      <c r="NTJ639" s="156"/>
      <c r="NTK639" s="156"/>
      <c r="NTL639" s="156"/>
      <c r="NTM639" s="156"/>
      <c r="NTN639" s="156"/>
      <c r="NTO639" s="156"/>
      <c r="NTP639" s="156"/>
      <c r="NTQ639" s="156"/>
      <c r="NTR639" s="156"/>
      <c r="NTS639" s="156"/>
      <c r="NTT639" s="156"/>
      <c r="NTU639" s="156"/>
      <c r="NTV639" s="156"/>
      <c r="NTW639" s="156"/>
      <c r="NTX639" s="156"/>
      <c r="NTY639" s="156"/>
      <c r="NTZ639" s="156"/>
      <c r="NUA639" s="156"/>
      <c r="NUB639" s="156"/>
      <c r="NUC639" s="156"/>
      <c r="NUD639" s="156"/>
      <c r="NUE639" s="156"/>
      <c r="NUF639" s="156"/>
      <c r="NUG639" s="156"/>
      <c r="NUH639" s="156"/>
      <c r="NUI639" s="156"/>
      <c r="NUJ639" s="156"/>
      <c r="NUK639" s="156"/>
      <c r="NUL639" s="156"/>
      <c r="NUM639" s="156"/>
      <c r="NUN639" s="156"/>
      <c r="NUO639" s="156"/>
      <c r="NUP639" s="156"/>
      <c r="NUQ639" s="156"/>
      <c r="NUR639" s="156"/>
      <c r="NUS639" s="156"/>
      <c r="NUT639" s="156"/>
      <c r="NUU639" s="156"/>
      <c r="NUV639" s="156"/>
      <c r="NUW639" s="156"/>
      <c r="NUX639" s="156"/>
      <c r="NUY639" s="156"/>
      <c r="NUZ639" s="156"/>
      <c r="NVA639" s="156"/>
      <c r="NVB639" s="156"/>
      <c r="NVC639" s="156"/>
      <c r="NVD639" s="156"/>
      <c r="NVE639" s="156"/>
      <c r="NVF639" s="156"/>
      <c r="NVG639" s="156"/>
      <c r="NVH639" s="156"/>
      <c r="NVI639" s="156"/>
      <c r="NVJ639" s="156"/>
      <c r="NVK639" s="156"/>
      <c r="NVL639" s="156"/>
      <c r="NVM639" s="156"/>
      <c r="NVN639" s="156"/>
      <c r="NVO639" s="156"/>
      <c r="NVP639" s="156"/>
      <c r="NVQ639" s="156"/>
      <c r="NVR639" s="156"/>
      <c r="NVS639" s="156"/>
      <c r="NVT639" s="156"/>
      <c r="NVU639" s="156"/>
      <c r="NVV639" s="156"/>
      <c r="NVW639" s="156"/>
      <c r="NVX639" s="156"/>
      <c r="NVY639" s="156"/>
      <c r="NVZ639" s="156"/>
      <c r="NWA639" s="156"/>
      <c r="NWB639" s="156"/>
      <c r="NWC639" s="156"/>
      <c r="NWD639" s="156"/>
      <c r="NWE639" s="156"/>
      <c r="NWF639" s="156"/>
      <c r="NWG639" s="156"/>
      <c r="NWH639" s="156"/>
      <c r="NWI639" s="156"/>
      <c r="NWJ639" s="156"/>
      <c r="NWK639" s="156"/>
      <c r="NWL639" s="156"/>
      <c r="NWM639" s="156"/>
      <c r="NWN639" s="156"/>
      <c r="NWO639" s="156"/>
      <c r="NWP639" s="156"/>
      <c r="NWQ639" s="156"/>
      <c r="NWR639" s="156"/>
      <c r="NWS639" s="156"/>
      <c r="NWT639" s="156"/>
      <c r="NWU639" s="156"/>
      <c r="NWV639" s="156"/>
      <c r="NWW639" s="156"/>
      <c r="NWX639" s="156"/>
      <c r="NWY639" s="156"/>
      <c r="NWZ639" s="156"/>
      <c r="NXA639" s="156"/>
      <c r="NXB639" s="156"/>
      <c r="NXC639" s="156"/>
      <c r="NXD639" s="156"/>
      <c r="NXE639" s="156"/>
      <c r="NXF639" s="156"/>
      <c r="NXG639" s="156"/>
      <c r="NXH639" s="156"/>
      <c r="NXI639" s="156"/>
      <c r="NXJ639" s="156"/>
      <c r="NXK639" s="156"/>
      <c r="NXL639" s="156"/>
      <c r="NXM639" s="156"/>
      <c r="NXN639" s="156"/>
      <c r="NXO639" s="156"/>
      <c r="NXP639" s="156"/>
      <c r="NXQ639" s="156"/>
      <c r="NXR639" s="156"/>
      <c r="NXS639" s="156"/>
      <c r="NXT639" s="156"/>
      <c r="NXU639" s="156"/>
      <c r="NXV639" s="156"/>
      <c r="NXW639" s="156"/>
      <c r="NXX639" s="156"/>
      <c r="NXY639" s="156"/>
      <c r="NXZ639" s="156"/>
      <c r="NYA639" s="156"/>
      <c r="NYB639" s="156"/>
      <c r="NYC639" s="156"/>
      <c r="NYD639" s="156"/>
      <c r="NYE639" s="156"/>
      <c r="NYF639" s="156"/>
      <c r="NYG639" s="156"/>
      <c r="NYH639" s="156"/>
      <c r="NYI639" s="156"/>
      <c r="NYJ639" s="156"/>
      <c r="NYK639" s="156"/>
      <c r="NYL639" s="156"/>
      <c r="NYM639" s="156"/>
      <c r="NYN639" s="156"/>
      <c r="NYO639" s="156"/>
      <c r="NYP639" s="156"/>
      <c r="NYQ639" s="156"/>
      <c r="NYR639" s="156"/>
      <c r="NYS639" s="156"/>
      <c r="NYT639" s="156"/>
      <c r="NYU639" s="156"/>
      <c r="NYV639" s="156"/>
      <c r="NYW639" s="156"/>
      <c r="NYX639" s="156"/>
      <c r="NYY639" s="156"/>
      <c r="NYZ639" s="156"/>
      <c r="NZA639" s="156"/>
      <c r="NZB639" s="156"/>
      <c r="NZC639" s="156"/>
      <c r="NZD639" s="156"/>
      <c r="NZE639" s="156"/>
      <c r="NZF639" s="156"/>
      <c r="NZG639" s="156"/>
      <c r="NZH639" s="156"/>
      <c r="NZI639" s="156"/>
      <c r="NZJ639" s="156"/>
      <c r="NZK639" s="156"/>
      <c r="NZL639" s="156"/>
      <c r="NZM639" s="156"/>
      <c r="NZN639" s="156"/>
      <c r="NZO639" s="156"/>
      <c r="NZP639" s="156"/>
      <c r="NZQ639" s="156"/>
      <c r="NZR639" s="156"/>
      <c r="NZS639" s="156"/>
      <c r="NZT639" s="156"/>
      <c r="NZU639" s="156"/>
      <c r="NZV639" s="156"/>
      <c r="NZW639" s="156"/>
      <c r="NZX639" s="156"/>
      <c r="NZY639" s="156"/>
      <c r="NZZ639" s="156"/>
      <c r="OAA639" s="156"/>
      <c r="OAB639" s="156"/>
      <c r="OAC639" s="156"/>
      <c r="OAD639" s="156"/>
      <c r="OAE639" s="156"/>
      <c r="OAF639" s="156"/>
      <c r="OAG639" s="156"/>
      <c r="OAH639" s="156"/>
      <c r="OAI639" s="156"/>
      <c r="OAJ639" s="156"/>
      <c r="OAK639" s="156"/>
      <c r="OAL639" s="156"/>
      <c r="OAM639" s="156"/>
      <c r="OAN639" s="156"/>
      <c r="OAO639" s="156"/>
      <c r="OAP639" s="156"/>
      <c r="OAQ639" s="156"/>
      <c r="OAR639" s="156"/>
      <c r="OAS639" s="156"/>
      <c r="OAT639" s="156"/>
      <c r="OAU639" s="156"/>
      <c r="OAV639" s="156"/>
      <c r="OAW639" s="156"/>
      <c r="OAX639" s="156"/>
      <c r="OAY639" s="156"/>
      <c r="OAZ639" s="156"/>
      <c r="OBA639" s="156"/>
      <c r="OBB639" s="156"/>
      <c r="OBC639" s="156"/>
      <c r="OBD639" s="156"/>
      <c r="OBE639" s="156"/>
      <c r="OBF639" s="156"/>
      <c r="OBG639" s="156"/>
      <c r="OBH639" s="156"/>
      <c r="OBI639" s="156"/>
      <c r="OBJ639" s="156"/>
      <c r="OBK639" s="156"/>
      <c r="OBL639" s="156"/>
      <c r="OBM639" s="156"/>
      <c r="OBN639" s="156"/>
      <c r="OBO639" s="156"/>
      <c r="OBP639" s="156"/>
      <c r="OBQ639" s="156"/>
      <c r="OBR639" s="156"/>
      <c r="OBS639" s="156"/>
      <c r="OBT639" s="156"/>
      <c r="OBU639" s="156"/>
      <c r="OBV639" s="156"/>
      <c r="OBW639" s="156"/>
      <c r="OBX639" s="156"/>
      <c r="OBY639" s="156"/>
      <c r="OBZ639" s="156"/>
      <c r="OCA639" s="156"/>
      <c r="OCB639" s="156"/>
      <c r="OCC639" s="156"/>
      <c r="OCD639" s="156"/>
      <c r="OCE639" s="156"/>
      <c r="OCF639" s="156"/>
      <c r="OCG639" s="156"/>
      <c r="OCH639" s="156"/>
      <c r="OCI639" s="156"/>
      <c r="OCJ639" s="156"/>
      <c r="OCK639" s="156"/>
      <c r="OCL639" s="156"/>
      <c r="OCM639" s="156"/>
      <c r="OCN639" s="156"/>
      <c r="OCO639" s="156"/>
      <c r="OCP639" s="156"/>
      <c r="OCQ639" s="156"/>
      <c r="OCR639" s="156"/>
      <c r="OCS639" s="156"/>
      <c r="OCT639" s="156"/>
      <c r="OCU639" s="156"/>
      <c r="OCV639" s="156"/>
      <c r="OCW639" s="156"/>
      <c r="OCX639" s="156"/>
      <c r="OCY639" s="156"/>
      <c r="OCZ639" s="156"/>
      <c r="ODA639" s="156"/>
      <c r="ODB639" s="156"/>
      <c r="ODC639" s="156"/>
      <c r="ODD639" s="156"/>
      <c r="ODE639" s="156"/>
      <c r="ODF639" s="156"/>
      <c r="ODG639" s="156"/>
      <c r="ODH639" s="156"/>
      <c r="ODI639" s="156"/>
      <c r="ODJ639" s="156"/>
      <c r="ODK639" s="156"/>
      <c r="ODL639" s="156"/>
      <c r="ODM639" s="156"/>
      <c r="ODN639" s="156"/>
      <c r="ODO639" s="156"/>
      <c r="ODP639" s="156"/>
      <c r="ODQ639" s="156"/>
      <c r="ODR639" s="156"/>
      <c r="ODS639" s="156"/>
      <c r="ODT639" s="156"/>
      <c r="ODU639" s="156"/>
      <c r="ODV639" s="156"/>
      <c r="ODW639" s="156"/>
      <c r="ODX639" s="156"/>
      <c r="ODY639" s="156"/>
      <c r="ODZ639" s="156"/>
      <c r="OEA639" s="156"/>
      <c r="OEB639" s="156"/>
      <c r="OEC639" s="156"/>
      <c r="OED639" s="156"/>
      <c r="OEE639" s="156"/>
      <c r="OEF639" s="156"/>
      <c r="OEG639" s="156"/>
      <c r="OEH639" s="156"/>
      <c r="OEI639" s="156"/>
      <c r="OEJ639" s="156"/>
      <c r="OEK639" s="156"/>
      <c r="OEL639" s="156"/>
      <c r="OEM639" s="156"/>
      <c r="OEN639" s="156"/>
      <c r="OEO639" s="156"/>
      <c r="OEP639" s="156"/>
      <c r="OEQ639" s="156"/>
      <c r="OER639" s="156"/>
      <c r="OES639" s="156"/>
      <c r="OET639" s="156"/>
      <c r="OEU639" s="156"/>
      <c r="OEV639" s="156"/>
      <c r="OEW639" s="156"/>
      <c r="OEX639" s="156"/>
      <c r="OEY639" s="156"/>
      <c r="OEZ639" s="156"/>
      <c r="OFA639" s="156"/>
      <c r="OFB639" s="156"/>
      <c r="OFC639" s="156"/>
      <c r="OFD639" s="156"/>
      <c r="OFE639" s="156"/>
      <c r="OFF639" s="156"/>
      <c r="OFG639" s="156"/>
      <c r="OFH639" s="156"/>
      <c r="OFI639" s="156"/>
      <c r="OFJ639" s="156"/>
      <c r="OFK639" s="156"/>
      <c r="OFL639" s="156"/>
      <c r="OFM639" s="156"/>
      <c r="OFN639" s="156"/>
      <c r="OFO639" s="156"/>
      <c r="OFP639" s="156"/>
      <c r="OFQ639" s="156"/>
      <c r="OFR639" s="156"/>
      <c r="OFS639" s="156"/>
      <c r="OFT639" s="156"/>
      <c r="OFU639" s="156"/>
      <c r="OFV639" s="156"/>
      <c r="OFW639" s="156"/>
      <c r="OFX639" s="156"/>
      <c r="OFY639" s="156"/>
      <c r="OFZ639" s="156"/>
      <c r="OGA639" s="156"/>
      <c r="OGB639" s="156"/>
      <c r="OGC639" s="156"/>
      <c r="OGD639" s="156"/>
      <c r="OGE639" s="156"/>
      <c r="OGF639" s="156"/>
      <c r="OGG639" s="156"/>
      <c r="OGH639" s="156"/>
      <c r="OGI639" s="156"/>
      <c r="OGJ639" s="156"/>
      <c r="OGK639" s="156"/>
      <c r="OGL639" s="156"/>
      <c r="OGM639" s="156"/>
      <c r="OGN639" s="156"/>
      <c r="OGO639" s="156"/>
      <c r="OGP639" s="156"/>
      <c r="OGQ639" s="156"/>
      <c r="OGR639" s="156"/>
      <c r="OGS639" s="156"/>
      <c r="OGT639" s="156"/>
      <c r="OGU639" s="156"/>
      <c r="OGV639" s="156"/>
      <c r="OGW639" s="156"/>
      <c r="OGX639" s="156"/>
      <c r="OGY639" s="156"/>
      <c r="OGZ639" s="156"/>
      <c r="OHA639" s="156"/>
      <c r="OHB639" s="156"/>
      <c r="OHC639" s="156"/>
      <c r="OHD639" s="156"/>
      <c r="OHE639" s="156"/>
      <c r="OHF639" s="156"/>
      <c r="OHG639" s="156"/>
      <c r="OHH639" s="156"/>
      <c r="OHI639" s="156"/>
      <c r="OHJ639" s="156"/>
      <c r="OHK639" s="156"/>
      <c r="OHL639" s="156"/>
      <c r="OHM639" s="156"/>
      <c r="OHN639" s="156"/>
      <c r="OHO639" s="156"/>
      <c r="OHP639" s="156"/>
      <c r="OHQ639" s="156"/>
      <c r="OHR639" s="156"/>
      <c r="OHS639" s="156"/>
      <c r="OHT639" s="156"/>
      <c r="OHU639" s="156"/>
      <c r="OHV639" s="156"/>
      <c r="OHW639" s="156"/>
      <c r="OHX639" s="156"/>
      <c r="OHY639" s="156"/>
      <c r="OHZ639" s="156"/>
      <c r="OIA639" s="156"/>
      <c r="OIB639" s="156"/>
      <c r="OIC639" s="156"/>
      <c r="OID639" s="156"/>
      <c r="OIE639" s="156"/>
      <c r="OIF639" s="156"/>
      <c r="OIG639" s="156"/>
      <c r="OIH639" s="156"/>
      <c r="OII639" s="156"/>
      <c r="OIJ639" s="156"/>
      <c r="OIK639" s="156"/>
      <c r="OIL639" s="156"/>
      <c r="OIM639" s="156"/>
      <c r="OIN639" s="156"/>
      <c r="OIO639" s="156"/>
      <c r="OIP639" s="156"/>
      <c r="OIQ639" s="156"/>
      <c r="OIR639" s="156"/>
      <c r="OIS639" s="156"/>
      <c r="OIT639" s="156"/>
      <c r="OIU639" s="156"/>
      <c r="OIV639" s="156"/>
      <c r="OIW639" s="156"/>
      <c r="OIX639" s="156"/>
      <c r="OIY639" s="156"/>
      <c r="OIZ639" s="156"/>
      <c r="OJA639" s="156"/>
      <c r="OJB639" s="156"/>
      <c r="OJC639" s="156"/>
      <c r="OJD639" s="156"/>
      <c r="OJE639" s="156"/>
      <c r="OJF639" s="156"/>
      <c r="OJG639" s="156"/>
      <c r="OJH639" s="156"/>
      <c r="OJI639" s="156"/>
      <c r="OJJ639" s="156"/>
      <c r="OJK639" s="156"/>
      <c r="OJL639" s="156"/>
      <c r="OJM639" s="156"/>
      <c r="OJN639" s="156"/>
      <c r="OJO639" s="156"/>
      <c r="OJP639" s="156"/>
      <c r="OJQ639" s="156"/>
      <c r="OJR639" s="156"/>
      <c r="OJS639" s="156"/>
      <c r="OJT639" s="156"/>
      <c r="OJU639" s="156"/>
      <c r="OJV639" s="156"/>
      <c r="OJW639" s="156"/>
      <c r="OJX639" s="156"/>
      <c r="OJY639" s="156"/>
      <c r="OJZ639" s="156"/>
      <c r="OKA639" s="156"/>
      <c r="OKB639" s="156"/>
      <c r="OKC639" s="156"/>
      <c r="OKD639" s="156"/>
      <c r="OKE639" s="156"/>
      <c r="OKF639" s="156"/>
      <c r="OKG639" s="156"/>
      <c r="OKH639" s="156"/>
      <c r="OKI639" s="156"/>
      <c r="OKJ639" s="156"/>
      <c r="OKK639" s="156"/>
      <c r="OKL639" s="156"/>
      <c r="OKM639" s="156"/>
      <c r="OKN639" s="156"/>
      <c r="OKO639" s="156"/>
      <c r="OKP639" s="156"/>
      <c r="OKQ639" s="156"/>
      <c r="OKR639" s="156"/>
      <c r="OKS639" s="156"/>
      <c r="OKT639" s="156"/>
      <c r="OKU639" s="156"/>
      <c r="OKV639" s="156"/>
      <c r="OKW639" s="156"/>
      <c r="OKX639" s="156"/>
      <c r="OKY639" s="156"/>
      <c r="OKZ639" s="156"/>
      <c r="OLA639" s="156"/>
      <c r="OLB639" s="156"/>
      <c r="OLC639" s="156"/>
      <c r="OLD639" s="156"/>
      <c r="OLE639" s="156"/>
      <c r="OLF639" s="156"/>
      <c r="OLG639" s="156"/>
      <c r="OLH639" s="156"/>
      <c r="OLI639" s="156"/>
      <c r="OLJ639" s="156"/>
      <c r="OLK639" s="156"/>
      <c r="OLL639" s="156"/>
      <c r="OLM639" s="156"/>
      <c r="OLN639" s="156"/>
      <c r="OLO639" s="156"/>
      <c r="OLP639" s="156"/>
      <c r="OLQ639" s="156"/>
      <c r="OLR639" s="156"/>
      <c r="OLS639" s="156"/>
      <c r="OLT639" s="156"/>
      <c r="OLU639" s="156"/>
      <c r="OLV639" s="156"/>
      <c r="OLW639" s="156"/>
      <c r="OLX639" s="156"/>
      <c r="OLY639" s="156"/>
      <c r="OLZ639" s="156"/>
      <c r="OMA639" s="156"/>
      <c r="OMB639" s="156"/>
      <c r="OMC639" s="156"/>
      <c r="OMD639" s="156"/>
      <c r="OME639" s="156"/>
      <c r="OMF639" s="156"/>
      <c r="OMG639" s="156"/>
      <c r="OMH639" s="156"/>
      <c r="OMI639" s="156"/>
      <c r="OMJ639" s="156"/>
      <c r="OMK639" s="156"/>
      <c r="OML639" s="156"/>
      <c r="OMM639" s="156"/>
      <c r="OMN639" s="156"/>
      <c r="OMO639" s="156"/>
      <c r="OMP639" s="156"/>
      <c r="OMQ639" s="156"/>
      <c r="OMR639" s="156"/>
      <c r="OMS639" s="156"/>
      <c r="OMT639" s="156"/>
      <c r="OMU639" s="156"/>
      <c r="OMV639" s="156"/>
      <c r="OMW639" s="156"/>
      <c r="OMX639" s="156"/>
      <c r="OMY639" s="156"/>
      <c r="OMZ639" s="156"/>
      <c r="ONA639" s="156"/>
      <c r="ONB639" s="156"/>
      <c r="ONC639" s="156"/>
      <c r="OND639" s="156"/>
      <c r="ONE639" s="156"/>
      <c r="ONF639" s="156"/>
      <c r="ONG639" s="156"/>
      <c r="ONH639" s="156"/>
      <c r="ONI639" s="156"/>
      <c r="ONJ639" s="156"/>
      <c r="ONK639" s="156"/>
      <c r="ONL639" s="156"/>
      <c r="ONM639" s="156"/>
      <c r="ONN639" s="156"/>
      <c r="ONO639" s="156"/>
      <c r="ONP639" s="156"/>
      <c r="ONQ639" s="156"/>
      <c r="ONR639" s="156"/>
      <c r="ONS639" s="156"/>
      <c r="ONT639" s="156"/>
      <c r="ONU639" s="156"/>
      <c r="ONV639" s="156"/>
      <c r="ONW639" s="156"/>
      <c r="ONX639" s="156"/>
      <c r="ONY639" s="156"/>
      <c r="ONZ639" s="156"/>
      <c r="OOA639" s="156"/>
      <c r="OOB639" s="156"/>
      <c r="OOC639" s="156"/>
      <c r="OOD639" s="156"/>
      <c r="OOE639" s="156"/>
      <c r="OOF639" s="156"/>
      <c r="OOG639" s="156"/>
      <c r="OOH639" s="156"/>
      <c r="OOI639" s="156"/>
      <c r="OOJ639" s="156"/>
      <c r="OOK639" s="156"/>
      <c r="OOL639" s="156"/>
      <c r="OOM639" s="156"/>
      <c r="OON639" s="156"/>
      <c r="OOO639" s="156"/>
      <c r="OOP639" s="156"/>
      <c r="OOQ639" s="156"/>
      <c r="OOR639" s="156"/>
      <c r="OOS639" s="156"/>
      <c r="OOT639" s="156"/>
      <c r="OOU639" s="156"/>
      <c r="OOV639" s="156"/>
      <c r="OOW639" s="156"/>
      <c r="OOX639" s="156"/>
      <c r="OOY639" s="156"/>
      <c r="OOZ639" s="156"/>
      <c r="OPA639" s="156"/>
      <c r="OPB639" s="156"/>
      <c r="OPC639" s="156"/>
      <c r="OPD639" s="156"/>
      <c r="OPE639" s="156"/>
      <c r="OPF639" s="156"/>
      <c r="OPG639" s="156"/>
      <c r="OPH639" s="156"/>
      <c r="OPI639" s="156"/>
      <c r="OPJ639" s="156"/>
      <c r="OPK639" s="156"/>
      <c r="OPL639" s="156"/>
      <c r="OPM639" s="156"/>
      <c r="OPN639" s="156"/>
      <c r="OPO639" s="156"/>
      <c r="OPP639" s="156"/>
      <c r="OPQ639" s="156"/>
      <c r="OPR639" s="156"/>
      <c r="OPS639" s="156"/>
      <c r="OPT639" s="156"/>
      <c r="OPU639" s="156"/>
      <c r="OPV639" s="156"/>
      <c r="OPW639" s="156"/>
      <c r="OPX639" s="156"/>
      <c r="OPY639" s="156"/>
      <c r="OPZ639" s="156"/>
      <c r="OQA639" s="156"/>
      <c r="OQB639" s="156"/>
      <c r="OQC639" s="156"/>
      <c r="OQD639" s="156"/>
      <c r="OQE639" s="156"/>
      <c r="OQF639" s="156"/>
      <c r="OQG639" s="156"/>
      <c r="OQH639" s="156"/>
      <c r="OQI639" s="156"/>
      <c r="OQJ639" s="156"/>
      <c r="OQK639" s="156"/>
      <c r="OQL639" s="156"/>
      <c r="OQM639" s="156"/>
      <c r="OQN639" s="156"/>
      <c r="OQO639" s="156"/>
      <c r="OQP639" s="156"/>
      <c r="OQQ639" s="156"/>
      <c r="OQR639" s="156"/>
      <c r="OQS639" s="156"/>
      <c r="OQT639" s="156"/>
      <c r="OQU639" s="156"/>
      <c r="OQV639" s="156"/>
      <c r="OQW639" s="156"/>
      <c r="OQX639" s="156"/>
      <c r="OQY639" s="156"/>
      <c r="OQZ639" s="156"/>
      <c r="ORA639" s="156"/>
      <c r="ORB639" s="156"/>
      <c r="ORC639" s="156"/>
      <c r="ORD639" s="156"/>
      <c r="ORE639" s="156"/>
      <c r="ORF639" s="156"/>
      <c r="ORG639" s="156"/>
      <c r="ORH639" s="156"/>
      <c r="ORI639" s="156"/>
      <c r="ORJ639" s="156"/>
      <c r="ORK639" s="156"/>
      <c r="ORL639" s="156"/>
      <c r="ORM639" s="156"/>
      <c r="ORN639" s="156"/>
      <c r="ORO639" s="156"/>
      <c r="ORP639" s="156"/>
      <c r="ORQ639" s="156"/>
      <c r="ORR639" s="156"/>
      <c r="ORS639" s="156"/>
      <c r="ORT639" s="156"/>
      <c r="ORU639" s="156"/>
      <c r="ORV639" s="156"/>
      <c r="ORW639" s="156"/>
      <c r="ORX639" s="156"/>
      <c r="ORY639" s="156"/>
      <c r="ORZ639" s="156"/>
      <c r="OSA639" s="156"/>
      <c r="OSB639" s="156"/>
      <c r="OSC639" s="156"/>
      <c r="OSD639" s="156"/>
      <c r="OSE639" s="156"/>
      <c r="OSF639" s="156"/>
      <c r="OSG639" s="156"/>
      <c r="OSH639" s="156"/>
      <c r="OSI639" s="156"/>
      <c r="OSJ639" s="156"/>
      <c r="OSK639" s="156"/>
      <c r="OSL639" s="156"/>
      <c r="OSM639" s="156"/>
      <c r="OSN639" s="156"/>
      <c r="OSO639" s="156"/>
      <c r="OSP639" s="156"/>
      <c r="OSQ639" s="156"/>
      <c r="OSR639" s="156"/>
      <c r="OSS639" s="156"/>
      <c r="OST639" s="156"/>
      <c r="OSU639" s="156"/>
      <c r="OSV639" s="156"/>
      <c r="OSW639" s="156"/>
      <c r="OSX639" s="156"/>
      <c r="OSY639" s="156"/>
      <c r="OSZ639" s="156"/>
      <c r="OTA639" s="156"/>
      <c r="OTB639" s="156"/>
      <c r="OTC639" s="156"/>
      <c r="OTD639" s="156"/>
      <c r="OTE639" s="156"/>
      <c r="OTF639" s="156"/>
      <c r="OTG639" s="156"/>
      <c r="OTH639" s="156"/>
      <c r="OTI639" s="156"/>
      <c r="OTJ639" s="156"/>
      <c r="OTK639" s="156"/>
      <c r="OTL639" s="156"/>
      <c r="OTM639" s="156"/>
      <c r="OTN639" s="156"/>
      <c r="OTO639" s="156"/>
      <c r="OTP639" s="156"/>
      <c r="OTQ639" s="156"/>
      <c r="OTR639" s="156"/>
      <c r="OTS639" s="156"/>
      <c r="OTT639" s="156"/>
      <c r="OTU639" s="156"/>
      <c r="OTV639" s="156"/>
      <c r="OTW639" s="156"/>
      <c r="OTX639" s="156"/>
      <c r="OTY639" s="156"/>
      <c r="OTZ639" s="156"/>
      <c r="OUA639" s="156"/>
      <c r="OUB639" s="156"/>
      <c r="OUC639" s="156"/>
      <c r="OUD639" s="156"/>
      <c r="OUE639" s="156"/>
      <c r="OUF639" s="156"/>
      <c r="OUG639" s="156"/>
      <c r="OUH639" s="156"/>
      <c r="OUI639" s="156"/>
      <c r="OUJ639" s="156"/>
      <c r="OUK639" s="156"/>
      <c r="OUL639" s="156"/>
      <c r="OUM639" s="156"/>
      <c r="OUN639" s="156"/>
      <c r="OUO639" s="156"/>
      <c r="OUP639" s="156"/>
      <c r="OUQ639" s="156"/>
      <c r="OUR639" s="156"/>
      <c r="OUS639" s="156"/>
      <c r="OUT639" s="156"/>
      <c r="OUU639" s="156"/>
      <c r="OUV639" s="156"/>
      <c r="OUW639" s="156"/>
      <c r="OUX639" s="156"/>
      <c r="OUY639" s="156"/>
      <c r="OUZ639" s="156"/>
      <c r="OVA639" s="156"/>
      <c r="OVB639" s="156"/>
      <c r="OVC639" s="156"/>
      <c r="OVD639" s="156"/>
      <c r="OVE639" s="156"/>
      <c r="OVF639" s="156"/>
      <c r="OVG639" s="156"/>
      <c r="OVH639" s="156"/>
      <c r="OVI639" s="156"/>
      <c r="OVJ639" s="156"/>
      <c r="OVK639" s="156"/>
      <c r="OVL639" s="156"/>
      <c r="OVM639" s="156"/>
      <c r="OVN639" s="156"/>
      <c r="OVO639" s="156"/>
      <c r="OVP639" s="156"/>
      <c r="OVQ639" s="156"/>
      <c r="OVR639" s="156"/>
      <c r="OVS639" s="156"/>
      <c r="OVT639" s="156"/>
      <c r="OVU639" s="156"/>
      <c r="OVV639" s="156"/>
      <c r="OVW639" s="156"/>
      <c r="OVX639" s="156"/>
      <c r="OVY639" s="156"/>
      <c r="OVZ639" s="156"/>
      <c r="OWA639" s="156"/>
      <c r="OWB639" s="156"/>
      <c r="OWC639" s="156"/>
      <c r="OWD639" s="156"/>
      <c r="OWE639" s="156"/>
      <c r="OWF639" s="156"/>
      <c r="OWG639" s="156"/>
      <c r="OWH639" s="156"/>
      <c r="OWI639" s="156"/>
      <c r="OWJ639" s="156"/>
      <c r="OWK639" s="156"/>
      <c r="OWL639" s="156"/>
      <c r="OWM639" s="156"/>
      <c r="OWN639" s="156"/>
      <c r="OWO639" s="156"/>
      <c r="OWP639" s="156"/>
      <c r="OWQ639" s="156"/>
      <c r="OWR639" s="156"/>
      <c r="OWS639" s="156"/>
      <c r="OWT639" s="156"/>
      <c r="OWU639" s="156"/>
      <c r="OWV639" s="156"/>
      <c r="OWW639" s="156"/>
      <c r="OWX639" s="156"/>
      <c r="OWY639" s="156"/>
      <c r="OWZ639" s="156"/>
      <c r="OXA639" s="156"/>
      <c r="OXB639" s="156"/>
      <c r="OXC639" s="156"/>
      <c r="OXD639" s="156"/>
      <c r="OXE639" s="156"/>
      <c r="OXF639" s="156"/>
      <c r="OXG639" s="156"/>
      <c r="OXH639" s="156"/>
      <c r="OXI639" s="156"/>
      <c r="OXJ639" s="156"/>
      <c r="OXK639" s="156"/>
      <c r="OXL639" s="156"/>
      <c r="OXM639" s="156"/>
      <c r="OXN639" s="156"/>
      <c r="OXO639" s="156"/>
      <c r="OXP639" s="156"/>
      <c r="OXQ639" s="156"/>
      <c r="OXR639" s="156"/>
      <c r="OXS639" s="156"/>
      <c r="OXT639" s="156"/>
      <c r="OXU639" s="156"/>
      <c r="OXV639" s="156"/>
      <c r="OXW639" s="156"/>
      <c r="OXX639" s="156"/>
      <c r="OXY639" s="156"/>
      <c r="OXZ639" s="156"/>
      <c r="OYA639" s="156"/>
      <c r="OYB639" s="156"/>
      <c r="OYC639" s="156"/>
      <c r="OYD639" s="156"/>
      <c r="OYE639" s="156"/>
      <c r="OYF639" s="156"/>
      <c r="OYG639" s="156"/>
      <c r="OYH639" s="156"/>
      <c r="OYI639" s="156"/>
      <c r="OYJ639" s="156"/>
      <c r="OYK639" s="156"/>
      <c r="OYL639" s="156"/>
      <c r="OYM639" s="156"/>
      <c r="OYN639" s="156"/>
      <c r="OYO639" s="156"/>
      <c r="OYP639" s="156"/>
      <c r="OYQ639" s="156"/>
      <c r="OYR639" s="156"/>
      <c r="OYS639" s="156"/>
      <c r="OYT639" s="156"/>
      <c r="OYU639" s="156"/>
      <c r="OYV639" s="156"/>
      <c r="OYW639" s="156"/>
      <c r="OYX639" s="156"/>
      <c r="OYY639" s="156"/>
      <c r="OYZ639" s="156"/>
      <c r="OZA639" s="156"/>
      <c r="OZB639" s="156"/>
      <c r="OZC639" s="156"/>
      <c r="OZD639" s="156"/>
      <c r="OZE639" s="156"/>
      <c r="OZF639" s="156"/>
      <c r="OZG639" s="156"/>
      <c r="OZH639" s="156"/>
      <c r="OZI639" s="156"/>
      <c r="OZJ639" s="156"/>
      <c r="OZK639" s="156"/>
      <c r="OZL639" s="156"/>
      <c r="OZM639" s="156"/>
      <c r="OZN639" s="156"/>
      <c r="OZO639" s="156"/>
      <c r="OZP639" s="156"/>
      <c r="OZQ639" s="156"/>
      <c r="OZR639" s="156"/>
      <c r="OZS639" s="156"/>
      <c r="OZT639" s="156"/>
      <c r="OZU639" s="156"/>
      <c r="OZV639" s="156"/>
      <c r="OZW639" s="156"/>
      <c r="OZX639" s="156"/>
      <c r="OZY639" s="156"/>
      <c r="OZZ639" s="156"/>
      <c r="PAA639" s="156"/>
      <c r="PAB639" s="156"/>
      <c r="PAC639" s="156"/>
      <c r="PAD639" s="156"/>
      <c r="PAE639" s="156"/>
      <c r="PAF639" s="156"/>
      <c r="PAG639" s="156"/>
      <c r="PAH639" s="156"/>
      <c r="PAI639" s="156"/>
      <c r="PAJ639" s="156"/>
      <c r="PAK639" s="156"/>
      <c r="PAL639" s="156"/>
      <c r="PAM639" s="156"/>
      <c r="PAN639" s="156"/>
      <c r="PAO639" s="156"/>
      <c r="PAP639" s="156"/>
      <c r="PAQ639" s="156"/>
      <c r="PAR639" s="156"/>
      <c r="PAS639" s="156"/>
      <c r="PAT639" s="156"/>
      <c r="PAU639" s="156"/>
      <c r="PAV639" s="156"/>
      <c r="PAW639" s="156"/>
      <c r="PAX639" s="156"/>
      <c r="PAY639" s="156"/>
      <c r="PAZ639" s="156"/>
      <c r="PBA639" s="156"/>
      <c r="PBB639" s="156"/>
      <c r="PBC639" s="156"/>
      <c r="PBD639" s="156"/>
      <c r="PBE639" s="156"/>
      <c r="PBF639" s="156"/>
      <c r="PBG639" s="156"/>
      <c r="PBH639" s="156"/>
      <c r="PBI639" s="156"/>
      <c r="PBJ639" s="156"/>
      <c r="PBK639" s="156"/>
      <c r="PBL639" s="156"/>
      <c r="PBM639" s="156"/>
      <c r="PBN639" s="156"/>
      <c r="PBO639" s="156"/>
      <c r="PBP639" s="156"/>
      <c r="PBQ639" s="156"/>
      <c r="PBR639" s="156"/>
      <c r="PBS639" s="156"/>
      <c r="PBT639" s="156"/>
      <c r="PBU639" s="156"/>
      <c r="PBV639" s="156"/>
      <c r="PBW639" s="156"/>
      <c r="PBX639" s="156"/>
      <c r="PBY639" s="156"/>
      <c r="PBZ639" s="156"/>
      <c r="PCA639" s="156"/>
      <c r="PCB639" s="156"/>
      <c r="PCC639" s="156"/>
      <c r="PCD639" s="156"/>
      <c r="PCE639" s="156"/>
      <c r="PCF639" s="156"/>
      <c r="PCG639" s="156"/>
      <c r="PCH639" s="156"/>
      <c r="PCI639" s="156"/>
      <c r="PCJ639" s="156"/>
      <c r="PCK639" s="156"/>
      <c r="PCL639" s="156"/>
      <c r="PCM639" s="156"/>
      <c r="PCN639" s="156"/>
      <c r="PCO639" s="156"/>
      <c r="PCP639" s="156"/>
      <c r="PCQ639" s="156"/>
      <c r="PCR639" s="156"/>
      <c r="PCS639" s="156"/>
      <c r="PCT639" s="156"/>
      <c r="PCU639" s="156"/>
      <c r="PCV639" s="156"/>
      <c r="PCW639" s="156"/>
      <c r="PCX639" s="156"/>
      <c r="PCY639" s="156"/>
      <c r="PCZ639" s="156"/>
      <c r="PDA639" s="156"/>
      <c r="PDB639" s="156"/>
      <c r="PDC639" s="156"/>
      <c r="PDD639" s="156"/>
      <c r="PDE639" s="156"/>
      <c r="PDF639" s="156"/>
      <c r="PDG639" s="156"/>
      <c r="PDH639" s="156"/>
      <c r="PDI639" s="156"/>
      <c r="PDJ639" s="156"/>
      <c r="PDK639" s="156"/>
      <c r="PDL639" s="156"/>
      <c r="PDM639" s="156"/>
      <c r="PDN639" s="156"/>
      <c r="PDO639" s="156"/>
      <c r="PDP639" s="156"/>
      <c r="PDQ639" s="156"/>
      <c r="PDR639" s="156"/>
      <c r="PDS639" s="156"/>
      <c r="PDT639" s="156"/>
      <c r="PDU639" s="156"/>
      <c r="PDV639" s="156"/>
      <c r="PDW639" s="156"/>
      <c r="PDX639" s="156"/>
      <c r="PDY639" s="156"/>
      <c r="PDZ639" s="156"/>
      <c r="PEA639" s="156"/>
      <c r="PEB639" s="156"/>
      <c r="PEC639" s="156"/>
      <c r="PED639" s="156"/>
      <c r="PEE639" s="156"/>
      <c r="PEF639" s="156"/>
      <c r="PEG639" s="156"/>
      <c r="PEH639" s="156"/>
      <c r="PEI639" s="156"/>
      <c r="PEJ639" s="156"/>
      <c r="PEK639" s="156"/>
      <c r="PEL639" s="156"/>
      <c r="PEM639" s="156"/>
      <c r="PEN639" s="156"/>
      <c r="PEO639" s="156"/>
      <c r="PEP639" s="156"/>
      <c r="PEQ639" s="156"/>
      <c r="PER639" s="156"/>
      <c r="PES639" s="156"/>
      <c r="PET639" s="156"/>
      <c r="PEU639" s="156"/>
      <c r="PEV639" s="156"/>
      <c r="PEW639" s="156"/>
      <c r="PEX639" s="156"/>
      <c r="PEY639" s="156"/>
      <c r="PEZ639" s="156"/>
      <c r="PFA639" s="156"/>
      <c r="PFB639" s="156"/>
      <c r="PFC639" s="156"/>
      <c r="PFD639" s="156"/>
      <c r="PFE639" s="156"/>
      <c r="PFF639" s="156"/>
      <c r="PFG639" s="156"/>
      <c r="PFH639" s="156"/>
      <c r="PFI639" s="156"/>
      <c r="PFJ639" s="156"/>
      <c r="PFK639" s="156"/>
      <c r="PFL639" s="156"/>
      <c r="PFM639" s="156"/>
      <c r="PFN639" s="156"/>
      <c r="PFO639" s="156"/>
      <c r="PFP639" s="156"/>
      <c r="PFQ639" s="156"/>
      <c r="PFR639" s="156"/>
      <c r="PFS639" s="156"/>
      <c r="PFT639" s="156"/>
      <c r="PFU639" s="156"/>
      <c r="PFV639" s="156"/>
      <c r="PFW639" s="156"/>
      <c r="PFX639" s="156"/>
      <c r="PFY639" s="156"/>
      <c r="PFZ639" s="156"/>
      <c r="PGA639" s="156"/>
      <c r="PGB639" s="156"/>
      <c r="PGC639" s="156"/>
      <c r="PGD639" s="156"/>
      <c r="PGE639" s="156"/>
      <c r="PGF639" s="156"/>
      <c r="PGG639" s="156"/>
      <c r="PGH639" s="156"/>
      <c r="PGI639" s="156"/>
      <c r="PGJ639" s="156"/>
      <c r="PGK639" s="156"/>
      <c r="PGL639" s="156"/>
      <c r="PGM639" s="156"/>
      <c r="PGN639" s="156"/>
      <c r="PGO639" s="156"/>
      <c r="PGP639" s="156"/>
      <c r="PGQ639" s="156"/>
      <c r="PGR639" s="156"/>
      <c r="PGS639" s="156"/>
      <c r="PGT639" s="156"/>
      <c r="PGU639" s="156"/>
      <c r="PGV639" s="156"/>
      <c r="PGW639" s="156"/>
      <c r="PGX639" s="156"/>
      <c r="PGY639" s="156"/>
      <c r="PGZ639" s="156"/>
      <c r="PHA639" s="156"/>
      <c r="PHB639" s="156"/>
      <c r="PHC639" s="156"/>
      <c r="PHD639" s="156"/>
      <c r="PHE639" s="156"/>
      <c r="PHF639" s="156"/>
      <c r="PHG639" s="156"/>
      <c r="PHH639" s="156"/>
      <c r="PHI639" s="156"/>
      <c r="PHJ639" s="156"/>
      <c r="PHK639" s="156"/>
      <c r="PHL639" s="156"/>
      <c r="PHM639" s="156"/>
      <c r="PHN639" s="156"/>
      <c r="PHO639" s="156"/>
      <c r="PHP639" s="156"/>
      <c r="PHQ639" s="156"/>
      <c r="PHR639" s="156"/>
      <c r="PHS639" s="156"/>
      <c r="PHT639" s="156"/>
      <c r="PHU639" s="156"/>
      <c r="PHV639" s="156"/>
      <c r="PHW639" s="156"/>
      <c r="PHX639" s="156"/>
      <c r="PHY639" s="156"/>
      <c r="PHZ639" s="156"/>
      <c r="PIA639" s="156"/>
      <c r="PIB639" s="156"/>
      <c r="PIC639" s="156"/>
      <c r="PID639" s="156"/>
      <c r="PIE639" s="156"/>
      <c r="PIF639" s="156"/>
      <c r="PIG639" s="156"/>
      <c r="PIH639" s="156"/>
      <c r="PII639" s="156"/>
      <c r="PIJ639" s="156"/>
      <c r="PIK639" s="156"/>
      <c r="PIL639" s="156"/>
      <c r="PIM639" s="156"/>
      <c r="PIN639" s="156"/>
      <c r="PIO639" s="156"/>
      <c r="PIP639" s="156"/>
      <c r="PIQ639" s="156"/>
      <c r="PIR639" s="156"/>
      <c r="PIS639" s="156"/>
      <c r="PIT639" s="156"/>
      <c r="PIU639" s="156"/>
      <c r="PIV639" s="156"/>
      <c r="PIW639" s="156"/>
      <c r="PIX639" s="156"/>
      <c r="PIY639" s="156"/>
      <c r="PIZ639" s="156"/>
      <c r="PJA639" s="156"/>
      <c r="PJB639" s="156"/>
      <c r="PJC639" s="156"/>
      <c r="PJD639" s="156"/>
      <c r="PJE639" s="156"/>
      <c r="PJF639" s="156"/>
      <c r="PJG639" s="156"/>
      <c r="PJH639" s="156"/>
      <c r="PJI639" s="156"/>
      <c r="PJJ639" s="156"/>
      <c r="PJK639" s="156"/>
      <c r="PJL639" s="156"/>
      <c r="PJM639" s="156"/>
      <c r="PJN639" s="156"/>
      <c r="PJO639" s="156"/>
      <c r="PJP639" s="156"/>
      <c r="PJQ639" s="156"/>
      <c r="PJR639" s="156"/>
      <c r="PJS639" s="156"/>
      <c r="PJT639" s="156"/>
      <c r="PJU639" s="156"/>
      <c r="PJV639" s="156"/>
      <c r="PJW639" s="156"/>
      <c r="PJX639" s="156"/>
      <c r="PJY639" s="156"/>
      <c r="PJZ639" s="156"/>
      <c r="PKA639" s="156"/>
      <c r="PKB639" s="156"/>
      <c r="PKC639" s="156"/>
      <c r="PKD639" s="156"/>
      <c r="PKE639" s="156"/>
      <c r="PKF639" s="156"/>
      <c r="PKG639" s="156"/>
      <c r="PKH639" s="156"/>
      <c r="PKI639" s="156"/>
      <c r="PKJ639" s="156"/>
      <c r="PKK639" s="156"/>
      <c r="PKL639" s="156"/>
      <c r="PKM639" s="156"/>
      <c r="PKN639" s="156"/>
      <c r="PKO639" s="156"/>
      <c r="PKP639" s="156"/>
      <c r="PKQ639" s="156"/>
      <c r="PKR639" s="156"/>
      <c r="PKS639" s="156"/>
      <c r="PKT639" s="156"/>
      <c r="PKU639" s="156"/>
      <c r="PKV639" s="156"/>
      <c r="PKW639" s="156"/>
      <c r="PKX639" s="156"/>
      <c r="PKY639" s="156"/>
      <c r="PKZ639" s="156"/>
      <c r="PLA639" s="156"/>
      <c r="PLB639" s="156"/>
      <c r="PLC639" s="156"/>
      <c r="PLD639" s="156"/>
      <c r="PLE639" s="156"/>
      <c r="PLF639" s="156"/>
      <c r="PLG639" s="156"/>
      <c r="PLH639" s="156"/>
      <c r="PLI639" s="156"/>
      <c r="PLJ639" s="156"/>
      <c r="PLK639" s="156"/>
      <c r="PLL639" s="156"/>
      <c r="PLM639" s="156"/>
      <c r="PLN639" s="156"/>
      <c r="PLO639" s="156"/>
      <c r="PLP639" s="156"/>
      <c r="PLQ639" s="156"/>
      <c r="PLR639" s="156"/>
      <c r="PLS639" s="156"/>
      <c r="PLT639" s="156"/>
      <c r="PLU639" s="156"/>
      <c r="PLV639" s="156"/>
      <c r="PLW639" s="156"/>
      <c r="PLX639" s="156"/>
      <c r="PLY639" s="156"/>
      <c r="PLZ639" s="156"/>
      <c r="PMA639" s="156"/>
      <c r="PMB639" s="156"/>
      <c r="PMC639" s="156"/>
      <c r="PMD639" s="156"/>
      <c r="PME639" s="156"/>
      <c r="PMF639" s="156"/>
      <c r="PMG639" s="156"/>
      <c r="PMH639" s="156"/>
      <c r="PMI639" s="156"/>
      <c r="PMJ639" s="156"/>
      <c r="PMK639" s="156"/>
      <c r="PML639" s="156"/>
      <c r="PMM639" s="156"/>
      <c r="PMN639" s="156"/>
      <c r="PMO639" s="156"/>
      <c r="PMP639" s="156"/>
      <c r="PMQ639" s="156"/>
      <c r="PMR639" s="156"/>
      <c r="PMS639" s="156"/>
      <c r="PMT639" s="156"/>
      <c r="PMU639" s="156"/>
      <c r="PMV639" s="156"/>
      <c r="PMW639" s="156"/>
      <c r="PMX639" s="156"/>
      <c r="PMY639" s="156"/>
      <c r="PMZ639" s="156"/>
      <c r="PNA639" s="156"/>
      <c r="PNB639" s="156"/>
      <c r="PNC639" s="156"/>
      <c r="PND639" s="156"/>
      <c r="PNE639" s="156"/>
      <c r="PNF639" s="156"/>
      <c r="PNG639" s="156"/>
      <c r="PNH639" s="156"/>
      <c r="PNI639" s="156"/>
      <c r="PNJ639" s="156"/>
      <c r="PNK639" s="156"/>
      <c r="PNL639" s="156"/>
      <c r="PNM639" s="156"/>
      <c r="PNN639" s="156"/>
      <c r="PNO639" s="156"/>
      <c r="PNP639" s="156"/>
      <c r="PNQ639" s="156"/>
      <c r="PNR639" s="156"/>
      <c r="PNS639" s="156"/>
      <c r="PNT639" s="156"/>
      <c r="PNU639" s="156"/>
      <c r="PNV639" s="156"/>
      <c r="PNW639" s="156"/>
      <c r="PNX639" s="156"/>
      <c r="PNY639" s="156"/>
      <c r="PNZ639" s="156"/>
      <c r="POA639" s="156"/>
      <c r="POB639" s="156"/>
      <c r="POC639" s="156"/>
      <c r="POD639" s="156"/>
      <c r="POE639" s="156"/>
      <c r="POF639" s="156"/>
      <c r="POG639" s="156"/>
      <c r="POH639" s="156"/>
      <c r="POI639" s="156"/>
      <c r="POJ639" s="156"/>
      <c r="POK639" s="156"/>
      <c r="POL639" s="156"/>
      <c r="POM639" s="156"/>
      <c r="PON639" s="156"/>
      <c r="POO639" s="156"/>
      <c r="POP639" s="156"/>
      <c r="POQ639" s="156"/>
      <c r="POR639" s="156"/>
      <c r="POS639" s="156"/>
      <c r="POT639" s="156"/>
      <c r="POU639" s="156"/>
      <c r="POV639" s="156"/>
      <c r="POW639" s="156"/>
      <c r="POX639" s="156"/>
      <c r="POY639" s="156"/>
      <c r="POZ639" s="156"/>
      <c r="PPA639" s="156"/>
      <c r="PPB639" s="156"/>
      <c r="PPC639" s="156"/>
      <c r="PPD639" s="156"/>
      <c r="PPE639" s="156"/>
      <c r="PPF639" s="156"/>
      <c r="PPG639" s="156"/>
      <c r="PPH639" s="156"/>
      <c r="PPI639" s="156"/>
      <c r="PPJ639" s="156"/>
      <c r="PPK639" s="156"/>
      <c r="PPL639" s="156"/>
      <c r="PPM639" s="156"/>
      <c r="PPN639" s="156"/>
      <c r="PPO639" s="156"/>
      <c r="PPP639" s="156"/>
      <c r="PPQ639" s="156"/>
      <c r="PPR639" s="156"/>
      <c r="PPS639" s="156"/>
      <c r="PPT639" s="156"/>
      <c r="PPU639" s="156"/>
      <c r="PPV639" s="156"/>
      <c r="PPW639" s="156"/>
      <c r="PPX639" s="156"/>
      <c r="PPY639" s="156"/>
      <c r="PPZ639" s="156"/>
      <c r="PQA639" s="156"/>
      <c r="PQB639" s="156"/>
      <c r="PQC639" s="156"/>
      <c r="PQD639" s="156"/>
      <c r="PQE639" s="156"/>
      <c r="PQF639" s="156"/>
      <c r="PQG639" s="156"/>
      <c r="PQH639" s="156"/>
      <c r="PQI639" s="156"/>
      <c r="PQJ639" s="156"/>
      <c r="PQK639" s="156"/>
      <c r="PQL639" s="156"/>
      <c r="PQM639" s="156"/>
      <c r="PQN639" s="156"/>
      <c r="PQO639" s="156"/>
      <c r="PQP639" s="156"/>
      <c r="PQQ639" s="156"/>
      <c r="PQR639" s="156"/>
      <c r="PQS639" s="156"/>
      <c r="PQT639" s="156"/>
      <c r="PQU639" s="156"/>
      <c r="PQV639" s="156"/>
      <c r="PQW639" s="156"/>
      <c r="PQX639" s="156"/>
      <c r="PQY639" s="156"/>
      <c r="PQZ639" s="156"/>
      <c r="PRA639" s="156"/>
      <c r="PRB639" s="156"/>
      <c r="PRC639" s="156"/>
      <c r="PRD639" s="156"/>
      <c r="PRE639" s="156"/>
      <c r="PRF639" s="156"/>
      <c r="PRG639" s="156"/>
      <c r="PRH639" s="156"/>
      <c r="PRI639" s="156"/>
      <c r="PRJ639" s="156"/>
      <c r="PRK639" s="156"/>
      <c r="PRL639" s="156"/>
      <c r="PRM639" s="156"/>
      <c r="PRN639" s="156"/>
      <c r="PRO639" s="156"/>
      <c r="PRP639" s="156"/>
      <c r="PRQ639" s="156"/>
      <c r="PRR639" s="156"/>
      <c r="PRS639" s="156"/>
      <c r="PRT639" s="156"/>
      <c r="PRU639" s="156"/>
      <c r="PRV639" s="156"/>
      <c r="PRW639" s="156"/>
      <c r="PRX639" s="156"/>
      <c r="PRY639" s="156"/>
      <c r="PRZ639" s="156"/>
      <c r="PSA639" s="156"/>
      <c r="PSB639" s="156"/>
      <c r="PSC639" s="156"/>
      <c r="PSD639" s="156"/>
      <c r="PSE639" s="156"/>
      <c r="PSF639" s="156"/>
      <c r="PSG639" s="156"/>
      <c r="PSH639" s="156"/>
      <c r="PSI639" s="156"/>
      <c r="PSJ639" s="156"/>
      <c r="PSK639" s="156"/>
      <c r="PSL639" s="156"/>
      <c r="PSM639" s="156"/>
      <c r="PSN639" s="156"/>
      <c r="PSO639" s="156"/>
      <c r="PSP639" s="156"/>
      <c r="PSQ639" s="156"/>
      <c r="PSR639" s="156"/>
      <c r="PSS639" s="156"/>
      <c r="PST639" s="156"/>
      <c r="PSU639" s="156"/>
      <c r="PSV639" s="156"/>
      <c r="PSW639" s="156"/>
      <c r="PSX639" s="156"/>
      <c r="PSY639" s="156"/>
      <c r="PSZ639" s="156"/>
      <c r="PTA639" s="156"/>
      <c r="PTB639" s="156"/>
      <c r="PTC639" s="156"/>
      <c r="PTD639" s="156"/>
      <c r="PTE639" s="156"/>
      <c r="PTF639" s="156"/>
      <c r="PTG639" s="156"/>
      <c r="PTH639" s="156"/>
      <c r="PTI639" s="156"/>
      <c r="PTJ639" s="156"/>
      <c r="PTK639" s="156"/>
      <c r="PTL639" s="156"/>
      <c r="PTM639" s="156"/>
      <c r="PTN639" s="156"/>
      <c r="PTO639" s="156"/>
      <c r="PTP639" s="156"/>
      <c r="PTQ639" s="156"/>
      <c r="PTR639" s="156"/>
      <c r="PTS639" s="156"/>
      <c r="PTT639" s="156"/>
      <c r="PTU639" s="156"/>
      <c r="PTV639" s="156"/>
      <c r="PTW639" s="156"/>
      <c r="PTX639" s="156"/>
      <c r="PTY639" s="156"/>
      <c r="PTZ639" s="156"/>
      <c r="PUA639" s="156"/>
      <c r="PUB639" s="156"/>
      <c r="PUC639" s="156"/>
      <c r="PUD639" s="156"/>
      <c r="PUE639" s="156"/>
      <c r="PUF639" s="156"/>
      <c r="PUG639" s="156"/>
      <c r="PUH639" s="156"/>
      <c r="PUI639" s="156"/>
      <c r="PUJ639" s="156"/>
      <c r="PUK639" s="156"/>
      <c r="PUL639" s="156"/>
      <c r="PUM639" s="156"/>
      <c r="PUN639" s="156"/>
      <c r="PUO639" s="156"/>
      <c r="PUP639" s="156"/>
      <c r="PUQ639" s="156"/>
      <c r="PUR639" s="156"/>
      <c r="PUS639" s="156"/>
      <c r="PUT639" s="156"/>
      <c r="PUU639" s="156"/>
      <c r="PUV639" s="156"/>
      <c r="PUW639" s="156"/>
      <c r="PUX639" s="156"/>
      <c r="PUY639" s="156"/>
      <c r="PUZ639" s="156"/>
      <c r="PVA639" s="156"/>
      <c r="PVB639" s="156"/>
      <c r="PVC639" s="156"/>
      <c r="PVD639" s="156"/>
      <c r="PVE639" s="156"/>
      <c r="PVF639" s="156"/>
      <c r="PVG639" s="156"/>
      <c r="PVH639" s="156"/>
      <c r="PVI639" s="156"/>
      <c r="PVJ639" s="156"/>
      <c r="PVK639" s="156"/>
      <c r="PVL639" s="156"/>
      <c r="PVM639" s="156"/>
      <c r="PVN639" s="156"/>
      <c r="PVO639" s="156"/>
      <c r="PVP639" s="156"/>
      <c r="PVQ639" s="156"/>
      <c r="PVR639" s="156"/>
      <c r="PVS639" s="156"/>
      <c r="PVT639" s="156"/>
      <c r="PVU639" s="156"/>
      <c r="PVV639" s="156"/>
      <c r="PVW639" s="156"/>
      <c r="PVX639" s="156"/>
      <c r="PVY639" s="156"/>
      <c r="PVZ639" s="156"/>
      <c r="PWA639" s="156"/>
      <c r="PWB639" s="156"/>
      <c r="PWC639" s="156"/>
      <c r="PWD639" s="156"/>
      <c r="PWE639" s="156"/>
      <c r="PWF639" s="156"/>
      <c r="PWG639" s="156"/>
      <c r="PWH639" s="156"/>
      <c r="PWI639" s="156"/>
      <c r="PWJ639" s="156"/>
      <c r="PWK639" s="156"/>
      <c r="PWL639" s="156"/>
      <c r="PWM639" s="156"/>
      <c r="PWN639" s="156"/>
      <c r="PWO639" s="156"/>
      <c r="PWP639" s="156"/>
      <c r="PWQ639" s="156"/>
      <c r="PWR639" s="156"/>
      <c r="PWS639" s="156"/>
      <c r="PWT639" s="156"/>
      <c r="PWU639" s="156"/>
      <c r="PWV639" s="156"/>
      <c r="PWW639" s="156"/>
      <c r="PWX639" s="156"/>
      <c r="PWY639" s="156"/>
      <c r="PWZ639" s="156"/>
      <c r="PXA639" s="156"/>
      <c r="PXB639" s="156"/>
      <c r="PXC639" s="156"/>
      <c r="PXD639" s="156"/>
      <c r="PXE639" s="156"/>
      <c r="PXF639" s="156"/>
      <c r="PXG639" s="156"/>
      <c r="PXH639" s="156"/>
      <c r="PXI639" s="156"/>
      <c r="PXJ639" s="156"/>
      <c r="PXK639" s="156"/>
      <c r="PXL639" s="156"/>
      <c r="PXM639" s="156"/>
      <c r="PXN639" s="156"/>
      <c r="PXO639" s="156"/>
      <c r="PXP639" s="156"/>
      <c r="PXQ639" s="156"/>
      <c r="PXR639" s="156"/>
      <c r="PXS639" s="156"/>
      <c r="PXT639" s="156"/>
      <c r="PXU639" s="156"/>
      <c r="PXV639" s="156"/>
      <c r="PXW639" s="156"/>
      <c r="PXX639" s="156"/>
      <c r="PXY639" s="156"/>
      <c r="PXZ639" s="156"/>
      <c r="PYA639" s="156"/>
      <c r="PYB639" s="156"/>
      <c r="PYC639" s="156"/>
      <c r="PYD639" s="156"/>
      <c r="PYE639" s="156"/>
      <c r="PYF639" s="156"/>
      <c r="PYG639" s="156"/>
      <c r="PYH639" s="156"/>
      <c r="PYI639" s="156"/>
      <c r="PYJ639" s="156"/>
      <c r="PYK639" s="156"/>
      <c r="PYL639" s="156"/>
      <c r="PYM639" s="156"/>
      <c r="PYN639" s="156"/>
      <c r="PYO639" s="156"/>
      <c r="PYP639" s="156"/>
      <c r="PYQ639" s="156"/>
      <c r="PYR639" s="156"/>
      <c r="PYS639" s="156"/>
      <c r="PYT639" s="156"/>
      <c r="PYU639" s="156"/>
      <c r="PYV639" s="156"/>
      <c r="PYW639" s="156"/>
      <c r="PYX639" s="156"/>
      <c r="PYY639" s="156"/>
      <c r="PYZ639" s="156"/>
      <c r="PZA639" s="156"/>
      <c r="PZB639" s="156"/>
      <c r="PZC639" s="156"/>
      <c r="PZD639" s="156"/>
      <c r="PZE639" s="156"/>
      <c r="PZF639" s="156"/>
      <c r="PZG639" s="156"/>
      <c r="PZH639" s="156"/>
      <c r="PZI639" s="156"/>
      <c r="PZJ639" s="156"/>
      <c r="PZK639" s="156"/>
      <c r="PZL639" s="156"/>
      <c r="PZM639" s="156"/>
      <c r="PZN639" s="156"/>
      <c r="PZO639" s="156"/>
      <c r="PZP639" s="156"/>
      <c r="PZQ639" s="156"/>
      <c r="PZR639" s="156"/>
      <c r="PZS639" s="156"/>
      <c r="PZT639" s="156"/>
      <c r="PZU639" s="156"/>
      <c r="PZV639" s="156"/>
      <c r="PZW639" s="156"/>
      <c r="PZX639" s="156"/>
      <c r="PZY639" s="156"/>
      <c r="PZZ639" s="156"/>
      <c r="QAA639" s="156"/>
      <c r="QAB639" s="156"/>
      <c r="QAC639" s="156"/>
      <c r="QAD639" s="156"/>
      <c r="QAE639" s="156"/>
      <c r="QAF639" s="156"/>
      <c r="QAG639" s="156"/>
      <c r="QAH639" s="156"/>
      <c r="QAI639" s="156"/>
      <c r="QAJ639" s="156"/>
      <c r="QAK639" s="156"/>
      <c r="QAL639" s="156"/>
      <c r="QAM639" s="156"/>
      <c r="QAN639" s="156"/>
      <c r="QAO639" s="156"/>
      <c r="QAP639" s="156"/>
      <c r="QAQ639" s="156"/>
      <c r="QAR639" s="156"/>
      <c r="QAS639" s="156"/>
      <c r="QAT639" s="156"/>
      <c r="QAU639" s="156"/>
      <c r="QAV639" s="156"/>
      <c r="QAW639" s="156"/>
      <c r="QAX639" s="156"/>
      <c r="QAY639" s="156"/>
      <c r="QAZ639" s="156"/>
      <c r="QBA639" s="156"/>
      <c r="QBB639" s="156"/>
      <c r="QBC639" s="156"/>
      <c r="QBD639" s="156"/>
      <c r="QBE639" s="156"/>
      <c r="QBF639" s="156"/>
      <c r="QBG639" s="156"/>
      <c r="QBH639" s="156"/>
      <c r="QBI639" s="156"/>
      <c r="QBJ639" s="156"/>
      <c r="QBK639" s="156"/>
      <c r="QBL639" s="156"/>
      <c r="QBM639" s="156"/>
      <c r="QBN639" s="156"/>
      <c r="QBO639" s="156"/>
      <c r="QBP639" s="156"/>
      <c r="QBQ639" s="156"/>
      <c r="QBR639" s="156"/>
      <c r="QBS639" s="156"/>
      <c r="QBT639" s="156"/>
      <c r="QBU639" s="156"/>
      <c r="QBV639" s="156"/>
      <c r="QBW639" s="156"/>
      <c r="QBX639" s="156"/>
      <c r="QBY639" s="156"/>
      <c r="QBZ639" s="156"/>
      <c r="QCA639" s="156"/>
      <c r="QCB639" s="156"/>
      <c r="QCC639" s="156"/>
      <c r="QCD639" s="156"/>
      <c r="QCE639" s="156"/>
      <c r="QCF639" s="156"/>
      <c r="QCG639" s="156"/>
      <c r="QCH639" s="156"/>
      <c r="QCI639" s="156"/>
      <c r="QCJ639" s="156"/>
      <c r="QCK639" s="156"/>
      <c r="QCL639" s="156"/>
      <c r="QCM639" s="156"/>
      <c r="QCN639" s="156"/>
      <c r="QCO639" s="156"/>
      <c r="QCP639" s="156"/>
      <c r="QCQ639" s="156"/>
      <c r="QCR639" s="156"/>
      <c r="QCS639" s="156"/>
      <c r="QCT639" s="156"/>
      <c r="QCU639" s="156"/>
      <c r="QCV639" s="156"/>
      <c r="QCW639" s="156"/>
      <c r="QCX639" s="156"/>
      <c r="QCY639" s="156"/>
      <c r="QCZ639" s="156"/>
      <c r="QDA639" s="156"/>
      <c r="QDB639" s="156"/>
      <c r="QDC639" s="156"/>
      <c r="QDD639" s="156"/>
      <c r="QDE639" s="156"/>
      <c r="QDF639" s="156"/>
      <c r="QDG639" s="156"/>
      <c r="QDH639" s="156"/>
      <c r="QDI639" s="156"/>
      <c r="QDJ639" s="156"/>
      <c r="QDK639" s="156"/>
      <c r="QDL639" s="156"/>
      <c r="QDM639" s="156"/>
      <c r="QDN639" s="156"/>
      <c r="QDO639" s="156"/>
      <c r="QDP639" s="156"/>
      <c r="QDQ639" s="156"/>
      <c r="QDR639" s="156"/>
      <c r="QDS639" s="156"/>
      <c r="QDT639" s="156"/>
      <c r="QDU639" s="156"/>
      <c r="QDV639" s="156"/>
      <c r="QDW639" s="156"/>
      <c r="QDX639" s="156"/>
      <c r="QDY639" s="156"/>
      <c r="QDZ639" s="156"/>
      <c r="QEA639" s="156"/>
      <c r="QEB639" s="156"/>
      <c r="QEC639" s="156"/>
      <c r="QED639" s="156"/>
      <c r="QEE639" s="156"/>
      <c r="QEF639" s="156"/>
      <c r="QEG639" s="156"/>
      <c r="QEH639" s="156"/>
      <c r="QEI639" s="156"/>
      <c r="QEJ639" s="156"/>
      <c r="QEK639" s="156"/>
      <c r="QEL639" s="156"/>
      <c r="QEM639" s="156"/>
      <c r="QEN639" s="156"/>
      <c r="QEO639" s="156"/>
      <c r="QEP639" s="156"/>
      <c r="QEQ639" s="156"/>
      <c r="QER639" s="156"/>
      <c r="QES639" s="156"/>
      <c r="QET639" s="156"/>
      <c r="QEU639" s="156"/>
      <c r="QEV639" s="156"/>
      <c r="QEW639" s="156"/>
      <c r="QEX639" s="156"/>
      <c r="QEY639" s="156"/>
      <c r="QEZ639" s="156"/>
      <c r="QFA639" s="156"/>
      <c r="QFB639" s="156"/>
      <c r="QFC639" s="156"/>
      <c r="QFD639" s="156"/>
      <c r="QFE639" s="156"/>
      <c r="QFF639" s="156"/>
      <c r="QFG639" s="156"/>
      <c r="QFH639" s="156"/>
      <c r="QFI639" s="156"/>
      <c r="QFJ639" s="156"/>
      <c r="QFK639" s="156"/>
      <c r="QFL639" s="156"/>
      <c r="QFM639" s="156"/>
      <c r="QFN639" s="156"/>
      <c r="QFO639" s="156"/>
      <c r="QFP639" s="156"/>
      <c r="QFQ639" s="156"/>
      <c r="QFR639" s="156"/>
      <c r="QFS639" s="156"/>
      <c r="QFT639" s="156"/>
      <c r="QFU639" s="156"/>
      <c r="QFV639" s="156"/>
      <c r="QFW639" s="156"/>
      <c r="QFX639" s="156"/>
      <c r="QFY639" s="156"/>
      <c r="QFZ639" s="156"/>
      <c r="QGA639" s="156"/>
      <c r="QGB639" s="156"/>
      <c r="QGC639" s="156"/>
      <c r="QGD639" s="156"/>
      <c r="QGE639" s="156"/>
      <c r="QGF639" s="156"/>
      <c r="QGG639" s="156"/>
      <c r="QGH639" s="156"/>
      <c r="QGI639" s="156"/>
      <c r="QGJ639" s="156"/>
      <c r="QGK639" s="156"/>
      <c r="QGL639" s="156"/>
      <c r="QGM639" s="156"/>
      <c r="QGN639" s="156"/>
      <c r="QGO639" s="156"/>
      <c r="QGP639" s="156"/>
      <c r="QGQ639" s="156"/>
      <c r="QGR639" s="156"/>
      <c r="QGS639" s="156"/>
      <c r="QGT639" s="156"/>
      <c r="QGU639" s="156"/>
      <c r="QGV639" s="156"/>
      <c r="QGW639" s="156"/>
      <c r="QGX639" s="156"/>
      <c r="QGY639" s="156"/>
      <c r="QGZ639" s="156"/>
      <c r="QHA639" s="156"/>
      <c r="QHB639" s="156"/>
      <c r="QHC639" s="156"/>
      <c r="QHD639" s="156"/>
      <c r="QHE639" s="156"/>
      <c r="QHF639" s="156"/>
      <c r="QHG639" s="156"/>
      <c r="QHH639" s="156"/>
      <c r="QHI639" s="156"/>
      <c r="QHJ639" s="156"/>
      <c r="QHK639" s="156"/>
      <c r="QHL639" s="156"/>
      <c r="QHM639" s="156"/>
      <c r="QHN639" s="156"/>
      <c r="QHO639" s="156"/>
      <c r="QHP639" s="156"/>
      <c r="QHQ639" s="156"/>
      <c r="QHR639" s="156"/>
      <c r="QHS639" s="156"/>
      <c r="QHT639" s="156"/>
      <c r="QHU639" s="156"/>
      <c r="QHV639" s="156"/>
      <c r="QHW639" s="156"/>
      <c r="QHX639" s="156"/>
      <c r="QHY639" s="156"/>
      <c r="QHZ639" s="156"/>
      <c r="QIA639" s="156"/>
      <c r="QIB639" s="156"/>
      <c r="QIC639" s="156"/>
      <c r="QID639" s="156"/>
      <c r="QIE639" s="156"/>
      <c r="QIF639" s="156"/>
      <c r="QIG639" s="156"/>
      <c r="QIH639" s="156"/>
      <c r="QII639" s="156"/>
      <c r="QIJ639" s="156"/>
      <c r="QIK639" s="156"/>
      <c r="QIL639" s="156"/>
      <c r="QIM639" s="156"/>
      <c r="QIN639" s="156"/>
      <c r="QIO639" s="156"/>
      <c r="QIP639" s="156"/>
      <c r="QIQ639" s="156"/>
      <c r="QIR639" s="156"/>
      <c r="QIS639" s="156"/>
      <c r="QIT639" s="156"/>
      <c r="QIU639" s="156"/>
      <c r="QIV639" s="156"/>
      <c r="QIW639" s="156"/>
      <c r="QIX639" s="156"/>
      <c r="QIY639" s="156"/>
      <c r="QIZ639" s="156"/>
      <c r="QJA639" s="156"/>
      <c r="QJB639" s="156"/>
      <c r="QJC639" s="156"/>
      <c r="QJD639" s="156"/>
      <c r="QJE639" s="156"/>
      <c r="QJF639" s="156"/>
      <c r="QJG639" s="156"/>
      <c r="QJH639" s="156"/>
      <c r="QJI639" s="156"/>
      <c r="QJJ639" s="156"/>
      <c r="QJK639" s="156"/>
      <c r="QJL639" s="156"/>
      <c r="QJM639" s="156"/>
      <c r="QJN639" s="156"/>
      <c r="QJO639" s="156"/>
      <c r="QJP639" s="156"/>
      <c r="QJQ639" s="156"/>
      <c r="QJR639" s="156"/>
      <c r="QJS639" s="156"/>
      <c r="QJT639" s="156"/>
      <c r="QJU639" s="156"/>
      <c r="QJV639" s="156"/>
      <c r="QJW639" s="156"/>
      <c r="QJX639" s="156"/>
      <c r="QJY639" s="156"/>
      <c r="QJZ639" s="156"/>
      <c r="QKA639" s="156"/>
      <c r="QKB639" s="156"/>
      <c r="QKC639" s="156"/>
      <c r="QKD639" s="156"/>
      <c r="QKE639" s="156"/>
      <c r="QKF639" s="156"/>
      <c r="QKG639" s="156"/>
      <c r="QKH639" s="156"/>
      <c r="QKI639" s="156"/>
      <c r="QKJ639" s="156"/>
      <c r="QKK639" s="156"/>
      <c r="QKL639" s="156"/>
      <c r="QKM639" s="156"/>
      <c r="QKN639" s="156"/>
      <c r="QKO639" s="156"/>
      <c r="QKP639" s="156"/>
      <c r="QKQ639" s="156"/>
      <c r="QKR639" s="156"/>
      <c r="QKS639" s="156"/>
      <c r="QKT639" s="156"/>
      <c r="QKU639" s="156"/>
      <c r="QKV639" s="156"/>
      <c r="QKW639" s="156"/>
      <c r="QKX639" s="156"/>
      <c r="QKY639" s="156"/>
      <c r="QKZ639" s="156"/>
      <c r="QLA639" s="156"/>
      <c r="QLB639" s="156"/>
      <c r="QLC639" s="156"/>
      <c r="QLD639" s="156"/>
      <c r="QLE639" s="156"/>
      <c r="QLF639" s="156"/>
      <c r="QLG639" s="156"/>
      <c r="QLH639" s="156"/>
      <c r="QLI639" s="156"/>
      <c r="QLJ639" s="156"/>
      <c r="QLK639" s="156"/>
      <c r="QLL639" s="156"/>
      <c r="QLM639" s="156"/>
      <c r="QLN639" s="156"/>
      <c r="QLO639" s="156"/>
      <c r="QLP639" s="156"/>
      <c r="QLQ639" s="156"/>
      <c r="QLR639" s="156"/>
      <c r="QLS639" s="156"/>
      <c r="QLT639" s="156"/>
      <c r="QLU639" s="156"/>
      <c r="QLV639" s="156"/>
      <c r="QLW639" s="156"/>
      <c r="QLX639" s="156"/>
      <c r="QLY639" s="156"/>
      <c r="QLZ639" s="156"/>
      <c r="QMA639" s="156"/>
      <c r="QMB639" s="156"/>
      <c r="QMC639" s="156"/>
      <c r="QMD639" s="156"/>
      <c r="QME639" s="156"/>
      <c r="QMF639" s="156"/>
      <c r="QMG639" s="156"/>
      <c r="QMH639" s="156"/>
      <c r="QMI639" s="156"/>
      <c r="QMJ639" s="156"/>
      <c r="QMK639" s="156"/>
      <c r="QML639" s="156"/>
      <c r="QMM639" s="156"/>
      <c r="QMN639" s="156"/>
      <c r="QMO639" s="156"/>
      <c r="QMP639" s="156"/>
      <c r="QMQ639" s="156"/>
      <c r="QMR639" s="156"/>
      <c r="QMS639" s="156"/>
      <c r="QMT639" s="156"/>
      <c r="QMU639" s="156"/>
      <c r="QMV639" s="156"/>
      <c r="QMW639" s="156"/>
      <c r="QMX639" s="156"/>
      <c r="QMY639" s="156"/>
      <c r="QMZ639" s="156"/>
      <c r="QNA639" s="156"/>
      <c r="QNB639" s="156"/>
      <c r="QNC639" s="156"/>
      <c r="QND639" s="156"/>
      <c r="QNE639" s="156"/>
      <c r="QNF639" s="156"/>
      <c r="QNG639" s="156"/>
      <c r="QNH639" s="156"/>
      <c r="QNI639" s="156"/>
      <c r="QNJ639" s="156"/>
      <c r="QNK639" s="156"/>
      <c r="QNL639" s="156"/>
      <c r="QNM639" s="156"/>
      <c r="QNN639" s="156"/>
      <c r="QNO639" s="156"/>
      <c r="QNP639" s="156"/>
      <c r="QNQ639" s="156"/>
      <c r="QNR639" s="156"/>
      <c r="QNS639" s="156"/>
      <c r="QNT639" s="156"/>
      <c r="QNU639" s="156"/>
      <c r="QNV639" s="156"/>
      <c r="QNW639" s="156"/>
      <c r="QNX639" s="156"/>
      <c r="QNY639" s="156"/>
      <c r="QNZ639" s="156"/>
      <c r="QOA639" s="156"/>
      <c r="QOB639" s="156"/>
      <c r="QOC639" s="156"/>
      <c r="QOD639" s="156"/>
      <c r="QOE639" s="156"/>
      <c r="QOF639" s="156"/>
      <c r="QOG639" s="156"/>
      <c r="QOH639" s="156"/>
      <c r="QOI639" s="156"/>
      <c r="QOJ639" s="156"/>
      <c r="QOK639" s="156"/>
      <c r="QOL639" s="156"/>
      <c r="QOM639" s="156"/>
      <c r="QON639" s="156"/>
      <c r="QOO639" s="156"/>
      <c r="QOP639" s="156"/>
      <c r="QOQ639" s="156"/>
      <c r="QOR639" s="156"/>
      <c r="QOS639" s="156"/>
      <c r="QOT639" s="156"/>
      <c r="QOU639" s="156"/>
      <c r="QOV639" s="156"/>
      <c r="QOW639" s="156"/>
      <c r="QOX639" s="156"/>
      <c r="QOY639" s="156"/>
      <c r="QOZ639" s="156"/>
      <c r="QPA639" s="156"/>
      <c r="QPB639" s="156"/>
      <c r="QPC639" s="156"/>
      <c r="QPD639" s="156"/>
      <c r="QPE639" s="156"/>
      <c r="QPF639" s="156"/>
      <c r="QPG639" s="156"/>
      <c r="QPH639" s="156"/>
      <c r="QPI639" s="156"/>
      <c r="QPJ639" s="156"/>
      <c r="QPK639" s="156"/>
      <c r="QPL639" s="156"/>
      <c r="QPM639" s="156"/>
      <c r="QPN639" s="156"/>
      <c r="QPO639" s="156"/>
      <c r="QPP639" s="156"/>
      <c r="QPQ639" s="156"/>
      <c r="QPR639" s="156"/>
      <c r="QPS639" s="156"/>
      <c r="QPT639" s="156"/>
      <c r="QPU639" s="156"/>
      <c r="QPV639" s="156"/>
      <c r="QPW639" s="156"/>
      <c r="QPX639" s="156"/>
      <c r="QPY639" s="156"/>
      <c r="QPZ639" s="156"/>
      <c r="QQA639" s="156"/>
      <c r="QQB639" s="156"/>
      <c r="QQC639" s="156"/>
      <c r="QQD639" s="156"/>
      <c r="QQE639" s="156"/>
      <c r="QQF639" s="156"/>
      <c r="QQG639" s="156"/>
      <c r="QQH639" s="156"/>
      <c r="QQI639" s="156"/>
      <c r="QQJ639" s="156"/>
      <c r="QQK639" s="156"/>
      <c r="QQL639" s="156"/>
      <c r="QQM639" s="156"/>
      <c r="QQN639" s="156"/>
      <c r="QQO639" s="156"/>
      <c r="QQP639" s="156"/>
      <c r="QQQ639" s="156"/>
      <c r="QQR639" s="156"/>
      <c r="QQS639" s="156"/>
      <c r="QQT639" s="156"/>
      <c r="QQU639" s="156"/>
      <c r="QQV639" s="156"/>
      <c r="QQW639" s="156"/>
      <c r="QQX639" s="156"/>
      <c r="QQY639" s="156"/>
      <c r="QQZ639" s="156"/>
      <c r="QRA639" s="156"/>
      <c r="QRB639" s="156"/>
      <c r="QRC639" s="156"/>
      <c r="QRD639" s="156"/>
      <c r="QRE639" s="156"/>
      <c r="QRF639" s="156"/>
      <c r="QRG639" s="156"/>
      <c r="QRH639" s="156"/>
      <c r="QRI639" s="156"/>
      <c r="QRJ639" s="156"/>
      <c r="QRK639" s="156"/>
      <c r="QRL639" s="156"/>
      <c r="QRM639" s="156"/>
      <c r="QRN639" s="156"/>
      <c r="QRO639" s="156"/>
      <c r="QRP639" s="156"/>
      <c r="QRQ639" s="156"/>
      <c r="QRR639" s="156"/>
      <c r="QRS639" s="156"/>
      <c r="QRT639" s="156"/>
      <c r="QRU639" s="156"/>
      <c r="QRV639" s="156"/>
      <c r="QRW639" s="156"/>
      <c r="QRX639" s="156"/>
      <c r="QRY639" s="156"/>
      <c r="QRZ639" s="156"/>
      <c r="QSA639" s="156"/>
      <c r="QSB639" s="156"/>
      <c r="QSC639" s="156"/>
      <c r="QSD639" s="156"/>
      <c r="QSE639" s="156"/>
      <c r="QSF639" s="156"/>
      <c r="QSG639" s="156"/>
      <c r="QSH639" s="156"/>
      <c r="QSI639" s="156"/>
      <c r="QSJ639" s="156"/>
      <c r="QSK639" s="156"/>
      <c r="QSL639" s="156"/>
      <c r="QSM639" s="156"/>
      <c r="QSN639" s="156"/>
      <c r="QSO639" s="156"/>
      <c r="QSP639" s="156"/>
      <c r="QSQ639" s="156"/>
      <c r="QSR639" s="156"/>
      <c r="QSS639" s="156"/>
      <c r="QST639" s="156"/>
      <c r="QSU639" s="156"/>
      <c r="QSV639" s="156"/>
      <c r="QSW639" s="156"/>
      <c r="QSX639" s="156"/>
      <c r="QSY639" s="156"/>
      <c r="QSZ639" s="156"/>
      <c r="QTA639" s="156"/>
      <c r="QTB639" s="156"/>
      <c r="QTC639" s="156"/>
      <c r="QTD639" s="156"/>
      <c r="QTE639" s="156"/>
      <c r="QTF639" s="156"/>
      <c r="QTG639" s="156"/>
      <c r="QTH639" s="156"/>
      <c r="QTI639" s="156"/>
      <c r="QTJ639" s="156"/>
      <c r="QTK639" s="156"/>
      <c r="QTL639" s="156"/>
      <c r="QTM639" s="156"/>
      <c r="QTN639" s="156"/>
      <c r="QTO639" s="156"/>
      <c r="QTP639" s="156"/>
      <c r="QTQ639" s="156"/>
      <c r="QTR639" s="156"/>
      <c r="QTS639" s="156"/>
      <c r="QTT639" s="156"/>
      <c r="QTU639" s="156"/>
      <c r="QTV639" s="156"/>
      <c r="QTW639" s="156"/>
      <c r="QTX639" s="156"/>
      <c r="QTY639" s="156"/>
      <c r="QTZ639" s="156"/>
      <c r="QUA639" s="156"/>
      <c r="QUB639" s="156"/>
      <c r="QUC639" s="156"/>
      <c r="QUD639" s="156"/>
      <c r="QUE639" s="156"/>
      <c r="QUF639" s="156"/>
      <c r="QUG639" s="156"/>
      <c r="QUH639" s="156"/>
      <c r="QUI639" s="156"/>
      <c r="QUJ639" s="156"/>
      <c r="QUK639" s="156"/>
      <c r="QUL639" s="156"/>
      <c r="QUM639" s="156"/>
      <c r="QUN639" s="156"/>
      <c r="QUO639" s="156"/>
      <c r="QUP639" s="156"/>
      <c r="QUQ639" s="156"/>
      <c r="QUR639" s="156"/>
      <c r="QUS639" s="156"/>
      <c r="QUT639" s="156"/>
      <c r="QUU639" s="156"/>
      <c r="QUV639" s="156"/>
      <c r="QUW639" s="156"/>
      <c r="QUX639" s="156"/>
      <c r="QUY639" s="156"/>
      <c r="QUZ639" s="156"/>
      <c r="QVA639" s="156"/>
      <c r="QVB639" s="156"/>
      <c r="QVC639" s="156"/>
      <c r="QVD639" s="156"/>
      <c r="QVE639" s="156"/>
      <c r="QVF639" s="156"/>
      <c r="QVG639" s="156"/>
      <c r="QVH639" s="156"/>
      <c r="QVI639" s="156"/>
      <c r="QVJ639" s="156"/>
      <c r="QVK639" s="156"/>
      <c r="QVL639" s="156"/>
      <c r="QVM639" s="156"/>
      <c r="QVN639" s="156"/>
      <c r="QVO639" s="156"/>
      <c r="QVP639" s="156"/>
      <c r="QVQ639" s="156"/>
      <c r="QVR639" s="156"/>
      <c r="QVS639" s="156"/>
      <c r="QVT639" s="156"/>
      <c r="QVU639" s="156"/>
      <c r="QVV639" s="156"/>
      <c r="QVW639" s="156"/>
      <c r="QVX639" s="156"/>
      <c r="QVY639" s="156"/>
      <c r="QVZ639" s="156"/>
      <c r="QWA639" s="156"/>
      <c r="QWB639" s="156"/>
      <c r="QWC639" s="156"/>
      <c r="QWD639" s="156"/>
      <c r="QWE639" s="156"/>
      <c r="QWF639" s="156"/>
      <c r="QWG639" s="156"/>
      <c r="QWH639" s="156"/>
      <c r="QWI639" s="156"/>
      <c r="QWJ639" s="156"/>
      <c r="QWK639" s="156"/>
      <c r="QWL639" s="156"/>
      <c r="QWM639" s="156"/>
      <c r="QWN639" s="156"/>
      <c r="QWO639" s="156"/>
      <c r="QWP639" s="156"/>
      <c r="QWQ639" s="156"/>
      <c r="QWR639" s="156"/>
      <c r="QWS639" s="156"/>
      <c r="QWT639" s="156"/>
      <c r="QWU639" s="156"/>
      <c r="QWV639" s="156"/>
      <c r="QWW639" s="156"/>
      <c r="QWX639" s="156"/>
      <c r="QWY639" s="156"/>
      <c r="QWZ639" s="156"/>
      <c r="QXA639" s="156"/>
      <c r="QXB639" s="156"/>
      <c r="QXC639" s="156"/>
      <c r="QXD639" s="156"/>
      <c r="QXE639" s="156"/>
      <c r="QXF639" s="156"/>
      <c r="QXG639" s="156"/>
      <c r="QXH639" s="156"/>
      <c r="QXI639" s="156"/>
      <c r="QXJ639" s="156"/>
      <c r="QXK639" s="156"/>
      <c r="QXL639" s="156"/>
      <c r="QXM639" s="156"/>
      <c r="QXN639" s="156"/>
      <c r="QXO639" s="156"/>
      <c r="QXP639" s="156"/>
      <c r="QXQ639" s="156"/>
      <c r="QXR639" s="156"/>
      <c r="QXS639" s="156"/>
      <c r="QXT639" s="156"/>
      <c r="QXU639" s="156"/>
      <c r="QXV639" s="156"/>
      <c r="QXW639" s="156"/>
      <c r="QXX639" s="156"/>
      <c r="QXY639" s="156"/>
      <c r="QXZ639" s="156"/>
      <c r="QYA639" s="156"/>
      <c r="QYB639" s="156"/>
      <c r="QYC639" s="156"/>
      <c r="QYD639" s="156"/>
      <c r="QYE639" s="156"/>
      <c r="QYF639" s="156"/>
      <c r="QYG639" s="156"/>
      <c r="QYH639" s="156"/>
      <c r="QYI639" s="156"/>
      <c r="QYJ639" s="156"/>
      <c r="QYK639" s="156"/>
      <c r="QYL639" s="156"/>
      <c r="QYM639" s="156"/>
      <c r="QYN639" s="156"/>
      <c r="QYO639" s="156"/>
      <c r="QYP639" s="156"/>
      <c r="QYQ639" s="156"/>
      <c r="QYR639" s="156"/>
      <c r="QYS639" s="156"/>
      <c r="QYT639" s="156"/>
      <c r="QYU639" s="156"/>
      <c r="QYV639" s="156"/>
      <c r="QYW639" s="156"/>
      <c r="QYX639" s="156"/>
      <c r="QYY639" s="156"/>
      <c r="QYZ639" s="156"/>
      <c r="QZA639" s="156"/>
      <c r="QZB639" s="156"/>
      <c r="QZC639" s="156"/>
      <c r="QZD639" s="156"/>
      <c r="QZE639" s="156"/>
      <c r="QZF639" s="156"/>
      <c r="QZG639" s="156"/>
      <c r="QZH639" s="156"/>
      <c r="QZI639" s="156"/>
      <c r="QZJ639" s="156"/>
      <c r="QZK639" s="156"/>
      <c r="QZL639" s="156"/>
      <c r="QZM639" s="156"/>
      <c r="QZN639" s="156"/>
      <c r="QZO639" s="156"/>
      <c r="QZP639" s="156"/>
      <c r="QZQ639" s="156"/>
      <c r="QZR639" s="156"/>
      <c r="QZS639" s="156"/>
      <c r="QZT639" s="156"/>
      <c r="QZU639" s="156"/>
      <c r="QZV639" s="156"/>
      <c r="QZW639" s="156"/>
      <c r="QZX639" s="156"/>
      <c r="QZY639" s="156"/>
      <c r="QZZ639" s="156"/>
      <c r="RAA639" s="156"/>
      <c r="RAB639" s="156"/>
      <c r="RAC639" s="156"/>
      <c r="RAD639" s="156"/>
      <c r="RAE639" s="156"/>
      <c r="RAF639" s="156"/>
      <c r="RAG639" s="156"/>
      <c r="RAH639" s="156"/>
      <c r="RAI639" s="156"/>
      <c r="RAJ639" s="156"/>
      <c r="RAK639" s="156"/>
      <c r="RAL639" s="156"/>
      <c r="RAM639" s="156"/>
      <c r="RAN639" s="156"/>
      <c r="RAO639" s="156"/>
      <c r="RAP639" s="156"/>
      <c r="RAQ639" s="156"/>
      <c r="RAR639" s="156"/>
      <c r="RAS639" s="156"/>
      <c r="RAT639" s="156"/>
      <c r="RAU639" s="156"/>
      <c r="RAV639" s="156"/>
      <c r="RAW639" s="156"/>
      <c r="RAX639" s="156"/>
      <c r="RAY639" s="156"/>
      <c r="RAZ639" s="156"/>
      <c r="RBA639" s="156"/>
      <c r="RBB639" s="156"/>
      <c r="RBC639" s="156"/>
      <c r="RBD639" s="156"/>
      <c r="RBE639" s="156"/>
      <c r="RBF639" s="156"/>
      <c r="RBG639" s="156"/>
      <c r="RBH639" s="156"/>
      <c r="RBI639" s="156"/>
      <c r="RBJ639" s="156"/>
      <c r="RBK639" s="156"/>
      <c r="RBL639" s="156"/>
      <c r="RBM639" s="156"/>
      <c r="RBN639" s="156"/>
      <c r="RBO639" s="156"/>
      <c r="RBP639" s="156"/>
      <c r="RBQ639" s="156"/>
      <c r="RBR639" s="156"/>
      <c r="RBS639" s="156"/>
      <c r="RBT639" s="156"/>
      <c r="RBU639" s="156"/>
      <c r="RBV639" s="156"/>
      <c r="RBW639" s="156"/>
      <c r="RBX639" s="156"/>
      <c r="RBY639" s="156"/>
      <c r="RBZ639" s="156"/>
      <c r="RCA639" s="156"/>
      <c r="RCB639" s="156"/>
      <c r="RCC639" s="156"/>
      <c r="RCD639" s="156"/>
      <c r="RCE639" s="156"/>
      <c r="RCF639" s="156"/>
      <c r="RCG639" s="156"/>
      <c r="RCH639" s="156"/>
      <c r="RCI639" s="156"/>
      <c r="RCJ639" s="156"/>
      <c r="RCK639" s="156"/>
      <c r="RCL639" s="156"/>
      <c r="RCM639" s="156"/>
      <c r="RCN639" s="156"/>
      <c r="RCO639" s="156"/>
      <c r="RCP639" s="156"/>
      <c r="RCQ639" s="156"/>
      <c r="RCR639" s="156"/>
      <c r="RCS639" s="156"/>
      <c r="RCT639" s="156"/>
      <c r="RCU639" s="156"/>
      <c r="RCV639" s="156"/>
      <c r="RCW639" s="156"/>
      <c r="RCX639" s="156"/>
      <c r="RCY639" s="156"/>
      <c r="RCZ639" s="156"/>
      <c r="RDA639" s="156"/>
      <c r="RDB639" s="156"/>
      <c r="RDC639" s="156"/>
      <c r="RDD639" s="156"/>
      <c r="RDE639" s="156"/>
      <c r="RDF639" s="156"/>
      <c r="RDG639" s="156"/>
      <c r="RDH639" s="156"/>
      <c r="RDI639" s="156"/>
      <c r="RDJ639" s="156"/>
      <c r="RDK639" s="156"/>
      <c r="RDL639" s="156"/>
      <c r="RDM639" s="156"/>
      <c r="RDN639" s="156"/>
      <c r="RDO639" s="156"/>
      <c r="RDP639" s="156"/>
      <c r="RDQ639" s="156"/>
      <c r="RDR639" s="156"/>
      <c r="RDS639" s="156"/>
      <c r="RDT639" s="156"/>
      <c r="RDU639" s="156"/>
      <c r="RDV639" s="156"/>
      <c r="RDW639" s="156"/>
      <c r="RDX639" s="156"/>
      <c r="RDY639" s="156"/>
      <c r="RDZ639" s="156"/>
      <c r="REA639" s="156"/>
      <c r="REB639" s="156"/>
      <c r="REC639" s="156"/>
      <c r="RED639" s="156"/>
      <c r="REE639" s="156"/>
      <c r="REF639" s="156"/>
      <c r="REG639" s="156"/>
      <c r="REH639" s="156"/>
      <c r="REI639" s="156"/>
      <c r="REJ639" s="156"/>
      <c r="REK639" s="156"/>
      <c r="REL639" s="156"/>
      <c r="REM639" s="156"/>
      <c r="REN639" s="156"/>
      <c r="REO639" s="156"/>
      <c r="REP639" s="156"/>
      <c r="REQ639" s="156"/>
      <c r="RER639" s="156"/>
      <c r="RES639" s="156"/>
      <c r="RET639" s="156"/>
      <c r="REU639" s="156"/>
      <c r="REV639" s="156"/>
      <c r="REW639" s="156"/>
      <c r="REX639" s="156"/>
      <c r="REY639" s="156"/>
      <c r="REZ639" s="156"/>
      <c r="RFA639" s="156"/>
      <c r="RFB639" s="156"/>
      <c r="RFC639" s="156"/>
      <c r="RFD639" s="156"/>
      <c r="RFE639" s="156"/>
      <c r="RFF639" s="156"/>
      <c r="RFG639" s="156"/>
      <c r="RFH639" s="156"/>
      <c r="RFI639" s="156"/>
      <c r="RFJ639" s="156"/>
      <c r="RFK639" s="156"/>
      <c r="RFL639" s="156"/>
      <c r="RFM639" s="156"/>
      <c r="RFN639" s="156"/>
      <c r="RFO639" s="156"/>
      <c r="RFP639" s="156"/>
      <c r="RFQ639" s="156"/>
      <c r="RFR639" s="156"/>
      <c r="RFS639" s="156"/>
      <c r="RFT639" s="156"/>
      <c r="RFU639" s="156"/>
      <c r="RFV639" s="156"/>
      <c r="RFW639" s="156"/>
      <c r="RFX639" s="156"/>
      <c r="RFY639" s="156"/>
      <c r="RFZ639" s="156"/>
      <c r="RGA639" s="156"/>
      <c r="RGB639" s="156"/>
      <c r="RGC639" s="156"/>
      <c r="RGD639" s="156"/>
      <c r="RGE639" s="156"/>
      <c r="RGF639" s="156"/>
      <c r="RGG639" s="156"/>
      <c r="RGH639" s="156"/>
      <c r="RGI639" s="156"/>
      <c r="RGJ639" s="156"/>
      <c r="RGK639" s="156"/>
      <c r="RGL639" s="156"/>
      <c r="RGM639" s="156"/>
      <c r="RGN639" s="156"/>
      <c r="RGO639" s="156"/>
      <c r="RGP639" s="156"/>
      <c r="RGQ639" s="156"/>
      <c r="RGR639" s="156"/>
      <c r="RGS639" s="156"/>
      <c r="RGT639" s="156"/>
      <c r="RGU639" s="156"/>
      <c r="RGV639" s="156"/>
      <c r="RGW639" s="156"/>
      <c r="RGX639" s="156"/>
      <c r="RGY639" s="156"/>
      <c r="RGZ639" s="156"/>
      <c r="RHA639" s="156"/>
      <c r="RHB639" s="156"/>
      <c r="RHC639" s="156"/>
      <c r="RHD639" s="156"/>
      <c r="RHE639" s="156"/>
      <c r="RHF639" s="156"/>
      <c r="RHG639" s="156"/>
      <c r="RHH639" s="156"/>
      <c r="RHI639" s="156"/>
      <c r="RHJ639" s="156"/>
      <c r="RHK639" s="156"/>
      <c r="RHL639" s="156"/>
      <c r="RHM639" s="156"/>
      <c r="RHN639" s="156"/>
      <c r="RHO639" s="156"/>
      <c r="RHP639" s="156"/>
      <c r="RHQ639" s="156"/>
      <c r="RHR639" s="156"/>
      <c r="RHS639" s="156"/>
      <c r="RHT639" s="156"/>
      <c r="RHU639" s="156"/>
      <c r="RHV639" s="156"/>
      <c r="RHW639" s="156"/>
      <c r="RHX639" s="156"/>
      <c r="RHY639" s="156"/>
      <c r="RHZ639" s="156"/>
      <c r="RIA639" s="156"/>
      <c r="RIB639" s="156"/>
      <c r="RIC639" s="156"/>
      <c r="RID639" s="156"/>
      <c r="RIE639" s="156"/>
      <c r="RIF639" s="156"/>
      <c r="RIG639" s="156"/>
      <c r="RIH639" s="156"/>
      <c r="RII639" s="156"/>
      <c r="RIJ639" s="156"/>
      <c r="RIK639" s="156"/>
      <c r="RIL639" s="156"/>
      <c r="RIM639" s="156"/>
      <c r="RIN639" s="156"/>
      <c r="RIO639" s="156"/>
      <c r="RIP639" s="156"/>
      <c r="RIQ639" s="156"/>
      <c r="RIR639" s="156"/>
      <c r="RIS639" s="156"/>
      <c r="RIT639" s="156"/>
      <c r="RIU639" s="156"/>
      <c r="RIV639" s="156"/>
      <c r="RIW639" s="156"/>
      <c r="RIX639" s="156"/>
      <c r="RIY639" s="156"/>
      <c r="RIZ639" s="156"/>
      <c r="RJA639" s="156"/>
      <c r="RJB639" s="156"/>
      <c r="RJC639" s="156"/>
      <c r="RJD639" s="156"/>
      <c r="RJE639" s="156"/>
      <c r="RJF639" s="156"/>
      <c r="RJG639" s="156"/>
      <c r="RJH639" s="156"/>
      <c r="RJI639" s="156"/>
      <c r="RJJ639" s="156"/>
      <c r="RJK639" s="156"/>
      <c r="RJL639" s="156"/>
      <c r="RJM639" s="156"/>
      <c r="RJN639" s="156"/>
      <c r="RJO639" s="156"/>
      <c r="RJP639" s="156"/>
      <c r="RJQ639" s="156"/>
      <c r="RJR639" s="156"/>
      <c r="RJS639" s="156"/>
      <c r="RJT639" s="156"/>
      <c r="RJU639" s="156"/>
      <c r="RJV639" s="156"/>
      <c r="RJW639" s="156"/>
      <c r="RJX639" s="156"/>
      <c r="RJY639" s="156"/>
      <c r="RJZ639" s="156"/>
      <c r="RKA639" s="156"/>
      <c r="RKB639" s="156"/>
      <c r="RKC639" s="156"/>
      <c r="RKD639" s="156"/>
      <c r="RKE639" s="156"/>
      <c r="RKF639" s="156"/>
      <c r="RKG639" s="156"/>
      <c r="RKH639" s="156"/>
      <c r="RKI639" s="156"/>
      <c r="RKJ639" s="156"/>
      <c r="RKK639" s="156"/>
      <c r="RKL639" s="156"/>
      <c r="RKM639" s="156"/>
      <c r="RKN639" s="156"/>
      <c r="RKO639" s="156"/>
      <c r="RKP639" s="156"/>
      <c r="RKQ639" s="156"/>
      <c r="RKR639" s="156"/>
      <c r="RKS639" s="156"/>
      <c r="RKT639" s="156"/>
      <c r="RKU639" s="156"/>
      <c r="RKV639" s="156"/>
      <c r="RKW639" s="156"/>
      <c r="RKX639" s="156"/>
      <c r="RKY639" s="156"/>
      <c r="RKZ639" s="156"/>
      <c r="RLA639" s="156"/>
      <c r="RLB639" s="156"/>
      <c r="RLC639" s="156"/>
      <c r="RLD639" s="156"/>
      <c r="RLE639" s="156"/>
      <c r="RLF639" s="156"/>
      <c r="RLG639" s="156"/>
      <c r="RLH639" s="156"/>
      <c r="RLI639" s="156"/>
      <c r="RLJ639" s="156"/>
      <c r="RLK639" s="156"/>
      <c r="RLL639" s="156"/>
      <c r="RLM639" s="156"/>
      <c r="RLN639" s="156"/>
      <c r="RLO639" s="156"/>
      <c r="RLP639" s="156"/>
      <c r="RLQ639" s="156"/>
      <c r="RLR639" s="156"/>
      <c r="RLS639" s="156"/>
      <c r="RLT639" s="156"/>
      <c r="RLU639" s="156"/>
      <c r="RLV639" s="156"/>
      <c r="RLW639" s="156"/>
      <c r="RLX639" s="156"/>
      <c r="RLY639" s="156"/>
      <c r="RLZ639" s="156"/>
      <c r="RMA639" s="156"/>
      <c r="RMB639" s="156"/>
      <c r="RMC639" s="156"/>
      <c r="RMD639" s="156"/>
      <c r="RME639" s="156"/>
      <c r="RMF639" s="156"/>
      <c r="RMG639" s="156"/>
      <c r="RMH639" s="156"/>
      <c r="RMI639" s="156"/>
      <c r="RMJ639" s="156"/>
      <c r="RMK639" s="156"/>
      <c r="RML639" s="156"/>
      <c r="RMM639" s="156"/>
      <c r="RMN639" s="156"/>
      <c r="RMO639" s="156"/>
      <c r="RMP639" s="156"/>
      <c r="RMQ639" s="156"/>
      <c r="RMR639" s="156"/>
      <c r="RMS639" s="156"/>
      <c r="RMT639" s="156"/>
      <c r="RMU639" s="156"/>
      <c r="RMV639" s="156"/>
      <c r="RMW639" s="156"/>
      <c r="RMX639" s="156"/>
      <c r="RMY639" s="156"/>
      <c r="RMZ639" s="156"/>
      <c r="RNA639" s="156"/>
      <c r="RNB639" s="156"/>
      <c r="RNC639" s="156"/>
      <c r="RND639" s="156"/>
      <c r="RNE639" s="156"/>
      <c r="RNF639" s="156"/>
      <c r="RNG639" s="156"/>
      <c r="RNH639" s="156"/>
      <c r="RNI639" s="156"/>
      <c r="RNJ639" s="156"/>
      <c r="RNK639" s="156"/>
      <c r="RNL639" s="156"/>
      <c r="RNM639" s="156"/>
      <c r="RNN639" s="156"/>
      <c r="RNO639" s="156"/>
      <c r="RNP639" s="156"/>
      <c r="RNQ639" s="156"/>
      <c r="RNR639" s="156"/>
      <c r="RNS639" s="156"/>
      <c r="RNT639" s="156"/>
      <c r="RNU639" s="156"/>
      <c r="RNV639" s="156"/>
      <c r="RNW639" s="156"/>
      <c r="RNX639" s="156"/>
      <c r="RNY639" s="156"/>
      <c r="RNZ639" s="156"/>
      <c r="ROA639" s="156"/>
      <c r="ROB639" s="156"/>
      <c r="ROC639" s="156"/>
      <c r="ROD639" s="156"/>
      <c r="ROE639" s="156"/>
      <c r="ROF639" s="156"/>
      <c r="ROG639" s="156"/>
      <c r="ROH639" s="156"/>
      <c r="ROI639" s="156"/>
      <c r="ROJ639" s="156"/>
      <c r="ROK639" s="156"/>
      <c r="ROL639" s="156"/>
      <c r="ROM639" s="156"/>
      <c r="RON639" s="156"/>
      <c r="ROO639" s="156"/>
      <c r="ROP639" s="156"/>
      <c r="ROQ639" s="156"/>
      <c r="ROR639" s="156"/>
      <c r="ROS639" s="156"/>
      <c r="ROT639" s="156"/>
      <c r="ROU639" s="156"/>
      <c r="ROV639" s="156"/>
      <c r="ROW639" s="156"/>
      <c r="ROX639" s="156"/>
      <c r="ROY639" s="156"/>
      <c r="ROZ639" s="156"/>
      <c r="RPA639" s="156"/>
      <c r="RPB639" s="156"/>
      <c r="RPC639" s="156"/>
      <c r="RPD639" s="156"/>
      <c r="RPE639" s="156"/>
      <c r="RPF639" s="156"/>
      <c r="RPG639" s="156"/>
      <c r="RPH639" s="156"/>
      <c r="RPI639" s="156"/>
      <c r="RPJ639" s="156"/>
      <c r="RPK639" s="156"/>
      <c r="RPL639" s="156"/>
      <c r="RPM639" s="156"/>
      <c r="RPN639" s="156"/>
      <c r="RPO639" s="156"/>
      <c r="RPP639" s="156"/>
      <c r="RPQ639" s="156"/>
      <c r="RPR639" s="156"/>
      <c r="RPS639" s="156"/>
      <c r="RPT639" s="156"/>
      <c r="RPU639" s="156"/>
      <c r="RPV639" s="156"/>
      <c r="RPW639" s="156"/>
      <c r="RPX639" s="156"/>
      <c r="RPY639" s="156"/>
      <c r="RPZ639" s="156"/>
      <c r="RQA639" s="156"/>
      <c r="RQB639" s="156"/>
      <c r="RQC639" s="156"/>
      <c r="RQD639" s="156"/>
      <c r="RQE639" s="156"/>
      <c r="RQF639" s="156"/>
      <c r="RQG639" s="156"/>
      <c r="RQH639" s="156"/>
      <c r="RQI639" s="156"/>
      <c r="RQJ639" s="156"/>
      <c r="RQK639" s="156"/>
      <c r="RQL639" s="156"/>
      <c r="RQM639" s="156"/>
      <c r="RQN639" s="156"/>
      <c r="RQO639" s="156"/>
      <c r="RQP639" s="156"/>
      <c r="RQQ639" s="156"/>
      <c r="RQR639" s="156"/>
      <c r="RQS639" s="156"/>
      <c r="RQT639" s="156"/>
      <c r="RQU639" s="156"/>
      <c r="RQV639" s="156"/>
      <c r="RQW639" s="156"/>
      <c r="RQX639" s="156"/>
      <c r="RQY639" s="156"/>
      <c r="RQZ639" s="156"/>
      <c r="RRA639" s="156"/>
      <c r="RRB639" s="156"/>
      <c r="RRC639" s="156"/>
      <c r="RRD639" s="156"/>
      <c r="RRE639" s="156"/>
      <c r="RRF639" s="156"/>
      <c r="RRG639" s="156"/>
      <c r="RRH639" s="156"/>
      <c r="RRI639" s="156"/>
      <c r="RRJ639" s="156"/>
      <c r="RRK639" s="156"/>
      <c r="RRL639" s="156"/>
      <c r="RRM639" s="156"/>
      <c r="RRN639" s="156"/>
      <c r="RRO639" s="156"/>
      <c r="RRP639" s="156"/>
      <c r="RRQ639" s="156"/>
      <c r="RRR639" s="156"/>
      <c r="RRS639" s="156"/>
      <c r="RRT639" s="156"/>
      <c r="RRU639" s="156"/>
      <c r="RRV639" s="156"/>
      <c r="RRW639" s="156"/>
      <c r="RRX639" s="156"/>
      <c r="RRY639" s="156"/>
      <c r="RRZ639" s="156"/>
      <c r="RSA639" s="156"/>
      <c r="RSB639" s="156"/>
      <c r="RSC639" s="156"/>
      <c r="RSD639" s="156"/>
      <c r="RSE639" s="156"/>
      <c r="RSF639" s="156"/>
      <c r="RSG639" s="156"/>
      <c r="RSH639" s="156"/>
      <c r="RSI639" s="156"/>
      <c r="RSJ639" s="156"/>
      <c r="RSK639" s="156"/>
      <c r="RSL639" s="156"/>
      <c r="RSM639" s="156"/>
      <c r="RSN639" s="156"/>
      <c r="RSO639" s="156"/>
      <c r="RSP639" s="156"/>
      <c r="RSQ639" s="156"/>
      <c r="RSR639" s="156"/>
      <c r="RSS639" s="156"/>
      <c r="RST639" s="156"/>
      <c r="RSU639" s="156"/>
      <c r="RSV639" s="156"/>
      <c r="RSW639" s="156"/>
      <c r="RSX639" s="156"/>
      <c r="RSY639" s="156"/>
      <c r="RSZ639" s="156"/>
      <c r="RTA639" s="156"/>
      <c r="RTB639" s="156"/>
      <c r="RTC639" s="156"/>
      <c r="RTD639" s="156"/>
      <c r="RTE639" s="156"/>
      <c r="RTF639" s="156"/>
      <c r="RTG639" s="156"/>
      <c r="RTH639" s="156"/>
      <c r="RTI639" s="156"/>
      <c r="RTJ639" s="156"/>
      <c r="RTK639" s="156"/>
      <c r="RTL639" s="156"/>
      <c r="RTM639" s="156"/>
      <c r="RTN639" s="156"/>
      <c r="RTO639" s="156"/>
      <c r="RTP639" s="156"/>
      <c r="RTQ639" s="156"/>
      <c r="RTR639" s="156"/>
      <c r="RTS639" s="156"/>
      <c r="RTT639" s="156"/>
      <c r="RTU639" s="156"/>
      <c r="RTV639" s="156"/>
      <c r="RTW639" s="156"/>
      <c r="RTX639" s="156"/>
      <c r="RTY639" s="156"/>
      <c r="RTZ639" s="156"/>
      <c r="RUA639" s="156"/>
      <c r="RUB639" s="156"/>
      <c r="RUC639" s="156"/>
      <c r="RUD639" s="156"/>
      <c r="RUE639" s="156"/>
      <c r="RUF639" s="156"/>
      <c r="RUG639" s="156"/>
      <c r="RUH639" s="156"/>
      <c r="RUI639" s="156"/>
      <c r="RUJ639" s="156"/>
      <c r="RUK639" s="156"/>
      <c r="RUL639" s="156"/>
      <c r="RUM639" s="156"/>
      <c r="RUN639" s="156"/>
      <c r="RUO639" s="156"/>
      <c r="RUP639" s="156"/>
      <c r="RUQ639" s="156"/>
      <c r="RUR639" s="156"/>
      <c r="RUS639" s="156"/>
      <c r="RUT639" s="156"/>
      <c r="RUU639" s="156"/>
      <c r="RUV639" s="156"/>
      <c r="RUW639" s="156"/>
      <c r="RUX639" s="156"/>
      <c r="RUY639" s="156"/>
      <c r="RUZ639" s="156"/>
      <c r="RVA639" s="156"/>
      <c r="RVB639" s="156"/>
      <c r="RVC639" s="156"/>
      <c r="RVD639" s="156"/>
      <c r="RVE639" s="156"/>
      <c r="RVF639" s="156"/>
      <c r="RVG639" s="156"/>
      <c r="RVH639" s="156"/>
      <c r="RVI639" s="156"/>
      <c r="RVJ639" s="156"/>
      <c r="RVK639" s="156"/>
      <c r="RVL639" s="156"/>
      <c r="RVM639" s="156"/>
      <c r="RVN639" s="156"/>
      <c r="RVO639" s="156"/>
      <c r="RVP639" s="156"/>
      <c r="RVQ639" s="156"/>
      <c r="RVR639" s="156"/>
      <c r="RVS639" s="156"/>
      <c r="RVT639" s="156"/>
      <c r="RVU639" s="156"/>
      <c r="RVV639" s="156"/>
      <c r="RVW639" s="156"/>
      <c r="RVX639" s="156"/>
      <c r="RVY639" s="156"/>
      <c r="RVZ639" s="156"/>
      <c r="RWA639" s="156"/>
      <c r="RWB639" s="156"/>
      <c r="RWC639" s="156"/>
      <c r="RWD639" s="156"/>
      <c r="RWE639" s="156"/>
      <c r="RWF639" s="156"/>
      <c r="RWG639" s="156"/>
      <c r="RWH639" s="156"/>
      <c r="RWI639" s="156"/>
      <c r="RWJ639" s="156"/>
      <c r="RWK639" s="156"/>
      <c r="RWL639" s="156"/>
      <c r="RWM639" s="156"/>
      <c r="RWN639" s="156"/>
      <c r="RWO639" s="156"/>
      <c r="RWP639" s="156"/>
      <c r="RWQ639" s="156"/>
      <c r="RWR639" s="156"/>
      <c r="RWS639" s="156"/>
      <c r="RWT639" s="156"/>
      <c r="RWU639" s="156"/>
      <c r="RWV639" s="156"/>
      <c r="RWW639" s="156"/>
      <c r="RWX639" s="156"/>
      <c r="RWY639" s="156"/>
      <c r="RWZ639" s="156"/>
      <c r="RXA639" s="156"/>
      <c r="RXB639" s="156"/>
      <c r="RXC639" s="156"/>
      <c r="RXD639" s="156"/>
      <c r="RXE639" s="156"/>
      <c r="RXF639" s="156"/>
      <c r="RXG639" s="156"/>
      <c r="RXH639" s="156"/>
      <c r="RXI639" s="156"/>
      <c r="RXJ639" s="156"/>
      <c r="RXK639" s="156"/>
      <c r="RXL639" s="156"/>
      <c r="RXM639" s="156"/>
      <c r="RXN639" s="156"/>
      <c r="RXO639" s="156"/>
      <c r="RXP639" s="156"/>
      <c r="RXQ639" s="156"/>
      <c r="RXR639" s="156"/>
      <c r="RXS639" s="156"/>
      <c r="RXT639" s="156"/>
      <c r="RXU639" s="156"/>
      <c r="RXV639" s="156"/>
      <c r="RXW639" s="156"/>
      <c r="RXX639" s="156"/>
      <c r="RXY639" s="156"/>
      <c r="RXZ639" s="156"/>
      <c r="RYA639" s="156"/>
      <c r="RYB639" s="156"/>
      <c r="RYC639" s="156"/>
      <c r="RYD639" s="156"/>
      <c r="RYE639" s="156"/>
      <c r="RYF639" s="156"/>
      <c r="RYG639" s="156"/>
      <c r="RYH639" s="156"/>
      <c r="RYI639" s="156"/>
      <c r="RYJ639" s="156"/>
      <c r="RYK639" s="156"/>
      <c r="RYL639" s="156"/>
      <c r="RYM639" s="156"/>
      <c r="RYN639" s="156"/>
      <c r="RYO639" s="156"/>
      <c r="RYP639" s="156"/>
      <c r="RYQ639" s="156"/>
      <c r="RYR639" s="156"/>
      <c r="RYS639" s="156"/>
      <c r="RYT639" s="156"/>
      <c r="RYU639" s="156"/>
      <c r="RYV639" s="156"/>
      <c r="RYW639" s="156"/>
      <c r="RYX639" s="156"/>
      <c r="RYY639" s="156"/>
      <c r="RYZ639" s="156"/>
      <c r="RZA639" s="156"/>
      <c r="RZB639" s="156"/>
      <c r="RZC639" s="156"/>
      <c r="RZD639" s="156"/>
      <c r="RZE639" s="156"/>
      <c r="RZF639" s="156"/>
      <c r="RZG639" s="156"/>
      <c r="RZH639" s="156"/>
      <c r="RZI639" s="156"/>
      <c r="RZJ639" s="156"/>
      <c r="RZK639" s="156"/>
      <c r="RZL639" s="156"/>
      <c r="RZM639" s="156"/>
      <c r="RZN639" s="156"/>
      <c r="RZO639" s="156"/>
      <c r="RZP639" s="156"/>
      <c r="RZQ639" s="156"/>
      <c r="RZR639" s="156"/>
      <c r="RZS639" s="156"/>
      <c r="RZT639" s="156"/>
      <c r="RZU639" s="156"/>
      <c r="RZV639" s="156"/>
      <c r="RZW639" s="156"/>
      <c r="RZX639" s="156"/>
      <c r="RZY639" s="156"/>
      <c r="RZZ639" s="156"/>
      <c r="SAA639" s="156"/>
      <c r="SAB639" s="156"/>
      <c r="SAC639" s="156"/>
      <c r="SAD639" s="156"/>
      <c r="SAE639" s="156"/>
      <c r="SAF639" s="156"/>
      <c r="SAG639" s="156"/>
      <c r="SAH639" s="156"/>
      <c r="SAI639" s="156"/>
      <c r="SAJ639" s="156"/>
      <c r="SAK639" s="156"/>
      <c r="SAL639" s="156"/>
      <c r="SAM639" s="156"/>
      <c r="SAN639" s="156"/>
      <c r="SAO639" s="156"/>
      <c r="SAP639" s="156"/>
      <c r="SAQ639" s="156"/>
      <c r="SAR639" s="156"/>
      <c r="SAS639" s="156"/>
      <c r="SAT639" s="156"/>
      <c r="SAU639" s="156"/>
      <c r="SAV639" s="156"/>
      <c r="SAW639" s="156"/>
      <c r="SAX639" s="156"/>
      <c r="SAY639" s="156"/>
      <c r="SAZ639" s="156"/>
      <c r="SBA639" s="156"/>
      <c r="SBB639" s="156"/>
      <c r="SBC639" s="156"/>
      <c r="SBD639" s="156"/>
      <c r="SBE639" s="156"/>
      <c r="SBF639" s="156"/>
      <c r="SBG639" s="156"/>
      <c r="SBH639" s="156"/>
      <c r="SBI639" s="156"/>
      <c r="SBJ639" s="156"/>
      <c r="SBK639" s="156"/>
      <c r="SBL639" s="156"/>
      <c r="SBM639" s="156"/>
      <c r="SBN639" s="156"/>
      <c r="SBO639" s="156"/>
      <c r="SBP639" s="156"/>
      <c r="SBQ639" s="156"/>
      <c r="SBR639" s="156"/>
      <c r="SBS639" s="156"/>
      <c r="SBT639" s="156"/>
      <c r="SBU639" s="156"/>
      <c r="SBV639" s="156"/>
      <c r="SBW639" s="156"/>
      <c r="SBX639" s="156"/>
      <c r="SBY639" s="156"/>
      <c r="SBZ639" s="156"/>
      <c r="SCA639" s="156"/>
      <c r="SCB639" s="156"/>
      <c r="SCC639" s="156"/>
      <c r="SCD639" s="156"/>
      <c r="SCE639" s="156"/>
      <c r="SCF639" s="156"/>
      <c r="SCG639" s="156"/>
      <c r="SCH639" s="156"/>
      <c r="SCI639" s="156"/>
      <c r="SCJ639" s="156"/>
      <c r="SCK639" s="156"/>
      <c r="SCL639" s="156"/>
      <c r="SCM639" s="156"/>
      <c r="SCN639" s="156"/>
      <c r="SCO639" s="156"/>
      <c r="SCP639" s="156"/>
      <c r="SCQ639" s="156"/>
      <c r="SCR639" s="156"/>
      <c r="SCS639" s="156"/>
      <c r="SCT639" s="156"/>
      <c r="SCU639" s="156"/>
      <c r="SCV639" s="156"/>
      <c r="SCW639" s="156"/>
      <c r="SCX639" s="156"/>
      <c r="SCY639" s="156"/>
      <c r="SCZ639" s="156"/>
      <c r="SDA639" s="156"/>
      <c r="SDB639" s="156"/>
      <c r="SDC639" s="156"/>
      <c r="SDD639" s="156"/>
      <c r="SDE639" s="156"/>
      <c r="SDF639" s="156"/>
      <c r="SDG639" s="156"/>
      <c r="SDH639" s="156"/>
      <c r="SDI639" s="156"/>
      <c r="SDJ639" s="156"/>
      <c r="SDK639" s="156"/>
      <c r="SDL639" s="156"/>
      <c r="SDM639" s="156"/>
      <c r="SDN639" s="156"/>
      <c r="SDO639" s="156"/>
      <c r="SDP639" s="156"/>
      <c r="SDQ639" s="156"/>
      <c r="SDR639" s="156"/>
      <c r="SDS639" s="156"/>
      <c r="SDT639" s="156"/>
      <c r="SDU639" s="156"/>
      <c r="SDV639" s="156"/>
      <c r="SDW639" s="156"/>
      <c r="SDX639" s="156"/>
      <c r="SDY639" s="156"/>
      <c r="SDZ639" s="156"/>
      <c r="SEA639" s="156"/>
      <c r="SEB639" s="156"/>
      <c r="SEC639" s="156"/>
      <c r="SED639" s="156"/>
      <c r="SEE639" s="156"/>
      <c r="SEF639" s="156"/>
      <c r="SEG639" s="156"/>
      <c r="SEH639" s="156"/>
      <c r="SEI639" s="156"/>
      <c r="SEJ639" s="156"/>
      <c r="SEK639" s="156"/>
      <c r="SEL639" s="156"/>
      <c r="SEM639" s="156"/>
      <c r="SEN639" s="156"/>
      <c r="SEO639" s="156"/>
      <c r="SEP639" s="156"/>
      <c r="SEQ639" s="156"/>
      <c r="SER639" s="156"/>
      <c r="SES639" s="156"/>
      <c r="SET639" s="156"/>
      <c r="SEU639" s="156"/>
      <c r="SEV639" s="156"/>
      <c r="SEW639" s="156"/>
      <c r="SEX639" s="156"/>
      <c r="SEY639" s="156"/>
      <c r="SEZ639" s="156"/>
      <c r="SFA639" s="156"/>
      <c r="SFB639" s="156"/>
      <c r="SFC639" s="156"/>
      <c r="SFD639" s="156"/>
      <c r="SFE639" s="156"/>
      <c r="SFF639" s="156"/>
      <c r="SFG639" s="156"/>
      <c r="SFH639" s="156"/>
      <c r="SFI639" s="156"/>
      <c r="SFJ639" s="156"/>
      <c r="SFK639" s="156"/>
      <c r="SFL639" s="156"/>
      <c r="SFM639" s="156"/>
      <c r="SFN639" s="156"/>
      <c r="SFO639" s="156"/>
      <c r="SFP639" s="156"/>
      <c r="SFQ639" s="156"/>
      <c r="SFR639" s="156"/>
      <c r="SFS639" s="156"/>
      <c r="SFT639" s="156"/>
      <c r="SFU639" s="156"/>
      <c r="SFV639" s="156"/>
      <c r="SFW639" s="156"/>
      <c r="SFX639" s="156"/>
      <c r="SFY639" s="156"/>
      <c r="SFZ639" s="156"/>
      <c r="SGA639" s="156"/>
      <c r="SGB639" s="156"/>
      <c r="SGC639" s="156"/>
      <c r="SGD639" s="156"/>
      <c r="SGE639" s="156"/>
      <c r="SGF639" s="156"/>
      <c r="SGG639" s="156"/>
      <c r="SGH639" s="156"/>
      <c r="SGI639" s="156"/>
      <c r="SGJ639" s="156"/>
      <c r="SGK639" s="156"/>
      <c r="SGL639" s="156"/>
      <c r="SGM639" s="156"/>
      <c r="SGN639" s="156"/>
      <c r="SGO639" s="156"/>
      <c r="SGP639" s="156"/>
      <c r="SGQ639" s="156"/>
      <c r="SGR639" s="156"/>
      <c r="SGS639" s="156"/>
      <c r="SGT639" s="156"/>
      <c r="SGU639" s="156"/>
      <c r="SGV639" s="156"/>
      <c r="SGW639" s="156"/>
      <c r="SGX639" s="156"/>
      <c r="SGY639" s="156"/>
      <c r="SGZ639" s="156"/>
      <c r="SHA639" s="156"/>
      <c r="SHB639" s="156"/>
      <c r="SHC639" s="156"/>
      <c r="SHD639" s="156"/>
      <c r="SHE639" s="156"/>
      <c r="SHF639" s="156"/>
      <c r="SHG639" s="156"/>
      <c r="SHH639" s="156"/>
      <c r="SHI639" s="156"/>
      <c r="SHJ639" s="156"/>
      <c r="SHK639" s="156"/>
      <c r="SHL639" s="156"/>
      <c r="SHM639" s="156"/>
      <c r="SHN639" s="156"/>
      <c r="SHO639" s="156"/>
      <c r="SHP639" s="156"/>
      <c r="SHQ639" s="156"/>
      <c r="SHR639" s="156"/>
      <c r="SHS639" s="156"/>
      <c r="SHT639" s="156"/>
      <c r="SHU639" s="156"/>
      <c r="SHV639" s="156"/>
      <c r="SHW639" s="156"/>
      <c r="SHX639" s="156"/>
      <c r="SHY639" s="156"/>
      <c r="SHZ639" s="156"/>
      <c r="SIA639" s="156"/>
      <c r="SIB639" s="156"/>
      <c r="SIC639" s="156"/>
      <c r="SID639" s="156"/>
      <c r="SIE639" s="156"/>
      <c r="SIF639" s="156"/>
      <c r="SIG639" s="156"/>
      <c r="SIH639" s="156"/>
      <c r="SII639" s="156"/>
      <c r="SIJ639" s="156"/>
      <c r="SIK639" s="156"/>
      <c r="SIL639" s="156"/>
      <c r="SIM639" s="156"/>
      <c r="SIN639" s="156"/>
      <c r="SIO639" s="156"/>
      <c r="SIP639" s="156"/>
      <c r="SIQ639" s="156"/>
      <c r="SIR639" s="156"/>
      <c r="SIS639" s="156"/>
      <c r="SIT639" s="156"/>
      <c r="SIU639" s="156"/>
      <c r="SIV639" s="156"/>
      <c r="SIW639" s="156"/>
      <c r="SIX639" s="156"/>
      <c r="SIY639" s="156"/>
      <c r="SIZ639" s="156"/>
      <c r="SJA639" s="156"/>
      <c r="SJB639" s="156"/>
      <c r="SJC639" s="156"/>
      <c r="SJD639" s="156"/>
      <c r="SJE639" s="156"/>
      <c r="SJF639" s="156"/>
      <c r="SJG639" s="156"/>
      <c r="SJH639" s="156"/>
      <c r="SJI639" s="156"/>
      <c r="SJJ639" s="156"/>
      <c r="SJK639" s="156"/>
      <c r="SJL639" s="156"/>
      <c r="SJM639" s="156"/>
      <c r="SJN639" s="156"/>
      <c r="SJO639" s="156"/>
      <c r="SJP639" s="156"/>
      <c r="SJQ639" s="156"/>
      <c r="SJR639" s="156"/>
      <c r="SJS639" s="156"/>
      <c r="SJT639" s="156"/>
      <c r="SJU639" s="156"/>
      <c r="SJV639" s="156"/>
      <c r="SJW639" s="156"/>
      <c r="SJX639" s="156"/>
      <c r="SJY639" s="156"/>
      <c r="SJZ639" s="156"/>
      <c r="SKA639" s="156"/>
      <c r="SKB639" s="156"/>
      <c r="SKC639" s="156"/>
      <c r="SKD639" s="156"/>
      <c r="SKE639" s="156"/>
      <c r="SKF639" s="156"/>
      <c r="SKG639" s="156"/>
      <c r="SKH639" s="156"/>
      <c r="SKI639" s="156"/>
      <c r="SKJ639" s="156"/>
      <c r="SKK639" s="156"/>
      <c r="SKL639" s="156"/>
      <c r="SKM639" s="156"/>
      <c r="SKN639" s="156"/>
      <c r="SKO639" s="156"/>
      <c r="SKP639" s="156"/>
      <c r="SKQ639" s="156"/>
      <c r="SKR639" s="156"/>
      <c r="SKS639" s="156"/>
      <c r="SKT639" s="156"/>
      <c r="SKU639" s="156"/>
      <c r="SKV639" s="156"/>
      <c r="SKW639" s="156"/>
      <c r="SKX639" s="156"/>
      <c r="SKY639" s="156"/>
      <c r="SKZ639" s="156"/>
      <c r="SLA639" s="156"/>
      <c r="SLB639" s="156"/>
      <c r="SLC639" s="156"/>
      <c r="SLD639" s="156"/>
      <c r="SLE639" s="156"/>
      <c r="SLF639" s="156"/>
      <c r="SLG639" s="156"/>
      <c r="SLH639" s="156"/>
      <c r="SLI639" s="156"/>
      <c r="SLJ639" s="156"/>
      <c r="SLK639" s="156"/>
      <c r="SLL639" s="156"/>
      <c r="SLM639" s="156"/>
      <c r="SLN639" s="156"/>
      <c r="SLO639" s="156"/>
      <c r="SLP639" s="156"/>
      <c r="SLQ639" s="156"/>
      <c r="SLR639" s="156"/>
      <c r="SLS639" s="156"/>
      <c r="SLT639" s="156"/>
      <c r="SLU639" s="156"/>
      <c r="SLV639" s="156"/>
      <c r="SLW639" s="156"/>
      <c r="SLX639" s="156"/>
      <c r="SLY639" s="156"/>
      <c r="SLZ639" s="156"/>
      <c r="SMA639" s="156"/>
      <c r="SMB639" s="156"/>
      <c r="SMC639" s="156"/>
      <c r="SMD639" s="156"/>
      <c r="SME639" s="156"/>
      <c r="SMF639" s="156"/>
      <c r="SMG639" s="156"/>
      <c r="SMH639" s="156"/>
      <c r="SMI639" s="156"/>
      <c r="SMJ639" s="156"/>
      <c r="SMK639" s="156"/>
      <c r="SML639" s="156"/>
      <c r="SMM639" s="156"/>
      <c r="SMN639" s="156"/>
      <c r="SMO639" s="156"/>
      <c r="SMP639" s="156"/>
      <c r="SMQ639" s="156"/>
      <c r="SMR639" s="156"/>
      <c r="SMS639" s="156"/>
      <c r="SMT639" s="156"/>
      <c r="SMU639" s="156"/>
      <c r="SMV639" s="156"/>
      <c r="SMW639" s="156"/>
      <c r="SMX639" s="156"/>
      <c r="SMY639" s="156"/>
      <c r="SMZ639" s="156"/>
      <c r="SNA639" s="156"/>
      <c r="SNB639" s="156"/>
      <c r="SNC639" s="156"/>
      <c r="SND639" s="156"/>
      <c r="SNE639" s="156"/>
      <c r="SNF639" s="156"/>
      <c r="SNG639" s="156"/>
      <c r="SNH639" s="156"/>
      <c r="SNI639" s="156"/>
      <c r="SNJ639" s="156"/>
      <c r="SNK639" s="156"/>
      <c r="SNL639" s="156"/>
      <c r="SNM639" s="156"/>
      <c r="SNN639" s="156"/>
      <c r="SNO639" s="156"/>
      <c r="SNP639" s="156"/>
      <c r="SNQ639" s="156"/>
      <c r="SNR639" s="156"/>
      <c r="SNS639" s="156"/>
      <c r="SNT639" s="156"/>
      <c r="SNU639" s="156"/>
      <c r="SNV639" s="156"/>
      <c r="SNW639" s="156"/>
      <c r="SNX639" s="156"/>
      <c r="SNY639" s="156"/>
      <c r="SNZ639" s="156"/>
      <c r="SOA639" s="156"/>
      <c r="SOB639" s="156"/>
      <c r="SOC639" s="156"/>
      <c r="SOD639" s="156"/>
      <c r="SOE639" s="156"/>
      <c r="SOF639" s="156"/>
      <c r="SOG639" s="156"/>
      <c r="SOH639" s="156"/>
      <c r="SOI639" s="156"/>
      <c r="SOJ639" s="156"/>
      <c r="SOK639" s="156"/>
      <c r="SOL639" s="156"/>
      <c r="SOM639" s="156"/>
      <c r="SON639" s="156"/>
      <c r="SOO639" s="156"/>
      <c r="SOP639" s="156"/>
      <c r="SOQ639" s="156"/>
      <c r="SOR639" s="156"/>
      <c r="SOS639" s="156"/>
      <c r="SOT639" s="156"/>
      <c r="SOU639" s="156"/>
      <c r="SOV639" s="156"/>
      <c r="SOW639" s="156"/>
      <c r="SOX639" s="156"/>
      <c r="SOY639" s="156"/>
      <c r="SOZ639" s="156"/>
      <c r="SPA639" s="156"/>
      <c r="SPB639" s="156"/>
      <c r="SPC639" s="156"/>
      <c r="SPD639" s="156"/>
      <c r="SPE639" s="156"/>
      <c r="SPF639" s="156"/>
      <c r="SPG639" s="156"/>
      <c r="SPH639" s="156"/>
      <c r="SPI639" s="156"/>
      <c r="SPJ639" s="156"/>
      <c r="SPK639" s="156"/>
      <c r="SPL639" s="156"/>
      <c r="SPM639" s="156"/>
      <c r="SPN639" s="156"/>
      <c r="SPO639" s="156"/>
      <c r="SPP639" s="156"/>
      <c r="SPQ639" s="156"/>
      <c r="SPR639" s="156"/>
      <c r="SPS639" s="156"/>
      <c r="SPT639" s="156"/>
      <c r="SPU639" s="156"/>
      <c r="SPV639" s="156"/>
      <c r="SPW639" s="156"/>
      <c r="SPX639" s="156"/>
      <c r="SPY639" s="156"/>
      <c r="SPZ639" s="156"/>
      <c r="SQA639" s="156"/>
      <c r="SQB639" s="156"/>
      <c r="SQC639" s="156"/>
      <c r="SQD639" s="156"/>
      <c r="SQE639" s="156"/>
      <c r="SQF639" s="156"/>
      <c r="SQG639" s="156"/>
      <c r="SQH639" s="156"/>
      <c r="SQI639" s="156"/>
      <c r="SQJ639" s="156"/>
      <c r="SQK639" s="156"/>
      <c r="SQL639" s="156"/>
      <c r="SQM639" s="156"/>
      <c r="SQN639" s="156"/>
      <c r="SQO639" s="156"/>
      <c r="SQP639" s="156"/>
      <c r="SQQ639" s="156"/>
      <c r="SQR639" s="156"/>
      <c r="SQS639" s="156"/>
      <c r="SQT639" s="156"/>
      <c r="SQU639" s="156"/>
      <c r="SQV639" s="156"/>
      <c r="SQW639" s="156"/>
      <c r="SQX639" s="156"/>
      <c r="SQY639" s="156"/>
      <c r="SQZ639" s="156"/>
      <c r="SRA639" s="156"/>
      <c r="SRB639" s="156"/>
      <c r="SRC639" s="156"/>
      <c r="SRD639" s="156"/>
      <c r="SRE639" s="156"/>
      <c r="SRF639" s="156"/>
      <c r="SRG639" s="156"/>
      <c r="SRH639" s="156"/>
      <c r="SRI639" s="156"/>
      <c r="SRJ639" s="156"/>
      <c r="SRK639" s="156"/>
      <c r="SRL639" s="156"/>
      <c r="SRM639" s="156"/>
      <c r="SRN639" s="156"/>
      <c r="SRO639" s="156"/>
      <c r="SRP639" s="156"/>
      <c r="SRQ639" s="156"/>
      <c r="SRR639" s="156"/>
      <c r="SRS639" s="156"/>
      <c r="SRT639" s="156"/>
      <c r="SRU639" s="156"/>
      <c r="SRV639" s="156"/>
      <c r="SRW639" s="156"/>
      <c r="SRX639" s="156"/>
      <c r="SRY639" s="156"/>
      <c r="SRZ639" s="156"/>
      <c r="SSA639" s="156"/>
      <c r="SSB639" s="156"/>
      <c r="SSC639" s="156"/>
      <c r="SSD639" s="156"/>
      <c r="SSE639" s="156"/>
      <c r="SSF639" s="156"/>
      <c r="SSG639" s="156"/>
      <c r="SSH639" s="156"/>
      <c r="SSI639" s="156"/>
      <c r="SSJ639" s="156"/>
      <c r="SSK639" s="156"/>
      <c r="SSL639" s="156"/>
      <c r="SSM639" s="156"/>
      <c r="SSN639" s="156"/>
      <c r="SSO639" s="156"/>
      <c r="SSP639" s="156"/>
      <c r="SSQ639" s="156"/>
      <c r="SSR639" s="156"/>
      <c r="SSS639" s="156"/>
      <c r="SST639" s="156"/>
      <c r="SSU639" s="156"/>
      <c r="SSV639" s="156"/>
      <c r="SSW639" s="156"/>
      <c r="SSX639" s="156"/>
      <c r="SSY639" s="156"/>
      <c r="SSZ639" s="156"/>
      <c r="STA639" s="156"/>
      <c r="STB639" s="156"/>
      <c r="STC639" s="156"/>
      <c r="STD639" s="156"/>
      <c r="STE639" s="156"/>
      <c r="STF639" s="156"/>
      <c r="STG639" s="156"/>
      <c r="STH639" s="156"/>
      <c r="STI639" s="156"/>
      <c r="STJ639" s="156"/>
      <c r="STK639" s="156"/>
      <c r="STL639" s="156"/>
      <c r="STM639" s="156"/>
      <c r="STN639" s="156"/>
      <c r="STO639" s="156"/>
      <c r="STP639" s="156"/>
      <c r="STQ639" s="156"/>
      <c r="STR639" s="156"/>
      <c r="STS639" s="156"/>
      <c r="STT639" s="156"/>
      <c r="STU639" s="156"/>
      <c r="STV639" s="156"/>
      <c r="STW639" s="156"/>
      <c r="STX639" s="156"/>
      <c r="STY639" s="156"/>
      <c r="STZ639" s="156"/>
      <c r="SUA639" s="156"/>
      <c r="SUB639" s="156"/>
      <c r="SUC639" s="156"/>
      <c r="SUD639" s="156"/>
      <c r="SUE639" s="156"/>
      <c r="SUF639" s="156"/>
      <c r="SUG639" s="156"/>
      <c r="SUH639" s="156"/>
      <c r="SUI639" s="156"/>
      <c r="SUJ639" s="156"/>
      <c r="SUK639" s="156"/>
      <c r="SUL639" s="156"/>
      <c r="SUM639" s="156"/>
      <c r="SUN639" s="156"/>
      <c r="SUO639" s="156"/>
      <c r="SUP639" s="156"/>
      <c r="SUQ639" s="156"/>
      <c r="SUR639" s="156"/>
      <c r="SUS639" s="156"/>
      <c r="SUT639" s="156"/>
      <c r="SUU639" s="156"/>
      <c r="SUV639" s="156"/>
      <c r="SUW639" s="156"/>
      <c r="SUX639" s="156"/>
      <c r="SUY639" s="156"/>
      <c r="SUZ639" s="156"/>
      <c r="SVA639" s="156"/>
      <c r="SVB639" s="156"/>
      <c r="SVC639" s="156"/>
      <c r="SVD639" s="156"/>
      <c r="SVE639" s="156"/>
      <c r="SVF639" s="156"/>
      <c r="SVG639" s="156"/>
      <c r="SVH639" s="156"/>
      <c r="SVI639" s="156"/>
      <c r="SVJ639" s="156"/>
      <c r="SVK639" s="156"/>
      <c r="SVL639" s="156"/>
      <c r="SVM639" s="156"/>
      <c r="SVN639" s="156"/>
      <c r="SVO639" s="156"/>
      <c r="SVP639" s="156"/>
      <c r="SVQ639" s="156"/>
      <c r="SVR639" s="156"/>
      <c r="SVS639" s="156"/>
      <c r="SVT639" s="156"/>
      <c r="SVU639" s="156"/>
      <c r="SVV639" s="156"/>
      <c r="SVW639" s="156"/>
      <c r="SVX639" s="156"/>
      <c r="SVY639" s="156"/>
      <c r="SVZ639" s="156"/>
      <c r="SWA639" s="156"/>
      <c r="SWB639" s="156"/>
      <c r="SWC639" s="156"/>
      <c r="SWD639" s="156"/>
      <c r="SWE639" s="156"/>
      <c r="SWF639" s="156"/>
      <c r="SWG639" s="156"/>
      <c r="SWH639" s="156"/>
      <c r="SWI639" s="156"/>
      <c r="SWJ639" s="156"/>
      <c r="SWK639" s="156"/>
      <c r="SWL639" s="156"/>
      <c r="SWM639" s="156"/>
      <c r="SWN639" s="156"/>
      <c r="SWO639" s="156"/>
      <c r="SWP639" s="156"/>
      <c r="SWQ639" s="156"/>
      <c r="SWR639" s="156"/>
      <c r="SWS639" s="156"/>
      <c r="SWT639" s="156"/>
      <c r="SWU639" s="156"/>
      <c r="SWV639" s="156"/>
      <c r="SWW639" s="156"/>
      <c r="SWX639" s="156"/>
      <c r="SWY639" s="156"/>
      <c r="SWZ639" s="156"/>
      <c r="SXA639" s="156"/>
      <c r="SXB639" s="156"/>
      <c r="SXC639" s="156"/>
      <c r="SXD639" s="156"/>
      <c r="SXE639" s="156"/>
      <c r="SXF639" s="156"/>
      <c r="SXG639" s="156"/>
      <c r="SXH639" s="156"/>
      <c r="SXI639" s="156"/>
      <c r="SXJ639" s="156"/>
      <c r="SXK639" s="156"/>
      <c r="SXL639" s="156"/>
      <c r="SXM639" s="156"/>
      <c r="SXN639" s="156"/>
      <c r="SXO639" s="156"/>
      <c r="SXP639" s="156"/>
      <c r="SXQ639" s="156"/>
      <c r="SXR639" s="156"/>
      <c r="SXS639" s="156"/>
      <c r="SXT639" s="156"/>
      <c r="SXU639" s="156"/>
      <c r="SXV639" s="156"/>
      <c r="SXW639" s="156"/>
      <c r="SXX639" s="156"/>
      <c r="SXY639" s="156"/>
      <c r="SXZ639" s="156"/>
      <c r="SYA639" s="156"/>
      <c r="SYB639" s="156"/>
      <c r="SYC639" s="156"/>
      <c r="SYD639" s="156"/>
      <c r="SYE639" s="156"/>
      <c r="SYF639" s="156"/>
      <c r="SYG639" s="156"/>
      <c r="SYH639" s="156"/>
      <c r="SYI639" s="156"/>
      <c r="SYJ639" s="156"/>
      <c r="SYK639" s="156"/>
      <c r="SYL639" s="156"/>
      <c r="SYM639" s="156"/>
      <c r="SYN639" s="156"/>
      <c r="SYO639" s="156"/>
      <c r="SYP639" s="156"/>
      <c r="SYQ639" s="156"/>
      <c r="SYR639" s="156"/>
      <c r="SYS639" s="156"/>
      <c r="SYT639" s="156"/>
      <c r="SYU639" s="156"/>
      <c r="SYV639" s="156"/>
      <c r="SYW639" s="156"/>
      <c r="SYX639" s="156"/>
      <c r="SYY639" s="156"/>
      <c r="SYZ639" s="156"/>
      <c r="SZA639" s="156"/>
      <c r="SZB639" s="156"/>
      <c r="SZC639" s="156"/>
      <c r="SZD639" s="156"/>
      <c r="SZE639" s="156"/>
      <c r="SZF639" s="156"/>
      <c r="SZG639" s="156"/>
      <c r="SZH639" s="156"/>
      <c r="SZI639" s="156"/>
      <c r="SZJ639" s="156"/>
      <c r="SZK639" s="156"/>
      <c r="SZL639" s="156"/>
      <c r="SZM639" s="156"/>
      <c r="SZN639" s="156"/>
      <c r="SZO639" s="156"/>
      <c r="SZP639" s="156"/>
      <c r="SZQ639" s="156"/>
      <c r="SZR639" s="156"/>
      <c r="SZS639" s="156"/>
      <c r="SZT639" s="156"/>
      <c r="SZU639" s="156"/>
      <c r="SZV639" s="156"/>
      <c r="SZW639" s="156"/>
      <c r="SZX639" s="156"/>
      <c r="SZY639" s="156"/>
      <c r="SZZ639" s="156"/>
      <c r="TAA639" s="156"/>
      <c r="TAB639" s="156"/>
      <c r="TAC639" s="156"/>
      <c r="TAD639" s="156"/>
      <c r="TAE639" s="156"/>
      <c r="TAF639" s="156"/>
      <c r="TAG639" s="156"/>
      <c r="TAH639" s="156"/>
      <c r="TAI639" s="156"/>
      <c r="TAJ639" s="156"/>
      <c r="TAK639" s="156"/>
      <c r="TAL639" s="156"/>
      <c r="TAM639" s="156"/>
      <c r="TAN639" s="156"/>
      <c r="TAO639" s="156"/>
      <c r="TAP639" s="156"/>
      <c r="TAQ639" s="156"/>
      <c r="TAR639" s="156"/>
      <c r="TAS639" s="156"/>
      <c r="TAT639" s="156"/>
      <c r="TAU639" s="156"/>
      <c r="TAV639" s="156"/>
      <c r="TAW639" s="156"/>
      <c r="TAX639" s="156"/>
      <c r="TAY639" s="156"/>
      <c r="TAZ639" s="156"/>
      <c r="TBA639" s="156"/>
      <c r="TBB639" s="156"/>
      <c r="TBC639" s="156"/>
      <c r="TBD639" s="156"/>
      <c r="TBE639" s="156"/>
      <c r="TBF639" s="156"/>
      <c r="TBG639" s="156"/>
      <c r="TBH639" s="156"/>
      <c r="TBI639" s="156"/>
      <c r="TBJ639" s="156"/>
      <c r="TBK639" s="156"/>
      <c r="TBL639" s="156"/>
      <c r="TBM639" s="156"/>
      <c r="TBN639" s="156"/>
      <c r="TBO639" s="156"/>
      <c r="TBP639" s="156"/>
      <c r="TBQ639" s="156"/>
      <c r="TBR639" s="156"/>
      <c r="TBS639" s="156"/>
      <c r="TBT639" s="156"/>
      <c r="TBU639" s="156"/>
      <c r="TBV639" s="156"/>
      <c r="TBW639" s="156"/>
      <c r="TBX639" s="156"/>
      <c r="TBY639" s="156"/>
      <c r="TBZ639" s="156"/>
      <c r="TCA639" s="156"/>
      <c r="TCB639" s="156"/>
      <c r="TCC639" s="156"/>
      <c r="TCD639" s="156"/>
      <c r="TCE639" s="156"/>
      <c r="TCF639" s="156"/>
      <c r="TCG639" s="156"/>
      <c r="TCH639" s="156"/>
      <c r="TCI639" s="156"/>
      <c r="TCJ639" s="156"/>
      <c r="TCK639" s="156"/>
      <c r="TCL639" s="156"/>
      <c r="TCM639" s="156"/>
      <c r="TCN639" s="156"/>
      <c r="TCO639" s="156"/>
      <c r="TCP639" s="156"/>
      <c r="TCQ639" s="156"/>
      <c r="TCR639" s="156"/>
      <c r="TCS639" s="156"/>
      <c r="TCT639" s="156"/>
      <c r="TCU639" s="156"/>
      <c r="TCV639" s="156"/>
      <c r="TCW639" s="156"/>
      <c r="TCX639" s="156"/>
      <c r="TCY639" s="156"/>
      <c r="TCZ639" s="156"/>
      <c r="TDA639" s="156"/>
      <c r="TDB639" s="156"/>
      <c r="TDC639" s="156"/>
      <c r="TDD639" s="156"/>
      <c r="TDE639" s="156"/>
      <c r="TDF639" s="156"/>
      <c r="TDG639" s="156"/>
      <c r="TDH639" s="156"/>
      <c r="TDI639" s="156"/>
      <c r="TDJ639" s="156"/>
      <c r="TDK639" s="156"/>
      <c r="TDL639" s="156"/>
      <c r="TDM639" s="156"/>
      <c r="TDN639" s="156"/>
      <c r="TDO639" s="156"/>
      <c r="TDP639" s="156"/>
      <c r="TDQ639" s="156"/>
      <c r="TDR639" s="156"/>
      <c r="TDS639" s="156"/>
      <c r="TDT639" s="156"/>
      <c r="TDU639" s="156"/>
      <c r="TDV639" s="156"/>
      <c r="TDW639" s="156"/>
      <c r="TDX639" s="156"/>
      <c r="TDY639" s="156"/>
      <c r="TDZ639" s="156"/>
      <c r="TEA639" s="156"/>
      <c r="TEB639" s="156"/>
      <c r="TEC639" s="156"/>
      <c r="TED639" s="156"/>
      <c r="TEE639" s="156"/>
      <c r="TEF639" s="156"/>
      <c r="TEG639" s="156"/>
      <c r="TEH639" s="156"/>
      <c r="TEI639" s="156"/>
      <c r="TEJ639" s="156"/>
      <c r="TEK639" s="156"/>
      <c r="TEL639" s="156"/>
      <c r="TEM639" s="156"/>
      <c r="TEN639" s="156"/>
      <c r="TEO639" s="156"/>
      <c r="TEP639" s="156"/>
      <c r="TEQ639" s="156"/>
      <c r="TER639" s="156"/>
      <c r="TES639" s="156"/>
      <c r="TET639" s="156"/>
      <c r="TEU639" s="156"/>
      <c r="TEV639" s="156"/>
      <c r="TEW639" s="156"/>
      <c r="TEX639" s="156"/>
      <c r="TEY639" s="156"/>
      <c r="TEZ639" s="156"/>
      <c r="TFA639" s="156"/>
      <c r="TFB639" s="156"/>
      <c r="TFC639" s="156"/>
      <c r="TFD639" s="156"/>
      <c r="TFE639" s="156"/>
      <c r="TFF639" s="156"/>
      <c r="TFG639" s="156"/>
      <c r="TFH639" s="156"/>
      <c r="TFI639" s="156"/>
      <c r="TFJ639" s="156"/>
      <c r="TFK639" s="156"/>
      <c r="TFL639" s="156"/>
      <c r="TFM639" s="156"/>
      <c r="TFN639" s="156"/>
      <c r="TFO639" s="156"/>
      <c r="TFP639" s="156"/>
      <c r="TFQ639" s="156"/>
      <c r="TFR639" s="156"/>
      <c r="TFS639" s="156"/>
      <c r="TFT639" s="156"/>
      <c r="TFU639" s="156"/>
      <c r="TFV639" s="156"/>
      <c r="TFW639" s="156"/>
      <c r="TFX639" s="156"/>
      <c r="TFY639" s="156"/>
      <c r="TFZ639" s="156"/>
      <c r="TGA639" s="156"/>
      <c r="TGB639" s="156"/>
      <c r="TGC639" s="156"/>
      <c r="TGD639" s="156"/>
      <c r="TGE639" s="156"/>
      <c r="TGF639" s="156"/>
      <c r="TGG639" s="156"/>
      <c r="TGH639" s="156"/>
      <c r="TGI639" s="156"/>
      <c r="TGJ639" s="156"/>
      <c r="TGK639" s="156"/>
      <c r="TGL639" s="156"/>
      <c r="TGM639" s="156"/>
      <c r="TGN639" s="156"/>
      <c r="TGO639" s="156"/>
      <c r="TGP639" s="156"/>
      <c r="TGQ639" s="156"/>
      <c r="TGR639" s="156"/>
      <c r="TGS639" s="156"/>
      <c r="TGT639" s="156"/>
      <c r="TGU639" s="156"/>
      <c r="TGV639" s="156"/>
      <c r="TGW639" s="156"/>
      <c r="TGX639" s="156"/>
      <c r="TGY639" s="156"/>
      <c r="TGZ639" s="156"/>
      <c r="THA639" s="156"/>
      <c r="THB639" s="156"/>
      <c r="THC639" s="156"/>
      <c r="THD639" s="156"/>
      <c r="THE639" s="156"/>
      <c r="THF639" s="156"/>
      <c r="THG639" s="156"/>
      <c r="THH639" s="156"/>
      <c r="THI639" s="156"/>
      <c r="THJ639" s="156"/>
      <c r="THK639" s="156"/>
      <c r="THL639" s="156"/>
      <c r="THM639" s="156"/>
      <c r="THN639" s="156"/>
      <c r="THO639" s="156"/>
      <c r="THP639" s="156"/>
      <c r="THQ639" s="156"/>
      <c r="THR639" s="156"/>
      <c r="THS639" s="156"/>
      <c r="THT639" s="156"/>
      <c r="THU639" s="156"/>
      <c r="THV639" s="156"/>
      <c r="THW639" s="156"/>
      <c r="THX639" s="156"/>
      <c r="THY639" s="156"/>
      <c r="THZ639" s="156"/>
      <c r="TIA639" s="156"/>
      <c r="TIB639" s="156"/>
      <c r="TIC639" s="156"/>
      <c r="TID639" s="156"/>
      <c r="TIE639" s="156"/>
      <c r="TIF639" s="156"/>
      <c r="TIG639" s="156"/>
      <c r="TIH639" s="156"/>
      <c r="TII639" s="156"/>
      <c r="TIJ639" s="156"/>
      <c r="TIK639" s="156"/>
      <c r="TIL639" s="156"/>
      <c r="TIM639" s="156"/>
      <c r="TIN639" s="156"/>
      <c r="TIO639" s="156"/>
      <c r="TIP639" s="156"/>
      <c r="TIQ639" s="156"/>
      <c r="TIR639" s="156"/>
      <c r="TIS639" s="156"/>
      <c r="TIT639" s="156"/>
      <c r="TIU639" s="156"/>
      <c r="TIV639" s="156"/>
      <c r="TIW639" s="156"/>
      <c r="TIX639" s="156"/>
      <c r="TIY639" s="156"/>
      <c r="TIZ639" s="156"/>
      <c r="TJA639" s="156"/>
      <c r="TJB639" s="156"/>
      <c r="TJC639" s="156"/>
      <c r="TJD639" s="156"/>
      <c r="TJE639" s="156"/>
      <c r="TJF639" s="156"/>
      <c r="TJG639" s="156"/>
      <c r="TJH639" s="156"/>
      <c r="TJI639" s="156"/>
      <c r="TJJ639" s="156"/>
      <c r="TJK639" s="156"/>
      <c r="TJL639" s="156"/>
      <c r="TJM639" s="156"/>
      <c r="TJN639" s="156"/>
      <c r="TJO639" s="156"/>
      <c r="TJP639" s="156"/>
      <c r="TJQ639" s="156"/>
      <c r="TJR639" s="156"/>
      <c r="TJS639" s="156"/>
      <c r="TJT639" s="156"/>
      <c r="TJU639" s="156"/>
      <c r="TJV639" s="156"/>
      <c r="TJW639" s="156"/>
      <c r="TJX639" s="156"/>
      <c r="TJY639" s="156"/>
      <c r="TJZ639" s="156"/>
      <c r="TKA639" s="156"/>
      <c r="TKB639" s="156"/>
      <c r="TKC639" s="156"/>
      <c r="TKD639" s="156"/>
      <c r="TKE639" s="156"/>
      <c r="TKF639" s="156"/>
      <c r="TKG639" s="156"/>
      <c r="TKH639" s="156"/>
      <c r="TKI639" s="156"/>
      <c r="TKJ639" s="156"/>
      <c r="TKK639" s="156"/>
      <c r="TKL639" s="156"/>
      <c r="TKM639" s="156"/>
      <c r="TKN639" s="156"/>
      <c r="TKO639" s="156"/>
      <c r="TKP639" s="156"/>
      <c r="TKQ639" s="156"/>
      <c r="TKR639" s="156"/>
      <c r="TKS639" s="156"/>
      <c r="TKT639" s="156"/>
      <c r="TKU639" s="156"/>
      <c r="TKV639" s="156"/>
      <c r="TKW639" s="156"/>
      <c r="TKX639" s="156"/>
      <c r="TKY639" s="156"/>
      <c r="TKZ639" s="156"/>
      <c r="TLA639" s="156"/>
      <c r="TLB639" s="156"/>
      <c r="TLC639" s="156"/>
      <c r="TLD639" s="156"/>
      <c r="TLE639" s="156"/>
      <c r="TLF639" s="156"/>
      <c r="TLG639" s="156"/>
      <c r="TLH639" s="156"/>
      <c r="TLI639" s="156"/>
      <c r="TLJ639" s="156"/>
      <c r="TLK639" s="156"/>
      <c r="TLL639" s="156"/>
      <c r="TLM639" s="156"/>
      <c r="TLN639" s="156"/>
      <c r="TLO639" s="156"/>
      <c r="TLP639" s="156"/>
      <c r="TLQ639" s="156"/>
      <c r="TLR639" s="156"/>
      <c r="TLS639" s="156"/>
      <c r="TLT639" s="156"/>
      <c r="TLU639" s="156"/>
      <c r="TLV639" s="156"/>
      <c r="TLW639" s="156"/>
      <c r="TLX639" s="156"/>
      <c r="TLY639" s="156"/>
      <c r="TLZ639" s="156"/>
      <c r="TMA639" s="156"/>
      <c r="TMB639" s="156"/>
      <c r="TMC639" s="156"/>
      <c r="TMD639" s="156"/>
      <c r="TME639" s="156"/>
      <c r="TMF639" s="156"/>
      <c r="TMG639" s="156"/>
      <c r="TMH639" s="156"/>
      <c r="TMI639" s="156"/>
      <c r="TMJ639" s="156"/>
      <c r="TMK639" s="156"/>
      <c r="TML639" s="156"/>
      <c r="TMM639" s="156"/>
      <c r="TMN639" s="156"/>
      <c r="TMO639" s="156"/>
      <c r="TMP639" s="156"/>
      <c r="TMQ639" s="156"/>
      <c r="TMR639" s="156"/>
      <c r="TMS639" s="156"/>
      <c r="TMT639" s="156"/>
      <c r="TMU639" s="156"/>
      <c r="TMV639" s="156"/>
      <c r="TMW639" s="156"/>
      <c r="TMX639" s="156"/>
      <c r="TMY639" s="156"/>
      <c r="TMZ639" s="156"/>
      <c r="TNA639" s="156"/>
      <c r="TNB639" s="156"/>
      <c r="TNC639" s="156"/>
      <c r="TND639" s="156"/>
      <c r="TNE639" s="156"/>
      <c r="TNF639" s="156"/>
      <c r="TNG639" s="156"/>
      <c r="TNH639" s="156"/>
      <c r="TNI639" s="156"/>
      <c r="TNJ639" s="156"/>
      <c r="TNK639" s="156"/>
      <c r="TNL639" s="156"/>
      <c r="TNM639" s="156"/>
      <c r="TNN639" s="156"/>
      <c r="TNO639" s="156"/>
      <c r="TNP639" s="156"/>
      <c r="TNQ639" s="156"/>
      <c r="TNR639" s="156"/>
      <c r="TNS639" s="156"/>
      <c r="TNT639" s="156"/>
      <c r="TNU639" s="156"/>
      <c r="TNV639" s="156"/>
      <c r="TNW639" s="156"/>
      <c r="TNX639" s="156"/>
      <c r="TNY639" s="156"/>
      <c r="TNZ639" s="156"/>
      <c r="TOA639" s="156"/>
      <c r="TOB639" s="156"/>
      <c r="TOC639" s="156"/>
      <c r="TOD639" s="156"/>
      <c r="TOE639" s="156"/>
      <c r="TOF639" s="156"/>
      <c r="TOG639" s="156"/>
      <c r="TOH639" s="156"/>
      <c r="TOI639" s="156"/>
      <c r="TOJ639" s="156"/>
      <c r="TOK639" s="156"/>
      <c r="TOL639" s="156"/>
      <c r="TOM639" s="156"/>
      <c r="TON639" s="156"/>
      <c r="TOO639" s="156"/>
      <c r="TOP639" s="156"/>
      <c r="TOQ639" s="156"/>
      <c r="TOR639" s="156"/>
      <c r="TOS639" s="156"/>
      <c r="TOT639" s="156"/>
      <c r="TOU639" s="156"/>
      <c r="TOV639" s="156"/>
      <c r="TOW639" s="156"/>
      <c r="TOX639" s="156"/>
      <c r="TOY639" s="156"/>
      <c r="TOZ639" s="156"/>
      <c r="TPA639" s="156"/>
      <c r="TPB639" s="156"/>
      <c r="TPC639" s="156"/>
      <c r="TPD639" s="156"/>
      <c r="TPE639" s="156"/>
      <c r="TPF639" s="156"/>
      <c r="TPG639" s="156"/>
      <c r="TPH639" s="156"/>
      <c r="TPI639" s="156"/>
      <c r="TPJ639" s="156"/>
      <c r="TPK639" s="156"/>
      <c r="TPL639" s="156"/>
      <c r="TPM639" s="156"/>
      <c r="TPN639" s="156"/>
      <c r="TPO639" s="156"/>
      <c r="TPP639" s="156"/>
      <c r="TPQ639" s="156"/>
      <c r="TPR639" s="156"/>
      <c r="TPS639" s="156"/>
      <c r="TPT639" s="156"/>
      <c r="TPU639" s="156"/>
      <c r="TPV639" s="156"/>
      <c r="TPW639" s="156"/>
      <c r="TPX639" s="156"/>
      <c r="TPY639" s="156"/>
      <c r="TPZ639" s="156"/>
      <c r="TQA639" s="156"/>
      <c r="TQB639" s="156"/>
      <c r="TQC639" s="156"/>
      <c r="TQD639" s="156"/>
      <c r="TQE639" s="156"/>
      <c r="TQF639" s="156"/>
      <c r="TQG639" s="156"/>
      <c r="TQH639" s="156"/>
      <c r="TQI639" s="156"/>
      <c r="TQJ639" s="156"/>
      <c r="TQK639" s="156"/>
      <c r="TQL639" s="156"/>
      <c r="TQM639" s="156"/>
      <c r="TQN639" s="156"/>
      <c r="TQO639" s="156"/>
      <c r="TQP639" s="156"/>
      <c r="TQQ639" s="156"/>
      <c r="TQR639" s="156"/>
      <c r="TQS639" s="156"/>
      <c r="TQT639" s="156"/>
      <c r="TQU639" s="156"/>
      <c r="TQV639" s="156"/>
      <c r="TQW639" s="156"/>
      <c r="TQX639" s="156"/>
      <c r="TQY639" s="156"/>
      <c r="TQZ639" s="156"/>
      <c r="TRA639" s="156"/>
      <c r="TRB639" s="156"/>
      <c r="TRC639" s="156"/>
      <c r="TRD639" s="156"/>
      <c r="TRE639" s="156"/>
      <c r="TRF639" s="156"/>
      <c r="TRG639" s="156"/>
      <c r="TRH639" s="156"/>
      <c r="TRI639" s="156"/>
      <c r="TRJ639" s="156"/>
      <c r="TRK639" s="156"/>
      <c r="TRL639" s="156"/>
      <c r="TRM639" s="156"/>
      <c r="TRN639" s="156"/>
      <c r="TRO639" s="156"/>
      <c r="TRP639" s="156"/>
      <c r="TRQ639" s="156"/>
      <c r="TRR639" s="156"/>
      <c r="TRS639" s="156"/>
      <c r="TRT639" s="156"/>
      <c r="TRU639" s="156"/>
      <c r="TRV639" s="156"/>
      <c r="TRW639" s="156"/>
      <c r="TRX639" s="156"/>
      <c r="TRY639" s="156"/>
      <c r="TRZ639" s="156"/>
      <c r="TSA639" s="156"/>
      <c r="TSB639" s="156"/>
      <c r="TSC639" s="156"/>
      <c r="TSD639" s="156"/>
      <c r="TSE639" s="156"/>
      <c r="TSF639" s="156"/>
      <c r="TSG639" s="156"/>
      <c r="TSH639" s="156"/>
      <c r="TSI639" s="156"/>
      <c r="TSJ639" s="156"/>
      <c r="TSK639" s="156"/>
      <c r="TSL639" s="156"/>
      <c r="TSM639" s="156"/>
      <c r="TSN639" s="156"/>
      <c r="TSO639" s="156"/>
      <c r="TSP639" s="156"/>
      <c r="TSQ639" s="156"/>
      <c r="TSR639" s="156"/>
      <c r="TSS639" s="156"/>
      <c r="TST639" s="156"/>
      <c r="TSU639" s="156"/>
      <c r="TSV639" s="156"/>
      <c r="TSW639" s="156"/>
      <c r="TSX639" s="156"/>
      <c r="TSY639" s="156"/>
      <c r="TSZ639" s="156"/>
      <c r="TTA639" s="156"/>
      <c r="TTB639" s="156"/>
      <c r="TTC639" s="156"/>
      <c r="TTD639" s="156"/>
      <c r="TTE639" s="156"/>
      <c r="TTF639" s="156"/>
      <c r="TTG639" s="156"/>
      <c r="TTH639" s="156"/>
      <c r="TTI639" s="156"/>
      <c r="TTJ639" s="156"/>
      <c r="TTK639" s="156"/>
      <c r="TTL639" s="156"/>
      <c r="TTM639" s="156"/>
      <c r="TTN639" s="156"/>
      <c r="TTO639" s="156"/>
      <c r="TTP639" s="156"/>
      <c r="TTQ639" s="156"/>
      <c r="TTR639" s="156"/>
      <c r="TTS639" s="156"/>
      <c r="TTT639" s="156"/>
      <c r="TTU639" s="156"/>
      <c r="TTV639" s="156"/>
      <c r="TTW639" s="156"/>
      <c r="TTX639" s="156"/>
      <c r="TTY639" s="156"/>
      <c r="TTZ639" s="156"/>
      <c r="TUA639" s="156"/>
      <c r="TUB639" s="156"/>
      <c r="TUC639" s="156"/>
      <c r="TUD639" s="156"/>
      <c r="TUE639" s="156"/>
      <c r="TUF639" s="156"/>
      <c r="TUG639" s="156"/>
      <c r="TUH639" s="156"/>
      <c r="TUI639" s="156"/>
      <c r="TUJ639" s="156"/>
      <c r="TUK639" s="156"/>
      <c r="TUL639" s="156"/>
      <c r="TUM639" s="156"/>
      <c r="TUN639" s="156"/>
      <c r="TUO639" s="156"/>
      <c r="TUP639" s="156"/>
      <c r="TUQ639" s="156"/>
      <c r="TUR639" s="156"/>
      <c r="TUS639" s="156"/>
      <c r="TUT639" s="156"/>
      <c r="TUU639" s="156"/>
      <c r="TUV639" s="156"/>
      <c r="TUW639" s="156"/>
      <c r="TUX639" s="156"/>
      <c r="TUY639" s="156"/>
      <c r="TUZ639" s="156"/>
      <c r="TVA639" s="156"/>
      <c r="TVB639" s="156"/>
      <c r="TVC639" s="156"/>
      <c r="TVD639" s="156"/>
      <c r="TVE639" s="156"/>
      <c r="TVF639" s="156"/>
      <c r="TVG639" s="156"/>
      <c r="TVH639" s="156"/>
      <c r="TVI639" s="156"/>
      <c r="TVJ639" s="156"/>
      <c r="TVK639" s="156"/>
      <c r="TVL639" s="156"/>
      <c r="TVM639" s="156"/>
      <c r="TVN639" s="156"/>
      <c r="TVO639" s="156"/>
      <c r="TVP639" s="156"/>
      <c r="TVQ639" s="156"/>
      <c r="TVR639" s="156"/>
      <c r="TVS639" s="156"/>
      <c r="TVT639" s="156"/>
      <c r="TVU639" s="156"/>
      <c r="TVV639" s="156"/>
      <c r="TVW639" s="156"/>
      <c r="TVX639" s="156"/>
      <c r="TVY639" s="156"/>
      <c r="TVZ639" s="156"/>
      <c r="TWA639" s="156"/>
      <c r="TWB639" s="156"/>
      <c r="TWC639" s="156"/>
      <c r="TWD639" s="156"/>
      <c r="TWE639" s="156"/>
      <c r="TWF639" s="156"/>
      <c r="TWG639" s="156"/>
      <c r="TWH639" s="156"/>
      <c r="TWI639" s="156"/>
      <c r="TWJ639" s="156"/>
      <c r="TWK639" s="156"/>
      <c r="TWL639" s="156"/>
      <c r="TWM639" s="156"/>
      <c r="TWN639" s="156"/>
      <c r="TWO639" s="156"/>
      <c r="TWP639" s="156"/>
      <c r="TWQ639" s="156"/>
      <c r="TWR639" s="156"/>
      <c r="TWS639" s="156"/>
      <c r="TWT639" s="156"/>
      <c r="TWU639" s="156"/>
      <c r="TWV639" s="156"/>
      <c r="TWW639" s="156"/>
      <c r="TWX639" s="156"/>
      <c r="TWY639" s="156"/>
      <c r="TWZ639" s="156"/>
      <c r="TXA639" s="156"/>
      <c r="TXB639" s="156"/>
      <c r="TXC639" s="156"/>
      <c r="TXD639" s="156"/>
      <c r="TXE639" s="156"/>
      <c r="TXF639" s="156"/>
      <c r="TXG639" s="156"/>
      <c r="TXH639" s="156"/>
      <c r="TXI639" s="156"/>
      <c r="TXJ639" s="156"/>
      <c r="TXK639" s="156"/>
      <c r="TXL639" s="156"/>
      <c r="TXM639" s="156"/>
      <c r="TXN639" s="156"/>
      <c r="TXO639" s="156"/>
      <c r="TXP639" s="156"/>
      <c r="TXQ639" s="156"/>
      <c r="TXR639" s="156"/>
      <c r="TXS639" s="156"/>
      <c r="TXT639" s="156"/>
      <c r="TXU639" s="156"/>
      <c r="TXV639" s="156"/>
      <c r="TXW639" s="156"/>
      <c r="TXX639" s="156"/>
      <c r="TXY639" s="156"/>
      <c r="TXZ639" s="156"/>
      <c r="TYA639" s="156"/>
      <c r="TYB639" s="156"/>
      <c r="TYC639" s="156"/>
      <c r="TYD639" s="156"/>
      <c r="TYE639" s="156"/>
      <c r="TYF639" s="156"/>
      <c r="TYG639" s="156"/>
      <c r="TYH639" s="156"/>
      <c r="TYI639" s="156"/>
      <c r="TYJ639" s="156"/>
      <c r="TYK639" s="156"/>
      <c r="TYL639" s="156"/>
      <c r="TYM639" s="156"/>
      <c r="TYN639" s="156"/>
      <c r="TYO639" s="156"/>
      <c r="TYP639" s="156"/>
      <c r="TYQ639" s="156"/>
      <c r="TYR639" s="156"/>
      <c r="TYS639" s="156"/>
      <c r="TYT639" s="156"/>
      <c r="TYU639" s="156"/>
      <c r="TYV639" s="156"/>
      <c r="TYW639" s="156"/>
      <c r="TYX639" s="156"/>
      <c r="TYY639" s="156"/>
      <c r="TYZ639" s="156"/>
      <c r="TZA639" s="156"/>
      <c r="TZB639" s="156"/>
      <c r="TZC639" s="156"/>
      <c r="TZD639" s="156"/>
      <c r="TZE639" s="156"/>
      <c r="TZF639" s="156"/>
      <c r="TZG639" s="156"/>
      <c r="TZH639" s="156"/>
      <c r="TZI639" s="156"/>
      <c r="TZJ639" s="156"/>
      <c r="TZK639" s="156"/>
      <c r="TZL639" s="156"/>
      <c r="TZM639" s="156"/>
      <c r="TZN639" s="156"/>
      <c r="TZO639" s="156"/>
      <c r="TZP639" s="156"/>
      <c r="TZQ639" s="156"/>
      <c r="TZR639" s="156"/>
      <c r="TZS639" s="156"/>
      <c r="TZT639" s="156"/>
      <c r="TZU639" s="156"/>
      <c r="TZV639" s="156"/>
      <c r="TZW639" s="156"/>
      <c r="TZX639" s="156"/>
      <c r="TZY639" s="156"/>
      <c r="TZZ639" s="156"/>
      <c r="UAA639" s="156"/>
      <c r="UAB639" s="156"/>
      <c r="UAC639" s="156"/>
      <c r="UAD639" s="156"/>
      <c r="UAE639" s="156"/>
      <c r="UAF639" s="156"/>
      <c r="UAG639" s="156"/>
      <c r="UAH639" s="156"/>
      <c r="UAI639" s="156"/>
      <c r="UAJ639" s="156"/>
      <c r="UAK639" s="156"/>
      <c r="UAL639" s="156"/>
      <c r="UAM639" s="156"/>
      <c r="UAN639" s="156"/>
      <c r="UAO639" s="156"/>
      <c r="UAP639" s="156"/>
      <c r="UAQ639" s="156"/>
      <c r="UAR639" s="156"/>
      <c r="UAS639" s="156"/>
      <c r="UAT639" s="156"/>
      <c r="UAU639" s="156"/>
      <c r="UAV639" s="156"/>
      <c r="UAW639" s="156"/>
      <c r="UAX639" s="156"/>
      <c r="UAY639" s="156"/>
      <c r="UAZ639" s="156"/>
      <c r="UBA639" s="156"/>
      <c r="UBB639" s="156"/>
      <c r="UBC639" s="156"/>
      <c r="UBD639" s="156"/>
      <c r="UBE639" s="156"/>
      <c r="UBF639" s="156"/>
      <c r="UBG639" s="156"/>
      <c r="UBH639" s="156"/>
      <c r="UBI639" s="156"/>
      <c r="UBJ639" s="156"/>
      <c r="UBK639" s="156"/>
      <c r="UBL639" s="156"/>
      <c r="UBM639" s="156"/>
      <c r="UBN639" s="156"/>
      <c r="UBO639" s="156"/>
      <c r="UBP639" s="156"/>
      <c r="UBQ639" s="156"/>
      <c r="UBR639" s="156"/>
      <c r="UBS639" s="156"/>
      <c r="UBT639" s="156"/>
      <c r="UBU639" s="156"/>
      <c r="UBV639" s="156"/>
      <c r="UBW639" s="156"/>
      <c r="UBX639" s="156"/>
      <c r="UBY639" s="156"/>
      <c r="UBZ639" s="156"/>
      <c r="UCA639" s="156"/>
      <c r="UCB639" s="156"/>
      <c r="UCC639" s="156"/>
      <c r="UCD639" s="156"/>
      <c r="UCE639" s="156"/>
      <c r="UCF639" s="156"/>
      <c r="UCG639" s="156"/>
      <c r="UCH639" s="156"/>
      <c r="UCI639" s="156"/>
      <c r="UCJ639" s="156"/>
      <c r="UCK639" s="156"/>
      <c r="UCL639" s="156"/>
      <c r="UCM639" s="156"/>
      <c r="UCN639" s="156"/>
      <c r="UCO639" s="156"/>
      <c r="UCP639" s="156"/>
      <c r="UCQ639" s="156"/>
      <c r="UCR639" s="156"/>
      <c r="UCS639" s="156"/>
      <c r="UCT639" s="156"/>
      <c r="UCU639" s="156"/>
      <c r="UCV639" s="156"/>
      <c r="UCW639" s="156"/>
      <c r="UCX639" s="156"/>
      <c r="UCY639" s="156"/>
      <c r="UCZ639" s="156"/>
      <c r="UDA639" s="156"/>
      <c r="UDB639" s="156"/>
      <c r="UDC639" s="156"/>
      <c r="UDD639" s="156"/>
      <c r="UDE639" s="156"/>
      <c r="UDF639" s="156"/>
      <c r="UDG639" s="156"/>
      <c r="UDH639" s="156"/>
      <c r="UDI639" s="156"/>
      <c r="UDJ639" s="156"/>
      <c r="UDK639" s="156"/>
      <c r="UDL639" s="156"/>
      <c r="UDM639" s="156"/>
      <c r="UDN639" s="156"/>
      <c r="UDO639" s="156"/>
      <c r="UDP639" s="156"/>
      <c r="UDQ639" s="156"/>
      <c r="UDR639" s="156"/>
      <c r="UDS639" s="156"/>
      <c r="UDT639" s="156"/>
      <c r="UDU639" s="156"/>
      <c r="UDV639" s="156"/>
      <c r="UDW639" s="156"/>
      <c r="UDX639" s="156"/>
      <c r="UDY639" s="156"/>
      <c r="UDZ639" s="156"/>
      <c r="UEA639" s="156"/>
      <c r="UEB639" s="156"/>
      <c r="UEC639" s="156"/>
      <c r="UED639" s="156"/>
      <c r="UEE639" s="156"/>
      <c r="UEF639" s="156"/>
      <c r="UEG639" s="156"/>
      <c r="UEH639" s="156"/>
      <c r="UEI639" s="156"/>
      <c r="UEJ639" s="156"/>
      <c r="UEK639" s="156"/>
      <c r="UEL639" s="156"/>
      <c r="UEM639" s="156"/>
      <c r="UEN639" s="156"/>
      <c r="UEO639" s="156"/>
      <c r="UEP639" s="156"/>
      <c r="UEQ639" s="156"/>
      <c r="UER639" s="156"/>
      <c r="UES639" s="156"/>
      <c r="UET639" s="156"/>
      <c r="UEU639" s="156"/>
      <c r="UEV639" s="156"/>
      <c r="UEW639" s="156"/>
      <c r="UEX639" s="156"/>
      <c r="UEY639" s="156"/>
      <c r="UEZ639" s="156"/>
      <c r="UFA639" s="156"/>
      <c r="UFB639" s="156"/>
      <c r="UFC639" s="156"/>
      <c r="UFD639" s="156"/>
      <c r="UFE639" s="156"/>
      <c r="UFF639" s="156"/>
      <c r="UFG639" s="156"/>
      <c r="UFH639" s="156"/>
      <c r="UFI639" s="156"/>
      <c r="UFJ639" s="156"/>
      <c r="UFK639" s="156"/>
      <c r="UFL639" s="156"/>
      <c r="UFM639" s="156"/>
      <c r="UFN639" s="156"/>
      <c r="UFO639" s="156"/>
      <c r="UFP639" s="156"/>
      <c r="UFQ639" s="156"/>
      <c r="UFR639" s="156"/>
      <c r="UFS639" s="156"/>
      <c r="UFT639" s="156"/>
      <c r="UFU639" s="156"/>
      <c r="UFV639" s="156"/>
      <c r="UFW639" s="156"/>
      <c r="UFX639" s="156"/>
      <c r="UFY639" s="156"/>
      <c r="UFZ639" s="156"/>
      <c r="UGA639" s="156"/>
      <c r="UGB639" s="156"/>
      <c r="UGC639" s="156"/>
      <c r="UGD639" s="156"/>
      <c r="UGE639" s="156"/>
      <c r="UGF639" s="156"/>
      <c r="UGG639" s="156"/>
      <c r="UGH639" s="156"/>
      <c r="UGI639" s="156"/>
      <c r="UGJ639" s="156"/>
      <c r="UGK639" s="156"/>
      <c r="UGL639" s="156"/>
      <c r="UGM639" s="156"/>
      <c r="UGN639" s="156"/>
      <c r="UGO639" s="156"/>
      <c r="UGP639" s="156"/>
      <c r="UGQ639" s="156"/>
      <c r="UGR639" s="156"/>
      <c r="UGS639" s="156"/>
      <c r="UGT639" s="156"/>
      <c r="UGU639" s="156"/>
      <c r="UGV639" s="156"/>
      <c r="UGW639" s="156"/>
      <c r="UGX639" s="156"/>
      <c r="UGY639" s="156"/>
      <c r="UGZ639" s="156"/>
      <c r="UHA639" s="156"/>
      <c r="UHB639" s="156"/>
      <c r="UHC639" s="156"/>
      <c r="UHD639" s="156"/>
      <c r="UHE639" s="156"/>
      <c r="UHF639" s="156"/>
      <c r="UHG639" s="156"/>
      <c r="UHH639" s="156"/>
      <c r="UHI639" s="156"/>
      <c r="UHJ639" s="156"/>
      <c r="UHK639" s="156"/>
      <c r="UHL639" s="156"/>
      <c r="UHM639" s="156"/>
      <c r="UHN639" s="156"/>
      <c r="UHO639" s="156"/>
      <c r="UHP639" s="156"/>
      <c r="UHQ639" s="156"/>
      <c r="UHR639" s="156"/>
      <c r="UHS639" s="156"/>
      <c r="UHT639" s="156"/>
      <c r="UHU639" s="156"/>
      <c r="UHV639" s="156"/>
      <c r="UHW639" s="156"/>
      <c r="UHX639" s="156"/>
      <c r="UHY639" s="156"/>
      <c r="UHZ639" s="156"/>
      <c r="UIA639" s="156"/>
      <c r="UIB639" s="156"/>
      <c r="UIC639" s="156"/>
      <c r="UID639" s="156"/>
      <c r="UIE639" s="156"/>
      <c r="UIF639" s="156"/>
      <c r="UIG639" s="156"/>
      <c r="UIH639" s="156"/>
      <c r="UII639" s="156"/>
      <c r="UIJ639" s="156"/>
      <c r="UIK639" s="156"/>
      <c r="UIL639" s="156"/>
      <c r="UIM639" s="156"/>
      <c r="UIN639" s="156"/>
      <c r="UIO639" s="156"/>
      <c r="UIP639" s="156"/>
      <c r="UIQ639" s="156"/>
      <c r="UIR639" s="156"/>
      <c r="UIS639" s="156"/>
      <c r="UIT639" s="156"/>
      <c r="UIU639" s="156"/>
      <c r="UIV639" s="156"/>
      <c r="UIW639" s="156"/>
      <c r="UIX639" s="156"/>
      <c r="UIY639" s="156"/>
      <c r="UIZ639" s="156"/>
      <c r="UJA639" s="156"/>
      <c r="UJB639" s="156"/>
      <c r="UJC639" s="156"/>
      <c r="UJD639" s="156"/>
      <c r="UJE639" s="156"/>
      <c r="UJF639" s="156"/>
      <c r="UJG639" s="156"/>
      <c r="UJH639" s="156"/>
      <c r="UJI639" s="156"/>
      <c r="UJJ639" s="156"/>
      <c r="UJK639" s="156"/>
      <c r="UJL639" s="156"/>
      <c r="UJM639" s="156"/>
      <c r="UJN639" s="156"/>
      <c r="UJO639" s="156"/>
      <c r="UJP639" s="156"/>
      <c r="UJQ639" s="156"/>
      <c r="UJR639" s="156"/>
      <c r="UJS639" s="156"/>
      <c r="UJT639" s="156"/>
      <c r="UJU639" s="156"/>
      <c r="UJV639" s="156"/>
      <c r="UJW639" s="156"/>
      <c r="UJX639" s="156"/>
      <c r="UJY639" s="156"/>
      <c r="UJZ639" s="156"/>
      <c r="UKA639" s="156"/>
      <c r="UKB639" s="156"/>
      <c r="UKC639" s="156"/>
      <c r="UKD639" s="156"/>
      <c r="UKE639" s="156"/>
      <c r="UKF639" s="156"/>
      <c r="UKG639" s="156"/>
      <c r="UKH639" s="156"/>
      <c r="UKI639" s="156"/>
      <c r="UKJ639" s="156"/>
      <c r="UKK639" s="156"/>
      <c r="UKL639" s="156"/>
      <c r="UKM639" s="156"/>
      <c r="UKN639" s="156"/>
      <c r="UKO639" s="156"/>
      <c r="UKP639" s="156"/>
      <c r="UKQ639" s="156"/>
      <c r="UKR639" s="156"/>
      <c r="UKS639" s="156"/>
      <c r="UKT639" s="156"/>
      <c r="UKU639" s="156"/>
      <c r="UKV639" s="156"/>
      <c r="UKW639" s="156"/>
      <c r="UKX639" s="156"/>
      <c r="UKY639" s="156"/>
      <c r="UKZ639" s="156"/>
      <c r="ULA639" s="156"/>
      <c r="ULB639" s="156"/>
      <c r="ULC639" s="156"/>
      <c r="ULD639" s="156"/>
      <c r="ULE639" s="156"/>
      <c r="ULF639" s="156"/>
      <c r="ULG639" s="156"/>
      <c r="ULH639" s="156"/>
      <c r="ULI639" s="156"/>
      <c r="ULJ639" s="156"/>
      <c r="ULK639" s="156"/>
      <c r="ULL639" s="156"/>
      <c r="ULM639" s="156"/>
      <c r="ULN639" s="156"/>
      <c r="ULO639" s="156"/>
      <c r="ULP639" s="156"/>
      <c r="ULQ639" s="156"/>
      <c r="ULR639" s="156"/>
      <c r="ULS639" s="156"/>
      <c r="ULT639" s="156"/>
      <c r="ULU639" s="156"/>
      <c r="ULV639" s="156"/>
      <c r="ULW639" s="156"/>
      <c r="ULX639" s="156"/>
      <c r="ULY639" s="156"/>
      <c r="ULZ639" s="156"/>
      <c r="UMA639" s="156"/>
      <c r="UMB639" s="156"/>
      <c r="UMC639" s="156"/>
      <c r="UMD639" s="156"/>
      <c r="UME639" s="156"/>
      <c r="UMF639" s="156"/>
      <c r="UMG639" s="156"/>
      <c r="UMH639" s="156"/>
      <c r="UMI639" s="156"/>
      <c r="UMJ639" s="156"/>
      <c r="UMK639" s="156"/>
      <c r="UML639" s="156"/>
      <c r="UMM639" s="156"/>
      <c r="UMN639" s="156"/>
      <c r="UMO639" s="156"/>
      <c r="UMP639" s="156"/>
      <c r="UMQ639" s="156"/>
      <c r="UMR639" s="156"/>
      <c r="UMS639" s="156"/>
      <c r="UMT639" s="156"/>
      <c r="UMU639" s="156"/>
      <c r="UMV639" s="156"/>
      <c r="UMW639" s="156"/>
      <c r="UMX639" s="156"/>
      <c r="UMY639" s="156"/>
      <c r="UMZ639" s="156"/>
      <c r="UNA639" s="156"/>
      <c r="UNB639" s="156"/>
      <c r="UNC639" s="156"/>
      <c r="UND639" s="156"/>
      <c r="UNE639" s="156"/>
      <c r="UNF639" s="156"/>
      <c r="UNG639" s="156"/>
      <c r="UNH639" s="156"/>
      <c r="UNI639" s="156"/>
      <c r="UNJ639" s="156"/>
      <c r="UNK639" s="156"/>
      <c r="UNL639" s="156"/>
      <c r="UNM639" s="156"/>
      <c r="UNN639" s="156"/>
      <c r="UNO639" s="156"/>
      <c r="UNP639" s="156"/>
      <c r="UNQ639" s="156"/>
      <c r="UNR639" s="156"/>
      <c r="UNS639" s="156"/>
      <c r="UNT639" s="156"/>
      <c r="UNU639" s="156"/>
      <c r="UNV639" s="156"/>
      <c r="UNW639" s="156"/>
      <c r="UNX639" s="156"/>
      <c r="UNY639" s="156"/>
      <c r="UNZ639" s="156"/>
      <c r="UOA639" s="156"/>
      <c r="UOB639" s="156"/>
      <c r="UOC639" s="156"/>
      <c r="UOD639" s="156"/>
      <c r="UOE639" s="156"/>
      <c r="UOF639" s="156"/>
      <c r="UOG639" s="156"/>
      <c r="UOH639" s="156"/>
      <c r="UOI639" s="156"/>
      <c r="UOJ639" s="156"/>
      <c r="UOK639" s="156"/>
      <c r="UOL639" s="156"/>
      <c r="UOM639" s="156"/>
      <c r="UON639" s="156"/>
      <c r="UOO639" s="156"/>
      <c r="UOP639" s="156"/>
      <c r="UOQ639" s="156"/>
      <c r="UOR639" s="156"/>
      <c r="UOS639" s="156"/>
      <c r="UOT639" s="156"/>
      <c r="UOU639" s="156"/>
      <c r="UOV639" s="156"/>
      <c r="UOW639" s="156"/>
      <c r="UOX639" s="156"/>
      <c r="UOY639" s="156"/>
      <c r="UOZ639" s="156"/>
      <c r="UPA639" s="156"/>
      <c r="UPB639" s="156"/>
      <c r="UPC639" s="156"/>
      <c r="UPD639" s="156"/>
      <c r="UPE639" s="156"/>
      <c r="UPF639" s="156"/>
      <c r="UPG639" s="156"/>
      <c r="UPH639" s="156"/>
      <c r="UPI639" s="156"/>
      <c r="UPJ639" s="156"/>
      <c r="UPK639" s="156"/>
      <c r="UPL639" s="156"/>
      <c r="UPM639" s="156"/>
      <c r="UPN639" s="156"/>
      <c r="UPO639" s="156"/>
      <c r="UPP639" s="156"/>
      <c r="UPQ639" s="156"/>
      <c r="UPR639" s="156"/>
      <c r="UPS639" s="156"/>
      <c r="UPT639" s="156"/>
      <c r="UPU639" s="156"/>
      <c r="UPV639" s="156"/>
      <c r="UPW639" s="156"/>
      <c r="UPX639" s="156"/>
      <c r="UPY639" s="156"/>
      <c r="UPZ639" s="156"/>
      <c r="UQA639" s="156"/>
      <c r="UQB639" s="156"/>
      <c r="UQC639" s="156"/>
      <c r="UQD639" s="156"/>
      <c r="UQE639" s="156"/>
      <c r="UQF639" s="156"/>
      <c r="UQG639" s="156"/>
      <c r="UQH639" s="156"/>
      <c r="UQI639" s="156"/>
      <c r="UQJ639" s="156"/>
      <c r="UQK639" s="156"/>
      <c r="UQL639" s="156"/>
      <c r="UQM639" s="156"/>
      <c r="UQN639" s="156"/>
      <c r="UQO639" s="156"/>
      <c r="UQP639" s="156"/>
      <c r="UQQ639" s="156"/>
      <c r="UQR639" s="156"/>
      <c r="UQS639" s="156"/>
      <c r="UQT639" s="156"/>
      <c r="UQU639" s="156"/>
      <c r="UQV639" s="156"/>
      <c r="UQW639" s="156"/>
      <c r="UQX639" s="156"/>
      <c r="UQY639" s="156"/>
      <c r="UQZ639" s="156"/>
      <c r="URA639" s="156"/>
      <c r="URB639" s="156"/>
      <c r="URC639" s="156"/>
      <c r="URD639" s="156"/>
      <c r="URE639" s="156"/>
      <c r="URF639" s="156"/>
      <c r="URG639" s="156"/>
      <c r="URH639" s="156"/>
      <c r="URI639" s="156"/>
      <c r="URJ639" s="156"/>
      <c r="URK639" s="156"/>
      <c r="URL639" s="156"/>
      <c r="URM639" s="156"/>
      <c r="URN639" s="156"/>
      <c r="URO639" s="156"/>
      <c r="URP639" s="156"/>
      <c r="URQ639" s="156"/>
      <c r="URR639" s="156"/>
      <c r="URS639" s="156"/>
      <c r="URT639" s="156"/>
      <c r="URU639" s="156"/>
      <c r="URV639" s="156"/>
      <c r="URW639" s="156"/>
      <c r="URX639" s="156"/>
      <c r="URY639" s="156"/>
      <c r="URZ639" s="156"/>
      <c r="USA639" s="156"/>
      <c r="USB639" s="156"/>
      <c r="USC639" s="156"/>
      <c r="USD639" s="156"/>
      <c r="USE639" s="156"/>
      <c r="USF639" s="156"/>
      <c r="USG639" s="156"/>
      <c r="USH639" s="156"/>
      <c r="USI639" s="156"/>
      <c r="USJ639" s="156"/>
      <c r="USK639" s="156"/>
      <c r="USL639" s="156"/>
      <c r="USM639" s="156"/>
      <c r="USN639" s="156"/>
      <c r="USO639" s="156"/>
      <c r="USP639" s="156"/>
      <c r="USQ639" s="156"/>
      <c r="USR639" s="156"/>
      <c r="USS639" s="156"/>
      <c r="UST639" s="156"/>
      <c r="USU639" s="156"/>
      <c r="USV639" s="156"/>
      <c r="USW639" s="156"/>
      <c r="USX639" s="156"/>
      <c r="USY639" s="156"/>
      <c r="USZ639" s="156"/>
      <c r="UTA639" s="156"/>
      <c r="UTB639" s="156"/>
      <c r="UTC639" s="156"/>
      <c r="UTD639" s="156"/>
      <c r="UTE639" s="156"/>
      <c r="UTF639" s="156"/>
      <c r="UTG639" s="156"/>
      <c r="UTH639" s="156"/>
      <c r="UTI639" s="156"/>
      <c r="UTJ639" s="156"/>
      <c r="UTK639" s="156"/>
      <c r="UTL639" s="156"/>
      <c r="UTM639" s="156"/>
      <c r="UTN639" s="156"/>
      <c r="UTO639" s="156"/>
      <c r="UTP639" s="156"/>
      <c r="UTQ639" s="156"/>
      <c r="UTR639" s="156"/>
      <c r="UTS639" s="156"/>
      <c r="UTT639" s="156"/>
      <c r="UTU639" s="156"/>
      <c r="UTV639" s="156"/>
      <c r="UTW639" s="156"/>
      <c r="UTX639" s="156"/>
      <c r="UTY639" s="156"/>
      <c r="UTZ639" s="156"/>
      <c r="UUA639" s="156"/>
      <c r="UUB639" s="156"/>
      <c r="UUC639" s="156"/>
      <c r="UUD639" s="156"/>
      <c r="UUE639" s="156"/>
      <c r="UUF639" s="156"/>
      <c r="UUG639" s="156"/>
      <c r="UUH639" s="156"/>
      <c r="UUI639" s="156"/>
      <c r="UUJ639" s="156"/>
      <c r="UUK639" s="156"/>
      <c r="UUL639" s="156"/>
      <c r="UUM639" s="156"/>
      <c r="UUN639" s="156"/>
      <c r="UUO639" s="156"/>
      <c r="UUP639" s="156"/>
      <c r="UUQ639" s="156"/>
      <c r="UUR639" s="156"/>
      <c r="UUS639" s="156"/>
      <c r="UUT639" s="156"/>
      <c r="UUU639" s="156"/>
      <c r="UUV639" s="156"/>
      <c r="UUW639" s="156"/>
      <c r="UUX639" s="156"/>
      <c r="UUY639" s="156"/>
      <c r="UUZ639" s="156"/>
      <c r="UVA639" s="156"/>
      <c r="UVB639" s="156"/>
      <c r="UVC639" s="156"/>
      <c r="UVD639" s="156"/>
      <c r="UVE639" s="156"/>
      <c r="UVF639" s="156"/>
      <c r="UVG639" s="156"/>
      <c r="UVH639" s="156"/>
      <c r="UVI639" s="156"/>
      <c r="UVJ639" s="156"/>
      <c r="UVK639" s="156"/>
      <c r="UVL639" s="156"/>
      <c r="UVM639" s="156"/>
      <c r="UVN639" s="156"/>
      <c r="UVO639" s="156"/>
      <c r="UVP639" s="156"/>
      <c r="UVQ639" s="156"/>
      <c r="UVR639" s="156"/>
      <c r="UVS639" s="156"/>
      <c r="UVT639" s="156"/>
      <c r="UVU639" s="156"/>
      <c r="UVV639" s="156"/>
      <c r="UVW639" s="156"/>
      <c r="UVX639" s="156"/>
      <c r="UVY639" s="156"/>
      <c r="UVZ639" s="156"/>
      <c r="UWA639" s="156"/>
      <c r="UWB639" s="156"/>
      <c r="UWC639" s="156"/>
      <c r="UWD639" s="156"/>
      <c r="UWE639" s="156"/>
      <c r="UWF639" s="156"/>
      <c r="UWG639" s="156"/>
      <c r="UWH639" s="156"/>
      <c r="UWI639" s="156"/>
      <c r="UWJ639" s="156"/>
      <c r="UWK639" s="156"/>
      <c r="UWL639" s="156"/>
      <c r="UWM639" s="156"/>
      <c r="UWN639" s="156"/>
      <c r="UWO639" s="156"/>
      <c r="UWP639" s="156"/>
      <c r="UWQ639" s="156"/>
      <c r="UWR639" s="156"/>
      <c r="UWS639" s="156"/>
      <c r="UWT639" s="156"/>
      <c r="UWU639" s="156"/>
      <c r="UWV639" s="156"/>
      <c r="UWW639" s="156"/>
      <c r="UWX639" s="156"/>
      <c r="UWY639" s="156"/>
      <c r="UWZ639" s="156"/>
      <c r="UXA639" s="156"/>
      <c r="UXB639" s="156"/>
      <c r="UXC639" s="156"/>
      <c r="UXD639" s="156"/>
      <c r="UXE639" s="156"/>
      <c r="UXF639" s="156"/>
      <c r="UXG639" s="156"/>
      <c r="UXH639" s="156"/>
      <c r="UXI639" s="156"/>
      <c r="UXJ639" s="156"/>
      <c r="UXK639" s="156"/>
      <c r="UXL639" s="156"/>
      <c r="UXM639" s="156"/>
      <c r="UXN639" s="156"/>
      <c r="UXO639" s="156"/>
      <c r="UXP639" s="156"/>
      <c r="UXQ639" s="156"/>
      <c r="UXR639" s="156"/>
      <c r="UXS639" s="156"/>
      <c r="UXT639" s="156"/>
      <c r="UXU639" s="156"/>
      <c r="UXV639" s="156"/>
      <c r="UXW639" s="156"/>
      <c r="UXX639" s="156"/>
      <c r="UXY639" s="156"/>
      <c r="UXZ639" s="156"/>
      <c r="UYA639" s="156"/>
      <c r="UYB639" s="156"/>
      <c r="UYC639" s="156"/>
      <c r="UYD639" s="156"/>
      <c r="UYE639" s="156"/>
      <c r="UYF639" s="156"/>
      <c r="UYG639" s="156"/>
      <c r="UYH639" s="156"/>
      <c r="UYI639" s="156"/>
      <c r="UYJ639" s="156"/>
      <c r="UYK639" s="156"/>
      <c r="UYL639" s="156"/>
      <c r="UYM639" s="156"/>
      <c r="UYN639" s="156"/>
      <c r="UYO639" s="156"/>
      <c r="UYP639" s="156"/>
      <c r="UYQ639" s="156"/>
      <c r="UYR639" s="156"/>
      <c r="UYS639" s="156"/>
      <c r="UYT639" s="156"/>
      <c r="UYU639" s="156"/>
      <c r="UYV639" s="156"/>
      <c r="UYW639" s="156"/>
      <c r="UYX639" s="156"/>
      <c r="UYY639" s="156"/>
      <c r="UYZ639" s="156"/>
      <c r="UZA639" s="156"/>
      <c r="UZB639" s="156"/>
      <c r="UZC639" s="156"/>
      <c r="UZD639" s="156"/>
      <c r="UZE639" s="156"/>
      <c r="UZF639" s="156"/>
      <c r="UZG639" s="156"/>
      <c r="UZH639" s="156"/>
      <c r="UZI639" s="156"/>
      <c r="UZJ639" s="156"/>
      <c r="UZK639" s="156"/>
      <c r="UZL639" s="156"/>
      <c r="UZM639" s="156"/>
      <c r="UZN639" s="156"/>
      <c r="UZO639" s="156"/>
      <c r="UZP639" s="156"/>
      <c r="UZQ639" s="156"/>
      <c r="UZR639" s="156"/>
      <c r="UZS639" s="156"/>
      <c r="UZT639" s="156"/>
      <c r="UZU639" s="156"/>
      <c r="UZV639" s="156"/>
      <c r="UZW639" s="156"/>
      <c r="UZX639" s="156"/>
      <c r="UZY639" s="156"/>
      <c r="UZZ639" s="156"/>
      <c r="VAA639" s="156"/>
      <c r="VAB639" s="156"/>
      <c r="VAC639" s="156"/>
      <c r="VAD639" s="156"/>
      <c r="VAE639" s="156"/>
      <c r="VAF639" s="156"/>
      <c r="VAG639" s="156"/>
      <c r="VAH639" s="156"/>
      <c r="VAI639" s="156"/>
      <c r="VAJ639" s="156"/>
      <c r="VAK639" s="156"/>
      <c r="VAL639" s="156"/>
      <c r="VAM639" s="156"/>
      <c r="VAN639" s="156"/>
      <c r="VAO639" s="156"/>
      <c r="VAP639" s="156"/>
      <c r="VAQ639" s="156"/>
      <c r="VAR639" s="156"/>
      <c r="VAS639" s="156"/>
      <c r="VAT639" s="156"/>
      <c r="VAU639" s="156"/>
      <c r="VAV639" s="156"/>
      <c r="VAW639" s="156"/>
      <c r="VAX639" s="156"/>
      <c r="VAY639" s="156"/>
      <c r="VAZ639" s="156"/>
      <c r="VBA639" s="156"/>
      <c r="VBB639" s="156"/>
      <c r="VBC639" s="156"/>
      <c r="VBD639" s="156"/>
      <c r="VBE639" s="156"/>
      <c r="VBF639" s="156"/>
      <c r="VBG639" s="156"/>
      <c r="VBH639" s="156"/>
      <c r="VBI639" s="156"/>
      <c r="VBJ639" s="156"/>
      <c r="VBK639" s="156"/>
      <c r="VBL639" s="156"/>
      <c r="VBM639" s="156"/>
      <c r="VBN639" s="156"/>
      <c r="VBO639" s="156"/>
      <c r="VBP639" s="156"/>
      <c r="VBQ639" s="156"/>
      <c r="VBR639" s="156"/>
      <c r="VBS639" s="156"/>
      <c r="VBT639" s="156"/>
      <c r="VBU639" s="156"/>
      <c r="VBV639" s="156"/>
      <c r="VBW639" s="156"/>
      <c r="VBX639" s="156"/>
      <c r="VBY639" s="156"/>
      <c r="VBZ639" s="156"/>
      <c r="VCA639" s="156"/>
      <c r="VCB639" s="156"/>
      <c r="VCC639" s="156"/>
      <c r="VCD639" s="156"/>
      <c r="VCE639" s="156"/>
      <c r="VCF639" s="156"/>
      <c r="VCG639" s="156"/>
      <c r="VCH639" s="156"/>
      <c r="VCI639" s="156"/>
      <c r="VCJ639" s="156"/>
      <c r="VCK639" s="156"/>
      <c r="VCL639" s="156"/>
      <c r="VCM639" s="156"/>
      <c r="VCN639" s="156"/>
      <c r="VCO639" s="156"/>
      <c r="VCP639" s="156"/>
      <c r="VCQ639" s="156"/>
      <c r="VCR639" s="156"/>
      <c r="VCS639" s="156"/>
      <c r="VCT639" s="156"/>
      <c r="VCU639" s="156"/>
      <c r="VCV639" s="156"/>
      <c r="VCW639" s="156"/>
      <c r="VCX639" s="156"/>
      <c r="VCY639" s="156"/>
      <c r="VCZ639" s="156"/>
      <c r="VDA639" s="156"/>
      <c r="VDB639" s="156"/>
      <c r="VDC639" s="156"/>
      <c r="VDD639" s="156"/>
      <c r="VDE639" s="156"/>
      <c r="VDF639" s="156"/>
      <c r="VDG639" s="156"/>
      <c r="VDH639" s="156"/>
      <c r="VDI639" s="156"/>
      <c r="VDJ639" s="156"/>
      <c r="VDK639" s="156"/>
      <c r="VDL639" s="156"/>
      <c r="VDM639" s="156"/>
      <c r="VDN639" s="156"/>
      <c r="VDO639" s="156"/>
      <c r="VDP639" s="156"/>
      <c r="VDQ639" s="156"/>
      <c r="VDR639" s="156"/>
      <c r="VDS639" s="156"/>
      <c r="VDT639" s="156"/>
      <c r="VDU639" s="156"/>
      <c r="VDV639" s="156"/>
      <c r="VDW639" s="156"/>
      <c r="VDX639" s="156"/>
      <c r="VDY639" s="156"/>
      <c r="VDZ639" s="156"/>
      <c r="VEA639" s="156"/>
      <c r="VEB639" s="156"/>
      <c r="VEC639" s="156"/>
      <c r="VED639" s="156"/>
      <c r="VEE639" s="156"/>
      <c r="VEF639" s="156"/>
      <c r="VEG639" s="156"/>
      <c r="VEH639" s="156"/>
      <c r="VEI639" s="156"/>
      <c r="VEJ639" s="156"/>
      <c r="VEK639" s="156"/>
      <c r="VEL639" s="156"/>
      <c r="VEM639" s="156"/>
      <c r="VEN639" s="156"/>
      <c r="VEO639" s="156"/>
      <c r="VEP639" s="156"/>
      <c r="VEQ639" s="156"/>
      <c r="VER639" s="156"/>
      <c r="VES639" s="156"/>
      <c r="VET639" s="156"/>
      <c r="VEU639" s="156"/>
      <c r="VEV639" s="156"/>
      <c r="VEW639" s="156"/>
      <c r="VEX639" s="156"/>
      <c r="VEY639" s="156"/>
      <c r="VEZ639" s="156"/>
      <c r="VFA639" s="156"/>
      <c r="VFB639" s="156"/>
      <c r="VFC639" s="156"/>
      <c r="VFD639" s="156"/>
      <c r="VFE639" s="156"/>
      <c r="VFF639" s="156"/>
      <c r="VFG639" s="156"/>
      <c r="VFH639" s="156"/>
      <c r="VFI639" s="156"/>
      <c r="VFJ639" s="156"/>
      <c r="VFK639" s="156"/>
      <c r="VFL639" s="156"/>
      <c r="VFM639" s="156"/>
      <c r="VFN639" s="156"/>
      <c r="VFO639" s="156"/>
      <c r="VFP639" s="156"/>
      <c r="VFQ639" s="156"/>
      <c r="VFR639" s="156"/>
      <c r="VFS639" s="156"/>
      <c r="VFT639" s="156"/>
      <c r="VFU639" s="156"/>
      <c r="VFV639" s="156"/>
      <c r="VFW639" s="156"/>
      <c r="VFX639" s="156"/>
      <c r="VFY639" s="156"/>
      <c r="VFZ639" s="156"/>
      <c r="VGA639" s="156"/>
      <c r="VGB639" s="156"/>
      <c r="VGC639" s="156"/>
      <c r="VGD639" s="156"/>
      <c r="VGE639" s="156"/>
      <c r="VGF639" s="156"/>
      <c r="VGG639" s="156"/>
      <c r="VGH639" s="156"/>
      <c r="VGI639" s="156"/>
      <c r="VGJ639" s="156"/>
      <c r="VGK639" s="156"/>
      <c r="VGL639" s="156"/>
      <c r="VGM639" s="156"/>
      <c r="VGN639" s="156"/>
      <c r="VGO639" s="156"/>
      <c r="VGP639" s="156"/>
      <c r="VGQ639" s="156"/>
      <c r="VGR639" s="156"/>
      <c r="VGS639" s="156"/>
      <c r="VGT639" s="156"/>
      <c r="VGU639" s="156"/>
      <c r="VGV639" s="156"/>
      <c r="VGW639" s="156"/>
      <c r="VGX639" s="156"/>
      <c r="VGY639" s="156"/>
      <c r="VGZ639" s="156"/>
      <c r="VHA639" s="156"/>
      <c r="VHB639" s="156"/>
      <c r="VHC639" s="156"/>
      <c r="VHD639" s="156"/>
      <c r="VHE639" s="156"/>
      <c r="VHF639" s="156"/>
      <c r="VHG639" s="156"/>
      <c r="VHH639" s="156"/>
      <c r="VHI639" s="156"/>
      <c r="VHJ639" s="156"/>
      <c r="VHK639" s="156"/>
      <c r="VHL639" s="156"/>
      <c r="VHM639" s="156"/>
      <c r="VHN639" s="156"/>
      <c r="VHO639" s="156"/>
      <c r="VHP639" s="156"/>
      <c r="VHQ639" s="156"/>
      <c r="VHR639" s="156"/>
      <c r="VHS639" s="156"/>
      <c r="VHT639" s="156"/>
      <c r="VHU639" s="156"/>
      <c r="VHV639" s="156"/>
      <c r="VHW639" s="156"/>
      <c r="VHX639" s="156"/>
      <c r="VHY639" s="156"/>
      <c r="VHZ639" s="156"/>
      <c r="VIA639" s="156"/>
      <c r="VIB639" s="156"/>
      <c r="VIC639" s="156"/>
      <c r="VID639" s="156"/>
      <c r="VIE639" s="156"/>
      <c r="VIF639" s="156"/>
      <c r="VIG639" s="156"/>
      <c r="VIH639" s="156"/>
      <c r="VII639" s="156"/>
      <c r="VIJ639" s="156"/>
      <c r="VIK639" s="156"/>
      <c r="VIL639" s="156"/>
      <c r="VIM639" s="156"/>
      <c r="VIN639" s="156"/>
      <c r="VIO639" s="156"/>
      <c r="VIP639" s="156"/>
      <c r="VIQ639" s="156"/>
      <c r="VIR639" s="156"/>
      <c r="VIS639" s="156"/>
      <c r="VIT639" s="156"/>
      <c r="VIU639" s="156"/>
      <c r="VIV639" s="156"/>
      <c r="VIW639" s="156"/>
      <c r="VIX639" s="156"/>
      <c r="VIY639" s="156"/>
      <c r="VIZ639" s="156"/>
      <c r="VJA639" s="156"/>
      <c r="VJB639" s="156"/>
      <c r="VJC639" s="156"/>
      <c r="VJD639" s="156"/>
      <c r="VJE639" s="156"/>
      <c r="VJF639" s="156"/>
      <c r="VJG639" s="156"/>
      <c r="VJH639" s="156"/>
      <c r="VJI639" s="156"/>
      <c r="VJJ639" s="156"/>
      <c r="VJK639" s="156"/>
      <c r="VJL639" s="156"/>
      <c r="VJM639" s="156"/>
      <c r="VJN639" s="156"/>
      <c r="VJO639" s="156"/>
      <c r="VJP639" s="156"/>
      <c r="VJQ639" s="156"/>
      <c r="VJR639" s="156"/>
      <c r="VJS639" s="156"/>
      <c r="VJT639" s="156"/>
      <c r="VJU639" s="156"/>
      <c r="VJV639" s="156"/>
      <c r="VJW639" s="156"/>
      <c r="VJX639" s="156"/>
      <c r="VJY639" s="156"/>
      <c r="VJZ639" s="156"/>
      <c r="VKA639" s="156"/>
      <c r="VKB639" s="156"/>
      <c r="VKC639" s="156"/>
      <c r="VKD639" s="156"/>
      <c r="VKE639" s="156"/>
      <c r="VKF639" s="156"/>
      <c r="VKG639" s="156"/>
      <c r="VKH639" s="156"/>
      <c r="VKI639" s="156"/>
      <c r="VKJ639" s="156"/>
      <c r="VKK639" s="156"/>
      <c r="VKL639" s="156"/>
      <c r="VKM639" s="156"/>
      <c r="VKN639" s="156"/>
      <c r="VKO639" s="156"/>
      <c r="VKP639" s="156"/>
      <c r="VKQ639" s="156"/>
      <c r="VKR639" s="156"/>
      <c r="VKS639" s="156"/>
      <c r="VKT639" s="156"/>
      <c r="VKU639" s="156"/>
      <c r="VKV639" s="156"/>
      <c r="VKW639" s="156"/>
      <c r="VKX639" s="156"/>
      <c r="VKY639" s="156"/>
      <c r="VKZ639" s="156"/>
      <c r="VLA639" s="156"/>
      <c r="VLB639" s="156"/>
      <c r="VLC639" s="156"/>
      <c r="VLD639" s="156"/>
      <c r="VLE639" s="156"/>
      <c r="VLF639" s="156"/>
      <c r="VLG639" s="156"/>
      <c r="VLH639" s="156"/>
      <c r="VLI639" s="156"/>
      <c r="VLJ639" s="156"/>
      <c r="VLK639" s="156"/>
      <c r="VLL639" s="156"/>
      <c r="VLM639" s="156"/>
      <c r="VLN639" s="156"/>
      <c r="VLO639" s="156"/>
      <c r="VLP639" s="156"/>
      <c r="VLQ639" s="156"/>
      <c r="VLR639" s="156"/>
      <c r="VLS639" s="156"/>
      <c r="VLT639" s="156"/>
      <c r="VLU639" s="156"/>
      <c r="VLV639" s="156"/>
      <c r="VLW639" s="156"/>
      <c r="VLX639" s="156"/>
      <c r="VLY639" s="156"/>
      <c r="VLZ639" s="156"/>
      <c r="VMA639" s="156"/>
      <c r="VMB639" s="156"/>
      <c r="VMC639" s="156"/>
      <c r="VMD639" s="156"/>
      <c r="VME639" s="156"/>
      <c r="VMF639" s="156"/>
      <c r="VMG639" s="156"/>
      <c r="VMH639" s="156"/>
      <c r="VMI639" s="156"/>
      <c r="VMJ639" s="156"/>
      <c r="VMK639" s="156"/>
      <c r="VML639" s="156"/>
      <c r="VMM639" s="156"/>
      <c r="VMN639" s="156"/>
      <c r="VMO639" s="156"/>
      <c r="VMP639" s="156"/>
      <c r="VMQ639" s="156"/>
      <c r="VMR639" s="156"/>
      <c r="VMS639" s="156"/>
      <c r="VMT639" s="156"/>
      <c r="VMU639" s="156"/>
      <c r="VMV639" s="156"/>
      <c r="VMW639" s="156"/>
      <c r="VMX639" s="156"/>
      <c r="VMY639" s="156"/>
      <c r="VMZ639" s="156"/>
      <c r="VNA639" s="156"/>
      <c r="VNB639" s="156"/>
      <c r="VNC639" s="156"/>
      <c r="VND639" s="156"/>
      <c r="VNE639" s="156"/>
      <c r="VNF639" s="156"/>
      <c r="VNG639" s="156"/>
      <c r="VNH639" s="156"/>
      <c r="VNI639" s="156"/>
      <c r="VNJ639" s="156"/>
      <c r="VNK639" s="156"/>
      <c r="VNL639" s="156"/>
      <c r="VNM639" s="156"/>
      <c r="VNN639" s="156"/>
      <c r="VNO639" s="156"/>
      <c r="VNP639" s="156"/>
      <c r="VNQ639" s="156"/>
      <c r="VNR639" s="156"/>
      <c r="VNS639" s="156"/>
      <c r="VNT639" s="156"/>
      <c r="VNU639" s="156"/>
      <c r="VNV639" s="156"/>
      <c r="VNW639" s="156"/>
      <c r="VNX639" s="156"/>
      <c r="VNY639" s="156"/>
      <c r="VNZ639" s="156"/>
      <c r="VOA639" s="156"/>
      <c r="VOB639" s="156"/>
      <c r="VOC639" s="156"/>
      <c r="VOD639" s="156"/>
      <c r="VOE639" s="156"/>
      <c r="VOF639" s="156"/>
      <c r="VOG639" s="156"/>
      <c r="VOH639" s="156"/>
      <c r="VOI639" s="156"/>
      <c r="VOJ639" s="156"/>
      <c r="VOK639" s="156"/>
      <c r="VOL639" s="156"/>
      <c r="VOM639" s="156"/>
      <c r="VON639" s="156"/>
      <c r="VOO639" s="156"/>
      <c r="VOP639" s="156"/>
      <c r="VOQ639" s="156"/>
      <c r="VOR639" s="156"/>
      <c r="VOS639" s="156"/>
      <c r="VOT639" s="156"/>
      <c r="VOU639" s="156"/>
      <c r="VOV639" s="156"/>
      <c r="VOW639" s="156"/>
      <c r="VOX639" s="156"/>
      <c r="VOY639" s="156"/>
      <c r="VOZ639" s="156"/>
      <c r="VPA639" s="156"/>
      <c r="VPB639" s="156"/>
      <c r="VPC639" s="156"/>
      <c r="VPD639" s="156"/>
      <c r="VPE639" s="156"/>
      <c r="VPF639" s="156"/>
      <c r="VPG639" s="156"/>
      <c r="VPH639" s="156"/>
      <c r="VPI639" s="156"/>
      <c r="VPJ639" s="156"/>
      <c r="VPK639" s="156"/>
      <c r="VPL639" s="156"/>
      <c r="VPM639" s="156"/>
      <c r="VPN639" s="156"/>
      <c r="VPO639" s="156"/>
      <c r="VPP639" s="156"/>
      <c r="VPQ639" s="156"/>
      <c r="VPR639" s="156"/>
      <c r="VPS639" s="156"/>
      <c r="VPT639" s="156"/>
      <c r="VPU639" s="156"/>
      <c r="VPV639" s="156"/>
      <c r="VPW639" s="156"/>
      <c r="VPX639" s="156"/>
      <c r="VPY639" s="156"/>
      <c r="VPZ639" s="156"/>
      <c r="VQA639" s="156"/>
      <c r="VQB639" s="156"/>
      <c r="VQC639" s="156"/>
      <c r="VQD639" s="156"/>
      <c r="VQE639" s="156"/>
      <c r="VQF639" s="156"/>
      <c r="VQG639" s="156"/>
      <c r="VQH639" s="156"/>
      <c r="VQI639" s="156"/>
      <c r="VQJ639" s="156"/>
      <c r="VQK639" s="156"/>
      <c r="VQL639" s="156"/>
      <c r="VQM639" s="156"/>
      <c r="VQN639" s="156"/>
      <c r="VQO639" s="156"/>
      <c r="VQP639" s="156"/>
      <c r="VQQ639" s="156"/>
      <c r="VQR639" s="156"/>
      <c r="VQS639" s="156"/>
      <c r="VQT639" s="156"/>
      <c r="VQU639" s="156"/>
      <c r="VQV639" s="156"/>
      <c r="VQW639" s="156"/>
      <c r="VQX639" s="156"/>
      <c r="VQY639" s="156"/>
      <c r="VQZ639" s="156"/>
      <c r="VRA639" s="156"/>
      <c r="VRB639" s="156"/>
      <c r="VRC639" s="156"/>
      <c r="VRD639" s="156"/>
      <c r="VRE639" s="156"/>
      <c r="VRF639" s="156"/>
      <c r="VRG639" s="156"/>
      <c r="VRH639" s="156"/>
      <c r="VRI639" s="156"/>
      <c r="VRJ639" s="156"/>
      <c r="VRK639" s="156"/>
      <c r="VRL639" s="156"/>
      <c r="VRM639" s="156"/>
      <c r="VRN639" s="156"/>
      <c r="VRO639" s="156"/>
      <c r="VRP639" s="156"/>
      <c r="VRQ639" s="156"/>
      <c r="VRR639" s="156"/>
      <c r="VRS639" s="156"/>
      <c r="VRT639" s="156"/>
      <c r="VRU639" s="156"/>
      <c r="VRV639" s="156"/>
      <c r="VRW639" s="156"/>
      <c r="VRX639" s="156"/>
      <c r="VRY639" s="156"/>
      <c r="VRZ639" s="156"/>
      <c r="VSA639" s="156"/>
      <c r="VSB639" s="156"/>
      <c r="VSC639" s="156"/>
      <c r="VSD639" s="156"/>
      <c r="VSE639" s="156"/>
      <c r="VSF639" s="156"/>
      <c r="VSG639" s="156"/>
      <c r="VSH639" s="156"/>
      <c r="VSI639" s="156"/>
      <c r="VSJ639" s="156"/>
      <c r="VSK639" s="156"/>
      <c r="VSL639" s="156"/>
      <c r="VSM639" s="156"/>
      <c r="VSN639" s="156"/>
      <c r="VSO639" s="156"/>
      <c r="VSP639" s="156"/>
      <c r="VSQ639" s="156"/>
      <c r="VSR639" s="156"/>
      <c r="VSS639" s="156"/>
      <c r="VST639" s="156"/>
      <c r="VSU639" s="156"/>
      <c r="VSV639" s="156"/>
      <c r="VSW639" s="156"/>
      <c r="VSX639" s="156"/>
      <c r="VSY639" s="156"/>
      <c r="VSZ639" s="156"/>
      <c r="VTA639" s="156"/>
      <c r="VTB639" s="156"/>
      <c r="VTC639" s="156"/>
      <c r="VTD639" s="156"/>
      <c r="VTE639" s="156"/>
      <c r="VTF639" s="156"/>
      <c r="VTG639" s="156"/>
      <c r="VTH639" s="156"/>
      <c r="VTI639" s="156"/>
      <c r="VTJ639" s="156"/>
      <c r="VTK639" s="156"/>
      <c r="VTL639" s="156"/>
      <c r="VTM639" s="156"/>
      <c r="VTN639" s="156"/>
      <c r="VTO639" s="156"/>
      <c r="VTP639" s="156"/>
      <c r="VTQ639" s="156"/>
      <c r="VTR639" s="156"/>
      <c r="VTS639" s="156"/>
      <c r="VTT639" s="156"/>
      <c r="VTU639" s="156"/>
      <c r="VTV639" s="156"/>
      <c r="VTW639" s="156"/>
      <c r="VTX639" s="156"/>
      <c r="VTY639" s="156"/>
      <c r="VTZ639" s="156"/>
      <c r="VUA639" s="156"/>
      <c r="VUB639" s="156"/>
      <c r="VUC639" s="156"/>
      <c r="VUD639" s="156"/>
      <c r="VUE639" s="156"/>
      <c r="VUF639" s="156"/>
      <c r="VUG639" s="156"/>
      <c r="VUH639" s="156"/>
      <c r="VUI639" s="156"/>
      <c r="VUJ639" s="156"/>
      <c r="VUK639" s="156"/>
      <c r="VUL639" s="156"/>
      <c r="VUM639" s="156"/>
      <c r="VUN639" s="156"/>
      <c r="VUO639" s="156"/>
      <c r="VUP639" s="156"/>
      <c r="VUQ639" s="156"/>
      <c r="VUR639" s="156"/>
      <c r="VUS639" s="156"/>
      <c r="VUT639" s="156"/>
      <c r="VUU639" s="156"/>
      <c r="VUV639" s="156"/>
      <c r="VUW639" s="156"/>
      <c r="VUX639" s="156"/>
      <c r="VUY639" s="156"/>
      <c r="VUZ639" s="156"/>
      <c r="VVA639" s="156"/>
      <c r="VVB639" s="156"/>
      <c r="VVC639" s="156"/>
      <c r="VVD639" s="156"/>
      <c r="VVE639" s="156"/>
      <c r="VVF639" s="156"/>
      <c r="VVG639" s="156"/>
      <c r="VVH639" s="156"/>
      <c r="VVI639" s="156"/>
      <c r="VVJ639" s="156"/>
      <c r="VVK639" s="156"/>
      <c r="VVL639" s="156"/>
      <c r="VVM639" s="156"/>
      <c r="VVN639" s="156"/>
      <c r="VVO639" s="156"/>
      <c r="VVP639" s="156"/>
      <c r="VVQ639" s="156"/>
      <c r="VVR639" s="156"/>
      <c r="VVS639" s="156"/>
      <c r="VVT639" s="156"/>
      <c r="VVU639" s="156"/>
      <c r="VVV639" s="156"/>
      <c r="VVW639" s="156"/>
      <c r="VVX639" s="156"/>
      <c r="VVY639" s="156"/>
      <c r="VVZ639" s="156"/>
      <c r="VWA639" s="156"/>
      <c r="VWB639" s="156"/>
      <c r="VWC639" s="156"/>
      <c r="VWD639" s="156"/>
      <c r="VWE639" s="156"/>
      <c r="VWF639" s="156"/>
      <c r="VWG639" s="156"/>
      <c r="VWH639" s="156"/>
      <c r="VWI639" s="156"/>
      <c r="VWJ639" s="156"/>
      <c r="VWK639" s="156"/>
      <c r="VWL639" s="156"/>
      <c r="VWM639" s="156"/>
      <c r="VWN639" s="156"/>
      <c r="VWO639" s="156"/>
      <c r="VWP639" s="156"/>
      <c r="VWQ639" s="156"/>
      <c r="VWR639" s="156"/>
      <c r="VWS639" s="156"/>
      <c r="VWT639" s="156"/>
      <c r="VWU639" s="156"/>
      <c r="VWV639" s="156"/>
      <c r="VWW639" s="156"/>
      <c r="VWX639" s="156"/>
      <c r="VWY639" s="156"/>
      <c r="VWZ639" s="156"/>
      <c r="VXA639" s="156"/>
      <c r="VXB639" s="156"/>
      <c r="VXC639" s="156"/>
      <c r="VXD639" s="156"/>
      <c r="VXE639" s="156"/>
      <c r="VXF639" s="156"/>
      <c r="VXG639" s="156"/>
      <c r="VXH639" s="156"/>
      <c r="VXI639" s="156"/>
      <c r="VXJ639" s="156"/>
      <c r="VXK639" s="156"/>
      <c r="VXL639" s="156"/>
      <c r="VXM639" s="156"/>
      <c r="VXN639" s="156"/>
      <c r="VXO639" s="156"/>
      <c r="VXP639" s="156"/>
      <c r="VXQ639" s="156"/>
      <c r="VXR639" s="156"/>
      <c r="VXS639" s="156"/>
      <c r="VXT639" s="156"/>
      <c r="VXU639" s="156"/>
      <c r="VXV639" s="156"/>
      <c r="VXW639" s="156"/>
      <c r="VXX639" s="156"/>
      <c r="VXY639" s="156"/>
      <c r="VXZ639" s="156"/>
      <c r="VYA639" s="156"/>
      <c r="VYB639" s="156"/>
      <c r="VYC639" s="156"/>
      <c r="VYD639" s="156"/>
      <c r="VYE639" s="156"/>
      <c r="VYF639" s="156"/>
      <c r="VYG639" s="156"/>
      <c r="VYH639" s="156"/>
      <c r="VYI639" s="156"/>
      <c r="VYJ639" s="156"/>
      <c r="VYK639" s="156"/>
      <c r="VYL639" s="156"/>
      <c r="VYM639" s="156"/>
      <c r="VYN639" s="156"/>
      <c r="VYO639" s="156"/>
      <c r="VYP639" s="156"/>
      <c r="VYQ639" s="156"/>
      <c r="VYR639" s="156"/>
      <c r="VYS639" s="156"/>
      <c r="VYT639" s="156"/>
      <c r="VYU639" s="156"/>
      <c r="VYV639" s="156"/>
      <c r="VYW639" s="156"/>
      <c r="VYX639" s="156"/>
      <c r="VYY639" s="156"/>
      <c r="VYZ639" s="156"/>
      <c r="VZA639" s="156"/>
      <c r="VZB639" s="156"/>
      <c r="VZC639" s="156"/>
      <c r="VZD639" s="156"/>
      <c r="VZE639" s="156"/>
      <c r="VZF639" s="156"/>
      <c r="VZG639" s="156"/>
      <c r="VZH639" s="156"/>
      <c r="VZI639" s="156"/>
      <c r="VZJ639" s="156"/>
      <c r="VZK639" s="156"/>
      <c r="VZL639" s="156"/>
      <c r="VZM639" s="156"/>
      <c r="VZN639" s="156"/>
      <c r="VZO639" s="156"/>
      <c r="VZP639" s="156"/>
      <c r="VZQ639" s="156"/>
      <c r="VZR639" s="156"/>
      <c r="VZS639" s="156"/>
      <c r="VZT639" s="156"/>
      <c r="VZU639" s="156"/>
      <c r="VZV639" s="156"/>
      <c r="VZW639" s="156"/>
      <c r="VZX639" s="156"/>
      <c r="VZY639" s="156"/>
      <c r="VZZ639" s="156"/>
      <c r="WAA639" s="156"/>
      <c r="WAB639" s="156"/>
      <c r="WAC639" s="156"/>
      <c r="WAD639" s="156"/>
      <c r="WAE639" s="156"/>
      <c r="WAF639" s="156"/>
      <c r="WAG639" s="156"/>
      <c r="WAH639" s="156"/>
      <c r="WAI639" s="156"/>
      <c r="WAJ639" s="156"/>
      <c r="WAK639" s="156"/>
      <c r="WAL639" s="156"/>
      <c r="WAM639" s="156"/>
      <c r="WAN639" s="156"/>
      <c r="WAO639" s="156"/>
      <c r="WAP639" s="156"/>
      <c r="WAQ639" s="156"/>
      <c r="WAR639" s="156"/>
      <c r="WAS639" s="156"/>
      <c r="WAT639" s="156"/>
      <c r="WAU639" s="156"/>
      <c r="WAV639" s="156"/>
      <c r="WAW639" s="156"/>
      <c r="WAX639" s="156"/>
      <c r="WAY639" s="156"/>
      <c r="WAZ639" s="156"/>
      <c r="WBA639" s="156"/>
      <c r="WBB639" s="156"/>
      <c r="WBC639" s="156"/>
      <c r="WBD639" s="156"/>
      <c r="WBE639" s="156"/>
      <c r="WBF639" s="156"/>
      <c r="WBG639" s="156"/>
      <c r="WBH639" s="156"/>
      <c r="WBI639" s="156"/>
      <c r="WBJ639" s="156"/>
      <c r="WBK639" s="156"/>
      <c r="WBL639" s="156"/>
      <c r="WBM639" s="156"/>
      <c r="WBN639" s="156"/>
      <c r="WBO639" s="156"/>
      <c r="WBP639" s="156"/>
      <c r="WBQ639" s="156"/>
      <c r="WBR639" s="156"/>
      <c r="WBS639" s="156"/>
      <c r="WBT639" s="156"/>
      <c r="WBU639" s="156"/>
      <c r="WBV639" s="156"/>
      <c r="WBW639" s="156"/>
      <c r="WBX639" s="156"/>
      <c r="WBY639" s="156"/>
      <c r="WBZ639" s="156"/>
      <c r="WCA639" s="156"/>
      <c r="WCB639" s="156"/>
      <c r="WCC639" s="156"/>
      <c r="WCD639" s="156"/>
      <c r="WCE639" s="156"/>
      <c r="WCF639" s="156"/>
      <c r="WCG639" s="156"/>
      <c r="WCH639" s="156"/>
      <c r="WCI639" s="156"/>
      <c r="WCJ639" s="156"/>
      <c r="WCK639" s="156"/>
      <c r="WCL639" s="156"/>
      <c r="WCM639" s="156"/>
      <c r="WCN639" s="156"/>
      <c r="WCO639" s="156"/>
      <c r="WCP639" s="156"/>
      <c r="WCQ639" s="156"/>
      <c r="WCR639" s="156"/>
      <c r="WCS639" s="156"/>
      <c r="WCT639" s="156"/>
      <c r="WCU639" s="156"/>
      <c r="WCV639" s="156"/>
      <c r="WCW639" s="156"/>
      <c r="WCX639" s="156"/>
      <c r="WCY639" s="156"/>
      <c r="WCZ639" s="156"/>
      <c r="WDA639" s="156"/>
      <c r="WDB639" s="156"/>
      <c r="WDC639" s="156"/>
      <c r="WDD639" s="156"/>
      <c r="WDE639" s="156"/>
      <c r="WDF639" s="156"/>
      <c r="WDG639" s="156"/>
      <c r="WDH639" s="156"/>
      <c r="WDI639" s="156"/>
      <c r="WDJ639" s="156"/>
      <c r="WDK639" s="156"/>
      <c r="WDL639" s="156"/>
      <c r="WDM639" s="156"/>
      <c r="WDN639" s="156"/>
      <c r="WDO639" s="156"/>
      <c r="WDP639" s="156"/>
      <c r="WDQ639" s="156"/>
      <c r="WDR639" s="156"/>
      <c r="WDS639" s="156"/>
      <c r="WDT639" s="156"/>
      <c r="WDU639" s="156"/>
      <c r="WDV639" s="156"/>
      <c r="WDW639" s="156"/>
      <c r="WDX639" s="156"/>
      <c r="WDY639" s="156"/>
      <c r="WDZ639" s="156"/>
      <c r="WEA639" s="156"/>
      <c r="WEB639" s="156"/>
      <c r="WEC639" s="156"/>
      <c r="WED639" s="156"/>
      <c r="WEE639" s="156"/>
      <c r="WEF639" s="156"/>
      <c r="WEG639" s="156"/>
      <c r="WEH639" s="156"/>
      <c r="WEI639" s="156"/>
      <c r="WEJ639" s="156"/>
      <c r="WEK639" s="156"/>
      <c r="WEL639" s="156"/>
      <c r="WEM639" s="156"/>
      <c r="WEN639" s="156"/>
      <c r="WEO639" s="156"/>
      <c r="WEP639" s="156"/>
      <c r="WEQ639" s="156"/>
      <c r="WER639" s="156"/>
      <c r="WES639" s="156"/>
      <c r="WET639" s="156"/>
      <c r="WEU639" s="156"/>
      <c r="WEV639" s="156"/>
      <c r="WEW639" s="156"/>
      <c r="WEX639" s="156"/>
      <c r="WEY639" s="156"/>
      <c r="WEZ639" s="156"/>
      <c r="WFA639" s="156"/>
      <c r="WFB639" s="156"/>
      <c r="WFC639" s="156"/>
      <c r="WFD639" s="156"/>
      <c r="WFE639" s="156"/>
      <c r="WFF639" s="156"/>
      <c r="WFG639" s="156"/>
      <c r="WFH639" s="156"/>
      <c r="WFI639" s="156"/>
      <c r="WFJ639" s="156"/>
      <c r="WFK639" s="156"/>
      <c r="WFL639" s="156"/>
      <c r="WFM639" s="156"/>
      <c r="WFN639" s="156"/>
      <c r="WFO639" s="156"/>
      <c r="WFP639" s="156"/>
      <c r="WFQ639" s="156"/>
      <c r="WFR639" s="156"/>
      <c r="WFS639" s="156"/>
      <c r="WFT639" s="156"/>
      <c r="WFU639" s="156"/>
      <c r="WFV639" s="156"/>
      <c r="WFW639" s="156"/>
      <c r="WFX639" s="156"/>
      <c r="WFY639" s="156"/>
      <c r="WFZ639" s="156"/>
      <c r="WGA639" s="156"/>
      <c r="WGB639" s="156"/>
      <c r="WGC639" s="156"/>
      <c r="WGD639" s="156"/>
      <c r="WGE639" s="156"/>
      <c r="WGF639" s="156"/>
      <c r="WGG639" s="156"/>
      <c r="WGH639" s="156"/>
      <c r="WGI639" s="156"/>
      <c r="WGJ639" s="156"/>
      <c r="WGK639" s="156"/>
      <c r="WGL639" s="156"/>
      <c r="WGM639" s="156"/>
      <c r="WGN639" s="156"/>
      <c r="WGO639" s="156"/>
      <c r="WGP639" s="156"/>
      <c r="WGQ639" s="156"/>
      <c r="WGR639" s="156"/>
      <c r="WGS639" s="156"/>
      <c r="WGT639" s="156"/>
      <c r="WGU639" s="156"/>
      <c r="WGV639" s="156"/>
      <c r="WGW639" s="156"/>
      <c r="WGX639" s="156"/>
      <c r="WGY639" s="156"/>
      <c r="WGZ639" s="156"/>
      <c r="WHA639" s="156"/>
      <c r="WHB639" s="156"/>
      <c r="WHC639" s="156"/>
      <c r="WHD639" s="156"/>
      <c r="WHE639" s="156"/>
      <c r="WHF639" s="156"/>
      <c r="WHG639" s="156"/>
      <c r="WHH639" s="156"/>
      <c r="WHI639" s="156"/>
      <c r="WHJ639" s="156"/>
      <c r="WHK639" s="156"/>
      <c r="WHL639" s="156"/>
      <c r="WHM639" s="156"/>
      <c r="WHN639" s="156"/>
      <c r="WHO639" s="156"/>
      <c r="WHP639" s="156"/>
      <c r="WHQ639" s="156"/>
      <c r="WHR639" s="156"/>
      <c r="WHS639" s="156"/>
      <c r="WHT639" s="156"/>
      <c r="WHU639" s="156"/>
      <c r="WHV639" s="156"/>
      <c r="WHW639" s="156"/>
      <c r="WHX639" s="156"/>
      <c r="WHY639" s="156"/>
      <c r="WHZ639" s="156"/>
      <c r="WIA639" s="156"/>
      <c r="WIB639" s="156"/>
      <c r="WIC639" s="156"/>
      <c r="WID639" s="156"/>
      <c r="WIE639" s="156"/>
      <c r="WIF639" s="156"/>
      <c r="WIG639" s="156"/>
      <c r="WIH639" s="156"/>
      <c r="WII639" s="156"/>
      <c r="WIJ639" s="156"/>
      <c r="WIK639" s="156"/>
      <c r="WIL639" s="156"/>
      <c r="WIM639" s="156"/>
      <c r="WIN639" s="156"/>
      <c r="WIO639" s="156"/>
      <c r="WIP639" s="156"/>
      <c r="WIQ639" s="156"/>
      <c r="WIR639" s="156"/>
      <c r="WIS639" s="156"/>
      <c r="WIT639" s="156"/>
      <c r="WIU639" s="156"/>
      <c r="WIV639" s="156"/>
      <c r="WIW639" s="156"/>
      <c r="WIX639" s="156"/>
      <c r="WIY639" s="156"/>
      <c r="WIZ639" s="156"/>
      <c r="WJA639" s="156"/>
      <c r="WJB639" s="156"/>
      <c r="WJC639" s="156"/>
      <c r="WJD639" s="156"/>
      <c r="WJE639" s="156"/>
      <c r="WJF639" s="156"/>
      <c r="WJG639" s="156"/>
      <c r="WJH639" s="156"/>
      <c r="WJI639" s="156"/>
      <c r="WJJ639" s="156"/>
      <c r="WJK639" s="156"/>
      <c r="WJL639" s="156"/>
      <c r="WJM639" s="156"/>
      <c r="WJN639" s="156"/>
      <c r="WJO639" s="156"/>
      <c r="WJP639" s="156"/>
      <c r="WJQ639" s="156"/>
      <c r="WJR639" s="156"/>
      <c r="WJS639" s="156"/>
      <c r="WJT639" s="156"/>
      <c r="WJU639" s="156"/>
      <c r="WJV639" s="156"/>
      <c r="WJW639" s="156"/>
      <c r="WJX639" s="156"/>
      <c r="WJY639" s="156"/>
      <c r="WJZ639" s="156"/>
      <c r="WKA639" s="156"/>
      <c r="WKB639" s="156"/>
      <c r="WKC639" s="156"/>
      <c r="WKD639" s="156"/>
      <c r="WKE639" s="156"/>
      <c r="WKF639" s="156"/>
      <c r="WKG639" s="156"/>
      <c r="WKH639" s="156"/>
      <c r="WKI639" s="156"/>
      <c r="WKJ639" s="156"/>
      <c r="WKK639" s="156"/>
      <c r="WKL639" s="156"/>
      <c r="WKM639" s="156"/>
      <c r="WKN639" s="156"/>
      <c r="WKO639" s="156"/>
      <c r="WKP639" s="156"/>
      <c r="WKQ639" s="156"/>
      <c r="WKR639" s="156"/>
      <c r="WKS639" s="156"/>
      <c r="WKT639" s="156"/>
      <c r="WKU639" s="156"/>
      <c r="WKV639" s="156"/>
      <c r="WKW639" s="156"/>
      <c r="WKX639" s="156"/>
      <c r="WKY639" s="156"/>
      <c r="WKZ639" s="156"/>
      <c r="WLA639" s="156"/>
      <c r="WLB639" s="156"/>
      <c r="WLC639" s="156"/>
      <c r="WLD639" s="156"/>
      <c r="WLE639" s="156"/>
      <c r="WLF639" s="156"/>
      <c r="WLG639" s="156"/>
      <c r="WLH639" s="156"/>
      <c r="WLI639" s="156"/>
      <c r="WLJ639" s="156"/>
      <c r="WLK639" s="156"/>
      <c r="WLL639" s="156"/>
      <c r="WLM639" s="156"/>
      <c r="WLN639" s="156"/>
      <c r="WLO639" s="156"/>
      <c r="WLP639" s="156"/>
      <c r="WLQ639" s="156"/>
      <c r="WLR639" s="156"/>
      <c r="WLS639" s="156"/>
      <c r="WLT639" s="156"/>
      <c r="WLU639" s="156"/>
      <c r="WLV639" s="156"/>
      <c r="WLW639" s="156"/>
      <c r="WLX639" s="156"/>
      <c r="WLY639" s="156"/>
      <c r="WLZ639" s="156"/>
      <c r="WMA639" s="156"/>
      <c r="WMB639" s="156"/>
      <c r="WMC639" s="156"/>
      <c r="WMD639" s="156"/>
      <c r="WME639" s="156"/>
      <c r="WMF639" s="156"/>
      <c r="WMG639" s="156"/>
      <c r="WMH639" s="156"/>
      <c r="WMI639" s="156"/>
      <c r="WMJ639" s="156"/>
      <c r="WMK639" s="156"/>
      <c r="WML639" s="156"/>
      <c r="WMM639" s="156"/>
      <c r="WMN639" s="156"/>
      <c r="WMO639" s="156"/>
      <c r="WMP639" s="156"/>
      <c r="WMQ639" s="156"/>
      <c r="WMR639" s="156"/>
      <c r="WMS639" s="156"/>
      <c r="WMT639" s="156"/>
      <c r="WMU639" s="156"/>
      <c r="WMV639" s="156"/>
      <c r="WMW639" s="156"/>
      <c r="WMX639" s="156"/>
      <c r="WMY639" s="156"/>
      <c r="WMZ639" s="156"/>
      <c r="WNA639" s="156"/>
      <c r="WNB639" s="156"/>
      <c r="WNC639" s="156"/>
      <c r="WND639" s="156"/>
      <c r="WNE639" s="156"/>
      <c r="WNF639" s="156"/>
      <c r="WNG639" s="156"/>
      <c r="WNH639" s="156"/>
      <c r="WNI639" s="156"/>
      <c r="WNJ639" s="156"/>
      <c r="WNK639" s="156"/>
      <c r="WNL639" s="156"/>
      <c r="WNM639" s="156"/>
      <c r="WNN639" s="156"/>
      <c r="WNO639" s="156"/>
      <c r="WNP639" s="156"/>
      <c r="WNQ639" s="156"/>
      <c r="WNR639" s="156"/>
      <c r="WNS639" s="156"/>
      <c r="WNT639" s="156"/>
      <c r="WNU639" s="156"/>
      <c r="WNV639" s="156"/>
      <c r="WNW639" s="156"/>
      <c r="WNX639" s="156"/>
      <c r="WNY639" s="156"/>
      <c r="WNZ639" s="156"/>
      <c r="WOA639" s="156"/>
      <c r="WOB639" s="156"/>
      <c r="WOC639" s="156"/>
      <c r="WOD639" s="156"/>
      <c r="WOE639" s="156"/>
      <c r="WOF639" s="156"/>
      <c r="WOG639" s="156"/>
      <c r="WOH639" s="156"/>
      <c r="WOI639" s="156"/>
      <c r="WOJ639" s="156"/>
      <c r="WOK639" s="156"/>
      <c r="WOL639" s="156"/>
      <c r="WOM639" s="156"/>
      <c r="WON639" s="156"/>
      <c r="WOO639" s="156"/>
      <c r="WOP639" s="156"/>
      <c r="WOQ639" s="156"/>
      <c r="WOR639" s="156"/>
      <c r="WOS639" s="156"/>
      <c r="WOT639" s="156"/>
      <c r="WOU639" s="156"/>
      <c r="WOV639" s="156"/>
      <c r="WOW639" s="156"/>
      <c r="WOX639" s="156"/>
      <c r="WOY639" s="156"/>
      <c r="WOZ639" s="156"/>
      <c r="WPA639" s="156"/>
      <c r="WPB639" s="156"/>
      <c r="WPC639" s="156"/>
      <c r="WPD639" s="156"/>
      <c r="WPE639" s="156"/>
      <c r="WPF639" s="156"/>
      <c r="WPG639" s="156"/>
      <c r="WPH639" s="156"/>
      <c r="WPI639" s="156"/>
      <c r="WPJ639" s="156"/>
      <c r="WPK639" s="156"/>
      <c r="WPL639" s="156"/>
      <c r="WPM639" s="156"/>
      <c r="WPN639" s="156"/>
      <c r="WPO639" s="156"/>
      <c r="WPP639" s="156"/>
      <c r="WPQ639" s="156"/>
      <c r="WPR639" s="156"/>
      <c r="WPS639" s="156"/>
      <c r="WPT639" s="156"/>
      <c r="WPU639" s="156"/>
      <c r="WPV639" s="156"/>
      <c r="WPW639" s="156"/>
      <c r="WPX639" s="156"/>
      <c r="WPY639" s="156"/>
      <c r="WPZ639" s="156"/>
      <c r="WQA639" s="156"/>
      <c r="WQB639" s="156"/>
      <c r="WQC639" s="156"/>
      <c r="WQD639" s="156"/>
      <c r="WQE639" s="156"/>
      <c r="WQF639" s="156"/>
      <c r="WQG639" s="156"/>
      <c r="WQH639" s="156"/>
      <c r="WQI639" s="156"/>
      <c r="WQJ639" s="156"/>
      <c r="WQK639" s="156"/>
      <c r="WQL639" s="156"/>
      <c r="WQM639" s="156"/>
      <c r="WQN639" s="156"/>
      <c r="WQO639" s="156"/>
      <c r="WQP639" s="156"/>
      <c r="WQQ639" s="156"/>
      <c r="WQR639" s="156"/>
      <c r="WQS639" s="156"/>
      <c r="WQT639" s="156"/>
      <c r="WQU639" s="156"/>
      <c r="WQV639" s="156"/>
      <c r="WQW639" s="156"/>
      <c r="WQX639" s="156"/>
      <c r="WQY639" s="156"/>
      <c r="WQZ639" s="156"/>
      <c r="WRA639" s="156"/>
      <c r="WRB639" s="156"/>
      <c r="WRC639" s="156"/>
      <c r="WRD639" s="156"/>
      <c r="WRE639" s="156"/>
      <c r="WRF639" s="156"/>
      <c r="WRG639" s="156"/>
      <c r="WRH639" s="156"/>
      <c r="WRI639" s="156"/>
      <c r="WRJ639" s="156"/>
      <c r="WRK639" s="156"/>
      <c r="WRL639" s="156"/>
      <c r="WRM639" s="156"/>
      <c r="WRN639" s="156"/>
      <c r="WRO639" s="156"/>
      <c r="WRP639" s="156"/>
      <c r="WRQ639" s="156"/>
      <c r="WRR639" s="156"/>
      <c r="WRS639" s="156"/>
      <c r="WRT639" s="156"/>
      <c r="WRU639" s="156"/>
      <c r="WRV639" s="156"/>
      <c r="WRW639" s="156"/>
      <c r="WRX639" s="156"/>
      <c r="WRY639" s="156"/>
      <c r="WRZ639" s="156"/>
      <c r="WSA639" s="156"/>
      <c r="WSB639" s="156"/>
      <c r="WSC639" s="156"/>
      <c r="WSD639" s="156"/>
      <c r="WSE639" s="156"/>
      <c r="WSF639" s="156"/>
      <c r="WSG639" s="156"/>
      <c r="WSH639" s="156"/>
      <c r="WSI639" s="156"/>
      <c r="WSJ639" s="156"/>
      <c r="WSK639" s="156"/>
      <c r="WSL639" s="156"/>
      <c r="WSM639" s="156"/>
      <c r="WSN639" s="156"/>
      <c r="WSO639" s="156"/>
      <c r="WSP639" s="156"/>
      <c r="WSQ639" s="156"/>
      <c r="WSR639" s="156"/>
      <c r="WSS639" s="156"/>
      <c r="WST639" s="156"/>
      <c r="WSU639" s="156"/>
      <c r="WSV639" s="156"/>
      <c r="WSW639" s="156"/>
      <c r="WSX639" s="156"/>
      <c r="WSY639" s="156"/>
      <c r="WSZ639" s="156"/>
      <c r="WTA639" s="156"/>
      <c r="WTB639" s="156"/>
      <c r="WTC639" s="156"/>
      <c r="WTD639" s="156"/>
      <c r="WTE639" s="156"/>
      <c r="WTF639" s="156"/>
      <c r="WTG639" s="156"/>
      <c r="WTH639" s="156"/>
      <c r="WTI639" s="156"/>
      <c r="WTJ639" s="156"/>
      <c r="WTK639" s="156"/>
      <c r="WTL639" s="156"/>
      <c r="WTM639" s="156"/>
      <c r="WTN639" s="156"/>
      <c r="WTO639" s="156"/>
      <c r="WTP639" s="156"/>
      <c r="WTQ639" s="156"/>
      <c r="WTR639" s="156"/>
      <c r="WTS639" s="156"/>
      <c r="WTT639" s="156"/>
      <c r="WTU639" s="156"/>
      <c r="WTV639" s="156"/>
      <c r="WTW639" s="156"/>
      <c r="WTX639" s="156"/>
      <c r="WTY639" s="156"/>
      <c r="WTZ639" s="156"/>
      <c r="WUA639" s="156"/>
      <c r="WUB639" s="156"/>
      <c r="WUC639" s="156"/>
      <c r="WUD639" s="156"/>
      <c r="WUE639" s="156"/>
      <c r="WUF639" s="156"/>
      <c r="WUG639" s="156"/>
      <c r="WUH639" s="156"/>
      <c r="WUI639" s="156"/>
      <c r="WUJ639" s="156"/>
      <c r="WUK639" s="156"/>
      <c r="WUL639" s="156"/>
      <c r="WUM639" s="156"/>
      <c r="WUN639" s="156"/>
      <c r="WUO639" s="156"/>
      <c r="WUP639" s="156"/>
      <c r="WUQ639" s="156"/>
      <c r="WUR639" s="156"/>
      <c r="WUS639" s="156"/>
      <c r="WUT639" s="156"/>
      <c r="WUU639" s="156"/>
      <c r="WUV639" s="156"/>
      <c r="WUW639" s="156"/>
      <c r="WUX639" s="156"/>
      <c r="WUY639" s="156"/>
      <c r="WUZ639" s="156"/>
      <c r="WVA639" s="156"/>
      <c r="WVB639" s="156"/>
      <c r="WVC639" s="156"/>
      <c r="WVD639" s="156"/>
      <c r="WVE639" s="156"/>
      <c r="WVF639" s="156"/>
      <c r="WVG639" s="156"/>
      <c r="WVH639" s="156"/>
      <c r="WVI639" s="156"/>
      <c r="WVJ639" s="156"/>
      <c r="WVK639" s="156"/>
      <c r="WVL639" s="156"/>
      <c r="WVM639" s="156"/>
      <c r="WVN639" s="156"/>
      <c r="WVO639" s="156"/>
      <c r="WVP639" s="156"/>
      <c r="WVQ639" s="156"/>
      <c r="WVR639" s="156"/>
      <c r="WVS639" s="156"/>
      <c r="WVT639" s="156"/>
      <c r="WVU639" s="156"/>
      <c r="WVV639" s="156"/>
      <c r="WVW639" s="156"/>
      <c r="WVX639" s="156"/>
      <c r="WVY639" s="156"/>
      <c r="WVZ639" s="156"/>
      <c r="WWA639" s="156"/>
      <c r="WWB639" s="156"/>
      <c r="WWC639" s="156"/>
      <c r="WWD639" s="156"/>
      <c r="WWE639" s="156"/>
      <c r="WWF639" s="156"/>
      <c r="WWG639" s="156"/>
      <c r="WWH639" s="156"/>
      <c r="WWI639" s="156"/>
      <c r="WWJ639" s="156"/>
      <c r="WWK639" s="156"/>
      <c r="WWL639" s="156"/>
      <c r="WWM639" s="156"/>
      <c r="WWN639" s="156"/>
      <c r="WWO639" s="156"/>
      <c r="WWP639" s="156"/>
      <c r="WWQ639" s="156"/>
      <c r="WWR639" s="156"/>
      <c r="WWS639" s="156"/>
      <c r="WWT639" s="156"/>
      <c r="WWU639" s="156"/>
      <c r="WWV639" s="156"/>
      <c r="WWW639" s="156"/>
      <c r="WWX639" s="156"/>
      <c r="WWY639" s="156"/>
      <c r="WWZ639" s="156"/>
      <c r="WXA639" s="156"/>
      <c r="WXB639" s="156"/>
      <c r="WXC639" s="156"/>
      <c r="WXD639" s="156"/>
      <c r="WXE639" s="156"/>
      <c r="WXF639" s="156"/>
      <c r="WXG639" s="156"/>
      <c r="WXH639" s="156"/>
      <c r="WXI639" s="156"/>
      <c r="WXJ639" s="156"/>
      <c r="WXK639" s="156"/>
      <c r="WXL639" s="156"/>
      <c r="WXM639" s="156"/>
      <c r="WXN639" s="156"/>
      <c r="WXO639" s="156"/>
      <c r="WXP639" s="156"/>
      <c r="WXQ639" s="156"/>
      <c r="WXR639" s="156"/>
      <c r="WXS639" s="156"/>
      <c r="WXT639" s="156"/>
      <c r="WXU639" s="156"/>
      <c r="WXV639" s="156"/>
      <c r="WXW639" s="156"/>
      <c r="WXX639" s="156"/>
      <c r="WXY639" s="156"/>
      <c r="WXZ639" s="156"/>
      <c r="WYA639" s="156"/>
      <c r="WYB639" s="156"/>
      <c r="WYC639" s="156"/>
      <c r="WYD639" s="156"/>
      <c r="WYE639" s="156"/>
      <c r="WYF639" s="156"/>
      <c r="WYG639" s="156"/>
      <c r="WYH639" s="156"/>
      <c r="WYI639" s="156"/>
      <c r="WYJ639" s="156"/>
      <c r="WYK639" s="156"/>
      <c r="WYL639" s="156"/>
      <c r="WYM639" s="156"/>
      <c r="WYN639" s="156"/>
      <c r="WYO639" s="156"/>
      <c r="WYP639" s="156"/>
      <c r="WYQ639" s="156"/>
      <c r="WYR639" s="156"/>
      <c r="WYS639" s="156"/>
      <c r="WYT639" s="156"/>
      <c r="WYU639" s="156"/>
      <c r="WYV639" s="156"/>
      <c r="WYW639" s="156"/>
      <c r="WYX639" s="156"/>
      <c r="WYY639" s="156"/>
      <c r="WYZ639" s="156"/>
      <c r="WZA639" s="156"/>
      <c r="WZB639" s="156"/>
      <c r="WZC639" s="156"/>
      <c r="WZD639" s="156"/>
      <c r="WZE639" s="156"/>
      <c r="WZF639" s="156"/>
      <c r="WZG639" s="156"/>
      <c r="WZH639" s="156"/>
      <c r="WZI639" s="156"/>
      <c r="WZJ639" s="156"/>
      <c r="WZK639" s="156"/>
      <c r="WZL639" s="156"/>
      <c r="WZM639" s="156"/>
      <c r="WZN639" s="156"/>
      <c r="WZO639" s="156"/>
      <c r="WZP639" s="156"/>
      <c r="WZQ639" s="156"/>
      <c r="WZR639" s="156"/>
      <c r="WZS639" s="156"/>
      <c r="WZT639" s="156"/>
      <c r="WZU639" s="156"/>
      <c r="WZV639" s="156"/>
      <c r="WZW639" s="156"/>
      <c r="WZX639" s="156"/>
      <c r="WZY639" s="156"/>
      <c r="WZZ639" s="156"/>
      <c r="XAA639" s="156"/>
      <c r="XAB639" s="156"/>
      <c r="XAC639" s="156"/>
      <c r="XAD639" s="156"/>
      <c r="XAE639" s="156"/>
      <c r="XAF639" s="156"/>
      <c r="XAG639" s="156"/>
      <c r="XAH639" s="156"/>
      <c r="XAI639" s="156"/>
      <c r="XAJ639" s="156"/>
      <c r="XAK639" s="156"/>
      <c r="XAL639" s="156"/>
      <c r="XAM639" s="156"/>
      <c r="XAN639" s="156"/>
      <c r="XAO639" s="156"/>
      <c r="XAP639" s="156"/>
      <c r="XAQ639" s="156"/>
      <c r="XAR639" s="156"/>
      <c r="XAS639" s="156"/>
      <c r="XAT639" s="156"/>
      <c r="XAU639" s="156"/>
      <c r="XAV639" s="156"/>
      <c r="XAW639" s="156"/>
      <c r="XAX639" s="156"/>
      <c r="XAY639" s="156"/>
      <c r="XAZ639" s="156"/>
      <c r="XBA639" s="156"/>
      <c r="XBB639" s="156"/>
      <c r="XBC639" s="156"/>
      <c r="XBD639" s="156"/>
      <c r="XBE639" s="156"/>
      <c r="XBF639" s="156"/>
      <c r="XBG639" s="156"/>
      <c r="XBH639" s="156"/>
      <c r="XBI639" s="156"/>
      <c r="XBJ639" s="156"/>
      <c r="XBK639" s="156"/>
      <c r="XBL639" s="156"/>
      <c r="XBM639" s="156"/>
      <c r="XBN639" s="156"/>
      <c r="XBO639" s="156"/>
      <c r="XBP639" s="156"/>
      <c r="XBQ639" s="156"/>
      <c r="XBR639" s="156"/>
      <c r="XBS639" s="156"/>
      <c r="XBT639" s="156"/>
      <c r="XBU639" s="156"/>
      <c r="XBV639" s="156"/>
      <c r="XBW639" s="156"/>
      <c r="XBX639" s="156"/>
      <c r="XBY639" s="156"/>
      <c r="XBZ639" s="156"/>
      <c r="XCA639" s="156"/>
      <c r="XCB639" s="156"/>
      <c r="XCC639" s="156"/>
      <c r="XCD639" s="156"/>
      <c r="XCE639" s="156"/>
      <c r="XCF639" s="156"/>
      <c r="XCG639" s="156"/>
      <c r="XCH639" s="156"/>
      <c r="XCI639" s="156"/>
      <c r="XCJ639" s="156"/>
      <c r="XCK639" s="156"/>
      <c r="XCL639" s="156"/>
      <c r="XCM639" s="156"/>
      <c r="XCN639" s="156"/>
      <c r="XCO639" s="156"/>
      <c r="XCP639" s="156"/>
      <c r="XCQ639" s="156"/>
      <c r="XCR639" s="156"/>
      <c r="XCS639" s="156"/>
      <c r="XCT639" s="156"/>
      <c r="XCU639" s="156"/>
      <c r="XCV639" s="156"/>
      <c r="XCW639" s="156"/>
      <c r="XCX639" s="156"/>
      <c r="XCY639" s="156"/>
      <c r="XCZ639" s="156"/>
      <c r="XDA639" s="156"/>
      <c r="XDB639" s="156"/>
      <c r="XDC639" s="156"/>
      <c r="XDD639" s="156"/>
      <c r="XDE639" s="156"/>
      <c r="XDF639" s="156"/>
      <c r="XDG639" s="156"/>
      <c r="XDH639" s="156"/>
      <c r="XDI639" s="156"/>
      <c r="XDJ639" s="156"/>
      <c r="XDK639" s="156"/>
      <c r="XDL639" s="156"/>
      <c r="XDM639" s="156"/>
      <c r="XDN639" s="156"/>
      <c r="XDO639" s="156"/>
      <c r="XDP639" s="156"/>
      <c r="XDQ639" s="156"/>
      <c r="XDR639" s="156"/>
      <c r="XDS639" s="156"/>
      <c r="XDT639" s="156"/>
      <c r="XDU639" s="156"/>
      <c r="XDV639" s="156"/>
      <c r="XDW639" s="156"/>
      <c r="XDX639" s="156"/>
      <c r="XDY639" s="156"/>
      <c r="XDZ639" s="156"/>
      <c r="XEA639" s="156"/>
      <c r="XEB639" s="156"/>
      <c r="XEC639" s="156"/>
      <c r="XED639" s="156"/>
      <c r="XEE639" s="156"/>
      <c r="XEF639" s="156"/>
      <c r="XEG639" s="156"/>
      <c r="XEH639" s="156"/>
      <c r="XEI639" s="156"/>
      <c r="XEJ639" s="156"/>
      <c r="XEK639" s="156"/>
      <c r="XEL639" s="156"/>
      <c r="XEM639" s="156"/>
      <c r="XEN639" s="156"/>
      <c r="XEO639" s="156"/>
      <c r="XEP639" s="156"/>
      <c r="XEQ639" s="156"/>
      <c r="XER639" s="156"/>
      <c r="XES639" s="156"/>
      <c r="XET639" s="156"/>
      <c r="XEU639" s="156"/>
      <c r="XEV639" s="156"/>
      <c r="XEW639" s="156"/>
      <c r="XEX639" s="156"/>
      <c r="XEY639" s="156"/>
      <c r="XEZ639" s="156"/>
      <c r="XFA639" s="156"/>
      <c r="XFB639" s="156"/>
      <c r="XFC639" s="156"/>
      <c r="XFD639" s="156"/>
    </row>
    <row r="640" spans="1:16384">
      <c r="A640" s="46">
        <v>42767</v>
      </c>
      <c r="B640" s="13" t="str">
        <f t="shared" si="180"/>
        <v>Feb</v>
      </c>
      <c r="C640" s="183"/>
      <c r="D640" s="183"/>
      <c r="E640" s="183"/>
      <c r="F640" s="183"/>
      <c r="G640" s="183"/>
      <c r="H640" s="183"/>
      <c r="I640" s="12">
        <f>VLOOKUP($B640,'Gas wholesale lookups'!$A$4:$L$15,'Inputs - Gas wholesale index'!I$2,FALSE)</f>
        <v>208526.18181818182</v>
      </c>
      <c r="J640" s="12">
        <f>VLOOKUP($B640,'Gas wholesale lookups'!$A$4:$L$15,'Inputs - Gas wholesale index'!J$2,FALSE)</f>
        <v>166168.27272727274</v>
      </c>
      <c r="K640" s="12">
        <f>VLOOKUP($B640,'Gas wholesale lookups'!$A$4:$L$15,'Inputs - Gas wholesale index'!K$2,FALSE)</f>
        <v>291847.5</v>
      </c>
      <c r="L640" s="12">
        <f>VLOOKUP($B640,'Gas wholesale lookups'!$A$4:$L$15,'Inputs - Gas wholesale index'!L$2,FALSE)</f>
        <v>332991.45454545453</v>
      </c>
      <c r="M640" s="12">
        <f>VLOOKUP($B640,'Gas wholesale lookups'!$A$4:$L$15,'Inputs - Gas wholesale index'!M$2,FALSE)</f>
        <v>208526.18181818182</v>
      </c>
      <c r="N640" s="12">
        <f>VLOOKUP($B640,'Gas wholesale lookups'!$A$4:$L$15,'Inputs - Gas wholesale index'!N$2,FALSE)</f>
        <v>166168.27272727274</v>
      </c>
      <c r="O640" s="37">
        <f>VLOOKUP($B640,'Gas wholesale lookups'!$A$4:$R$15,'Inputs - Gas wholesale index'!O$2,FALSE)</f>
        <v>0</v>
      </c>
      <c r="P640" s="37">
        <f>VLOOKUP($B640,'Gas wholesale lookups'!$A$4:$R$15,'Inputs - Gas wholesale index'!P$2,FALSE)</f>
        <v>0</v>
      </c>
      <c r="Q640" s="37">
        <f>VLOOKUP($B640,'Gas wholesale lookups'!$A$4:$R$15,'Inputs - Gas wholesale index'!Q$2,FALSE)</f>
        <v>1</v>
      </c>
      <c r="R640" s="37">
        <f>VLOOKUP($B640,'Gas wholesale lookups'!$A$4:$R$15,'Inputs - Gas wholesale index'!R$2,FALSE)</f>
        <v>1</v>
      </c>
      <c r="S640" s="37">
        <f>VLOOKUP($B640,'Gas wholesale lookups'!$A$4:$R$15,'Inputs - Gas wholesale index'!S$2,FALSE)</f>
        <v>1</v>
      </c>
      <c r="T640" s="37">
        <f>VLOOKUP($B640,'Gas wholesale lookups'!$A$4:$R$15,'Inputs - Gas wholesale index'!T$2,FALSE)</f>
        <v>1</v>
      </c>
      <c r="U640" s="12">
        <f t="shared" si="181"/>
        <v>0</v>
      </c>
      <c r="V640" s="12">
        <f t="shared" si="182"/>
        <v>0</v>
      </c>
      <c r="W640" s="12">
        <f t="shared" si="183"/>
        <v>291847.5</v>
      </c>
      <c r="X640" s="12">
        <f t="shared" si="184"/>
        <v>332991.45454545453</v>
      </c>
      <c r="Y640" s="12">
        <f t="shared" si="185"/>
        <v>208526.18181818182</v>
      </c>
      <c r="Z640" s="12">
        <f t="shared" si="186"/>
        <v>166168.27272727274</v>
      </c>
      <c r="AA640" s="12">
        <f t="shared" si="187"/>
        <v>999533.40909090918</v>
      </c>
      <c r="AB640" s="22">
        <f t="shared" si="188"/>
        <v>0</v>
      </c>
      <c r="AC640" s="22">
        <f t="shared" si="189"/>
        <v>0</v>
      </c>
      <c r="AD640" s="22">
        <f t="shared" si="190"/>
        <v>0</v>
      </c>
      <c r="AE640" s="22">
        <f t="shared" si="191"/>
        <v>0</v>
      </c>
      <c r="AF640" s="22">
        <f t="shared" si="192"/>
        <v>0</v>
      </c>
      <c r="AG640" s="22">
        <f t="shared" si="193"/>
        <v>0</v>
      </c>
      <c r="AH640" s="22">
        <f t="shared" si="194"/>
        <v>0</v>
      </c>
      <c r="AI640" s="43" t="str">
        <f t="shared" si="195"/>
        <v>n/a</v>
      </c>
      <c r="AJ640" s="2" t="str">
        <f t="shared" si="178"/>
        <v>2017-18 Winter</v>
      </c>
      <c r="AK640" s="2" t="str">
        <f t="shared" si="179"/>
        <v>2016-17 Winter</v>
      </c>
      <c r="AL640" s="127">
        <v>0</v>
      </c>
    </row>
    <row r="641" spans="1:38">
      <c r="A641" s="46">
        <v>42768</v>
      </c>
      <c r="B641" s="13" t="str">
        <f t="shared" si="180"/>
        <v>Feb</v>
      </c>
      <c r="C641" s="183"/>
      <c r="D641" s="183"/>
      <c r="E641" s="183"/>
      <c r="F641" s="183"/>
      <c r="G641" s="183"/>
      <c r="H641" s="183"/>
      <c r="I641" s="12">
        <f>VLOOKUP($B641,'Gas wholesale lookups'!$A$4:$L$15,'Inputs - Gas wholesale index'!I$2,FALSE)</f>
        <v>208526.18181818182</v>
      </c>
      <c r="J641" s="12">
        <f>VLOOKUP($B641,'Gas wholesale lookups'!$A$4:$L$15,'Inputs - Gas wholesale index'!J$2,FALSE)</f>
        <v>166168.27272727274</v>
      </c>
      <c r="K641" s="12">
        <f>VLOOKUP($B641,'Gas wholesale lookups'!$A$4:$L$15,'Inputs - Gas wholesale index'!K$2,FALSE)</f>
        <v>291847.5</v>
      </c>
      <c r="L641" s="12">
        <f>VLOOKUP($B641,'Gas wholesale lookups'!$A$4:$L$15,'Inputs - Gas wholesale index'!L$2,FALSE)</f>
        <v>332991.45454545453</v>
      </c>
      <c r="M641" s="12">
        <f>VLOOKUP($B641,'Gas wholesale lookups'!$A$4:$L$15,'Inputs - Gas wholesale index'!M$2,FALSE)</f>
        <v>208526.18181818182</v>
      </c>
      <c r="N641" s="12">
        <f>VLOOKUP($B641,'Gas wholesale lookups'!$A$4:$L$15,'Inputs - Gas wholesale index'!N$2,FALSE)</f>
        <v>166168.27272727274</v>
      </c>
      <c r="O641" s="37">
        <f>VLOOKUP($B641,'Gas wholesale lookups'!$A$4:$R$15,'Inputs - Gas wholesale index'!O$2,FALSE)</f>
        <v>0</v>
      </c>
      <c r="P641" s="37">
        <f>VLOOKUP($B641,'Gas wholesale lookups'!$A$4:$R$15,'Inputs - Gas wholesale index'!P$2,FALSE)</f>
        <v>0</v>
      </c>
      <c r="Q641" s="37">
        <f>VLOOKUP($B641,'Gas wholesale lookups'!$A$4:$R$15,'Inputs - Gas wholesale index'!Q$2,FALSE)</f>
        <v>1</v>
      </c>
      <c r="R641" s="37">
        <f>VLOOKUP($B641,'Gas wholesale lookups'!$A$4:$R$15,'Inputs - Gas wholesale index'!R$2,FALSE)</f>
        <v>1</v>
      </c>
      <c r="S641" s="37">
        <f>VLOOKUP($B641,'Gas wholesale lookups'!$A$4:$R$15,'Inputs - Gas wholesale index'!S$2,FALSE)</f>
        <v>1</v>
      </c>
      <c r="T641" s="37">
        <f>VLOOKUP($B641,'Gas wholesale lookups'!$A$4:$R$15,'Inputs - Gas wholesale index'!T$2,FALSE)</f>
        <v>1</v>
      </c>
      <c r="U641" s="12">
        <f t="shared" si="181"/>
        <v>0</v>
      </c>
      <c r="V641" s="12">
        <f t="shared" si="182"/>
        <v>0</v>
      </c>
      <c r="W641" s="12">
        <f t="shared" si="183"/>
        <v>291847.5</v>
      </c>
      <c r="X641" s="12">
        <f t="shared" si="184"/>
        <v>332991.45454545453</v>
      </c>
      <c r="Y641" s="12">
        <f t="shared" si="185"/>
        <v>208526.18181818182</v>
      </c>
      <c r="Z641" s="12">
        <f t="shared" si="186"/>
        <v>166168.27272727274</v>
      </c>
      <c r="AA641" s="12">
        <f t="shared" si="187"/>
        <v>999533.40909090918</v>
      </c>
      <c r="AB641" s="22">
        <f t="shared" si="188"/>
        <v>0</v>
      </c>
      <c r="AC641" s="22">
        <f t="shared" si="189"/>
        <v>0</v>
      </c>
      <c r="AD641" s="22">
        <f t="shared" si="190"/>
        <v>0</v>
      </c>
      <c r="AE641" s="22">
        <f t="shared" si="191"/>
        <v>0</v>
      </c>
      <c r="AF641" s="22">
        <f t="shared" si="192"/>
        <v>0</v>
      </c>
      <c r="AG641" s="22">
        <f t="shared" si="193"/>
        <v>0</v>
      </c>
      <c r="AH641" s="22">
        <f t="shared" si="194"/>
        <v>0</v>
      </c>
      <c r="AI641" s="43" t="str">
        <f t="shared" si="195"/>
        <v>n/a</v>
      </c>
      <c r="AJ641" s="2" t="str">
        <f t="shared" si="178"/>
        <v>2017-18 Winter</v>
      </c>
      <c r="AK641" s="2" t="str">
        <f t="shared" si="179"/>
        <v>2016-17 Winter</v>
      </c>
      <c r="AL641" s="127">
        <v>0</v>
      </c>
    </row>
    <row r="642" spans="1:38">
      <c r="A642" s="46">
        <v>42769</v>
      </c>
      <c r="B642" s="13" t="str">
        <f t="shared" si="180"/>
        <v>Feb</v>
      </c>
      <c r="C642" s="183"/>
      <c r="D642" s="183"/>
      <c r="E642" s="183"/>
      <c r="F642" s="183"/>
      <c r="G642" s="183"/>
      <c r="H642" s="183"/>
      <c r="I642" s="12">
        <f>VLOOKUP($B642,'Gas wholesale lookups'!$A$4:$L$15,'Inputs - Gas wholesale index'!I$2,FALSE)</f>
        <v>208526.18181818182</v>
      </c>
      <c r="J642" s="12">
        <f>VLOOKUP($B642,'Gas wholesale lookups'!$A$4:$L$15,'Inputs - Gas wholesale index'!J$2,FALSE)</f>
        <v>166168.27272727274</v>
      </c>
      <c r="K642" s="12">
        <f>VLOOKUP($B642,'Gas wholesale lookups'!$A$4:$L$15,'Inputs - Gas wholesale index'!K$2,FALSE)</f>
        <v>291847.5</v>
      </c>
      <c r="L642" s="12">
        <f>VLOOKUP($B642,'Gas wholesale lookups'!$A$4:$L$15,'Inputs - Gas wholesale index'!L$2,FALSE)</f>
        <v>332991.45454545453</v>
      </c>
      <c r="M642" s="12">
        <f>VLOOKUP($B642,'Gas wholesale lookups'!$A$4:$L$15,'Inputs - Gas wholesale index'!M$2,FALSE)</f>
        <v>208526.18181818182</v>
      </c>
      <c r="N642" s="12">
        <f>VLOOKUP($B642,'Gas wholesale lookups'!$A$4:$L$15,'Inputs - Gas wholesale index'!N$2,FALSE)</f>
        <v>166168.27272727274</v>
      </c>
      <c r="O642" s="37">
        <f>VLOOKUP($B642,'Gas wholesale lookups'!$A$4:$R$15,'Inputs - Gas wholesale index'!O$2,FALSE)</f>
        <v>0</v>
      </c>
      <c r="P642" s="37">
        <f>VLOOKUP($B642,'Gas wholesale lookups'!$A$4:$R$15,'Inputs - Gas wholesale index'!P$2,FALSE)</f>
        <v>0</v>
      </c>
      <c r="Q642" s="37">
        <f>VLOOKUP($B642,'Gas wholesale lookups'!$A$4:$R$15,'Inputs - Gas wholesale index'!Q$2,FALSE)</f>
        <v>1</v>
      </c>
      <c r="R642" s="37">
        <f>VLOOKUP($B642,'Gas wholesale lookups'!$A$4:$R$15,'Inputs - Gas wholesale index'!R$2,FALSE)</f>
        <v>1</v>
      </c>
      <c r="S642" s="37">
        <f>VLOOKUP($B642,'Gas wholesale lookups'!$A$4:$R$15,'Inputs - Gas wholesale index'!S$2,FALSE)</f>
        <v>1</v>
      </c>
      <c r="T642" s="37">
        <f>VLOOKUP($B642,'Gas wholesale lookups'!$A$4:$R$15,'Inputs - Gas wholesale index'!T$2,FALSE)</f>
        <v>1</v>
      </c>
      <c r="U642" s="12">
        <f t="shared" si="181"/>
        <v>0</v>
      </c>
      <c r="V642" s="12">
        <f t="shared" si="182"/>
        <v>0</v>
      </c>
      <c r="W642" s="12">
        <f t="shared" si="183"/>
        <v>291847.5</v>
      </c>
      <c r="X642" s="12">
        <f t="shared" si="184"/>
        <v>332991.45454545453</v>
      </c>
      <c r="Y642" s="12">
        <f t="shared" si="185"/>
        <v>208526.18181818182</v>
      </c>
      <c r="Z642" s="12">
        <f t="shared" si="186"/>
        <v>166168.27272727274</v>
      </c>
      <c r="AA642" s="12">
        <f t="shared" si="187"/>
        <v>999533.40909090918</v>
      </c>
      <c r="AB642" s="22">
        <f t="shared" si="188"/>
        <v>0</v>
      </c>
      <c r="AC642" s="22">
        <f t="shared" si="189"/>
        <v>0</v>
      </c>
      <c r="AD642" s="22">
        <f t="shared" si="190"/>
        <v>0</v>
      </c>
      <c r="AE642" s="22">
        <f t="shared" si="191"/>
        <v>0</v>
      </c>
      <c r="AF642" s="22">
        <f t="shared" si="192"/>
        <v>0</v>
      </c>
      <c r="AG642" s="22">
        <f t="shared" si="193"/>
        <v>0</v>
      </c>
      <c r="AH642" s="22">
        <f t="shared" si="194"/>
        <v>0</v>
      </c>
      <c r="AI642" s="43" t="str">
        <f t="shared" si="195"/>
        <v>n/a</v>
      </c>
      <c r="AJ642" s="2" t="str">
        <f t="shared" si="178"/>
        <v>2017-18 Winter</v>
      </c>
      <c r="AK642" s="2" t="str">
        <f t="shared" si="179"/>
        <v>2016-17 Winter</v>
      </c>
      <c r="AL642" s="127">
        <v>0</v>
      </c>
    </row>
    <row r="643" spans="1:38">
      <c r="A643" s="46">
        <v>42772</v>
      </c>
      <c r="B643" s="13" t="str">
        <f t="shared" si="180"/>
        <v>Feb</v>
      </c>
      <c r="C643" s="183"/>
      <c r="D643" s="183"/>
      <c r="E643" s="183"/>
      <c r="F643" s="183"/>
      <c r="G643" s="183"/>
      <c r="H643" s="183"/>
      <c r="I643" s="12">
        <f>VLOOKUP($B643,'Gas wholesale lookups'!$A$4:$L$15,'Inputs - Gas wholesale index'!I$2,FALSE)</f>
        <v>208526.18181818182</v>
      </c>
      <c r="J643" s="12">
        <f>VLOOKUP($B643,'Gas wholesale lookups'!$A$4:$L$15,'Inputs - Gas wholesale index'!J$2,FALSE)</f>
        <v>166168.27272727274</v>
      </c>
      <c r="K643" s="12">
        <f>VLOOKUP($B643,'Gas wholesale lookups'!$A$4:$L$15,'Inputs - Gas wholesale index'!K$2,FALSE)</f>
        <v>291847.5</v>
      </c>
      <c r="L643" s="12">
        <f>VLOOKUP($B643,'Gas wholesale lookups'!$A$4:$L$15,'Inputs - Gas wholesale index'!L$2,FALSE)</f>
        <v>332991.45454545453</v>
      </c>
      <c r="M643" s="12">
        <f>VLOOKUP($B643,'Gas wholesale lookups'!$A$4:$L$15,'Inputs - Gas wholesale index'!M$2,FALSE)</f>
        <v>208526.18181818182</v>
      </c>
      <c r="N643" s="12">
        <f>VLOOKUP($B643,'Gas wholesale lookups'!$A$4:$L$15,'Inputs - Gas wholesale index'!N$2,FALSE)</f>
        <v>166168.27272727274</v>
      </c>
      <c r="O643" s="37">
        <f>VLOOKUP($B643,'Gas wholesale lookups'!$A$4:$R$15,'Inputs - Gas wholesale index'!O$2,FALSE)</f>
        <v>0</v>
      </c>
      <c r="P643" s="37">
        <f>VLOOKUP($B643,'Gas wholesale lookups'!$A$4:$R$15,'Inputs - Gas wholesale index'!P$2,FALSE)</f>
        <v>0</v>
      </c>
      <c r="Q643" s="37">
        <f>VLOOKUP($B643,'Gas wholesale lookups'!$A$4:$R$15,'Inputs - Gas wholesale index'!Q$2,FALSE)</f>
        <v>1</v>
      </c>
      <c r="R643" s="37">
        <f>VLOOKUP($B643,'Gas wholesale lookups'!$A$4:$R$15,'Inputs - Gas wholesale index'!R$2,FALSE)</f>
        <v>1</v>
      </c>
      <c r="S643" s="37">
        <f>VLOOKUP($B643,'Gas wholesale lookups'!$A$4:$R$15,'Inputs - Gas wholesale index'!S$2,FALSE)</f>
        <v>1</v>
      </c>
      <c r="T643" s="37">
        <f>VLOOKUP($B643,'Gas wholesale lookups'!$A$4:$R$15,'Inputs - Gas wholesale index'!T$2,FALSE)</f>
        <v>1</v>
      </c>
      <c r="U643" s="12">
        <f t="shared" si="181"/>
        <v>0</v>
      </c>
      <c r="V643" s="12">
        <f t="shared" si="182"/>
        <v>0</v>
      </c>
      <c r="W643" s="12">
        <f t="shared" si="183"/>
        <v>291847.5</v>
      </c>
      <c r="X643" s="12">
        <f t="shared" si="184"/>
        <v>332991.45454545453</v>
      </c>
      <c r="Y643" s="12">
        <f t="shared" si="185"/>
        <v>208526.18181818182</v>
      </c>
      <c r="Z643" s="12">
        <f t="shared" si="186"/>
        <v>166168.27272727274</v>
      </c>
      <c r="AA643" s="12">
        <f t="shared" si="187"/>
        <v>999533.40909090918</v>
      </c>
      <c r="AB643" s="22">
        <f t="shared" si="188"/>
        <v>0</v>
      </c>
      <c r="AC643" s="22">
        <f t="shared" si="189"/>
        <v>0</v>
      </c>
      <c r="AD643" s="22">
        <f t="shared" si="190"/>
        <v>0</v>
      </c>
      <c r="AE643" s="22">
        <f t="shared" si="191"/>
        <v>0</v>
      </c>
      <c r="AF643" s="22">
        <f t="shared" si="192"/>
        <v>0</v>
      </c>
      <c r="AG643" s="22">
        <f t="shared" si="193"/>
        <v>0</v>
      </c>
      <c r="AH643" s="22">
        <f t="shared" si="194"/>
        <v>0</v>
      </c>
      <c r="AI643" s="43" t="str">
        <f t="shared" si="195"/>
        <v>n/a</v>
      </c>
      <c r="AJ643" s="2" t="str">
        <f t="shared" si="178"/>
        <v>2017-18 Winter</v>
      </c>
      <c r="AK643" s="2" t="str">
        <f t="shared" si="179"/>
        <v>2016-17 Winter</v>
      </c>
      <c r="AL643" s="127">
        <v>0</v>
      </c>
    </row>
    <row r="644" spans="1:38">
      <c r="A644" s="46">
        <v>42773</v>
      </c>
      <c r="B644" s="13" t="str">
        <f t="shared" si="180"/>
        <v>Feb</v>
      </c>
      <c r="C644" s="183"/>
      <c r="D644" s="183"/>
      <c r="E644" s="183"/>
      <c r="F644" s="183"/>
      <c r="G644" s="183"/>
      <c r="H644" s="183"/>
      <c r="I644" s="12">
        <f>VLOOKUP($B644,'Gas wholesale lookups'!$A$4:$L$15,'Inputs - Gas wholesale index'!I$2,FALSE)</f>
        <v>208526.18181818182</v>
      </c>
      <c r="J644" s="12">
        <f>VLOOKUP($B644,'Gas wholesale lookups'!$A$4:$L$15,'Inputs - Gas wholesale index'!J$2,FALSE)</f>
        <v>166168.27272727274</v>
      </c>
      <c r="K644" s="12">
        <f>VLOOKUP($B644,'Gas wholesale lookups'!$A$4:$L$15,'Inputs - Gas wholesale index'!K$2,FALSE)</f>
        <v>291847.5</v>
      </c>
      <c r="L644" s="12">
        <f>VLOOKUP($B644,'Gas wholesale lookups'!$A$4:$L$15,'Inputs - Gas wholesale index'!L$2,FALSE)</f>
        <v>332991.45454545453</v>
      </c>
      <c r="M644" s="12">
        <f>VLOOKUP($B644,'Gas wholesale lookups'!$A$4:$L$15,'Inputs - Gas wholesale index'!M$2,FALSE)</f>
        <v>208526.18181818182</v>
      </c>
      <c r="N644" s="12">
        <f>VLOOKUP($B644,'Gas wholesale lookups'!$A$4:$L$15,'Inputs - Gas wholesale index'!N$2,FALSE)</f>
        <v>166168.27272727274</v>
      </c>
      <c r="O644" s="37">
        <f>VLOOKUP($B644,'Gas wholesale lookups'!$A$4:$R$15,'Inputs - Gas wholesale index'!O$2,FALSE)</f>
        <v>0</v>
      </c>
      <c r="P644" s="37">
        <f>VLOOKUP($B644,'Gas wholesale lookups'!$A$4:$R$15,'Inputs - Gas wholesale index'!P$2,FALSE)</f>
        <v>0</v>
      </c>
      <c r="Q644" s="37">
        <f>VLOOKUP($B644,'Gas wholesale lookups'!$A$4:$R$15,'Inputs - Gas wholesale index'!Q$2,FALSE)</f>
        <v>1</v>
      </c>
      <c r="R644" s="37">
        <f>VLOOKUP($B644,'Gas wholesale lookups'!$A$4:$R$15,'Inputs - Gas wholesale index'!R$2,FALSE)</f>
        <v>1</v>
      </c>
      <c r="S644" s="37">
        <f>VLOOKUP($B644,'Gas wholesale lookups'!$A$4:$R$15,'Inputs - Gas wholesale index'!S$2,FALSE)</f>
        <v>1</v>
      </c>
      <c r="T644" s="37">
        <f>VLOOKUP($B644,'Gas wholesale lookups'!$A$4:$R$15,'Inputs - Gas wholesale index'!T$2,FALSE)</f>
        <v>1</v>
      </c>
      <c r="U644" s="12">
        <f t="shared" si="181"/>
        <v>0</v>
      </c>
      <c r="V644" s="12">
        <f t="shared" si="182"/>
        <v>0</v>
      </c>
      <c r="W644" s="12">
        <f t="shared" si="183"/>
        <v>291847.5</v>
      </c>
      <c r="X644" s="12">
        <f t="shared" si="184"/>
        <v>332991.45454545453</v>
      </c>
      <c r="Y644" s="12">
        <f t="shared" si="185"/>
        <v>208526.18181818182</v>
      </c>
      <c r="Z644" s="12">
        <f t="shared" si="186"/>
        <v>166168.27272727274</v>
      </c>
      <c r="AA644" s="12">
        <f t="shared" si="187"/>
        <v>999533.40909090918</v>
      </c>
      <c r="AB644" s="22">
        <f t="shared" si="188"/>
        <v>0</v>
      </c>
      <c r="AC644" s="22">
        <f t="shared" si="189"/>
        <v>0</v>
      </c>
      <c r="AD644" s="22">
        <f t="shared" si="190"/>
        <v>0</v>
      </c>
      <c r="AE644" s="22">
        <f t="shared" si="191"/>
        <v>0</v>
      </c>
      <c r="AF644" s="22">
        <f t="shared" si="192"/>
        <v>0</v>
      </c>
      <c r="AG644" s="22">
        <f t="shared" si="193"/>
        <v>0</v>
      </c>
      <c r="AH644" s="22">
        <f t="shared" si="194"/>
        <v>0</v>
      </c>
      <c r="AI644" s="43" t="str">
        <f t="shared" si="195"/>
        <v>n/a</v>
      </c>
      <c r="AJ644" s="2" t="str">
        <f t="shared" si="178"/>
        <v>2017-18 Winter</v>
      </c>
      <c r="AK644" s="2" t="str">
        <f t="shared" si="179"/>
        <v>2016-17 Winter</v>
      </c>
      <c r="AL644" s="127">
        <v>0</v>
      </c>
    </row>
    <row r="645" spans="1:38">
      <c r="A645" s="46">
        <v>42774</v>
      </c>
      <c r="B645" s="13" t="str">
        <f t="shared" si="180"/>
        <v>Feb</v>
      </c>
      <c r="C645" s="183"/>
      <c r="D645" s="183"/>
      <c r="E645" s="183"/>
      <c r="F645" s="183"/>
      <c r="G645" s="183"/>
      <c r="H645" s="183"/>
      <c r="I645" s="12">
        <f>VLOOKUP($B645,'Gas wholesale lookups'!$A$4:$L$15,'Inputs - Gas wholesale index'!I$2,FALSE)</f>
        <v>208526.18181818182</v>
      </c>
      <c r="J645" s="12">
        <f>VLOOKUP($B645,'Gas wholesale lookups'!$A$4:$L$15,'Inputs - Gas wholesale index'!J$2,FALSE)</f>
        <v>166168.27272727274</v>
      </c>
      <c r="K645" s="12">
        <f>VLOOKUP($B645,'Gas wholesale lookups'!$A$4:$L$15,'Inputs - Gas wholesale index'!K$2,FALSE)</f>
        <v>291847.5</v>
      </c>
      <c r="L645" s="12">
        <f>VLOOKUP($B645,'Gas wholesale lookups'!$A$4:$L$15,'Inputs - Gas wholesale index'!L$2,FALSE)</f>
        <v>332991.45454545453</v>
      </c>
      <c r="M645" s="12">
        <f>VLOOKUP($B645,'Gas wholesale lookups'!$A$4:$L$15,'Inputs - Gas wholesale index'!M$2,FALSE)</f>
        <v>208526.18181818182</v>
      </c>
      <c r="N645" s="12">
        <f>VLOOKUP($B645,'Gas wholesale lookups'!$A$4:$L$15,'Inputs - Gas wholesale index'!N$2,FALSE)</f>
        <v>166168.27272727274</v>
      </c>
      <c r="O645" s="37">
        <f>VLOOKUP($B645,'Gas wholesale lookups'!$A$4:$R$15,'Inputs - Gas wholesale index'!O$2,FALSE)</f>
        <v>0</v>
      </c>
      <c r="P645" s="37">
        <f>VLOOKUP($B645,'Gas wholesale lookups'!$A$4:$R$15,'Inputs - Gas wholesale index'!P$2,FALSE)</f>
        <v>0</v>
      </c>
      <c r="Q645" s="37">
        <f>VLOOKUP($B645,'Gas wholesale lookups'!$A$4:$R$15,'Inputs - Gas wholesale index'!Q$2,FALSE)</f>
        <v>1</v>
      </c>
      <c r="R645" s="37">
        <f>VLOOKUP($B645,'Gas wholesale lookups'!$A$4:$R$15,'Inputs - Gas wholesale index'!R$2,FALSE)</f>
        <v>1</v>
      </c>
      <c r="S645" s="37">
        <f>VLOOKUP($B645,'Gas wholesale lookups'!$A$4:$R$15,'Inputs - Gas wholesale index'!S$2,FALSE)</f>
        <v>1</v>
      </c>
      <c r="T645" s="37">
        <f>VLOOKUP($B645,'Gas wholesale lookups'!$A$4:$R$15,'Inputs - Gas wholesale index'!T$2,FALSE)</f>
        <v>1</v>
      </c>
      <c r="U645" s="12">
        <f t="shared" si="181"/>
        <v>0</v>
      </c>
      <c r="V645" s="12">
        <f t="shared" si="182"/>
        <v>0</v>
      </c>
      <c r="W645" s="12">
        <f t="shared" si="183"/>
        <v>291847.5</v>
      </c>
      <c r="X645" s="12">
        <f t="shared" si="184"/>
        <v>332991.45454545453</v>
      </c>
      <c r="Y645" s="12">
        <f t="shared" si="185"/>
        <v>208526.18181818182</v>
      </c>
      <c r="Z645" s="12">
        <f t="shared" si="186"/>
        <v>166168.27272727274</v>
      </c>
      <c r="AA645" s="12">
        <f t="shared" si="187"/>
        <v>999533.40909090918</v>
      </c>
      <c r="AB645" s="22">
        <f t="shared" si="188"/>
        <v>0</v>
      </c>
      <c r="AC645" s="22">
        <f t="shared" si="189"/>
        <v>0</v>
      </c>
      <c r="AD645" s="22">
        <f t="shared" si="190"/>
        <v>0</v>
      </c>
      <c r="AE645" s="22">
        <f t="shared" si="191"/>
        <v>0</v>
      </c>
      <c r="AF645" s="22">
        <f t="shared" si="192"/>
        <v>0</v>
      </c>
      <c r="AG645" s="22">
        <f t="shared" si="193"/>
        <v>0</v>
      </c>
      <c r="AH645" s="22">
        <f t="shared" si="194"/>
        <v>0</v>
      </c>
      <c r="AI645" s="43" t="str">
        <f t="shared" si="195"/>
        <v>n/a</v>
      </c>
      <c r="AJ645" s="2" t="str">
        <f t="shared" si="178"/>
        <v>2017-18 Winter</v>
      </c>
      <c r="AK645" s="2" t="str">
        <f t="shared" si="179"/>
        <v>2016-17 Winter</v>
      </c>
      <c r="AL645" s="127">
        <v>0</v>
      </c>
    </row>
    <row r="646" spans="1:38">
      <c r="A646" s="46">
        <v>42775</v>
      </c>
      <c r="B646" s="13" t="str">
        <f t="shared" si="180"/>
        <v>Feb</v>
      </c>
      <c r="C646" s="183"/>
      <c r="D646" s="183"/>
      <c r="E646" s="183"/>
      <c r="F646" s="183"/>
      <c r="G646" s="183"/>
      <c r="H646" s="183"/>
      <c r="I646" s="12">
        <f>VLOOKUP($B646,'Gas wholesale lookups'!$A$4:$L$15,'Inputs - Gas wholesale index'!I$2,FALSE)</f>
        <v>208526.18181818182</v>
      </c>
      <c r="J646" s="12">
        <f>VLOOKUP($B646,'Gas wholesale lookups'!$A$4:$L$15,'Inputs - Gas wholesale index'!J$2,FALSE)</f>
        <v>166168.27272727274</v>
      </c>
      <c r="K646" s="12">
        <f>VLOOKUP($B646,'Gas wholesale lookups'!$A$4:$L$15,'Inputs - Gas wholesale index'!K$2,FALSE)</f>
        <v>291847.5</v>
      </c>
      <c r="L646" s="12">
        <f>VLOOKUP($B646,'Gas wholesale lookups'!$A$4:$L$15,'Inputs - Gas wholesale index'!L$2,FALSE)</f>
        <v>332991.45454545453</v>
      </c>
      <c r="M646" s="12">
        <f>VLOOKUP($B646,'Gas wholesale lookups'!$A$4:$L$15,'Inputs - Gas wholesale index'!M$2,FALSE)</f>
        <v>208526.18181818182</v>
      </c>
      <c r="N646" s="12">
        <f>VLOOKUP($B646,'Gas wholesale lookups'!$A$4:$L$15,'Inputs - Gas wholesale index'!N$2,FALSE)</f>
        <v>166168.27272727274</v>
      </c>
      <c r="O646" s="37">
        <f>VLOOKUP($B646,'Gas wholesale lookups'!$A$4:$R$15,'Inputs - Gas wholesale index'!O$2,FALSE)</f>
        <v>0</v>
      </c>
      <c r="P646" s="37">
        <f>VLOOKUP($B646,'Gas wholesale lookups'!$A$4:$R$15,'Inputs - Gas wholesale index'!P$2,FALSE)</f>
        <v>0</v>
      </c>
      <c r="Q646" s="37">
        <f>VLOOKUP($B646,'Gas wholesale lookups'!$A$4:$R$15,'Inputs - Gas wholesale index'!Q$2,FALSE)</f>
        <v>1</v>
      </c>
      <c r="R646" s="37">
        <f>VLOOKUP($B646,'Gas wholesale lookups'!$A$4:$R$15,'Inputs - Gas wholesale index'!R$2,FALSE)</f>
        <v>1</v>
      </c>
      <c r="S646" s="37">
        <f>VLOOKUP($B646,'Gas wholesale lookups'!$A$4:$R$15,'Inputs - Gas wholesale index'!S$2,FALSE)</f>
        <v>1</v>
      </c>
      <c r="T646" s="37">
        <f>VLOOKUP($B646,'Gas wholesale lookups'!$A$4:$R$15,'Inputs - Gas wholesale index'!T$2,FALSE)</f>
        <v>1</v>
      </c>
      <c r="U646" s="12">
        <f t="shared" si="181"/>
        <v>0</v>
      </c>
      <c r="V646" s="12">
        <f t="shared" si="182"/>
        <v>0</v>
      </c>
      <c r="W646" s="12">
        <f t="shared" si="183"/>
        <v>291847.5</v>
      </c>
      <c r="X646" s="12">
        <f t="shared" si="184"/>
        <v>332991.45454545453</v>
      </c>
      <c r="Y646" s="12">
        <f t="shared" si="185"/>
        <v>208526.18181818182</v>
      </c>
      <c r="Z646" s="12">
        <f t="shared" si="186"/>
        <v>166168.27272727274</v>
      </c>
      <c r="AA646" s="12">
        <f t="shared" si="187"/>
        <v>999533.40909090918</v>
      </c>
      <c r="AB646" s="22">
        <f t="shared" si="188"/>
        <v>0</v>
      </c>
      <c r="AC646" s="22">
        <f t="shared" si="189"/>
        <v>0</v>
      </c>
      <c r="AD646" s="22">
        <f t="shared" si="190"/>
        <v>0</v>
      </c>
      <c r="AE646" s="22">
        <f t="shared" si="191"/>
        <v>0</v>
      </c>
      <c r="AF646" s="22">
        <f t="shared" si="192"/>
        <v>0</v>
      </c>
      <c r="AG646" s="22">
        <f t="shared" si="193"/>
        <v>0</v>
      </c>
      <c r="AH646" s="22">
        <f t="shared" si="194"/>
        <v>0</v>
      </c>
      <c r="AI646" s="43" t="str">
        <f t="shared" si="195"/>
        <v>n/a</v>
      </c>
      <c r="AJ646" s="2" t="str">
        <f t="shared" si="178"/>
        <v>2017-18 Winter</v>
      </c>
      <c r="AK646" s="2" t="str">
        <f t="shared" si="179"/>
        <v>2016-17 Winter</v>
      </c>
      <c r="AL646" s="127">
        <v>0</v>
      </c>
    </row>
    <row r="647" spans="1:38">
      <c r="A647" s="46">
        <v>42776</v>
      </c>
      <c r="B647" s="13" t="str">
        <f t="shared" si="180"/>
        <v>Feb</v>
      </c>
      <c r="C647" s="183"/>
      <c r="D647" s="183"/>
      <c r="E647" s="183"/>
      <c r="F647" s="183"/>
      <c r="G647" s="183"/>
      <c r="H647" s="183"/>
      <c r="I647" s="12">
        <f>VLOOKUP($B647,'Gas wholesale lookups'!$A$4:$L$15,'Inputs - Gas wholesale index'!I$2,FALSE)</f>
        <v>208526.18181818182</v>
      </c>
      <c r="J647" s="12">
        <f>VLOOKUP($B647,'Gas wholesale lookups'!$A$4:$L$15,'Inputs - Gas wholesale index'!J$2,FALSE)</f>
        <v>166168.27272727274</v>
      </c>
      <c r="K647" s="12">
        <f>VLOOKUP($B647,'Gas wholesale lookups'!$A$4:$L$15,'Inputs - Gas wholesale index'!K$2,FALSE)</f>
        <v>291847.5</v>
      </c>
      <c r="L647" s="12">
        <f>VLOOKUP($B647,'Gas wholesale lookups'!$A$4:$L$15,'Inputs - Gas wholesale index'!L$2,FALSE)</f>
        <v>332991.45454545453</v>
      </c>
      <c r="M647" s="12">
        <f>VLOOKUP($B647,'Gas wholesale lookups'!$A$4:$L$15,'Inputs - Gas wholesale index'!M$2,FALSE)</f>
        <v>208526.18181818182</v>
      </c>
      <c r="N647" s="12">
        <f>VLOOKUP($B647,'Gas wholesale lookups'!$A$4:$L$15,'Inputs - Gas wholesale index'!N$2,FALSE)</f>
        <v>166168.27272727274</v>
      </c>
      <c r="O647" s="37">
        <f>VLOOKUP($B647,'Gas wholesale lookups'!$A$4:$R$15,'Inputs - Gas wholesale index'!O$2,FALSE)</f>
        <v>0</v>
      </c>
      <c r="P647" s="37">
        <f>VLOOKUP($B647,'Gas wholesale lookups'!$A$4:$R$15,'Inputs - Gas wholesale index'!P$2,FALSE)</f>
        <v>0</v>
      </c>
      <c r="Q647" s="37">
        <f>VLOOKUP($B647,'Gas wholesale lookups'!$A$4:$R$15,'Inputs - Gas wholesale index'!Q$2,FALSE)</f>
        <v>1</v>
      </c>
      <c r="R647" s="37">
        <f>VLOOKUP($B647,'Gas wholesale lookups'!$A$4:$R$15,'Inputs - Gas wholesale index'!R$2,FALSE)</f>
        <v>1</v>
      </c>
      <c r="S647" s="37">
        <f>VLOOKUP($B647,'Gas wholesale lookups'!$A$4:$R$15,'Inputs - Gas wholesale index'!S$2,FALSE)</f>
        <v>1</v>
      </c>
      <c r="T647" s="37">
        <f>VLOOKUP($B647,'Gas wholesale lookups'!$A$4:$R$15,'Inputs - Gas wholesale index'!T$2,FALSE)</f>
        <v>1</v>
      </c>
      <c r="U647" s="12">
        <f t="shared" si="181"/>
        <v>0</v>
      </c>
      <c r="V647" s="12">
        <f t="shared" si="182"/>
        <v>0</v>
      </c>
      <c r="W647" s="12">
        <f t="shared" si="183"/>
        <v>291847.5</v>
      </c>
      <c r="X647" s="12">
        <f t="shared" si="184"/>
        <v>332991.45454545453</v>
      </c>
      <c r="Y647" s="12">
        <f t="shared" si="185"/>
        <v>208526.18181818182</v>
      </c>
      <c r="Z647" s="12">
        <f t="shared" si="186"/>
        <v>166168.27272727274</v>
      </c>
      <c r="AA647" s="12">
        <f t="shared" si="187"/>
        <v>999533.40909090918</v>
      </c>
      <c r="AB647" s="22">
        <f t="shared" si="188"/>
        <v>0</v>
      </c>
      <c r="AC647" s="22">
        <f t="shared" si="189"/>
        <v>0</v>
      </c>
      <c r="AD647" s="22">
        <f t="shared" si="190"/>
        <v>0</v>
      </c>
      <c r="AE647" s="22">
        <f t="shared" si="191"/>
        <v>0</v>
      </c>
      <c r="AF647" s="22">
        <f t="shared" si="192"/>
        <v>0</v>
      </c>
      <c r="AG647" s="22">
        <f t="shared" si="193"/>
        <v>0</v>
      </c>
      <c r="AH647" s="22">
        <f t="shared" si="194"/>
        <v>0</v>
      </c>
      <c r="AI647" s="43" t="str">
        <f t="shared" si="195"/>
        <v>n/a</v>
      </c>
      <c r="AJ647" s="2" t="str">
        <f t="shared" ref="AJ647:AJ691" si="196">IF(AND(MONTH(A647)=8,MONTH(A646)=7),YEAR(A647)+1&amp;"-"&amp;YEAR(A647)-1998&amp;" Summer",IF(AND(MONTH(A647)=2,MONTH(A646)=1),YEAR(A647)&amp;"-"&amp;YEAR(A647)-1999&amp;" Winter",AJ646))</f>
        <v>2017-18 Winter</v>
      </c>
      <c r="AK647" s="2" t="str">
        <f t="shared" ref="AK647:AK691" si="197">IF(AND(MONTH(A647)=4,MONTH(A646)=3),YEAR(A647)&amp;"-"&amp;YEAR(A647)-1999&amp;" Summer",IF(AND(MONTH(A647)=10,MONTH(A646)=9),YEAR(A647)&amp;"-"&amp;YEAR(A647)-1999&amp;" Winter",AK646))</f>
        <v>2016-17 Winter</v>
      </c>
      <c r="AL647" s="127">
        <v>0</v>
      </c>
    </row>
    <row r="648" spans="1:38">
      <c r="A648" s="46">
        <v>42779</v>
      </c>
      <c r="B648" s="13" t="str">
        <f t="shared" si="180"/>
        <v>Feb</v>
      </c>
      <c r="C648" s="183"/>
      <c r="D648" s="183"/>
      <c r="E648" s="183"/>
      <c r="F648" s="183"/>
      <c r="G648" s="183"/>
      <c r="H648" s="183"/>
      <c r="I648" s="12">
        <f>VLOOKUP($B648,'Gas wholesale lookups'!$A$4:$L$15,'Inputs - Gas wholesale index'!I$2,FALSE)</f>
        <v>208526.18181818182</v>
      </c>
      <c r="J648" s="12">
        <f>VLOOKUP($B648,'Gas wholesale lookups'!$A$4:$L$15,'Inputs - Gas wholesale index'!J$2,FALSE)</f>
        <v>166168.27272727274</v>
      </c>
      <c r="K648" s="12">
        <f>VLOOKUP($B648,'Gas wholesale lookups'!$A$4:$L$15,'Inputs - Gas wholesale index'!K$2,FALSE)</f>
        <v>291847.5</v>
      </c>
      <c r="L648" s="12">
        <f>VLOOKUP($B648,'Gas wholesale lookups'!$A$4:$L$15,'Inputs - Gas wholesale index'!L$2,FALSE)</f>
        <v>332991.45454545453</v>
      </c>
      <c r="M648" s="12">
        <f>VLOOKUP($B648,'Gas wholesale lookups'!$A$4:$L$15,'Inputs - Gas wholesale index'!M$2,FALSE)</f>
        <v>208526.18181818182</v>
      </c>
      <c r="N648" s="12">
        <f>VLOOKUP($B648,'Gas wholesale lookups'!$A$4:$L$15,'Inputs - Gas wholesale index'!N$2,FALSE)</f>
        <v>166168.27272727274</v>
      </c>
      <c r="O648" s="37">
        <f>VLOOKUP($B648,'Gas wholesale lookups'!$A$4:$R$15,'Inputs - Gas wholesale index'!O$2,FALSE)</f>
        <v>0</v>
      </c>
      <c r="P648" s="37">
        <f>VLOOKUP($B648,'Gas wholesale lookups'!$A$4:$R$15,'Inputs - Gas wholesale index'!P$2,FALSE)</f>
        <v>0</v>
      </c>
      <c r="Q648" s="37">
        <f>VLOOKUP($B648,'Gas wholesale lookups'!$A$4:$R$15,'Inputs - Gas wholesale index'!Q$2,FALSE)</f>
        <v>1</v>
      </c>
      <c r="R648" s="37">
        <f>VLOOKUP($B648,'Gas wholesale lookups'!$A$4:$R$15,'Inputs - Gas wholesale index'!R$2,FALSE)</f>
        <v>1</v>
      </c>
      <c r="S648" s="37">
        <f>VLOOKUP($B648,'Gas wholesale lookups'!$A$4:$R$15,'Inputs - Gas wholesale index'!S$2,FALSE)</f>
        <v>1</v>
      </c>
      <c r="T648" s="37">
        <f>VLOOKUP($B648,'Gas wholesale lookups'!$A$4:$R$15,'Inputs - Gas wholesale index'!T$2,FALSE)</f>
        <v>1</v>
      </c>
      <c r="U648" s="12">
        <f t="shared" si="181"/>
        <v>0</v>
      </c>
      <c r="V648" s="12">
        <f t="shared" si="182"/>
        <v>0</v>
      </c>
      <c r="W648" s="12">
        <f t="shared" si="183"/>
        <v>291847.5</v>
      </c>
      <c r="X648" s="12">
        <f t="shared" si="184"/>
        <v>332991.45454545453</v>
      </c>
      <c r="Y648" s="12">
        <f t="shared" si="185"/>
        <v>208526.18181818182</v>
      </c>
      <c r="Z648" s="12">
        <f t="shared" si="186"/>
        <v>166168.27272727274</v>
      </c>
      <c r="AA648" s="12">
        <f t="shared" si="187"/>
        <v>999533.40909090918</v>
      </c>
      <c r="AB648" s="22">
        <f t="shared" si="188"/>
        <v>0</v>
      </c>
      <c r="AC648" s="22">
        <f t="shared" si="189"/>
        <v>0</v>
      </c>
      <c r="AD648" s="22">
        <f t="shared" si="190"/>
        <v>0</v>
      </c>
      <c r="AE648" s="22">
        <f t="shared" si="191"/>
        <v>0</v>
      </c>
      <c r="AF648" s="22">
        <f t="shared" si="192"/>
        <v>0</v>
      </c>
      <c r="AG648" s="22">
        <f t="shared" si="193"/>
        <v>0</v>
      </c>
      <c r="AH648" s="22">
        <f t="shared" si="194"/>
        <v>0</v>
      </c>
      <c r="AI648" s="43" t="str">
        <f t="shared" si="195"/>
        <v>n/a</v>
      </c>
      <c r="AJ648" s="2" t="str">
        <f t="shared" si="196"/>
        <v>2017-18 Winter</v>
      </c>
      <c r="AK648" s="2" t="str">
        <f t="shared" si="197"/>
        <v>2016-17 Winter</v>
      </c>
      <c r="AL648" s="127">
        <v>0</v>
      </c>
    </row>
    <row r="649" spans="1:38">
      <c r="A649" s="46">
        <v>42780</v>
      </c>
      <c r="B649" s="13" t="str">
        <f t="shared" si="180"/>
        <v>Feb</v>
      </c>
      <c r="C649" s="183"/>
      <c r="D649" s="183"/>
      <c r="E649" s="183"/>
      <c r="F649" s="183"/>
      <c r="G649" s="183"/>
      <c r="H649" s="183"/>
      <c r="I649" s="12">
        <f>VLOOKUP($B649,'Gas wholesale lookups'!$A$4:$L$15,'Inputs - Gas wholesale index'!I$2,FALSE)</f>
        <v>208526.18181818182</v>
      </c>
      <c r="J649" s="12">
        <f>VLOOKUP($B649,'Gas wholesale lookups'!$A$4:$L$15,'Inputs - Gas wholesale index'!J$2,FALSE)</f>
        <v>166168.27272727274</v>
      </c>
      <c r="K649" s="12">
        <f>VLOOKUP($B649,'Gas wholesale lookups'!$A$4:$L$15,'Inputs - Gas wholesale index'!K$2,FALSE)</f>
        <v>291847.5</v>
      </c>
      <c r="L649" s="12">
        <f>VLOOKUP($B649,'Gas wholesale lookups'!$A$4:$L$15,'Inputs - Gas wholesale index'!L$2,FALSE)</f>
        <v>332991.45454545453</v>
      </c>
      <c r="M649" s="12">
        <f>VLOOKUP($B649,'Gas wholesale lookups'!$A$4:$L$15,'Inputs - Gas wholesale index'!M$2,FALSE)</f>
        <v>208526.18181818182</v>
      </c>
      <c r="N649" s="12">
        <f>VLOOKUP($B649,'Gas wholesale lookups'!$A$4:$L$15,'Inputs - Gas wholesale index'!N$2,FALSE)</f>
        <v>166168.27272727274</v>
      </c>
      <c r="O649" s="37">
        <f>VLOOKUP($B649,'Gas wholesale lookups'!$A$4:$R$15,'Inputs - Gas wholesale index'!O$2,FALSE)</f>
        <v>0</v>
      </c>
      <c r="P649" s="37">
        <f>VLOOKUP($B649,'Gas wholesale lookups'!$A$4:$R$15,'Inputs - Gas wholesale index'!P$2,FALSE)</f>
        <v>0</v>
      </c>
      <c r="Q649" s="37">
        <f>VLOOKUP($B649,'Gas wholesale lookups'!$A$4:$R$15,'Inputs - Gas wholesale index'!Q$2,FALSE)</f>
        <v>1</v>
      </c>
      <c r="R649" s="37">
        <f>VLOOKUP($B649,'Gas wholesale lookups'!$A$4:$R$15,'Inputs - Gas wholesale index'!R$2,FALSE)</f>
        <v>1</v>
      </c>
      <c r="S649" s="37">
        <f>VLOOKUP($B649,'Gas wholesale lookups'!$A$4:$R$15,'Inputs - Gas wholesale index'!S$2,FALSE)</f>
        <v>1</v>
      </c>
      <c r="T649" s="37">
        <f>VLOOKUP($B649,'Gas wholesale lookups'!$A$4:$R$15,'Inputs - Gas wholesale index'!T$2,FALSE)</f>
        <v>1</v>
      </c>
      <c r="U649" s="12">
        <f t="shared" si="181"/>
        <v>0</v>
      </c>
      <c r="V649" s="12">
        <f t="shared" si="182"/>
        <v>0</v>
      </c>
      <c r="W649" s="12">
        <f t="shared" si="183"/>
        <v>291847.5</v>
      </c>
      <c r="X649" s="12">
        <f t="shared" si="184"/>
        <v>332991.45454545453</v>
      </c>
      <c r="Y649" s="12">
        <f t="shared" si="185"/>
        <v>208526.18181818182</v>
      </c>
      <c r="Z649" s="12">
        <f t="shared" si="186"/>
        <v>166168.27272727274</v>
      </c>
      <c r="AA649" s="12">
        <f t="shared" si="187"/>
        <v>999533.40909090918</v>
      </c>
      <c r="AB649" s="22">
        <f t="shared" si="188"/>
        <v>0</v>
      </c>
      <c r="AC649" s="22">
        <f t="shared" si="189"/>
        <v>0</v>
      </c>
      <c r="AD649" s="22">
        <f t="shared" si="190"/>
        <v>0</v>
      </c>
      <c r="AE649" s="22">
        <f t="shared" si="191"/>
        <v>0</v>
      </c>
      <c r="AF649" s="22">
        <f t="shared" si="192"/>
        <v>0</v>
      </c>
      <c r="AG649" s="22">
        <f t="shared" si="193"/>
        <v>0</v>
      </c>
      <c r="AH649" s="22">
        <f t="shared" si="194"/>
        <v>0</v>
      </c>
      <c r="AI649" s="43" t="str">
        <f t="shared" si="195"/>
        <v>n/a</v>
      </c>
      <c r="AJ649" s="2" t="str">
        <f t="shared" si="196"/>
        <v>2017-18 Winter</v>
      </c>
      <c r="AK649" s="2" t="str">
        <f t="shared" si="197"/>
        <v>2016-17 Winter</v>
      </c>
      <c r="AL649" s="127">
        <v>0</v>
      </c>
    </row>
    <row r="650" spans="1:38">
      <c r="A650" s="46">
        <v>42781</v>
      </c>
      <c r="B650" s="13" t="str">
        <f t="shared" ref="B650:B704" si="198">TEXT(A650,"mmm")</f>
        <v>Feb</v>
      </c>
      <c r="C650" s="183"/>
      <c r="D650" s="183"/>
      <c r="E650" s="183"/>
      <c r="F650" s="183"/>
      <c r="G650" s="183"/>
      <c r="H650" s="183"/>
      <c r="I650" s="12">
        <f>VLOOKUP($B650,'Gas wholesale lookups'!$A$4:$L$15,'Inputs - Gas wholesale index'!I$2,FALSE)</f>
        <v>208526.18181818182</v>
      </c>
      <c r="J650" s="12">
        <f>VLOOKUP($B650,'Gas wholesale lookups'!$A$4:$L$15,'Inputs - Gas wholesale index'!J$2,FALSE)</f>
        <v>166168.27272727274</v>
      </c>
      <c r="K650" s="12">
        <f>VLOOKUP($B650,'Gas wholesale lookups'!$A$4:$L$15,'Inputs - Gas wholesale index'!K$2,FALSE)</f>
        <v>291847.5</v>
      </c>
      <c r="L650" s="12">
        <f>VLOOKUP($B650,'Gas wholesale lookups'!$A$4:$L$15,'Inputs - Gas wholesale index'!L$2,FALSE)</f>
        <v>332991.45454545453</v>
      </c>
      <c r="M650" s="12">
        <f>VLOOKUP($B650,'Gas wholesale lookups'!$A$4:$L$15,'Inputs - Gas wholesale index'!M$2,FALSE)</f>
        <v>208526.18181818182</v>
      </c>
      <c r="N650" s="12">
        <f>VLOOKUP($B650,'Gas wholesale lookups'!$A$4:$L$15,'Inputs - Gas wholesale index'!N$2,FALSE)</f>
        <v>166168.27272727274</v>
      </c>
      <c r="O650" s="37">
        <f>VLOOKUP($B650,'Gas wholesale lookups'!$A$4:$R$15,'Inputs - Gas wholesale index'!O$2,FALSE)</f>
        <v>0</v>
      </c>
      <c r="P650" s="37">
        <f>VLOOKUP($B650,'Gas wholesale lookups'!$A$4:$R$15,'Inputs - Gas wholesale index'!P$2,FALSE)</f>
        <v>0</v>
      </c>
      <c r="Q650" s="37">
        <f>VLOOKUP($B650,'Gas wholesale lookups'!$A$4:$R$15,'Inputs - Gas wholesale index'!Q$2,FALSE)</f>
        <v>1</v>
      </c>
      <c r="R650" s="37">
        <f>VLOOKUP($B650,'Gas wholesale lookups'!$A$4:$R$15,'Inputs - Gas wholesale index'!R$2,FALSE)</f>
        <v>1</v>
      </c>
      <c r="S650" s="37">
        <f>VLOOKUP($B650,'Gas wholesale lookups'!$A$4:$R$15,'Inputs - Gas wholesale index'!S$2,FALSE)</f>
        <v>1</v>
      </c>
      <c r="T650" s="37">
        <f>VLOOKUP($B650,'Gas wholesale lookups'!$A$4:$R$15,'Inputs - Gas wholesale index'!T$2,FALSE)</f>
        <v>1</v>
      </c>
      <c r="U650" s="12">
        <f t="shared" ref="U650:U704" si="199">IF(O650="","",I650*O650)</f>
        <v>0</v>
      </c>
      <c r="V650" s="12">
        <f t="shared" ref="V650:V704" si="200">IF(P650="","",J650*P650)</f>
        <v>0</v>
      </c>
      <c r="W650" s="12">
        <f t="shared" ref="W650:W704" si="201">IF(Q650="","",K650*Q650)</f>
        <v>291847.5</v>
      </c>
      <c r="X650" s="12">
        <f t="shared" ref="X650:X704" si="202">IF(R650="","",L650*R650)</f>
        <v>332991.45454545453</v>
      </c>
      <c r="Y650" s="12">
        <f t="shared" ref="Y650:Y704" si="203">IF(S650="","",M650*S650)</f>
        <v>208526.18181818182</v>
      </c>
      <c r="Z650" s="12">
        <f t="shared" ref="Z650:Z704" si="204">IF(T650="","",N650*T650)</f>
        <v>166168.27272727274</v>
      </c>
      <c r="AA650" s="12">
        <f t="shared" ref="AA650:AA704" si="205">SUM(U650:Z650)</f>
        <v>999533.40909090918</v>
      </c>
      <c r="AB650" s="22">
        <f t="shared" ref="AB650:AB704" si="206">IF(U650="","",U650*C650)</f>
        <v>0</v>
      </c>
      <c r="AC650" s="22">
        <f t="shared" ref="AC650:AC704" si="207">IF(V650="","",V650*D650)</f>
        <v>0</v>
      </c>
      <c r="AD650" s="22">
        <f t="shared" ref="AD650:AD704" si="208">IF(W650="","",W650*E650)</f>
        <v>0</v>
      </c>
      <c r="AE650" s="22">
        <f t="shared" ref="AE650:AE704" si="209">IF(X650="","",X650*F650)</f>
        <v>0</v>
      </c>
      <c r="AF650" s="22">
        <f t="shared" ref="AF650:AF704" si="210">IF(Y650="","",Y650*G650)</f>
        <v>0</v>
      </c>
      <c r="AG650" s="22">
        <f t="shared" ref="AG650:AG704" si="211">IF(Z650="","",Z650*H650)</f>
        <v>0</v>
      </c>
      <c r="AH650" s="22">
        <f t="shared" ref="AH650:AH704" si="212">SUM(AB650:AG650)</f>
        <v>0</v>
      </c>
      <c r="AI650" s="43" t="str">
        <f t="shared" ref="AI650:AI704" si="213">IF(MIN(C650:H650)&lt;1,"n/a",AH650/AA650)</f>
        <v>n/a</v>
      </c>
      <c r="AJ650" s="2" t="str">
        <f t="shared" si="196"/>
        <v>2017-18 Winter</v>
      </c>
      <c r="AK650" s="2" t="str">
        <f t="shared" si="197"/>
        <v>2016-17 Winter</v>
      </c>
      <c r="AL650" s="127">
        <v>0</v>
      </c>
    </row>
    <row r="651" spans="1:38">
      <c r="A651" s="46">
        <v>42782</v>
      </c>
      <c r="B651" s="13" t="str">
        <f t="shared" si="198"/>
        <v>Feb</v>
      </c>
      <c r="C651" s="183"/>
      <c r="D651" s="183"/>
      <c r="E651" s="183"/>
      <c r="F651" s="183"/>
      <c r="G651" s="183"/>
      <c r="H651" s="183"/>
      <c r="I651" s="12">
        <f>VLOOKUP($B651,'Gas wholesale lookups'!$A$4:$L$15,'Inputs - Gas wholesale index'!I$2,FALSE)</f>
        <v>208526.18181818182</v>
      </c>
      <c r="J651" s="12">
        <f>VLOOKUP($B651,'Gas wholesale lookups'!$A$4:$L$15,'Inputs - Gas wholesale index'!J$2,FALSE)</f>
        <v>166168.27272727274</v>
      </c>
      <c r="K651" s="12">
        <f>VLOOKUP($B651,'Gas wholesale lookups'!$A$4:$L$15,'Inputs - Gas wholesale index'!K$2,FALSE)</f>
        <v>291847.5</v>
      </c>
      <c r="L651" s="12">
        <f>VLOOKUP($B651,'Gas wholesale lookups'!$A$4:$L$15,'Inputs - Gas wholesale index'!L$2,FALSE)</f>
        <v>332991.45454545453</v>
      </c>
      <c r="M651" s="12">
        <f>VLOOKUP($B651,'Gas wholesale lookups'!$A$4:$L$15,'Inputs - Gas wholesale index'!M$2,FALSE)</f>
        <v>208526.18181818182</v>
      </c>
      <c r="N651" s="12">
        <f>VLOOKUP($B651,'Gas wholesale lookups'!$A$4:$L$15,'Inputs - Gas wholesale index'!N$2,FALSE)</f>
        <v>166168.27272727274</v>
      </c>
      <c r="O651" s="37">
        <f>VLOOKUP($B651,'Gas wholesale lookups'!$A$4:$R$15,'Inputs - Gas wholesale index'!O$2,FALSE)</f>
        <v>0</v>
      </c>
      <c r="P651" s="37">
        <f>VLOOKUP($B651,'Gas wholesale lookups'!$A$4:$R$15,'Inputs - Gas wholesale index'!P$2,FALSE)</f>
        <v>0</v>
      </c>
      <c r="Q651" s="37">
        <f>VLOOKUP($B651,'Gas wholesale lookups'!$A$4:$R$15,'Inputs - Gas wholesale index'!Q$2,FALSE)</f>
        <v>1</v>
      </c>
      <c r="R651" s="37">
        <f>VLOOKUP($B651,'Gas wholesale lookups'!$A$4:$R$15,'Inputs - Gas wholesale index'!R$2,FALSE)</f>
        <v>1</v>
      </c>
      <c r="S651" s="37">
        <f>VLOOKUP($B651,'Gas wholesale lookups'!$A$4:$R$15,'Inputs - Gas wholesale index'!S$2,FALSE)</f>
        <v>1</v>
      </c>
      <c r="T651" s="37">
        <f>VLOOKUP($B651,'Gas wholesale lookups'!$A$4:$R$15,'Inputs - Gas wholesale index'!T$2,FALSE)</f>
        <v>1</v>
      </c>
      <c r="U651" s="12">
        <f t="shared" si="199"/>
        <v>0</v>
      </c>
      <c r="V651" s="12">
        <f t="shared" si="200"/>
        <v>0</v>
      </c>
      <c r="W651" s="12">
        <f t="shared" si="201"/>
        <v>291847.5</v>
      </c>
      <c r="X651" s="12">
        <f t="shared" si="202"/>
        <v>332991.45454545453</v>
      </c>
      <c r="Y651" s="12">
        <f t="shared" si="203"/>
        <v>208526.18181818182</v>
      </c>
      <c r="Z651" s="12">
        <f t="shared" si="204"/>
        <v>166168.27272727274</v>
      </c>
      <c r="AA651" s="12">
        <f t="shared" si="205"/>
        <v>999533.40909090918</v>
      </c>
      <c r="AB651" s="22">
        <f t="shared" si="206"/>
        <v>0</v>
      </c>
      <c r="AC651" s="22">
        <f t="shared" si="207"/>
        <v>0</v>
      </c>
      <c r="AD651" s="22">
        <f t="shared" si="208"/>
        <v>0</v>
      </c>
      <c r="AE651" s="22">
        <f t="shared" si="209"/>
        <v>0</v>
      </c>
      <c r="AF651" s="22">
        <f t="shared" si="210"/>
        <v>0</v>
      </c>
      <c r="AG651" s="22">
        <f t="shared" si="211"/>
        <v>0</v>
      </c>
      <c r="AH651" s="22">
        <f t="shared" si="212"/>
        <v>0</v>
      </c>
      <c r="AI651" s="43" t="str">
        <f t="shared" si="213"/>
        <v>n/a</v>
      </c>
      <c r="AJ651" s="2" t="str">
        <f t="shared" si="196"/>
        <v>2017-18 Winter</v>
      </c>
      <c r="AK651" s="2" t="str">
        <f t="shared" si="197"/>
        <v>2016-17 Winter</v>
      </c>
      <c r="AL651" s="127">
        <v>0</v>
      </c>
    </row>
    <row r="652" spans="1:38">
      <c r="A652" s="46">
        <v>42783</v>
      </c>
      <c r="B652" s="13" t="str">
        <f t="shared" si="198"/>
        <v>Feb</v>
      </c>
      <c r="C652" s="183"/>
      <c r="D652" s="183"/>
      <c r="E652" s="183"/>
      <c r="F652" s="183"/>
      <c r="G652" s="183"/>
      <c r="H652" s="183"/>
      <c r="I652" s="12">
        <f>VLOOKUP($B652,'Gas wholesale lookups'!$A$4:$L$15,'Inputs - Gas wholesale index'!I$2,FALSE)</f>
        <v>208526.18181818182</v>
      </c>
      <c r="J652" s="12">
        <f>VLOOKUP($B652,'Gas wholesale lookups'!$A$4:$L$15,'Inputs - Gas wholesale index'!J$2,FALSE)</f>
        <v>166168.27272727274</v>
      </c>
      <c r="K652" s="12">
        <f>VLOOKUP($B652,'Gas wholesale lookups'!$A$4:$L$15,'Inputs - Gas wholesale index'!K$2,FALSE)</f>
        <v>291847.5</v>
      </c>
      <c r="L652" s="12">
        <f>VLOOKUP($B652,'Gas wholesale lookups'!$A$4:$L$15,'Inputs - Gas wholesale index'!L$2,FALSE)</f>
        <v>332991.45454545453</v>
      </c>
      <c r="M652" s="12">
        <f>VLOOKUP($B652,'Gas wholesale lookups'!$A$4:$L$15,'Inputs - Gas wholesale index'!M$2,FALSE)</f>
        <v>208526.18181818182</v>
      </c>
      <c r="N652" s="12">
        <f>VLOOKUP($B652,'Gas wholesale lookups'!$A$4:$L$15,'Inputs - Gas wholesale index'!N$2,FALSE)</f>
        <v>166168.27272727274</v>
      </c>
      <c r="O652" s="37">
        <f>VLOOKUP($B652,'Gas wholesale lookups'!$A$4:$R$15,'Inputs - Gas wholesale index'!O$2,FALSE)</f>
        <v>0</v>
      </c>
      <c r="P652" s="37">
        <f>VLOOKUP($B652,'Gas wholesale lookups'!$A$4:$R$15,'Inputs - Gas wholesale index'!P$2,FALSE)</f>
        <v>0</v>
      </c>
      <c r="Q652" s="37">
        <f>VLOOKUP($B652,'Gas wholesale lookups'!$A$4:$R$15,'Inputs - Gas wholesale index'!Q$2,FALSE)</f>
        <v>1</v>
      </c>
      <c r="R652" s="37">
        <f>VLOOKUP($B652,'Gas wholesale lookups'!$A$4:$R$15,'Inputs - Gas wholesale index'!R$2,FALSE)</f>
        <v>1</v>
      </c>
      <c r="S652" s="37">
        <f>VLOOKUP($B652,'Gas wholesale lookups'!$A$4:$R$15,'Inputs - Gas wholesale index'!S$2,FALSE)</f>
        <v>1</v>
      </c>
      <c r="T652" s="37">
        <f>VLOOKUP($B652,'Gas wholesale lookups'!$A$4:$R$15,'Inputs - Gas wholesale index'!T$2,FALSE)</f>
        <v>1</v>
      </c>
      <c r="U652" s="12">
        <f t="shared" si="199"/>
        <v>0</v>
      </c>
      <c r="V652" s="12">
        <f t="shared" si="200"/>
        <v>0</v>
      </c>
      <c r="W652" s="12">
        <f t="shared" si="201"/>
        <v>291847.5</v>
      </c>
      <c r="X652" s="12">
        <f t="shared" si="202"/>
        <v>332991.45454545453</v>
      </c>
      <c r="Y652" s="12">
        <f t="shared" si="203"/>
        <v>208526.18181818182</v>
      </c>
      <c r="Z652" s="12">
        <f t="shared" si="204"/>
        <v>166168.27272727274</v>
      </c>
      <c r="AA652" s="12">
        <f t="shared" si="205"/>
        <v>999533.40909090918</v>
      </c>
      <c r="AB652" s="22">
        <f t="shared" si="206"/>
        <v>0</v>
      </c>
      <c r="AC652" s="22">
        <f t="shared" si="207"/>
        <v>0</v>
      </c>
      <c r="AD652" s="22">
        <f t="shared" si="208"/>
        <v>0</v>
      </c>
      <c r="AE652" s="22">
        <f t="shared" si="209"/>
        <v>0</v>
      </c>
      <c r="AF652" s="22">
        <f t="shared" si="210"/>
        <v>0</v>
      </c>
      <c r="AG652" s="22">
        <f t="shared" si="211"/>
        <v>0</v>
      </c>
      <c r="AH652" s="22">
        <f t="shared" si="212"/>
        <v>0</v>
      </c>
      <c r="AI652" s="43" t="str">
        <f t="shared" si="213"/>
        <v>n/a</v>
      </c>
      <c r="AJ652" s="2" t="str">
        <f t="shared" si="196"/>
        <v>2017-18 Winter</v>
      </c>
      <c r="AK652" s="2" t="str">
        <f t="shared" si="197"/>
        <v>2016-17 Winter</v>
      </c>
      <c r="AL652" s="127">
        <v>0</v>
      </c>
    </row>
    <row r="653" spans="1:38">
      <c r="A653" s="46">
        <v>42786</v>
      </c>
      <c r="B653" s="13" t="str">
        <f t="shared" si="198"/>
        <v>Feb</v>
      </c>
      <c r="C653" s="183"/>
      <c r="D653" s="183"/>
      <c r="E653" s="183"/>
      <c r="F653" s="183"/>
      <c r="G653" s="183"/>
      <c r="H653" s="183"/>
      <c r="I653" s="12">
        <f>VLOOKUP($B653,'Gas wholesale lookups'!$A$4:$L$15,'Inputs - Gas wholesale index'!I$2,FALSE)</f>
        <v>208526.18181818182</v>
      </c>
      <c r="J653" s="12">
        <f>VLOOKUP($B653,'Gas wholesale lookups'!$A$4:$L$15,'Inputs - Gas wholesale index'!J$2,FALSE)</f>
        <v>166168.27272727274</v>
      </c>
      <c r="K653" s="12">
        <f>VLOOKUP($B653,'Gas wholesale lookups'!$A$4:$L$15,'Inputs - Gas wholesale index'!K$2,FALSE)</f>
        <v>291847.5</v>
      </c>
      <c r="L653" s="12">
        <f>VLOOKUP($B653,'Gas wholesale lookups'!$A$4:$L$15,'Inputs - Gas wholesale index'!L$2,FALSE)</f>
        <v>332991.45454545453</v>
      </c>
      <c r="M653" s="12">
        <f>VLOOKUP($B653,'Gas wholesale lookups'!$A$4:$L$15,'Inputs - Gas wholesale index'!M$2,FALSE)</f>
        <v>208526.18181818182</v>
      </c>
      <c r="N653" s="12">
        <f>VLOOKUP($B653,'Gas wholesale lookups'!$A$4:$L$15,'Inputs - Gas wholesale index'!N$2,FALSE)</f>
        <v>166168.27272727274</v>
      </c>
      <c r="O653" s="37">
        <f>VLOOKUP($B653,'Gas wholesale lookups'!$A$4:$R$15,'Inputs - Gas wholesale index'!O$2,FALSE)</f>
        <v>0</v>
      </c>
      <c r="P653" s="37">
        <f>VLOOKUP($B653,'Gas wholesale lookups'!$A$4:$R$15,'Inputs - Gas wholesale index'!P$2,FALSE)</f>
        <v>0</v>
      </c>
      <c r="Q653" s="37">
        <f>VLOOKUP($B653,'Gas wholesale lookups'!$A$4:$R$15,'Inputs - Gas wholesale index'!Q$2,FALSE)</f>
        <v>1</v>
      </c>
      <c r="R653" s="37">
        <f>VLOOKUP($B653,'Gas wholesale lookups'!$A$4:$R$15,'Inputs - Gas wholesale index'!R$2,FALSE)</f>
        <v>1</v>
      </c>
      <c r="S653" s="37">
        <f>VLOOKUP($B653,'Gas wholesale lookups'!$A$4:$R$15,'Inputs - Gas wholesale index'!S$2,FALSE)</f>
        <v>1</v>
      </c>
      <c r="T653" s="37">
        <f>VLOOKUP($B653,'Gas wholesale lookups'!$A$4:$R$15,'Inputs - Gas wholesale index'!T$2,FALSE)</f>
        <v>1</v>
      </c>
      <c r="U653" s="12">
        <f t="shared" si="199"/>
        <v>0</v>
      </c>
      <c r="V653" s="12">
        <f t="shared" si="200"/>
        <v>0</v>
      </c>
      <c r="W653" s="12">
        <f t="shared" si="201"/>
        <v>291847.5</v>
      </c>
      <c r="X653" s="12">
        <f t="shared" si="202"/>
        <v>332991.45454545453</v>
      </c>
      <c r="Y653" s="12">
        <f t="shared" si="203"/>
        <v>208526.18181818182</v>
      </c>
      <c r="Z653" s="12">
        <f t="shared" si="204"/>
        <v>166168.27272727274</v>
      </c>
      <c r="AA653" s="12">
        <f t="shared" si="205"/>
        <v>999533.40909090918</v>
      </c>
      <c r="AB653" s="22">
        <f t="shared" si="206"/>
        <v>0</v>
      </c>
      <c r="AC653" s="22">
        <f t="shared" si="207"/>
        <v>0</v>
      </c>
      <c r="AD653" s="22">
        <f t="shared" si="208"/>
        <v>0</v>
      </c>
      <c r="AE653" s="22">
        <f t="shared" si="209"/>
        <v>0</v>
      </c>
      <c r="AF653" s="22">
        <f t="shared" si="210"/>
        <v>0</v>
      </c>
      <c r="AG653" s="22">
        <f t="shared" si="211"/>
        <v>0</v>
      </c>
      <c r="AH653" s="22">
        <f t="shared" si="212"/>
        <v>0</v>
      </c>
      <c r="AI653" s="43" t="str">
        <f t="shared" si="213"/>
        <v>n/a</v>
      </c>
      <c r="AJ653" s="2" t="str">
        <f t="shared" si="196"/>
        <v>2017-18 Winter</v>
      </c>
      <c r="AK653" s="2" t="str">
        <f t="shared" si="197"/>
        <v>2016-17 Winter</v>
      </c>
      <c r="AL653" s="127">
        <v>0</v>
      </c>
    </row>
    <row r="654" spans="1:38">
      <c r="A654" s="46">
        <v>42787</v>
      </c>
      <c r="B654" s="13" t="str">
        <f t="shared" si="198"/>
        <v>Feb</v>
      </c>
      <c r="C654" s="183"/>
      <c r="D654" s="183"/>
      <c r="E654" s="183"/>
      <c r="F654" s="183"/>
      <c r="G654" s="183"/>
      <c r="H654" s="183"/>
      <c r="I654" s="12">
        <f>VLOOKUP($B654,'Gas wholesale lookups'!$A$4:$L$15,'Inputs - Gas wholesale index'!I$2,FALSE)</f>
        <v>208526.18181818182</v>
      </c>
      <c r="J654" s="12">
        <f>VLOOKUP($B654,'Gas wholesale lookups'!$A$4:$L$15,'Inputs - Gas wholesale index'!J$2,FALSE)</f>
        <v>166168.27272727274</v>
      </c>
      <c r="K654" s="12">
        <f>VLOOKUP($B654,'Gas wholesale lookups'!$A$4:$L$15,'Inputs - Gas wholesale index'!K$2,FALSE)</f>
        <v>291847.5</v>
      </c>
      <c r="L654" s="12">
        <f>VLOOKUP($B654,'Gas wholesale lookups'!$A$4:$L$15,'Inputs - Gas wholesale index'!L$2,FALSE)</f>
        <v>332991.45454545453</v>
      </c>
      <c r="M654" s="12">
        <f>VLOOKUP($B654,'Gas wholesale lookups'!$A$4:$L$15,'Inputs - Gas wholesale index'!M$2,FALSE)</f>
        <v>208526.18181818182</v>
      </c>
      <c r="N654" s="12">
        <f>VLOOKUP($B654,'Gas wholesale lookups'!$A$4:$L$15,'Inputs - Gas wholesale index'!N$2,FALSE)</f>
        <v>166168.27272727274</v>
      </c>
      <c r="O654" s="37">
        <f>VLOOKUP($B654,'Gas wholesale lookups'!$A$4:$R$15,'Inputs - Gas wholesale index'!O$2,FALSE)</f>
        <v>0</v>
      </c>
      <c r="P654" s="37">
        <f>VLOOKUP($B654,'Gas wholesale lookups'!$A$4:$R$15,'Inputs - Gas wholesale index'!P$2,FALSE)</f>
        <v>0</v>
      </c>
      <c r="Q654" s="37">
        <f>VLOOKUP($B654,'Gas wholesale lookups'!$A$4:$R$15,'Inputs - Gas wholesale index'!Q$2,FALSE)</f>
        <v>1</v>
      </c>
      <c r="R654" s="37">
        <f>VLOOKUP($B654,'Gas wholesale lookups'!$A$4:$R$15,'Inputs - Gas wholesale index'!R$2,FALSE)</f>
        <v>1</v>
      </c>
      <c r="S654" s="37">
        <f>VLOOKUP($B654,'Gas wholesale lookups'!$A$4:$R$15,'Inputs - Gas wholesale index'!S$2,FALSE)</f>
        <v>1</v>
      </c>
      <c r="T654" s="37">
        <f>VLOOKUP($B654,'Gas wholesale lookups'!$A$4:$R$15,'Inputs - Gas wholesale index'!T$2,FALSE)</f>
        <v>1</v>
      </c>
      <c r="U654" s="12">
        <f t="shared" si="199"/>
        <v>0</v>
      </c>
      <c r="V654" s="12">
        <f t="shared" si="200"/>
        <v>0</v>
      </c>
      <c r="W654" s="12">
        <f t="shared" si="201"/>
        <v>291847.5</v>
      </c>
      <c r="X654" s="12">
        <f t="shared" si="202"/>
        <v>332991.45454545453</v>
      </c>
      <c r="Y654" s="12">
        <f t="shared" si="203"/>
        <v>208526.18181818182</v>
      </c>
      <c r="Z654" s="12">
        <f t="shared" si="204"/>
        <v>166168.27272727274</v>
      </c>
      <c r="AA654" s="12">
        <f t="shared" si="205"/>
        <v>999533.40909090918</v>
      </c>
      <c r="AB654" s="22">
        <f t="shared" si="206"/>
        <v>0</v>
      </c>
      <c r="AC654" s="22">
        <f t="shared" si="207"/>
        <v>0</v>
      </c>
      <c r="AD654" s="22">
        <f t="shared" si="208"/>
        <v>0</v>
      </c>
      <c r="AE654" s="22">
        <f t="shared" si="209"/>
        <v>0</v>
      </c>
      <c r="AF654" s="22">
        <f t="shared" si="210"/>
        <v>0</v>
      </c>
      <c r="AG654" s="22">
        <f t="shared" si="211"/>
        <v>0</v>
      </c>
      <c r="AH654" s="22">
        <f t="shared" si="212"/>
        <v>0</v>
      </c>
      <c r="AI654" s="43" t="str">
        <f t="shared" si="213"/>
        <v>n/a</v>
      </c>
      <c r="AJ654" s="2" t="str">
        <f t="shared" si="196"/>
        <v>2017-18 Winter</v>
      </c>
      <c r="AK654" s="2" t="str">
        <f t="shared" si="197"/>
        <v>2016-17 Winter</v>
      </c>
      <c r="AL654" s="127">
        <v>0</v>
      </c>
    </row>
    <row r="655" spans="1:38">
      <c r="A655" s="46">
        <v>42788</v>
      </c>
      <c r="B655" s="13" t="str">
        <f t="shared" si="198"/>
        <v>Feb</v>
      </c>
      <c r="C655" s="183"/>
      <c r="D655" s="183"/>
      <c r="E655" s="183"/>
      <c r="F655" s="183"/>
      <c r="G655" s="183"/>
      <c r="H655" s="183"/>
      <c r="I655" s="12">
        <f>VLOOKUP($B655,'Gas wholesale lookups'!$A$4:$L$15,'Inputs - Gas wholesale index'!I$2,FALSE)</f>
        <v>208526.18181818182</v>
      </c>
      <c r="J655" s="12">
        <f>VLOOKUP($B655,'Gas wholesale lookups'!$A$4:$L$15,'Inputs - Gas wholesale index'!J$2,FALSE)</f>
        <v>166168.27272727274</v>
      </c>
      <c r="K655" s="12">
        <f>VLOOKUP($B655,'Gas wholesale lookups'!$A$4:$L$15,'Inputs - Gas wholesale index'!K$2,FALSE)</f>
        <v>291847.5</v>
      </c>
      <c r="L655" s="12">
        <f>VLOOKUP($B655,'Gas wholesale lookups'!$A$4:$L$15,'Inputs - Gas wholesale index'!L$2,FALSE)</f>
        <v>332991.45454545453</v>
      </c>
      <c r="M655" s="12">
        <f>VLOOKUP($B655,'Gas wholesale lookups'!$A$4:$L$15,'Inputs - Gas wholesale index'!M$2,FALSE)</f>
        <v>208526.18181818182</v>
      </c>
      <c r="N655" s="12">
        <f>VLOOKUP($B655,'Gas wholesale lookups'!$A$4:$L$15,'Inputs - Gas wholesale index'!N$2,FALSE)</f>
        <v>166168.27272727274</v>
      </c>
      <c r="O655" s="37">
        <f>VLOOKUP($B655,'Gas wholesale lookups'!$A$4:$R$15,'Inputs - Gas wholesale index'!O$2,FALSE)</f>
        <v>0</v>
      </c>
      <c r="P655" s="37">
        <f>VLOOKUP($B655,'Gas wholesale lookups'!$A$4:$R$15,'Inputs - Gas wholesale index'!P$2,FALSE)</f>
        <v>0</v>
      </c>
      <c r="Q655" s="37">
        <f>VLOOKUP($B655,'Gas wholesale lookups'!$A$4:$R$15,'Inputs - Gas wholesale index'!Q$2,FALSE)</f>
        <v>1</v>
      </c>
      <c r="R655" s="37">
        <f>VLOOKUP($B655,'Gas wholesale lookups'!$A$4:$R$15,'Inputs - Gas wholesale index'!R$2,FALSE)</f>
        <v>1</v>
      </c>
      <c r="S655" s="37">
        <f>VLOOKUP($B655,'Gas wholesale lookups'!$A$4:$R$15,'Inputs - Gas wholesale index'!S$2,FALSE)</f>
        <v>1</v>
      </c>
      <c r="T655" s="37">
        <f>VLOOKUP($B655,'Gas wholesale lookups'!$A$4:$R$15,'Inputs - Gas wholesale index'!T$2,FALSE)</f>
        <v>1</v>
      </c>
      <c r="U655" s="12">
        <f t="shared" si="199"/>
        <v>0</v>
      </c>
      <c r="V655" s="12">
        <f t="shared" si="200"/>
        <v>0</v>
      </c>
      <c r="W655" s="12">
        <f t="shared" si="201"/>
        <v>291847.5</v>
      </c>
      <c r="X655" s="12">
        <f t="shared" si="202"/>
        <v>332991.45454545453</v>
      </c>
      <c r="Y655" s="12">
        <f t="shared" si="203"/>
        <v>208526.18181818182</v>
      </c>
      <c r="Z655" s="12">
        <f t="shared" si="204"/>
        <v>166168.27272727274</v>
      </c>
      <c r="AA655" s="12">
        <f t="shared" si="205"/>
        <v>999533.40909090918</v>
      </c>
      <c r="AB655" s="22">
        <f t="shared" si="206"/>
        <v>0</v>
      </c>
      <c r="AC655" s="22">
        <f t="shared" si="207"/>
        <v>0</v>
      </c>
      <c r="AD655" s="22">
        <f t="shared" si="208"/>
        <v>0</v>
      </c>
      <c r="AE655" s="22">
        <f t="shared" si="209"/>
        <v>0</v>
      </c>
      <c r="AF655" s="22">
        <f t="shared" si="210"/>
        <v>0</v>
      </c>
      <c r="AG655" s="22">
        <f t="shared" si="211"/>
        <v>0</v>
      </c>
      <c r="AH655" s="22">
        <f t="shared" si="212"/>
        <v>0</v>
      </c>
      <c r="AI655" s="43" t="str">
        <f t="shared" si="213"/>
        <v>n/a</v>
      </c>
      <c r="AJ655" s="2" t="str">
        <f t="shared" si="196"/>
        <v>2017-18 Winter</v>
      </c>
      <c r="AK655" s="2" t="str">
        <f t="shared" si="197"/>
        <v>2016-17 Winter</v>
      </c>
      <c r="AL655" s="127">
        <v>0</v>
      </c>
    </row>
    <row r="656" spans="1:38">
      <c r="A656" s="46">
        <v>42789</v>
      </c>
      <c r="B656" s="13" t="str">
        <f t="shared" si="198"/>
        <v>Feb</v>
      </c>
      <c r="C656" s="183"/>
      <c r="D656" s="183"/>
      <c r="E656" s="183"/>
      <c r="F656" s="183"/>
      <c r="G656" s="183"/>
      <c r="H656" s="183"/>
      <c r="I656" s="12">
        <f>VLOOKUP($B656,'Gas wholesale lookups'!$A$4:$L$15,'Inputs - Gas wholesale index'!I$2,FALSE)</f>
        <v>208526.18181818182</v>
      </c>
      <c r="J656" s="12">
        <f>VLOOKUP($B656,'Gas wholesale lookups'!$A$4:$L$15,'Inputs - Gas wholesale index'!J$2,FALSE)</f>
        <v>166168.27272727274</v>
      </c>
      <c r="K656" s="12">
        <f>VLOOKUP($B656,'Gas wholesale lookups'!$A$4:$L$15,'Inputs - Gas wholesale index'!K$2,FALSE)</f>
        <v>291847.5</v>
      </c>
      <c r="L656" s="12">
        <f>VLOOKUP($B656,'Gas wholesale lookups'!$A$4:$L$15,'Inputs - Gas wholesale index'!L$2,FALSE)</f>
        <v>332991.45454545453</v>
      </c>
      <c r="M656" s="12">
        <f>VLOOKUP($B656,'Gas wholesale lookups'!$A$4:$L$15,'Inputs - Gas wholesale index'!M$2,FALSE)</f>
        <v>208526.18181818182</v>
      </c>
      <c r="N656" s="12">
        <f>VLOOKUP($B656,'Gas wholesale lookups'!$A$4:$L$15,'Inputs - Gas wholesale index'!N$2,FALSE)</f>
        <v>166168.27272727274</v>
      </c>
      <c r="O656" s="37">
        <f>VLOOKUP($B656,'Gas wholesale lookups'!$A$4:$R$15,'Inputs - Gas wholesale index'!O$2,FALSE)</f>
        <v>0</v>
      </c>
      <c r="P656" s="37">
        <f>VLOOKUP($B656,'Gas wholesale lookups'!$A$4:$R$15,'Inputs - Gas wholesale index'!P$2,FALSE)</f>
        <v>0</v>
      </c>
      <c r="Q656" s="37">
        <f>VLOOKUP($B656,'Gas wholesale lookups'!$A$4:$R$15,'Inputs - Gas wholesale index'!Q$2,FALSE)</f>
        <v>1</v>
      </c>
      <c r="R656" s="37">
        <f>VLOOKUP($B656,'Gas wholesale lookups'!$A$4:$R$15,'Inputs - Gas wholesale index'!R$2,FALSE)</f>
        <v>1</v>
      </c>
      <c r="S656" s="37">
        <f>VLOOKUP($B656,'Gas wholesale lookups'!$A$4:$R$15,'Inputs - Gas wholesale index'!S$2,FALSE)</f>
        <v>1</v>
      </c>
      <c r="T656" s="37">
        <f>VLOOKUP($B656,'Gas wholesale lookups'!$A$4:$R$15,'Inputs - Gas wholesale index'!T$2,FALSE)</f>
        <v>1</v>
      </c>
      <c r="U656" s="12">
        <f t="shared" si="199"/>
        <v>0</v>
      </c>
      <c r="V656" s="12">
        <f t="shared" si="200"/>
        <v>0</v>
      </c>
      <c r="W656" s="12">
        <f t="shared" si="201"/>
        <v>291847.5</v>
      </c>
      <c r="X656" s="12">
        <f t="shared" si="202"/>
        <v>332991.45454545453</v>
      </c>
      <c r="Y656" s="12">
        <f t="shared" si="203"/>
        <v>208526.18181818182</v>
      </c>
      <c r="Z656" s="12">
        <f t="shared" si="204"/>
        <v>166168.27272727274</v>
      </c>
      <c r="AA656" s="12">
        <f t="shared" si="205"/>
        <v>999533.40909090918</v>
      </c>
      <c r="AB656" s="22">
        <f t="shared" si="206"/>
        <v>0</v>
      </c>
      <c r="AC656" s="22">
        <f t="shared" si="207"/>
        <v>0</v>
      </c>
      <c r="AD656" s="22">
        <f t="shared" si="208"/>
        <v>0</v>
      </c>
      <c r="AE656" s="22">
        <f t="shared" si="209"/>
        <v>0</v>
      </c>
      <c r="AF656" s="22">
        <f t="shared" si="210"/>
        <v>0</v>
      </c>
      <c r="AG656" s="22">
        <f t="shared" si="211"/>
        <v>0</v>
      </c>
      <c r="AH656" s="22">
        <f t="shared" si="212"/>
        <v>0</v>
      </c>
      <c r="AI656" s="43" t="str">
        <f t="shared" si="213"/>
        <v>n/a</v>
      </c>
      <c r="AJ656" s="2" t="str">
        <f t="shared" si="196"/>
        <v>2017-18 Winter</v>
      </c>
      <c r="AK656" s="2" t="str">
        <f t="shared" si="197"/>
        <v>2016-17 Winter</v>
      </c>
      <c r="AL656" s="127">
        <v>0</v>
      </c>
    </row>
    <row r="657" spans="1:38">
      <c r="A657" s="46">
        <v>42790</v>
      </c>
      <c r="B657" s="13" t="str">
        <f t="shared" si="198"/>
        <v>Feb</v>
      </c>
      <c r="C657" s="183"/>
      <c r="D657" s="183"/>
      <c r="E657" s="183"/>
      <c r="F657" s="183"/>
      <c r="G657" s="183"/>
      <c r="H657" s="183"/>
      <c r="I657" s="12">
        <f>VLOOKUP($B657,'Gas wholesale lookups'!$A$4:$L$15,'Inputs - Gas wholesale index'!I$2,FALSE)</f>
        <v>208526.18181818182</v>
      </c>
      <c r="J657" s="12">
        <f>VLOOKUP($B657,'Gas wholesale lookups'!$A$4:$L$15,'Inputs - Gas wholesale index'!J$2,FALSE)</f>
        <v>166168.27272727274</v>
      </c>
      <c r="K657" s="12">
        <f>VLOOKUP($B657,'Gas wholesale lookups'!$A$4:$L$15,'Inputs - Gas wholesale index'!K$2,FALSE)</f>
        <v>291847.5</v>
      </c>
      <c r="L657" s="12">
        <f>VLOOKUP($B657,'Gas wholesale lookups'!$A$4:$L$15,'Inputs - Gas wholesale index'!L$2,FALSE)</f>
        <v>332991.45454545453</v>
      </c>
      <c r="M657" s="12">
        <f>VLOOKUP($B657,'Gas wholesale lookups'!$A$4:$L$15,'Inputs - Gas wholesale index'!M$2,FALSE)</f>
        <v>208526.18181818182</v>
      </c>
      <c r="N657" s="12">
        <f>VLOOKUP($B657,'Gas wholesale lookups'!$A$4:$L$15,'Inputs - Gas wholesale index'!N$2,FALSE)</f>
        <v>166168.27272727274</v>
      </c>
      <c r="O657" s="37">
        <f>VLOOKUP($B657,'Gas wholesale lookups'!$A$4:$R$15,'Inputs - Gas wholesale index'!O$2,FALSE)</f>
        <v>0</v>
      </c>
      <c r="P657" s="37">
        <f>VLOOKUP($B657,'Gas wholesale lookups'!$A$4:$R$15,'Inputs - Gas wholesale index'!P$2,FALSE)</f>
        <v>0</v>
      </c>
      <c r="Q657" s="37">
        <f>VLOOKUP($B657,'Gas wholesale lookups'!$A$4:$R$15,'Inputs - Gas wholesale index'!Q$2,FALSE)</f>
        <v>1</v>
      </c>
      <c r="R657" s="37">
        <f>VLOOKUP($B657,'Gas wholesale lookups'!$A$4:$R$15,'Inputs - Gas wholesale index'!R$2,FALSE)</f>
        <v>1</v>
      </c>
      <c r="S657" s="37">
        <f>VLOOKUP($B657,'Gas wholesale lookups'!$A$4:$R$15,'Inputs - Gas wholesale index'!S$2,FALSE)</f>
        <v>1</v>
      </c>
      <c r="T657" s="37">
        <f>VLOOKUP($B657,'Gas wholesale lookups'!$A$4:$R$15,'Inputs - Gas wholesale index'!T$2,FALSE)</f>
        <v>1</v>
      </c>
      <c r="U657" s="12">
        <f t="shared" si="199"/>
        <v>0</v>
      </c>
      <c r="V657" s="12">
        <f t="shared" si="200"/>
        <v>0</v>
      </c>
      <c r="W657" s="12">
        <f t="shared" si="201"/>
        <v>291847.5</v>
      </c>
      <c r="X657" s="12">
        <f t="shared" si="202"/>
        <v>332991.45454545453</v>
      </c>
      <c r="Y657" s="12">
        <f t="shared" si="203"/>
        <v>208526.18181818182</v>
      </c>
      <c r="Z657" s="12">
        <f t="shared" si="204"/>
        <v>166168.27272727274</v>
      </c>
      <c r="AA657" s="12">
        <f t="shared" si="205"/>
        <v>999533.40909090918</v>
      </c>
      <c r="AB657" s="22">
        <f t="shared" si="206"/>
        <v>0</v>
      </c>
      <c r="AC657" s="22">
        <f t="shared" si="207"/>
        <v>0</v>
      </c>
      <c r="AD657" s="22">
        <f t="shared" si="208"/>
        <v>0</v>
      </c>
      <c r="AE657" s="22">
        <f t="shared" si="209"/>
        <v>0</v>
      </c>
      <c r="AF657" s="22">
        <f t="shared" si="210"/>
        <v>0</v>
      </c>
      <c r="AG657" s="22">
        <f t="shared" si="211"/>
        <v>0</v>
      </c>
      <c r="AH657" s="22">
        <f t="shared" si="212"/>
        <v>0</v>
      </c>
      <c r="AI657" s="43" t="str">
        <f t="shared" si="213"/>
        <v>n/a</v>
      </c>
      <c r="AJ657" s="2" t="str">
        <f t="shared" si="196"/>
        <v>2017-18 Winter</v>
      </c>
      <c r="AK657" s="2" t="str">
        <f t="shared" si="197"/>
        <v>2016-17 Winter</v>
      </c>
      <c r="AL657" s="127">
        <v>0</v>
      </c>
    </row>
    <row r="658" spans="1:38">
      <c r="A658" s="46">
        <v>42793</v>
      </c>
      <c r="B658" s="13" t="str">
        <f t="shared" si="198"/>
        <v>Feb</v>
      </c>
      <c r="C658" s="183"/>
      <c r="D658" s="183"/>
      <c r="E658" s="183"/>
      <c r="F658" s="183"/>
      <c r="G658" s="183"/>
      <c r="H658" s="183"/>
      <c r="I658" s="12">
        <f>VLOOKUP($B658,'Gas wholesale lookups'!$A$4:$L$15,'Inputs - Gas wholesale index'!I$2,FALSE)</f>
        <v>208526.18181818182</v>
      </c>
      <c r="J658" s="12">
        <f>VLOOKUP($B658,'Gas wholesale lookups'!$A$4:$L$15,'Inputs - Gas wholesale index'!J$2,FALSE)</f>
        <v>166168.27272727274</v>
      </c>
      <c r="K658" s="12">
        <f>VLOOKUP($B658,'Gas wholesale lookups'!$A$4:$L$15,'Inputs - Gas wholesale index'!K$2,FALSE)</f>
        <v>291847.5</v>
      </c>
      <c r="L658" s="12">
        <f>VLOOKUP($B658,'Gas wholesale lookups'!$A$4:$L$15,'Inputs - Gas wholesale index'!L$2,FALSE)</f>
        <v>332991.45454545453</v>
      </c>
      <c r="M658" s="12">
        <f>VLOOKUP($B658,'Gas wholesale lookups'!$A$4:$L$15,'Inputs - Gas wholesale index'!M$2,FALSE)</f>
        <v>208526.18181818182</v>
      </c>
      <c r="N658" s="12">
        <f>VLOOKUP($B658,'Gas wholesale lookups'!$A$4:$L$15,'Inputs - Gas wholesale index'!N$2,FALSE)</f>
        <v>166168.27272727274</v>
      </c>
      <c r="O658" s="37">
        <f>VLOOKUP($B658,'Gas wholesale lookups'!$A$4:$R$15,'Inputs - Gas wholesale index'!O$2,FALSE)</f>
        <v>0</v>
      </c>
      <c r="P658" s="37">
        <f>VLOOKUP($B658,'Gas wholesale lookups'!$A$4:$R$15,'Inputs - Gas wholesale index'!P$2,FALSE)</f>
        <v>0</v>
      </c>
      <c r="Q658" s="37">
        <f>VLOOKUP($B658,'Gas wholesale lookups'!$A$4:$R$15,'Inputs - Gas wholesale index'!Q$2,FALSE)</f>
        <v>1</v>
      </c>
      <c r="R658" s="37">
        <f>VLOOKUP($B658,'Gas wholesale lookups'!$A$4:$R$15,'Inputs - Gas wholesale index'!R$2,FALSE)</f>
        <v>1</v>
      </c>
      <c r="S658" s="37">
        <f>VLOOKUP($B658,'Gas wholesale lookups'!$A$4:$R$15,'Inputs - Gas wholesale index'!S$2,FALSE)</f>
        <v>1</v>
      </c>
      <c r="T658" s="37">
        <f>VLOOKUP($B658,'Gas wholesale lookups'!$A$4:$R$15,'Inputs - Gas wholesale index'!T$2,FALSE)</f>
        <v>1</v>
      </c>
      <c r="U658" s="12">
        <f t="shared" si="199"/>
        <v>0</v>
      </c>
      <c r="V658" s="12">
        <f t="shared" si="200"/>
        <v>0</v>
      </c>
      <c r="W658" s="12">
        <f t="shared" si="201"/>
        <v>291847.5</v>
      </c>
      <c r="X658" s="12">
        <f t="shared" si="202"/>
        <v>332991.45454545453</v>
      </c>
      <c r="Y658" s="12">
        <f t="shared" si="203"/>
        <v>208526.18181818182</v>
      </c>
      <c r="Z658" s="12">
        <f t="shared" si="204"/>
        <v>166168.27272727274</v>
      </c>
      <c r="AA658" s="12">
        <f t="shared" si="205"/>
        <v>999533.40909090918</v>
      </c>
      <c r="AB658" s="22">
        <f t="shared" si="206"/>
        <v>0</v>
      </c>
      <c r="AC658" s="22">
        <f t="shared" si="207"/>
        <v>0</v>
      </c>
      <c r="AD658" s="22">
        <f t="shared" si="208"/>
        <v>0</v>
      </c>
      <c r="AE658" s="22">
        <f t="shared" si="209"/>
        <v>0</v>
      </c>
      <c r="AF658" s="22">
        <f t="shared" si="210"/>
        <v>0</v>
      </c>
      <c r="AG658" s="22">
        <f t="shared" si="211"/>
        <v>0</v>
      </c>
      <c r="AH658" s="22">
        <f t="shared" si="212"/>
        <v>0</v>
      </c>
      <c r="AI658" s="43" t="str">
        <f t="shared" si="213"/>
        <v>n/a</v>
      </c>
      <c r="AJ658" s="2" t="str">
        <f t="shared" si="196"/>
        <v>2017-18 Winter</v>
      </c>
      <c r="AK658" s="2" t="str">
        <f t="shared" si="197"/>
        <v>2016-17 Winter</v>
      </c>
      <c r="AL658" s="127">
        <v>0</v>
      </c>
    </row>
    <row r="659" spans="1:38">
      <c r="A659" s="46">
        <v>42794</v>
      </c>
      <c r="B659" s="13" t="str">
        <f t="shared" si="198"/>
        <v>Feb</v>
      </c>
      <c r="C659" s="183"/>
      <c r="D659" s="183"/>
      <c r="E659" s="183"/>
      <c r="F659" s="183"/>
      <c r="G659" s="183"/>
      <c r="H659" s="183"/>
      <c r="I659" s="12">
        <f>VLOOKUP($B659,'Gas wholesale lookups'!$A$4:$L$15,'Inputs - Gas wholesale index'!I$2,FALSE)</f>
        <v>208526.18181818182</v>
      </c>
      <c r="J659" s="12">
        <f>VLOOKUP($B659,'Gas wholesale lookups'!$A$4:$L$15,'Inputs - Gas wholesale index'!J$2,FALSE)</f>
        <v>166168.27272727274</v>
      </c>
      <c r="K659" s="12">
        <f>VLOOKUP($B659,'Gas wholesale lookups'!$A$4:$L$15,'Inputs - Gas wholesale index'!K$2,FALSE)</f>
        <v>291847.5</v>
      </c>
      <c r="L659" s="12">
        <f>VLOOKUP($B659,'Gas wholesale lookups'!$A$4:$L$15,'Inputs - Gas wholesale index'!L$2,FALSE)</f>
        <v>332991.45454545453</v>
      </c>
      <c r="M659" s="12">
        <f>VLOOKUP($B659,'Gas wholesale lookups'!$A$4:$L$15,'Inputs - Gas wholesale index'!M$2,FALSE)</f>
        <v>208526.18181818182</v>
      </c>
      <c r="N659" s="12">
        <f>VLOOKUP($B659,'Gas wholesale lookups'!$A$4:$L$15,'Inputs - Gas wholesale index'!N$2,FALSE)</f>
        <v>166168.27272727274</v>
      </c>
      <c r="O659" s="37">
        <f>VLOOKUP($B659,'Gas wholesale lookups'!$A$4:$R$15,'Inputs - Gas wholesale index'!O$2,FALSE)</f>
        <v>0</v>
      </c>
      <c r="P659" s="37">
        <f>VLOOKUP($B659,'Gas wholesale lookups'!$A$4:$R$15,'Inputs - Gas wholesale index'!P$2,FALSE)</f>
        <v>0</v>
      </c>
      <c r="Q659" s="37">
        <f>VLOOKUP($B659,'Gas wholesale lookups'!$A$4:$R$15,'Inputs - Gas wholesale index'!Q$2,FALSE)</f>
        <v>1</v>
      </c>
      <c r="R659" s="37">
        <f>VLOOKUP($B659,'Gas wholesale lookups'!$A$4:$R$15,'Inputs - Gas wholesale index'!R$2,FALSE)</f>
        <v>1</v>
      </c>
      <c r="S659" s="37">
        <f>VLOOKUP($B659,'Gas wholesale lookups'!$A$4:$R$15,'Inputs - Gas wholesale index'!S$2,FALSE)</f>
        <v>1</v>
      </c>
      <c r="T659" s="37">
        <f>VLOOKUP($B659,'Gas wholesale lookups'!$A$4:$R$15,'Inputs - Gas wholesale index'!T$2,FALSE)</f>
        <v>1</v>
      </c>
      <c r="U659" s="12">
        <f t="shared" si="199"/>
        <v>0</v>
      </c>
      <c r="V659" s="12">
        <f t="shared" si="200"/>
        <v>0</v>
      </c>
      <c r="W659" s="12">
        <f t="shared" si="201"/>
        <v>291847.5</v>
      </c>
      <c r="X659" s="12">
        <f t="shared" si="202"/>
        <v>332991.45454545453</v>
      </c>
      <c r="Y659" s="12">
        <f t="shared" si="203"/>
        <v>208526.18181818182</v>
      </c>
      <c r="Z659" s="12">
        <f t="shared" si="204"/>
        <v>166168.27272727274</v>
      </c>
      <c r="AA659" s="12">
        <f t="shared" si="205"/>
        <v>999533.40909090918</v>
      </c>
      <c r="AB659" s="22">
        <f t="shared" si="206"/>
        <v>0</v>
      </c>
      <c r="AC659" s="22">
        <f t="shared" si="207"/>
        <v>0</v>
      </c>
      <c r="AD659" s="22">
        <f t="shared" si="208"/>
        <v>0</v>
      </c>
      <c r="AE659" s="22">
        <f t="shared" si="209"/>
        <v>0</v>
      </c>
      <c r="AF659" s="22">
        <f t="shared" si="210"/>
        <v>0</v>
      </c>
      <c r="AG659" s="22">
        <f t="shared" si="211"/>
        <v>0</v>
      </c>
      <c r="AH659" s="22">
        <f t="shared" si="212"/>
        <v>0</v>
      </c>
      <c r="AI659" s="43" t="str">
        <f t="shared" si="213"/>
        <v>n/a</v>
      </c>
      <c r="AJ659" s="2" t="str">
        <f t="shared" si="196"/>
        <v>2017-18 Winter</v>
      </c>
      <c r="AK659" s="2" t="str">
        <f t="shared" si="197"/>
        <v>2016-17 Winter</v>
      </c>
      <c r="AL659" s="127">
        <v>0</v>
      </c>
    </row>
    <row r="660" spans="1:38">
      <c r="A660" s="46">
        <v>42795</v>
      </c>
      <c r="B660" s="13" t="str">
        <f t="shared" si="198"/>
        <v>Mar</v>
      </c>
      <c r="C660" s="183"/>
      <c r="D660" s="183"/>
      <c r="E660" s="183"/>
      <c r="F660" s="183"/>
      <c r="G660" s="183"/>
      <c r="H660" s="183"/>
      <c r="I660" s="12">
        <f>VLOOKUP($B660,'Gas wholesale lookups'!$A$4:$L$15,'Inputs - Gas wholesale index'!I$2,FALSE)</f>
        <v>208526.18181818182</v>
      </c>
      <c r="J660" s="12">
        <f>VLOOKUP($B660,'Gas wholesale lookups'!$A$4:$L$15,'Inputs - Gas wholesale index'!J$2,FALSE)</f>
        <v>166168.27272727274</v>
      </c>
      <c r="K660" s="12">
        <f>VLOOKUP($B660,'Gas wholesale lookups'!$A$4:$L$15,'Inputs - Gas wholesale index'!K$2,FALSE)</f>
        <v>291847.5</v>
      </c>
      <c r="L660" s="12">
        <f>VLOOKUP($B660,'Gas wholesale lookups'!$A$4:$L$15,'Inputs - Gas wholesale index'!L$2,FALSE)</f>
        <v>332991.45454545453</v>
      </c>
      <c r="M660" s="12">
        <f>VLOOKUP($B660,'Gas wholesale lookups'!$A$4:$L$15,'Inputs - Gas wholesale index'!M$2,FALSE)</f>
        <v>208526.18181818182</v>
      </c>
      <c r="N660" s="12">
        <f>VLOOKUP($B660,'Gas wholesale lookups'!$A$4:$L$15,'Inputs - Gas wholesale index'!N$2,FALSE)</f>
        <v>166168.27272727274</v>
      </c>
      <c r="O660" s="37">
        <f>VLOOKUP($B660,'Gas wholesale lookups'!$A$4:$R$15,'Inputs - Gas wholesale index'!O$2,FALSE)</f>
        <v>0</v>
      </c>
      <c r="P660" s="37">
        <f>VLOOKUP($B660,'Gas wholesale lookups'!$A$4:$R$15,'Inputs - Gas wholesale index'!P$2,FALSE)</f>
        <v>0</v>
      </c>
      <c r="Q660" s="37">
        <f>VLOOKUP($B660,'Gas wholesale lookups'!$A$4:$R$15,'Inputs - Gas wholesale index'!Q$2,FALSE)</f>
        <v>1</v>
      </c>
      <c r="R660" s="37">
        <f>VLOOKUP($B660,'Gas wholesale lookups'!$A$4:$R$15,'Inputs - Gas wholesale index'!R$2,FALSE)</f>
        <v>1</v>
      </c>
      <c r="S660" s="37">
        <f>VLOOKUP($B660,'Gas wholesale lookups'!$A$4:$R$15,'Inputs - Gas wholesale index'!S$2,FALSE)</f>
        <v>1</v>
      </c>
      <c r="T660" s="37">
        <f>VLOOKUP($B660,'Gas wholesale lookups'!$A$4:$R$15,'Inputs - Gas wholesale index'!T$2,FALSE)</f>
        <v>1</v>
      </c>
      <c r="U660" s="12">
        <f t="shared" si="199"/>
        <v>0</v>
      </c>
      <c r="V660" s="12">
        <f t="shared" si="200"/>
        <v>0</v>
      </c>
      <c r="W660" s="12">
        <f t="shared" si="201"/>
        <v>291847.5</v>
      </c>
      <c r="X660" s="12">
        <f t="shared" si="202"/>
        <v>332991.45454545453</v>
      </c>
      <c r="Y660" s="12">
        <f t="shared" si="203"/>
        <v>208526.18181818182</v>
      </c>
      <c r="Z660" s="12">
        <f t="shared" si="204"/>
        <v>166168.27272727274</v>
      </c>
      <c r="AA660" s="12">
        <f t="shared" si="205"/>
        <v>999533.40909090918</v>
      </c>
      <c r="AB660" s="22">
        <f t="shared" si="206"/>
        <v>0</v>
      </c>
      <c r="AC660" s="22">
        <f t="shared" si="207"/>
        <v>0</v>
      </c>
      <c r="AD660" s="22">
        <f t="shared" si="208"/>
        <v>0</v>
      </c>
      <c r="AE660" s="22">
        <f t="shared" si="209"/>
        <v>0</v>
      </c>
      <c r="AF660" s="22">
        <f t="shared" si="210"/>
        <v>0</v>
      </c>
      <c r="AG660" s="22">
        <f t="shared" si="211"/>
        <v>0</v>
      </c>
      <c r="AH660" s="22">
        <f t="shared" si="212"/>
        <v>0</v>
      </c>
      <c r="AI660" s="43" t="str">
        <f t="shared" si="213"/>
        <v>n/a</v>
      </c>
      <c r="AJ660" s="2" t="str">
        <f t="shared" si="196"/>
        <v>2017-18 Winter</v>
      </c>
      <c r="AK660" s="2" t="str">
        <f t="shared" si="197"/>
        <v>2016-17 Winter</v>
      </c>
      <c r="AL660" s="127">
        <v>0</v>
      </c>
    </row>
    <row r="661" spans="1:38">
      <c r="A661" s="46">
        <v>42796</v>
      </c>
      <c r="B661" s="13" t="str">
        <f t="shared" si="198"/>
        <v>Mar</v>
      </c>
      <c r="C661" s="183"/>
      <c r="D661" s="183"/>
      <c r="E661" s="183"/>
      <c r="F661" s="183"/>
      <c r="G661" s="183"/>
      <c r="H661" s="183"/>
      <c r="I661" s="12">
        <f>VLOOKUP($B661,'Gas wholesale lookups'!$A$4:$L$15,'Inputs - Gas wholesale index'!I$2,FALSE)</f>
        <v>208526.18181818182</v>
      </c>
      <c r="J661" s="12">
        <f>VLOOKUP($B661,'Gas wholesale lookups'!$A$4:$L$15,'Inputs - Gas wholesale index'!J$2,FALSE)</f>
        <v>166168.27272727274</v>
      </c>
      <c r="K661" s="12">
        <f>VLOOKUP($B661,'Gas wholesale lookups'!$A$4:$L$15,'Inputs - Gas wholesale index'!K$2,FALSE)</f>
        <v>291847.5</v>
      </c>
      <c r="L661" s="12">
        <f>VLOOKUP($B661,'Gas wholesale lookups'!$A$4:$L$15,'Inputs - Gas wholesale index'!L$2,FALSE)</f>
        <v>332991.45454545453</v>
      </c>
      <c r="M661" s="12">
        <f>VLOOKUP($B661,'Gas wholesale lookups'!$A$4:$L$15,'Inputs - Gas wholesale index'!M$2,FALSE)</f>
        <v>208526.18181818182</v>
      </c>
      <c r="N661" s="12">
        <f>VLOOKUP($B661,'Gas wholesale lookups'!$A$4:$L$15,'Inputs - Gas wholesale index'!N$2,FALSE)</f>
        <v>166168.27272727274</v>
      </c>
      <c r="O661" s="37">
        <f>VLOOKUP($B661,'Gas wholesale lookups'!$A$4:$R$15,'Inputs - Gas wholesale index'!O$2,FALSE)</f>
        <v>0</v>
      </c>
      <c r="P661" s="37">
        <f>VLOOKUP($B661,'Gas wholesale lookups'!$A$4:$R$15,'Inputs - Gas wholesale index'!P$2,FALSE)</f>
        <v>0</v>
      </c>
      <c r="Q661" s="37">
        <f>VLOOKUP($B661,'Gas wholesale lookups'!$A$4:$R$15,'Inputs - Gas wholesale index'!Q$2,FALSE)</f>
        <v>1</v>
      </c>
      <c r="R661" s="37">
        <f>VLOOKUP($B661,'Gas wholesale lookups'!$A$4:$R$15,'Inputs - Gas wholesale index'!R$2,FALSE)</f>
        <v>1</v>
      </c>
      <c r="S661" s="37">
        <f>VLOOKUP($B661,'Gas wholesale lookups'!$A$4:$R$15,'Inputs - Gas wholesale index'!S$2,FALSE)</f>
        <v>1</v>
      </c>
      <c r="T661" s="37">
        <f>VLOOKUP($B661,'Gas wholesale lookups'!$A$4:$R$15,'Inputs - Gas wholesale index'!T$2,FALSE)</f>
        <v>1</v>
      </c>
      <c r="U661" s="12">
        <f t="shared" si="199"/>
        <v>0</v>
      </c>
      <c r="V661" s="12">
        <f t="shared" si="200"/>
        <v>0</v>
      </c>
      <c r="W661" s="12">
        <f t="shared" si="201"/>
        <v>291847.5</v>
      </c>
      <c r="X661" s="12">
        <f t="shared" si="202"/>
        <v>332991.45454545453</v>
      </c>
      <c r="Y661" s="12">
        <f t="shared" si="203"/>
        <v>208526.18181818182</v>
      </c>
      <c r="Z661" s="12">
        <f t="shared" si="204"/>
        <v>166168.27272727274</v>
      </c>
      <c r="AA661" s="12">
        <f t="shared" si="205"/>
        <v>999533.40909090918</v>
      </c>
      <c r="AB661" s="22">
        <f t="shared" si="206"/>
        <v>0</v>
      </c>
      <c r="AC661" s="22">
        <f t="shared" si="207"/>
        <v>0</v>
      </c>
      <c r="AD661" s="22">
        <f t="shared" si="208"/>
        <v>0</v>
      </c>
      <c r="AE661" s="22">
        <f t="shared" si="209"/>
        <v>0</v>
      </c>
      <c r="AF661" s="22">
        <f t="shared" si="210"/>
        <v>0</v>
      </c>
      <c r="AG661" s="22">
        <f t="shared" si="211"/>
        <v>0</v>
      </c>
      <c r="AH661" s="22">
        <f t="shared" si="212"/>
        <v>0</v>
      </c>
      <c r="AI661" s="43" t="str">
        <f t="shared" si="213"/>
        <v>n/a</v>
      </c>
      <c r="AJ661" s="2" t="str">
        <f t="shared" si="196"/>
        <v>2017-18 Winter</v>
      </c>
      <c r="AK661" s="2" t="str">
        <f t="shared" si="197"/>
        <v>2016-17 Winter</v>
      </c>
      <c r="AL661" s="127">
        <v>0</v>
      </c>
    </row>
    <row r="662" spans="1:38">
      <c r="A662" s="46">
        <v>42797</v>
      </c>
      <c r="B662" s="13" t="str">
        <f t="shared" si="198"/>
        <v>Mar</v>
      </c>
      <c r="C662" s="183"/>
      <c r="D662" s="183"/>
      <c r="E662" s="183"/>
      <c r="F662" s="183"/>
      <c r="G662" s="183"/>
      <c r="H662" s="183"/>
      <c r="I662" s="12">
        <f>VLOOKUP($B662,'Gas wholesale lookups'!$A$4:$L$15,'Inputs - Gas wholesale index'!I$2,FALSE)</f>
        <v>208526.18181818182</v>
      </c>
      <c r="J662" s="12">
        <f>VLOOKUP($B662,'Gas wholesale lookups'!$A$4:$L$15,'Inputs - Gas wholesale index'!J$2,FALSE)</f>
        <v>166168.27272727274</v>
      </c>
      <c r="K662" s="12">
        <f>VLOOKUP($B662,'Gas wholesale lookups'!$A$4:$L$15,'Inputs - Gas wholesale index'!K$2,FALSE)</f>
        <v>291847.5</v>
      </c>
      <c r="L662" s="12">
        <f>VLOOKUP($B662,'Gas wholesale lookups'!$A$4:$L$15,'Inputs - Gas wholesale index'!L$2,FALSE)</f>
        <v>332991.45454545453</v>
      </c>
      <c r="M662" s="12">
        <f>VLOOKUP($B662,'Gas wholesale lookups'!$A$4:$L$15,'Inputs - Gas wholesale index'!M$2,FALSE)</f>
        <v>208526.18181818182</v>
      </c>
      <c r="N662" s="12">
        <f>VLOOKUP($B662,'Gas wholesale lookups'!$A$4:$L$15,'Inputs - Gas wholesale index'!N$2,FALSE)</f>
        <v>166168.27272727274</v>
      </c>
      <c r="O662" s="37">
        <f>VLOOKUP($B662,'Gas wholesale lookups'!$A$4:$R$15,'Inputs - Gas wholesale index'!O$2,FALSE)</f>
        <v>0</v>
      </c>
      <c r="P662" s="37">
        <f>VLOOKUP($B662,'Gas wholesale lookups'!$A$4:$R$15,'Inputs - Gas wholesale index'!P$2,FALSE)</f>
        <v>0</v>
      </c>
      <c r="Q662" s="37">
        <f>VLOOKUP($B662,'Gas wholesale lookups'!$A$4:$R$15,'Inputs - Gas wholesale index'!Q$2,FALSE)</f>
        <v>1</v>
      </c>
      <c r="R662" s="37">
        <f>VLOOKUP($B662,'Gas wholesale lookups'!$A$4:$R$15,'Inputs - Gas wholesale index'!R$2,FALSE)</f>
        <v>1</v>
      </c>
      <c r="S662" s="37">
        <f>VLOOKUP($B662,'Gas wholesale lookups'!$A$4:$R$15,'Inputs - Gas wholesale index'!S$2,FALSE)</f>
        <v>1</v>
      </c>
      <c r="T662" s="37">
        <f>VLOOKUP($B662,'Gas wholesale lookups'!$A$4:$R$15,'Inputs - Gas wholesale index'!T$2,FALSE)</f>
        <v>1</v>
      </c>
      <c r="U662" s="12">
        <f t="shared" si="199"/>
        <v>0</v>
      </c>
      <c r="V662" s="12">
        <f t="shared" si="200"/>
        <v>0</v>
      </c>
      <c r="W662" s="12">
        <f t="shared" si="201"/>
        <v>291847.5</v>
      </c>
      <c r="X662" s="12">
        <f t="shared" si="202"/>
        <v>332991.45454545453</v>
      </c>
      <c r="Y662" s="12">
        <f t="shared" si="203"/>
        <v>208526.18181818182</v>
      </c>
      <c r="Z662" s="12">
        <f t="shared" si="204"/>
        <v>166168.27272727274</v>
      </c>
      <c r="AA662" s="12">
        <f t="shared" si="205"/>
        <v>999533.40909090918</v>
      </c>
      <c r="AB662" s="22">
        <f t="shared" si="206"/>
        <v>0</v>
      </c>
      <c r="AC662" s="22">
        <f t="shared" si="207"/>
        <v>0</v>
      </c>
      <c r="AD662" s="22">
        <f t="shared" si="208"/>
        <v>0</v>
      </c>
      <c r="AE662" s="22">
        <f t="shared" si="209"/>
        <v>0</v>
      </c>
      <c r="AF662" s="22">
        <f t="shared" si="210"/>
        <v>0</v>
      </c>
      <c r="AG662" s="22">
        <f t="shared" si="211"/>
        <v>0</v>
      </c>
      <c r="AH662" s="22">
        <f t="shared" si="212"/>
        <v>0</v>
      </c>
      <c r="AI662" s="43" t="str">
        <f t="shared" si="213"/>
        <v>n/a</v>
      </c>
      <c r="AJ662" s="2" t="str">
        <f t="shared" si="196"/>
        <v>2017-18 Winter</v>
      </c>
      <c r="AK662" s="2" t="str">
        <f t="shared" si="197"/>
        <v>2016-17 Winter</v>
      </c>
      <c r="AL662" s="127">
        <v>0</v>
      </c>
    </row>
    <row r="663" spans="1:38">
      <c r="A663" s="46">
        <v>42800</v>
      </c>
      <c r="B663" s="13" t="str">
        <f t="shared" si="198"/>
        <v>Mar</v>
      </c>
      <c r="C663" s="183"/>
      <c r="D663" s="183"/>
      <c r="E663" s="183"/>
      <c r="F663" s="183"/>
      <c r="G663" s="183"/>
      <c r="H663" s="183"/>
      <c r="I663" s="12">
        <f>VLOOKUP($B663,'Gas wholesale lookups'!$A$4:$L$15,'Inputs - Gas wholesale index'!I$2,FALSE)</f>
        <v>208526.18181818182</v>
      </c>
      <c r="J663" s="12">
        <f>VLOOKUP($B663,'Gas wholesale lookups'!$A$4:$L$15,'Inputs - Gas wholesale index'!J$2,FALSE)</f>
        <v>166168.27272727274</v>
      </c>
      <c r="K663" s="12">
        <f>VLOOKUP($B663,'Gas wholesale lookups'!$A$4:$L$15,'Inputs - Gas wholesale index'!K$2,FALSE)</f>
        <v>291847.5</v>
      </c>
      <c r="L663" s="12">
        <f>VLOOKUP($B663,'Gas wholesale lookups'!$A$4:$L$15,'Inputs - Gas wholesale index'!L$2,FALSE)</f>
        <v>332991.45454545453</v>
      </c>
      <c r="M663" s="12">
        <f>VLOOKUP($B663,'Gas wholesale lookups'!$A$4:$L$15,'Inputs - Gas wholesale index'!M$2,FALSE)</f>
        <v>208526.18181818182</v>
      </c>
      <c r="N663" s="12">
        <f>VLOOKUP($B663,'Gas wholesale lookups'!$A$4:$L$15,'Inputs - Gas wholesale index'!N$2,FALSE)</f>
        <v>166168.27272727274</v>
      </c>
      <c r="O663" s="37">
        <f>VLOOKUP($B663,'Gas wholesale lookups'!$A$4:$R$15,'Inputs - Gas wholesale index'!O$2,FALSE)</f>
        <v>0</v>
      </c>
      <c r="P663" s="37">
        <f>VLOOKUP($B663,'Gas wholesale lookups'!$A$4:$R$15,'Inputs - Gas wholesale index'!P$2,FALSE)</f>
        <v>0</v>
      </c>
      <c r="Q663" s="37">
        <f>VLOOKUP($B663,'Gas wholesale lookups'!$A$4:$R$15,'Inputs - Gas wholesale index'!Q$2,FALSE)</f>
        <v>1</v>
      </c>
      <c r="R663" s="37">
        <f>VLOOKUP($B663,'Gas wholesale lookups'!$A$4:$R$15,'Inputs - Gas wholesale index'!R$2,FALSE)</f>
        <v>1</v>
      </c>
      <c r="S663" s="37">
        <f>VLOOKUP($B663,'Gas wholesale lookups'!$A$4:$R$15,'Inputs - Gas wholesale index'!S$2,FALSE)</f>
        <v>1</v>
      </c>
      <c r="T663" s="37">
        <f>VLOOKUP($B663,'Gas wholesale lookups'!$A$4:$R$15,'Inputs - Gas wholesale index'!T$2,FALSE)</f>
        <v>1</v>
      </c>
      <c r="U663" s="12">
        <f t="shared" si="199"/>
        <v>0</v>
      </c>
      <c r="V663" s="12">
        <f t="shared" si="200"/>
        <v>0</v>
      </c>
      <c r="W663" s="12">
        <f t="shared" si="201"/>
        <v>291847.5</v>
      </c>
      <c r="X663" s="12">
        <f t="shared" si="202"/>
        <v>332991.45454545453</v>
      </c>
      <c r="Y663" s="12">
        <f t="shared" si="203"/>
        <v>208526.18181818182</v>
      </c>
      <c r="Z663" s="12">
        <f t="shared" si="204"/>
        <v>166168.27272727274</v>
      </c>
      <c r="AA663" s="12">
        <f t="shared" si="205"/>
        <v>999533.40909090918</v>
      </c>
      <c r="AB663" s="22">
        <f t="shared" si="206"/>
        <v>0</v>
      </c>
      <c r="AC663" s="22">
        <f t="shared" si="207"/>
        <v>0</v>
      </c>
      <c r="AD663" s="22">
        <f t="shared" si="208"/>
        <v>0</v>
      </c>
      <c r="AE663" s="22">
        <f t="shared" si="209"/>
        <v>0</v>
      </c>
      <c r="AF663" s="22">
        <f t="shared" si="210"/>
        <v>0</v>
      </c>
      <c r="AG663" s="22">
        <f t="shared" si="211"/>
        <v>0</v>
      </c>
      <c r="AH663" s="22">
        <f t="shared" si="212"/>
        <v>0</v>
      </c>
      <c r="AI663" s="43" t="str">
        <f t="shared" si="213"/>
        <v>n/a</v>
      </c>
      <c r="AJ663" s="2" t="str">
        <f t="shared" si="196"/>
        <v>2017-18 Winter</v>
      </c>
      <c r="AK663" s="2" t="str">
        <f t="shared" si="197"/>
        <v>2016-17 Winter</v>
      </c>
      <c r="AL663" s="127">
        <v>0</v>
      </c>
    </row>
    <row r="664" spans="1:38">
      <c r="A664" s="46">
        <v>42801</v>
      </c>
      <c r="B664" s="13" t="str">
        <f t="shared" si="198"/>
        <v>Mar</v>
      </c>
      <c r="C664" s="183"/>
      <c r="D664" s="183"/>
      <c r="E664" s="183"/>
      <c r="F664" s="183"/>
      <c r="G664" s="183"/>
      <c r="H664" s="183"/>
      <c r="I664" s="12">
        <f>VLOOKUP($B664,'Gas wholesale lookups'!$A$4:$L$15,'Inputs - Gas wholesale index'!I$2,FALSE)</f>
        <v>208526.18181818182</v>
      </c>
      <c r="J664" s="12">
        <f>VLOOKUP($B664,'Gas wholesale lookups'!$A$4:$L$15,'Inputs - Gas wholesale index'!J$2,FALSE)</f>
        <v>166168.27272727274</v>
      </c>
      <c r="K664" s="12">
        <f>VLOOKUP($B664,'Gas wholesale lookups'!$A$4:$L$15,'Inputs - Gas wholesale index'!K$2,FALSE)</f>
        <v>291847.5</v>
      </c>
      <c r="L664" s="12">
        <f>VLOOKUP($B664,'Gas wholesale lookups'!$A$4:$L$15,'Inputs - Gas wholesale index'!L$2,FALSE)</f>
        <v>332991.45454545453</v>
      </c>
      <c r="M664" s="12">
        <f>VLOOKUP($B664,'Gas wholesale lookups'!$A$4:$L$15,'Inputs - Gas wholesale index'!M$2,FALSE)</f>
        <v>208526.18181818182</v>
      </c>
      <c r="N664" s="12">
        <f>VLOOKUP($B664,'Gas wholesale lookups'!$A$4:$L$15,'Inputs - Gas wholesale index'!N$2,FALSE)</f>
        <v>166168.27272727274</v>
      </c>
      <c r="O664" s="37">
        <f>VLOOKUP($B664,'Gas wholesale lookups'!$A$4:$R$15,'Inputs - Gas wholesale index'!O$2,FALSE)</f>
        <v>0</v>
      </c>
      <c r="P664" s="37">
        <f>VLOOKUP($B664,'Gas wholesale lookups'!$A$4:$R$15,'Inputs - Gas wholesale index'!P$2,FALSE)</f>
        <v>0</v>
      </c>
      <c r="Q664" s="37">
        <f>VLOOKUP($B664,'Gas wholesale lookups'!$A$4:$R$15,'Inputs - Gas wholesale index'!Q$2,FALSE)</f>
        <v>1</v>
      </c>
      <c r="R664" s="37">
        <f>VLOOKUP($B664,'Gas wholesale lookups'!$A$4:$R$15,'Inputs - Gas wholesale index'!R$2,FALSE)</f>
        <v>1</v>
      </c>
      <c r="S664" s="37">
        <f>VLOOKUP($B664,'Gas wholesale lookups'!$A$4:$R$15,'Inputs - Gas wholesale index'!S$2,FALSE)</f>
        <v>1</v>
      </c>
      <c r="T664" s="37">
        <f>VLOOKUP($B664,'Gas wholesale lookups'!$A$4:$R$15,'Inputs - Gas wholesale index'!T$2,FALSE)</f>
        <v>1</v>
      </c>
      <c r="U664" s="12">
        <f t="shared" si="199"/>
        <v>0</v>
      </c>
      <c r="V664" s="12">
        <f t="shared" si="200"/>
        <v>0</v>
      </c>
      <c r="W664" s="12">
        <f t="shared" si="201"/>
        <v>291847.5</v>
      </c>
      <c r="X664" s="12">
        <f t="shared" si="202"/>
        <v>332991.45454545453</v>
      </c>
      <c r="Y664" s="12">
        <f t="shared" si="203"/>
        <v>208526.18181818182</v>
      </c>
      <c r="Z664" s="12">
        <f t="shared" si="204"/>
        <v>166168.27272727274</v>
      </c>
      <c r="AA664" s="12">
        <f t="shared" si="205"/>
        <v>999533.40909090918</v>
      </c>
      <c r="AB664" s="22">
        <f t="shared" si="206"/>
        <v>0</v>
      </c>
      <c r="AC664" s="22">
        <f t="shared" si="207"/>
        <v>0</v>
      </c>
      <c r="AD664" s="22">
        <f t="shared" si="208"/>
        <v>0</v>
      </c>
      <c r="AE664" s="22">
        <f t="shared" si="209"/>
        <v>0</v>
      </c>
      <c r="AF664" s="22">
        <f t="shared" si="210"/>
        <v>0</v>
      </c>
      <c r="AG664" s="22">
        <f t="shared" si="211"/>
        <v>0</v>
      </c>
      <c r="AH664" s="22">
        <f t="shared" si="212"/>
        <v>0</v>
      </c>
      <c r="AI664" s="43" t="str">
        <f t="shared" si="213"/>
        <v>n/a</v>
      </c>
      <c r="AJ664" s="2" t="str">
        <f t="shared" si="196"/>
        <v>2017-18 Winter</v>
      </c>
      <c r="AK664" s="2" t="str">
        <f t="shared" si="197"/>
        <v>2016-17 Winter</v>
      </c>
      <c r="AL664" s="127">
        <v>0</v>
      </c>
    </row>
    <row r="665" spans="1:38">
      <c r="A665" s="46">
        <v>42802</v>
      </c>
      <c r="B665" s="13" t="str">
        <f t="shared" si="198"/>
        <v>Mar</v>
      </c>
      <c r="C665" s="183"/>
      <c r="D665" s="183"/>
      <c r="E665" s="183"/>
      <c r="F665" s="183"/>
      <c r="G665" s="183"/>
      <c r="H665" s="183"/>
      <c r="I665" s="12">
        <f>VLOOKUP($B665,'Gas wholesale lookups'!$A$4:$L$15,'Inputs - Gas wholesale index'!I$2,FALSE)</f>
        <v>208526.18181818182</v>
      </c>
      <c r="J665" s="12">
        <f>VLOOKUP($B665,'Gas wholesale lookups'!$A$4:$L$15,'Inputs - Gas wholesale index'!J$2,FALSE)</f>
        <v>166168.27272727274</v>
      </c>
      <c r="K665" s="12">
        <f>VLOOKUP($B665,'Gas wholesale lookups'!$A$4:$L$15,'Inputs - Gas wholesale index'!K$2,FALSE)</f>
        <v>291847.5</v>
      </c>
      <c r="L665" s="12">
        <f>VLOOKUP($B665,'Gas wholesale lookups'!$A$4:$L$15,'Inputs - Gas wholesale index'!L$2,FALSE)</f>
        <v>332991.45454545453</v>
      </c>
      <c r="M665" s="12">
        <f>VLOOKUP($B665,'Gas wholesale lookups'!$A$4:$L$15,'Inputs - Gas wholesale index'!M$2,FALSE)</f>
        <v>208526.18181818182</v>
      </c>
      <c r="N665" s="12">
        <f>VLOOKUP($B665,'Gas wholesale lookups'!$A$4:$L$15,'Inputs - Gas wholesale index'!N$2,FALSE)</f>
        <v>166168.27272727274</v>
      </c>
      <c r="O665" s="37">
        <f>VLOOKUP($B665,'Gas wholesale lookups'!$A$4:$R$15,'Inputs - Gas wholesale index'!O$2,FALSE)</f>
        <v>0</v>
      </c>
      <c r="P665" s="37">
        <f>VLOOKUP($B665,'Gas wholesale lookups'!$A$4:$R$15,'Inputs - Gas wholesale index'!P$2,FALSE)</f>
        <v>0</v>
      </c>
      <c r="Q665" s="37">
        <f>VLOOKUP($B665,'Gas wholesale lookups'!$A$4:$R$15,'Inputs - Gas wholesale index'!Q$2,FALSE)</f>
        <v>1</v>
      </c>
      <c r="R665" s="37">
        <f>VLOOKUP($B665,'Gas wholesale lookups'!$A$4:$R$15,'Inputs - Gas wholesale index'!R$2,FALSE)</f>
        <v>1</v>
      </c>
      <c r="S665" s="37">
        <f>VLOOKUP($B665,'Gas wholesale lookups'!$A$4:$R$15,'Inputs - Gas wholesale index'!S$2,FALSE)</f>
        <v>1</v>
      </c>
      <c r="T665" s="37">
        <f>VLOOKUP($B665,'Gas wholesale lookups'!$A$4:$R$15,'Inputs - Gas wholesale index'!T$2,FALSE)</f>
        <v>1</v>
      </c>
      <c r="U665" s="12">
        <f t="shared" si="199"/>
        <v>0</v>
      </c>
      <c r="V665" s="12">
        <f t="shared" si="200"/>
        <v>0</v>
      </c>
      <c r="W665" s="12">
        <f t="shared" si="201"/>
        <v>291847.5</v>
      </c>
      <c r="X665" s="12">
        <f t="shared" si="202"/>
        <v>332991.45454545453</v>
      </c>
      <c r="Y665" s="12">
        <f t="shared" si="203"/>
        <v>208526.18181818182</v>
      </c>
      <c r="Z665" s="12">
        <f t="shared" si="204"/>
        <v>166168.27272727274</v>
      </c>
      <c r="AA665" s="12">
        <f t="shared" si="205"/>
        <v>999533.40909090918</v>
      </c>
      <c r="AB665" s="22">
        <f t="shared" si="206"/>
        <v>0</v>
      </c>
      <c r="AC665" s="22">
        <f t="shared" si="207"/>
        <v>0</v>
      </c>
      <c r="AD665" s="22">
        <f t="shared" si="208"/>
        <v>0</v>
      </c>
      <c r="AE665" s="22">
        <f t="shared" si="209"/>
        <v>0</v>
      </c>
      <c r="AF665" s="22">
        <f t="shared" si="210"/>
        <v>0</v>
      </c>
      <c r="AG665" s="22">
        <f t="shared" si="211"/>
        <v>0</v>
      </c>
      <c r="AH665" s="22">
        <f t="shared" si="212"/>
        <v>0</v>
      </c>
      <c r="AI665" s="43" t="str">
        <f t="shared" si="213"/>
        <v>n/a</v>
      </c>
      <c r="AJ665" s="2" t="str">
        <f t="shared" si="196"/>
        <v>2017-18 Winter</v>
      </c>
      <c r="AK665" s="2" t="str">
        <f t="shared" si="197"/>
        <v>2016-17 Winter</v>
      </c>
      <c r="AL665" s="127">
        <v>0</v>
      </c>
    </row>
    <row r="666" spans="1:38">
      <c r="A666" s="46">
        <v>42803</v>
      </c>
      <c r="B666" s="13" t="str">
        <f t="shared" si="198"/>
        <v>Mar</v>
      </c>
      <c r="C666" s="183"/>
      <c r="D666" s="183"/>
      <c r="E666" s="183"/>
      <c r="F666" s="183"/>
      <c r="G666" s="183"/>
      <c r="H666" s="183"/>
      <c r="I666" s="12">
        <f>VLOOKUP($B666,'Gas wholesale lookups'!$A$4:$L$15,'Inputs - Gas wholesale index'!I$2,FALSE)</f>
        <v>208526.18181818182</v>
      </c>
      <c r="J666" s="12">
        <f>VLOOKUP($B666,'Gas wholesale lookups'!$A$4:$L$15,'Inputs - Gas wholesale index'!J$2,FALSE)</f>
        <v>166168.27272727274</v>
      </c>
      <c r="K666" s="12">
        <f>VLOOKUP($B666,'Gas wholesale lookups'!$A$4:$L$15,'Inputs - Gas wholesale index'!K$2,FALSE)</f>
        <v>291847.5</v>
      </c>
      <c r="L666" s="12">
        <f>VLOOKUP($B666,'Gas wholesale lookups'!$A$4:$L$15,'Inputs - Gas wholesale index'!L$2,FALSE)</f>
        <v>332991.45454545453</v>
      </c>
      <c r="M666" s="12">
        <f>VLOOKUP($B666,'Gas wholesale lookups'!$A$4:$L$15,'Inputs - Gas wholesale index'!M$2,FALSE)</f>
        <v>208526.18181818182</v>
      </c>
      <c r="N666" s="12">
        <f>VLOOKUP($B666,'Gas wholesale lookups'!$A$4:$L$15,'Inputs - Gas wholesale index'!N$2,FALSE)</f>
        <v>166168.27272727274</v>
      </c>
      <c r="O666" s="37">
        <f>VLOOKUP($B666,'Gas wholesale lookups'!$A$4:$R$15,'Inputs - Gas wholesale index'!O$2,FALSE)</f>
        <v>0</v>
      </c>
      <c r="P666" s="37">
        <f>VLOOKUP($B666,'Gas wholesale lookups'!$A$4:$R$15,'Inputs - Gas wholesale index'!P$2,FALSE)</f>
        <v>0</v>
      </c>
      <c r="Q666" s="37">
        <f>VLOOKUP($B666,'Gas wholesale lookups'!$A$4:$R$15,'Inputs - Gas wholesale index'!Q$2,FALSE)</f>
        <v>1</v>
      </c>
      <c r="R666" s="37">
        <f>VLOOKUP($B666,'Gas wholesale lookups'!$A$4:$R$15,'Inputs - Gas wholesale index'!R$2,FALSE)</f>
        <v>1</v>
      </c>
      <c r="S666" s="37">
        <f>VLOOKUP($B666,'Gas wholesale lookups'!$A$4:$R$15,'Inputs - Gas wholesale index'!S$2,FALSE)</f>
        <v>1</v>
      </c>
      <c r="T666" s="37">
        <f>VLOOKUP($B666,'Gas wholesale lookups'!$A$4:$R$15,'Inputs - Gas wholesale index'!T$2,FALSE)</f>
        <v>1</v>
      </c>
      <c r="U666" s="12">
        <f t="shared" si="199"/>
        <v>0</v>
      </c>
      <c r="V666" s="12">
        <f t="shared" si="200"/>
        <v>0</v>
      </c>
      <c r="W666" s="12">
        <f t="shared" si="201"/>
        <v>291847.5</v>
      </c>
      <c r="X666" s="12">
        <f t="shared" si="202"/>
        <v>332991.45454545453</v>
      </c>
      <c r="Y666" s="12">
        <f t="shared" si="203"/>
        <v>208526.18181818182</v>
      </c>
      <c r="Z666" s="12">
        <f t="shared" si="204"/>
        <v>166168.27272727274</v>
      </c>
      <c r="AA666" s="12">
        <f t="shared" si="205"/>
        <v>999533.40909090918</v>
      </c>
      <c r="AB666" s="22">
        <f t="shared" si="206"/>
        <v>0</v>
      </c>
      <c r="AC666" s="22">
        <f t="shared" si="207"/>
        <v>0</v>
      </c>
      <c r="AD666" s="22">
        <f t="shared" si="208"/>
        <v>0</v>
      </c>
      <c r="AE666" s="22">
        <f t="shared" si="209"/>
        <v>0</v>
      </c>
      <c r="AF666" s="22">
        <f t="shared" si="210"/>
        <v>0</v>
      </c>
      <c r="AG666" s="22">
        <f t="shared" si="211"/>
        <v>0</v>
      </c>
      <c r="AH666" s="22">
        <f t="shared" si="212"/>
        <v>0</v>
      </c>
      <c r="AI666" s="43" t="str">
        <f t="shared" si="213"/>
        <v>n/a</v>
      </c>
      <c r="AJ666" s="2" t="str">
        <f t="shared" si="196"/>
        <v>2017-18 Winter</v>
      </c>
      <c r="AK666" s="2" t="str">
        <f t="shared" si="197"/>
        <v>2016-17 Winter</v>
      </c>
      <c r="AL666" s="127">
        <v>0</v>
      </c>
    </row>
    <row r="667" spans="1:38">
      <c r="A667" s="46">
        <v>42804</v>
      </c>
      <c r="B667" s="13" t="str">
        <f t="shared" si="198"/>
        <v>Mar</v>
      </c>
      <c r="C667" s="183"/>
      <c r="D667" s="183"/>
      <c r="E667" s="183"/>
      <c r="F667" s="183"/>
      <c r="G667" s="183"/>
      <c r="H667" s="183"/>
      <c r="I667" s="12">
        <f>VLOOKUP($B667,'Gas wholesale lookups'!$A$4:$L$15,'Inputs - Gas wholesale index'!I$2,FALSE)</f>
        <v>208526.18181818182</v>
      </c>
      <c r="J667" s="12">
        <f>VLOOKUP($B667,'Gas wholesale lookups'!$A$4:$L$15,'Inputs - Gas wholesale index'!J$2,FALSE)</f>
        <v>166168.27272727274</v>
      </c>
      <c r="K667" s="12">
        <f>VLOOKUP($B667,'Gas wholesale lookups'!$A$4:$L$15,'Inputs - Gas wholesale index'!K$2,FALSE)</f>
        <v>291847.5</v>
      </c>
      <c r="L667" s="12">
        <f>VLOOKUP($B667,'Gas wholesale lookups'!$A$4:$L$15,'Inputs - Gas wholesale index'!L$2,FALSE)</f>
        <v>332991.45454545453</v>
      </c>
      <c r="M667" s="12">
        <f>VLOOKUP($B667,'Gas wholesale lookups'!$A$4:$L$15,'Inputs - Gas wholesale index'!M$2,FALSE)</f>
        <v>208526.18181818182</v>
      </c>
      <c r="N667" s="12">
        <f>VLOOKUP($B667,'Gas wholesale lookups'!$A$4:$L$15,'Inputs - Gas wholesale index'!N$2,FALSE)</f>
        <v>166168.27272727274</v>
      </c>
      <c r="O667" s="37">
        <f>VLOOKUP($B667,'Gas wholesale lookups'!$A$4:$R$15,'Inputs - Gas wholesale index'!O$2,FALSE)</f>
        <v>0</v>
      </c>
      <c r="P667" s="37">
        <f>VLOOKUP($B667,'Gas wholesale lookups'!$A$4:$R$15,'Inputs - Gas wholesale index'!P$2,FALSE)</f>
        <v>0</v>
      </c>
      <c r="Q667" s="37">
        <f>VLOOKUP($B667,'Gas wholesale lookups'!$A$4:$R$15,'Inputs - Gas wholesale index'!Q$2,FALSE)</f>
        <v>1</v>
      </c>
      <c r="R667" s="37">
        <f>VLOOKUP($B667,'Gas wholesale lookups'!$A$4:$R$15,'Inputs - Gas wholesale index'!R$2,FALSE)</f>
        <v>1</v>
      </c>
      <c r="S667" s="37">
        <f>VLOOKUP($B667,'Gas wholesale lookups'!$A$4:$R$15,'Inputs - Gas wholesale index'!S$2,FALSE)</f>
        <v>1</v>
      </c>
      <c r="T667" s="37">
        <f>VLOOKUP($B667,'Gas wholesale lookups'!$A$4:$R$15,'Inputs - Gas wholesale index'!T$2,FALSE)</f>
        <v>1</v>
      </c>
      <c r="U667" s="12">
        <f t="shared" si="199"/>
        <v>0</v>
      </c>
      <c r="V667" s="12">
        <f t="shared" si="200"/>
        <v>0</v>
      </c>
      <c r="W667" s="12">
        <f t="shared" si="201"/>
        <v>291847.5</v>
      </c>
      <c r="X667" s="12">
        <f t="shared" si="202"/>
        <v>332991.45454545453</v>
      </c>
      <c r="Y667" s="12">
        <f t="shared" si="203"/>
        <v>208526.18181818182</v>
      </c>
      <c r="Z667" s="12">
        <f t="shared" si="204"/>
        <v>166168.27272727274</v>
      </c>
      <c r="AA667" s="12">
        <f t="shared" si="205"/>
        <v>999533.40909090918</v>
      </c>
      <c r="AB667" s="22">
        <f t="shared" si="206"/>
        <v>0</v>
      </c>
      <c r="AC667" s="22">
        <f t="shared" si="207"/>
        <v>0</v>
      </c>
      <c r="AD667" s="22">
        <f t="shared" si="208"/>
        <v>0</v>
      </c>
      <c r="AE667" s="22">
        <f t="shared" si="209"/>
        <v>0</v>
      </c>
      <c r="AF667" s="22">
        <f t="shared" si="210"/>
        <v>0</v>
      </c>
      <c r="AG667" s="22">
        <f t="shared" si="211"/>
        <v>0</v>
      </c>
      <c r="AH667" s="22">
        <f t="shared" si="212"/>
        <v>0</v>
      </c>
      <c r="AI667" s="43" t="str">
        <f t="shared" si="213"/>
        <v>n/a</v>
      </c>
      <c r="AJ667" s="2" t="str">
        <f t="shared" si="196"/>
        <v>2017-18 Winter</v>
      </c>
      <c r="AK667" s="2" t="str">
        <f t="shared" si="197"/>
        <v>2016-17 Winter</v>
      </c>
      <c r="AL667" s="127">
        <v>0</v>
      </c>
    </row>
    <row r="668" spans="1:38">
      <c r="A668" s="46">
        <v>42807</v>
      </c>
      <c r="B668" s="13" t="str">
        <f t="shared" si="198"/>
        <v>Mar</v>
      </c>
      <c r="C668" s="183"/>
      <c r="D668" s="183"/>
      <c r="E668" s="183"/>
      <c r="F668" s="183"/>
      <c r="G668" s="183"/>
      <c r="H668" s="183"/>
      <c r="I668" s="12">
        <f>VLOOKUP($B668,'Gas wholesale lookups'!$A$4:$L$15,'Inputs - Gas wholesale index'!I$2,FALSE)</f>
        <v>208526.18181818182</v>
      </c>
      <c r="J668" s="12">
        <f>VLOOKUP($B668,'Gas wholesale lookups'!$A$4:$L$15,'Inputs - Gas wholesale index'!J$2,FALSE)</f>
        <v>166168.27272727274</v>
      </c>
      <c r="K668" s="12">
        <f>VLOOKUP($B668,'Gas wholesale lookups'!$A$4:$L$15,'Inputs - Gas wholesale index'!K$2,FALSE)</f>
        <v>291847.5</v>
      </c>
      <c r="L668" s="12">
        <f>VLOOKUP($B668,'Gas wholesale lookups'!$A$4:$L$15,'Inputs - Gas wholesale index'!L$2,FALSE)</f>
        <v>332991.45454545453</v>
      </c>
      <c r="M668" s="12">
        <f>VLOOKUP($B668,'Gas wholesale lookups'!$A$4:$L$15,'Inputs - Gas wholesale index'!M$2,FALSE)</f>
        <v>208526.18181818182</v>
      </c>
      <c r="N668" s="12">
        <f>VLOOKUP($B668,'Gas wholesale lookups'!$A$4:$L$15,'Inputs - Gas wholesale index'!N$2,FALSE)</f>
        <v>166168.27272727274</v>
      </c>
      <c r="O668" s="37">
        <f>VLOOKUP($B668,'Gas wholesale lookups'!$A$4:$R$15,'Inputs - Gas wholesale index'!O$2,FALSE)</f>
        <v>0</v>
      </c>
      <c r="P668" s="37">
        <f>VLOOKUP($B668,'Gas wholesale lookups'!$A$4:$R$15,'Inputs - Gas wholesale index'!P$2,FALSE)</f>
        <v>0</v>
      </c>
      <c r="Q668" s="37">
        <f>VLOOKUP($B668,'Gas wholesale lookups'!$A$4:$R$15,'Inputs - Gas wholesale index'!Q$2,FALSE)</f>
        <v>1</v>
      </c>
      <c r="R668" s="37">
        <f>VLOOKUP($B668,'Gas wholesale lookups'!$A$4:$R$15,'Inputs - Gas wholesale index'!R$2,FALSE)</f>
        <v>1</v>
      </c>
      <c r="S668" s="37">
        <f>VLOOKUP($B668,'Gas wholesale lookups'!$A$4:$R$15,'Inputs - Gas wholesale index'!S$2,FALSE)</f>
        <v>1</v>
      </c>
      <c r="T668" s="37">
        <f>VLOOKUP($B668,'Gas wholesale lookups'!$A$4:$R$15,'Inputs - Gas wholesale index'!T$2,FALSE)</f>
        <v>1</v>
      </c>
      <c r="U668" s="12">
        <f t="shared" si="199"/>
        <v>0</v>
      </c>
      <c r="V668" s="12">
        <f t="shared" si="200"/>
        <v>0</v>
      </c>
      <c r="W668" s="12">
        <f t="shared" si="201"/>
        <v>291847.5</v>
      </c>
      <c r="X668" s="12">
        <f t="shared" si="202"/>
        <v>332991.45454545453</v>
      </c>
      <c r="Y668" s="12">
        <f t="shared" si="203"/>
        <v>208526.18181818182</v>
      </c>
      <c r="Z668" s="12">
        <f t="shared" si="204"/>
        <v>166168.27272727274</v>
      </c>
      <c r="AA668" s="12">
        <f t="shared" si="205"/>
        <v>999533.40909090918</v>
      </c>
      <c r="AB668" s="22">
        <f t="shared" si="206"/>
        <v>0</v>
      </c>
      <c r="AC668" s="22">
        <f t="shared" si="207"/>
        <v>0</v>
      </c>
      <c r="AD668" s="22">
        <f t="shared" si="208"/>
        <v>0</v>
      </c>
      <c r="AE668" s="22">
        <f t="shared" si="209"/>
        <v>0</v>
      </c>
      <c r="AF668" s="22">
        <f t="shared" si="210"/>
        <v>0</v>
      </c>
      <c r="AG668" s="22">
        <f t="shared" si="211"/>
        <v>0</v>
      </c>
      <c r="AH668" s="22">
        <f t="shared" si="212"/>
        <v>0</v>
      </c>
      <c r="AI668" s="43" t="str">
        <f t="shared" si="213"/>
        <v>n/a</v>
      </c>
      <c r="AJ668" s="2" t="str">
        <f t="shared" si="196"/>
        <v>2017-18 Winter</v>
      </c>
      <c r="AK668" s="2" t="str">
        <f t="shared" si="197"/>
        <v>2016-17 Winter</v>
      </c>
      <c r="AL668" s="127">
        <v>0</v>
      </c>
    </row>
    <row r="669" spans="1:38">
      <c r="A669" s="46">
        <v>42808</v>
      </c>
      <c r="B669" s="13" t="str">
        <f t="shared" si="198"/>
        <v>Mar</v>
      </c>
      <c r="C669" s="183"/>
      <c r="D669" s="183"/>
      <c r="E669" s="183"/>
      <c r="F669" s="183"/>
      <c r="G669" s="183"/>
      <c r="H669" s="183"/>
      <c r="I669" s="12">
        <f>VLOOKUP($B669,'Gas wholesale lookups'!$A$4:$L$15,'Inputs - Gas wholesale index'!I$2,FALSE)</f>
        <v>208526.18181818182</v>
      </c>
      <c r="J669" s="12">
        <f>VLOOKUP($B669,'Gas wholesale lookups'!$A$4:$L$15,'Inputs - Gas wholesale index'!J$2,FALSE)</f>
        <v>166168.27272727274</v>
      </c>
      <c r="K669" s="12">
        <f>VLOOKUP($B669,'Gas wholesale lookups'!$A$4:$L$15,'Inputs - Gas wholesale index'!K$2,FALSE)</f>
        <v>291847.5</v>
      </c>
      <c r="L669" s="12">
        <f>VLOOKUP($B669,'Gas wholesale lookups'!$A$4:$L$15,'Inputs - Gas wholesale index'!L$2,FALSE)</f>
        <v>332991.45454545453</v>
      </c>
      <c r="M669" s="12">
        <f>VLOOKUP($B669,'Gas wholesale lookups'!$A$4:$L$15,'Inputs - Gas wholesale index'!M$2,FALSE)</f>
        <v>208526.18181818182</v>
      </c>
      <c r="N669" s="12">
        <f>VLOOKUP($B669,'Gas wholesale lookups'!$A$4:$L$15,'Inputs - Gas wholesale index'!N$2,FALSE)</f>
        <v>166168.27272727274</v>
      </c>
      <c r="O669" s="37">
        <f>VLOOKUP($B669,'Gas wholesale lookups'!$A$4:$R$15,'Inputs - Gas wholesale index'!O$2,FALSE)</f>
        <v>0</v>
      </c>
      <c r="P669" s="37">
        <f>VLOOKUP($B669,'Gas wholesale lookups'!$A$4:$R$15,'Inputs - Gas wholesale index'!P$2,FALSE)</f>
        <v>0</v>
      </c>
      <c r="Q669" s="37">
        <f>VLOOKUP($B669,'Gas wholesale lookups'!$A$4:$R$15,'Inputs - Gas wholesale index'!Q$2,FALSE)</f>
        <v>1</v>
      </c>
      <c r="R669" s="37">
        <f>VLOOKUP($B669,'Gas wholesale lookups'!$A$4:$R$15,'Inputs - Gas wholesale index'!R$2,FALSE)</f>
        <v>1</v>
      </c>
      <c r="S669" s="37">
        <f>VLOOKUP($B669,'Gas wholesale lookups'!$A$4:$R$15,'Inputs - Gas wholesale index'!S$2,FALSE)</f>
        <v>1</v>
      </c>
      <c r="T669" s="37">
        <f>VLOOKUP($B669,'Gas wholesale lookups'!$A$4:$R$15,'Inputs - Gas wholesale index'!T$2,FALSE)</f>
        <v>1</v>
      </c>
      <c r="U669" s="12">
        <f t="shared" si="199"/>
        <v>0</v>
      </c>
      <c r="V669" s="12">
        <f t="shared" si="200"/>
        <v>0</v>
      </c>
      <c r="W669" s="12">
        <f t="shared" si="201"/>
        <v>291847.5</v>
      </c>
      <c r="X669" s="12">
        <f t="shared" si="202"/>
        <v>332991.45454545453</v>
      </c>
      <c r="Y669" s="12">
        <f t="shared" si="203"/>
        <v>208526.18181818182</v>
      </c>
      <c r="Z669" s="12">
        <f t="shared" si="204"/>
        <v>166168.27272727274</v>
      </c>
      <c r="AA669" s="12">
        <f t="shared" si="205"/>
        <v>999533.40909090918</v>
      </c>
      <c r="AB669" s="22">
        <f t="shared" si="206"/>
        <v>0</v>
      </c>
      <c r="AC669" s="22">
        <f t="shared" si="207"/>
        <v>0</v>
      </c>
      <c r="AD669" s="22">
        <f t="shared" si="208"/>
        <v>0</v>
      </c>
      <c r="AE669" s="22">
        <f t="shared" si="209"/>
        <v>0</v>
      </c>
      <c r="AF669" s="22">
        <f t="shared" si="210"/>
        <v>0</v>
      </c>
      <c r="AG669" s="22">
        <f t="shared" si="211"/>
        <v>0</v>
      </c>
      <c r="AH669" s="22">
        <f t="shared" si="212"/>
        <v>0</v>
      </c>
      <c r="AI669" s="43" t="str">
        <f t="shared" si="213"/>
        <v>n/a</v>
      </c>
      <c r="AJ669" s="2" t="str">
        <f t="shared" si="196"/>
        <v>2017-18 Winter</v>
      </c>
      <c r="AK669" s="2" t="str">
        <f t="shared" si="197"/>
        <v>2016-17 Winter</v>
      </c>
      <c r="AL669" s="127">
        <v>0</v>
      </c>
    </row>
    <row r="670" spans="1:38">
      <c r="A670" s="46">
        <v>42809</v>
      </c>
      <c r="B670" s="13" t="str">
        <f t="shared" si="198"/>
        <v>Mar</v>
      </c>
      <c r="C670" s="183"/>
      <c r="D670" s="183"/>
      <c r="E670" s="183"/>
      <c r="F670" s="183"/>
      <c r="G670" s="183"/>
      <c r="H670" s="183"/>
      <c r="I670" s="12">
        <f>VLOOKUP($B670,'Gas wholesale lookups'!$A$4:$L$15,'Inputs - Gas wholesale index'!I$2,FALSE)</f>
        <v>208526.18181818182</v>
      </c>
      <c r="J670" s="12">
        <f>VLOOKUP($B670,'Gas wholesale lookups'!$A$4:$L$15,'Inputs - Gas wholesale index'!J$2,FALSE)</f>
        <v>166168.27272727274</v>
      </c>
      <c r="K670" s="12">
        <f>VLOOKUP($B670,'Gas wholesale lookups'!$A$4:$L$15,'Inputs - Gas wholesale index'!K$2,FALSE)</f>
        <v>291847.5</v>
      </c>
      <c r="L670" s="12">
        <f>VLOOKUP($B670,'Gas wholesale lookups'!$A$4:$L$15,'Inputs - Gas wholesale index'!L$2,FALSE)</f>
        <v>332991.45454545453</v>
      </c>
      <c r="M670" s="12">
        <f>VLOOKUP($B670,'Gas wholesale lookups'!$A$4:$L$15,'Inputs - Gas wholesale index'!M$2,FALSE)</f>
        <v>208526.18181818182</v>
      </c>
      <c r="N670" s="12">
        <f>VLOOKUP($B670,'Gas wholesale lookups'!$A$4:$L$15,'Inputs - Gas wholesale index'!N$2,FALSE)</f>
        <v>166168.27272727274</v>
      </c>
      <c r="O670" s="37">
        <f>VLOOKUP($B670,'Gas wholesale lookups'!$A$4:$R$15,'Inputs - Gas wholesale index'!O$2,FALSE)</f>
        <v>0</v>
      </c>
      <c r="P670" s="37">
        <f>VLOOKUP($B670,'Gas wholesale lookups'!$A$4:$R$15,'Inputs - Gas wholesale index'!P$2,FALSE)</f>
        <v>0</v>
      </c>
      <c r="Q670" s="37">
        <f>VLOOKUP($B670,'Gas wholesale lookups'!$A$4:$R$15,'Inputs - Gas wholesale index'!Q$2,FALSE)</f>
        <v>1</v>
      </c>
      <c r="R670" s="37">
        <f>VLOOKUP($B670,'Gas wholesale lookups'!$A$4:$R$15,'Inputs - Gas wholesale index'!R$2,FALSE)</f>
        <v>1</v>
      </c>
      <c r="S670" s="37">
        <f>VLOOKUP($B670,'Gas wholesale lookups'!$A$4:$R$15,'Inputs - Gas wholesale index'!S$2,FALSE)</f>
        <v>1</v>
      </c>
      <c r="T670" s="37">
        <f>VLOOKUP($B670,'Gas wholesale lookups'!$A$4:$R$15,'Inputs - Gas wholesale index'!T$2,FALSE)</f>
        <v>1</v>
      </c>
      <c r="U670" s="12">
        <f t="shared" si="199"/>
        <v>0</v>
      </c>
      <c r="V670" s="12">
        <f t="shared" si="200"/>
        <v>0</v>
      </c>
      <c r="W670" s="12">
        <f t="shared" si="201"/>
        <v>291847.5</v>
      </c>
      <c r="X670" s="12">
        <f t="shared" si="202"/>
        <v>332991.45454545453</v>
      </c>
      <c r="Y670" s="12">
        <f t="shared" si="203"/>
        <v>208526.18181818182</v>
      </c>
      <c r="Z670" s="12">
        <f t="shared" si="204"/>
        <v>166168.27272727274</v>
      </c>
      <c r="AA670" s="12">
        <f t="shared" si="205"/>
        <v>999533.40909090918</v>
      </c>
      <c r="AB670" s="22">
        <f t="shared" si="206"/>
        <v>0</v>
      </c>
      <c r="AC670" s="22">
        <f t="shared" si="207"/>
        <v>0</v>
      </c>
      <c r="AD670" s="22">
        <f t="shared" si="208"/>
        <v>0</v>
      </c>
      <c r="AE670" s="22">
        <f t="shared" si="209"/>
        <v>0</v>
      </c>
      <c r="AF670" s="22">
        <f t="shared" si="210"/>
        <v>0</v>
      </c>
      <c r="AG670" s="22">
        <f t="shared" si="211"/>
        <v>0</v>
      </c>
      <c r="AH670" s="22">
        <f t="shared" si="212"/>
        <v>0</v>
      </c>
      <c r="AI670" s="43" t="str">
        <f t="shared" si="213"/>
        <v>n/a</v>
      </c>
      <c r="AJ670" s="2" t="str">
        <f t="shared" si="196"/>
        <v>2017-18 Winter</v>
      </c>
      <c r="AK670" s="2" t="str">
        <f t="shared" si="197"/>
        <v>2016-17 Winter</v>
      </c>
      <c r="AL670" s="127">
        <v>0</v>
      </c>
    </row>
    <row r="671" spans="1:38">
      <c r="A671" s="46">
        <v>42810</v>
      </c>
      <c r="B671" s="13" t="str">
        <f t="shared" si="198"/>
        <v>Mar</v>
      </c>
      <c r="C671" s="183"/>
      <c r="D671" s="183"/>
      <c r="E671" s="183"/>
      <c r="F671" s="183"/>
      <c r="G671" s="183"/>
      <c r="H671" s="183"/>
      <c r="I671" s="12">
        <f>VLOOKUP($B671,'Gas wholesale lookups'!$A$4:$L$15,'Inputs - Gas wholesale index'!I$2,FALSE)</f>
        <v>208526.18181818182</v>
      </c>
      <c r="J671" s="12">
        <f>VLOOKUP($B671,'Gas wholesale lookups'!$A$4:$L$15,'Inputs - Gas wholesale index'!J$2,FALSE)</f>
        <v>166168.27272727274</v>
      </c>
      <c r="K671" s="12">
        <f>VLOOKUP($B671,'Gas wholesale lookups'!$A$4:$L$15,'Inputs - Gas wholesale index'!K$2,FALSE)</f>
        <v>291847.5</v>
      </c>
      <c r="L671" s="12">
        <f>VLOOKUP($B671,'Gas wholesale lookups'!$A$4:$L$15,'Inputs - Gas wholesale index'!L$2,FALSE)</f>
        <v>332991.45454545453</v>
      </c>
      <c r="M671" s="12">
        <f>VLOOKUP($B671,'Gas wholesale lookups'!$A$4:$L$15,'Inputs - Gas wholesale index'!M$2,FALSE)</f>
        <v>208526.18181818182</v>
      </c>
      <c r="N671" s="12">
        <f>VLOOKUP($B671,'Gas wholesale lookups'!$A$4:$L$15,'Inputs - Gas wholesale index'!N$2,FALSE)</f>
        <v>166168.27272727274</v>
      </c>
      <c r="O671" s="37">
        <f>VLOOKUP($B671,'Gas wholesale lookups'!$A$4:$R$15,'Inputs - Gas wholesale index'!O$2,FALSE)</f>
        <v>0</v>
      </c>
      <c r="P671" s="37">
        <f>VLOOKUP($B671,'Gas wholesale lookups'!$A$4:$R$15,'Inputs - Gas wholesale index'!P$2,FALSE)</f>
        <v>0</v>
      </c>
      <c r="Q671" s="37">
        <f>VLOOKUP($B671,'Gas wholesale lookups'!$A$4:$R$15,'Inputs - Gas wholesale index'!Q$2,FALSE)</f>
        <v>1</v>
      </c>
      <c r="R671" s="37">
        <f>VLOOKUP($B671,'Gas wholesale lookups'!$A$4:$R$15,'Inputs - Gas wholesale index'!R$2,FALSE)</f>
        <v>1</v>
      </c>
      <c r="S671" s="37">
        <f>VLOOKUP($B671,'Gas wholesale lookups'!$A$4:$R$15,'Inputs - Gas wholesale index'!S$2,FALSE)</f>
        <v>1</v>
      </c>
      <c r="T671" s="37">
        <f>VLOOKUP($B671,'Gas wholesale lookups'!$A$4:$R$15,'Inputs - Gas wholesale index'!T$2,FALSE)</f>
        <v>1</v>
      </c>
      <c r="U671" s="12">
        <f t="shared" si="199"/>
        <v>0</v>
      </c>
      <c r="V671" s="12">
        <f t="shared" si="200"/>
        <v>0</v>
      </c>
      <c r="W671" s="12">
        <f t="shared" si="201"/>
        <v>291847.5</v>
      </c>
      <c r="X671" s="12">
        <f t="shared" si="202"/>
        <v>332991.45454545453</v>
      </c>
      <c r="Y671" s="12">
        <f t="shared" si="203"/>
        <v>208526.18181818182</v>
      </c>
      <c r="Z671" s="12">
        <f t="shared" si="204"/>
        <v>166168.27272727274</v>
      </c>
      <c r="AA671" s="12">
        <f t="shared" si="205"/>
        <v>999533.40909090918</v>
      </c>
      <c r="AB671" s="22">
        <f t="shared" si="206"/>
        <v>0</v>
      </c>
      <c r="AC671" s="22">
        <f t="shared" si="207"/>
        <v>0</v>
      </c>
      <c r="AD671" s="22">
        <f t="shared" si="208"/>
        <v>0</v>
      </c>
      <c r="AE671" s="22">
        <f t="shared" si="209"/>
        <v>0</v>
      </c>
      <c r="AF671" s="22">
        <f t="shared" si="210"/>
        <v>0</v>
      </c>
      <c r="AG671" s="22">
        <f t="shared" si="211"/>
        <v>0</v>
      </c>
      <c r="AH671" s="22">
        <f t="shared" si="212"/>
        <v>0</v>
      </c>
      <c r="AI671" s="43" t="str">
        <f t="shared" si="213"/>
        <v>n/a</v>
      </c>
      <c r="AJ671" s="2" t="str">
        <f t="shared" si="196"/>
        <v>2017-18 Winter</v>
      </c>
      <c r="AK671" s="2" t="str">
        <f t="shared" si="197"/>
        <v>2016-17 Winter</v>
      </c>
      <c r="AL671" s="127">
        <v>0</v>
      </c>
    </row>
    <row r="672" spans="1:38">
      <c r="A672" s="46">
        <v>42811</v>
      </c>
      <c r="B672" s="13" t="str">
        <f t="shared" si="198"/>
        <v>Mar</v>
      </c>
      <c r="C672" s="183"/>
      <c r="D672" s="183"/>
      <c r="E672" s="183"/>
      <c r="F672" s="183"/>
      <c r="G672" s="183"/>
      <c r="H672" s="183"/>
      <c r="I672" s="12">
        <f>VLOOKUP($B672,'Gas wholesale lookups'!$A$4:$L$15,'Inputs - Gas wholesale index'!I$2,FALSE)</f>
        <v>208526.18181818182</v>
      </c>
      <c r="J672" s="12">
        <f>VLOOKUP($B672,'Gas wholesale lookups'!$A$4:$L$15,'Inputs - Gas wholesale index'!J$2,FALSE)</f>
        <v>166168.27272727274</v>
      </c>
      <c r="K672" s="12">
        <f>VLOOKUP($B672,'Gas wholesale lookups'!$A$4:$L$15,'Inputs - Gas wholesale index'!K$2,FALSE)</f>
        <v>291847.5</v>
      </c>
      <c r="L672" s="12">
        <f>VLOOKUP($B672,'Gas wholesale lookups'!$A$4:$L$15,'Inputs - Gas wholesale index'!L$2,FALSE)</f>
        <v>332991.45454545453</v>
      </c>
      <c r="M672" s="12">
        <f>VLOOKUP($B672,'Gas wholesale lookups'!$A$4:$L$15,'Inputs - Gas wholesale index'!M$2,FALSE)</f>
        <v>208526.18181818182</v>
      </c>
      <c r="N672" s="12">
        <f>VLOOKUP($B672,'Gas wholesale lookups'!$A$4:$L$15,'Inputs - Gas wholesale index'!N$2,FALSE)</f>
        <v>166168.27272727274</v>
      </c>
      <c r="O672" s="37">
        <f>VLOOKUP($B672,'Gas wholesale lookups'!$A$4:$R$15,'Inputs - Gas wholesale index'!O$2,FALSE)</f>
        <v>0</v>
      </c>
      <c r="P672" s="37">
        <f>VLOOKUP($B672,'Gas wholesale lookups'!$A$4:$R$15,'Inputs - Gas wholesale index'!P$2,FALSE)</f>
        <v>0</v>
      </c>
      <c r="Q672" s="37">
        <f>VLOOKUP($B672,'Gas wholesale lookups'!$A$4:$R$15,'Inputs - Gas wholesale index'!Q$2,FALSE)</f>
        <v>1</v>
      </c>
      <c r="R672" s="37">
        <f>VLOOKUP($B672,'Gas wholesale lookups'!$A$4:$R$15,'Inputs - Gas wholesale index'!R$2,FALSE)</f>
        <v>1</v>
      </c>
      <c r="S672" s="37">
        <f>VLOOKUP($B672,'Gas wholesale lookups'!$A$4:$R$15,'Inputs - Gas wholesale index'!S$2,FALSE)</f>
        <v>1</v>
      </c>
      <c r="T672" s="37">
        <f>VLOOKUP($B672,'Gas wholesale lookups'!$A$4:$R$15,'Inputs - Gas wholesale index'!T$2,FALSE)</f>
        <v>1</v>
      </c>
      <c r="U672" s="12">
        <f t="shared" si="199"/>
        <v>0</v>
      </c>
      <c r="V672" s="12">
        <f t="shared" si="200"/>
        <v>0</v>
      </c>
      <c r="W672" s="12">
        <f t="shared" si="201"/>
        <v>291847.5</v>
      </c>
      <c r="X672" s="12">
        <f t="shared" si="202"/>
        <v>332991.45454545453</v>
      </c>
      <c r="Y672" s="12">
        <f t="shared" si="203"/>
        <v>208526.18181818182</v>
      </c>
      <c r="Z672" s="12">
        <f t="shared" si="204"/>
        <v>166168.27272727274</v>
      </c>
      <c r="AA672" s="12">
        <f t="shared" si="205"/>
        <v>999533.40909090918</v>
      </c>
      <c r="AB672" s="22">
        <f t="shared" si="206"/>
        <v>0</v>
      </c>
      <c r="AC672" s="22">
        <f t="shared" si="207"/>
        <v>0</v>
      </c>
      <c r="AD672" s="22">
        <f t="shared" si="208"/>
        <v>0</v>
      </c>
      <c r="AE672" s="22">
        <f t="shared" si="209"/>
        <v>0</v>
      </c>
      <c r="AF672" s="22">
        <f t="shared" si="210"/>
        <v>0</v>
      </c>
      <c r="AG672" s="22">
        <f t="shared" si="211"/>
        <v>0</v>
      </c>
      <c r="AH672" s="22">
        <f t="shared" si="212"/>
        <v>0</v>
      </c>
      <c r="AI672" s="43" t="str">
        <f t="shared" si="213"/>
        <v>n/a</v>
      </c>
      <c r="AJ672" s="2" t="str">
        <f t="shared" si="196"/>
        <v>2017-18 Winter</v>
      </c>
      <c r="AK672" s="2" t="str">
        <f t="shared" si="197"/>
        <v>2016-17 Winter</v>
      </c>
      <c r="AL672" s="127">
        <v>0</v>
      </c>
    </row>
    <row r="673" spans="1:38">
      <c r="A673" s="46">
        <v>42814</v>
      </c>
      <c r="B673" s="13" t="str">
        <f t="shared" si="198"/>
        <v>Mar</v>
      </c>
      <c r="C673" s="183"/>
      <c r="D673" s="183"/>
      <c r="E673" s="183"/>
      <c r="F673" s="183"/>
      <c r="G673" s="183"/>
      <c r="H673" s="183"/>
      <c r="I673" s="12">
        <f>VLOOKUP($B673,'Gas wholesale lookups'!$A$4:$L$15,'Inputs - Gas wholesale index'!I$2,FALSE)</f>
        <v>208526.18181818182</v>
      </c>
      <c r="J673" s="12">
        <f>VLOOKUP($B673,'Gas wholesale lookups'!$A$4:$L$15,'Inputs - Gas wholesale index'!J$2,FALSE)</f>
        <v>166168.27272727274</v>
      </c>
      <c r="K673" s="12">
        <f>VLOOKUP($B673,'Gas wholesale lookups'!$A$4:$L$15,'Inputs - Gas wholesale index'!K$2,FALSE)</f>
        <v>291847.5</v>
      </c>
      <c r="L673" s="12">
        <f>VLOOKUP($B673,'Gas wholesale lookups'!$A$4:$L$15,'Inputs - Gas wholesale index'!L$2,FALSE)</f>
        <v>332991.45454545453</v>
      </c>
      <c r="M673" s="12">
        <f>VLOOKUP($B673,'Gas wholesale lookups'!$A$4:$L$15,'Inputs - Gas wholesale index'!M$2,FALSE)</f>
        <v>208526.18181818182</v>
      </c>
      <c r="N673" s="12">
        <f>VLOOKUP($B673,'Gas wholesale lookups'!$A$4:$L$15,'Inputs - Gas wholesale index'!N$2,FALSE)</f>
        <v>166168.27272727274</v>
      </c>
      <c r="O673" s="37">
        <f>VLOOKUP($B673,'Gas wholesale lookups'!$A$4:$R$15,'Inputs - Gas wholesale index'!O$2,FALSE)</f>
        <v>0</v>
      </c>
      <c r="P673" s="37">
        <f>VLOOKUP($B673,'Gas wholesale lookups'!$A$4:$R$15,'Inputs - Gas wholesale index'!P$2,FALSE)</f>
        <v>0</v>
      </c>
      <c r="Q673" s="37">
        <f>VLOOKUP($B673,'Gas wholesale lookups'!$A$4:$R$15,'Inputs - Gas wholesale index'!Q$2,FALSE)</f>
        <v>1</v>
      </c>
      <c r="R673" s="37">
        <f>VLOOKUP($B673,'Gas wholesale lookups'!$A$4:$R$15,'Inputs - Gas wholesale index'!R$2,FALSE)</f>
        <v>1</v>
      </c>
      <c r="S673" s="37">
        <f>VLOOKUP($B673,'Gas wholesale lookups'!$A$4:$R$15,'Inputs - Gas wholesale index'!S$2,FALSE)</f>
        <v>1</v>
      </c>
      <c r="T673" s="37">
        <f>VLOOKUP($B673,'Gas wholesale lookups'!$A$4:$R$15,'Inputs - Gas wholesale index'!T$2,FALSE)</f>
        <v>1</v>
      </c>
      <c r="U673" s="12">
        <f t="shared" si="199"/>
        <v>0</v>
      </c>
      <c r="V673" s="12">
        <f t="shared" si="200"/>
        <v>0</v>
      </c>
      <c r="W673" s="12">
        <f t="shared" si="201"/>
        <v>291847.5</v>
      </c>
      <c r="X673" s="12">
        <f t="shared" si="202"/>
        <v>332991.45454545453</v>
      </c>
      <c r="Y673" s="12">
        <f t="shared" si="203"/>
        <v>208526.18181818182</v>
      </c>
      <c r="Z673" s="12">
        <f t="shared" si="204"/>
        <v>166168.27272727274</v>
      </c>
      <c r="AA673" s="12">
        <f t="shared" si="205"/>
        <v>999533.40909090918</v>
      </c>
      <c r="AB673" s="22">
        <f t="shared" si="206"/>
        <v>0</v>
      </c>
      <c r="AC673" s="22">
        <f t="shared" si="207"/>
        <v>0</v>
      </c>
      <c r="AD673" s="22">
        <f t="shared" si="208"/>
        <v>0</v>
      </c>
      <c r="AE673" s="22">
        <f t="shared" si="209"/>
        <v>0</v>
      </c>
      <c r="AF673" s="22">
        <f t="shared" si="210"/>
        <v>0</v>
      </c>
      <c r="AG673" s="22">
        <f t="shared" si="211"/>
        <v>0</v>
      </c>
      <c r="AH673" s="22">
        <f t="shared" si="212"/>
        <v>0</v>
      </c>
      <c r="AI673" s="43" t="str">
        <f t="shared" si="213"/>
        <v>n/a</v>
      </c>
      <c r="AJ673" s="2" t="str">
        <f t="shared" si="196"/>
        <v>2017-18 Winter</v>
      </c>
      <c r="AK673" s="2" t="str">
        <f t="shared" si="197"/>
        <v>2016-17 Winter</v>
      </c>
      <c r="AL673" s="127">
        <v>0</v>
      </c>
    </row>
    <row r="674" spans="1:38">
      <c r="A674" s="46">
        <v>42815</v>
      </c>
      <c r="B674" s="13" t="str">
        <f t="shared" si="198"/>
        <v>Mar</v>
      </c>
      <c r="C674" s="183"/>
      <c r="D674" s="183"/>
      <c r="E674" s="183"/>
      <c r="F674" s="183"/>
      <c r="G674" s="183"/>
      <c r="H674" s="183"/>
      <c r="I674" s="12">
        <f>VLOOKUP($B674,'Gas wholesale lookups'!$A$4:$L$15,'Inputs - Gas wholesale index'!I$2,FALSE)</f>
        <v>208526.18181818182</v>
      </c>
      <c r="J674" s="12">
        <f>VLOOKUP($B674,'Gas wholesale lookups'!$A$4:$L$15,'Inputs - Gas wholesale index'!J$2,FALSE)</f>
        <v>166168.27272727274</v>
      </c>
      <c r="K674" s="12">
        <f>VLOOKUP($B674,'Gas wholesale lookups'!$A$4:$L$15,'Inputs - Gas wholesale index'!K$2,FALSE)</f>
        <v>291847.5</v>
      </c>
      <c r="L674" s="12">
        <f>VLOOKUP($B674,'Gas wholesale lookups'!$A$4:$L$15,'Inputs - Gas wholesale index'!L$2,FALSE)</f>
        <v>332991.45454545453</v>
      </c>
      <c r="M674" s="12">
        <f>VLOOKUP($B674,'Gas wholesale lookups'!$A$4:$L$15,'Inputs - Gas wholesale index'!M$2,FALSE)</f>
        <v>208526.18181818182</v>
      </c>
      <c r="N674" s="12">
        <f>VLOOKUP($B674,'Gas wholesale lookups'!$A$4:$L$15,'Inputs - Gas wholesale index'!N$2,FALSE)</f>
        <v>166168.27272727274</v>
      </c>
      <c r="O674" s="37">
        <f>VLOOKUP($B674,'Gas wholesale lookups'!$A$4:$R$15,'Inputs - Gas wholesale index'!O$2,FALSE)</f>
        <v>0</v>
      </c>
      <c r="P674" s="37">
        <f>VLOOKUP($B674,'Gas wholesale lookups'!$A$4:$R$15,'Inputs - Gas wholesale index'!P$2,FALSE)</f>
        <v>0</v>
      </c>
      <c r="Q674" s="37">
        <f>VLOOKUP($B674,'Gas wholesale lookups'!$A$4:$R$15,'Inputs - Gas wholesale index'!Q$2,FALSE)</f>
        <v>1</v>
      </c>
      <c r="R674" s="37">
        <f>VLOOKUP($B674,'Gas wholesale lookups'!$A$4:$R$15,'Inputs - Gas wholesale index'!R$2,FALSE)</f>
        <v>1</v>
      </c>
      <c r="S674" s="37">
        <f>VLOOKUP($B674,'Gas wholesale lookups'!$A$4:$R$15,'Inputs - Gas wholesale index'!S$2,FALSE)</f>
        <v>1</v>
      </c>
      <c r="T674" s="37">
        <f>VLOOKUP($B674,'Gas wholesale lookups'!$A$4:$R$15,'Inputs - Gas wholesale index'!T$2,FALSE)</f>
        <v>1</v>
      </c>
      <c r="U674" s="12">
        <f t="shared" si="199"/>
        <v>0</v>
      </c>
      <c r="V674" s="12">
        <f t="shared" si="200"/>
        <v>0</v>
      </c>
      <c r="W674" s="12">
        <f t="shared" si="201"/>
        <v>291847.5</v>
      </c>
      <c r="X674" s="12">
        <f t="shared" si="202"/>
        <v>332991.45454545453</v>
      </c>
      <c r="Y674" s="12">
        <f t="shared" si="203"/>
        <v>208526.18181818182</v>
      </c>
      <c r="Z674" s="12">
        <f t="shared" si="204"/>
        <v>166168.27272727274</v>
      </c>
      <c r="AA674" s="12">
        <f t="shared" si="205"/>
        <v>999533.40909090918</v>
      </c>
      <c r="AB674" s="22">
        <f t="shared" si="206"/>
        <v>0</v>
      </c>
      <c r="AC674" s="22">
        <f t="shared" si="207"/>
        <v>0</v>
      </c>
      <c r="AD674" s="22">
        <f t="shared" si="208"/>
        <v>0</v>
      </c>
      <c r="AE674" s="22">
        <f t="shared" si="209"/>
        <v>0</v>
      </c>
      <c r="AF674" s="22">
        <f t="shared" si="210"/>
        <v>0</v>
      </c>
      <c r="AG674" s="22">
        <f t="shared" si="211"/>
        <v>0</v>
      </c>
      <c r="AH674" s="22">
        <f t="shared" si="212"/>
        <v>0</v>
      </c>
      <c r="AI674" s="43" t="str">
        <f t="shared" si="213"/>
        <v>n/a</v>
      </c>
      <c r="AJ674" s="2" t="str">
        <f t="shared" si="196"/>
        <v>2017-18 Winter</v>
      </c>
      <c r="AK674" s="2" t="str">
        <f t="shared" si="197"/>
        <v>2016-17 Winter</v>
      </c>
      <c r="AL674" s="127">
        <v>0</v>
      </c>
    </row>
    <row r="675" spans="1:38">
      <c r="A675" s="46">
        <v>42816</v>
      </c>
      <c r="B675" s="13" t="str">
        <f t="shared" si="198"/>
        <v>Mar</v>
      </c>
      <c r="C675" s="183"/>
      <c r="D675" s="183"/>
      <c r="E675" s="183"/>
      <c r="F675" s="183"/>
      <c r="G675" s="183"/>
      <c r="H675" s="183"/>
      <c r="I675" s="12">
        <f>VLOOKUP($B675,'Gas wholesale lookups'!$A$4:$L$15,'Inputs - Gas wholesale index'!I$2,FALSE)</f>
        <v>208526.18181818182</v>
      </c>
      <c r="J675" s="12">
        <f>VLOOKUP($B675,'Gas wholesale lookups'!$A$4:$L$15,'Inputs - Gas wholesale index'!J$2,FALSE)</f>
        <v>166168.27272727274</v>
      </c>
      <c r="K675" s="12">
        <f>VLOOKUP($B675,'Gas wholesale lookups'!$A$4:$L$15,'Inputs - Gas wholesale index'!K$2,FALSE)</f>
        <v>291847.5</v>
      </c>
      <c r="L675" s="12">
        <f>VLOOKUP($B675,'Gas wholesale lookups'!$A$4:$L$15,'Inputs - Gas wholesale index'!L$2,FALSE)</f>
        <v>332991.45454545453</v>
      </c>
      <c r="M675" s="12">
        <f>VLOOKUP($B675,'Gas wholesale lookups'!$A$4:$L$15,'Inputs - Gas wholesale index'!M$2,FALSE)</f>
        <v>208526.18181818182</v>
      </c>
      <c r="N675" s="12">
        <f>VLOOKUP($B675,'Gas wholesale lookups'!$A$4:$L$15,'Inputs - Gas wholesale index'!N$2,FALSE)</f>
        <v>166168.27272727274</v>
      </c>
      <c r="O675" s="37">
        <f>VLOOKUP($B675,'Gas wholesale lookups'!$A$4:$R$15,'Inputs - Gas wholesale index'!O$2,FALSE)</f>
        <v>0</v>
      </c>
      <c r="P675" s="37">
        <f>VLOOKUP($B675,'Gas wholesale lookups'!$A$4:$R$15,'Inputs - Gas wholesale index'!P$2,FALSE)</f>
        <v>0</v>
      </c>
      <c r="Q675" s="37">
        <f>VLOOKUP($B675,'Gas wholesale lookups'!$A$4:$R$15,'Inputs - Gas wholesale index'!Q$2,FALSE)</f>
        <v>1</v>
      </c>
      <c r="R675" s="37">
        <f>VLOOKUP($B675,'Gas wholesale lookups'!$A$4:$R$15,'Inputs - Gas wholesale index'!R$2,FALSE)</f>
        <v>1</v>
      </c>
      <c r="S675" s="37">
        <f>VLOOKUP($B675,'Gas wholesale lookups'!$A$4:$R$15,'Inputs - Gas wholesale index'!S$2,FALSE)</f>
        <v>1</v>
      </c>
      <c r="T675" s="37">
        <f>VLOOKUP($B675,'Gas wholesale lookups'!$A$4:$R$15,'Inputs - Gas wholesale index'!T$2,FALSE)</f>
        <v>1</v>
      </c>
      <c r="U675" s="12">
        <f t="shared" si="199"/>
        <v>0</v>
      </c>
      <c r="V675" s="12">
        <f t="shared" si="200"/>
        <v>0</v>
      </c>
      <c r="W675" s="12">
        <f t="shared" si="201"/>
        <v>291847.5</v>
      </c>
      <c r="X675" s="12">
        <f t="shared" si="202"/>
        <v>332991.45454545453</v>
      </c>
      <c r="Y675" s="12">
        <f t="shared" si="203"/>
        <v>208526.18181818182</v>
      </c>
      <c r="Z675" s="12">
        <f t="shared" si="204"/>
        <v>166168.27272727274</v>
      </c>
      <c r="AA675" s="12">
        <f t="shared" si="205"/>
        <v>999533.40909090918</v>
      </c>
      <c r="AB675" s="22">
        <f t="shared" si="206"/>
        <v>0</v>
      </c>
      <c r="AC675" s="22">
        <f t="shared" si="207"/>
        <v>0</v>
      </c>
      <c r="AD675" s="22">
        <f t="shared" si="208"/>
        <v>0</v>
      </c>
      <c r="AE675" s="22">
        <f t="shared" si="209"/>
        <v>0</v>
      </c>
      <c r="AF675" s="22">
        <f t="shared" si="210"/>
        <v>0</v>
      </c>
      <c r="AG675" s="22">
        <f t="shared" si="211"/>
        <v>0</v>
      </c>
      <c r="AH675" s="22">
        <f t="shared" si="212"/>
        <v>0</v>
      </c>
      <c r="AI675" s="43" t="str">
        <f t="shared" si="213"/>
        <v>n/a</v>
      </c>
      <c r="AJ675" s="2" t="str">
        <f t="shared" si="196"/>
        <v>2017-18 Winter</v>
      </c>
      <c r="AK675" s="2" t="str">
        <f t="shared" si="197"/>
        <v>2016-17 Winter</v>
      </c>
      <c r="AL675" s="127">
        <v>0</v>
      </c>
    </row>
    <row r="676" spans="1:38">
      <c r="A676" s="46">
        <v>42817</v>
      </c>
      <c r="B676" s="13" t="str">
        <f t="shared" si="198"/>
        <v>Mar</v>
      </c>
      <c r="C676" s="183"/>
      <c r="D676" s="183"/>
      <c r="E676" s="183"/>
      <c r="F676" s="183"/>
      <c r="G676" s="183"/>
      <c r="H676" s="183"/>
      <c r="I676" s="12">
        <f>VLOOKUP($B676,'Gas wholesale lookups'!$A$4:$L$15,'Inputs - Gas wholesale index'!I$2,FALSE)</f>
        <v>208526.18181818182</v>
      </c>
      <c r="J676" s="12">
        <f>VLOOKUP($B676,'Gas wholesale lookups'!$A$4:$L$15,'Inputs - Gas wholesale index'!J$2,FALSE)</f>
        <v>166168.27272727274</v>
      </c>
      <c r="K676" s="12">
        <f>VLOOKUP($B676,'Gas wholesale lookups'!$A$4:$L$15,'Inputs - Gas wholesale index'!K$2,FALSE)</f>
        <v>291847.5</v>
      </c>
      <c r="L676" s="12">
        <f>VLOOKUP($B676,'Gas wholesale lookups'!$A$4:$L$15,'Inputs - Gas wholesale index'!L$2,FALSE)</f>
        <v>332991.45454545453</v>
      </c>
      <c r="M676" s="12">
        <f>VLOOKUP($B676,'Gas wholesale lookups'!$A$4:$L$15,'Inputs - Gas wholesale index'!M$2,FALSE)</f>
        <v>208526.18181818182</v>
      </c>
      <c r="N676" s="12">
        <f>VLOOKUP($B676,'Gas wholesale lookups'!$A$4:$L$15,'Inputs - Gas wholesale index'!N$2,FALSE)</f>
        <v>166168.27272727274</v>
      </c>
      <c r="O676" s="37">
        <f>VLOOKUP($B676,'Gas wholesale lookups'!$A$4:$R$15,'Inputs - Gas wholesale index'!O$2,FALSE)</f>
        <v>0</v>
      </c>
      <c r="P676" s="37">
        <f>VLOOKUP($B676,'Gas wholesale lookups'!$A$4:$R$15,'Inputs - Gas wholesale index'!P$2,FALSE)</f>
        <v>0</v>
      </c>
      <c r="Q676" s="37">
        <f>VLOOKUP($B676,'Gas wholesale lookups'!$A$4:$R$15,'Inputs - Gas wholesale index'!Q$2,FALSE)</f>
        <v>1</v>
      </c>
      <c r="R676" s="37">
        <f>VLOOKUP($B676,'Gas wholesale lookups'!$A$4:$R$15,'Inputs - Gas wholesale index'!R$2,FALSE)</f>
        <v>1</v>
      </c>
      <c r="S676" s="37">
        <f>VLOOKUP($B676,'Gas wholesale lookups'!$A$4:$R$15,'Inputs - Gas wholesale index'!S$2,FALSE)</f>
        <v>1</v>
      </c>
      <c r="T676" s="37">
        <f>VLOOKUP($B676,'Gas wholesale lookups'!$A$4:$R$15,'Inputs - Gas wholesale index'!T$2,FALSE)</f>
        <v>1</v>
      </c>
      <c r="U676" s="12">
        <f t="shared" si="199"/>
        <v>0</v>
      </c>
      <c r="V676" s="12">
        <f t="shared" si="200"/>
        <v>0</v>
      </c>
      <c r="W676" s="12">
        <f t="shared" si="201"/>
        <v>291847.5</v>
      </c>
      <c r="X676" s="12">
        <f t="shared" si="202"/>
        <v>332991.45454545453</v>
      </c>
      <c r="Y676" s="12">
        <f t="shared" si="203"/>
        <v>208526.18181818182</v>
      </c>
      <c r="Z676" s="12">
        <f t="shared" si="204"/>
        <v>166168.27272727274</v>
      </c>
      <c r="AA676" s="12">
        <f t="shared" si="205"/>
        <v>999533.40909090918</v>
      </c>
      <c r="AB676" s="22">
        <f t="shared" si="206"/>
        <v>0</v>
      </c>
      <c r="AC676" s="22">
        <f t="shared" si="207"/>
        <v>0</v>
      </c>
      <c r="AD676" s="22">
        <f t="shared" si="208"/>
        <v>0</v>
      </c>
      <c r="AE676" s="22">
        <f t="shared" si="209"/>
        <v>0</v>
      </c>
      <c r="AF676" s="22">
        <f t="shared" si="210"/>
        <v>0</v>
      </c>
      <c r="AG676" s="22">
        <f t="shared" si="211"/>
        <v>0</v>
      </c>
      <c r="AH676" s="22">
        <f t="shared" si="212"/>
        <v>0</v>
      </c>
      <c r="AI676" s="43" t="str">
        <f t="shared" si="213"/>
        <v>n/a</v>
      </c>
      <c r="AJ676" s="2" t="str">
        <f t="shared" si="196"/>
        <v>2017-18 Winter</v>
      </c>
      <c r="AK676" s="2" t="str">
        <f t="shared" si="197"/>
        <v>2016-17 Winter</v>
      </c>
      <c r="AL676" s="127">
        <v>0</v>
      </c>
    </row>
    <row r="677" spans="1:38">
      <c r="A677" s="46">
        <v>42818</v>
      </c>
      <c r="B677" s="13" t="str">
        <f t="shared" si="198"/>
        <v>Mar</v>
      </c>
      <c r="C677" s="183"/>
      <c r="D677" s="183"/>
      <c r="E677" s="183"/>
      <c r="F677" s="183"/>
      <c r="G677" s="183"/>
      <c r="H677" s="183"/>
      <c r="I677" s="12">
        <f>VLOOKUP($B677,'Gas wholesale lookups'!$A$4:$L$15,'Inputs - Gas wholesale index'!I$2,FALSE)</f>
        <v>208526.18181818182</v>
      </c>
      <c r="J677" s="12">
        <f>VLOOKUP($B677,'Gas wholesale lookups'!$A$4:$L$15,'Inputs - Gas wholesale index'!J$2,FALSE)</f>
        <v>166168.27272727274</v>
      </c>
      <c r="K677" s="12">
        <f>VLOOKUP($B677,'Gas wholesale lookups'!$A$4:$L$15,'Inputs - Gas wholesale index'!K$2,FALSE)</f>
        <v>291847.5</v>
      </c>
      <c r="L677" s="12">
        <f>VLOOKUP($B677,'Gas wholesale lookups'!$A$4:$L$15,'Inputs - Gas wholesale index'!L$2,FALSE)</f>
        <v>332991.45454545453</v>
      </c>
      <c r="M677" s="12">
        <f>VLOOKUP($B677,'Gas wholesale lookups'!$A$4:$L$15,'Inputs - Gas wholesale index'!M$2,FALSE)</f>
        <v>208526.18181818182</v>
      </c>
      <c r="N677" s="12">
        <f>VLOOKUP($B677,'Gas wholesale lookups'!$A$4:$L$15,'Inputs - Gas wholesale index'!N$2,FALSE)</f>
        <v>166168.27272727274</v>
      </c>
      <c r="O677" s="37">
        <f>VLOOKUP($B677,'Gas wholesale lookups'!$A$4:$R$15,'Inputs - Gas wholesale index'!O$2,FALSE)</f>
        <v>0</v>
      </c>
      <c r="P677" s="37">
        <f>VLOOKUP($B677,'Gas wholesale lookups'!$A$4:$R$15,'Inputs - Gas wholesale index'!P$2,FALSE)</f>
        <v>0</v>
      </c>
      <c r="Q677" s="37">
        <f>VLOOKUP($B677,'Gas wholesale lookups'!$A$4:$R$15,'Inputs - Gas wholesale index'!Q$2,FALSE)</f>
        <v>1</v>
      </c>
      <c r="R677" s="37">
        <f>VLOOKUP($B677,'Gas wholesale lookups'!$A$4:$R$15,'Inputs - Gas wholesale index'!R$2,FALSE)</f>
        <v>1</v>
      </c>
      <c r="S677" s="37">
        <f>VLOOKUP($B677,'Gas wholesale lookups'!$A$4:$R$15,'Inputs - Gas wholesale index'!S$2,FALSE)</f>
        <v>1</v>
      </c>
      <c r="T677" s="37">
        <f>VLOOKUP($B677,'Gas wholesale lookups'!$A$4:$R$15,'Inputs - Gas wholesale index'!T$2,FALSE)</f>
        <v>1</v>
      </c>
      <c r="U677" s="12">
        <f t="shared" si="199"/>
        <v>0</v>
      </c>
      <c r="V677" s="12">
        <f t="shared" si="200"/>
        <v>0</v>
      </c>
      <c r="W677" s="12">
        <f t="shared" si="201"/>
        <v>291847.5</v>
      </c>
      <c r="X677" s="12">
        <f t="shared" si="202"/>
        <v>332991.45454545453</v>
      </c>
      <c r="Y677" s="12">
        <f t="shared" si="203"/>
        <v>208526.18181818182</v>
      </c>
      <c r="Z677" s="12">
        <f t="shared" si="204"/>
        <v>166168.27272727274</v>
      </c>
      <c r="AA677" s="12">
        <f t="shared" si="205"/>
        <v>999533.40909090918</v>
      </c>
      <c r="AB677" s="22">
        <f t="shared" si="206"/>
        <v>0</v>
      </c>
      <c r="AC677" s="22">
        <f t="shared" si="207"/>
        <v>0</v>
      </c>
      <c r="AD677" s="22">
        <f t="shared" si="208"/>
        <v>0</v>
      </c>
      <c r="AE677" s="22">
        <f t="shared" si="209"/>
        <v>0</v>
      </c>
      <c r="AF677" s="22">
        <f t="shared" si="210"/>
        <v>0</v>
      </c>
      <c r="AG677" s="22">
        <f t="shared" si="211"/>
        <v>0</v>
      </c>
      <c r="AH677" s="22">
        <f t="shared" si="212"/>
        <v>0</v>
      </c>
      <c r="AI677" s="43" t="str">
        <f t="shared" si="213"/>
        <v>n/a</v>
      </c>
      <c r="AJ677" s="2" t="str">
        <f t="shared" si="196"/>
        <v>2017-18 Winter</v>
      </c>
      <c r="AK677" s="2" t="str">
        <f t="shared" si="197"/>
        <v>2016-17 Winter</v>
      </c>
      <c r="AL677" s="127">
        <v>0</v>
      </c>
    </row>
    <row r="678" spans="1:38">
      <c r="A678" s="46">
        <v>42821</v>
      </c>
      <c r="B678" s="13" t="str">
        <f t="shared" si="198"/>
        <v>Mar</v>
      </c>
      <c r="C678" s="183"/>
      <c r="D678" s="183"/>
      <c r="E678" s="183"/>
      <c r="F678" s="183"/>
      <c r="G678" s="183"/>
      <c r="H678" s="183"/>
      <c r="I678" s="12">
        <f>VLOOKUP($B678,'Gas wholesale lookups'!$A$4:$L$15,'Inputs - Gas wholesale index'!I$2,FALSE)</f>
        <v>208526.18181818182</v>
      </c>
      <c r="J678" s="12">
        <f>VLOOKUP($B678,'Gas wholesale lookups'!$A$4:$L$15,'Inputs - Gas wholesale index'!J$2,FALSE)</f>
        <v>166168.27272727274</v>
      </c>
      <c r="K678" s="12">
        <f>VLOOKUP($B678,'Gas wholesale lookups'!$A$4:$L$15,'Inputs - Gas wholesale index'!K$2,FALSE)</f>
        <v>291847.5</v>
      </c>
      <c r="L678" s="12">
        <f>VLOOKUP($B678,'Gas wholesale lookups'!$A$4:$L$15,'Inputs - Gas wholesale index'!L$2,FALSE)</f>
        <v>332991.45454545453</v>
      </c>
      <c r="M678" s="12">
        <f>VLOOKUP($B678,'Gas wholesale lookups'!$A$4:$L$15,'Inputs - Gas wholesale index'!M$2,FALSE)</f>
        <v>208526.18181818182</v>
      </c>
      <c r="N678" s="12">
        <f>VLOOKUP($B678,'Gas wholesale lookups'!$A$4:$L$15,'Inputs - Gas wholesale index'!N$2,FALSE)</f>
        <v>166168.27272727274</v>
      </c>
      <c r="O678" s="37">
        <f>VLOOKUP($B678,'Gas wholesale lookups'!$A$4:$R$15,'Inputs - Gas wholesale index'!O$2,FALSE)</f>
        <v>0</v>
      </c>
      <c r="P678" s="37">
        <f>VLOOKUP($B678,'Gas wholesale lookups'!$A$4:$R$15,'Inputs - Gas wholesale index'!P$2,FALSE)</f>
        <v>0</v>
      </c>
      <c r="Q678" s="37">
        <f>VLOOKUP($B678,'Gas wholesale lookups'!$A$4:$R$15,'Inputs - Gas wholesale index'!Q$2,FALSE)</f>
        <v>1</v>
      </c>
      <c r="R678" s="37">
        <f>VLOOKUP($B678,'Gas wholesale lookups'!$A$4:$R$15,'Inputs - Gas wholesale index'!R$2,FALSE)</f>
        <v>1</v>
      </c>
      <c r="S678" s="37">
        <f>VLOOKUP($B678,'Gas wholesale lookups'!$A$4:$R$15,'Inputs - Gas wholesale index'!S$2,FALSE)</f>
        <v>1</v>
      </c>
      <c r="T678" s="37">
        <f>VLOOKUP($B678,'Gas wholesale lookups'!$A$4:$R$15,'Inputs - Gas wholesale index'!T$2,FALSE)</f>
        <v>1</v>
      </c>
      <c r="U678" s="12">
        <f t="shared" si="199"/>
        <v>0</v>
      </c>
      <c r="V678" s="12">
        <f t="shared" si="200"/>
        <v>0</v>
      </c>
      <c r="W678" s="12">
        <f t="shared" si="201"/>
        <v>291847.5</v>
      </c>
      <c r="X678" s="12">
        <f t="shared" si="202"/>
        <v>332991.45454545453</v>
      </c>
      <c r="Y678" s="12">
        <f t="shared" si="203"/>
        <v>208526.18181818182</v>
      </c>
      <c r="Z678" s="12">
        <f t="shared" si="204"/>
        <v>166168.27272727274</v>
      </c>
      <c r="AA678" s="12">
        <f t="shared" si="205"/>
        <v>999533.40909090918</v>
      </c>
      <c r="AB678" s="22">
        <f t="shared" si="206"/>
        <v>0</v>
      </c>
      <c r="AC678" s="22">
        <f t="shared" si="207"/>
        <v>0</v>
      </c>
      <c r="AD678" s="22">
        <f t="shared" si="208"/>
        <v>0</v>
      </c>
      <c r="AE678" s="22">
        <f t="shared" si="209"/>
        <v>0</v>
      </c>
      <c r="AF678" s="22">
        <f t="shared" si="210"/>
        <v>0</v>
      </c>
      <c r="AG678" s="22">
        <f t="shared" si="211"/>
        <v>0</v>
      </c>
      <c r="AH678" s="22">
        <f t="shared" si="212"/>
        <v>0</v>
      </c>
      <c r="AI678" s="43" t="str">
        <f t="shared" si="213"/>
        <v>n/a</v>
      </c>
      <c r="AJ678" s="2" t="str">
        <f t="shared" si="196"/>
        <v>2017-18 Winter</v>
      </c>
      <c r="AK678" s="2" t="str">
        <f t="shared" si="197"/>
        <v>2016-17 Winter</v>
      </c>
      <c r="AL678" s="127">
        <v>0</v>
      </c>
    </row>
    <row r="679" spans="1:38">
      <c r="A679" s="46">
        <v>42822</v>
      </c>
      <c r="B679" s="13" t="str">
        <f t="shared" si="198"/>
        <v>Mar</v>
      </c>
      <c r="C679" s="183"/>
      <c r="D679" s="183"/>
      <c r="E679" s="183"/>
      <c r="F679" s="183"/>
      <c r="G679" s="183"/>
      <c r="H679" s="183"/>
      <c r="I679" s="12">
        <f>VLOOKUP($B679,'Gas wholesale lookups'!$A$4:$L$15,'Inputs - Gas wholesale index'!I$2,FALSE)</f>
        <v>208526.18181818182</v>
      </c>
      <c r="J679" s="12">
        <f>VLOOKUP($B679,'Gas wholesale lookups'!$A$4:$L$15,'Inputs - Gas wholesale index'!J$2,FALSE)</f>
        <v>166168.27272727274</v>
      </c>
      <c r="K679" s="12">
        <f>VLOOKUP($B679,'Gas wholesale lookups'!$A$4:$L$15,'Inputs - Gas wholesale index'!K$2,FALSE)</f>
        <v>291847.5</v>
      </c>
      <c r="L679" s="12">
        <f>VLOOKUP($B679,'Gas wholesale lookups'!$A$4:$L$15,'Inputs - Gas wholesale index'!L$2,FALSE)</f>
        <v>332991.45454545453</v>
      </c>
      <c r="M679" s="12">
        <f>VLOOKUP($B679,'Gas wholesale lookups'!$A$4:$L$15,'Inputs - Gas wholesale index'!M$2,FALSE)</f>
        <v>208526.18181818182</v>
      </c>
      <c r="N679" s="12">
        <f>VLOOKUP($B679,'Gas wholesale lookups'!$A$4:$L$15,'Inputs - Gas wholesale index'!N$2,FALSE)</f>
        <v>166168.27272727274</v>
      </c>
      <c r="O679" s="37">
        <f>VLOOKUP($B679,'Gas wholesale lookups'!$A$4:$R$15,'Inputs - Gas wholesale index'!O$2,FALSE)</f>
        <v>0</v>
      </c>
      <c r="P679" s="37">
        <f>VLOOKUP($B679,'Gas wholesale lookups'!$A$4:$R$15,'Inputs - Gas wholesale index'!P$2,FALSE)</f>
        <v>0</v>
      </c>
      <c r="Q679" s="37">
        <f>VLOOKUP($B679,'Gas wholesale lookups'!$A$4:$R$15,'Inputs - Gas wholesale index'!Q$2,FALSE)</f>
        <v>1</v>
      </c>
      <c r="R679" s="37">
        <f>VLOOKUP($B679,'Gas wholesale lookups'!$A$4:$R$15,'Inputs - Gas wholesale index'!R$2,FALSE)</f>
        <v>1</v>
      </c>
      <c r="S679" s="37">
        <f>VLOOKUP($B679,'Gas wholesale lookups'!$A$4:$R$15,'Inputs - Gas wholesale index'!S$2,FALSE)</f>
        <v>1</v>
      </c>
      <c r="T679" s="37">
        <f>VLOOKUP($B679,'Gas wholesale lookups'!$A$4:$R$15,'Inputs - Gas wholesale index'!T$2,FALSE)</f>
        <v>1</v>
      </c>
      <c r="U679" s="12">
        <f t="shared" si="199"/>
        <v>0</v>
      </c>
      <c r="V679" s="12">
        <f t="shared" si="200"/>
        <v>0</v>
      </c>
      <c r="W679" s="12">
        <f t="shared" si="201"/>
        <v>291847.5</v>
      </c>
      <c r="X679" s="12">
        <f t="shared" si="202"/>
        <v>332991.45454545453</v>
      </c>
      <c r="Y679" s="12">
        <f t="shared" si="203"/>
        <v>208526.18181818182</v>
      </c>
      <c r="Z679" s="12">
        <f t="shared" si="204"/>
        <v>166168.27272727274</v>
      </c>
      <c r="AA679" s="12">
        <f t="shared" si="205"/>
        <v>999533.40909090918</v>
      </c>
      <c r="AB679" s="22">
        <f t="shared" si="206"/>
        <v>0</v>
      </c>
      <c r="AC679" s="22">
        <f t="shared" si="207"/>
        <v>0</v>
      </c>
      <c r="AD679" s="22">
        <f t="shared" si="208"/>
        <v>0</v>
      </c>
      <c r="AE679" s="22">
        <f t="shared" si="209"/>
        <v>0</v>
      </c>
      <c r="AF679" s="22">
        <f t="shared" si="210"/>
        <v>0</v>
      </c>
      <c r="AG679" s="22">
        <f t="shared" si="211"/>
        <v>0</v>
      </c>
      <c r="AH679" s="22">
        <f t="shared" si="212"/>
        <v>0</v>
      </c>
      <c r="AI679" s="43" t="str">
        <f t="shared" si="213"/>
        <v>n/a</v>
      </c>
      <c r="AJ679" s="2" t="str">
        <f t="shared" si="196"/>
        <v>2017-18 Winter</v>
      </c>
      <c r="AK679" s="2" t="str">
        <f t="shared" si="197"/>
        <v>2016-17 Winter</v>
      </c>
      <c r="AL679" s="127">
        <v>0</v>
      </c>
    </row>
    <row r="680" spans="1:38">
      <c r="A680" s="46">
        <v>42823</v>
      </c>
      <c r="B680" s="13" t="str">
        <f t="shared" si="198"/>
        <v>Mar</v>
      </c>
      <c r="C680" s="183"/>
      <c r="D680" s="183"/>
      <c r="E680" s="183"/>
      <c r="F680" s="183"/>
      <c r="G680" s="183"/>
      <c r="H680" s="183"/>
      <c r="I680" s="12">
        <f>VLOOKUP($B680,'Gas wholesale lookups'!$A$4:$L$15,'Inputs - Gas wholesale index'!I$2,FALSE)</f>
        <v>208526.18181818182</v>
      </c>
      <c r="J680" s="12">
        <f>VLOOKUP($B680,'Gas wholesale lookups'!$A$4:$L$15,'Inputs - Gas wholesale index'!J$2,FALSE)</f>
        <v>166168.27272727274</v>
      </c>
      <c r="K680" s="12">
        <f>VLOOKUP($B680,'Gas wholesale lookups'!$A$4:$L$15,'Inputs - Gas wholesale index'!K$2,FALSE)</f>
        <v>291847.5</v>
      </c>
      <c r="L680" s="12">
        <f>VLOOKUP($B680,'Gas wholesale lookups'!$A$4:$L$15,'Inputs - Gas wholesale index'!L$2,FALSE)</f>
        <v>332991.45454545453</v>
      </c>
      <c r="M680" s="12">
        <f>VLOOKUP($B680,'Gas wholesale lookups'!$A$4:$L$15,'Inputs - Gas wholesale index'!M$2,FALSE)</f>
        <v>208526.18181818182</v>
      </c>
      <c r="N680" s="12">
        <f>VLOOKUP($B680,'Gas wholesale lookups'!$A$4:$L$15,'Inputs - Gas wholesale index'!N$2,FALSE)</f>
        <v>166168.27272727274</v>
      </c>
      <c r="O680" s="37">
        <f>VLOOKUP($B680,'Gas wholesale lookups'!$A$4:$R$15,'Inputs - Gas wholesale index'!O$2,FALSE)</f>
        <v>0</v>
      </c>
      <c r="P680" s="37">
        <f>VLOOKUP($B680,'Gas wholesale lookups'!$A$4:$R$15,'Inputs - Gas wholesale index'!P$2,FALSE)</f>
        <v>0</v>
      </c>
      <c r="Q680" s="37">
        <f>VLOOKUP($B680,'Gas wholesale lookups'!$A$4:$R$15,'Inputs - Gas wholesale index'!Q$2,FALSE)</f>
        <v>1</v>
      </c>
      <c r="R680" s="37">
        <f>VLOOKUP($B680,'Gas wholesale lookups'!$A$4:$R$15,'Inputs - Gas wholesale index'!R$2,FALSE)</f>
        <v>1</v>
      </c>
      <c r="S680" s="37">
        <f>VLOOKUP($B680,'Gas wholesale lookups'!$A$4:$R$15,'Inputs - Gas wholesale index'!S$2,FALSE)</f>
        <v>1</v>
      </c>
      <c r="T680" s="37">
        <f>VLOOKUP($B680,'Gas wholesale lookups'!$A$4:$R$15,'Inputs - Gas wholesale index'!T$2,FALSE)</f>
        <v>1</v>
      </c>
      <c r="U680" s="12">
        <f t="shared" si="199"/>
        <v>0</v>
      </c>
      <c r="V680" s="12">
        <f t="shared" si="200"/>
        <v>0</v>
      </c>
      <c r="W680" s="12">
        <f t="shared" si="201"/>
        <v>291847.5</v>
      </c>
      <c r="X680" s="12">
        <f t="shared" si="202"/>
        <v>332991.45454545453</v>
      </c>
      <c r="Y680" s="12">
        <f t="shared" si="203"/>
        <v>208526.18181818182</v>
      </c>
      <c r="Z680" s="12">
        <f t="shared" si="204"/>
        <v>166168.27272727274</v>
      </c>
      <c r="AA680" s="12">
        <f t="shared" si="205"/>
        <v>999533.40909090918</v>
      </c>
      <c r="AB680" s="22">
        <f t="shared" si="206"/>
        <v>0</v>
      </c>
      <c r="AC680" s="22">
        <f t="shared" si="207"/>
        <v>0</v>
      </c>
      <c r="AD680" s="22">
        <f t="shared" si="208"/>
        <v>0</v>
      </c>
      <c r="AE680" s="22">
        <f t="shared" si="209"/>
        <v>0</v>
      </c>
      <c r="AF680" s="22">
        <f t="shared" si="210"/>
        <v>0</v>
      </c>
      <c r="AG680" s="22">
        <f t="shared" si="211"/>
        <v>0</v>
      </c>
      <c r="AH680" s="22">
        <f t="shared" si="212"/>
        <v>0</v>
      </c>
      <c r="AI680" s="43" t="str">
        <f t="shared" si="213"/>
        <v>n/a</v>
      </c>
      <c r="AJ680" s="2" t="str">
        <f t="shared" si="196"/>
        <v>2017-18 Winter</v>
      </c>
      <c r="AK680" s="2" t="str">
        <f t="shared" si="197"/>
        <v>2016-17 Winter</v>
      </c>
      <c r="AL680" s="127">
        <v>0</v>
      </c>
    </row>
    <row r="681" spans="1:38">
      <c r="A681" s="46">
        <v>42824</v>
      </c>
      <c r="B681" s="13" t="str">
        <f t="shared" si="198"/>
        <v>Mar</v>
      </c>
      <c r="C681" s="183"/>
      <c r="D681" s="183"/>
      <c r="E681" s="183"/>
      <c r="F681" s="183"/>
      <c r="G681" s="183"/>
      <c r="H681" s="183"/>
      <c r="I681" s="12">
        <f>VLOOKUP($B681,'Gas wholesale lookups'!$A$4:$L$15,'Inputs - Gas wholesale index'!I$2,FALSE)</f>
        <v>208526.18181818182</v>
      </c>
      <c r="J681" s="12">
        <f>VLOOKUP($B681,'Gas wholesale lookups'!$A$4:$L$15,'Inputs - Gas wholesale index'!J$2,FALSE)</f>
        <v>166168.27272727274</v>
      </c>
      <c r="K681" s="12">
        <f>VLOOKUP($B681,'Gas wholesale lookups'!$A$4:$L$15,'Inputs - Gas wholesale index'!K$2,FALSE)</f>
        <v>291847.5</v>
      </c>
      <c r="L681" s="12">
        <f>VLOOKUP($B681,'Gas wholesale lookups'!$A$4:$L$15,'Inputs - Gas wholesale index'!L$2,FALSE)</f>
        <v>332991.45454545453</v>
      </c>
      <c r="M681" s="12">
        <f>VLOOKUP($B681,'Gas wholesale lookups'!$A$4:$L$15,'Inputs - Gas wholesale index'!M$2,FALSE)</f>
        <v>208526.18181818182</v>
      </c>
      <c r="N681" s="12">
        <f>VLOOKUP($B681,'Gas wholesale lookups'!$A$4:$L$15,'Inputs - Gas wholesale index'!N$2,FALSE)</f>
        <v>166168.27272727274</v>
      </c>
      <c r="O681" s="37">
        <f>VLOOKUP($B681,'Gas wholesale lookups'!$A$4:$R$15,'Inputs - Gas wholesale index'!O$2,FALSE)</f>
        <v>0</v>
      </c>
      <c r="P681" s="37">
        <f>VLOOKUP($B681,'Gas wholesale lookups'!$A$4:$R$15,'Inputs - Gas wholesale index'!P$2,FALSE)</f>
        <v>0</v>
      </c>
      <c r="Q681" s="37">
        <f>VLOOKUP($B681,'Gas wholesale lookups'!$A$4:$R$15,'Inputs - Gas wholesale index'!Q$2,FALSE)</f>
        <v>1</v>
      </c>
      <c r="R681" s="37">
        <f>VLOOKUP($B681,'Gas wholesale lookups'!$A$4:$R$15,'Inputs - Gas wholesale index'!R$2,FALSE)</f>
        <v>1</v>
      </c>
      <c r="S681" s="37">
        <f>VLOOKUP($B681,'Gas wholesale lookups'!$A$4:$R$15,'Inputs - Gas wholesale index'!S$2,FALSE)</f>
        <v>1</v>
      </c>
      <c r="T681" s="37">
        <f>VLOOKUP($B681,'Gas wholesale lookups'!$A$4:$R$15,'Inputs - Gas wholesale index'!T$2,FALSE)</f>
        <v>1</v>
      </c>
      <c r="U681" s="12">
        <f t="shared" si="199"/>
        <v>0</v>
      </c>
      <c r="V681" s="12">
        <f t="shared" si="200"/>
        <v>0</v>
      </c>
      <c r="W681" s="12">
        <f t="shared" si="201"/>
        <v>291847.5</v>
      </c>
      <c r="X681" s="12">
        <f t="shared" si="202"/>
        <v>332991.45454545453</v>
      </c>
      <c r="Y681" s="12">
        <f t="shared" si="203"/>
        <v>208526.18181818182</v>
      </c>
      <c r="Z681" s="12">
        <f t="shared" si="204"/>
        <v>166168.27272727274</v>
      </c>
      <c r="AA681" s="12">
        <f t="shared" si="205"/>
        <v>999533.40909090918</v>
      </c>
      <c r="AB681" s="22">
        <f t="shared" si="206"/>
        <v>0</v>
      </c>
      <c r="AC681" s="22">
        <f t="shared" si="207"/>
        <v>0</v>
      </c>
      <c r="AD681" s="22">
        <f t="shared" si="208"/>
        <v>0</v>
      </c>
      <c r="AE681" s="22">
        <f t="shared" si="209"/>
        <v>0</v>
      </c>
      <c r="AF681" s="22">
        <f t="shared" si="210"/>
        <v>0</v>
      </c>
      <c r="AG681" s="22">
        <f t="shared" si="211"/>
        <v>0</v>
      </c>
      <c r="AH681" s="22">
        <f t="shared" si="212"/>
        <v>0</v>
      </c>
      <c r="AI681" s="43" t="str">
        <f t="shared" si="213"/>
        <v>n/a</v>
      </c>
      <c r="AJ681" s="2" t="str">
        <f t="shared" si="196"/>
        <v>2017-18 Winter</v>
      </c>
      <c r="AK681" s="2" t="str">
        <f t="shared" si="197"/>
        <v>2016-17 Winter</v>
      </c>
      <c r="AL681" s="127">
        <v>0</v>
      </c>
    </row>
    <row r="682" spans="1:38">
      <c r="A682" s="46">
        <v>42825</v>
      </c>
      <c r="B682" s="13" t="str">
        <f t="shared" si="198"/>
        <v>Mar</v>
      </c>
      <c r="C682" s="183"/>
      <c r="D682" s="183"/>
      <c r="E682" s="183"/>
      <c r="F682" s="183"/>
      <c r="G682" s="183"/>
      <c r="H682" s="183"/>
      <c r="I682" s="12">
        <f>VLOOKUP($B682,'Gas wholesale lookups'!$A$4:$L$15,'Inputs - Gas wholesale index'!I$2,FALSE)</f>
        <v>208526.18181818182</v>
      </c>
      <c r="J682" s="12">
        <f>VLOOKUP($B682,'Gas wholesale lookups'!$A$4:$L$15,'Inputs - Gas wholesale index'!J$2,FALSE)</f>
        <v>166168.27272727274</v>
      </c>
      <c r="K682" s="12">
        <f>VLOOKUP($B682,'Gas wholesale lookups'!$A$4:$L$15,'Inputs - Gas wholesale index'!K$2,FALSE)</f>
        <v>291847.5</v>
      </c>
      <c r="L682" s="12">
        <f>VLOOKUP($B682,'Gas wholesale lookups'!$A$4:$L$15,'Inputs - Gas wholesale index'!L$2,FALSE)</f>
        <v>332991.45454545453</v>
      </c>
      <c r="M682" s="12">
        <f>VLOOKUP($B682,'Gas wholesale lookups'!$A$4:$L$15,'Inputs - Gas wholesale index'!M$2,FALSE)</f>
        <v>208526.18181818182</v>
      </c>
      <c r="N682" s="12">
        <f>VLOOKUP($B682,'Gas wholesale lookups'!$A$4:$L$15,'Inputs - Gas wholesale index'!N$2,FALSE)</f>
        <v>166168.27272727274</v>
      </c>
      <c r="O682" s="37">
        <f>VLOOKUP($B682,'Gas wholesale lookups'!$A$4:$R$15,'Inputs - Gas wholesale index'!O$2,FALSE)</f>
        <v>0</v>
      </c>
      <c r="P682" s="37">
        <f>VLOOKUP($B682,'Gas wholesale lookups'!$A$4:$R$15,'Inputs - Gas wholesale index'!P$2,FALSE)</f>
        <v>0</v>
      </c>
      <c r="Q682" s="37">
        <f>VLOOKUP($B682,'Gas wholesale lookups'!$A$4:$R$15,'Inputs - Gas wholesale index'!Q$2,FALSE)</f>
        <v>1</v>
      </c>
      <c r="R682" s="37">
        <f>VLOOKUP($B682,'Gas wholesale lookups'!$A$4:$R$15,'Inputs - Gas wholesale index'!R$2,FALSE)</f>
        <v>1</v>
      </c>
      <c r="S682" s="37">
        <f>VLOOKUP($B682,'Gas wholesale lookups'!$A$4:$R$15,'Inputs - Gas wholesale index'!S$2,FALSE)</f>
        <v>1</v>
      </c>
      <c r="T682" s="37">
        <f>VLOOKUP($B682,'Gas wholesale lookups'!$A$4:$R$15,'Inputs - Gas wholesale index'!T$2,FALSE)</f>
        <v>1</v>
      </c>
      <c r="U682" s="12">
        <f t="shared" si="199"/>
        <v>0</v>
      </c>
      <c r="V682" s="12">
        <f t="shared" si="200"/>
        <v>0</v>
      </c>
      <c r="W682" s="12">
        <f t="shared" si="201"/>
        <v>291847.5</v>
      </c>
      <c r="X682" s="12">
        <f t="shared" si="202"/>
        <v>332991.45454545453</v>
      </c>
      <c r="Y682" s="12">
        <f t="shared" si="203"/>
        <v>208526.18181818182</v>
      </c>
      <c r="Z682" s="12">
        <f t="shared" si="204"/>
        <v>166168.27272727274</v>
      </c>
      <c r="AA682" s="12">
        <f t="shared" si="205"/>
        <v>999533.40909090918</v>
      </c>
      <c r="AB682" s="22">
        <f t="shared" si="206"/>
        <v>0</v>
      </c>
      <c r="AC682" s="22">
        <f t="shared" si="207"/>
        <v>0</v>
      </c>
      <c r="AD682" s="22">
        <f t="shared" si="208"/>
        <v>0</v>
      </c>
      <c r="AE682" s="22">
        <f t="shared" si="209"/>
        <v>0</v>
      </c>
      <c r="AF682" s="22">
        <f t="shared" si="210"/>
        <v>0</v>
      </c>
      <c r="AG682" s="22">
        <f t="shared" si="211"/>
        <v>0</v>
      </c>
      <c r="AH682" s="22">
        <f t="shared" si="212"/>
        <v>0</v>
      </c>
      <c r="AI682" s="43" t="str">
        <f t="shared" si="213"/>
        <v>n/a</v>
      </c>
      <c r="AJ682" s="2" t="str">
        <f t="shared" si="196"/>
        <v>2017-18 Winter</v>
      </c>
      <c r="AK682" s="2" t="str">
        <f t="shared" si="197"/>
        <v>2016-17 Winter</v>
      </c>
      <c r="AL682" s="127">
        <v>0</v>
      </c>
    </row>
    <row r="683" spans="1:38">
      <c r="A683" s="46">
        <v>42828</v>
      </c>
      <c r="B683" s="13" t="str">
        <f t="shared" si="198"/>
        <v>Apr</v>
      </c>
      <c r="C683" s="183"/>
      <c r="D683" s="183"/>
      <c r="E683" s="183"/>
      <c r="F683" s="183"/>
      <c r="G683" s="183"/>
      <c r="H683" s="183"/>
      <c r="I683" s="12">
        <f>VLOOKUP($B683,'Gas wholesale lookups'!$A$4:$L$15,'Inputs - Gas wholesale index'!I$2,FALSE)</f>
        <v>166168.27272727274</v>
      </c>
      <c r="J683" s="12">
        <f>VLOOKUP($B683,'Gas wholesale lookups'!$A$4:$L$15,'Inputs - Gas wholesale index'!J$2,FALSE)</f>
        <v>291847.5</v>
      </c>
      <c r="K683" s="12">
        <f>VLOOKUP($B683,'Gas wholesale lookups'!$A$4:$L$15,'Inputs - Gas wholesale index'!K$2,FALSE)</f>
        <v>332991.45454545453</v>
      </c>
      <c r="L683" s="12">
        <f>VLOOKUP($B683,'Gas wholesale lookups'!$A$4:$L$15,'Inputs - Gas wholesale index'!L$2,FALSE)</f>
        <v>208526.18181818182</v>
      </c>
      <c r="M683" s="12">
        <f>VLOOKUP($B683,'Gas wholesale lookups'!$A$4:$L$15,'Inputs - Gas wholesale index'!M$2,FALSE)</f>
        <v>166168.27272727274</v>
      </c>
      <c r="N683" s="12">
        <f>VLOOKUP($B683,'Gas wholesale lookups'!$A$4:$L$15,'Inputs - Gas wholesale index'!N$2,FALSE)</f>
        <v>291847.5</v>
      </c>
      <c r="O683" s="37">
        <f>VLOOKUP($B683,'Gas wholesale lookups'!$A$4:$R$15,'Inputs - Gas wholesale index'!O$2,FALSE)</f>
        <v>0</v>
      </c>
      <c r="P683" s="37">
        <f>VLOOKUP($B683,'Gas wholesale lookups'!$A$4:$R$15,'Inputs - Gas wholesale index'!P$2,FALSE)</f>
        <v>1</v>
      </c>
      <c r="Q683" s="37">
        <f>VLOOKUP($B683,'Gas wholesale lookups'!$A$4:$R$15,'Inputs - Gas wholesale index'!Q$2,FALSE)</f>
        <v>1</v>
      </c>
      <c r="R683" s="37">
        <f>VLOOKUP($B683,'Gas wholesale lookups'!$A$4:$R$15,'Inputs - Gas wholesale index'!R$2,FALSE)</f>
        <v>1</v>
      </c>
      <c r="S683" s="37">
        <f>VLOOKUP($B683,'Gas wholesale lookups'!$A$4:$R$15,'Inputs - Gas wholesale index'!S$2,FALSE)</f>
        <v>1</v>
      </c>
      <c r="T683" s="37">
        <f>VLOOKUP($B683,'Gas wholesale lookups'!$A$4:$R$15,'Inputs - Gas wholesale index'!T$2,FALSE)</f>
        <v>0</v>
      </c>
      <c r="U683" s="12">
        <f t="shared" si="199"/>
        <v>0</v>
      </c>
      <c r="V683" s="12">
        <f t="shared" si="200"/>
        <v>291847.5</v>
      </c>
      <c r="W683" s="12">
        <f t="shared" si="201"/>
        <v>332991.45454545453</v>
      </c>
      <c r="X683" s="12">
        <f t="shared" si="202"/>
        <v>208526.18181818182</v>
      </c>
      <c r="Y683" s="12">
        <f t="shared" si="203"/>
        <v>166168.27272727274</v>
      </c>
      <c r="Z683" s="12">
        <f t="shared" si="204"/>
        <v>0</v>
      </c>
      <c r="AA683" s="12">
        <f t="shared" si="205"/>
        <v>999533.40909090918</v>
      </c>
      <c r="AB683" s="22">
        <f t="shared" si="206"/>
        <v>0</v>
      </c>
      <c r="AC683" s="22">
        <f t="shared" si="207"/>
        <v>0</v>
      </c>
      <c r="AD683" s="22">
        <f t="shared" si="208"/>
        <v>0</v>
      </c>
      <c r="AE683" s="22">
        <f t="shared" si="209"/>
        <v>0</v>
      </c>
      <c r="AF683" s="22">
        <f t="shared" si="210"/>
        <v>0</v>
      </c>
      <c r="AG683" s="22">
        <f t="shared" si="211"/>
        <v>0</v>
      </c>
      <c r="AH683" s="22">
        <f t="shared" si="212"/>
        <v>0</v>
      </c>
      <c r="AI683" s="43" t="str">
        <f t="shared" si="213"/>
        <v>n/a</v>
      </c>
      <c r="AJ683" s="2" t="str">
        <f t="shared" si="196"/>
        <v>2017-18 Winter</v>
      </c>
      <c r="AK683" s="2" t="str">
        <f t="shared" si="197"/>
        <v>2017-18 Summer</v>
      </c>
      <c r="AL683" s="127">
        <v>0</v>
      </c>
    </row>
    <row r="684" spans="1:38">
      <c r="A684" s="46">
        <v>42829</v>
      </c>
      <c r="B684" s="13" t="str">
        <f t="shared" si="198"/>
        <v>Apr</v>
      </c>
      <c r="C684" s="183"/>
      <c r="D684" s="183"/>
      <c r="E684" s="183"/>
      <c r="F684" s="183"/>
      <c r="G684" s="183"/>
      <c r="H684" s="183"/>
      <c r="I684" s="12">
        <f>VLOOKUP($B684,'Gas wholesale lookups'!$A$4:$L$15,'Inputs - Gas wholesale index'!I$2,FALSE)</f>
        <v>166168.27272727274</v>
      </c>
      <c r="J684" s="12">
        <f>VLOOKUP($B684,'Gas wholesale lookups'!$A$4:$L$15,'Inputs - Gas wholesale index'!J$2,FALSE)</f>
        <v>291847.5</v>
      </c>
      <c r="K684" s="12">
        <f>VLOOKUP($B684,'Gas wholesale lookups'!$A$4:$L$15,'Inputs - Gas wholesale index'!K$2,FALSE)</f>
        <v>332991.45454545453</v>
      </c>
      <c r="L684" s="12">
        <f>VLOOKUP($B684,'Gas wholesale lookups'!$A$4:$L$15,'Inputs - Gas wholesale index'!L$2,FALSE)</f>
        <v>208526.18181818182</v>
      </c>
      <c r="M684" s="12">
        <f>VLOOKUP($B684,'Gas wholesale lookups'!$A$4:$L$15,'Inputs - Gas wholesale index'!M$2,FALSE)</f>
        <v>166168.27272727274</v>
      </c>
      <c r="N684" s="12">
        <f>VLOOKUP($B684,'Gas wholesale lookups'!$A$4:$L$15,'Inputs - Gas wholesale index'!N$2,FALSE)</f>
        <v>291847.5</v>
      </c>
      <c r="O684" s="37">
        <f>VLOOKUP($B684,'Gas wholesale lookups'!$A$4:$R$15,'Inputs - Gas wholesale index'!O$2,FALSE)</f>
        <v>0</v>
      </c>
      <c r="P684" s="37">
        <f>VLOOKUP($B684,'Gas wholesale lookups'!$A$4:$R$15,'Inputs - Gas wholesale index'!P$2,FALSE)</f>
        <v>1</v>
      </c>
      <c r="Q684" s="37">
        <f>VLOOKUP($B684,'Gas wholesale lookups'!$A$4:$R$15,'Inputs - Gas wholesale index'!Q$2,FALSE)</f>
        <v>1</v>
      </c>
      <c r="R684" s="37">
        <f>VLOOKUP($B684,'Gas wholesale lookups'!$A$4:$R$15,'Inputs - Gas wholesale index'!R$2,FALSE)</f>
        <v>1</v>
      </c>
      <c r="S684" s="37">
        <f>VLOOKUP($B684,'Gas wholesale lookups'!$A$4:$R$15,'Inputs - Gas wholesale index'!S$2,FALSE)</f>
        <v>1</v>
      </c>
      <c r="T684" s="37">
        <f>VLOOKUP($B684,'Gas wholesale lookups'!$A$4:$R$15,'Inputs - Gas wholesale index'!T$2,FALSE)</f>
        <v>0</v>
      </c>
      <c r="U684" s="12">
        <f t="shared" si="199"/>
        <v>0</v>
      </c>
      <c r="V684" s="12">
        <f t="shared" si="200"/>
        <v>291847.5</v>
      </c>
      <c r="W684" s="12">
        <f t="shared" si="201"/>
        <v>332991.45454545453</v>
      </c>
      <c r="X684" s="12">
        <f t="shared" si="202"/>
        <v>208526.18181818182</v>
      </c>
      <c r="Y684" s="12">
        <f t="shared" si="203"/>
        <v>166168.27272727274</v>
      </c>
      <c r="Z684" s="12">
        <f t="shared" si="204"/>
        <v>0</v>
      </c>
      <c r="AA684" s="12">
        <f t="shared" si="205"/>
        <v>999533.40909090918</v>
      </c>
      <c r="AB684" s="22">
        <f t="shared" si="206"/>
        <v>0</v>
      </c>
      <c r="AC684" s="22">
        <f t="shared" si="207"/>
        <v>0</v>
      </c>
      <c r="AD684" s="22">
        <f t="shared" si="208"/>
        <v>0</v>
      </c>
      <c r="AE684" s="22">
        <f t="shared" si="209"/>
        <v>0</v>
      </c>
      <c r="AF684" s="22">
        <f t="shared" si="210"/>
        <v>0</v>
      </c>
      <c r="AG684" s="22">
        <f t="shared" si="211"/>
        <v>0</v>
      </c>
      <c r="AH684" s="22">
        <f t="shared" si="212"/>
        <v>0</v>
      </c>
      <c r="AI684" s="43" t="str">
        <f t="shared" si="213"/>
        <v>n/a</v>
      </c>
      <c r="AJ684" s="2" t="str">
        <f t="shared" si="196"/>
        <v>2017-18 Winter</v>
      </c>
      <c r="AK684" s="2" t="str">
        <f t="shared" si="197"/>
        <v>2017-18 Summer</v>
      </c>
      <c r="AL684" s="127">
        <v>0</v>
      </c>
    </row>
    <row r="685" spans="1:38">
      <c r="A685" s="46">
        <v>42830</v>
      </c>
      <c r="B685" s="13" t="str">
        <f t="shared" si="198"/>
        <v>Apr</v>
      </c>
      <c r="C685" s="183"/>
      <c r="D685" s="183"/>
      <c r="E685" s="183"/>
      <c r="F685" s="183"/>
      <c r="G685" s="183"/>
      <c r="H685" s="183"/>
      <c r="I685" s="12">
        <f>VLOOKUP($B685,'Gas wholesale lookups'!$A$4:$L$15,'Inputs - Gas wholesale index'!I$2,FALSE)</f>
        <v>166168.27272727274</v>
      </c>
      <c r="J685" s="12">
        <f>VLOOKUP($B685,'Gas wholesale lookups'!$A$4:$L$15,'Inputs - Gas wholesale index'!J$2,FALSE)</f>
        <v>291847.5</v>
      </c>
      <c r="K685" s="12">
        <f>VLOOKUP($B685,'Gas wholesale lookups'!$A$4:$L$15,'Inputs - Gas wholesale index'!K$2,FALSE)</f>
        <v>332991.45454545453</v>
      </c>
      <c r="L685" s="12">
        <f>VLOOKUP($B685,'Gas wholesale lookups'!$A$4:$L$15,'Inputs - Gas wholesale index'!L$2,FALSE)</f>
        <v>208526.18181818182</v>
      </c>
      <c r="M685" s="12">
        <f>VLOOKUP($B685,'Gas wholesale lookups'!$A$4:$L$15,'Inputs - Gas wholesale index'!M$2,FALSE)</f>
        <v>166168.27272727274</v>
      </c>
      <c r="N685" s="12">
        <f>VLOOKUP($B685,'Gas wholesale lookups'!$A$4:$L$15,'Inputs - Gas wholesale index'!N$2,FALSE)</f>
        <v>291847.5</v>
      </c>
      <c r="O685" s="37">
        <f>VLOOKUP($B685,'Gas wholesale lookups'!$A$4:$R$15,'Inputs - Gas wholesale index'!O$2,FALSE)</f>
        <v>0</v>
      </c>
      <c r="P685" s="37">
        <f>VLOOKUP($B685,'Gas wholesale lookups'!$A$4:$R$15,'Inputs - Gas wholesale index'!P$2,FALSE)</f>
        <v>1</v>
      </c>
      <c r="Q685" s="37">
        <f>VLOOKUP($B685,'Gas wholesale lookups'!$A$4:$R$15,'Inputs - Gas wholesale index'!Q$2,FALSE)</f>
        <v>1</v>
      </c>
      <c r="R685" s="37">
        <f>VLOOKUP($B685,'Gas wholesale lookups'!$A$4:$R$15,'Inputs - Gas wholesale index'!R$2,FALSE)</f>
        <v>1</v>
      </c>
      <c r="S685" s="37">
        <f>VLOOKUP($B685,'Gas wholesale lookups'!$A$4:$R$15,'Inputs - Gas wholesale index'!S$2,FALSE)</f>
        <v>1</v>
      </c>
      <c r="T685" s="37">
        <f>VLOOKUP($B685,'Gas wholesale lookups'!$A$4:$R$15,'Inputs - Gas wholesale index'!T$2,FALSE)</f>
        <v>0</v>
      </c>
      <c r="U685" s="12">
        <f t="shared" si="199"/>
        <v>0</v>
      </c>
      <c r="V685" s="12">
        <f t="shared" si="200"/>
        <v>291847.5</v>
      </c>
      <c r="W685" s="12">
        <f t="shared" si="201"/>
        <v>332991.45454545453</v>
      </c>
      <c r="X685" s="12">
        <f t="shared" si="202"/>
        <v>208526.18181818182</v>
      </c>
      <c r="Y685" s="12">
        <f t="shared" si="203"/>
        <v>166168.27272727274</v>
      </c>
      <c r="Z685" s="12">
        <f t="shared" si="204"/>
        <v>0</v>
      </c>
      <c r="AA685" s="12">
        <f t="shared" si="205"/>
        <v>999533.40909090918</v>
      </c>
      <c r="AB685" s="22">
        <f t="shared" si="206"/>
        <v>0</v>
      </c>
      <c r="AC685" s="22">
        <f t="shared" si="207"/>
        <v>0</v>
      </c>
      <c r="AD685" s="22">
        <f t="shared" si="208"/>
        <v>0</v>
      </c>
      <c r="AE685" s="22">
        <f t="shared" si="209"/>
        <v>0</v>
      </c>
      <c r="AF685" s="22">
        <f t="shared" si="210"/>
        <v>0</v>
      </c>
      <c r="AG685" s="22">
        <f t="shared" si="211"/>
        <v>0</v>
      </c>
      <c r="AH685" s="22">
        <f t="shared" si="212"/>
        <v>0</v>
      </c>
      <c r="AI685" s="43" t="str">
        <f t="shared" si="213"/>
        <v>n/a</v>
      </c>
      <c r="AJ685" s="2" t="str">
        <f t="shared" si="196"/>
        <v>2017-18 Winter</v>
      </c>
      <c r="AK685" s="2" t="str">
        <f t="shared" si="197"/>
        <v>2017-18 Summer</v>
      </c>
      <c r="AL685" s="127">
        <v>0</v>
      </c>
    </row>
    <row r="686" spans="1:38">
      <c r="A686" s="46">
        <v>42831</v>
      </c>
      <c r="B686" s="13" t="str">
        <f t="shared" si="198"/>
        <v>Apr</v>
      </c>
      <c r="C686" s="183"/>
      <c r="D686" s="183"/>
      <c r="E686" s="183"/>
      <c r="F686" s="183"/>
      <c r="G686" s="183"/>
      <c r="H686" s="183"/>
      <c r="I686" s="12">
        <f>VLOOKUP($B686,'Gas wholesale lookups'!$A$4:$L$15,'Inputs - Gas wholesale index'!I$2,FALSE)</f>
        <v>166168.27272727274</v>
      </c>
      <c r="J686" s="12">
        <f>VLOOKUP($B686,'Gas wholesale lookups'!$A$4:$L$15,'Inputs - Gas wholesale index'!J$2,FALSE)</f>
        <v>291847.5</v>
      </c>
      <c r="K686" s="12">
        <f>VLOOKUP($B686,'Gas wholesale lookups'!$A$4:$L$15,'Inputs - Gas wholesale index'!K$2,FALSE)</f>
        <v>332991.45454545453</v>
      </c>
      <c r="L686" s="12">
        <f>VLOOKUP($B686,'Gas wholesale lookups'!$A$4:$L$15,'Inputs - Gas wholesale index'!L$2,FALSE)</f>
        <v>208526.18181818182</v>
      </c>
      <c r="M686" s="12">
        <f>VLOOKUP($B686,'Gas wholesale lookups'!$A$4:$L$15,'Inputs - Gas wholesale index'!M$2,FALSE)</f>
        <v>166168.27272727274</v>
      </c>
      <c r="N686" s="12">
        <f>VLOOKUP($B686,'Gas wholesale lookups'!$A$4:$L$15,'Inputs - Gas wholesale index'!N$2,FALSE)</f>
        <v>291847.5</v>
      </c>
      <c r="O686" s="37">
        <f>VLOOKUP($B686,'Gas wholesale lookups'!$A$4:$R$15,'Inputs - Gas wholesale index'!O$2,FALSE)</f>
        <v>0</v>
      </c>
      <c r="P686" s="37">
        <f>VLOOKUP($B686,'Gas wholesale lookups'!$A$4:$R$15,'Inputs - Gas wholesale index'!P$2,FALSE)</f>
        <v>1</v>
      </c>
      <c r="Q686" s="37">
        <f>VLOOKUP($B686,'Gas wholesale lookups'!$A$4:$R$15,'Inputs - Gas wholesale index'!Q$2,FALSE)</f>
        <v>1</v>
      </c>
      <c r="R686" s="37">
        <f>VLOOKUP($B686,'Gas wholesale lookups'!$A$4:$R$15,'Inputs - Gas wholesale index'!R$2,FALSE)</f>
        <v>1</v>
      </c>
      <c r="S686" s="37">
        <f>VLOOKUP($B686,'Gas wholesale lookups'!$A$4:$R$15,'Inputs - Gas wholesale index'!S$2,FALSE)</f>
        <v>1</v>
      </c>
      <c r="T686" s="37">
        <f>VLOOKUP($B686,'Gas wholesale lookups'!$A$4:$R$15,'Inputs - Gas wholesale index'!T$2,FALSE)</f>
        <v>0</v>
      </c>
      <c r="U686" s="12">
        <f t="shared" si="199"/>
        <v>0</v>
      </c>
      <c r="V686" s="12">
        <f t="shared" si="200"/>
        <v>291847.5</v>
      </c>
      <c r="W686" s="12">
        <f t="shared" si="201"/>
        <v>332991.45454545453</v>
      </c>
      <c r="X686" s="12">
        <f t="shared" si="202"/>
        <v>208526.18181818182</v>
      </c>
      <c r="Y686" s="12">
        <f t="shared" si="203"/>
        <v>166168.27272727274</v>
      </c>
      <c r="Z686" s="12">
        <f t="shared" si="204"/>
        <v>0</v>
      </c>
      <c r="AA686" s="12">
        <f t="shared" si="205"/>
        <v>999533.40909090918</v>
      </c>
      <c r="AB686" s="22">
        <f t="shared" si="206"/>
        <v>0</v>
      </c>
      <c r="AC686" s="22">
        <f t="shared" si="207"/>
        <v>0</v>
      </c>
      <c r="AD686" s="22">
        <f t="shared" si="208"/>
        <v>0</v>
      </c>
      <c r="AE686" s="22">
        <f t="shared" si="209"/>
        <v>0</v>
      </c>
      <c r="AF686" s="22">
        <f t="shared" si="210"/>
        <v>0</v>
      </c>
      <c r="AG686" s="22">
        <f t="shared" si="211"/>
        <v>0</v>
      </c>
      <c r="AH686" s="22">
        <f t="shared" si="212"/>
        <v>0</v>
      </c>
      <c r="AI686" s="43" t="str">
        <f t="shared" si="213"/>
        <v>n/a</v>
      </c>
      <c r="AJ686" s="2" t="str">
        <f t="shared" si="196"/>
        <v>2017-18 Winter</v>
      </c>
      <c r="AK686" s="2" t="str">
        <f t="shared" si="197"/>
        <v>2017-18 Summer</v>
      </c>
      <c r="AL686" s="127">
        <v>0</v>
      </c>
    </row>
    <row r="687" spans="1:38">
      <c r="A687" s="46">
        <v>42832</v>
      </c>
      <c r="B687" s="13" t="str">
        <f t="shared" si="198"/>
        <v>Apr</v>
      </c>
      <c r="C687" s="183"/>
      <c r="D687" s="183"/>
      <c r="E687" s="183"/>
      <c r="F687" s="183"/>
      <c r="G687" s="183"/>
      <c r="H687" s="183"/>
      <c r="I687" s="12">
        <f>VLOOKUP($B687,'Gas wholesale lookups'!$A$4:$L$15,'Inputs - Gas wholesale index'!I$2,FALSE)</f>
        <v>166168.27272727274</v>
      </c>
      <c r="J687" s="12">
        <f>VLOOKUP($B687,'Gas wholesale lookups'!$A$4:$L$15,'Inputs - Gas wholesale index'!J$2,FALSE)</f>
        <v>291847.5</v>
      </c>
      <c r="K687" s="12">
        <f>VLOOKUP($B687,'Gas wholesale lookups'!$A$4:$L$15,'Inputs - Gas wholesale index'!K$2,FALSE)</f>
        <v>332991.45454545453</v>
      </c>
      <c r="L687" s="12">
        <f>VLOOKUP($B687,'Gas wholesale lookups'!$A$4:$L$15,'Inputs - Gas wholesale index'!L$2,FALSE)</f>
        <v>208526.18181818182</v>
      </c>
      <c r="M687" s="12">
        <f>VLOOKUP($B687,'Gas wholesale lookups'!$A$4:$L$15,'Inputs - Gas wholesale index'!M$2,FALSE)</f>
        <v>166168.27272727274</v>
      </c>
      <c r="N687" s="12">
        <f>VLOOKUP($B687,'Gas wholesale lookups'!$A$4:$L$15,'Inputs - Gas wholesale index'!N$2,FALSE)</f>
        <v>291847.5</v>
      </c>
      <c r="O687" s="37">
        <f>VLOOKUP($B687,'Gas wholesale lookups'!$A$4:$R$15,'Inputs - Gas wholesale index'!O$2,FALSE)</f>
        <v>0</v>
      </c>
      <c r="P687" s="37">
        <f>VLOOKUP($B687,'Gas wholesale lookups'!$A$4:$R$15,'Inputs - Gas wholesale index'!P$2,FALSE)</f>
        <v>1</v>
      </c>
      <c r="Q687" s="37">
        <f>VLOOKUP($B687,'Gas wholesale lookups'!$A$4:$R$15,'Inputs - Gas wholesale index'!Q$2,FALSE)</f>
        <v>1</v>
      </c>
      <c r="R687" s="37">
        <f>VLOOKUP($B687,'Gas wholesale lookups'!$A$4:$R$15,'Inputs - Gas wholesale index'!R$2,FALSE)</f>
        <v>1</v>
      </c>
      <c r="S687" s="37">
        <f>VLOOKUP($B687,'Gas wholesale lookups'!$A$4:$R$15,'Inputs - Gas wholesale index'!S$2,FALSE)</f>
        <v>1</v>
      </c>
      <c r="T687" s="37">
        <f>VLOOKUP($B687,'Gas wholesale lookups'!$A$4:$R$15,'Inputs - Gas wholesale index'!T$2,FALSE)</f>
        <v>0</v>
      </c>
      <c r="U687" s="12">
        <f t="shared" si="199"/>
        <v>0</v>
      </c>
      <c r="V687" s="12">
        <f t="shared" si="200"/>
        <v>291847.5</v>
      </c>
      <c r="W687" s="12">
        <f t="shared" si="201"/>
        <v>332991.45454545453</v>
      </c>
      <c r="X687" s="12">
        <f t="shared" si="202"/>
        <v>208526.18181818182</v>
      </c>
      <c r="Y687" s="12">
        <f t="shared" si="203"/>
        <v>166168.27272727274</v>
      </c>
      <c r="Z687" s="12">
        <f t="shared" si="204"/>
        <v>0</v>
      </c>
      <c r="AA687" s="12">
        <f t="shared" si="205"/>
        <v>999533.40909090918</v>
      </c>
      <c r="AB687" s="22">
        <f t="shared" si="206"/>
        <v>0</v>
      </c>
      <c r="AC687" s="22">
        <f t="shared" si="207"/>
        <v>0</v>
      </c>
      <c r="AD687" s="22">
        <f t="shared" si="208"/>
        <v>0</v>
      </c>
      <c r="AE687" s="22">
        <f t="shared" si="209"/>
        <v>0</v>
      </c>
      <c r="AF687" s="22">
        <f t="shared" si="210"/>
        <v>0</v>
      </c>
      <c r="AG687" s="22">
        <f t="shared" si="211"/>
        <v>0</v>
      </c>
      <c r="AH687" s="22">
        <f t="shared" si="212"/>
        <v>0</v>
      </c>
      <c r="AI687" s="43" t="str">
        <f t="shared" si="213"/>
        <v>n/a</v>
      </c>
      <c r="AJ687" s="2" t="str">
        <f t="shared" si="196"/>
        <v>2017-18 Winter</v>
      </c>
      <c r="AK687" s="2" t="str">
        <f t="shared" si="197"/>
        <v>2017-18 Summer</v>
      </c>
      <c r="AL687" s="127">
        <v>0</v>
      </c>
    </row>
    <row r="688" spans="1:38">
      <c r="A688" s="46">
        <v>42835</v>
      </c>
      <c r="B688" s="13" t="str">
        <f t="shared" si="198"/>
        <v>Apr</v>
      </c>
      <c r="C688" s="183"/>
      <c r="D688" s="183"/>
      <c r="E688" s="183"/>
      <c r="F688" s="183"/>
      <c r="G688" s="183"/>
      <c r="H688" s="183"/>
      <c r="I688" s="12">
        <f>VLOOKUP($B688,'Gas wholesale lookups'!$A$4:$L$15,'Inputs - Gas wholesale index'!I$2,FALSE)</f>
        <v>166168.27272727274</v>
      </c>
      <c r="J688" s="12">
        <f>VLOOKUP($B688,'Gas wholesale lookups'!$A$4:$L$15,'Inputs - Gas wholesale index'!J$2,FALSE)</f>
        <v>291847.5</v>
      </c>
      <c r="K688" s="12">
        <f>VLOOKUP($B688,'Gas wholesale lookups'!$A$4:$L$15,'Inputs - Gas wholesale index'!K$2,FALSE)</f>
        <v>332991.45454545453</v>
      </c>
      <c r="L688" s="12">
        <f>VLOOKUP($B688,'Gas wholesale lookups'!$A$4:$L$15,'Inputs - Gas wholesale index'!L$2,FALSE)</f>
        <v>208526.18181818182</v>
      </c>
      <c r="M688" s="12">
        <f>VLOOKUP($B688,'Gas wholesale lookups'!$A$4:$L$15,'Inputs - Gas wholesale index'!M$2,FALSE)</f>
        <v>166168.27272727274</v>
      </c>
      <c r="N688" s="12">
        <f>VLOOKUP($B688,'Gas wholesale lookups'!$A$4:$L$15,'Inputs - Gas wholesale index'!N$2,FALSE)</f>
        <v>291847.5</v>
      </c>
      <c r="O688" s="37">
        <f>VLOOKUP($B688,'Gas wholesale lookups'!$A$4:$R$15,'Inputs - Gas wholesale index'!O$2,FALSE)</f>
        <v>0</v>
      </c>
      <c r="P688" s="37">
        <f>VLOOKUP($B688,'Gas wholesale lookups'!$A$4:$R$15,'Inputs - Gas wholesale index'!P$2,FALSE)</f>
        <v>1</v>
      </c>
      <c r="Q688" s="37">
        <f>VLOOKUP($B688,'Gas wholesale lookups'!$A$4:$R$15,'Inputs - Gas wholesale index'!Q$2,FALSE)</f>
        <v>1</v>
      </c>
      <c r="R688" s="37">
        <f>VLOOKUP($B688,'Gas wholesale lookups'!$A$4:$R$15,'Inputs - Gas wholesale index'!R$2,FALSE)</f>
        <v>1</v>
      </c>
      <c r="S688" s="37">
        <f>VLOOKUP($B688,'Gas wholesale lookups'!$A$4:$R$15,'Inputs - Gas wholesale index'!S$2,FALSE)</f>
        <v>1</v>
      </c>
      <c r="T688" s="37">
        <f>VLOOKUP($B688,'Gas wholesale lookups'!$A$4:$R$15,'Inputs - Gas wholesale index'!T$2,FALSE)</f>
        <v>0</v>
      </c>
      <c r="U688" s="12">
        <f t="shared" si="199"/>
        <v>0</v>
      </c>
      <c r="V688" s="12">
        <f t="shared" si="200"/>
        <v>291847.5</v>
      </c>
      <c r="W688" s="12">
        <f t="shared" si="201"/>
        <v>332991.45454545453</v>
      </c>
      <c r="X688" s="12">
        <f t="shared" si="202"/>
        <v>208526.18181818182</v>
      </c>
      <c r="Y688" s="12">
        <f t="shared" si="203"/>
        <v>166168.27272727274</v>
      </c>
      <c r="Z688" s="12">
        <f t="shared" si="204"/>
        <v>0</v>
      </c>
      <c r="AA688" s="12">
        <f t="shared" si="205"/>
        <v>999533.40909090918</v>
      </c>
      <c r="AB688" s="22">
        <f t="shared" si="206"/>
        <v>0</v>
      </c>
      <c r="AC688" s="22">
        <f t="shared" si="207"/>
        <v>0</v>
      </c>
      <c r="AD688" s="22">
        <f t="shared" si="208"/>
        <v>0</v>
      </c>
      <c r="AE688" s="22">
        <f t="shared" si="209"/>
        <v>0</v>
      </c>
      <c r="AF688" s="22">
        <f t="shared" si="210"/>
        <v>0</v>
      </c>
      <c r="AG688" s="22">
        <f t="shared" si="211"/>
        <v>0</v>
      </c>
      <c r="AH688" s="22">
        <f t="shared" si="212"/>
        <v>0</v>
      </c>
      <c r="AI688" s="43" t="str">
        <f t="shared" si="213"/>
        <v>n/a</v>
      </c>
      <c r="AJ688" s="2" t="str">
        <f t="shared" si="196"/>
        <v>2017-18 Winter</v>
      </c>
      <c r="AK688" s="2" t="str">
        <f t="shared" si="197"/>
        <v>2017-18 Summer</v>
      </c>
      <c r="AL688" s="127">
        <v>0</v>
      </c>
    </row>
    <row r="689" spans="1:38">
      <c r="A689" s="46">
        <v>42836</v>
      </c>
      <c r="B689" s="13" t="str">
        <f t="shared" si="198"/>
        <v>Apr</v>
      </c>
      <c r="C689" s="183"/>
      <c r="D689" s="183"/>
      <c r="E689" s="183"/>
      <c r="F689" s="183"/>
      <c r="G689" s="183"/>
      <c r="H689" s="183"/>
      <c r="I689" s="12">
        <f>VLOOKUP($B689,'Gas wholesale lookups'!$A$4:$L$15,'Inputs - Gas wholesale index'!I$2,FALSE)</f>
        <v>166168.27272727274</v>
      </c>
      <c r="J689" s="12">
        <f>VLOOKUP($B689,'Gas wholesale lookups'!$A$4:$L$15,'Inputs - Gas wholesale index'!J$2,FALSE)</f>
        <v>291847.5</v>
      </c>
      <c r="K689" s="12">
        <f>VLOOKUP($B689,'Gas wholesale lookups'!$A$4:$L$15,'Inputs - Gas wholesale index'!K$2,FALSE)</f>
        <v>332991.45454545453</v>
      </c>
      <c r="L689" s="12">
        <f>VLOOKUP($B689,'Gas wholesale lookups'!$A$4:$L$15,'Inputs - Gas wholesale index'!L$2,FALSE)</f>
        <v>208526.18181818182</v>
      </c>
      <c r="M689" s="12">
        <f>VLOOKUP($B689,'Gas wholesale lookups'!$A$4:$L$15,'Inputs - Gas wholesale index'!M$2,FALSE)</f>
        <v>166168.27272727274</v>
      </c>
      <c r="N689" s="12">
        <f>VLOOKUP($B689,'Gas wholesale lookups'!$A$4:$L$15,'Inputs - Gas wholesale index'!N$2,FALSE)</f>
        <v>291847.5</v>
      </c>
      <c r="O689" s="37">
        <f>VLOOKUP($B689,'Gas wholesale lookups'!$A$4:$R$15,'Inputs - Gas wholesale index'!O$2,FALSE)</f>
        <v>0</v>
      </c>
      <c r="P689" s="37">
        <f>VLOOKUP($B689,'Gas wholesale lookups'!$A$4:$R$15,'Inputs - Gas wholesale index'!P$2,FALSE)</f>
        <v>1</v>
      </c>
      <c r="Q689" s="37">
        <f>VLOOKUP($B689,'Gas wholesale lookups'!$A$4:$R$15,'Inputs - Gas wholesale index'!Q$2,FALSE)</f>
        <v>1</v>
      </c>
      <c r="R689" s="37">
        <f>VLOOKUP($B689,'Gas wholesale lookups'!$A$4:$R$15,'Inputs - Gas wholesale index'!R$2,FALSE)</f>
        <v>1</v>
      </c>
      <c r="S689" s="37">
        <f>VLOOKUP($B689,'Gas wholesale lookups'!$A$4:$R$15,'Inputs - Gas wholesale index'!S$2,FALSE)</f>
        <v>1</v>
      </c>
      <c r="T689" s="37">
        <f>VLOOKUP($B689,'Gas wholesale lookups'!$A$4:$R$15,'Inputs - Gas wholesale index'!T$2,FALSE)</f>
        <v>0</v>
      </c>
      <c r="U689" s="12">
        <f t="shared" si="199"/>
        <v>0</v>
      </c>
      <c r="V689" s="12">
        <f t="shared" si="200"/>
        <v>291847.5</v>
      </c>
      <c r="W689" s="12">
        <f t="shared" si="201"/>
        <v>332991.45454545453</v>
      </c>
      <c r="X689" s="12">
        <f t="shared" si="202"/>
        <v>208526.18181818182</v>
      </c>
      <c r="Y689" s="12">
        <f t="shared" si="203"/>
        <v>166168.27272727274</v>
      </c>
      <c r="Z689" s="12">
        <f t="shared" si="204"/>
        <v>0</v>
      </c>
      <c r="AA689" s="12">
        <f t="shared" si="205"/>
        <v>999533.40909090918</v>
      </c>
      <c r="AB689" s="22">
        <f t="shared" si="206"/>
        <v>0</v>
      </c>
      <c r="AC689" s="22">
        <f t="shared" si="207"/>
        <v>0</v>
      </c>
      <c r="AD689" s="22">
        <f t="shared" si="208"/>
        <v>0</v>
      </c>
      <c r="AE689" s="22">
        <f t="shared" si="209"/>
        <v>0</v>
      </c>
      <c r="AF689" s="22">
        <f t="shared" si="210"/>
        <v>0</v>
      </c>
      <c r="AG689" s="22">
        <f t="shared" si="211"/>
        <v>0</v>
      </c>
      <c r="AH689" s="22">
        <f t="shared" si="212"/>
        <v>0</v>
      </c>
      <c r="AI689" s="43" t="str">
        <f t="shared" si="213"/>
        <v>n/a</v>
      </c>
      <c r="AJ689" s="2" t="str">
        <f t="shared" si="196"/>
        <v>2017-18 Winter</v>
      </c>
      <c r="AK689" s="2" t="str">
        <f t="shared" si="197"/>
        <v>2017-18 Summer</v>
      </c>
      <c r="AL689" s="127">
        <v>0</v>
      </c>
    </row>
    <row r="690" spans="1:38">
      <c r="A690" s="46">
        <v>42837</v>
      </c>
      <c r="B690" s="13" t="str">
        <f t="shared" si="198"/>
        <v>Apr</v>
      </c>
      <c r="C690" s="183"/>
      <c r="D690" s="183"/>
      <c r="E690" s="183"/>
      <c r="F690" s="183"/>
      <c r="G690" s="183"/>
      <c r="H690" s="183"/>
      <c r="I690" s="12">
        <f>VLOOKUP($B690,'Gas wholesale lookups'!$A$4:$L$15,'Inputs - Gas wholesale index'!I$2,FALSE)</f>
        <v>166168.27272727274</v>
      </c>
      <c r="J690" s="12">
        <f>VLOOKUP($B690,'Gas wholesale lookups'!$A$4:$L$15,'Inputs - Gas wholesale index'!J$2,FALSE)</f>
        <v>291847.5</v>
      </c>
      <c r="K690" s="12">
        <f>VLOOKUP($B690,'Gas wholesale lookups'!$A$4:$L$15,'Inputs - Gas wholesale index'!K$2,FALSE)</f>
        <v>332991.45454545453</v>
      </c>
      <c r="L690" s="12">
        <f>VLOOKUP($B690,'Gas wholesale lookups'!$A$4:$L$15,'Inputs - Gas wholesale index'!L$2,FALSE)</f>
        <v>208526.18181818182</v>
      </c>
      <c r="M690" s="12">
        <f>VLOOKUP($B690,'Gas wholesale lookups'!$A$4:$L$15,'Inputs - Gas wholesale index'!M$2,FALSE)</f>
        <v>166168.27272727274</v>
      </c>
      <c r="N690" s="12">
        <f>VLOOKUP($B690,'Gas wholesale lookups'!$A$4:$L$15,'Inputs - Gas wholesale index'!N$2,FALSE)</f>
        <v>291847.5</v>
      </c>
      <c r="O690" s="37">
        <f>VLOOKUP($B690,'Gas wholesale lookups'!$A$4:$R$15,'Inputs - Gas wholesale index'!O$2,FALSE)</f>
        <v>0</v>
      </c>
      <c r="P690" s="37">
        <f>VLOOKUP($B690,'Gas wholesale lookups'!$A$4:$R$15,'Inputs - Gas wholesale index'!P$2,FALSE)</f>
        <v>1</v>
      </c>
      <c r="Q690" s="37">
        <f>VLOOKUP($B690,'Gas wholesale lookups'!$A$4:$R$15,'Inputs - Gas wholesale index'!Q$2,FALSE)</f>
        <v>1</v>
      </c>
      <c r="R690" s="37">
        <f>VLOOKUP($B690,'Gas wholesale lookups'!$A$4:$R$15,'Inputs - Gas wholesale index'!R$2,FALSE)</f>
        <v>1</v>
      </c>
      <c r="S690" s="37">
        <f>VLOOKUP($B690,'Gas wholesale lookups'!$A$4:$R$15,'Inputs - Gas wholesale index'!S$2,FALSE)</f>
        <v>1</v>
      </c>
      <c r="T690" s="37">
        <f>VLOOKUP($B690,'Gas wholesale lookups'!$A$4:$R$15,'Inputs - Gas wholesale index'!T$2,FALSE)</f>
        <v>0</v>
      </c>
      <c r="U690" s="12">
        <f t="shared" si="199"/>
        <v>0</v>
      </c>
      <c r="V690" s="12">
        <f t="shared" si="200"/>
        <v>291847.5</v>
      </c>
      <c r="W690" s="12">
        <f t="shared" si="201"/>
        <v>332991.45454545453</v>
      </c>
      <c r="X690" s="12">
        <f t="shared" si="202"/>
        <v>208526.18181818182</v>
      </c>
      <c r="Y690" s="12">
        <f t="shared" si="203"/>
        <v>166168.27272727274</v>
      </c>
      <c r="Z690" s="12">
        <f t="shared" si="204"/>
        <v>0</v>
      </c>
      <c r="AA690" s="12">
        <f t="shared" si="205"/>
        <v>999533.40909090918</v>
      </c>
      <c r="AB690" s="22">
        <f t="shared" si="206"/>
        <v>0</v>
      </c>
      <c r="AC690" s="22">
        <f t="shared" si="207"/>
        <v>0</v>
      </c>
      <c r="AD690" s="22">
        <f t="shared" si="208"/>
        <v>0</v>
      </c>
      <c r="AE690" s="22">
        <f t="shared" si="209"/>
        <v>0</v>
      </c>
      <c r="AF690" s="22">
        <f t="shared" si="210"/>
        <v>0</v>
      </c>
      <c r="AG690" s="22">
        <f t="shared" si="211"/>
        <v>0</v>
      </c>
      <c r="AH690" s="22">
        <f t="shared" si="212"/>
        <v>0</v>
      </c>
      <c r="AI690" s="43" t="str">
        <f t="shared" si="213"/>
        <v>n/a</v>
      </c>
      <c r="AJ690" s="2" t="str">
        <f t="shared" si="196"/>
        <v>2017-18 Winter</v>
      </c>
      <c r="AK690" s="2" t="str">
        <f t="shared" si="197"/>
        <v>2017-18 Summer</v>
      </c>
      <c r="AL690" s="127">
        <v>0</v>
      </c>
    </row>
    <row r="691" spans="1:38">
      <c r="A691" s="46">
        <v>42838</v>
      </c>
      <c r="B691" s="13" t="str">
        <f t="shared" si="198"/>
        <v>Apr</v>
      </c>
      <c r="C691" s="183"/>
      <c r="D691" s="183"/>
      <c r="E691" s="183"/>
      <c r="F691" s="183"/>
      <c r="G691" s="183"/>
      <c r="H691" s="183"/>
      <c r="I691" s="12">
        <f>VLOOKUP($B691,'Gas wholesale lookups'!$A$4:$L$15,'Inputs - Gas wholesale index'!I$2,FALSE)</f>
        <v>166168.27272727274</v>
      </c>
      <c r="J691" s="12">
        <f>VLOOKUP($B691,'Gas wholesale lookups'!$A$4:$L$15,'Inputs - Gas wholesale index'!J$2,FALSE)</f>
        <v>291847.5</v>
      </c>
      <c r="K691" s="12">
        <f>VLOOKUP($B691,'Gas wholesale lookups'!$A$4:$L$15,'Inputs - Gas wholesale index'!K$2,FALSE)</f>
        <v>332991.45454545453</v>
      </c>
      <c r="L691" s="12">
        <f>VLOOKUP($B691,'Gas wholesale lookups'!$A$4:$L$15,'Inputs - Gas wholesale index'!L$2,FALSE)</f>
        <v>208526.18181818182</v>
      </c>
      <c r="M691" s="12">
        <f>VLOOKUP($B691,'Gas wholesale lookups'!$A$4:$L$15,'Inputs - Gas wholesale index'!M$2,FALSE)</f>
        <v>166168.27272727274</v>
      </c>
      <c r="N691" s="12">
        <f>VLOOKUP($B691,'Gas wholesale lookups'!$A$4:$L$15,'Inputs - Gas wholesale index'!N$2,FALSE)</f>
        <v>291847.5</v>
      </c>
      <c r="O691" s="37">
        <f>VLOOKUP($B691,'Gas wholesale lookups'!$A$4:$R$15,'Inputs - Gas wholesale index'!O$2,FALSE)</f>
        <v>0</v>
      </c>
      <c r="P691" s="37">
        <f>VLOOKUP($B691,'Gas wholesale lookups'!$A$4:$R$15,'Inputs - Gas wholesale index'!P$2,FALSE)</f>
        <v>1</v>
      </c>
      <c r="Q691" s="37">
        <f>VLOOKUP($B691,'Gas wholesale lookups'!$A$4:$R$15,'Inputs - Gas wholesale index'!Q$2,FALSE)</f>
        <v>1</v>
      </c>
      <c r="R691" s="37">
        <f>VLOOKUP($B691,'Gas wholesale lookups'!$A$4:$R$15,'Inputs - Gas wholesale index'!R$2,FALSE)</f>
        <v>1</v>
      </c>
      <c r="S691" s="37">
        <f>VLOOKUP($B691,'Gas wholesale lookups'!$A$4:$R$15,'Inputs - Gas wholesale index'!S$2,FALSE)</f>
        <v>1</v>
      </c>
      <c r="T691" s="37">
        <f>VLOOKUP($B691,'Gas wholesale lookups'!$A$4:$R$15,'Inputs - Gas wholesale index'!T$2,FALSE)</f>
        <v>0</v>
      </c>
      <c r="U691" s="12">
        <f t="shared" si="199"/>
        <v>0</v>
      </c>
      <c r="V691" s="12">
        <f t="shared" si="200"/>
        <v>291847.5</v>
      </c>
      <c r="W691" s="12">
        <f t="shared" si="201"/>
        <v>332991.45454545453</v>
      </c>
      <c r="X691" s="12">
        <f t="shared" si="202"/>
        <v>208526.18181818182</v>
      </c>
      <c r="Y691" s="12">
        <f t="shared" si="203"/>
        <v>166168.27272727274</v>
      </c>
      <c r="Z691" s="12">
        <f t="shared" si="204"/>
        <v>0</v>
      </c>
      <c r="AA691" s="12">
        <f t="shared" si="205"/>
        <v>999533.40909090918</v>
      </c>
      <c r="AB691" s="22">
        <f t="shared" si="206"/>
        <v>0</v>
      </c>
      <c r="AC691" s="22">
        <f t="shared" si="207"/>
        <v>0</v>
      </c>
      <c r="AD691" s="22">
        <f t="shared" si="208"/>
        <v>0</v>
      </c>
      <c r="AE691" s="22">
        <f t="shared" si="209"/>
        <v>0</v>
      </c>
      <c r="AF691" s="22">
        <f t="shared" si="210"/>
        <v>0</v>
      </c>
      <c r="AG691" s="22">
        <f t="shared" si="211"/>
        <v>0</v>
      </c>
      <c r="AH691" s="22">
        <f t="shared" si="212"/>
        <v>0</v>
      </c>
      <c r="AI691" s="43" t="str">
        <f t="shared" si="213"/>
        <v>n/a</v>
      </c>
      <c r="AJ691" s="2" t="str">
        <f t="shared" si="196"/>
        <v>2017-18 Winter</v>
      </c>
      <c r="AK691" s="2" t="str">
        <f t="shared" si="197"/>
        <v>2017-18 Summer</v>
      </c>
      <c r="AL691" s="127">
        <v>0</v>
      </c>
    </row>
    <row r="692" spans="1:38">
      <c r="A692" s="46">
        <v>42843</v>
      </c>
      <c r="B692" s="13" t="str">
        <f t="shared" si="198"/>
        <v>Apr</v>
      </c>
      <c r="C692" s="183"/>
      <c r="D692" s="183"/>
      <c r="E692" s="183"/>
      <c r="F692" s="183"/>
      <c r="G692" s="183"/>
      <c r="H692" s="183"/>
      <c r="I692" s="12">
        <f>VLOOKUP($B692,'Gas wholesale lookups'!$A$4:$L$15,'Inputs - Gas wholesale index'!I$2,FALSE)</f>
        <v>166168.27272727274</v>
      </c>
      <c r="J692" s="12">
        <f>VLOOKUP($B692,'Gas wholesale lookups'!$A$4:$L$15,'Inputs - Gas wholesale index'!J$2,FALSE)</f>
        <v>291847.5</v>
      </c>
      <c r="K692" s="12">
        <f>VLOOKUP($B692,'Gas wholesale lookups'!$A$4:$L$15,'Inputs - Gas wholesale index'!K$2,FALSE)</f>
        <v>332991.45454545453</v>
      </c>
      <c r="L692" s="12">
        <f>VLOOKUP($B692,'Gas wholesale lookups'!$A$4:$L$15,'Inputs - Gas wholesale index'!L$2,FALSE)</f>
        <v>208526.18181818182</v>
      </c>
      <c r="M692" s="12">
        <f>VLOOKUP($B692,'Gas wholesale lookups'!$A$4:$L$15,'Inputs - Gas wholesale index'!M$2,FALSE)</f>
        <v>166168.27272727274</v>
      </c>
      <c r="N692" s="12">
        <f>VLOOKUP($B692,'Gas wholesale lookups'!$A$4:$L$15,'Inputs - Gas wholesale index'!N$2,FALSE)</f>
        <v>291847.5</v>
      </c>
      <c r="O692" s="37">
        <f>VLOOKUP($B692,'Gas wholesale lookups'!$A$4:$R$15,'Inputs - Gas wholesale index'!O$2,FALSE)</f>
        <v>0</v>
      </c>
      <c r="P692" s="37">
        <f>VLOOKUP($B692,'Gas wholesale lookups'!$A$4:$R$15,'Inputs - Gas wholesale index'!P$2,FALSE)</f>
        <v>1</v>
      </c>
      <c r="Q692" s="37">
        <f>VLOOKUP($B692,'Gas wholesale lookups'!$A$4:$R$15,'Inputs - Gas wholesale index'!Q$2,FALSE)</f>
        <v>1</v>
      </c>
      <c r="R692" s="37">
        <f>VLOOKUP($B692,'Gas wholesale lookups'!$A$4:$R$15,'Inputs - Gas wholesale index'!R$2,FALSE)</f>
        <v>1</v>
      </c>
      <c r="S692" s="37">
        <f>VLOOKUP($B692,'Gas wholesale lookups'!$A$4:$R$15,'Inputs - Gas wholesale index'!S$2,FALSE)</f>
        <v>1</v>
      </c>
      <c r="T692" s="37">
        <f>VLOOKUP($B692,'Gas wholesale lookups'!$A$4:$R$15,'Inputs - Gas wholesale index'!T$2,FALSE)</f>
        <v>0</v>
      </c>
      <c r="U692" s="12">
        <f t="shared" si="199"/>
        <v>0</v>
      </c>
      <c r="V692" s="12">
        <f t="shared" si="200"/>
        <v>291847.5</v>
      </c>
      <c r="W692" s="12">
        <f t="shared" si="201"/>
        <v>332991.45454545453</v>
      </c>
      <c r="X692" s="12">
        <f t="shared" si="202"/>
        <v>208526.18181818182</v>
      </c>
      <c r="Y692" s="12">
        <f t="shared" si="203"/>
        <v>166168.27272727274</v>
      </c>
      <c r="Z692" s="12">
        <f t="shared" si="204"/>
        <v>0</v>
      </c>
      <c r="AA692" s="12">
        <f t="shared" si="205"/>
        <v>999533.40909090918</v>
      </c>
      <c r="AB692" s="22">
        <f t="shared" si="206"/>
        <v>0</v>
      </c>
      <c r="AC692" s="22">
        <f t="shared" si="207"/>
        <v>0</v>
      </c>
      <c r="AD692" s="22">
        <f t="shared" si="208"/>
        <v>0</v>
      </c>
      <c r="AE692" s="22">
        <f t="shared" si="209"/>
        <v>0</v>
      </c>
      <c r="AF692" s="22">
        <f t="shared" si="210"/>
        <v>0</v>
      </c>
      <c r="AG692" s="22">
        <f t="shared" si="211"/>
        <v>0</v>
      </c>
      <c r="AH692" s="22">
        <f t="shared" si="212"/>
        <v>0</v>
      </c>
      <c r="AI692" s="43" t="str">
        <f t="shared" si="213"/>
        <v>n/a</v>
      </c>
      <c r="AJ692" s="2" t="str">
        <f t="shared" ref="AJ692:AJ755" si="214">IF(AND(MONTH(A692)=8,MONTH(A691)=7),YEAR(A692)+1&amp;"-"&amp;YEAR(A692)-1998&amp;" Summer",IF(AND(MONTH(A692)=2,MONTH(A691)=1),YEAR(A692)&amp;"-"&amp;YEAR(A692)-1999&amp;" Winter",AJ691))</f>
        <v>2017-18 Winter</v>
      </c>
      <c r="AK692" s="2" t="str">
        <f t="shared" ref="AK692:AK755" si="215">IF(AND(MONTH(A692)=4,MONTH(A691)=3),YEAR(A692)&amp;"-"&amp;YEAR(A692)-1999&amp;" Summer",IF(AND(MONTH(A692)=10,MONTH(A691)=9),YEAR(A692)&amp;"-"&amp;YEAR(A692)-1999&amp;" Winter",AK691))</f>
        <v>2017-18 Summer</v>
      </c>
      <c r="AL692" s="127">
        <v>0</v>
      </c>
    </row>
    <row r="693" spans="1:38">
      <c r="A693" s="46">
        <v>42844</v>
      </c>
      <c r="B693" s="13" t="str">
        <f t="shared" si="198"/>
        <v>Apr</v>
      </c>
      <c r="C693" s="183"/>
      <c r="D693" s="183"/>
      <c r="E693" s="183"/>
      <c r="F693" s="183"/>
      <c r="G693" s="183"/>
      <c r="H693" s="183"/>
      <c r="I693" s="12">
        <f>VLOOKUP($B693,'Gas wholesale lookups'!$A$4:$L$15,'Inputs - Gas wholesale index'!I$2,FALSE)</f>
        <v>166168.27272727274</v>
      </c>
      <c r="J693" s="12">
        <f>VLOOKUP($B693,'Gas wholesale lookups'!$A$4:$L$15,'Inputs - Gas wholesale index'!J$2,FALSE)</f>
        <v>291847.5</v>
      </c>
      <c r="K693" s="12">
        <f>VLOOKUP($B693,'Gas wholesale lookups'!$A$4:$L$15,'Inputs - Gas wholesale index'!K$2,FALSE)</f>
        <v>332991.45454545453</v>
      </c>
      <c r="L693" s="12">
        <f>VLOOKUP($B693,'Gas wholesale lookups'!$A$4:$L$15,'Inputs - Gas wholesale index'!L$2,FALSE)</f>
        <v>208526.18181818182</v>
      </c>
      <c r="M693" s="12">
        <f>VLOOKUP($B693,'Gas wholesale lookups'!$A$4:$L$15,'Inputs - Gas wholesale index'!M$2,FALSE)</f>
        <v>166168.27272727274</v>
      </c>
      <c r="N693" s="12">
        <f>VLOOKUP($B693,'Gas wholesale lookups'!$A$4:$L$15,'Inputs - Gas wholesale index'!N$2,FALSE)</f>
        <v>291847.5</v>
      </c>
      <c r="O693" s="37">
        <f>VLOOKUP($B693,'Gas wholesale lookups'!$A$4:$R$15,'Inputs - Gas wholesale index'!O$2,FALSE)</f>
        <v>0</v>
      </c>
      <c r="P693" s="37">
        <f>VLOOKUP($B693,'Gas wholesale lookups'!$A$4:$R$15,'Inputs - Gas wholesale index'!P$2,FALSE)</f>
        <v>1</v>
      </c>
      <c r="Q693" s="37">
        <f>VLOOKUP($B693,'Gas wholesale lookups'!$A$4:$R$15,'Inputs - Gas wholesale index'!Q$2,FALSE)</f>
        <v>1</v>
      </c>
      <c r="R693" s="37">
        <f>VLOOKUP($B693,'Gas wholesale lookups'!$A$4:$R$15,'Inputs - Gas wholesale index'!R$2,FALSE)</f>
        <v>1</v>
      </c>
      <c r="S693" s="37">
        <f>VLOOKUP($B693,'Gas wholesale lookups'!$A$4:$R$15,'Inputs - Gas wholesale index'!S$2,FALSE)</f>
        <v>1</v>
      </c>
      <c r="T693" s="37">
        <f>VLOOKUP($B693,'Gas wholesale lookups'!$A$4:$R$15,'Inputs - Gas wholesale index'!T$2,FALSE)</f>
        <v>0</v>
      </c>
      <c r="U693" s="12">
        <f t="shared" si="199"/>
        <v>0</v>
      </c>
      <c r="V693" s="12">
        <f t="shared" si="200"/>
        <v>291847.5</v>
      </c>
      <c r="W693" s="12">
        <f t="shared" si="201"/>
        <v>332991.45454545453</v>
      </c>
      <c r="X693" s="12">
        <f t="shared" si="202"/>
        <v>208526.18181818182</v>
      </c>
      <c r="Y693" s="12">
        <f t="shared" si="203"/>
        <v>166168.27272727274</v>
      </c>
      <c r="Z693" s="12">
        <f t="shared" si="204"/>
        <v>0</v>
      </c>
      <c r="AA693" s="12">
        <f t="shared" si="205"/>
        <v>999533.40909090918</v>
      </c>
      <c r="AB693" s="22">
        <f t="shared" si="206"/>
        <v>0</v>
      </c>
      <c r="AC693" s="22">
        <f t="shared" si="207"/>
        <v>0</v>
      </c>
      <c r="AD693" s="22">
        <f t="shared" si="208"/>
        <v>0</v>
      </c>
      <c r="AE693" s="22">
        <f t="shared" si="209"/>
        <v>0</v>
      </c>
      <c r="AF693" s="22">
        <f t="shared" si="210"/>
        <v>0</v>
      </c>
      <c r="AG693" s="22">
        <f t="shared" si="211"/>
        <v>0</v>
      </c>
      <c r="AH693" s="22">
        <f t="shared" si="212"/>
        <v>0</v>
      </c>
      <c r="AI693" s="43" t="str">
        <f t="shared" si="213"/>
        <v>n/a</v>
      </c>
      <c r="AJ693" s="2" t="str">
        <f t="shared" si="214"/>
        <v>2017-18 Winter</v>
      </c>
      <c r="AK693" s="2" t="str">
        <f t="shared" si="215"/>
        <v>2017-18 Summer</v>
      </c>
      <c r="AL693" s="127">
        <v>0</v>
      </c>
    </row>
    <row r="694" spans="1:38">
      <c r="A694" s="46">
        <v>42845</v>
      </c>
      <c r="B694" s="13" t="str">
        <f t="shared" si="198"/>
        <v>Apr</v>
      </c>
      <c r="C694" s="183"/>
      <c r="D694" s="183"/>
      <c r="E694" s="183"/>
      <c r="F694" s="183"/>
      <c r="G694" s="183"/>
      <c r="H694" s="183"/>
      <c r="I694" s="12">
        <f>VLOOKUP($B694,'Gas wholesale lookups'!$A$4:$L$15,'Inputs - Gas wholesale index'!I$2,FALSE)</f>
        <v>166168.27272727274</v>
      </c>
      <c r="J694" s="12">
        <f>VLOOKUP($B694,'Gas wholesale lookups'!$A$4:$L$15,'Inputs - Gas wholesale index'!J$2,FALSE)</f>
        <v>291847.5</v>
      </c>
      <c r="K694" s="12">
        <f>VLOOKUP($B694,'Gas wholesale lookups'!$A$4:$L$15,'Inputs - Gas wholesale index'!K$2,FALSE)</f>
        <v>332991.45454545453</v>
      </c>
      <c r="L694" s="12">
        <f>VLOOKUP($B694,'Gas wholesale lookups'!$A$4:$L$15,'Inputs - Gas wholesale index'!L$2,FALSE)</f>
        <v>208526.18181818182</v>
      </c>
      <c r="M694" s="12">
        <f>VLOOKUP($B694,'Gas wholesale lookups'!$A$4:$L$15,'Inputs - Gas wholesale index'!M$2,FALSE)</f>
        <v>166168.27272727274</v>
      </c>
      <c r="N694" s="12">
        <f>VLOOKUP($B694,'Gas wholesale lookups'!$A$4:$L$15,'Inputs - Gas wholesale index'!N$2,FALSE)</f>
        <v>291847.5</v>
      </c>
      <c r="O694" s="37">
        <f>VLOOKUP($B694,'Gas wholesale lookups'!$A$4:$R$15,'Inputs - Gas wholesale index'!O$2,FALSE)</f>
        <v>0</v>
      </c>
      <c r="P694" s="37">
        <f>VLOOKUP($B694,'Gas wholesale lookups'!$A$4:$R$15,'Inputs - Gas wholesale index'!P$2,FALSE)</f>
        <v>1</v>
      </c>
      <c r="Q694" s="37">
        <f>VLOOKUP($B694,'Gas wholesale lookups'!$A$4:$R$15,'Inputs - Gas wholesale index'!Q$2,FALSE)</f>
        <v>1</v>
      </c>
      <c r="R694" s="37">
        <f>VLOOKUP($B694,'Gas wholesale lookups'!$A$4:$R$15,'Inputs - Gas wholesale index'!R$2,FALSE)</f>
        <v>1</v>
      </c>
      <c r="S694" s="37">
        <f>VLOOKUP($B694,'Gas wholesale lookups'!$A$4:$R$15,'Inputs - Gas wholesale index'!S$2,FALSE)</f>
        <v>1</v>
      </c>
      <c r="T694" s="37">
        <f>VLOOKUP($B694,'Gas wholesale lookups'!$A$4:$R$15,'Inputs - Gas wholesale index'!T$2,FALSE)</f>
        <v>0</v>
      </c>
      <c r="U694" s="12">
        <f t="shared" si="199"/>
        <v>0</v>
      </c>
      <c r="V694" s="12">
        <f t="shared" si="200"/>
        <v>291847.5</v>
      </c>
      <c r="W694" s="12">
        <f t="shared" si="201"/>
        <v>332991.45454545453</v>
      </c>
      <c r="X694" s="12">
        <f t="shared" si="202"/>
        <v>208526.18181818182</v>
      </c>
      <c r="Y694" s="12">
        <f t="shared" si="203"/>
        <v>166168.27272727274</v>
      </c>
      <c r="Z694" s="12">
        <f t="shared" si="204"/>
        <v>0</v>
      </c>
      <c r="AA694" s="12">
        <f t="shared" si="205"/>
        <v>999533.40909090918</v>
      </c>
      <c r="AB694" s="22">
        <f t="shared" si="206"/>
        <v>0</v>
      </c>
      <c r="AC694" s="22">
        <f t="shared" si="207"/>
        <v>0</v>
      </c>
      <c r="AD694" s="22">
        <f t="shared" si="208"/>
        <v>0</v>
      </c>
      <c r="AE694" s="22">
        <f t="shared" si="209"/>
        <v>0</v>
      </c>
      <c r="AF694" s="22">
        <f t="shared" si="210"/>
        <v>0</v>
      </c>
      <c r="AG694" s="22">
        <f t="shared" si="211"/>
        <v>0</v>
      </c>
      <c r="AH694" s="22">
        <f t="shared" si="212"/>
        <v>0</v>
      </c>
      <c r="AI694" s="43" t="str">
        <f t="shared" si="213"/>
        <v>n/a</v>
      </c>
      <c r="AJ694" s="2" t="str">
        <f t="shared" si="214"/>
        <v>2017-18 Winter</v>
      </c>
      <c r="AK694" s="2" t="str">
        <f t="shared" si="215"/>
        <v>2017-18 Summer</v>
      </c>
      <c r="AL694" s="127">
        <v>0</v>
      </c>
    </row>
    <row r="695" spans="1:38">
      <c r="A695" s="46">
        <v>42846</v>
      </c>
      <c r="B695" s="13" t="str">
        <f t="shared" si="198"/>
        <v>Apr</v>
      </c>
      <c r="C695" s="183"/>
      <c r="D695" s="183"/>
      <c r="E695" s="183"/>
      <c r="F695" s="183"/>
      <c r="G695" s="183"/>
      <c r="H695" s="183"/>
      <c r="I695" s="12">
        <f>VLOOKUP($B695,'Gas wholesale lookups'!$A$4:$L$15,'Inputs - Gas wholesale index'!I$2,FALSE)</f>
        <v>166168.27272727274</v>
      </c>
      <c r="J695" s="12">
        <f>VLOOKUP($B695,'Gas wholesale lookups'!$A$4:$L$15,'Inputs - Gas wholesale index'!J$2,FALSE)</f>
        <v>291847.5</v>
      </c>
      <c r="K695" s="12">
        <f>VLOOKUP($B695,'Gas wholesale lookups'!$A$4:$L$15,'Inputs - Gas wholesale index'!K$2,FALSE)</f>
        <v>332991.45454545453</v>
      </c>
      <c r="L695" s="12">
        <f>VLOOKUP($B695,'Gas wholesale lookups'!$A$4:$L$15,'Inputs - Gas wholesale index'!L$2,FALSE)</f>
        <v>208526.18181818182</v>
      </c>
      <c r="M695" s="12">
        <f>VLOOKUP($B695,'Gas wholesale lookups'!$A$4:$L$15,'Inputs - Gas wholesale index'!M$2,FALSE)</f>
        <v>166168.27272727274</v>
      </c>
      <c r="N695" s="12">
        <f>VLOOKUP($B695,'Gas wholesale lookups'!$A$4:$L$15,'Inputs - Gas wholesale index'!N$2,FALSE)</f>
        <v>291847.5</v>
      </c>
      <c r="O695" s="37">
        <f>VLOOKUP($B695,'Gas wholesale lookups'!$A$4:$R$15,'Inputs - Gas wholesale index'!O$2,FALSE)</f>
        <v>0</v>
      </c>
      <c r="P695" s="37">
        <f>VLOOKUP($B695,'Gas wholesale lookups'!$A$4:$R$15,'Inputs - Gas wholesale index'!P$2,FALSE)</f>
        <v>1</v>
      </c>
      <c r="Q695" s="37">
        <f>VLOOKUP($B695,'Gas wholesale lookups'!$A$4:$R$15,'Inputs - Gas wholesale index'!Q$2,FALSE)</f>
        <v>1</v>
      </c>
      <c r="R695" s="37">
        <f>VLOOKUP($B695,'Gas wholesale lookups'!$A$4:$R$15,'Inputs - Gas wholesale index'!R$2,FALSE)</f>
        <v>1</v>
      </c>
      <c r="S695" s="37">
        <f>VLOOKUP($B695,'Gas wholesale lookups'!$A$4:$R$15,'Inputs - Gas wholesale index'!S$2,FALSE)</f>
        <v>1</v>
      </c>
      <c r="T695" s="37">
        <f>VLOOKUP($B695,'Gas wholesale lookups'!$A$4:$R$15,'Inputs - Gas wholesale index'!T$2,FALSE)</f>
        <v>0</v>
      </c>
      <c r="U695" s="12">
        <f t="shared" si="199"/>
        <v>0</v>
      </c>
      <c r="V695" s="12">
        <f t="shared" si="200"/>
        <v>291847.5</v>
      </c>
      <c r="W695" s="12">
        <f t="shared" si="201"/>
        <v>332991.45454545453</v>
      </c>
      <c r="X695" s="12">
        <f t="shared" si="202"/>
        <v>208526.18181818182</v>
      </c>
      <c r="Y695" s="12">
        <f t="shared" si="203"/>
        <v>166168.27272727274</v>
      </c>
      <c r="Z695" s="12">
        <f t="shared" si="204"/>
        <v>0</v>
      </c>
      <c r="AA695" s="12">
        <f t="shared" si="205"/>
        <v>999533.40909090918</v>
      </c>
      <c r="AB695" s="22">
        <f t="shared" si="206"/>
        <v>0</v>
      </c>
      <c r="AC695" s="22">
        <f t="shared" si="207"/>
        <v>0</v>
      </c>
      <c r="AD695" s="22">
        <f t="shared" si="208"/>
        <v>0</v>
      </c>
      <c r="AE695" s="22">
        <f t="shared" si="209"/>
        <v>0</v>
      </c>
      <c r="AF695" s="22">
        <f t="shared" si="210"/>
        <v>0</v>
      </c>
      <c r="AG695" s="22">
        <f t="shared" si="211"/>
        <v>0</v>
      </c>
      <c r="AH695" s="22">
        <f t="shared" si="212"/>
        <v>0</v>
      </c>
      <c r="AI695" s="43" t="str">
        <f t="shared" si="213"/>
        <v>n/a</v>
      </c>
      <c r="AJ695" s="2" t="str">
        <f t="shared" si="214"/>
        <v>2017-18 Winter</v>
      </c>
      <c r="AK695" s="2" t="str">
        <f t="shared" si="215"/>
        <v>2017-18 Summer</v>
      </c>
      <c r="AL695" s="127">
        <v>0</v>
      </c>
    </row>
    <row r="696" spans="1:38">
      <c r="A696" s="46">
        <v>42849</v>
      </c>
      <c r="B696" s="13" t="str">
        <f t="shared" si="198"/>
        <v>Apr</v>
      </c>
      <c r="C696" s="183"/>
      <c r="D696" s="183"/>
      <c r="E696" s="183"/>
      <c r="F696" s="183"/>
      <c r="G696" s="183"/>
      <c r="H696" s="183"/>
      <c r="I696" s="12">
        <f>VLOOKUP($B696,'Gas wholesale lookups'!$A$4:$L$15,'Inputs - Gas wholesale index'!I$2,FALSE)</f>
        <v>166168.27272727274</v>
      </c>
      <c r="J696" s="12">
        <f>VLOOKUP($B696,'Gas wholesale lookups'!$A$4:$L$15,'Inputs - Gas wholesale index'!J$2,FALSE)</f>
        <v>291847.5</v>
      </c>
      <c r="K696" s="12">
        <f>VLOOKUP($B696,'Gas wholesale lookups'!$A$4:$L$15,'Inputs - Gas wholesale index'!K$2,FALSE)</f>
        <v>332991.45454545453</v>
      </c>
      <c r="L696" s="12">
        <f>VLOOKUP($B696,'Gas wholesale lookups'!$A$4:$L$15,'Inputs - Gas wholesale index'!L$2,FALSE)</f>
        <v>208526.18181818182</v>
      </c>
      <c r="M696" s="12">
        <f>VLOOKUP($B696,'Gas wholesale lookups'!$A$4:$L$15,'Inputs - Gas wholesale index'!M$2,FALSE)</f>
        <v>166168.27272727274</v>
      </c>
      <c r="N696" s="12">
        <f>VLOOKUP($B696,'Gas wholesale lookups'!$A$4:$L$15,'Inputs - Gas wholesale index'!N$2,FALSE)</f>
        <v>291847.5</v>
      </c>
      <c r="O696" s="37">
        <f>VLOOKUP($B696,'Gas wholesale lookups'!$A$4:$R$15,'Inputs - Gas wholesale index'!O$2,FALSE)</f>
        <v>0</v>
      </c>
      <c r="P696" s="37">
        <f>VLOOKUP($B696,'Gas wholesale lookups'!$A$4:$R$15,'Inputs - Gas wholesale index'!P$2,FALSE)</f>
        <v>1</v>
      </c>
      <c r="Q696" s="37">
        <f>VLOOKUP($B696,'Gas wholesale lookups'!$A$4:$R$15,'Inputs - Gas wholesale index'!Q$2,FALSE)</f>
        <v>1</v>
      </c>
      <c r="R696" s="37">
        <f>VLOOKUP($B696,'Gas wholesale lookups'!$A$4:$R$15,'Inputs - Gas wholesale index'!R$2,FALSE)</f>
        <v>1</v>
      </c>
      <c r="S696" s="37">
        <f>VLOOKUP($B696,'Gas wholesale lookups'!$A$4:$R$15,'Inputs - Gas wholesale index'!S$2,FALSE)</f>
        <v>1</v>
      </c>
      <c r="T696" s="37">
        <f>VLOOKUP($B696,'Gas wholesale lookups'!$A$4:$R$15,'Inputs - Gas wholesale index'!T$2,FALSE)</f>
        <v>0</v>
      </c>
      <c r="U696" s="12">
        <f t="shared" si="199"/>
        <v>0</v>
      </c>
      <c r="V696" s="12">
        <f t="shared" si="200"/>
        <v>291847.5</v>
      </c>
      <c r="W696" s="12">
        <f t="shared" si="201"/>
        <v>332991.45454545453</v>
      </c>
      <c r="X696" s="12">
        <f t="shared" si="202"/>
        <v>208526.18181818182</v>
      </c>
      <c r="Y696" s="12">
        <f t="shared" si="203"/>
        <v>166168.27272727274</v>
      </c>
      <c r="Z696" s="12">
        <f t="shared" si="204"/>
        <v>0</v>
      </c>
      <c r="AA696" s="12">
        <f t="shared" si="205"/>
        <v>999533.40909090918</v>
      </c>
      <c r="AB696" s="22">
        <f t="shared" si="206"/>
        <v>0</v>
      </c>
      <c r="AC696" s="22">
        <f t="shared" si="207"/>
        <v>0</v>
      </c>
      <c r="AD696" s="22">
        <f t="shared" si="208"/>
        <v>0</v>
      </c>
      <c r="AE696" s="22">
        <f t="shared" si="209"/>
        <v>0</v>
      </c>
      <c r="AF696" s="22">
        <f t="shared" si="210"/>
        <v>0</v>
      </c>
      <c r="AG696" s="22">
        <f t="shared" si="211"/>
        <v>0</v>
      </c>
      <c r="AH696" s="22">
        <f t="shared" si="212"/>
        <v>0</v>
      </c>
      <c r="AI696" s="43" t="str">
        <f t="shared" si="213"/>
        <v>n/a</v>
      </c>
      <c r="AJ696" s="2" t="str">
        <f t="shared" si="214"/>
        <v>2017-18 Winter</v>
      </c>
      <c r="AK696" s="2" t="str">
        <f t="shared" si="215"/>
        <v>2017-18 Summer</v>
      </c>
      <c r="AL696" s="127">
        <v>0</v>
      </c>
    </row>
    <row r="697" spans="1:38">
      <c r="A697" s="46">
        <v>42850</v>
      </c>
      <c r="B697" s="13" t="str">
        <f t="shared" si="198"/>
        <v>Apr</v>
      </c>
      <c r="C697" s="183"/>
      <c r="D697" s="183"/>
      <c r="E697" s="183"/>
      <c r="F697" s="183"/>
      <c r="G697" s="183"/>
      <c r="H697" s="183"/>
      <c r="I697" s="12">
        <f>VLOOKUP($B697,'Gas wholesale lookups'!$A$4:$L$15,'Inputs - Gas wholesale index'!I$2,FALSE)</f>
        <v>166168.27272727274</v>
      </c>
      <c r="J697" s="12">
        <f>VLOOKUP($B697,'Gas wholesale lookups'!$A$4:$L$15,'Inputs - Gas wholesale index'!J$2,FALSE)</f>
        <v>291847.5</v>
      </c>
      <c r="K697" s="12">
        <f>VLOOKUP($B697,'Gas wholesale lookups'!$A$4:$L$15,'Inputs - Gas wholesale index'!K$2,FALSE)</f>
        <v>332991.45454545453</v>
      </c>
      <c r="L697" s="12">
        <f>VLOOKUP($B697,'Gas wholesale lookups'!$A$4:$L$15,'Inputs - Gas wholesale index'!L$2,FALSE)</f>
        <v>208526.18181818182</v>
      </c>
      <c r="M697" s="12">
        <f>VLOOKUP($B697,'Gas wholesale lookups'!$A$4:$L$15,'Inputs - Gas wholesale index'!M$2,FALSE)</f>
        <v>166168.27272727274</v>
      </c>
      <c r="N697" s="12">
        <f>VLOOKUP($B697,'Gas wholesale lookups'!$A$4:$L$15,'Inputs - Gas wholesale index'!N$2,FALSE)</f>
        <v>291847.5</v>
      </c>
      <c r="O697" s="37">
        <f>VLOOKUP($B697,'Gas wholesale lookups'!$A$4:$R$15,'Inputs - Gas wholesale index'!O$2,FALSE)</f>
        <v>0</v>
      </c>
      <c r="P697" s="37">
        <f>VLOOKUP($B697,'Gas wholesale lookups'!$A$4:$R$15,'Inputs - Gas wholesale index'!P$2,FALSE)</f>
        <v>1</v>
      </c>
      <c r="Q697" s="37">
        <f>VLOOKUP($B697,'Gas wholesale lookups'!$A$4:$R$15,'Inputs - Gas wholesale index'!Q$2,FALSE)</f>
        <v>1</v>
      </c>
      <c r="R697" s="37">
        <f>VLOOKUP($B697,'Gas wholesale lookups'!$A$4:$R$15,'Inputs - Gas wholesale index'!R$2,FALSE)</f>
        <v>1</v>
      </c>
      <c r="S697" s="37">
        <f>VLOOKUP($B697,'Gas wholesale lookups'!$A$4:$R$15,'Inputs - Gas wholesale index'!S$2,FALSE)</f>
        <v>1</v>
      </c>
      <c r="T697" s="37">
        <f>VLOOKUP($B697,'Gas wholesale lookups'!$A$4:$R$15,'Inputs - Gas wholesale index'!T$2,FALSE)</f>
        <v>0</v>
      </c>
      <c r="U697" s="12">
        <f t="shared" si="199"/>
        <v>0</v>
      </c>
      <c r="V697" s="12">
        <f t="shared" si="200"/>
        <v>291847.5</v>
      </c>
      <c r="W697" s="12">
        <f t="shared" si="201"/>
        <v>332991.45454545453</v>
      </c>
      <c r="X697" s="12">
        <f t="shared" si="202"/>
        <v>208526.18181818182</v>
      </c>
      <c r="Y697" s="12">
        <f t="shared" si="203"/>
        <v>166168.27272727274</v>
      </c>
      <c r="Z697" s="12">
        <f t="shared" si="204"/>
        <v>0</v>
      </c>
      <c r="AA697" s="12">
        <f t="shared" si="205"/>
        <v>999533.40909090918</v>
      </c>
      <c r="AB697" s="22">
        <f t="shared" si="206"/>
        <v>0</v>
      </c>
      <c r="AC697" s="22">
        <f t="shared" si="207"/>
        <v>0</v>
      </c>
      <c r="AD697" s="22">
        <f t="shared" si="208"/>
        <v>0</v>
      </c>
      <c r="AE697" s="22">
        <f t="shared" si="209"/>
        <v>0</v>
      </c>
      <c r="AF697" s="22">
        <f t="shared" si="210"/>
        <v>0</v>
      </c>
      <c r="AG697" s="22">
        <f t="shared" si="211"/>
        <v>0</v>
      </c>
      <c r="AH697" s="22">
        <f t="shared" si="212"/>
        <v>0</v>
      </c>
      <c r="AI697" s="43" t="str">
        <f t="shared" si="213"/>
        <v>n/a</v>
      </c>
      <c r="AJ697" s="2" t="str">
        <f t="shared" si="214"/>
        <v>2017-18 Winter</v>
      </c>
      <c r="AK697" s="2" t="str">
        <f t="shared" si="215"/>
        <v>2017-18 Summer</v>
      </c>
      <c r="AL697" s="127">
        <v>0</v>
      </c>
    </row>
    <row r="698" spans="1:38">
      <c r="A698" s="46">
        <v>42851</v>
      </c>
      <c r="B698" s="13" t="str">
        <f t="shared" si="198"/>
        <v>Apr</v>
      </c>
      <c r="C698" s="183"/>
      <c r="D698" s="183"/>
      <c r="E698" s="183"/>
      <c r="F698" s="183"/>
      <c r="G698" s="183"/>
      <c r="H698" s="183"/>
      <c r="I698" s="12">
        <f>VLOOKUP($B698,'Gas wholesale lookups'!$A$4:$L$15,'Inputs - Gas wholesale index'!I$2,FALSE)</f>
        <v>166168.27272727274</v>
      </c>
      <c r="J698" s="12">
        <f>VLOOKUP($B698,'Gas wholesale lookups'!$A$4:$L$15,'Inputs - Gas wholesale index'!J$2,FALSE)</f>
        <v>291847.5</v>
      </c>
      <c r="K698" s="12">
        <f>VLOOKUP($B698,'Gas wholesale lookups'!$A$4:$L$15,'Inputs - Gas wholesale index'!K$2,FALSE)</f>
        <v>332991.45454545453</v>
      </c>
      <c r="L698" s="12">
        <f>VLOOKUP($B698,'Gas wholesale lookups'!$A$4:$L$15,'Inputs - Gas wholesale index'!L$2,FALSE)</f>
        <v>208526.18181818182</v>
      </c>
      <c r="M698" s="12">
        <f>VLOOKUP($B698,'Gas wholesale lookups'!$A$4:$L$15,'Inputs - Gas wholesale index'!M$2,FALSE)</f>
        <v>166168.27272727274</v>
      </c>
      <c r="N698" s="12">
        <f>VLOOKUP($B698,'Gas wholesale lookups'!$A$4:$L$15,'Inputs - Gas wholesale index'!N$2,FALSE)</f>
        <v>291847.5</v>
      </c>
      <c r="O698" s="37">
        <f>VLOOKUP($B698,'Gas wholesale lookups'!$A$4:$R$15,'Inputs - Gas wholesale index'!O$2,FALSE)</f>
        <v>0</v>
      </c>
      <c r="P698" s="37">
        <f>VLOOKUP($B698,'Gas wholesale lookups'!$A$4:$R$15,'Inputs - Gas wholesale index'!P$2,FALSE)</f>
        <v>1</v>
      </c>
      <c r="Q698" s="37">
        <f>VLOOKUP($B698,'Gas wholesale lookups'!$A$4:$R$15,'Inputs - Gas wholesale index'!Q$2,FALSE)</f>
        <v>1</v>
      </c>
      <c r="R698" s="37">
        <f>VLOOKUP($B698,'Gas wholesale lookups'!$A$4:$R$15,'Inputs - Gas wholesale index'!R$2,FALSE)</f>
        <v>1</v>
      </c>
      <c r="S698" s="37">
        <f>VLOOKUP($B698,'Gas wholesale lookups'!$A$4:$R$15,'Inputs - Gas wholesale index'!S$2,FALSE)</f>
        <v>1</v>
      </c>
      <c r="T698" s="37">
        <f>VLOOKUP($B698,'Gas wholesale lookups'!$A$4:$R$15,'Inputs - Gas wholesale index'!T$2,FALSE)</f>
        <v>0</v>
      </c>
      <c r="U698" s="12">
        <f t="shared" si="199"/>
        <v>0</v>
      </c>
      <c r="V698" s="12">
        <f t="shared" si="200"/>
        <v>291847.5</v>
      </c>
      <c r="W698" s="12">
        <f t="shared" si="201"/>
        <v>332991.45454545453</v>
      </c>
      <c r="X698" s="12">
        <f t="shared" si="202"/>
        <v>208526.18181818182</v>
      </c>
      <c r="Y698" s="12">
        <f t="shared" si="203"/>
        <v>166168.27272727274</v>
      </c>
      <c r="Z698" s="12">
        <f t="shared" si="204"/>
        <v>0</v>
      </c>
      <c r="AA698" s="12">
        <f t="shared" si="205"/>
        <v>999533.40909090918</v>
      </c>
      <c r="AB698" s="22">
        <f t="shared" si="206"/>
        <v>0</v>
      </c>
      <c r="AC698" s="22">
        <f t="shared" si="207"/>
        <v>0</v>
      </c>
      <c r="AD698" s="22">
        <f t="shared" si="208"/>
        <v>0</v>
      </c>
      <c r="AE698" s="22">
        <f t="shared" si="209"/>
        <v>0</v>
      </c>
      <c r="AF698" s="22">
        <f t="shared" si="210"/>
        <v>0</v>
      </c>
      <c r="AG698" s="22">
        <f t="shared" si="211"/>
        <v>0</v>
      </c>
      <c r="AH698" s="22">
        <f t="shared" si="212"/>
        <v>0</v>
      </c>
      <c r="AI698" s="43" t="str">
        <f t="shared" si="213"/>
        <v>n/a</v>
      </c>
      <c r="AJ698" s="2" t="str">
        <f t="shared" si="214"/>
        <v>2017-18 Winter</v>
      </c>
      <c r="AK698" s="2" t="str">
        <f t="shared" si="215"/>
        <v>2017-18 Summer</v>
      </c>
      <c r="AL698" s="127">
        <v>0</v>
      </c>
    </row>
    <row r="699" spans="1:38">
      <c r="A699" s="46">
        <v>42852</v>
      </c>
      <c r="B699" s="13" t="str">
        <f t="shared" si="198"/>
        <v>Apr</v>
      </c>
      <c r="C699" s="183"/>
      <c r="D699" s="183"/>
      <c r="E699" s="183"/>
      <c r="F699" s="183"/>
      <c r="G699" s="183"/>
      <c r="H699" s="183"/>
      <c r="I699" s="12">
        <f>VLOOKUP($B699,'Gas wholesale lookups'!$A$4:$L$15,'Inputs - Gas wholesale index'!I$2,FALSE)</f>
        <v>166168.27272727274</v>
      </c>
      <c r="J699" s="12">
        <f>VLOOKUP($B699,'Gas wholesale lookups'!$A$4:$L$15,'Inputs - Gas wholesale index'!J$2,FALSE)</f>
        <v>291847.5</v>
      </c>
      <c r="K699" s="12">
        <f>VLOOKUP($B699,'Gas wholesale lookups'!$A$4:$L$15,'Inputs - Gas wholesale index'!K$2,FALSE)</f>
        <v>332991.45454545453</v>
      </c>
      <c r="L699" s="12">
        <f>VLOOKUP($B699,'Gas wholesale lookups'!$A$4:$L$15,'Inputs - Gas wholesale index'!L$2,FALSE)</f>
        <v>208526.18181818182</v>
      </c>
      <c r="M699" s="12">
        <f>VLOOKUP($B699,'Gas wholesale lookups'!$A$4:$L$15,'Inputs - Gas wholesale index'!M$2,FALSE)</f>
        <v>166168.27272727274</v>
      </c>
      <c r="N699" s="12">
        <f>VLOOKUP($B699,'Gas wholesale lookups'!$A$4:$L$15,'Inputs - Gas wholesale index'!N$2,FALSE)</f>
        <v>291847.5</v>
      </c>
      <c r="O699" s="37">
        <f>VLOOKUP($B699,'Gas wholesale lookups'!$A$4:$R$15,'Inputs - Gas wholesale index'!O$2,FALSE)</f>
        <v>0</v>
      </c>
      <c r="P699" s="37">
        <f>VLOOKUP($B699,'Gas wholesale lookups'!$A$4:$R$15,'Inputs - Gas wholesale index'!P$2,FALSE)</f>
        <v>1</v>
      </c>
      <c r="Q699" s="37">
        <f>VLOOKUP($B699,'Gas wholesale lookups'!$A$4:$R$15,'Inputs - Gas wholesale index'!Q$2,FALSE)</f>
        <v>1</v>
      </c>
      <c r="R699" s="37">
        <f>VLOOKUP($B699,'Gas wholesale lookups'!$A$4:$R$15,'Inputs - Gas wholesale index'!R$2,FALSE)</f>
        <v>1</v>
      </c>
      <c r="S699" s="37">
        <f>VLOOKUP($B699,'Gas wholesale lookups'!$A$4:$R$15,'Inputs - Gas wholesale index'!S$2,FALSE)</f>
        <v>1</v>
      </c>
      <c r="T699" s="37">
        <f>VLOOKUP($B699,'Gas wholesale lookups'!$A$4:$R$15,'Inputs - Gas wholesale index'!T$2,FALSE)</f>
        <v>0</v>
      </c>
      <c r="U699" s="12">
        <f t="shared" si="199"/>
        <v>0</v>
      </c>
      <c r="V699" s="12">
        <f t="shared" si="200"/>
        <v>291847.5</v>
      </c>
      <c r="W699" s="12">
        <f t="shared" si="201"/>
        <v>332991.45454545453</v>
      </c>
      <c r="X699" s="12">
        <f t="shared" si="202"/>
        <v>208526.18181818182</v>
      </c>
      <c r="Y699" s="12">
        <f t="shared" si="203"/>
        <v>166168.27272727274</v>
      </c>
      <c r="Z699" s="12">
        <f t="shared" si="204"/>
        <v>0</v>
      </c>
      <c r="AA699" s="12">
        <f t="shared" si="205"/>
        <v>999533.40909090918</v>
      </c>
      <c r="AB699" s="22">
        <f t="shared" si="206"/>
        <v>0</v>
      </c>
      <c r="AC699" s="22">
        <f t="shared" si="207"/>
        <v>0</v>
      </c>
      <c r="AD699" s="22">
        <f t="shared" si="208"/>
        <v>0</v>
      </c>
      <c r="AE699" s="22">
        <f t="shared" si="209"/>
        <v>0</v>
      </c>
      <c r="AF699" s="22">
        <f t="shared" si="210"/>
        <v>0</v>
      </c>
      <c r="AG699" s="22">
        <f t="shared" si="211"/>
        <v>0</v>
      </c>
      <c r="AH699" s="22">
        <f t="shared" si="212"/>
        <v>0</v>
      </c>
      <c r="AI699" s="43" t="str">
        <f t="shared" si="213"/>
        <v>n/a</v>
      </c>
      <c r="AJ699" s="2" t="str">
        <f t="shared" si="214"/>
        <v>2017-18 Winter</v>
      </c>
      <c r="AK699" s="2" t="str">
        <f t="shared" si="215"/>
        <v>2017-18 Summer</v>
      </c>
      <c r="AL699" s="127">
        <v>0</v>
      </c>
    </row>
    <row r="700" spans="1:38">
      <c r="A700" s="46">
        <v>42853</v>
      </c>
      <c r="B700" s="13" t="str">
        <f t="shared" si="198"/>
        <v>Apr</v>
      </c>
      <c r="C700" s="183"/>
      <c r="D700" s="183"/>
      <c r="E700" s="183"/>
      <c r="F700" s="183"/>
      <c r="G700" s="183"/>
      <c r="H700" s="183"/>
      <c r="I700" s="12">
        <f>VLOOKUP($B700,'Gas wholesale lookups'!$A$4:$L$15,'Inputs - Gas wholesale index'!I$2,FALSE)</f>
        <v>166168.27272727274</v>
      </c>
      <c r="J700" s="12">
        <f>VLOOKUP($B700,'Gas wholesale lookups'!$A$4:$L$15,'Inputs - Gas wholesale index'!J$2,FALSE)</f>
        <v>291847.5</v>
      </c>
      <c r="K700" s="12">
        <f>VLOOKUP($B700,'Gas wholesale lookups'!$A$4:$L$15,'Inputs - Gas wholesale index'!K$2,FALSE)</f>
        <v>332991.45454545453</v>
      </c>
      <c r="L700" s="12">
        <f>VLOOKUP($B700,'Gas wholesale lookups'!$A$4:$L$15,'Inputs - Gas wholesale index'!L$2,FALSE)</f>
        <v>208526.18181818182</v>
      </c>
      <c r="M700" s="12">
        <f>VLOOKUP($B700,'Gas wholesale lookups'!$A$4:$L$15,'Inputs - Gas wholesale index'!M$2,FALSE)</f>
        <v>166168.27272727274</v>
      </c>
      <c r="N700" s="12">
        <f>VLOOKUP($B700,'Gas wholesale lookups'!$A$4:$L$15,'Inputs - Gas wholesale index'!N$2,FALSE)</f>
        <v>291847.5</v>
      </c>
      <c r="O700" s="37">
        <f>VLOOKUP($B700,'Gas wholesale lookups'!$A$4:$R$15,'Inputs - Gas wholesale index'!O$2,FALSE)</f>
        <v>0</v>
      </c>
      <c r="P700" s="37">
        <f>VLOOKUP($B700,'Gas wholesale lookups'!$A$4:$R$15,'Inputs - Gas wholesale index'!P$2,FALSE)</f>
        <v>1</v>
      </c>
      <c r="Q700" s="37">
        <f>VLOOKUP($B700,'Gas wholesale lookups'!$A$4:$R$15,'Inputs - Gas wholesale index'!Q$2,FALSE)</f>
        <v>1</v>
      </c>
      <c r="R700" s="37">
        <f>VLOOKUP($B700,'Gas wholesale lookups'!$A$4:$R$15,'Inputs - Gas wholesale index'!R$2,FALSE)</f>
        <v>1</v>
      </c>
      <c r="S700" s="37">
        <f>VLOOKUP($B700,'Gas wholesale lookups'!$A$4:$R$15,'Inputs - Gas wholesale index'!S$2,FALSE)</f>
        <v>1</v>
      </c>
      <c r="T700" s="37">
        <f>VLOOKUP($B700,'Gas wholesale lookups'!$A$4:$R$15,'Inputs - Gas wholesale index'!T$2,FALSE)</f>
        <v>0</v>
      </c>
      <c r="U700" s="12">
        <f t="shared" si="199"/>
        <v>0</v>
      </c>
      <c r="V700" s="12">
        <f t="shared" si="200"/>
        <v>291847.5</v>
      </c>
      <c r="W700" s="12">
        <f t="shared" si="201"/>
        <v>332991.45454545453</v>
      </c>
      <c r="X700" s="12">
        <f t="shared" si="202"/>
        <v>208526.18181818182</v>
      </c>
      <c r="Y700" s="12">
        <f t="shared" si="203"/>
        <v>166168.27272727274</v>
      </c>
      <c r="Z700" s="12">
        <f t="shared" si="204"/>
        <v>0</v>
      </c>
      <c r="AA700" s="12">
        <f t="shared" si="205"/>
        <v>999533.40909090918</v>
      </c>
      <c r="AB700" s="22">
        <f t="shared" si="206"/>
        <v>0</v>
      </c>
      <c r="AC700" s="22">
        <f t="shared" si="207"/>
        <v>0</v>
      </c>
      <c r="AD700" s="22">
        <f t="shared" si="208"/>
        <v>0</v>
      </c>
      <c r="AE700" s="22">
        <f t="shared" si="209"/>
        <v>0</v>
      </c>
      <c r="AF700" s="22">
        <f t="shared" si="210"/>
        <v>0</v>
      </c>
      <c r="AG700" s="22">
        <f t="shared" si="211"/>
        <v>0</v>
      </c>
      <c r="AH700" s="22">
        <f t="shared" si="212"/>
        <v>0</v>
      </c>
      <c r="AI700" s="43" t="str">
        <f t="shared" si="213"/>
        <v>n/a</v>
      </c>
      <c r="AJ700" s="2" t="str">
        <f t="shared" si="214"/>
        <v>2017-18 Winter</v>
      </c>
      <c r="AK700" s="2" t="str">
        <f t="shared" si="215"/>
        <v>2017-18 Summer</v>
      </c>
      <c r="AL700" s="127">
        <v>0</v>
      </c>
    </row>
    <row r="701" spans="1:38">
      <c r="A701" s="46">
        <v>42857</v>
      </c>
      <c r="B701" s="13" t="str">
        <f t="shared" si="198"/>
        <v>May</v>
      </c>
      <c r="C701" s="183"/>
      <c r="D701" s="183"/>
      <c r="E701" s="183"/>
      <c r="F701" s="183"/>
      <c r="G701" s="183"/>
      <c r="H701" s="183"/>
      <c r="I701" s="12">
        <f>VLOOKUP($B701,'Gas wholesale lookups'!$A$4:$L$15,'Inputs - Gas wholesale index'!I$2,FALSE)</f>
        <v>166168.27272727274</v>
      </c>
      <c r="J701" s="12">
        <f>VLOOKUP($B701,'Gas wholesale lookups'!$A$4:$L$15,'Inputs - Gas wholesale index'!J$2,FALSE)</f>
        <v>291847.5</v>
      </c>
      <c r="K701" s="12">
        <f>VLOOKUP($B701,'Gas wholesale lookups'!$A$4:$L$15,'Inputs - Gas wholesale index'!K$2,FALSE)</f>
        <v>332991.45454545453</v>
      </c>
      <c r="L701" s="12">
        <f>VLOOKUP($B701,'Gas wholesale lookups'!$A$4:$L$15,'Inputs - Gas wholesale index'!L$2,FALSE)</f>
        <v>208526.18181818182</v>
      </c>
      <c r="M701" s="12">
        <f>VLOOKUP($B701,'Gas wholesale lookups'!$A$4:$L$15,'Inputs - Gas wholesale index'!M$2,FALSE)</f>
        <v>166168.27272727274</v>
      </c>
      <c r="N701" s="12">
        <f>VLOOKUP($B701,'Gas wholesale lookups'!$A$4:$L$15,'Inputs - Gas wholesale index'!N$2,FALSE)</f>
        <v>291847.5</v>
      </c>
      <c r="O701" s="37">
        <f>VLOOKUP($B701,'Gas wholesale lookups'!$A$4:$R$15,'Inputs - Gas wholesale index'!O$2,FALSE)</f>
        <v>0</v>
      </c>
      <c r="P701" s="37">
        <f>VLOOKUP($B701,'Gas wholesale lookups'!$A$4:$R$15,'Inputs - Gas wholesale index'!P$2,FALSE)</f>
        <v>1</v>
      </c>
      <c r="Q701" s="37">
        <f>VLOOKUP($B701,'Gas wholesale lookups'!$A$4:$R$15,'Inputs - Gas wholesale index'!Q$2,FALSE)</f>
        <v>1</v>
      </c>
      <c r="R701" s="37">
        <f>VLOOKUP($B701,'Gas wholesale lookups'!$A$4:$R$15,'Inputs - Gas wholesale index'!R$2,FALSE)</f>
        <v>1</v>
      </c>
      <c r="S701" s="37">
        <f>VLOOKUP($B701,'Gas wholesale lookups'!$A$4:$R$15,'Inputs - Gas wholesale index'!S$2,FALSE)</f>
        <v>1</v>
      </c>
      <c r="T701" s="37">
        <f>VLOOKUP($B701,'Gas wholesale lookups'!$A$4:$R$15,'Inputs - Gas wholesale index'!T$2,FALSE)</f>
        <v>0</v>
      </c>
      <c r="U701" s="12">
        <f t="shared" si="199"/>
        <v>0</v>
      </c>
      <c r="V701" s="12">
        <f t="shared" si="200"/>
        <v>291847.5</v>
      </c>
      <c r="W701" s="12">
        <f t="shared" si="201"/>
        <v>332991.45454545453</v>
      </c>
      <c r="X701" s="12">
        <f t="shared" si="202"/>
        <v>208526.18181818182</v>
      </c>
      <c r="Y701" s="12">
        <f t="shared" si="203"/>
        <v>166168.27272727274</v>
      </c>
      <c r="Z701" s="12">
        <f t="shared" si="204"/>
        <v>0</v>
      </c>
      <c r="AA701" s="12">
        <f t="shared" si="205"/>
        <v>999533.40909090918</v>
      </c>
      <c r="AB701" s="22">
        <f t="shared" si="206"/>
        <v>0</v>
      </c>
      <c r="AC701" s="22">
        <f t="shared" si="207"/>
        <v>0</v>
      </c>
      <c r="AD701" s="22">
        <f t="shared" si="208"/>
        <v>0</v>
      </c>
      <c r="AE701" s="22">
        <f t="shared" si="209"/>
        <v>0</v>
      </c>
      <c r="AF701" s="22">
        <f t="shared" si="210"/>
        <v>0</v>
      </c>
      <c r="AG701" s="22">
        <f t="shared" si="211"/>
        <v>0</v>
      </c>
      <c r="AH701" s="22">
        <f t="shared" si="212"/>
        <v>0</v>
      </c>
      <c r="AI701" s="43" t="str">
        <f t="shared" si="213"/>
        <v>n/a</v>
      </c>
      <c r="AJ701" s="2" t="str">
        <f t="shared" si="214"/>
        <v>2017-18 Winter</v>
      </c>
      <c r="AK701" s="2" t="str">
        <f t="shared" si="215"/>
        <v>2017-18 Summer</v>
      </c>
      <c r="AL701" s="127">
        <v>0</v>
      </c>
    </row>
    <row r="702" spans="1:38">
      <c r="A702" s="46">
        <v>42858</v>
      </c>
      <c r="B702" s="13" t="str">
        <f t="shared" si="198"/>
        <v>May</v>
      </c>
      <c r="C702" s="183"/>
      <c r="D702" s="183"/>
      <c r="E702" s="183"/>
      <c r="F702" s="183"/>
      <c r="G702" s="183"/>
      <c r="H702" s="183"/>
      <c r="I702" s="12">
        <f>VLOOKUP($B702,'Gas wholesale lookups'!$A$4:$L$15,'Inputs - Gas wholesale index'!I$2,FALSE)</f>
        <v>166168.27272727274</v>
      </c>
      <c r="J702" s="12">
        <f>VLOOKUP($B702,'Gas wholesale lookups'!$A$4:$L$15,'Inputs - Gas wholesale index'!J$2,FALSE)</f>
        <v>291847.5</v>
      </c>
      <c r="K702" s="12">
        <f>VLOOKUP($B702,'Gas wholesale lookups'!$A$4:$L$15,'Inputs - Gas wholesale index'!K$2,FALSE)</f>
        <v>332991.45454545453</v>
      </c>
      <c r="L702" s="12">
        <f>VLOOKUP($B702,'Gas wholesale lookups'!$A$4:$L$15,'Inputs - Gas wholesale index'!L$2,FALSE)</f>
        <v>208526.18181818182</v>
      </c>
      <c r="M702" s="12">
        <f>VLOOKUP($B702,'Gas wholesale lookups'!$A$4:$L$15,'Inputs - Gas wholesale index'!M$2,FALSE)</f>
        <v>166168.27272727274</v>
      </c>
      <c r="N702" s="12">
        <f>VLOOKUP($B702,'Gas wholesale lookups'!$A$4:$L$15,'Inputs - Gas wholesale index'!N$2,FALSE)</f>
        <v>291847.5</v>
      </c>
      <c r="O702" s="37">
        <f>VLOOKUP($B702,'Gas wholesale lookups'!$A$4:$R$15,'Inputs - Gas wholesale index'!O$2,FALSE)</f>
        <v>0</v>
      </c>
      <c r="P702" s="37">
        <f>VLOOKUP($B702,'Gas wholesale lookups'!$A$4:$R$15,'Inputs - Gas wholesale index'!P$2,FALSE)</f>
        <v>1</v>
      </c>
      <c r="Q702" s="37">
        <f>VLOOKUP($B702,'Gas wholesale lookups'!$A$4:$R$15,'Inputs - Gas wholesale index'!Q$2,FALSE)</f>
        <v>1</v>
      </c>
      <c r="R702" s="37">
        <f>VLOOKUP($B702,'Gas wholesale lookups'!$A$4:$R$15,'Inputs - Gas wholesale index'!R$2,FALSE)</f>
        <v>1</v>
      </c>
      <c r="S702" s="37">
        <f>VLOOKUP($B702,'Gas wholesale lookups'!$A$4:$R$15,'Inputs - Gas wholesale index'!S$2,FALSE)</f>
        <v>1</v>
      </c>
      <c r="T702" s="37">
        <f>VLOOKUP($B702,'Gas wholesale lookups'!$A$4:$R$15,'Inputs - Gas wholesale index'!T$2,FALSE)</f>
        <v>0</v>
      </c>
      <c r="U702" s="12">
        <f t="shared" si="199"/>
        <v>0</v>
      </c>
      <c r="V702" s="12">
        <f t="shared" si="200"/>
        <v>291847.5</v>
      </c>
      <c r="W702" s="12">
        <f t="shared" si="201"/>
        <v>332991.45454545453</v>
      </c>
      <c r="X702" s="12">
        <f t="shared" si="202"/>
        <v>208526.18181818182</v>
      </c>
      <c r="Y702" s="12">
        <f t="shared" si="203"/>
        <v>166168.27272727274</v>
      </c>
      <c r="Z702" s="12">
        <f t="shared" si="204"/>
        <v>0</v>
      </c>
      <c r="AA702" s="12">
        <f t="shared" si="205"/>
        <v>999533.40909090918</v>
      </c>
      <c r="AB702" s="22">
        <f t="shared" si="206"/>
        <v>0</v>
      </c>
      <c r="AC702" s="22">
        <f t="shared" si="207"/>
        <v>0</v>
      </c>
      <c r="AD702" s="22">
        <f t="shared" si="208"/>
        <v>0</v>
      </c>
      <c r="AE702" s="22">
        <f t="shared" si="209"/>
        <v>0</v>
      </c>
      <c r="AF702" s="22">
        <f t="shared" si="210"/>
        <v>0</v>
      </c>
      <c r="AG702" s="22">
        <f t="shared" si="211"/>
        <v>0</v>
      </c>
      <c r="AH702" s="22">
        <f t="shared" si="212"/>
        <v>0</v>
      </c>
      <c r="AI702" s="43" t="str">
        <f t="shared" si="213"/>
        <v>n/a</v>
      </c>
      <c r="AJ702" s="2" t="str">
        <f t="shared" si="214"/>
        <v>2017-18 Winter</v>
      </c>
      <c r="AK702" s="2" t="str">
        <f t="shared" si="215"/>
        <v>2017-18 Summer</v>
      </c>
      <c r="AL702" s="127">
        <v>0</v>
      </c>
    </row>
    <row r="703" spans="1:38">
      <c r="A703" s="46">
        <v>42859</v>
      </c>
      <c r="B703" s="13" t="str">
        <f t="shared" si="198"/>
        <v>May</v>
      </c>
      <c r="C703" s="183"/>
      <c r="D703" s="183"/>
      <c r="E703" s="183"/>
      <c r="F703" s="183"/>
      <c r="G703" s="183"/>
      <c r="H703" s="183"/>
      <c r="I703" s="12">
        <f>VLOOKUP($B703,'Gas wholesale lookups'!$A$4:$L$15,'Inputs - Gas wholesale index'!I$2,FALSE)</f>
        <v>166168.27272727274</v>
      </c>
      <c r="J703" s="12">
        <f>VLOOKUP($B703,'Gas wholesale lookups'!$A$4:$L$15,'Inputs - Gas wholesale index'!J$2,FALSE)</f>
        <v>291847.5</v>
      </c>
      <c r="K703" s="12">
        <f>VLOOKUP($B703,'Gas wholesale lookups'!$A$4:$L$15,'Inputs - Gas wholesale index'!K$2,FALSE)</f>
        <v>332991.45454545453</v>
      </c>
      <c r="L703" s="12">
        <f>VLOOKUP($B703,'Gas wholesale lookups'!$A$4:$L$15,'Inputs - Gas wholesale index'!L$2,FALSE)</f>
        <v>208526.18181818182</v>
      </c>
      <c r="M703" s="12">
        <f>VLOOKUP($B703,'Gas wholesale lookups'!$A$4:$L$15,'Inputs - Gas wholesale index'!M$2,FALSE)</f>
        <v>166168.27272727274</v>
      </c>
      <c r="N703" s="12">
        <f>VLOOKUP($B703,'Gas wholesale lookups'!$A$4:$L$15,'Inputs - Gas wholesale index'!N$2,FALSE)</f>
        <v>291847.5</v>
      </c>
      <c r="O703" s="37">
        <f>VLOOKUP($B703,'Gas wholesale lookups'!$A$4:$R$15,'Inputs - Gas wholesale index'!O$2,FALSE)</f>
        <v>0</v>
      </c>
      <c r="P703" s="37">
        <f>VLOOKUP($B703,'Gas wholesale lookups'!$A$4:$R$15,'Inputs - Gas wholesale index'!P$2,FALSE)</f>
        <v>1</v>
      </c>
      <c r="Q703" s="37">
        <f>VLOOKUP($B703,'Gas wholesale lookups'!$A$4:$R$15,'Inputs - Gas wholesale index'!Q$2,FALSE)</f>
        <v>1</v>
      </c>
      <c r="R703" s="37">
        <f>VLOOKUP($B703,'Gas wholesale lookups'!$A$4:$R$15,'Inputs - Gas wholesale index'!R$2,FALSE)</f>
        <v>1</v>
      </c>
      <c r="S703" s="37">
        <f>VLOOKUP($B703,'Gas wholesale lookups'!$A$4:$R$15,'Inputs - Gas wholesale index'!S$2,FALSE)</f>
        <v>1</v>
      </c>
      <c r="T703" s="37">
        <f>VLOOKUP($B703,'Gas wholesale lookups'!$A$4:$R$15,'Inputs - Gas wholesale index'!T$2,FALSE)</f>
        <v>0</v>
      </c>
      <c r="U703" s="12">
        <f t="shared" si="199"/>
        <v>0</v>
      </c>
      <c r="V703" s="12">
        <f t="shared" si="200"/>
        <v>291847.5</v>
      </c>
      <c r="W703" s="12">
        <f t="shared" si="201"/>
        <v>332991.45454545453</v>
      </c>
      <c r="X703" s="12">
        <f t="shared" si="202"/>
        <v>208526.18181818182</v>
      </c>
      <c r="Y703" s="12">
        <f t="shared" si="203"/>
        <v>166168.27272727274</v>
      </c>
      <c r="Z703" s="12">
        <f t="shared" si="204"/>
        <v>0</v>
      </c>
      <c r="AA703" s="12">
        <f t="shared" si="205"/>
        <v>999533.40909090918</v>
      </c>
      <c r="AB703" s="22">
        <f t="shared" si="206"/>
        <v>0</v>
      </c>
      <c r="AC703" s="22">
        <f t="shared" si="207"/>
        <v>0</v>
      </c>
      <c r="AD703" s="22">
        <f t="shared" si="208"/>
        <v>0</v>
      </c>
      <c r="AE703" s="22">
        <f t="shared" si="209"/>
        <v>0</v>
      </c>
      <c r="AF703" s="22">
        <f t="shared" si="210"/>
        <v>0</v>
      </c>
      <c r="AG703" s="22">
        <f t="shared" si="211"/>
        <v>0</v>
      </c>
      <c r="AH703" s="22">
        <f t="shared" si="212"/>
        <v>0</v>
      </c>
      <c r="AI703" s="43" t="str">
        <f t="shared" si="213"/>
        <v>n/a</v>
      </c>
      <c r="AJ703" s="2" t="str">
        <f t="shared" si="214"/>
        <v>2017-18 Winter</v>
      </c>
      <c r="AK703" s="2" t="str">
        <f t="shared" si="215"/>
        <v>2017-18 Summer</v>
      </c>
      <c r="AL703" s="127">
        <v>0</v>
      </c>
    </row>
    <row r="704" spans="1:38">
      <c r="A704" s="46">
        <v>42860</v>
      </c>
      <c r="B704" s="13" t="str">
        <f t="shared" si="198"/>
        <v>May</v>
      </c>
      <c r="C704" s="183"/>
      <c r="D704" s="183"/>
      <c r="E704" s="183"/>
      <c r="F704" s="183"/>
      <c r="G704" s="183"/>
      <c r="H704" s="183"/>
      <c r="I704" s="12">
        <f>VLOOKUP($B704,'Gas wholesale lookups'!$A$4:$L$15,'Inputs - Gas wholesale index'!I$2,FALSE)</f>
        <v>166168.27272727274</v>
      </c>
      <c r="J704" s="12">
        <f>VLOOKUP($B704,'Gas wholesale lookups'!$A$4:$L$15,'Inputs - Gas wholesale index'!J$2,FALSE)</f>
        <v>291847.5</v>
      </c>
      <c r="K704" s="12">
        <f>VLOOKUP($B704,'Gas wholesale lookups'!$A$4:$L$15,'Inputs - Gas wholesale index'!K$2,FALSE)</f>
        <v>332991.45454545453</v>
      </c>
      <c r="L704" s="12">
        <f>VLOOKUP($B704,'Gas wholesale lookups'!$A$4:$L$15,'Inputs - Gas wholesale index'!L$2,FALSE)</f>
        <v>208526.18181818182</v>
      </c>
      <c r="M704" s="12">
        <f>VLOOKUP($B704,'Gas wholesale lookups'!$A$4:$L$15,'Inputs - Gas wholesale index'!M$2,FALSE)</f>
        <v>166168.27272727274</v>
      </c>
      <c r="N704" s="12">
        <f>VLOOKUP($B704,'Gas wholesale lookups'!$A$4:$L$15,'Inputs - Gas wholesale index'!N$2,FALSE)</f>
        <v>291847.5</v>
      </c>
      <c r="O704" s="37">
        <f>VLOOKUP($B704,'Gas wholesale lookups'!$A$4:$R$15,'Inputs - Gas wholesale index'!O$2,FALSE)</f>
        <v>0</v>
      </c>
      <c r="P704" s="37">
        <f>VLOOKUP($B704,'Gas wholesale lookups'!$A$4:$R$15,'Inputs - Gas wholesale index'!P$2,FALSE)</f>
        <v>1</v>
      </c>
      <c r="Q704" s="37">
        <f>VLOOKUP($B704,'Gas wholesale lookups'!$A$4:$R$15,'Inputs - Gas wholesale index'!Q$2,FALSE)</f>
        <v>1</v>
      </c>
      <c r="R704" s="37">
        <f>VLOOKUP($B704,'Gas wholesale lookups'!$A$4:$R$15,'Inputs - Gas wholesale index'!R$2,FALSE)</f>
        <v>1</v>
      </c>
      <c r="S704" s="37">
        <f>VLOOKUP($B704,'Gas wholesale lookups'!$A$4:$R$15,'Inputs - Gas wholesale index'!S$2,FALSE)</f>
        <v>1</v>
      </c>
      <c r="T704" s="37">
        <f>VLOOKUP($B704,'Gas wholesale lookups'!$A$4:$R$15,'Inputs - Gas wholesale index'!T$2,FALSE)</f>
        <v>0</v>
      </c>
      <c r="U704" s="12">
        <f t="shared" si="199"/>
        <v>0</v>
      </c>
      <c r="V704" s="12">
        <f t="shared" si="200"/>
        <v>291847.5</v>
      </c>
      <c r="W704" s="12">
        <f t="shared" si="201"/>
        <v>332991.45454545453</v>
      </c>
      <c r="X704" s="12">
        <f t="shared" si="202"/>
        <v>208526.18181818182</v>
      </c>
      <c r="Y704" s="12">
        <f t="shared" si="203"/>
        <v>166168.27272727274</v>
      </c>
      <c r="Z704" s="12">
        <f t="shared" si="204"/>
        <v>0</v>
      </c>
      <c r="AA704" s="12">
        <f t="shared" si="205"/>
        <v>999533.40909090918</v>
      </c>
      <c r="AB704" s="22">
        <f t="shared" si="206"/>
        <v>0</v>
      </c>
      <c r="AC704" s="22">
        <f t="shared" si="207"/>
        <v>0</v>
      </c>
      <c r="AD704" s="22">
        <f t="shared" si="208"/>
        <v>0</v>
      </c>
      <c r="AE704" s="22">
        <f t="shared" si="209"/>
        <v>0</v>
      </c>
      <c r="AF704" s="22">
        <f t="shared" si="210"/>
        <v>0</v>
      </c>
      <c r="AG704" s="22">
        <f t="shared" si="211"/>
        <v>0</v>
      </c>
      <c r="AH704" s="22">
        <f t="shared" si="212"/>
        <v>0</v>
      </c>
      <c r="AI704" s="43" t="str">
        <f t="shared" si="213"/>
        <v>n/a</v>
      </c>
      <c r="AJ704" s="2" t="str">
        <f t="shared" si="214"/>
        <v>2017-18 Winter</v>
      </c>
      <c r="AK704" s="2" t="str">
        <f t="shared" si="215"/>
        <v>2017-18 Summer</v>
      </c>
      <c r="AL704" s="127">
        <v>0</v>
      </c>
    </row>
    <row r="705" spans="1:38">
      <c r="A705" s="46">
        <v>42863</v>
      </c>
      <c r="B705" s="13" t="str">
        <f t="shared" ref="B705:B765" si="216">TEXT(A705,"mmm")</f>
        <v>May</v>
      </c>
      <c r="C705" s="183"/>
      <c r="D705" s="183"/>
      <c r="E705" s="183"/>
      <c r="F705" s="183"/>
      <c r="G705" s="183"/>
      <c r="H705" s="183"/>
      <c r="I705" s="12">
        <f>VLOOKUP($B705,'Gas wholesale lookups'!$A$4:$L$15,'Inputs - Gas wholesale index'!I$2,FALSE)</f>
        <v>166168.27272727274</v>
      </c>
      <c r="J705" s="12">
        <f>VLOOKUP($B705,'Gas wholesale lookups'!$A$4:$L$15,'Inputs - Gas wholesale index'!J$2,FALSE)</f>
        <v>291847.5</v>
      </c>
      <c r="K705" s="12">
        <f>VLOOKUP($B705,'Gas wholesale lookups'!$A$4:$L$15,'Inputs - Gas wholesale index'!K$2,FALSE)</f>
        <v>332991.45454545453</v>
      </c>
      <c r="L705" s="12">
        <f>VLOOKUP($B705,'Gas wholesale lookups'!$A$4:$L$15,'Inputs - Gas wholesale index'!L$2,FALSE)</f>
        <v>208526.18181818182</v>
      </c>
      <c r="M705" s="12">
        <f>VLOOKUP($B705,'Gas wholesale lookups'!$A$4:$L$15,'Inputs - Gas wholesale index'!M$2,FALSE)</f>
        <v>166168.27272727274</v>
      </c>
      <c r="N705" s="12">
        <f>VLOOKUP($B705,'Gas wholesale lookups'!$A$4:$L$15,'Inputs - Gas wholesale index'!N$2,FALSE)</f>
        <v>291847.5</v>
      </c>
      <c r="O705" s="37">
        <f>VLOOKUP($B705,'Gas wholesale lookups'!$A$4:$R$15,'Inputs - Gas wholesale index'!O$2,FALSE)</f>
        <v>0</v>
      </c>
      <c r="P705" s="37">
        <f>VLOOKUP($B705,'Gas wholesale lookups'!$A$4:$R$15,'Inputs - Gas wholesale index'!P$2,FALSE)</f>
        <v>1</v>
      </c>
      <c r="Q705" s="37">
        <f>VLOOKUP($B705,'Gas wholesale lookups'!$A$4:$R$15,'Inputs - Gas wholesale index'!Q$2,FALSE)</f>
        <v>1</v>
      </c>
      <c r="R705" s="37">
        <f>VLOOKUP($B705,'Gas wholesale lookups'!$A$4:$R$15,'Inputs - Gas wholesale index'!R$2,FALSE)</f>
        <v>1</v>
      </c>
      <c r="S705" s="37">
        <f>VLOOKUP($B705,'Gas wholesale lookups'!$A$4:$R$15,'Inputs - Gas wholesale index'!S$2,FALSE)</f>
        <v>1</v>
      </c>
      <c r="T705" s="37">
        <f>VLOOKUP($B705,'Gas wholesale lookups'!$A$4:$R$15,'Inputs - Gas wholesale index'!T$2,FALSE)</f>
        <v>0</v>
      </c>
      <c r="U705" s="12">
        <f t="shared" ref="U705:U765" si="217">IF(O705="","",I705*O705)</f>
        <v>0</v>
      </c>
      <c r="V705" s="12">
        <f t="shared" ref="V705:V765" si="218">IF(P705="","",J705*P705)</f>
        <v>291847.5</v>
      </c>
      <c r="W705" s="12">
        <f t="shared" ref="W705:W765" si="219">IF(Q705="","",K705*Q705)</f>
        <v>332991.45454545453</v>
      </c>
      <c r="X705" s="12">
        <f t="shared" ref="X705:X765" si="220">IF(R705="","",L705*R705)</f>
        <v>208526.18181818182</v>
      </c>
      <c r="Y705" s="12">
        <f t="shared" ref="Y705:Y765" si="221">IF(S705="","",M705*S705)</f>
        <v>166168.27272727274</v>
      </c>
      <c r="Z705" s="12">
        <f t="shared" ref="Z705:Z765" si="222">IF(T705="","",N705*T705)</f>
        <v>0</v>
      </c>
      <c r="AA705" s="12">
        <f t="shared" ref="AA705:AA765" si="223">SUM(U705:Z705)</f>
        <v>999533.40909090918</v>
      </c>
      <c r="AB705" s="22">
        <f t="shared" ref="AB705:AB765" si="224">IF(U705="","",U705*C705)</f>
        <v>0</v>
      </c>
      <c r="AC705" s="22">
        <f t="shared" ref="AC705:AC765" si="225">IF(V705="","",V705*D705)</f>
        <v>0</v>
      </c>
      <c r="AD705" s="22">
        <f t="shared" ref="AD705:AD765" si="226">IF(W705="","",W705*E705)</f>
        <v>0</v>
      </c>
      <c r="AE705" s="22">
        <f t="shared" ref="AE705:AE765" si="227">IF(X705="","",X705*F705)</f>
        <v>0</v>
      </c>
      <c r="AF705" s="22">
        <f t="shared" ref="AF705:AF765" si="228">IF(Y705="","",Y705*G705)</f>
        <v>0</v>
      </c>
      <c r="AG705" s="22">
        <f t="shared" ref="AG705:AG765" si="229">IF(Z705="","",Z705*H705)</f>
        <v>0</v>
      </c>
      <c r="AH705" s="22">
        <f t="shared" ref="AH705:AH765" si="230">SUM(AB705:AG705)</f>
        <v>0</v>
      </c>
      <c r="AI705" s="43" t="str">
        <f t="shared" ref="AI705:AI765" si="231">IF(MIN(C705:H705)&lt;1,"n/a",AH705/AA705)</f>
        <v>n/a</v>
      </c>
      <c r="AJ705" s="2" t="str">
        <f t="shared" si="214"/>
        <v>2017-18 Winter</v>
      </c>
      <c r="AK705" s="2" t="str">
        <f t="shared" si="215"/>
        <v>2017-18 Summer</v>
      </c>
      <c r="AL705" s="127">
        <v>0</v>
      </c>
    </row>
    <row r="706" spans="1:38">
      <c r="A706" s="46">
        <v>42864</v>
      </c>
      <c r="B706" s="13" t="str">
        <f t="shared" si="216"/>
        <v>May</v>
      </c>
      <c r="C706" s="183"/>
      <c r="D706" s="183"/>
      <c r="E706" s="183"/>
      <c r="F706" s="183"/>
      <c r="G706" s="183"/>
      <c r="H706" s="183"/>
      <c r="I706" s="12">
        <f>VLOOKUP($B706,'Gas wholesale lookups'!$A$4:$L$15,'Inputs - Gas wholesale index'!I$2,FALSE)</f>
        <v>166168.27272727274</v>
      </c>
      <c r="J706" s="12">
        <f>VLOOKUP($B706,'Gas wholesale lookups'!$A$4:$L$15,'Inputs - Gas wholesale index'!J$2,FALSE)</f>
        <v>291847.5</v>
      </c>
      <c r="K706" s="12">
        <f>VLOOKUP($B706,'Gas wholesale lookups'!$A$4:$L$15,'Inputs - Gas wholesale index'!K$2,FALSE)</f>
        <v>332991.45454545453</v>
      </c>
      <c r="L706" s="12">
        <f>VLOOKUP($B706,'Gas wholesale lookups'!$A$4:$L$15,'Inputs - Gas wholesale index'!L$2,FALSE)</f>
        <v>208526.18181818182</v>
      </c>
      <c r="M706" s="12">
        <f>VLOOKUP($B706,'Gas wholesale lookups'!$A$4:$L$15,'Inputs - Gas wholesale index'!M$2,FALSE)</f>
        <v>166168.27272727274</v>
      </c>
      <c r="N706" s="12">
        <f>VLOOKUP($B706,'Gas wholesale lookups'!$A$4:$L$15,'Inputs - Gas wholesale index'!N$2,FALSE)</f>
        <v>291847.5</v>
      </c>
      <c r="O706" s="37">
        <f>VLOOKUP($B706,'Gas wholesale lookups'!$A$4:$R$15,'Inputs - Gas wholesale index'!O$2,FALSE)</f>
        <v>0</v>
      </c>
      <c r="P706" s="37">
        <f>VLOOKUP($B706,'Gas wholesale lookups'!$A$4:$R$15,'Inputs - Gas wholesale index'!P$2,FALSE)</f>
        <v>1</v>
      </c>
      <c r="Q706" s="37">
        <f>VLOOKUP($B706,'Gas wholesale lookups'!$A$4:$R$15,'Inputs - Gas wholesale index'!Q$2,FALSE)</f>
        <v>1</v>
      </c>
      <c r="R706" s="37">
        <f>VLOOKUP($B706,'Gas wholesale lookups'!$A$4:$R$15,'Inputs - Gas wholesale index'!R$2,FALSE)</f>
        <v>1</v>
      </c>
      <c r="S706" s="37">
        <f>VLOOKUP($B706,'Gas wholesale lookups'!$A$4:$R$15,'Inputs - Gas wholesale index'!S$2,FALSE)</f>
        <v>1</v>
      </c>
      <c r="T706" s="37">
        <f>VLOOKUP($B706,'Gas wholesale lookups'!$A$4:$R$15,'Inputs - Gas wholesale index'!T$2,FALSE)</f>
        <v>0</v>
      </c>
      <c r="U706" s="12">
        <f t="shared" si="217"/>
        <v>0</v>
      </c>
      <c r="V706" s="12">
        <f t="shared" si="218"/>
        <v>291847.5</v>
      </c>
      <c r="W706" s="12">
        <f t="shared" si="219"/>
        <v>332991.45454545453</v>
      </c>
      <c r="X706" s="12">
        <f t="shared" si="220"/>
        <v>208526.18181818182</v>
      </c>
      <c r="Y706" s="12">
        <f t="shared" si="221"/>
        <v>166168.27272727274</v>
      </c>
      <c r="Z706" s="12">
        <f t="shared" si="222"/>
        <v>0</v>
      </c>
      <c r="AA706" s="12">
        <f t="shared" si="223"/>
        <v>999533.40909090918</v>
      </c>
      <c r="AB706" s="22">
        <f t="shared" si="224"/>
        <v>0</v>
      </c>
      <c r="AC706" s="22">
        <f t="shared" si="225"/>
        <v>0</v>
      </c>
      <c r="AD706" s="22">
        <f t="shared" si="226"/>
        <v>0</v>
      </c>
      <c r="AE706" s="22">
        <f t="shared" si="227"/>
        <v>0</v>
      </c>
      <c r="AF706" s="22">
        <f t="shared" si="228"/>
        <v>0</v>
      </c>
      <c r="AG706" s="22">
        <f t="shared" si="229"/>
        <v>0</v>
      </c>
      <c r="AH706" s="22">
        <f t="shared" si="230"/>
        <v>0</v>
      </c>
      <c r="AI706" s="43" t="str">
        <f t="shared" si="231"/>
        <v>n/a</v>
      </c>
      <c r="AJ706" s="2" t="str">
        <f t="shared" si="214"/>
        <v>2017-18 Winter</v>
      </c>
      <c r="AK706" s="2" t="str">
        <f t="shared" si="215"/>
        <v>2017-18 Summer</v>
      </c>
      <c r="AL706" s="127">
        <v>0</v>
      </c>
    </row>
    <row r="707" spans="1:38">
      <c r="A707" s="46">
        <v>42865</v>
      </c>
      <c r="B707" s="13" t="str">
        <f t="shared" si="216"/>
        <v>May</v>
      </c>
      <c r="C707" s="183"/>
      <c r="D707" s="183"/>
      <c r="E707" s="183"/>
      <c r="F707" s="183"/>
      <c r="G707" s="183"/>
      <c r="H707" s="183"/>
      <c r="I707" s="12">
        <f>VLOOKUP($B707,'Gas wholesale lookups'!$A$4:$L$15,'Inputs - Gas wholesale index'!I$2,FALSE)</f>
        <v>166168.27272727274</v>
      </c>
      <c r="J707" s="12">
        <f>VLOOKUP($B707,'Gas wholesale lookups'!$A$4:$L$15,'Inputs - Gas wholesale index'!J$2,FALSE)</f>
        <v>291847.5</v>
      </c>
      <c r="K707" s="12">
        <f>VLOOKUP($B707,'Gas wholesale lookups'!$A$4:$L$15,'Inputs - Gas wholesale index'!K$2,FALSE)</f>
        <v>332991.45454545453</v>
      </c>
      <c r="L707" s="12">
        <f>VLOOKUP($B707,'Gas wholesale lookups'!$A$4:$L$15,'Inputs - Gas wholesale index'!L$2,FALSE)</f>
        <v>208526.18181818182</v>
      </c>
      <c r="M707" s="12">
        <f>VLOOKUP($B707,'Gas wholesale lookups'!$A$4:$L$15,'Inputs - Gas wholesale index'!M$2,FALSE)</f>
        <v>166168.27272727274</v>
      </c>
      <c r="N707" s="12">
        <f>VLOOKUP($B707,'Gas wholesale lookups'!$A$4:$L$15,'Inputs - Gas wholesale index'!N$2,FALSE)</f>
        <v>291847.5</v>
      </c>
      <c r="O707" s="37">
        <f>VLOOKUP($B707,'Gas wholesale lookups'!$A$4:$R$15,'Inputs - Gas wholesale index'!O$2,FALSE)</f>
        <v>0</v>
      </c>
      <c r="P707" s="37">
        <f>VLOOKUP($B707,'Gas wholesale lookups'!$A$4:$R$15,'Inputs - Gas wholesale index'!P$2,FALSE)</f>
        <v>1</v>
      </c>
      <c r="Q707" s="37">
        <f>VLOOKUP($B707,'Gas wholesale lookups'!$A$4:$R$15,'Inputs - Gas wholesale index'!Q$2,FALSE)</f>
        <v>1</v>
      </c>
      <c r="R707" s="37">
        <f>VLOOKUP($B707,'Gas wholesale lookups'!$A$4:$R$15,'Inputs - Gas wholesale index'!R$2,FALSE)</f>
        <v>1</v>
      </c>
      <c r="S707" s="37">
        <f>VLOOKUP($B707,'Gas wholesale lookups'!$A$4:$R$15,'Inputs - Gas wholesale index'!S$2,FALSE)</f>
        <v>1</v>
      </c>
      <c r="T707" s="37">
        <f>VLOOKUP($B707,'Gas wholesale lookups'!$A$4:$R$15,'Inputs - Gas wholesale index'!T$2,FALSE)</f>
        <v>0</v>
      </c>
      <c r="U707" s="12">
        <f t="shared" si="217"/>
        <v>0</v>
      </c>
      <c r="V707" s="12">
        <f t="shared" si="218"/>
        <v>291847.5</v>
      </c>
      <c r="W707" s="12">
        <f t="shared" si="219"/>
        <v>332991.45454545453</v>
      </c>
      <c r="X707" s="12">
        <f t="shared" si="220"/>
        <v>208526.18181818182</v>
      </c>
      <c r="Y707" s="12">
        <f t="shared" si="221"/>
        <v>166168.27272727274</v>
      </c>
      <c r="Z707" s="12">
        <f t="shared" si="222"/>
        <v>0</v>
      </c>
      <c r="AA707" s="12">
        <f t="shared" si="223"/>
        <v>999533.40909090918</v>
      </c>
      <c r="AB707" s="22">
        <f t="shared" si="224"/>
        <v>0</v>
      </c>
      <c r="AC707" s="22">
        <f t="shared" si="225"/>
        <v>0</v>
      </c>
      <c r="AD707" s="22">
        <f t="shared" si="226"/>
        <v>0</v>
      </c>
      <c r="AE707" s="22">
        <f t="shared" si="227"/>
        <v>0</v>
      </c>
      <c r="AF707" s="22">
        <f t="shared" si="228"/>
        <v>0</v>
      </c>
      <c r="AG707" s="22">
        <f t="shared" si="229"/>
        <v>0</v>
      </c>
      <c r="AH707" s="22">
        <f t="shared" si="230"/>
        <v>0</v>
      </c>
      <c r="AI707" s="43" t="str">
        <f t="shared" si="231"/>
        <v>n/a</v>
      </c>
      <c r="AJ707" s="2" t="str">
        <f t="shared" si="214"/>
        <v>2017-18 Winter</v>
      </c>
      <c r="AK707" s="2" t="str">
        <f t="shared" si="215"/>
        <v>2017-18 Summer</v>
      </c>
      <c r="AL707" s="127">
        <v>0</v>
      </c>
    </row>
    <row r="708" spans="1:38">
      <c r="A708" s="46">
        <v>42866</v>
      </c>
      <c r="B708" s="13" t="str">
        <f t="shared" si="216"/>
        <v>May</v>
      </c>
      <c r="C708" s="183"/>
      <c r="D708" s="183"/>
      <c r="E708" s="183"/>
      <c r="F708" s="183"/>
      <c r="G708" s="183"/>
      <c r="H708" s="183"/>
      <c r="I708" s="12">
        <f>VLOOKUP($B708,'Gas wholesale lookups'!$A$4:$L$15,'Inputs - Gas wholesale index'!I$2,FALSE)</f>
        <v>166168.27272727274</v>
      </c>
      <c r="J708" s="12">
        <f>VLOOKUP($B708,'Gas wholesale lookups'!$A$4:$L$15,'Inputs - Gas wholesale index'!J$2,FALSE)</f>
        <v>291847.5</v>
      </c>
      <c r="K708" s="12">
        <f>VLOOKUP($B708,'Gas wholesale lookups'!$A$4:$L$15,'Inputs - Gas wholesale index'!K$2,FALSE)</f>
        <v>332991.45454545453</v>
      </c>
      <c r="L708" s="12">
        <f>VLOOKUP($B708,'Gas wholesale lookups'!$A$4:$L$15,'Inputs - Gas wholesale index'!L$2,FALSE)</f>
        <v>208526.18181818182</v>
      </c>
      <c r="M708" s="12">
        <f>VLOOKUP($B708,'Gas wholesale lookups'!$A$4:$L$15,'Inputs - Gas wholesale index'!M$2,FALSE)</f>
        <v>166168.27272727274</v>
      </c>
      <c r="N708" s="12">
        <f>VLOOKUP($B708,'Gas wholesale lookups'!$A$4:$L$15,'Inputs - Gas wholesale index'!N$2,FALSE)</f>
        <v>291847.5</v>
      </c>
      <c r="O708" s="37">
        <f>VLOOKUP($B708,'Gas wholesale lookups'!$A$4:$R$15,'Inputs - Gas wholesale index'!O$2,FALSE)</f>
        <v>0</v>
      </c>
      <c r="P708" s="37">
        <f>VLOOKUP($B708,'Gas wholesale lookups'!$A$4:$R$15,'Inputs - Gas wholesale index'!P$2,FALSE)</f>
        <v>1</v>
      </c>
      <c r="Q708" s="37">
        <f>VLOOKUP($B708,'Gas wholesale lookups'!$A$4:$R$15,'Inputs - Gas wholesale index'!Q$2,FALSE)</f>
        <v>1</v>
      </c>
      <c r="R708" s="37">
        <f>VLOOKUP($B708,'Gas wholesale lookups'!$A$4:$R$15,'Inputs - Gas wholesale index'!R$2,FALSE)</f>
        <v>1</v>
      </c>
      <c r="S708" s="37">
        <f>VLOOKUP($B708,'Gas wholesale lookups'!$A$4:$R$15,'Inputs - Gas wholesale index'!S$2,FALSE)</f>
        <v>1</v>
      </c>
      <c r="T708" s="37">
        <f>VLOOKUP($B708,'Gas wholesale lookups'!$A$4:$R$15,'Inputs - Gas wholesale index'!T$2,FALSE)</f>
        <v>0</v>
      </c>
      <c r="U708" s="12">
        <f t="shared" si="217"/>
        <v>0</v>
      </c>
      <c r="V708" s="12">
        <f t="shared" si="218"/>
        <v>291847.5</v>
      </c>
      <c r="W708" s="12">
        <f t="shared" si="219"/>
        <v>332991.45454545453</v>
      </c>
      <c r="X708" s="12">
        <f t="shared" si="220"/>
        <v>208526.18181818182</v>
      </c>
      <c r="Y708" s="12">
        <f t="shared" si="221"/>
        <v>166168.27272727274</v>
      </c>
      <c r="Z708" s="12">
        <f t="shared" si="222"/>
        <v>0</v>
      </c>
      <c r="AA708" s="12">
        <f t="shared" si="223"/>
        <v>999533.40909090918</v>
      </c>
      <c r="AB708" s="22">
        <f t="shared" si="224"/>
        <v>0</v>
      </c>
      <c r="AC708" s="22">
        <f t="shared" si="225"/>
        <v>0</v>
      </c>
      <c r="AD708" s="22">
        <f t="shared" si="226"/>
        <v>0</v>
      </c>
      <c r="AE708" s="22">
        <f t="shared" si="227"/>
        <v>0</v>
      </c>
      <c r="AF708" s="22">
        <f t="shared" si="228"/>
        <v>0</v>
      </c>
      <c r="AG708" s="22">
        <f t="shared" si="229"/>
        <v>0</v>
      </c>
      <c r="AH708" s="22">
        <f t="shared" si="230"/>
        <v>0</v>
      </c>
      <c r="AI708" s="43" t="str">
        <f t="shared" si="231"/>
        <v>n/a</v>
      </c>
      <c r="AJ708" s="2" t="str">
        <f t="shared" si="214"/>
        <v>2017-18 Winter</v>
      </c>
      <c r="AK708" s="2" t="str">
        <f t="shared" si="215"/>
        <v>2017-18 Summer</v>
      </c>
      <c r="AL708" s="127">
        <v>0</v>
      </c>
    </row>
    <row r="709" spans="1:38">
      <c r="A709" s="46">
        <v>42867</v>
      </c>
      <c r="B709" s="13" t="str">
        <f t="shared" si="216"/>
        <v>May</v>
      </c>
      <c r="C709" s="183"/>
      <c r="D709" s="183"/>
      <c r="E709" s="183"/>
      <c r="F709" s="183"/>
      <c r="G709" s="183"/>
      <c r="H709" s="183"/>
      <c r="I709" s="12">
        <f>VLOOKUP($B709,'Gas wholesale lookups'!$A$4:$L$15,'Inputs - Gas wholesale index'!I$2,FALSE)</f>
        <v>166168.27272727274</v>
      </c>
      <c r="J709" s="12">
        <f>VLOOKUP($B709,'Gas wholesale lookups'!$A$4:$L$15,'Inputs - Gas wholesale index'!J$2,FALSE)</f>
        <v>291847.5</v>
      </c>
      <c r="K709" s="12">
        <f>VLOOKUP($B709,'Gas wholesale lookups'!$A$4:$L$15,'Inputs - Gas wholesale index'!K$2,FALSE)</f>
        <v>332991.45454545453</v>
      </c>
      <c r="L709" s="12">
        <f>VLOOKUP($B709,'Gas wholesale lookups'!$A$4:$L$15,'Inputs - Gas wholesale index'!L$2,FALSE)</f>
        <v>208526.18181818182</v>
      </c>
      <c r="M709" s="12">
        <f>VLOOKUP($B709,'Gas wholesale lookups'!$A$4:$L$15,'Inputs - Gas wholesale index'!M$2,FALSE)</f>
        <v>166168.27272727274</v>
      </c>
      <c r="N709" s="12">
        <f>VLOOKUP($B709,'Gas wholesale lookups'!$A$4:$L$15,'Inputs - Gas wholesale index'!N$2,FALSE)</f>
        <v>291847.5</v>
      </c>
      <c r="O709" s="37">
        <f>VLOOKUP($B709,'Gas wholesale lookups'!$A$4:$R$15,'Inputs - Gas wholesale index'!O$2,FALSE)</f>
        <v>0</v>
      </c>
      <c r="P709" s="37">
        <f>VLOOKUP($B709,'Gas wholesale lookups'!$A$4:$R$15,'Inputs - Gas wholesale index'!P$2,FALSE)</f>
        <v>1</v>
      </c>
      <c r="Q709" s="37">
        <f>VLOOKUP($B709,'Gas wholesale lookups'!$A$4:$R$15,'Inputs - Gas wholesale index'!Q$2,FALSE)</f>
        <v>1</v>
      </c>
      <c r="R709" s="37">
        <f>VLOOKUP($B709,'Gas wholesale lookups'!$A$4:$R$15,'Inputs - Gas wholesale index'!R$2,FALSE)</f>
        <v>1</v>
      </c>
      <c r="S709" s="37">
        <f>VLOOKUP($B709,'Gas wholesale lookups'!$A$4:$R$15,'Inputs - Gas wholesale index'!S$2,FALSE)</f>
        <v>1</v>
      </c>
      <c r="T709" s="37">
        <f>VLOOKUP($B709,'Gas wholesale lookups'!$A$4:$R$15,'Inputs - Gas wholesale index'!T$2,FALSE)</f>
        <v>0</v>
      </c>
      <c r="U709" s="12">
        <f t="shared" si="217"/>
        <v>0</v>
      </c>
      <c r="V709" s="12">
        <f t="shared" si="218"/>
        <v>291847.5</v>
      </c>
      <c r="W709" s="12">
        <f t="shared" si="219"/>
        <v>332991.45454545453</v>
      </c>
      <c r="X709" s="12">
        <f t="shared" si="220"/>
        <v>208526.18181818182</v>
      </c>
      <c r="Y709" s="12">
        <f t="shared" si="221"/>
        <v>166168.27272727274</v>
      </c>
      <c r="Z709" s="12">
        <f t="shared" si="222"/>
        <v>0</v>
      </c>
      <c r="AA709" s="12">
        <f t="shared" si="223"/>
        <v>999533.40909090918</v>
      </c>
      <c r="AB709" s="22">
        <f t="shared" si="224"/>
        <v>0</v>
      </c>
      <c r="AC709" s="22">
        <f t="shared" si="225"/>
        <v>0</v>
      </c>
      <c r="AD709" s="22">
        <f t="shared" si="226"/>
        <v>0</v>
      </c>
      <c r="AE709" s="22">
        <f t="shared" si="227"/>
        <v>0</v>
      </c>
      <c r="AF709" s="22">
        <f t="shared" si="228"/>
        <v>0</v>
      </c>
      <c r="AG709" s="22">
        <f t="shared" si="229"/>
        <v>0</v>
      </c>
      <c r="AH709" s="22">
        <f t="shared" si="230"/>
        <v>0</v>
      </c>
      <c r="AI709" s="43" t="str">
        <f t="shared" si="231"/>
        <v>n/a</v>
      </c>
      <c r="AJ709" s="2" t="str">
        <f t="shared" si="214"/>
        <v>2017-18 Winter</v>
      </c>
      <c r="AK709" s="2" t="str">
        <f t="shared" si="215"/>
        <v>2017-18 Summer</v>
      </c>
      <c r="AL709" s="127">
        <v>0</v>
      </c>
    </row>
    <row r="710" spans="1:38">
      <c r="A710" s="46">
        <v>42870</v>
      </c>
      <c r="B710" s="13" t="str">
        <f t="shared" si="216"/>
        <v>May</v>
      </c>
      <c r="C710" s="183"/>
      <c r="D710" s="183"/>
      <c r="E710" s="183"/>
      <c r="F710" s="183"/>
      <c r="G710" s="183"/>
      <c r="H710" s="183"/>
      <c r="I710" s="12">
        <f>VLOOKUP($B710,'Gas wholesale lookups'!$A$4:$L$15,'Inputs - Gas wholesale index'!I$2,FALSE)</f>
        <v>166168.27272727274</v>
      </c>
      <c r="J710" s="12">
        <f>VLOOKUP($B710,'Gas wholesale lookups'!$A$4:$L$15,'Inputs - Gas wholesale index'!J$2,FALSE)</f>
        <v>291847.5</v>
      </c>
      <c r="K710" s="12">
        <f>VLOOKUP($B710,'Gas wholesale lookups'!$A$4:$L$15,'Inputs - Gas wholesale index'!K$2,FALSE)</f>
        <v>332991.45454545453</v>
      </c>
      <c r="L710" s="12">
        <f>VLOOKUP($B710,'Gas wholesale lookups'!$A$4:$L$15,'Inputs - Gas wholesale index'!L$2,FALSE)</f>
        <v>208526.18181818182</v>
      </c>
      <c r="M710" s="12">
        <f>VLOOKUP($B710,'Gas wholesale lookups'!$A$4:$L$15,'Inputs - Gas wholesale index'!M$2,FALSE)</f>
        <v>166168.27272727274</v>
      </c>
      <c r="N710" s="12">
        <f>VLOOKUP($B710,'Gas wholesale lookups'!$A$4:$L$15,'Inputs - Gas wholesale index'!N$2,FALSE)</f>
        <v>291847.5</v>
      </c>
      <c r="O710" s="37">
        <f>VLOOKUP($B710,'Gas wholesale lookups'!$A$4:$R$15,'Inputs - Gas wholesale index'!O$2,FALSE)</f>
        <v>0</v>
      </c>
      <c r="P710" s="37">
        <f>VLOOKUP($B710,'Gas wholesale lookups'!$A$4:$R$15,'Inputs - Gas wholesale index'!P$2,FALSE)</f>
        <v>1</v>
      </c>
      <c r="Q710" s="37">
        <f>VLOOKUP($B710,'Gas wholesale lookups'!$A$4:$R$15,'Inputs - Gas wholesale index'!Q$2,FALSE)</f>
        <v>1</v>
      </c>
      <c r="R710" s="37">
        <f>VLOOKUP($B710,'Gas wholesale lookups'!$A$4:$R$15,'Inputs - Gas wholesale index'!R$2,FALSE)</f>
        <v>1</v>
      </c>
      <c r="S710" s="37">
        <f>VLOOKUP($B710,'Gas wholesale lookups'!$A$4:$R$15,'Inputs - Gas wholesale index'!S$2,FALSE)</f>
        <v>1</v>
      </c>
      <c r="T710" s="37">
        <f>VLOOKUP($B710,'Gas wholesale lookups'!$A$4:$R$15,'Inputs - Gas wholesale index'!T$2,FALSE)</f>
        <v>0</v>
      </c>
      <c r="U710" s="12">
        <f t="shared" si="217"/>
        <v>0</v>
      </c>
      <c r="V710" s="12">
        <f t="shared" si="218"/>
        <v>291847.5</v>
      </c>
      <c r="W710" s="12">
        <f t="shared" si="219"/>
        <v>332991.45454545453</v>
      </c>
      <c r="X710" s="12">
        <f t="shared" si="220"/>
        <v>208526.18181818182</v>
      </c>
      <c r="Y710" s="12">
        <f t="shared" si="221"/>
        <v>166168.27272727274</v>
      </c>
      <c r="Z710" s="12">
        <f t="shared" si="222"/>
        <v>0</v>
      </c>
      <c r="AA710" s="12">
        <f t="shared" si="223"/>
        <v>999533.40909090918</v>
      </c>
      <c r="AB710" s="22">
        <f t="shared" si="224"/>
        <v>0</v>
      </c>
      <c r="AC710" s="22">
        <f t="shared" si="225"/>
        <v>0</v>
      </c>
      <c r="AD710" s="22">
        <f t="shared" si="226"/>
        <v>0</v>
      </c>
      <c r="AE710" s="22">
        <f t="shared" si="227"/>
        <v>0</v>
      </c>
      <c r="AF710" s="22">
        <f t="shared" si="228"/>
        <v>0</v>
      </c>
      <c r="AG710" s="22">
        <f t="shared" si="229"/>
        <v>0</v>
      </c>
      <c r="AH710" s="22">
        <f t="shared" si="230"/>
        <v>0</v>
      </c>
      <c r="AI710" s="43" t="str">
        <f t="shared" si="231"/>
        <v>n/a</v>
      </c>
      <c r="AJ710" s="2" t="str">
        <f t="shared" si="214"/>
        <v>2017-18 Winter</v>
      </c>
      <c r="AK710" s="2" t="str">
        <f t="shared" si="215"/>
        <v>2017-18 Summer</v>
      </c>
      <c r="AL710" s="127">
        <v>0</v>
      </c>
    </row>
    <row r="711" spans="1:38">
      <c r="A711" s="46">
        <v>42871</v>
      </c>
      <c r="B711" s="13" t="str">
        <f t="shared" si="216"/>
        <v>May</v>
      </c>
      <c r="C711" s="183"/>
      <c r="D711" s="183"/>
      <c r="E711" s="183"/>
      <c r="F711" s="183"/>
      <c r="G711" s="183"/>
      <c r="H711" s="183"/>
      <c r="I711" s="12">
        <f>VLOOKUP($B711,'Gas wholesale lookups'!$A$4:$L$15,'Inputs - Gas wholesale index'!I$2,FALSE)</f>
        <v>166168.27272727274</v>
      </c>
      <c r="J711" s="12">
        <f>VLOOKUP($B711,'Gas wholesale lookups'!$A$4:$L$15,'Inputs - Gas wholesale index'!J$2,FALSE)</f>
        <v>291847.5</v>
      </c>
      <c r="K711" s="12">
        <f>VLOOKUP($B711,'Gas wholesale lookups'!$A$4:$L$15,'Inputs - Gas wholesale index'!K$2,FALSE)</f>
        <v>332991.45454545453</v>
      </c>
      <c r="L711" s="12">
        <f>VLOOKUP($B711,'Gas wholesale lookups'!$A$4:$L$15,'Inputs - Gas wholesale index'!L$2,FALSE)</f>
        <v>208526.18181818182</v>
      </c>
      <c r="M711" s="12">
        <f>VLOOKUP($B711,'Gas wholesale lookups'!$A$4:$L$15,'Inputs - Gas wholesale index'!M$2,FALSE)</f>
        <v>166168.27272727274</v>
      </c>
      <c r="N711" s="12">
        <f>VLOOKUP($B711,'Gas wholesale lookups'!$A$4:$L$15,'Inputs - Gas wholesale index'!N$2,FALSE)</f>
        <v>291847.5</v>
      </c>
      <c r="O711" s="37">
        <f>VLOOKUP($B711,'Gas wholesale lookups'!$A$4:$R$15,'Inputs - Gas wholesale index'!O$2,FALSE)</f>
        <v>0</v>
      </c>
      <c r="P711" s="37">
        <f>VLOOKUP($B711,'Gas wholesale lookups'!$A$4:$R$15,'Inputs - Gas wholesale index'!P$2,FALSE)</f>
        <v>1</v>
      </c>
      <c r="Q711" s="37">
        <f>VLOOKUP($B711,'Gas wholesale lookups'!$A$4:$R$15,'Inputs - Gas wholesale index'!Q$2,FALSE)</f>
        <v>1</v>
      </c>
      <c r="R711" s="37">
        <f>VLOOKUP($B711,'Gas wholesale lookups'!$A$4:$R$15,'Inputs - Gas wholesale index'!R$2,FALSE)</f>
        <v>1</v>
      </c>
      <c r="S711" s="37">
        <f>VLOOKUP($B711,'Gas wholesale lookups'!$A$4:$R$15,'Inputs - Gas wholesale index'!S$2,FALSE)</f>
        <v>1</v>
      </c>
      <c r="T711" s="37">
        <f>VLOOKUP($B711,'Gas wholesale lookups'!$A$4:$R$15,'Inputs - Gas wholesale index'!T$2,FALSE)</f>
        <v>0</v>
      </c>
      <c r="U711" s="12">
        <f t="shared" si="217"/>
        <v>0</v>
      </c>
      <c r="V711" s="12">
        <f t="shared" si="218"/>
        <v>291847.5</v>
      </c>
      <c r="W711" s="12">
        <f t="shared" si="219"/>
        <v>332991.45454545453</v>
      </c>
      <c r="X711" s="12">
        <f t="shared" si="220"/>
        <v>208526.18181818182</v>
      </c>
      <c r="Y711" s="12">
        <f t="shared" si="221"/>
        <v>166168.27272727274</v>
      </c>
      <c r="Z711" s="12">
        <f t="shared" si="222"/>
        <v>0</v>
      </c>
      <c r="AA711" s="12">
        <f t="shared" si="223"/>
        <v>999533.40909090918</v>
      </c>
      <c r="AB711" s="22">
        <f t="shared" si="224"/>
        <v>0</v>
      </c>
      <c r="AC711" s="22">
        <f t="shared" si="225"/>
        <v>0</v>
      </c>
      <c r="AD711" s="22">
        <f t="shared" si="226"/>
        <v>0</v>
      </c>
      <c r="AE711" s="22">
        <f t="shared" si="227"/>
        <v>0</v>
      </c>
      <c r="AF711" s="22">
        <f t="shared" si="228"/>
        <v>0</v>
      </c>
      <c r="AG711" s="22">
        <f t="shared" si="229"/>
        <v>0</v>
      </c>
      <c r="AH711" s="22">
        <f t="shared" si="230"/>
        <v>0</v>
      </c>
      <c r="AI711" s="43" t="str">
        <f t="shared" si="231"/>
        <v>n/a</v>
      </c>
      <c r="AJ711" s="2" t="str">
        <f t="shared" si="214"/>
        <v>2017-18 Winter</v>
      </c>
      <c r="AK711" s="2" t="str">
        <f t="shared" si="215"/>
        <v>2017-18 Summer</v>
      </c>
      <c r="AL711" s="127">
        <v>0</v>
      </c>
    </row>
    <row r="712" spans="1:38">
      <c r="A712" s="46">
        <v>42872</v>
      </c>
      <c r="B712" s="13" t="str">
        <f t="shared" si="216"/>
        <v>May</v>
      </c>
      <c r="C712" s="183"/>
      <c r="D712" s="183"/>
      <c r="E712" s="183"/>
      <c r="F712" s="183"/>
      <c r="G712" s="183"/>
      <c r="H712" s="183"/>
      <c r="I712" s="12">
        <f>VLOOKUP($B712,'Gas wholesale lookups'!$A$4:$L$15,'Inputs - Gas wholesale index'!I$2,FALSE)</f>
        <v>166168.27272727274</v>
      </c>
      <c r="J712" s="12">
        <f>VLOOKUP($B712,'Gas wholesale lookups'!$A$4:$L$15,'Inputs - Gas wholesale index'!J$2,FALSE)</f>
        <v>291847.5</v>
      </c>
      <c r="K712" s="12">
        <f>VLOOKUP($B712,'Gas wholesale lookups'!$A$4:$L$15,'Inputs - Gas wholesale index'!K$2,FALSE)</f>
        <v>332991.45454545453</v>
      </c>
      <c r="L712" s="12">
        <f>VLOOKUP($B712,'Gas wholesale lookups'!$A$4:$L$15,'Inputs - Gas wholesale index'!L$2,FALSE)</f>
        <v>208526.18181818182</v>
      </c>
      <c r="M712" s="12">
        <f>VLOOKUP($B712,'Gas wholesale lookups'!$A$4:$L$15,'Inputs - Gas wholesale index'!M$2,FALSE)</f>
        <v>166168.27272727274</v>
      </c>
      <c r="N712" s="12">
        <f>VLOOKUP($B712,'Gas wholesale lookups'!$A$4:$L$15,'Inputs - Gas wholesale index'!N$2,FALSE)</f>
        <v>291847.5</v>
      </c>
      <c r="O712" s="37">
        <f>VLOOKUP($B712,'Gas wholesale lookups'!$A$4:$R$15,'Inputs - Gas wholesale index'!O$2,FALSE)</f>
        <v>0</v>
      </c>
      <c r="P712" s="37">
        <f>VLOOKUP($B712,'Gas wholesale lookups'!$A$4:$R$15,'Inputs - Gas wholesale index'!P$2,FALSE)</f>
        <v>1</v>
      </c>
      <c r="Q712" s="37">
        <f>VLOOKUP($B712,'Gas wholesale lookups'!$A$4:$R$15,'Inputs - Gas wholesale index'!Q$2,FALSE)</f>
        <v>1</v>
      </c>
      <c r="R712" s="37">
        <f>VLOOKUP($B712,'Gas wholesale lookups'!$A$4:$R$15,'Inputs - Gas wholesale index'!R$2,FALSE)</f>
        <v>1</v>
      </c>
      <c r="S712" s="37">
        <f>VLOOKUP($B712,'Gas wholesale lookups'!$A$4:$R$15,'Inputs - Gas wholesale index'!S$2,FALSE)</f>
        <v>1</v>
      </c>
      <c r="T712" s="37">
        <f>VLOOKUP($B712,'Gas wholesale lookups'!$A$4:$R$15,'Inputs - Gas wholesale index'!T$2,FALSE)</f>
        <v>0</v>
      </c>
      <c r="U712" s="12">
        <f t="shared" si="217"/>
        <v>0</v>
      </c>
      <c r="V712" s="12">
        <f t="shared" si="218"/>
        <v>291847.5</v>
      </c>
      <c r="W712" s="12">
        <f t="shared" si="219"/>
        <v>332991.45454545453</v>
      </c>
      <c r="X712" s="12">
        <f t="shared" si="220"/>
        <v>208526.18181818182</v>
      </c>
      <c r="Y712" s="12">
        <f t="shared" si="221"/>
        <v>166168.27272727274</v>
      </c>
      <c r="Z712" s="12">
        <f t="shared" si="222"/>
        <v>0</v>
      </c>
      <c r="AA712" s="12">
        <f t="shared" si="223"/>
        <v>999533.40909090918</v>
      </c>
      <c r="AB712" s="22">
        <f t="shared" si="224"/>
        <v>0</v>
      </c>
      <c r="AC712" s="22">
        <f t="shared" si="225"/>
        <v>0</v>
      </c>
      <c r="AD712" s="22">
        <f t="shared" si="226"/>
        <v>0</v>
      </c>
      <c r="AE712" s="22">
        <f t="shared" si="227"/>
        <v>0</v>
      </c>
      <c r="AF712" s="22">
        <f t="shared" si="228"/>
        <v>0</v>
      </c>
      <c r="AG712" s="22">
        <f t="shared" si="229"/>
        <v>0</v>
      </c>
      <c r="AH712" s="22">
        <f t="shared" si="230"/>
        <v>0</v>
      </c>
      <c r="AI712" s="43" t="str">
        <f t="shared" si="231"/>
        <v>n/a</v>
      </c>
      <c r="AJ712" s="2" t="str">
        <f t="shared" si="214"/>
        <v>2017-18 Winter</v>
      </c>
      <c r="AK712" s="2" t="str">
        <f t="shared" si="215"/>
        <v>2017-18 Summer</v>
      </c>
      <c r="AL712" s="127">
        <v>0</v>
      </c>
    </row>
    <row r="713" spans="1:38">
      <c r="A713" s="46">
        <v>42873</v>
      </c>
      <c r="B713" s="13" t="str">
        <f t="shared" si="216"/>
        <v>May</v>
      </c>
      <c r="C713" s="183"/>
      <c r="D713" s="183"/>
      <c r="E713" s="183"/>
      <c r="F713" s="183"/>
      <c r="G713" s="183"/>
      <c r="H713" s="183"/>
      <c r="I713" s="12">
        <f>VLOOKUP($B713,'Gas wholesale lookups'!$A$4:$L$15,'Inputs - Gas wholesale index'!I$2,FALSE)</f>
        <v>166168.27272727274</v>
      </c>
      <c r="J713" s="12">
        <f>VLOOKUP($B713,'Gas wholesale lookups'!$A$4:$L$15,'Inputs - Gas wholesale index'!J$2,FALSE)</f>
        <v>291847.5</v>
      </c>
      <c r="K713" s="12">
        <f>VLOOKUP($B713,'Gas wholesale lookups'!$A$4:$L$15,'Inputs - Gas wholesale index'!K$2,FALSE)</f>
        <v>332991.45454545453</v>
      </c>
      <c r="L713" s="12">
        <f>VLOOKUP($B713,'Gas wholesale lookups'!$A$4:$L$15,'Inputs - Gas wholesale index'!L$2,FALSE)</f>
        <v>208526.18181818182</v>
      </c>
      <c r="M713" s="12">
        <f>VLOOKUP($B713,'Gas wholesale lookups'!$A$4:$L$15,'Inputs - Gas wholesale index'!M$2,FALSE)</f>
        <v>166168.27272727274</v>
      </c>
      <c r="N713" s="12">
        <f>VLOOKUP($B713,'Gas wholesale lookups'!$A$4:$L$15,'Inputs - Gas wholesale index'!N$2,FALSE)</f>
        <v>291847.5</v>
      </c>
      <c r="O713" s="37">
        <f>VLOOKUP($B713,'Gas wholesale lookups'!$A$4:$R$15,'Inputs - Gas wholesale index'!O$2,FALSE)</f>
        <v>0</v>
      </c>
      <c r="P713" s="37">
        <f>VLOOKUP($B713,'Gas wholesale lookups'!$A$4:$R$15,'Inputs - Gas wholesale index'!P$2,FALSE)</f>
        <v>1</v>
      </c>
      <c r="Q713" s="37">
        <f>VLOOKUP($B713,'Gas wholesale lookups'!$A$4:$R$15,'Inputs - Gas wholesale index'!Q$2,FALSE)</f>
        <v>1</v>
      </c>
      <c r="R713" s="37">
        <f>VLOOKUP($B713,'Gas wholesale lookups'!$A$4:$R$15,'Inputs - Gas wholesale index'!R$2,FALSE)</f>
        <v>1</v>
      </c>
      <c r="S713" s="37">
        <f>VLOOKUP($B713,'Gas wholesale lookups'!$A$4:$R$15,'Inputs - Gas wholesale index'!S$2,FALSE)</f>
        <v>1</v>
      </c>
      <c r="T713" s="37">
        <f>VLOOKUP($B713,'Gas wholesale lookups'!$A$4:$R$15,'Inputs - Gas wholesale index'!T$2,FALSE)</f>
        <v>0</v>
      </c>
      <c r="U713" s="12">
        <f t="shared" si="217"/>
        <v>0</v>
      </c>
      <c r="V713" s="12">
        <f t="shared" si="218"/>
        <v>291847.5</v>
      </c>
      <c r="W713" s="12">
        <f t="shared" si="219"/>
        <v>332991.45454545453</v>
      </c>
      <c r="X713" s="12">
        <f t="shared" si="220"/>
        <v>208526.18181818182</v>
      </c>
      <c r="Y713" s="12">
        <f t="shared" si="221"/>
        <v>166168.27272727274</v>
      </c>
      <c r="Z713" s="12">
        <f t="shared" si="222"/>
        <v>0</v>
      </c>
      <c r="AA713" s="12">
        <f t="shared" si="223"/>
        <v>999533.40909090918</v>
      </c>
      <c r="AB713" s="22">
        <f t="shared" si="224"/>
        <v>0</v>
      </c>
      <c r="AC713" s="22">
        <f t="shared" si="225"/>
        <v>0</v>
      </c>
      <c r="AD713" s="22">
        <f t="shared" si="226"/>
        <v>0</v>
      </c>
      <c r="AE713" s="22">
        <f t="shared" si="227"/>
        <v>0</v>
      </c>
      <c r="AF713" s="22">
        <f t="shared" si="228"/>
        <v>0</v>
      </c>
      <c r="AG713" s="22">
        <f t="shared" si="229"/>
        <v>0</v>
      </c>
      <c r="AH713" s="22">
        <f t="shared" si="230"/>
        <v>0</v>
      </c>
      <c r="AI713" s="43" t="str">
        <f t="shared" si="231"/>
        <v>n/a</v>
      </c>
      <c r="AJ713" s="2" t="str">
        <f t="shared" si="214"/>
        <v>2017-18 Winter</v>
      </c>
      <c r="AK713" s="2" t="str">
        <f t="shared" si="215"/>
        <v>2017-18 Summer</v>
      </c>
      <c r="AL713" s="127">
        <v>0</v>
      </c>
    </row>
    <row r="714" spans="1:38">
      <c r="A714" s="46">
        <v>42874</v>
      </c>
      <c r="B714" s="13" t="str">
        <f t="shared" si="216"/>
        <v>May</v>
      </c>
      <c r="C714" s="183"/>
      <c r="D714" s="183"/>
      <c r="E714" s="183"/>
      <c r="F714" s="183"/>
      <c r="G714" s="183"/>
      <c r="H714" s="183"/>
      <c r="I714" s="12">
        <f>VLOOKUP($B714,'Gas wholesale lookups'!$A$4:$L$15,'Inputs - Gas wholesale index'!I$2,FALSE)</f>
        <v>166168.27272727274</v>
      </c>
      <c r="J714" s="12">
        <f>VLOOKUP($B714,'Gas wholesale lookups'!$A$4:$L$15,'Inputs - Gas wholesale index'!J$2,FALSE)</f>
        <v>291847.5</v>
      </c>
      <c r="K714" s="12">
        <f>VLOOKUP($B714,'Gas wholesale lookups'!$A$4:$L$15,'Inputs - Gas wholesale index'!K$2,FALSE)</f>
        <v>332991.45454545453</v>
      </c>
      <c r="L714" s="12">
        <f>VLOOKUP($B714,'Gas wholesale lookups'!$A$4:$L$15,'Inputs - Gas wholesale index'!L$2,FALSE)</f>
        <v>208526.18181818182</v>
      </c>
      <c r="M714" s="12">
        <f>VLOOKUP($B714,'Gas wholesale lookups'!$A$4:$L$15,'Inputs - Gas wholesale index'!M$2,FALSE)</f>
        <v>166168.27272727274</v>
      </c>
      <c r="N714" s="12">
        <f>VLOOKUP($B714,'Gas wholesale lookups'!$A$4:$L$15,'Inputs - Gas wholesale index'!N$2,FALSE)</f>
        <v>291847.5</v>
      </c>
      <c r="O714" s="37">
        <f>VLOOKUP($B714,'Gas wholesale lookups'!$A$4:$R$15,'Inputs - Gas wholesale index'!O$2,FALSE)</f>
        <v>0</v>
      </c>
      <c r="P714" s="37">
        <f>VLOOKUP($B714,'Gas wholesale lookups'!$A$4:$R$15,'Inputs - Gas wholesale index'!P$2,FALSE)</f>
        <v>1</v>
      </c>
      <c r="Q714" s="37">
        <f>VLOOKUP($B714,'Gas wholesale lookups'!$A$4:$R$15,'Inputs - Gas wholesale index'!Q$2,FALSE)</f>
        <v>1</v>
      </c>
      <c r="R714" s="37">
        <f>VLOOKUP($B714,'Gas wholesale lookups'!$A$4:$R$15,'Inputs - Gas wholesale index'!R$2,FALSE)</f>
        <v>1</v>
      </c>
      <c r="S714" s="37">
        <f>VLOOKUP($B714,'Gas wholesale lookups'!$A$4:$R$15,'Inputs - Gas wholesale index'!S$2,FALSE)</f>
        <v>1</v>
      </c>
      <c r="T714" s="37">
        <f>VLOOKUP($B714,'Gas wholesale lookups'!$A$4:$R$15,'Inputs - Gas wholesale index'!T$2,FALSE)</f>
        <v>0</v>
      </c>
      <c r="U714" s="12">
        <f t="shared" si="217"/>
        <v>0</v>
      </c>
      <c r="V714" s="12">
        <f t="shared" si="218"/>
        <v>291847.5</v>
      </c>
      <c r="W714" s="12">
        <f t="shared" si="219"/>
        <v>332991.45454545453</v>
      </c>
      <c r="X714" s="12">
        <f t="shared" si="220"/>
        <v>208526.18181818182</v>
      </c>
      <c r="Y714" s="12">
        <f t="shared" si="221"/>
        <v>166168.27272727274</v>
      </c>
      <c r="Z714" s="12">
        <f t="shared" si="222"/>
        <v>0</v>
      </c>
      <c r="AA714" s="12">
        <f t="shared" si="223"/>
        <v>999533.40909090918</v>
      </c>
      <c r="AB714" s="22">
        <f t="shared" si="224"/>
        <v>0</v>
      </c>
      <c r="AC714" s="22">
        <f t="shared" si="225"/>
        <v>0</v>
      </c>
      <c r="AD714" s="22">
        <f t="shared" si="226"/>
        <v>0</v>
      </c>
      <c r="AE714" s="22">
        <f t="shared" si="227"/>
        <v>0</v>
      </c>
      <c r="AF714" s="22">
        <f t="shared" si="228"/>
        <v>0</v>
      </c>
      <c r="AG714" s="22">
        <f t="shared" si="229"/>
        <v>0</v>
      </c>
      <c r="AH714" s="22">
        <f t="shared" si="230"/>
        <v>0</v>
      </c>
      <c r="AI714" s="43" t="str">
        <f t="shared" si="231"/>
        <v>n/a</v>
      </c>
      <c r="AJ714" s="2" t="str">
        <f t="shared" si="214"/>
        <v>2017-18 Winter</v>
      </c>
      <c r="AK714" s="2" t="str">
        <f t="shared" si="215"/>
        <v>2017-18 Summer</v>
      </c>
      <c r="AL714" s="127">
        <v>0</v>
      </c>
    </row>
    <row r="715" spans="1:38">
      <c r="A715" s="46">
        <v>42877</v>
      </c>
      <c r="B715" s="13" t="str">
        <f t="shared" si="216"/>
        <v>May</v>
      </c>
      <c r="C715" s="183"/>
      <c r="D715" s="183"/>
      <c r="E715" s="183"/>
      <c r="F715" s="183"/>
      <c r="G715" s="183"/>
      <c r="H715" s="183"/>
      <c r="I715" s="12">
        <f>VLOOKUP($B715,'Gas wholesale lookups'!$A$4:$L$15,'Inputs - Gas wholesale index'!I$2,FALSE)</f>
        <v>166168.27272727274</v>
      </c>
      <c r="J715" s="12">
        <f>VLOOKUP($B715,'Gas wholesale lookups'!$A$4:$L$15,'Inputs - Gas wholesale index'!J$2,FALSE)</f>
        <v>291847.5</v>
      </c>
      <c r="K715" s="12">
        <f>VLOOKUP($B715,'Gas wholesale lookups'!$A$4:$L$15,'Inputs - Gas wholesale index'!K$2,FALSE)</f>
        <v>332991.45454545453</v>
      </c>
      <c r="L715" s="12">
        <f>VLOOKUP($B715,'Gas wholesale lookups'!$A$4:$L$15,'Inputs - Gas wholesale index'!L$2,FALSE)</f>
        <v>208526.18181818182</v>
      </c>
      <c r="M715" s="12">
        <f>VLOOKUP($B715,'Gas wholesale lookups'!$A$4:$L$15,'Inputs - Gas wholesale index'!M$2,FALSE)</f>
        <v>166168.27272727274</v>
      </c>
      <c r="N715" s="12">
        <f>VLOOKUP($B715,'Gas wholesale lookups'!$A$4:$L$15,'Inputs - Gas wholesale index'!N$2,FALSE)</f>
        <v>291847.5</v>
      </c>
      <c r="O715" s="37">
        <f>VLOOKUP($B715,'Gas wholesale lookups'!$A$4:$R$15,'Inputs - Gas wholesale index'!O$2,FALSE)</f>
        <v>0</v>
      </c>
      <c r="P715" s="37">
        <f>VLOOKUP($B715,'Gas wholesale lookups'!$A$4:$R$15,'Inputs - Gas wholesale index'!P$2,FALSE)</f>
        <v>1</v>
      </c>
      <c r="Q715" s="37">
        <f>VLOOKUP($B715,'Gas wholesale lookups'!$A$4:$R$15,'Inputs - Gas wholesale index'!Q$2,FALSE)</f>
        <v>1</v>
      </c>
      <c r="R715" s="37">
        <f>VLOOKUP($B715,'Gas wholesale lookups'!$A$4:$R$15,'Inputs - Gas wholesale index'!R$2,FALSE)</f>
        <v>1</v>
      </c>
      <c r="S715" s="37">
        <f>VLOOKUP($B715,'Gas wholesale lookups'!$A$4:$R$15,'Inputs - Gas wholesale index'!S$2,FALSE)</f>
        <v>1</v>
      </c>
      <c r="T715" s="37">
        <f>VLOOKUP($B715,'Gas wholesale lookups'!$A$4:$R$15,'Inputs - Gas wholesale index'!T$2,FALSE)</f>
        <v>0</v>
      </c>
      <c r="U715" s="12">
        <f t="shared" si="217"/>
        <v>0</v>
      </c>
      <c r="V715" s="12">
        <f t="shared" si="218"/>
        <v>291847.5</v>
      </c>
      <c r="W715" s="12">
        <f t="shared" si="219"/>
        <v>332991.45454545453</v>
      </c>
      <c r="X715" s="12">
        <f t="shared" si="220"/>
        <v>208526.18181818182</v>
      </c>
      <c r="Y715" s="12">
        <f t="shared" si="221"/>
        <v>166168.27272727274</v>
      </c>
      <c r="Z715" s="12">
        <f t="shared" si="222"/>
        <v>0</v>
      </c>
      <c r="AA715" s="12">
        <f t="shared" si="223"/>
        <v>999533.40909090918</v>
      </c>
      <c r="AB715" s="22">
        <f t="shared" si="224"/>
        <v>0</v>
      </c>
      <c r="AC715" s="22">
        <f t="shared" si="225"/>
        <v>0</v>
      </c>
      <c r="AD715" s="22">
        <f t="shared" si="226"/>
        <v>0</v>
      </c>
      <c r="AE715" s="22">
        <f t="shared" si="227"/>
        <v>0</v>
      </c>
      <c r="AF715" s="22">
        <f t="shared" si="228"/>
        <v>0</v>
      </c>
      <c r="AG715" s="22">
        <f t="shared" si="229"/>
        <v>0</v>
      </c>
      <c r="AH715" s="22">
        <f t="shared" si="230"/>
        <v>0</v>
      </c>
      <c r="AI715" s="43" t="str">
        <f t="shared" si="231"/>
        <v>n/a</v>
      </c>
      <c r="AJ715" s="2" t="str">
        <f t="shared" si="214"/>
        <v>2017-18 Winter</v>
      </c>
      <c r="AK715" s="2" t="str">
        <f t="shared" si="215"/>
        <v>2017-18 Summer</v>
      </c>
      <c r="AL715" s="127">
        <v>0</v>
      </c>
    </row>
    <row r="716" spans="1:38">
      <c r="A716" s="46">
        <v>42878</v>
      </c>
      <c r="B716" s="13" t="str">
        <f t="shared" si="216"/>
        <v>May</v>
      </c>
      <c r="C716" s="183"/>
      <c r="D716" s="183"/>
      <c r="E716" s="183"/>
      <c r="F716" s="183"/>
      <c r="G716" s="183"/>
      <c r="H716" s="183"/>
      <c r="I716" s="12">
        <f>VLOOKUP($B716,'Gas wholesale lookups'!$A$4:$L$15,'Inputs - Gas wholesale index'!I$2,FALSE)</f>
        <v>166168.27272727274</v>
      </c>
      <c r="J716" s="12">
        <f>VLOOKUP($B716,'Gas wholesale lookups'!$A$4:$L$15,'Inputs - Gas wholesale index'!J$2,FALSE)</f>
        <v>291847.5</v>
      </c>
      <c r="K716" s="12">
        <f>VLOOKUP($B716,'Gas wholesale lookups'!$A$4:$L$15,'Inputs - Gas wholesale index'!K$2,FALSE)</f>
        <v>332991.45454545453</v>
      </c>
      <c r="L716" s="12">
        <f>VLOOKUP($B716,'Gas wholesale lookups'!$A$4:$L$15,'Inputs - Gas wholesale index'!L$2,FALSE)</f>
        <v>208526.18181818182</v>
      </c>
      <c r="M716" s="12">
        <f>VLOOKUP($B716,'Gas wholesale lookups'!$A$4:$L$15,'Inputs - Gas wholesale index'!M$2,FALSE)</f>
        <v>166168.27272727274</v>
      </c>
      <c r="N716" s="12">
        <f>VLOOKUP($B716,'Gas wholesale lookups'!$A$4:$L$15,'Inputs - Gas wholesale index'!N$2,FALSE)</f>
        <v>291847.5</v>
      </c>
      <c r="O716" s="37">
        <f>VLOOKUP($B716,'Gas wholesale lookups'!$A$4:$R$15,'Inputs - Gas wholesale index'!O$2,FALSE)</f>
        <v>0</v>
      </c>
      <c r="P716" s="37">
        <f>VLOOKUP($B716,'Gas wholesale lookups'!$A$4:$R$15,'Inputs - Gas wholesale index'!P$2,FALSE)</f>
        <v>1</v>
      </c>
      <c r="Q716" s="37">
        <f>VLOOKUP($B716,'Gas wholesale lookups'!$A$4:$R$15,'Inputs - Gas wholesale index'!Q$2,FALSE)</f>
        <v>1</v>
      </c>
      <c r="R716" s="37">
        <f>VLOOKUP($B716,'Gas wholesale lookups'!$A$4:$R$15,'Inputs - Gas wholesale index'!R$2,FALSE)</f>
        <v>1</v>
      </c>
      <c r="S716" s="37">
        <f>VLOOKUP($B716,'Gas wholesale lookups'!$A$4:$R$15,'Inputs - Gas wholesale index'!S$2,FALSE)</f>
        <v>1</v>
      </c>
      <c r="T716" s="37">
        <f>VLOOKUP($B716,'Gas wholesale lookups'!$A$4:$R$15,'Inputs - Gas wholesale index'!T$2,FALSE)</f>
        <v>0</v>
      </c>
      <c r="U716" s="12">
        <f t="shared" si="217"/>
        <v>0</v>
      </c>
      <c r="V716" s="12">
        <f t="shared" si="218"/>
        <v>291847.5</v>
      </c>
      <c r="W716" s="12">
        <f t="shared" si="219"/>
        <v>332991.45454545453</v>
      </c>
      <c r="X716" s="12">
        <f t="shared" si="220"/>
        <v>208526.18181818182</v>
      </c>
      <c r="Y716" s="12">
        <f t="shared" si="221"/>
        <v>166168.27272727274</v>
      </c>
      <c r="Z716" s="12">
        <f t="shared" si="222"/>
        <v>0</v>
      </c>
      <c r="AA716" s="12">
        <f t="shared" si="223"/>
        <v>999533.40909090918</v>
      </c>
      <c r="AB716" s="22">
        <f t="shared" si="224"/>
        <v>0</v>
      </c>
      <c r="AC716" s="22">
        <f t="shared" si="225"/>
        <v>0</v>
      </c>
      <c r="AD716" s="22">
        <f t="shared" si="226"/>
        <v>0</v>
      </c>
      <c r="AE716" s="22">
        <f t="shared" si="227"/>
        <v>0</v>
      </c>
      <c r="AF716" s="22">
        <f t="shared" si="228"/>
        <v>0</v>
      </c>
      <c r="AG716" s="22">
        <f t="shared" si="229"/>
        <v>0</v>
      </c>
      <c r="AH716" s="22">
        <f t="shared" si="230"/>
        <v>0</v>
      </c>
      <c r="AI716" s="43" t="str">
        <f t="shared" si="231"/>
        <v>n/a</v>
      </c>
      <c r="AJ716" s="2" t="str">
        <f t="shared" si="214"/>
        <v>2017-18 Winter</v>
      </c>
      <c r="AK716" s="2" t="str">
        <f t="shared" si="215"/>
        <v>2017-18 Summer</v>
      </c>
      <c r="AL716" s="127">
        <v>0</v>
      </c>
    </row>
    <row r="717" spans="1:38">
      <c r="A717" s="46">
        <v>42879</v>
      </c>
      <c r="B717" s="13" t="str">
        <f t="shared" si="216"/>
        <v>May</v>
      </c>
      <c r="C717" s="183"/>
      <c r="D717" s="183"/>
      <c r="E717" s="183"/>
      <c r="F717" s="183"/>
      <c r="G717" s="183"/>
      <c r="H717" s="183"/>
      <c r="I717" s="12">
        <f>VLOOKUP($B717,'Gas wholesale lookups'!$A$4:$L$15,'Inputs - Gas wholesale index'!I$2,FALSE)</f>
        <v>166168.27272727274</v>
      </c>
      <c r="J717" s="12">
        <f>VLOOKUP($B717,'Gas wholesale lookups'!$A$4:$L$15,'Inputs - Gas wholesale index'!J$2,FALSE)</f>
        <v>291847.5</v>
      </c>
      <c r="K717" s="12">
        <f>VLOOKUP($B717,'Gas wholesale lookups'!$A$4:$L$15,'Inputs - Gas wholesale index'!K$2,FALSE)</f>
        <v>332991.45454545453</v>
      </c>
      <c r="L717" s="12">
        <f>VLOOKUP($B717,'Gas wholesale lookups'!$A$4:$L$15,'Inputs - Gas wholesale index'!L$2,FALSE)</f>
        <v>208526.18181818182</v>
      </c>
      <c r="M717" s="12">
        <f>VLOOKUP($B717,'Gas wholesale lookups'!$A$4:$L$15,'Inputs - Gas wholesale index'!M$2,FALSE)</f>
        <v>166168.27272727274</v>
      </c>
      <c r="N717" s="12">
        <f>VLOOKUP($B717,'Gas wholesale lookups'!$A$4:$L$15,'Inputs - Gas wholesale index'!N$2,FALSE)</f>
        <v>291847.5</v>
      </c>
      <c r="O717" s="37">
        <f>VLOOKUP($B717,'Gas wholesale lookups'!$A$4:$R$15,'Inputs - Gas wholesale index'!O$2,FALSE)</f>
        <v>0</v>
      </c>
      <c r="P717" s="37">
        <f>VLOOKUP($B717,'Gas wholesale lookups'!$A$4:$R$15,'Inputs - Gas wholesale index'!P$2,FALSE)</f>
        <v>1</v>
      </c>
      <c r="Q717" s="37">
        <f>VLOOKUP($B717,'Gas wholesale lookups'!$A$4:$R$15,'Inputs - Gas wholesale index'!Q$2,FALSE)</f>
        <v>1</v>
      </c>
      <c r="R717" s="37">
        <f>VLOOKUP($B717,'Gas wholesale lookups'!$A$4:$R$15,'Inputs - Gas wholesale index'!R$2,FALSE)</f>
        <v>1</v>
      </c>
      <c r="S717" s="37">
        <f>VLOOKUP($B717,'Gas wholesale lookups'!$A$4:$R$15,'Inputs - Gas wholesale index'!S$2,FALSE)</f>
        <v>1</v>
      </c>
      <c r="T717" s="37">
        <f>VLOOKUP($B717,'Gas wholesale lookups'!$A$4:$R$15,'Inputs - Gas wholesale index'!T$2,FALSE)</f>
        <v>0</v>
      </c>
      <c r="U717" s="12">
        <f t="shared" si="217"/>
        <v>0</v>
      </c>
      <c r="V717" s="12">
        <f t="shared" si="218"/>
        <v>291847.5</v>
      </c>
      <c r="W717" s="12">
        <f t="shared" si="219"/>
        <v>332991.45454545453</v>
      </c>
      <c r="X717" s="12">
        <f t="shared" si="220"/>
        <v>208526.18181818182</v>
      </c>
      <c r="Y717" s="12">
        <f t="shared" si="221"/>
        <v>166168.27272727274</v>
      </c>
      <c r="Z717" s="12">
        <f t="shared" si="222"/>
        <v>0</v>
      </c>
      <c r="AA717" s="12">
        <f t="shared" si="223"/>
        <v>999533.40909090918</v>
      </c>
      <c r="AB717" s="22">
        <f t="shared" si="224"/>
        <v>0</v>
      </c>
      <c r="AC717" s="22">
        <f t="shared" si="225"/>
        <v>0</v>
      </c>
      <c r="AD717" s="22">
        <f t="shared" si="226"/>
        <v>0</v>
      </c>
      <c r="AE717" s="22">
        <f t="shared" si="227"/>
        <v>0</v>
      </c>
      <c r="AF717" s="22">
        <f t="shared" si="228"/>
        <v>0</v>
      </c>
      <c r="AG717" s="22">
        <f t="shared" si="229"/>
        <v>0</v>
      </c>
      <c r="AH717" s="22">
        <f t="shared" si="230"/>
        <v>0</v>
      </c>
      <c r="AI717" s="43" t="str">
        <f t="shared" si="231"/>
        <v>n/a</v>
      </c>
      <c r="AJ717" s="2" t="str">
        <f t="shared" si="214"/>
        <v>2017-18 Winter</v>
      </c>
      <c r="AK717" s="2" t="str">
        <f t="shared" si="215"/>
        <v>2017-18 Summer</v>
      </c>
      <c r="AL717" s="127">
        <v>0</v>
      </c>
    </row>
    <row r="718" spans="1:38">
      <c r="A718" s="46">
        <v>42880</v>
      </c>
      <c r="B718" s="13" t="str">
        <f t="shared" si="216"/>
        <v>May</v>
      </c>
      <c r="C718" s="183"/>
      <c r="D718" s="183"/>
      <c r="E718" s="183"/>
      <c r="F718" s="183"/>
      <c r="G718" s="183"/>
      <c r="H718" s="183"/>
      <c r="I718" s="12">
        <f>VLOOKUP($B718,'Gas wholesale lookups'!$A$4:$L$15,'Inputs - Gas wholesale index'!I$2,FALSE)</f>
        <v>166168.27272727274</v>
      </c>
      <c r="J718" s="12">
        <f>VLOOKUP($B718,'Gas wholesale lookups'!$A$4:$L$15,'Inputs - Gas wholesale index'!J$2,FALSE)</f>
        <v>291847.5</v>
      </c>
      <c r="K718" s="12">
        <f>VLOOKUP($B718,'Gas wholesale lookups'!$A$4:$L$15,'Inputs - Gas wholesale index'!K$2,FALSE)</f>
        <v>332991.45454545453</v>
      </c>
      <c r="L718" s="12">
        <f>VLOOKUP($B718,'Gas wholesale lookups'!$A$4:$L$15,'Inputs - Gas wholesale index'!L$2,FALSE)</f>
        <v>208526.18181818182</v>
      </c>
      <c r="M718" s="12">
        <f>VLOOKUP($B718,'Gas wholesale lookups'!$A$4:$L$15,'Inputs - Gas wholesale index'!M$2,FALSE)</f>
        <v>166168.27272727274</v>
      </c>
      <c r="N718" s="12">
        <f>VLOOKUP($B718,'Gas wholesale lookups'!$A$4:$L$15,'Inputs - Gas wholesale index'!N$2,FALSE)</f>
        <v>291847.5</v>
      </c>
      <c r="O718" s="37">
        <f>VLOOKUP($B718,'Gas wholesale lookups'!$A$4:$R$15,'Inputs - Gas wholesale index'!O$2,FALSE)</f>
        <v>0</v>
      </c>
      <c r="P718" s="37">
        <f>VLOOKUP($B718,'Gas wholesale lookups'!$A$4:$R$15,'Inputs - Gas wholesale index'!P$2,FALSE)</f>
        <v>1</v>
      </c>
      <c r="Q718" s="37">
        <f>VLOOKUP($B718,'Gas wholesale lookups'!$A$4:$R$15,'Inputs - Gas wholesale index'!Q$2,FALSE)</f>
        <v>1</v>
      </c>
      <c r="R718" s="37">
        <f>VLOOKUP($B718,'Gas wholesale lookups'!$A$4:$R$15,'Inputs - Gas wholesale index'!R$2,FALSE)</f>
        <v>1</v>
      </c>
      <c r="S718" s="37">
        <f>VLOOKUP($B718,'Gas wholesale lookups'!$A$4:$R$15,'Inputs - Gas wholesale index'!S$2,FALSE)</f>
        <v>1</v>
      </c>
      <c r="T718" s="37">
        <f>VLOOKUP($B718,'Gas wholesale lookups'!$A$4:$R$15,'Inputs - Gas wholesale index'!T$2,FALSE)</f>
        <v>0</v>
      </c>
      <c r="U718" s="12">
        <f t="shared" si="217"/>
        <v>0</v>
      </c>
      <c r="V718" s="12">
        <f t="shared" si="218"/>
        <v>291847.5</v>
      </c>
      <c r="W718" s="12">
        <f t="shared" si="219"/>
        <v>332991.45454545453</v>
      </c>
      <c r="X718" s="12">
        <f t="shared" si="220"/>
        <v>208526.18181818182</v>
      </c>
      <c r="Y718" s="12">
        <f t="shared" si="221"/>
        <v>166168.27272727274</v>
      </c>
      <c r="Z718" s="12">
        <f t="shared" si="222"/>
        <v>0</v>
      </c>
      <c r="AA718" s="12">
        <f t="shared" si="223"/>
        <v>999533.40909090918</v>
      </c>
      <c r="AB718" s="22">
        <f t="shared" si="224"/>
        <v>0</v>
      </c>
      <c r="AC718" s="22">
        <f t="shared" si="225"/>
        <v>0</v>
      </c>
      <c r="AD718" s="22">
        <f t="shared" si="226"/>
        <v>0</v>
      </c>
      <c r="AE718" s="22">
        <f t="shared" si="227"/>
        <v>0</v>
      </c>
      <c r="AF718" s="22">
        <f t="shared" si="228"/>
        <v>0</v>
      </c>
      <c r="AG718" s="22">
        <f t="shared" si="229"/>
        <v>0</v>
      </c>
      <c r="AH718" s="22">
        <f t="shared" si="230"/>
        <v>0</v>
      </c>
      <c r="AI718" s="43" t="str">
        <f t="shared" si="231"/>
        <v>n/a</v>
      </c>
      <c r="AJ718" s="2" t="str">
        <f t="shared" si="214"/>
        <v>2017-18 Winter</v>
      </c>
      <c r="AK718" s="2" t="str">
        <f t="shared" si="215"/>
        <v>2017-18 Summer</v>
      </c>
      <c r="AL718" s="127">
        <v>0</v>
      </c>
    </row>
    <row r="719" spans="1:38">
      <c r="A719" s="46">
        <v>42881</v>
      </c>
      <c r="B719" s="13" t="str">
        <f t="shared" si="216"/>
        <v>May</v>
      </c>
      <c r="C719" s="183"/>
      <c r="D719" s="183"/>
      <c r="E719" s="183"/>
      <c r="F719" s="183"/>
      <c r="G719" s="183"/>
      <c r="H719" s="183"/>
      <c r="I719" s="12">
        <f>VLOOKUP($B719,'Gas wholesale lookups'!$A$4:$L$15,'Inputs - Gas wholesale index'!I$2,FALSE)</f>
        <v>166168.27272727274</v>
      </c>
      <c r="J719" s="12">
        <f>VLOOKUP($B719,'Gas wholesale lookups'!$A$4:$L$15,'Inputs - Gas wholesale index'!J$2,FALSE)</f>
        <v>291847.5</v>
      </c>
      <c r="K719" s="12">
        <f>VLOOKUP($B719,'Gas wholesale lookups'!$A$4:$L$15,'Inputs - Gas wholesale index'!K$2,FALSE)</f>
        <v>332991.45454545453</v>
      </c>
      <c r="L719" s="12">
        <f>VLOOKUP($B719,'Gas wholesale lookups'!$A$4:$L$15,'Inputs - Gas wholesale index'!L$2,FALSE)</f>
        <v>208526.18181818182</v>
      </c>
      <c r="M719" s="12">
        <f>VLOOKUP($B719,'Gas wholesale lookups'!$A$4:$L$15,'Inputs - Gas wholesale index'!M$2,FALSE)</f>
        <v>166168.27272727274</v>
      </c>
      <c r="N719" s="12">
        <f>VLOOKUP($B719,'Gas wholesale lookups'!$A$4:$L$15,'Inputs - Gas wholesale index'!N$2,FALSE)</f>
        <v>291847.5</v>
      </c>
      <c r="O719" s="37">
        <f>VLOOKUP($B719,'Gas wholesale lookups'!$A$4:$R$15,'Inputs - Gas wholesale index'!O$2,FALSE)</f>
        <v>0</v>
      </c>
      <c r="P719" s="37">
        <f>VLOOKUP($B719,'Gas wholesale lookups'!$A$4:$R$15,'Inputs - Gas wholesale index'!P$2,FALSE)</f>
        <v>1</v>
      </c>
      <c r="Q719" s="37">
        <f>VLOOKUP($B719,'Gas wholesale lookups'!$A$4:$R$15,'Inputs - Gas wholesale index'!Q$2,FALSE)</f>
        <v>1</v>
      </c>
      <c r="R719" s="37">
        <f>VLOOKUP($B719,'Gas wholesale lookups'!$A$4:$R$15,'Inputs - Gas wholesale index'!R$2,FALSE)</f>
        <v>1</v>
      </c>
      <c r="S719" s="37">
        <f>VLOOKUP($B719,'Gas wholesale lookups'!$A$4:$R$15,'Inputs - Gas wholesale index'!S$2,FALSE)</f>
        <v>1</v>
      </c>
      <c r="T719" s="37">
        <f>VLOOKUP($B719,'Gas wholesale lookups'!$A$4:$R$15,'Inputs - Gas wholesale index'!T$2,FALSE)</f>
        <v>0</v>
      </c>
      <c r="U719" s="12">
        <f t="shared" si="217"/>
        <v>0</v>
      </c>
      <c r="V719" s="12">
        <f t="shared" si="218"/>
        <v>291847.5</v>
      </c>
      <c r="W719" s="12">
        <f t="shared" si="219"/>
        <v>332991.45454545453</v>
      </c>
      <c r="X719" s="12">
        <f t="shared" si="220"/>
        <v>208526.18181818182</v>
      </c>
      <c r="Y719" s="12">
        <f t="shared" si="221"/>
        <v>166168.27272727274</v>
      </c>
      <c r="Z719" s="12">
        <f t="shared" si="222"/>
        <v>0</v>
      </c>
      <c r="AA719" s="12">
        <f t="shared" si="223"/>
        <v>999533.40909090918</v>
      </c>
      <c r="AB719" s="22">
        <f t="shared" si="224"/>
        <v>0</v>
      </c>
      <c r="AC719" s="22">
        <f t="shared" si="225"/>
        <v>0</v>
      </c>
      <c r="AD719" s="22">
        <f t="shared" si="226"/>
        <v>0</v>
      </c>
      <c r="AE719" s="22">
        <f t="shared" si="227"/>
        <v>0</v>
      </c>
      <c r="AF719" s="22">
        <f t="shared" si="228"/>
        <v>0</v>
      </c>
      <c r="AG719" s="22">
        <f t="shared" si="229"/>
        <v>0</v>
      </c>
      <c r="AH719" s="22">
        <f t="shared" si="230"/>
        <v>0</v>
      </c>
      <c r="AI719" s="43" t="str">
        <f t="shared" si="231"/>
        <v>n/a</v>
      </c>
      <c r="AJ719" s="2" t="str">
        <f t="shared" si="214"/>
        <v>2017-18 Winter</v>
      </c>
      <c r="AK719" s="2" t="str">
        <f t="shared" si="215"/>
        <v>2017-18 Summer</v>
      </c>
      <c r="AL719" s="127">
        <v>0</v>
      </c>
    </row>
    <row r="720" spans="1:38">
      <c r="A720" s="46">
        <v>42885</v>
      </c>
      <c r="B720" s="13" t="str">
        <f t="shared" si="216"/>
        <v>May</v>
      </c>
      <c r="C720" s="183"/>
      <c r="D720" s="183"/>
      <c r="E720" s="183"/>
      <c r="F720" s="183"/>
      <c r="G720" s="183"/>
      <c r="H720" s="183"/>
      <c r="I720" s="12">
        <f>VLOOKUP($B720,'Gas wholesale lookups'!$A$4:$L$15,'Inputs - Gas wholesale index'!I$2,FALSE)</f>
        <v>166168.27272727274</v>
      </c>
      <c r="J720" s="12">
        <f>VLOOKUP($B720,'Gas wholesale lookups'!$A$4:$L$15,'Inputs - Gas wholesale index'!J$2,FALSE)</f>
        <v>291847.5</v>
      </c>
      <c r="K720" s="12">
        <f>VLOOKUP($B720,'Gas wholesale lookups'!$A$4:$L$15,'Inputs - Gas wholesale index'!K$2,FALSE)</f>
        <v>332991.45454545453</v>
      </c>
      <c r="L720" s="12">
        <f>VLOOKUP($B720,'Gas wholesale lookups'!$A$4:$L$15,'Inputs - Gas wholesale index'!L$2,FALSE)</f>
        <v>208526.18181818182</v>
      </c>
      <c r="M720" s="12">
        <f>VLOOKUP($B720,'Gas wholesale lookups'!$A$4:$L$15,'Inputs - Gas wholesale index'!M$2,FALSE)</f>
        <v>166168.27272727274</v>
      </c>
      <c r="N720" s="12">
        <f>VLOOKUP($B720,'Gas wholesale lookups'!$A$4:$L$15,'Inputs - Gas wholesale index'!N$2,FALSE)</f>
        <v>291847.5</v>
      </c>
      <c r="O720" s="37">
        <f>VLOOKUP($B720,'Gas wholesale lookups'!$A$4:$R$15,'Inputs - Gas wholesale index'!O$2,FALSE)</f>
        <v>0</v>
      </c>
      <c r="P720" s="37">
        <f>VLOOKUP($B720,'Gas wholesale lookups'!$A$4:$R$15,'Inputs - Gas wholesale index'!P$2,FALSE)</f>
        <v>1</v>
      </c>
      <c r="Q720" s="37">
        <f>VLOOKUP($B720,'Gas wholesale lookups'!$A$4:$R$15,'Inputs - Gas wholesale index'!Q$2,FALSE)</f>
        <v>1</v>
      </c>
      <c r="R720" s="37">
        <f>VLOOKUP($B720,'Gas wholesale lookups'!$A$4:$R$15,'Inputs - Gas wholesale index'!R$2,FALSE)</f>
        <v>1</v>
      </c>
      <c r="S720" s="37">
        <f>VLOOKUP($B720,'Gas wholesale lookups'!$A$4:$R$15,'Inputs - Gas wholesale index'!S$2,FALSE)</f>
        <v>1</v>
      </c>
      <c r="T720" s="37">
        <f>VLOOKUP($B720,'Gas wholesale lookups'!$A$4:$R$15,'Inputs - Gas wholesale index'!T$2,FALSE)</f>
        <v>0</v>
      </c>
      <c r="U720" s="12">
        <f t="shared" si="217"/>
        <v>0</v>
      </c>
      <c r="V720" s="12">
        <f t="shared" si="218"/>
        <v>291847.5</v>
      </c>
      <c r="W720" s="12">
        <f t="shared" si="219"/>
        <v>332991.45454545453</v>
      </c>
      <c r="X720" s="12">
        <f t="shared" si="220"/>
        <v>208526.18181818182</v>
      </c>
      <c r="Y720" s="12">
        <f t="shared" si="221"/>
        <v>166168.27272727274</v>
      </c>
      <c r="Z720" s="12">
        <f t="shared" si="222"/>
        <v>0</v>
      </c>
      <c r="AA720" s="12">
        <f t="shared" si="223"/>
        <v>999533.40909090918</v>
      </c>
      <c r="AB720" s="22">
        <f t="shared" si="224"/>
        <v>0</v>
      </c>
      <c r="AC720" s="22">
        <f t="shared" si="225"/>
        <v>0</v>
      </c>
      <c r="AD720" s="22">
        <f t="shared" si="226"/>
        <v>0</v>
      </c>
      <c r="AE720" s="22">
        <f t="shared" si="227"/>
        <v>0</v>
      </c>
      <c r="AF720" s="22">
        <f t="shared" si="228"/>
        <v>0</v>
      </c>
      <c r="AG720" s="22">
        <f t="shared" si="229"/>
        <v>0</v>
      </c>
      <c r="AH720" s="22">
        <f t="shared" si="230"/>
        <v>0</v>
      </c>
      <c r="AI720" s="43" t="str">
        <f t="shared" si="231"/>
        <v>n/a</v>
      </c>
      <c r="AJ720" s="2" t="str">
        <f t="shared" si="214"/>
        <v>2017-18 Winter</v>
      </c>
      <c r="AK720" s="2" t="str">
        <f t="shared" si="215"/>
        <v>2017-18 Summer</v>
      </c>
      <c r="AL720" s="127">
        <v>0</v>
      </c>
    </row>
    <row r="721" spans="1:38">
      <c r="A721" s="46">
        <v>42886</v>
      </c>
      <c r="B721" s="13" t="str">
        <f t="shared" si="216"/>
        <v>May</v>
      </c>
      <c r="C721" s="183"/>
      <c r="D721" s="183"/>
      <c r="E721" s="183"/>
      <c r="F721" s="183"/>
      <c r="G721" s="183"/>
      <c r="H721" s="183"/>
      <c r="I721" s="12">
        <f>VLOOKUP($B721,'Gas wholesale lookups'!$A$4:$L$15,'Inputs - Gas wholesale index'!I$2,FALSE)</f>
        <v>166168.27272727274</v>
      </c>
      <c r="J721" s="12">
        <f>VLOOKUP($B721,'Gas wholesale lookups'!$A$4:$L$15,'Inputs - Gas wholesale index'!J$2,FALSE)</f>
        <v>291847.5</v>
      </c>
      <c r="K721" s="12">
        <f>VLOOKUP($B721,'Gas wholesale lookups'!$A$4:$L$15,'Inputs - Gas wholesale index'!K$2,FALSE)</f>
        <v>332991.45454545453</v>
      </c>
      <c r="L721" s="12">
        <f>VLOOKUP($B721,'Gas wholesale lookups'!$A$4:$L$15,'Inputs - Gas wholesale index'!L$2,FALSE)</f>
        <v>208526.18181818182</v>
      </c>
      <c r="M721" s="12">
        <f>VLOOKUP($B721,'Gas wholesale lookups'!$A$4:$L$15,'Inputs - Gas wholesale index'!M$2,FALSE)</f>
        <v>166168.27272727274</v>
      </c>
      <c r="N721" s="12">
        <f>VLOOKUP($B721,'Gas wholesale lookups'!$A$4:$L$15,'Inputs - Gas wholesale index'!N$2,FALSE)</f>
        <v>291847.5</v>
      </c>
      <c r="O721" s="37">
        <f>VLOOKUP($B721,'Gas wholesale lookups'!$A$4:$R$15,'Inputs - Gas wholesale index'!O$2,FALSE)</f>
        <v>0</v>
      </c>
      <c r="P721" s="37">
        <f>VLOOKUP($B721,'Gas wholesale lookups'!$A$4:$R$15,'Inputs - Gas wholesale index'!P$2,FALSE)</f>
        <v>1</v>
      </c>
      <c r="Q721" s="37">
        <f>VLOOKUP($B721,'Gas wholesale lookups'!$A$4:$R$15,'Inputs - Gas wholesale index'!Q$2,FALSE)</f>
        <v>1</v>
      </c>
      <c r="R721" s="37">
        <f>VLOOKUP($B721,'Gas wholesale lookups'!$A$4:$R$15,'Inputs - Gas wholesale index'!R$2,FALSE)</f>
        <v>1</v>
      </c>
      <c r="S721" s="37">
        <f>VLOOKUP($B721,'Gas wholesale lookups'!$A$4:$R$15,'Inputs - Gas wholesale index'!S$2,FALSE)</f>
        <v>1</v>
      </c>
      <c r="T721" s="37">
        <f>VLOOKUP($B721,'Gas wholesale lookups'!$A$4:$R$15,'Inputs - Gas wholesale index'!T$2,FALSE)</f>
        <v>0</v>
      </c>
      <c r="U721" s="12">
        <f t="shared" si="217"/>
        <v>0</v>
      </c>
      <c r="V721" s="12">
        <f t="shared" si="218"/>
        <v>291847.5</v>
      </c>
      <c r="W721" s="12">
        <f t="shared" si="219"/>
        <v>332991.45454545453</v>
      </c>
      <c r="X721" s="12">
        <f t="shared" si="220"/>
        <v>208526.18181818182</v>
      </c>
      <c r="Y721" s="12">
        <f t="shared" si="221"/>
        <v>166168.27272727274</v>
      </c>
      <c r="Z721" s="12">
        <f t="shared" si="222"/>
        <v>0</v>
      </c>
      <c r="AA721" s="12">
        <f t="shared" si="223"/>
        <v>999533.40909090918</v>
      </c>
      <c r="AB721" s="22">
        <f t="shared" si="224"/>
        <v>0</v>
      </c>
      <c r="AC721" s="22">
        <f t="shared" si="225"/>
        <v>0</v>
      </c>
      <c r="AD721" s="22">
        <f t="shared" si="226"/>
        <v>0</v>
      </c>
      <c r="AE721" s="22">
        <f t="shared" si="227"/>
        <v>0</v>
      </c>
      <c r="AF721" s="22">
        <f t="shared" si="228"/>
        <v>0</v>
      </c>
      <c r="AG721" s="22">
        <f t="shared" si="229"/>
        <v>0</v>
      </c>
      <c r="AH721" s="22">
        <f t="shared" si="230"/>
        <v>0</v>
      </c>
      <c r="AI721" s="43" t="str">
        <f t="shared" si="231"/>
        <v>n/a</v>
      </c>
      <c r="AJ721" s="2" t="str">
        <f t="shared" si="214"/>
        <v>2017-18 Winter</v>
      </c>
      <c r="AK721" s="2" t="str">
        <f t="shared" si="215"/>
        <v>2017-18 Summer</v>
      </c>
      <c r="AL721" s="127">
        <v>0</v>
      </c>
    </row>
    <row r="722" spans="1:38">
      <c r="A722" s="46">
        <v>42887</v>
      </c>
      <c r="B722" s="13" t="str">
        <f t="shared" si="216"/>
        <v>Jun</v>
      </c>
      <c r="C722" s="183"/>
      <c r="D722" s="183"/>
      <c r="E722" s="183"/>
      <c r="F722" s="183"/>
      <c r="G722" s="183"/>
      <c r="H722" s="183"/>
      <c r="I722" s="12">
        <f>VLOOKUP($B722,'Gas wholesale lookups'!$A$4:$L$15,'Inputs - Gas wholesale index'!I$2,FALSE)</f>
        <v>166168.27272727274</v>
      </c>
      <c r="J722" s="12">
        <f>VLOOKUP($B722,'Gas wholesale lookups'!$A$4:$L$15,'Inputs - Gas wholesale index'!J$2,FALSE)</f>
        <v>291847.5</v>
      </c>
      <c r="K722" s="12">
        <f>VLOOKUP($B722,'Gas wholesale lookups'!$A$4:$L$15,'Inputs - Gas wholesale index'!K$2,FALSE)</f>
        <v>332991.45454545453</v>
      </c>
      <c r="L722" s="12">
        <f>VLOOKUP($B722,'Gas wholesale lookups'!$A$4:$L$15,'Inputs - Gas wholesale index'!L$2,FALSE)</f>
        <v>208526.18181818182</v>
      </c>
      <c r="M722" s="12">
        <f>VLOOKUP($B722,'Gas wholesale lookups'!$A$4:$L$15,'Inputs - Gas wholesale index'!M$2,FALSE)</f>
        <v>166168.27272727274</v>
      </c>
      <c r="N722" s="12">
        <f>VLOOKUP($B722,'Gas wholesale lookups'!$A$4:$L$15,'Inputs - Gas wholesale index'!N$2,FALSE)</f>
        <v>291847.5</v>
      </c>
      <c r="O722" s="37">
        <f>VLOOKUP($B722,'Gas wholesale lookups'!$A$4:$R$15,'Inputs - Gas wholesale index'!O$2,FALSE)</f>
        <v>0</v>
      </c>
      <c r="P722" s="37">
        <f>VLOOKUP($B722,'Gas wholesale lookups'!$A$4:$R$15,'Inputs - Gas wholesale index'!P$2,FALSE)</f>
        <v>1</v>
      </c>
      <c r="Q722" s="37">
        <f>VLOOKUP($B722,'Gas wholesale lookups'!$A$4:$R$15,'Inputs - Gas wholesale index'!Q$2,FALSE)</f>
        <v>1</v>
      </c>
      <c r="R722" s="37">
        <f>VLOOKUP($B722,'Gas wholesale lookups'!$A$4:$R$15,'Inputs - Gas wholesale index'!R$2,FALSE)</f>
        <v>1</v>
      </c>
      <c r="S722" s="37">
        <f>VLOOKUP($B722,'Gas wholesale lookups'!$A$4:$R$15,'Inputs - Gas wholesale index'!S$2,FALSE)</f>
        <v>1</v>
      </c>
      <c r="T722" s="37">
        <f>VLOOKUP($B722,'Gas wholesale lookups'!$A$4:$R$15,'Inputs - Gas wholesale index'!T$2,FALSE)</f>
        <v>0</v>
      </c>
      <c r="U722" s="12">
        <f t="shared" si="217"/>
        <v>0</v>
      </c>
      <c r="V722" s="12">
        <f t="shared" si="218"/>
        <v>291847.5</v>
      </c>
      <c r="W722" s="12">
        <f t="shared" si="219"/>
        <v>332991.45454545453</v>
      </c>
      <c r="X722" s="12">
        <f t="shared" si="220"/>
        <v>208526.18181818182</v>
      </c>
      <c r="Y722" s="12">
        <f t="shared" si="221"/>
        <v>166168.27272727274</v>
      </c>
      <c r="Z722" s="12">
        <f t="shared" si="222"/>
        <v>0</v>
      </c>
      <c r="AA722" s="12">
        <f t="shared" si="223"/>
        <v>999533.40909090918</v>
      </c>
      <c r="AB722" s="22">
        <f t="shared" si="224"/>
        <v>0</v>
      </c>
      <c r="AC722" s="22">
        <f t="shared" si="225"/>
        <v>0</v>
      </c>
      <c r="AD722" s="22">
        <f t="shared" si="226"/>
        <v>0</v>
      </c>
      <c r="AE722" s="22">
        <f t="shared" si="227"/>
        <v>0</v>
      </c>
      <c r="AF722" s="22">
        <f t="shared" si="228"/>
        <v>0</v>
      </c>
      <c r="AG722" s="22">
        <f t="shared" si="229"/>
        <v>0</v>
      </c>
      <c r="AH722" s="22">
        <f t="shared" si="230"/>
        <v>0</v>
      </c>
      <c r="AI722" s="43" t="str">
        <f t="shared" si="231"/>
        <v>n/a</v>
      </c>
      <c r="AJ722" s="2" t="str">
        <f t="shared" si="214"/>
        <v>2017-18 Winter</v>
      </c>
      <c r="AK722" s="2" t="str">
        <f t="shared" si="215"/>
        <v>2017-18 Summer</v>
      </c>
      <c r="AL722" s="127">
        <v>0</v>
      </c>
    </row>
    <row r="723" spans="1:38">
      <c r="A723" s="46">
        <v>42888</v>
      </c>
      <c r="B723" s="13" t="str">
        <f t="shared" si="216"/>
        <v>Jun</v>
      </c>
      <c r="C723" s="183"/>
      <c r="D723" s="183"/>
      <c r="E723" s="183"/>
      <c r="F723" s="183"/>
      <c r="G723" s="183"/>
      <c r="H723" s="183"/>
      <c r="I723" s="12">
        <f>VLOOKUP($B723,'Gas wholesale lookups'!$A$4:$L$15,'Inputs - Gas wholesale index'!I$2,FALSE)</f>
        <v>166168.27272727274</v>
      </c>
      <c r="J723" s="12">
        <f>VLOOKUP($B723,'Gas wholesale lookups'!$A$4:$L$15,'Inputs - Gas wholesale index'!J$2,FALSE)</f>
        <v>291847.5</v>
      </c>
      <c r="K723" s="12">
        <f>VLOOKUP($B723,'Gas wholesale lookups'!$A$4:$L$15,'Inputs - Gas wholesale index'!K$2,FALSE)</f>
        <v>332991.45454545453</v>
      </c>
      <c r="L723" s="12">
        <f>VLOOKUP($B723,'Gas wholesale lookups'!$A$4:$L$15,'Inputs - Gas wholesale index'!L$2,FALSE)</f>
        <v>208526.18181818182</v>
      </c>
      <c r="M723" s="12">
        <f>VLOOKUP($B723,'Gas wholesale lookups'!$A$4:$L$15,'Inputs - Gas wholesale index'!M$2,FALSE)</f>
        <v>166168.27272727274</v>
      </c>
      <c r="N723" s="12">
        <f>VLOOKUP($B723,'Gas wholesale lookups'!$A$4:$L$15,'Inputs - Gas wholesale index'!N$2,FALSE)</f>
        <v>291847.5</v>
      </c>
      <c r="O723" s="37">
        <f>VLOOKUP($B723,'Gas wholesale lookups'!$A$4:$R$15,'Inputs - Gas wholesale index'!O$2,FALSE)</f>
        <v>0</v>
      </c>
      <c r="P723" s="37">
        <f>VLOOKUP($B723,'Gas wholesale lookups'!$A$4:$R$15,'Inputs - Gas wholesale index'!P$2,FALSE)</f>
        <v>1</v>
      </c>
      <c r="Q723" s="37">
        <f>VLOOKUP($B723,'Gas wholesale lookups'!$A$4:$R$15,'Inputs - Gas wholesale index'!Q$2,FALSE)</f>
        <v>1</v>
      </c>
      <c r="R723" s="37">
        <f>VLOOKUP($B723,'Gas wholesale lookups'!$A$4:$R$15,'Inputs - Gas wholesale index'!R$2,FALSE)</f>
        <v>1</v>
      </c>
      <c r="S723" s="37">
        <f>VLOOKUP($B723,'Gas wholesale lookups'!$A$4:$R$15,'Inputs - Gas wholesale index'!S$2,FALSE)</f>
        <v>1</v>
      </c>
      <c r="T723" s="37">
        <f>VLOOKUP($B723,'Gas wholesale lookups'!$A$4:$R$15,'Inputs - Gas wholesale index'!T$2,FALSE)</f>
        <v>0</v>
      </c>
      <c r="U723" s="12">
        <f t="shared" si="217"/>
        <v>0</v>
      </c>
      <c r="V723" s="12">
        <f t="shared" si="218"/>
        <v>291847.5</v>
      </c>
      <c r="W723" s="12">
        <f t="shared" si="219"/>
        <v>332991.45454545453</v>
      </c>
      <c r="X723" s="12">
        <f t="shared" si="220"/>
        <v>208526.18181818182</v>
      </c>
      <c r="Y723" s="12">
        <f t="shared" si="221"/>
        <v>166168.27272727274</v>
      </c>
      <c r="Z723" s="12">
        <f t="shared" si="222"/>
        <v>0</v>
      </c>
      <c r="AA723" s="12">
        <f t="shared" si="223"/>
        <v>999533.40909090918</v>
      </c>
      <c r="AB723" s="22">
        <f t="shared" si="224"/>
        <v>0</v>
      </c>
      <c r="AC723" s="22">
        <f t="shared" si="225"/>
        <v>0</v>
      </c>
      <c r="AD723" s="22">
        <f t="shared" si="226"/>
        <v>0</v>
      </c>
      <c r="AE723" s="22">
        <f t="shared" si="227"/>
        <v>0</v>
      </c>
      <c r="AF723" s="22">
        <f t="shared" si="228"/>
        <v>0</v>
      </c>
      <c r="AG723" s="22">
        <f t="shared" si="229"/>
        <v>0</v>
      </c>
      <c r="AH723" s="22">
        <f t="shared" si="230"/>
        <v>0</v>
      </c>
      <c r="AI723" s="43" t="str">
        <f t="shared" si="231"/>
        <v>n/a</v>
      </c>
      <c r="AJ723" s="2" t="str">
        <f t="shared" si="214"/>
        <v>2017-18 Winter</v>
      </c>
      <c r="AK723" s="2" t="str">
        <f t="shared" si="215"/>
        <v>2017-18 Summer</v>
      </c>
      <c r="AL723" s="127">
        <v>0</v>
      </c>
    </row>
    <row r="724" spans="1:38">
      <c r="A724" s="46">
        <v>42891</v>
      </c>
      <c r="B724" s="13" t="str">
        <f t="shared" si="216"/>
        <v>Jun</v>
      </c>
      <c r="C724" s="183"/>
      <c r="D724" s="183"/>
      <c r="E724" s="183"/>
      <c r="F724" s="183"/>
      <c r="G724" s="183"/>
      <c r="H724" s="183"/>
      <c r="I724" s="12">
        <f>VLOOKUP($B724,'Gas wholesale lookups'!$A$4:$L$15,'Inputs - Gas wholesale index'!I$2,FALSE)</f>
        <v>166168.27272727274</v>
      </c>
      <c r="J724" s="12">
        <f>VLOOKUP($B724,'Gas wholesale lookups'!$A$4:$L$15,'Inputs - Gas wholesale index'!J$2,FALSE)</f>
        <v>291847.5</v>
      </c>
      <c r="K724" s="12">
        <f>VLOOKUP($B724,'Gas wholesale lookups'!$A$4:$L$15,'Inputs - Gas wholesale index'!K$2,FALSE)</f>
        <v>332991.45454545453</v>
      </c>
      <c r="L724" s="12">
        <f>VLOOKUP($B724,'Gas wholesale lookups'!$A$4:$L$15,'Inputs - Gas wholesale index'!L$2,FALSE)</f>
        <v>208526.18181818182</v>
      </c>
      <c r="M724" s="12">
        <f>VLOOKUP($B724,'Gas wholesale lookups'!$A$4:$L$15,'Inputs - Gas wholesale index'!M$2,FALSE)</f>
        <v>166168.27272727274</v>
      </c>
      <c r="N724" s="12">
        <f>VLOOKUP($B724,'Gas wholesale lookups'!$A$4:$L$15,'Inputs - Gas wholesale index'!N$2,FALSE)</f>
        <v>291847.5</v>
      </c>
      <c r="O724" s="37">
        <f>VLOOKUP($B724,'Gas wholesale lookups'!$A$4:$R$15,'Inputs - Gas wholesale index'!O$2,FALSE)</f>
        <v>0</v>
      </c>
      <c r="P724" s="37">
        <f>VLOOKUP($B724,'Gas wholesale lookups'!$A$4:$R$15,'Inputs - Gas wholesale index'!P$2,FALSE)</f>
        <v>1</v>
      </c>
      <c r="Q724" s="37">
        <f>VLOOKUP($B724,'Gas wholesale lookups'!$A$4:$R$15,'Inputs - Gas wholesale index'!Q$2,FALSE)</f>
        <v>1</v>
      </c>
      <c r="R724" s="37">
        <f>VLOOKUP($B724,'Gas wholesale lookups'!$A$4:$R$15,'Inputs - Gas wholesale index'!R$2,FALSE)</f>
        <v>1</v>
      </c>
      <c r="S724" s="37">
        <f>VLOOKUP($B724,'Gas wholesale lookups'!$A$4:$R$15,'Inputs - Gas wholesale index'!S$2,FALSE)</f>
        <v>1</v>
      </c>
      <c r="T724" s="37">
        <f>VLOOKUP($B724,'Gas wholesale lookups'!$A$4:$R$15,'Inputs - Gas wholesale index'!T$2,FALSE)</f>
        <v>0</v>
      </c>
      <c r="U724" s="12">
        <f t="shared" si="217"/>
        <v>0</v>
      </c>
      <c r="V724" s="12">
        <f t="shared" si="218"/>
        <v>291847.5</v>
      </c>
      <c r="W724" s="12">
        <f t="shared" si="219"/>
        <v>332991.45454545453</v>
      </c>
      <c r="X724" s="12">
        <f t="shared" si="220"/>
        <v>208526.18181818182</v>
      </c>
      <c r="Y724" s="12">
        <f t="shared" si="221"/>
        <v>166168.27272727274</v>
      </c>
      <c r="Z724" s="12">
        <f t="shared" si="222"/>
        <v>0</v>
      </c>
      <c r="AA724" s="12">
        <f t="shared" si="223"/>
        <v>999533.40909090918</v>
      </c>
      <c r="AB724" s="22">
        <f t="shared" si="224"/>
        <v>0</v>
      </c>
      <c r="AC724" s="22">
        <f t="shared" si="225"/>
        <v>0</v>
      </c>
      <c r="AD724" s="22">
        <f t="shared" si="226"/>
        <v>0</v>
      </c>
      <c r="AE724" s="22">
        <f t="shared" si="227"/>
        <v>0</v>
      </c>
      <c r="AF724" s="22">
        <f t="shared" si="228"/>
        <v>0</v>
      </c>
      <c r="AG724" s="22">
        <f t="shared" si="229"/>
        <v>0</v>
      </c>
      <c r="AH724" s="22">
        <f t="shared" si="230"/>
        <v>0</v>
      </c>
      <c r="AI724" s="43" t="str">
        <f t="shared" si="231"/>
        <v>n/a</v>
      </c>
      <c r="AJ724" s="2" t="str">
        <f t="shared" si="214"/>
        <v>2017-18 Winter</v>
      </c>
      <c r="AK724" s="2" t="str">
        <f t="shared" si="215"/>
        <v>2017-18 Summer</v>
      </c>
      <c r="AL724" s="127">
        <v>0</v>
      </c>
    </row>
    <row r="725" spans="1:38">
      <c r="A725" s="46">
        <v>42892</v>
      </c>
      <c r="B725" s="13" t="str">
        <f t="shared" si="216"/>
        <v>Jun</v>
      </c>
      <c r="C725" s="183"/>
      <c r="D725" s="183"/>
      <c r="E725" s="183"/>
      <c r="F725" s="183"/>
      <c r="G725" s="183"/>
      <c r="H725" s="183"/>
      <c r="I725" s="12">
        <f>VLOOKUP($B725,'Gas wholesale lookups'!$A$4:$L$15,'Inputs - Gas wholesale index'!I$2,FALSE)</f>
        <v>166168.27272727274</v>
      </c>
      <c r="J725" s="12">
        <f>VLOOKUP($B725,'Gas wholesale lookups'!$A$4:$L$15,'Inputs - Gas wholesale index'!J$2,FALSE)</f>
        <v>291847.5</v>
      </c>
      <c r="K725" s="12">
        <f>VLOOKUP($B725,'Gas wholesale lookups'!$A$4:$L$15,'Inputs - Gas wholesale index'!K$2,FALSE)</f>
        <v>332991.45454545453</v>
      </c>
      <c r="L725" s="12">
        <f>VLOOKUP($B725,'Gas wholesale lookups'!$A$4:$L$15,'Inputs - Gas wholesale index'!L$2,FALSE)</f>
        <v>208526.18181818182</v>
      </c>
      <c r="M725" s="12">
        <f>VLOOKUP($B725,'Gas wholesale lookups'!$A$4:$L$15,'Inputs - Gas wholesale index'!M$2,FALSE)</f>
        <v>166168.27272727274</v>
      </c>
      <c r="N725" s="12">
        <f>VLOOKUP($B725,'Gas wholesale lookups'!$A$4:$L$15,'Inputs - Gas wholesale index'!N$2,FALSE)</f>
        <v>291847.5</v>
      </c>
      <c r="O725" s="37">
        <f>VLOOKUP($B725,'Gas wholesale lookups'!$A$4:$R$15,'Inputs - Gas wholesale index'!O$2,FALSE)</f>
        <v>0</v>
      </c>
      <c r="P725" s="37">
        <f>VLOOKUP($B725,'Gas wholesale lookups'!$A$4:$R$15,'Inputs - Gas wholesale index'!P$2,FALSE)</f>
        <v>1</v>
      </c>
      <c r="Q725" s="37">
        <f>VLOOKUP($B725,'Gas wholesale lookups'!$A$4:$R$15,'Inputs - Gas wholesale index'!Q$2,FALSE)</f>
        <v>1</v>
      </c>
      <c r="R725" s="37">
        <f>VLOOKUP($B725,'Gas wholesale lookups'!$A$4:$R$15,'Inputs - Gas wholesale index'!R$2,FALSE)</f>
        <v>1</v>
      </c>
      <c r="S725" s="37">
        <f>VLOOKUP($B725,'Gas wholesale lookups'!$A$4:$R$15,'Inputs - Gas wholesale index'!S$2,FALSE)</f>
        <v>1</v>
      </c>
      <c r="T725" s="37">
        <f>VLOOKUP($B725,'Gas wholesale lookups'!$A$4:$R$15,'Inputs - Gas wholesale index'!T$2,FALSE)</f>
        <v>0</v>
      </c>
      <c r="U725" s="12">
        <f t="shared" si="217"/>
        <v>0</v>
      </c>
      <c r="V725" s="12">
        <f t="shared" si="218"/>
        <v>291847.5</v>
      </c>
      <c r="W725" s="12">
        <f t="shared" si="219"/>
        <v>332991.45454545453</v>
      </c>
      <c r="X725" s="12">
        <f t="shared" si="220"/>
        <v>208526.18181818182</v>
      </c>
      <c r="Y725" s="12">
        <f t="shared" si="221"/>
        <v>166168.27272727274</v>
      </c>
      <c r="Z725" s="12">
        <f t="shared" si="222"/>
        <v>0</v>
      </c>
      <c r="AA725" s="12">
        <f t="shared" si="223"/>
        <v>999533.40909090918</v>
      </c>
      <c r="AB725" s="22">
        <f t="shared" si="224"/>
        <v>0</v>
      </c>
      <c r="AC725" s="22">
        <f t="shared" si="225"/>
        <v>0</v>
      </c>
      <c r="AD725" s="22">
        <f t="shared" si="226"/>
        <v>0</v>
      </c>
      <c r="AE725" s="22">
        <f t="shared" si="227"/>
        <v>0</v>
      </c>
      <c r="AF725" s="22">
        <f t="shared" si="228"/>
        <v>0</v>
      </c>
      <c r="AG725" s="22">
        <f t="shared" si="229"/>
        <v>0</v>
      </c>
      <c r="AH725" s="22">
        <f t="shared" si="230"/>
        <v>0</v>
      </c>
      <c r="AI725" s="43" t="str">
        <f t="shared" si="231"/>
        <v>n/a</v>
      </c>
      <c r="AJ725" s="2" t="str">
        <f t="shared" si="214"/>
        <v>2017-18 Winter</v>
      </c>
      <c r="AK725" s="2" t="str">
        <f t="shared" si="215"/>
        <v>2017-18 Summer</v>
      </c>
      <c r="AL725" s="127">
        <v>0</v>
      </c>
    </row>
    <row r="726" spans="1:38">
      <c r="A726" s="46">
        <v>42893</v>
      </c>
      <c r="B726" s="13" t="str">
        <f t="shared" si="216"/>
        <v>Jun</v>
      </c>
      <c r="C726" s="183"/>
      <c r="D726" s="183"/>
      <c r="E726" s="183"/>
      <c r="F726" s="183"/>
      <c r="G726" s="183"/>
      <c r="H726" s="183"/>
      <c r="I726" s="12">
        <f>VLOOKUP($B726,'Gas wholesale lookups'!$A$4:$L$15,'Inputs - Gas wholesale index'!I$2,FALSE)</f>
        <v>166168.27272727274</v>
      </c>
      <c r="J726" s="12">
        <f>VLOOKUP($B726,'Gas wholesale lookups'!$A$4:$L$15,'Inputs - Gas wholesale index'!J$2,FALSE)</f>
        <v>291847.5</v>
      </c>
      <c r="K726" s="12">
        <f>VLOOKUP($B726,'Gas wholesale lookups'!$A$4:$L$15,'Inputs - Gas wholesale index'!K$2,FALSE)</f>
        <v>332991.45454545453</v>
      </c>
      <c r="L726" s="12">
        <f>VLOOKUP($B726,'Gas wholesale lookups'!$A$4:$L$15,'Inputs - Gas wholesale index'!L$2,FALSE)</f>
        <v>208526.18181818182</v>
      </c>
      <c r="M726" s="12">
        <f>VLOOKUP($B726,'Gas wholesale lookups'!$A$4:$L$15,'Inputs - Gas wholesale index'!M$2,FALSE)</f>
        <v>166168.27272727274</v>
      </c>
      <c r="N726" s="12">
        <f>VLOOKUP($B726,'Gas wholesale lookups'!$A$4:$L$15,'Inputs - Gas wholesale index'!N$2,FALSE)</f>
        <v>291847.5</v>
      </c>
      <c r="O726" s="37">
        <f>VLOOKUP($B726,'Gas wholesale lookups'!$A$4:$R$15,'Inputs - Gas wholesale index'!O$2,FALSE)</f>
        <v>0</v>
      </c>
      <c r="P726" s="37">
        <f>VLOOKUP($B726,'Gas wholesale lookups'!$A$4:$R$15,'Inputs - Gas wholesale index'!P$2,FALSE)</f>
        <v>1</v>
      </c>
      <c r="Q726" s="37">
        <f>VLOOKUP($B726,'Gas wholesale lookups'!$A$4:$R$15,'Inputs - Gas wholesale index'!Q$2,FALSE)</f>
        <v>1</v>
      </c>
      <c r="R726" s="37">
        <f>VLOOKUP($B726,'Gas wholesale lookups'!$A$4:$R$15,'Inputs - Gas wholesale index'!R$2,FALSE)</f>
        <v>1</v>
      </c>
      <c r="S726" s="37">
        <f>VLOOKUP($B726,'Gas wholesale lookups'!$A$4:$R$15,'Inputs - Gas wholesale index'!S$2,FALSE)</f>
        <v>1</v>
      </c>
      <c r="T726" s="37">
        <f>VLOOKUP($B726,'Gas wholesale lookups'!$A$4:$R$15,'Inputs - Gas wholesale index'!T$2,FALSE)</f>
        <v>0</v>
      </c>
      <c r="U726" s="12">
        <f t="shared" si="217"/>
        <v>0</v>
      </c>
      <c r="V726" s="12">
        <f t="shared" si="218"/>
        <v>291847.5</v>
      </c>
      <c r="W726" s="12">
        <f t="shared" si="219"/>
        <v>332991.45454545453</v>
      </c>
      <c r="X726" s="12">
        <f t="shared" si="220"/>
        <v>208526.18181818182</v>
      </c>
      <c r="Y726" s="12">
        <f t="shared" si="221"/>
        <v>166168.27272727274</v>
      </c>
      <c r="Z726" s="12">
        <f t="shared" si="222"/>
        <v>0</v>
      </c>
      <c r="AA726" s="12">
        <f t="shared" si="223"/>
        <v>999533.40909090918</v>
      </c>
      <c r="AB726" s="22">
        <f t="shared" si="224"/>
        <v>0</v>
      </c>
      <c r="AC726" s="22">
        <f t="shared" si="225"/>
        <v>0</v>
      </c>
      <c r="AD726" s="22">
        <f t="shared" si="226"/>
        <v>0</v>
      </c>
      <c r="AE726" s="22">
        <f t="shared" si="227"/>
        <v>0</v>
      </c>
      <c r="AF726" s="22">
        <f t="shared" si="228"/>
        <v>0</v>
      </c>
      <c r="AG726" s="22">
        <f t="shared" si="229"/>
        <v>0</v>
      </c>
      <c r="AH726" s="22">
        <f t="shared" si="230"/>
        <v>0</v>
      </c>
      <c r="AI726" s="43" t="str">
        <f t="shared" si="231"/>
        <v>n/a</v>
      </c>
      <c r="AJ726" s="2" t="str">
        <f t="shared" si="214"/>
        <v>2017-18 Winter</v>
      </c>
      <c r="AK726" s="2" t="str">
        <f t="shared" si="215"/>
        <v>2017-18 Summer</v>
      </c>
      <c r="AL726" s="127">
        <v>0</v>
      </c>
    </row>
    <row r="727" spans="1:38">
      <c r="A727" s="46">
        <v>42894</v>
      </c>
      <c r="B727" s="13" t="str">
        <f t="shared" si="216"/>
        <v>Jun</v>
      </c>
      <c r="C727" s="183"/>
      <c r="D727" s="183"/>
      <c r="E727" s="183"/>
      <c r="F727" s="183"/>
      <c r="G727" s="183"/>
      <c r="H727" s="183"/>
      <c r="I727" s="12">
        <f>VLOOKUP($B727,'Gas wholesale lookups'!$A$4:$L$15,'Inputs - Gas wholesale index'!I$2,FALSE)</f>
        <v>166168.27272727274</v>
      </c>
      <c r="J727" s="12">
        <f>VLOOKUP($B727,'Gas wholesale lookups'!$A$4:$L$15,'Inputs - Gas wholesale index'!J$2,FALSE)</f>
        <v>291847.5</v>
      </c>
      <c r="K727" s="12">
        <f>VLOOKUP($B727,'Gas wholesale lookups'!$A$4:$L$15,'Inputs - Gas wholesale index'!K$2,FALSE)</f>
        <v>332991.45454545453</v>
      </c>
      <c r="L727" s="12">
        <f>VLOOKUP($B727,'Gas wholesale lookups'!$A$4:$L$15,'Inputs - Gas wholesale index'!L$2,FALSE)</f>
        <v>208526.18181818182</v>
      </c>
      <c r="M727" s="12">
        <f>VLOOKUP($B727,'Gas wholesale lookups'!$A$4:$L$15,'Inputs - Gas wholesale index'!M$2,FALSE)</f>
        <v>166168.27272727274</v>
      </c>
      <c r="N727" s="12">
        <f>VLOOKUP($B727,'Gas wholesale lookups'!$A$4:$L$15,'Inputs - Gas wholesale index'!N$2,FALSE)</f>
        <v>291847.5</v>
      </c>
      <c r="O727" s="37">
        <f>VLOOKUP($B727,'Gas wholesale lookups'!$A$4:$R$15,'Inputs - Gas wholesale index'!O$2,FALSE)</f>
        <v>0</v>
      </c>
      <c r="P727" s="37">
        <f>VLOOKUP($B727,'Gas wholesale lookups'!$A$4:$R$15,'Inputs - Gas wholesale index'!P$2,FALSE)</f>
        <v>1</v>
      </c>
      <c r="Q727" s="37">
        <f>VLOOKUP($B727,'Gas wholesale lookups'!$A$4:$R$15,'Inputs - Gas wholesale index'!Q$2,FALSE)</f>
        <v>1</v>
      </c>
      <c r="R727" s="37">
        <f>VLOOKUP($B727,'Gas wholesale lookups'!$A$4:$R$15,'Inputs - Gas wholesale index'!R$2,FALSE)</f>
        <v>1</v>
      </c>
      <c r="S727" s="37">
        <f>VLOOKUP($B727,'Gas wholesale lookups'!$A$4:$R$15,'Inputs - Gas wholesale index'!S$2,FALSE)</f>
        <v>1</v>
      </c>
      <c r="T727" s="37">
        <f>VLOOKUP($B727,'Gas wholesale lookups'!$A$4:$R$15,'Inputs - Gas wholesale index'!T$2,FALSE)</f>
        <v>0</v>
      </c>
      <c r="U727" s="12">
        <f t="shared" si="217"/>
        <v>0</v>
      </c>
      <c r="V727" s="12">
        <f t="shared" si="218"/>
        <v>291847.5</v>
      </c>
      <c r="W727" s="12">
        <f t="shared" si="219"/>
        <v>332991.45454545453</v>
      </c>
      <c r="X727" s="12">
        <f t="shared" si="220"/>
        <v>208526.18181818182</v>
      </c>
      <c r="Y727" s="12">
        <f t="shared" si="221"/>
        <v>166168.27272727274</v>
      </c>
      <c r="Z727" s="12">
        <f t="shared" si="222"/>
        <v>0</v>
      </c>
      <c r="AA727" s="12">
        <f t="shared" si="223"/>
        <v>999533.40909090918</v>
      </c>
      <c r="AB727" s="22">
        <f t="shared" si="224"/>
        <v>0</v>
      </c>
      <c r="AC727" s="22">
        <f t="shared" si="225"/>
        <v>0</v>
      </c>
      <c r="AD727" s="22">
        <f t="shared" si="226"/>
        <v>0</v>
      </c>
      <c r="AE727" s="22">
        <f t="shared" si="227"/>
        <v>0</v>
      </c>
      <c r="AF727" s="22">
        <f t="shared" si="228"/>
        <v>0</v>
      </c>
      <c r="AG727" s="22">
        <f t="shared" si="229"/>
        <v>0</v>
      </c>
      <c r="AH727" s="22">
        <f t="shared" si="230"/>
        <v>0</v>
      </c>
      <c r="AI727" s="43" t="str">
        <f t="shared" si="231"/>
        <v>n/a</v>
      </c>
      <c r="AJ727" s="2" t="str">
        <f t="shared" si="214"/>
        <v>2017-18 Winter</v>
      </c>
      <c r="AK727" s="2" t="str">
        <f t="shared" si="215"/>
        <v>2017-18 Summer</v>
      </c>
      <c r="AL727" s="127">
        <v>0</v>
      </c>
    </row>
    <row r="728" spans="1:38">
      <c r="A728" s="46">
        <v>42895</v>
      </c>
      <c r="B728" s="13" t="str">
        <f t="shared" si="216"/>
        <v>Jun</v>
      </c>
      <c r="C728" s="183"/>
      <c r="D728" s="183"/>
      <c r="E728" s="183"/>
      <c r="F728" s="183"/>
      <c r="G728" s="183"/>
      <c r="H728" s="183"/>
      <c r="I728" s="12">
        <f>VLOOKUP($B728,'Gas wholesale lookups'!$A$4:$L$15,'Inputs - Gas wholesale index'!I$2,FALSE)</f>
        <v>166168.27272727274</v>
      </c>
      <c r="J728" s="12">
        <f>VLOOKUP($B728,'Gas wholesale lookups'!$A$4:$L$15,'Inputs - Gas wholesale index'!J$2,FALSE)</f>
        <v>291847.5</v>
      </c>
      <c r="K728" s="12">
        <f>VLOOKUP($B728,'Gas wholesale lookups'!$A$4:$L$15,'Inputs - Gas wholesale index'!K$2,FALSE)</f>
        <v>332991.45454545453</v>
      </c>
      <c r="L728" s="12">
        <f>VLOOKUP($B728,'Gas wholesale lookups'!$A$4:$L$15,'Inputs - Gas wholesale index'!L$2,FALSE)</f>
        <v>208526.18181818182</v>
      </c>
      <c r="M728" s="12">
        <f>VLOOKUP($B728,'Gas wholesale lookups'!$A$4:$L$15,'Inputs - Gas wholesale index'!M$2,FALSE)</f>
        <v>166168.27272727274</v>
      </c>
      <c r="N728" s="12">
        <f>VLOOKUP($B728,'Gas wholesale lookups'!$A$4:$L$15,'Inputs - Gas wholesale index'!N$2,FALSE)</f>
        <v>291847.5</v>
      </c>
      <c r="O728" s="37">
        <f>VLOOKUP($B728,'Gas wholesale lookups'!$A$4:$R$15,'Inputs - Gas wholesale index'!O$2,FALSE)</f>
        <v>0</v>
      </c>
      <c r="P728" s="37">
        <f>VLOOKUP($B728,'Gas wholesale lookups'!$A$4:$R$15,'Inputs - Gas wholesale index'!P$2,FALSE)</f>
        <v>1</v>
      </c>
      <c r="Q728" s="37">
        <f>VLOOKUP($B728,'Gas wholesale lookups'!$A$4:$R$15,'Inputs - Gas wholesale index'!Q$2,FALSE)</f>
        <v>1</v>
      </c>
      <c r="R728" s="37">
        <f>VLOOKUP($B728,'Gas wholesale lookups'!$A$4:$R$15,'Inputs - Gas wholesale index'!R$2,FALSE)</f>
        <v>1</v>
      </c>
      <c r="S728" s="37">
        <f>VLOOKUP($B728,'Gas wholesale lookups'!$A$4:$R$15,'Inputs - Gas wholesale index'!S$2,FALSE)</f>
        <v>1</v>
      </c>
      <c r="T728" s="37">
        <f>VLOOKUP($B728,'Gas wholesale lookups'!$A$4:$R$15,'Inputs - Gas wholesale index'!T$2,FALSE)</f>
        <v>0</v>
      </c>
      <c r="U728" s="12">
        <f t="shared" si="217"/>
        <v>0</v>
      </c>
      <c r="V728" s="12">
        <f t="shared" si="218"/>
        <v>291847.5</v>
      </c>
      <c r="W728" s="12">
        <f t="shared" si="219"/>
        <v>332991.45454545453</v>
      </c>
      <c r="X728" s="12">
        <f t="shared" si="220"/>
        <v>208526.18181818182</v>
      </c>
      <c r="Y728" s="12">
        <f t="shared" si="221"/>
        <v>166168.27272727274</v>
      </c>
      <c r="Z728" s="12">
        <f t="shared" si="222"/>
        <v>0</v>
      </c>
      <c r="AA728" s="12">
        <f t="shared" si="223"/>
        <v>999533.40909090918</v>
      </c>
      <c r="AB728" s="22">
        <f t="shared" si="224"/>
        <v>0</v>
      </c>
      <c r="AC728" s="22">
        <f t="shared" si="225"/>
        <v>0</v>
      </c>
      <c r="AD728" s="22">
        <f t="shared" si="226"/>
        <v>0</v>
      </c>
      <c r="AE728" s="22">
        <f t="shared" si="227"/>
        <v>0</v>
      </c>
      <c r="AF728" s="22">
        <f t="shared" si="228"/>
        <v>0</v>
      </c>
      <c r="AG728" s="22">
        <f t="shared" si="229"/>
        <v>0</v>
      </c>
      <c r="AH728" s="22">
        <f t="shared" si="230"/>
        <v>0</v>
      </c>
      <c r="AI728" s="43" t="str">
        <f t="shared" si="231"/>
        <v>n/a</v>
      </c>
      <c r="AJ728" s="2" t="str">
        <f t="shared" si="214"/>
        <v>2017-18 Winter</v>
      </c>
      <c r="AK728" s="2" t="str">
        <f t="shared" si="215"/>
        <v>2017-18 Summer</v>
      </c>
      <c r="AL728" s="127">
        <v>0</v>
      </c>
    </row>
    <row r="729" spans="1:38">
      <c r="A729" s="46">
        <v>42898</v>
      </c>
      <c r="B729" s="13" t="str">
        <f t="shared" si="216"/>
        <v>Jun</v>
      </c>
      <c r="C729" s="183"/>
      <c r="D729" s="183"/>
      <c r="E729" s="183"/>
      <c r="F729" s="183"/>
      <c r="G729" s="183"/>
      <c r="H729" s="183"/>
      <c r="I729" s="12">
        <f>VLOOKUP($B729,'Gas wholesale lookups'!$A$4:$L$15,'Inputs - Gas wholesale index'!I$2,FALSE)</f>
        <v>166168.27272727274</v>
      </c>
      <c r="J729" s="12">
        <f>VLOOKUP($B729,'Gas wholesale lookups'!$A$4:$L$15,'Inputs - Gas wholesale index'!J$2,FALSE)</f>
        <v>291847.5</v>
      </c>
      <c r="K729" s="12">
        <f>VLOOKUP($B729,'Gas wholesale lookups'!$A$4:$L$15,'Inputs - Gas wholesale index'!K$2,FALSE)</f>
        <v>332991.45454545453</v>
      </c>
      <c r="L729" s="12">
        <f>VLOOKUP($B729,'Gas wholesale lookups'!$A$4:$L$15,'Inputs - Gas wholesale index'!L$2,FALSE)</f>
        <v>208526.18181818182</v>
      </c>
      <c r="M729" s="12">
        <f>VLOOKUP($B729,'Gas wholesale lookups'!$A$4:$L$15,'Inputs - Gas wholesale index'!M$2,FALSE)</f>
        <v>166168.27272727274</v>
      </c>
      <c r="N729" s="12">
        <f>VLOOKUP($B729,'Gas wholesale lookups'!$A$4:$L$15,'Inputs - Gas wholesale index'!N$2,FALSE)</f>
        <v>291847.5</v>
      </c>
      <c r="O729" s="37">
        <f>VLOOKUP($B729,'Gas wholesale lookups'!$A$4:$R$15,'Inputs - Gas wholesale index'!O$2,FALSE)</f>
        <v>0</v>
      </c>
      <c r="P729" s="37">
        <f>VLOOKUP($B729,'Gas wholesale lookups'!$A$4:$R$15,'Inputs - Gas wholesale index'!P$2,FALSE)</f>
        <v>1</v>
      </c>
      <c r="Q729" s="37">
        <f>VLOOKUP($B729,'Gas wholesale lookups'!$A$4:$R$15,'Inputs - Gas wholesale index'!Q$2,FALSE)</f>
        <v>1</v>
      </c>
      <c r="R729" s="37">
        <f>VLOOKUP($B729,'Gas wholesale lookups'!$A$4:$R$15,'Inputs - Gas wholesale index'!R$2,FALSE)</f>
        <v>1</v>
      </c>
      <c r="S729" s="37">
        <f>VLOOKUP($B729,'Gas wholesale lookups'!$A$4:$R$15,'Inputs - Gas wholesale index'!S$2,FALSE)</f>
        <v>1</v>
      </c>
      <c r="T729" s="37">
        <f>VLOOKUP($B729,'Gas wholesale lookups'!$A$4:$R$15,'Inputs - Gas wholesale index'!T$2,FALSE)</f>
        <v>0</v>
      </c>
      <c r="U729" s="12">
        <f t="shared" si="217"/>
        <v>0</v>
      </c>
      <c r="V729" s="12">
        <f t="shared" si="218"/>
        <v>291847.5</v>
      </c>
      <c r="W729" s="12">
        <f t="shared" si="219"/>
        <v>332991.45454545453</v>
      </c>
      <c r="X729" s="12">
        <f t="shared" si="220"/>
        <v>208526.18181818182</v>
      </c>
      <c r="Y729" s="12">
        <f t="shared" si="221"/>
        <v>166168.27272727274</v>
      </c>
      <c r="Z729" s="12">
        <f t="shared" si="222"/>
        <v>0</v>
      </c>
      <c r="AA729" s="12">
        <f t="shared" si="223"/>
        <v>999533.40909090918</v>
      </c>
      <c r="AB729" s="22">
        <f t="shared" si="224"/>
        <v>0</v>
      </c>
      <c r="AC729" s="22">
        <f t="shared" si="225"/>
        <v>0</v>
      </c>
      <c r="AD729" s="22">
        <f t="shared" si="226"/>
        <v>0</v>
      </c>
      <c r="AE729" s="22">
        <f t="shared" si="227"/>
        <v>0</v>
      </c>
      <c r="AF729" s="22">
        <f t="shared" si="228"/>
        <v>0</v>
      </c>
      <c r="AG729" s="22">
        <f t="shared" si="229"/>
        <v>0</v>
      </c>
      <c r="AH729" s="22">
        <f t="shared" si="230"/>
        <v>0</v>
      </c>
      <c r="AI729" s="43" t="str">
        <f t="shared" si="231"/>
        <v>n/a</v>
      </c>
      <c r="AJ729" s="2" t="str">
        <f t="shared" si="214"/>
        <v>2017-18 Winter</v>
      </c>
      <c r="AK729" s="2" t="str">
        <f t="shared" si="215"/>
        <v>2017-18 Summer</v>
      </c>
      <c r="AL729" s="127">
        <v>0</v>
      </c>
    </row>
    <row r="730" spans="1:38">
      <c r="A730" s="46">
        <v>42899</v>
      </c>
      <c r="B730" s="13" t="str">
        <f t="shared" si="216"/>
        <v>Jun</v>
      </c>
      <c r="C730" s="183"/>
      <c r="D730" s="183"/>
      <c r="E730" s="183"/>
      <c r="F730" s="183"/>
      <c r="G730" s="183"/>
      <c r="H730" s="183"/>
      <c r="I730" s="12">
        <f>VLOOKUP($B730,'Gas wholesale lookups'!$A$4:$L$15,'Inputs - Gas wholesale index'!I$2,FALSE)</f>
        <v>166168.27272727274</v>
      </c>
      <c r="J730" s="12">
        <f>VLOOKUP($B730,'Gas wholesale lookups'!$A$4:$L$15,'Inputs - Gas wholesale index'!J$2,FALSE)</f>
        <v>291847.5</v>
      </c>
      <c r="K730" s="12">
        <f>VLOOKUP($B730,'Gas wholesale lookups'!$A$4:$L$15,'Inputs - Gas wholesale index'!K$2,FALSE)</f>
        <v>332991.45454545453</v>
      </c>
      <c r="L730" s="12">
        <f>VLOOKUP($B730,'Gas wholesale lookups'!$A$4:$L$15,'Inputs - Gas wholesale index'!L$2,FALSE)</f>
        <v>208526.18181818182</v>
      </c>
      <c r="M730" s="12">
        <f>VLOOKUP($B730,'Gas wholesale lookups'!$A$4:$L$15,'Inputs - Gas wholesale index'!M$2,FALSE)</f>
        <v>166168.27272727274</v>
      </c>
      <c r="N730" s="12">
        <f>VLOOKUP($B730,'Gas wholesale lookups'!$A$4:$L$15,'Inputs - Gas wholesale index'!N$2,FALSE)</f>
        <v>291847.5</v>
      </c>
      <c r="O730" s="37">
        <f>VLOOKUP($B730,'Gas wholesale lookups'!$A$4:$R$15,'Inputs - Gas wholesale index'!O$2,FALSE)</f>
        <v>0</v>
      </c>
      <c r="P730" s="37">
        <f>VLOOKUP($B730,'Gas wholesale lookups'!$A$4:$R$15,'Inputs - Gas wholesale index'!P$2,FALSE)</f>
        <v>1</v>
      </c>
      <c r="Q730" s="37">
        <f>VLOOKUP($B730,'Gas wholesale lookups'!$A$4:$R$15,'Inputs - Gas wholesale index'!Q$2,FALSE)</f>
        <v>1</v>
      </c>
      <c r="R730" s="37">
        <f>VLOOKUP($B730,'Gas wholesale lookups'!$A$4:$R$15,'Inputs - Gas wholesale index'!R$2,FALSE)</f>
        <v>1</v>
      </c>
      <c r="S730" s="37">
        <f>VLOOKUP($B730,'Gas wholesale lookups'!$A$4:$R$15,'Inputs - Gas wholesale index'!S$2,FALSE)</f>
        <v>1</v>
      </c>
      <c r="T730" s="37">
        <f>VLOOKUP($B730,'Gas wholesale lookups'!$A$4:$R$15,'Inputs - Gas wholesale index'!T$2,FALSE)</f>
        <v>0</v>
      </c>
      <c r="U730" s="12">
        <f t="shared" si="217"/>
        <v>0</v>
      </c>
      <c r="V730" s="12">
        <f t="shared" si="218"/>
        <v>291847.5</v>
      </c>
      <c r="W730" s="12">
        <f t="shared" si="219"/>
        <v>332991.45454545453</v>
      </c>
      <c r="X730" s="12">
        <f t="shared" si="220"/>
        <v>208526.18181818182</v>
      </c>
      <c r="Y730" s="12">
        <f t="shared" si="221"/>
        <v>166168.27272727274</v>
      </c>
      <c r="Z730" s="12">
        <f t="shared" si="222"/>
        <v>0</v>
      </c>
      <c r="AA730" s="12">
        <f t="shared" si="223"/>
        <v>999533.40909090918</v>
      </c>
      <c r="AB730" s="22">
        <f t="shared" si="224"/>
        <v>0</v>
      </c>
      <c r="AC730" s="22">
        <f t="shared" si="225"/>
        <v>0</v>
      </c>
      <c r="AD730" s="22">
        <f t="shared" si="226"/>
        <v>0</v>
      </c>
      <c r="AE730" s="22">
        <f t="shared" si="227"/>
        <v>0</v>
      </c>
      <c r="AF730" s="22">
        <f t="shared" si="228"/>
        <v>0</v>
      </c>
      <c r="AG730" s="22">
        <f t="shared" si="229"/>
        <v>0</v>
      </c>
      <c r="AH730" s="22">
        <f t="shared" si="230"/>
        <v>0</v>
      </c>
      <c r="AI730" s="43" t="str">
        <f t="shared" si="231"/>
        <v>n/a</v>
      </c>
      <c r="AJ730" s="2" t="str">
        <f t="shared" si="214"/>
        <v>2017-18 Winter</v>
      </c>
      <c r="AK730" s="2" t="str">
        <f t="shared" si="215"/>
        <v>2017-18 Summer</v>
      </c>
      <c r="AL730" s="127">
        <v>0</v>
      </c>
    </row>
    <row r="731" spans="1:38">
      <c r="A731" s="46">
        <v>42900</v>
      </c>
      <c r="B731" s="13" t="str">
        <f t="shared" si="216"/>
        <v>Jun</v>
      </c>
      <c r="C731" s="183"/>
      <c r="D731" s="183"/>
      <c r="E731" s="183"/>
      <c r="F731" s="183"/>
      <c r="G731" s="183"/>
      <c r="H731" s="183"/>
      <c r="I731" s="12">
        <f>VLOOKUP($B731,'Gas wholesale lookups'!$A$4:$L$15,'Inputs - Gas wholesale index'!I$2,FALSE)</f>
        <v>166168.27272727274</v>
      </c>
      <c r="J731" s="12">
        <f>VLOOKUP($B731,'Gas wholesale lookups'!$A$4:$L$15,'Inputs - Gas wholesale index'!J$2,FALSE)</f>
        <v>291847.5</v>
      </c>
      <c r="K731" s="12">
        <f>VLOOKUP($B731,'Gas wholesale lookups'!$A$4:$L$15,'Inputs - Gas wholesale index'!K$2,FALSE)</f>
        <v>332991.45454545453</v>
      </c>
      <c r="L731" s="12">
        <f>VLOOKUP($B731,'Gas wholesale lookups'!$A$4:$L$15,'Inputs - Gas wholesale index'!L$2,FALSE)</f>
        <v>208526.18181818182</v>
      </c>
      <c r="M731" s="12">
        <f>VLOOKUP($B731,'Gas wholesale lookups'!$A$4:$L$15,'Inputs - Gas wholesale index'!M$2,FALSE)</f>
        <v>166168.27272727274</v>
      </c>
      <c r="N731" s="12">
        <f>VLOOKUP($B731,'Gas wholesale lookups'!$A$4:$L$15,'Inputs - Gas wholesale index'!N$2,FALSE)</f>
        <v>291847.5</v>
      </c>
      <c r="O731" s="37">
        <f>VLOOKUP($B731,'Gas wholesale lookups'!$A$4:$R$15,'Inputs - Gas wholesale index'!O$2,FALSE)</f>
        <v>0</v>
      </c>
      <c r="P731" s="37">
        <f>VLOOKUP($B731,'Gas wholesale lookups'!$A$4:$R$15,'Inputs - Gas wholesale index'!P$2,FALSE)</f>
        <v>1</v>
      </c>
      <c r="Q731" s="37">
        <f>VLOOKUP($B731,'Gas wholesale lookups'!$A$4:$R$15,'Inputs - Gas wholesale index'!Q$2,FALSE)</f>
        <v>1</v>
      </c>
      <c r="R731" s="37">
        <f>VLOOKUP($B731,'Gas wholesale lookups'!$A$4:$R$15,'Inputs - Gas wholesale index'!R$2,FALSE)</f>
        <v>1</v>
      </c>
      <c r="S731" s="37">
        <f>VLOOKUP($B731,'Gas wholesale lookups'!$A$4:$R$15,'Inputs - Gas wholesale index'!S$2,FALSE)</f>
        <v>1</v>
      </c>
      <c r="T731" s="37">
        <f>VLOOKUP($B731,'Gas wholesale lookups'!$A$4:$R$15,'Inputs - Gas wholesale index'!T$2,FALSE)</f>
        <v>0</v>
      </c>
      <c r="U731" s="12">
        <f t="shared" si="217"/>
        <v>0</v>
      </c>
      <c r="V731" s="12">
        <f t="shared" si="218"/>
        <v>291847.5</v>
      </c>
      <c r="W731" s="12">
        <f t="shared" si="219"/>
        <v>332991.45454545453</v>
      </c>
      <c r="X731" s="12">
        <f t="shared" si="220"/>
        <v>208526.18181818182</v>
      </c>
      <c r="Y731" s="12">
        <f t="shared" si="221"/>
        <v>166168.27272727274</v>
      </c>
      <c r="Z731" s="12">
        <f t="shared" si="222"/>
        <v>0</v>
      </c>
      <c r="AA731" s="12">
        <f t="shared" si="223"/>
        <v>999533.40909090918</v>
      </c>
      <c r="AB731" s="22">
        <f t="shared" si="224"/>
        <v>0</v>
      </c>
      <c r="AC731" s="22">
        <f t="shared" si="225"/>
        <v>0</v>
      </c>
      <c r="AD731" s="22">
        <f t="shared" si="226"/>
        <v>0</v>
      </c>
      <c r="AE731" s="22">
        <f t="shared" si="227"/>
        <v>0</v>
      </c>
      <c r="AF731" s="22">
        <f t="shared" si="228"/>
        <v>0</v>
      </c>
      <c r="AG731" s="22">
        <f t="shared" si="229"/>
        <v>0</v>
      </c>
      <c r="AH731" s="22">
        <f t="shared" si="230"/>
        <v>0</v>
      </c>
      <c r="AI731" s="43" t="str">
        <f t="shared" si="231"/>
        <v>n/a</v>
      </c>
      <c r="AJ731" s="2" t="str">
        <f t="shared" si="214"/>
        <v>2017-18 Winter</v>
      </c>
      <c r="AK731" s="2" t="str">
        <f t="shared" si="215"/>
        <v>2017-18 Summer</v>
      </c>
      <c r="AL731" s="127">
        <v>0</v>
      </c>
    </row>
    <row r="732" spans="1:38">
      <c r="A732" s="46">
        <v>42901</v>
      </c>
      <c r="B732" s="13" t="str">
        <f t="shared" si="216"/>
        <v>Jun</v>
      </c>
      <c r="C732" s="183"/>
      <c r="D732" s="183"/>
      <c r="E732" s="183"/>
      <c r="F732" s="183"/>
      <c r="G732" s="183"/>
      <c r="H732" s="183"/>
      <c r="I732" s="12">
        <f>VLOOKUP($B732,'Gas wholesale lookups'!$A$4:$L$15,'Inputs - Gas wholesale index'!I$2,FALSE)</f>
        <v>166168.27272727274</v>
      </c>
      <c r="J732" s="12">
        <f>VLOOKUP($B732,'Gas wholesale lookups'!$A$4:$L$15,'Inputs - Gas wholesale index'!J$2,FALSE)</f>
        <v>291847.5</v>
      </c>
      <c r="K732" s="12">
        <f>VLOOKUP($B732,'Gas wholesale lookups'!$A$4:$L$15,'Inputs - Gas wholesale index'!K$2,FALSE)</f>
        <v>332991.45454545453</v>
      </c>
      <c r="L732" s="12">
        <f>VLOOKUP($B732,'Gas wholesale lookups'!$A$4:$L$15,'Inputs - Gas wholesale index'!L$2,FALSE)</f>
        <v>208526.18181818182</v>
      </c>
      <c r="M732" s="12">
        <f>VLOOKUP($B732,'Gas wholesale lookups'!$A$4:$L$15,'Inputs - Gas wholesale index'!M$2,FALSE)</f>
        <v>166168.27272727274</v>
      </c>
      <c r="N732" s="12">
        <f>VLOOKUP($B732,'Gas wholesale lookups'!$A$4:$L$15,'Inputs - Gas wholesale index'!N$2,FALSE)</f>
        <v>291847.5</v>
      </c>
      <c r="O732" s="37">
        <f>VLOOKUP($B732,'Gas wholesale lookups'!$A$4:$R$15,'Inputs - Gas wholesale index'!O$2,FALSE)</f>
        <v>0</v>
      </c>
      <c r="P732" s="37">
        <f>VLOOKUP($B732,'Gas wholesale lookups'!$A$4:$R$15,'Inputs - Gas wholesale index'!P$2,FALSE)</f>
        <v>1</v>
      </c>
      <c r="Q732" s="37">
        <f>VLOOKUP($B732,'Gas wholesale lookups'!$A$4:$R$15,'Inputs - Gas wholesale index'!Q$2,FALSE)</f>
        <v>1</v>
      </c>
      <c r="R732" s="37">
        <f>VLOOKUP($B732,'Gas wholesale lookups'!$A$4:$R$15,'Inputs - Gas wholesale index'!R$2,FALSE)</f>
        <v>1</v>
      </c>
      <c r="S732" s="37">
        <f>VLOOKUP($B732,'Gas wholesale lookups'!$A$4:$R$15,'Inputs - Gas wholesale index'!S$2,FALSE)</f>
        <v>1</v>
      </c>
      <c r="T732" s="37">
        <f>VLOOKUP($B732,'Gas wholesale lookups'!$A$4:$R$15,'Inputs - Gas wholesale index'!T$2,FALSE)</f>
        <v>0</v>
      </c>
      <c r="U732" s="12">
        <f t="shared" si="217"/>
        <v>0</v>
      </c>
      <c r="V732" s="12">
        <f t="shared" si="218"/>
        <v>291847.5</v>
      </c>
      <c r="W732" s="12">
        <f t="shared" si="219"/>
        <v>332991.45454545453</v>
      </c>
      <c r="X732" s="12">
        <f t="shared" si="220"/>
        <v>208526.18181818182</v>
      </c>
      <c r="Y732" s="12">
        <f t="shared" si="221"/>
        <v>166168.27272727274</v>
      </c>
      <c r="Z732" s="12">
        <f t="shared" si="222"/>
        <v>0</v>
      </c>
      <c r="AA732" s="12">
        <f t="shared" si="223"/>
        <v>999533.40909090918</v>
      </c>
      <c r="AB732" s="22">
        <f t="shared" si="224"/>
        <v>0</v>
      </c>
      <c r="AC732" s="22">
        <f t="shared" si="225"/>
        <v>0</v>
      </c>
      <c r="AD732" s="22">
        <f t="shared" si="226"/>
        <v>0</v>
      </c>
      <c r="AE732" s="22">
        <f t="shared" si="227"/>
        <v>0</v>
      </c>
      <c r="AF732" s="22">
        <f t="shared" si="228"/>
        <v>0</v>
      </c>
      <c r="AG732" s="22">
        <f t="shared" si="229"/>
        <v>0</v>
      </c>
      <c r="AH732" s="22">
        <f t="shared" si="230"/>
        <v>0</v>
      </c>
      <c r="AI732" s="43" t="str">
        <f t="shared" si="231"/>
        <v>n/a</v>
      </c>
      <c r="AJ732" s="2" t="str">
        <f t="shared" si="214"/>
        <v>2017-18 Winter</v>
      </c>
      <c r="AK732" s="2" t="str">
        <f t="shared" si="215"/>
        <v>2017-18 Summer</v>
      </c>
      <c r="AL732" s="127">
        <v>0</v>
      </c>
    </row>
    <row r="733" spans="1:38">
      <c r="A733" s="46">
        <v>42902</v>
      </c>
      <c r="B733" s="13" t="str">
        <f t="shared" si="216"/>
        <v>Jun</v>
      </c>
      <c r="C733" s="183"/>
      <c r="D733" s="183"/>
      <c r="E733" s="183"/>
      <c r="F733" s="183"/>
      <c r="G733" s="183"/>
      <c r="H733" s="183"/>
      <c r="I733" s="12">
        <f>VLOOKUP($B733,'Gas wholesale lookups'!$A$4:$L$15,'Inputs - Gas wholesale index'!I$2,FALSE)</f>
        <v>166168.27272727274</v>
      </c>
      <c r="J733" s="12">
        <f>VLOOKUP($B733,'Gas wholesale lookups'!$A$4:$L$15,'Inputs - Gas wholesale index'!J$2,FALSE)</f>
        <v>291847.5</v>
      </c>
      <c r="K733" s="12">
        <f>VLOOKUP($B733,'Gas wholesale lookups'!$A$4:$L$15,'Inputs - Gas wholesale index'!K$2,FALSE)</f>
        <v>332991.45454545453</v>
      </c>
      <c r="L733" s="12">
        <f>VLOOKUP($B733,'Gas wholesale lookups'!$A$4:$L$15,'Inputs - Gas wholesale index'!L$2,FALSE)</f>
        <v>208526.18181818182</v>
      </c>
      <c r="M733" s="12">
        <f>VLOOKUP($B733,'Gas wholesale lookups'!$A$4:$L$15,'Inputs - Gas wholesale index'!M$2,FALSE)</f>
        <v>166168.27272727274</v>
      </c>
      <c r="N733" s="12">
        <f>VLOOKUP($B733,'Gas wholesale lookups'!$A$4:$L$15,'Inputs - Gas wholesale index'!N$2,FALSE)</f>
        <v>291847.5</v>
      </c>
      <c r="O733" s="37">
        <f>VLOOKUP($B733,'Gas wholesale lookups'!$A$4:$R$15,'Inputs - Gas wholesale index'!O$2,FALSE)</f>
        <v>0</v>
      </c>
      <c r="P733" s="37">
        <f>VLOOKUP($B733,'Gas wholesale lookups'!$A$4:$R$15,'Inputs - Gas wholesale index'!P$2,FALSE)</f>
        <v>1</v>
      </c>
      <c r="Q733" s="37">
        <f>VLOOKUP($B733,'Gas wholesale lookups'!$A$4:$R$15,'Inputs - Gas wholesale index'!Q$2,FALSE)</f>
        <v>1</v>
      </c>
      <c r="R733" s="37">
        <f>VLOOKUP($B733,'Gas wholesale lookups'!$A$4:$R$15,'Inputs - Gas wholesale index'!R$2,FALSE)</f>
        <v>1</v>
      </c>
      <c r="S733" s="37">
        <f>VLOOKUP($B733,'Gas wholesale lookups'!$A$4:$R$15,'Inputs - Gas wholesale index'!S$2,FALSE)</f>
        <v>1</v>
      </c>
      <c r="T733" s="37">
        <f>VLOOKUP($B733,'Gas wholesale lookups'!$A$4:$R$15,'Inputs - Gas wholesale index'!T$2,FALSE)</f>
        <v>0</v>
      </c>
      <c r="U733" s="12">
        <f t="shared" si="217"/>
        <v>0</v>
      </c>
      <c r="V733" s="12">
        <f t="shared" si="218"/>
        <v>291847.5</v>
      </c>
      <c r="W733" s="12">
        <f t="shared" si="219"/>
        <v>332991.45454545453</v>
      </c>
      <c r="X733" s="12">
        <f t="shared" si="220"/>
        <v>208526.18181818182</v>
      </c>
      <c r="Y733" s="12">
        <f t="shared" si="221"/>
        <v>166168.27272727274</v>
      </c>
      <c r="Z733" s="12">
        <f t="shared" si="222"/>
        <v>0</v>
      </c>
      <c r="AA733" s="12">
        <f t="shared" si="223"/>
        <v>999533.40909090918</v>
      </c>
      <c r="AB733" s="22">
        <f t="shared" si="224"/>
        <v>0</v>
      </c>
      <c r="AC733" s="22">
        <f t="shared" si="225"/>
        <v>0</v>
      </c>
      <c r="AD733" s="22">
        <f t="shared" si="226"/>
        <v>0</v>
      </c>
      <c r="AE733" s="22">
        <f t="shared" si="227"/>
        <v>0</v>
      </c>
      <c r="AF733" s="22">
        <f t="shared" si="228"/>
        <v>0</v>
      </c>
      <c r="AG733" s="22">
        <f t="shared" si="229"/>
        <v>0</v>
      </c>
      <c r="AH733" s="22">
        <f t="shared" si="230"/>
        <v>0</v>
      </c>
      <c r="AI733" s="43" t="str">
        <f t="shared" si="231"/>
        <v>n/a</v>
      </c>
      <c r="AJ733" s="2" t="str">
        <f t="shared" si="214"/>
        <v>2017-18 Winter</v>
      </c>
      <c r="AK733" s="2" t="str">
        <f t="shared" si="215"/>
        <v>2017-18 Summer</v>
      </c>
      <c r="AL733" s="127">
        <v>0</v>
      </c>
    </row>
    <row r="734" spans="1:38">
      <c r="A734" s="46">
        <v>42905</v>
      </c>
      <c r="B734" s="13" t="str">
        <f t="shared" si="216"/>
        <v>Jun</v>
      </c>
      <c r="C734" s="183"/>
      <c r="D734" s="183"/>
      <c r="E734" s="183"/>
      <c r="F734" s="183"/>
      <c r="G734" s="183"/>
      <c r="H734" s="183"/>
      <c r="I734" s="12">
        <f>VLOOKUP($B734,'Gas wholesale lookups'!$A$4:$L$15,'Inputs - Gas wholesale index'!I$2,FALSE)</f>
        <v>166168.27272727274</v>
      </c>
      <c r="J734" s="12">
        <f>VLOOKUP($B734,'Gas wholesale lookups'!$A$4:$L$15,'Inputs - Gas wholesale index'!J$2,FALSE)</f>
        <v>291847.5</v>
      </c>
      <c r="K734" s="12">
        <f>VLOOKUP($B734,'Gas wholesale lookups'!$A$4:$L$15,'Inputs - Gas wholesale index'!K$2,FALSE)</f>
        <v>332991.45454545453</v>
      </c>
      <c r="L734" s="12">
        <f>VLOOKUP($B734,'Gas wholesale lookups'!$A$4:$L$15,'Inputs - Gas wholesale index'!L$2,FALSE)</f>
        <v>208526.18181818182</v>
      </c>
      <c r="M734" s="12">
        <f>VLOOKUP($B734,'Gas wholesale lookups'!$A$4:$L$15,'Inputs - Gas wholesale index'!M$2,FALSE)</f>
        <v>166168.27272727274</v>
      </c>
      <c r="N734" s="12">
        <f>VLOOKUP($B734,'Gas wholesale lookups'!$A$4:$L$15,'Inputs - Gas wholesale index'!N$2,FALSE)</f>
        <v>291847.5</v>
      </c>
      <c r="O734" s="37">
        <f>VLOOKUP($B734,'Gas wholesale lookups'!$A$4:$R$15,'Inputs - Gas wholesale index'!O$2,FALSE)</f>
        <v>0</v>
      </c>
      <c r="P734" s="37">
        <f>VLOOKUP($B734,'Gas wholesale lookups'!$A$4:$R$15,'Inputs - Gas wholesale index'!P$2,FALSE)</f>
        <v>1</v>
      </c>
      <c r="Q734" s="37">
        <f>VLOOKUP($B734,'Gas wholesale lookups'!$A$4:$R$15,'Inputs - Gas wholesale index'!Q$2,FALSE)</f>
        <v>1</v>
      </c>
      <c r="R734" s="37">
        <f>VLOOKUP($B734,'Gas wholesale lookups'!$A$4:$R$15,'Inputs - Gas wholesale index'!R$2,FALSE)</f>
        <v>1</v>
      </c>
      <c r="S734" s="37">
        <f>VLOOKUP($B734,'Gas wholesale lookups'!$A$4:$R$15,'Inputs - Gas wholesale index'!S$2,FALSE)</f>
        <v>1</v>
      </c>
      <c r="T734" s="37">
        <f>VLOOKUP($B734,'Gas wholesale lookups'!$A$4:$R$15,'Inputs - Gas wholesale index'!T$2,FALSE)</f>
        <v>0</v>
      </c>
      <c r="U734" s="12">
        <f t="shared" si="217"/>
        <v>0</v>
      </c>
      <c r="V734" s="12">
        <f t="shared" si="218"/>
        <v>291847.5</v>
      </c>
      <c r="W734" s="12">
        <f t="shared" si="219"/>
        <v>332991.45454545453</v>
      </c>
      <c r="X734" s="12">
        <f t="shared" si="220"/>
        <v>208526.18181818182</v>
      </c>
      <c r="Y734" s="12">
        <f t="shared" si="221"/>
        <v>166168.27272727274</v>
      </c>
      <c r="Z734" s="12">
        <f t="shared" si="222"/>
        <v>0</v>
      </c>
      <c r="AA734" s="12">
        <f t="shared" si="223"/>
        <v>999533.40909090918</v>
      </c>
      <c r="AB734" s="22">
        <f t="shared" si="224"/>
        <v>0</v>
      </c>
      <c r="AC734" s="22">
        <f t="shared" si="225"/>
        <v>0</v>
      </c>
      <c r="AD734" s="22">
        <f t="shared" si="226"/>
        <v>0</v>
      </c>
      <c r="AE734" s="22">
        <f t="shared" si="227"/>
        <v>0</v>
      </c>
      <c r="AF734" s="22">
        <f t="shared" si="228"/>
        <v>0</v>
      </c>
      <c r="AG734" s="22">
        <f t="shared" si="229"/>
        <v>0</v>
      </c>
      <c r="AH734" s="22">
        <f t="shared" si="230"/>
        <v>0</v>
      </c>
      <c r="AI734" s="43" t="str">
        <f t="shared" si="231"/>
        <v>n/a</v>
      </c>
      <c r="AJ734" s="2" t="str">
        <f t="shared" si="214"/>
        <v>2017-18 Winter</v>
      </c>
      <c r="AK734" s="2" t="str">
        <f t="shared" si="215"/>
        <v>2017-18 Summer</v>
      </c>
      <c r="AL734" s="127">
        <v>0</v>
      </c>
    </row>
    <row r="735" spans="1:38">
      <c r="A735" s="46">
        <v>42906</v>
      </c>
      <c r="B735" s="13" t="str">
        <f t="shared" si="216"/>
        <v>Jun</v>
      </c>
      <c r="C735" s="183"/>
      <c r="D735" s="183"/>
      <c r="E735" s="183"/>
      <c r="F735" s="183"/>
      <c r="G735" s="183"/>
      <c r="H735" s="183"/>
      <c r="I735" s="12">
        <f>VLOOKUP($B735,'Gas wholesale lookups'!$A$4:$L$15,'Inputs - Gas wholesale index'!I$2,FALSE)</f>
        <v>166168.27272727274</v>
      </c>
      <c r="J735" s="12">
        <f>VLOOKUP($B735,'Gas wholesale lookups'!$A$4:$L$15,'Inputs - Gas wholesale index'!J$2,FALSE)</f>
        <v>291847.5</v>
      </c>
      <c r="K735" s="12">
        <f>VLOOKUP($B735,'Gas wholesale lookups'!$A$4:$L$15,'Inputs - Gas wholesale index'!K$2,FALSE)</f>
        <v>332991.45454545453</v>
      </c>
      <c r="L735" s="12">
        <f>VLOOKUP($B735,'Gas wholesale lookups'!$A$4:$L$15,'Inputs - Gas wholesale index'!L$2,FALSE)</f>
        <v>208526.18181818182</v>
      </c>
      <c r="M735" s="12">
        <f>VLOOKUP($B735,'Gas wholesale lookups'!$A$4:$L$15,'Inputs - Gas wholesale index'!M$2,FALSE)</f>
        <v>166168.27272727274</v>
      </c>
      <c r="N735" s="12">
        <f>VLOOKUP($B735,'Gas wholesale lookups'!$A$4:$L$15,'Inputs - Gas wholesale index'!N$2,FALSE)</f>
        <v>291847.5</v>
      </c>
      <c r="O735" s="37">
        <f>VLOOKUP($B735,'Gas wholesale lookups'!$A$4:$R$15,'Inputs - Gas wholesale index'!O$2,FALSE)</f>
        <v>0</v>
      </c>
      <c r="P735" s="37">
        <f>VLOOKUP($B735,'Gas wholesale lookups'!$A$4:$R$15,'Inputs - Gas wholesale index'!P$2,FALSE)</f>
        <v>1</v>
      </c>
      <c r="Q735" s="37">
        <f>VLOOKUP($B735,'Gas wholesale lookups'!$A$4:$R$15,'Inputs - Gas wholesale index'!Q$2,FALSE)</f>
        <v>1</v>
      </c>
      <c r="R735" s="37">
        <f>VLOOKUP($B735,'Gas wholesale lookups'!$A$4:$R$15,'Inputs - Gas wholesale index'!R$2,FALSE)</f>
        <v>1</v>
      </c>
      <c r="S735" s="37">
        <f>VLOOKUP($B735,'Gas wholesale lookups'!$A$4:$R$15,'Inputs - Gas wholesale index'!S$2,FALSE)</f>
        <v>1</v>
      </c>
      <c r="T735" s="37">
        <f>VLOOKUP($B735,'Gas wholesale lookups'!$A$4:$R$15,'Inputs - Gas wholesale index'!T$2,FALSE)</f>
        <v>0</v>
      </c>
      <c r="U735" s="12">
        <f t="shared" si="217"/>
        <v>0</v>
      </c>
      <c r="V735" s="12">
        <f t="shared" si="218"/>
        <v>291847.5</v>
      </c>
      <c r="W735" s="12">
        <f t="shared" si="219"/>
        <v>332991.45454545453</v>
      </c>
      <c r="X735" s="12">
        <f t="shared" si="220"/>
        <v>208526.18181818182</v>
      </c>
      <c r="Y735" s="12">
        <f t="shared" si="221"/>
        <v>166168.27272727274</v>
      </c>
      <c r="Z735" s="12">
        <f t="shared" si="222"/>
        <v>0</v>
      </c>
      <c r="AA735" s="12">
        <f t="shared" si="223"/>
        <v>999533.40909090918</v>
      </c>
      <c r="AB735" s="22">
        <f t="shared" si="224"/>
        <v>0</v>
      </c>
      <c r="AC735" s="22">
        <f t="shared" si="225"/>
        <v>0</v>
      </c>
      <c r="AD735" s="22">
        <f t="shared" si="226"/>
        <v>0</v>
      </c>
      <c r="AE735" s="22">
        <f t="shared" si="227"/>
        <v>0</v>
      </c>
      <c r="AF735" s="22">
        <f t="shared" si="228"/>
        <v>0</v>
      </c>
      <c r="AG735" s="22">
        <f t="shared" si="229"/>
        <v>0</v>
      </c>
      <c r="AH735" s="22">
        <f t="shared" si="230"/>
        <v>0</v>
      </c>
      <c r="AI735" s="43" t="str">
        <f t="shared" si="231"/>
        <v>n/a</v>
      </c>
      <c r="AJ735" s="2" t="str">
        <f t="shared" si="214"/>
        <v>2017-18 Winter</v>
      </c>
      <c r="AK735" s="2" t="str">
        <f t="shared" si="215"/>
        <v>2017-18 Summer</v>
      </c>
      <c r="AL735" s="127">
        <v>0</v>
      </c>
    </row>
    <row r="736" spans="1:38">
      <c r="A736" s="46">
        <v>42907</v>
      </c>
      <c r="B736" s="13" t="str">
        <f t="shared" si="216"/>
        <v>Jun</v>
      </c>
      <c r="C736" s="183"/>
      <c r="D736" s="183"/>
      <c r="E736" s="183"/>
      <c r="F736" s="183"/>
      <c r="G736" s="183"/>
      <c r="H736" s="183"/>
      <c r="I736" s="12">
        <f>VLOOKUP($B736,'Gas wholesale lookups'!$A$4:$L$15,'Inputs - Gas wholesale index'!I$2,FALSE)</f>
        <v>166168.27272727274</v>
      </c>
      <c r="J736" s="12">
        <f>VLOOKUP($B736,'Gas wholesale lookups'!$A$4:$L$15,'Inputs - Gas wholesale index'!J$2,FALSE)</f>
        <v>291847.5</v>
      </c>
      <c r="K736" s="12">
        <f>VLOOKUP($B736,'Gas wholesale lookups'!$A$4:$L$15,'Inputs - Gas wholesale index'!K$2,FALSE)</f>
        <v>332991.45454545453</v>
      </c>
      <c r="L736" s="12">
        <f>VLOOKUP($B736,'Gas wholesale lookups'!$A$4:$L$15,'Inputs - Gas wholesale index'!L$2,FALSE)</f>
        <v>208526.18181818182</v>
      </c>
      <c r="M736" s="12">
        <f>VLOOKUP($B736,'Gas wholesale lookups'!$A$4:$L$15,'Inputs - Gas wholesale index'!M$2,FALSE)</f>
        <v>166168.27272727274</v>
      </c>
      <c r="N736" s="12">
        <f>VLOOKUP($B736,'Gas wholesale lookups'!$A$4:$L$15,'Inputs - Gas wholesale index'!N$2,FALSE)</f>
        <v>291847.5</v>
      </c>
      <c r="O736" s="37">
        <f>VLOOKUP($B736,'Gas wholesale lookups'!$A$4:$R$15,'Inputs - Gas wholesale index'!O$2,FALSE)</f>
        <v>0</v>
      </c>
      <c r="P736" s="37">
        <f>VLOOKUP($B736,'Gas wholesale lookups'!$A$4:$R$15,'Inputs - Gas wholesale index'!P$2,FALSE)</f>
        <v>1</v>
      </c>
      <c r="Q736" s="37">
        <f>VLOOKUP($B736,'Gas wholesale lookups'!$A$4:$R$15,'Inputs - Gas wholesale index'!Q$2,FALSE)</f>
        <v>1</v>
      </c>
      <c r="R736" s="37">
        <f>VLOOKUP($B736,'Gas wholesale lookups'!$A$4:$R$15,'Inputs - Gas wholesale index'!R$2,FALSE)</f>
        <v>1</v>
      </c>
      <c r="S736" s="37">
        <f>VLOOKUP($B736,'Gas wholesale lookups'!$A$4:$R$15,'Inputs - Gas wholesale index'!S$2,FALSE)</f>
        <v>1</v>
      </c>
      <c r="T736" s="37">
        <f>VLOOKUP($B736,'Gas wholesale lookups'!$A$4:$R$15,'Inputs - Gas wholesale index'!T$2,FALSE)</f>
        <v>0</v>
      </c>
      <c r="U736" s="12">
        <f t="shared" si="217"/>
        <v>0</v>
      </c>
      <c r="V736" s="12">
        <f t="shared" si="218"/>
        <v>291847.5</v>
      </c>
      <c r="W736" s="12">
        <f t="shared" si="219"/>
        <v>332991.45454545453</v>
      </c>
      <c r="X736" s="12">
        <f t="shared" si="220"/>
        <v>208526.18181818182</v>
      </c>
      <c r="Y736" s="12">
        <f t="shared" si="221"/>
        <v>166168.27272727274</v>
      </c>
      <c r="Z736" s="12">
        <f t="shared" si="222"/>
        <v>0</v>
      </c>
      <c r="AA736" s="12">
        <f t="shared" si="223"/>
        <v>999533.40909090918</v>
      </c>
      <c r="AB736" s="22">
        <f t="shared" si="224"/>
        <v>0</v>
      </c>
      <c r="AC736" s="22">
        <f t="shared" si="225"/>
        <v>0</v>
      </c>
      <c r="AD736" s="22">
        <f t="shared" si="226"/>
        <v>0</v>
      </c>
      <c r="AE736" s="22">
        <f t="shared" si="227"/>
        <v>0</v>
      </c>
      <c r="AF736" s="22">
        <f t="shared" si="228"/>
        <v>0</v>
      </c>
      <c r="AG736" s="22">
        <f t="shared" si="229"/>
        <v>0</v>
      </c>
      <c r="AH736" s="22">
        <f t="shared" si="230"/>
        <v>0</v>
      </c>
      <c r="AI736" s="43" t="str">
        <f t="shared" si="231"/>
        <v>n/a</v>
      </c>
      <c r="AJ736" s="2" t="str">
        <f t="shared" si="214"/>
        <v>2017-18 Winter</v>
      </c>
      <c r="AK736" s="2" t="str">
        <f t="shared" si="215"/>
        <v>2017-18 Summer</v>
      </c>
      <c r="AL736" s="127">
        <v>0</v>
      </c>
    </row>
    <row r="737" spans="1:38">
      <c r="A737" s="46">
        <v>42908</v>
      </c>
      <c r="B737" s="13" t="str">
        <f t="shared" si="216"/>
        <v>Jun</v>
      </c>
      <c r="C737" s="183"/>
      <c r="D737" s="183"/>
      <c r="E737" s="183"/>
      <c r="F737" s="183"/>
      <c r="G737" s="183"/>
      <c r="H737" s="183"/>
      <c r="I737" s="12">
        <f>VLOOKUP($B737,'Gas wholesale lookups'!$A$4:$L$15,'Inputs - Gas wholesale index'!I$2,FALSE)</f>
        <v>166168.27272727274</v>
      </c>
      <c r="J737" s="12">
        <f>VLOOKUP($B737,'Gas wholesale lookups'!$A$4:$L$15,'Inputs - Gas wholesale index'!J$2,FALSE)</f>
        <v>291847.5</v>
      </c>
      <c r="K737" s="12">
        <f>VLOOKUP($B737,'Gas wholesale lookups'!$A$4:$L$15,'Inputs - Gas wholesale index'!K$2,FALSE)</f>
        <v>332991.45454545453</v>
      </c>
      <c r="L737" s="12">
        <f>VLOOKUP($B737,'Gas wholesale lookups'!$A$4:$L$15,'Inputs - Gas wholesale index'!L$2,FALSE)</f>
        <v>208526.18181818182</v>
      </c>
      <c r="M737" s="12">
        <f>VLOOKUP($B737,'Gas wholesale lookups'!$A$4:$L$15,'Inputs - Gas wholesale index'!M$2,FALSE)</f>
        <v>166168.27272727274</v>
      </c>
      <c r="N737" s="12">
        <f>VLOOKUP($B737,'Gas wholesale lookups'!$A$4:$L$15,'Inputs - Gas wholesale index'!N$2,FALSE)</f>
        <v>291847.5</v>
      </c>
      <c r="O737" s="37">
        <f>VLOOKUP($B737,'Gas wholesale lookups'!$A$4:$R$15,'Inputs - Gas wholesale index'!O$2,FALSE)</f>
        <v>0</v>
      </c>
      <c r="P737" s="37">
        <f>VLOOKUP($B737,'Gas wholesale lookups'!$A$4:$R$15,'Inputs - Gas wholesale index'!P$2,FALSE)</f>
        <v>1</v>
      </c>
      <c r="Q737" s="37">
        <f>VLOOKUP($B737,'Gas wholesale lookups'!$A$4:$R$15,'Inputs - Gas wholesale index'!Q$2,FALSE)</f>
        <v>1</v>
      </c>
      <c r="R737" s="37">
        <f>VLOOKUP($B737,'Gas wholesale lookups'!$A$4:$R$15,'Inputs - Gas wholesale index'!R$2,FALSE)</f>
        <v>1</v>
      </c>
      <c r="S737" s="37">
        <f>VLOOKUP($B737,'Gas wholesale lookups'!$A$4:$R$15,'Inputs - Gas wholesale index'!S$2,FALSE)</f>
        <v>1</v>
      </c>
      <c r="T737" s="37">
        <f>VLOOKUP($B737,'Gas wholesale lookups'!$A$4:$R$15,'Inputs - Gas wholesale index'!T$2,FALSE)</f>
        <v>0</v>
      </c>
      <c r="U737" s="12">
        <f t="shared" si="217"/>
        <v>0</v>
      </c>
      <c r="V737" s="12">
        <f t="shared" si="218"/>
        <v>291847.5</v>
      </c>
      <c r="W737" s="12">
        <f t="shared" si="219"/>
        <v>332991.45454545453</v>
      </c>
      <c r="X737" s="12">
        <f t="shared" si="220"/>
        <v>208526.18181818182</v>
      </c>
      <c r="Y737" s="12">
        <f t="shared" si="221"/>
        <v>166168.27272727274</v>
      </c>
      <c r="Z737" s="12">
        <f t="shared" si="222"/>
        <v>0</v>
      </c>
      <c r="AA737" s="12">
        <f t="shared" si="223"/>
        <v>999533.40909090918</v>
      </c>
      <c r="AB737" s="22">
        <f t="shared" si="224"/>
        <v>0</v>
      </c>
      <c r="AC737" s="22">
        <f t="shared" si="225"/>
        <v>0</v>
      </c>
      <c r="AD737" s="22">
        <f t="shared" si="226"/>
        <v>0</v>
      </c>
      <c r="AE737" s="22">
        <f t="shared" si="227"/>
        <v>0</v>
      </c>
      <c r="AF737" s="22">
        <f t="shared" si="228"/>
        <v>0</v>
      </c>
      <c r="AG737" s="22">
        <f t="shared" si="229"/>
        <v>0</v>
      </c>
      <c r="AH737" s="22">
        <f t="shared" si="230"/>
        <v>0</v>
      </c>
      <c r="AI737" s="43" t="str">
        <f t="shared" si="231"/>
        <v>n/a</v>
      </c>
      <c r="AJ737" s="2" t="str">
        <f t="shared" si="214"/>
        <v>2017-18 Winter</v>
      </c>
      <c r="AK737" s="2" t="str">
        <f t="shared" si="215"/>
        <v>2017-18 Summer</v>
      </c>
      <c r="AL737" s="127">
        <v>0</v>
      </c>
    </row>
    <row r="738" spans="1:38">
      <c r="A738" s="46">
        <v>42909</v>
      </c>
      <c r="B738" s="13" t="str">
        <f t="shared" si="216"/>
        <v>Jun</v>
      </c>
      <c r="C738" s="183"/>
      <c r="D738" s="183"/>
      <c r="E738" s="183"/>
      <c r="F738" s="183"/>
      <c r="G738" s="183"/>
      <c r="H738" s="183"/>
      <c r="I738" s="12">
        <f>VLOOKUP($B738,'Gas wholesale lookups'!$A$4:$L$15,'Inputs - Gas wholesale index'!I$2,FALSE)</f>
        <v>166168.27272727274</v>
      </c>
      <c r="J738" s="12">
        <f>VLOOKUP($B738,'Gas wholesale lookups'!$A$4:$L$15,'Inputs - Gas wholesale index'!J$2,FALSE)</f>
        <v>291847.5</v>
      </c>
      <c r="K738" s="12">
        <f>VLOOKUP($B738,'Gas wholesale lookups'!$A$4:$L$15,'Inputs - Gas wholesale index'!K$2,FALSE)</f>
        <v>332991.45454545453</v>
      </c>
      <c r="L738" s="12">
        <f>VLOOKUP($B738,'Gas wholesale lookups'!$A$4:$L$15,'Inputs - Gas wholesale index'!L$2,FALSE)</f>
        <v>208526.18181818182</v>
      </c>
      <c r="M738" s="12">
        <f>VLOOKUP($B738,'Gas wholesale lookups'!$A$4:$L$15,'Inputs - Gas wholesale index'!M$2,FALSE)</f>
        <v>166168.27272727274</v>
      </c>
      <c r="N738" s="12">
        <f>VLOOKUP($B738,'Gas wholesale lookups'!$A$4:$L$15,'Inputs - Gas wholesale index'!N$2,FALSE)</f>
        <v>291847.5</v>
      </c>
      <c r="O738" s="37">
        <f>VLOOKUP($B738,'Gas wholesale lookups'!$A$4:$R$15,'Inputs - Gas wholesale index'!O$2,FALSE)</f>
        <v>0</v>
      </c>
      <c r="P738" s="37">
        <f>VLOOKUP($B738,'Gas wholesale lookups'!$A$4:$R$15,'Inputs - Gas wholesale index'!P$2,FALSE)</f>
        <v>1</v>
      </c>
      <c r="Q738" s="37">
        <f>VLOOKUP($B738,'Gas wholesale lookups'!$A$4:$R$15,'Inputs - Gas wholesale index'!Q$2,FALSE)</f>
        <v>1</v>
      </c>
      <c r="R738" s="37">
        <f>VLOOKUP($B738,'Gas wholesale lookups'!$A$4:$R$15,'Inputs - Gas wholesale index'!R$2,FALSE)</f>
        <v>1</v>
      </c>
      <c r="S738" s="37">
        <f>VLOOKUP($B738,'Gas wholesale lookups'!$A$4:$R$15,'Inputs - Gas wholesale index'!S$2,FALSE)</f>
        <v>1</v>
      </c>
      <c r="T738" s="37">
        <f>VLOOKUP($B738,'Gas wholesale lookups'!$A$4:$R$15,'Inputs - Gas wholesale index'!T$2,FALSE)</f>
        <v>0</v>
      </c>
      <c r="U738" s="12">
        <f t="shared" si="217"/>
        <v>0</v>
      </c>
      <c r="V738" s="12">
        <f t="shared" si="218"/>
        <v>291847.5</v>
      </c>
      <c r="W738" s="12">
        <f t="shared" si="219"/>
        <v>332991.45454545453</v>
      </c>
      <c r="X738" s="12">
        <f t="shared" si="220"/>
        <v>208526.18181818182</v>
      </c>
      <c r="Y738" s="12">
        <f t="shared" si="221"/>
        <v>166168.27272727274</v>
      </c>
      <c r="Z738" s="12">
        <f t="shared" si="222"/>
        <v>0</v>
      </c>
      <c r="AA738" s="12">
        <f t="shared" si="223"/>
        <v>999533.40909090918</v>
      </c>
      <c r="AB738" s="22">
        <f t="shared" si="224"/>
        <v>0</v>
      </c>
      <c r="AC738" s="22">
        <f t="shared" si="225"/>
        <v>0</v>
      </c>
      <c r="AD738" s="22">
        <f t="shared" si="226"/>
        <v>0</v>
      </c>
      <c r="AE738" s="22">
        <f t="shared" si="227"/>
        <v>0</v>
      </c>
      <c r="AF738" s="22">
        <f t="shared" si="228"/>
        <v>0</v>
      </c>
      <c r="AG738" s="22">
        <f t="shared" si="229"/>
        <v>0</v>
      </c>
      <c r="AH738" s="22">
        <f t="shared" si="230"/>
        <v>0</v>
      </c>
      <c r="AI738" s="43" t="str">
        <f t="shared" si="231"/>
        <v>n/a</v>
      </c>
      <c r="AJ738" s="2" t="str">
        <f t="shared" si="214"/>
        <v>2017-18 Winter</v>
      </c>
      <c r="AK738" s="2" t="str">
        <f t="shared" si="215"/>
        <v>2017-18 Summer</v>
      </c>
      <c r="AL738" s="127">
        <v>0</v>
      </c>
    </row>
    <row r="739" spans="1:38">
      <c r="A739" s="46">
        <v>42912</v>
      </c>
      <c r="B739" s="13" t="str">
        <f t="shared" si="216"/>
        <v>Jun</v>
      </c>
      <c r="C739" s="183"/>
      <c r="D739" s="183"/>
      <c r="E739" s="183"/>
      <c r="F739" s="183"/>
      <c r="G739" s="183"/>
      <c r="H739" s="183"/>
      <c r="I739" s="12">
        <f>VLOOKUP($B739,'Gas wholesale lookups'!$A$4:$L$15,'Inputs - Gas wholesale index'!I$2,FALSE)</f>
        <v>166168.27272727274</v>
      </c>
      <c r="J739" s="12">
        <f>VLOOKUP($B739,'Gas wholesale lookups'!$A$4:$L$15,'Inputs - Gas wholesale index'!J$2,FALSE)</f>
        <v>291847.5</v>
      </c>
      <c r="K739" s="12">
        <f>VLOOKUP($B739,'Gas wholesale lookups'!$A$4:$L$15,'Inputs - Gas wholesale index'!K$2,FALSE)</f>
        <v>332991.45454545453</v>
      </c>
      <c r="L739" s="12">
        <f>VLOOKUP($B739,'Gas wholesale lookups'!$A$4:$L$15,'Inputs - Gas wholesale index'!L$2,FALSE)</f>
        <v>208526.18181818182</v>
      </c>
      <c r="M739" s="12">
        <f>VLOOKUP($B739,'Gas wholesale lookups'!$A$4:$L$15,'Inputs - Gas wholesale index'!M$2,FALSE)</f>
        <v>166168.27272727274</v>
      </c>
      <c r="N739" s="12">
        <f>VLOOKUP($B739,'Gas wholesale lookups'!$A$4:$L$15,'Inputs - Gas wholesale index'!N$2,FALSE)</f>
        <v>291847.5</v>
      </c>
      <c r="O739" s="37">
        <f>VLOOKUP($B739,'Gas wholesale lookups'!$A$4:$R$15,'Inputs - Gas wholesale index'!O$2,FALSE)</f>
        <v>0</v>
      </c>
      <c r="P739" s="37">
        <f>VLOOKUP($B739,'Gas wholesale lookups'!$A$4:$R$15,'Inputs - Gas wholesale index'!P$2,FALSE)</f>
        <v>1</v>
      </c>
      <c r="Q739" s="37">
        <f>VLOOKUP($B739,'Gas wholesale lookups'!$A$4:$R$15,'Inputs - Gas wholesale index'!Q$2,FALSE)</f>
        <v>1</v>
      </c>
      <c r="R739" s="37">
        <f>VLOOKUP($B739,'Gas wholesale lookups'!$A$4:$R$15,'Inputs - Gas wholesale index'!R$2,FALSE)</f>
        <v>1</v>
      </c>
      <c r="S739" s="37">
        <f>VLOOKUP($B739,'Gas wholesale lookups'!$A$4:$R$15,'Inputs - Gas wholesale index'!S$2,FALSE)</f>
        <v>1</v>
      </c>
      <c r="T739" s="37">
        <f>VLOOKUP($B739,'Gas wholesale lookups'!$A$4:$R$15,'Inputs - Gas wholesale index'!T$2,FALSE)</f>
        <v>0</v>
      </c>
      <c r="U739" s="12">
        <f t="shared" si="217"/>
        <v>0</v>
      </c>
      <c r="V739" s="12">
        <f t="shared" si="218"/>
        <v>291847.5</v>
      </c>
      <c r="W739" s="12">
        <f t="shared" si="219"/>
        <v>332991.45454545453</v>
      </c>
      <c r="X739" s="12">
        <f t="shared" si="220"/>
        <v>208526.18181818182</v>
      </c>
      <c r="Y739" s="12">
        <f t="shared" si="221"/>
        <v>166168.27272727274</v>
      </c>
      <c r="Z739" s="12">
        <f t="shared" si="222"/>
        <v>0</v>
      </c>
      <c r="AA739" s="12">
        <f t="shared" si="223"/>
        <v>999533.40909090918</v>
      </c>
      <c r="AB739" s="22">
        <f t="shared" si="224"/>
        <v>0</v>
      </c>
      <c r="AC739" s="22">
        <f t="shared" si="225"/>
        <v>0</v>
      </c>
      <c r="AD739" s="22">
        <f t="shared" si="226"/>
        <v>0</v>
      </c>
      <c r="AE739" s="22">
        <f t="shared" si="227"/>
        <v>0</v>
      </c>
      <c r="AF739" s="22">
        <f t="shared" si="228"/>
        <v>0</v>
      </c>
      <c r="AG739" s="22">
        <f t="shared" si="229"/>
        <v>0</v>
      </c>
      <c r="AH739" s="22">
        <f t="shared" si="230"/>
        <v>0</v>
      </c>
      <c r="AI739" s="43" t="str">
        <f t="shared" si="231"/>
        <v>n/a</v>
      </c>
      <c r="AJ739" s="2" t="str">
        <f t="shared" si="214"/>
        <v>2017-18 Winter</v>
      </c>
      <c r="AK739" s="2" t="str">
        <f t="shared" si="215"/>
        <v>2017-18 Summer</v>
      </c>
      <c r="AL739" s="127">
        <v>0</v>
      </c>
    </row>
    <row r="740" spans="1:38">
      <c r="A740" s="46">
        <v>42913</v>
      </c>
      <c r="B740" s="13" t="str">
        <f t="shared" si="216"/>
        <v>Jun</v>
      </c>
      <c r="C740" s="183"/>
      <c r="D740" s="183"/>
      <c r="E740" s="183"/>
      <c r="F740" s="183"/>
      <c r="G740" s="183"/>
      <c r="H740" s="183"/>
      <c r="I740" s="12">
        <f>VLOOKUP($B740,'Gas wholesale lookups'!$A$4:$L$15,'Inputs - Gas wholesale index'!I$2,FALSE)</f>
        <v>166168.27272727274</v>
      </c>
      <c r="J740" s="12">
        <f>VLOOKUP($B740,'Gas wholesale lookups'!$A$4:$L$15,'Inputs - Gas wholesale index'!J$2,FALSE)</f>
        <v>291847.5</v>
      </c>
      <c r="K740" s="12">
        <f>VLOOKUP($B740,'Gas wholesale lookups'!$A$4:$L$15,'Inputs - Gas wholesale index'!K$2,FALSE)</f>
        <v>332991.45454545453</v>
      </c>
      <c r="L740" s="12">
        <f>VLOOKUP($B740,'Gas wholesale lookups'!$A$4:$L$15,'Inputs - Gas wholesale index'!L$2,FALSE)</f>
        <v>208526.18181818182</v>
      </c>
      <c r="M740" s="12">
        <f>VLOOKUP($B740,'Gas wholesale lookups'!$A$4:$L$15,'Inputs - Gas wholesale index'!M$2,FALSE)</f>
        <v>166168.27272727274</v>
      </c>
      <c r="N740" s="12">
        <f>VLOOKUP($B740,'Gas wholesale lookups'!$A$4:$L$15,'Inputs - Gas wholesale index'!N$2,FALSE)</f>
        <v>291847.5</v>
      </c>
      <c r="O740" s="37">
        <f>VLOOKUP($B740,'Gas wholesale lookups'!$A$4:$R$15,'Inputs - Gas wholesale index'!O$2,FALSE)</f>
        <v>0</v>
      </c>
      <c r="P740" s="37">
        <f>VLOOKUP($B740,'Gas wholesale lookups'!$A$4:$R$15,'Inputs - Gas wholesale index'!P$2,FALSE)</f>
        <v>1</v>
      </c>
      <c r="Q740" s="37">
        <f>VLOOKUP($B740,'Gas wholesale lookups'!$A$4:$R$15,'Inputs - Gas wholesale index'!Q$2,FALSE)</f>
        <v>1</v>
      </c>
      <c r="R740" s="37">
        <f>VLOOKUP($B740,'Gas wholesale lookups'!$A$4:$R$15,'Inputs - Gas wholesale index'!R$2,FALSE)</f>
        <v>1</v>
      </c>
      <c r="S740" s="37">
        <f>VLOOKUP($B740,'Gas wholesale lookups'!$A$4:$R$15,'Inputs - Gas wholesale index'!S$2,FALSE)</f>
        <v>1</v>
      </c>
      <c r="T740" s="37">
        <f>VLOOKUP($B740,'Gas wholesale lookups'!$A$4:$R$15,'Inputs - Gas wholesale index'!T$2,FALSE)</f>
        <v>0</v>
      </c>
      <c r="U740" s="12">
        <f t="shared" si="217"/>
        <v>0</v>
      </c>
      <c r="V740" s="12">
        <f t="shared" si="218"/>
        <v>291847.5</v>
      </c>
      <c r="W740" s="12">
        <f t="shared" si="219"/>
        <v>332991.45454545453</v>
      </c>
      <c r="X740" s="12">
        <f t="shared" si="220"/>
        <v>208526.18181818182</v>
      </c>
      <c r="Y740" s="12">
        <f t="shared" si="221"/>
        <v>166168.27272727274</v>
      </c>
      <c r="Z740" s="12">
        <f t="shared" si="222"/>
        <v>0</v>
      </c>
      <c r="AA740" s="12">
        <f t="shared" si="223"/>
        <v>999533.40909090918</v>
      </c>
      <c r="AB740" s="22">
        <f t="shared" si="224"/>
        <v>0</v>
      </c>
      <c r="AC740" s="22">
        <f t="shared" si="225"/>
        <v>0</v>
      </c>
      <c r="AD740" s="22">
        <f t="shared" si="226"/>
        <v>0</v>
      </c>
      <c r="AE740" s="22">
        <f t="shared" si="227"/>
        <v>0</v>
      </c>
      <c r="AF740" s="22">
        <f t="shared" si="228"/>
        <v>0</v>
      </c>
      <c r="AG740" s="22">
        <f t="shared" si="229"/>
        <v>0</v>
      </c>
      <c r="AH740" s="22">
        <f t="shared" si="230"/>
        <v>0</v>
      </c>
      <c r="AI740" s="43" t="str">
        <f t="shared" si="231"/>
        <v>n/a</v>
      </c>
      <c r="AJ740" s="2" t="str">
        <f t="shared" si="214"/>
        <v>2017-18 Winter</v>
      </c>
      <c r="AK740" s="2" t="str">
        <f t="shared" si="215"/>
        <v>2017-18 Summer</v>
      </c>
      <c r="AL740" s="127">
        <v>0</v>
      </c>
    </row>
    <row r="741" spans="1:38">
      <c r="A741" s="46">
        <v>42914</v>
      </c>
      <c r="B741" s="13" t="str">
        <f t="shared" si="216"/>
        <v>Jun</v>
      </c>
      <c r="C741" s="183"/>
      <c r="D741" s="183"/>
      <c r="E741" s="183"/>
      <c r="F741" s="183"/>
      <c r="G741" s="183"/>
      <c r="H741" s="183"/>
      <c r="I741" s="12">
        <f>VLOOKUP($B741,'Gas wholesale lookups'!$A$4:$L$15,'Inputs - Gas wholesale index'!I$2,FALSE)</f>
        <v>166168.27272727274</v>
      </c>
      <c r="J741" s="12">
        <f>VLOOKUP($B741,'Gas wholesale lookups'!$A$4:$L$15,'Inputs - Gas wholesale index'!J$2,FALSE)</f>
        <v>291847.5</v>
      </c>
      <c r="K741" s="12">
        <f>VLOOKUP($B741,'Gas wholesale lookups'!$A$4:$L$15,'Inputs - Gas wholesale index'!K$2,FALSE)</f>
        <v>332991.45454545453</v>
      </c>
      <c r="L741" s="12">
        <f>VLOOKUP($B741,'Gas wholesale lookups'!$A$4:$L$15,'Inputs - Gas wholesale index'!L$2,FALSE)</f>
        <v>208526.18181818182</v>
      </c>
      <c r="M741" s="12">
        <f>VLOOKUP($B741,'Gas wholesale lookups'!$A$4:$L$15,'Inputs - Gas wholesale index'!M$2,FALSE)</f>
        <v>166168.27272727274</v>
      </c>
      <c r="N741" s="12">
        <f>VLOOKUP($B741,'Gas wholesale lookups'!$A$4:$L$15,'Inputs - Gas wholesale index'!N$2,FALSE)</f>
        <v>291847.5</v>
      </c>
      <c r="O741" s="37">
        <f>VLOOKUP($B741,'Gas wholesale lookups'!$A$4:$R$15,'Inputs - Gas wholesale index'!O$2,FALSE)</f>
        <v>0</v>
      </c>
      <c r="P741" s="37">
        <f>VLOOKUP($B741,'Gas wholesale lookups'!$A$4:$R$15,'Inputs - Gas wholesale index'!P$2,FALSE)</f>
        <v>1</v>
      </c>
      <c r="Q741" s="37">
        <f>VLOOKUP($B741,'Gas wholesale lookups'!$A$4:$R$15,'Inputs - Gas wholesale index'!Q$2,FALSE)</f>
        <v>1</v>
      </c>
      <c r="R741" s="37">
        <f>VLOOKUP($B741,'Gas wholesale lookups'!$A$4:$R$15,'Inputs - Gas wholesale index'!R$2,FALSE)</f>
        <v>1</v>
      </c>
      <c r="S741" s="37">
        <f>VLOOKUP($B741,'Gas wholesale lookups'!$A$4:$R$15,'Inputs - Gas wholesale index'!S$2,FALSE)</f>
        <v>1</v>
      </c>
      <c r="T741" s="37">
        <f>VLOOKUP($B741,'Gas wholesale lookups'!$A$4:$R$15,'Inputs - Gas wholesale index'!T$2,FALSE)</f>
        <v>0</v>
      </c>
      <c r="U741" s="12">
        <f t="shared" si="217"/>
        <v>0</v>
      </c>
      <c r="V741" s="12">
        <f t="shared" si="218"/>
        <v>291847.5</v>
      </c>
      <c r="W741" s="12">
        <f t="shared" si="219"/>
        <v>332991.45454545453</v>
      </c>
      <c r="X741" s="12">
        <f t="shared" si="220"/>
        <v>208526.18181818182</v>
      </c>
      <c r="Y741" s="12">
        <f t="shared" si="221"/>
        <v>166168.27272727274</v>
      </c>
      <c r="Z741" s="12">
        <f t="shared" si="222"/>
        <v>0</v>
      </c>
      <c r="AA741" s="12">
        <f t="shared" si="223"/>
        <v>999533.40909090918</v>
      </c>
      <c r="AB741" s="22">
        <f t="shared" si="224"/>
        <v>0</v>
      </c>
      <c r="AC741" s="22">
        <f t="shared" si="225"/>
        <v>0</v>
      </c>
      <c r="AD741" s="22">
        <f t="shared" si="226"/>
        <v>0</v>
      </c>
      <c r="AE741" s="22">
        <f t="shared" si="227"/>
        <v>0</v>
      </c>
      <c r="AF741" s="22">
        <f t="shared" si="228"/>
        <v>0</v>
      </c>
      <c r="AG741" s="22">
        <f t="shared" si="229"/>
        <v>0</v>
      </c>
      <c r="AH741" s="22">
        <f t="shared" si="230"/>
        <v>0</v>
      </c>
      <c r="AI741" s="43" t="str">
        <f t="shared" si="231"/>
        <v>n/a</v>
      </c>
      <c r="AJ741" s="2" t="str">
        <f t="shared" si="214"/>
        <v>2017-18 Winter</v>
      </c>
      <c r="AK741" s="2" t="str">
        <f t="shared" si="215"/>
        <v>2017-18 Summer</v>
      </c>
      <c r="AL741" s="127">
        <v>0</v>
      </c>
    </row>
    <row r="742" spans="1:38">
      <c r="A742" s="46">
        <v>42915</v>
      </c>
      <c r="B742" s="13" t="str">
        <f t="shared" si="216"/>
        <v>Jun</v>
      </c>
      <c r="C742" s="183"/>
      <c r="D742" s="183"/>
      <c r="E742" s="183"/>
      <c r="F742" s="183"/>
      <c r="G742" s="183"/>
      <c r="H742" s="183"/>
      <c r="I742" s="12">
        <f>VLOOKUP($B742,'Gas wholesale lookups'!$A$4:$L$15,'Inputs - Gas wholesale index'!I$2,FALSE)</f>
        <v>166168.27272727274</v>
      </c>
      <c r="J742" s="12">
        <f>VLOOKUP($B742,'Gas wholesale lookups'!$A$4:$L$15,'Inputs - Gas wholesale index'!J$2,FALSE)</f>
        <v>291847.5</v>
      </c>
      <c r="K742" s="12">
        <f>VLOOKUP($B742,'Gas wholesale lookups'!$A$4:$L$15,'Inputs - Gas wholesale index'!K$2,FALSE)</f>
        <v>332991.45454545453</v>
      </c>
      <c r="L742" s="12">
        <f>VLOOKUP($B742,'Gas wholesale lookups'!$A$4:$L$15,'Inputs - Gas wholesale index'!L$2,FALSE)</f>
        <v>208526.18181818182</v>
      </c>
      <c r="M742" s="12">
        <f>VLOOKUP($B742,'Gas wholesale lookups'!$A$4:$L$15,'Inputs - Gas wholesale index'!M$2,FALSE)</f>
        <v>166168.27272727274</v>
      </c>
      <c r="N742" s="12">
        <f>VLOOKUP($B742,'Gas wholesale lookups'!$A$4:$L$15,'Inputs - Gas wholesale index'!N$2,FALSE)</f>
        <v>291847.5</v>
      </c>
      <c r="O742" s="37">
        <f>VLOOKUP($B742,'Gas wholesale lookups'!$A$4:$R$15,'Inputs - Gas wholesale index'!O$2,FALSE)</f>
        <v>0</v>
      </c>
      <c r="P742" s="37">
        <f>VLOOKUP($B742,'Gas wholesale lookups'!$A$4:$R$15,'Inputs - Gas wholesale index'!P$2,FALSE)</f>
        <v>1</v>
      </c>
      <c r="Q742" s="37">
        <f>VLOOKUP($B742,'Gas wholesale lookups'!$A$4:$R$15,'Inputs - Gas wholesale index'!Q$2,FALSE)</f>
        <v>1</v>
      </c>
      <c r="R742" s="37">
        <f>VLOOKUP($B742,'Gas wholesale lookups'!$A$4:$R$15,'Inputs - Gas wholesale index'!R$2,FALSE)</f>
        <v>1</v>
      </c>
      <c r="S742" s="37">
        <f>VLOOKUP($B742,'Gas wholesale lookups'!$A$4:$R$15,'Inputs - Gas wholesale index'!S$2,FALSE)</f>
        <v>1</v>
      </c>
      <c r="T742" s="37">
        <f>VLOOKUP($B742,'Gas wholesale lookups'!$A$4:$R$15,'Inputs - Gas wholesale index'!T$2,FALSE)</f>
        <v>0</v>
      </c>
      <c r="U742" s="12">
        <f t="shared" si="217"/>
        <v>0</v>
      </c>
      <c r="V742" s="12">
        <f t="shared" si="218"/>
        <v>291847.5</v>
      </c>
      <c r="W742" s="12">
        <f t="shared" si="219"/>
        <v>332991.45454545453</v>
      </c>
      <c r="X742" s="12">
        <f t="shared" si="220"/>
        <v>208526.18181818182</v>
      </c>
      <c r="Y742" s="12">
        <f t="shared" si="221"/>
        <v>166168.27272727274</v>
      </c>
      <c r="Z742" s="12">
        <f t="shared" si="222"/>
        <v>0</v>
      </c>
      <c r="AA742" s="12">
        <f t="shared" si="223"/>
        <v>999533.40909090918</v>
      </c>
      <c r="AB742" s="22">
        <f t="shared" si="224"/>
        <v>0</v>
      </c>
      <c r="AC742" s="22">
        <f t="shared" si="225"/>
        <v>0</v>
      </c>
      <c r="AD742" s="22">
        <f t="shared" si="226"/>
        <v>0</v>
      </c>
      <c r="AE742" s="22">
        <f t="shared" si="227"/>
        <v>0</v>
      </c>
      <c r="AF742" s="22">
        <f t="shared" si="228"/>
        <v>0</v>
      </c>
      <c r="AG742" s="22">
        <f t="shared" si="229"/>
        <v>0</v>
      </c>
      <c r="AH742" s="22">
        <f t="shared" si="230"/>
        <v>0</v>
      </c>
      <c r="AI742" s="43" t="str">
        <f t="shared" si="231"/>
        <v>n/a</v>
      </c>
      <c r="AJ742" s="2" t="str">
        <f t="shared" si="214"/>
        <v>2017-18 Winter</v>
      </c>
      <c r="AK742" s="2" t="str">
        <f t="shared" si="215"/>
        <v>2017-18 Summer</v>
      </c>
      <c r="AL742" s="127">
        <v>0</v>
      </c>
    </row>
    <row r="743" spans="1:38">
      <c r="A743" s="46">
        <v>42916</v>
      </c>
      <c r="B743" s="13" t="str">
        <f t="shared" si="216"/>
        <v>Jun</v>
      </c>
      <c r="C743" s="183"/>
      <c r="D743" s="183"/>
      <c r="E743" s="183"/>
      <c r="F743" s="183"/>
      <c r="G743" s="183"/>
      <c r="H743" s="183"/>
      <c r="I743" s="12">
        <f>VLOOKUP($B743,'Gas wholesale lookups'!$A$4:$L$15,'Inputs - Gas wholesale index'!I$2,FALSE)</f>
        <v>166168.27272727274</v>
      </c>
      <c r="J743" s="12">
        <f>VLOOKUP($B743,'Gas wholesale lookups'!$A$4:$L$15,'Inputs - Gas wholesale index'!J$2,FALSE)</f>
        <v>291847.5</v>
      </c>
      <c r="K743" s="12">
        <f>VLOOKUP($B743,'Gas wholesale lookups'!$A$4:$L$15,'Inputs - Gas wholesale index'!K$2,FALSE)</f>
        <v>332991.45454545453</v>
      </c>
      <c r="L743" s="12">
        <f>VLOOKUP($B743,'Gas wholesale lookups'!$A$4:$L$15,'Inputs - Gas wholesale index'!L$2,FALSE)</f>
        <v>208526.18181818182</v>
      </c>
      <c r="M743" s="12">
        <f>VLOOKUP($B743,'Gas wholesale lookups'!$A$4:$L$15,'Inputs - Gas wholesale index'!M$2,FALSE)</f>
        <v>166168.27272727274</v>
      </c>
      <c r="N743" s="12">
        <f>VLOOKUP($B743,'Gas wholesale lookups'!$A$4:$L$15,'Inputs - Gas wholesale index'!N$2,FALSE)</f>
        <v>291847.5</v>
      </c>
      <c r="O743" s="37">
        <f>VLOOKUP($B743,'Gas wholesale lookups'!$A$4:$R$15,'Inputs - Gas wholesale index'!O$2,FALSE)</f>
        <v>0</v>
      </c>
      <c r="P743" s="37">
        <f>VLOOKUP($B743,'Gas wholesale lookups'!$A$4:$R$15,'Inputs - Gas wholesale index'!P$2,FALSE)</f>
        <v>1</v>
      </c>
      <c r="Q743" s="37">
        <f>VLOOKUP($B743,'Gas wholesale lookups'!$A$4:$R$15,'Inputs - Gas wholesale index'!Q$2,FALSE)</f>
        <v>1</v>
      </c>
      <c r="R743" s="37">
        <f>VLOOKUP($B743,'Gas wholesale lookups'!$A$4:$R$15,'Inputs - Gas wholesale index'!R$2,FALSE)</f>
        <v>1</v>
      </c>
      <c r="S743" s="37">
        <f>VLOOKUP($B743,'Gas wholesale lookups'!$A$4:$R$15,'Inputs - Gas wholesale index'!S$2,FALSE)</f>
        <v>1</v>
      </c>
      <c r="T743" s="37">
        <f>VLOOKUP($B743,'Gas wholesale lookups'!$A$4:$R$15,'Inputs - Gas wholesale index'!T$2,FALSE)</f>
        <v>0</v>
      </c>
      <c r="U743" s="12">
        <f t="shared" si="217"/>
        <v>0</v>
      </c>
      <c r="V743" s="12">
        <f t="shared" si="218"/>
        <v>291847.5</v>
      </c>
      <c r="W743" s="12">
        <f t="shared" si="219"/>
        <v>332991.45454545453</v>
      </c>
      <c r="X743" s="12">
        <f t="shared" si="220"/>
        <v>208526.18181818182</v>
      </c>
      <c r="Y743" s="12">
        <f t="shared" si="221"/>
        <v>166168.27272727274</v>
      </c>
      <c r="Z743" s="12">
        <f t="shared" si="222"/>
        <v>0</v>
      </c>
      <c r="AA743" s="12">
        <f t="shared" si="223"/>
        <v>999533.40909090918</v>
      </c>
      <c r="AB743" s="22">
        <f t="shared" si="224"/>
        <v>0</v>
      </c>
      <c r="AC743" s="22">
        <f t="shared" si="225"/>
        <v>0</v>
      </c>
      <c r="AD743" s="22">
        <f t="shared" si="226"/>
        <v>0</v>
      </c>
      <c r="AE743" s="22">
        <f t="shared" si="227"/>
        <v>0</v>
      </c>
      <c r="AF743" s="22">
        <f t="shared" si="228"/>
        <v>0</v>
      </c>
      <c r="AG743" s="22">
        <f t="shared" si="229"/>
        <v>0</v>
      </c>
      <c r="AH743" s="22">
        <f t="shared" si="230"/>
        <v>0</v>
      </c>
      <c r="AI743" s="43" t="str">
        <f t="shared" si="231"/>
        <v>n/a</v>
      </c>
      <c r="AJ743" s="2" t="str">
        <f t="shared" si="214"/>
        <v>2017-18 Winter</v>
      </c>
      <c r="AK743" s="2" t="str">
        <f t="shared" si="215"/>
        <v>2017-18 Summer</v>
      </c>
      <c r="AL743" s="127">
        <v>0</v>
      </c>
    </row>
    <row r="744" spans="1:38">
      <c r="A744" s="46">
        <v>42919</v>
      </c>
      <c r="B744" s="13" t="str">
        <f t="shared" si="216"/>
        <v>Jul</v>
      </c>
      <c r="C744" s="183"/>
      <c r="D744" s="183"/>
      <c r="E744" s="183"/>
      <c r="F744" s="183"/>
      <c r="G744" s="183"/>
      <c r="H744" s="183"/>
      <c r="I744" s="12">
        <f>VLOOKUP($B744,'Gas wholesale lookups'!$A$4:$L$15,'Inputs - Gas wholesale index'!I$2,FALSE)</f>
        <v>291847.5</v>
      </c>
      <c r="J744" s="12">
        <f>VLOOKUP($B744,'Gas wholesale lookups'!$A$4:$L$15,'Inputs - Gas wholesale index'!J$2,FALSE)</f>
        <v>332991.45454545453</v>
      </c>
      <c r="K744" s="12">
        <f>VLOOKUP($B744,'Gas wholesale lookups'!$A$4:$L$15,'Inputs - Gas wholesale index'!K$2,FALSE)</f>
        <v>208526.18181818182</v>
      </c>
      <c r="L744" s="12">
        <f>VLOOKUP($B744,'Gas wholesale lookups'!$A$4:$L$15,'Inputs - Gas wholesale index'!L$2,FALSE)</f>
        <v>166168.27272727274</v>
      </c>
      <c r="M744" s="12">
        <f>VLOOKUP($B744,'Gas wholesale lookups'!$A$4:$L$15,'Inputs - Gas wholesale index'!M$2,FALSE)</f>
        <v>291847.5</v>
      </c>
      <c r="N744" s="12">
        <f>VLOOKUP($B744,'Gas wholesale lookups'!$A$4:$L$15,'Inputs - Gas wholesale index'!N$2,FALSE)</f>
        <v>332991.45454545453</v>
      </c>
      <c r="O744" s="37">
        <f>VLOOKUP($B744,'Gas wholesale lookups'!$A$4:$R$15,'Inputs - Gas wholesale index'!O$2,FALSE)</f>
        <v>1</v>
      </c>
      <c r="P744" s="37">
        <f>VLOOKUP($B744,'Gas wholesale lookups'!$A$4:$R$15,'Inputs - Gas wholesale index'!P$2,FALSE)</f>
        <v>1</v>
      </c>
      <c r="Q744" s="37">
        <f>VLOOKUP($B744,'Gas wholesale lookups'!$A$4:$R$15,'Inputs - Gas wholesale index'!Q$2,FALSE)</f>
        <v>1</v>
      </c>
      <c r="R744" s="37">
        <f>VLOOKUP($B744,'Gas wholesale lookups'!$A$4:$R$15,'Inputs - Gas wholesale index'!R$2,FALSE)</f>
        <v>1</v>
      </c>
      <c r="S744" s="37">
        <f>VLOOKUP($B744,'Gas wholesale lookups'!$A$4:$R$15,'Inputs - Gas wholesale index'!S$2,FALSE)</f>
        <v>0</v>
      </c>
      <c r="T744" s="37">
        <f>VLOOKUP($B744,'Gas wholesale lookups'!$A$4:$R$15,'Inputs - Gas wholesale index'!T$2,FALSE)</f>
        <v>0</v>
      </c>
      <c r="U744" s="12">
        <f t="shared" si="217"/>
        <v>291847.5</v>
      </c>
      <c r="V744" s="12">
        <f t="shared" si="218"/>
        <v>332991.45454545453</v>
      </c>
      <c r="W744" s="12">
        <f t="shared" si="219"/>
        <v>208526.18181818182</v>
      </c>
      <c r="X744" s="12">
        <f t="shared" si="220"/>
        <v>166168.27272727274</v>
      </c>
      <c r="Y744" s="12">
        <f t="shared" si="221"/>
        <v>0</v>
      </c>
      <c r="Z744" s="12">
        <f t="shared" si="222"/>
        <v>0</v>
      </c>
      <c r="AA744" s="12">
        <f t="shared" si="223"/>
        <v>999533.40909090918</v>
      </c>
      <c r="AB744" s="22">
        <f t="shared" si="224"/>
        <v>0</v>
      </c>
      <c r="AC744" s="22">
        <f t="shared" si="225"/>
        <v>0</v>
      </c>
      <c r="AD744" s="22">
        <f t="shared" si="226"/>
        <v>0</v>
      </c>
      <c r="AE744" s="22">
        <f t="shared" si="227"/>
        <v>0</v>
      </c>
      <c r="AF744" s="22">
        <f t="shared" si="228"/>
        <v>0</v>
      </c>
      <c r="AG744" s="22">
        <f t="shared" si="229"/>
        <v>0</v>
      </c>
      <c r="AH744" s="22">
        <f t="shared" si="230"/>
        <v>0</v>
      </c>
      <c r="AI744" s="43" t="str">
        <f t="shared" si="231"/>
        <v>n/a</v>
      </c>
      <c r="AJ744" s="2" t="str">
        <f t="shared" si="214"/>
        <v>2017-18 Winter</v>
      </c>
      <c r="AK744" s="2" t="str">
        <f t="shared" si="215"/>
        <v>2017-18 Summer</v>
      </c>
      <c r="AL744" s="127">
        <v>0</v>
      </c>
    </row>
    <row r="745" spans="1:38">
      <c r="A745" s="46">
        <v>42920</v>
      </c>
      <c r="B745" s="13" t="str">
        <f t="shared" si="216"/>
        <v>Jul</v>
      </c>
      <c r="C745" s="183"/>
      <c r="D745" s="183"/>
      <c r="E745" s="183"/>
      <c r="F745" s="183"/>
      <c r="G745" s="183"/>
      <c r="H745" s="183"/>
      <c r="I745" s="12">
        <f>VLOOKUP($B745,'Gas wholesale lookups'!$A$4:$L$15,'Inputs - Gas wholesale index'!I$2,FALSE)</f>
        <v>291847.5</v>
      </c>
      <c r="J745" s="12">
        <f>VLOOKUP($B745,'Gas wholesale lookups'!$A$4:$L$15,'Inputs - Gas wholesale index'!J$2,FALSE)</f>
        <v>332991.45454545453</v>
      </c>
      <c r="K745" s="12">
        <f>VLOOKUP($B745,'Gas wholesale lookups'!$A$4:$L$15,'Inputs - Gas wholesale index'!K$2,FALSE)</f>
        <v>208526.18181818182</v>
      </c>
      <c r="L745" s="12">
        <f>VLOOKUP($B745,'Gas wholesale lookups'!$A$4:$L$15,'Inputs - Gas wholesale index'!L$2,FALSE)</f>
        <v>166168.27272727274</v>
      </c>
      <c r="M745" s="12">
        <f>VLOOKUP($B745,'Gas wholesale lookups'!$A$4:$L$15,'Inputs - Gas wholesale index'!M$2,FALSE)</f>
        <v>291847.5</v>
      </c>
      <c r="N745" s="12">
        <f>VLOOKUP($B745,'Gas wholesale lookups'!$A$4:$L$15,'Inputs - Gas wholesale index'!N$2,FALSE)</f>
        <v>332991.45454545453</v>
      </c>
      <c r="O745" s="37">
        <f>VLOOKUP($B745,'Gas wholesale lookups'!$A$4:$R$15,'Inputs - Gas wholesale index'!O$2,FALSE)</f>
        <v>1</v>
      </c>
      <c r="P745" s="37">
        <f>VLOOKUP($B745,'Gas wholesale lookups'!$A$4:$R$15,'Inputs - Gas wholesale index'!P$2,FALSE)</f>
        <v>1</v>
      </c>
      <c r="Q745" s="37">
        <f>VLOOKUP($B745,'Gas wholesale lookups'!$A$4:$R$15,'Inputs - Gas wholesale index'!Q$2,FALSE)</f>
        <v>1</v>
      </c>
      <c r="R745" s="37">
        <f>VLOOKUP($B745,'Gas wholesale lookups'!$A$4:$R$15,'Inputs - Gas wholesale index'!R$2,FALSE)</f>
        <v>1</v>
      </c>
      <c r="S745" s="37">
        <f>VLOOKUP($B745,'Gas wholesale lookups'!$A$4:$R$15,'Inputs - Gas wholesale index'!S$2,FALSE)</f>
        <v>0</v>
      </c>
      <c r="T745" s="37">
        <f>VLOOKUP($B745,'Gas wholesale lookups'!$A$4:$R$15,'Inputs - Gas wholesale index'!T$2,FALSE)</f>
        <v>0</v>
      </c>
      <c r="U745" s="12">
        <f t="shared" si="217"/>
        <v>291847.5</v>
      </c>
      <c r="V745" s="12">
        <f t="shared" si="218"/>
        <v>332991.45454545453</v>
      </c>
      <c r="W745" s="12">
        <f t="shared" si="219"/>
        <v>208526.18181818182</v>
      </c>
      <c r="X745" s="12">
        <f t="shared" si="220"/>
        <v>166168.27272727274</v>
      </c>
      <c r="Y745" s="12">
        <f t="shared" si="221"/>
        <v>0</v>
      </c>
      <c r="Z745" s="12">
        <f t="shared" si="222"/>
        <v>0</v>
      </c>
      <c r="AA745" s="12">
        <f t="shared" si="223"/>
        <v>999533.40909090918</v>
      </c>
      <c r="AB745" s="22">
        <f t="shared" si="224"/>
        <v>0</v>
      </c>
      <c r="AC745" s="22">
        <f t="shared" si="225"/>
        <v>0</v>
      </c>
      <c r="AD745" s="22">
        <f t="shared" si="226"/>
        <v>0</v>
      </c>
      <c r="AE745" s="22">
        <f t="shared" si="227"/>
        <v>0</v>
      </c>
      <c r="AF745" s="22">
        <f t="shared" si="228"/>
        <v>0</v>
      </c>
      <c r="AG745" s="22">
        <f t="shared" si="229"/>
        <v>0</v>
      </c>
      <c r="AH745" s="22">
        <f t="shared" si="230"/>
        <v>0</v>
      </c>
      <c r="AI745" s="43" t="str">
        <f t="shared" si="231"/>
        <v>n/a</v>
      </c>
      <c r="AJ745" s="2" t="str">
        <f t="shared" si="214"/>
        <v>2017-18 Winter</v>
      </c>
      <c r="AK745" s="2" t="str">
        <f t="shared" si="215"/>
        <v>2017-18 Summer</v>
      </c>
      <c r="AL745" s="127">
        <v>0</v>
      </c>
    </row>
    <row r="746" spans="1:38">
      <c r="A746" s="46">
        <v>42921</v>
      </c>
      <c r="B746" s="13" t="str">
        <f t="shared" si="216"/>
        <v>Jul</v>
      </c>
      <c r="C746" s="183"/>
      <c r="D746" s="183"/>
      <c r="E746" s="183"/>
      <c r="F746" s="183"/>
      <c r="G746" s="183"/>
      <c r="H746" s="183"/>
      <c r="I746" s="12">
        <f>VLOOKUP($B746,'Gas wholesale lookups'!$A$4:$L$15,'Inputs - Gas wholesale index'!I$2,FALSE)</f>
        <v>291847.5</v>
      </c>
      <c r="J746" s="12">
        <f>VLOOKUP($B746,'Gas wholesale lookups'!$A$4:$L$15,'Inputs - Gas wholesale index'!J$2,FALSE)</f>
        <v>332991.45454545453</v>
      </c>
      <c r="K746" s="12">
        <f>VLOOKUP($B746,'Gas wholesale lookups'!$A$4:$L$15,'Inputs - Gas wholesale index'!K$2,FALSE)</f>
        <v>208526.18181818182</v>
      </c>
      <c r="L746" s="12">
        <f>VLOOKUP($B746,'Gas wholesale lookups'!$A$4:$L$15,'Inputs - Gas wholesale index'!L$2,FALSE)</f>
        <v>166168.27272727274</v>
      </c>
      <c r="M746" s="12">
        <f>VLOOKUP($B746,'Gas wholesale lookups'!$A$4:$L$15,'Inputs - Gas wholesale index'!M$2,FALSE)</f>
        <v>291847.5</v>
      </c>
      <c r="N746" s="12">
        <f>VLOOKUP($B746,'Gas wholesale lookups'!$A$4:$L$15,'Inputs - Gas wholesale index'!N$2,FALSE)</f>
        <v>332991.45454545453</v>
      </c>
      <c r="O746" s="37">
        <f>VLOOKUP($B746,'Gas wholesale lookups'!$A$4:$R$15,'Inputs - Gas wholesale index'!O$2,FALSE)</f>
        <v>1</v>
      </c>
      <c r="P746" s="37">
        <f>VLOOKUP($B746,'Gas wholesale lookups'!$A$4:$R$15,'Inputs - Gas wholesale index'!P$2,FALSE)</f>
        <v>1</v>
      </c>
      <c r="Q746" s="37">
        <f>VLOOKUP($B746,'Gas wholesale lookups'!$A$4:$R$15,'Inputs - Gas wholesale index'!Q$2,FALSE)</f>
        <v>1</v>
      </c>
      <c r="R746" s="37">
        <f>VLOOKUP($B746,'Gas wholesale lookups'!$A$4:$R$15,'Inputs - Gas wholesale index'!R$2,FALSE)</f>
        <v>1</v>
      </c>
      <c r="S746" s="37">
        <f>VLOOKUP($B746,'Gas wholesale lookups'!$A$4:$R$15,'Inputs - Gas wholesale index'!S$2,FALSE)</f>
        <v>0</v>
      </c>
      <c r="T746" s="37">
        <f>VLOOKUP($B746,'Gas wholesale lookups'!$A$4:$R$15,'Inputs - Gas wholesale index'!T$2,FALSE)</f>
        <v>0</v>
      </c>
      <c r="U746" s="12">
        <f t="shared" si="217"/>
        <v>291847.5</v>
      </c>
      <c r="V746" s="12">
        <f t="shared" si="218"/>
        <v>332991.45454545453</v>
      </c>
      <c r="W746" s="12">
        <f t="shared" si="219"/>
        <v>208526.18181818182</v>
      </c>
      <c r="X746" s="12">
        <f t="shared" si="220"/>
        <v>166168.27272727274</v>
      </c>
      <c r="Y746" s="12">
        <f t="shared" si="221"/>
        <v>0</v>
      </c>
      <c r="Z746" s="12">
        <f t="shared" si="222"/>
        <v>0</v>
      </c>
      <c r="AA746" s="12">
        <f t="shared" si="223"/>
        <v>999533.40909090918</v>
      </c>
      <c r="AB746" s="22">
        <f t="shared" si="224"/>
        <v>0</v>
      </c>
      <c r="AC746" s="22">
        <f t="shared" si="225"/>
        <v>0</v>
      </c>
      <c r="AD746" s="22">
        <f t="shared" si="226"/>
        <v>0</v>
      </c>
      <c r="AE746" s="22">
        <f t="shared" si="227"/>
        <v>0</v>
      </c>
      <c r="AF746" s="22">
        <f t="shared" si="228"/>
        <v>0</v>
      </c>
      <c r="AG746" s="22">
        <f t="shared" si="229"/>
        <v>0</v>
      </c>
      <c r="AH746" s="22">
        <f t="shared" si="230"/>
        <v>0</v>
      </c>
      <c r="AI746" s="43" t="str">
        <f t="shared" si="231"/>
        <v>n/a</v>
      </c>
      <c r="AJ746" s="2" t="str">
        <f t="shared" si="214"/>
        <v>2017-18 Winter</v>
      </c>
      <c r="AK746" s="2" t="str">
        <f t="shared" si="215"/>
        <v>2017-18 Summer</v>
      </c>
      <c r="AL746" s="127">
        <v>0</v>
      </c>
    </row>
    <row r="747" spans="1:38">
      <c r="A747" s="46">
        <v>42922</v>
      </c>
      <c r="B747" s="13" t="str">
        <f t="shared" si="216"/>
        <v>Jul</v>
      </c>
      <c r="C747" s="183"/>
      <c r="D747" s="183"/>
      <c r="E747" s="183"/>
      <c r="F747" s="183"/>
      <c r="G747" s="183"/>
      <c r="H747" s="183"/>
      <c r="I747" s="12">
        <f>VLOOKUP($B747,'Gas wholesale lookups'!$A$4:$L$15,'Inputs - Gas wholesale index'!I$2,FALSE)</f>
        <v>291847.5</v>
      </c>
      <c r="J747" s="12">
        <f>VLOOKUP($B747,'Gas wholesale lookups'!$A$4:$L$15,'Inputs - Gas wholesale index'!J$2,FALSE)</f>
        <v>332991.45454545453</v>
      </c>
      <c r="K747" s="12">
        <f>VLOOKUP($B747,'Gas wholesale lookups'!$A$4:$L$15,'Inputs - Gas wholesale index'!K$2,FALSE)</f>
        <v>208526.18181818182</v>
      </c>
      <c r="L747" s="12">
        <f>VLOOKUP($B747,'Gas wholesale lookups'!$A$4:$L$15,'Inputs - Gas wholesale index'!L$2,FALSE)</f>
        <v>166168.27272727274</v>
      </c>
      <c r="M747" s="12">
        <f>VLOOKUP($B747,'Gas wholesale lookups'!$A$4:$L$15,'Inputs - Gas wholesale index'!M$2,FALSE)</f>
        <v>291847.5</v>
      </c>
      <c r="N747" s="12">
        <f>VLOOKUP($B747,'Gas wholesale lookups'!$A$4:$L$15,'Inputs - Gas wholesale index'!N$2,FALSE)</f>
        <v>332991.45454545453</v>
      </c>
      <c r="O747" s="37">
        <f>VLOOKUP($B747,'Gas wholesale lookups'!$A$4:$R$15,'Inputs - Gas wholesale index'!O$2,FALSE)</f>
        <v>1</v>
      </c>
      <c r="P747" s="37">
        <f>VLOOKUP($B747,'Gas wholesale lookups'!$A$4:$R$15,'Inputs - Gas wholesale index'!P$2,FALSE)</f>
        <v>1</v>
      </c>
      <c r="Q747" s="37">
        <f>VLOOKUP($B747,'Gas wholesale lookups'!$A$4:$R$15,'Inputs - Gas wholesale index'!Q$2,FALSE)</f>
        <v>1</v>
      </c>
      <c r="R747" s="37">
        <f>VLOOKUP($B747,'Gas wholesale lookups'!$A$4:$R$15,'Inputs - Gas wholesale index'!R$2,FALSE)</f>
        <v>1</v>
      </c>
      <c r="S747" s="37">
        <f>VLOOKUP($B747,'Gas wholesale lookups'!$A$4:$R$15,'Inputs - Gas wholesale index'!S$2,FALSE)</f>
        <v>0</v>
      </c>
      <c r="T747" s="37">
        <f>VLOOKUP($B747,'Gas wholesale lookups'!$A$4:$R$15,'Inputs - Gas wholesale index'!T$2,FALSE)</f>
        <v>0</v>
      </c>
      <c r="U747" s="12">
        <f t="shared" si="217"/>
        <v>291847.5</v>
      </c>
      <c r="V747" s="12">
        <f t="shared" si="218"/>
        <v>332991.45454545453</v>
      </c>
      <c r="W747" s="12">
        <f t="shared" si="219"/>
        <v>208526.18181818182</v>
      </c>
      <c r="X747" s="12">
        <f t="shared" si="220"/>
        <v>166168.27272727274</v>
      </c>
      <c r="Y747" s="12">
        <f t="shared" si="221"/>
        <v>0</v>
      </c>
      <c r="Z747" s="12">
        <f t="shared" si="222"/>
        <v>0</v>
      </c>
      <c r="AA747" s="12">
        <f t="shared" si="223"/>
        <v>999533.40909090918</v>
      </c>
      <c r="AB747" s="22">
        <f t="shared" si="224"/>
        <v>0</v>
      </c>
      <c r="AC747" s="22">
        <f t="shared" si="225"/>
        <v>0</v>
      </c>
      <c r="AD747" s="22">
        <f t="shared" si="226"/>
        <v>0</v>
      </c>
      <c r="AE747" s="22">
        <f t="shared" si="227"/>
        <v>0</v>
      </c>
      <c r="AF747" s="22">
        <f t="shared" si="228"/>
        <v>0</v>
      </c>
      <c r="AG747" s="22">
        <f t="shared" si="229"/>
        <v>0</v>
      </c>
      <c r="AH747" s="22">
        <f t="shared" si="230"/>
        <v>0</v>
      </c>
      <c r="AI747" s="43" t="str">
        <f t="shared" si="231"/>
        <v>n/a</v>
      </c>
      <c r="AJ747" s="2" t="str">
        <f t="shared" si="214"/>
        <v>2017-18 Winter</v>
      </c>
      <c r="AK747" s="2" t="str">
        <f t="shared" si="215"/>
        <v>2017-18 Summer</v>
      </c>
      <c r="AL747" s="127">
        <v>0</v>
      </c>
    </row>
    <row r="748" spans="1:38">
      <c r="A748" s="46">
        <v>42923</v>
      </c>
      <c r="B748" s="13" t="str">
        <f t="shared" si="216"/>
        <v>Jul</v>
      </c>
      <c r="C748" s="183"/>
      <c r="D748" s="183"/>
      <c r="E748" s="183"/>
      <c r="F748" s="183"/>
      <c r="G748" s="183"/>
      <c r="H748" s="183"/>
      <c r="I748" s="12">
        <f>VLOOKUP($B748,'Gas wholesale lookups'!$A$4:$L$15,'Inputs - Gas wholesale index'!I$2,FALSE)</f>
        <v>291847.5</v>
      </c>
      <c r="J748" s="12">
        <f>VLOOKUP($B748,'Gas wholesale lookups'!$A$4:$L$15,'Inputs - Gas wholesale index'!J$2,FALSE)</f>
        <v>332991.45454545453</v>
      </c>
      <c r="K748" s="12">
        <f>VLOOKUP($B748,'Gas wholesale lookups'!$A$4:$L$15,'Inputs - Gas wholesale index'!K$2,FALSE)</f>
        <v>208526.18181818182</v>
      </c>
      <c r="L748" s="12">
        <f>VLOOKUP($B748,'Gas wholesale lookups'!$A$4:$L$15,'Inputs - Gas wholesale index'!L$2,FALSE)</f>
        <v>166168.27272727274</v>
      </c>
      <c r="M748" s="12">
        <f>VLOOKUP($B748,'Gas wholesale lookups'!$A$4:$L$15,'Inputs - Gas wholesale index'!M$2,FALSE)</f>
        <v>291847.5</v>
      </c>
      <c r="N748" s="12">
        <f>VLOOKUP($B748,'Gas wholesale lookups'!$A$4:$L$15,'Inputs - Gas wholesale index'!N$2,FALSE)</f>
        <v>332991.45454545453</v>
      </c>
      <c r="O748" s="37">
        <f>VLOOKUP($B748,'Gas wholesale lookups'!$A$4:$R$15,'Inputs - Gas wholesale index'!O$2,FALSE)</f>
        <v>1</v>
      </c>
      <c r="P748" s="37">
        <f>VLOOKUP($B748,'Gas wholesale lookups'!$A$4:$R$15,'Inputs - Gas wholesale index'!P$2,FALSE)</f>
        <v>1</v>
      </c>
      <c r="Q748" s="37">
        <f>VLOOKUP($B748,'Gas wholesale lookups'!$A$4:$R$15,'Inputs - Gas wholesale index'!Q$2,FALSE)</f>
        <v>1</v>
      </c>
      <c r="R748" s="37">
        <f>VLOOKUP($B748,'Gas wholesale lookups'!$A$4:$R$15,'Inputs - Gas wholesale index'!R$2,FALSE)</f>
        <v>1</v>
      </c>
      <c r="S748" s="37">
        <f>VLOOKUP($B748,'Gas wholesale lookups'!$A$4:$R$15,'Inputs - Gas wholesale index'!S$2,FALSE)</f>
        <v>0</v>
      </c>
      <c r="T748" s="37">
        <f>VLOOKUP($B748,'Gas wholesale lookups'!$A$4:$R$15,'Inputs - Gas wholesale index'!T$2,FALSE)</f>
        <v>0</v>
      </c>
      <c r="U748" s="12">
        <f t="shared" si="217"/>
        <v>291847.5</v>
      </c>
      <c r="V748" s="12">
        <f t="shared" si="218"/>
        <v>332991.45454545453</v>
      </c>
      <c r="W748" s="12">
        <f t="shared" si="219"/>
        <v>208526.18181818182</v>
      </c>
      <c r="X748" s="12">
        <f t="shared" si="220"/>
        <v>166168.27272727274</v>
      </c>
      <c r="Y748" s="12">
        <f t="shared" si="221"/>
        <v>0</v>
      </c>
      <c r="Z748" s="12">
        <f t="shared" si="222"/>
        <v>0</v>
      </c>
      <c r="AA748" s="12">
        <f t="shared" si="223"/>
        <v>999533.40909090918</v>
      </c>
      <c r="AB748" s="22">
        <f t="shared" si="224"/>
        <v>0</v>
      </c>
      <c r="AC748" s="22">
        <f t="shared" si="225"/>
        <v>0</v>
      </c>
      <c r="AD748" s="22">
        <f t="shared" si="226"/>
        <v>0</v>
      </c>
      <c r="AE748" s="22">
        <f t="shared" si="227"/>
        <v>0</v>
      </c>
      <c r="AF748" s="22">
        <f t="shared" si="228"/>
        <v>0</v>
      </c>
      <c r="AG748" s="22">
        <f t="shared" si="229"/>
        <v>0</v>
      </c>
      <c r="AH748" s="22">
        <f t="shared" si="230"/>
        <v>0</v>
      </c>
      <c r="AI748" s="43" t="str">
        <f t="shared" si="231"/>
        <v>n/a</v>
      </c>
      <c r="AJ748" s="2" t="str">
        <f t="shared" si="214"/>
        <v>2017-18 Winter</v>
      </c>
      <c r="AK748" s="2" t="str">
        <f t="shared" si="215"/>
        <v>2017-18 Summer</v>
      </c>
      <c r="AL748" s="127">
        <v>0</v>
      </c>
    </row>
    <row r="749" spans="1:38">
      <c r="A749" s="46">
        <v>42926</v>
      </c>
      <c r="B749" s="13" t="str">
        <f t="shared" si="216"/>
        <v>Jul</v>
      </c>
      <c r="C749" s="183"/>
      <c r="D749" s="183"/>
      <c r="E749" s="183"/>
      <c r="F749" s="183"/>
      <c r="G749" s="183"/>
      <c r="H749" s="183"/>
      <c r="I749" s="12">
        <f>VLOOKUP($B749,'Gas wholesale lookups'!$A$4:$L$15,'Inputs - Gas wholesale index'!I$2,FALSE)</f>
        <v>291847.5</v>
      </c>
      <c r="J749" s="12">
        <f>VLOOKUP($B749,'Gas wholesale lookups'!$A$4:$L$15,'Inputs - Gas wholesale index'!J$2,FALSE)</f>
        <v>332991.45454545453</v>
      </c>
      <c r="K749" s="12">
        <f>VLOOKUP($B749,'Gas wholesale lookups'!$A$4:$L$15,'Inputs - Gas wholesale index'!K$2,FALSE)</f>
        <v>208526.18181818182</v>
      </c>
      <c r="L749" s="12">
        <f>VLOOKUP($B749,'Gas wholesale lookups'!$A$4:$L$15,'Inputs - Gas wholesale index'!L$2,FALSE)</f>
        <v>166168.27272727274</v>
      </c>
      <c r="M749" s="12">
        <f>VLOOKUP($B749,'Gas wholesale lookups'!$A$4:$L$15,'Inputs - Gas wholesale index'!M$2,FALSE)</f>
        <v>291847.5</v>
      </c>
      <c r="N749" s="12">
        <f>VLOOKUP($B749,'Gas wholesale lookups'!$A$4:$L$15,'Inputs - Gas wholesale index'!N$2,FALSE)</f>
        <v>332991.45454545453</v>
      </c>
      <c r="O749" s="37">
        <f>VLOOKUP($B749,'Gas wholesale lookups'!$A$4:$R$15,'Inputs - Gas wholesale index'!O$2,FALSE)</f>
        <v>1</v>
      </c>
      <c r="P749" s="37">
        <f>VLOOKUP($B749,'Gas wholesale lookups'!$A$4:$R$15,'Inputs - Gas wholesale index'!P$2,FALSE)</f>
        <v>1</v>
      </c>
      <c r="Q749" s="37">
        <f>VLOOKUP($B749,'Gas wholesale lookups'!$A$4:$R$15,'Inputs - Gas wholesale index'!Q$2,FALSE)</f>
        <v>1</v>
      </c>
      <c r="R749" s="37">
        <f>VLOOKUP($B749,'Gas wholesale lookups'!$A$4:$R$15,'Inputs - Gas wholesale index'!R$2,FALSE)</f>
        <v>1</v>
      </c>
      <c r="S749" s="37">
        <f>VLOOKUP($B749,'Gas wholesale lookups'!$A$4:$R$15,'Inputs - Gas wholesale index'!S$2,FALSE)</f>
        <v>0</v>
      </c>
      <c r="T749" s="37">
        <f>VLOOKUP($B749,'Gas wholesale lookups'!$A$4:$R$15,'Inputs - Gas wholesale index'!T$2,FALSE)</f>
        <v>0</v>
      </c>
      <c r="U749" s="12">
        <f t="shared" si="217"/>
        <v>291847.5</v>
      </c>
      <c r="V749" s="12">
        <f t="shared" si="218"/>
        <v>332991.45454545453</v>
      </c>
      <c r="W749" s="12">
        <f t="shared" si="219"/>
        <v>208526.18181818182</v>
      </c>
      <c r="X749" s="12">
        <f t="shared" si="220"/>
        <v>166168.27272727274</v>
      </c>
      <c r="Y749" s="12">
        <f t="shared" si="221"/>
        <v>0</v>
      </c>
      <c r="Z749" s="12">
        <f t="shared" si="222"/>
        <v>0</v>
      </c>
      <c r="AA749" s="12">
        <f t="shared" si="223"/>
        <v>999533.40909090918</v>
      </c>
      <c r="AB749" s="22">
        <f t="shared" si="224"/>
        <v>0</v>
      </c>
      <c r="AC749" s="22">
        <f t="shared" si="225"/>
        <v>0</v>
      </c>
      <c r="AD749" s="22">
        <f t="shared" si="226"/>
        <v>0</v>
      </c>
      <c r="AE749" s="22">
        <f t="shared" si="227"/>
        <v>0</v>
      </c>
      <c r="AF749" s="22">
        <f t="shared" si="228"/>
        <v>0</v>
      </c>
      <c r="AG749" s="22">
        <f t="shared" si="229"/>
        <v>0</v>
      </c>
      <c r="AH749" s="22">
        <f t="shared" si="230"/>
        <v>0</v>
      </c>
      <c r="AI749" s="43" t="str">
        <f t="shared" si="231"/>
        <v>n/a</v>
      </c>
      <c r="AJ749" s="2" t="str">
        <f t="shared" si="214"/>
        <v>2017-18 Winter</v>
      </c>
      <c r="AK749" s="2" t="str">
        <f t="shared" si="215"/>
        <v>2017-18 Summer</v>
      </c>
      <c r="AL749" s="127">
        <v>0</v>
      </c>
    </row>
    <row r="750" spans="1:38">
      <c r="A750" s="46">
        <v>42927</v>
      </c>
      <c r="B750" s="13" t="str">
        <f t="shared" si="216"/>
        <v>Jul</v>
      </c>
      <c r="C750" s="183"/>
      <c r="D750" s="183"/>
      <c r="E750" s="183"/>
      <c r="F750" s="183"/>
      <c r="G750" s="183"/>
      <c r="H750" s="183"/>
      <c r="I750" s="12">
        <f>VLOOKUP($B750,'Gas wholesale lookups'!$A$4:$L$15,'Inputs - Gas wholesale index'!I$2,FALSE)</f>
        <v>291847.5</v>
      </c>
      <c r="J750" s="12">
        <f>VLOOKUP($B750,'Gas wholesale lookups'!$A$4:$L$15,'Inputs - Gas wholesale index'!J$2,FALSE)</f>
        <v>332991.45454545453</v>
      </c>
      <c r="K750" s="12">
        <f>VLOOKUP($B750,'Gas wholesale lookups'!$A$4:$L$15,'Inputs - Gas wholesale index'!K$2,FALSE)</f>
        <v>208526.18181818182</v>
      </c>
      <c r="L750" s="12">
        <f>VLOOKUP($B750,'Gas wholesale lookups'!$A$4:$L$15,'Inputs - Gas wholesale index'!L$2,FALSE)</f>
        <v>166168.27272727274</v>
      </c>
      <c r="M750" s="12">
        <f>VLOOKUP($B750,'Gas wholesale lookups'!$A$4:$L$15,'Inputs - Gas wholesale index'!M$2,FALSE)</f>
        <v>291847.5</v>
      </c>
      <c r="N750" s="12">
        <f>VLOOKUP($B750,'Gas wholesale lookups'!$A$4:$L$15,'Inputs - Gas wholesale index'!N$2,FALSE)</f>
        <v>332991.45454545453</v>
      </c>
      <c r="O750" s="37">
        <f>VLOOKUP($B750,'Gas wholesale lookups'!$A$4:$R$15,'Inputs - Gas wholesale index'!O$2,FALSE)</f>
        <v>1</v>
      </c>
      <c r="P750" s="37">
        <f>VLOOKUP($B750,'Gas wholesale lookups'!$A$4:$R$15,'Inputs - Gas wholesale index'!P$2,FALSE)</f>
        <v>1</v>
      </c>
      <c r="Q750" s="37">
        <f>VLOOKUP($B750,'Gas wholesale lookups'!$A$4:$R$15,'Inputs - Gas wholesale index'!Q$2,FALSE)</f>
        <v>1</v>
      </c>
      <c r="R750" s="37">
        <f>VLOOKUP($B750,'Gas wholesale lookups'!$A$4:$R$15,'Inputs - Gas wholesale index'!R$2,FALSE)</f>
        <v>1</v>
      </c>
      <c r="S750" s="37">
        <f>VLOOKUP($B750,'Gas wholesale lookups'!$A$4:$R$15,'Inputs - Gas wholesale index'!S$2,FALSE)</f>
        <v>0</v>
      </c>
      <c r="T750" s="37">
        <f>VLOOKUP($B750,'Gas wholesale lookups'!$A$4:$R$15,'Inputs - Gas wholesale index'!T$2,FALSE)</f>
        <v>0</v>
      </c>
      <c r="U750" s="12">
        <f t="shared" si="217"/>
        <v>291847.5</v>
      </c>
      <c r="V750" s="12">
        <f t="shared" si="218"/>
        <v>332991.45454545453</v>
      </c>
      <c r="W750" s="12">
        <f t="shared" si="219"/>
        <v>208526.18181818182</v>
      </c>
      <c r="X750" s="12">
        <f t="shared" si="220"/>
        <v>166168.27272727274</v>
      </c>
      <c r="Y750" s="12">
        <f t="shared" si="221"/>
        <v>0</v>
      </c>
      <c r="Z750" s="12">
        <f t="shared" si="222"/>
        <v>0</v>
      </c>
      <c r="AA750" s="12">
        <f t="shared" si="223"/>
        <v>999533.40909090918</v>
      </c>
      <c r="AB750" s="22">
        <f t="shared" si="224"/>
        <v>0</v>
      </c>
      <c r="AC750" s="22">
        <f t="shared" si="225"/>
        <v>0</v>
      </c>
      <c r="AD750" s="22">
        <f t="shared" si="226"/>
        <v>0</v>
      </c>
      <c r="AE750" s="22">
        <f t="shared" si="227"/>
        <v>0</v>
      </c>
      <c r="AF750" s="22">
        <f t="shared" si="228"/>
        <v>0</v>
      </c>
      <c r="AG750" s="22">
        <f t="shared" si="229"/>
        <v>0</v>
      </c>
      <c r="AH750" s="22">
        <f t="shared" si="230"/>
        <v>0</v>
      </c>
      <c r="AI750" s="43" t="str">
        <f t="shared" si="231"/>
        <v>n/a</v>
      </c>
      <c r="AJ750" s="2" t="str">
        <f t="shared" si="214"/>
        <v>2017-18 Winter</v>
      </c>
      <c r="AK750" s="2" t="str">
        <f t="shared" si="215"/>
        <v>2017-18 Summer</v>
      </c>
      <c r="AL750" s="127">
        <v>0</v>
      </c>
    </row>
    <row r="751" spans="1:38">
      <c r="A751" s="46">
        <v>42928</v>
      </c>
      <c r="B751" s="13" t="str">
        <f t="shared" si="216"/>
        <v>Jul</v>
      </c>
      <c r="C751" s="183"/>
      <c r="D751" s="183"/>
      <c r="E751" s="183"/>
      <c r="F751" s="183"/>
      <c r="G751" s="183"/>
      <c r="H751" s="183"/>
      <c r="I751" s="12">
        <f>VLOOKUP($B751,'Gas wholesale lookups'!$A$4:$L$15,'Inputs - Gas wholesale index'!I$2,FALSE)</f>
        <v>291847.5</v>
      </c>
      <c r="J751" s="12">
        <f>VLOOKUP($B751,'Gas wholesale lookups'!$A$4:$L$15,'Inputs - Gas wholesale index'!J$2,FALSE)</f>
        <v>332991.45454545453</v>
      </c>
      <c r="K751" s="12">
        <f>VLOOKUP($B751,'Gas wholesale lookups'!$A$4:$L$15,'Inputs - Gas wholesale index'!K$2,FALSE)</f>
        <v>208526.18181818182</v>
      </c>
      <c r="L751" s="12">
        <f>VLOOKUP($B751,'Gas wholesale lookups'!$A$4:$L$15,'Inputs - Gas wholesale index'!L$2,FALSE)</f>
        <v>166168.27272727274</v>
      </c>
      <c r="M751" s="12">
        <f>VLOOKUP($B751,'Gas wholesale lookups'!$A$4:$L$15,'Inputs - Gas wholesale index'!M$2,FALSE)</f>
        <v>291847.5</v>
      </c>
      <c r="N751" s="12">
        <f>VLOOKUP($B751,'Gas wholesale lookups'!$A$4:$L$15,'Inputs - Gas wholesale index'!N$2,FALSE)</f>
        <v>332991.45454545453</v>
      </c>
      <c r="O751" s="37">
        <f>VLOOKUP($B751,'Gas wholesale lookups'!$A$4:$R$15,'Inputs - Gas wholesale index'!O$2,FALSE)</f>
        <v>1</v>
      </c>
      <c r="P751" s="37">
        <f>VLOOKUP($B751,'Gas wholesale lookups'!$A$4:$R$15,'Inputs - Gas wholesale index'!P$2,FALSE)</f>
        <v>1</v>
      </c>
      <c r="Q751" s="37">
        <f>VLOOKUP($B751,'Gas wholesale lookups'!$A$4:$R$15,'Inputs - Gas wholesale index'!Q$2,FALSE)</f>
        <v>1</v>
      </c>
      <c r="R751" s="37">
        <f>VLOOKUP($B751,'Gas wholesale lookups'!$A$4:$R$15,'Inputs - Gas wholesale index'!R$2,FALSE)</f>
        <v>1</v>
      </c>
      <c r="S751" s="37">
        <f>VLOOKUP($B751,'Gas wholesale lookups'!$A$4:$R$15,'Inputs - Gas wholesale index'!S$2,FALSE)</f>
        <v>0</v>
      </c>
      <c r="T751" s="37">
        <f>VLOOKUP($B751,'Gas wholesale lookups'!$A$4:$R$15,'Inputs - Gas wholesale index'!T$2,FALSE)</f>
        <v>0</v>
      </c>
      <c r="U751" s="12">
        <f t="shared" si="217"/>
        <v>291847.5</v>
      </c>
      <c r="V751" s="12">
        <f t="shared" si="218"/>
        <v>332991.45454545453</v>
      </c>
      <c r="W751" s="12">
        <f t="shared" si="219"/>
        <v>208526.18181818182</v>
      </c>
      <c r="X751" s="12">
        <f t="shared" si="220"/>
        <v>166168.27272727274</v>
      </c>
      <c r="Y751" s="12">
        <f t="shared" si="221"/>
        <v>0</v>
      </c>
      <c r="Z751" s="12">
        <f t="shared" si="222"/>
        <v>0</v>
      </c>
      <c r="AA751" s="12">
        <f t="shared" si="223"/>
        <v>999533.40909090918</v>
      </c>
      <c r="AB751" s="22">
        <f t="shared" si="224"/>
        <v>0</v>
      </c>
      <c r="AC751" s="22">
        <f t="shared" si="225"/>
        <v>0</v>
      </c>
      <c r="AD751" s="22">
        <f t="shared" si="226"/>
        <v>0</v>
      </c>
      <c r="AE751" s="22">
        <f t="shared" si="227"/>
        <v>0</v>
      </c>
      <c r="AF751" s="22">
        <f t="shared" si="228"/>
        <v>0</v>
      </c>
      <c r="AG751" s="22">
        <f t="shared" si="229"/>
        <v>0</v>
      </c>
      <c r="AH751" s="22">
        <f t="shared" si="230"/>
        <v>0</v>
      </c>
      <c r="AI751" s="43" t="str">
        <f t="shared" si="231"/>
        <v>n/a</v>
      </c>
      <c r="AJ751" s="2" t="str">
        <f t="shared" si="214"/>
        <v>2017-18 Winter</v>
      </c>
      <c r="AK751" s="2" t="str">
        <f t="shared" si="215"/>
        <v>2017-18 Summer</v>
      </c>
      <c r="AL751" s="127">
        <v>0</v>
      </c>
    </row>
    <row r="752" spans="1:38">
      <c r="A752" s="46">
        <v>42929</v>
      </c>
      <c r="B752" s="13" t="str">
        <f t="shared" si="216"/>
        <v>Jul</v>
      </c>
      <c r="C752" s="183"/>
      <c r="D752" s="183"/>
      <c r="E752" s="183"/>
      <c r="F752" s="183"/>
      <c r="G752" s="183"/>
      <c r="H752" s="183"/>
      <c r="I752" s="12">
        <f>VLOOKUP($B752,'Gas wholesale lookups'!$A$4:$L$15,'Inputs - Gas wholesale index'!I$2,FALSE)</f>
        <v>291847.5</v>
      </c>
      <c r="J752" s="12">
        <f>VLOOKUP($B752,'Gas wholesale lookups'!$A$4:$L$15,'Inputs - Gas wholesale index'!J$2,FALSE)</f>
        <v>332991.45454545453</v>
      </c>
      <c r="K752" s="12">
        <f>VLOOKUP($B752,'Gas wholesale lookups'!$A$4:$L$15,'Inputs - Gas wholesale index'!K$2,FALSE)</f>
        <v>208526.18181818182</v>
      </c>
      <c r="L752" s="12">
        <f>VLOOKUP($B752,'Gas wholesale lookups'!$A$4:$L$15,'Inputs - Gas wholesale index'!L$2,FALSE)</f>
        <v>166168.27272727274</v>
      </c>
      <c r="M752" s="12">
        <f>VLOOKUP($B752,'Gas wholesale lookups'!$A$4:$L$15,'Inputs - Gas wholesale index'!M$2,FALSE)</f>
        <v>291847.5</v>
      </c>
      <c r="N752" s="12">
        <f>VLOOKUP($B752,'Gas wholesale lookups'!$A$4:$L$15,'Inputs - Gas wholesale index'!N$2,FALSE)</f>
        <v>332991.45454545453</v>
      </c>
      <c r="O752" s="37">
        <f>VLOOKUP($B752,'Gas wholesale lookups'!$A$4:$R$15,'Inputs - Gas wholesale index'!O$2,FALSE)</f>
        <v>1</v>
      </c>
      <c r="P752" s="37">
        <f>VLOOKUP($B752,'Gas wholesale lookups'!$A$4:$R$15,'Inputs - Gas wholesale index'!P$2,FALSE)</f>
        <v>1</v>
      </c>
      <c r="Q752" s="37">
        <f>VLOOKUP($B752,'Gas wholesale lookups'!$A$4:$R$15,'Inputs - Gas wholesale index'!Q$2,FALSE)</f>
        <v>1</v>
      </c>
      <c r="R752" s="37">
        <f>VLOOKUP($B752,'Gas wholesale lookups'!$A$4:$R$15,'Inputs - Gas wholesale index'!R$2,FALSE)</f>
        <v>1</v>
      </c>
      <c r="S752" s="37">
        <f>VLOOKUP($B752,'Gas wholesale lookups'!$A$4:$R$15,'Inputs - Gas wholesale index'!S$2,FALSE)</f>
        <v>0</v>
      </c>
      <c r="T752" s="37">
        <f>VLOOKUP($B752,'Gas wholesale lookups'!$A$4:$R$15,'Inputs - Gas wholesale index'!T$2,FALSE)</f>
        <v>0</v>
      </c>
      <c r="U752" s="12">
        <f t="shared" si="217"/>
        <v>291847.5</v>
      </c>
      <c r="V752" s="12">
        <f t="shared" si="218"/>
        <v>332991.45454545453</v>
      </c>
      <c r="W752" s="12">
        <f t="shared" si="219"/>
        <v>208526.18181818182</v>
      </c>
      <c r="X752" s="12">
        <f t="shared" si="220"/>
        <v>166168.27272727274</v>
      </c>
      <c r="Y752" s="12">
        <f t="shared" si="221"/>
        <v>0</v>
      </c>
      <c r="Z752" s="12">
        <f t="shared" si="222"/>
        <v>0</v>
      </c>
      <c r="AA752" s="12">
        <f t="shared" si="223"/>
        <v>999533.40909090918</v>
      </c>
      <c r="AB752" s="22">
        <f t="shared" si="224"/>
        <v>0</v>
      </c>
      <c r="AC752" s="22">
        <f t="shared" si="225"/>
        <v>0</v>
      </c>
      <c r="AD752" s="22">
        <f t="shared" si="226"/>
        <v>0</v>
      </c>
      <c r="AE752" s="22">
        <f t="shared" si="227"/>
        <v>0</v>
      </c>
      <c r="AF752" s="22">
        <f t="shared" si="228"/>
        <v>0</v>
      </c>
      <c r="AG752" s="22">
        <f t="shared" si="229"/>
        <v>0</v>
      </c>
      <c r="AH752" s="22">
        <f t="shared" si="230"/>
        <v>0</v>
      </c>
      <c r="AI752" s="43" t="str">
        <f t="shared" si="231"/>
        <v>n/a</v>
      </c>
      <c r="AJ752" s="2" t="str">
        <f t="shared" si="214"/>
        <v>2017-18 Winter</v>
      </c>
      <c r="AK752" s="2" t="str">
        <f t="shared" si="215"/>
        <v>2017-18 Summer</v>
      </c>
      <c r="AL752" s="127">
        <v>0</v>
      </c>
    </row>
    <row r="753" spans="1:38">
      <c r="A753" s="46">
        <v>42930</v>
      </c>
      <c r="B753" s="13" t="str">
        <f t="shared" si="216"/>
        <v>Jul</v>
      </c>
      <c r="C753" s="183"/>
      <c r="D753" s="183"/>
      <c r="E753" s="183"/>
      <c r="F753" s="183"/>
      <c r="G753" s="183"/>
      <c r="H753" s="183"/>
      <c r="I753" s="12">
        <f>VLOOKUP($B753,'Gas wholesale lookups'!$A$4:$L$15,'Inputs - Gas wholesale index'!I$2,FALSE)</f>
        <v>291847.5</v>
      </c>
      <c r="J753" s="12">
        <f>VLOOKUP($B753,'Gas wholesale lookups'!$A$4:$L$15,'Inputs - Gas wholesale index'!J$2,FALSE)</f>
        <v>332991.45454545453</v>
      </c>
      <c r="K753" s="12">
        <f>VLOOKUP($B753,'Gas wholesale lookups'!$A$4:$L$15,'Inputs - Gas wholesale index'!K$2,FALSE)</f>
        <v>208526.18181818182</v>
      </c>
      <c r="L753" s="12">
        <f>VLOOKUP($B753,'Gas wholesale lookups'!$A$4:$L$15,'Inputs - Gas wholesale index'!L$2,FALSE)</f>
        <v>166168.27272727274</v>
      </c>
      <c r="M753" s="12">
        <f>VLOOKUP($B753,'Gas wholesale lookups'!$A$4:$L$15,'Inputs - Gas wholesale index'!M$2,FALSE)</f>
        <v>291847.5</v>
      </c>
      <c r="N753" s="12">
        <f>VLOOKUP($B753,'Gas wholesale lookups'!$A$4:$L$15,'Inputs - Gas wholesale index'!N$2,FALSE)</f>
        <v>332991.45454545453</v>
      </c>
      <c r="O753" s="37">
        <f>VLOOKUP($B753,'Gas wholesale lookups'!$A$4:$R$15,'Inputs - Gas wholesale index'!O$2,FALSE)</f>
        <v>1</v>
      </c>
      <c r="P753" s="37">
        <f>VLOOKUP($B753,'Gas wholesale lookups'!$A$4:$R$15,'Inputs - Gas wholesale index'!P$2,FALSE)</f>
        <v>1</v>
      </c>
      <c r="Q753" s="37">
        <f>VLOOKUP($B753,'Gas wholesale lookups'!$A$4:$R$15,'Inputs - Gas wholesale index'!Q$2,FALSE)</f>
        <v>1</v>
      </c>
      <c r="R753" s="37">
        <f>VLOOKUP($B753,'Gas wholesale lookups'!$A$4:$R$15,'Inputs - Gas wholesale index'!R$2,FALSE)</f>
        <v>1</v>
      </c>
      <c r="S753" s="37">
        <f>VLOOKUP($B753,'Gas wholesale lookups'!$A$4:$R$15,'Inputs - Gas wholesale index'!S$2,FALSE)</f>
        <v>0</v>
      </c>
      <c r="T753" s="37">
        <f>VLOOKUP($B753,'Gas wholesale lookups'!$A$4:$R$15,'Inputs - Gas wholesale index'!T$2,FALSE)</f>
        <v>0</v>
      </c>
      <c r="U753" s="12">
        <f t="shared" si="217"/>
        <v>291847.5</v>
      </c>
      <c r="V753" s="12">
        <f t="shared" si="218"/>
        <v>332991.45454545453</v>
      </c>
      <c r="W753" s="12">
        <f t="shared" si="219"/>
        <v>208526.18181818182</v>
      </c>
      <c r="X753" s="12">
        <f t="shared" si="220"/>
        <v>166168.27272727274</v>
      </c>
      <c r="Y753" s="12">
        <f t="shared" si="221"/>
        <v>0</v>
      </c>
      <c r="Z753" s="12">
        <f t="shared" si="222"/>
        <v>0</v>
      </c>
      <c r="AA753" s="12">
        <f t="shared" si="223"/>
        <v>999533.40909090918</v>
      </c>
      <c r="AB753" s="22">
        <f t="shared" si="224"/>
        <v>0</v>
      </c>
      <c r="AC753" s="22">
        <f t="shared" si="225"/>
        <v>0</v>
      </c>
      <c r="AD753" s="22">
        <f t="shared" si="226"/>
        <v>0</v>
      </c>
      <c r="AE753" s="22">
        <f t="shared" si="227"/>
        <v>0</v>
      </c>
      <c r="AF753" s="22">
        <f t="shared" si="228"/>
        <v>0</v>
      </c>
      <c r="AG753" s="22">
        <f t="shared" si="229"/>
        <v>0</v>
      </c>
      <c r="AH753" s="22">
        <f t="shared" si="230"/>
        <v>0</v>
      </c>
      <c r="AI753" s="43" t="str">
        <f t="shared" si="231"/>
        <v>n/a</v>
      </c>
      <c r="AJ753" s="2" t="str">
        <f t="shared" si="214"/>
        <v>2017-18 Winter</v>
      </c>
      <c r="AK753" s="2" t="str">
        <f t="shared" si="215"/>
        <v>2017-18 Summer</v>
      </c>
      <c r="AL753" s="127">
        <v>0</v>
      </c>
    </row>
    <row r="754" spans="1:38">
      <c r="A754" s="46">
        <v>42933</v>
      </c>
      <c r="B754" s="13" t="str">
        <f t="shared" si="216"/>
        <v>Jul</v>
      </c>
      <c r="C754" s="183"/>
      <c r="D754" s="183"/>
      <c r="E754" s="183"/>
      <c r="F754" s="183"/>
      <c r="G754" s="183"/>
      <c r="H754" s="183"/>
      <c r="I754" s="12">
        <f>VLOOKUP($B754,'Gas wholesale lookups'!$A$4:$L$15,'Inputs - Gas wholesale index'!I$2,FALSE)</f>
        <v>291847.5</v>
      </c>
      <c r="J754" s="12">
        <f>VLOOKUP($B754,'Gas wholesale lookups'!$A$4:$L$15,'Inputs - Gas wholesale index'!J$2,FALSE)</f>
        <v>332991.45454545453</v>
      </c>
      <c r="K754" s="12">
        <f>VLOOKUP($B754,'Gas wholesale lookups'!$A$4:$L$15,'Inputs - Gas wholesale index'!K$2,FALSE)</f>
        <v>208526.18181818182</v>
      </c>
      <c r="L754" s="12">
        <f>VLOOKUP($B754,'Gas wholesale lookups'!$A$4:$L$15,'Inputs - Gas wholesale index'!L$2,FALSE)</f>
        <v>166168.27272727274</v>
      </c>
      <c r="M754" s="12">
        <f>VLOOKUP($B754,'Gas wholesale lookups'!$A$4:$L$15,'Inputs - Gas wholesale index'!M$2,FALSE)</f>
        <v>291847.5</v>
      </c>
      <c r="N754" s="12">
        <f>VLOOKUP($B754,'Gas wholesale lookups'!$A$4:$L$15,'Inputs - Gas wholesale index'!N$2,FALSE)</f>
        <v>332991.45454545453</v>
      </c>
      <c r="O754" s="37">
        <f>VLOOKUP($B754,'Gas wholesale lookups'!$A$4:$R$15,'Inputs - Gas wholesale index'!O$2,FALSE)</f>
        <v>1</v>
      </c>
      <c r="P754" s="37">
        <f>VLOOKUP($B754,'Gas wholesale lookups'!$A$4:$R$15,'Inputs - Gas wholesale index'!P$2,FALSE)</f>
        <v>1</v>
      </c>
      <c r="Q754" s="37">
        <f>VLOOKUP($B754,'Gas wholesale lookups'!$A$4:$R$15,'Inputs - Gas wholesale index'!Q$2,FALSE)</f>
        <v>1</v>
      </c>
      <c r="R754" s="37">
        <f>VLOOKUP($B754,'Gas wholesale lookups'!$A$4:$R$15,'Inputs - Gas wholesale index'!R$2,FALSE)</f>
        <v>1</v>
      </c>
      <c r="S754" s="37">
        <f>VLOOKUP($B754,'Gas wholesale lookups'!$A$4:$R$15,'Inputs - Gas wholesale index'!S$2,FALSE)</f>
        <v>0</v>
      </c>
      <c r="T754" s="37">
        <f>VLOOKUP($B754,'Gas wholesale lookups'!$A$4:$R$15,'Inputs - Gas wholesale index'!T$2,FALSE)</f>
        <v>0</v>
      </c>
      <c r="U754" s="12">
        <f t="shared" si="217"/>
        <v>291847.5</v>
      </c>
      <c r="V754" s="12">
        <f t="shared" si="218"/>
        <v>332991.45454545453</v>
      </c>
      <c r="W754" s="12">
        <f t="shared" si="219"/>
        <v>208526.18181818182</v>
      </c>
      <c r="X754" s="12">
        <f t="shared" si="220"/>
        <v>166168.27272727274</v>
      </c>
      <c r="Y754" s="12">
        <f t="shared" si="221"/>
        <v>0</v>
      </c>
      <c r="Z754" s="12">
        <f t="shared" si="222"/>
        <v>0</v>
      </c>
      <c r="AA754" s="12">
        <f t="shared" si="223"/>
        <v>999533.40909090918</v>
      </c>
      <c r="AB754" s="22">
        <f t="shared" si="224"/>
        <v>0</v>
      </c>
      <c r="AC754" s="22">
        <f t="shared" si="225"/>
        <v>0</v>
      </c>
      <c r="AD754" s="22">
        <f t="shared" si="226"/>
        <v>0</v>
      </c>
      <c r="AE754" s="22">
        <f t="shared" si="227"/>
        <v>0</v>
      </c>
      <c r="AF754" s="22">
        <f t="shared" si="228"/>
        <v>0</v>
      </c>
      <c r="AG754" s="22">
        <f t="shared" si="229"/>
        <v>0</v>
      </c>
      <c r="AH754" s="22">
        <f t="shared" si="230"/>
        <v>0</v>
      </c>
      <c r="AI754" s="43" t="str">
        <f t="shared" si="231"/>
        <v>n/a</v>
      </c>
      <c r="AJ754" s="2" t="str">
        <f t="shared" si="214"/>
        <v>2017-18 Winter</v>
      </c>
      <c r="AK754" s="2" t="str">
        <f t="shared" si="215"/>
        <v>2017-18 Summer</v>
      </c>
      <c r="AL754" s="127">
        <v>0</v>
      </c>
    </row>
    <row r="755" spans="1:38">
      <c r="A755" s="46">
        <v>42934</v>
      </c>
      <c r="B755" s="13" t="str">
        <f t="shared" si="216"/>
        <v>Jul</v>
      </c>
      <c r="C755" s="183"/>
      <c r="D755" s="183"/>
      <c r="E755" s="183"/>
      <c r="F755" s="183"/>
      <c r="G755" s="183"/>
      <c r="H755" s="183"/>
      <c r="I755" s="12">
        <f>VLOOKUP($B755,'Gas wholesale lookups'!$A$4:$L$15,'Inputs - Gas wholesale index'!I$2,FALSE)</f>
        <v>291847.5</v>
      </c>
      <c r="J755" s="12">
        <f>VLOOKUP($B755,'Gas wholesale lookups'!$A$4:$L$15,'Inputs - Gas wholesale index'!J$2,FALSE)</f>
        <v>332991.45454545453</v>
      </c>
      <c r="K755" s="12">
        <f>VLOOKUP($B755,'Gas wholesale lookups'!$A$4:$L$15,'Inputs - Gas wholesale index'!K$2,FALSE)</f>
        <v>208526.18181818182</v>
      </c>
      <c r="L755" s="12">
        <f>VLOOKUP($B755,'Gas wholesale lookups'!$A$4:$L$15,'Inputs - Gas wholesale index'!L$2,FALSE)</f>
        <v>166168.27272727274</v>
      </c>
      <c r="M755" s="12">
        <f>VLOOKUP($B755,'Gas wholesale lookups'!$A$4:$L$15,'Inputs - Gas wholesale index'!M$2,FALSE)</f>
        <v>291847.5</v>
      </c>
      <c r="N755" s="12">
        <f>VLOOKUP($B755,'Gas wholesale lookups'!$A$4:$L$15,'Inputs - Gas wholesale index'!N$2,FALSE)</f>
        <v>332991.45454545453</v>
      </c>
      <c r="O755" s="37">
        <f>VLOOKUP($B755,'Gas wholesale lookups'!$A$4:$R$15,'Inputs - Gas wholesale index'!O$2,FALSE)</f>
        <v>1</v>
      </c>
      <c r="P755" s="37">
        <f>VLOOKUP($B755,'Gas wholesale lookups'!$A$4:$R$15,'Inputs - Gas wholesale index'!P$2,FALSE)</f>
        <v>1</v>
      </c>
      <c r="Q755" s="37">
        <f>VLOOKUP($B755,'Gas wholesale lookups'!$A$4:$R$15,'Inputs - Gas wholesale index'!Q$2,FALSE)</f>
        <v>1</v>
      </c>
      <c r="R755" s="37">
        <f>VLOOKUP($B755,'Gas wholesale lookups'!$A$4:$R$15,'Inputs - Gas wholesale index'!R$2,FALSE)</f>
        <v>1</v>
      </c>
      <c r="S755" s="37">
        <f>VLOOKUP($B755,'Gas wholesale lookups'!$A$4:$R$15,'Inputs - Gas wholesale index'!S$2,FALSE)</f>
        <v>0</v>
      </c>
      <c r="T755" s="37">
        <f>VLOOKUP($B755,'Gas wholesale lookups'!$A$4:$R$15,'Inputs - Gas wholesale index'!T$2,FALSE)</f>
        <v>0</v>
      </c>
      <c r="U755" s="12">
        <f t="shared" si="217"/>
        <v>291847.5</v>
      </c>
      <c r="V755" s="12">
        <f t="shared" si="218"/>
        <v>332991.45454545453</v>
      </c>
      <c r="W755" s="12">
        <f t="shared" si="219"/>
        <v>208526.18181818182</v>
      </c>
      <c r="X755" s="12">
        <f t="shared" si="220"/>
        <v>166168.27272727274</v>
      </c>
      <c r="Y755" s="12">
        <f t="shared" si="221"/>
        <v>0</v>
      </c>
      <c r="Z755" s="12">
        <f t="shared" si="222"/>
        <v>0</v>
      </c>
      <c r="AA755" s="12">
        <f t="shared" si="223"/>
        <v>999533.40909090918</v>
      </c>
      <c r="AB755" s="22">
        <f t="shared" si="224"/>
        <v>0</v>
      </c>
      <c r="AC755" s="22">
        <f t="shared" si="225"/>
        <v>0</v>
      </c>
      <c r="AD755" s="22">
        <f t="shared" si="226"/>
        <v>0</v>
      </c>
      <c r="AE755" s="22">
        <f t="shared" si="227"/>
        <v>0</v>
      </c>
      <c r="AF755" s="22">
        <f t="shared" si="228"/>
        <v>0</v>
      </c>
      <c r="AG755" s="22">
        <f t="shared" si="229"/>
        <v>0</v>
      </c>
      <c r="AH755" s="22">
        <f t="shared" si="230"/>
        <v>0</v>
      </c>
      <c r="AI755" s="43" t="str">
        <f t="shared" si="231"/>
        <v>n/a</v>
      </c>
      <c r="AJ755" s="2" t="str">
        <f t="shared" si="214"/>
        <v>2017-18 Winter</v>
      </c>
      <c r="AK755" s="2" t="str">
        <f t="shared" si="215"/>
        <v>2017-18 Summer</v>
      </c>
      <c r="AL755" s="127">
        <v>0</v>
      </c>
    </row>
    <row r="756" spans="1:38">
      <c r="A756" s="46">
        <v>42935</v>
      </c>
      <c r="B756" s="13" t="str">
        <f t="shared" si="216"/>
        <v>Jul</v>
      </c>
      <c r="C756" s="183"/>
      <c r="D756" s="183"/>
      <c r="E756" s="183"/>
      <c r="F756" s="183"/>
      <c r="G756" s="183"/>
      <c r="H756" s="183"/>
      <c r="I756" s="12">
        <f>VLOOKUP($B756,'Gas wholesale lookups'!$A$4:$L$15,'Inputs - Gas wholesale index'!I$2,FALSE)</f>
        <v>291847.5</v>
      </c>
      <c r="J756" s="12">
        <f>VLOOKUP($B756,'Gas wholesale lookups'!$A$4:$L$15,'Inputs - Gas wholesale index'!J$2,FALSE)</f>
        <v>332991.45454545453</v>
      </c>
      <c r="K756" s="12">
        <f>VLOOKUP($B756,'Gas wholesale lookups'!$A$4:$L$15,'Inputs - Gas wholesale index'!K$2,FALSE)</f>
        <v>208526.18181818182</v>
      </c>
      <c r="L756" s="12">
        <f>VLOOKUP($B756,'Gas wholesale lookups'!$A$4:$L$15,'Inputs - Gas wholesale index'!L$2,FALSE)</f>
        <v>166168.27272727274</v>
      </c>
      <c r="M756" s="12">
        <f>VLOOKUP($B756,'Gas wholesale lookups'!$A$4:$L$15,'Inputs - Gas wholesale index'!M$2,FALSE)</f>
        <v>291847.5</v>
      </c>
      <c r="N756" s="12">
        <f>VLOOKUP($B756,'Gas wholesale lookups'!$A$4:$L$15,'Inputs - Gas wholesale index'!N$2,FALSE)</f>
        <v>332991.45454545453</v>
      </c>
      <c r="O756" s="37">
        <f>VLOOKUP($B756,'Gas wholesale lookups'!$A$4:$R$15,'Inputs - Gas wholesale index'!O$2,FALSE)</f>
        <v>1</v>
      </c>
      <c r="P756" s="37">
        <f>VLOOKUP($B756,'Gas wholesale lookups'!$A$4:$R$15,'Inputs - Gas wholesale index'!P$2,FALSE)</f>
        <v>1</v>
      </c>
      <c r="Q756" s="37">
        <f>VLOOKUP($B756,'Gas wholesale lookups'!$A$4:$R$15,'Inputs - Gas wholesale index'!Q$2,FALSE)</f>
        <v>1</v>
      </c>
      <c r="R756" s="37">
        <f>VLOOKUP($B756,'Gas wholesale lookups'!$A$4:$R$15,'Inputs - Gas wholesale index'!R$2,FALSE)</f>
        <v>1</v>
      </c>
      <c r="S756" s="37">
        <f>VLOOKUP($B756,'Gas wholesale lookups'!$A$4:$R$15,'Inputs - Gas wholesale index'!S$2,FALSE)</f>
        <v>0</v>
      </c>
      <c r="T756" s="37">
        <f>VLOOKUP($B756,'Gas wholesale lookups'!$A$4:$R$15,'Inputs - Gas wholesale index'!T$2,FALSE)</f>
        <v>0</v>
      </c>
      <c r="U756" s="12">
        <f t="shared" si="217"/>
        <v>291847.5</v>
      </c>
      <c r="V756" s="12">
        <f t="shared" si="218"/>
        <v>332991.45454545453</v>
      </c>
      <c r="W756" s="12">
        <f t="shared" si="219"/>
        <v>208526.18181818182</v>
      </c>
      <c r="X756" s="12">
        <f t="shared" si="220"/>
        <v>166168.27272727274</v>
      </c>
      <c r="Y756" s="12">
        <f t="shared" si="221"/>
        <v>0</v>
      </c>
      <c r="Z756" s="12">
        <f t="shared" si="222"/>
        <v>0</v>
      </c>
      <c r="AA756" s="12">
        <f t="shared" si="223"/>
        <v>999533.40909090918</v>
      </c>
      <c r="AB756" s="22">
        <f t="shared" si="224"/>
        <v>0</v>
      </c>
      <c r="AC756" s="22">
        <f t="shared" si="225"/>
        <v>0</v>
      </c>
      <c r="AD756" s="22">
        <f t="shared" si="226"/>
        <v>0</v>
      </c>
      <c r="AE756" s="22">
        <f t="shared" si="227"/>
        <v>0</v>
      </c>
      <c r="AF756" s="22">
        <f t="shared" si="228"/>
        <v>0</v>
      </c>
      <c r="AG756" s="22">
        <f t="shared" si="229"/>
        <v>0</v>
      </c>
      <c r="AH756" s="22">
        <f t="shared" si="230"/>
        <v>0</v>
      </c>
      <c r="AI756" s="43" t="str">
        <f t="shared" si="231"/>
        <v>n/a</v>
      </c>
      <c r="AJ756" s="2" t="str">
        <f t="shared" ref="AJ756:AJ819" si="232">IF(AND(MONTH(A756)=8,MONTH(A755)=7),YEAR(A756)+1&amp;"-"&amp;YEAR(A756)-1998&amp;" Summer",IF(AND(MONTH(A756)=2,MONTH(A755)=1),YEAR(A756)&amp;"-"&amp;YEAR(A756)-1999&amp;" Winter",AJ755))</f>
        <v>2017-18 Winter</v>
      </c>
      <c r="AK756" s="2" t="str">
        <f t="shared" ref="AK756:AK819" si="233">IF(AND(MONTH(A756)=4,MONTH(A755)=3),YEAR(A756)&amp;"-"&amp;YEAR(A756)-1999&amp;" Summer",IF(AND(MONTH(A756)=10,MONTH(A755)=9),YEAR(A756)&amp;"-"&amp;YEAR(A756)-1999&amp;" Winter",AK755))</f>
        <v>2017-18 Summer</v>
      </c>
      <c r="AL756" s="127">
        <v>0</v>
      </c>
    </row>
    <row r="757" spans="1:38">
      <c r="A757" s="46">
        <v>42936</v>
      </c>
      <c r="B757" s="13" t="str">
        <f t="shared" si="216"/>
        <v>Jul</v>
      </c>
      <c r="C757" s="183"/>
      <c r="D757" s="183"/>
      <c r="E757" s="183"/>
      <c r="F757" s="183"/>
      <c r="G757" s="183"/>
      <c r="H757" s="183"/>
      <c r="I757" s="12">
        <f>VLOOKUP($B757,'Gas wholesale lookups'!$A$4:$L$15,'Inputs - Gas wholesale index'!I$2,FALSE)</f>
        <v>291847.5</v>
      </c>
      <c r="J757" s="12">
        <f>VLOOKUP($B757,'Gas wholesale lookups'!$A$4:$L$15,'Inputs - Gas wholesale index'!J$2,FALSE)</f>
        <v>332991.45454545453</v>
      </c>
      <c r="K757" s="12">
        <f>VLOOKUP($B757,'Gas wholesale lookups'!$A$4:$L$15,'Inputs - Gas wholesale index'!K$2,FALSE)</f>
        <v>208526.18181818182</v>
      </c>
      <c r="L757" s="12">
        <f>VLOOKUP($B757,'Gas wholesale lookups'!$A$4:$L$15,'Inputs - Gas wholesale index'!L$2,FALSE)</f>
        <v>166168.27272727274</v>
      </c>
      <c r="M757" s="12">
        <f>VLOOKUP($B757,'Gas wholesale lookups'!$A$4:$L$15,'Inputs - Gas wholesale index'!M$2,FALSE)</f>
        <v>291847.5</v>
      </c>
      <c r="N757" s="12">
        <f>VLOOKUP($B757,'Gas wholesale lookups'!$A$4:$L$15,'Inputs - Gas wholesale index'!N$2,FALSE)</f>
        <v>332991.45454545453</v>
      </c>
      <c r="O757" s="37">
        <f>VLOOKUP($B757,'Gas wholesale lookups'!$A$4:$R$15,'Inputs - Gas wholesale index'!O$2,FALSE)</f>
        <v>1</v>
      </c>
      <c r="P757" s="37">
        <f>VLOOKUP($B757,'Gas wholesale lookups'!$A$4:$R$15,'Inputs - Gas wholesale index'!P$2,FALSE)</f>
        <v>1</v>
      </c>
      <c r="Q757" s="37">
        <f>VLOOKUP($B757,'Gas wholesale lookups'!$A$4:$R$15,'Inputs - Gas wholesale index'!Q$2,FALSE)</f>
        <v>1</v>
      </c>
      <c r="R757" s="37">
        <f>VLOOKUP($B757,'Gas wholesale lookups'!$A$4:$R$15,'Inputs - Gas wholesale index'!R$2,FALSE)</f>
        <v>1</v>
      </c>
      <c r="S757" s="37">
        <f>VLOOKUP($B757,'Gas wholesale lookups'!$A$4:$R$15,'Inputs - Gas wholesale index'!S$2,FALSE)</f>
        <v>0</v>
      </c>
      <c r="T757" s="37">
        <f>VLOOKUP($B757,'Gas wholesale lookups'!$A$4:$R$15,'Inputs - Gas wholesale index'!T$2,FALSE)</f>
        <v>0</v>
      </c>
      <c r="U757" s="12">
        <f t="shared" si="217"/>
        <v>291847.5</v>
      </c>
      <c r="V757" s="12">
        <f t="shared" si="218"/>
        <v>332991.45454545453</v>
      </c>
      <c r="W757" s="12">
        <f t="shared" si="219"/>
        <v>208526.18181818182</v>
      </c>
      <c r="X757" s="12">
        <f t="shared" si="220"/>
        <v>166168.27272727274</v>
      </c>
      <c r="Y757" s="12">
        <f t="shared" si="221"/>
        <v>0</v>
      </c>
      <c r="Z757" s="12">
        <f t="shared" si="222"/>
        <v>0</v>
      </c>
      <c r="AA757" s="12">
        <f t="shared" si="223"/>
        <v>999533.40909090918</v>
      </c>
      <c r="AB757" s="22">
        <f t="shared" si="224"/>
        <v>0</v>
      </c>
      <c r="AC757" s="22">
        <f t="shared" si="225"/>
        <v>0</v>
      </c>
      <c r="AD757" s="22">
        <f t="shared" si="226"/>
        <v>0</v>
      </c>
      <c r="AE757" s="22">
        <f t="shared" si="227"/>
        <v>0</v>
      </c>
      <c r="AF757" s="22">
        <f t="shared" si="228"/>
        <v>0</v>
      </c>
      <c r="AG757" s="22">
        <f t="shared" si="229"/>
        <v>0</v>
      </c>
      <c r="AH757" s="22">
        <f t="shared" si="230"/>
        <v>0</v>
      </c>
      <c r="AI757" s="43" t="str">
        <f t="shared" si="231"/>
        <v>n/a</v>
      </c>
      <c r="AJ757" s="2" t="str">
        <f t="shared" si="232"/>
        <v>2017-18 Winter</v>
      </c>
      <c r="AK757" s="2" t="str">
        <f t="shared" si="233"/>
        <v>2017-18 Summer</v>
      </c>
      <c r="AL757" s="127">
        <v>0</v>
      </c>
    </row>
    <row r="758" spans="1:38">
      <c r="A758" s="46">
        <v>42937</v>
      </c>
      <c r="B758" s="13" t="str">
        <f t="shared" si="216"/>
        <v>Jul</v>
      </c>
      <c r="C758" s="183"/>
      <c r="D758" s="183"/>
      <c r="E758" s="183"/>
      <c r="F758" s="183"/>
      <c r="G758" s="183"/>
      <c r="H758" s="183"/>
      <c r="I758" s="12">
        <f>VLOOKUP($B758,'Gas wholesale lookups'!$A$4:$L$15,'Inputs - Gas wholesale index'!I$2,FALSE)</f>
        <v>291847.5</v>
      </c>
      <c r="J758" s="12">
        <f>VLOOKUP($B758,'Gas wholesale lookups'!$A$4:$L$15,'Inputs - Gas wholesale index'!J$2,FALSE)</f>
        <v>332991.45454545453</v>
      </c>
      <c r="K758" s="12">
        <f>VLOOKUP($B758,'Gas wholesale lookups'!$A$4:$L$15,'Inputs - Gas wholesale index'!K$2,FALSE)</f>
        <v>208526.18181818182</v>
      </c>
      <c r="L758" s="12">
        <f>VLOOKUP($B758,'Gas wholesale lookups'!$A$4:$L$15,'Inputs - Gas wholesale index'!L$2,FALSE)</f>
        <v>166168.27272727274</v>
      </c>
      <c r="M758" s="12">
        <f>VLOOKUP($B758,'Gas wholesale lookups'!$A$4:$L$15,'Inputs - Gas wholesale index'!M$2,FALSE)</f>
        <v>291847.5</v>
      </c>
      <c r="N758" s="12">
        <f>VLOOKUP($B758,'Gas wholesale lookups'!$A$4:$L$15,'Inputs - Gas wholesale index'!N$2,FALSE)</f>
        <v>332991.45454545453</v>
      </c>
      <c r="O758" s="37">
        <f>VLOOKUP($B758,'Gas wholesale lookups'!$A$4:$R$15,'Inputs - Gas wholesale index'!O$2,FALSE)</f>
        <v>1</v>
      </c>
      <c r="P758" s="37">
        <f>VLOOKUP($B758,'Gas wholesale lookups'!$A$4:$R$15,'Inputs - Gas wholesale index'!P$2,FALSE)</f>
        <v>1</v>
      </c>
      <c r="Q758" s="37">
        <f>VLOOKUP($B758,'Gas wholesale lookups'!$A$4:$R$15,'Inputs - Gas wholesale index'!Q$2,FALSE)</f>
        <v>1</v>
      </c>
      <c r="R758" s="37">
        <f>VLOOKUP($B758,'Gas wholesale lookups'!$A$4:$R$15,'Inputs - Gas wholesale index'!R$2,FALSE)</f>
        <v>1</v>
      </c>
      <c r="S758" s="37">
        <f>VLOOKUP($B758,'Gas wholesale lookups'!$A$4:$R$15,'Inputs - Gas wholesale index'!S$2,FALSE)</f>
        <v>0</v>
      </c>
      <c r="T758" s="37">
        <f>VLOOKUP($B758,'Gas wholesale lookups'!$A$4:$R$15,'Inputs - Gas wholesale index'!T$2,FALSE)</f>
        <v>0</v>
      </c>
      <c r="U758" s="12">
        <f t="shared" si="217"/>
        <v>291847.5</v>
      </c>
      <c r="V758" s="12">
        <f t="shared" si="218"/>
        <v>332991.45454545453</v>
      </c>
      <c r="W758" s="12">
        <f t="shared" si="219"/>
        <v>208526.18181818182</v>
      </c>
      <c r="X758" s="12">
        <f t="shared" si="220"/>
        <v>166168.27272727274</v>
      </c>
      <c r="Y758" s="12">
        <f t="shared" si="221"/>
        <v>0</v>
      </c>
      <c r="Z758" s="12">
        <f t="shared" si="222"/>
        <v>0</v>
      </c>
      <c r="AA758" s="12">
        <f t="shared" si="223"/>
        <v>999533.40909090918</v>
      </c>
      <c r="AB758" s="22">
        <f t="shared" si="224"/>
        <v>0</v>
      </c>
      <c r="AC758" s="22">
        <f t="shared" si="225"/>
        <v>0</v>
      </c>
      <c r="AD758" s="22">
        <f t="shared" si="226"/>
        <v>0</v>
      </c>
      <c r="AE758" s="22">
        <f t="shared" si="227"/>
        <v>0</v>
      </c>
      <c r="AF758" s="22">
        <f t="shared" si="228"/>
        <v>0</v>
      </c>
      <c r="AG758" s="22">
        <f t="shared" si="229"/>
        <v>0</v>
      </c>
      <c r="AH758" s="22">
        <f t="shared" si="230"/>
        <v>0</v>
      </c>
      <c r="AI758" s="43" t="str">
        <f t="shared" si="231"/>
        <v>n/a</v>
      </c>
      <c r="AJ758" s="2" t="str">
        <f t="shared" si="232"/>
        <v>2017-18 Winter</v>
      </c>
      <c r="AK758" s="2" t="str">
        <f t="shared" si="233"/>
        <v>2017-18 Summer</v>
      </c>
      <c r="AL758" s="127">
        <v>0</v>
      </c>
    </row>
    <row r="759" spans="1:38">
      <c r="A759" s="46">
        <v>42940</v>
      </c>
      <c r="B759" s="13" t="str">
        <f t="shared" si="216"/>
        <v>Jul</v>
      </c>
      <c r="C759" s="183"/>
      <c r="D759" s="183"/>
      <c r="E759" s="183"/>
      <c r="F759" s="183"/>
      <c r="G759" s="183"/>
      <c r="H759" s="183"/>
      <c r="I759" s="12">
        <f>VLOOKUP($B759,'Gas wholesale lookups'!$A$4:$L$15,'Inputs - Gas wholesale index'!I$2,FALSE)</f>
        <v>291847.5</v>
      </c>
      <c r="J759" s="12">
        <f>VLOOKUP($B759,'Gas wholesale lookups'!$A$4:$L$15,'Inputs - Gas wholesale index'!J$2,FALSE)</f>
        <v>332991.45454545453</v>
      </c>
      <c r="K759" s="12">
        <f>VLOOKUP($B759,'Gas wholesale lookups'!$A$4:$L$15,'Inputs - Gas wholesale index'!K$2,FALSE)</f>
        <v>208526.18181818182</v>
      </c>
      <c r="L759" s="12">
        <f>VLOOKUP($B759,'Gas wholesale lookups'!$A$4:$L$15,'Inputs - Gas wholesale index'!L$2,FALSE)</f>
        <v>166168.27272727274</v>
      </c>
      <c r="M759" s="12">
        <f>VLOOKUP($B759,'Gas wholesale lookups'!$A$4:$L$15,'Inputs - Gas wholesale index'!M$2,FALSE)</f>
        <v>291847.5</v>
      </c>
      <c r="N759" s="12">
        <f>VLOOKUP($B759,'Gas wholesale lookups'!$A$4:$L$15,'Inputs - Gas wholesale index'!N$2,FALSE)</f>
        <v>332991.45454545453</v>
      </c>
      <c r="O759" s="37">
        <f>VLOOKUP($B759,'Gas wholesale lookups'!$A$4:$R$15,'Inputs - Gas wholesale index'!O$2,FALSE)</f>
        <v>1</v>
      </c>
      <c r="P759" s="37">
        <f>VLOOKUP($B759,'Gas wholesale lookups'!$A$4:$R$15,'Inputs - Gas wholesale index'!P$2,FALSE)</f>
        <v>1</v>
      </c>
      <c r="Q759" s="37">
        <f>VLOOKUP($B759,'Gas wholesale lookups'!$A$4:$R$15,'Inputs - Gas wholesale index'!Q$2,FALSE)</f>
        <v>1</v>
      </c>
      <c r="R759" s="37">
        <f>VLOOKUP($B759,'Gas wholesale lookups'!$A$4:$R$15,'Inputs - Gas wholesale index'!R$2,FALSE)</f>
        <v>1</v>
      </c>
      <c r="S759" s="37">
        <f>VLOOKUP($B759,'Gas wholesale lookups'!$A$4:$R$15,'Inputs - Gas wholesale index'!S$2,FALSE)</f>
        <v>0</v>
      </c>
      <c r="T759" s="37">
        <f>VLOOKUP($B759,'Gas wholesale lookups'!$A$4:$R$15,'Inputs - Gas wholesale index'!T$2,FALSE)</f>
        <v>0</v>
      </c>
      <c r="U759" s="12">
        <f t="shared" si="217"/>
        <v>291847.5</v>
      </c>
      <c r="V759" s="12">
        <f t="shared" si="218"/>
        <v>332991.45454545453</v>
      </c>
      <c r="W759" s="12">
        <f t="shared" si="219"/>
        <v>208526.18181818182</v>
      </c>
      <c r="X759" s="12">
        <f t="shared" si="220"/>
        <v>166168.27272727274</v>
      </c>
      <c r="Y759" s="12">
        <f t="shared" si="221"/>
        <v>0</v>
      </c>
      <c r="Z759" s="12">
        <f t="shared" si="222"/>
        <v>0</v>
      </c>
      <c r="AA759" s="12">
        <f t="shared" si="223"/>
        <v>999533.40909090918</v>
      </c>
      <c r="AB759" s="22">
        <f t="shared" si="224"/>
        <v>0</v>
      </c>
      <c r="AC759" s="22">
        <f t="shared" si="225"/>
        <v>0</v>
      </c>
      <c r="AD759" s="22">
        <f t="shared" si="226"/>
        <v>0</v>
      </c>
      <c r="AE759" s="22">
        <f t="shared" si="227"/>
        <v>0</v>
      </c>
      <c r="AF759" s="22">
        <f t="shared" si="228"/>
        <v>0</v>
      </c>
      <c r="AG759" s="22">
        <f t="shared" si="229"/>
        <v>0</v>
      </c>
      <c r="AH759" s="22">
        <f t="shared" si="230"/>
        <v>0</v>
      </c>
      <c r="AI759" s="43" t="str">
        <f t="shared" si="231"/>
        <v>n/a</v>
      </c>
      <c r="AJ759" s="2" t="str">
        <f t="shared" si="232"/>
        <v>2017-18 Winter</v>
      </c>
      <c r="AK759" s="2" t="str">
        <f t="shared" si="233"/>
        <v>2017-18 Summer</v>
      </c>
      <c r="AL759" s="127">
        <v>0</v>
      </c>
    </row>
    <row r="760" spans="1:38">
      <c r="A760" s="46">
        <v>42941</v>
      </c>
      <c r="B760" s="13" t="str">
        <f t="shared" si="216"/>
        <v>Jul</v>
      </c>
      <c r="C760" s="183"/>
      <c r="D760" s="183"/>
      <c r="E760" s="183"/>
      <c r="F760" s="183"/>
      <c r="G760" s="183"/>
      <c r="H760" s="183"/>
      <c r="I760" s="12">
        <f>VLOOKUP($B760,'Gas wholesale lookups'!$A$4:$L$15,'Inputs - Gas wholesale index'!I$2,FALSE)</f>
        <v>291847.5</v>
      </c>
      <c r="J760" s="12">
        <f>VLOOKUP($B760,'Gas wholesale lookups'!$A$4:$L$15,'Inputs - Gas wholesale index'!J$2,FALSE)</f>
        <v>332991.45454545453</v>
      </c>
      <c r="K760" s="12">
        <f>VLOOKUP($B760,'Gas wholesale lookups'!$A$4:$L$15,'Inputs - Gas wholesale index'!K$2,FALSE)</f>
        <v>208526.18181818182</v>
      </c>
      <c r="L760" s="12">
        <f>VLOOKUP($B760,'Gas wholesale lookups'!$A$4:$L$15,'Inputs - Gas wholesale index'!L$2,FALSE)</f>
        <v>166168.27272727274</v>
      </c>
      <c r="M760" s="12">
        <f>VLOOKUP($B760,'Gas wholesale lookups'!$A$4:$L$15,'Inputs - Gas wholesale index'!M$2,FALSE)</f>
        <v>291847.5</v>
      </c>
      <c r="N760" s="12">
        <f>VLOOKUP($B760,'Gas wholesale lookups'!$A$4:$L$15,'Inputs - Gas wholesale index'!N$2,FALSE)</f>
        <v>332991.45454545453</v>
      </c>
      <c r="O760" s="37">
        <f>VLOOKUP($B760,'Gas wholesale lookups'!$A$4:$R$15,'Inputs - Gas wholesale index'!O$2,FALSE)</f>
        <v>1</v>
      </c>
      <c r="P760" s="37">
        <f>VLOOKUP($B760,'Gas wholesale lookups'!$A$4:$R$15,'Inputs - Gas wholesale index'!P$2,FALSE)</f>
        <v>1</v>
      </c>
      <c r="Q760" s="37">
        <f>VLOOKUP($B760,'Gas wholesale lookups'!$A$4:$R$15,'Inputs - Gas wholesale index'!Q$2,FALSE)</f>
        <v>1</v>
      </c>
      <c r="R760" s="37">
        <f>VLOOKUP($B760,'Gas wholesale lookups'!$A$4:$R$15,'Inputs - Gas wholesale index'!R$2,FALSE)</f>
        <v>1</v>
      </c>
      <c r="S760" s="37">
        <f>VLOOKUP($B760,'Gas wholesale lookups'!$A$4:$R$15,'Inputs - Gas wholesale index'!S$2,FALSE)</f>
        <v>0</v>
      </c>
      <c r="T760" s="37">
        <f>VLOOKUP($B760,'Gas wholesale lookups'!$A$4:$R$15,'Inputs - Gas wholesale index'!T$2,FALSE)</f>
        <v>0</v>
      </c>
      <c r="U760" s="12">
        <f t="shared" si="217"/>
        <v>291847.5</v>
      </c>
      <c r="V760" s="12">
        <f t="shared" si="218"/>
        <v>332991.45454545453</v>
      </c>
      <c r="W760" s="12">
        <f t="shared" si="219"/>
        <v>208526.18181818182</v>
      </c>
      <c r="X760" s="12">
        <f t="shared" si="220"/>
        <v>166168.27272727274</v>
      </c>
      <c r="Y760" s="12">
        <f t="shared" si="221"/>
        <v>0</v>
      </c>
      <c r="Z760" s="12">
        <f t="shared" si="222"/>
        <v>0</v>
      </c>
      <c r="AA760" s="12">
        <f t="shared" si="223"/>
        <v>999533.40909090918</v>
      </c>
      <c r="AB760" s="22">
        <f t="shared" si="224"/>
        <v>0</v>
      </c>
      <c r="AC760" s="22">
        <f t="shared" si="225"/>
        <v>0</v>
      </c>
      <c r="AD760" s="22">
        <f t="shared" si="226"/>
        <v>0</v>
      </c>
      <c r="AE760" s="22">
        <f t="shared" si="227"/>
        <v>0</v>
      </c>
      <c r="AF760" s="22">
        <f t="shared" si="228"/>
        <v>0</v>
      </c>
      <c r="AG760" s="22">
        <f t="shared" si="229"/>
        <v>0</v>
      </c>
      <c r="AH760" s="22">
        <f t="shared" si="230"/>
        <v>0</v>
      </c>
      <c r="AI760" s="43" t="str">
        <f t="shared" si="231"/>
        <v>n/a</v>
      </c>
      <c r="AJ760" s="2" t="str">
        <f t="shared" si="232"/>
        <v>2017-18 Winter</v>
      </c>
      <c r="AK760" s="2" t="str">
        <f t="shared" si="233"/>
        <v>2017-18 Summer</v>
      </c>
      <c r="AL760" s="127">
        <v>0</v>
      </c>
    </row>
    <row r="761" spans="1:38">
      <c r="A761" s="46">
        <v>42942</v>
      </c>
      <c r="B761" s="13" t="str">
        <f t="shared" si="216"/>
        <v>Jul</v>
      </c>
      <c r="C761" s="183"/>
      <c r="D761" s="183"/>
      <c r="E761" s="183"/>
      <c r="F761" s="183"/>
      <c r="G761" s="183"/>
      <c r="H761" s="183"/>
      <c r="I761" s="12">
        <f>VLOOKUP($B761,'Gas wholesale lookups'!$A$4:$L$15,'Inputs - Gas wholesale index'!I$2,FALSE)</f>
        <v>291847.5</v>
      </c>
      <c r="J761" s="12">
        <f>VLOOKUP($B761,'Gas wholesale lookups'!$A$4:$L$15,'Inputs - Gas wholesale index'!J$2,FALSE)</f>
        <v>332991.45454545453</v>
      </c>
      <c r="K761" s="12">
        <f>VLOOKUP($B761,'Gas wholesale lookups'!$A$4:$L$15,'Inputs - Gas wholesale index'!K$2,FALSE)</f>
        <v>208526.18181818182</v>
      </c>
      <c r="L761" s="12">
        <f>VLOOKUP($B761,'Gas wholesale lookups'!$A$4:$L$15,'Inputs - Gas wholesale index'!L$2,FALSE)</f>
        <v>166168.27272727274</v>
      </c>
      <c r="M761" s="12">
        <f>VLOOKUP($B761,'Gas wholesale lookups'!$A$4:$L$15,'Inputs - Gas wholesale index'!M$2,FALSE)</f>
        <v>291847.5</v>
      </c>
      <c r="N761" s="12">
        <f>VLOOKUP($B761,'Gas wholesale lookups'!$A$4:$L$15,'Inputs - Gas wholesale index'!N$2,FALSE)</f>
        <v>332991.45454545453</v>
      </c>
      <c r="O761" s="37">
        <f>VLOOKUP($B761,'Gas wholesale lookups'!$A$4:$R$15,'Inputs - Gas wholesale index'!O$2,FALSE)</f>
        <v>1</v>
      </c>
      <c r="P761" s="37">
        <f>VLOOKUP($B761,'Gas wholesale lookups'!$A$4:$R$15,'Inputs - Gas wholesale index'!P$2,FALSE)</f>
        <v>1</v>
      </c>
      <c r="Q761" s="37">
        <f>VLOOKUP($B761,'Gas wholesale lookups'!$A$4:$R$15,'Inputs - Gas wholesale index'!Q$2,FALSE)</f>
        <v>1</v>
      </c>
      <c r="R761" s="37">
        <f>VLOOKUP($B761,'Gas wholesale lookups'!$A$4:$R$15,'Inputs - Gas wholesale index'!R$2,FALSE)</f>
        <v>1</v>
      </c>
      <c r="S761" s="37">
        <f>VLOOKUP($B761,'Gas wholesale lookups'!$A$4:$R$15,'Inputs - Gas wholesale index'!S$2,FALSE)</f>
        <v>0</v>
      </c>
      <c r="T761" s="37">
        <f>VLOOKUP($B761,'Gas wholesale lookups'!$A$4:$R$15,'Inputs - Gas wholesale index'!T$2,FALSE)</f>
        <v>0</v>
      </c>
      <c r="U761" s="12">
        <f t="shared" si="217"/>
        <v>291847.5</v>
      </c>
      <c r="V761" s="12">
        <f t="shared" si="218"/>
        <v>332991.45454545453</v>
      </c>
      <c r="W761" s="12">
        <f t="shared" si="219"/>
        <v>208526.18181818182</v>
      </c>
      <c r="X761" s="12">
        <f t="shared" si="220"/>
        <v>166168.27272727274</v>
      </c>
      <c r="Y761" s="12">
        <f t="shared" si="221"/>
        <v>0</v>
      </c>
      <c r="Z761" s="12">
        <f t="shared" si="222"/>
        <v>0</v>
      </c>
      <c r="AA761" s="12">
        <f t="shared" si="223"/>
        <v>999533.40909090918</v>
      </c>
      <c r="AB761" s="22">
        <f t="shared" si="224"/>
        <v>0</v>
      </c>
      <c r="AC761" s="22">
        <f t="shared" si="225"/>
        <v>0</v>
      </c>
      <c r="AD761" s="22">
        <f t="shared" si="226"/>
        <v>0</v>
      </c>
      <c r="AE761" s="22">
        <f t="shared" si="227"/>
        <v>0</v>
      </c>
      <c r="AF761" s="22">
        <f t="shared" si="228"/>
        <v>0</v>
      </c>
      <c r="AG761" s="22">
        <f t="shared" si="229"/>
        <v>0</v>
      </c>
      <c r="AH761" s="22">
        <f t="shared" si="230"/>
        <v>0</v>
      </c>
      <c r="AI761" s="43" t="str">
        <f t="shared" si="231"/>
        <v>n/a</v>
      </c>
      <c r="AJ761" s="2" t="str">
        <f t="shared" si="232"/>
        <v>2017-18 Winter</v>
      </c>
      <c r="AK761" s="2" t="str">
        <f t="shared" si="233"/>
        <v>2017-18 Summer</v>
      </c>
      <c r="AL761" s="127">
        <v>0</v>
      </c>
    </row>
    <row r="762" spans="1:38">
      <c r="A762" s="46">
        <v>42943</v>
      </c>
      <c r="B762" s="13" t="str">
        <f t="shared" si="216"/>
        <v>Jul</v>
      </c>
      <c r="C762" s="183"/>
      <c r="D762" s="183"/>
      <c r="E762" s="183"/>
      <c r="F762" s="183"/>
      <c r="G762" s="183"/>
      <c r="H762" s="183"/>
      <c r="I762" s="12">
        <f>VLOOKUP($B762,'Gas wholesale lookups'!$A$4:$L$15,'Inputs - Gas wholesale index'!I$2,FALSE)</f>
        <v>291847.5</v>
      </c>
      <c r="J762" s="12">
        <f>VLOOKUP($B762,'Gas wholesale lookups'!$A$4:$L$15,'Inputs - Gas wholesale index'!J$2,FALSE)</f>
        <v>332991.45454545453</v>
      </c>
      <c r="K762" s="12">
        <f>VLOOKUP($B762,'Gas wholesale lookups'!$A$4:$L$15,'Inputs - Gas wholesale index'!K$2,FALSE)</f>
        <v>208526.18181818182</v>
      </c>
      <c r="L762" s="12">
        <f>VLOOKUP($B762,'Gas wholesale lookups'!$A$4:$L$15,'Inputs - Gas wholesale index'!L$2,FALSE)</f>
        <v>166168.27272727274</v>
      </c>
      <c r="M762" s="12">
        <f>VLOOKUP($B762,'Gas wholesale lookups'!$A$4:$L$15,'Inputs - Gas wholesale index'!M$2,FALSE)</f>
        <v>291847.5</v>
      </c>
      <c r="N762" s="12">
        <f>VLOOKUP($B762,'Gas wholesale lookups'!$A$4:$L$15,'Inputs - Gas wholesale index'!N$2,FALSE)</f>
        <v>332991.45454545453</v>
      </c>
      <c r="O762" s="37">
        <f>VLOOKUP($B762,'Gas wholesale lookups'!$A$4:$R$15,'Inputs - Gas wholesale index'!O$2,FALSE)</f>
        <v>1</v>
      </c>
      <c r="P762" s="37">
        <f>VLOOKUP($B762,'Gas wholesale lookups'!$A$4:$R$15,'Inputs - Gas wholesale index'!P$2,FALSE)</f>
        <v>1</v>
      </c>
      <c r="Q762" s="37">
        <f>VLOOKUP($B762,'Gas wholesale lookups'!$A$4:$R$15,'Inputs - Gas wholesale index'!Q$2,FALSE)</f>
        <v>1</v>
      </c>
      <c r="R762" s="37">
        <f>VLOOKUP($B762,'Gas wholesale lookups'!$A$4:$R$15,'Inputs - Gas wholesale index'!R$2,FALSE)</f>
        <v>1</v>
      </c>
      <c r="S762" s="37">
        <f>VLOOKUP($B762,'Gas wholesale lookups'!$A$4:$R$15,'Inputs - Gas wholesale index'!S$2,FALSE)</f>
        <v>0</v>
      </c>
      <c r="T762" s="37">
        <f>VLOOKUP($B762,'Gas wholesale lookups'!$A$4:$R$15,'Inputs - Gas wholesale index'!T$2,FALSE)</f>
        <v>0</v>
      </c>
      <c r="U762" s="12">
        <f t="shared" si="217"/>
        <v>291847.5</v>
      </c>
      <c r="V762" s="12">
        <f t="shared" si="218"/>
        <v>332991.45454545453</v>
      </c>
      <c r="W762" s="12">
        <f t="shared" si="219"/>
        <v>208526.18181818182</v>
      </c>
      <c r="X762" s="12">
        <f t="shared" si="220"/>
        <v>166168.27272727274</v>
      </c>
      <c r="Y762" s="12">
        <f t="shared" si="221"/>
        <v>0</v>
      </c>
      <c r="Z762" s="12">
        <f t="shared" si="222"/>
        <v>0</v>
      </c>
      <c r="AA762" s="12">
        <f t="shared" si="223"/>
        <v>999533.40909090918</v>
      </c>
      <c r="AB762" s="22">
        <f t="shared" si="224"/>
        <v>0</v>
      </c>
      <c r="AC762" s="22">
        <f t="shared" si="225"/>
        <v>0</v>
      </c>
      <c r="AD762" s="22">
        <f t="shared" si="226"/>
        <v>0</v>
      </c>
      <c r="AE762" s="22">
        <f t="shared" si="227"/>
        <v>0</v>
      </c>
      <c r="AF762" s="22">
        <f t="shared" si="228"/>
        <v>0</v>
      </c>
      <c r="AG762" s="22">
        <f t="shared" si="229"/>
        <v>0</v>
      </c>
      <c r="AH762" s="22">
        <f t="shared" si="230"/>
        <v>0</v>
      </c>
      <c r="AI762" s="43" t="str">
        <f t="shared" si="231"/>
        <v>n/a</v>
      </c>
      <c r="AJ762" s="2" t="str">
        <f t="shared" si="232"/>
        <v>2017-18 Winter</v>
      </c>
      <c r="AK762" s="2" t="str">
        <f t="shared" si="233"/>
        <v>2017-18 Summer</v>
      </c>
      <c r="AL762" s="127">
        <v>0</v>
      </c>
    </row>
    <row r="763" spans="1:38">
      <c r="A763" s="46">
        <v>42944</v>
      </c>
      <c r="B763" s="13" t="str">
        <f t="shared" si="216"/>
        <v>Jul</v>
      </c>
      <c r="C763" s="183"/>
      <c r="D763" s="183"/>
      <c r="E763" s="183"/>
      <c r="F763" s="183"/>
      <c r="G763" s="183"/>
      <c r="H763" s="183"/>
      <c r="I763" s="12">
        <f>VLOOKUP($B763,'Gas wholesale lookups'!$A$4:$L$15,'Inputs - Gas wholesale index'!I$2,FALSE)</f>
        <v>291847.5</v>
      </c>
      <c r="J763" s="12">
        <f>VLOOKUP($B763,'Gas wholesale lookups'!$A$4:$L$15,'Inputs - Gas wholesale index'!J$2,FALSE)</f>
        <v>332991.45454545453</v>
      </c>
      <c r="K763" s="12">
        <f>VLOOKUP($B763,'Gas wholesale lookups'!$A$4:$L$15,'Inputs - Gas wholesale index'!K$2,FALSE)</f>
        <v>208526.18181818182</v>
      </c>
      <c r="L763" s="12">
        <f>VLOOKUP($B763,'Gas wholesale lookups'!$A$4:$L$15,'Inputs - Gas wholesale index'!L$2,FALSE)</f>
        <v>166168.27272727274</v>
      </c>
      <c r="M763" s="12">
        <f>VLOOKUP($B763,'Gas wholesale lookups'!$A$4:$L$15,'Inputs - Gas wholesale index'!M$2,FALSE)</f>
        <v>291847.5</v>
      </c>
      <c r="N763" s="12">
        <f>VLOOKUP($B763,'Gas wholesale lookups'!$A$4:$L$15,'Inputs - Gas wholesale index'!N$2,FALSE)</f>
        <v>332991.45454545453</v>
      </c>
      <c r="O763" s="37">
        <f>VLOOKUP($B763,'Gas wholesale lookups'!$A$4:$R$15,'Inputs - Gas wholesale index'!O$2,FALSE)</f>
        <v>1</v>
      </c>
      <c r="P763" s="37">
        <f>VLOOKUP($B763,'Gas wholesale lookups'!$A$4:$R$15,'Inputs - Gas wholesale index'!P$2,FALSE)</f>
        <v>1</v>
      </c>
      <c r="Q763" s="37">
        <f>VLOOKUP($B763,'Gas wholesale lookups'!$A$4:$R$15,'Inputs - Gas wholesale index'!Q$2,FALSE)</f>
        <v>1</v>
      </c>
      <c r="R763" s="37">
        <f>VLOOKUP($B763,'Gas wholesale lookups'!$A$4:$R$15,'Inputs - Gas wholesale index'!R$2,FALSE)</f>
        <v>1</v>
      </c>
      <c r="S763" s="37">
        <f>VLOOKUP($B763,'Gas wholesale lookups'!$A$4:$R$15,'Inputs - Gas wholesale index'!S$2,FALSE)</f>
        <v>0</v>
      </c>
      <c r="T763" s="37">
        <f>VLOOKUP($B763,'Gas wholesale lookups'!$A$4:$R$15,'Inputs - Gas wholesale index'!T$2,FALSE)</f>
        <v>0</v>
      </c>
      <c r="U763" s="12">
        <f t="shared" si="217"/>
        <v>291847.5</v>
      </c>
      <c r="V763" s="12">
        <f t="shared" si="218"/>
        <v>332991.45454545453</v>
      </c>
      <c r="W763" s="12">
        <f t="shared" si="219"/>
        <v>208526.18181818182</v>
      </c>
      <c r="X763" s="12">
        <f t="shared" si="220"/>
        <v>166168.27272727274</v>
      </c>
      <c r="Y763" s="12">
        <f t="shared" si="221"/>
        <v>0</v>
      </c>
      <c r="Z763" s="12">
        <f t="shared" si="222"/>
        <v>0</v>
      </c>
      <c r="AA763" s="12">
        <f t="shared" si="223"/>
        <v>999533.40909090918</v>
      </c>
      <c r="AB763" s="22">
        <f t="shared" si="224"/>
        <v>0</v>
      </c>
      <c r="AC763" s="22">
        <f t="shared" si="225"/>
        <v>0</v>
      </c>
      <c r="AD763" s="22">
        <f t="shared" si="226"/>
        <v>0</v>
      </c>
      <c r="AE763" s="22">
        <f t="shared" si="227"/>
        <v>0</v>
      </c>
      <c r="AF763" s="22">
        <f t="shared" si="228"/>
        <v>0</v>
      </c>
      <c r="AG763" s="22">
        <f t="shared" si="229"/>
        <v>0</v>
      </c>
      <c r="AH763" s="22">
        <f t="shared" si="230"/>
        <v>0</v>
      </c>
      <c r="AI763" s="43" t="str">
        <f t="shared" si="231"/>
        <v>n/a</v>
      </c>
      <c r="AJ763" s="2" t="str">
        <f t="shared" si="232"/>
        <v>2017-18 Winter</v>
      </c>
      <c r="AK763" s="2" t="str">
        <f t="shared" si="233"/>
        <v>2017-18 Summer</v>
      </c>
      <c r="AL763" s="127">
        <v>0</v>
      </c>
    </row>
    <row r="764" spans="1:38">
      <c r="A764" s="46">
        <v>42947</v>
      </c>
      <c r="B764" s="13" t="str">
        <f t="shared" si="216"/>
        <v>Jul</v>
      </c>
      <c r="C764" s="183"/>
      <c r="D764" s="183"/>
      <c r="E764" s="183"/>
      <c r="F764" s="183"/>
      <c r="G764" s="183"/>
      <c r="H764" s="183"/>
      <c r="I764" s="12">
        <f>VLOOKUP($B764,'Gas wholesale lookups'!$A$4:$L$15,'Inputs - Gas wholesale index'!I$2,FALSE)</f>
        <v>291847.5</v>
      </c>
      <c r="J764" s="12">
        <f>VLOOKUP($B764,'Gas wholesale lookups'!$A$4:$L$15,'Inputs - Gas wholesale index'!J$2,FALSE)</f>
        <v>332991.45454545453</v>
      </c>
      <c r="K764" s="12">
        <f>VLOOKUP($B764,'Gas wholesale lookups'!$A$4:$L$15,'Inputs - Gas wholesale index'!K$2,FALSE)</f>
        <v>208526.18181818182</v>
      </c>
      <c r="L764" s="12">
        <f>VLOOKUP($B764,'Gas wholesale lookups'!$A$4:$L$15,'Inputs - Gas wholesale index'!L$2,FALSE)</f>
        <v>166168.27272727274</v>
      </c>
      <c r="M764" s="12">
        <f>VLOOKUP($B764,'Gas wholesale lookups'!$A$4:$L$15,'Inputs - Gas wholesale index'!M$2,FALSE)</f>
        <v>291847.5</v>
      </c>
      <c r="N764" s="12">
        <f>VLOOKUP($B764,'Gas wholesale lookups'!$A$4:$L$15,'Inputs - Gas wholesale index'!N$2,FALSE)</f>
        <v>332991.45454545453</v>
      </c>
      <c r="O764" s="37">
        <f>VLOOKUP($B764,'Gas wholesale lookups'!$A$4:$R$15,'Inputs - Gas wholesale index'!O$2,FALSE)</f>
        <v>1</v>
      </c>
      <c r="P764" s="37">
        <f>VLOOKUP($B764,'Gas wholesale lookups'!$A$4:$R$15,'Inputs - Gas wholesale index'!P$2,FALSE)</f>
        <v>1</v>
      </c>
      <c r="Q764" s="37">
        <f>VLOOKUP($B764,'Gas wholesale lookups'!$A$4:$R$15,'Inputs - Gas wholesale index'!Q$2,FALSE)</f>
        <v>1</v>
      </c>
      <c r="R764" s="37">
        <f>VLOOKUP($B764,'Gas wholesale lookups'!$A$4:$R$15,'Inputs - Gas wholesale index'!R$2,FALSE)</f>
        <v>1</v>
      </c>
      <c r="S764" s="37">
        <f>VLOOKUP($B764,'Gas wholesale lookups'!$A$4:$R$15,'Inputs - Gas wholesale index'!S$2,FALSE)</f>
        <v>0</v>
      </c>
      <c r="T764" s="37">
        <f>VLOOKUP($B764,'Gas wholesale lookups'!$A$4:$R$15,'Inputs - Gas wholesale index'!T$2,FALSE)</f>
        <v>0</v>
      </c>
      <c r="U764" s="12">
        <f t="shared" si="217"/>
        <v>291847.5</v>
      </c>
      <c r="V764" s="12">
        <f t="shared" si="218"/>
        <v>332991.45454545453</v>
      </c>
      <c r="W764" s="12">
        <f t="shared" si="219"/>
        <v>208526.18181818182</v>
      </c>
      <c r="X764" s="12">
        <f t="shared" si="220"/>
        <v>166168.27272727274</v>
      </c>
      <c r="Y764" s="12">
        <f t="shared" si="221"/>
        <v>0</v>
      </c>
      <c r="Z764" s="12">
        <f t="shared" si="222"/>
        <v>0</v>
      </c>
      <c r="AA764" s="12">
        <f t="shared" si="223"/>
        <v>999533.40909090918</v>
      </c>
      <c r="AB764" s="22">
        <f t="shared" si="224"/>
        <v>0</v>
      </c>
      <c r="AC764" s="22">
        <f t="shared" si="225"/>
        <v>0</v>
      </c>
      <c r="AD764" s="22">
        <f t="shared" si="226"/>
        <v>0</v>
      </c>
      <c r="AE764" s="22">
        <f t="shared" si="227"/>
        <v>0</v>
      </c>
      <c r="AF764" s="22">
        <f t="shared" si="228"/>
        <v>0</v>
      </c>
      <c r="AG764" s="22">
        <f t="shared" si="229"/>
        <v>0</v>
      </c>
      <c r="AH764" s="22">
        <f t="shared" si="230"/>
        <v>0</v>
      </c>
      <c r="AI764" s="43" t="str">
        <f t="shared" si="231"/>
        <v>n/a</v>
      </c>
      <c r="AJ764" s="2" t="str">
        <f t="shared" si="232"/>
        <v>2017-18 Winter</v>
      </c>
      <c r="AK764" s="2" t="str">
        <f t="shared" si="233"/>
        <v>2017-18 Summer</v>
      </c>
      <c r="AL764" s="127">
        <v>0</v>
      </c>
    </row>
    <row r="765" spans="1:38">
      <c r="A765" s="46">
        <v>42948</v>
      </c>
      <c r="B765" s="13" t="str">
        <f t="shared" si="216"/>
        <v>Aug</v>
      </c>
      <c r="C765" s="182"/>
      <c r="D765" s="182"/>
      <c r="E765" s="182"/>
      <c r="F765" s="182"/>
      <c r="G765" s="182"/>
      <c r="H765" s="182"/>
      <c r="I765" s="12">
        <f>VLOOKUP($B765,'Gas wholesale lookups'!$A$4:$L$15,'Inputs - Gas wholesale index'!I$2,FALSE)</f>
        <v>291847.5</v>
      </c>
      <c r="J765" s="12">
        <f>VLOOKUP($B765,'Gas wholesale lookups'!$A$4:$L$15,'Inputs - Gas wholesale index'!J$2,FALSE)</f>
        <v>332991.45454545453</v>
      </c>
      <c r="K765" s="12">
        <f>VLOOKUP($B765,'Gas wholesale lookups'!$A$4:$L$15,'Inputs - Gas wholesale index'!K$2,FALSE)</f>
        <v>208526.18181818182</v>
      </c>
      <c r="L765" s="12">
        <f>VLOOKUP($B765,'Gas wholesale lookups'!$A$4:$L$15,'Inputs - Gas wholesale index'!L$2,FALSE)</f>
        <v>166168.27272727274</v>
      </c>
      <c r="M765" s="12">
        <f>VLOOKUP($B765,'Gas wholesale lookups'!$A$4:$L$15,'Inputs - Gas wholesale index'!M$2,FALSE)</f>
        <v>291847.5</v>
      </c>
      <c r="N765" s="12">
        <f>VLOOKUP($B765,'Gas wholesale lookups'!$A$4:$L$15,'Inputs - Gas wholesale index'!N$2,FALSE)</f>
        <v>332991.45454545453</v>
      </c>
      <c r="O765" s="37">
        <f>VLOOKUP($B765,'Gas wholesale lookups'!$A$4:$R$15,'Inputs - Gas wholesale index'!O$2,FALSE)</f>
        <v>0</v>
      </c>
      <c r="P765" s="37">
        <f>VLOOKUP($B765,'Gas wholesale lookups'!$A$4:$R$15,'Inputs - Gas wholesale index'!P$2,FALSE)</f>
        <v>0</v>
      </c>
      <c r="Q765" s="37">
        <f>VLOOKUP($B765,'Gas wholesale lookups'!$A$4:$R$15,'Inputs - Gas wholesale index'!Q$2,FALSE)</f>
        <v>1</v>
      </c>
      <c r="R765" s="37">
        <f>VLOOKUP($B765,'Gas wholesale lookups'!$A$4:$R$15,'Inputs - Gas wholesale index'!R$2,FALSE)</f>
        <v>1</v>
      </c>
      <c r="S765" s="37">
        <f>VLOOKUP($B765,'Gas wholesale lookups'!$A$4:$R$15,'Inputs - Gas wholesale index'!S$2,FALSE)</f>
        <v>1</v>
      </c>
      <c r="T765" s="37">
        <f>VLOOKUP($B765,'Gas wholesale lookups'!$A$4:$R$15,'Inputs - Gas wholesale index'!T$2,FALSE)</f>
        <v>1</v>
      </c>
      <c r="U765" s="12">
        <f t="shared" si="217"/>
        <v>0</v>
      </c>
      <c r="V765" s="12">
        <f t="shared" si="218"/>
        <v>0</v>
      </c>
      <c r="W765" s="12">
        <f t="shared" si="219"/>
        <v>208526.18181818182</v>
      </c>
      <c r="X765" s="12">
        <f t="shared" si="220"/>
        <v>166168.27272727274</v>
      </c>
      <c r="Y765" s="12">
        <f t="shared" si="221"/>
        <v>291847.5</v>
      </c>
      <c r="Z765" s="12">
        <f t="shared" si="222"/>
        <v>332991.45454545453</v>
      </c>
      <c r="AA765" s="12">
        <f t="shared" si="223"/>
        <v>999533.40909090918</v>
      </c>
      <c r="AB765" s="22">
        <f t="shared" si="224"/>
        <v>0</v>
      </c>
      <c r="AC765" s="22">
        <f t="shared" si="225"/>
        <v>0</v>
      </c>
      <c r="AD765" s="22">
        <f t="shared" si="226"/>
        <v>0</v>
      </c>
      <c r="AE765" s="22">
        <f t="shared" si="227"/>
        <v>0</v>
      </c>
      <c r="AF765" s="22">
        <f t="shared" si="228"/>
        <v>0</v>
      </c>
      <c r="AG765" s="22">
        <f t="shared" si="229"/>
        <v>0</v>
      </c>
      <c r="AH765" s="22">
        <f t="shared" si="230"/>
        <v>0</v>
      </c>
      <c r="AI765" s="43" t="str">
        <f t="shared" si="231"/>
        <v>n/a</v>
      </c>
      <c r="AJ765" s="2" t="str">
        <f t="shared" si="232"/>
        <v>2018-19 Summer</v>
      </c>
      <c r="AK765" s="2" t="str">
        <f t="shared" si="233"/>
        <v>2017-18 Summer</v>
      </c>
      <c r="AL765" s="127">
        <v>0</v>
      </c>
    </row>
    <row r="766" spans="1:38">
      <c r="A766" s="46">
        <v>42949</v>
      </c>
      <c r="B766" s="13" t="str">
        <f t="shared" ref="B766:B829" si="234">TEXT(A766,"mmm")</f>
        <v>Aug</v>
      </c>
      <c r="C766" s="182"/>
      <c r="D766" s="182"/>
      <c r="E766" s="182"/>
      <c r="F766" s="182"/>
      <c r="G766" s="182"/>
      <c r="H766" s="182"/>
      <c r="I766" s="12">
        <f>VLOOKUP($B766,'Gas wholesale lookups'!$A$4:$L$15,'Inputs - Gas wholesale index'!I$2,FALSE)</f>
        <v>291847.5</v>
      </c>
      <c r="J766" s="12">
        <f>VLOOKUP($B766,'Gas wholesale lookups'!$A$4:$L$15,'Inputs - Gas wholesale index'!J$2,FALSE)</f>
        <v>332991.45454545453</v>
      </c>
      <c r="K766" s="12">
        <f>VLOOKUP($B766,'Gas wholesale lookups'!$A$4:$L$15,'Inputs - Gas wholesale index'!K$2,FALSE)</f>
        <v>208526.18181818182</v>
      </c>
      <c r="L766" s="12">
        <f>VLOOKUP($B766,'Gas wholesale lookups'!$A$4:$L$15,'Inputs - Gas wholesale index'!L$2,FALSE)</f>
        <v>166168.27272727274</v>
      </c>
      <c r="M766" s="12">
        <f>VLOOKUP($B766,'Gas wholesale lookups'!$A$4:$L$15,'Inputs - Gas wholesale index'!M$2,FALSE)</f>
        <v>291847.5</v>
      </c>
      <c r="N766" s="12">
        <f>VLOOKUP($B766,'Gas wholesale lookups'!$A$4:$L$15,'Inputs - Gas wholesale index'!N$2,FALSE)</f>
        <v>332991.45454545453</v>
      </c>
      <c r="O766" s="37">
        <f>VLOOKUP($B766,'Gas wholesale lookups'!$A$4:$R$15,'Inputs - Gas wholesale index'!O$2,FALSE)</f>
        <v>0</v>
      </c>
      <c r="P766" s="37">
        <f>VLOOKUP($B766,'Gas wholesale lookups'!$A$4:$R$15,'Inputs - Gas wholesale index'!P$2,FALSE)</f>
        <v>0</v>
      </c>
      <c r="Q766" s="37">
        <f>VLOOKUP($B766,'Gas wholesale lookups'!$A$4:$R$15,'Inputs - Gas wholesale index'!Q$2,FALSE)</f>
        <v>1</v>
      </c>
      <c r="R766" s="37">
        <f>VLOOKUP($B766,'Gas wholesale lookups'!$A$4:$R$15,'Inputs - Gas wholesale index'!R$2,FALSE)</f>
        <v>1</v>
      </c>
      <c r="S766" s="37">
        <f>VLOOKUP($B766,'Gas wholesale lookups'!$A$4:$R$15,'Inputs - Gas wholesale index'!S$2,FALSE)</f>
        <v>1</v>
      </c>
      <c r="T766" s="37">
        <f>VLOOKUP($B766,'Gas wholesale lookups'!$A$4:$R$15,'Inputs - Gas wholesale index'!T$2,FALSE)</f>
        <v>1</v>
      </c>
      <c r="U766" s="12">
        <f t="shared" ref="U766:U829" si="235">IF(O766="","",I766*O766)</f>
        <v>0</v>
      </c>
      <c r="V766" s="12">
        <f t="shared" ref="V766:V829" si="236">IF(P766="","",J766*P766)</f>
        <v>0</v>
      </c>
      <c r="W766" s="12">
        <f t="shared" ref="W766:W829" si="237">IF(Q766="","",K766*Q766)</f>
        <v>208526.18181818182</v>
      </c>
      <c r="X766" s="12">
        <f t="shared" ref="X766:X829" si="238">IF(R766="","",L766*R766)</f>
        <v>166168.27272727274</v>
      </c>
      <c r="Y766" s="12">
        <f t="shared" ref="Y766:Y829" si="239">IF(S766="","",M766*S766)</f>
        <v>291847.5</v>
      </c>
      <c r="Z766" s="12">
        <f t="shared" ref="Z766:Z829" si="240">IF(T766="","",N766*T766)</f>
        <v>332991.45454545453</v>
      </c>
      <c r="AA766" s="12">
        <f t="shared" ref="AA766:AA829" si="241">SUM(U766:Z766)</f>
        <v>999533.40909090918</v>
      </c>
      <c r="AB766" s="22">
        <f t="shared" ref="AB766:AB829" si="242">IF(U766="","",U766*C766)</f>
        <v>0</v>
      </c>
      <c r="AC766" s="22">
        <f t="shared" ref="AC766:AC829" si="243">IF(V766="","",V766*D766)</f>
        <v>0</v>
      </c>
      <c r="AD766" s="22">
        <f t="shared" ref="AD766:AD829" si="244">IF(W766="","",W766*E766)</f>
        <v>0</v>
      </c>
      <c r="AE766" s="22">
        <f t="shared" ref="AE766:AE829" si="245">IF(X766="","",X766*F766)</f>
        <v>0</v>
      </c>
      <c r="AF766" s="22">
        <f t="shared" ref="AF766:AF829" si="246">IF(Y766="","",Y766*G766)</f>
        <v>0</v>
      </c>
      <c r="AG766" s="22">
        <f t="shared" ref="AG766:AG829" si="247">IF(Z766="","",Z766*H766)</f>
        <v>0</v>
      </c>
      <c r="AH766" s="22">
        <f t="shared" ref="AH766:AH829" si="248">SUM(AB766:AG766)</f>
        <v>0</v>
      </c>
      <c r="AI766" s="43" t="str">
        <f t="shared" ref="AI766:AI829" si="249">IF(MIN(C766:H766)&lt;1,"n/a",AH766/AA766)</f>
        <v>n/a</v>
      </c>
      <c r="AJ766" s="2" t="str">
        <f t="shared" si="232"/>
        <v>2018-19 Summer</v>
      </c>
      <c r="AK766" s="2" t="str">
        <f t="shared" si="233"/>
        <v>2017-18 Summer</v>
      </c>
      <c r="AL766" s="127">
        <v>0</v>
      </c>
    </row>
    <row r="767" spans="1:38">
      <c r="A767" s="46">
        <v>42950</v>
      </c>
      <c r="B767" s="13" t="str">
        <f t="shared" si="234"/>
        <v>Aug</v>
      </c>
      <c r="C767" s="182"/>
      <c r="D767" s="182"/>
      <c r="E767" s="182"/>
      <c r="F767" s="182"/>
      <c r="G767" s="182"/>
      <c r="H767" s="182"/>
      <c r="I767" s="12">
        <f>VLOOKUP($B767,'Gas wholesale lookups'!$A$4:$L$15,'Inputs - Gas wholesale index'!I$2,FALSE)</f>
        <v>291847.5</v>
      </c>
      <c r="J767" s="12">
        <f>VLOOKUP($B767,'Gas wholesale lookups'!$A$4:$L$15,'Inputs - Gas wholesale index'!J$2,FALSE)</f>
        <v>332991.45454545453</v>
      </c>
      <c r="K767" s="12">
        <f>VLOOKUP($B767,'Gas wholesale lookups'!$A$4:$L$15,'Inputs - Gas wholesale index'!K$2,FALSE)</f>
        <v>208526.18181818182</v>
      </c>
      <c r="L767" s="12">
        <f>VLOOKUP($B767,'Gas wholesale lookups'!$A$4:$L$15,'Inputs - Gas wholesale index'!L$2,FALSE)</f>
        <v>166168.27272727274</v>
      </c>
      <c r="M767" s="12">
        <f>VLOOKUP($B767,'Gas wholesale lookups'!$A$4:$L$15,'Inputs - Gas wholesale index'!M$2,FALSE)</f>
        <v>291847.5</v>
      </c>
      <c r="N767" s="12">
        <f>VLOOKUP($B767,'Gas wholesale lookups'!$A$4:$L$15,'Inputs - Gas wholesale index'!N$2,FALSE)</f>
        <v>332991.45454545453</v>
      </c>
      <c r="O767" s="37">
        <f>VLOOKUP($B767,'Gas wholesale lookups'!$A$4:$R$15,'Inputs - Gas wholesale index'!O$2,FALSE)</f>
        <v>0</v>
      </c>
      <c r="P767" s="37">
        <f>VLOOKUP($B767,'Gas wholesale lookups'!$A$4:$R$15,'Inputs - Gas wholesale index'!P$2,FALSE)</f>
        <v>0</v>
      </c>
      <c r="Q767" s="37">
        <f>VLOOKUP($B767,'Gas wholesale lookups'!$A$4:$R$15,'Inputs - Gas wholesale index'!Q$2,FALSE)</f>
        <v>1</v>
      </c>
      <c r="R767" s="37">
        <f>VLOOKUP($B767,'Gas wholesale lookups'!$A$4:$R$15,'Inputs - Gas wholesale index'!R$2,FALSE)</f>
        <v>1</v>
      </c>
      <c r="S767" s="37">
        <f>VLOOKUP($B767,'Gas wholesale lookups'!$A$4:$R$15,'Inputs - Gas wholesale index'!S$2,FALSE)</f>
        <v>1</v>
      </c>
      <c r="T767" s="37">
        <f>VLOOKUP($B767,'Gas wholesale lookups'!$A$4:$R$15,'Inputs - Gas wholesale index'!T$2,FALSE)</f>
        <v>1</v>
      </c>
      <c r="U767" s="12">
        <f t="shared" si="235"/>
        <v>0</v>
      </c>
      <c r="V767" s="12">
        <f t="shared" si="236"/>
        <v>0</v>
      </c>
      <c r="W767" s="12">
        <f t="shared" si="237"/>
        <v>208526.18181818182</v>
      </c>
      <c r="X767" s="12">
        <f t="shared" si="238"/>
        <v>166168.27272727274</v>
      </c>
      <c r="Y767" s="12">
        <f t="shared" si="239"/>
        <v>291847.5</v>
      </c>
      <c r="Z767" s="12">
        <f t="shared" si="240"/>
        <v>332991.45454545453</v>
      </c>
      <c r="AA767" s="12">
        <f t="shared" si="241"/>
        <v>999533.40909090918</v>
      </c>
      <c r="AB767" s="22">
        <f t="shared" si="242"/>
        <v>0</v>
      </c>
      <c r="AC767" s="22">
        <f t="shared" si="243"/>
        <v>0</v>
      </c>
      <c r="AD767" s="22">
        <f t="shared" si="244"/>
        <v>0</v>
      </c>
      <c r="AE767" s="22">
        <f t="shared" si="245"/>
        <v>0</v>
      </c>
      <c r="AF767" s="22">
        <f t="shared" si="246"/>
        <v>0</v>
      </c>
      <c r="AG767" s="22">
        <f t="shared" si="247"/>
        <v>0</v>
      </c>
      <c r="AH767" s="22">
        <f t="shared" si="248"/>
        <v>0</v>
      </c>
      <c r="AI767" s="43" t="str">
        <f t="shared" si="249"/>
        <v>n/a</v>
      </c>
      <c r="AJ767" s="2" t="str">
        <f t="shared" si="232"/>
        <v>2018-19 Summer</v>
      </c>
      <c r="AK767" s="2" t="str">
        <f t="shared" si="233"/>
        <v>2017-18 Summer</v>
      </c>
      <c r="AL767" s="127">
        <v>0</v>
      </c>
    </row>
    <row r="768" spans="1:38">
      <c r="A768" s="46">
        <v>42951</v>
      </c>
      <c r="B768" s="13" t="str">
        <f t="shared" si="234"/>
        <v>Aug</v>
      </c>
      <c r="C768" s="182"/>
      <c r="D768" s="182"/>
      <c r="E768" s="182"/>
      <c r="F768" s="182"/>
      <c r="G768" s="182"/>
      <c r="H768" s="182"/>
      <c r="I768" s="12">
        <f>VLOOKUP($B768,'Gas wholesale lookups'!$A$4:$L$15,'Inputs - Gas wholesale index'!I$2,FALSE)</f>
        <v>291847.5</v>
      </c>
      <c r="J768" s="12">
        <f>VLOOKUP($B768,'Gas wholesale lookups'!$A$4:$L$15,'Inputs - Gas wholesale index'!J$2,FALSE)</f>
        <v>332991.45454545453</v>
      </c>
      <c r="K768" s="12">
        <f>VLOOKUP($B768,'Gas wholesale lookups'!$A$4:$L$15,'Inputs - Gas wholesale index'!K$2,FALSE)</f>
        <v>208526.18181818182</v>
      </c>
      <c r="L768" s="12">
        <f>VLOOKUP($B768,'Gas wholesale lookups'!$A$4:$L$15,'Inputs - Gas wholesale index'!L$2,FALSE)</f>
        <v>166168.27272727274</v>
      </c>
      <c r="M768" s="12">
        <f>VLOOKUP($B768,'Gas wholesale lookups'!$A$4:$L$15,'Inputs - Gas wholesale index'!M$2,FALSE)</f>
        <v>291847.5</v>
      </c>
      <c r="N768" s="12">
        <f>VLOOKUP($B768,'Gas wholesale lookups'!$A$4:$L$15,'Inputs - Gas wholesale index'!N$2,FALSE)</f>
        <v>332991.45454545453</v>
      </c>
      <c r="O768" s="37">
        <f>VLOOKUP($B768,'Gas wholesale lookups'!$A$4:$R$15,'Inputs - Gas wholesale index'!O$2,FALSE)</f>
        <v>0</v>
      </c>
      <c r="P768" s="37">
        <f>VLOOKUP($B768,'Gas wholesale lookups'!$A$4:$R$15,'Inputs - Gas wholesale index'!P$2,FALSE)</f>
        <v>0</v>
      </c>
      <c r="Q768" s="37">
        <f>VLOOKUP($B768,'Gas wholesale lookups'!$A$4:$R$15,'Inputs - Gas wholesale index'!Q$2,FALSE)</f>
        <v>1</v>
      </c>
      <c r="R768" s="37">
        <f>VLOOKUP($B768,'Gas wholesale lookups'!$A$4:$R$15,'Inputs - Gas wholesale index'!R$2,FALSE)</f>
        <v>1</v>
      </c>
      <c r="S768" s="37">
        <f>VLOOKUP($B768,'Gas wholesale lookups'!$A$4:$R$15,'Inputs - Gas wholesale index'!S$2,FALSE)</f>
        <v>1</v>
      </c>
      <c r="T768" s="37">
        <f>VLOOKUP($B768,'Gas wholesale lookups'!$A$4:$R$15,'Inputs - Gas wholesale index'!T$2,FALSE)</f>
        <v>1</v>
      </c>
      <c r="U768" s="12">
        <f t="shared" si="235"/>
        <v>0</v>
      </c>
      <c r="V768" s="12">
        <f t="shared" si="236"/>
        <v>0</v>
      </c>
      <c r="W768" s="12">
        <f t="shared" si="237"/>
        <v>208526.18181818182</v>
      </c>
      <c r="X768" s="12">
        <f t="shared" si="238"/>
        <v>166168.27272727274</v>
      </c>
      <c r="Y768" s="12">
        <f t="shared" si="239"/>
        <v>291847.5</v>
      </c>
      <c r="Z768" s="12">
        <f t="shared" si="240"/>
        <v>332991.45454545453</v>
      </c>
      <c r="AA768" s="12">
        <f t="shared" si="241"/>
        <v>999533.40909090918</v>
      </c>
      <c r="AB768" s="22">
        <f t="shared" si="242"/>
        <v>0</v>
      </c>
      <c r="AC768" s="22">
        <f t="shared" si="243"/>
        <v>0</v>
      </c>
      <c r="AD768" s="22">
        <f t="shared" si="244"/>
        <v>0</v>
      </c>
      <c r="AE768" s="22">
        <f t="shared" si="245"/>
        <v>0</v>
      </c>
      <c r="AF768" s="22">
        <f t="shared" si="246"/>
        <v>0</v>
      </c>
      <c r="AG768" s="22">
        <f t="shared" si="247"/>
        <v>0</v>
      </c>
      <c r="AH768" s="22">
        <f t="shared" si="248"/>
        <v>0</v>
      </c>
      <c r="AI768" s="43" t="str">
        <f t="shared" si="249"/>
        <v>n/a</v>
      </c>
      <c r="AJ768" s="2" t="str">
        <f t="shared" si="232"/>
        <v>2018-19 Summer</v>
      </c>
      <c r="AK768" s="2" t="str">
        <f t="shared" si="233"/>
        <v>2017-18 Summer</v>
      </c>
      <c r="AL768" s="127">
        <v>0</v>
      </c>
    </row>
    <row r="769" spans="1:38">
      <c r="A769" s="46">
        <v>42954</v>
      </c>
      <c r="B769" s="13" t="str">
        <f t="shared" si="234"/>
        <v>Aug</v>
      </c>
      <c r="C769" s="182"/>
      <c r="D769" s="182"/>
      <c r="E769" s="182"/>
      <c r="F769" s="182"/>
      <c r="G769" s="182"/>
      <c r="H769" s="182"/>
      <c r="I769" s="12">
        <f>VLOOKUP($B769,'Gas wholesale lookups'!$A$4:$L$15,'Inputs - Gas wholesale index'!I$2,FALSE)</f>
        <v>291847.5</v>
      </c>
      <c r="J769" s="12">
        <f>VLOOKUP($B769,'Gas wholesale lookups'!$A$4:$L$15,'Inputs - Gas wholesale index'!J$2,FALSE)</f>
        <v>332991.45454545453</v>
      </c>
      <c r="K769" s="12">
        <f>VLOOKUP($B769,'Gas wholesale lookups'!$A$4:$L$15,'Inputs - Gas wholesale index'!K$2,FALSE)</f>
        <v>208526.18181818182</v>
      </c>
      <c r="L769" s="12">
        <f>VLOOKUP($B769,'Gas wholesale lookups'!$A$4:$L$15,'Inputs - Gas wholesale index'!L$2,FALSE)</f>
        <v>166168.27272727274</v>
      </c>
      <c r="M769" s="12">
        <f>VLOOKUP($B769,'Gas wholesale lookups'!$A$4:$L$15,'Inputs - Gas wholesale index'!M$2,FALSE)</f>
        <v>291847.5</v>
      </c>
      <c r="N769" s="12">
        <f>VLOOKUP($B769,'Gas wholesale lookups'!$A$4:$L$15,'Inputs - Gas wholesale index'!N$2,FALSE)</f>
        <v>332991.45454545453</v>
      </c>
      <c r="O769" s="37">
        <f>VLOOKUP($B769,'Gas wholesale lookups'!$A$4:$R$15,'Inputs - Gas wholesale index'!O$2,FALSE)</f>
        <v>0</v>
      </c>
      <c r="P769" s="37">
        <f>VLOOKUP($B769,'Gas wholesale lookups'!$A$4:$R$15,'Inputs - Gas wholesale index'!P$2,FALSE)</f>
        <v>0</v>
      </c>
      <c r="Q769" s="37">
        <f>VLOOKUP($B769,'Gas wholesale lookups'!$A$4:$R$15,'Inputs - Gas wholesale index'!Q$2,FALSE)</f>
        <v>1</v>
      </c>
      <c r="R769" s="37">
        <f>VLOOKUP($B769,'Gas wholesale lookups'!$A$4:$R$15,'Inputs - Gas wholesale index'!R$2,FALSE)</f>
        <v>1</v>
      </c>
      <c r="S769" s="37">
        <f>VLOOKUP($B769,'Gas wholesale lookups'!$A$4:$R$15,'Inputs - Gas wholesale index'!S$2,FALSE)</f>
        <v>1</v>
      </c>
      <c r="T769" s="37">
        <f>VLOOKUP($B769,'Gas wholesale lookups'!$A$4:$R$15,'Inputs - Gas wholesale index'!T$2,FALSE)</f>
        <v>1</v>
      </c>
      <c r="U769" s="12">
        <f t="shared" si="235"/>
        <v>0</v>
      </c>
      <c r="V769" s="12">
        <f t="shared" si="236"/>
        <v>0</v>
      </c>
      <c r="W769" s="12">
        <f t="shared" si="237"/>
        <v>208526.18181818182</v>
      </c>
      <c r="X769" s="12">
        <f t="shared" si="238"/>
        <v>166168.27272727274</v>
      </c>
      <c r="Y769" s="12">
        <f t="shared" si="239"/>
        <v>291847.5</v>
      </c>
      <c r="Z769" s="12">
        <f t="shared" si="240"/>
        <v>332991.45454545453</v>
      </c>
      <c r="AA769" s="12">
        <f t="shared" si="241"/>
        <v>999533.40909090918</v>
      </c>
      <c r="AB769" s="22">
        <f t="shared" si="242"/>
        <v>0</v>
      </c>
      <c r="AC769" s="22">
        <f t="shared" si="243"/>
        <v>0</v>
      </c>
      <c r="AD769" s="22">
        <f t="shared" si="244"/>
        <v>0</v>
      </c>
      <c r="AE769" s="22">
        <f t="shared" si="245"/>
        <v>0</v>
      </c>
      <c r="AF769" s="22">
        <f t="shared" si="246"/>
        <v>0</v>
      </c>
      <c r="AG769" s="22">
        <f t="shared" si="247"/>
        <v>0</v>
      </c>
      <c r="AH769" s="22">
        <f t="shared" si="248"/>
        <v>0</v>
      </c>
      <c r="AI769" s="43" t="str">
        <f t="shared" si="249"/>
        <v>n/a</v>
      </c>
      <c r="AJ769" s="2" t="str">
        <f t="shared" si="232"/>
        <v>2018-19 Summer</v>
      </c>
      <c r="AK769" s="2" t="str">
        <f t="shared" si="233"/>
        <v>2017-18 Summer</v>
      </c>
      <c r="AL769" s="127">
        <v>0</v>
      </c>
    </row>
    <row r="770" spans="1:38">
      <c r="A770" s="46">
        <v>42955</v>
      </c>
      <c r="B770" s="13" t="str">
        <f t="shared" si="234"/>
        <v>Aug</v>
      </c>
      <c r="C770" s="182"/>
      <c r="D770" s="182"/>
      <c r="E770" s="182"/>
      <c r="F770" s="182"/>
      <c r="G770" s="182"/>
      <c r="H770" s="182"/>
      <c r="I770" s="12">
        <f>VLOOKUP($B770,'Gas wholesale lookups'!$A$4:$L$15,'Inputs - Gas wholesale index'!I$2,FALSE)</f>
        <v>291847.5</v>
      </c>
      <c r="J770" s="12">
        <f>VLOOKUP($B770,'Gas wholesale lookups'!$A$4:$L$15,'Inputs - Gas wholesale index'!J$2,FALSE)</f>
        <v>332991.45454545453</v>
      </c>
      <c r="K770" s="12">
        <f>VLOOKUP($B770,'Gas wholesale lookups'!$A$4:$L$15,'Inputs - Gas wholesale index'!K$2,FALSE)</f>
        <v>208526.18181818182</v>
      </c>
      <c r="L770" s="12">
        <f>VLOOKUP($B770,'Gas wholesale lookups'!$A$4:$L$15,'Inputs - Gas wholesale index'!L$2,FALSE)</f>
        <v>166168.27272727274</v>
      </c>
      <c r="M770" s="12">
        <f>VLOOKUP($B770,'Gas wholesale lookups'!$A$4:$L$15,'Inputs - Gas wholesale index'!M$2,FALSE)</f>
        <v>291847.5</v>
      </c>
      <c r="N770" s="12">
        <f>VLOOKUP($B770,'Gas wholesale lookups'!$A$4:$L$15,'Inputs - Gas wholesale index'!N$2,FALSE)</f>
        <v>332991.45454545453</v>
      </c>
      <c r="O770" s="37">
        <f>VLOOKUP($B770,'Gas wholesale lookups'!$A$4:$R$15,'Inputs - Gas wholesale index'!O$2,FALSE)</f>
        <v>0</v>
      </c>
      <c r="P770" s="37">
        <f>VLOOKUP($B770,'Gas wholesale lookups'!$A$4:$R$15,'Inputs - Gas wholesale index'!P$2,FALSE)</f>
        <v>0</v>
      </c>
      <c r="Q770" s="37">
        <f>VLOOKUP($B770,'Gas wholesale lookups'!$A$4:$R$15,'Inputs - Gas wholesale index'!Q$2,FALSE)</f>
        <v>1</v>
      </c>
      <c r="R770" s="37">
        <f>VLOOKUP($B770,'Gas wholesale lookups'!$A$4:$R$15,'Inputs - Gas wholesale index'!R$2,FALSE)</f>
        <v>1</v>
      </c>
      <c r="S770" s="37">
        <f>VLOOKUP($B770,'Gas wholesale lookups'!$A$4:$R$15,'Inputs - Gas wholesale index'!S$2,FALSE)</f>
        <v>1</v>
      </c>
      <c r="T770" s="37">
        <f>VLOOKUP($B770,'Gas wholesale lookups'!$A$4:$R$15,'Inputs - Gas wholesale index'!T$2,FALSE)</f>
        <v>1</v>
      </c>
      <c r="U770" s="12">
        <f t="shared" si="235"/>
        <v>0</v>
      </c>
      <c r="V770" s="12">
        <f t="shared" si="236"/>
        <v>0</v>
      </c>
      <c r="W770" s="12">
        <f t="shared" si="237"/>
        <v>208526.18181818182</v>
      </c>
      <c r="X770" s="12">
        <f t="shared" si="238"/>
        <v>166168.27272727274</v>
      </c>
      <c r="Y770" s="12">
        <f t="shared" si="239"/>
        <v>291847.5</v>
      </c>
      <c r="Z770" s="12">
        <f t="shared" si="240"/>
        <v>332991.45454545453</v>
      </c>
      <c r="AA770" s="12">
        <f t="shared" si="241"/>
        <v>999533.40909090918</v>
      </c>
      <c r="AB770" s="22">
        <f t="shared" si="242"/>
        <v>0</v>
      </c>
      <c r="AC770" s="22">
        <f t="shared" si="243"/>
        <v>0</v>
      </c>
      <c r="AD770" s="22">
        <f t="shared" si="244"/>
        <v>0</v>
      </c>
      <c r="AE770" s="22">
        <f t="shared" si="245"/>
        <v>0</v>
      </c>
      <c r="AF770" s="22">
        <f t="shared" si="246"/>
        <v>0</v>
      </c>
      <c r="AG770" s="22">
        <f t="shared" si="247"/>
        <v>0</v>
      </c>
      <c r="AH770" s="22">
        <f t="shared" si="248"/>
        <v>0</v>
      </c>
      <c r="AI770" s="43" t="str">
        <f t="shared" si="249"/>
        <v>n/a</v>
      </c>
      <c r="AJ770" s="2" t="str">
        <f t="shared" si="232"/>
        <v>2018-19 Summer</v>
      </c>
      <c r="AK770" s="2" t="str">
        <f t="shared" si="233"/>
        <v>2017-18 Summer</v>
      </c>
      <c r="AL770" s="127">
        <v>0</v>
      </c>
    </row>
    <row r="771" spans="1:38">
      <c r="A771" s="46">
        <v>42956</v>
      </c>
      <c r="B771" s="13" t="str">
        <f t="shared" si="234"/>
        <v>Aug</v>
      </c>
      <c r="C771" s="182"/>
      <c r="D771" s="182"/>
      <c r="E771" s="182"/>
      <c r="F771" s="182"/>
      <c r="G771" s="182"/>
      <c r="H771" s="182"/>
      <c r="I771" s="12">
        <f>VLOOKUP($B771,'Gas wholesale lookups'!$A$4:$L$15,'Inputs - Gas wholesale index'!I$2,FALSE)</f>
        <v>291847.5</v>
      </c>
      <c r="J771" s="12">
        <f>VLOOKUP($B771,'Gas wholesale lookups'!$A$4:$L$15,'Inputs - Gas wholesale index'!J$2,FALSE)</f>
        <v>332991.45454545453</v>
      </c>
      <c r="K771" s="12">
        <f>VLOOKUP($B771,'Gas wholesale lookups'!$A$4:$L$15,'Inputs - Gas wholesale index'!K$2,FALSE)</f>
        <v>208526.18181818182</v>
      </c>
      <c r="L771" s="12">
        <f>VLOOKUP($B771,'Gas wholesale lookups'!$A$4:$L$15,'Inputs - Gas wholesale index'!L$2,FALSE)</f>
        <v>166168.27272727274</v>
      </c>
      <c r="M771" s="12">
        <f>VLOOKUP($B771,'Gas wholesale lookups'!$A$4:$L$15,'Inputs - Gas wholesale index'!M$2,FALSE)</f>
        <v>291847.5</v>
      </c>
      <c r="N771" s="12">
        <f>VLOOKUP($B771,'Gas wholesale lookups'!$A$4:$L$15,'Inputs - Gas wholesale index'!N$2,FALSE)</f>
        <v>332991.45454545453</v>
      </c>
      <c r="O771" s="37">
        <f>VLOOKUP($B771,'Gas wholesale lookups'!$A$4:$R$15,'Inputs - Gas wholesale index'!O$2,FALSE)</f>
        <v>0</v>
      </c>
      <c r="P771" s="37">
        <f>VLOOKUP($B771,'Gas wholesale lookups'!$A$4:$R$15,'Inputs - Gas wholesale index'!P$2,FALSE)</f>
        <v>0</v>
      </c>
      <c r="Q771" s="37">
        <f>VLOOKUP($B771,'Gas wholesale lookups'!$A$4:$R$15,'Inputs - Gas wholesale index'!Q$2,FALSE)</f>
        <v>1</v>
      </c>
      <c r="R771" s="37">
        <f>VLOOKUP($B771,'Gas wholesale lookups'!$A$4:$R$15,'Inputs - Gas wholesale index'!R$2,FALSE)</f>
        <v>1</v>
      </c>
      <c r="S771" s="37">
        <f>VLOOKUP($B771,'Gas wholesale lookups'!$A$4:$R$15,'Inputs - Gas wholesale index'!S$2,FALSE)</f>
        <v>1</v>
      </c>
      <c r="T771" s="37">
        <f>VLOOKUP($B771,'Gas wholesale lookups'!$A$4:$R$15,'Inputs - Gas wholesale index'!T$2,FALSE)</f>
        <v>1</v>
      </c>
      <c r="U771" s="12">
        <f t="shared" si="235"/>
        <v>0</v>
      </c>
      <c r="V771" s="12">
        <f t="shared" si="236"/>
        <v>0</v>
      </c>
      <c r="W771" s="12">
        <f t="shared" si="237"/>
        <v>208526.18181818182</v>
      </c>
      <c r="X771" s="12">
        <f t="shared" si="238"/>
        <v>166168.27272727274</v>
      </c>
      <c r="Y771" s="12">
        <f t="shared" si="239"/>
        <v>291847.5</v>
      </c>
      <c r="Z771" s="12">
        <f t="shared" si="240"/>
        <v>332991.45454545453</v>
      </c>
      <c r="AA771" s="12">
        <f t="shared" si="241"/>
        <v>999533.40909090918</v>
      </c>
      <c r="AB771" s="22">
        <f t="shared" si="242"/>
        <v>0</v>
      </c>
      <c r="AC771" s="22">
        <f t="shared" si="243"/>
        <v>0</v>
      </c>
      <c r="AD771" s="22">
        <f t="shared" si="244"/>
        <v>0</v>
      </c>
      <c r="AE771" s="22">
        <f t="shared" si="245"/>
        <v>0</v>
      </c>
      <c r="AF771" s="22">
        <f t="shared" si="246"/>
        <v>0</v>
      </c>
      <c r="AG771" s="22">
        <f t="shared" si="247"/>
        <v>0</v>
      </c>
      <c r="AH771" s="22">
        <f t="shared" si="248"/>
        <v>0</v>
      </c>
      <c r="AI771" s="43" t="str">
        <f t="shared" si="249"/>
        <v>n/a</v>
      </c>
      <c r="AJ771" s="2" t="str">
        <f t="shared" si="232"/>
        <v>2018-19 Summer</v>
      </c>
      <c r="AK771" s="2" t="str">
        <f t="shared" si="233"/>
        <v>2017-18 Summer</v>
      </c>
      <c r="AL771" s="127">
        <v>0</v>
      </c>
    </row>
    <row r="772" spans="1:38">
      <c r="A772" s="46">
        <v>42957</v>
      </c>
      <c r="B772" s="13" t="str">
        <f t="shared" si="234"/>
        <v>Aug</v>
      </c>
      <c r="C772" s="182"/>
      <c r="D772" s="182"/>
      <c r="E772" s="182"/>
      <c r="F772" s="182"/>
      <c r="G772" s="182"/>
      <c r="H772" s="182"/>
      <c r="I772" s="12">
        <f>VLOOKUP($B772,'Gas wholesale lookups'!$A$4:$L$15,'Inputs - Gas wholesale index'!I$2,FALSE)</f>
        <v>291847.5</v>
      </c>
      <c r="J772" s="12">
        <f>VLOOKUP($B772,'Gas wholesale lookups'!$A$4:$L$15,'Inputs - Gas wholesale index'!J$2,FALSE)</f>
        <v>332991.45454545453</v>
      </c>
      <c r="K772" s="12">
        <f>VLOOKUP($B772,'Gas wholesale lookups'!$A$4:$L$15,'Inputs - Gas wholesale index'!K$2,FALSE)</f>
        <v>208526.18181818182</v>
      </c>
      <c r="L772" s="12">
        <f>VLOOKUP($B772,'Gas wholesale lookups'!$A$4:$L$15,'Inputs - Gas wholesale index'!L$2,FALSE)</f>
        <v>166168.27272727274</v>
      </c>
      <c r="M772" s="12">
        <f>VLOOKUP($B772,'Gas wholesale lookups'!$A$4:$L$15,'Inputs - Gas wholesale index'!M$2,FALSE)</f>
        <v>291847.5</v>
      </c>
      <c r="N772" s="12">
        <f>VLOOKUP($B772,'Gas wholesale lookups'!$A$4:$L$15,'Inputs - Gas wholesale index'!N$2,FALSE)</f>
        <v>332991.45454545453</v>
      </c>
      <c r="O772" s="37">
        <f>VLOOKUP($B772,'Gas wholesale lookups'!$A$4:$R$15,'Inputs - Gas wholesale index'!O$2,FALSE)</f>
        <v>0</v>
      </c>
      <c r="P772" s="37">
        <f>VLOOKUP($B772,'Gas wholesale lookups'!$A$4:$R$15,'Inputs - Gas wholesale index'!P$2,FALSE)</f>
        <v>0</v>
      </c>
      <c r="Q772" s="37">
        <f>VLOOKUP($B772,'Gas wholesale lookups'!$A$4:$R$15,'Inputs - Gas wholesale index'!Q$2,FALSE)</f>
        <v>1</v>
      </c>
      <c r="R772" s="37">
        <f>VLOOKUP($B772,'Gas wholesale lookups'!$A$4:$R$15,'Inputs - Gas wholesale index'!R$2,FALSE)</f>
        <v>1</v>
      </c>
      <c r="S772" s="37">
        <f>VLOOKUP($B772,'Gas wholesale lookups'!$A$4:$R$15,'Inputs - Gas wholesale index'!S$2,FALSE)</f>
        <v>1</v>
      </c>
      <c r="T772" s="37">
        <f>VLOOKUP($B772,'Gas wholesale lookups'!$A$4:$R$15,'Inputs - Gas wholesale index'!T$2,FALSE)</f>
        <v>1</v>
      </c>
      <c r="U772" s="12">
        <f t="shared" si="235"/>
        <v>0</v>
      </c>
      <c r="V772" s="12">
        <f t="shared" si="236"/>
        <v>0</v>
      </c>
      <c r="W772" s="12">
        <f t="shared" si="237"/>
        <v>208526.18181818182</v>
      </c>
      <c r="X772" s="12">
        <f t="shared" si="238"/>
        <v>166168.27272727274</v>
      </c>
      <c r="Y772" s="12">
        <f t="shared" si="239"/>
        <v>291847.5</v>
      </c>
      <c r="Z772" s="12">
        <f t="shared" si="240"/>
        <v>332991.45454545453</v>
      </c>
      <c r="AA772" s="12">
        <f t="shared" si="241"/>
        <v>999533.40909090918</v>
      </c>
      <c r="AB772" s="22">
        <f t="shared" si="242"/>
        <v>0</v>
      </c>
      <c r="AC772" s="22">
        <f t="shared" si="243"/>
        <v>0</v>
      </c>
      <c r="AD772" s="22">
        <f t="shared" si="244"/>
        <v>0</v>
      </c>
      <c r="AE772" s="22">
        <f t="shared" si="245"/>
        <v>0</v>
      </c>
      <c r="AF772" s="22">
        <f t="shared" si="246"/>
        <v>0</v>
      </c>
      <c r="AG772" s="22">
        <f t="shared" si="247"/>
        <v>0</v>
      </c>
      <c r="AH772" s="22">
        <f t="shared" si="248"/>
        <v>0</v>
      </c>
      <c r="AI772" s="43" t="str">
        <f t="shared" si="249"/>
        <v>n/a</v>
      </c>
      <c r="AJ772" s="2" t="str">
        <f t="shared" si="232"/>
        <v>2018-19 Summer</v>
      </c>
      <c r="AK772" s="2" t="str">
        <f t="shared" si="233"/>
        <v>2017-18 Summer</v>
      </c>
      <c r="AL772" s="127">
        <v>0</v>
      </c>
    </row>
    <row r="773" spans="1:38">
      <c r="A773" s="46">
        <v>42958</v>
      </c>
      <c r="B773" s="13" t="str">
        <f t="shared" si="234"/>
        <v>Aug</v>
      </c>
      <c r="C773" s="182"/>
      <c r="D773" s="182"/>
      <c r="E773" s="182"/>
      <c r="F773" s="182"/>
      <c r="G773" s="182"/>
      <c r="H773" s="182"/>
      <c r="I773" s="12">
        <f>VLOOKUP($B773,'Gas wholesale lookups'!$A$4:$L$15,'Inputs - Gas wholesale index'!I$2,FALSE)</f>
        <v>291847.5</v>
      </c>
      <c r="J773" s="12">
        <f>VLOOKUP($B773,'Gas wholesale lookups'!$A$4:$L$15,'Inputs - Gas wholesale index'!J$2,FALSE)</f>
        <v>332991.45454545453</v>
      </c>
      <c r="K773" s="12">
        <f>VLOOKUP($B773,'Gas wholesale lookups'!$A$4:$L$15,'Inputs - Gas wholesale index'!K$2,FALSE)</f>
        <v>208526.18181818182</v>
      </c>
      <c r="L773" s="12">
        <f>VLOOKUP($B773,'Gas wholesale lookups'!$A$4:$L$15,'Inputs - Gas wholesale index'!L$2,FALSE)</f>
        <v>166168.27272727274</v>
      </c>
      <c r="M773" s="12">
        <f>VLOOKUP($B773,'Gas wholesale lookups'!$A$4:$L$15,'Inputs - Gas wholesale index'!M$2,FALSE)</f>
        <v>291847.5</v>
      </c>
      <c r="N773" s="12">
        <f>VLOOKUP($B773,'Gas wholesale lookups'!$A$4:$L$15,'Inputs - Gas wholesale index'!N$2,FALSE)</f>
        <v>332991.45454545453</v>
      </c>
      <c r="O773" s="37">
        <f>VLOOKUP($B773,'Gas wholesale lookups'!$A$4:$R$15,'Inputs - Gas wholesale index'!O$2,FALSE)</f>
        <v>0</v>
      </c>
      <c r="P773" s="37">
        <f>VLOOKUP($B773,'Gas wholesale lookups'!$A$4:$R$15,'Inputs - Gas wholesale index'!P$2,FALSE)</f>
        <v>0</v>
      </c>
      <c r="Q773" s="37">
        <f>VLOOKUP($B773,'Gas wholesale lookups'!$A$4:$R$15,'Inputs - Gas wholesale index'!Q$2,FALSE)</f>
        <v>1</v>
      </c>
      <c r="R773" s="37">
        <f>VLOOKUP($B773,'Gas wholesale lookups'!$A$4:$R$15,'Inputs - Gas wholesale index'!R$2,FALSE)</f>
        <v>1</v>
      </c>
      <c r="S773" s="37">
        <f>VLOOKUP($B773,'Gas wholesale lookups'!$A$4:$R$15,'Inputs - Gas wholesale index'!S$2,FALSE)</f>
        <v>1</v>
      </c>
      <c r="T773" s="37">
        <f>VLOOKUP($B773,'Gas wholesale lookups'!$A$4:$R$15,'Inputs - Gas wholesale index'!T$2,FALSE)</f>
        <v>1</v>
      </c>
      <c r="U773" s="12">
        <f t="shared" si="235"/>
        <v>0</v>
      </c>
      <c r="V773" s="12">
        <f t="shared" si="236"/>
        <v>0</v>
      </c>
      <c r="W773" s="12">
        <f t="shared" si="237"/>
        <v>208526.18181818182</v>
      </c>
      <c r="X773" s="12">
        <f t="shared" si="238"/>
        <v>166168.27272727274</v>
      </c>
      <c r="Y773" s="12">
        <f t="shared" si="239"/>
        <v>291847.5</v>
      </c>
      <c r="Z773" s="12">
        <f t="shared" si="240"/>
        <v>332991.45454545453</v>
      </c>
      <c r="AA773" s="12">
        <f t="shared" si="241"/>
        <v>999533.40909090918</v>
      </c>
      <c r="AB773" s="22">
        <f t="shared" si="242"/>
        <v>0</v>
      </c>
      <c r="AC773" s="22">
        <f t="shared" si="243"/>
        <v>0</v>
      </c>
      <c r="AD773" s="22">
        <f t="shared" si="244"/>
        <v>0</v>
      </c>
      <c r="AE773" s="22">
        <f t="shared" si="245"/>
        <v>0</v>
      </c>
      <c r="AF773" s="22">
        <f t="shared" si="246"/>
        <v>0</v>
      </c>
      <c r="AG773" s="22">
        <f t="shared" si="247"/>
        <v>0</v>
      </c>
      <c r="AH773" s="22">
        <f t="shared" si="248"/>
        <v>0</v>
      </c>
      <c r="AI773" s="43" t="str">
        <f t="shared" si="249"/>
        <v>n/a</v>
      </c>
      <c r="AJ773" s="2" t="str">
        <f t="shared" si="232"/>
        <v>2018-19 Summer</v>
      </c>
      <c r="AK773" s="2" t="str">
        <f t="shared" si="233"/>
        <v>2017-18 Summer</v>
      </c>
      <c r="AL773" s="127">
        <v>0</v>
      </c>
    </row>
    <row r="774" spans="1:38">
      <c r="A774" s="46">
        <v>42961</v>
      </c>
      <c r="B774" s="13" t="str">
        <f t="shared" si="234"/>
        <v>Aug</v>
      </c>
      <c r="C774" s="182"/>
      <c r="D774" s="182"/>
      <c r="E774" s="182"/>
      <c r="F774" s="182"/>
      <c r="G774" s="182"/>
      <c r="H774" s="182"/>
      <c r="I774" s="12">
        <f>VLOOKUP($B774,'Gas wholesale lookups'!$A$4:$L$15,'Inputs - Gas wholesale index'!I$2,FALSE)</f>
        <v>291847.5</v>
      </c>
      <c r="J774" s="12">
        <f>VLOOKUP($B774,'Gas wholesale lookups'!$A$4:$L$15,'Inputs - Gas wholesale index'!J$2,FALSE)</f>
        <v>332991.45454545453</v>
      </c>
      <c r="K774" s="12">
        <f>VLOOKUP($B774,'Gas wholesale lookups'!$A$4:$L$15,'Inputs - Gas wholesale index'!K$2,FALSE)</f>
        <v>208526.18181818182</v>
      </c>
      <c r="L774" s="12">
        <f>VLOOKUP($B774,'Gas wholesale lookups'!$A$4:$L$15,'Inputs - Gas wholesale index'!L$2,FALSE)</f>
        <v>166168.27272727274</v>
      </c>
      <c r="M774" s="12">
        <f>VLOOKUP($B774,'Gas wholesale lookups'!$A$4:$L$15,'Inputs - Gas wholesale index'!M$2,FALSE)</f>
        <v>291847.5</v>
      </c>
      <c r="N774" s="12">
        <f>VLOOKUP($B774,'Gas wholesale lookups'!$A$4:$L$15,'Inputs - Gas wholesale index'!N$2,FALSE)</f>
        <v>332991.45454545453</v>
      </c>
      <c r="O774" s="37">
        <f>VLOOKUP($B774,'Gas wholesale lookups'!$A$4:$R$15,'Inputs - Gas wholesale index'!O$2,FALSE)</f>
        <v>0</v>
      </c>
      <c r="P774" s="37">
        <f>VLOOKUP($B774,'Gas wholesale lookups'!$A$4:$R$15,'Inputs - Gas wholesale index'!P$2,FALSE)</f>
        <v>0</v>
      </c>
      <c r="Q774" s="37">
        <f>VLOOKUP($B774,'Gas wholesale lookups'!$A$4:$R$15,'Inputs - Gas wholesale index'!Q$2,FALSE)</f>
        <v>1</v>
      </c>
      <c r="R774" s="37">
        <f>VLOOKUP($B774,'Gas wholesale lookups'!$A$4:$R$15,'Inputs - Gas wholesale index'!R$2,FALSE)</f>
        <v>1</v>
      </c>
      <c r="S774" s="37">
        <f>VLOOKUP($B774,'Gas wholesale lookups'!$A$4:$R$15,'Inputs - Gas wholesale index'!S$2,FALSE)</f>
        <v>1</v>
      </c>
      <c r="T774" s="37">
        <f>VLOOKUP($B774,'Gas wholesale lookups'!$A$4:$R$15,'Inputs - Gas wholesale index'!T$2,FALSE)</f>
        <v>1</v>
      </c>
      <c r="U774" s="12">
        <f t="shared" si="235"/>
        <v>0</v>
      </c>
      <c r="V774" s="12">
        <f t="shared" si="236"/>
        <v>0</v>
      </c>
      <c r="W774" s="12">
        <f t="shared" si="237"/>
        <v>208526.18181818182</v>
      </c>
      <c r="X774" s="12">
        <f t="shared" si="238"/>
        <v>166168.27272727274</v>
      </c>
      <c r="Y774" s="12">
        <f t="shared" si="239"/>
        <v>291847.5</v>
      </c>
      <c r="Z774" s="12">
        <f t="shared" si="240"/>
        <v>332991.45454545453</v>
      </c>
      <c r="AA774" s="12">
        <f t="shared" si="241"/>
        <v>999533.40909090918</v>
      </c>
      <c r="AB774" s="22">
        <f t="shared" si="242"/>
        <v>0</v>
      </c>
      <c r="AC774" s="22">
        <f t="shared" si="243"/>
        <v>0</v>
      </c>
      <c r="AD774" s="22">
        <f t="shared" si="244"/>
        <v>0</v>
      </c>
      <c r="AE774" s="22">
        <f t="shared" si="245"/>
        <v>0</v>
      </c>
      <c r="AF774" s="22">
        <f t="shared" si="246"/>
        <v>0</v>
      </c>
      <c r="AG774" s="22">
        <f t="shared" si="247"/>
        <v>0</v>
      </c>
      <c r="AH774" s="22">
        <f t="shared" si="248"/>
        <v>0</v>
      </c>
      <c r="AI774" s="43" t="str">
        <f t="shared" si="249"/>
        <v>n/a</v>
      </c>
      <c r="AJ774" s="2" t="str">
        <f t="shared" si="232"/>
        <v>2018-19 Summer</v>
      </c>
      <c r="AK774" s="2" t="str">
        <f t="shared" si="233"/>
        <v>2017-18 Summer</v>
      </c>
      <c r="AL774" s="127">
        <v>0</v>
      </c>
    </row>
    <row r="775" spans="1:38">
      <c r="A775" s="46">
        <v>42962</v>
      </c>
      <c r="B775" s="13" t="str">
        <f t="shared" si="234"/>
        <v>Aug</v>
      </c>
      <c r="C775" s="182"/>
      <c r="D775" s="182"/>
      <c r="E775" s="182"/>
      <c r="F775" s="182"/>
      <c r="G775" s="182"/>
      <c r="H775" s="182"/>
      <c r="I775" s="12">
        <f>VLOOKUP($B775,'Gas wholesale lookups'!$A$4:$L$15,'Inputs - Gas wholesale index'!I$2,FALSE)</f>
        <v>291847.5</v>
      </c>
      <c r="J775" s="12">
        <f>VLOOKUP($B775,'Gas wholesale lookups'!$A$4:$L$15,'Inputs - Gas wholesale index'!J$2,FALSE)</f>
        <v>332991.45454545453</v>
      </c>
      <c r="K775" s="12">
        <f>VLOOKUP($B775,'Gas wholesale lookups'!$A$4:$L$15,'Inputs - Gas wholesale index'!K$2,FALSE)</f>
        <v>208526.18181818182</v>
      </c>
      <c r="L775" s="12">
        <f>VLOOKUP($B775,'Gas wholesale lookups'!$A$4:$L$15,'Inputs - Gas wholesale index'!L$2,FALSE)</f>
        <v>166168.27272727274</v>
      </c>
      <c r="M775" s="12">
        <f>VLOOKUP($B775,'Gas wholesale lookups'!$A$4:$L$15,'Inputs - Gas wholesale index'!M$2,FALSE)</f>
        <v>291847.5</v>
      </c>
      <c r="N775" s="12">
        <f>VLOOKUP($B775,'Gas wholesale lookups'!$A$4:$L$15,'Inputs - Gas wholesale index'!N$2,FALSE)</f>
        <v>332991.45454545453</v>
      </c>
      <c r="O775" s="37">
        <f>VLOOKUP($B775,'Gas wholesale lookups'!$A$4:$R$15,'Inputs - Gas wholesale index'!O$2,FALSE)</f>
        <v>0</v>
      </c>
      <c r="P775" s="37">
        <f>VLOOKUP($B775,'Gas wholesale lookups'!$A$4:$R$15,'Inputs - Gas wholesale index'!P$2,FALSE)</f>
        <v>0</v>
      </c>
      <c r="Q775" s="37">
        <f>VLOOKUP($B775,'Gas wholesale lookups'!$A$4:$R$15,'Inputs - Gas wholesale index'!Q$2,FALSE)</f>
        <v>1</v>
      </c>
      <c r="R775" s="37">
        <f>VLOOKUP($B775,'Gas wholesale lookups'!$A$4:$R$15,'Inputs - Gas wholesale index'!R$2,FALSE)</f>
        <v>1</v>
      </c>
      <c r="S775" s="37">
        <f>VLOOKUP($B775,'Gas wholesale lookups'!$A$4:$R$15,'Inputs - Gas wholesale index'!S$2,FALSE)</f>
        <v>1</v>
      </c>
      <c r="T775" s="37">
        <f>VLOOKUP($B775,'Gas wholesale lookups'!$A$4:$R$15,'Inputs - Gas wholesale index'!T$2,FALSE)</f>
        <v>1</v>
      </c>
      <c r="U775" s="12">
        <f t="shared" si="235"/>
        <v>0</v>
      </c>
      <c r="V775" s="12">
        <f t="shared" si="236"/>
        <v>0</v>
      </c>
      <c r="W775" s="12">
        <f t="shared" si="237"/>
        <v>208526.18181818182</v>
      </c>
      <c r="X775" s="12">
        <f t="shared" si="238"/>
        <v>166168.27272727274</v>
      </c>
      <c r="Y775" s="12">
        <f t="shared" si="239"/>
        <v>291847.5</v>
      </c>
      <c r="Z775" s="12">
        <f t="shared" si="240"/>
        <v>332991.45454545453</v>
      </c>
      <c r="AA775" s="12">
        <f t="shared" si="241"/>
        <v>999533.40909090918</v>
      </c>
      <c r="AB775" s="22">
        <f t="shared" si="242"/>
        <v>0</v>
      </c>
      <c r="AC775" s="22">
        <f t="shared" si="243"/>
        <v>0</v>
      </c>
      <c r="AD775" s="22">
        <f t="shared" si="244"/>
        <v>0</v>
      </c>
      <c r="AE775" s="22">
        <f t="shared" si="245"/>
        <v>0</v>
      </c>
      <c r="AF775" s="22">
        <f t="shared" si="246"/>
        <v>0</v>
      </c>
      <c r="AG775" s="22">
        <f t="shared" si="247"/>
        <v>0</v>
      </c>
      <c r="AH775" s="22">
        <f t="shared" si="248"/>
        <v>0</v>
      </c>
      <c r="AI775" s="43" t="str">
        <f t="shared" si="249"/>
        <v>n/a</v>
      </c>
      <c r="AJ775" s="2" t="str">
        <f t="shared" si="232"/>
        <v>2018-19 Summer</v>
      </c>
      <c r="AK775" s="2" t="str">
        <f t="shared" si="233"/>
        <v>2017-18 Summer</v>
      </c>
      <c r="AL775" s="127">
        <v>0</v>
      </c>
    </row>
    <row r="776" spans="1:38">
      <c r="A776" s="46">
        <v>42963</v>
      </c>
      <c r="B776" s="13" t="str">
        <f t="shared" si="234"/>
        <v>Aug</v>
      </c>
      <c r="C776" s="182"/>
      <c r="D776" s="182"/>
      <c r="E776" s="182"/>
      <c r="F776" s="182"/>
      <c r="G776" s="182"/>
      <c r="H776" s="182"/>
      <c r="I776" s="12">
        <f>VLOOKUP($B776,'Gas wholesale lookups'!$A$4:$L$15,'Inputs - Gas wholesale index'!I$2,FALSE)</f>
        <v>291847.5</v>
      </c>
      <c r="J776" s="12">
        <f>VLOOKUP($B776,'Gas wholesale lookups'!$A$4:$L$15,'Inputs - Gas wholesale index'!J$2,FALSE)</f>
        <v>332991.45454545453</v>
      </c>
      <c r="K776" s="12">
        <f>VLOOKUP($B776,'Gas wholesale lookups'!$A$4:$L$15,'Inputs - Gas wholesale index'!K$2,FALSE)</f>
        <v>208526.18181818182</v>
      </c>
      <c r="L776" s="12">
        <f>VLOOKUP($B776,'Gas wholesale lookups'!$A$4:$L$15,'Inputs - Gas wholesale index'!L$2,FALSE)</f>
        <v>166168.27272727274</v>
      </c>
      <c r="M776" s="12">
        <f>VLOOKUP($B776,'Gas wholesale lookups'!$A$4:$L$15,'Inputs - Gas wholesale index'!M$2,FALSE)</f>
        <v>291847.5</v>
      </c>
      <c r="N776" s="12">
        <f>VLOOKUP($B776,'Gas wholesale lookups'!$A$4:$L$15,'Inputs - Gas wholesale index'!N$2,FALSE)</f>
        <v>332991.45454545453</v>
      </c>
      <c r="O776" s="37">
        <f>VLOOKUP($B776,'Gas wholesale lookups'!$A$4:$R$15,'Inputs - Gas wholesale index'!O$2,FALSE)</f>
        <v>0</v>
      </c>
      <c r="P776" s="37">
        <f>VLOOKUP($B776,'Gas wholesale lookups'!$A$4:$R$15,'Inputs - Gas wholesale index'!P$2,FALSE)</f>
        <v>0</v>
      </c>
      <c r="Q776" s="37">
        <f>VLOOKUP($B776,'Gas wholesale lookups'!$A$4:$R$15,'Inputs - Gas wholesale index'!Q$2,FALSE)</f>
        <v>1</v>
      </c>
      <c r="R776" s="37">
        <f>VLOOKUP($B776,'Gas wholesale lookups'!$A$4:$R$15,'Inputs - Gas wholesale index'!R$2,FALSE)</f>
        <v>1</v>
      </c>
      <c r="S776" s="37">
        <f>VLOOKUP($B776,'Gas wholesale lookups'!$A$4:$R$15,'Inputs - Gas wholesale index'!S$2,FALSE)</f>
        <v>1</v>
      </c>
      <c r="T776" s="37">
        <f>VLOOKUP($B776,'Gas wholesale lookups'!$A$4:$R$15,'Inputs - Gas wholesale index'!T$2,FALSE)</f>
        <v>1</v>
      </c>
      <c r="U776" s="12">
        <f t="shared" si="235"/>
        <v>0</v>
      </c>
      <c r="V776" s="12">
        <f t="shared" si="236"/>
        <v>0</v>
      </c>
      <c r="W776" s="12">
        <f t="shared" si="237"/>
        <v>208526.18181818182</v>
      </c>
      <c r="X776" s="12">
        <f t="shared" si="238"/>
        <v>166168.27272727274</v>
      </c>
      <c r="Y776" s="12">
        <f t="shared" si="239"/>
        <v>291847.5</v>
      </c>
      <c r="Z776" s="12">
        <f t="shared" si="240"/>
        <v>332991.45454545453</v>
      </c>
      <c r="AA776" s="12">
        <f t="shared" si="241"/>
        <v>999533.40909090918</v>
      </c>
      <c r="AB776" s="22">
        <f t="shared" si="242"/>
        <v>0</v>
      </c>
      <c r="AC776" s="22">
        <f t="shared" si="243"/>
        <v>0</v>
      </c>
      <c r="AD776" s="22">
        <f t="shared" si="244"/>
        <v>0</v>
      </c>
      <c r="AE776" s="22">
        <f t="shared" si="245"/>
        <v>0</v>
      </c>
      <c r="AF776" s="22">
        <f t="shared" si="246"/>
        <v>0</v>
      </c>
      <c r="AG776" s="22">
        <f t="shared" si="247"/>
        <v>0</v>
      </c>
      <c r="AH776" s="22">
        <f t="shared" si="248"/>
        <v>0</v>
      </c>
      <c r="AI776" s="43" t="str">
        <f t="shared" si="249"/>
        <v>n/a</v>
      </c>
      <c r="AJ776" s="2" t="str">
        <f t="shared" si="232"/>
        <v>2018-19 Summer</v>
      </c>
      <c r="AK776" s="2" t="str">
        <f t="shared" si="233"/>
        <v>2017-18 Summer</v>
      </c>
      <c r="AL776" s="127">
        <v>0</v>
      </c>
    </row>
    <row r="777" spans="1:38">
      <c r="A777" s="46">
        <v>42964</v>
      </c>
      <c r="B777" s="13" t="str">
        <f t="shared" si="234"/>
        <v>Aug</v>
      </c>
      <c r="C777" s="182"/>
      <c r="D777" s="182"/>
      <c r="E777" s="182"/>
      <c r="F777" s="182"/>
      <c r="G777" s="182"/>
      <c r="H777" s="182"/>
      <c r="I777" s="12">
        <f>VLOOKUP($B777,'Gas wholesale lookups'!$A$4:$L$15,'Inputs - Gas wholesale index'!I$2,FALSE)</f>
        <v>291847.5</v>
      </c>
      <c r="J777" s="12">
        <f>VLOOKUP($B777,'Gas wholesale lookups'!$A$4:$L$15,'Inputs - Gas wholesale index'!J$2,FALSE)</f>
        <v>332991.45454545453</v>
      </c>
      <c r="K777" s="12">
        <f>VLOOKUP($B777,'Gas wholesale lookups'!$A$4:$L$15,'Inputs - Gas wholesale index'!K$2,FALSE)</f>
        <v>208526.18181818182</v>
      </c>
      <c r="L777" s="12">
        <f>VLOOKUP($B777,'Gas wholesale lookups'!$A$4:$L$15,'Inputs - Gas wholesale index'!L$2,FALSE)</f>
        <v>166168.27272727274</v>
      </c>
      <c r="M777" s="12">
        <f>VLOOKUP($B777,'Gas wholesale lookups'!$A$4:$L$15,'Inputs - Gas wholesale index'!M$2,FALSE)</f>
        <v>291847.5</v>
      </c>
      <c r="N777" s="12">
        <f>VLOOKUP($B777,'Gas wholesale lookups'!$A$4:$L$15,'Inputs - Gas wholesale index'!N$2,FALSE)</f>
        <v>332991.45454545453</v>
      </c>
      <c r="O777" s="37">
        <f>VLOOKUP($B777,'Gas wholesale lookups'!$A$4:$R$15,'Inputs - Gas wholesale index'!O$2,FALSE)</f>
        <v>0</v>
      </c>
      <c r="P777" s="37">
        <f>VLOOKUP($B777,'Gas wholesale lookups'!$A$4:$R$15,'Inputs - Gas wholesale index'!P$2,FALSE)</f>
        <v>0</v>
      </c>
      <c r="Q777" s="37">
        <f>VLOOKUP($B777,'Gas wholesale lookups'!$A$4:$R$15,'Inputs - Gas wholesale index'!Q$2,FALSE)</f>
        <v>1</v>
      </c>
      <c r="R777" s="37">
        <f>VLOOKUP($B777,'Gas wholesale lookups'!$A$4:$R$15,'Inputs - Gas wholesale index'!R$2,FALSE)</f>
        <v>1</v>
      </c>
      <c r="S777" s="37">
        <f>VLOOKUP($B777,'Gas wholesale lookups'!$A$4:$R$15,'Inputs - Gas wholesale index'!S$2,FALSE)</f>
        <v>1</v>
      </c>
      <c r="T777" s="37">
        <f>VLOOKUP($B777,'Gas wholesale lookups'!$A$4:$R$15,'Inputs - Gas wholesale index'!T$2,FALSE)</f>
        <v>1</v>
      </c>
      <c r="U777" s="12">
        <f t="shared" si="235"/>
        <v>0</v>
      </c>
      <c r="V777" s="12">
        <f t="shared" si="236"/>
        <v>0</v>
      </c>
      <c r="W777" s="12">
        <f t="shared" si="237"/>
        <v>208526.18181818182</v>
      </c>
      <c r="X777" s="12">
        <f t="shared" si="238"/>
        <v>166168.27272727274</v>
      </c>
      <c r="Y777" s="12">
        <f t="shared" si="239"/>
        <v>291847.5</v>
      </c>
      <c r="Z777" s="12">
        <f t="shared" si="240"/>
        <v>332991.45454545453</v>
      </c>
      <c r="AA777" s="12">
        <f t="shared" si="241"/>
        <v>999533.40909090918</v>
      </c>
      <c r="AB777" s="22">
        <f t="shared" si="242"/>
        <v>0</v>
      </c>
      <c r="AC777" s="22">
        <f t="shared" si="243"/>
        <v>0</v>
      </c>
      <c r="AD777" s="22">
        <f t="shared" si="244"/>
        <v>0</v>
      </c>
      <c r="AE777" s="22">
        <f t="shared" si="245"/>
        <v>0</v>
      </c>
      <c r="AF777" s="22">
        <f t="shared" si="246"/>
        <v>0</v>
      </c>
      <c r="AG777" s="22">
        <f t="shared" si="247"/>
        <v>0</v>
      </c>
      <c r="AH777" s="22">
        <f t="shared" si="248"/>
        <v>0</v>
      </c>
      <c r="AI777" s="43" t="str">
        <f t="shared" si="249"/>
        <v>n/a</v>
      </c>
      <c r="AJ777" s="2" t="str">
        <f t="shared" si="232"/>
        <v>2018-19 Summer</v>
      </c>
      <c r="AK777" s="2" t="str">
        <f t="shared" si="233"/>
        <v>2017-18 Summer</v>
      </c>
      <c r="AL777" s="127">
        <v>0</v>
      </c>
    </row>
    <row r="778" spans="1:38">
      <c r="A778" s="46">
        <v>42965</v>
      </c>
      <c r="B778" s="13" t="str">
        <f t="shared" si="234"/>
        <v>Aug</v>
      </c>
      <c r="C778" s="182"/>
      <c r="D778" s="182"/>
      <c r="E778" s="182"/>
      <c r="F778" s="182"/>
      <c r="G778" s="182"/>
      <c r="H778" s="182"/>
      <c r="I778" s="12">
        <f>VLOOKUP($B778,'Gas wholesale lookups'!$A$4:$L$15,'Inputs - Gas wholesale index'!I$2,FALSE)</f>
        <v>291847.5</v>
      </c>
      <c r="J778" s="12">
        <f>VLOOKUP($B778,'Gas wholesale lookups'!$A$4:$L$15,'Inputs - Gas wholesale index'!J$2,FALSE)</f>
        <v>332991.45454545453</v>
      </c>
      <c r="K778" s="12">
        <f>VLOOKUP($B778,'Gas wholesale lookups'!$A$4:$L$15,'Inputs - Gas wholesale index'!K$2,FALSE)</f>
        <v>208526.18181818182</v>
      </c>
      <c r="L778" s="12">
        <f>VLOOKUP($B778,'Gas wholesale lookups'!$A$4:$L$15,'Inputs - Gas wholesale index'!L$2,FALSE)</f>
        <v>166168.27272727274</v>
      </c>
      <c r="M778" s="12">
        <f>VLOOKUP($B778,'Gas wholesale lookups'!$A$4:$L$15,'Inputs - Gas wholesale index'!M$2,FALSE)</f>
        <v>291847.5</v>
      </c>
      <c r="N778" s="12">
        <f>VLOOKUP($B778,'Gas wholesale lookups'!$A$4:$L$15,'Inputs - Gas wholesale index'!N$2,FALSE)</f>
        <v>332991.45454545453</v>
      </c>
      <c r="O778" s="37">
        <f>VLOOKUP($B778,'Gas wholesale lookups'!$A$4:$R$15,'Inputs - Gas wholesale index'!O$2,FALSE)</f>
        <v>0</v>
      </c>
      <c r="P778" s="37">
        <f>VLOOKUP($B778,'Gas wholesale lookups'!$A$4:$R$15,'Inputs - Gas wholesale index'!P$2,FALSE)</f>
        <v>0</v>
      </c>
      <c r="Q778" s="37">
        <f>VLOOKUP($B778,'Gas wholesale lookups'!$A$4:$R$15,'Inputs - Gas wholesale index'!Q$2,FALSE)</f>
        <v>1</v>
      </c>
      <c r="R778" s="37">
        <f>VLOOKUP($B778,'Gas wholesale lookups'!$A$4:$R$15,'Inputs - Gas wholesale index'!R$2,FALSE)</f>
        <v>1</v>
      </c>
      <c r="S778" s="37">
        <f>VLOOKUP($B778,'Gas wholesale lookups'!$A$4:$R$15,'Inputs - Gas wholesale index'!S$2,FALSE)</f>
        <v>1</v>
      </c>
      <c r="T778" s="37">
        <f>VLOOKUP($B778,'Gas wholesale lookups'!$A$4:$R$15,'Inputs - Gas wholesale index'!T$2,FALSE)</f>
        <v>1</v>
      </c>
      <c r="U778" s="12">
        <f t="shared" si="235"/>
        <v>0</v>
      </c>
      <c r="V778" s="12">
        <f t="shared" si="236"/>
        <v>0</v>
      </c>
      <c r="W778" s="12">
        <f t="shared" si="237"/>
        <v>208526.18181818182</v>
      </c>
      <c r="X778" s="12">
        <f t="shared" si="238"/>
        <v>166168.27272727274</v>
      </c>
      <c r="Y778" s="12">
        <f t="shared" si="239"/>
        <v>291847.5</v>
      </c>
      <c r="Z778" s="12">
        <f t="shared" si="240"/>
        <v>332991.45454545453</v>
      </c>
      <c r="AA778" s="12">
        <f t="shared" si="241"/>
        <v>999533.40909090918</v>
      </c>
      <c r="AB778" s="22">
        <f t="shared" si="242"/>
        <v>0</v>
      </c>
      <c r="AC778" s="22">
        <f t="shared" si="243"/>
        <v>0</v>
      </c>
      <c r="AD778" s="22">
        <f t="shared" si="244"/>
        <v>0</v>
      </c>
      <c r="AE778" s="22">
        <f t="shared" si="245"/>
        <v>0</v>
      </c>
      <c r="AF778" s="22">
        <f t="shared" si="246"/>
        <v>0</v>
      </c>
      <c r="AG778" s="22">
        <f t="shared" si="247"/>
        <v>0</v>
      </c>
      <c r="AH778" s="22">
        <f t="shared" si="248"/>
        <v>0</v>
      </c>
      <c r="AI778" s="43" t="str">
        <f t="shared" si="249"/>
        <v>n/a</v>
      </c>
      <c r="AJ778" s="2" t="str">
        <f t="shared" si="232"/>
        <v>2018-19 Summer</v>
      </c>
      <c r="AK778" s="2" t="str">
        <f t="shared" si="233"/>
        <v>2017-18 Summer</v>
      </c>
      <c r="AL778" s="127">
        <v>0</v>
      </c>
    </row>
    <row r="779" spans="1:38">
      <c r="A779" s="46">
        <v>42968</v>
      </c>
      <c r="B779" s="13" t="str">
        <f t="shared" si="234"/>
        <v>Aug</v>
      </c>
      <c r="C779" s="182"/>
      <c r="D779" s="182"/>
      <c r="E779" s="182"/>
      <c r="F779" s="182"/>
      <c r="G779" s="182"/>
      <c r="H779" s="182"/>
      <c r="I779" s="12">
        <f>VLOOKUP($B779,'Gas wholesale lookups'!$A$4:$L$15,'Inputs - Gas wholesale index'!I$2,FALSE)</f>
        <v>291847.5</v>
      </c>
      <c r="J779" s="12">
        <f>VLOOKUP($B779,'Gas wholesale lookups'!$A$4:$L$15,'Inputs - Gas wholesale index'!J$2,FALSE)</f>
        <v>332991.45454545453</v>
      </c>
      <c r="K779" s="12">
        <f>VLOOKUP($B779,'Gas wholesale lookups'!$A$4:$L$15,'Inputs - Gas wholesale index'!K$2,FALSE)</f>
        <v>208526.18181818182</v>
      </c>
      <c r="L779" s="12">
        <f>VLOOKUP($B779,'Gas wholesale lookups'!$A$4:$L$15,'Inputs - Gas wholesale index'!L$2,FALSE)</f>
        <v>166168.27272727274</v>
      </c>
      <c r="M779" s="12">
        <f>VLOOKUP($B779,'Gas wholesale lookups'!$A$4:$L$15,'Inputs - Gas wholesale index'!M$2,FALSE)</f>
        <v>291847.5</v>
      </c>
      <c r="N779" s="12">
        <f>VLOOKUP($B779,'Gas wholesale lookups'!$A$4:$L$15,'Inputs - Gas wholesale index'!N$2,FALSE)</f>
        <v>332991.45454545453</v>
      </c>
      <c r="O779" s="37">
        <f>VLOOKUP($B779,'Gas wholesale lookups'!$A$4:$R$15,'Inputs - Gas wholesale index'!O$2,FALSE)</f>
        <v>0</v>
      </c>
      <c r="P779" s="37">
        <f>VLOOKUP($B779,'Gas wholesale lookups'!$A$4:$R$15,'Inputs - Gas wholesale index'!P$2,FALSE)</f>
        <v>0</v>
      </c>
      <c r="Q779" s="37">
        <f>VLOOKUP($B779,'Gas wholesale lookups'!$A$4:$R$15,'Inputs - Gas wholesale index'!Q$2,FALSE)</f>
        <v>1</v>
      </c>
      <c r="R779" s="37">
        <f>VLOOKUP($B779,'Gas wholesale lookups'!$A$4:$R$15,'Inputs - Gas wholesale index'!R$2,FALSE)</f>
        <v>1</v>
      </c>
      <c r="S779" s="37">
        <f>VLOOKUP($B779,'Gas wholesale lookups'!$A$4:$R$15,'Inputs - Gas wholesale index'!S$2,FALSE)</f>
        <v>1</v>
      </c>
      <c r="T779" s="37">
        <f>VLOOKUP($B779,'Gas wholesale lookups'!$A$4:$R$15,'Inputs - Gas wholesale index'!T$2,FALSE)</f>
        <v>1</v>
      </c>
      <c r="U779" s="12">
        <f t="shared" si="235"/>
        <v>0</v>
      </c>
      <c r="V779" s="12">
        <f t="shared" si="236"/>
        <v>0</v>
      </c>
      <c r="W779" s="12">
        <f t="shared" si="237"/>
        <v>208526.18181818182</v>
      </c>
      <c r="X779" s="12">
        <f t="shared" si="238"/>
        <v>166168.27272727274</v>
      </c>
      <c r="Y779" s="12">
        <f t="shared" si="239"/>
        <v>291847.5</v>
      </c>
      <c r="Z779" s="12">
        <f t="shared" si="240"/>
        <v>332991.45454545453</v>
      </c>
      <c r="AA779" s="12">
        <f t="shared" si="241"/>
        <v>999533.40909090918</v>
      </c>
      <c r="AB779" s="22">
        <f t="shared" si="242"/>
        <v>0</v>
      </c>
      <c r="AC779" s="22">
        <f t="shared" si="243"/>
        <v>0</v>
      </c>
      <c r="AD779" s="22">
        <f t="shared" si="244"/>
        <v>0</v>
      </c>
      <c r="AE779" s="22">
        <f t="shared" si="245"/>
        <v>0</v>
      </c>
      <c r="AF779" s="22">
        <f t="shared" si="246"/>
        <v>0</v>
      </c>
      <c r="AG779" s="22">
        <f t="shared" si="247"/>
        <v>0</v>
      </c>
      <c r="AH779" s="22">
        <f t="shared" si="248"/>
        <v>0</v>
      </c>
      <c r="AI779" s="43" t="str">
        <f t="shared" si="249"/>
        <v>n/a</v>
      </c>
      <c r="AJ779" s="2" t="str">
        <f t="shared" si="232"/>
        <v>2018-19 Summer</v>
      </c>
      <c r="AK779" s="2" t="str">
        <f t="shared" si="233"/>
        <v>2017-18 Summer</v>
      </c>
      <c r="AL779" s="127">
        <v>0</v>
      </c>
    </row>
    <row r="780" spans="1:38">
      <c r="A780" s="46">
        <v>42969</v>
      </c>
      <c r="B780" s="13" t="str">
        <f t="shared" si="234"/>
        <v>Aug</v>
      </c>
      <c r="C780" s="182"/>
      <c r="D780" s="182"/>
      <c r="E780" s="182"/>
      <c r="F780" s="182"/>
      <c r="G780" s="182"/>
      <c r="H780" s="182"/>
      <c r="I780" s="12">
        <f>VLOOKUP($B780,'Gas wholesale lookups'!$A$4:$L$15,'Inputs - Gas wholesale index'!I$2,FALSE)</f>
        <v>291847.5</v>
      </c>
      <c r="J780" s="12">
        <f>VLOOKUP($B780,'Gas wholesale lookups'!$A$4:$L$15,'Inputs - Gas wholesale index'!J$2,FALSE)</f>
        <v>332991.45454545453</v>
      </c>
      <c r="K780" s="12">
        <f>VLOOKUP($B780,'Gas wholesale lookups'!$A$4:$L$15,'Inputs - Gas wholesale index'!K$2,FALSE)</f>
        <v>208526.18181818182</v>
      </c>
      <c r="L780" s="12">
        <f>VLOOKUP($B780,'Gas wholesale lookups'!$A$4:$L$15,'Inputs - Gas wholesale index'!L$2,FALSE)</f>
        <v>166168.27272727274</v>
      </c>
      <c r="M780" s="12">
        <f>VLOOKUP($B780,'Gas wholesale lookups'!$A$4:$L$15,'Inputs - Gas wholesale index'!M$2,FALSE)</f>
        <v>291847.5</v>
      </c>
      <c r="N780" s="12">
        <f>VLOOKUP($B780,'Gas wholesale lookups'!$A$4:$L$15,'Inputs - Gas wholesale index'!N$2,FALSE)</f>
        <v>332991.45454545453</v>
      </c>
      <c r="O780" s="37">
        <f>VLOOKUP($B780,'Gas wholesale lookups'!$A$4:$R$15,'Inputs - Gas wholesale index'!O$2,FALSE)</f>
        <v>0</v>
      </c>
      <c r="P780" s="37">
        <f>VLOOKUP($B780,'Gas wholesale lookups'!$A$4:$R$15,'Inputs - Gas wholesale index'!P$2,FALSE)</f>
        <v>0</v>
      </c>
      <c r="Q780" s="37">
        <f>VLOOKUP($B780,'Gas wholesale lookups'!$A$4:$R$15,'Inputs - Gas wholesale index'!Q$2,FALSE)</f>
        <v>1</v>
      </c>
      <c r="R780" s="37">
        <f>VLOOKUP($B780,'Gas wholesale lookups'!$A$4:$R$15,'Inputs - Gas wholesale index'!R$2,FALSE)</f>
        <v>1</v>
      </c>
      <c r="S780" s="37">
        <f>VLOOKUP($B780,'Gas wholesale lookups'!$A$4:$R$15,'Inputs - Gas wholesale index'!S$2,FALSE)</f>
        <v>1</v>
      </c>
      <c r="T780" s="37">
        <f>VLOOKUP($B780,'Gas wholesale lookups'!$A$4:$R$15,'Inputs - Gas wholesale index'!T$2,FALSE)</f>
        <v>1</v>
      </c>
      <c r="U780" s="12">
        <f t="shared" si="235"/>
        <v>0</v>
      </c>
      <c r="V780" s="12">
        <f t="shared" si="236"/>
        <v>0</v>
      </c>
      <c r="W780" s="12">
        <f t="shared" si="237"/>
        <v>208526.18181818182</v>
      </c>
      <c r="X780" s="12">
        <f t="shared" si="238"/>
        <v>166168.27272727274</v>
      </c>
      <c r="Y780" s="12">
        <f t="shared" si="239"/>
        <v>291847.5</v>
      </c>
      <c r="Z780" s="12">
        <f t="shared" si="240"/>
        <v>332991.45454545453</v>
      </c>
      <c r="AA780" s="12">
        <f t="shared" si="241"/>
        <v>999533.40909090918</v>
      </c>
      <c r="AB780" s="22">
        <f t="shared" si="242"/>
        <v>0</v>
      </c>
      <c r="AC780" s="22">
        <f t="shared" si="243"/>
        <v>0</v>
      </c>
      <c r="AD780" s="22">
        <f t="shared" si="244"/>
        <v>0</v>
      </c>
      <c r="AE780" s="22">
        <f t="shared" si="245"/>
        <v>0</v>
      </c>
      <c r="AF780" s="22">
        <f t="shared" si="246"/>
        <v>0</v>
      </c>
      <c r="AG780" s="22">
        <f t="shared" si="247"/>
        <v>0</v>
      </c>
      <c r="AH780" s="22">
        <f t="shared" si="248"/>
        <v>0</v>
      </c>
      <c r="AI780" s="43" t="str">
        <f t="shared" si="249"/>
        <v>n/a</v>
      </c>
      <c r="AJ780" s="2" t="str">
        <f t="shared" si="232"/>
        <v>2018-19 Summer</v>
      </c>
      <c r="AK780" s="2" t="str">
        <f t="shared" si="233"/>
        <v>2017-18 Summer</v>
      </c>
      <c r="AL780" s="127">
        <v>0</v>
      </c>
    </row>
    <row r="781" spans="1:38">
      <c r="A781" s="46">
        <v>42970</v>
      </c>
      <c r="B781" s="13" t="str">
        <f t="shared" si="234"/>
        <v>Aug</v>
      </c>
      <c r="C781" s="182"/>
      <c r="D781" s="182"/>
      <c r="E781" s="182"/>
      <c r="F781" s="182"/>
      <c r="G781" s="182"/>
      <c r="H781" s="182"/>
      <c r="I781" s="12">
        <f>VLOOKUP($B781,'Gas wholesale lookups'!$A$4:$L$15,'Inputs - Gas wholesale index'!I$2,FALSE)</f>
        <v>291847.5</v>
      </c>
      <c r="J781" s="12">
        <f>VLOOKUP($B781,'Gas wholesale lookups'!$A$4:$L$15,'Inputs - Gas wholesale index'!J$2,FALSE)</f>
        <v>332991.45454545453</v>
      </c>
      <c r="K781" s="12">
        <f>VLOOKUP($B781,'Gas wholesale lookups'!$A$4:$L$15,'Inputs - Gas wholesale index'!K$2,FALSE)</f>
        <v>208526.18181818182</v>
      </c>
      <c r="L781" s="12">
        <f>VLOOKUP($B781,'Gas wholesale lookups'!$A$4:$L$15,'Inputs - Gas wholesale index'!L$2,FALSE)</f>
        <v>166168.27272727274</v>
      </c>
      <c r="M781" s="12">
        <f>VLOOKUP($B781,'Gas wholesale lookups'!$A$4:$L$15,'Inputs - Gas wholesale index'!M$2,FALSE)</f>
        <v>291847.5</v>
      </c>
      <c r="N781" s="12">
        <f>VLOOKUP($B781,'Gas wholesale lookups'!$A$4:$L$15,'Inputs - Gas wholesale index'!N$2,FALSE)</f>
        <v>332991.45454545453</v>
      </c>
      <c r="O781" s="37">
        <f>VLOOKUP($B781,'Gas wholesale lookups'!$A$4:$R$15,'Inputs - Gas wholesale index'!O$2,FALSE)</f>
        <v>0</v>
      </c>
      <c r="P781" s="37">
        <f>VLOOKUP($B781,'Gas wholesale lookups'!$A$4:$R$15,'Inputs - Gas wholesale index'!P$2,FALSE)</f>
        <v>0</v>
      </c>
      <c r="Q781" s="37">
        <f>VLOOKUP($B781,'Gas wholesale lookups'!$A$4:$R$15,'Inputs - Gas wholesale index'!Q$2,FALSE)</f>
        <v>1</v>
      </c>
      <c r="R781" s="37">
        <f>VLOOKUP($B781,'Gas wholesale lookups'!$A$4:$R$15,'Inputs - Gas wholesale index'!R$2,FALSE)</f>
        <v>1</v>
      </c>
      <c r="S781" s="37">
        <f>VLOOKUP($B781,'Gas wholesale lookups'!$A$4:$R$15,'Inputs - Gas wholesale index'!S$2,FALSE)</f>
        <v>1</v>
      </c>
      <c r="T781" s="37">
        <f>VLOOKUP($B781,'Gas wholesale lookups'!$A$4:$R$15,'Inputs - Gas wholesale index'!T$2,FALSE)</f>
        <v>1</v>
      </c>
      <c r="U781" s="12">
        <f t="shared" si="235"/>
        <v>0</v>
      </c>
      <c r="V781" s="12">
        <f t="shared" si="236"/>
        <v>0</v>
      </c>
      <c r="W781" s="12">
        <f t="shared" si="237"/>
        <v>208526.18181818182</v>
      </c>
      <c r="X781" s="12">
        <f t="shared" si="238"/>
        <v>166168.27272727274</v>
      </c>
      <c r="Y781" s="12">
        <f t="shared" si="239"/>
        <v>291847.5</v>
      </c>
      <c r="Z781" s="12">
        <f t="shared" si="240"/>
        <v>332991.45454545453</v>
      </c>
      <c r="AA781" s="12">
        <f t="shared" si="241"/>
        <v>999533.40909090918</v>
      </c>
      <c r="AB781" s="22">
        <f t="shared" si="242"/>
        <v>0</v>
      </c>
      <c r="AC781" s="22">
        <f t="shared" si="243"/>
        <v>0</v>
      </c>
      <c r="AD781" s="22">
        <f t="shared" si="244"/>
        <v>0</v>
      </c>
      <c r="AE781" s="22">
        <f t="shared" si="245"/>
        <v>0</v>
      </c>
      <c r="AF781" s="22">
        <f t="shared" si="246"/>
        <v>0</v>
      </c>
      <c r="AG781" s="22">
        <f t="shared" si="247"/>
        <v>0</v>
      </c>
      <c r="AH781" s="22">
        <f t="shared" si="248"/>
        <v>0</v>
      </c>
      <c r="AI781" s="43" t="str">
        <f t="shared" si="249"/>
        <v>n/a</v>
      </c>
      <c r="AJ781" s="2" t="str">
        <f t="shared" si="232"/>
        <v>2018-19 Summer</v>
      </c>
      <c r="AK781" s="2" t="str">
        <f t="shared" si="233"/>
        <v>2017-18 Summer</v>
      </c>
      <c r="AL781" s="127">
        <v>0</v>
      </c>
    </row>
    <row r="782" spans="1:38">
      <c r="A782" s="46">
        <v>42971</v>
      </c>
      <c r="B782" s="13" t="str">
        <f t="shared" si="234"/>
        <v>Aug</v>
      </c>
      <c r="C782" s="182"/>
      <c r="D782" s="182"/>
      <c r="E782" s="182"/>
      <c r="F782" s="182"/>
      <c r="G782" s="182"/>
      <c r="H782" s="182"/>
      <c r="I782" s="12">
        <f>VLOOKUP($B782,'Gas wholesale lookups'!$A$4:$L$15,'Inputs - Gas wholesale index'!I$2,FALSE)</f>
        <v>291847.5</v>
      </c>
      <c r="J782" s="12">
        <f>VLOOKUP($B782,'Gas wholesale lookups'!$A$4:$L$15,'Inputs - Gas wholesale index'!J$2,FALSE)</f>
        <v>332991.45454545453</v>
      </c>
      <c r="K782" s="12">
        <f>VLOOKUP($B782,'Gas wholesale lookups'!$A$4:$L$15,'Inputs - Gas wholesale index'!K$2,FALSE)</f>
        <v>208526.18181818182</v>
      </c>
      <c r="L782" s="12">
        <f>VLOOKUP($B782,'Gas wholesale lookups'!$A$4:$L$15,'Inputs - Gas wholesale index'!L$2,FALSE)</f>
        <v>166168.27272727274</v>
      </c>
      <c r="M782" s="12">
        <f>VLOOKUP($B782,'Gas wholesale lookups'!$A$4:$L$15,'Inputs - Gas wholesale index'!M$2,FALSE)</f>
        <v>291847.5</v>
      </c>
      <c r="N782" s="12">
        <f>VLOOKUP($B782,'Gas wholesale lookups'!$A$4:$L$15,'Inputs - Gas wholesale index'!N$2,FALSE)</f>
        <v>332991.45454545453</v>
      </c>
      <c r="O782" s="37">
        <f>VLOOKUP($B782,'Gas wholesale lookups'!$A$4:$R$15,'Inputs - Gas wholesale index'!O$2,FALSE)</f>
        <v>0</v>
      </c>
      <c r="P782" s="37">
        <f>VLOOKUP($B782,'Gas wholesale lookups'!$A$4:$R$15,'Inputs - Gas wholesale index'!P$2,FALSE)</f>
        <v>0</v>
      </c>
      <c r="Q782" s="37">
        <f>VLOOKUP($B782,'Gas wholesale lookups'!$A$4:$R$15,'Inputs - Gas wholesale index'!Q$2,FALSE)</f>
        <v>1</v>
      </c>
      <c r="R782" s="37">
        <f>VLOOKUP($B782,'Gas wholesale lookups'!$A$4:$R$15,'Inputs - Gas wholesale index'!R$2,FALSE)</f>
        <v>1</v>
      </c>
      <c r="S782" s="37">
        <f>VLOOKUP($B782,'Gas wholesale lookups'!$A$4:$R$15,'Inputs - Gas wholesale index'!S$2,FALSE)</f>
        <v>1</v>
      </c>
      <c r="T782" s="37">
        <f>VLOOKUP($B782,'Gas wholesale lookups'!$A$4:$R$15,'Inputs - Gas wholesale index'!T$2,FALSE)</f>
        <v>1</v>
      </c>
      <c r="U782" s="12">
        <f t="shared" si="235"/>
        <v>0</v>
      </c>
      <c r="V782" s="12">
        <f t="shared" si="236"/>
        <v>0</v>
      </c>
      <c r="W782" s="12">
        <f t="shared" si="237"/>
        <v>208526.18181818182</v>
      </c>
      <c r="X782" s="12">
        <f t="shared" si="238"/>
        <v>166168.27272727274</v>
      </c>
      <c r="Y782" s="12">
        <f t="shared" si="239"/>
        <v>291847.5</v>
      </c>
      <c r="Z782" s="12">
        <f t="shared" si="240"/>
        <v>332991.45454545453</v>
      </c>
      <c r="AA782" s="12">
        <f t="shared" si="241"/>
        <v>999533.40909090918</v>
      </c>
      <c r="AB782" s="22">
        <f t="shared" si="242"/>
        <v>0</v>
      </c>
      <c r="AC782" s="22">
        <f t="shared" si="243"/>
        <v>0</v>
      </c>
      <c r="AD782" s="22">
        <f t="shared" si="244"/>
        <v>0</v>
      </c>
      <c r="AE782" s="22">
        <f t="shared" si="245"/>
        <v>0</v>
      </c>
      <c r="AF782" s="22">
        <f t="shared" si="246"/>
        <v>0</v>
      </c>
      <c r="AG782" s="22">
        <f t="shared" si="247"/>
        <v>0</v>
      </c>
      <c r="AH782" s="22">
        <f t="shared" si="248"/>
        <v>0</v>
      </c>
      <c r="AI782" s="43" t="str">
        <f t="shared" si="249"/>
        <v>n/a</v>
      </c>
      <c r="AJ782" s="2" t="str">
        <f t="shared" si="232"/>
        <v>2018-19 Summer</v>
      </c>
      <c r="AK782" s="2" t="str">
        <f t="shared" si="233"/>
        <v>2017-18 Summer</v>
      </c>
      <c r="AL782" s="127">
        <v>0</v>
      </c>
    </row>
    <row r="783" spans="1:38">
      <c r="A783" s="46">
        <v>42972</v>
      </c>
      <c r="B783" s="13" t="str">
        <f t="shared" si="234"/>
        <v>Aug</v>
      </c>
      <c r="C783" s="182"/>
      <c r="D783" s="182"/>
      <c r="E783" s="182"/>
      <c r="F783" s="182"/>
      <c r="G783" s="182"/>
      <c r="H783" s="182"/>
      <c r="I783" s="12">
        <f>VLOOKUP($B783,'Gas wholesale lookups'!$A$4:$L$15,'Inputs - Gas wholesale index'!I$2,FALSE)</f>
        <v>291847.5</v>
      </c>
      <c r="J783" s="12">
        <f>VLOOKUP($B783,'Gas wholesale lookups'!$A$4:$L$15,'Inputs - Gas wholesale index'!J$2,FALSE)</f>
        <v>332991.45454545453</v>
      </c>
      <c r="K783" s="12">
        <f>VLOOKUP($B783,'Gas wholesale lookups'!$A$4:$L$15,'Inputs - Gas wholesale index'!K$2,FALSE)</f>
        <v>208526.18181818182</v>
      </c>
      <c r="L783" s="12">
        <f>VLOOKUP($B783,'Gas wholesale lookups'!$A$4:$L$15,'Inputs - Gas wholesale index'!L$2,FALSE)</f>
        <v>166168.27272727274</v>
      </c>
      <c r="M783" s="12">
        <f>VLOOKUP($B783,'Gas wholesale lookups'!$A$4:$L$15,'Inputs - Gas wholesale index'!M$2,FALSE)</f>
        <v>291847.5</v>
      </c>
      <c r="N783" s="12">
        <f>VLOOKUP($B783,'Gas wholesale lookups'!$A$4:$L$15,'Inputs - Gas wholesale index'!N$2,FALSE)</f>
        <v>332991.45454545453</v>
      </c>
      <c r="O783" s="37">
        <f>VLOOKUP($B783,'Gas wholesale lookups'!$A$4:$R$15,'Inputs - Gas wholesale index'!O$2,FALSE)</f>
        <v>0</v>
      </c>
      <c r="P783" s="37">
        <f>VLOOKUP($B783,'Gas wholesale lookups'!$A$4:$R$15,'Inputs - Gas wholesale index'!P$2,FALSE)</f>
        <v>0</v>
      </c>
      <c r="Q783" s="37">
        <f>VLOOKUP($B783,'Gas wholesale lookups'!$A$4:$R$15,'Inputs - Gas wholesale index'!Q$2,FALSE)</f>
        <v>1</v>
      </c>
      <c r="R783" s="37">
        <f>VLOOKUP($B783,'Gas wholesale lookups'!$A$4:$R$15,'Inputs - Gas wholesale index'!R$2,FALSE)</f>
        <v>1</v>
      </c>
      <c r="S783" s="37">
        <f>VLOOKUP($B783,'Gas wholesale lookups'!$A$4:$R$15,'Inputs - Gas wholesale index'!S$2,FALSE)</f>
        <v>1</v>
      </c>
      <c r="T783" s="37">
        <f>VLOOKUP($B783,'Gas wholesale lookups'!$A$4:$R$15,'Inputs - Gas wholesale index'!T$2,FALSE)</f>
        <v>1</v>
      </c>
      <c r="U783" s="12">
        <f t="shared" si="235"/>
        <v>0</v>
      </c>
      <c r="V783" s="12">
        <f t="shared" si="236"/>
        <v>0</v>
      </c>
      <c r="W783" s="12">
        <f t="shared" si="237"/>
        <v>208526.18181818182</v>
      </c>
      <c r="X783" s="12">
        <f t="shared" si="238"/>
        <v>166168.27272727274</v>
      </c>
      <c r="Y783" s="12">
        <f t="shared" si="239"/>
        <v>291847.5</v>
      </c>
      <c r="Z783" s="12">
        <f t="shared" si="240"/>
        <v>332991.45454545453</v>
      </c>
      <c r="AA783" s="12">
        <f t="shared" si="241"/>
        <v>999533.40909090918</v>
      </c>
      <c r="AB783" s="22">
        <f t="shared" si="242"/>
        <v>0</v>
      </c>
      <c r="AC783" s="22">
        <f t="shared" si="243"/>
        <v>0</v>
      </c>
      <c r="AD783" s="22">
        <f t="shared" si="244"/>
        <v>0</v>
      </c>
      <c r="AE783" s="22">
        <f t="shared" si="245"/>
        <v>0</v>
      </c>
      <c r="AF783" s="22">
        <f t="shared" si="246"/>
        <v>0</v>
      </c>
      <c r="AG783" s="22">
        <f t="shared" si="247"/>
        <v>0</v>
      </c>
      <c r="AH783" s="22">
        <f t="shared" si="248"/>
        <v>0</v>
      </c>
      <c r="AI783" s="43" t="str">
        <f t="shared" si="249"/>
        <v>n/a</v>
      </c>
      <c r="AJ783" s="2" t="str">
        <f t="shared" si="232"/>
        <v>2018-19 Summer</v>
      </c>
      <c r="AK783" s="2" t="str">
        <f t="shared" si="233"/>
        <v>2017-18 Summer</v>
      </c>
      <c r="AL783" s="127">
        <v>0</v>
      </c>
    </row>
    <row r="784" spans="1:38">
      <c r="A784" s="46">
        <v>42976</v>
      </c>
      <c r="B784" s="13" t="str">
        <f t="shared" si="234"/>
        <v>Aug</v>
      </c>
      <c r="C784" s="182"/>
      <c r="D784" s="182"/>
      <c r="E784" s="182"/>
      <c r="F784" s="182"/>
      <c r="G784" s="182"/>
      <c r="H784" s="182"/>
      <c r="I784" s="12">
        <f>VLOOKUP($B784,'Gas wholesale lookups'!$A$4:$L$15,'Inputs - Gas wholesale index'!I$2,FALSE)</f>
        <v>291847.5</v>
      </c>
      <c r="J784" s="12">
        <f>VLOOKUP($B784,'Gas wholesale lookups'!$A$4:$L$15,'Inputs - Gas wholesale index'!J$2,FALSE)</f>
        <v>332991.45454545453</v>
      </c>
      <c r="K784" s="12">
        <f>VLOOKUP($B784,'Gas wholesale lookups'!$A$4:$L$15,'Inputs - Gas wholesale index'!K$2,FALSE)</f>
        <v>208526.18181818182</v>
      </c>
      <c r="L784" s="12">
        <f>VLOOKUP($B784,'Gas wholesale lookups'!$A$4:$L$15,'Inputs - Gas wholesale index'!L$2,FALSE)</f>
        <v>166168.27272727274</v>
      </c>
      <c r="M784" s="12">
        <f>VLOOKUP($B784,'Gas wholesale lookups'!$A$4:$L$15,'Inputs - Gas wholesale index'!M$2,FALSE)</f>
        <v>291847.5</v>
      </c>
      <c r="N784" s="12">
        <f>VLOOKUP($B784,'Gas wholesale lookups'!$A$4:$L$15,'Inputs - Gas wholesale index'!N$2,FALSE)</f>
        <v>332991.45454545453</v>
      </c>
      <c r="O784" s="37">
        <f>VLOOKUP($B784,'Gas wholesale lookups'!$A$4:$R$15,'Inputs - Gas wholesale index'!O$2,FALSE)</f>
        <v>0</v>
      </c>
      <c r="P784" s="37">
        <f>VLOOKUP($B784,'Gas wholesale lookups'!$A$4:$R$15,'Inputs - Gas wholesale index'!P$2,FALSE)</f>
        <v>0</v>
      </c>
      <c r="Q784" s="37">
        <f>VLOOKUP($B784,'Gas wholesale lookups'!$A$4:$R$15,'Inputs - Gas wholesale index'!Q$2,FALSE)</f>
        <v>1</v>
      </c>
      <c r="R784" s="37">
        <f>VLOOKUP($B784,'Gas wholesale lookups'!$A$4:$R$15,'Inputs - Gas wholesale index'!R$2,FALSE)</f>
        <v>1</v>
      </c>
      <c r="S784" s="37">
        <f>VLOOKUP($B784,'Gas wholesale lookups'!$A$4:$R$15,'Inputs - Gas wholesale index'!S$2,FALSE)</f>
        <v>1</v>
      </c>
      <c r="T784" s="37">
        <f>VLOOKUP($B784,'Gas wholesale lookups'!$A$4:$R$15,'Inputs - Gas wholesale index'!T$2,FALSE)</f>
        <v>1</v>
      </c>
      <c r="U784" s="12">
        <f t="shared" si="235"/>
        <v>0</v>
      </c>
      <c r="V784" s="12">
        <f t="shared" si="236"/>
        <v>0</v>
      </c>
      <c r="W784" s="12">
        <f t="shared" si="237"/>
        <v>208526.18181818182</v>
      </c>
      <c r="X784" s="12">
        <f t="shared" si="238"/>
        <v>166168.27272727274</v>
      </c>
      <c r="Y784" s="12">
        <f t="shared" si="239"/>
        <v>291847.5</v>
      </c>
      <c r="Z784" s="12">
        <f t="shared" si="240"/>
        <v>332991.45454545453</v>
      </c>
      <c r="AA784" s="12">
        <f t="shared" si="241"/>
        <v>999533.40909090918</v>
      </c>
      <c r="AB784" s="22">
        <f t="shared" si="242"/>
        <v>0</v>
      </c>
      <c r="AC784" s="22">
        <f t="shared" si="243"/>
        <v>0</v>
      </c>
      <c r="AD784" s="22">
        <f t="shared" si="244"/>
        <v>0</v>
      </c>
      <c r="AE784" s="22">
        <f t="shared" si="245"/>
        <v>0</v>
      </c>
      <c r="AF784" s="22">
        <f t="shared" si="246"/>
        <v>0</v>
      </c>
      <c r="AG784" s="22">
        <f t="shared" si="247"/>
        <v>0</v>
      </c>
      <c r="AH784" s="22">
        <f t="shared" si="248"/>
        <v>0</v>
      </c>
      <c r="AI784" s="43" t="str">
        <f t="shared" si="249"/>
        <v>n/a</v>
      </c>
      <c r="AJ784" s="2" t="str">
        <f t="shared" si="232"/>
        <v>2018-19 Summer</v>
      </c>
      <c r="AK784" s="2" t="str">
        <f t="shared" si="233"/>
        <v>2017-18 Summer</v>
      </c>
      <c r="AL784" s="127">
        <v>0</v>
      </c>
    </row>
    <row r="785" spans="1:38">
      <c r="A785" s="46">
        <v>42977</v>
      </c>
      <c r="B785" s="13" t="str">
        <f t="shared" si="234"/>
        <v>Aug</v>
      </c>
      <c r="C785" s="182"/>
      <c r="D785" s="182"/>
      <c r="E785" s="182"/>
      <c r="F785" s="182"/>
      <c r="G785" s="182"/>
      <c r="H785" s="182"/>
      <c r="I785" s="12">
        <f>VLOOKUP($B785,'Gas wholesale lookups'!$A$4:$L$15,'Inputs - Gas wholesale index'!I$2,FALSE)</f>
        <v>291847.5</v>
      </c>
      <c r="J785" s="12">
        <f>VLOOKUP($B785,'Gas wholesale lookups'!$A$4:$L$15,'Inputs - Gas wholesale index'!J$2,FALSE)</f>
        <v>332991.45454545453</v>
      </c>
      <c r="K785" s="12">
        <f>VLOOKUP($B785,'Gas wholesale lookups'!$A$4:$L$15,'Inputs - Gas wholesale index'!K$2,FALSE)</f>
        <v>208526.18181818182</v>
      </c>
      <c r="L785" s="12">
        <f>VLOOKUP($B785,'Gas wholesale lookups'!$A$4:$L$15,'Inputs - Gas wholesale index'!L$2,FALSE)</f>
        <v>166168.27272727274</v>
      </c>
      <c r="M785" s="12">
        <f>VLOOKUP($B785,'Gas wholesale lookups'!$A$4:$L$15,'Inputs - Gas wholesale index'!M$2,FALSE)</f>
        <v>291847.5</v>
      </c>
      <c r="N785" s="12">
        <f>VLOOKUP($B785,'Gas wholesale lookups'!$A$4:$L$15,'Inputs - Gas wholesale index'!N$2,FALSE)</f>
        <v>332991.45454545453</v>
      </c>
      <c r="O785" s="37">
        <f>VLOOKUP($B785,'Gas wholesale lookups'!$A$4:$R$15,'Inputs - Gas wholesale index'!O$2,FALSE)</f>
        <v>0</v>
      </c>
      <c r="P785" s="37">
        <f>VLOOKUP($B785,'Gas wholesale lookups'!$A$4:$R$15,'Inputs - Gas wholesale index'!P$2,FALSE)</f>
        <v>0</v>
      </c>
      <c r="Q785" s="37">
        <f>VLOOKUP($B785,'Gas wholesale lookups'!$A$4:$R$15,'Inputs - Gas wholesale index'!Q$2,FALSE)</f>
        <v>1</v>
      </c>
      <c r="R785" s="37">
        <f>VLOOKUP($B785,'Gas wholesale lookups'!$A$4:$R$15,'Inputs - Gas wholesale index'!R$2,FALSE)</f>
        <v>1</v>
      </c>
      <c r="S785" s="37">
        <f>VLOOKUP($B785,'Gas wholesale lookups'!$A$4:$R$15,'Inputs - Gas wholesale index'!S$2,FALSE)</f>
        <v>1</v>
      </c>
      <c r="T785" s="37">
        <f>VLOOKUP($B785,'Gas wholesale lookups'!$A$4:$R$15,'Inputs - Gas wholesale index'!T$2,FALSE)</f>
        <v>1</v>
      </c>
      <c r="U785" s="12">
        <f t="shared" si="235"/>
        <v>0</v>
      </c>
      <c r="V785" s="12">
        <f t="shared" si="236"/>
        <v>0</v>
      </c>
      <c r="W785" s="12">
        <f t="shared" si="237"/>
        <v>208526.18181818182</v>
      </c>
      <c r="X785" s="12">
        <f t="shared" si="238"/>
        <v>166168.27272727274</v>
      </c>
      <c r="Y785" s="12">
        <f t="shared" si="239"/>
        <v>291847.5</v>
      </c>
      <c r="Z785" s="12">
        <f t="shared" si="240"/>
        <v>332991.45454545453</v>
      </c>
      <c r="AA785" s="12">
        <f t="shared" si="241"/>
        <v>999533.40909090918</v>
      </c>
      <c r="AB785" s="22">
        <f t="shared" si="242"/>
        <v>0</v>
      </c>
      <c r="AC785" s="22">
        <f t="shared" si="243"/>
        <v>0</v>
      </c>
      <c r="AD785" s="22">
        <f t="shared" si="244"/>
        <v>0</v>
      </c>
      <c r="AE785" s="22">
        <f t="shared" si="245"/>
        <v>0</v>
      </c>
      <c r="AF785" s="22">
        <f t="shared" si="246"/>
        <v>0</v>
      </c>
      <c r="AG785" s="22">
        <f t="shared" si="247"/>
        <v>0</v>
      </c>
      <c r="AH785" s="22">
        <f t="shared" si="248"/>
        <v>0</v>
      </c>
      <c r="AI785" s="43" t="str">
        <f t="shared" si="249"/>
        <v>n/a</v>
      </c>
      <c r="AJ785" s="2" t="str">
        <f t="shared" si="232"/>
        <v>2018-19 Summer</v>
      </c>
      <c r="AK785" s="2" t="str">
        <f t="shared" si="233"/>
        <v>2017-18 Summer</v>
      </c>
      <c r="AL785" s="127">
        <v>0</v>
      </c>
    </row>
    <row r="786" spans="1:38">
      <c r="A786" s="46">
        <v>42978</v>
      </c>
      <c r="B786" s="13" t="str">
        <f t="shared" si="234"/>
        <v>Aug</v>
      </c>
      <c r="C786" s="182"/>
      <c r="D786" s="182"/>
      <c r="E786" s="182"/>
      <c r="F786" s="182"/>
      <c r="G786" s="182"/>
      <c r="H786" s="182"/>
      <c r="I786" s="12">
        <f>VLOOKUP($B786,'Gas wholesale lookups'!$A$4:$L$15,'Inputs - Gas wholesale index'!I$2,FALSE)</f>
        <v>291847.5</v>
      </c>
      <c r="J786" s="12">
        <f>VLOOKUP($B786,'Gas wholesale lookups'!$A$4:$L$15,'Inputs - Gas wholesale index'!J$2,FALSE)</f>
        <v>332991.45454545453</v>
      </c>
      <c r="K786" s="12">
        <f>VLOOKUP($B786,'Gas wholesale lookups'!$A$4:$L$15,'Inputs - Gas wholesale index'!K$2,FALSE)</f>
        <v>208526.18181818182</v>
      </c>
      <c r="L786" s="12">
        <f>VLOOKUP($B786,'Gas wholesale lookups'!$A$4:$L$15,'Inputs - Gas wholesale index'!L$2,FALSE)</f>
        <v>166168.27272727274</v>
      </c>
      <c r="M786" s="12">
        <f>VLOOKUP($B786,'Gas wholesale lookups'!$A$4:$L$15,'Inputs - Gas wholesale index'!M$2,FALSE)</f>
        <v>291847.5</v>
      </c>
      <c r="N786" s="12">
        <f>VLOOKUP($B786,'Gas wholesale lookups'!$A$4:$L$15,'Inputs - Gas wholesale index'!N$2,FALSE)</f>
        <v>332991.45454545453</v>
      </c>
      <c r="O786" s="37">
        <f>VLOOKUP($B786,'Gas wholesale lookups'!$A$4:$R$15,'Inputs - Gas wholesale index'!O$2,FALSE)</f>
        <v>0</v>
      </c>
      <c r="P786" s="37">
        <f>VLOOKUP($B786,'Gas wholesale lookups'!$A$4:$R$15,'Inputs - Gas wholesale index'!P$2,FALSE)</f>
        <v>0</v>
      </c>
      <c r="Q786" s="37">
        <f>VLOOKUP($B786,'Gas wholesale lookups'!$A$4:$R$15,'Inputs - Gas wholesale index'!Q$2,FALSE)</f>
        <v>1</v>
      </c>
      <c r="R786" s="37">
        <f>VLOOKUP($B786,'Gas wholesale lookups'!$A$4:$R$15,'Inputs - Gas wholesale index'!R$2,FALSE)</f>
        <v>1</v>
      </c>
      <c r="S786" s="37">
        <f>VLOOKUP($B786,'Gas wholesale lookups'!$A$4:$R$15,'Inputs - Gas wholesale index'!S$2,FALSE)</f>
        <v>1</v>
      </c>
      <c r="T786" s="37">
        <f>VLOOKUP($B786,'Gas wholesale lookups'!$A$4:$R$15,'Inputs - Gas wholesale index'!T$2,FALSE)</f>
        <v>1</v>
      </c>
      <c r="U786" s="12">
        <f t="shared" si="235"/>
        <v>0</v>
      </c>
      <c r="V786" s="12">
        <f t="shared" si="236"/>
        <v>0</v>
      </c>
      <c r="W786" s="12">
        <f t="shared" si="237"/>
        <v>208526.18181818182</v>
      </c>
      <c r="X786" s="12">
        <f t="shared" si="238"/>
        <v>166168.27272727274</v>
      </c>
      <c r="Y786" s="12">
        <f t="shared" si="239"/>
        <v>291847.5</v>
      </c>
      <c r="Z786" s="12">
        <f t="shared" si="240"/>
        <v>332991.45454545453</v>
      </c>
      <c r="AA786" s="12">
        <f t="shared" si="241"/>
        <v>999533.40909090918</v>
      </c>
      <c r="AB786" s="22">
        <f t="shared" si="242"/>
        <v>0</v>
      </c>
      <c r="AC786" s="22">
        <f t="shared" si="243"/>
        <v>0</v>
      </c>
      <c r="AD786" s="22">
        <f t="shared" si="244"/>
        <v>0</v>
      </c>
      <c r="AE786" s="22">
        <f t="shared" si="245"/>
        <v>0</v>
      </c>
      <c r="AF786" s="22">
        <f t="shared" si="246"/>
        <v>0</v>
      </c>
      <c r="AG786" s="22">
        <f t="shared" si="247"/>
        <v>0</v>
      </c>
      <c r="AH786" s="22">
        <f t="shared" si="248"/>
        <v>0</v>
      </c>
      <c r="AI786" s="43" t="str">
        <f t="shared" si="249"/>
        <v>n/a</v>
      </c>
      <c r="AJ786" s="2" t="str">
        <f t="shared" si="232"/>
        <v>2018-19 Summer</v>
      </c>
      <c r="AK786" s="2" t="str">
        <f t="shared" si="233"/>
        <v>2017-18 Summer</v>
      </c>
      <c r="AL786" s="127">
        <v>0</v>
      </c>
    </row>
    <row r="787" spans="1:38">
      <c r="A787" s="46">
        <v>42979</v>
      </c>
      <c r="B787" s="13" t="str">
        <f t="shared" si="234"/>
        <v>Sep</v>
      </c>
      <c r="C787" s="182"/>
      <c r="D787" s="182"/>
      <c r="E787" s="182"/>
      <c r="F787" s="182"/>
      <c r="G787" s="182"/>
      <c r="H787" s="182"/>
      <c r="I787" s="12">
        <f>VLOOKUP($B787,'Gas wholesale lookups'!$A$4:$L$15,'Inputs - Gas wholesale index'!I$2,FALSE)</f>
        <v>291847.5</v>
      </c>
      <c r="J787" s="12">
        <f>VLOOKUP($B787,'Gas wholesale lookups'!$A$4:$L$15,'Inputs - Gas wholesale index'!J$2,FALSE)</f>
        <v>332991.45454545453</v>
      </c>
      <c r="K787" s="12">
        <f>VLOOKUP($B787,'Gas wholesale lookups'!$A$4:$L$15,'Inputs - Gas wholesale index'!K$2,FALSE)</f>
        <v>208526.18181818182</v>
      </c>
      <c r="L787" s="12">
        <f>VLOOKUP($B787,'Gas wholesale lookups'!$A$4:$L$15,'Inputs - Gas wholesale index'!L$2,FALSE)</f>
        <v>166168.27272727274</v>
      </c>
      <c r="M787" s="12">
        <f>VLOOKUP($B787,'Gas wholesale lookups'!$A$4:$L$15,'Inputs - Gas wholesale index'!M$2,FALSE)</f>
        <v>291847.5</v>
      </c>
      <c r="N787" s="12">
        <f>VLOOKUP($B787,'Gas wholesale lookups'!$A$4:$L$15,'Inputs - Gas wholesale index'!N$2,FALSE)</f>
        <v>332991.45454545453</v>
      </c>
      <c r="O787" s="37">
        <f>VLOOKUP($B787,'Gas wholesale lookups'!$A$4:$R$15,'Inputs - Gas wholesale index'!O$2,FALSE)</f>
        <v>0</v>
      </c>
      <c r="P787" s="37">
        <f>VLOOKUP($B787,'Gas wholesale lookups'!$A$4:$R$15,'Inputs - Gas wholesale index'!P$2,FALSE)</f>
        <v>0</v>
      </c>
      <c r="Q787" s="37">
        <f>VLOOKUP($B787,'Gas wholesale lookups'!$A$4:$R$15,'Inputs - Gas wholesale index'!Q$2,FALSE)</f>
        <v>1</v>
      </c>
      <c r="R787" s="37">
        <f>VLOOKUP($B787,'Gas wholesale lookups'!$A$4:$R$15,'Inputs - Gas wholesale index'!R$2,FALSE)</f>
        <v>1</v>
      </c>
      <c r="S787" s="37">
        <f>VLOOKUP($B787,'Gas wholesale lookups'!$A$4:$R$15,'Inputs - Gas wholesale index'!S$2,FALSE)</f>
        <v>1</v>
      </c>
      <c r="T787" s="37">
        <f>VLOOKUP($B787,'Gas wholesale lookups'!$A$4:$R$15,'Inputs - Gas wholesale index'!T$2,FALSE)</f>
        <v>1</v>
      </c>
      <c r="U787" s="12">
        <f t="shared" si="235"/>
        <v>0</v>
      </c>
      <c r="V787" s="12">
        <f t="shared" si="236"/>
        <v>0</v>
      </c>
      <c r="W787" s="12">
        <f t="shared" si="237"/>
        <v>208526.18181818182</v>
      </c>
      <c r="X787" s="12">
        <f t="shared" si="238"/>
        <v>166168.27272727274</v>
      </c>
      <c r="Y787" s="12">
        <f t="shared" si="239"/>
        <v>291847.5</v>
      </c>
      <c r="Z787" s="12">
        <f t="shared" si="240"/>
        <v>332991.45454545453</v>
      </c>
      <c r="AA787" s="12">
        <f t="shared" si="241"/>
        <v>999533.40909090918</v>
      </c>
      <c r="AB787" s="22">
        <f t="shared" si="242"/>
        <v>0</v>
      </c>
      <c r="AC787" s="22">
        <f t="shared" si="243"/>
        <v>0</v>
      </c>
      <c r="AD787" s="22">
        <f t="shared" si="244"/>
        <v>0</v>
      </c>
      <c r="AE787" s="22">
        <f t="shared" si="245"/>
        <v>0</v>
      </c>
      <c r="AF787" s="22">
        <f t="shared" si="246"/>
        <v>0</v>
      </c>
      <c r="AG787" s="22">
        <f t="shared" si="247"/>
        <v>0</v>
      </c>
      <c r="AH787" s="22">
        <f t="shared" si="248"/>
        <v>0</v>
      </c>
      <c r="AI787" s="43" t="str">
        <f t="shared" si="249"/>
        <v>n/a</v>
      </c>
      <c r="AJ787" s="2" t="str">
        <f t="shared" si="232"/>
        <v>2018-19 Summer</v>
      </c>
      <c r="AK787" s="2" t="str">
        <f t="shared" si="233"/>
        <v>2017-18 Summer</v>
      </c>
      <c r="AL787" s="127">
        <v>0</v>
      </c>
    </row>
    <row r="788" spans="1:38">
      <c r="A788" s="46">
        <v>42982</v>
      </c>
      <c r="B788" s="13" t="str">
        <f t="shared" si="234"/>
        <v>Sep</v>
      </c>
      <c r="C788" s="182"/>
      <c r="D788" s="182"/>
      <c r="E788" s="182"/>
      <c r="F788" s="182"/>
      <c r="G788" s="182"/>
      <c r="H788" s="182"/>
      <c r="I788" s="12">
        <f>VLOOKUP($B788,'Gas wholesale lookups'!$A$4:$L$15,'Inputs - Gas wholesale index'!I$2,FALSE)</f>
        <v>291847.5</v>
      </c>
      <c r="J788" s="12">
        <f>VLOOKUP($B788,'Gas wholesale lookups'!$A$4:$L$15,'Inputs - Gas wholesale index'!J$2,FALSE)</f>
        <v>332991.45454545453</v>
      </c>
      <c r="K788" s="12">
        <f>VLOOKUP($B788,'Gas wholesale lookups'!$A$4:$L$15,'Inputs - Gas wholesale index'!K$2,FALSE)</f>
        <v>208526.18181818182</v>
      </c>
      <c r="L788" s="12">
        <f>VLOOKUP($B788,'Gas wholesale lookups'!$A$4:$L$15,'Inputs - Gas wholesale index'!L$2,FALSE)</f>
        <v>166168.27272727274</v>
      </c>
      <c r="M788" s="12">
        <f>VLOOKUP($B788,'Gas wholesale lookups'!$A$4:$L$15,'Inputs - Gas wholesale index'!M$2,FALSE)</f>
        <v>291847.5</v>
      </c>
      <c r="N788" s="12">
        <f>VLOOKUP($B788,'Gas wholesale lookups'!$A$4:$L$15,'Inputs - Gas wholesale index'!N$2,FALSE)</f>
        <v>332991.45454545453</v>
      </c>
      <c r="O788" s="37">
        <f>VLOOKUP($B788,'Gas wholesale lookups'!$A$4:$R$15,'Inputs - Gas wholesale index'!O$2,FALSE)</f>
        <v>0</v>
      </c>
      <c r="P788" s="37">
        <f>VLOOKUP($B788,'Gas wholesale lookups'!$A$4:$R$15,'Inputs - Gas wholesale index'!P$2,FALSE)</f>
        <v>0</v>
      </c>
      <c r="Q788" s="37">
        <f>VLOOKUP($B788,'Gas wholesale lookups'!$A$4:$R$15,'Inputs - Gas wholesale index'!Q$2,FALSE)</f>
        <v>1</v>
      </c>
      <c r="R788" s="37">
        <f>VLOOKUP($B788,'Gas wholesale lookups'!$A$4:$R$15,'Inputs - Gas wholesale index'!R$2,FALSE)</f>
        <v>1</v>
      </c>
      <c r="S788" s="37">
        <f>VLOOKUP($B788,'Gas wholesale lookups'!$A$4:$R$15,'Inputs - Gas wholesale index'!S$2,FALSE)</f>
        <v>1</v>
      </c>
      <c r="T788" s="37">
        <f>VLOOKUP($B788,'Gas wholesale lookups'!$A$4:$R$15,'Inputs - Gas wholesale index'!T$2,FALSE)</f>
        <v>1</v>
      </c>
      <c r="U788" s="12">
        <f t="shared" si="235"/>
        <v>0</v>
      </c>
      <c r="V788" s="12">
        <f t="shared" si="236"/>
        <v>0</v>
      </c>
      <c r="W788" s="12">
        <f t="shared" si="237"/>
        <v>208526.18181818182</v>
      </c>
      <c r="X788" s="12">
        <f t="shared" si="238"/>
        <v>166168.27272727274</v>
      </c>
      <c r="Y788" s="12">
        <f t="shared" si="239"/>
        <v>291847.5</v>
      </c>
      <c r="Z788" s="12">
        <f t="shared" si="240"/>
        <v>332991.45454545453</v>
      </c>
      <c r="AA788" s="12">
        <f t="shared" si="241"/>
        <v>999533.40909090918</v>
      </c>
      <c r="AB788" s="22">
        <f t="shared" si="242"/>
        <v>0</v>
      </c>
      <c r="AC788" s="22">
        <f t="shared" si="243"/>
        <v>0</v>
      </c>
      <c r="AD788" s="22">
        <f t="shared" si="244"/>
        <v>0</v>
      </c>
      <c r="AE788" s="22">
        <f t="shared" si="245"/>
        <v>0</v>
      </c>
      <c r="AF788" s="22">
        <f t="shared" si="246"/>
        <v>0</v>
      </c>
      <c r="AG788" s="22">
        <f t="shared" si="247"/>
        <v>0</v>
      </c>
      <c r="AH788" s="22">
        <f t="shared" si="248"/>
        <v>0</v>
      </c>
      <c r="AI788" s="43" t="str">
        <f t="shared" si="249"/>
        <v>n/a</v>
      </c>
      <c r="AJ788" s="2" t="str">
        <f t="shared" si="232"/>
        <v>2018-19 Summer</v>
      </c>
      <c r="AK788" s="2" t="str">
        <f t="shared" si="233"/>
        <v>2017-18 Summer</v>
      </c>
      <c r="AL788" s="127">
        <v>0</v>
      </c>
    </row>
    <row r="789" spans="1:38">
      <c r="A789" s="46">
        <v>42983</v>
      </c>
      <c r="B789" s="13" t="str">
        <f t="shared" si="234"/>
        <v>Sep</v>
      </c>
      <c r="C789" s="182"/>
      <c r="D789" s="182"/>
      <c r="E789" s="182"/>
      <c r="F789" s="182"/>
      <c r="G789" s="182"/>
      <c r="H789" s="182"/>
      <c r="I789" s="12">
        <f>VLOOKUP($B789,'Gas wholesale lookups'!$A$4:$L$15,'Inputs - Gas wholesale index'!I$2,FALSE)</f>
        <v>291847.5</v>
      </c>
      <c r="J789" s="12">
        <f>VLOOKUP($B789,'Gas wholesale lookups'!$A$4:$L$15,'Inputs - Gas wholesale index'!J$2,FALSE)</f>
        <v>332991.45454545453</v>
      </c>
      <c r="K789" s="12">
        <f>VLOOKUP($B789,'Gas wholesale lookups'!$A$4:$L$15,'Inputs - Gas wholesale index'!K$2,FALSE)</f>
        <v>208526.18181818182</v>
      </c>
      <c r="L789" s="12">
        <f>VLOOKUP($B789,'Gas wholesale lookups'!$A$4:$L$15,'Inputs - Gas wholesale index'!L$2,FALSE)</f>
        <v>166168.27272727274</v>
      </c>
      <c r="M789" s="12">
        <f>VLOOKUP($B789,'Gas wholesale lookups'!$A$4:$L$15,'Inputs - Gas wholesale index'!M$2,FALSE)</f>
        <v>291847.5</v>
      </c>
      <c r="N789" s="12">
        <f>VLOOKUP($B789,'Gas wholesale lookups'!$A$4:$L$15,'Inputs - Gas wholesale index'!N$2,FALSE)</f>
        <v>332991.45454545453</v>
      </c>
      <c r="O789" s="37">
        <f>VLOOKUP($B789,'Gas wholesale lookups'!$A$4:$R$15,'Inputs - Gas wholesale index'!O$2,FALSE)</f>
        <v>0</v>
      </c>
      <c r="P789" s="37">
        <f>VLOOKUP($B789,'Gas wholesale lookups'!$A$4:$R$15,'Inputs - Gas wholesale index'!P$2,FALSE)</f>
        <v>0</v>
      </c>
      <c r="Q789" s="37">
        <f>VLOOKUP($B789,'Gas wholesale lookups'!$A$4:$R$15,'Inputs - Gas wholesale index'!Q$2,FALSE)</f>
        <v>1</v>
      </c>
      <c r="R789" s="37">
        <f>VLOOKUP($B789,'Gas wholesale lookups'!$A$4:$R$15,'Inputs - Gas wholesale index'!R$2,FALSE)</f>
        <v>1</v>
      </c>
      <c r="S789" s="37">
        <f>VLOOKUP($B789,'Gas wholesale lookups'!$A$4:$R$15,'Inputs - Gas wholesale index'!S$2,FALSE)</f>
        <v>1</v>
      </c>
      <c r="T789" s="37">
        <f>VLOOKUP($B789,'Gas wholesale lookups'!$A$4:$R$15,'Inputs - Gas wholesale index'!T$2,FALSE)</f>
        <v>1</v>
      </c>
      <c r="U789" s="12">
        <f t="shared" si="235"/>
        <v>0</v>
      </c>
      <c r="V789" s="12">
        <f t="shared" si="236"/>
        <v>0</v>
      </c>
      <c r="W789" s="12">
        <f t="shared" si="237"/>
        <v>208526.18181818182</v>
      </c>
      <c r="X789" s="12">
        <f t="shared" si="238"/>
        <v>166168.27272727274</v>
      </c>
      <c r="Y789" s="12">
        <f t="shared" si="239"/>
        <v>291847.5</v>
      </c>
      <c r="Z789" s="12">
        <f t="shared" si="240"/>
        <v>332991.45454545453</v>
      </c>
      <c r="AA789" s="12">
        <f t="shared" si="241"/>
        <v>999533.40909090918</v>
      </c>
      <c r="AB789" s="22">
        <f t="shared" si="242"/>
        <v>0</v>
      </c>
      <c r="AC789" s="22">
        <f t="shared" si="243"/>
        <v>0</v>
      </c>
      <c r="AD789" s="22">
        <f t="shared" si="244"/>
        <v>0</v>
      </c>
      <c r="AE789" s="22">
        <f t="shared" si="245"/>
        <v>0</v>
      </c>
      <c r="AF789" s="22">
        <f t="shared" si="246"/>
        <v>0</v>
      </c>
      <c r="AG789" s="22">
        <f t="shared" si="247"/>
        <v>0</v>
      </c>
      <c r="AH789" s="22">
        <f t="shared" si="248"/>
        <v>0</v>
      </c>
      <c r="AI789" s="43" t="str">
        <f t="shared" si="249"/>
        <v>n/a</v>
      </c>
      <c r="AJ789" s="2" t="str">
        <f t="shared" si="232"/>
        <v>2018-19 Summer</v>
      </c>
      <c r="AK789" s="2" t="str">
        <f t="shared" si="233"/>
        <v>2017-18 Summer</v>
      </c>
      <c r="AL789" s="127">
        <v>0</v>
      </c>
    </row>
    <row r="790" spans="1:38">
      <c r="A790" s="46">
        <v>42984</v>
      </c>
      <c r="B790" s="13" t="str">
        <f t="shared" si="234"/>
        <v>Sep</v>
      </c>
      <c r="C790" s="182"/>
      <c r="D790" s="182"/>
      <c r="E790" s="182"/>
      <c r="F790" s="182"/>
      <c r="G790" s="182"/>
      <c r="H790" s="182"/>
      <c r="I790" s="12">
        <f>VLOOKUP($B790,'Gas wholesale lookups'!$A$4:$L$15,'Inputs - Gas wholesale index'!I$2,FALSE)</f>
        <v>291847.5</v>
      </c>
      <c r="J790" s="12">
        <f>VLOOKUP($B790,'Gas wholesale lookups'!$A$4:$L$15,'Inputs - Gas wholesale index'!J$2,FALSE)</f>
        <v>332991.45454545453</v>
      </c>
      <c r="K790" s="12">
        <f>VLOOKUP($B790,'Gas wholesale lookups'!$A$4:$L$15,'Inputs - Gas wholesale index'!K$2,FALSE)</f>
        <v>208526.18181818182</v>
      </c>
      <c r="L790" s="12">
        <f>VLOOKUP($B790,'Gas wholesale lookups'!$A$4:$L$15,'Inputs - Gas wholesale index'!L$2,FALSE)</f>
        <v>166168.27272727274</v>
      </c>
      <c r="M790" s="12">
        <f>VLOOKUP($B790,'Gas wholesale lookups'!$A$4:$L$15,'Inputs - Gas wholesale index'!M$2,FALSE)</f>
        <v>291847.5</v>
      </c>
      <c r="N790" s="12">
        <f>VLOOKUP($B790,'Gas wholesale lookups'!$A$4:$L$15,'Inputs - Gas wholesale index'!N$2,FALSE)</f>
        <v>332991.45454545453</v>
      </c>
      <c r="O790" s="37">
        <f>VLOOKUP($B790,'Gas wholesale lookups'!$A$4:$R$15,'Inputs - Gas wholesale index'!O$2,FALSE)</f>
        <v>0</v>
      </c>
      <c r="P790" s="37">
        <f>VLOOKUP($B790,'Gas wholesale lookups'!$A$4:$R$15,'Inputs - Gas wholesale index'!P$2,FALSE)</f>
        <v>0</v>
      </c>
      <c r="Q790" s="37">
        <f>VLOOKUP($B790,'Gas wholesale lookups'!$A$4:$R$15,'Inputs - Gas wholesale index'!Q$2,FALSE)</f>
        <v>1</v>
      </c>
      <c r="R790" s="37">
        <f>VLOOKUP($B790,'Gas wholesale lookups'!$A$4:$R$15,'Inputs - Gas wholesale index'!R$2,FALSE)</f>
        <v>1</v>
      </c>
      <c r="S790" s="37">
        <f>VLOOKUP($B790,'Gas wholesale lookups'!$A$4:$R$15,'Inputs - Gas wholesale index'!S$2,FALSE)</f>
        <v>1</v>
      </c>
      <c r="T790" s="37">
        <f>VLOOKUP($B790,'Gas wholesale lookups'!$A$4:$R$15,'Inputs - Gas wholesale index'!T$2,FALSE)</f>
        <v>1</v>
      </c>
      <c r="U790" s="12">
        <f t="shared" si="235"/>
        <v>0</v>
      </c>
      <c r="V790" s="12">
        <f t="shared" si="236"/>
        <v>0</v>
      </c>
      <c r="W790" s="12">
        <f t="shared" si="237"/>
        <v>208526.18181818182</v>
      </c>
      <c r="X790" s="12">
        <f t="shared" si="238"/>
        <v>166168.27272727274</v>
      </c>
      <c r="Y790" s="12">
        <f t="shared" si="239"/>
        <v>291847.5</v>
      </c>
      <c r="Z790" s="12">
        <f t="shared" si="240"/>
        <v>332991.45454545453</v>
      </c>
      <c r="AA790" s="12">
        <f t="shared" si="241"/>
        <v>999533.40909090918</v>
      </c>
      <c r="AB790" s="22">
        <f t="shared" si="242"/>
        <v>0</v>
      </c>
      <c r="AC790" s="22">
        <f t="shared" si="243"/>
        <v>0</v>
      </c>
      <c r="AD790" s="22">
        <f t="shared" si="244"/>
        <v>0</v>
      </c>
      <c r="AE790" s="22">
        <f t="shared" si="245"/>
        <v>0</v>
      </c>
      <c r="AF790" s="22">
        <f t="shared" si="246"/>
        <v>0</v>
      </c>
      <c r="AG790" s="22">
        <f t="shared" si="247"/>
        <v>0</v>
      </c>
      <c r="AH790" s="22">
        <f t="shared" si="248"/>
        <v>0</v>
      </c>
      <c r="AI790" s="43" t="str">
        <f t="shared" si="249"/>
        <v>n/a</v>
      </c>
      <c r="AJ790" s="2" t="str">
        <f t="shared" si="232"/>
        <v>2018-19 Summer</v>
      </c>
      <c r="AK790" s="2" t="str">
        <f t="shared" si="233"/>
        <v>2017-18 Summer</v>
      </c>
      <c r="AL790" s="127">
        <v>0</v>
      </c>
    </row>
    <row r="791" spans="1:38">
      <c r="A791" s="46">
        <v>42985</v>
      </c>
      <c r="B791" s="13" t="str">
        <f t="shared" si="234"/>
        <v>Sep</v>
      </c>
      <c r="C791" s="182"/>
      <c r="D791" s="182"/>
      <c r="E791" s="182"/>
      <c r="F791" s="182"/>
      <c r="G791" s="182"/>
      <c r="H791" s="182"/>
      <c r="I791" s="12">
        <f>VLOOKUP($B791,'Gas wholesale lookups'!$A$4:$L$15,'Inputs - Gas wholesale index'!I$2,FALSE)</f>
        <v>291847.5</v>
      </c>
      <c r="J791" s="12">
        <f>VLOOKUP($B791,'Gas wholesale lookups'!$A$4:$L$15,'Inputs - Gas wholesale index'!J$2,FALSE)</f>
        <v>332991.45454545453</v>
      </c>
      <c r="K791" s="12">
        <f>VLOOKUP($B791,'Gas wholesale lookups'!$A$4:$L$15,'Inputs - Gas wholesale index'!K$2,FALSE)</f>
        <v>208526.18181818182</v>
      </c>
      <c r="L791" s="12">
        <f>VLOOKUP($B791,'Gas wholesale lookups'!$A$4:$L$15,'Inputs - Gas wholesale index'!L$2,FALSE)</f>
        <v>166168.27272727274</v>
      </c>
      <c r="M791" s="12">
        <f>VLOOKUP($B791,'Gas wholesale lookups'!$A$4:$L$15,'Inputs - Gas wholesale index'!M$2,FALSE)</f>
        <v>291847.5</v>
      </c>
      <c r="N791" s="12">
        <f>VLOOKUP($B791,'Gas wholesale lookups'!$A$4:$L$15,'Inputs - Gas wholesale index'!N$2,FALSE)</f>
        <v>332991.45454545453</v>
      </c>
      <c r="O791" s="37">
        <f>VLOOKUP($B791,'Gas wholesale lookups'!$A$4:$R$15,'Inputs - Gas wholesale index'!O$2,FALSE)</f>
        <v>0</v>
      </c>
      <c r="P791" s="37">
        <f>VLOOKUP($B791,'Gas wholesale lookups'!$A$4:$R$15,'Inputs - Gas wholesale index'!P$2,FALSE)</f>
        <v>0</v>
      </c>
      <c r="Q791" s="37">
        <f>VLOOKUP($B791,'Gas wholesale lookups'!$A$4:$R$15,'Inputs - Gas wholesale index'!Q$2,FALSE)</f>
        <v>1</v>
      </c>
      <c r="R791" s="37">
        <f>VLOOKUP($B791,'Gas wholesale lookups'!$A$4:$R$15,'Inputs - Gas wholesale index'!R$2,FALSE)</f>
        <v>1</v>
      </c>
      <c r="S791" s="37">
        <f>VLOOKUP($B791,'Gas wholesale lookups'!$A$4:$R$15,'Inputs - Gas wholesale index'!S$2,FALSE)</f>
        <v>1</v>
      </c>
      <c r="T791" s="37">
        <f>VLOOKUP($B791,'Gas wholesale lookups'!$A$4:$R$15,'Inputs - Gas wholesale index'!T$2,FALSE)</f>
        <v>1</v>
      </c>
      <c r="U791" s="12">
        <f t="shared" si="235"/>
        <v>0</v>
      </c>
      <c r="V791" s="12">
        <f t="shared" si="236"/>
        <v>0</v>
      </c>
      <c r="W791" s="12">
        <f t="shared" si="237"/>
        <v>208526.18181818182</v>
      </c>
      <c r="X791" s="12">
        <f t="shared" si="238"/>
        <v>166168.27272727274</v>
      </c>
      <c r="Y791" s="12">
        <f t="shared" si="239"/>
        <v>291847.5</v>
      </c>
      <c r="Z791" s="12">
        <f t="shared" si="240"/>
        <v>332991.45454545453</v>
      </c>
      <c r="AA791" s="12">
        <f t="shared" si="241"/>
        <v>999533.40909090918</v>
      </c>
      <c r="AB791" s="22">
        <f t="shared" si="242"/>
        <v>0</v>
      </c>
      <c r="AC791" s="22">
        <f t="shared" si="243"/>
        <v>0</v>
      </c>
      <c r="AD791" s="22">
        <f t="shared" si="244"/>
        <v>0</v>
      </c>
      <c r="AE791" s="22">
        <f t="shared" si="245"/>
        <v>0</v>
      </c>
      <c r="AF791" s="22">
        <f t="shared" si="246"/>
        <v>0</v>
      </c>
      <c r="AG791" s="22">
        <f t="shared" si="247"/>
        <v>0</v>
      </c>
      <c r="AH791" s="22">
        <f t="shared" si="248"/>
        <v>0</v>
      </c>
      <c r="AI791" s="43" t="str">
        <f t="shared" si="249"/>
        <v>n/a</v>
      </c>
      <c r="AJ791" s="2" t="str">
        <f t="shared" si="232"/>
        <v>2018-19 Summer</v>
      </c>
      <c r="AK791" s="2" t="str">
        <f t="shared" si="233"/>
        <v>2017-18 Summer</v>
      </c>
      <c r="AL791" s="127">
        <v>0</v>
      </c>
    </row>
    <row r="792" spans="1:38">
      <c r="A792" s="46">
        <v>42986</v>
      </c>
      <c r="B792" s="13" t="str">
        <f t="shared" si="234"/>
        <v>Sep</v>
      </c>
      <c r="C792" s="182"/>
      <c r="D792" s="182"/>
      <c r="E792" s="182"/>
      <c r="F792" s="182"/>
      <c r="G792" s="182"/>
      <c r="H792" s="182"/>
      <c r="I792" s="12">
        <f>VLOOKUP($B792,'Gas wholesale lookups'!$A$4:$L$15,'Inputs - Gas wholesale index'!I$2,FALSE)</f>
        <v>291847.5</v>
      </c>
      <c r="J792" s="12">
        <f>VLOOKUP($B792,'Gas wholesale lookups'!$A$4:$L$15,'Inputs - Gas wholesale index'!J$2,FALSE)</f>
        <v>332991.45454545453</v>
      </c>
      <c r="K792" s="12">
        <f>VLOOKUP($B792,'Gas wholesale lookups'!$A$4:$L$15,'Inputs - Gas wholesale index'!K$2,FALSE)</f>
        <v>208526.18181818182</v>
      </c>
      <c r="L792" s="12">
        <f>VLOOKUP($B792,'Gas wholesale lookups'!$A$4:$L$15,'Inputs - Gas wholesale index'!L$2,FALSE)</f>
        <v>166168.27272727274</v>
      </c>
      <c r="M792" s="12">
        <f>VLOOKUP($B792,'Gas wholesale lookups'!$A$4:$L$15,'Inputs - Gas wholesale index'!M$2,FALSE)</f>
        <v>291847.5</v>
      </c>
      <c r="N792" s="12">
        <f>VLOOKUP($B792,'Gas wholesale lookups'!$A$4:$L$15,'Inputs - Gas wholesale index'!N$2,FALSE)</f>
        <v>332991.45454545453</v>
      </c>
      <c r="O792" s="37">
        <f>VLOOKUP($B792,'Gas wholesale lookups'!$A$4:$R$15,'Inputs - Gas wholesale index'!O$2,FALSE)</f>
        <v>0</v>
      </c>
      <c r="P792" s="37">
        <f>VLOOKUP($B792,'Gas wholesale lookups'!$A$4:$R$15,'Inputs - Gas wholesale index'!P$2,FALSE)</f>
        <v>0</v>
      </c>
      <c r="Q792" s="37">
        <f>VLOOKUP($B792,'Gas wholesale lookups'!$A$4:$R$15,'Inputs - Gas wholesale index'!Q$2,FALSE)</f>
        <v>1</v>
      </c>
      <c r="R792" s="37">
        <f>VLOOKUP($B792,'Gas wholesale lookups'!$A$4:$R$15,'Inputs - Gas wholesale index'!R$2,FALSE)</f>
        <v>1</v>
      </c>
      <c r="S792" s="37">
        <f>VLOOKUP($B792,'Gas wholesale lookups'!$A$4:$R$15,'Inputs - Gas wholesale index'!S$2,FALSE)</f>
        <v>1</v>
      </c>
      <c r="T792" s="37">
        <f>VLOOKUP($B792,'Gas wholesale lookups'!$A$4:$R$15,'Inputs - Gas wholesale index'!T$2,FALSE)</f>
        <v>1</v>
      </c>
      <c r="U792" s="12">
        <f t="shared" si="235"/>
        <v>0</v>
      </c>
      <c r="V792" s="12">
        <f t="shared" si="236"/>
        <v>0</v>
      </c>
      <c r="W792" s="12">
        <f t="shared" si="237"/>
        <v>208526.18181818182</v>
      </c>
      <c r="X792" s="12">
        <f t="shared" si="238"/>
        <v>166168.27272727274</v>
      </c>
      <c r="Y792" s="12">
        <f t="shared" si="239"/>
        <v>291847.5</v>
      </c>
      <c r="Z792" s="12">
        <f t="shared" si="240"/>
        <v>332991.45454545453</v>
      </c>
      <c r="AA792" s="12">
        <f t="shared" si="241"/>
        <v>999533.40909090918</v>
      </c>
      <c r="AB792" s="22">
        <f t="shared" si="242"/>
        <v>0</v>
      </c>
      <c r="AC792" s="22">
        <f t="shared" si="243"/>
        <v>0</v>
      </c>
      <c r="AD792" s="22">
        <f t="shared" si="244"/>
        <v>0</v>
      </c>
      <c r="AE792" s="22">
        <f t="shared" si="245"/>
        <v>0</v>
      </c>
      <c r="AF792" s="22">
        <f t="shared" si="246"/>
        <v>0</v>
      </c>
      <c r="AG792" s="22">
        <f t="shared" si="247"/>
        <v>0</v>
      </c>
      <c r="AH792" s="22">
        <f t="shared" si="248"/>
        <v>0</v>
      </c>
      <c r="AI792" s="43" t="str">
        <f t="shared" si="249"/>
        <v>n/a</v>
      </c>
      <c r="AJ792" s="2" t="str">
        <f t="shared" si="232"/>
        <v>2018-19 Summer</v>
      </c>
      <c r="AK792" s="2" t="str">
        <f t="shared" si="233"/>
        <v>2017-18 Summer</v>
      </c>
      <c r="AL792" s="127">
        <v>0</v>
      </c>
    </row>
    <row r="793" spans="1:38">
      <c r="A793" s="46">
        <v>42989</v>
      </c>
      <c r="B793" s="13" t="str">
        <f t="shared" si="234"/>
        <v>Sep</v>
      </c>
      <c r="C793" s="182"/>
      <c r="D793" s="182"/>
      <c r="E793" s="182"/>
      <c r="F793" s="182"/>
      <c r="G793" s="182"/>
      <c r="H793" s="182"/>
      <c r="I793" s="12">
        <f>VLOOKUP($B793,'Gas wholesale lookups'!$A$4:$L$15,'Inputs - Gas wholesale index'!I$2,FALSE)</f>
        <v>291847.5</v>
      </c>
      <c r="J793" s="12">
        <f>VLOOKUP($B793,'Gas wholesale lookups'!$A$4:$L$15,'Inputs - Gas wholesale index'!J$2,FALSE)</f>
        <v>332991.45454545453</v>
      </c>
      <c r="K793" s="12">
        <f>VLOOKUP($B793,'Gas wholesale lookups'!$A$4:$L$15,'Inputs - Gas wholesale index'!K$2,FALSE)</f>
        <v>208526.18181818182</v>
      </c>
      <c r="L793" s="12">
        <f>VLOOKUP($B793,'Gas wholesale lookups'!$A$4:$L$15,'Inputs - Gas wholesale index'!L$2,FALSE)</f>
        <v>166168.27272727274</v>
      </c>
      <c r="M793" s="12">
        <f>VLOOKUP($B793,'Gas wholesale lookups'!$A$4:$L$15,'Inputs - Gas wholesale index'!M$2,FALSE)</f>
        <v>291847.5</v>
      </c>
      <c r="N793" s="12">
        <f>VLOOKUP($B793,'Gas wholesale lookups'!$A$4:$L$15,'Inputs - Gas wholesale index'!N$2,FALSE)</f>
        <v>332991.45454545453</v>
      </c>
      <c r="O793" s="37">
        <f>VLOOKUP($B793,'Gas wholesale lookups'!$A$4:$R$15,'Inputs - Gas wholesale index'!O$2,FALSE)</f>
        <v>0</v>
      </c>
      <c r="P793" s="37">
        <f>VLOOKUP($B793,'Gas wholesale lookups'!$A$4:$R$15,'Inputs - Gas wholesale index'!P$2,FALSE)</f>
        <v>0</v>
      </c>
      <c r="Q793" s="37">
        <f>VLOOKUP($B793,'Gas wholesale lookups'!$A$4:$R$15,'Inputs - Gas wholesale index'!Q$2,FALSE)</f>
        <v>1</v>
      </c>
      <c r="R793" s="37">
        <f>VLOOKUP($B793,'Gas wholesale lookups'!$A$4:$R$15,'Inputs - Gas wholesale index'!R$2,FALSE)</f>
        <v>1</v>
      </c>
      <c r="S793" s="37">
        <f>VLOOKUP($B793,'Gas wholesale lookups'!$A$4:$R$15,'Inputs - Gas wholesale index'!S$2,FALSE)</f>
        <v>1</v>
      </c>
      <c r="T793" s="37">
        <f>VLOOKUP($B793,'Gas wholesale lookups'!$A$4:$R$15,'Inputs - Gas wholesale index'!T$2,FALSE)</f>
        <v>1</v>
      </c>
      <c r="U793" s="12">
        <f t="shared" si="235"/>
        <v>0</v>
      </c>
      <c r="V793" s="12">
        <f t="shared" si="236"/>
        <v>0</v>
      </c>
      <c r="W793" s="12">
        <f t="shared" si="237"/>
        <v>208526.18181818182</v>
      </c>
      <c r="X793" s="12">
        <f t="shared" si="238"/>
        <v>166168.27272727274</v>
      </c>
      <c r="Y793" s="12">
        <f t="shared" si="239"/>
        <v>291847.5</v>
      </c>
      <c r="Z793" s="12">
        <f t="shared" si="240"/>
        <v>332991.45454545453</v>
      </c>
      <c r="AA793" s="12">
        <f t="shared" si="241"/>
        <v>999533.40909090918</v>
      </c>
      <c r="AB793" s="22">
        <f t="shared" si="242"/>
        <v>0</v>
      </c>
      <c r="AC793" s="22">
        <f t="shared" si="243"/>
        <v>0</v>
      </c>
      <c r="AD793" s="22">
        <f t="shared" si="244"/>
        <v>0</v>
      </c>
      <c r="AE793" s="22">
        <f t="shared" si="245"/>
        <v>0</v>
      </c>
      <c r="AF793" s="22">
        <f t="shared" si="246"/>
        <v>0</v>
      </c>
      <c r="AG793" s="22">
        <f t="shared" si="247"/>
        <v>0</v>
      </c>
      <c r="AH793" s="22">
        <f t="shared" si="248"/>
        <v>0</v>
      </c>
      <c r="AI793" s="43" t="str">
        <f t="shared" si="249"/>
        <v>n/a</v>
      </c>
      <c r="AJ793" s="2" t="str">
        <f t="shared" si="232"/>
        <v>2018-19 Summer</v>
      </c>
      <c r="AK793" s="2" t="str">
        <f t="shared" si="233"/>
        <v>2017-18 Summer</v>
      </c>
      <c r="AL793" s="127">
        <v>0</v>
      </c>
    </row>
    <row r="794" spans="1:38">
      <c r="A794" s="46">
        <v>42990</v>
      </c>
      <c r="B794" s="13" t="str">
        <f t="shared" si="234"/>
        <v>Sep</v>
      </c>
      <c r="C794" s="182"/>
      <c r="D794" s="182"/>
      <c r="E794" s="182"/>
      <c r="F794" s="182"/>
      <c r="G794" s="182"/>
      <c r="H794" s="182"/>
      <c r="I794" s="12">
        <f>VLOOKUP($B794,'Gas wholesale lookups'!$A$4:$L$15,'Inputs - Gas wholesale index'!I$2,FALSE)</f>
        <v>291847.5</v>
      </c>
      <c r="J794" s="12">
        <f>VLOOKUP($B794,'Gas wholesale lookups'!$A$4:$L$15,'Inputs - Gas wholesale index'!J$2,FALSE)</f>
        <v>332991.45454545453</v>
      </c>
      <c r="K794" s="12">
        <f>VLOOKUP($B794,'Gas wholesale lookups'!$A$4:$L$15,'Inputs - Gas wholesale index'!K$2,FALSE)</f>
        <v>208526.18181818182</v>
      </c>
      <c r="L794" s="12">
        <f>VLOOKUP($B794,'Gas wholesale lookups'!$A$4:$L$15,'Inputs - Gas wholesale index'!L$2,FALSE)</f>
        <v>166168.27272727274</v>
      </c>
      <c r="M794" s="12">
        <f>VLOOKUP($B794,'Gas wholesale lookups'!$A$4:$L$15,'Inputs - Gas wholesale index'!M$2,FALSE)</f>
        <v>291847.5</v>
      </c>
      <c r="N794" s="12">
        <f>VLOOKUP($B794,'Gas wholesale lookups'!$A$4:$L$15,'Inputs - Gas wholesale index'!N$2,FALSE)</f>
        <v>332991.45454545453</v>
      </c>
      <c r="O794" s="37">
        <f>VLOOKUP($B794,'Gas wholesale lookups'!$A$4:$R$15,'Inputs - Gas wholesale index'!O$2,FALSE)</f>
        <v>0</v>
      </c>
      <c r="P794" s="37">
        <f>VLOOKUP($B794,'Gas wholesale lookups'!$A$4:$R$15,'Inputs - Gas wholesale index'!P$2,FALSE)</f>
        <v>0</v>
      </c>
      <c r="Q794" s="37">
        <f>VLOOKUP($B794,'Gas wholesale lookups'!$A$4:$R$15,'Inputs - Gas wholesale index'!Q$2,FALSE)</f>
        <v>1</v>
      </c>
      <c r="R794" s="37">
        <f>VLOOKUP($B794,'Gas wholesale lookups'!$A$4:$R$15,'Inputs - Gas wholesale index'!R$2,FALSE)</f>
        <v>1</v>
      </c>
      <c r="S794" s="37">
        <f>VLOOKUP($B794,'Gas wholesale lookups'!$A$4:$R$15,'Inputs - Gas wholesale index'!S$2,FALSE)</f>
        <v>1</v>
      </c>
      <c r="T794" s="37">
        <f>VLOOKUP($B794,'Gas wholesale lookups'!$A$4:$R$15,'Inputs - Gas wholesale index'!T$2,FALSE)</f>
        <v>1</v>
      </c>
      <c r="U794" s="12">
        <f t="shared" si="235"/>
        <v>0</v>
      </c>
      <c r="V794" s="12">
        <f t="shared" si="236"/>
        <v>0</v>
      </c>
      <c r="W794" s="12">
        <f t="shared" si="237"/>
        <v>208526.18181818182</v>
      </c>
      <c r="X794" s="12">
        <f t="shared" si="238"/>
        <v>166168.27272727274</v>
      </c>
      <c r="Y794" s="12">
        <f t="shared" si="239"/>
        <v>291847.5</v>
      </c>
      <c r="Z794" s="12">
        <f t="shared" si="240"/>
        <v>332991.45454545453</v>
      </c>
      <c r="AA794" s="12">
        <f t="shared" si="241"/>
        <v>999533.40909090918</v>
      </c>
      <c r="AB794" s="22">
        <f t="shared" si="242"/>
        <v>0</v>
      </c>
      <c r="AC794" s="22">
        <f t="shared" si="243"/>
        <v>0</v>
      </c>
      <c r="AD794" s="22">
        <f t="shared" si="244"/>
        <v>0</v>
      </c>
      <c r="AE794" s="22">
        <f t="shared" si="245"/>
        <v>0</v>
      </c>
      <c r="AF794" s="22">
        <f t="shared" si="246"/>
        <v>0</v>
      </c>
      <c r="AG794" s="22">
        <f t="shared" si="247"/>
        <v>0</v>
      </c>
      <c r="AH794" s="22">
        <f t="shared" si="248"/>
        <v>0</v>
      </c>
      <c r="AI794" s="43" t="str">
        <f t="shared" si="249"/>
        <v>n/a</v>
      </c>
      <c r="AJ794" s="2" t="str">
        <f t="shared" si="232"/>
        <v>2018-19 Summer</v>
      </c>
      <c r="AK794" s="2" t="str">
        <f t="shared" si="233"/>
        <v>2017-18 Summer</v>
      </c>
      <c r="AL794" s="127">
        <v>0</v>
      </c>
    </row>
    <row r="795" spans="1:38">
      <c r="A795" s="46">
        <v>42991</v>
      </c>
      <c r="B795" s="13" t="str">
        <f t="shared" si="234"/>
        <v>Sep</v>
      </c>
      <c r="C795" s="182"/>
      <c r="D795" s="182"/>
      <c r="E795" s="182"/>
      <c r="F795" s="182"/>
      <c r="G795" s="182"/>
      <c r="H795" s="182"/>
      <c r="I795" s="12">
        <f>VLOOKUP($B795,'Gas wholesale lookups'!$A$4:$L$15,'Inputs - Gas wholesale index'!I$2,FALSE)</f>
        <v>291847.5</v>
      </c>
      <c r="J795" s="12">
        <f>VLOOKUP($B795,'Gas wholesale lookups'!$A$4:$L$15,'Inputs - Gas wholesale index'!J$2,FALSE)</f>
        <v>332991.45454545453</v>
      </c>
      <c r="K795" s="12">
        <f>VLOOKUP($B795,'Gas wholesale lookups'!$A$4:$L$15,'Inputs - Gas wholesale index'!K$2,FALSE)</f>
        <v>208526.18181818182</v>
      </c>
      <c r="L795" s="12">
        <f>VLOOKUP($B795,'Gas wholesale lookups'!$A$4:$L$15,'Inputs - Gas wholesale index'!L$2,FALSE)</f>
        <v>166168.27272727274</v>
      </c>
      <c r="M795" s="12">
        <f>VLOOKUP($B795,'Gas wholesale lookups'!$A$4:$L$15,'Inputs - Gas wholesale index'!M$2,FALSE)</f>
        <v>291847.5</v>
      </c>
      <c r="N795" s="12">
        <f>VLOOKUP($B795,'Gas wholesale lookups'!$A$4:$L$15,'Inputs - Gas wholesale index'!N$2,FALSE)</f>
        <v>332991.45454545453</v>
      </c>
      <c r="O795" s="37">
        <f>VLOOKUP($B795,'Gas wholesale lookups'!$A$4:$R$15,'Inputs - Gas wholesale index'!O$2,FALSE)</f>
        <v>0</v>
      </c>
      <c r="P795" s="37">
        <f>VLOOKUP($B795,'Gas wholesale lookups'!$A$4:$R$15,'Inputs - Gas wholesale index'!P$2,FALSE)</f>
        <v>0</v>
      </c>
      <c r="Q795" s="37">
        <f>VLOOKUP($B795,'Gas wholesale lookups'!$A$4:$R$15,'Inputs - Gas wholesale index'!Q$2,FALSE)</f>
        <v>1</v>
      </c>
      <c r="R795" s="37">
        <f>VLOOKUP($B795,'Gas wholesale lookups'!$A$4:$R$15,'Inputs - Gas wholesale index'!R$2,FALSE)</f>
        <v>1</v>
      </c>
      <c r="S795" s="37">
        <f>VLOOKUP($B795,'Gas wholesale lookups'!$A$4:$R$15,'Inputs - Gas wholesale index'!S$2,FALSE)</f>
        <v>1</v>
      </c>
      <c r="T795" s="37">
        <f>VLOOKUP($B795,'Gas wholesale lookups'!$A$4:$R$15,'Inputs - Gas wholesale index'!T$2,FALSE)</f>
        <v>1</v>
      </c>
      <c r="U795" s="12">
        <f t="shared" si="235"/>
        <v>0</v>
      </c>
      <c r="V795" s="12">
        <f t="shared" si="236"/>
        <v>0</v>
      </c>
      <c r="W795" s="12">
        <f t="shared" si="237"/>
        <v>208526.18181818182</v>
      </c>
      <c r="X795" s="12">
        <f t="shared" si="238"/>
        <v>166168.27272727274</v>
      </c>
      <c r="Y795" s="12">
        <f t="shared" si="239"/>
        <v>291847.5</v>
      </c>
      <c r="Z795" s="12">
        <f t="shared" si="240"/>
        <v>332991.45454545453</v>
      </c>
      <c r="AA795" s="12">
        <f t="shared" si="241"/>
        <v>999533.40909090918</v>
      </c>
      <c r="AB795" s="22">
        <f t="shared" si="242"/>
        <v>0</v>
      </c>
      <c r="AC795" s="22">
        <f t="shared" si="243"/>
        <v>0</v>
      </c>
      <c r="AD795" s="22">
        <f t="shared" si="244"/>
        <v>0</v>
      </c>
      <c r="AE795" s="22">
        <f t="shared" si="245"/>
        <v>0</v>
      </c>
      <c r="AF795" s="22">
        <f t="shared" si="246"/>
        <v>0</v>
      </c>
      <c r="AG795" s="22">
        <f t="shared" si="247"/>
        <v>0</v>
      </c>
      <c r="AH795" s="22">
        <f t="shared" si="248"/>
        <v>0</v>
      </c>
      <c r="AI795" s="43" t="str">
        <f t="shared" si="249"/>
        <v>n/a</v>
      </c>
      <c r="AJ795" s="2" t="str">
        <f t="shared" si="232"/>
        <v>2018-19 Summer</v>
      </c>
      <c r="AK795" s="2" t="str">
        <f t="shared" si="233"/>
        <v>2017-18 Summer</v>
      </c>
      <c r="AL795" s="127">
        <v>0</v>
      </c>
    </row>
    <row r="796" spans="1:38">
      <c r="A796" s="46">
        <v>42992</v>
      </c>
      <c r="B796" s="13" t="str">
        <f t="shared" si="234"/>
        <v>Sep</v>
      </c>
      <c r="C796" s="182"/>
      <c r="D796" s="182"/>
      <c r="E796" s="182"/>
      <c r="F796" s="182"/>
      <c r="G796" s="182"/>
      <c r="H796" s="182"/>
      <c r="I796" s="12">
        <f>VLOOKUP($B796,'Gas wholesale lookups'!$A$4:$L$15,'Inputs - Gas wholesale index'!I$2,FALSE)</f>
        <v>291847.5</v>
      </c>
      <c r="J796" s="12">
        <f>VLOOKUP($B796,'Gas wholesale lookups'!$A$4:$L$15,'Inputs - Gas wholesale index'!J$2,FALSE)</f>
        <v>332991.45454545453</v>
      </c>
      <c r="K796" s="12">
        <f>VLOOKUP($B796,'Gas wholesale lookups'!$A$4:$L$15,'Inputs - Gas wholesale index'!K$2,FALSE)</f>
        <v>208526.18181818182</v>
      </c>
      <c r="L796" s="12">
        <f>VLOOKUP($B796,'Gas wholesale lookups'!$A$4:$L$15,'Inputs - Gas wholesale index'!L$2,FALSE)</f>
        <v>166168.27272727274</v>
      </c>
      <c r="M796" s="12">
        <f>VLOOKUP($B796,'Gas wholesale lookups'!$A$4:$L$15,'Inputs - Gas wholesale index'!M$2,FALSE)</f>
        <v>291847.5</v>
      </c>
      <c r="N796" s="12">
        <f>VLOOKUP($B796,'Gas wholesale lookups'!$A$4:$L$15,'Inputs - Gas wholesale index'!N$2,FALSE)</f>
        <v>332991.45454545453</v>
      </c>
      <c r="O796" s="37">
        <f>VLOOKUP($B796,'Gas wholesale lookups'!$A$4:$R$15,'Inputs - Gas wholesale index'!O$2,FALSE)</f>
        <v>0</v>
      </c>
      <c r="P796" s="37">
        <f>VLOOKUP($B796,'Gas wholesale lookups'!$A$4:$R$15,'Inputs - Gas wholesale index'!P$2,FALSE)</f>
        <v>0</v>
      </c>
      <c r="Q796" s="37">
        <f>VLOOKUP($B796,'Gas wholesale lookups'!$A$4:$R$15,'Inputs - Gas wholesale index'!Q$2,FALSE)</f>
        <v>1</v>
      </c>
      <c r="R796" s="37">
        <f>VLOOKUP($B796,'Gas wholesale lookups'!$A$4:$R$15,'Inputs - Gas wholesale index'!R$2,FALSE)</f>
        <v>1</v>
      </c>
      <c r="S796" s="37">
        <f>VLOOKUP($B796,'Gas wholesale lookups'!$A$4:$R$15,'Inputs - Gas wholesale index'!S$2,FALSE)</f>
        <v>1</v>
      </c>
      <c r="T796" s="37">
        <f>VLOOKUP($B796,'Gas wholesale lookups'!$A$4:$R$15,'Inputs - Gas wholesale index'!T$2,FALSE)</f>
        <v>1</v>
      </c>
      <c r="U796" s="12">
        <f t="shared" si="235"/>
        <v>0</v>
      </c>
      <c r="V796" s="12">
        <f t="shared" si="236"/>
        <v>0</v>
      </c>
      <c r="W796" s="12">
        <f t="shared" si="237"/>
        <v>208526.18181818182</v>
      </c>
      <c r="X796" s="12">
        <f t="shared" si="238"/>
        <v>166168.27272727274</v>
      </c>
      <c r="Y796" s="12">
        <f t="shared" si="239"/>
        <v>291847.5</v>
      </c>
      <c r="Z796" s="12">
        <f t="shared" si="240"/>
        <v>332991.45454545453</v>
      </c>
      <c r="AA796" s="12">
        <f t="shared" si="241"/>
        <v>999533.40909090918</v>
      </c>
      <c r="AB796" s="22">
        <f t="shared" si="242"/>
        <v>0</v>
      </c>
      <c r="AC796" s="22">
        <f t="shared" si="243"/>
        <v>0</v>
      </c>
      <c r="AD796" s="22">
        <f t="shared" si="244"/>
        <v>0</v>
      </c>
      <c r="AE796" s="22">
        <f t="shared" si="245"/>
        <v>0</v>
      </c>
      <c r="AF796" s="22">
        <f t="shared" si="246"/>
        <v>0</v>
      </c>
      <c r="AG796" s="22">
        <f t="shared" si="247"/>
        <v>0</v>
      </c>
      <c r="AH796" s="22">
        <f t="shared" si="248"/>
        <v>0</v>
      </c>
      <c r="AI796" s="43" t="str">
        <f t="shared" si="249"/>
        <v>n/a</v>
      </c>
      <c r="AJ796" s="2" t="str">
        <f t="shared" si="232"/>
        <v>2018-19 Summer</v>
      </c>
      <c r="AK796" s="2" t="str">
        <f t="shared" si="233"/>
        <v>2017-18 Summer</v>
      </c>
      <c r="AL796" s="127">
        <v>0</v>
      </c>
    </row>
    <row r="797" spans="1:38">
      <c r="A797" s="46">
        <v>42993</v>
      </c>
      <c r="B797" s="13" t="str">
        <f t="shared" si="234"/>
        <v>Sep</v>
      </c>
      <c r="C797" s="182"/>
      <c r="D797" s="182"/>
      <c r="E797" s="182"/>
      <c r="F797" s="182"/>
      <c r="G797" s="182"/>
      <c r="H797" s="182"/>
      <c r="I797" s="12">
        <f>VLOOKUP($B797,'Gas wholesale lookups'!$A$4:$L$15,'Inputs - Gas wholesale index'!I$2,FALSE)</f>
        <v>291847.5</v>
      </c>
      <c r="J797" s="12">
        <f>VLOOKUP($B797,'Gas wholesale lookups'!$A$4:$L$15,'Inputs - Gas wholesale index'!J$2,FALSE)</f>
        <v>332991.45454545453</v>
      </c>
      <c r="K797" s="12">
        <f>VLOOKUP($B797,'Gas wholesale lookups'!$A$4:$L$15,'Inputs - Gas wholesale index'!K$2,FALSE)</f>
        <v>208526.18181818182</v>
      </c>
      <c r="L797" s="12">
        <f>VLOOKUP($B797,'Gas wholesale lookups'!$A$4:$L$15,'Inputs - Gas wholesale index'!L$2,FALSE)</f>
        <v>166168.27272727274</v>
      </c>
      <c r="M797" s="12">
        <f>VLOOKUP($B797,'Gas wholesale lookups'!$A$4:$L$15,'Inputs - Gas wholesale index'!M$2,FALSE)</f>
        <v>291847.5</v>
      </c>
      <c r="N797" s="12">
        <f>VLOOKUP($B797,'Gas wholesale lookups'!$A$4:$L$15,'Inputs - Gas wholesale index'!N$2,FALSE)</f>
        <v>332991.45454545453</v>
      </c>
      <c r="O797" s="37">
        <f>VLOOKUP($B797,'Gas wholesale lookups'!$A$4:$R$15,'Inputs - Gas wholesale index'!O$2,FALSE)</f>
        <v>0</v>
      </c>
      <c r="P797" s="37">
        <f>VLOOKUP($B797,'Gas wholesale lookups'!$A$4:$R$15,'Inputs - Gas wholesale index'!P$2,FALSE)</f>
        <v>0</v>
      </c>
      <c r="Q797" s="37">
        <f>VLOOKUP($B797,'Gas wholesale lookups'!$A$4:$R$15,'Inputs - Gas wholesale index'!Q$2,FALSE)</f>
        <v>1</v>
      </c>
      <c r="R797" s="37">
        <f>VLOOKUP($B797,'Gas wholesale lookups'!$A$4:$R$15,'Inputs - Gas wholesale index'!R$2,FALSE)</f>
        <v>1</v>
      </c>
      <c r="S797" s="37">
        <f>VLOOKUP($B797,'Gas wholesale lookups'!$A$4:$R$15,'Inputs - Gas wholesale index'!S$2,FALSE)</f>
        <v>1</v>
      </c>
      <c r="T797" s="37">
        <f>VLOOKUP($B797,'Gas wholesale lookups'!$A$4:$R$15,'Inputs - Gas wholesale index'!T$2,FALSE)</f>
        <v>1</v>
      </c>
      <c r="U797" s="12">
        <f t="shared" si="235"/>
        <v>0</v>
      </c>
      <c r="V797" s="12">
        <f t="shared" si="236"/>
        <v>0</v>
      </c>
      <c r="W797" s="12">
        <f t="shared" si="237"/>
        <v>208526.18181818182</v>
      </c>
      <c r="X797" s="12">
        <f t="shared" si="238"/>
        <v>166168.27272727274</v>
      </c>
      <c r="Y797" s="12">
        <f t="shared" si="239"/>
        <v>291847.5</v>
      </c>
      <c r="Z797" s="12">
        <f t="shared" si="240"/>
        <v>332991.45454545453</v>
      </c>
      <c r="AA797" s="12">
        <f t="shared" si="241"/>
        <v>999533.40909090918</v>
      </c>
      <c r="AB797" s="22">
        <f t="shared" si="242"/>
        <v>0</v>
      </c>
      <c r="AC797" s="22">
        <f t="shared" si="243"/>
        <v>0</v>
      </c>
      <c r="AD797" s="22">
        <f t="shared" si="244"/>
        <v>0</v>
      </c>
      <c r="AE797" s="22">
        <f t="shared" si="245"/>
        <v>0</v>
      </c>
      <c r="AF797" s="22">
        <f t="shared" si="246"/>
        <v>0</v>
      </c>
      <c r="AG797" s="22">
        <f t="shared" si="247"/>
        <v>0</v>
      </c>
      <c r="AH797" s="22">
        <f t="shared" si="248"/>
        <v>0</v>
      </c>
      <c r="AI797" s="43" t="str">
        <f t="shared" si="249"/>
        <v>n/a</v>
      </c>
      <c r="AJ797" s="2" t="str">
        <f t="shared" si="232"/>
        <v>2018-19 Summer</v>
      </c>
      <c r="AK797" s="2" t="str">
        <f t="shared" si="233"/>
        <v>2017-18 Summer</v>
      </c>
      <c r="AL797" s="127">
        <v>0</v>
      </c>
    </row>
    <row r="798" spans="1:38">
      <c r="A798" s="46">
        <v>42996</v>
      </c>
      <c r="B798" s="13" t="str">
        <f t="shared" si="234"/>
        <v>Sep</v>
      </c>
      <c r="C798" s="182"/>
      <c r="D798" s="182"/>
      <c r="E798" s="182"/>
      <c r="F798" s="182"/>
      <c r="G798" s="182"/>
      <c r="H798" s="182"/>
      <c r="I798" s="12">
        <f>VLOOKUP($B798,'Gas wholesale lookups'!$A$4:$L$15,'Inputs - Gas wholesale index'!I$2,FALSE)</f>
        <v>291847.5</v>
      </c>
      <c r="J798" s="12">
        <f>VLOOKUP($B798,'Gas wholesale lookups'!$A$4:$L$15,'Inputs - Gas wholesale index'!J$2,FALSE)</f>
        <v>332991.45454545453</v>
      </c>
      <c r="K798" s="12">
        <f>VLOOKUP($B798,'Gas wholesale lookups'!$A$4:$L$15,'Inputs - Gas wholesale index'!K$2,FALSE)</f>
        <v>208526.18181818182</v>
      </c>
      <c r="L798" s="12">
        <f>VLOOKUP($B798,'Gas wholesale lookups'!$A$4:$L$15,'Inputs - Gas wholesale index'!L$2,FALSE)</f>
        <v>166168.27272727274</v>
      </c>
      <c r="M798" s="12">
        <f>VLOOKUP($B798,'Gas wholesale lookups'!$A$4:$L$15,'Inputs - Gas wholesale index'!M$2,FALSE)</f>
        <v>291847.5</v>
      </c>
      <c r="N798" s="12">
        <f>VLOOKUP($B798,'Gas wholesale lookups'!$A$4:$L$15,'Inputs - Gas wholesale index'!N$2,FALSE)</f>
        <v>332991.45454545453</v>
      </c>
      <c r="O798" s="37">
        <f>VLOOKUP($B798,'Gas wholesale lookups'!$A$4:$R$15,'Inputs - Gas wholesale index'!O$2,FALSE)</f>
        <v>0</v>
      </c>
      <c r="P798" s="37">
        <f>VLOOKUP($B798,'Gas wholesale lookups'!$A$4:$R$15,'Inputs - Gas wholesale index'!P$2,FALSE)</f>
        <v>0</v>
      </c>
      <c r="Q798" s="37">
        <f>VLOOKUP($B798,'Gas wholesale lookups'!$A$4:$R$15,'Inputs - Gas wholesale index'!Q$2,FALSE)</f>
        <v>1</v>
      </c>
      <c r="R798" s="37">
        <f>VLOOKUP($B798,'Gas wholesale lookups'!$A$4:$R$15,'Inputs - Gas wholesale index'!R$2,FALSE)</f>
        <v>1</v>
      </c>
      <c r="S798" s="37">
        <f>VLOOKUP($B798,'Gas wholesale lookups'!$A$4:$R$15,'Inputs - Gas wholesale index'!S$2,FALSE)</f>
        <v>1</v>
      </c>
      <c r="T798" s="37">
        <f>VLOOKUP($B798,'Gas wholesale lookups'!$A$4:$R$15,'Inputs - Gas wholesale index'!T$2,FALSE)</f>
        <v>1</v>
      </c>
      <c r="U798" s="12">
        <f t="shared" si="235"/>
        <v>0</v>
      </c>
      <c r="V798" s="12">
        <f t="shared" si="236"/>
        <v>0</v>
      </c>
      <c r="W798" s="12">
        <f t="shared" si="237"/>
        <v>208526.18181818182</v>
      </c>
      <c r="X798" s="12">
        <f t="shared" si="238"/>
        <v>166168.27272727274</v>
      </c>
      <c r="Y798" s="12">
        <f t="shared" si="239"/>
        <v>291847.5</v>
      </c>
      <c r="Z798" s="12">
        <f t="shared" si="240"/>
        <v>332991.45454545453</v>
      </c>
      <c r="AA798" s="12">
        <f t="shared" si="241"/>
        <v>999533.40909090918</v>
      </c>
      <c r="AB798" s="22">
        <f t="shared" si="242"/>
        <v>0</v>
      </c>
      <c r="AC798" s="22">
        <f t="shared" si="243"/>
        <v>0</v>
      </c>
      <c r="AD798" s="22">
        <f t="shared" si="244"/>
        <v>0</v>
      </c>
      <c r="AE798" s="22">
        <f t="shared" si="245"/>
        <v>0</v>
      </c>
      <c r="AF798" s="22">
        <f t="shared" si="246"/>
        <v>0</v>
      </c>
      <c r="AG798" s="22">
        <f t="shared" si="247"/>
        <v>0</v>
      </c>
      <c r="AH798" s="22">
        <f t="shared" si="248"/>
        <v>0</v>
      </c>
      <c r="AI798" s="43" t="str">
        <f t="shared" si="249"/>
        <v>n/a</v>
      </c>
      <c r="AJ798" s="2" t="str">
        <f t="shared" si="232"/>
        <v>2018-19 Summer</v>
      </c>
      <c r="AK798" s="2" t="str">
        <f t="shared" si="233"/>
        <v>2017-18 Summer</v>
      </c>
      <c r="AL798" s="127">
        <v>0</v>
      </c>
    </row>
    <row r="799" spans="1:38">
      <c r="A799" s="46">
        <v>42997</v>
      </c>
      <c r="B799" s="13" t="str">
        <f t="shared" si="234"/>
        <v>Sep</v>
      </c>
      <c r="C799" s="182"/>
      <c r="D799" s="182"/>
      <c r="E799" s="182"/>
      <c r="F799" s="182"/>
      <c r="G799" s="182"/>
      <c r="H799" s="182"/>
      <c r="I799" s="12">
        <f>VLOOKUP($B799,'Gas wholesale lookups'!$A$4:$L$15,'Inputs - Gas wholesale index'!I$2,FALSE)</f>
        <v>291847.5</v>
      </c>
      <c r="J799" s="12">
        <f>VLOOKUP($B799,'Gas wholesale lookups'!$A$4:$L$15,'Inputs - Gas wholesale index'!J$2,FALSE)</f>
        <v>332991.45454545453</v>
      </c>
      <c r="K799" s="12">
        <f>VLOOKUP($B799,'Gas wholesale lookups'!$A$4:$L$15,'Inputs - Gas wholesale index'!K$2,FALSE)</f>
        <v>208526.18181818182</v>
      </c>
      <c r="L799" s="12">
        <f>VLOOKUP($B799,'Gas wholesale lookups'!$A$4:$L$15,'Inputs - Gas wholesale index'!L$2,FALSE)</f>
        <v>166168.27272727274</v>
      </c>
      <c r="M799" s="12">
        <f>VLOOKUP($B799,'Gas wholesale lookups'!$A$4:$L$15,'Inputs - Gas wholesale index'!M$2,FALSE)</f>
        <v>291847.5</v>
      </c>
      <c r="N799" s="12">
        <f>VLOOKUP($B799,'Gas wholesale lookups'!$A$4:$L$15,'Inputs - Gas wholesale index'!N$2,FALSE)</f>
        <v>332991.45454545453</v>
      </c>
      <c r="O799" s="37">
        <f>VLOOKUP($B799,'Gas wholesale lookups'!$A$4:$R$15,'Inputs - Gas wholesale index'!O$2,FALSE)</f>
        <v>0</v>
      </c>
      <c r="P799" s="37">
        <f>VLOOKUP($B799,'Gas wholesale lookups'!$A$4:$R$15,'Inputs - Gas wholesale index'!P$2,FALSE)</f>
        <v>0</v>
      </c>
      <c r="Q799" s="37">
        <f>VLOOKUP($B799,'Gas wholesale lookups'!$A$4:$R$15,'Inputs - Gas wholesale index'!Q$2,FALSE)</f>
        <v>1</v>
      </c>
      <c r="R799" s="37">
        <f>VLOOKUP($B799,'Gas wholesale lookups'!$A$4:$R$15,'Inputs - Gas wholesale index'!R$2,FALSE)</f>
        <v>1</v>
      </c>
      <c r="S799" s="37">
        <f>VLOOKUP($B799,'Gas wholesale lookups'!$A$4:$R$15,'Inputs - Gas wholesale index'!S$2,FALSE)</f>
        <v>1</v>
      </c>
      <c r="T799" s="37">
        <f>VLOOKUP($B799,'Gas wholesale lookups'!$A$4:$R$15,'Inputs - Gas wholesale index'!T$2,FALSE)</f>
        <v>1</v>
      </c>
      <c r="U799" s="12">
        <f t="shared" si="235"/>
        <v>0</v>
      </c>
      <c r="V799" s="12">
        <f t="shared" si="236"/>
        <v>0</v>
      </c>
      <c r="W799" s="12">
        <f t="shared" si="237"/>
        <v>208526.18181818182</v>
      </c>
      <c r="X799" s="12">
        <f t="shared" si="238"/>
        <v>166168.27272727274</v>
      </c>
      <c r="Y799" s="12">
        <f t="shared" si="239"/>
        <v>291847.5</v>
      </c>
      <c r="Z799" s="12">
        <f t="shared" si="240"/>
        <v>332991.45454545453</v>
      </c>
      <c r="AA799" s="12">
        <f t="shared" si="241"/>
        <v>999533.40909090918</v>
      </c>
      <c r="AB799" s="22">
        <f t="shared" si="242"/>
        <v>0</v>
      </c>
      <c r="AC799" s="22">
        <f t="shared" si="243"/>
        <v>0</v>
      </c>
      <c r="AD799" s="22">
        <f t="shared" si="244"/>
        <v>0</v>
      </c>
      <c r="AE799" s="22">
        <f t="shared" si="245"/>
        <v>0</v>
      </c>
      <c r="AF799" s="22">
        <f t="shared" si="246"/>
        <v>0</v>
      </c>
      <c r="AG799" s="22">
        <f t="shared" si="247"/>
        <v>0</v>
      </c>
      <c r="AH799" s="22">
        <f t="shared" si="248"/>
        <v>0</v>
      </c>
      <c r="AI799" s="43" t="str">
        <f t="shared" si="249"/>
        <v>n/a</v>
      </c>
      <c r="AJ799" s="2" t="str">
        <f t="shared" si="232"/>
        <v>2018-19 Summer</v>
      </c>
      <c r="AK799" s="2" t="str">
        <f t="shared" si="233"/>
        <v>2017-18 Summer</v>
      </c>
      <c r="AL799" s="127">
        <v>0</v>
      </c>
    </row>
    <row r="800" spans="1:38">
      <c r="A800" s="46">
        <v>42998</v>
      </c>
      <c r="B800" s="13" t="str">
        <f t="shared" si="234"/>
        <v>Sep</v>
      </c>
      <c r="C800" s="182"/>
      <c r="D800" s="182"/>
      <c r="E800" s="182"/>
      <c r="F800" s="182"/>
      <c r="G800" s="182"/>
      <c r="H800" s="182"/>
      <c r="I800" s="12">
        <f>VLOOKUP($B800,'Gas wholesale lookups'!$A$4:$L$15,'Inputs - Gas wholesale index'!I$2,FALSE)</f>
        <v>291847.5</v>
      </c>
      <c r="J800" s="12">
        <f>VLOOKUP($B800,'Gas wholesale lookups'!$A$4:$L$15,'Inputs - Gas wholesale index'!J$2,FALSE)</f>
        <v>332991.45454545453</v>
      </c>
      <c r="K800" s="12">
        <f>VLOOKUP($B800,'Gas wholesale lookups'!$A$4:$L$15,'Inputs - Gas wholesale index'!K$2,FALSE)</f>
        <v>208526.18181818182</v>
      </c>
      <c r="L800" s="12">
        <f>VLOOKUP($B800,'Gas wholesale lookups'!$A$4:$L$15,'Inputs - Gas wholesale index'!L$2,FALSE)</f>
        <v>166168.27272727274</v>
      </c>
      <c r="M800" s="12">
        <f>VLOOKUP($B800,'Gas wholesale lookups'!$A$4:$L$15,'Inputs - Gas wholesale index'!M$2,FALSE)</f>
        <v>291847.5</v>
      </c>
      <c r="N800" s="12">
        <f>VLOOKUP($B800,'Gas wholesale lookups'!$A$4:$L$15,'Inputs - Gas wholesale index'!N$2,FALSE)</f>
        <v>332991.45454545453</v>
      </c>
      <c r="O800" s="37">
        <f>VLOOKUP($B800,'Gas wholesale lookups'!$A$4:$R$15,'Inputs - Gas wholesale index'!O$2,FALSE)</f>
        <v>0</v>
      </c>
      <c r="P800" s="37">
        <f>VLOOKUP($B800,'Gas wholesale lookups'!$A$4:$R$15,'Inputs - Gas wholesale index'!P$2,FALSE)</f>
        <v>0</v>
      </c>
      <c r="Q800" s="37">
        <f>VLOOKUP($B800,'Gas wholesale lookups'!$A$4:$R$15,'Inputs - Gas wholesale index'!Q$2,FALSE)</f>
        <v>1</v>
      </c>
      <c r="R800" s="37">
        <f>VLOOKUP($B800,'Gas wholesale lookups'!$A$4:$R$15,'Inputs - Gas wholesale index'!R$2,FALSE)</f>
        <v>1</v>
      </c>
      <c r="S800" s="37">
        <f>VLOOKUP($B800,'Gas wholesale lookups'!$A$4:$R$15,'Inputs - Gas wholesale index'!S$2,FALSE)</f>
        <v>1</v>
      </c>
      <c r="T800" s="37">
        <f>VLOOKUP($B800,'Gas wholesale lookups'!$A$4:$R$15,'Inputs - Gas wholesale index'!T$2,FALSE)</f>
        <v>1</v>
      </c>
      <c r="U800" s="12">
        <f t="shared" si="235"/>
        <v>0</v>
      </c>
      <c r="V800" s="12">
        <f t="shared" si="236"/>
        <v>0</v>
      </c>
      <c r="W800" s="12">
        <f t="shared" si="237"/>
        <v>208526.18181818182</v>
      </c>
      <c r="X800" s="12">
        <f t="shared" si="238"/>
        <v>166168.27272727274</v>
      </c>
      <c r="Y800" s="12">
        <f t="shared" si="239"/>
        <v>291847.5</v>
      </c>
      <c r="Z800" s="12">
        <f t="shared" si="240"/>
        <v>332991.45454545453</v>
      </c>
      <c r="AA800" s="12">
        <f t="shared" si="241"/>
        <v>999533.40909090918</v>
      </c>
      <c r="AB800" s="22">
        <f t="shared" si="242"/>
        <v>0</v>
      </c>
      <c r="AC800" s="22">
        <f t="shared" si="243"/>
        <v>0</v>
      </c>
      <c r="AD800" s="22">
        <f t="shared" si="244"/>
        <v>0</v>
      </c>
      <c r="AE800" s="22">
        <f t="shared" si="245"/>
        <v>0</v>
      </c>
      <c r="AF800" s="22">
        <f t="shared" si="246"/>
        <v>0</v>
      </c>
      <c r="AG800" s="22">
        <f t="shared" si="247"/>
        <v>0</v>
      </c>
      <c r="AH800" s="22">
        <f t="shared" si="248"/>
        <v>0</v>
      </c>
      <c r="AI800" s="43" t="str">
        <f t="shared" si="249"/>
        <v>n/a</v>
      </c>
      <c r="AJ800" s="2" t="str">
        <f t="shared" si="232"/>
        <v>2018-19 Summer</v>
      </c>
      <c r="AK800" s="2" t="str">
        <f t="shared" si="233"/>
        <v>2017-18 Summer</v>
      </c>
      <c r="AL800" s="127">
        <v>0</v>
      </c>
    </row>
    <row r="801" spans="1:38">
      <c r="A801" s="46">
        <v>42999</v>
      </c>
      <c r="B801" s="13" t="str">
        <f t="shared" si="234"/>
        <v>Sep</v>
      </c>
      <c r="C801" s="182"/>
      <c r="D801" s="182"/>
      <c r="E801" s="182"/>
      <c r="F801" s="182"/>
      <c r="G801" s="182"/>
      <c r="H801" s="182"/>
      <c r="I801" s="12">
        <f>VLOOKUP($B801,'Gas wholesale lookups'!$A$4:$L$15,'Inputs - Gas wholesale index'!I$2,FALSE)</f>
        <v>291847.5</v>
      </c>
      <c r="J801" s="12">
        <f>VLOOKUP($B801,'Gas wholesale lookups'!$A$4:$L$15,'Inputs - Gas wholesale index'!J$2,FALSE)</f>
        <v>332991.45454545453</v>
      </c>
      <c r="K801" s="12">
        <f>VLOOKUP($B801,'Gas wholesale lookups'!$A$4:$L$15,'Inputs - Gas wholesale index'!K$2,FALSE)</f>
        <v>208526.18181818182</v>
      </c>
      <c r="L801" s="12">
        <f>VLOOKUP($B801,'Gas wholesale lookups'!$A$4:$L$15,'Inputs - Gas wholesale index'!L$2,FALSE)</f>
        <v>166168.27272727274</v>
      </c>
      <c r="M801" s="12">
        <f>VLOOKUP($B801,'Gas wholesale lookups'!$A$4:$L$15,'Inputs - Gas wholesale index'!M$2,FALSE)</f>
        <v>291847.5</v>
      </c>
      <c r="N801" s="12">
        <f>VLOOKUP($B801,'Gas wholesale lookups'!$A$4:$L$15,'Inputs - Gas wholesale index'!N$2,FALSE)</f>
        <v>332991.45454545453</v>
      </c>
      <c r="O801" s="37">
        <f>VLOOKUP($B801,'Gas wholesale lookups'!$A$4:$R$15,'Inputs - Gas wholesale index'!O$2,FALSE)</f>
        <v>0</v>
      </c>
      <c r="P801" s="37">
        <f>VLOOKUP($B801,'Gas wholesale lookups'!$A$4:$R$15,'Inputs - Gas wholesale index'!P$2,FALSE)</f>
        <v>0</v>
      </c>
      <c r="Q801" s="37">
        <f>VLOOKUP($B801,'Gas wholesale lookups'!$A$4:$R$15,'Inputs - Gas wholesale index'!Q$2,FALSE)</f>
        <v>1</v>
      </c>
      <c r="R801" s="37">
        <f>VLOOKUP($B801,'Gas wholesale lookups'!$A$4:$R$15,'Inputs - Gas wholesale index'!R$2,FALSE)</f>
        <v>1</v>
      </c>
      <c r="S801" s="37">
        <f>VLOOKUP($B801,'Gas wholesale lookups'!$A$4:$R$15,'Inputs - Gas wholesale index'!S$2,FALSE)</f>
        <v>1</v>
      </c>
      <c r="T801" s="37">
        <f>VLOOKUP($B801,'Gas wholesale lookups'!$A$4:$R$15,'Inputs - Gas wholesale index'!T$2,FALSE)</f>
        <v>1</v>
      </c>
      <c r="U801" s="12">
        <f t="shared" si="235"/>
        <v>0</v>
      </c>
      <c r="V801" s="12">
        <f t="shared" si="236"/>
        <v>0</v>
      </c>
      <c r="W801" s="12">
        <f t="shared" si="237"/>
        <v>208526.18181818182</v>
      </c>
      <c r="X801" s="12">
        <f t="shared" si="238"/>
        <v>166168.27272727274</v>
      </c>
      <c r="Y801" s="12">
        <f t="shared" si="239"/>
        <v>291847.5</v>
      </c>
      <c r="Z801" s="12">
        <f t="shared" si="240"/>
        <v>332991.45454545453</v>
      </c>
      <c r="AA801" s="12">
        <f t="shared" si="241"/>
        <v>999533.40909090918</v>
      </c>
      <c r="AB801" s="22">
        <f t="shared" si="242"/>
        <v>0</v>
      </c>
      <c r="AC801" s="22">
        <f t="shared" si="243"/>
        <v>0</v>
      </c>
      <c r="AD801" s="22">
        <f t="shared" si="244"/>
        <v>0</v>
      </c>
      <c r="AE801" s="22">
        <f t="shared" si="245"/>
        <v>0</v>
      </c>
      <c r="AF801" s="22">
        <f t="shared" si="246"/>
        <v>0</v>
      </c>
      <c r="AG801" s="22">
        <f t="shared" si="247"/>
        <v>0</v>
      </c>
      <c r="AH801" s="22">
        <f t="shared" si="248"/>
        <v>0</v>
      </c>
      <c r="AI801" s="43" t="str">
        <f t="shared" si="249"/>
        <v>n/a</v>
      </c>
      <c r="AJ801" s="2" t="str">
        <f t="shared" si="232"/>
        <v>2018-19 Summer</v>
      </c>
      <c r="AK801" s="2" t="str">
        <f t="shared" si="233"/>
        <v>2017-18 Summer</v>
      </c>
      <c r="AL801" s="127">
        <v>0</v>
      </c>
    </row>
    <row r="802" spans="1:38">
      <c r="A802" s="46">
        <v>43000</v>
      </c>
      <c r="B802" s="13" t="str">
        <f t="shared" si="234"/>
        <v>Sep</v>
      </c>
      <c r="C802" s="182"/>
      <c r="D802" s="182"/>
      <c r="E802" s="182"/>
      <c r="F802" s="182"/>
      <c r="G802" s="182"/>
      <c r="H802" s="182"/>
      <c r="I802" s="12">
        <f>VLOOKUP($B802,'Gas wholesale lookups'!$A$4:$L$15,'Inputs - Gas wholesale index'!I$2,FALSE)</f>
        <v>291847.5</v>
      </c>
      <c r="J802" s="12">
        <f>VLOOKUP($B802,'Gas wholesale lookups'!$A$4:$L$15,'Inputs - Gas wholesale index'!J$2,FALSE)</f>
        <v>332991.45454545453</v>
      </c>
      <c r="K802" s="12">
        <f>VLOOKUP($B802,'Gas wholesale lookups'!$A$4:$L$15,'Inputs - Gas wholesale index'!K$2,FALSE)</f>
        <v>208526.18181818182</v>
      </c>
      <c r="L802" s="12">
        <f>VLOOKUP($B802,'Gas wholesale lookups'!$A$4:$L$15,'Inputs - Gas wholesale index'!L$2,FALSE)</f>
        <v>166168.27272727274</v>
      </c>
      <c r="M802" s="12">
        <f>VLOOKUP($B802,'Gas wholesale lookups'!$A$4:$L$15,'Inputs - Gas wholesale index'!M$2,FALSE)</f>
        <v>291847.5</v>
      </c>
      <c r="N802" s="12">
        <f>VLOOKUP($B802,'Gas wholesale lookups'!$A$4:$L$15,'Inputs - Gas wholesale index'!N$2,FALSE)</f>
        <v>332991.45454545453</v>
      </c>
      <c r="O802" s="37">
        <f>VLOOKUP($B802,'Gas wholesale lookups'!$A$4:$R$15,'Inputs - Gas wholesale index'!O$2,FALSE)</f>
        <v>0</v>
      </c>
      <c r="P802" s="37">
        <f>VLOOKUP($B802,'Gas wholesale lookups'!$A$4:$R$15,'Inputs - Gas wholesale index'!P$2,FALSE)</f>
        <v>0</v>
      </c>
      <c r="Q802" s="37">
        <f>VLOOKUP($B802,'Gas wholesale lookups'!$A$4:$R$15,'Inputs - Gas wholesale index'!Q$2,FALSE)</f>
        <v>1</v>
      </c>
      <c r="R802" s="37">
        <f>VLOOKUP($B802,'Gas wholesale lookups'!$A$4:$R$15,'Inputs - Gas wholesale index'!R$2,FALSE)</f>
        <v>1</v>
      </c>
      <c r="S802" s="37">
        <f>VLOOKUP($B802,'Gas wholesale lookups'!$A$4:$R$15,'Inputs - Gas wholesale index'!S$2,FALSE)</f>
        <v>1</v>
      </c>
      <c r="T802" s="37">
        <f>VLOOKUP($B802,'Gas wholesale lookups'!$A$4:$R$15,'Inputs - Gas wholesale index'!T$2,FALSE)</f>
        <v>1</v>
      </c>
      <c r="U802" s="12">
        <f t="shared" si="235"/>
        <v>0</v>
      </c>
      <c r="V802" s="12">
        <f t="shared" si="236"/>
        <v>0</v>
      </c>
      <c r="W802" s="12">
        <f t="shared" si="237"/>
        <v>208526.18181818182</v>
      </c>
      <c r="X802" s="12">
        <f t="shared" si="238"/>
        <v>166168.27272727274</v>
      </c>
      <c r="Y802" s="12">
        <f t="shared" si="239"/>
        <v>291847.5</v>
      </c>
      <c r="Z802" s="12">
        <f t="shared" si="240"/>
        <v>332991.45454545453</v>
      </c>
      <c r="AA802" s="12">
        <f t="shared" si="241"/>
        <v>999533.40909090918</v>
      </c>
      <c r="AB802" s="22">
        <f t="shared" si="242"/>
        <v>0</v>
      </c>
      <c r="AC802" s="22">
        <f t="shared" si="243"/>
        <v>0</v>
      </c>
      <c r="AD802" s="22">
        <f t="shared" si="244"/>
        <v>0</v>
      </c>
      <c r="AE802" s="22">
        <f t="shared" si="245"/>
        <v>0</v>
      </c>
      <c r="AF802" s="22">
        <f t="shared" si="246"/>
        <v>0</v>
      </c>
      <c r="AG802" s="22">
        <f t="shared" si="247"/>
        <v>0</v>
      </c>
      <c r="AH802" s="22">
        <f t="shared" si="248"/>
        <v>0</v>
      </c>
      <c r="AI802" s="43" t="str">
        <f t="shared" si="249"/>
        <v>n/a</v>
      </c>
      <c r="AJ802" s="2" t="str">
        <f t="shared" si="232"/>
        <v>2018-19 Summer</v>
      </c>
      <c r="AK802" s="2" t="str">
        <f t="shared" si="233"/>
        <v>2017-18 Summer</v>
      </c>
      <c r="AL802" s="127">
        <v>0</v>
      </c>
    </row>
    <row r="803" spans="1:38">
      <c r="A803" s="46">
        <v>43003</v>
      </c>
      <c r="B803" s="13" t="str">
        <f t="shared" si="234"/>
        <v>Sep</v>
      </c>
      <c r="C803" s="182"/>
      <c r="D803" s="182"/>
      <c r="E803" s="182"/>
      <c r="F803" s="182"/>
      <c r="G803" s="182"/>
      <c r="H803" s="182"/>
      <c r="I803" s="12">
        <f>VLOOKUP($B803,'Gas wholesale lookups'!$A$4:$L$15,'Inputs - Gas wholesale index'!I$2,FALSE)</f>
        <v>291847.5</v>
      </c>
      <c r="J803" s="12">
        <f>VLOOKUP($B803,'Gas wholesale lookups'!$A$4:$L$15,'Inputs - Gas wholesale index'!J$2,FALSE)</f>
        <v>332991.45454545453</v>
      </c>
      <c r="K803" s="12">
        <f>VLOOKUP($B803,'Gas wholesale lookups'!$A$4:$L$15,'Inputs - Gas wholesale index'!K$2,FALSE)</f>
        <v>208526.18181818182</v>
      </c>
      <c r="L803" s="12">
        <f>VLOOKUP($B803,'Gas wholesale lookups'!$A$4:$L$15,'Inputs - Gas wholesale index'!L$2,FALSE)</f>
        <v>166168.27272727274</v>
      </c>
      <c r="M803" s="12">
        <f>VLOOKUP($B803,'Gas wholesale lookups'!$A$4:$L$15,'Inputs - Gas wholesale index'!M$2,FALSE)</f>
        <v>291847.5</v>
      </c>
      <c r="N803" s="12">
        <f>VLOOKUP($B803,'Gas wholesale lookups'!$A$4:$L$15,'Inputs - Gas wholesale index'!N$2,FALSE)</f>
        <v>332991.45454545453</v>
      </c>
      <c r="O803" s="37">
        <f>VLOOKUP($B803,'Gas wholesale lookups'!$A$4:$R$15,'Inputs - Gas wholesale index'!O$2,FALSE)</f>
        <v>0</v>
      </c>
      <c r="P803" s="37">
        <f>VLOOKUP($B803,'Gas wholesale lookups'!$A$4:$R$15,'Inputs - Gas wholesale index'!P$2,FALSE)</f>
        <v>0</v>
      </c>
      <c r="Q803" s="37">
        <f>VLOOKUP($B803,'Gas wholesale lookups'!$A$4:$R$15,'Inputs - Gas wholesale index'!Q$2,FALSE)</f>
        <v>1</v>
      </c>
      <c r="R803" s="37">
        <f>VLOOKUP($B803,'Gas wholesale lookups'!$A$4:$R$15,'Inputs - Gas wholesale index'!R$2,FALSE)</f>
        <v>1</v>
      </c>
      <c r="S803" s="37">
        <f>VLOOKUP($B803,'Gas wholesale lookups'!$A$4:$R$15,'Inputs - Gas wholesale index'!S$2,FALSE)</f>
        <v>1</v>
      </c>
      <c r="T803" s="37">
        <f>VLOOKUP($B803,'Gas wholesale lookups'!$A$4:$R$15,'Inputs - Gas wholesale index'!T$2,FALSE)</f>
        <v>1</v>
      </c>
      <c r="U803" s="12">
        <f t="shared" si="235"/>
        <v>0</v>
      </c>
      <c r="V803" s="12">
        <f t="shared" si="236"/>
        <v>0</v>
      </c>
      <c r="W803" s="12">
        <f t="shared" si="237"/>
        <v>208526.18181818182</v>
      </c>
      <c r="X803" s="12">
        <f t="shared" si="238"/>
        <v>166168.27272727274</v>
      </c>
      <c r="Y803" s="12">
        <f t="shared" si="239"/>
        <v>291847.5</v>
      </c>
      <c r="Z803" s="12">
        <f t="shared" si="240"/>
        <v>332991.45454545453</v>
      </c>
      <c r="AA803" s="12">
        <f t="shared" si="241"/>
        <v>999533.40909090918</v>
      </c>
      <c r="AB803" s="22">
        <f t="shared" si="242"/>
        <v>0</v>
      </c>
      <c r="AC803" s="22">
        <f t="shared" si="243"/>
        <v>0</v>
      </c>
      <c r="AD803" s="22">
        <f t="shared" si="244"/>
        <v>0</v>
      </c>
      <c r="AE803" s="22">
        <f t="shared" si="245"/>
        <v>0</v>
      </c>
      <c r="AF803" s="22">
        <f t="shared" si="246"/>
        <v>0</v>
      </c>
      <c r="AG803" s="22">
        <f t="shared" si="247"/>
        <v>0</v>
      </c>
      <c r="AH803" s="22">
        <f t="shared" si="248"/>
        <v>0</v>
      </c>
      <c r="AI803" s="43" t="str">
        <f t="shared" si="249"/>
        <v>n/a</v>
      </c>
      <c r="AJ803" s="2" t="str">
        <f t="shared" si="232"/>
        <v>2018-19 Summer</v>
      </c>
      <c r="AK803" s="2" t="str">
        <f t="shared" si="233"/>
        <v>2017-18 Summer</v>
      </c>
      <c r="AL803" s="127">
        <v>0</v>
      </c>
    </row>
    <row r="804" spans="1:38">
      <c r="A804" s="46">
        <v>43004</v>
      </c>
      <c r="B804" s="13" t="str">
        <f t="shared" si="234"/>
        <v>Sep</v>
      </c>
      <c r="C804" s="182"/>
      <c r="D804" s="182"/>
      <c r="E804" s="182"/>
      <c r="F804" s="182"/>
      <c r="G804" s="182"/>
      <c r="H804" s="182"/>
      <c r="I804" s="12">
        <f>VLOOKUP($B804,'Gas wholesale lookups'!$A$4:$L$15,'Inputs - Gas wholesale index'!I$2,FALSE)</f>
        <v>291847.5</v>
      </c>
      <c r="J804" s="12">
        <f>VLOOKUP($B804,'Gas wholesale lookups'!$A$4:$L$15,'Inputs - Gas wholesale index'!J$2,FALSE)</f>
        <v>332991.45454545453</v>
      </c>
      <c r="K804" s="12">
        <f>VLOOKUP($B804,'Gas wholesale lookups'!$A$4:$L$15,'Inputs - Gas wholesale index'!K$2,FALSE)</f>
        <v>208526.18181818182</v>
      </c>
      <c r="L804" s="12">
        <f>VLOOKUP($B804,'Gas wholesale lookups'!$A$4:$L$15,'Inputs - Gas wholesale index'!L$2,FALSE)</f>
        <v>166168.27272727274</v>
      </c>
      <c r="M804" s="12">
        <f>VLOOKUP($B804,'Gas wholesale lookups'!$A$4:$L$15,'Inputs - Gas wholesale index'!M$2,FALSE)</f>
        <v>291847.5</v>
      </c>
      <c r="N804" s="12">
        <f>VLOOKUP($B804,'Gas wholesale lookups'!$A$4:$L$15,'Inputs - Gas wholesale index'!N$2,FALSE)</f>
        <v>332991.45454545453</v>
      </c>
      <c r="O804" s="37">
        <f>VLOOKUP($B804,'Gas wholesale lookups'!$A$4:$R$15,'Inputs - Gas wholesale index'!O$2,FALSE)</f>
        <v>0</v>
      </c>
      <c r="P804" s="37">
        <f>VLOOKUP($B804,'Gas wholesale lookups'!$A$4:$R$15,'Inputs - Gas wholesale index'!P$2,FALSE)</f>
        <v>0</v>
      </c>
      <c r="Q804" s="37">
        <f>VLOOKUP($B804,'Gas wholesale lookups'!$A$4:$R$15,'Inputs - Gas wholesale index'!Q$2,FALSE)</f>
        <v>1</v>
      </c>
      <c r="R804" s="37">
        <f>VLOOKUP($B804,'Gas wholesale lookups'!$A$4:$R$15,'Inputs - Gas wholesale index'!R$2,FALSE)</f>
        <v>1</v>
      </c>
      <c r="S804" s="37">
        <f>VLOOKUP($B804,'Gas wholesale lookups'!$A$4:$R$15,'Inputs - Gas wholesale index'!S$2,FALSE)</f>
        <v>1</v>
      </c>
      <c r="T804" s="37">
        <f>VLOOKUP($B804,'Gas wholesale lookups'!$A$4:$R$15,'Inputs - Gas wholesale index'!T$2,FALSE)</f>
        <v>1</v>
      </c>
      <c r="U804" s="12">
        <f t="shared" si="235"/>
        <v>0</v>
      </c>
      <c r="V804" s="12">
        <f t="shared" si="236"/>
        <v>0</v>
      </c>
      <c r="W804" s="12">
        <f t="shared" si="237"/>
        <v>208526.18181818182</v>
      </c>
      <c r="X804" s="12">
        <f t="shared" si="238"/>
        <v>166168.27272727274</v>
      </c>
      <c r="Y804" s="12">
        <f t="shared" si="239"/>
        <v>291847.5</v>
      </c>
      <c r="Z804" s="12">
        <f t="shared" si="240"/>
        <v>332991.45454545453</v>
      </c>
      <c r="AA804" s="12">
        <f t="shared" si="241"/>
        <v>999533.40909090918</v>
      </c>
      <c r="AB804" s="22">
        <f t="shared" si="242"/>
        <v>0</v>
      </c>
      <c r="AC804" s="22">
        <f t="shared" si="243"/>
        <v>0</v>
      </c>
      <c r="AD804" s="22">
        <f t="shared" si="244"/>
        <v>0</v>
      </c>
      <c r="AE804" s="22">
        <f t="shared" si="245"/>
        <v>0</v>
      </c>
      <c r="AF804" s="22">
        <f t="shared" si="246"/>
        <v>0</v>
      </c>
      <c r="AG804" s="22">
        <f t="shared" si="247"/>
        <v>0</v>
      </c>
      <c r="AH804" s="22">
        <f t="shared" si="248"/>
        <v>0</v>
      </c>
      <c r="AI804" s="43" t="str">
        <f t="shared" si="249"/>
        <v>n/a</v>
      </c>
      <c r="AJ804" s="2" t="str">
        <f t="shared" si="232"/>
        <v>2018-19 Summer</v>
      </c>
      <c r="AK804" s="2" t="str">
        <f t="shared" si="233"/>
        <v>2017-18 Summer</v>
      </c>
      <c r="AL804" s="127">
        <v>0</v>
      </c>
    </row>
    <row r="805" spans="1:38">
      <c r="A805" s="46">
        <v>43005</v>
      </c>
      <c r="B805" s="13" t="str">
        <f t="shared" si="234"/>
        <v>Sep</v>
      </c>
      <c r="C805" s="182"/>
      <c r="D805" s="182"/>
      <c r="E805" s="182"/>
      <c r="F805" s="182"/>
      <c r="G805" s="182"/>
      <c r="H805" s="182"/>
      <c r="I805" s="12">
        <f>VLOOKUP($B805,'Gas wholesale lookups'!$A$4:$L$15,'Inputs - Gas wholesale index'!I$2,FALSE)</f>
        <v>291847.5</v>
      </c>
      <c r="J805" s="12">
        <f>VLOOKUP($B805,'Gas wholesale lookups'!$A$4:$L$15,'Inputs - Gas wholesale index'!J$2,FALSE)</f>
        <v>332991.45454545453</v>
      </c>
      <c r="K805" s="12">
        <f>VLOOKUP($B805,'Gas wholesale lookups'!$A$4:$L$15,'Inputs - Gas wholesale index'!K$2,FALSE)</f>
        <v>208526.18181818182</v>
      </c>
      <c r="L805" s="12">
        <f>VLOOKUP($B805,'Gas wholesale lookups'!$A$4:$L$15,'Inputs - Gas wholesale index'!L$2,FALSE)</f>
        <v>166168.27272727274</v>
      </c>
      <c r="M805" s="12">
        <f>VLOOKUP($B805,'Gas wholesale lookups'!$A$4:$L$15,'Inputs - Gas wholesale index'!M$2,FALSE)</f>
        <v>291847.5</v>
      </c>
      <c r="N805" s="12">
        <f>VLOOKUP($B805,'Gas wholesale lookups'!$A$4:$L$15,'Inputs - Gas wholesale index'!N$2,FALSE)</f>
        <v>332991.45454545453</v>
      </c>
      <c r="O805" s="37">
        <f>VLOOKUP($B805,'Gas wholesale lookups'!$A$4:$R$15,'Inputs - Gas wholesale index'!O$2,FALSE)</f>
        <v>0</v>
      </c>
      <c r="P805" s="37">
        <f>VLOOKUP($B805,'Gas wholesale lookups'!$A$4:$R$15,'Inputs - Gas wholesale index'!P$2,FALSE)</f>
        <v>0</v>
      </c>
      <c r="Q805" s="37">
        <f>VLOOKUP($B805,'Gas wholesale lookups'!$A$4:$R$15,'Inputs - Gas wholesale index'!Q$2,FALSE)</f>
        <v>1</v>
      </c>
      <c r="R805" s="37">
        <f>VLOOKUP($B805,'Gas wholesale lookups'!$A$4:$R$15,'Inputs - Gas wholesale index'!R$2,FALSE)</f>
        <v>1</v>
      </c>
      <c r="S805" s="37">
        <f>VLOOKUP($B805,'Gas wholesale lookups'!$A$4:$R$15,'Inputs - Gas wholesale index'!S$2,FALSE)</f>
        <v>1</v>
      </c>
      <c r="T805" s="37">
        <f>VLOOKUP($B805,'Gas wholesale lookups'!$A$4:$R$15,'Inputs - Gas wholesale index'!T$2,FALSE)</f>
        <v>1</v>
      </c>
      <c r="U805" s="12">
        <f t="shared" si="235"/>
        <v>0</v>
      </c>
      <c r="V805" s="12">
        <f t="shared" si="236"/>
        <v>0</v>
      </c>
      <c r="W805" s="12">
        <f t="shared" si="237"/>
        <v>208526.18181818182</v>
      </c>
      <c r="X805" s="12">
        <f t="shared" si="238"/>
        <v>166168.27272727274</v>
      </c>
      <c r="Y805" s="12">
        <f t="shared" si="239"/>
        <v>291847.5</v>
      </c>
      <c r="Z805" s="12">
        <f t="shared" si="240"/>
        <v>332991.45454545453</v>
      </c>
      <c r="AA805" s="12">
        <f t="shared" si="241"/>
        <v>999533.40909090918</v>
      </c>
      <c r="AB805" s="22">
        <f t="shared" si="242"/>
        <v>0</v>
      </c>
      <c r="AC805" s="22">
        <f t="shared" si="243"/>
        <v>0</v>
      </c>
      <c r="AD805" s="22">
        <f t="shared" si="244"/>
        <v>0</v>
      </c>
      <c r="AE805" s="22">
        <f t="shared" si="245"/>
        <v>0</v>
      </c>
      <c r="AF805" s="22">
        <f t="shared" si="246"/>
        <v>0</v>
      </c>
      <c r="AG805" s="22">
        <f t="shared" si="247"/>
        <v>0</v>
      </c>
      <c r="AH805" s="22">
        <f t="shared" si="248"/>
        <v>0</v>
      </c>
      <c r="AI805" s="43" t="str">
        <f t="shared" si="249"/>
        <v>n/a</v>
      </c>
      <c r="AJ805" s="2" t="str">
        <f t="shared" si="232"/>
        <v>2018-19 Summer</v>
      </c>
      <c r="AK805" s="2" t="str">
        <f t="shared" si="233"/>
        <v>2017-18 Summer</v>
      </c>
      <c r="AL805" s="127">
        <v>0</v>
      </c>
    </row>
    <row r="806" spans="1:38">
      <c r="A806" s="46">
        <v>43006</v>
      </c>
      <c r="B806" s="13" t="str">
        <f t="shared" si="234"/>
        <v>Sep</v>
      </c>
      <c r="C806" s="182"/>
      <c r="D806" s="182"/>
      <c r="E806" s="182"/>
      <c r="F806" s="182"/>
      <c r="G806" s="182"/>
      <c r="H806" s="182"/>
      <c r="I806" s="12">
        <f>VLOOKUP($B806,'Gas wholesale lookups'!$A$4:$L$15,'Inputs - Gas wholesale index'!I$2,FALSE)</f>
        <v>291847.5</v>
      </c>
      <c r="J806" s="12">
        <f>VLOOKUP($B806,'Gas wholesale lookups'!$A$4:$L$15,'Inputs - Gas wholesale index'!J$2,FALSE)</f>
        <v>332991.45454545453</v>
      </c>
      <c r="K806" s="12">
        <f>VLOOKUP($B806,'Gas wholesale lookups'!$A$4:$L$15,'Inputs - Gas wholesale index'!K$2,FALSE)</f>
        <v>208526.18181818182</v>
      </c>
      <c r="L806" s="12">
        <f>VLOOKUP($B806,'Gas wholesale lookups'!$A$4:$L$15,'Inputs - Gas wholesale index'!L$2,FALSE)</f>
        <v>166168.27272727274</v>
      </c>
      <c r="M806" s="12">
        <f>VLOOKUP($B806,'Gas wholesale lookups'!$A$4:$L$15,'Inputs - Gas wholesale index'!M$2,FALSE)</f>
        <v>291847.5</v>
      </c>
      <c r="N806" s="12">
        <f>VLOOKUP($B806,'Gas wholesale lookups'!$A$4:$L$15,'Inputs - Gas wholesale index'!N$2,FALSE)</f>
        <v>332991.45454545453</v>
      </c>
      <c r="O806" s="37">
        <f>VLOOKUP($B806,'Gas wholesale lookups'!$A$4:$R$15,'Inputs - Gas wholesale index'!O$2,FALSE)</f>
        <v>0</v>
      </c>
      <c r="P806" s="37">
        <f>VLOOKUP($B806,'Gas wholesale lookups'!$A$4:$R$15,'Inputs - Gas wholesale index'!P$2,FALSE)</f>
        <v>0</v>
      </c>
      <c r="Q806" s="37">
        <f>VLOOKUP($B806,'Gas wholesale lookups'!$A$4:$R$15,'Inputs - Gas wholesale index'!Q$2,FALSE)</f>
        <v>1</v>
      </c>
      <c r="R806" s="37">
        <f>VLOOKUP($B806,'Gas wholesale lookups'!$A$4:$R$15,'Inputs - Gas wholesale index'!R$2,FALSE)</f>
        <v>1</v>
      </c>
      <c r="S806" s="37">
        <f>VLOOKUP($B806,'Gas wholesale lookups'!$A$4:$R$15,'Inputs - Gas wholesale index'!S$2,FALSE)</f>
        <v>1</v>
      </c>
      <c r="T806" s="37">
        <f>VLOOKUP($B806,'Gas wholesale lookups'!$A$4:$R$15,'Inputs - Gas wholesale index'!T$2,FALSE)</f>
        <v>1</v>
      </c>
      <c r="U806" s="12">
        <f t="shared" si="235"/>
        <v>0</v>
      </c>
      <c r="V806" s="12">
        <f t="shared" si="236"/>
        <v>0</v>
      </c>
      <c r="W806" s="12">
        <f t="shared" si="237"/>
        <v>208526.18181818182</v>
      </c>
      <c r="X806" s="12">
        <f t="shared" si="238"/>
        <v>166168.27272727274</v>
      </c>
      <c r="Y806" s="12">
        <f t="shared" si="239"/>
        <v>291847.5</v>
      </c>
      <c r="Z806" s="12">
        <f t="shared" si="240"/>
        <v>332991.45454545453</v>
      </c>
      <c r="AA806" s="12">
        <f t="shared" si="241"/>
        <v>999533.40909090918</v>
      </c>
      <c r="AB806" s="22">
        <f t="shared" si="242"/>
        <v>0</v>
      </c>
      <c r="AC806" s="22">
        <f t="shared" si="243"/>
        <v>0</v>
      </c>
      <c r="AD806" s="22">
        <f t="shared" si="244"/>
        <v>0</v>
      </c>
      <c r="AE806" s="22">
        <f t="shared" si="245"/>
        <v>0</v>
      </c>
      <c r="AF806" s="22">
        <f t="shared" si="246"/>
        <v>0</v>
      </c>
      <c r="AG806" s="22">
        <f t="shared" si="247"/>
        <v>0</v>
      </c>
      <c r="AH806" s="22">
        <f t="shared" si="248"/>
        <v>0</v>
      </c>
      <c r="AI806" s="43" t="str">
        <f t="shared" si="249"/>
        <v>n/a</v>
      </c>
      <c r="AJ806" s="2" t="str">
        <f t="shared" si="232"/>
        <v>2018-19 Summer</v>
      </c>
      <c r="AK806" s="2" t="str">
        <f t="shared" si="233"/>
        <v>2017-18 Summer</v>
      </c>
      <c r="AL806" s="127">
        <v>0</v>
      </c>
    </row>
    <row r="807" spans="1:38">
      <c r="A807" s="46">
        <v>43007</v>
      </c>
      <c r="B807" s="13" t="str">
        <f t="shared" si="234"/>
        <v>Sep</v>
      </c>
      <c r="C807" s="182"/>
      <c r="D807" s="182"/>
      <c r="E807" s="182"/>
      <c r="F807" s="182"/>
      <c r="G807" s="182"/>
      <c r="H807" s="182"/>
      <c r="I807" s="12">
        <f>VLOOKUP($B807,'Gas wholesale lookups'!$A$4:$L$15,'Inputs - Gas wholesale index'!I$2,FALSE)</f>
        <v>291847.5</v>
      </c>
      <c r="J807" s="12">
        <f>VLOOKUP($B807,'Gas wholesale lookups'!$A$4:$L$15,'Inputs - Gas wholesale index'!J$2,FALSE)</f>
        <v>332991.45454545453</v>
      </c>
      <c r="K807" s="12">
        <f>VLOOKUP($B807,'Gas wholesale lookups'!$A$4:$L$15,'Inputs - Gas wholesale index'!K$2,FALSE)</f>
        <v>208526.18181818182</v>
      </c>
      <c r="L807" s="12">
        <f>VLOOKUP($B807,'Gas wholesale lookups'!$A$4:$L$15,'Inputs - Gas wholesale index'!L$2,FALSE)</f>
        <v>166168.27272727274</v>
      </c>
      <c r="M807" s="12">
        <f>VLOOKUP($B807,'Gas wholesale lookups'!$A$4:$L$15,'Inputs - Gas wholesale index'!M$2,FALSE)</f>
        <v>291847.5</v>
      </c>
      <c r="N807" s="12">
        <f>VLOOKUP($B807,'Gas wholesale lookups'!$A$4:$L$15,'Inputs - Gas wholesale index'!N$2,FALSE)</f>
        <v>332991.45454545453</v>
      </c>
      <c r="O807" s="37">
        <f>VLOOKUP($B807,'Gas wholesale lookups'!$A$4:$R$15,'Inputs - Gas wholesale index'!O$2,FALSE)</f>
        <v>0</v>
      </c>
      <c r="P807" s="37">
        <f>VLOOKUP($B807,'Gas wholesale lookups'!$A$4:$R$15,'Inputs - Gas wholesale index'!P$2,FALSE)</f>
        <v>0</v>
      </c>
      <c r="Q807" s="37">
        <f>VLOOKUP($B807,'Gas wholesale lookups'!$A$4:$R$15,'Inputs - Gas wholesale index'!Q$2,FALSE)</f>
        <v>1</v>
      </c>
      <c r="R807" s="37">
        <f>VLOOKUP($B807,'Gas wholesale lookups'!$A$4:$R$15,'Inputs - Gas wholesale index'!R$2,FALSE)</f>
        <v>1</v>
      </c>
      <c r="S807" s="37">
        <f>VLOOKUP($B807,'Gas wholesale lookups'!$A$4:$R$15,'Inputs - Gas wholesale index'!S$2,FALSE)</f>
        <v>1</v>
      </c>
      <c r="T807" s="37">
        <f>VLOOKUP($B807,'Gas wholesale lookups'!$A$4:$R$15,'Inputs - Gas wholesale index'!T$2,FALSE)</f>
        <v>1</v>
      </c>
      <c r="U807" s="12">
        <f t="shared" si="235"/>
        <v>0</v>
      </c>
      <c r="V807" s="12">
        <f t="shared" si="236"/>
        <v>0</v>
      </c>
      <c r="W807" s="12">
        <f t="shared" si="237"/>
        <v>208526.18181818182</v>
      </c>
      <c r="X807" s="12">
        <f t="shared" si="238"/>
        <v>166168.27272727274</v>
      </c>
      <c r="Y807" s="12">
        <f t="shared" si="239"/>
        <v>291847.5</v>
      </c>
      <c r="Z807" s="12">
        <f t="shared" si="240"/>
        <v>332991.45454545453</v>
      </c>
      <c r="AA807" s="12">
        <f t="shared" si="241"/>
        <v>999533.40909090918</v>
      </c>
      <c r="AB807" s="22">
        <f t="shared" si="242"/>
        <v>0</v>
      </c>
      <c r="AC807" s="22">
        <f t="shared" si="243"/>
        <v>0</v>
      </c>
      <c r="AD807" s="22">
        <f t="shared" si="244"/>
        <v>0</v>
      </c>
      <c r="AE807" s="22">
        <f t="shared" si="245"/>
        <v>0</v>
      </c>
      <c r="AF807" s="22">
        <f t="shared" si="246"/>
        <v>0</v>
      </c>
      <c r="AG807" s="22">
        <f t="shared" si="247"/>
        <v>0</v>
      </c>
      <c r="AH807" s="22">
        <f t="shared" si="248"/>
        <v>0</v>
      </c>
      <c r="AI807" s="43" t="str">
        <f t="shared" si="249"/>
        <v>n/a</v>
      </c>
      <c r="AJ807" s="2" t="str">
        <f t="shared" si="232"/>
        <v>2018-19 Summer</v>
      </c>
      <c r="AK807" s="2" t="str">
        <f t="shared" si="233"/>
        <v>2017-18 Summer</v>
      </c>
      <c r="AL807" s="127">
        <v>0</v>
      </c>
    </row>
    <row r="808" spans="1:38">
      <c r="A808" s="46">
        <v>43010</v>
      </c>
      <c r="B808" s="13" t="str">
        <f t="shared" si="234"/>
        <v>Oct</v>
      </c>
      <c r="C808" s="182"/>
      <c r="D808" s="182"/>
      <c r="E808" s="182"/>
      <c r="F808" s="182"/>
      <c r="G808" s="182"/>
      <c r="H808" s="182"/>
      <c r="I808" s="12">
        <f>VLOOKUP($B808,'Gas wholesale lookups'!$A$4:$L$15,'Inputs - Gas wholesale index'!I$2,FALSE)</f>
        <v>332991.45454545453</v>
      </c>
      <c r="J808" s="12">
        <f>VLOOKUP($B808,'Gas wholesale lookups'!$A$4:$L$15,'Inputs - Gas wholesale index'!J$2,FALSE)</f>
        <v>208526.18181818182</v>
      </c>
      <c r="K808" s="12">
        <f>VLOOKUP($B808,'Gas wholesale lookups'!$A$4:$L$15,'Inputs - Gas wholesale index'!K$2,FALSE)</f>
        <v>166168.27272727274</v>
      </c>
      <c r="L808" s="12">
        <f>VLOOKUP($B808,'Gas wholesale lookups'!$A$4:$L$15,'Inputs - Gas wholesale index'!L$2,FALSE)</f>
        <v>291847.5</v>
      </c>
      <c r="M808" s="12">
        <f>VLOOKUP($B808,'Gas wholesale lookups'!$A$4:$L$15,'Inputs - Gas wholesale index'!M$2,FALSE)</f>
        <v>332991.45454545453</v>
      </c>
      <c r="N808" s="12">
        <f>VLOOKUP($B808,'Gas wholesale lookups'!$A$4:$L$15,'Inputs - Gas wholesale index'!N$2,FALSE)</f>
        <v>208526.18181818182</v>
      </c>
      <c r="O808" s="37">
        <f>VLOOKUP($B808,'Gas wholesale lookups'!$A$4:$R$15,'Inputs - Gas wholesale index'!O$2,FALSE)</f>
        <v>0</v>
      </c>
      <c r="P808" s="37">
        <f>VLOOKUP($B808,'Gas wholesale lookups'!$A$4:$R$15,'Inputs - Gas wholesale index'!P$2,FALSE)</f>
        <v>1</v>
      </c>
      <c r="Q808" s="37">
        <f>VLOOKUP($B808,'Gas wholesale lookups'!$A$4:$R$15,'Inputs - Gas wholesale index'!Q$2,FALSE)</f>
        <v>1</v>
      </c>
      <c r="R808" s="37">
        <f>VLOOKUP($B808,'Gas wholesale lookups'!$A$4:$R$15,'Inputs - Gas wholesale index'!R$2,FALSE)</f>
        <v>1</v>
      </c>
      <c r="S808" s="37">
        <f>VLOOKUP($B808,'Gas wholesale lookups'!$A$4:$R$15,'Inputs - Gas wholesale index'!S$2,FALSE)</f>
        <v>1</v>
      </c>
      <c r="T808" s="37">
        <f>VLOOKUP($B808,'Gas wholesale lookups'!$A$4:$R$15,'Inputs - Gas wholesale index'!T$2,FALSE)</f>
        <v>0</v>
      </c>
      <c r="U808" s="12">
        <f t="shared" si="235"/>
        <v>0</v>
      </c>
      <c r="V808" s="12">
        <f t="shared" si="236"/>
        <v>208526.18181818182</v>
      </c>
      <c r="W808" s="12">
        <f t="shared" si="237"/>
        <v>166168.27272727274</v>
      </c>
      <c r="X808" s="12">
        <f t="shared" si="238"/>
        <v>291847.5</v>
      </c>
      <c r="Y808" s="12">
        <f t="shared" si="239"/>
        <v>332991.45454545453</v>
      </c>
      <c r="Z808" s="12">
        <f t="shared" si="240"/>
        <v>0</v>
      </c>
      <c r="AA808" s="12">
        <f t="shared" si="241"/>
        <v>999533.40909090918</v>
      </c>
      <c r="AB808" s="22">
        <f t="shared" si="242"/>
        <v>0</v>
      </c>
      <c r="AC808" s="22">
        <f t="shared" si="243"/>
        <v>0</v>
      </c>
      <c r="AD808" s="22">
        <f t="shared" si="244"/>
        <v>0</v>
      </c>
      <c r="AE808" s="22">
        <f t="shared" si="245"/>
        <v>0</v>
      </c>
      <c r="AF808" s="22">
        <f t="shared" si="246"/>
        <v>0</v>
      </c>
      <c r="AG808" s="22">
        <f t="shared" si="247"/>
        <v>0</v>
      </c>
      <c r="AH808" s="22">
        <f t="shared" si="248"/>
        <v>0</v>
      </c>
      <c r="AI808" s="43" t="str">
        <f t="shared" si="249"/>
        <v>n/a</v>
      </c>
      <c r="AJ808" s="2" t="str">
        <f t="shared" si="232"/>
        <v>2018-19 Summer</v>
      </c>
      <c r="AK808" s="2" t="str">
        <f t="shared" si="233"/>
        <v>2017-18 Winter</v>
      </c>
      <c r="AL808" s="127">
        <v>0</v>
      </c>
    </row>
    <row r="809" spans="1:38">
      <c r="A809" s="46">
        <v>43011</v>
      </c>
      <c r="B809" s="13" t="str">
        <f t="shared" si="234"/>
        <v>Oct</v>
      </c>
      <c r="C809" s="182"/>
      <c r="D809" s="182"/>
      <c r="E809" s="182"/>
      <c r="F809" s="182"/>
      <c r="G809" s="182"/>
      <c r="H809" s="182"/>
      <c r="I809" s="12">
        <f>VLOOKUP($B809,'Gas wholesale lookups'!$A$4:$L$15,'Inputs - Gas wholesale index'!I$2,FALSE)</f>
        <v>332991.45454545453</v>
      </c>
      <c r="J809" s="12">
        <f>VLOOKUP($B809,'Gas wholesale lookups'!$A$4:$L$15,'Inputs - Gas wholesale index'!J$2,FALSE)</f>
        <v>208526.18181818182</v>
      </c>
      <c r="K809" s="12">
        <f>VLOOKUP($B809,'Gas wholesale lookups'!$A$4:$L$15,'Inputs - Gas wholesale index'!K$2,FALSE)</f>
        <v>166168.27272727274</v>
      </c>
      <c r="L809" s="12">
        <f>VLOOKUP($B809,'Gas wholesale lookups'!$A$4:$L$15,'Inputs - Gas wholesale index'!L$2,FALSE)</f>
        <v>291847.5</v>
      </c>
      <c r="M809" s="12">
        <f>VLOOKUP($B809,'Gas wholesale lookups'!$A$4:$L$15,'Inputs - Gas wholesale index'!M$2,FALSE)</f>
        <v>332991.45454545453</v>
      </c>
      <c r="N809" s="12">
        <f>VLOOKUP($B809,'Gas wholesale lookups'!$A$4:$L$15,'Inputs - Gas wholesale index'!N$2,FALSE)</f>
        <v>208526.18181818182</v>
      </c>
      <c r="O809" s="37">
        <f>VLOOKUP($B809,'Gas wholesale lookups'!$A$4:$R$15,'Inputs - Gas wholesale index'!O$2,FALSE)</f>
        <v>0</v>
      </c>
      <c r="P809" s="37">
        <f>VLOOKUP($B809,'Gas wholesale lookups'!$A$4:$R$15,'Inputs - Gas wholesale index'!P$2,FALSE)</f>
        <v>1</v>
      </c>
      <c r="Q809" s="37">
        <f>VLOOKUP($B809,'Gas wholesale lookups'!$A$4:$R$15,'Inputs - Gas wholesale index'!Q$2,FALSE)</f>
        <v>1</v>
      </c>
      <c r="R809" s="37">
        <f>VLOOKUP($B809,'Gas wholesale lookups'!$A$4:$R$15,'Inputs - Gas wholesale index'!R$2,FALSE)</f>
        <v>1</v>
      </c>
      <c r="S809" s="37">
        <f>VLOOKUP($B809,'Gas wholesale lookups'!$A$4:$R$15,'Inputs - Gas wholesale index'!S$2,FALSE)</f>
        <v>1</v>
      </c>
      <c r="T809" s="37">
        <f>VLOOKUP($B809,'Gas wholesale lookups'!$A$4:$R$15,'Inputs - Gas wholesale index'!T$2,FALSE)</f>
        <v>0</v>
      </c>
      <c r="U809" s="12">
        <f t="shared" si="235"/>
        <v>0</v>
      </c>
      <c r="V809" s="12">
        <f t="shared" si="236"/>
        <v>208526.18181818182</v>
      </c>
      <c r="W809" s="12">
        <f t="shared" si="237"/>
        <v>166168.27272727274</v>
      </c>
      <c r="X809" s="12">
        <f t="shared" si="238"/>
        <v>291847.5</v>
      </c>
      <c r="Y809" s="12">
        <f t="shared" si="239"/>
        <v>332991.45454545453</v>
      </c>
      <c r="Z809" s="12">
        <f t="shared" si="240"/>
        <v>0</v>
      </c>
      <c r="AA809" s="12">
        <f t="shared" si="241"/>
        <v>999533.40909090918</v>
      </c>
      <c r="AB809" s="22">
        <f t="shared" si="242"/>
        <v>0</v>
      </c>
      <c r="AC809" s="22">
        <f t="shared" si="243"/>
        <v>0</v>
      </c>
      <c r="AD809" s="22">
        <f t="shared" si="244"/>
        <v>0</v>
      </c>
      <c r="AE809" s="22">
        <f t="shared" si="245"/>
        <v>0</v>
      </c>
      <c r="AF809" s="22">
        <f t="shared" si="246"/>
        <v>0</v>
      </c>
      <c r="AG809" s="22">
        <f t="shared" si="247"/>
        <v>0</v>
      </c>
      <c r="AH809" s="22">
        <f t="shared" si="248"/>
        <v>0</v>
      </c>
      <c r="AI809" s="43" t="str">
        <f t="shared" si="249"/>
        <v>n/a</v>
      </c>
      <c r="AJ809" s="2" t="str">
        <f t="shared" si="232"/>
        <v>2018-19 Summer</v>
      </c>
      <c r="AK809" s="2" t="str">
        <f t="shared" si="233"/>
        <v>2017-18 Winter</v>
      </c>
      <c r="AL809" s="127">
        <v>0</v>
      </c>
    </row>
    <row r="810" spans="1:38">
      <c r="A810" s="46">
        <v>43012</v>
      </c>
      <c r="B810" s="13" t="str">
        <f t="shared" si="234"/>
        <v>Oct</v>
      </c>
      <c r="C810" s="182"/>
      <c r="D810" s="182"/>
      <c r="E810" s="182"/>
      <c r="F810" s="182"/>
      <c r="G810" s="182"/>
      <c r="H810" s="182"/>
      <c r="I810" s="12">
        <f>VLOOKUP($B810,'Gas wholesale lookups'!$A$4:$L$15,'Inputs - Gas wholesale index'!I$2,FALSE)</f>
        <v>332991.45454545453</v>
      </c>
      <c r="J810" s="12">
        <f>VLOOKUP($B810,'Gas wholesale lookups'!$A$4:$L$15,'Inputs - Gas wholesale index'!J$2,FALSE)</f>
        <v>208526.18181818182</v>
      </c>
      <c r="K810" s="12">
        <f>VLOOKUP($B810,'Gas wholesale lookups'!$A$4:$L$15,'Inputs - Gas wholesale index'!K$2,FALSE)</f>
        <v>166168.27272727274</v>
      </c>
      <c r="L810" s="12">
        <f>VLOOKUP($B810,'Gas wholesale lookups'!$A$4:$L$15,'Inputs - Gas wholesale index'!L$2,FALSE)</f>
        <v>291847.5</v>
      </c>
      <c r="M810" s="12">
        <f>VLOOKUP($B810,'Gas wholesale lookups'!$A$4:$L$15,'Inputs - Gas wholesale index'!M$2,FALSE)</f>
        <v>332991.45454545453</v>
      </c>
      <c r="N810" s="12">
        <f>VLOOKUP($B810,'Gas wholesale lookups'!$A$4:$L$15,'Inputs - Gas wholesale index'!N$2,FALSE)</f>
        <v>208526.18181818182</v>
      </c>
      <c r="O810" s="37">
        <f>VLOOKUP($B810,'Gas wholesale lookups'!$A$4:$R$15,'Inputs - Gas wholesale index'!O$2,FALSE)</f>
        <v>0</v>
      </c>
      <c r="P810" s="37">
        <f>VLOOKUP($B810,'Gas wholesale lookups'!$A$4:$R$15,'Inputs - Gas wholesale index'!P$2,FALSE)</f>
        <v>1</v>
      </c>
      <c r="Q810" s="37">
        <f>VLOOKUP($B810,'Gas wholesale lookups'!$A$4:$R$15,'Inputs - Gas wholesale index'!Q$2,FALSE)</f>
        <v>1</v>
      </c>
      <c r="R810" s="37">
        <f>VLOOKUP($B810,'Gas wholesale lookups'!$A$4:$R$15,'Inputs - Gas wholesale index'!R$2,FALSE)</f>
        <v>1</v>
      </c>
      <c r="S810" s="37">
        <f>VLOOKUP($B810,'Gas wholesale lookups'!$A$4:$R$15,'Inputs - Gas wholesale index'!S$2,FALSE)</f>
        <v>1</v>
      </c>
      <c r="T810" s="37">
        <f>VLOOKUP($B810,'Gas wholesale lookups'!$A$4:$R$15,'Inputs - Gas wholesale index'!T$2,FALSE)</f>
        <v>0</v>
      </c>
      <c r="U810" s="12">
        <f t="shared" si="235"/>
        <v>0</v>
      </c>
      <c r="V810" s="12">
        <f t="shared" si="236"/>
        <v>208526.18181818182</v>
      </c>
      <c r="W810" s="12">
        <f t="shared" si="237"/>
        <v>166168.27272727274</v>
      </c>
      <c r="X810" s="12">
        <f t="shared" si="238"/>
        <v>291847.5</v>
      </c>
      <c r="Y810" s="12">
        <f t="shared" si="239"/>
        <v>332991.45454545453</v>
      </c>
      <c r="Z810" s="12">
        <f t="shared" si="240"/>
        <v>0</v>
      </c>
      <c r="AA810" s="12">
        <f t="shared" si="241"/>
        <v>999533.40909090918</v>
      </c>
      <c r="AB810" s="22">
        <f t="shared" si="242"/>
        <v>0</v>
      </c>
      <c r="AC810" s="22">
        <f t="shared" si="243"/>
        <v>0</v>
      </c>
      <c r="AD810" s="22">
        <f t="shared" si="244"/>
        <v>0</v>
      </c>
      <c r="AE810" s="22">
        <f t="shared" si="245"/>
        <v>0</v>
      </c>
      <c r="AF810" s="22">
        <f t="shared" si="246"/>
        <v>0</v>
      </c>
      <c r="AG810" s="22">
        <f t="shared" si="247"/>
        <v>0</v>
      </c>
      <c r="AH810" s="22">
        <f t="shared" si="248"/>
        <v>0</v>
      </c>
      <c r="AI810" s="43" t="str">
        <f t="shared" si="249"/>
        <v>n/a</v>
      </c>
      <c r="AJ810" s="2" t="str">
        <f t="shared" si="232"/>
        <v>2018-19 Summer</v>
      </c>
      <c r="AK810" s="2" t="str">
        <f t="shared" si="233"/>
        <v>2017-18 Winter</v>
      </c>
      <c r="AL810" s="127">
        <v>0</v>
      </c>
    </row>
    <row r="811" spans="1:38">
      <c r="A811" s="46">
        <v>43013</v>
      </c>
      <c r="B811" s="13" t="str">
        <f t="shared" si="234"/>
        <v>Oct</v>
      </c>
      <c r="C811" s="182"/>
      <c r="D811" s="182"/>
      <c r="E811" s="182"/>
      <c r="F811" s="182"/>
      <c r="G811" s="182"/>
      <c r="H811" s="182"/>
      <c r="I811" s="12">
        <f>VLOOKUP($B811,'Gas wholesale lookups'!$A$4:$L$15,'Inputs - Gas wholesale index'!I$2,FALSE)</f>
        <v>332991.45454545453</v>
      </c>
      <c r="J811" s="12">
        <f>VLOOKUP($B811,'Gas wholesale lookups'!$A$4:$L$15,'Inputs - Gas wholesale index'!J$2,FALSE)</f>
        <v>208526.18181818182</v>
      </c>
      <c r="K811" s="12">
        <f>VLOOKUP($B811,'Gas wholesale lookups'!$A$4:$L$15,'Inputs - Gas wholesale index'!K$2,FALSE)</f>
        <v>166168.27272727274</v>
      </c>
      <c r="L811" s="12">
        <f>VLOOKUP($B811,'Gas wholesale lookups'!$A$4:$L$15,'Inputs - Gas wholesale index'!L$2,FALSE)</f>
        <v>291847.5</v>
      </c>
      <c r="M811" s="12">
        <f>VLOOKUP($B811,'Gas wholesale lookups'!$A$4:$L$15,'Inputs - Gas wholesale index'!M$2,FALSE)</f>
        <v>332991.45454545453</v>
      </c>
      <c r="N811" s="12">
        <f>VLOOKUP($B811,'Gas wholesale lookups'!$A$4:$L$15,'Inputs - Gas wholesale index'!N$2,FALSE)</f>
        <v>208526.18181818182</v>
      </c>
      <c r="O811" s="37">
        <f>VLOOKUP($B811,'Gas wholesale lookups'!$A$4:$R$15,'Inputs - Gas wholesale index'!O$2,FALSE)</f>
        <v>0</v>
      </c>
      <c r="P811" s="37">
        <f>VLOOKUP($B811,'Gas wholesale lookups'!$A$4:$R$15,'Inputs - Gas wholesale index'!P$2,FALSE)</f>
        <v>1</v>
      </c>
      <c r="Q811" s="37">
        <f>VLOOKUP($B811,'Gas wholesale lookups'!$A$4:$R$15,'Inputs - Gas wholesale index'!Q$2,FALSE)</f>
        <v>1</v>
      </c>
      <c r="R811" s="37">
        <f>VLOOKUP($B811,'Gas wholesale lookups'!$A$4:$R$15,'Inputs - Gas wholesale index'!R$2,FALSE)</f>
        <v>1</v>
      </c>
      <c r="S811" s="37">
        <f>VLOOKUP($B811,'Gas wholesale lookups'!$A$4:$R$15,'Inputs - Gas wholesale index'!S$2,FALSE)</f>
        <v>1</v>
      </c>
      <c r="T811" s="37">
        <f>VLOOKUP($B811,'Gas wholesale lookups'!$A$4:$R$15,'Inputs - Gas wholesale index'!T$2,FALSE)</f>
        <v>0</v>
      </c>
      <c r="U811" s="12">
        <f t="shared" si="235"/>
        <v>0</v>
      </c>
      <c r="V811" s="12">
        <f t="shared" si="236"/>
        <v>208526.18181818182</v>
      </c>
      <c r="W811" s="12">
        <f t="shared" si="237"/>
        <v>166168.27272727274</v>
      </c>
      <c r="X811" s="12">
        <f t="shared" si="238"/>
        <v>291847.5</v>
      </c>
      <c r="Y811" s="12">
        <f t="shared" si="239"/>
        <v>332991.45454545453</v>
      </c>
      <c r="Z811" s="12">
        <f t="shared" si="240"/>
        <v>0</v>
      </c>
      <c r="AA811" s="12">
        <f t="shared" si="241"/>
        <v>999533.40909090918</v>
      </c>
      <c r="AB811" s="22">
        <f t="shared" si="242"/>
        <v>0</v>
      </c>
      <c r="AC811" s="22">
        <f t="shared" si="243"/>
        <v>0</v>
      </c>
      <c r="AD811" s="22">
        <f t="shared" si="244"/>
        <v>0</v>
      </c>
      <c r="AE811" s="22">
        <f t="shared" si="245"/>
        <v>0</v>
      </c>
      <c r="AF811" s="22">
        <f t="shared" si="246"/>
        <v>0</v>
      </c>
      <c r="AG811" s="22">
        <f t="shared" si="247"/>
        <v>0</v>
      </c>
      <c r="AH811" s="22">
        <f t="shared" si="248"/>
        <v>0</v>
      </c>
      <c r="AI811" s="43" t="str">
        <f t="shared" si="249"/>
        <v>n/a</v>
      </c>
      <c r="AJ811" s="2" t="str">
        <f t="shared" si="232"/>
        <v>2018-19 Summer</v>
      </c>
      <c r="AK811" s="2" t="str">
        <f t="shared" si="233"/>
        <v>2017-18 Winter</v>
      </c>
      <c r="AL811" s="127">
        <v>0</v>
      </c>
    </row>
    <row r="812" spans="1:38">
      <c r="A812" s="46">
        <v>43014</v>
      </c>
      <c r="B812" s="13" t="str">
        <f t="shared" si="234"/>
        <v>Oct</v>
      </c>
      <c r="C812" s="182"/>
      <c r="D812" s="182"/>
      <c r="E812" s="182"/>
      <c r="F812" s="182"/>
      <c r="G812" s="182"/>
      <c r="H812" s="182"/>
      <c r="I812" s="12">
        <f>VLOOKUP($B812,'Gas wholesale lookups'!$A$4:$L$15,'Inputs - Gas wholesale index'!I$2,FALSE)</f>
        <v>332991.45454545453</v>
      </c>
      <c r="J812" s="12">
        <f>VLOOKUP($B812,'Gas wholesale lookups'!$A$4:$L$15,'Inputs - Gas wholesale index'!J$2,FALSE)</f>
        <v>208526.18181818182</v>
      </c>
      <c r="K812" s="12">
        <f>VLOOKUP($B812,'Gas wholesale lookups'!$A$4:$L$15,'Inputs - Gas wholesale index'!K$2,FALSE)</f>
        <v>166168.27272727274</v>
      </c>
      <c r="L812" s="12">
        <f>VLOOKUP($B812,'Gas wholesale lookups'!$A$4:$L$15,'Inputs - Gas wholesale index'!L$2,FALSE)</f>
        <v>291847.5</v>
      </c>
      <c r="M812" s="12">
        <f>VLOOKUP($B812,'Gas wholesale lookups'!$A$4:$L$15,'Inputs - Gas wholesale index'!M$2,FALSE)</f>
        <v>332991.45454545453</v>
      </c>
      <c r="N812" s="12">
        <f>VLOOKUP($B812,'Gas wholesale lookups'!$A$4:$L$15,'Inputs - Gas wholesale index'!N$2,FALSE)</f>
        <v>208526.18181818182</v>
      </c>
      <c r="O812" s="37">
        <f>VLOOKUP($B812,'Gas wholesale lookups'!$A$4:$R$15,'Inputs - Gas wholesale index'!O$2,FALSE)</f>
        <v>0</v>
      </c>
      <c r="P812" s="37">
        <f>VLOOKUP($B812,'Gas wholesale lookups'!$A$4:$R$15,'Inputs - Gas wholesale index'!P$2,FALSE)</f>
        <v>1</v>
      </c>
      <c r="Q812" s="37">
        <f>VLOOKUP($B812,'Gas wholesale lookups'!$A$4:$R$15,'Inputs - Gas wholesale index'!Q$2,FALSE)</f>
        <v>1</v>
      </c>
      <c r="R812" s="37">
        <f>VLOOKUP($B812,'Gas wholesale lookups'!$A$4:$R$15,'Inputs - Gas wholesale index'!R$2,FALSE)</f>
        <v>1</v>
      </c>
      <c r="S812" s="37">
        <f>VLOOKUP($B812,'Gas wholesale lookups'!$A$4:$R$15,'Inputs - Gas wholesale index'!S$2,FALSE)</f>
        <v>1</v>
      </c>
      <c r="T812" s="37">
        <f>VLOOKUP($B812,'Gas wholesale lookups'!$A$4:$R$15,'Inputs - Gas wholesale index'!T$2,FALSE)</f>
        <v>0</v>
      </c>
      <c r="U812" s="12">
        <f t="shared" si="235"/>
        <v>0</v>
      </c>
      <c r="V812" s="12">
        <f t="shared" si="236"/>
        <v>208526.18181818182</v>
      </c>
      <c r="W812" s="12">
        <f t="shared" si="237"/>
        <v>166168.27272727274</v>
      </c>
      <c r="X812" s="12">
        <f t="shared" si="238"/>
        <v>291847.5</v>
      </c>
      <c r="Y812" s="12">
        <f t="shared" si="239"/>
        <v>332991.45454545453</v>
      </c>
      <c r="Z812" s="12">
        <f t="shared" si="240"/>
        <v>0</v>
      </c>
      <c r="AA812" s="12">
        <f t="shared" si="241"/>
        <v>999533.40909090918</v>
      </c>
      <c r="AB812" s="22">
        <f t="shared" si="242"/>
        <v>0</v>
      </c>
      <c r="AC812" s="22">
        <f t="shared" si="243"/>
        <v>0</v>
      </c>
      <c r="AD812" s="22">
        <f t="shared" si="244"/>
        <v>0</v>
      </c>
      <c r="AE812" s="22">
        <f t="shared" si="245"/>
        <v>0</v>
      </c>
      <c r="AF812" s="22">
        <f t="shared" si="246"/>
        <v>0</v>
      </c>
      <c r="AG812" s="22">
        <f t="shared" si="247"/>
        <v>0</v>
      </c>
      <c r="AH812" s="22">
        <f t="shared" si="248"/>
        <v>0</v>
      </c>
      <c r="AI812" s="43" t="str">
        <f t="shared" si="249"/>
        <v>n/a</v>
      </c>
      <c r="AJ812" s="2" t="str">
        <f t="shared" si="232"/>
        <v>2018-19 Summer</v>
      </c>
      <c r="AK812" s="2" t="str">
        <f t="shared" si="233"/>
        <v>2017-18 Winter</v>
      </c>
      <c r="AL812" s="127">
        <v>0</v>
      </c>
    </row>
    <row r="813" spans="1:38">
      <c r="A813" s="46">
        <v>43017</v>
      </c>
      <c r="B813" s="13" t="str">
        <f t="shared" si="234"/>
        <v>Oct</v>
      </c>
      <c r="C813" s="182"/>
      <c r="D813" s="182"/>
      <c r="E813" s="182"/>
      <c r="F813" s="182"/>
      <c r="G813" s="182"/>
      <c r="H813" s="182"/>
      <c r="I813" s="12">
        <f>VLOOKUP($B813,'Gas wholesale lookups'!$A$4:$L$15,'Inputs - Gas wholesale index'!I$2,FALSE)</f>
        <v>332991.45454545453</v>
      </c>
      <c r="J813" s="12">
        <f>VLOOKUP($B813,'Gas wholesale lookups'!$A$4:$L$15,'Inputs - Gas wholesale index'!J$2,FALSE)</f>
        <v>208526.18181818182</v>
      </c>
      <c r="K813" s="12">
        <f>VLOOKUP($B813,'Gas wholesale lookups'!$A$4:$L$15,'Inputs - Gas wholesale index'!K$2,FALSE)</f>
        <v>166168.27272727274</v>
      </c>
      <c r="L813" s="12">
        <f>VLOOKUP($B813,'Gas wholesale lookups'!$A$4:$L$15,'Inputs - Gas wholesale index'!L$2,FALSE)</f>
        <v>291847.5</v>
      </c>
      <c r="M813" s="12">
        <f>VLOOKUP($B813,'Gas wholesale lookups'!$A$4:$L$15,'Inputs - Gas wholesale index'!M$2,FALSE)</f>
        <v>332991.45454545453</v>
      </c>
      <c r="N813" s="12">
        <f>VLOOKUP($B813,'Gas wholesale lookups'!$A$4:$L$15,'Inputs - Gas wholesale index'!N$2,FALSE)</f>
        <v>208526.18181818182</v>
      </c>
      <c r="O813" s="37">
        <f>VLOOKUP($B813,'Gas wholesale lookups'!$A$4:$R$15,'Inputs - Gas wholesale index'!O$2,FALSE)</f>
        <v>0</v>
      </c>
      <c r="P813" s="37">
        <f>VLOOKUP($B813,'Gas wholesale lookups'!$A$4:$R$15,'Inputs - Gas wholesale index'!P$2,FALSE)</f>
        <v>1</v>
      </c>
      <c r="Q813" s="37">
        <f>VLOOKUP($B813,'Gas wholesale lookups'!$A$4:$R$15,'Inputs - Gas wholesale index'!Q$2,FALSE)</f>
        <v>1</v>
      </c>
      <c r="R813" s="37">
        <f>VLOOKUP($B813,'Gas wholesale lookups'!$A$4:$R$15,'Inputs - Gas wholesale index'!R$2,FALSE)</f>
        <v>1</v>
      </c>
      <c r="S813" s="37">
        <f>VLOOKUP($B813,'Gas wholesale lookups'!$A$4:$R$15,'Inputs - Gas wholesale index'!S$2,FALSE)</f>
        <v>1</v>
      </c>
      <c r="T813" s="37">
        <f>VLOOKUP($B813,'Gas wholesale lookups'!$A$4:$R$15,'Inputs - Gas wholesale index'!T$2,FALSE)</f>
        <v>0</v>
      </c>
      <c r="U813" s="12">
        <f t="shared" si="235"/>
        <v>0</v>
      </c>
      <c r="V813" s="12">
        <f t="shared" si="236"/>
        <v>208526.18181818182</v>
      </c>
      <c r="W813" s="12">
        <f t="shared" si="237"/>
        <v>166168.27272727274</v>
      </c>
      <c r="X813" s="12">
        <f t="shared" si="238"/>
        <v>291847.5</v>
      </c>
      <c r="Y813" s="12">
        <f t="shared" si="239"/>
        <v>332991.45454545453</v>
      </c>
      <c r="Z813" s="12">
        <f t="shared" si="240"/>
        <v>0</v>
      </c>
      <c r="AA813" s="12">
        <f t="shared" si="241"/>
        <v>999533.40909090918</v>
      </c>
      <c r="AB813" s="22">
        <f t="shared" si="242"/>
        <v>0</v>
      </c>
      <c r="AC813" s="22">
        <f t="shared" si="243"/>
        <v>0</v>
      </c>
      <c r="AD813" s="22">
        <f t="shared" si="244"/>
        <v>0</v>
      </c>
      <c r="AE813" s="22">
        <f t="shared" si="245"/>
        <v>0</v>
      </c>
      <c r="AF813" s="22">
        <f t="shared" si="246"/>
        <v>0</v>
      </c>
      <c r="AG813" s="22">
        <f t="shared" si="247"/>
        <v>0</v>
      </c>
      <c r="AH813" s="22">
        <f t="shared" si="248"/>
        <v>0</v>
      </c>
      <c r="AI813" s="43" t="str">
        <f t="shared" si="249"/>
        <v>n/a</v>
      </c>
      <c r="AJ813" s="2" t="str">
        <f t="shared" si="232"/>
        <v>2018-19 Summer</v>
      </c>
      <c r="AK813" s="2" t="str">
        <f t="shared" si="233"/>
        <v>2017-18 Winter</v>
      </c>
      <c r="AL813" s="127">
        <v>0</v>
      </c>
    </row>
    <row r="814" spans="1:38">
      <c r="A814" s="46">
        <v>43018</v>
      </c>
      <c r="B814" s="13" t="str">
        <f t="shared" si="234"/>
        <v>Oct</v>
      </c>
      <c r="C814" s="182"/>
      <c r="D814" s="182"/>
      <c r="E814" s="182"/>
      <c r="F814" s="182"/>
      <c r="G814" s="182"/>
      <c r="H814" s="182"/>
      <c r="I814" s="12">
        <f>VLOOKUP($B814,'Gas wholesale lookups'!$A$4:$L$15,'Inputs - Gas wholesale index'!I$2,FALSE)</f>
        <v>332991.45454545453</v>
      </c>
      <c r="J814" s="12">
        <f>VLOOKUP($B814,'Gas wholesale lookups'!$A$4:$L$15,'Inputs - Gas wholesale index'!J$2,FALSE)</f>
        <v>208526.18181818182</v>
      </c>
      <c r="K814" s="12">
        <f>VLOOKUP($B814,'Gas wholesale lookups'!$A$4:$L$15,'Inputs - Gas wholesale index'!K$2,FALSE)</f>
        <v>166168.27272727274</v>
      </c>
      <c r="L814" s="12">
        <f>VLOOKUP($B814,'Gas wholesale lookups'!$A$4:$L$15,'Inputs - Gas wholesale index'!L$2,FALSE)</f>
        <v>291847.5</v>
      </c>
      <c r="M814" s="12">
        <f>VLOOKUP($B814,'Gas wholesale lookups'!$A$4:$L$15,'Inputs - Gas wholesale index'!M$2,FALSE)</f>
        <v>332991.45454545453</v>
      </c>
      <c r="N814" s="12">
        <f>VLOOKUP($B814,'Gas wholesale lookups'!$A$4:$L$15,'Inputs - Gas wholesale index'!N$2,FALSE)</f>
        <v>208526.18181818182</v>
      </c>
      <c r="O814" s="37">
        <f>VLOOKUP($B814,'Gas wholesale lookups'!$A$4:$R$15,'Inputs - Gas wholesale index'!O$2,FALSE)</f>
        <v>0</v>
      </c>
      <c r="P814" s="37">
        <f>VLOOKUP($B814,'Gas wholesale lookups'!$A$4:$R$15,'Inputs - Gas wholesale index'!P$2,FALSE)</f>
        <v>1</v>
      </c>
      <c r="Q814" s="37">
        <f>VLOOKUP($B814,'Gas wholesale lookups'!$A$4:$R$15,'Inputs - Gas wholesale index'!Q$2,FALSE)</f>
        <v>1</v>
      </c>
      <c r="R814" s="37">
        <f>VLOOKUP($B814,'Gas wholesale lookups'!$A$4:$R$15,'Inputs - Gas wholesale index'!R$2,FALSE)</f>
        <v>1</v>
      </c>
      <c r="S814" s="37">
        <f>VLOOKUP($B814,'Gas wholesale lookups'!$A$4:$R$15,'Inputs - Gas wholesale index'!S$2,FALSE)</f>
        <v>1</v>
      </c>
      <c r="T814" s="37">
        <f>VLOOKUP($B814,'Gas wholesale lookups'!$A$4:$R$15,'Inputs - Gas wholesale index'!T$2,FALSE)</f>
        <v>0</v>
      </c>
      <c r="U814" s="12">
        <f t="shared" si="235"/>
        <v>0</v>
      </c>
      <c r="V814" s="12">
        <f t="shared" si="236"/>
        <v>208526.18181818182</v>
      </c>
      <c r="W814" s="12">
        <f t="shared" si="237"/>
        <v>166168.27272727274</v>
      </c>
      <c r="X814" s="12">
        <f t="shared" si="238"/>
        <v>291847.5</v>
      </c>
      <c r="Y814" s="12">
        <f t="shared" si="239"/>
        <v>332991.45454545453</v>
      </c>
      <c r="Z814" s="12">
        <f t="shared" si="240"/>
        <v>0</v>
      </c>
      <c r="AA814" s="12">
        <f t="shared" si="241"/>
        <v>999533.40909090918</v>
      </c>
      <c r="AB814" s="22">
        <f t="shared" si="242"/>
        <v>0</v>
      </c>
      <c r="AC814" s="22">
        <f t="shared" si="243"/>
        <v>0</v>
      </c>
      <c r="AD814" s="22">
        <f t="shared" si="244"/>
        <v>0</v>
      </c>
      <c r="AE814" s="22">
        <f t="shared" si="245"/>
        <v>0</v>
      </c>
      <c r="AF814" s="22">
        <f t="shared" si="246"/>
        <v>0</v>
      </c>
      <c r="AG814" s="22">
        <f t="shared" si="247"/>
        <v>0</v>
      </c>
      <c r="AH814" s="22">
        <f t="shared" si="248"/>
        <v>0</v>
      </c>
      <c r="AI814" s="43" t="str">
        <f t="shared" si="249"/>
        <v>n/a</v>
      </c>
      <c r="AJ814" s="2" t="str">
        <f t="shared" si="232"/>
        <v>2018-19 Summer</v>
      </c>
      <c r="AK814" s="2" t="str">
        <f t="shared" si="233"/>
        <v>2017-18 Winter</v>
      </c>
      <c r="AL814" s="127">
        <v>0</v>
      </c>
    </row>
    <row r="815" spans="1:38">
      <c r="A815" s="46">
        <v>43019</v>
      </c>
      <c r="B815" s="13" t="str">
        <f t="shared" si="234"/>
        <v>Oct</v>
      </c>
      <c r="C815" s="182"/>
      <c r="D815" s="182"/>
      <c r="E815" s="182"/>
      <c r="F815" s="182"/>
      <c r="G815" s="182"/>
      <c r="H815" s="182"/>
      <c r="I815" s="12">
        <f>VLOOKUP($B815,'Gas wholesale lookups'!$A$4:$L$15,'Inputs - Gas wholesale index'!I$2,FALSE)</f>
        <v>332991.45454545453</v>
      </c>
      <c r="J815" s="12">
        <f>VLOOKUP($B815,'Gas wholesale lookups'!$A$4:$L$15,'Inputs - Gas wholesale index'!J$2,FALSE)</f>
        <v>208526.18181818182</v>
      </c>
      <c r="K815" s="12">
        <f>VLOOKUP($B815,'Gas wholesale lookups'!$A$4:$L$15,'Inputs - Gas wholesale index'!K$2,FALSE)</f>
        <v>166168.27272727274</v>
      </c>
      <c r="L815" s="12">
        <f>VLOOKUP($B815,'Gas wholesale lookups'!$A$4:$L$15,'Inputs - Gas wholesale index'!L$2,FALSE)</f>
        <v>291847.5</v>
      </c>
      <c r="M815" s="12">
        <f>VLOOKUP($B815,'Gas wholesale lookups'!$A$4:$L$15,'Inputs - Gas wholesale index'!M$2,FALSE)</f>
        <v>332991.45454545453</v>
      </c>
      <c r="N815" s="12">
        <f>VLOOKUP($B815,'Gas wholesale lookups'!$A$4:$L$15,'Inputs - Gas wholesale index'!N$2,FALSE)</f>
        <v>208526.18181818182</v>
      </c>
      <c r="O815" s="37">
        <f>VLOOKUP($B815,'Gas wholesale lookups'!$A$4:$R$15,'Inputs - Gas wholesale index'!O$2,FALSE)</f>
        <v>0</v>
      </c>
      <c r="P815" s="37">
        <f>VLOOKUP($B815,'Gas wholesale lookups'!$A$4:$R$15,'Inputs - Gas wholesale index'!P$2,FALSE)</f>
        <v>1</v>
      </c>
      <c r="Q815" s="37">
        <f>VLOOKUP($B815,'Gas wholesale lookups'!$A$4:$R$15,'Inputs - Gas wholesale index'!Q$2,FALSE)</f>
        <v>1</v>
      </c>
      <c r="R815" s="37">
        <f>VLOOKUP($B815,'Gas wholesale lookups'!$A$4:$R$15,'Inputs - Gas wholesale index'!R$2,FALSE)</f>
        <v>1</v>
      </c>
      <c r="S815" s="37">
        <f>VLOOKUP($B815,'Gas wholesale lookups'!$A$4:$R$15,'Inputs - Gas wholesale index'!S$2,FALSE)</f>
        <v>1</v>
      </c>
      <c r="T815" s="37">
        <f>VLOOKUP($B815,'Gas wholesale lookups'!$A$4:$R$15,'Inputs - Gas wholesale index'!T$2,FALSE)</f>
        <v>0</v>
      </c>
      <c r="U815" s="12">
        <f t="shared" si="235"/>
        <v>0</v>
      </c>
      <c r="V815" s="12">
        <f t="shared" si="236"/>
        <v>208526.18181818182</v>
      </c>
      <c r="W815" s="12">
        <f t="shared" si="237"/>
        <v>166168.27272727274</v>
      </c>
      <c r="X815" s="12">
        <f t="shared" si="238"/>
        <v>291847.5</v>
      </c>
      <c r="Y815" s="12">
        <f t="shared" si="239"/>
        <v>332991.45454545453</v>
      </c>
      <c r="Z815" s="12">
        <f t="shared" si="240"/>
        <v>0</v>
      </c>
      <c r="AA815" s="12">
        <f t="shared" si="241"/>
        <v>999533.40909090918</v>
      </c>
      <c r="AB815" s="22">
        <f t="shared" si="242"/>
        <v>0</v>
      </c>
      <c r="AC815" s="22">
        <f t="shared" si="243"/>
        <v>0</v>
      </c>
      <c r="AD815" s="22">
        <f t="shared" si="244"/>
        <v>0</v>
      </c>
      <c r="AE815" s="22">
        <f t="shared" si="245"/>
        <v>0</v>
      </c>
      <c r="AF815" s="22">
        <f t="shared" si="246"/>
        <v>0</v>
      </c>
      <c r="AG815" s="22">
        <f t="shared" si="247"/>
        <v>0</v>
      </c>
      <c r="AH815" s="22">
        <f t="shared" si="248"/>
        <v>0</v>
      </c>
      <c r="AI815" s="43" t="str">
        <f t="shared" si="249"/>
        <v>n/a</v>
      </c>
      <c r="AJ815" s="2" t="str">
        <f t="shared" si="232"/>
        <v>2018-19 Summer</v>
      </c>
      <c r="AK815" s="2" t="str">
        <f t="shared" si="233"/>
        <v>2017-18 Winter</v>
      </c>
      <c r="AL815" s="127">
        <v>0</v>
      </c>
    </row>
    <row r="816" spans="1:38">
      <c r="A816" s="46">
        <v>43020</v>
      </c>
      <c r="B816" s="13" t="str">
        <f t="shared" si="234"/>
        <v>Oct</v>
      </c>
      <c r="C816" s="182"/>
      <c r="D816" s="182"/>
      <c r="E816" s="182"/>
      <c r="F816" s="182"/>
      <c r="G816" s="182"/>
      <c r="H816" s="182"/>
      <c r="I816" s="12">
        <f>VLOOKUP($B816,'Gas wholesale lookups'!$A$4:$L$15,'Inputs - Gas wholesale index'!I$2,FALSE)</f>
        <v>332991.45454545453</v>
      </c>
      <c r="J816" s="12">
        <f>VLOOKUP($B816,'Gas wholesale lookups'!$A$4:$L$15,'Inputs - Gas wholesale index'!J$2,FALSE)</f>
        <v>208526.18181818182</v>
      </c>
      <c r="K816" s="12">
        <f>VLOOKUP($B816,'Gas wholesale lookups'!$A$4:$L$15,'Inputs - Gas wholesale index'!K$2,FALSE)</f>
        <v>166168.27272727274</v>
      </c>
      <c r="L816" s="12">
        <f>VLOOKUP($B816,'Gas wholesale lookups'!$A$4:$L$15,'Inputs - Gas wholesale index'!L$2,FALSE)</f>
        <v>291847.5</v>
      </c>
      <c r="M816" s="12">
        <f>VLOOKUP($B816,'Gas wholesale lookups'!$A$4:$L$15,'Inputs - Gas wholesale index'!M$2,FALSE)</f>
        <v>332991.45454545453</v>
      </c>
      <c r="N816" s="12">
        <f>VLOOKUP($B816,'Gas wholesale lookups'!$A$4:$L$15,'Inputs - Gas wholesale index'!N$2,FALSE)</f>
        <v>208526.18181818182</v>
      </c>
      <c r="O816" s="37">
        <f>VLOOKUP($B816,'Gas wholesale lookups'!$A$4:$R$15,'Inputs - Gas wholesale index'!O$2,FALSE)</f>
        <v>0</v>
      </c>
      <c r="P816" s="37">
        <f>VLOOKUP($B816,'Gas wholesale lookups'!$A$4:$R$15,'Inputs - Gas wholesale index'!P$2,FALSE)</f>
        <v>1</v>
      </c>
      <c r="Q816" s="37">
        <f>VLOOKUP($B816,'Gas wholesale lookups'!$A$4:$R$15,'Inputs - Gas wholesale index'!Q$2,FALSE)</f>
        <v>1</v>
      </c>
      <c r="R816" s="37">
        <f>VLOOKUP($B816,'Gas wholesale lookups'!$A$4:$R$15,'Inputs - Gas wholesale index'!R$2,FALSE)</f>
        <v>1</v>
      </c>
      <c r="S816" s="37">
        <f>VLOOKUP($B816,'Gas wholesale lookups'!$A$4:$R$15,'Inputs - Gas wholesale index'!S$2,FALSE)</f>
        <v>1</v>
      </c>
      <c r="T816" s="37">
        <f>VLOOKUP($B816,'Gas wholesale lookups'!$A$4:$R$15,'Inputs - Gas wholesale index'!T$2,FALSE)</f>
        <v>0</v>
      </c>
      <c r="U816" s="12">
        <f t="shared" si="235"/>
        <v>0</v>
      </c>
      <c r="V816" s="12">
        <f t="shared" si="236"/>
        <v>208526.18181818182</v>
      </c>
      <c r="W816" s="12">
        <f t="shared" si="237"/>
        <v>166168.27272727274</v>
      </c>
      <c r="X816" s="12">
        <f t="shared" si="238"/>
        <v>291847.5</v>
      </c>
      <c r="Y816" s="12">
        <f t="shared" si="239"/>
        <v>332991.45454545453</v>
      </c>
      <c r="Z816" s="12">
        <f t="shared" si="240"/>
        <v>0</v>
      </c>
      <c r="AA816" s="12">
        <f t="shared" si="241"/>
        <v>999533.40909090918</v>
      </c>
      <c r="AB816" s="22">
        <f t="shared" si="242"/>
        <v>0</v>
      </c>
      <c r="AC816" s="22">
        <f t="shared" si="243"/>
        <v>0</v>
      </c>
      <c r="AD816" s="22">
        <f t="shared" si="244"/>
        <v>0</v>
      </c>
      <c r="AE816" s="22">
        <f t="shared" si="245"/>
        <v>0</v>
      </c>
      <c r="AF816" s="22">
        <f t="shared" si="246"/>
        <v>0</v>
      </c>
      <c r="AG816" s="22">
        <f t="shared" si="247"/>
        <v>0</v>
      </c>
      <c r="AH816" s="22">
        <f t="shared" si="248"/>
        <v>0</v>
      </c>
      <c r="AI816" s="43" t="str">
        <f t="shared" si="249"/>
        <v>n/a</v>
      </c>
      <c r="AJ816" s="2" t="str">
        <f t="shared" si="232"/>
        <v>2018-19 Summer</v>
      </c>
      <c r="AK816" s="2" t="str">
        <f t="shared" si="233"/>
        <v>2017-18 Winter</v>
      </c>
      <c r="AL816" s="127">
        <v>0</v>
      </c>
    </row>
    <row r="817" spans="1:38">
      <c r="A817" s="46">
        <v>43021</v>
      </c>
      <c r="B817" s="13" t="str">
        <f t="shared" si="234"/>
        <v>Oct</v>
      </c>
      <c r="C817" s="182"/>
      <c r="D817" s="182"/>
      <c r="E817" s="182"/>
      <c r="F817" s="182"/>
      <c r="G817" s="182"/>
      <c r="H817" s="182"/>
      <c r="I817" s="12">
        <f>VLOOKUP($B817,'Gas wholesale lookups'!$A$4:$L$15,'Inputs - Gas wholesale index'!I$2,FALSE)</f>
        <v>332991.45454545453</v>
      </c>
      <c r="J817" s="12">
        <f>VLOOKUP($B817,'Gas wholesale lookups'!$A$4:$L$15,'Inputs - Gas wholesale index'!J$2,FALSE)</f>
        <v>208526.18181818182</v>
      </c>
      <c r="K817" s="12">
        <f>VLOOKUP($B817,'Gas wholesale lookups'!$A$4:$L$15,'Inputs - Gas wholesale index'!K$2,FALSE)</f>
        <v>166168.27272727274</v>
      </c>
      <c r="L817" s="12">
        <f>VLOOKUP($B817,'Gas wholesale lookups'!$A$4:$L$15,'Inputs - Gas wholesale index'!L$2,FALSE)</f>
        <v>291847.5</v>
      </c>
      <c r="M817" s="12">
        <f>VLOOKUP($B817,'Gas wholesale lookups'!$A$4:$L$15,'Inputs - Gas wholesale index'!M$2,FALSE)</f>
        <v>332991.45454545453</v>
      </c>
      <c r="N817" s="12">
        <f>VLOOKUP($B817,'Gas wholesale lookups'!$A$4:$L$15,'Inputs - Gas wholesale index'!N$2,FALSE)</f>
        <v>208526.18181818182</v>
      </c>
      <c r="O817" s="37">
        <f>VLOOKUP($B817,'Gas wholesale lookups'!$A$4:$R$15,'Inputs - Gas wholesale index'!O$2,FALSE)</f>
        <v>0</v>
      </c>
      <c r="P817" s="37">
        <f>VLOOKUP($B817,'Gas wholesale lookups'!$A$4:$R$15,'Inputs - Gas wholesale index'!P$2,FALSE)</f>
        <v>1</v>
      </c>
      <c r="Q817" s="37">
        <f>VLOOKUP($B817,'Gas wholesale lookups'!$A$4:$R$15,'Inputs - Gas wholesale index'!Q$2,FALSE)</f>
        <v>1</v>
      </c>
      <c r="R817" s="37">
        <f>VLOOKUP($B817,'Gas wholesale lookups'!$A$4:$R$15,'Inputs - Gas wholesale index'!R$2,FALSE)</f>
        <v>1</v>
      </c>
      <c r="S817" s="37">
        <f>VLOOKUP($B817,'Gas wholesale lookups'!$A$4:$R$15,'Inputs - Gas wholesale index'!S$2,FALSE)</f>
        <v>1</v>
      </c>
      <c r="T817" s="37">
        <f>VLOOKUP($B817,'Gas wholesale lookups'!$A$4:$R$15,'Inputs - Gas wholesale index'!T$2,FALSE)</f>
        <v>0</v>
      </c>
      <c r="U817" s="12">
        <f t="shared" si="235"/>
        <v>0</v>
      </c>
      <c r="V817" s="12">
        <f t="shared" si="236"/>
        <v>208526.18181818182</v>
      </c>
      <c r="W817" s="12">
        <f t="shared" si="237"/>
        <v>166168.27272727274</v>
      </c>
      <c r="X817" s="12">
        <f t="shared" si="238"/>
        <v>291847.5</v>
      </c>
      <c r="Y817" s="12">
        <f t="shared" si="239"/>
        <v>332991.45454545453</v>
      </c>
      <c r="Z817" s="12">
        <f t="shared" si="240"/>
        <v>0</v>
      </c>
      <c r="AA817" s="12">
        <f t="shared" si="241"/>
        <v>999533.40909090918</v>
      </c>
      <c r="AB817" s="22">
        <f t="shared" si="242"/>
        <v>0</v>
      </c>
      <c r="AC817" s="22">
        <f t="shared" si="243"/>
        <v>0</v>
      </c>
      <c r="AD817" s="22">
        <f t="shared" si="244"/>
        <v>0</v>
      </c>
      <c r="AE817" s="22">
        <f t="shared" si="245"/>
        <v>0</v>
      </c>
      <c r="AF817" s="22">
        <f t="shared" si="246"/>
        <v>0</v>
      </c>
      <c r="AG817" s="22">
        <f t="shared" si="247"/>
        <v>0</v>
      </c>
      <c r="AH817" s="22">
        <f t="shared" si="248"/>
        <v>0</v>
      </c>
      <c r="AI817" s="43" t="str">
        <f t="shared" si="249"/>
        <v>n/a</v>
      </c>
      <c r="AJ817" s="2" t="str">
        <f t="shared" si="232"/>
        <v>2018-19 Summer</v>
      </c>
      <c r="AK817" s="2" t="str">
        <f t="shared" si="233"/>
        <v>2017-18 Winter</v>
      </c>
      <c r="AL817" s="127">
        <v>0</v>
      </c>
    </row>
    <row r="818" spans="1:38">
      <c r="A818" s="46">
        <v>43024</v>
      </c>
      <c r="B818" s="13" t="str">
        <f t="shared" si="234"/>
        <v>Oct</v>
      </c>
      <c r="C818" s="182"/>
      <c r="D818" s="182"/>
      <c r="E818" s="182"/>
      <c r="F818" s="182"/>
      <c r="G818" s="182"/>
      <c r="H818" s="182"/>
      <c r="I818" s="12">
        <f>VLOOKUP($B818,'Gas wholesale lookups'!$A$4:$L$15,'Inputs - Gas wholesale index'!I$2,FALSE)</f>
        <v>332991.45454545453</v>
      </c>
      <c r="J818" s="12">
        <f>VLOOKUP($B818,'Gas wholesale lookups'!$A$4:$L$15,'Inputs - Gas wholesale index'!J$2,FALSE)</f>
        <v>208526.18181818182</v>
      </c>
      <c r="K818" s="12">
        <f>VLOOKUP($B818,'Gas wholesale lookups'!$A$4:$L$15,'Inputs - Gas wholesale index'!K$2,FALSE)</f>
        <v>166168.27272727274</v>
      </c>
      <c r="L818" s="12">
        <f>VLOOKUP($B818,'Gas wholesale lookups'!$A$4:$L$15,'Inputs - Gas wholesale index'!L$2,FALSE)</f>
        <v>291847.5</v>
      </c>
      <c r="M818" s="12">
        <f>VLOOKUP($B818,'Gas wholesale lookups'!$A$4:$L$15,'Inputs - Gas wholesale index'!M$2,FALSE)</f>
        <v>332991.45454545453</v>
      </c>
      <c r="N818" s="12">
        <f>VLOOKUP($B818,'Gas wholesale lookups'!$A$4:$L$15,'Inputs - Gas wholesale index'!N$2,FALSE)</f>
        <v>208526.18181818182</v>
      </c>
      <c r="O818" s="37">
        <f>VLOOKUP($B818,'Gas wholesale lookups'!$A$4:$R$15,'Inputs - Gas wholesale index'!O$2,FALSE)</f>
        <v>0</v>
      </c>
      <c r="P818" s="37">
        <f>VLOOKUP($B818,'Gas wholesale lookups'!$A$4:$R$15,'Inputs - Gas wholesale index'!P$2,FALSE)</f>
        <v>1</v>
      </c>
      <c r="Q818" s="37">
        <f>VLOOKUP($B818,'Gas wholesale lookups'!$A$4:$R$15,'Inputs - Gas wholesale index'!Q$2,FALSE)</f>
        <v>1</v>
      </c>
      <c r="R818" s="37">
        <f>VLOOKUP($B818,'Gas wholesale lookups'!$A$4:$R$15,'Inputs - Gas wholesale index'!R$2,FALSE)</f>
        <v>1</v>
      </c>
      <c r="S818" s="37">
        <f>VLOOKUP($B818,'Gas wholesale lookups'!$A$4:$R$15,'Inputs - Gas wholesale index'!S$2,FALSE)</f>
        <v>1</v>
      </c>
      <c r="T818" s="37">
        <f>VLOOKUP($B818,'Gas wholesale lookups'!$A$4:$R$15,'Inputs - Gas wholesale index'!T$2,FALSE)</f>
        <v>0</v>
      </c>
      <c r="U818" s="12">
        <f t="shared" si="235"/>
        <v>0</v>
      </c>
      <c r="V818" s="12">
        <f t="shared" si="236"/>
        <v>208526.18181818182</v>
      </c>
      <c r="W818" s="12">
        <f t="shared" si="237"/>
        <v>166168.27272727274</v>
      </c>
      <c r="X818" s="12">
        <f t="shared" si="238"/>
        <v>291847.5</v>
      </c>
      <c r="Y818" s="12">
        <f t="shared" si="239"/>
        <v>332991.45454545453</v>
      </c>
      <c r="Z818" s="12">
        <f t="shared" si="240"/>
        <v>0</v>
      </c>
      <c r="AA818" s="12">
        <f t="shared" si="241"/>
        <v>999533.40909090918</v>
      </c>
      <c r="AB818" s="22">
        <f t="shared" si="242"/>
        <v>0</v>
      </c>
      <c r="AC818" s="22">
        <f t="shared" si="243"/>
        <v>0</v>
      </c>
      <c r="AD818" s="22">
        <f t="shared" si="244"/>
        <v>0</v>
      </c>
      <c r="AE818" s="22">
        <f t="shared" si="245"/>
        <v>0</v>
      </c>
      <c r="AF818" s="22">
        <f t="shared" si="246"/>
        <v>0</v>
      </c>
      <c r="AG818" s="22">
        <f t="shared" si="247"/>
        <v>0</v>
      </c>
      <c r="AH818" s="22">
        <f t="shared" si="248"/>
        <v>0</v>
      </c>
      <c r="AI818" s="43" t="str">
        <f t="shared" si="249"/>
        <v>n/a</v>
      </c>
      <c r="AJ818" s="2" t="str">
        <f t="shared" si="232"/>
        <v>2018-19 Summer</v>
      </c>
      <c r="AK818" s="2" t="str">
        <f t="shared" si="233"/>
        <v>2017-18 Winter</v>
      </c>
      <c r="AL818" s="127">
        <v>0</v>
      </c>
    </row>
    <row r="819" spans="1:38">
      <c r="A819" s="46">
        <v>43025</v>
      </c>
      <c r="B819" s="13" t="str">
        <f t="shared" si="234"/>
        <v>Oct</v>
      </c>
      <c r="C819" s="182"/>
      <c r="D819" s="182"/>
      <c r="E819" s="182"/>
      <c r="F819" s="182"/>
      <c r="G819" s="182"/>
      <c r="H819" s="182"/>
      <c r="I819" s="12">
        <f>VLOOKUP($B819,'Gas wholesale lookups'!$A$4:$L$15,'Inputs - Gas wholesale index'!I$2,FALSE)</f>
        <v>332991.45454545453</v>
      </c>
      <c r="J819" s="12">
        <f>VLOOKUP($B819,'Gas wholesale lookups'!$A$4:$L$15,'Inputs - Gas wholesale index'!J$2,FALSE)</f>
        <v>208526.18181818182</v>
      </c>
      <c r="K819" s="12">
        <f>VLOOKUP($B819,'Gas wholesale lookups'!$A$4:$L$15,'Inputs - Gas wholesale index'!K$2,FALSE)</f>
        <v>166168.27272727274</v>
      </c>
      <c r="L819" s="12">
        <f>VLOOKUP($B819,'Gas wholesale lookups'!$A$4:$L$15,'Inputs - Gas wholesale index'!L$2,FALSE)</f>
        <v>291847.5</v>
      </c>
      <c r="M819" s="12">
        <f>VLOOKUP($B819,'Gas wholesale lookups'!$A$4:$L$15,'Inputs - Gas wholesale index'!M$2,FALSE)</f>
        <v>332991.45454545453</v>
      </c>
      <c r="N819" s="12">
        <f>VLOOKUP($B819,'Gas wholesale lookups'!$A$4:$L$15,'Inputs - Gas wholesale index'!N$2,FALSE)</f>
        <v>208526.18181818182</v>
      </c>
      <c r="O819" s="37">
        <f>VLOOKUP($B819,'Gas wholesale lookups'!$A$4:$R$15,'Inputs - Gas wholesale index'!O$2,FALSE)</f>
        <v>0</v>
      </c>
      <c r="P819" s="37">
        <f>VLOOKUP($B819,'Gas wholesale lookups'!$A$4:$R$15,'Inputs - Gas wholesale index'!P$2,FALSE)</f>
        <v>1</v>
      </c>
      <c r="Q819" s="37">
        <f>VLOOKUP($B819,'Gas wholesale lookups'!$A$4:$R$15,'Inputs - Gas wholesale index'!Q$2,FALSE)</f>
        <v>1</v>
      </c>
      <c r="R819" s="37">
        <f>VLOOKUP($B819,'Gas wholesale lookups'!$A$4:$R$15,'Inputs - Gas wholesale index'!R$2,FALSE)</f>
        <v>1</v>
      </c>
      <c r="S819" s="37">
        <f>VLOOKUP($B819,'Gas wholesale lookups'!$A$4:$R$15,'Inputs - Gas wholesale index'!S$2,FALSE)</f>
        <v>1</v>
      </c>
      <c r="T819" s="37">
        <f>VLOOKUP($B819,'Gas wholesale lookups'!$A$4:$R$15,'Inputs - Gas wholesale index'!T$2,FALSE)</f>
        <v>0</v>
      </c>
      <c r="U819" s="12">
        <f t="shared" si="235"/>
        <v>0</v>
      </c>
      <c r="V819" s="12">
        <f t="shared" si="236"/>
        <v>208526.18181818182</v>
      </c>
      <c r="W819" s="12">
        <f t="shared" si="237"/>
        <v>166168.27272727274</v>
      </c>
      <c r="X819" s="12">
        <f t="shared" si="238"/>
        <v>291847.5</v>
      </c>
      <c r="Y819" s="12">
        <f t="shared" si="239"/>
        <v>332991.45454545453</v>
      </c>
      <c r="Z819" s="12">
        <f t="shared" si="240"/>
        <v>0</v>
      </c>
      <c r="AA819" s="12">
        <f t="shared" si="241"/>
        <v>999533.40909090918</v>
      </c>
      <c r="AB819" s="22">
        <f t="shared" si="242"/>
        <v>0</v>
      </c>
      <c r="AC819" s="22">
        <f t="shared" si="243"/>
        <v>0</v>
      </c>
      <c r="AD819" s="22">
        <f t="shared" si="244"/>
        <v>0</v>
      </c>
      <c r="AE819" s="22">
        <f t="shared" si="245"/>
        <v>0</v>
      </c>
      <c r="AF819" s="22">
        <f t="shared" si="246"/>
        <v>0</v>
      </c>
      <c r="AG819" s="22">
        <f t="shared" si="247"/>
        <v>0</v>
      </c>
      <c r="AH819" s="22">
        <f t="shared" si="248"/>
        <v>0</v>
      </c>
      <c r="AI819" s="43" t="str">
        <f t="shared" si="249"/>
        <v>n/a</v>
      </c>
      <c r="AJ819" s="2" t="str">
        <f t="shared" si="232"/>
        <v>2018-19 Summer</v>
      </c>
      <c r="AK819" s="2" t="str">
        <f t="shared" si="233"/>
        <v>2017-18 Winter</v>
      </c>
      <c r="AL819" s="127">
        <v>0</v>
      </c>
    </row>
    <row r="820" spans="1:38">
      <c r="A820" s="46">
        <v>43026</v>
      </c>
      <c r="B820" s="13" t="str">
        <f t="shared" si="234"/>
        <v>Oct</v>
      </c>
      <c r="C820" s="182"/>
      <c r="D820" s="182"/>
      <c r="E820" s="182"/>
      <c r="F820" s="182"/>
      <c r="G820" s="182"/>
      <c r="H820" s="182"/>
      <c r="I820" s="12">
        <f>VLOOKUP($B820,'Gas wholesale lookups'!$A$4:$L$15,'Inputs - Gas wholesale index'!I$2,FALSE)</f>
        <v>332991.45454545453</v>
      </c>
      <c r="J820" s="12">
        <f>VLOOKUP($B820,'Gas wholesale lookups'!$A$4:$L$15,'Inputs - Gas wholesale index'!J$2,FALSE)</f>
        <v>208526.18181818182</v>
      </c>
      <c r="K820" s="12">
        <f>VLOOKUP($B820,'Gas wholesale lookups'!$A$4:$L$15,'Inputs - Gas wholesale index'!K$2,FALSE)</f>
        <v>166168.27272727274</v>
      </c>
      <c r="L820" s="12">
        <f>VLOOKUP($B820,'Gas wholesale lookups'!$A$4:$L$15,'Inputs - Gas wholesale index'!L$2,FALSE)</f>
        <v>291847.5</v>
      </c>
      <c r="M820" s="12">
        <f>VLOOKUP($B820,'Gas wholesale lookups'!$A$4:$L$15,'Inputs - Gas wholesale index'!M$2,FALSE)</f>
        <v>332991.45454545453</v>
      </c>
      <c r="N820" s="12">
        <f>VLOOKUP($B820,'Gas wholesale lookups'!$A$4:$L$15,'Inputs - Gas wholesale index'!N$2,FALSE)</f>
        <v>208526.18181818182</v>
      </c>
      <c r="O820" s="37">
        <f>VLOOKUP($B820,'Gas wholesale lookups'!$A$4:$R$15,'Inputs - Gas wholesale index'!O$2,FALSE)</f>
        <v>0</v>
      </c>
      <c r="P820" s="37">
        <f>VLOOKUP($B820,'Gas wholesale lookups'!$A$4:$R$15,'Inputs - Gas wholesale index'!P$2,FALSE)</f>
        <v>1</v>
      </c>
      <c r="Q820" s="37">
        <f>VLOOKUP($B820,'Gas wholesale lookups'!$A$4:$R$15,'Inputs - Gas wholesale index'!Q$2,FALSE)</f>
        <v>1</v>
      </c>
      <c r="R820" s="37">
        <f>VLOOKUP($B820,'Gas wholesale lookups'!$A$4:$R$15,'Inputs - Gas wholesale index'!R$2,FALSE)</f>
        <v>1</v>
      </c>
      <c r="S820" s="37">
        <f>VLOOKUP($B820,'Gas wholesale lookups'!$A$4:$R$15,'Inputs - Gas wholesale index'!S$2,FALSE)</f>
        <v>1</v>
      </c>
      <c r="T820" s="37">
        <f>VLOOKUP($B820,'Gas wholesale lookups'!$A$4:$R$15,'Inputs - Gas wholesale index'!T$2,FALSE)</f>
        <v>0</v>
      </c>
      <c r="U820" s="12">
        <f t="shared" si="235"/>
        <v>0</v>
      </c>
      <c r="V820" s="12">
        <f t="shared" si="236"/>
        <v>208526.18181818182</v>
      </c>
      <c r="W820" s="12">
        <f t="shared" si="237"/>
        <v>166168.27272727274</v>
      </c>
      <c r="X820" s="12">
        <f t="shared" si="238"/>
        <v>291847.5</v>
      </c>
      <c r="Y820" s="12">
        <f t="shared" si="239"/>
        <v>332991.45454545453</v>
      </c>
      <c r="Z820" s="12">
        <f t="shared" si="240"/>
        <v>0</v>
      </c>
      <c r="AA820" s="12">
        <f t="shared" si="241"/>
        <v>999533.40909090918</v>
      </c>
      <c r="AB820" s="22">
        <f t="shared" si="242"/>
        <v>0</v>
      </c>
      <c r="AC820" s="22">
        <f t="shared" si="243"/>
        <v>0</v>
      </c>
      <c r="AD820" s="22">
        <f t="shared" si="244"/>
        <v>0</v>
      </c>
      <c r="AE820" s="22">
        <f t="shared" si="245"/>
        <v>0</v>
      </c>
      <c r="AF820" s="22">
        <f t="shared" si="246"/>
        <v>0</v>
      </c>
      <c r="AG820" s="22">
        <f t="shared" si="247"/>
        <v>0</v>
      </c>
      <c r="AH820" s="22">
        <f t="shared" si="248"/>
        <v>0</v>
      </c>
      <c r="AI820" s="43" t="str">
        <f t="shared" si="249"/>
        <v>n/a</v>
      </c>
      <c r="AJ820" s="2" t="str">
        <f t="shared" ref="AJ820:AJ883" si="250">IF(AND(MONTH(A820)=8,MONTH(A819)=7),YEAR(A820)+1&amp;"-"&amp;YEAR(A820)-1998&amp;" Summer",IF(AND(MONTH(A820)=2,MONTH(A819)=1),YEAR(A820)&amp;"-"&amp;YEAR(A820)-1999&amp;" Winter",AJ819))</f>
        <v>2018-19 Summer</v>
      </c>
      <c r="AK820" s="2" t="str">
        <f t="shared" ref="AK820:AK883" si="251">IF(AND(MONTH(A820)=4,MONTH(A819)=3),YEAR(A820)&amp;"-"&amp;YEAR(A820)-1999&amp;" Summer",IF(AND(MONTH(A820)=10,MONTH(A819)=9),YEAR(A820)&amp;"-"&amp;YEAR(A820)-1999&amp;" Winter",AK819))</f>
        <v>2017-18 Winter</v>
      </c>
      <c r="AL820" s="127">
        <v>0</v>
      </c>
    </row>
    <row r="821" spans="1:38">
      <c r="A821" s="46">
        <v>43027</v>
      </c>
      <c r="B821" s="13" t="str">
        <f t="shared" si="234"/>
        <v>Oct</v>
      </c>
      <c r="C821" s="182"/>
      <c r="D821" s="182"/>
      <c r="E821" s="182"/>
      <c r="F821" s="182"/>
      <c r="G821" s="182"/>
      <c r="H821" s="182"/>
      <c r="I821" s="12">
        <f>VLOOKUP($B821,'Gas wholesale lookups'!$A$4:$L$15,'Inputs - Gas wholesale index'!I$2,FALSE)</f>
        <v>332991.45454545453</v>
      </c>
      <c r="J821" s="12">
        <f>VLOOKUP($B821,'Gas wholesale lookups'!$A$4:$L$15,'Inputs - Gas wholesale index'!J$2,FALSE)</f>
        <v>208526.18181818182</v>
      </c>
      <c r="K821" s="12">
        <f>VLOOKUP($B821,'Gas wholesale lookups'!$A$4:$L$15,'Inputs - Gas wholesale index'!K$2,FALSE)</f>
        <v>166168.27272727274</v>
      </c>
      <c r="L821" s="12">
        <f>VLOOKUP($B821,'Gas wholesale lookups'!$A$4:$L$15,'Inputs - Gas wholesale index'!L$2,FALSE)</f>
        <v>291847.5</v>
      </c>
      <c r="M821" s="12">
        <f>VLOOKUP($B821,'Gas wholesale lookups'!$A$4:$L$15,'Inputs - Gas wholesale index'!M$2,FALSE)</f>
        <v>332991.45454545453</v>
      </c>
      <c r="N821" s="12">
        <f>VLOOKUP($B821,'Gas wholesale lookups'!$A$4:$L$15,'Inputs - Gas wholesale index'!N$2,FALSE)</f>
        <v>208526.18181818182</v>
      </c>
      <c r="O821" s="37">
        <f>VLOOKUP($B821,'Gas wholesale lookups'!$A$4:$R$15,'Inputs - Gas wholesale index'!O$2,FALSE)</f>
        <v>0</v>
      </c>
      <c r="P821" s="37">
        <f>VLOOKUP($B821,'Gas wholesale lookups'!$A$4:$R$15,'Inputs - Gas wholesale index'!P$2,FALSE)</f>
        <v>1</v>
      </c>
      <c r="Q821" s="37">
        <f>VLOOKUP($B821,'Gas wholesale lookups'!$A$4:$R$15,'Inputs - Gas wholesale index'!Q$2,FALSE)</f>
        <v>1</v>
      </c>
      <c r="R821" s="37">
        <f>VLOOKUP($B821,'Gas wholesale lookups'!$A$4:$R$15,'Inputs - Gas wholesale index'!R$2,FALSE)</f>
        <v>1</v>
      </c>
      <c r="S821" s="37">
        <f>VLOOKUP($B821,'Gas wholesale lookups'!$A$4:$R$15,'Inputs - Gas wholesale index'!S$2,FALSE)</f>
        <v>1</v>
      </c>
      <c r="T821" s="37">
        <f>VLOOKUP($B821,'Gas wholesale lookups'!$A$4:$R$15,'Inputs - Gas wholesale index'!T$2,FALSE)</f>
        <v>0</v>
      </c>
      <c r="U821" s="12">
        <f t="shared" si="235"/>
        <v>0</v>
      </c>
      <c r="V821" s="12">
        <f t="shared" si="236"/>
        <v>208526.18181818182</v>
      </c>
      <c r="W821" s="12">
        <f t="shared" si="237"/>
        <v>166168.27272727274</v>
      </c>
      <c r="X821" s="12">
        <f t="shared" si="238"/>
        <v>291847.5</v>
      </c>
      <c r="Y821" s="12">
        <f t="shared" si="239"/>
        <v>332991.45454545453</v>
      </c>
      <c r="Z821" s="12">
        <f t="shared" si="240"/>
        <v>0</v>
      </c>
      <c r="AA821" s="12">
        <f t="shared" si="241"/>
        <v>999533.40909090918</v>
      </c>
      <c r="AB821" s="22">
        <f t="shared" si="242"/>
        <v>0</v>
      </c>
      <c r="AC821" s="22">
        <f t="shared" si="243"/>
        <v>0</v>
      </c>
      <c r="AD821" s="22">
        <f t="shared" si="244"/>
        <v>0</v>
      </c>
      <c r="AE821" s="22">
        <f t="shared" si="245"/>
        <v>0</v>
      </c>
      <c r="AF821" s="22">
        <f t="shared" si="246"/>
        <v>0</v>
      </c>
      <c r="AG821" s="22">
        <f t="shared" si="247"/>
        <v>0</v>
      </c>
      <c r="AH821" s="22">
        <f t="shared" si="248"/>
        <v>0</v>
      </c>
      <c r="AI821" s="43" t="str">
        <f t="shared" si="249"/>
        <v>n/a</v>
      </c>
      <c r="AJ821" s="2" t="str">
        <f t="shared" si="250"/>
        <v>2018-19 Summer</v>
      </c>
      <c r="AK821" s="2" t="str">
        <f t="shared" si="251"/>
        <v>2017-18 Winter</v>
      </c>
      <c r="AL821" s="127">
        <v>0</v>
      </c>
    </row>
    <row r="822" spans="1:38">
      <c r="A822" s="46">
        <v>43028</v>
      </c>
      <c r="B822" s="13" t="str">
        <f t="shared" si="234"/>
        <v>Oct</v>
      </c>
      <c r="C822" s="182"/>
      <c r="D822" s="182"/>
      <c r="E822" s="182"/>
      <c r="F822" s="182"/>
      <c r="G822" s="182"/>
      <c r="H822" s="182"/>
      <c r="I822" s="12">
        <f>VLOOKUP($B822,'Gas wholesale lookups'!$A$4:$L$15,'Inputs - Gas wholesale index'!I$2,FALSE)</f>
        <v>332991.45454545453</v>
      </c>
      <c r="J822" s="12">
        <f>VLOOKUP($B822,'Gas wholesale lookups'!$A$4:$L$15,'Inputs - Gas wholesale index'!J$2,FALSE)</f>
        <v>208526.18181818182</v>
      </c>
      <c r="K822" s="12">
        <f>VLOOKUP($B822,'Gas wholesale lookups'!$A$4:$L$15,'Inputs - Gas wholesale index'!K$2,FALSE)</f>
        <v>166168.27272727274</v>
      </c>
      <c r="L822" s="12">
        <f>VLOOKUP($B822,'Gas wholesale lookups'!$A$4:$L$15,'Inputs - Gas wholesale index'!L$2,FALSE)</f>
        <v>291847.5</v>
      </c>
      <c r="M822" s="12">
        <f>VLOOKUP($B822,'Gas wholesale lookups'!$A$4:$L$15,'Inputs - Gas wholesale index'!M$2,FALSE)</f>
        <v>332991.45454545453</v>
      </c>
      <c r="N822" s="12">
        <f>VLOOKUP($B822,'Gas wholesale lookups'!$A$4:$L$15,'Inputs - Gas wholesale index'!N$2,FALSE)</f>
        <v>208526.18181818182</v>
      </c>
      <c r="O822" s="37">
        <f>VLOOKUP($B822,'Gas wholesale lookups'!$A$4:$R$15,'Inputs - Gas wholesale index'!O$2,FALSE)</f>
        <v>0</v>
      </c>
      <c r="P822" s="37">
        <f>VLOOKUP($B822,'Gas wholesale lookups'!$A$4:$R$15,'Inputs - Gas wholesale index'!P$2,FALSE)</f>
        <v>1</v>
      </c>
      <c r="Q822" s="37">
        <f>VLOOKUP($B822,'Gas wholesale lookups'!$A$4:$R$15,'Inputs - Gas wholesale index'!Q$2,FALSE)</f>
        <v>1</v>
      </c>
      <c r="R822" s="37">
        <f>VLOOKUP($B822,'Gas wholesale lookups'!$A$4:$R$15,'Inputs - Gas wholesale index'!R$2,FALSE)</f>
        <v>1</v>
      </c>
      <c r="S822" s="37">
        <f>VLOOKUP($B822,'Gas wholesale lookups'!$A$4:$R$15,'Inputs - Gas wholesale index'!S$2,FALSE)</f>
        <v>1</v>
      </c>
      <c r="T822" s="37">
        <f>VLOOKUP($B822,'Gas wholesale lookups'!$A$4:$R$15,'Inputs - Gas wholesale index'!T$2,FALSE)</f>
        <v>0</v>
      </c>
      <c r="U822" s="12">
        <f t="shared" si="235"/>
        <v>0</v>
      </c>
      <c r="V822" s="12">
        <f t="shared" si="236"/>
        <v>208526.18181818182</v>
      </c>
      <c r="W822" s="12">
        <f t="shared" si="237"/>
        <v>166168.27272727274</v>
      </c>
      <c r="X822" s="12">
        <f t="shared" si="238"/>
        <v>291847.5</v>
      </c>
      <c r="Y822" s="12">
        <f t="shared" si="239"/>
        <v>332991.45454545453</v>
      </c>
      <c r="Z822" s="12">
        <f t="shared" si="240"/>
        <v>0</v>
      </c>
      <c r="AA822" s="12">
        <f t="shared" si="241"/>
        <v>999533.40909090918</v>
      </c>
      <c r="AB822" s="22">
        <f t="shared" si="242"/>
        <v>0</v>
      </c>
      <c r="AC822" s="22">
        <f t="shared" si="243"/>
        <v>0</v>
      </c>
      <c r="AD822" s="22">
        <f t="shared" si="244"/>
        <v>0</v>
      </c>
      <c r="AE822" s="22">
        <f t="shared" si="245"/>
        <v>0</v>
      </c>
      <c r="AF822" s="22">
        <f t="shared" si="246"/>
        <v>0</v>
      </c>
      <c r="AG822" s="22">
        <f t="shared" si="247"/>
        <v>0</v>
      </c>
      <c r="AH822" s="22">
        <f t="shared" si="248"/>
        <v>0</v>
      </c>
      <c r="AI822" s="43" t="str">
        <f t="shared" si="249"/>
        <v>n/a</v>
      </c>
      <c r="AJ822" s="2" t="str">
        <f t="shared" si="250"/>
        <v>2018-19 Summer</v>
      </c>
      <c r="AK822" s="2" t="str">
        <f t="shared" si="251"/>
        <v>2017-18 Winter</v>
      </c>
      <c r="AL822" s="127">
        <v>0</v>
      </c>
    </row>
    <row r="823" spans="1:38">
      <c r="A823" s="46">
        <v>43031</v>
      </c>
      <c r="B823" s="13" t="str">
        <f t="shared" si="234"/>
        <v>Oct</v>
      </c>
      <c r="C823" s="182"/>
      <c r="D823" s="182"/>
      <c r="E823" s="182"/>
      <c r="F823" s="182"/>
      <c r="G823" s="182"/>
      <c r="H823" s="182"/>
      <c r="I823" s="12">
        <f>VLOOKUP($B823,'Gas wholesale lookups'!$A$4:$L$15,'Inputs - Gas wholesale index'!I$2,FALSE)</f>
        <v>332991.45454545453</v>
      </c>
      <c r="J823" s="12">
        <f>VLOOKUP($B823,'Gas wholesale lookups'!$A$4:$L$15,'Inputs - Gas wholesale index'!J$2,FALSE)</f>
        <v>208526.18181818182</v>
      </c>
      <c r="K823" s="12">
        <f>VLOOKUP($B823,'Gas wholesale lookups'!$A$4:$L$15,'Inputs - Gas wholesale index'!K$2,FALSE)</f>
        <v>166168.27272727274</v>
      </c>
      <c r="L823" s="12">
        <f>VLOOKUP($B823,'Gas wholesale lookups'!$A$4:$L$15,'Inputs - Gas wholesale index'!L$2,FALSE)</f>
        <v>291847.5</v>
      </c>
      <c r="M823" s="12">
        <f>VLOOKUP($B823,'Gas wholesale lookups'!$A$4:$L$15,'Inputs - Gas wholesale index'!M$2,FALSE)</f>
        <v>332991.45454545453</v>
      </c>
      <c r="N823" s="12">
        <f>VLOOKUP($B823,'Gas wholesale lookups'!$A$4:$L$15,'Inputs - Gas wholesale index'!N$2,FALSE)</f>
        <v>208526.18181818182</v>
      </c>
      <c r="O823" s="37">
        <f>VLOOKUP($B823,'Gas wholesale lookups'!$A$4:$R$15,'Inputs - Gas wholesale index'!O$2,FALSE)</f>
        <v>0</v>
      </c>
      <c r="P823" s="37">
        <f>VLOOKUP($B823,'Gas wholesale lookups'!$A$4:$R$15,'Inputs - Gas wholesale index'!P$2,FALSE)</f>
        <v>1</v>
      </c>
      <c r="Q823" s="37">
        <f>VLOOKUP($B823,'Gas wholesale lookups'!$A$4:$R$15,'Inputs - Gas wholesale index'!Q$2,FALSE)</f>
        <v>1</v>
      </c>
      <c r="R823" s="37">
        <f>VLOOKUP($B823,'Gas wholesale lookups'!$A$4:$R$15,'Inputs - Gas wholesale index'!R$2,FALSE)</f>
        <v>1</v>
      </c>
      <c r="S823" s="37">
        <f>VLOOKUP($B823,'Gas wholesale lookups'!$A$4:$R$15,'Inputs - Gas wholesale index'!S$2,FALSE)</f>
        <v>1</v>
      </c>
      <c r="T823" s="37">
        <f>VLOOKUP($B823,'Gas wholesale lookups'!$A$4:$R$15,'Inputs - Gas wholesale index'!T$2,FALSE)</f>
        <v>0</v>
      </c>
      <c r="U823" s="12">
        <f t="shared" si="235"/>
        <v>0</v>
      </c>
      <c r="V823" s="12">
        <f t="shared" si="236"/>
        <v>208526.18181818182</v>
      </c>
      <c r="W823" s="12">
        <f t="shared" si="237"/>
        <v>166168.27272727274</v>
      </c>
      <c r="X823" s="12">
        <f t="shared" si="238"/>
        <v>291847.5</v>
      </c>
      <c r="Y823" s="12">
        <f t="shared" si="239"/>
        <v>332991.45454545453</v>
      </c>
      <c r="Z823" s="12">
        <f t="shared" si="240"/>
        <v>0</v>
      </c>
      <c r="AA823" s="12">
        <f t="shared" si="241"/>
        <v>999533.40909090918</v>
      </c>
      <c r="AB823" s="22">
        <f t="shared" si="242"/>
        <v>0</v>
      </c>
      <c r="AC823" s="22">
        <f t="shared" si="243"/>
        <v>0</v>
      </c>
      <c r="AD823" s="22">
        <f t="shared" si="244"/>
        <v>0</v>
      </c>
      <c r="AE823" s="22">
        <f t="shared" si="245"/>
        <v>0</v>
      </c>
      <c r="AF823" s="22">
        <f t="shared" si="246"/>
        <v>0</v>
      </c>
      <c r="AG823" s="22">
        <f t="shared" si="247"/>
        <v>0</v>
      </c>
      <c r="AH823" s="22">
        <f t="shared" si="248"/>
        <v>0</v>
      </c>
      <c r="AI823" s="43" t="str">
        <f t="shared" si="249"/>
        <v>n/a</v>
      </c>
      <c r="AJ823" s="2" t="str">
        <f t="shared" si="250"/>
        <v>2018-19 Summer</v>
      </c>
      <c r="AK823" s="2" t="str">
        <f t="shared" si="251"/>
        <v>2017-18 Winter</v>
      </c>
      <c r="AL823" s="127">
        <v>0</v>
      </c>
    </row>
    <row r="824" spans="1:38">
      <c r="A824" s="46">
        <v>43032</v>
      </c>
      <c r="B824" s="13" t="str">
        <f t="shared" si="234"/>
        <v>Oct</v>
      </c>
      <c r="C824" s="182"/>
      <c r="D824" s="182"/>
      <c r="E824" s="182"/>
      <c r="F824" s="182"/>
      <c r="G824" s="182"/>
      <c r="H824" s="182"/>
      <c r="I824" s="12">
        <f>VLOOKUP($B824,'Gas wholesale lookups'!$A$4:$L$15,'Inputs - Gas wholesale index'!I$2,FALSE)</f>
        <v>332991.45454545453</v>
      </c>
      <c r="J824" s="12">
        <f>VLOOKUP($B824,'Gas wholesale lookups'!$A$4:$L$15,'Inputs - Gas wholesale index'!J$2,FALSE)</f>
        <v>208526.18181818182</v>
      </c>
      <c r="K824" s="12">
        <f>VLOOKUP($B824,'Gas wholesale lookups'!$A$4:$L$15,'Inputs - Gas wholesale index'!K$2,FALSE)</f>
        <v>166168.27272727274</v>
      </c>
      <c r="L824" s="12">
        <f>VLOOKUP($B824,'Gas wholesale lookups'!$A$4:$L$15,'Inputs - Gas wholesale index'!L$2,FALSE)</f>
        <v>291847.5</v>
      </c>
      <c r="M824" s="12">
        <f>VLOOKUP($B824,'Gas wholesale lookups'!$A$4:$L$15,'Inputs - Gas wholesale index'!M$2,FALSE)</f>
        <v>332991.45454545453</v>
      </c>
      <c r="N824" s="12">
        <f>VLOOKUP($B824,'Gas wholesale lookups'!$A$4:$L$15,'Inputs - Gas wholesale index'!N$2,FALSE)</f>
        <v>208526.18181818182</v>
      </c>
      <c r="O824" s="37">
        <f>VLOOKUP($B824,'Gas wholesale lookups'!$A$4:$R$15,'Inputs - Gas wholesale index'!O$2,FALSE)</f>
        <v>0</v>
      </c>
      <c r="P824" s="37">
        <f>VLOOKUP($B824,'Gas wholesale lookups'!$A$4:$R$15,'Inputs - Gas wholesale index'!P$2,FALSE)</f>
        <v>1</v>
      </c>
      <c r="Q824" s="37">
        <f>VLOOKUP($B824,'Gas wholesale lookups'!$A$4:$R$15,'Inputs - Gas wholesale index'!Q$2,FALSE)</f>
        <v>1</v>
      </c>
      <c r="R824" s="37">
        <f>VLOOKUP($B824,'Gas wholesale lookups'!$A$4:$R$15,'Inputs - Gas wholesale index'!R$2,FALSE)</f>
        <v>1</v>
      </c>
      <c r="S824" s="37">
        <f>VLOOKUP($B824,'Gas wholesale lookups'!$A$4:$R$15,'Inputs - Gas wholesale index'!S$2,FALSE)</f>
        <v>1</v>
      </c>
      <c r="T824" s="37">
        <f>VLOOKUP($B824,'Gas wholesale lookups'!$A$4:$R$15,'Inputs - Gas wholesale index'!T$2,FALSE)</f>
        <v>0</v>
      </c>
      <c r="U824" s="12">
        <f t="shared" si="235"/>
        <v>0</v>
      </c>
      <c r="V824" s="12">
        <f t="shared" si="236"/>
        <v>208526.18181818182</v>
      </c>
      <c r="W824" s="12">
        <f t="shared" si="237"/>
        <v>166168.27272727274</v>
      </c>
      <c r="X824" s="12">
        <f t="shared" si="238"/>
        <v>291847.5</v>
      </c>
      <c r="Y824" s="12">
        <f t="shared" si="239"/>
        <v>332991.45454545453</v>
      </c>
      <c r="Z824" s="12">
        <f t="shared" si="240"/>
        <v>0</v>
      </c>
      <c r="AA824" s="12">
        <f t="shared" si="241"/>
        <v>999533.40909090918</v>
      </c>
      <c r="AB824" s="22">
        <f t="shared" si="242"/>
        <v>0</v>
      </c>
      <c r="AC824" s="22">
        <f t="shared" si="243"/>
        <v>0</v>
      </c>
      <c r="AD824" s="22">
        <f t="shared" si="244"/>
        <v>0</v>
      </c>
      <c r="AE824" s="22">
        <f t="shared" si="245"/>
        <v>0</v>
      </c>
      <c r="AF824" s="22">
        <f t="shared" si="246"/>
        <v>0</v>
      </c>
      <c r="AG824" s="22">
        <f t="shared" si="247"/>
        <v>0</v>
      </c>
      <c r="AH824" s="22">
        <f t="shared" si="248"/>
        <v>0</v>
      </c>
      <c r="AI824" s="43" t="str">
        <f t="shared" si="249"/>
        <v>n/a</v>
      </c>
      <c r="AJ824" s="2" t="str">
        <f t="shared" si="250"/>
        <v>2018-19 Summer</v>
      </c>
      <c r="AK824" s="2" t="str">
        <f t="shared" si="251"/>
        <v>2017-18 Winter</v>
      </c>
      <c r="AL824" s="127">
        <v>0</v>
      </c>
    </row>
    <row r="825" spans="1:38">
      <c r="A825" s="46">
        <v>43033</v>
      </c>
      <c r="B825" s="13" t="str">
        <f t="shared" si="234"/>
        <v>Oct</v>
      </c>
      <c r="C825" s="182"/>
      <c r="D825" s="182"/>
      <c r="E825" s="182"/>
      <c r="F825" s="182"/>
      <c r="G825" s="182"/>
      <c r="H825" s="182"/>
      <c r="I825" s="12">
        <f>VLOOKUP($B825,'Gas wholesale lookups'!$A$4:$L$15,'Inputs - Gas wholesale index'!I$2,FALSE)</f>
        <v>332991.45454545453</v>
      </c>
      <c r="J825" s="12">
        <f>VLOOKUP($B825,'Gas wholesale lookups'!$A$4:$L$15,'Inputs - Gas wholesale index'!J$2,FALSE)</f>
        <v>208526.18181818182</v>
      </c>
      <c r="K825" s="12">
        <f>VLOOKUP($B825,'Gas wholesale lookups'!$A$4:$L$15,'Inputs - Gas wholesale index'!K$2,FALSE)</f>
        <v>166168.27272727274</v>
      </c>
      <c r="L825" s="12">
        <f>VLOOKUP($B825,'Gas wholesale lookups'!$A$4:$L$15,'Inputs - Gas wholesale index'!L$2,FALSE)</f>
        <v>291847.5</v>
      </c>
      <c r="M825" s="12">
        <f>VLOOKUP($B825,'Gas wholesale lookups'!$A$4:$L$15,'Inputs - Gas wholesale index'!M$2,FALSE)</f>
        <v>332991.45454545453</v>
      </c>
      <c r="N825" s="12">
        <f>VLOOKUP($B825,'Gas wholesale lookups'!$A$4:$L$15,'Inputs - Gas wholesale index'!N$2,FALSE)</f>
        <v>208526.18181818182</v>
      </c>
      <c r="O825" s="37">
        <f>VLOOKUP($B825,'Gas wholesale lookups'!$A$4:$R$15,'Inputs - Gas wholesale index'!O$2,FALSE)</f>
        <v>0</v>
      </c>
      <c r="P825" s="37">
        <f>VLOOKUP($B825,'Gas wholesale lookups'!$A$4:$R$15,'Inputs - Gas wholesale index'!P$2,FALSE)</f>
        <v>1</v>
      </c>
      <c r="Q825" s="37">
        <f>VLOOKUP($B825,'Gas wholesale lookups'!$A$4:$R$15,'Inputs - Gas wholesale index'!Q$2,FALSE)</f>
        <v>1</v>
      </c>
      <c r="R825" s="37">
        <f>VLOOKUP($B825,'Gas wholesale lookups'!$A$4:$R$15,'Inputs - Gas wholesale index'!R$2,FALSE)</f>
        <v>1</v>
      </c>
      <c r="S825" s="37">
        <f>VLOOKUP($B825,'Gas wholesale lookups'!$A$4:$R$15,'Inputs - Gas wholesale index'!S$2,FALSE)</f>
        <v>1</v>
      </c>
      <c r="T825" s="37">
        <f>VLOOKUP($B825,'Gas wholesale lookups'!$A$4:$R$15,'Inputs - Gas wholesale index'!T$2,FALSE)</f>
        <v>0</v>
      </c>
      <c r="U825" s="12">
        <f t="shared" si="235"/>
        <v>0</v>
      </c>
      <c r="V825" s="12">
        <f t="shared" si="236"/>
        <v>208526.18181818182</v>
      </c>
      <c r="W825" s="12">
        <f t="shared" si="237"/>
        <v>166168.27272727274</v>
      </c>
      <c r="X825" s="12">
        <f t="shared" si="238"/>
        <v>291847.5</v>
      </c>
      <c r="Y825" s="12">
        <f t="shared" si="239"/>
        <v>332991.45454545453</v>
      </c>
      <c r="Z825" s="12">
        <f t="shared" si="240"/>
        <v>0</v>
      </c>
      <c r="AA825" s="12">
        <f t="shared" si="241"/>
        <v>999533.40909090918</v>
      </c>
      <c r="AB825" s="22">
        <f t="shared" si="242"/>
        <v>0</v>
      </c>
      <c r="AC825" s="22">
        <f t="shared" si="243"/>
        <v>0</v>
      </c>
      <c r="AD825" s="22">
        <f t="shared" si="244"/>
        <v>0</v>
      </c>
      <c r="AE825" s="22">
        <f t="shared" si="245"/>
        <v>0</v>
      </c>
      <c r="AF825" s="22">
        <f t="shared" si="246"/>
        <v>0</v>
      </c>
      <c r="AG825" s="22">
        <f t="shared" si="247"/>
        <v>0</v>
      </c>
      <c r="AH825" s="22">
        <f t="shared" si="248"/>
        <v>0</v>
      </c>
      <c r="AI825" s="43" t="str">
        <f t="shared" si="249"/>
        <v>n/a</v>
      </c>
      <c r="AJ825" s="2" t="str">
        <f t="shared" si="250"/>
        <v>2018-19 Summer</v>
      </c>
      <c r="AK825" s="2" t="str">
        <f t="shared" si="251"/>
        <v>2017-18 Winter</v>
      </c>
      <c r="AL825" s="127">
        <v>0</v>
      </c>
    </row>
    <row r="826" spans="1:38">
      <c r="A826" s="46">
        <v>43034</v>
      </c>
      <c r="B826" s="13" t="str">
        <f t="shared" si="234"/>
        <v>Oct</v>
      </c>
      <c r="C826" s="182"/>
      <c r="D826" s="182"/>
      <c r="E826" s="182"/>
      <c r="F826" s="182"/>
      <c r="G826" s="182"/>
      <c r="H826" s="182"/>
      <c r="I826" s="12">
        <f>VLOOKUP($B826,'Gas wholesale lookups'!$A$4:$L$15,'Inputs - Gas wholesale index'!I$2,FALSE)</f>
        <v>332991.45454545453</v>
      </c>
      <c r="J826" s="12">
        <f>VLOOKUP($B826,'Gas wholesale lookups'!$A$4:$L$15,'Inputs - Gas wholesale index'!J$2,FALSE)</f>
        <v>208526.18181818182</v>
      </c>
      <c r="K826" s="12">
        <f>VLOOKUP($B826,'Gas wholesale lookups'!$A$4:$L$15,'Inputs - Gas wholesale index'!K$2,FALSE)</f>
        <v>166168.27272727274</v>
      </c>
      <c r="L826" s="12">
        <f>VLOOKUP($B826,'Gas wholesale lookups'!$A$4:$L$15,'Inputs - Gas wholesale index'!L$2,FALSE)</f>
        <v>291847.5</v>
      </c>
      <c r="M826" s="12">
        <f>VLOOKUP($B826,'Gas wholesale lookups'!$A$4:$L$15,'Inputs - Gas wholesale index'!M$2,FALSE)</f>
        <v>332991.45454545453</v>
      </c>
      <c r="N826" s="12">
        <f>VLOOKUP($B826,'Gas wholesale lookups'!$A$4:$L$15,'Inputs - Gas wholesale index'!N$2,FALSE)</f>
        <v>208526.18181818182</v>
      </c>
      <c r="O826" s="37">
        <f>VLOOKUP($B826,'Gas wholesale lookups'!$A$4:$R$15,'Inputs - Gas wholesale index'!O$2,FALSE)</f>
        <v>0</v>
      </c>
      <c r="P826" s="37">
        <f>VLOOKUP($B826,'Gas wholesale lookups'!$A$4:$R$15,'Inputs - Gas wholesale index'!P$2,FALSE)</f>
        <v>1</v>
      </c>
      <c r="Q826" s="37">
        <f>VLOOKUP($B826,'Gas wholesale lookups'!$A$4:$R$15,'Inputs - Gas wholesale index'!Q$2,FALSE)</f>
        <v>1</v>
      </c>
      <c r="R826" s="37">
        <f>VLOOKUP($B826,'Gas wholesale lookups'!$A$4:$R$15,'Inputs - Gas wholesale index'!R$2,FALSE)</f>
        <v>1</v>
      </c>
      <c r="S826" s="37">
        <f>VLOOKUP($B826,'Gas wholesale lookups'!$A$4:$R$15,'Inputs - Gas wholesale index'!S$2,FALSE)</f>
        <v>1</v>
      </c>
      <c r="T826" s="37">
        <f>VLOOKUP($B826,'Gas wholesale lookups'!$A$4:$R$15,'Inputs - Gas wholesale index'!T$2,FALSE)</f>
        <v>0</v>
      </c>
      <c r="U826" s="12">
        <f t="shared" si="235"/>
        <v>0</v>
      </c>
      <c r="V826" s="12">
        <f t="shared" si="236"/>
        <v>208526.18181818182</v>
      </c>
      <c r="W826" s="12">
        <f t="shared" si="237"/>
        <v>166168.27272727274</v>
      </c>
      <c r="X826" s="12">
        <f t="shared" si="238"/>
        <v>291847.5</v>
      </c>
      <c r="Y826" s="12">
        <f t="shared" si="239"/>
        <v>332991.45454545453</v>
      </c>
      <c r="Z826" s="12">
        <f t="shared" si="240"/>
        <v>0</v>
      </c>
      <c r="AA826" s="12">
        <f t="shared" si="241"/>
        <v>999533.40909090918</v>
      </c>
      <c r="AB826" s="22">
        <f t="shared" si="242"/>
        <v>0</v>
      </c>
      <c r="AC826" s="22">
        <f t="shared" si="243"/>
        <v>0</v>
      </c>
      <c r="AD826" s="22">
        <f t="shared" si="244"/>
        <v>0</v>
      </c>
      <c r="AE826" s="22">
        <f t="shared" si="245"/>
        <v>0</v>
      </c>
      <c r="AF826" s="22">
        <f t="shared" si="246"/>
        <v>0</v>
      </c>
      <c r="AG826" s="22">
        <f t="shared" si="247"/>
        <v>0</v>
      </c>
      <c r="AH826" s="22">
        <f t="shared" si="248"/>
        <v>0</v>
      </c>
      <c r="AI826" s="43" t="str">
        <f t="shared" si="249"/>
        <v>n/a</v>
      </c>
      <c r="AJ826" s="2" t="str">
        <f t="shared" si="250"/>
        <v>2018-19 Summer</v>
      </c>
      <c r="AK826" s="2" t="str">
        <f t="shared" si="251"/>
        <v>2017-18 Winter</v>
      </c>
      <c r="AL826" s="127">
        <v>0</v>
      </c>
    </row>
    <row r="827" spans="1:38">
      <c r="A827" s="46">
        <v>43035</v>
      </c>
      <c r="B827" s="13" t="str">
        <f t="shared" si="234"/>
        <v>Oct</v>
      </c>
      <c r="C827" s="182"/>
      <c r="D827" s="182"/>
      <c r="E827" s="182"/>
      <c r="F827" s="182"/>
      <c r="G827" s="182"/>
      <c r="H827" s="182"/>
      <c r="I827" s="12">
        <f>VLOOKUP($B827,'Gas wholesale lookups'!$A$4:$L$15,'Inputs - Gas wholesale index'!I$2,FALSE)</f>
        <v>332991.45454545453</v>
      </c>
      <c r="J827" s="12">
        <f>VLOOKUP($B827,'Gas wholesale lookups'!$A$4:$L$15,'Inputs - Gas wholesale index'!J$2,FALSE)</f>
        <v>208526.18181818182</v>
      </c>
      <c r="K827" s="12">
        <f>VLOOKUP($B827,'Gas wholesale lookups'!$A$4:$L$15,'Inputs - Gas wholesale index'!K$2,FALSE)</f>
        <v>166168.27272727274</v>
      </c>
      <c r="L827" s="12">
        <f>VLOOKUP($B827,'Gas wholesale lookups'!$A$4:$L$15,'Inputs - Gas wholesale index'!L$2,FALSE)</f>
        <v>291847.5</v>
      </c>
      <c r="M827" s="12">
        <f>VLOOKUP($B827,'Gas wholesale lookups'!$A$4:$L$15,'Inputs - Gas wholesale index'!M$2,FALSE)</f>
        <v>332991.45454545453</v>
      </c>
      <c r="N827" s="12">
        <f>VLOOKUP($B827,'Gas wholesale lookups'!$A$4:$L$15,'Inputs - Gas wholesale index'!N$2,FALSE)</f>
        <v>208526.18181818182</v>
      </c>
      <c r="O827" s="37">
        <f>VLOOKUP($B827,'Gas wholesale lookups'!$A$4:$R$15,'Inputs - Gas wholesale index'!O$2,FALSE)</f>
        <v>0</v>
      </c>
      <c r="P827" s="37">
        <f>VLOOKUP($B827,'Gas wholesale lookups'!$A$4:$R$15,'Inputs - Gas wholesale index'!P$2,FALSE)</f>
        <v>1</v>
      </c>
      <c r="Q827" s="37">
        <f>VLOOKUP($B827,'Gas wholesale lookups'!$A$4:$R$15,'Inputs - Gas wholesale index'!Q$2,FALSE)</f>
        <v>1</v>
      </c>
      <c r="R827" s="37">
        <f>VLOOKUP($B827,'Gas wholesale lookups'!$A$4:$R$15,'Inputs - Gas wholesale index'!R$2,FALSE)</f>
        <v>1</v>
      </c>
      <c r="S827" s="37">
        <f>VLOOKUP($B827,'Gas wholesale lookups'!$A$4:$R$15,'Inputs - Gas wholesale index'!S$2,FALSE)</f>
        <v>1</v>
      </c>
      <c r="T827" s="37">
        <f>VLOOKUP($B827,'Gas wholesale lookups'!$A$4:$R$15,'Inputs - Gas wholesale index'!T$2,FALSE)</f>
        <v>0</v>
      </c>
      <c r="U827" s="12">
        <f t="shared" si="235"/>
        <v>0</v>
      </c>
      <c r="V827" s="12">
        <f t="shared" si="236"/>
        <v>208526.18181818182</v>
      </c>
      <c r="W827" s="12">
        <f t="shared" si="237"/>
        <v>166168.27272727274</v>
      </c>
      <c r="X827" s="12">
        <f t="shared" si="238"/>
        <v>291847.5</v>
      </c>
      <c r="Y827" s="12">
        <f t="shared" si="239"/>
        <v>332991.45454545453</v>
      </c>
      <c r="Z827" s="12">
        <f t="shared" si="240"/>
        <v>0</v>
      </c>
      <c r="AA827" s="12">
        <f t="shared" si="241"/>
        <v>999533.40909090918</v>
      </c>
      <c r="AB827" s="22">
        <f t="shared" si="242"/>
        <v>0</v>
      </c>
      <c r="AC827" s="22">
        <f t="shared" si="243"/>
        <v>0</v>
      </c>
      <c r="AD827" s="22">
        <f t="shared" si="244"/>
        <v>0</v>
      </c>
      <c r="AE827" s="22">
        <f t="shared" si="245"/>
        <v>0</v>
      </c>
      <c r="AF827" s="22">
        <f t="shared" si="246"/>
        <v>0</v>
      </c>
      <c r="AG827" s="22">
        <f t="shared" si="247"/>
        <v>0</v>
      </c>
      <c r="AH827" s="22">
        <f t="shared" si="248"/>
        <v>0</v>
      </c>
      <c r="AI827" s="43" t="str">
        <f t="shared" si="249"/>
        <v>n/a</v>
      </c>
      <c r="AJ827" s="2" t="str">
        <f t="shared" si="250"/>
        <v>2018-19 Summer</v>
      </c>
      <c r="AK827" s="2" t="str">
        <f t="shared" si="251"/>
        <v>2017-18 Winter</v>
      </c>
      <c r="AL827" s="127">
        <v>0</v>
      </c>
    </row>
    <row r="828" spans="1:38">
      <c r="A828" s="46">
        <v>43038</v>
      </c>
      <c r="B828" s="13" t="str">
        <f t="shared" si="234"/>
        <v>Oct</v>
      </c>
      <c r="C828" s="182"/>
      <c r="D828" s="182"/>
      <c r="E828" s="182"/>
      <c r="F828" s="182"/>
      <c r="G828" s="182"/>
      <c r="H828" s="182"/>
      <c r="I828" s="12">
        <f>VLOOKUP($B828,'Gas wholesale lookups'!$A$4:$L$15,'Inputs - Gas wholesale index'!I$2,FALSE)</f>
        <v>332991.45454545453</v>
      </c>
      <c r="J828" s="12">
        <f>VLOOKUP($B828,'Gas wholesale lookups'!$A$4:$L$15,'Inputs - Gas wholesale index'!J$2,FALSE)</f>
        <v>208526.18181818182</v>
      </c>
      <c r="K828" s="12">
        <f>VLOOKUP($B828,'Gas wholesale lookups'!$A$4:$L$15,'Inputs - Gas wholesale index'!K$2,FALSE)</f>
        <v>166168.27272727274</v>
      </c>
      <c r="L828" s="12">
        <f>VLOOKUP($B828,'Gas wholesale lookups'!$A$4:$L$15,'Inputs - Gas wholesale index'!L$2,FALSE)</f>
        <v>291847.5</v>
      </c>
      <c r="M828" s="12">
        <f>VLOOKUP($B828,'Gas wholesale lookups'!$A$4:$L$15,'Inputs - Gas wholesale index'!M$2,FALSE)</f>
        <v>332991.45454545453</v>
      </c>
      <c r="N828" s="12">
        <f>VLOOKUP($B828,'Gas wholesale lookups'!$A$4:$L$15,'Inputs - Gas wholesale index'!N$2,FALSE)</f>
        <v>208526.18181818182</v>
      </c>
      <c r="O828" s="37">
        <f>VLOOKUP($B828,'Gas wholesale lookups'!$A$4:$R$15,'Inputs - Gas wholesale index'!O$2,FALSE)</f>
        <v>0</v>
      </c>
      <c r="P828" s="37">
        <f>VLOOKUP($B828,'Gas wholesale lookups'!$A$4:$R$15,'Inputs - Gas wholesale index'!P$2,FALSE)</f>
        <v>1</v>
      </c>
      <c r="Q828" s="37">
        <f>VLOOKUP($B828,'Gas wholesale lookups'!$A$4:$R$15,'Inputs - Gas wholesale index'!Q$2,FALSE)</f>
        <v>1</v>
      </c>
      <c r="R828" s="37">
        <f>VLOOKUP($B828,'Gas wholesale lookups'!$A$4:$R$15,'Inputs - Gas wholesale index'!R$2,FALSE)</f>
        <v>1</v>
      </c>
      <c r="S828" s="37">
        <f>VLOOKUP($B828,'Gas wholesale lookups'!$A$4:$R$15,'Inputs - Gas wholesale index'!S$2,FALSE)</f>
        <v>1</v>
      </c>
      <c r="T828" s="37">
        <f>VLOOKUP($B828,'Gas wholesale lookups'!$A$4:$R$15,'Inputs - Gas wholesale index'!T$2,FALSE)</f>
        <v>0</v>
      </c>
      <c r="U828" s="12">
        <f t="shared" si="235"/>
        <v>0</v>
      </c>
      <c r="V828" s="12">
        <f t="shared" si="236"/>
        <v>208526.18181818182</v>
      </c>
      <c r="W828" s="12">
        <f t="shared" si="237"/>
        <v>166168.27272727274</v>
      </c>
      <c r="X828" s="12">
        <f t="shared" si="238"/>
        <v>291847.5</v>
      </c>
      <c r="Y828" s="12">
        <f t="shared" si="239"/>
        <v>332991.45454545453</v>
      </c>
      <c r="Z828" s="12">
        <f t="shared" si="240"/>
        <v>0</v>
      </c>
      <c r="AA828" s="12">
        <f t="shared" si="241"/>
        <v>999533.40909090918</v>
      </c>
      <c r="AB828" s="22">
        <f t="shared" si="242"/>
        <v>0</v>
      </c>
      <c r="AC828" s="22">
        <f t="shared" si="243"/>
        <v>0</v>
      </c>
      <c r="AD828" s="22">
        <f t="shared" si="244"/>
        <v>0</v>
      </c>
      <c r="AE828" s="22">
        <f t="shared" si="245"/>
        <v>0</v>
      </c>
      <c r="AF828" s="22">
        <f t="shared" si="246"/>
        <v>0</v>
      </c>
      <c r="AG828" s="22">
        <f t="shared" si="247"/>
        <v>0</v>
      </c>
      <c r="AH828" s="22">
        <f t="shared" si="248"/>
        <v>0</v>
      </c>
      <c r="AI828" s="43" t="str">
        <f t="shared" si="249"/>
        <v>n/a</v>
      </c>
      <c r="AJ828" s="2" t="str">
        <f t="shared" si="250"/>
        <v>2018-19 Summer</v>
      </c>
      <c r="AK828" s="2" t="str">
        <f t="shared" si="251"/>
        <v>2017-18 Winter</v>
      </c>
      <c r="AL828" s="127">
        <v>0</v>
      </c>
    </row>
    <row r="829" spans="1:38">
      <c r="A829" s="46">
        <v>43039</v>
      </c>
      <c r="B829" s="13" t="str">
        <f t="shared" si="234"/>
        <v>Oct</v>
      </c>
      <c r="C829" s="182"/>
      <c r="D829" s="182"/>
      <c r="E829" s="182"/>
      <c r="F829" s="182"/>
      <c r="G829" s="182"/>
      <c r="H829" s="182"/>
      <c r="I829" s="12">
        <f>VLOOKUP($B829,'Gas wholesale lookups'!$A$4:$L$15,'Inputs - Gas wholesale index'!I$2,FALSE)</f>
        <v>332991.45454545453</v>
      </c>
      <c r="J829" s="12">
        <f>VLOOKUP($B829,'Gas wholesale lookups'!$A$4:$L$15,'Inputs - Gas wholesale index'!J$2,FALSE)</f>
        <v>208526.18181818182</v>
      </c>
      <c r="K829" s="12">
        <f>VLOOKUP($B829,'Gas wholesale lookups'!$A$4:$L$15,'Inputs - Gas wholesale index'!K$2,FALSE)</f>
        <v>166168.27272727274</v>
      </c>
      <c r="L829" s="12">
        <f>VLOOKUP($B829,'Gas wholesale lookups'!$A$4:$L$15,'Inputs - Gas wholesale index'!L$2,FALSE)</f>
        <v>291847.5</v>
      </c>
      <c r="M829" s="12">
        <f>VLOOKUP($B829,'Gas wholesale lookups'!$A$4:$L$15,'Inputs - Gas wholesale index'!M$2,FALSE)</f>
        <v>332991.45454545453</v>
      </c>
      <c r="N829" s="12">
        <f>VLOOKUP($B829,'Gas wholesale lookups'!$A$4:$L$15,'Inputs - Gas wholesale index'!N$2,FALSE)</f>
        <v>208526.18181818182</v>
      </c>
      <c r="O829" s="37">
        <f>VLOOKUP($B829,'Gas wholesale lookups'!$A$4:$R$15,'Inputs - Gas wholesale index'!O$2,FALSE)</f>
        <v>0</v>
      </c>
      <c r="P829" s="37">
        <f>VLOOKUP($B829,'Gas wholesale lookups'!$A$4:$R$15,'Inputs - Gas wholesale index'!P$2,FALSE)</f>
        <v>1</v>
      </c>
      <c r="Q829" s="37">
        <f>VLOOKUP($B829,'Gas wholesale lookups'!$A$4:$R$15,'Inputs - Gas wholesale index'!Q$2,FALSE)</f>
        <v>1</v>
      </c>
      <c r="R829" s="37">
        <f>VLOOKUP($B829,'Gas wholesale lookups'!$A$4:$R$15,'Inputs - Gas wholesale index'!R$2,FALSE)</f>
        <v>1</v>
      </c>
      <c r="S829" s="37">
        <f>VLOOKUP($B829,'Gas wholesale lookups'!$A$4:$R$15,'Inputs - Gas wholesale index'!S$2,FALSE)</f>
        <v>1</v>
      </c>
      <c r="T829" s="37">
        <f>VLOOKUP($B829,'Gas wholesale lookups'!$A$4:$R$15,'Inputs - Gas wholesale index'!T$2,FALSE)</f>
        <v>0</v>
      </c>
      <c r="U829" s="12">
        <f t="shared" si="235"/>
        <v>0</v>
      </c>
      <c r="V829" s="12">
        <f t="shared" si="236"/>
        <v>208526.18181818182</v>
      </c>
      <c r="W829" s="12">
        <f t="shared" si="237"/>
        <v>166168.27272727274</v>
      </c>
      <c r="X829" s="12">
        <f t="shared" si="238"/>
        <v>291847.5</v>
      </c>
      <c r="Y829" s="12">
        <f t="shared" si="239"/>
        <v>332991.45454545453</v>
      </c>
      <c r="Z829" s="12">
        <f t="shared" si="240"/>
        <v>0</v>
      </c>
      <c r="AA829" s="12">
        <f t="shared" si="241"/>
        <v>999533.40909090918</v>
      </c>
      <c r="AB829" s="22">
        <f t="shared" si="242"/>
        <v>0</v>
      </c>
      <c r="AC829" s="22">
        <f t="shared" si="243"/>
        <v>0</v>
      </c>
      <c r="AD829" s="22">
        <f t="shared" si="244"/>
        <v>0</v>
      </c>
      <c r="AE829" s="22">
        <f t="shared" si="245"/>
        <v>0</v>
      </c>
      <c r="AF829" s="22">
        <f t="shared" si="246"/>
        <v>0</v>
      </c>
      <c r="AG829" s="22">
        <f t="shared" si="247"/>
        <v>0</v>
      </c>
      <c r="AH829" s="22">
        <f t="shared" si="248"/>
        <v>0</v>
      </c>
      <c r="AI829" s="43" t="str">
        <f t="shared" si="249"/>
        <v>n/a</v>
      </c>
      <c r="AJ829" s="2" t="str">
        <f t="shared" si="250"/>
        <v>2018-19 Summer</v>
      </c>
      <c r="AK829" s="2" t="str">
        <f t="shared" si="251"/>
        <v>2017-18 Winter</v>
      </c>
      <c r="AL829" s="127">
        <v>0</v>
      </c>
    </row>
    <row r="830" spans="1:38">
      <c r="A830" s="46">
        <v>43040</v>
      </c>
      <c r="B830" s="13" t="str">
        <f t="shared" ref="B830:B892" si="252">TEXT(A830,"mmm")</f>
        <v>Nov</v>
      </c>
      <c r="C830" s="182"/>
      <c r="D830" s="182"/>
      <c r="E830" s="182"/>
      <c r="F830" s="182"/>
      <c r="G830" s="182"/>
      <c r="H830" s="182"/>
      <c r="I830" s="12">
        <f>VLOOKUP($B830,'Gas wholesale lookups'!$A$4:$L$15,'Inputs - Gas wholesale index'!I$2,FALSE)</f>
        <v>332991.45454545453</v>
      </c>
      <c r="J830" s="12">
        <f>VLOOKUP($B830,'Gas wholesale lookups'!$A$4:$L$15,'Inputs - Gas wholesale index'!J$2,FALSE)</f>
        <v>208526.18181818182</v>
      </c>
      <c r="K830" s="12">
        <f>VLOOKUP($B830,'Gas wholesale lookups'!$A$4:$L$15,'Inputs - Gas wholesale index'!K$2,FALSE)</f>
        <v>166168.27272727274</v>
      </c>
      <c r="L830" s="12">
        <f>VLOOKUP($B830,'Gas wholesale lookups'!$A$4:$L$15,'Inputs - Gas wholesale index'!L$2,FALSE)</f>
        <v>291847.5</v>
      </c>
      <c r="M830" s="12">
        <f>VLOOKUP($B830,'Gas wholesale lookups'!$A$4:$L$15,'Inputs - Gas wholesale index'!M$2,FALSE)</f>
        <v>332991.45454545453</v>
      </c>
      <c r="N830" s="12">
        <f>VLOOKUP($B830,'Gas wholesale lookups'!$A$4:$L$15,'Inputs - Gas wholesale index'!N$2,FALSE)</f>
        <v>208526.18181818182</v>
      </c>
      <c r="O830" s="37">
        <f>VLOOKUP($B830,'Gas wholesale lookups'!$A$4:$R$15,'Inputs - Gas wholesale index'!O$2,FALSE)</f>
        <v>0</v>
      </c>
      <c r="P830" s="37">
        <f>VLOOKUP($B830,'Gas wholesale lookups'!$A$4:$R$15,'Inputs - Gas wholesale index'!P$2,FALSE)</f>
        <v>1</v>
      </c>
      <c r="Q830" s="37">
        <f>VLOOKUP($B830,'Gas wholesale lookups'!$A$4:$R$15,'Inputs - Gas wholesale index'!Q$2,FALSE)</f>
        <v>1</v>
      </c>
      <c r="R830" s="37">
        <f>VLOOKUP($B830,'Gas wholesale lookups'!$A$4:$R$15,'Inputs - Gas wholesale index'!R$2,FALSE)</f>
        <v>1</v>
      </c>
      <c r="S830" s="37">
        <f>VLOOKUP($B830,'Gas wholesale lookups'!$A$4:$R$15,'Inputs - Gas wholesale index'!S$2,FALSE)</f>
        <v>1</v>
      </c>
      <c r="T830" s="37">
        <f>VLOOKUP($B830,'Gas wholesale lookups'!$A$4:$R$15,'Inputs - Gas wholesale index'!T$2,FALSE)</f>
        <v>0</v>
      </c>
      <c r="U830" s="12">
        <f t="shared" ref="U830:U892" si="253">IF(O830="","",I830*O830)</f>
        <v>0</v>
      </c>
      <c r="V830" s="12">
        <f t="shared" ref="V830:V892" si="254">IF(P830="","",J830*P830)</f>
        <v>208526.18181818182</v>
      </c>
      <c r="W830" s="12">
        <f t="shared" ref="W830:W892" si="255">IF(Q830="","",K830*Q830)</f>
        <v>166168.27272727274</v>
      </c>
      <c r="X830" s="12">
        <f t="shared" ref="X830:X892" si="256">IF(R830="","",L830*R830)</f>
        <v>291847.5</v>
      </c>
      <c r="Y830" s="12">
        <f t="shared" ref="Y830:Y892" si="257">IF(S830="","",M830*S830)</f>
        <v>332991.45454545453</v>
      </c>
      <c r="Z830" s="12">
        <f t="shared" ref="Z830:Z892" si="258">IF(T830="","",N830*T830)</f>
        <v>0</v>
      </c>
      <c r="AA830" s="12">
        <f t="shared" ref="AA830:AA892" si="259">SUM(U830:Z830)</f>
        <v>999533.40909090918</v>
      </c>
      <c r="AB830" s="22">
        <f t="shared" ref="AB830:AB892" si="260">IF(U830="","",U830*C830)</f>
        <v>0</v>
      </c>
      <c r="AC830" s="22">
        <f t="shared" ref="AC830:AC892" si="261">IF(V830="","",V830*D830)</f>
        <v>0</v>
      </c>
      <c r="AD830" s="22">
        <f t="shared" ref="AD830:AD892" si="262">IF(W830="","",W830*E830)</f>
        <v>0</v>
      </c>
      <c r="AE830" s="22">
        <f t="shared" ref="AE830:AE892" si="263">IF(X830="","",X830*F830)</f>
        <v>0</v>
      </c>
      <c r="AF830" s="22">
        <f t="shared" ref="AF830:AF892" si="264">IF(Y830="","",Y830*G830)</f>
        <v>0</v>
      </c>
      <c r="AG830" s="22">
        <f t="shared" ref="AG830:AG892" si="265">IF(Z830="","",Z830*H830)</f>
        <v>0</v>
      </c>
      <c r="AH830" s="22">
        <f t="shared" ref="AH830:AH892" si="266">SUM(AB830:AG830)</f>
        <v>0</v>
      </c>
      <c r="AI830" s="43" t="str">
        <f t="shared" ref="AI830:AI892" si="267">IF(MIN(C830:H830)&lt;1,"n/a",AH830/AA830)</f>
        <v>n/a</v>
      </c>
      <c r="AJ830" s="2" t="str">
        <f t="shared" si="250"/>
        <v>2018-19 Summer</v>
      </c>
      <c r="AK830" s="2" t="str">
        <f t="shared" si="251"/>
        <v>2017-18 Winter</v>
      </c>
      <c r="AL830" s="127">
        <v>0</v>
      </c>
    </row>
    <row r="831" spans="1:38">
      <c r="A831" s="46">
        <v>43041</v>
      </c>
      <c r="B831" s="13" t="str">
        <f t="shared" si="252"/>
        <v>Nov</v>
      </c>
      <c r="C831" s="182"/>
      <c r="D831" s="182"/>
      <c r="E831" s="182"/>
      <c r="F831" s="182"/>
      <c r="G831" s="182"/>
      <c r="H831" s="182"/>
      <c r="I831" s="12">
        <f>VLOOKUP($B831,'Gas wholesale lookups'!$A$4:$L$15,'Inputs - Gas wholesale index'!I$2,FALSE)</f>
        <v>332991.45454545453</v>
      </c>
      <c r="J831" s="12">
        <f>VLOOKUP($B831,'Gas wholesale lookups'!$A$4:$L$15,'Inputs - Gas wholesale index'!J$2,FALSE)</f>
        <v>208526.18181818182</v>
      </c>
      <c r="K831" s="12">
        <f>VLOOKUP($B831,'Gas wholesale lookups'!$A$4:$L$15,'Inputs - Gas wholesale index'!K$2,FALSE)</f>
        <v>166168.27272727274</v>
      </c>
      <c r="L831" s="12">
        <f>VLOOKUP($B831,'Gas wholesale lookups'!$A$4:$L$15,'Inputs - Gas wholesale index'!L$2,FALSE)</f>
        <v>291847.5</v>
      </c>
      <c r="M831" s="12">
        <f>VLOOKUP($B831,'Gas wholesale lookups'!$A$4:$L$15,'Inputs - Gas wholesale index'!M$2,FALSE)</f>
        <v>332991.45454545453</v>
      </c>
      <c r="N831" s="12">
        <f>VLOOKUP($B831,'Gas wholesale lookups'!$A$4:$L$15,'Inputs - Gas wholesale index'!N$2,FALSE)</f>
        <v>208526.18181818182</v>
      </c>
      <c r="O831" s="37">
        <f>VLOOKUP($B831,'Gas wholesale lookups'!$A$4:$R$15,'Inputs - Gas wholesale index'!O$2,FALSE)</f>
        <v>0</v>
      </c>
      <c r="P831" s="37">
        <f>VLOOKUP($B831,'Gas wholesale lookups'!$A$4:$R$15,'Inputs - Gas wholesale index'!P$2,FALSE)</f>
        <v>1</v>
      </c>
      <c r="Q831" s="37">
        <f>VLOOKUP($B831,'Gas wholesale lookups'!$A$4:$R$15,'Inputs - Gas wholesale index'!Q$2,FALSE)</f>
        <v>1</v>
      </c>
      <c r="R831" s="37">
        <f>VLOOKUP($B831,'Gas wholesale lookups'!$A$4:$R$15,'Inputs - Gas wholesale index'!R$2,FALSE)</f>
        <v>1</v>
      </c>
      <c r="S831" s="37">
        <f>VLOOKUP($B831,'Gas wholesale lookups'!$A$4:$R$15,'Inputs - Gas wholesale index'!S$2,FALSE)</f>
        <v>1</v>
      </c>
      <c r="T831" s="37">
        <f>VLOOKUP($B831,'Gas wholesale lookups'!$A$4:$R$15,'Inputs - Gas wholesale index'!T$2,FALSE)</f>
        <v>0</v>
      </c>
      <c r="U831" s="12">
        <f t="shared" si="253"/>
        <v>0</v>
      </c>
      <c r="V831" s="12">
        <f t="shared" si="254"/>
        <v>208526.18181818182</v>
      </c>
      <c r="W831" s="12">
        <f t="shared" si="255"/>
        <v>166168.27272727274</v>
      </c>
      <c r="X831" s="12">
        <f t="shared" si="256"/>
        <v>291847.5</v>
      </c>
      <c r="Y831" s="12">
        <f t="shared" si="257"/>
        <v>332991.45454545453</v>
      </c>
      <c r="Z831" s="12">
        <f t="shared" si="258"/>
        <v>0</v>
      </c>
      <c r="AA831" s="12">
        <f t="shared" si="259"/>
        <v>999533.40909090918</v>
      </c>
      <c r="AB831" s="22">
        <f t="shared" si="260"/>
        <v>0</v>
      </c>
      <c r="AC831" s="22">
        <f t="shared" si="261"/>
        <v>0</v>
      </c>
      <c r="AD831" s="22">
        <f t="shared" si="262"/>
        <v>0</v>
      </c>
      <c r="AE831" s="22">
        <f t="shared" si="263"/>
        <v>0</v>
      </c>
      <c r="AF831" s="22">
        <f t="shared" si="264"/>
        <v>0</v>
      </c>
      <c r="AG831" s="22">
        <f t="shared" si="265"/>
        <v>0</v>
      </c>
      <c r="AH831" s="22">
        <f t="shared" si="266"/>
        <v>0</v>
      </c>
      <c r="AI831" s="43" t="str">
        <f t="shared" si="267"/>
        <v>n/a</v>
      </c>
      <c r="AJ831" s="2" t="str">
        <f t="shared" si="250"/>
        <v>2018-19 Summer</v>
      </c>
      <c r="AK831" s="2" t="str">
        <f t="shared" si="251"/>
        <v>2017-18 Winter</v>
      </c>
      <c r="AL831" s="127">
        <v>0</v>
      </c>
    </row>
    <row r="832" spans="1:38">
      <c r="A832" s="46">
        <v>43042</v>
      </c>
      <c r="B832" s="13" t="str">
        <f t="shared" si="252"/>
        <v>Nov</v>
      </c>
      <c r="C832" s="182"/>
      <c r="D832" s="182"/>
      <c r="E832" s="182"/>
      <c r="F832" s="182"/>
      <c r="G832" s="182"/>
      <c r="H832" s="182"/>
      <c r="I832" s="12">
        <f>VLOOKUP($B832,'Gas wholesale lookups'!$A$4:$L$15,'Inputs - Gas wholesale index'!I$2,FALSE)</f>
        <v>332991.45454545453</v>
      </c>
      <c r="J832" s="12">
        <f>VLOOKUP($B832,'Gas wholesale lookups'!$A$4:$L$15,'Inputs - Gas wholesale index'!J$2,FALSE)</f>
        <v>208526.18181818182</v>
      </c>
      <c r="K832" s="12">
        <f>VLOOKUP($B832,'Gas wholesale lookups'!$A$4:$L$15,'Inputs - Gas wholesale index'!K$2,FALSE)</f>
        <v>166168.27272727274</v>
      </c>
      <c r="L832" s="12">
        <f>VLOOKUP($B832,'Gas wholesale lookups'!$A$4:$L$15,'Inputs - Gas wholesale index'!L$2,FALSE)</f>
        <v>291847.5</v>
      </c>
      <c r="M832" s="12">
        <f>VLOOKUP($B832,'Gas wholesale lookups'!$A$4:$L$15,'Inputs - Gas wholesale index'!M$2,FALSE)</f>
        <v>332991.45454545453</v>
      </c>
      <c r="N832" s="12">
        <f>VLOOKUP($B832,'Gas wholesale lookups'!$A$4:$L$15,'Inputs - Gas wholesale index'!N$2,FALSE)</f>
        <v>208526.18181818182</v>
      </c>
      <c r="O832" s="37">
        <f>VLOOKUP($B832,'Gas wholesale lookups'!$A$4:$R$15,'Inputs - Gas wholesale index'!O$2,FALSE)</f>
        <v>0</v>
      </c>
      <c r="P832" s="37">
        <f>VLOOKUP($B832,'Gas wholesale lookups'!$A$4:$R$15,'Inputs - Gas wholesale index'!P$2,FALSE)</f>
        <v>1</v>
      </c>
      <c r="Q832" s="37">
        <f>VLOOKUP($B832,'Gas wholesale lookups'!$A$4:$R$15,'Inputs - Gas wholesale index'!Q$2,FALSE)</f>
        <v>1</v>
      </c>
      <c r="R832" s="37">
        <f>VLOOKUP($B832,'Gas wholesale lookups'!$A$4:$R$15,'Inputs - Gas wholesale index'!R$2,FALSE)</f>
        <v>1</v>
      </c>
      <c r="S832" s="37">
        <f>VLOOKUP($B832,'Gas wholesale lookups'!$A$4:$R$15,'Inputs - Gas wholesale index'!S$2,FALSE)</f>
        <v>1</v>
      </c>
      <c r="T832" s="37">
        <f>VLOOKUP($B832,'Gas wholesale lookups'!$A$4:$R$15,'Inputs - Gas wholesale index'!T$2,FALSE)</f>
        <v>0</v>
      </c>
      <c r="U832" s="12">
        <f t="shared" si="253"/>
        <v>0</v>
      </c>
      <c r="V832" s="12">
        <f t="shared" si="254"/>
        <v>208526.18181818182</v>
      </c>
      <c r="W832" s="12">
        <f t="shared" si="255"/>
        <v>166168.27272727274</v>
      </c>
      <c r="X832" s="12">
        <f t="shared" si="256"/>
        <v>291847.5</v>
      </c>
      <c r="Y832" s="12">
        <f t="shared" si="257"/>
        <v>332991.45454545453</v>
      </c>
      <c r="Z832" s="12">
        <f t="shared" si="258"/>
        <v>0</v>
      </c>
      <c r="AA832" s="12">
        <f t="shared" si="259"/>
        <v>999533.40909090918</v>
      </c>
      <c r="AB832" s="22">
        <f t="shared" si="260"/>
        <v>0</v>
      </c>
      <c r="AC832" s="22">
        <f t="shared" si="261"/>
        <v>0</v>
      </c>
      <c r="AD832" s="22">
        <f t="shared" si="262"/>
        <v>0</v>
      </c>
      <c r="AE832" s="22">
        <f t="shared" si="263"/>
        <v>0</v>
      </c>
      <c r="AF832" s="22">
        <f t="shared" si="264"/>
        <v>0</v>
      </c>
      <c r="AG832" s="22">
        <f t="shared" si="265"/>
        <v>0</v>
      </c>
      <c r="AH832" s="22">
        <f t="shared" si="266"/>
        <v>0</v>
      </c>
      <c r="AI832" s="43" t="str">
        <f t="shared" si="267"/>
        <v>n/a</v>
      </c>
      <c r="AJ832" s="2" t="str">
        <f t="shared" si="250"/>
        <v>2018-19 Summer</v>
      </c>
      <c r="AK832" s="2" t="str">
        <f t="shared" si="251"/>
        <v>2017-18 Winter</v>
      </c>
      <c r="AL832" s="127">
        <v>0</v>
      </c>
    </row>
    <row r="833" spans="1:38">
      <c r="A833" s="46">
        <v>43045</v>
      </c>
      <c r="B833" s="13" t="str">
        <f t="shared" si="252"/>
        <v>Nov</v>
      </c>
      <c r="C833" s="182"/>
      <c r="D833" s="182"/>
      <c r="E833" s="182"/>
      <c r="F833" s="182"/>
      <c r="G833" s="182"/>
      <c r="H833" s="182"/>
      <c r="I833" s="12">
        <f>VLOOKUP($B833,'Gas wholesale lookups'!$A$4:$L$15,'Inputs - Gas wholesale index'!I$2,FALSE)</f>
        <v>332991.45454545453</v>
      </c>
      <c r="J833" s="12">
        <f>VLOOKUP($B833,'Gas wholesale lookups'!$A$4:$L$15,'Inputs - Gas wholesale index'!J$2,FALSE)</f>
        <v>208526.18181818182</v>
      </c>
      <c r="K833" s="12">
        <f>VLOOKUP($B833,'Gas wholesale lookups'!$A$4:$L$15,'Inputs - Gas wholesale index'!K$2,FALSE)</f>
        <v>166168.27272727274</v>
      </c>
      <c r="L833" s="12">
        <f>VLOOKUP($B833,'Gas wholesale lookups'!$A$4:$L$15,'Inputs - Gas wholesale index'!L$2,FALSE)</f>
        <v>291847.5</v>
      </c>
      <c r="M833" s="12">
        <f>VLOOKUP($B833,'Gas wholesale lookups'!$A$4:$L$15,'Inputs - Gas wholesale index'!M$2,FALSE)</f>
        <v>332991.45454545453</v>
      </c>
      <c r="N833" s="12">
        <f>VLOOKUP($B833,'Gas wholesale lookups'!$A$4:$L$15,'Inputs - Gas wholesale index'!N$2,FALSE)</f>
        <v>208526.18181818182</v>
      </c>
      <c r="O833" s="37">
        <f>VLOOKUP($B833,'Gas wholesale lookups'!$A$4:$R$15,'Inputs - Gas wholesale index'!O$2,FALSE)</f>
        <v>0</v>
      </c>
      <c r="P833" s="37">
        <f>VLOOKUP($B833,'Gas wholesale lookups'!$A$4:$R$15,'Inputs - Gas wholesale index'!P$2,FALSE)</f>
        <v>1</v>
      </c>
      <c r="Q833" s="37">
        <f>VLOOKUP($B833,'Gas wholesale lookups'!$A$4:$R$15,'Inputs - Gas wholesale index'!Q$2,FALSE)</f>
        <v>1</v>
      </c>
      <c r="R833" s="37">
        <f>VLOOKUP($B833,'Gas wholesale lookups'!$A$4:$R$15,'Inputs - Gas wholesale index'!R$2,FALSE)</f>
        <v>1</v>
      </c>
      <c r="S833" s="37">
        <f>VLOOKUP($B833,'Gas wholesale lookups'!$A$4:$R$15,'Inputs - Gas wholesale index'!S$2,FALSE)</f>
        <v>1</v>
      </c>
      <c r="T833" s="37">
        <f>VLOOKUP($B833,'Gas wholesale lookups'!$A$4:$R$15,'Inputs - Gas wholesale index'!T$2,FALSE)</f>
        <v>0</v>
      </c>
      <c r="U833" s="12">
        <f t="shared" si="253"/>
        <v>0</v>
      </c>
      <c r="V833" s="12">
        <f t="shared" si="254"/>
        <v>208526.18181818182</v>
      </c>
      <c r="W833" s="12">
        <f t="shared" si="255"/>
        <v>166168.27272727274</v>
      </c>
      <c r="X833" s="12">
        <f t="shared" si="256"/>
        <v>291847.5</v>
      </c>
      <c r="Y833" s="12">
        <f t="shared" si="257"/>
        <v>332991.45454545453</v>
      </c>
      <c r="Z833" s="12">
        <f t="shared" si="258"/>
        <v>0</v>
      </c>
      <c r="AA833" s="12">
        <f t="shared" si="259"/>
        <v>999533.40909090918</v>
      </c>
      <c r="AB833" s="22">
        <f t="shared" si="260"/>
        <v>0</v>
      </c>
      <c r="AC833" s="22">
        <f t="shared" si="261"/>
        <v>0</v>
      </c>
      <c r="AD833" s="22">
        <f t="shared" si="262"/>
        <v>0</v>
      </c>
      <c r="AE833" s="22">
        <f t="shared" si="263"/>
        <v>0</v>
      </c>
      <c r="AF833" s="22">
        <f t="shared" si="264"/>
        <v>0</v>
      </c>
      <c r="AG833" s="22">
        <f t="shared" si="265"/>
        <v>0</v>
      </c>
      <c r="AH833" s="22">
        <f t="shared" si="266"/>
        <v>0</v>
      </c>
      <c r="AI833" s="43" t="str">
        <f t="shared" si="267"/>
        <v>n/a</v>
      </c>
      <c r="AJ833" s="2" t="str">
        <f t="shared" si="250"/>
        <v>2018-19 Summer</v>
      </c>
      <c r="AK833" s="2" t="str">
        <f t="shared" si="251"/>
        <v>2017-18 Winter</v>
      </c>
      <c r="AL833" s="127">
        <v>0</v>
      </c>
    </row>
    <row r="834" spans="1:38">
      <c r="A834" s="46">
        <v>43046</v>
      </c>
      <c r="B834" s="13" t="str">
        <f t="shared" si="252"/>
        <v>Nov</v>
      </c>
      <c r="C834" s="182"/>
      <c r="D834" s="182"/>
      <c r="E834" s="182"/>
      <c r="F834" s="182"/>
      <c r="G834" s="182"/>
      <c r="H834" s="182"/>
      <c r="I834" s="12">
        <f>VLOOKUP($B834,'Gas wholesale lookups'!$A$4:$L$15,'Inputs - Gas wholesale index'!I$2,FALSE)</f>
        <v>332991.45454545453</v>
      </c>
      <c r="J834" s="12">
        <f>VLOOKUP($B834,'Gas wholesale lookups'!$A$4:$L$15,'Inputs - Gas wholesale index'!J$2,FALSE)</f>
        <v>208526.18181818182</v>
      </c>
      <c r="K834" s="12">
        <f>VLOOKUP($B834,'Gas wholesale lookups'!$A$4:$L$15,'Inputs - Gas wholesale index'!K$2,FALSE)</f>
        <v>166168.27272727274</v>
      </c>
      <c r="L834" s="12">
        <f>VLOOKUP($B834,'Gas wholesale lookups'!$A$4:$L$15,'Inputs - Gas wholesale index'!L$2,FALSE)</f>
        <v>291847.5</v>
      </c>
      <c r="M834" s="12">
        <f>VLOOKUP($B834,'Gas wholesale lookups'!$A$4:$L$15,'Inputs - Gas wholesale index'!M$2,FALSE)</f>
        <v>332991.45454545453</v>
      </c>
      <c r="N834" s="12">
        <f>VLOOKUP($B834,'Gas wholesale lookups'!$A$4:$L$15,'Inputs - Gas wholesale index'!N$2,FALSE)</f>
        <v>208526.18181818182</v>
      </c>
      <c r="O834" s="37">
        <f>VLOOKUP($B834,'Gas wholesale lookups'!$A$4:$R$15,'Inputs - Gas wholesale index'!O$2,FALSE)</f>
        <v>0</v>
      </c>
      <c r="P834" s="37">
        <f>VLOOKUP($B834,'Gas wholesale lookups'!$A$4:$R$15,'Inputs - Gas wholesale index'!P$2,FALSE)</f>
        <v>1</v>
      </c>
      <c r="Q834" s="37">
        <f>VLOOKUP($B834,'Gas wholesale lookups'!$A$4:$R$15,'Inputs - Gas wholesale index'!Q$2,FALSE)</f>
        <v>1</v>
      </c>
      <c r="R834" s="37">
        <f>VLOOKUP($B834,'Gas wholesale lookups'!$A$4:$R$15,'Inputs - Gas wholesale index'!R$2,FALSE)</f>
        <v>1</v>
      </c>
      <c r="S834" s="37">
        <f>VLOOKUP($B834,'Gas wholesale lookups'!$A$4:$R$15,'Inputs - Gas wholesale index'!S$2,FALSE)</f>
        <v>1</v>
      </c>
      <c r="T834" s="37">
        <f>VLOOKUP($B834,'Gas wholesale lookups'!$A$4:$R$15,'Inputs - Gas wholesale index'!T$2,FALSE)</f>
        <v>0</v>
      </c>
      <c r="U834" s="12">
        <f t="shared" si="253"/>
        <v>0</v>
      </c>
      <c r="V834" s="12">
        <f t="shared" si="254"/>
        <v>208526.18181818182</v>
      </c>
      <c r="W834" s="12">
        <f t="shared" si="255"/>
        <v>166168.27272727274</v>
      </c>
      <c r="X834" s="12">
        <f t="shared" si="256"/>
        <v>291847.5</v>
      </c>
      <c r="Y834" s="12">
        <f t="shared" si="257"/>
        <v>332991.45454545453</v>
      </c>
      <c r="Z834" s="12">
        <f t="shared" si="258"/>
        <v>0</v>
      </c>
      <c r="AA834" s="12">
        <f t="shared" si="259"/>
        <v>999533.40909090918</v>
      </c>
      <c r="AB834" s="22">
        <f t="shared" si="260"/>
        <v>0</v>
      </c>
      <c r="AC834" s="22">
        <f t="shared" si="261"/>
        <v>0</v>
      </c>
      <c r="AD834" s="22">
        <f t="shared" si="262"/>
        <v>0</v>
      </c>
      <c r="AE834" s="22">
        <f t="shared" si="263"/>
        <v>0</v>
      </c>
      <c r="AF834" s="22">
        <f t="shared" si="264"/>
        <v>0</v>
      </c>
      <c r="AG834" s="22">
        <f t="shared" si="265"/>
        <v>0</v>
      </c>
      <c r="AH834" s="22">
        <f t="shared" si="266"/>
        <v>0</v>
      </c>
      <c r="AI834" s="43" t="str">
        <f t="shared" si="267"/>
        <v>n/a</v>
      </c>
      <c r="AJ834" s="2" t="str">
        <f t="shared" si="250"/>
        <v>2018-19 Summer</v>
      </c>
      <c r="AK834" s="2" t="str">
        <f t="shared" si="251"/>
        <v>2017-18 Winter</v>
      </c>
      <c r="AL834" s="127">
        <v>0</v>
      </c>
    </row>
    <row r="835" spans="1:38">
      <c r="A835" s="46">
        <v>43047</v>
      </c>
      <c r="B835" s="13" t="str">
        <f t="shared" si="252"/>
        <v>Nov</v>
      </c>
      <c r="C835" s="182"/>
      <c r="D835" s="182"/>
      <c r="E835" s="182"/>
      <c r="F835" s="182"/>
      <c r="G835" s="182"/>
      <c r="H835" s="182"/>
      <c r="I835" s="12">
        <f>VLOOKUP($B835,'Gas wholesale lookups'!$A$4:$L$15,'Inputs - Gas wholesale index'!I$2,FALSE)</f>
        <v>332991.45454545453</v>
      </c>
      <c r="J835" s="12">
        <f>VLOOKUP($B835,'Gas wholesale lookups'!$A$4:$L$15,'Inputs - Gas wholesale index'!J$2,FALSE)</f>
        <v>208526.18181818182</v>
      </c>
      <c r="K835" s="12">
        <f>VLOOKUP($B835,'Gas wholesale lookups'!$A$4:$L$15,'Inputs - Gas wholesale index'!K$2,FALSE)</f>
        <v>166168.27272727274</v>
      </c>
      <c r="L835" s="12">
        <f>VLOOKUP($B835,'Gas wholesale lookups'!$A$4:$L$15,'Inputs - Gas wholesale index'!L$2,FALSE)</f>
        <v>291847.5</v>
      </c>
      <c r="M835" s="12">
        <f>VLOOKUP($B835,'Gas wholesale lookups'!$A$4:$L$15,'Inputs - Gas wholesale index'!M$2,FALSE)</f>
        <v>332991.45454545453</v>
      </c>
      <c r="N835" s="12">
        <f>VLOOKUP($B835,'Gas wholesale lookups'!$A$4:$L$15,'Inputs - Gas wholesale index'!N$2,FALSE)</f>
        <v>208526.18181818182</v>
      </c>
      <c r="O835" s="37">
        <f>VLOOKUP($B835,'Gas wholesale lookups'!$A$4:$R$15,'Inputs - Gas wholesale index'!O$2,FALSE)</f>
        <v>0</v>
      </c>
      <c r="P835" s="37">
        <f>VLOOKUP($B835,'Gas wholesale lookups'!$A$4:$R$15,'Inputs - Gas wholesale index'!P$2,FALSE)</f>
        <v>1</v>
      </c>
      <c r="Q835" s="37">
        <f>VLOOKUP($B835,'Gas wholesale lookups'!$A$4:$R$15,'Inputs - Gas wholesale index'!Q$2,FALSE)</f>
        <v>1</v>
      </c>
      <c r="R835" s="37">
        <f>VLOOKUP($B835,'Gas wholesale lookups'!$A$4:$R$15,'Inputs - Gas wholesale index'!R$2,FALSE)</f>
        <v>1</v>
      </c>
      <c r="S835" s="37">
        <f>VLOOKUP($B835,'Gas wholesale lookups'!$A$4:$R$15,'Inputs - Gas wholesale index'!S$2,FALSE)</f>
        <v>1</v>
      </c>
      <c r="T835" s="37">
        <f>VLOOKUP($B835,'Gas wholesale lookups'!$A$4:$R$15,'Inputs - Gas wholesale index'!T$2,FALSE)</f>
        <v>0</v>
      </c>
      <c r="U835" s="12">
        <f t="shared" si="253"/>
        <v>0</v>
      </c>
      <c r="V835" s="12">
        <f t="shared" si="254"/>
        <v>208526.18181818182</v>
      </c>
      <c r="W835" s="12">
        <f t="shared" si="255"/>
        <v>166168.27272727274</v>
      </c>
      <c r="X835" s="12">
        <f t="shared" si="256"/>
        <v>291847.5</v>
      </c>
      <c r="Y835" s="12">
        <f t="shared" si="257"/>
        <v>332991.45454545453</v>
      </c>
      <c r="Z835" s="12">
        <f t="shared" si="258"/>
        <v>0</v>
      </c>
      <c r="AA835" s="12">
        <f t="shared" si="259"/>
        <v>999533.40909090918</v>
      </c>
      <c r="AB835" s="22">
        <f t="shared" si="260"/>
        <v>0</v>
      </c>
      <c r="AC835" s="22">
        <f t="shared" si="261"/>
        <v>0</v>
      </c>
      <c r="AD835" s="22">
        <f t="shared" si="262"/>
        <v>0</v>
      </c>
      <c r="AE835" s="22">
        <f t="shared" si="263"/>
        <v>0</v>
      </c>
      <c r="AF835" s="22">
        <f t="shared" si="264"/>
        <v>0</v>
      </c>
      <c r="AG835" s="22">
        <f t="shared" si="265"/>
        <v>0</v>
      </c>
      <c r="AH835" s="22">
        <f t="shared" si="266"/>
        <v>0</v>
      </c>
      <c r="AI835" s="43" t="str">
        <f t="shared" si="267"/>
        <v>n/a</v>
      </c>
      <c r="AJ835" s="2" t="str">
        <f t="shared" si="250"/>
        <v>2018-19 Summer</v>
      </c>
      <c r="AK835" s="2" t="str">
        <f t="shared" si="251"/>
        <v>2017-18 Winter</v>
      </c>
      <c r="AL835" s="127">
        <v>0</v>
      </c>
    </row>
    <row r="836" spans="1:38">
      <c r="A836" s="46">
        <v>43048</v>
      </c>
      <c r="B836" s="13" t="str">
        <f t="shared" si="252"/>
        <v>Nov</v>
      </c>
      <c r="C836" s="182"/>
      <c r="D836" s="182"/>
      <c r="E836" s="182"/>
      <c r="F836" s="182"/>
      <c r="G836" s="182"/>
      <c r="H836" s="182"/>
      <c r="I836" s="12">
        <f>VLOOKUP($B836,'Gas wholesale lookups'!$A$4:$L$15,'Inputs - Gas wholesale index'!I$2,FALSE)</f>
        <v>332991.45454545453</v>
      </c>
      <c r="J836" s="12">
        <f>VLOOKUP($B836,'Gas wholesale lookups'!$A$4:$L$15,'Inputs - Gas wholesale index'!J$2,FALSE)</f>
        <v>208526.18181818182</v>
      </c>
      <c r="K836" s="12">
        <f>VLOOKUP($B836,'Gas wholesale lookups'!$A$4:$L$15,'Inputs - Gas wholesale index'!K$2,FALSE)</f>
        <v>166168.27272727274</v>
      </c>
      <c r="L836" s="12">
        <f>VLOOKUP($B836,'Gas wholesale lookups'!$A$4:$L$15,'Inputs - Gas wholesale index'!L$2,FALSE)</f>
        <v>291847.5</v>
      </c>
      <c r="M836" s="12">
        <f>VLOOKUP($B836,'Gas wholesale lookups'!$A$4:$L$15,'Inputs - Gas wholesale index'!M$2,FALSE)</f>
        <v>332991.45454545453</v>
      </c>
      <c r="N836" s="12">
        <f>VLOOKUP($B836,'Gas wholesale lookups'!$A$4:$L$15,'Inputs - Gas wholesale index'!N$2,FALSE)</f>
        <v>208526.18181818182</v>
      </c>
      <c r="O836" s="37">
        <f>VLOOKUP($B836,'Gas wholesale lookups'!$A$4:$R$15,'Inputs - Gas wholesale index'!O$2,FALSE)</f>
        <v>0</v>
      </c>
      <c r="P836" s="37">
        <f>VLOOKUP($B836,'Gas wholesale lookups'!$A$4:$R$15,'Inputs - Gas wholesale index'!P$2,FALSE)</f>
        <v>1</v>
      </c>
      <c r="Q836" s="37">
        <f>VLOOKUP($B836,'Gas wholesale lookups'!$A$4:$R$15,'Inputs - Gas wholesale index'!Q$2,FALSE)</f>
        <v>1</v>
      </c>
      <c r="R836" s="37">
        <f>VLOOKUP($B836,'Gas wholesale lookups'!$A$4:$R$15,'Inputs - Gas wholesale index'!R$2,FALSE)</f>
        <v>1</v>
      </c>
      <c r="S836" s="37">
        <f>VLOOKUP($B836,'Gas wholesale lookups'!$A$4:$R$15,'Inputs - Gas wholesale index'!S$2,FALSE)</f>
        <v>1</v>
      </c>
      <c r="T836" s="37">
        <f>VLOOKUP($B836,'Gas wholesale lookups'!$A$4:$R$15,'Inputs - Gas wholesale index'!T$2,FALSE)</f>
        <v>0</v>
      </c>
      <c r="U836" s="12">
        <f t="shared" si="253"/>
        <v>0</v>
      </c>
      <c r="V836" s="12">
        <f t="shared" si="254"/>
        <v>208526.18181818182</v>
      </c>
      <c r="W836" s="12">
        <f t="shared" si="255"/>
        <v>166168.27272727274</v>
      </c>
      <c r="X836" s="12">
        <f t="shared" si="256"/>
        <v>291847.5</v>
      </c>
      <c r="Y836" s="12">
        <f t="shared" si="257"/>
        <v>332991.45454545453</v>
      </c>
      <c r="Z836" s="12">
        <f t="shared" si="258"/>
        <v>0</v>
      </c>
      <c r="AA836" s="12">
        <f t="shared" si="259"/>
        <v>999533.40909090918</v>
      </c>
      <c r="AB836" s="22">
        <f t="shared" si="260"/>
        <v>0</v>
      </c>
      <c r="AC836" s="22">
        <f t="shared" si="261"/>
        <v>0</v>
      </c>
      <c r="AD836" s="22">
        <f t="shared" si="262"/>
        <v>0</v>
      </c>
      <c r="AE836" s="22">
        <f t="shared" si="263"/>
        <v>0</v>
      </c>
      <c r="AF836" s="22">
        <f t="shared" si="264"/>
        <v>0</v>
      </c>
      <c r="AG836" s="22">
        <f t="shared" si="265"/>
        <v>0</v>
      </c>
      <c r="AH836" s="22">
        <f t="shared" si="266"/>
        <v>0</v>
      </c>
      <c r="AI836" s="43" t="str">
        <f t="shared" si="267"/>
        <v>n/a</v>
      </c>
      <c r="AJ836" s="2" t="str">
        <f t="shared" si="250"/>
        <v>2018-19 Summer</v>
      </c>
      <c r="AK836" s="2" t="str">
        <f t="shared" si="251"/>
        <v>2017-18 Winter</v>
      </c>
      <c r="AL836" s="127">
        <v>0</v>
      </c>
    </row>
    <row r="837" spans="1:38">
      <c r="A837" s="46">
        <v>43049</v>
      </c>
      <c r="B837" s="13" t="str">
        <f t="shared" si="252"/>
        <v>Nov</v>
      </c>
      <c r="C837" s="182"/>
      <c r="D837" s="182"/>
      <c r="E837" s="182"/>
      <c r="F837" s="182"/>
      <c r="G837" s="182"/>
      <c r="H837" s="182"/>
      <c r="I837" s="12">
        <f>VLOOKUP($B837,'Gas wholesale lookups'!$A$4:$L$15,'Inputs - Gas wholesale index'!I$2,FALSE)</f>
        <v>332991.45454545453</v>
      </c>
      <c r="J837" s="12">
        <f>VLOOKUP($B837,'Gas wholesale lookups'!$A$4:$L$15,'Inputs - Gas wholesale index'!J$2,FALSE)</f>
        <v>208526.18181818182</v>
      </c>
      <c r="K837" s="12">
        <f>VLOOKUP($B837,'Gas wholesale lookups'!$A$4:$L$15,'Inputs - Gas wholesale index'!K$2,FALSE)</f>
        <v>166168.27272727274</v>
      </c>
      <c r="L837" s="12">
        <f>VLOOKUP($B837,'Gas wholesale lookups'!$A$4:$L$15,'Inputs - Gas wholesale index'!L$2,FALSE)</f>
        <v>291847.5</v>
      </c>
      <c r="M837" s="12">
        <f>VLOOKUP($B837,'Gas wholesale lookups'!$A$4:$L$15,'Inputs - Gas wholesale index'!M$2,FALSE)</f>
        <v>332991.45454545453</v>
      </c>
      <c r="N837" s="12">
        <f>VLOOKUP($B837,'Gas wholesale lookups'!$A$4:$L$15,'Inputs - Gas wholesale index'!N$2,FALSE)</f>
        <v>208526.18181818182</v>
      </c>
      <c r="O837" s="37">
        <f>VLOOKUP($B837,'Gas wholesale lookups'!$A$4:$R$15,'Inputs - Gas wholesale index'!O$2,FALSE)</f>
        <v>0</v>
      </c>
      <c r="P837" s="37">
        <f>VLOOKUP($B837,'Gas wholesale lookups'!$A$4:$R$15,'Inputs - Gas wholesale index'!P$2,FALSE)</f>
        <v>1</v>
      </c>
      <c r="Q837" s="37">
        <f>VLOOKUP($B837,'Gas wholesale lookups'!$A$4:$R$15,'Inputs - Gas wholesale index'!Q$2,FALSE)</f>
        <v>1</v>
      </c>
      <c r="R837" s="37">
        <f>VLOOKUP($B837,'Gas wholesale lookups'!$A$4:$R$15,'Inputs - Gas wholesale index'!R$2,FALSE)</f>
        <v>1</v>
      </c>
      <c r="S837" s="37">
        <f>VLOOKUP($B837,'Gas wholesale lookups'!$A$4:$R$15,'Inputs - Gas wholesale index'!S$2,FALSE)</f>
        <v>1</v>
      </c>
      <c r="T837" s="37">
        <f>VLOOKUP($B837,'Gas wholesale lookups'!$A$4:$R$15,'Inputs - Gas wholesale index'!T$2,FALSE)</f>
        <v>0</v>
      </c>
      <c r="U837" s="12">
        <f t="shared" si="253"/>
        <v>0</v>
      </c>
      <c r="V837" s="12">
        <f t="shared" si="254"/>
        <v>208526.18181818182</v>
      </c>
      <c r="W837" s="12">
        <f t="shared" si="255"/>
        <v>166168.27272727274</v>
      </c>
      <c r="X837" s="12">
        <f t="shared" si="256"/>
        <v>291847.5</v>
      </c>
      <c r="Y837" s="12">
        <f t="shared" si="257"/>
        <v>332991.45454545453</v>
      </c>
      <c r="Z837" s="12">
        <f t="shared" si="258"/>
        <v>0</v>
      </c>
      <c r="AA837" s="12">
        <f t="shared" si="259"/>
        <v>999533.40909090918</v>
      </c>
      <c r="AB837" s="22">
        <f t="shared" si="260"/>
        <v>0</v>
      </c>
      <c r="AC837" s="22">
        <f t="shared" si="261"/>
        <v>0</v>
      </c>
      <c r="AD837" s="22">
        <f t="shared" si="262"/>
        <v>0</v>
      </c>
      <c r="AE837" s="22">
        <f t="shared" si="263"/>
        <v>0</v>
      </c>
      <c r="AF837" s="22">
        <f t="shared" si="264"/>
        <v>0</v>
      </c>
      <c r="AG837" s="22">
        <f t="shared" si="265"/>
        <v>0</v>
      </c>
      <c r="AH837" s="22">
        <f t="shared" si="266"/>
        <v>0</v>
      </c>
      <c r="AI837" s="43" t="str">
        <f t="shared" si="267"/>
        <v>n/a</v>
      </c>
      <c r="AJ837" s="2" t="str">
        <f t="shared" si="250"/>
        <v>2018-19 Summer</v>
      </c>
      <c r="AK837" s="2" t="str">
        <f t="shared" si="251"/>
        <v>2017-18 Winter</v>
      </c>
      <c r="AL837" s="127">
        <v>0</v>
      </c>
    </row>
    <row r="838" spans="1:38">
      <c r="A838" s="46">
        <v>43052</v>
      </c>
      <c r="B838" s="13" t="str">
        <f t="shared" si="252"/>
        <v>Nov</v>
      </c>
      <c r="C838" s="182"/>
      <c r="D838" s="182"/>
      <c r="E838" s="182"/>
      <c r="F838" s="182"/>
      <c r="G838" s="182"/>
      <c r="H838" s="182"/>
      <c r="I838" s="12">
        <f>VLOOKUP($B838,'Gas wholesale lookups'!$A$4:$L$15,'Inputs - Gas wholesale index'!I$2,FALSE)</f>
        <v>332991.45454545453</v>
      </c>
      <c r="J838" s="12">
        <f>VLOOKUP($B838,'Gas wholesale lookups'!$A$4:$L$15,'Inputs - Gas wholesale index'!J$2,FALSE)</f>
        <v>208526.18181818182</v>
      </c>
      <c r="K838" s="12">
        <f>VLOOKUP($B838,'Gas wholesale lookups'!$A$4:$L$15,'Inputs - Gas wholesale index'!K$2,FALSE)</f>
        <v>166168.27272727274</v>
      </c>
      <c r="L838" s="12">
        <f>VLOOKUP($B838,'Gas wholesale lookups'!$A$4:$L$15,'Inputs - Gas wholesale index'!L$2,FALSE)</f>
        <v>291847.5</v>
      </c>
      <c r="M838" s="12">
        <f>VLOOKUP($B838,'Gas wholesale lookups'!$A$4:$L$15,'Inputs - Gas wholesale index'!M$2,FALSE)</f>
        <v>332991.45454545453</v>
      </c>
      <c r="N838" s="12">
        <f>VLOOKUP($B838,'Gas wholesale lookups'!$A$4:$L$15,'Inputs - Gas wholesale index'!N$2,FALSE)</f>
        <v>208526.18181818182</v>
      </c>
      <c r="O838" s="37">
        <f>VLOOKUP($B838,'Gas wholesale lookups'!$A$4:$R$15,'Inputs - Gas wholesale index'!O$2,FALSE)</f>
        <v>0</v>
      </c>
      <c r="P838" s="37">
        <f>VLOOKUP($B838,'Gas wholesale lookups'!$A$4:$R$15,'Inputs - Gas wholesale index'!P$2,FALSE)</f>
        <v>1</v>
      </c>
      <c r="Q838" s="37">
        <f>VLOOKUP($B838,'Gas wholesale lookups'!$A$4:$R$15,'Inputs - Gas wholesale index'!Q$2,FALSE)</f>
        <v>1</v>
      </c>
      <c r="R838" s="37">
        <f>VLOOKUP($B838,'Gas wholesale lookups'!$A$4:$R$15,'Inputs - Gas wholesale index'!R$2,FALSE)</f>
        <v>1</v>
      </c>
      <c r="S838" s="37">
        <f>VLOOKUP($B838,'Gas wholesale lookups'!$A$4:$R$15,'Inputs - Gas wholesale index'!S$2,FALSE)</f>
        <v>1</v>
      </c>
      <c r="T838" s="37">
        <f>VLOOKUP($B838,'Gas wholesale lookups'!$A$4:$R$15,'Inputs - Gas wholesale index'!T$2,FALSE)</f>
        <v>0</v>
      </c>
      <c r="U838" s="12">
        <f t="shared" si="253"/>
        <v>0</v>
      </c>
      <c r="V838" s="12">
        <f t="shared" si="254"/>
        <v>208526.18181818182</v>
      </c>
      <c r="W838" s="12">
        <f t="shared" si="255"/>
        <v>166168.27272727274</v>
      </c>
      <c r="X838" s="12">
        <f t="shared" si="256"/>
        <v>291847.5</v>
      </c>
      <c r="Y838" s="12">
        <f t="shared" si="257"/>
        <v>332991.45454545453</v>
      </c>
      <c r="Z838" s="12">
        <f t="shared" si="258"/>
        <v>0</v>
      </c>
      <c r="AA838" s="12">
        <f t="shared" si="259"/>
        <v>999533.40909090918</v>
      </c>
      <c r="AB838" s="22">
        <f t="shared" si="260"/>
        <v>0</v>
      </c>
      <c r="AC838" s="22">
        <f t="shared" si="261"/>
        <v>0</v>
      </c>
      <c r="AD838" s="22">
        <f t="shared" si="262"/>
        <v>0</v>
      </c>
      <c r="AE838" s="22">
        <f t="shared" si="263"/>
        <v>0</v>
      </c>
      <c r="AF838" s="22">
        <f t="shared" si="264"/>
        <v>0</v>
      </c>
      <c r="AG838" s="22">
        <f t="shared" si="265"/>
        <v>0</v>
      </c>
      <c r="AH838" s="22">
        <f t="shared" si="266"/>
        <v>0</v>
      </c>
      <c r="AI838" s="43" t="str">
        <f t="shared" si="267"/>
        <v>n/a</v>
      </c>
      <c r="AJ838" s="2" t="str">
        <f t="shared" si="250"/>
        <v>2018-19 Summer</v>
      </c>
      <c r="AK838" s="2" t="str">
        <f t="shared" si="251"/>
        <v>2017-18 Winter</v>
      </c>
      <c r="AL838" s="127">
        <v>0</v>
      </c>
    </row>
    <row r="839" spans="1:38">
      <c r="A839" s="46">
        <v>43053</v>
      </c>
      <c r="B839" s="13" t="str">
        <f t="shared" si="252"/>
        <v>Nov</v>
      </c>
      <c r="C839" s="182"/>
      <c r="D839" s="182"/>
      <c r="E839" s="182"/>
      <c r="F839" s="182"/>
      <c r="G839" s="182"/>
      <c r="H839" s="182"/>
      <c r="I839" s="12">
        <f>VLOOKUP($B839,'Gas wholesale lookups'!$A$4:$L$15,'Inputs - Gas wholesale index'!I$2,FALSE)</f>
        <v>332991.45454545453</v>
      </c>
      <c r="J839" s="12">
        <f>VLOOKUP($B839,'Gas wholesale lookups'!$A$4:$L$15,'Inputs - Gas wholesale index'!J$2,FALSE)</f>
        <v>208526.18181818182</v>
      </c>
      <c r="K839" s="12">
        <f>VLOOKUP($B839,'Gas wholesale lookups'!$A$4:$L$15,'Inputs - Gas wholesale index'!K$2,FALSE)</f>
        <v>166168.27272727274</v>
      </c>
      <c r="L839" s="12">
        <f>VLOOKUP($B839,'Gas wholesale lookups'!$A$4:$L$15,'Inputs - Gas wholesale index'!L$2,FALSE)</f>
        <v>291847.5</v>
      </c>
      <c r="M839" s="12">
        <f>VLOOKUP($B839,'Gas wholesale lookups'!$A$4:$L$15,'Inputs - Gas wholesale index'!M$2,FALSE)</f>
        <v>332991.45454545453</v>
      </c>
      <c r="N839" s="12">
        <f>VLOOKUP($B839,'Gas wholesale lookups'!$A$4:$L$15,'Inputs - Gas wholesale index'!N$2,FALSE)</f>
        <v>208526.18181818182</v>
      </c>
      <c r="O839" s="37">
        <f>VLOOKUP($B839,'Gas wholesale lookups'!$A$4:$R$15,'Inputs - Gas wholesale index'!O$2,FALSE)</f>
        <v>0</v>
      </c>
      <c r="P839" s="37">
        <f>VLOOKUP($B839,'Gas wholesale lookups'!$A$4:$R$15,'Inputs - Gas wholesale index'!P$2,FALSE)</f>
        <v>1</v>
      </c>
      <c r="Q839" s="37">
        <f>VLOOKUP($B839,'Gas wholesale lookups'!$A$4:$R$15,'Inputs - Gas wholesale index'!Q$2,FALSE)</f>
        <v>1</v>
      </c>
      <c r="R839" s="37">
        <f>VLOOKUP($B839,'Gas wholesale lookups'!$A$4:$R$15,'Inputs - Gas wholesale index'!R$2,FALSE)</f>
        <v>1</v>
      </c>
      <c r="S839" s="37">
        <f>VLOOKUP($B839,'Gas wholesale lookups'!$A$4:$R$15,'Inputs - Gas wholesale index'!S$2,FALSE)</f>
        <v>1</v>
      </c>
      <c r="T839" s="37">
        <f>VLOOKUP($B839,'Gas wholesale lookups'!$A$4:$R$15,'Inputs - Gas wholesale index'!T$2,FALSE)</f>
        <v>0</v>
      </c>
      <c r="U839" s="12">
        <f t="shared" si="253"/>
        <v>0</v>
      </c>
      <c r="V839" s="12">
        <f t="shared" si="254"/>
        <v>208526.18181818182</v>
      </c>
      <c r="W839" s="12">
        <f t="shared" si="255"/>
        <v>166168.27272727274</v>
      </c>
      <c r="X839" s="12">
        <f t="shared" si="256"/>
        <v>291847.5</v>
      </c>
      <c r="Y839" s="12">
        <f t="shared" si="257"/>
        <v>332991.45454545453</v>
      </c>
      <c r="Z839" s="12">
        <f t="shared" si="258"/>
        <v>0</v>
      </c>
      <c r="AA839" s="12">
        <f t="shared" si="259"/>
        <v>999533.40909090918</v>
      </c>
      <c r="AB839" s="22">
        <f t="shared" si="260"/>
        <v>0</v>
      </c>
      <c r="AC839" s="22">
        <f t="shared" si="261"/>
        <v>0</v>
      </c>
      <c r="AD839" s="22">
        <f t="shared" si="262"/>
        <v>0</v>
      </c>
      <c r="AE839" s="22">
        <f t="shared" si="263"/>
        <v>0</v>
      </c>
      <c r="AF839" s="22">
        <f t="shared" si="264"/>
        <v>0</v>
      </c>
      <c r="AG839" s="22">
        <f t="shared" si="265"/>
        <v>0</v>
      </c>
      <c r="AH839" s="22">
        <f t="shared" si="266"/>
        <v>0</v>
      </c>
      <c r="AI839" s="43" t="str">
        <f t="shared" si="267"/>
        <v>n/a</v>
      </c>
      <c r="AJ839" s="2" t="str">
        <f t="shared" si="250"/>
        <v>2018-19 Summer</v>
      </c>
      <c r="AK839" s="2" t="str">
        <f t="shared" si="251"/>
        <v>2017-18 Winter</v>
      </c>
      <c r="AL839" s="127">
        <v>0</v>
      </c>
    </row>
    <row r="840" spans="1:38">
      <c r="A840" s="46">
        <v>43054</v>
      </c>
      <c r="B840" s="13" t="str">
        <f t="shared" si="252"/>
        <v>Nov</v>
      </c>
      <c r="C840" s="182"/>
      <c r="D840" s="182"/>
      <c r="E840" s="182"/>
      <c r="F840" s="182"/>
      <c r="G840" s="182"/>
      <c r="H840" s="182"/>
      <c r="I840" s="12">
        <f>VLOOKUP($B840,'Gas wholesale lookups'!$A$4:$L$15,'Inputs - Gas wholesale index'!I$2,FALSE)</f>
        <v>332991.45454545453</v>
      </c>
      <c r="J840" s="12">
        <f>VLOOKUP($B840,'Gas wholesale lookups'!$A$4:$L$15,'Inputs - Gas wholesale index'!J$2,FALSE)</f>
        <v>208526.18181818182</v>
      </c>
      <c r="K840" s="12">
        <f>VLOOKUP($B840,'Gas wholesale lookups'!$A$4:$L$15,'Inputs - Gas wholesale index'!K$2,FALSE)</f>
        <v>166168.27272727274</v>
      </c>
      <c r="L840" s="12">
        <f>VLOOKUP($B840,'Gas wholesale lookups'!$A$4:$L$15,'Inputs - Gas wholesale index'!L$2,FALSE)</f>
        <v>291847.5</v>
      </c>
      <c r="M840" s="12">
        <f>VLOOKUP($B840,'Gas wholesale lookups'!$A$4:$L$15,'Inputs - Gas wholesale index'!M$2,FALSE)</f>
        <v>332991.45454545453</v>
      </c>
      <c r="N840" s="12">
        <f>VLOOKUP($B840,'Gas wholesale lookups'!$A$4:$L$15,'Inputs - Gas wholesale index'!N$2,FALSE)</f>
        <v>208526.18181818182</v>
      </c>
      <c r="O840" s="37">
        <f>VLOOKUP($B840,'Gas wholesale lookups'!$A$4:$R$15,'Inputs - Gas wholesale index'!O$2,FALSE)</f>
        <v>0</v>
      </c>
      <c r="P840" s="37">
        <f>VLOOKUP($B840,'Gas wholesale lookups'!$A$4:$R$15,'Inputs - Gas wholesale index'!P$2,FALSE)</f>
        <v>1</v>
      </c>
      <c r="Q840" s="37">
        <f>VLOOKUP($B840,'Gas wholesale lookups'!$A$4:$R$15,'Inputs - Gas wholesale index'!Q$2,FALSE)</f>
        <v>1</v>
      </c>
      <c r="R840" s="37">
        <f>VLOOKUP($B840,'Gas wholesale lookups'!$A$4:$R$15,'Inputs - Gas wholesale index'!R$2,FALSE)</f>
        <v>1</v>
      </c>
      <c r="S840" s="37">
        <f>VLOOKUP($B840,'Gas wholesale lookups'!$A$4:$R$15,'Inputs - Gas wholesale index'!S$2,FALSE)</f>
        <v>1</v>
      </c>
      <c r="T840" s="37">
        <f>VLOOKUP($B840,'Gas wholesale lookups'!$A$4:$R$15,'Inputs - Gas wholesale index'!T$2,FALSE)</f>
        <v>0</v>
      </c>
      <c r="U840" s="12">
        <f t="shared" si="253"/>
        <v>0</v>
      </c>
      <c r="V840" s="12">
        <f t="shared" si="254"/>
        <v>208526.18181818182</v>
      </c>
      <c r="W840" s="12">
        <f t="shared" si="255"/>
        <v>166168.27272727274</v>
      </c>
      <c r="X840" s="12">
        <f t="shared" si="256"/>
        <v>291847.5</v>
      </c>
      <c r="Y840" s="12">
        <f t="shared" si="257"/>
        <v>332991.45454545453</v>
      </c>
      <c r="Z840" s="12">
        <f t="shared" si="258"/>
        <v>0</v>
      </c>
      <c r="AA840" s="12">
        <f t="shared" si="259"/>
        <v>999533.40909090918</v>
      </c>
      <c r="AB840" s="22">
        <f t="shared" si="260"/>
        <v>0</v>
      </c>
      <c r="AC840" s="22">
        <f t="shared" si="261"/>
        <v>0</v>
      </c>
      <c r="AD840" s="22">
        <f t="shared" si="262"/>
        <v>0</v>
      </c>
      <c r="AE840" s="22">
        <f t="shared" si="263"/>
        <v>0</v>
      </c>
      <c r="AF840" s="22">
        <f t="shared" si="264"/>
        <v>0</v>
      </c>
      <c r="AG840" s="22">
        <f t="shared" si="265"/>
        <v>0</v>
      </c>
      <c r="AH840" s="22">
        <f t="shared" si="266"/>
        <v>0</v>
      </c>
      <c r="AI840" s="43" t="str">
        <f t="shared" si="267"/>
        <v>n/a</v>
      </c>
      <c r="AJ840" s="2" t="str">
        <f t="shared" si="250"/>
        <v>2018-19 Summer</v>
      </c>
      <c r="AK840" s="2" t="str">
        <f t="shared" si="251"/>
        <v>2017-18 Winter</v>
      </c>
      <c r="AL840" s="127">
        <v>0</v>
      </c>
    </row>
    <row r="841" spans="1:38">
      <c r="A841" s="46">
        <v>43055</v>
      </c>
      <c r="B841" s="13" t="str">
        <f t="shared" si="252"/>
        <v>Nov</v>
      </c>
      <c r="C841" s="182"/>
      <c r="D841" s="182"/>
      <c r="E841" s="182"/>
      <c r="F841" s="182"/>
      <c r="G841" s="182"/>
      <c r="H841" s="182"/>
      <c r="I841" s="12">
        <f>VLOOKUP($B841,'Gas wholesale lookups'!$A$4:$L$15,'Inputs - Gas wholesale index'!I$2,FALSE)</f>
        <v>332991.45454545453</v>
      </c>
      <c r="J841" s="12">
        <f>VLOOKUP($B841,'Gas wholesale lookups'!$A$4:$L$15,'Inputs - Gas wholesale index'!J$2,FALSE)</f>
        <v>208526.18181818182</v>
      </c>
      <c r="K841" s="12">
        <f>VLOOKUP($B841,'Gas wholesale lookups'!$A$4:$L$15,'Inputs - Gas wholesale index'!K$2,FALSE)</f>
        <v>166168.27272727274</v>
      </c>
      <c r="L841" s="12">
        <f>VLOOKUP($B841,'Gas wholesale lookups'!$A$4:$L$15,'Inputs - Gas wholesale index'!L$2,FALSE)</f>
        <v>291847.5</v>
      </c>
      <c r="M841" s="12">
        <f>VLOOKUP($B841,'Gas wholesale lookups'!$A$4:$L$15,'Inputs - Gas wholesale index'!M$2,FALSE)</f>
        <v>332991.45454545453</v>
      </c>
      <c r="N841" s="12">
        <f>VLOOKUP($B841,'Gas wholesale lookups'!$A$4:$L$15,'Inputs - Gas wholesale index'!N$2,FALSE)</f>
        <v>208526.18181818182</v>
      </c>
      <c r="O841" s="37">
        <f>VLOOKUP($B841,'Gas wholesale lookups'!$A$4:$R$15,'Inputs - Gas wholesale index'!O$2,FALSE)</f>
        <v>0</v>
      </c>
      <c r="P841" s="37">
        <f>VLOOKUP($B841,'Gas wholesale lookups'!$A$4:$R$15,'Inputs - Gas wholesale index'!P$2,FALSE)</f>
        <v>1</v>
      </c>
      <c r="Q841" s="37">
        <f>VLOOKUP($B841,'Gas wholesale lookups'!$A$4:$R$15,'Inputs - Gas wholesale index'!Q$2,FALSE)</f>
        <v>1</v>
      </c>
      <c r="R841" s="37">
        <f>VLOOKUP($B841,'Gas wholesale lookups'!$A$4:$R$15,'Inputs - Gas wholesale index'!R$2,FALSE)</f>
        <v>1</v>
      </c>
      <c r="S841" s="37">
        <f>VLOOKUP($B841,'Gas wholesale lookups'!$A$4:$R$15,'Inputs - Gas wholesale index'!S$2,FALSE)</f>
        <v>1</v>
      </c>
      <c r="T841" s="37">
        <f>VLOOKUP($B841,'Gas wholesale lookups'!$A$4:$R$15,'Inputs - Gas wholesale index'!T$2,FALSE)</f>
        <v>0</v>
      </c>
      <c r="U841" s="12">
        <f t="shared" si="253"/>
        <v>0</v>
      </c>
      <c r="V841" s="12">
        <f t="shared" si="254"/>
        <v>208526.18181818182</v>
      </c>
      <c r="W841" s="12">
        <f t="shared" si="255"/>
        <v>166168.27272727274</v>
      </c>
      <c r="X841" s="12">
        <f t="shared" si="256"/>
        <v>291847.5</v>
      </c>
      <c r="Y841" s="12">
        <f t="shared" si="257"/>
        <v>332991.45454545453</v>
      </c>
      <c r="Z841" s="12">
        <f t="shared" si="258"/>
        <v>0</v>
      </c>
      <c r="AA841" s="12">
        <f t="shared" si="259"/>
        <v>999533.40909090918</v>
      </c>
      <c r="AB841" s="22">
        <f t="shared" si="260"/>
        <v>0</v>
      </c>
      <c r="AC841" s="22">
        <f t="shared" si="261"/>
        <v>0</v>
      </c>
      <c r="AD841" s="22">
        <f t="shared" si="262"/>
        <v>0</v>
      </c>
      <c r="AE841" s="22">
        <f t="shared" si="263"/>
        <v>0</v>
      </c>
      <c r="AF841" s="22">
        <f t="shared" si="264"/>
        <v>0</v>
      </c>
      <c r="AG841" s="22">
        <f t="shared" si="265"/>
        <v>0</v>
      </c>
      <c r="AH841" s="22">
        <f t="shared" si="266"/>
        <v>0</v>
      </c>
      <c r="AI841" s="43" t="str">
        <f t="shared" si="267"/>
        <v>n/a</v>
      </c>
      <c r="AJ841" s="2" t="str">
        <f t="shared" si="250"/>
        <v>2018-19 Summer</v>
      </c>
      <c r="AK841" s="2" t="str">
        <f t="shared" si="251"/>
        <v>2017-18 Winter</v>
      </c>
      <c r="AL841" s="127">
        <v>0</v>
      </c>
    </row>
    <row r="842" spans="1:38">
      <c r="A842" s="46">
        <v>43056</v>
      </c>
      <c r="B842" s="13" t="str">
        <f t="shared" si="252"/>
        <v>Nov</v>
      </c>
      <c r="C842" s="182"/>
      <c r="D842" s="182"/>
      <c r="E842" s="182"/>
      <c r="F842" s="182"/>
      <c r="G842" s="182"/>
      <c r="H842" s="182"/>
      <c r="I842" s="12">
        <f>VLOOKUP($B842,'Gas wholesale lookups'!$A$4:$L$15,'Inputs - Gas wholesale index'!I$2,FALSE)</f>
        <v>332991.45454545453</v>
      </c>
      <c r="J842" s="12">
        <f>VLOOKUP($B842,'Gas wholesale lookups'!$A$4:$L$15,'Inputs - Gas wholesale index'!J$2,FALSE)</f>
        <v>208526.18181818182</v>
      </c>
      <c r="K842" s="12">
        <f>VLOOKUP($B842,'Gas wholesale lookups'!$A$4:$L$15,'Inputs - Gas wholesale index'!K$2,FALSE)</f>
        <v>166168.27272727274</v>
      </c>
      <c r="L842" s="12">
        <f>VLOOKUP($B842,'Gas wholesale lookups'!$A$4:$L$15,'Inputs - Gas wholesale index'!L$2,FALSE)</f>
        <v>291847.5</v>
      </c>
      <c r="M842" s="12">
        <f>VLOOKUP($B842,'Gas wholesale lookups'!$A$4:$L$15,'Inputs - Gas wholesale index'!M$2,FALSE)</f>
        <v>332991.45454545453</v>
      </c>
      <c r="N842" s="12">
        <f>VLOOKUP($B842,'Gas wholesale lookups'!$A$4:$L$15,'Inputs - Gas wholesale index'!N$2,FALSE)</f>
        <v>208526.18181818182</v>
      </c>
      <c r="O842" s="37">
        <f>VLOOKUP($B842,'Gas wholesale lookups'!$A$4:$R$15,'Inputs - Gas wholesale index'!O$2,FALSE)</f>
        <v>0</v>
      </c>
      <c r="P842" s="37">
        <f>VLOOKUP($B842,'Gas wholesale lookups'!$A$4:$R$15,'Inputs - Gas wholesale index'!P$2,FALSE)</f>
        <v>1</v>
      </c>
      <c r="Q842" s="37">
        <f>VLOOKUP($B842,'Gas wholesale lookups'!$A$4:$R$15,'Inputs - Gas wholesale index'!Q$2,FALSE)</f>
        <v>1</v>
      </c>
      <c r="R842" s="37">
        <f>VLOOKUP($B842,'Gas wholesale lookups'!$A$4:$R$15,'Inputs - Gas wholesale index'!R$2,FALSE)</f>
        <v>1</v>
      </c>
      <c r="S842" s="37">
        <f>VLOOKUP($B842,'Gas wholesale lookups'!$A$4:$R$15,'Inputs - Gas wholesale index'!S$2,FALSE)</f>
        <v>1</v>
      </c>
      <c r="T842" s="37">
        <f>VLOOKUP($B842,'Gas wholesale lookups'!$A$4:$R$15,'Inputs - Gas wholesale index'!T$2,FALSE)</f>
        <v>0</v>
      </c>
      <c r="U842" s="12">
        <f t="shared" si="253"/>
        <v>0</v>
      </c>
      <c r="V842" s="12">
        <f t="shared" si="254"/>
        <v>208526.18181818182</v>
      </c>
      <c r="W842" s="12">
        <f t="shared" si="255"/>
        <v>166168.27272727274</v>
      </c>
      <c r="X842" s="12">
        <f t="shared" si="256"/>
        <v>291847.5</v>
      </c>
      <c r="Y842" s="12">
        <f t="shared" si="257"/>
        <v>332991.45454545453</v>
      </c>
      <c r="Z842" s="12">
        <f t="shared" si="258"/>
        <v>0</v>
      </c>
      <c r="AA842" s="12">
        <f t="shared" si="259"/>
        <v>999533.40909090918</v>
      </c>
      <c r="AB842" s="22">
        <f t="shared" si="260"/>
        <v>0</v>
      </c>
      <c r="AC842" s="22">
        <f t="shared" si="261"/>
        <v>0</v>
      </c>
      <c r="AD842" s="22">
        <f t="shared" si="262"/>
        <v>0</v>
      </c>
      <c r="AE842" s="22">
        <f t="shared" si="263"/>
        <v>0</v>
      </c>
      <c r="AF842" s="22">
        <f t="shared" si="264"/>
        <v>0</v>
      </c>
      <c r="AG842" s="22">
        <f t="shared" si="265"/>
        <v>0</v>
      </c>
      <c r="AH842" s="22">
        <f t="shared" si="266"/>
        <v>0</v>
      </c>
      <c r="AI842" s="43" t="str">
        <f t="shared" si="267"/>
        <v>n/a</v>
      </c>
      <c r="AJ842" s="2" t="str">
        <f t="shared" si="250"/>
        <v>2018-19 Summer</v>
      </c>
      <c r="AK842" s="2" t="str">
        <f t="shared" si="251"/>
        <v>2017-18 Winter</v>
      </c>
      <c r="AL842" s="127">
        <v>0</v>
      </c>
    </row>
    <row r="843" spans="1:38">
      <c r="A843" s="46">
        <v>43059</v>
      </c>
      <c r="B843" s="13" t="str">
        <f t="shared" si="252"/>
        <v>Nov</v>
      </c>
      <c r="C843" s="182"/>
      <c r="D843" s="182"/>
      <c r="E843" s="182"/>
      <c r="F843" s="182"/>
      <c r="G843" s="182"/>
      <c r="H843" s="182"/>
      <c r="I843" s="12">
        <f>VLOOKUP($B843,'Gas wholesale lookups'!$A$4:$L$15,'Inputs - Gas wholesale index'!I$2,FALSE)</f>
        <v>332991.45454545453</v>
      </c>
      <c r="J843" s="12">
        <f>VLOOKUP($B843,'Gas wholesale lookups'!$A$4:$L$15,'Inputs - Gas wholesale index'!J$2,FALSE)</f>
        <v>208526.18181818182</v>
      </c>
      <c r="K843" s="12">
        <f>VLOOKUP($B843,'Gas wholesale lookups'!$A$4:$L$15,'Inputs - Gas wholesale index'!K$2,FALSE)</f>
        <v>166168.27272727274</v>
      </c>
      <c r="L843" s="12">
        <f>VLOOKUP($B843,'Gas wholesale lookups'!$A$4:$L$15,'Inputs - Gas wholesale index'!L$2,FALSE)</f>
        <v>291847.5</v>
      </c>
      <c r="M843" s="12">
        <f>VLOOKUP($B843,'Gas wholesale lookups'!$A$4:$L$15,'Inputs - Gas wholesale index'!M$2,FALSE)</f>
        <v>332991.45454545453</v>
      </c>
      <c r="N843" s="12">
        <f>VLOOKUP($B843,'Gas wholesale lookups'!$A$4:$L$15,'Inputs - Gas wholesale index'!N$2,FALSE)</f>
        <v>208526.18181818182</v>
      </c>
      <c r="O843" s="37">
        <f>VLOOKUP($B843,'Gas wholesale lookups'!$A$4:$R$15,'Inputs - Gas wholesale index'!O$2,FALSE)</f>
        <v>0</v>
      </c>
      <c r="P843" s="37">
        <f>VLOOKUP($B843,'Gas wholesale lookups'!$A$4:$R$15,'Inputs - Gas wholesale index'!P$2,FALSE)</f>
        <v>1</v>
      </c>
      <c r="Q843" s="37">
        <f>VLOOKUP($B843,'Gas wholesale lookups'!$A$4:$R$15,'Inputs - Gas wholesale index'!Q$2,FALSE)</f>
        <v>1</v>
      </c>
      <c r="R843" s="37">
        <f>VLOOKUP($B843,'Gas wholesale lookups'!$A$4:$R$15,'Inputs - Gas wholesale index'!R$2,FALSE)</f>
        <v>1</v>
      </c>
      <c r="S843" s="37">
        <f>VLOOKUP($B843,'Gas wholesale lookups'!$A$4:$R$15,'Inputs - Gas wholesale index'!S$2,FALSE)</f>
        <v>1</v>
      </c>
      <c r="T843" s="37">
        <f>VLOOKUP($B843,'Gas wholesale lookups'!$A$4:$R$15,'Inputs - Gas wholesale index'!T$2,FALSE)</f>
        <v>0</v>
      </c>
      <c r="U843" s="12">
        <f t="shared" si="253"/>
        <v>0</v>
      </c>
      <c r="V843" s="12">
        <f t="shared" si="254"/>
        <v>208526.18181818182</v>
      </c>
      <c r="W843" s="12">
        <f t="shared" si="255"/>
        <v>166168.27272727274</v>
      </c>
      <c r="X843" s="12">
        <f t="shared" si="256"/>
        <v>291847.5</v>
      </c>
      <c r="Y843" s="12">
        <f t="shared" si="257"/>
        <v>332991.45454545453</v>
      </c>
      <c r="Z843" s="12">
        <f t="shared" si="258"/>
        <v>0</v>
      </c>
      <c r="AA843" s="12">
        <f t="shared" si="259"/>
        <v>999533.40909090918</v>
      </c>
      <c r="AB843" s="22">
        <f t="shared" si="260"/>
        <v>0</v>
      </c>
      <c r="AC843" s="22">
        <f t="shared" si="261"/>
        <v>0</v>
      </c>
      <c r="AD843" s="22">
        <f t="shared" si="262"/>
        <v>0</v>
      </c>
      <c r="AE843" s="22">
        <f t="shared" si="263"/>
        <v>0</v>
      </c>
      <c r="AF843" s="22">
        <f t="shared" si="264"/>
        <v>0</v>
      </c>
      <c r="AG843" s="22">
        <f t="shared" si="265"/>
        <v>0</v>
      </c>
      <c r="AH843" s="22">
        <f t="shared" si="266"/>
        <v>0</v>
      </c>
      <c r="AI843" s="43" t="str">
        <f t="shared" si="267"/>
        <v>n/a</v>
      </c>
      <c r="AJ843" s="2" t="str">
        <f t="shared" si="250"/>
        <v>2018-19 Summer</v>
      </c>
      <c r="AK843" s="2" t="str">
        <f t="shared" si="251"/>
        <v>2017-18 Winter</v>
      </c>
      <c r="AL843" s="127">
        <v>0</v>
      </c>
    </row>
    <row r="844" spans="1:38">
      <c r="A844" s="46">
        <v>43060</v>
      </c>
      <c r="B844" s="13" t="str">
        <f t="shared" si="252"/>
        <v>Nov</v>
      </c>
      <c r="C844" s="182"/>
      <c r="D844" s="182"/>
      <c r="E844" s="182"/>
      <c r="F844" s="182"/>
      <c r="G844" s="182"/>
      <c r="H844" s="182"/>
      <c r="I844" s="12">
        <f>VLOOKUP($B844,'Gas wholesale lookups'!$A$4:$L$15,'Inputs - Gas wholesale index'!I$2,FALSE)</f>
        <v>332991.45454545453</v>
      </c>
      <c r="J844" s="12">
        <f>VLOOKUP($B844,'Gas wholesale lookups'!$A$4:$L$15,'Inputs - Gas wholesale index'!J$2,FALSE)</f>
        <v>208526.18181818182</v>
      </c>
      <c r="K844" s="12">
        <f>VLOOKUP($B844,'Gas wholesale lookups'!$A$4:$L$15,'Inputs - Gas wholesale index'!K$2,FALSE)</f>
        <v>166168.27272727274</v>
      </c>
      <c r="L844" s="12">
        <f>VLOOKUP($B844,'Gas wholesale lookups'!$A$4:$L$15,'Inputs - Gas wholesale index'!L$2,FALSE)</f>
        <v>291847.5</v>
      </c>
      <c r="M844" s="12">
        <f>VLOOKUP($B844,'Gas wholesale lookups'!$A$4:$L$15,'Inputs - Gas wholesale index'!M$2,FALSE)</f>
        <v>332991.45454545453</v>
      </c>
      <c r="N844" s="12">
        <f>VLOOKUP($B844,'Gas wholesale lookups'!$A$4:$L$15,'Inputs - Gas wholesale index'!N$2,FALSE)</f>
        <v>208526.18181818182</v>
      </c>
      <c r="O844" s="37">
        <f>VLOOKUP($B844,'Gas wholesale lookups'!$A$4:$R$15,'Inputs - Gas wholesale index'!O$2,FALSE)</f>
        <v>0</v>
      </c>
      <c r="P844" s="37">
        <f>VLOOKUP($B844,'Gas wholesale lookups'!$A$4:$R$15,'Inputs - Gas wholesale index'!P$2,FALSE)</f>
        <v>1</v>
      </c>
      <c r="Q844" s="37">
        <f>VLOOKUP($B844,'Gas wholesale lookups'!$A$4:$R$15,'Inputs - Gas wholesale index'!Q$2,FALSE)</f>
        <v>1</v>
      </c>
      <c r="R844" s="37">
        <f>VLOOKUP($B844,'Gas wholesale lookups'!$A$4:$R$15,'Inputs - Gas wholesale index'!R$2,FALSE)</f>
        <v>1</v>
      </c>
      <c r="S844" s="37">
        <f>VLOOKUP($B844,'Gas wholesale lookups'!$A$4:$R$15,'Inputs - Gas wholesale index'!S$2,FALSE)</f>
        <v>1</v>
      </c>
      <c r="T844" s="37">
        <f>VLOOKUP($B844,'Gas wholesale lookups'!$A$4:$R$15,'Inputs - Gas wholesale index'!T$2,FALSE)</f>
        <v>0</v>
      </c>
      <c r="U844" s="12">
        <f t="shared" si="253"/>
        <v>0</v>
      </c>
      <c r="V844" s="12">
        <f t="shared" si="254"/>
        <v>208526.18181818182</v>
      </c>
      <c r="W844" s="12">
        <f t="shared" si="255"/>
        <v>166168.27272727274</v>
      </c>
      <c r="X844" s="12">
        <f t="shared" si="256"/>
        <v>291847.5</v>
      </c>
      <c r="Y844" s="12">
        <f t="shared" si="257"/>
        <v>332991.45454545453</v>
      </c>
      <c r="Z844" s="12">
        <f t="shared" si="258"/>
        <v>0</v>
      </c>
      <c r="AA844" s="12">
        <f t="shared" si="259"/>
        <v>999533.40909090918</v>
      </c>
      <c r="AB844" s="22">
        <f t="shared" si="260"/>
        <v>0</v>
      </c>
      <c r="AC844" s="22">
        <f t="shared" si="261"/>
        <v>0</v>
      </c>
      <c r="AD844" s="22">
        <f t="shared" si="262"/>
        <v>0</v>
      </c>
      <c r="AE844" s="22">
        <f t="shared" si="263"/>
        <v>0</v>
      </c>
      <c r="AF844" s="22">
        <f t="shared" si="264"/>
        <v>0</v>
      </c>
      <c r="AG844" s="22">
        <f t="shared" si="265"/>
        <v>0</v>
      </c>
      <c r="AH844" s="22">
        <f t="shared" si="266"/>
        <v>0</v>
      </c>
      <c r="AI844" s="43" t="str">
        <f t="shared" si="267"/>
        <v>n/a</v>
      </c>
      <c r="AJ844" s="2" t="str">
        <f t="shared" si="250"/>
        <v>2018-19 Summer</v>
      </c>
      <c r="AK844" s="2" t="str">
        <f t="shared" si="251"/>
        <v>2017-18 Winter</v>
      </c>
      <c r="AL844" s="127">
        <v>0</v>
      </c>
    </row>
    <row r="845" spans="1:38">
      <c r="A845" s="46">
        <v>43061</v>
      </c>
      <c r="B845" s="13" t="str">
        <f t="shared" si="252"/>
        <v>Nov</v>
      </c>
      <c r="C845" s="182"/>
      <c r="D845" s="182"/>
      <c r="E845" s="182"/>
      <c r="F845" s="182"/>
      <c r="G845" s="182"/>
      <c r="H845" s="182"/>
      <c r="I845" s="12">
        <f>VLOOKUP($B845,'Gas wholesale lookups'!$A$4:$L$15,'Inputs - Gas wholesale index'!I$2,FALSE)</f>
        <v>332991.45454545453</v>
      </c>
      <c r="J845" s="12">
        <f>VLOOKUP($B845,'Gas wholesale lookups'!$A$4:$L$15,'Inputs - Gas wholesale index'!J$2,FALSE)</f>
        <v>208526.18181818182</v>
      </c>
      <c r="K845" s="12">
        <f>VLOOKUP($B845,'Gas wholesale lookups'!$A$4:$L$15,'Inputs - Gas wholesale index'!K$2,FALSE)</f>
        <v>166168.27272727274</v>
      </c>
      <c r="L845" s="12">
        <f>VLOOKUP($B845,'Gas wholesale lookups'!$A$4:$L$15,'Inputs - Gas wholesale index'!L$2,FALSE)</f>
        <v>291847.5</v>
      </c>
      <c r="M845" s="12">
        <f>VLOOKUP($B845,'Gas wholesale lookups'!$A$4:$L$15,'Inputs - Gas wholesale index'!M$2,FALSE)</f>
        <v>332991.45454545453</v>
      </c>
      <c r="N845" s="12">
        <f>VLOOKUP($B845,'Gas wholesale lookups'!$A$4:$L$15,'Inputs - Gas wholesale index'!N$2,FALSE)</f>
        <v>208526.18181818182</v>
      </c>
      <c r="O845" s="37">
        <f>VLOOKUP($B845,'Gas wholesale lookups'!$A$4:$R$15,'Inputs - Gas wholesale index'!O$2,FALSE)</f>
        <v>0</v>
      </c>
      <c r="P845" s="37">
        <f>VLOOKUP($B845,'Gas wholesale lookups'!$A$4:$R$15,'Inputs - Gas wholesale index'!P$2,FALSE)</f>
        <v>1</v>
      </c>
      <c r="Q845" s="37">
        <f>VLOOKUP($B845,'Gas wholesale lookups'!$A$4:$R$15,'Inputs - Gas wholesale index'!Q$2,FALSE)</f>
        <v>1</v>
      </c>
      <c r="R845" s="37">
        <f>VLOOKUP($B845,'Gas wholesale lookups'!$A$4:$R$15,'Inputs - Gas wholesale index'!R$2,FALSE)</f>
        <v>1</v>
      </c>
      <c r="S845" s="37">
        <f>VLOOKUP($B845,'Gas wholesale lookups'!$A$4:$R$15,'Inputs - Gas wholesale index'!S$2,FALSE)</f>
        <v>1</v>
      </c>
      <c r="T845" s="37">
        <f>VLOOKUP($B845,'Gas wholesale lookups'!$A$4:$R$15,'Inputs - Gas wholesale index'!T$2,FALSE)</f>
        <v>0</v>
      </c>
      <c r="U845" s="12">
        <f t="shared" si="253"/>
        <v>0</v>
      </c>
      <c r="V845" s="12">
        <f t="shared" si="254"/>
        <v>208526.18181818182</v>
      </c>
      <c r="W845" s="12">
        <f t="shared" si="255"/>
        <v>166168.27272727274</v>
      </c>
      <c r="X845" s="12">
        <f t="shared" si="256"/>
        <v>291847.5</v>
      </c>
      <c r="Y845" s="12">
        <f t="shared" si="257"/>
        <v>332991.45454545453</v>
      </c>
      <c r="Z845" s="12">
        <f t="shared" si="258"/>
        <v>0</v>
      </c>
      <c r="AA845" s="12">
        <f t="shared" si="259"/>
        <v>999533.40909090918</v>
      </c>
      <c r="AB845" s="22">
        <f t="shared" si="260"/>
        <v>0</v>
      </c>
      <c r="AC845" s="22">
        <f t="shared" si="261"/>
        <v>0</v>
      </c>
      <c r="AD845" s="22">
        <f t="shared" si="262"/>
        <v>0</v>
      </c>
      <c r="AE845" s="22">
        <f t="shared" si="263"/>
        <v>0</v>
      </c>
      <c r="AF845" s="22">
        <f t="shared" si="264"/>
        <v>0</v>
      </c>
      <c r="AG845" s="22">
        <f t="shared" si="265"/>
        <v>0</v>
      </c>
      <c r="AH845" s="22">
        <f t="shared" si="266"/>
        <v>0</v>
      </c>
      <c r="AI845" s="43" t="str">
        <f t="shared" si="267"/>
        <v>n/a</v>
      </c>
      <c r="AJ845" s="2" t="str">
        <f t="shared" si="250"/>
        <v>2018-19 Summer</v>
      </c>
      <c r="AK845" s="2" t="str">
        <f t="shared" si="251"/>
        <v>2017-18 Winter</v>
      </c>
      <c r="AL845" s="127">
        <v>0</v>
      </c>
    </row>
    <row r="846" spans="1:38">
      <c r="A846" s="46">
        <v>43062</v>
      </c>
      <c r="B846" s="13" t="str">
        <f t="shared" si="252"/>
        <v>Nov</v>
      </c>
      <c r="C846" s="182"/>
      <c r="D846" s="182"/>
      <c r="E846" s="182"/>
      <c r="F846" s="182"/>
      <c r="G846" s="182"/>
      <c r="H846" s="182"/>
      <c r="I846" s="12">
        <f>VLOOKUP($B846,'Gas wholesale lookups'!$A$4:$L$15,'Inputs - Gas wholesale index'!I$2,FALSE)</f>
        <v>332991.45454545453</v>
      </c>
      <c r="J846" s="12">
        <f>VLOOKUP($B846,'Gas wholesale lookups'!$A$4:$L$15,'Inputs - Gas wholesale index'!J$2,FALSE)</f>
        <v>208526.18181818182</v>
      </c>
      <c r="K846" s="12">
        <f>VLOOKUP($B846,'Gas wholesale lookups'!$A$4:$L$15,'Inputs - Gas wholesale index'!K$2,FALSE)</f>
        <v>166168.27272727274</v>
      </c>
      <c r="L846" s="12">
        <f>VLOOKUP($B846,'Gas wholesale lookups'!$A$4:$L$15,'Inputs - Gas wholesale index'!L$2,FALSE)</f>
        <v>291847.5</v>
      </c>
      <c r="M846" s="12">
        <f>VLOOKUP($B846,'Gas wholesale lookups'!$A$4:$L$15,'Inputs - Gas wholesale index'!M$2,FALSE)</f>
        <v>332991.45454545453</v>
      </c>
      <c r="N846" s="12">
        <f>VLOOKUP($B846,'Gas wholesale lookups'!$A$4:$L$15,'Inputs - Gas wholesale index'!N$2,FALSE)</f>
        <v>208526.18181818182</v>
      </c>
      <c r="O846" s="37">
        <f>VLOOKUP($B846,'Gas wholesale lookups'!$A$4:$R$15,'Inputs - Gas wholesale index'!O$2,FALSE)</f>
        <v>0</v>
      </c>
      <c r="P846" s="37">
        <f>VLOOKUP($B846,'Gas wholesale lookups'!$A$4:$R$15,'Inputs - Gas wholesale index'!P$2,FALSE)</f>
        <v>1</v>
      </c>
      <c r="Q846" s="37">
        <f>VLOOKUP($B846,'Gas wholesale lookups'!$A$4:$R$15,'Inputs - Gas wholesale index'!Q$2,FALSE)</f>
        <v>1</v>
      </c>
      <c r="R846" s="37">
        <f>VLOOKUP($B846,'Gas wholesale lookups'!$A$4:$R$15,'Inputs - Gas wholesale index'!R$2,FALSE)</f>
        <v>1</v>
      </c>
      <c r="S846" s="37">
        <f>VLOOKUP($B846,'Gas wholesale lookups'!$A$4:$R$15,'Inputs - Gas wholesale index'!S$2,FALSE)</f>
        <v>1</v>
      </c>
      <c r="T846" s="37">
        <f>VLOOKUP($B846,'Gas wholesale lookups'!$A$4:$R$15,'Inputs - Gas wholesale index'!T$2,FALSE)</f>
        <v>0</v>
      </c>
      <c r="U846" s="12">
        <f t="shared" si="253"/>
        <v>0</v>
      </c>
      <c r="V846" s="12">
        <f t="shared" si="254"/>
        <v>208526.18181818182</v>
      </c>
      <c r="W846" s="12">
        <f t="shared" si="255"/>
        <v>166168.27272727274</v>
      </c>
      <c r="X846" s="12">
        <f t="shared" si="256"/>
        <v>291847.5</v>
      </c>
      <c r="Y846" s="12">
        <f t="shared" si="257"/>
        <v>332991.45454545453</v>
      </c>
      <c r="Z846" s="12">
        <f t="shared" si="258"/>
        <v>0</v>
      </c>
      <c r="AA846" s="12">
        <f t="shared" si="259"/>
        <v>999533.40909090918</v>
      </c>
      <c r="AB846" s="22">
        <f t="shared" si="260"/>
        <v>0</v>
      </c>
      <c r="AC846" s="22">
        <f t="shared" si="261"/>
        <v>0</v>
      </c>
      <c r="AD846" s="22">
        <f t="shared" si="262"/>
        <v>0</v>
      </c>
      <c r="AE846" s="22">
        <f t="shared" si="263"/>
        <v>0</v>
      </c>
      <c r="AF846" s="22">
        <f t="shared" si="264"/>
        <v>0</v>
      </c>
      <c r="AG846" s="22">
        <f t="shared" si="265"/>
        <v>0</v>
      </c>
      <c r="AH846" s="22">
        <f t="shared" si="266"/>
        <v>0</v>
      </c>
      <c r="AI846" s="43" t="str">
        <f t="shared" si="267"/>
        <v>n/a</v>
      </c>
      <c r="AJ846" s="2" t="str">
        <f t="shared" si="250"/>
        <v>2018-19 Summer</v>
      </c>
      <c r="AK846" s="2" t="str">
        <f t="shared" si="251"/>
        <v>2017-18 Winter</v>
      </c>
      <c r="AL846" s="127">
        <v>0</v>
      </c>
    </row>
    <row r="847" spans="1:38">
      <c r="A847" s="46">
        <v>43063</v>
      </c>
      <c r="B847" s="13" t="str">
        <f t="shared" si="252"/>
        <v>Nov</v>
      </c>
      <c r="C847" s="182"/>
      <c r="D847" s="182"/>
      <c r="E847" s="182"/>
      <c r="F847" s="182"/>
      <c r="G847" s="182"/>
      <c r="H847" s="182"/>
      <c r="I847" s="12">
        <f>VLOOKUP($B847,'Gas wholesale lookups'!$A$4:$L$15,'Inputs - Gas wholesale index'!I$2,FALSE)</f>
        <v>332991.45454545453</v>
      </c>
      <c r="J847" s="12">
        <f>VLOOKUP($B847,'Gas wholesale lookups'!$A$4:$L$15,'Inputs - Gas wholesale index'!J$2,FALSE)</f>
        <v>208526.18181818182</v>
      </c>
      <c r="K847" s="12">
        <f>VLOOKUP($B847,'Gas wholesale lookups'!$A$4:$L$15,'Inputs - Gas wholesale index'!K$2,FALSE)</f>
        <v>166168.27272727274</v>
      </c>
      <c r="L847" s="12">
        <f>VLOOKUP($B847,'Gas wholesale lookups'!$A$4:$L$15,'Inputs - Gas wholesale index'!L$2,FALSE)</f>
        <v>291847.5</v>
      </c>
      <c r="M847" s="12">
        <f>VLOOKUP($B847,'Gas wholesale lookups'!$A$4:$L$15,'Inputs - Gas wholesale index'!M$2,FALSE)</f>
        <v>332991.45454545453</v>
      </c>
      <c r="N847" s="12">
        <f>VLOOKUP($B847,'Gas wholesale lookups'!$A$4:$L$15,'Inputs - Gas wholesale index'!N$2,FALSE)</f>
        <v>208526.18181818182</v>
      </c>
      <c r="O847" s="37">
        <f>VLOOKUP($B847,'Gas wholesale lookups'!$A$4:$R$15,'Inputs - Gas wholesale index'!O$2,FALSE)</f>
        <v>0</v>
      </c>
      <c r="P847" s="37">
        <f>VLOOKUP($B847,'Gas wholesale lookups'!$A$4:$R$15,'Inputs - Gas wholesale index'!P$2,FALSE)</f>
        <v>1</v>
      </c>
      <c r="Q847" s="37">
        <f>VLOOKUP($B847,'Gas wholesale lookups'!$A$4:$R$15,'Inputs - Gas wholesale index'!Q$2,FALSE)</f>
        <v>1</v>
      </c>
      <c r="R847" s="37">
        <f>VLOOKUP($B847,'Gas wholesale lookups'!$A$4:$R$15,'Inputs - Gas wholesale index'!R$2,FALSE)</f>
        <v>1</v>
      </c>
      <c r="S847" s="37">
        <f>VLOOKUP($B847,'Gas wholesale lookups'!$A$4:$R$15,'Inputs - Gas wholesale index'!S$2,FALSE)</f>
        <v>1</v>
      </c>
      <c r="T847" s="37">
        <f>VLOOKUP($B847,'Gas wholesale lookups'!$A$4:$R$15,'Inputs - Gas wholesale index'!T$2,FALSE)</f>
        <v>0</v>
      </c>
      <c r="U847" s="12">
        <f t="shared" si="253"/>
        <v>0</v>
      </c>
      <c r="V847" s="12">
        <f t="shared" si="254"/>
        <v>208526.18181818182</v>
      </c>
      <c r="W847" s="12">
        <f t="shared" si="255"/>
        <v>166168.27272727274</v>
      </c>
      <c r="X847" s="12">
        <f t="shared" si="256"/>
        <v>291847.5</v>
      </c>
      <c r="Y847" s="12">
        <f t="shared" si="257"/>
        <v>332991.45454545453</v>
      </c>
      <c r="Z847" s="12">
        <f t="shared" si="258"/>
        <v>0</v>
      </c>
      <c r="AA847" s="12">
        <f t="shared" si="259"/>
        <v>999533.40909090918</v>
      </c>
      <c r="AB847" s="22">
        <f t="shared" si="260"/>
        <v>0</v>
      </c>
      <c r="AC847" s="22">
        <f t="shared" si="261"/>
        <v>0</v>
      </c>
      <c r="AD847" s="22">
        <f t="shared" si="262"/>
        <v>0</v>
      </c>
      <c r="AE847" s="22">
        <f t="shared" si="263"/>
        <v>0</v>
      </c>
      <c r="AF847" s="22">
        <f t="shared" si="264"/>
        <v>0</v>
      </c>
      <c r="AG847" s="22">
        <f t="shared" si="265"/>
        <v>0</v>
      </c>
      <c r="AH847" s="22">
        <f t="shared" si="266"/>
        <v>0</v>
      </c>
      <c r="AI847" s="43" t="str">
        <f t="shared" si="267"/>
        <v>n/a</v>
      </c>
      <c r="AJ847" s="2" t="str">
        <f t="shared" si="250"/>
        <v>2018-19 Summer</v>
      </c>
      <c r="AK847" s="2" t="str">
        <f t="shared" si="251"/>
        <v>2017-18 Winter</v>
      </c>
      <c r="AL847" s="127">
        <v>0</v>
      </c>
    </row>
    <row r="848" spans="1:38">
      <c r="A848" s="46">
        <v>43066</v>
      </c>
      <c r="B848" s="13" t="str">
        <f t="shared" si="252"/>
        <v>Nov</v>
      </c>
      <c r="C848" s="182"/>
      <c r="D848" s="182"/>
      <c r="E848" s="182"/>
      <c r="F848" s="182"/>
      <c r="G848" s="182"/>
      <c r="H848" s="182"/>
      <c r="I848" s="12">
        <f>VLOOKUP($B848,'Gas wholesale lookups'!$A$4:$L$15,'Inputs - Gas wholesale index'!I$2,FALSE)</f>
        <v>332991.45454545453</v>
      </c>
      <c r="J848" s="12">
        <f>VLOOKUP($B848,'Gas wholesale lookups'!$A$4:$L$15,'Inputs - Gas wholesale index'!J$2,FALSE)</f>
        <v>208526.18181818182</v>
      </c>
      <c r="K848" s="12">
        <f>VLOOKUP($B848,'Gas wholesale lookups'!$A$4:$L$15,'Inputs - Gas wholesale index'!K$2,FALSE)</f>
        <v>166168.27272727274</v>
      </c>
      <c r="L848" s="12">
        <f>VLOOKUP($B848,'Gas wholesale lookups'!$A$4:$L$15,'Inputs - Gas wholesale index'!L$2,FALSE)</f>
        <v>291847.5</v>
      </c>
      <c r="M848" s="12">
        <f>VLOOKUP($B848,'Gas wholesale lookups'!$A$4:$L$15,'Inputs - Gas wholesale index'!M$2,FALSE)</f>
        <v>332991.45454545453</v>
      </c>
      <c r="N848" s="12">
        <f>VLOOKUP($B848,'Gas wholesale lookups'!$A$4:$L$15,'Inputs - Gas wholesale index'!N$2,FALSE)</f>
        <v>208526.18181818182</v>
      </c>
      <c r="O848" s="37">
        <f>VLOOKUP($B848,'Gas wholesale lookups'!$A$4:$R$15,'Inputs - Gas wholesale index'!O$2,FALSE)</f>
        <v>0</v>
      </c>
      <c r="P848" s="37">
        <f>VLOOKUP($B848,'Gas wholesale lookups'!$A$4:$R$15,'Inputs - Gas wholesale index'!P$2,FALSE)</f>
        <v>1</v>
      </c>
      <c r="Q848" s="37">
        <f>VLOOKUP($B848,'Gas wholesale lookups'!$A$4:$R$15,'Inputs - Gas wholesale index'!Q$2,FALSE)</f>
        <v>1</v>
      </c>
      <c r="R848" s="37">
        <f>VLOOKUP($B848,'Gas wholesale lookups'!$A$4:$R$15,'Inputs - Gas wholesale index'!R$2,FALSE)</f>
        <v>1</v>
      </c>
      <c r="S848" s="37">
        <f>VLOOKUP($B848,'Gas wholesale lookups'!$A$4:$R$15,'Inputs - Gas wholesale index'!S$2,FALSE)</f>
        <v>1</v>
      </c>
      <c r="T848" s="37">
        <f>VLOOKUP($B848,'Gas wholesale lookups'!$A$4:$R$15,'Inputs - Gas wholesale index'!T$2,FALSE)</f>
        <v>0</v>
      </c>
      <c r="U848" s="12">
        <f t="shared" si="253"/>
        <v>0</v>
      </c>
      <c r="V848" s="12">
        <f t="shared" si="254"/>
        <v>208526.18181818182</v>
      </c>
      <c r="W848" s="12">
        <f t="shared" si="255"/>
        <v>166168.27272727274</v>
      </c>
      <c r="X848" s="12">
        <f t="shared" si="256"/>
        <v>291847.5</v>
      </c>
      <c r="Y848" s="12">
        <f t="shared" si="257"/>
        <v>332991.45454545453</v>
      </c>
      <c r="Z848" s="12">
        <f t="shared" si="258"/>
        <v>0</v>
      </c>
      <c r="AA848" s="12">
        <f t="shared" si="259"/>
        <v>999533.40909090918</v>
      </c>
      <c r="AB848" s="22">
        <f t="shared" si="260"/>
        <v>0</v>
      </c>
      <c r="AC848" s="22">
        <f t="shared" si="261"/>
        <v>0</v>
      </c>
      <c r="AD848" s="22">
        <f t="shared" si="262"/>
        <v>0</v>
      </c>
      <c r="AE848" s="22">
        <f t="shared" si="263"/>
        <v>0</v>
      </c>
      <c r="AF848" s="22">
        <f t="shared" si="264"/>
        <v>0</v>
      </c>
      <c r="AG848" s="22">
        <f t="shared" si="265"/>
        <v>0</v>
      </c>
      <c r="AH848" s="22">
        <f t="shared" si="266"/>
        <v>0</v>
      </c>
      <c r="AI848" s="43" t="str">
        <f t="shared" si="267"/>
        <v>n/a</v>
      </c>
      <c r="AJ848" s="2" t="str">
        <f t="shared" si="250"/>
        <v>2018-19 Summer</v>
      </c>
      <c r="AK848" s="2" t="str">
        <f t="shared" si="251"/>
        <v>2017-18 Winter</v>
      </c>
      <c r="AL848" s="127">
        <v>0</v>
      </c>
    </row>
    <row r="849" spans="1:38">
      <c r="A849" s="46">
        <v>43067</v>
      </c>
      <c r="B849" s="13" t="str">
        <f t="shared" si="252"/>
        <v>Nov</v>
      </c>
      <c r="C849" s="182"/>
      <c r="D849" s="182"/>
      <c r="E849" s="182"/>
      <c r="F849" s="182"/>
      <c r="G849" s="182"/>
      <c r="H849" s="182"/>
      <c r="I849" s="12">
        <f>VLOOKUP($B849,'Gas wholesale lookups'!$A$4:$L$15,'Inputs - Gas wholesale index'!I$2,FALSE)</f>
        <v>332991.45454545453</v>
      </c>
      <c r="J849" s="12">
        <f>VLOOKUP($B849,'Gas wholesale lookups'!$A$4:$L$15,'Inputs - Gas wholesale index'!J$2,FALSE)</f>
        <v>208526.18181818182</v>
      </c>
      <c r="K849" s="12">
        <f>VLOOKUP($B849,'Gas wholesale lookups'!$A$4:$L$15,'Inputs - Gas wholesale index'!K$2,FALSE)</f>
        <v>166168.27272727274</v>
      </c>
      <c r="L849" s="12">
        <f>VLOOKUP($B849,'Gas wholesale lookups'!$A$4:$L$15,'Inputs - Gas wholesale index'!L$2,FALSE)</f>
        <v>291847.5</v>
      </c>
      <c r="M849" s="12">
        <f>VLOOKUP($B849,'Gas wholesale lookups'!$A$4:$L$15,'Inputs - Gas wholesale index'!M$2,FALSE)</f>
        <v>332991.45454545453</v>
      </c>
      <c r="N849" s="12">
        <f>VLOOKUP($B849,'Gas wholesale lookups'!$A$4:$L$15,'Inputs - Gas wholesale index'!N$2,FALSE)</f>
        <v>208526.18181818182</v>
      </c>
      <c r="O849" s="37">
        <f>VLOOKUP($B849,'Gas wholesale lookups'!$A$4:$R$15,'Inputs - Gas wholesale index'!O$2,FALSE)</f>
        <v>0</v>
      </c>
      <c r="P849" s="37">
        <f>VLOOKUP($B849,'Gas wholesale lookups'!$A$4:$R$15,'Inputs - Gas wholesale index'!P$2,FALSE)</f>
        <v>1</v>
      </c>
      <c r="Q849" s="37">
        <f>VLOOKUP($B849,'Gas wholesale lookups'!$A$4:$R$15,'Inputs - Gas wholesale index'!Q$2,FALSE)</f>
        <v>1</v>
      </c>
      <c r="R849" s="37">
        <f>VLOOKUP($B849,'Gas wholesale lookups'!$A$4:$R$15,'Inputs - Gas wholesale index'!R$2,FALSE)</f>
        <v>1</v>
      </c>
      <c r="S849" s="37">
        <f>VLOOKUP($B849,'Gas wholesale lookups'!$A$4:$R$15,'Inputs - Gas wholesale index'!S$2,FALSE)</f>
        <v>1</v>
      </c>
      <c r="T849" s="37">
        <f>VLOOKUP($B849,'Gas wholesale lookups'!$A$4:$R$15,'Inputs - Gas wholesale index'!T$2,FALSE)</f>
        <v>0</v>
      </c>
      <c r="U849" s="12">
        <f t="shared" si="253"/>
        <v>0</v>
      </c>
      <c r="V849" s="12">
        <f t="shared" si="254"/>
        <v>208526.18181818182</v>
      </c>
      <c r="W849" s="12">
        <f t="shared" si="255"/>
        <v>166168.27272727274</v>
      </c>
      <c r="X849" s="12">
        <f t="shared" si="256"/>
        <v>291847.5</v>
      </c>
      <c r="Y849" s="12">
        <f t="shared" si="257"/>
        <v>332991.45454545453</v>
      </c>
      <c r="Z849" s="12">
        <f t="shared" si="258"/>
        <v>0</v>
      </c>
      <c r="AA849" s="12">
        <f t="shared" si="259"/>
        <v>999533.40909090918</v>
      </c>
      <c r="AB849" s="22">
        <f t="shared" si="260"/>
        <v>0</v>
      </c>
      <c r="AC849" s="22">
        <f t="shared" si="261"/>
        <v>0</v>
      </c>
      <c r="AD849" s="22">
        <f t="shared" si="262"/>
        <v>0</v>
      </c>
      <c r="AE849" s="22">
        <f t="shared" si="263"/>
        <v>0</v>
      </c>
      <c r="AF849" s="22">
        <f t="shared" si="264"/>
        <v>0</v>
      </c>
      <c r="AG849" s="22">
        <f t="shared" si="265"/>
        <v>0</v>
      </c>
      <c r="AH849" s="22">
        <f t="shared" si="266"/>
        <v>0</v>
      </c>
      <c r="AI849" s="43" t="str">
        <f t="shared" si="267"/>
        <v>n/a</v>
      </c>
      <c r="AJ849" s="2" t="str">
        <f t="shared" si="250"/>
        <v>2018-19 Summer</v>
      </c>
      <c r="AK849" s="2" t="str">
        <f t="shared" si="251"/>
        <v>2017-18 Winter</v>
      </c>
      <c r="AL849" s="127">
        <v>0</v>
      </c>
    </row>
    <row r="850" spans="1:38">
      <c r="A850" s="46">
        <v>43068</v>
      </c>
      <c r="B850" s="13" t="str">
        <f t="shared" si="252"/>
        <v>Nov</v>
      </c>
      <c r="C850" s="182"/>
      <c r="D850" s="182"/>
      <c r="E850" s="182"/>
      <c r="F850" s="182"/>
      <c r="G850" s="182"/>
      <c r="H850" s="182"/>
      <c r="I850" s="12">
        <f>VLOOKUP($B850,'Gas wholesale lookups'!$A$4:$L$15,'Inputs - Gas wholesale index'!I$2,FALSE)</f>
        <v>332991.45454545453</v>
      </c>
      <c r="J850" s="12">
        <f>VLOOKUP($B850,'Gas wholesale lookups'!$A$4:$L$15,'Inputs - Gas wholesale index'!J$2,FALSE)</f>
        <v>208526.18181818182</v>
      </c>
      <c r="K850" s="12">
        <f>VLOOKUP($B850,'Gas wholesale lookups'!$A$4:$L$15,'Inputs - Gas wholesale index'!K$2,FALSE)</f>
        <v>166168.27272727274</v>
      </c>
      <c r="L850" s="12">
        <f>VLOOKUP($B850,'Gas wholesale lookups'!$A$4:$L$15,'Inputs - Gas wholesale index'!L$2,FALSE)</f>
        <v>291847.5</v>
      </c>
      <c r="M850" s="12">
        <f>VLOOKUP($B850,'Gas wholesale lookups'!$A$4:$L$15,'Inputs - Gas wholesale index'!M$2,FALSE)</f>
        <v>332991.45454545453</v>
      </c>
      <c r="N850" s="12">
        <f>VLOOKUP($B850,'Gas wholesale lookups'!$A$4:$L$15,'Inputs - Gas wholesale index'!N$2,FALSE)</f>
        <v>208526.18181818182</v>
      </c>
      <c r="O850" s="37">
        <f>VLOOKUP($B850,'Gas wholesale lookups'!$A$4:$R$15,'Inputs - Gas wholesale index'!O$2,FALSE)</f>
        <v>0</v>
      </c>
      <c r="P850" s="37">
        <f>VLOOKUP($B850,'Gas wholesale lookups'!$A$4:$R$15,'Inputs - Gas wholesale index'!P$2,FALSE)</f>
        <v>1</v>
      </c>
      <c r="Q850" s="37">
        <f>VLOOKUP($B850,'Gas wholesale lookups'!$A$4:$R$15,'Inputs - Gas wholesale index'!Q$2,FALSE)</f>
        <v>1</v>
      </c>
      <c r="R850" s="37">
        <f>VLOOKUP($B850,'Gas wholesale lookups'!$A$4:$R$15,'Inputs - Gas wholesale index'!R$2,FALSE)</f>
        <v>1</v>
      </c>
      <c r="S850" s="37">
        <f>VLOOKUP($B850,'Gas wholesale lookups'!$A$4:$R$15,'Inputs - Gas wholesale index'!S$2,FALSE)</f>
        <v>1</v>
      </c>
      <c r="T850" s="37">
        <f>VLOOKUP($B850,'Gas wholesale lookups'!$A$4:$R$15,'Inputs - Gas wholesale index'!T$2,FALSE)</f>
        <v>0</v>
      </c>
      <c r="U850" s="12">
        <f t="shared" si="253"/>
        <v>0</v>
      </c>
      <c r="V850" s="12">
        <f t="shared" si="254"/>
        <v>208526.18181818182</v>
      </c>
      <c r="W850" s="12">
        <f t="shared" si="255"/>
        <v>166168.27272727274</v>
      </c>
      <c r="X850" s="12">
        <f t="shared" si="256"/>
        <v>291847.5</v>
      </c>
      <c r="Y850" s="12">
        <f t="shared" si="257"/>
        <v>332991.45454545453</v>
      </c>
      <c r="Z850" s="12">
        <f t="shared" si="258"/>
        <v>0</v>
      </c>
      <c r="AA850" s="12">
        <f t="shared" si="259"/>
        <v>999533.40909090918</v>
      </c>
      <c r="AB850" s="22">
        <f t="shared" si="260"/>
        <v>0</v>
      </c>
      <c r="AC850" s="22">
        <f t="shared" si="261"/>
        <v>0</v>
      </c>
      <c r="AD850" s="22">
        <f t="shared" si="262"/>
        <v>0</v>
      </c>
      <c r="AE850" s="22">
        <f t="shared" si="263"/>
        <v>0</v>
      </c>
      <c r="AF850" s="22">
        <f t="shared" si="264"/>
        <v>0</v>
      </c>
      <c r="AG850" s="22">
        <f t="shared" si="265"/>
        <v>0</v>
      </c>
      <c r="AH850" s="22">
        <f t="shared" si="266"/>
        <v>0</v>
      </c>
      <c r="AI850" s="43" t="str">
        <f t="shared" si="267"/>
        <v>n/a</v>
      </c>
      <c r="AJ850" s="2" t="str">
        <f t="shared" si="250"/>
        <v>2018-19 Summer</v>
      </c>
      <c r="AK850" s="2" t="str">
        <f t="shared" si="251"/>
        <v>2017-18 Winter</v>
      </c>
      <c r="AL850" s="127">
        <v>0</v>
      </c>
    </row>
    <row r="851" spans="1:38">
      <c r="A851" s="46">
        <v>43069</v>
      </c>
      <c r="B851" s="13" t="str">
        <f t="shared" si="252"/>
        <v>Nov</v>
      </c>
      <c r="C851" s="182"/>
      <c r="D851" s="182"/>
      <c r="E851" s="182"/>
      <c r="F851" s="182"/>
      <c r="G851" s="182"/>
      <c r="H851" s="182"/>
      <c r="I851" s="12">
        <f>VLOOKUP($B851,'Gas wholesale lookups'!$A$4:$L$15,'Inputs - Gas wholesale index'!I$2,FALSE)</f>
        <v>332991.45454545453</v>
      </c>
      <c r="J851" s="12">
        <f>VLOOKUP($B851,'Gas wholesale lookups'!$A$4:$L$15,'Inputs - Gas wholesale index'!J$2,FALSE)</f>
        <v>208526.18181818182</v>
      </c>
      <c r="K851" s="12">
        <f>VLOOKUP($B851,'Gas wholesale lookups'!$A$4:$L$15,'Inputs - Gas wholesale index'!K$2,FALSE)</f>
        <v>166168.27272727274</v>
      </c>
      <c r="L851" s="12">
        <f>VLOOKUP($B851,'Gas wholesale lookups'!$A$4:$L$15,'Inputs - Gas wholesale index'!L$2,FALSE)</f>
        <v>291847.5</v>
      </c>
      <c r="M851" s="12">
        <f>VLOOKUP($B851,'Gas wholesale lookups'!$A$4:$L$15,'Inputs - Gas wholesale index'!M$2,FALSE)</f>
        <v>332991.45454545453</v>
      </c>
      <c r="N851" s="12">
        <f>VLOOKUP($B851,'Gas wholesale lookups'!$A$4:$L$15,'Inputs - Gas wholesale index'!N$2,FALSE)</f>
        <v>208526.18181818182</v>
      </c>
      <c r="O851" s="37">
        <f>VLOOKUP($B851,'Gas wholesale lookups'!$A$4:$R$15,'Inputs - Gas wholesale index'!O$2,FALSE)</f>
        <v>0</v>
      </c>
      <c r="P851" s="37">
        <f>VLOOKUP($B851,'Gas wholesale lookups'!$A$4:$R$15,'Inputs - Gas wholesale index'!P$2,FALSE)</f>
        <v>1</v>
      </c>
      <c r="Q851" s="37">
        <f>VLOOKUP($B851,'Gas wholesale lookups'!$A$4:$R$15,'Inputs - Gas wholesale index'!Q$2,FALSE)</f>
        <v>1</v>
      </c>
      <c r="R851" s="37">
        <f>VLOOKUP($B851,'Gas wholesale lookups'!$A$4:$R$15,'Inputs - Gas wholesale index'!R$2,FALSE)</f>
        <v>1</v>
      </c>
      <c r="S851" s="37">
        <f>VLOOKUP($B851,'Gas wholesale lookups'!$A$4:$R$15,'Inputs - Gas wholesale index'!S$2,FALSE)</f>
        <v>1</v>
      </c>
      <c r="T851" s="37">
        <f>VLOOKUP($B851,'Gas wholesale lookups'!$A$4:$R$15,'Inputs - Gas wholesale index'!T$2,FALSE)</f>
        <v>0</v>
      </c>
      <c r="U851" s="12">
        <f t="shared" si="253"/>
        <v>0</v>
      </c>
      <c r="V851" s="12">
        <f t="shared" si="254"/>
        <v>208526.18181818182</v>
      </c>
      <c r="W851" s="12">
        <f t="shared" si="255"/>
        <v>166168.27272727274</v>
      </c>
      <c r="X851" s="12">
        <f t="shared" si="256"/>
        <v>291847.5</v>
      </c>
      <c r="Y851" s="12">
        <f t="shared" si="257"/>
        <v>332991.45454545453</v>
      </c>
      <c r="Z851" s="12">
        <f t="shared" si="258"/>
        <v>0</v>
      </c>
      <c r="AA851" s="12">
        <f t="shared" si="259"/>
        <v>999533.40909090918</v>
      </c>
      <c r="AB851" s="22">
        <f t="shared" si="260"/>
        <v>0</v>
      </c>
      <c r="AC851" s="22">
        <f t="shared" si="261"/>
        <v>0</v>
      </c>
      <c r="AD851" s="22">
        <f t="shared" si="262"/>
        <v>0</v>
      </c>
      <c r="AE851" s="22">
        <f t="shared" si="263"/>
        <v>0</v>
      </c>
      <c r="AF851" s="22">
        <f t="shared" si="264"/>
        <v>0</v>
      </c>
      <c r="AG851" s="22">
        <f t="shared" si="265"/>
        <v>0</v>
      </c>
      <c r="AH851" s="22">
        <f t="shared" si="266"/>
        <v>0</v>
      </c>
      <c r="AI851" s="43" t="str">
        <f t="shared" si="267"/>
        <v>n/a</v>
      </c>
      <c r="AJ851" s="2" t="str">
        <f t="shared" si="250"/>
        <v>2018-19 Summer</v>
      </c>
      <c r="AK851" s="2" t="str">
        <f t="shared" si="251"/>
        <v>2017-18 Winter</v>
      </c>
      <c r="AL851" s="127">
        <v>0</v>
      </c>
    </row>
    <row r="852" spans="1:38">
      <c r="A852" s="46">
        <v>43070</v>
      </c>
      <c r="B852" s="13" t="str">
        <f t="shared" si="252"/>
        <v>Dec</v>
      </c>
      <c r="C852" s="182"/>
      <c r="D852" s="182"/>
      <c r="E852" s="182"/>
      <c r="F852" s="182"/>
      <c r="G852" s="182"/>
      <c r="H852" s="182"/>
      <c r="I852" s="12">
        <f>VLOOKUP($B852,'Gas wholesale lookups'!$A$4:$L$15,'Inputs - Gas wholesale index'!I$2,FALSE)</f>
        <v>332991.45454545453</v>
      </c>
      <c r="J852" s="12">
        <f>VLOOKUP($B852,'Gas wholesale lookups'!$A$4:$L$15,'Inputs - Gas wholesale index'!J$2,FALSE)</f>
        <v>208526.18181818182</v>
      </c>
      <c r="K852" s="12">
        <f>VLOOKUP($B852,'Gas wholesale lookups'!$A$4:$L$15,'Inputs - Gas wholesale index'!K$2,FALSE)</f>
        <v>166168.27272727274</v>
      </c>
      <c r="L852" s="12">
        <f>VLOOKUP($B852,'Gas wholesale lookups'!$A$4:$L$15,'Inputs - Gas wholesale index'!L$2,FALSE)</f>
        <v>291847.5</v>
      </c>
      <c r="M852" s="12">
        <f>VLOOKUP($B852,'Gas wholesale lookups'!$A$4:$L$15,'Inputs - Gas wholesale index'!M$2,FALSE)</f>
        <v>332991.45454545453</v>
      </c>
      <c r="N852" s="12">
        <f>VLOOKUP($B852,'Gas wholesale lookups'!$A$4:$L$15,'Inputs - Gas wholesale index'!N$2,FALSE)</f>
        <v>208526.18181818182</v>
      </c>
      <c r="O852" s="37">
        <f>VLOOKUP($B852,'Gas wholesale lookups'!$A$4:$R$15,'Inputs - Gas wholesale index'!O$2,FALSE)</f>
        <v>0</v>
      </c>
      <c r="P852" s="37">
        <f>VLOOKUP($B852,'Gas wholesale lookups'!$A$4:$R$15,'Inputs - Gas wholesale index'!P$2,FALSE)</f>
        <v>1</v>
      </c>
      <c r="Q852" s="37">
        <f>VLOOKUP($B852,'Gas wholesale lookups'!$A$4:$R$15,'Inputs - Gas wholesale index'!Q$2,FALSE)</f>
        <v>1</v>
      </c>
      <c r="R852" s="37">
        <f>VLOOKUP($B852,'Gas wholesale lookups'!$A$4:$R$15,'Inputs - Gas wholesale index'!R$2,FALSE)</f>
        <v>1</v>
      </c>
      <c r="S852" s="37">
        <f>VLOOKUP($B852,'Gas wholesale lookups'!$A$4:$R$15,'Inputs - Gas wholesale index'!S$2,FALSE)</f>
        <v>1</v>
      </c>
      <c r="T852" s="37">
        <f>VLOOKUP($B852,'Gas wholesale lookups'!$A$4:$R$15,'Inputs - Gas wholesale index'!T$2,FALSE)</f>
        <v>0</v>
      </c>
      <c r="U852" s="12">
        <f t="shared" si="253"/>
        <v>0</v>
      </c>
      <c r="V852" s="12">
        <f t="shared" si="254"/>
        <v>208526.18181818182</v>
      </c>
      <c r="W852" s="12">
        <f t="shared" si="255"/>
        <v>166168.27272727274</v>
      </c>
      <c r="X852" s="12">
        <f t="shared" si="256"/>
        <v>291847.5</v>
      </c>
      <c r="Y852" s="12">
        <f t="shared" si="257"/>
        <v>332991.45454545453</v>
      </c>
      <c r="Z852" s="12">
        <f t="shared" si="258"/>
        <v>0</v>
      </c>
      <c r="AA852" s="12">
        <f t="shared" si="259"/>
        <v>999533.40909090918</v>
      </c>
      <c r="AB852" s="22">
        <f t="shared" si="260"/>
        <v>0</v>
      </c>
      <c r="AC852" s="22">
        <f t="shared" si="261"/>
        <v>0</v>
      </c>
      <c r="AD852" s="22">
        <f t="shared" si="262"/>
        <v>0</v>
      </c>
      <c r="AE852" s="22">
        <f t="shared" si="263"/>
        <v>0</v>
      </c>
      <c r="AF852" s="22">
        <f t="shared" si="264"/>
        <v>0</v>
      </c>
      <c r="AG852" s="22">
        <f t="shared" si="265"/>
        <v>0</v>
      </c>
      <c r="AH852" s="22">
        <f t="shared" si="266"/>
        <v>0</v>
      </c>
      <c r="AI852" s="43" t="str">
        <f t="shared" si="267"/>
        <v>n/a</v>
      </c>
      <c r="AJ852" s="2" t="str">
        <f t="shared" si="250"/>
        <v>2018-19 Summer</v>
      </c>
      <c r="AK852" s="2" t="str">
        <f t="shared" si="251"/>
        <v>2017-18 Winter</v>
      </c>
      <c r="AL852" s="127">
        <v>0</v>
      </c>
    </row>
    <row r="853" spans="1:38">
      <c r="A853" s="46">
        <v>43073</v>
      </c>
      <c r="B853" s="13" t="str">
        <f t="shared" si="252"/>
        <v>Dec</v>
      </c>
      <c r="C853" s="182"/>
      <c r="D853" s="182"/>
      <c r="E853" s="182"/>
      <c r="F853" s="182"/>
      <c r="G853" s="182"/>
      <c r="H853" s="182"/>
      <c r="I853" s="12">
        <f>VLOOKUP($B853,'Gas wholesale lookups'!$A$4:$L$15,'Inputs - Gas wholesale index'!I$2,FALSE)</f>
        <v>332991.45454545453</v>
      </c>
      <c r="J853" s="12">
        <f>VLOOKUP($B853,'Gas wholesale lookups'!$A$4:$L$15,'Inputs - Gas wholesale index'!J$2,FALSE)</f>
        <v>208526.18181818182</v>
      </c>
      <c r="K853" s="12">
        <f>VLOOKUP($B853,'Gas wholesale lookups'!$A$4:$L$15,'Inputs - Gas wholesale index'!K$2,FALSE)</f>
        <v>166168.27272727274</v>
      </c>
      <c r="L853" s="12">
        <f>VLOOKUP($B853,'Gas wholesale lookups'!$A$4:$L$15,'Inputs - Gas wholesale index'!L$2,FALSE)</f>
        <v>291847.5</v>
      </c>
      <c r="M853" s="12">
        <f>VLOOKUP($B853,'Gas wholesale lookups'!$A$4:$L$15,'Inputs - Gas wholesale index'!M$2,FALSE)</f>
        <v>332991.45454545453</v>
      </c>
      <c r="N853" s="12">
        <f>VLOOKUP($B853,'Gas wholesale lookups'!$A$4:$L$15,'Inputs - Gas wholesale index'!N$2,FALSE)</f>
        <v>208526.18181818182</v>
      </c>
      <c r="O853" s="37">
        <f>VLOOKUP($B853,'Gas wholesale lookups'!$A$4:$R$15,'Inputs - Gas wholesale index'!O$2,FALSE)</f>
        <v>0</v>
      </c>
      <c r="P853" s="37">
        <f>VLOOKUP($B853,'Gas wholesale lookups'!$A$4:$R$15,'Inputs - Gas wholesale index'!P$2,FALSE)</f>
        <v>1</v>
      </c>
      <c r="Q853" s="37">
        <f>VLOOKUP($B853,'Gas wholesale lookups'!$A$4:$R$15,'Inputs - Gas wholesale index'!Q$2,FALSE)</f>
        <v>1</v>
      </c>
      <c r="R853" s="37">
        <f>VLOOKUP($B853,'Gas wholesale lookups'!$A$4:$R$15,'Inputs - Gas wholesale index'!R$2,FALSE)</f>
        <v>1</v>
      </c>
      <c r="S853" s="37">
        <f>VLOOKUP($B853,'Gas wholesale lookups'!$A$4:$R$15,'Inputs - Gas wholesale index'!S$2,FALSE)</f>
        <v>1</v>
      </c>
      <c r="T853" s="37">
        <f>VLOOKUP($B853,'Gas wholesale lookups'!$A$4:$R$15,'Inputs - Gas wholesale index'!T$2,FALSE)</f>
        <v>0</v>
      </c>
      <c r="U853" s="12">
        <f t="shared" si="253"/>
        <v>0</v>
      </c>
      <c r="V853" s="12">
        <f t="shared" si="254"/>
        <v>208526.18181818182</v>
      </c>
      <c r="W853" s="12">
        <f t="shared" si="255"/>
        <v>166168.27272727274</v>
      </c>
      <c r="X853" s="12">
        <f t="shared" si="256"/>
        <v>291847.5</v>
      </c>
      <c r="Y853" s="12">
        <f t="shared" si="257"/>
        <v>332991.45454545453</v>
      </c>
      <c r="Z853" s="12">
        <f t="shared" si="258"/>
        <v>0</v>
      </c>
      <c r="AA853" s="12">
        <f t="shared" si="259"/>
        <v>999533.40909090918</v>
      </c>
      <c r="AB853" s="22">
        <f t="shared" si="260"/>
        <v>0</v>
      </c>
      <c r="AC853" s="22">
        <f t="shared" si="261"/>
        <v>0</v>
      </c>
      <c r="AD853" s="22">
        <f t="shared" si="262"/>
        <v>0</v>
      </c>
      <c r="AE853" s="22">
        <f t="shared" si="263"/>
        <v>0</v>
      </c>
      <c r="AF853" s="22">
        <f t="shared" si="264"/>
        <v>0</v>
      </c>
      <c r="AG853" s="22">
        <f t="shared" si="265"/>
        <v>0</v>
      </c>
      <c r="AH853" s="22">
        <f t="shared" si="266"/>
        <v>0</v>
      </c>
      <c r="AI853" s="43" t="str">
        <f t="shared" si="267"/>
        <v>n/a</v>
      </c>
      <c r="AJ853" s="2" t="str">
        <f t="shared" si="250"/>
        <v>2018-19 Summer</v>
      </c>
      <c r="AK853" s="2" t="str">
        <f t="shared" si="251"/>
        <v>2017-18 Winter</v>
      </c>
      <c r="AL853" s="127">
        <v>0</v>
      </c>
    </row>
    <row r="854" spans="1:38">
      <c r="A854" s="46">
        <v>43074</v>
      </c>
      <c r="B854" s="13" t="str">
        <f t="shared" si="252"/>
        <v>Dec</v>
      </c>
      <c r="C854" s="182"/>
      <c r="D854" s="182"/>
      <c r="E854" s="182"/>
      <c r="F854" s="182"/>
      <c r="G854" s="182"/>
      <c r="H854" s="182"/>
      <c r="I854" s="12">
        <f>VLOOKUP($B854,'Gas wholesale lookups'!$A$4:$L$15,'Inputs - Gas wholesale index'!I$2,FALSE)</f>
        <v>332991.45454545453</v>
      </c>
      <c r="J854" s="12">
        <f>VLOOKUP($B854,'Gas wholesale lookups'!$A$4:$L$15,'Inputs - Gas wholesale index'!J$2,FALSE)</f>
        <v>208526.18181818182</v>
      </c>
      <c r="K854" s="12">
        <f>VLOOKUP($B854,'Gas wholesale lookups'!$A$4:$L$15,'Inputs - Gas wholesale index'!K$2,FALSE)</f>
        <v>166168.27272727274</v>
      </c>
      <c r="L854" s="12">
        <f>VLOOKUP($B854,'Gas wholesale lookups'!$A$4:$L$15,'Inputs - Gas wholesale index'!L$2,FALSE)</f>
        <v>291847.5</v>
      </c>
      <c r="M854" s="12">
        <f>VLOOKUP($B854,'Gas wholesale lookups'!$A$4:$L$15,'Inputs - Gas wholesale index'!M$2,FALSE)</f>
        <v>332991.45454545453</v>
      </c>
      <c r="N854" s="12">
        <f>VLOOKUP($B854,'Gas wholesale lookups'!$A$4:$L$15,'Inputs - Gas wholesale index'!N$2,FALSE)</f>
        <v>208526.18181818182</v>
      </c>
      <c r="O854" s="37">
        <f>VLOOKUP($B854,'Gas wholesale lookups'!$A$4:$R$15,'Inputs - Gas wholesale index'!O$2,FALSE)</f>
        <v>0</v>
      </c>
      <c r="P854" s="37">
        <f>VLOOKUP($B854,'Gas wholesale lookups'!$A$4:$R$15,'Inputs - Gas wholesale index'!P$2,FALSE)</f>
        <v>1</v>
      </c>
      <c r="Q854" s="37">
        <f>VLOOKUP($B854,'Gas wholesale lookups'!$A$4:$R$15,'Inputs - Gas wholesale index'!Q$2,FALSE)</f>
        <v>1</v>
      </c>
      <c r="R854" s="37">
        <f>VLOOKUP($B854,'Gas wholesale lookups'!$A$4:$R$15,'Inputs - Gas wholesale index'!R$2,FALSE)</f>
        <v>1</v>
      </c>
      <c r="S854" s="37">
        <f>VLOOKUP($B854,'Gas wholesale lookups'!$A$4:$R$15,'Inputs - Gas wholesale index'!S$2,FALSE)</f>
        <v>1</v>
      </c>
      <c r="T854" s="37">
        <f>VLOOKUP($B854,'Gas wholesale lookups'!$A$4:$R$15,'Inputs - Gas wholesale index'!T$2,FALSE)</f>
        <v>0</v>
      </c>
      <c r="U854" s="12">
        <f t="shared" si="253"/>
        <v>0</v>
      </c>
      <c r="V854" s="12">
        <f t="shared" si="254"/>
        <v>208526.18181818182</v>
      </c>
      <c r="W854" s="12">
        <f t="shared" si="255"/>
        <v>166168.27272727274</v>
      </c>
      <c r="X854" s="12">
        <f t="shared" si="256"/>
        <v>291847.5</v>
      </c>
      <c r="Y854" s="12">
        <f t="shared" si="257"/>
        <v>332991.45454545453</v>
      </c>
      <c r="Z854" s="12">
        <f t="shared" si="258"/>
        <v>0</v>
      </c>
      <c r="AA854" s="12">
        <f t="shared" si="259"/>
        <v>999533.40909090918</v>
      </c>
      <c r="AB854" s="22">
        <f t="shared" si="260"/>
        <v>0</v>
      </c>
      <c r="AC854" s="22">
        <f t="shared" si="261"/>
        <v>0</v>
      </c>
      <c r="AD854" s="22">
        <f t="shared" si="262"/>
        <v>0</v>
      </c>
      <c r="AE854" s="22">
        <f t="shared" si="263"/>
        <v>0</v>
      </c>
      <c r="AF854" s="22">
        <f t="shared" si="264"/>
        <v>0</v>
      </c>
      <c r="AG854" s="22">
        <f t="shared" si="265"/>
        <v>0</v>
      </c>
      <c r="AH854" s="22">
        <f t="shared" si="266"/>
        <v>0</v>
      </c>
      <c r="AI854" s="43" t="str">
        <f t="shared" si="267"/>
        <v>n/a</v>
      </c>
      <c r="AJ854" s="2" t="str">
        <f t="shared" si="250"/>
        <v>2018-19 Summer</v>
      </c>
      <c r="AK854" s="2" t="str">
        <f t="shared" si="251"/>
        <v>2017-18 Winter</v>
      </c>
      <c r="AL854" s="127">
        <v>0</v>
      </c>
    </row>
    <row r="855" spans="1:38">
      <c r="A855" s="46">
        <v>43075</v>
      </c>
      <c r="B855" s="13" t="str">
        <f t="shared" si="252"/>
        <v>Dec</v>
      </c>
      <c r="C855" s="182"/>
      <c r="D855" s="182"/>
      <c r="E855" s="182"/>
      <c r="F855" s="182"/>
      <c r="G855" s="182"/>
      <c r="H855" s="182"/>
      <c r="I855" s="12">
        <f>VLOOKUP($B855,'Gas wholesale lookups'!$A$4:$L$15,'Inputs - Gas wholesale index'!I$2,FALSE)</f>
        <v>332991.45454545453</v>
      </c>
      <c r="J855" s="12">
        <f>VLOOKUP($B855,'Gas wholesale lookups'!$A$4:$L$15,'Inputs - Gas wholesale index'!J$2,FALSE)</f>
        <v>208526.18181818182</v>
      </c>
      <c r="K855" s="12">
        <f>VLOOKUP($B855,'Gas wholesale lookups'!$A$4:$L$15,'Inputs - Gas wholesale index'!K$2,FALSE)</f>
        <v>166168.27272727274</v>
      </c>
      <c r="L855" s="12">
        <f>VLOOKUP($B855,'Gas wholesale lookups'!$A$4:$L$15,'Inputs - Gas wholesale index'!L$2,FALSE)</f>
        <v>291847.5</v>
      </c>
      <c r="M855" s="12">
        <f>VLOOKUP($B855,'Gas wholesale lookups'!$A$4:$L$15,'Inputs - Gas wholesale index'!M$2,FALSE)</f>
        <v>332991.45454545453</v>
      </c>
      <c r="N855" s="12">
        <f>VLOOKUP($B855,'Gas wholesale lookups'!$A$4:$L$15,'Inputs - Gas wholesale index'!N$2,FALSE)</f>
        <v>208526.18181818182</v>
      </c>
      <c r="O855" s="37">
        <f>VLOOKUP($B855,'Gas wholesale lookups'!$A$4:$R$15,'Inputs - Gas wholesale index'!O$2,FALSE)</f>
        <v>0</v>
      </c>
      <c r="P855" s="37">
        <f>VLOOKUP($B855,'Gas wholesale lookups'!$A$4:$R$15,'Inputs - Gas wholesale index'!P$2,FALSE)</f>
        <v>1</v>
      </c>
      <c r="Q855" s="37">
        <f>VLOOKUP($B855,'Gas wholesale lookups'!$A$4:$R$15,'Inputs - Gas wholesale index'!Q$2,FALSE)</f>
        <v>1</v>
      </c>
      <c r="R855" s="37">
        <f>VLOOKUP($B855,'Gas wholesale lookups'!$A$4:$R$15,'Inputs - Gas wholesale index'!R$2,FALSE)</f>
        <v>1</v>
      </c>
      <c r="S855" s="37">
        <f>VLOOKUP($B855,'Gas wholesale lookups'!$A$4:$R$15,'Inputs - Gas wholesale index'!S$2,FALSE)</f>
        <v>1</v>
      </c>
      <c r="T855" s="37">
        <f>VLOOKUP($B855,'Gas wholesale lookups'!$A$4:$R$15,'Inputs - Gas wholesale index'!T$2,FALSE)</f>
        <v>0</v>
      </c>
      <c r="U855" s="12">
        <f t="shared" si="253"/>
        <v>0</v>
      </c>
      <c r="V855" s="12">
        <f t="shared" si="254"/>
        <v>208526.18181818182</v>
      </c>
      <c r="W855" s="12">
        <f t="shared" si="255"/>
        <v>166168.27272727274</v>
      </c>
      <c r="X855" s="12">
        <f t="shared" si="256"/>
        <v>291847.5</v>
      </c>
      <c r="Y855" s="12">
        <f t="shared" si="257"/>
        <v>332991.45454545453</v>
      </c>
      <c r="Z855" s="12">
        <f t="shared" si="258"/>
        <v>0</v>
      </c>
      <c r="AA855" s="12">
        <f t="shared" si="259"/>
        <v>999533.40909090918</v>
      </c>
      <c r="AB855" s="22">
        <f t="shared" si="260"/>
        <v>0</v>
      </c>
      <c r="AC855" s="22">
        <f t="shared" si="261"/>
        <v>0</v>
      </c>
      <c r="AD855" s="22">
        <f t="shared" si="262"/>
        <v>0</v>
      </c>
      <c r="AE855" s="22">
        <f t="shared" si="263"/>
        <v>0</v>
      </c>
      <c r="AF855" s="22">
        <f t="shared" si="264"/>
        <v>0</v>
      </c>
      <c r="AG855" s="22">
        <f t="shared" si="265"/>
        <v>0</v>
      </c>
      <c r="AH855" s="22">
        <f t="shared" si="266"/>
        <v>0</v>
      </c>
      <c r="AI855" s="43" t="str">
        <f t="shared" si="267"/>
        <v>n/a</v>
      </c>
      <c r="AJ855" s="2" t="str">
        <f t="shared" si="250"/>
        <v>2018-19 Summer</v>
      </c>
      <c r="AK855" s="2" t="str">
        <f t="shared" si="251"/>
        <v>2017-18 Winter</v>
      </c>
      <c r="AL855" s="127">
        <v>0</v>
      </c>
    </row>
    <row r="856" spans="1:38">
      <c r="A856" s="46">
        <v>43076</v>
      </c>
      <c r="B856" s="13" t="str">
        <f t="shared" si="252"/>
        <v>Dec</v>
      </c>
      <c r="C856" s="182"/>
      <c r="D856" s="182"/>
      <c r="E856" s="182"/>
      <c r="F856" s="182"/>
      <c r="G856" s="182"/>
      <c r="H856" s="182"/>
      <c r="I856" s="12">
        <f>VLOOKUP($B856,'Gas wholesale lookups'!$A$4:$L$15,'Inputs - Gas wholesale index'!I$2,FALSE)</f>
        <v>332991.45454545453</v>
      </c>
      <c r="J856" s="12">
        <f>VLOOKUP($B856,'Gas wholesale lookups'!$A$4:$L$15,'Inputs - Gas wholesale index'!J$2,FALSE)</f>
        <v>208526.18181818182</v>
      </c>
      <c r="K856" s="12">
        <f>VLOOKUP($B856,'Gas wholesale lookups'!$A$4:$L$15,'Inputs - Gas wholesale index'!K$2,FALSE)</f>
        <v>166168.27272727274</v>
      </c>
      <c r="L856" s="12">
        <f>VLOOKUP($B856,'Gas wholesale lookups'!$A$4:$L$15,'Inputs - Gas wholesale index'!L$2,FALSE)</f>
        <v>291847.5</v>
      </c>
      <c r="M856" s="12">
        <f>VLOOKUP($B856,'Gas wholesale lookups'!$A$4:$L$15,'Inputs - Gas wholesale index'!M$2,FALSE)</f>
        <v>332991.45454545453</v>
      </c>
      <c r="N856" s="12">
        <f>VLOOKUP($B856,'Gas wholesale lookups'!$A$4:$L$15,'Inputs - Gas wholesale index'!N$2,FALSE)</f>
        <v>208526.18181818182</v>
      </c>
      <c r="O856" s="37">
        <f>VLOOKUP($B856,'Gas wholesale lookups'!$A$4:$R$15,'Inputs - Gas wholesale index'!O$2,FALSE)</f>
        <v>0</v>
      </c>
      <c r="P856" s="37">
        <f>VLOOKUP($B856,'Gas wholesale lookups'!$A$4:$R$15,'Inputs - Gas wholesale index'!P$2,FALSE)</f>
        <v>1</v>
      </c>
      <c r="Q856" s="37">
        <f>VLOOKUP($B856,'Gas wholesale lookups'!$A$4:$R$15,'Inputs - Gas wholesale index'!Q$2,FALSE)</f>
        <v>1</v>
      </c>
      <c r="R856" s="37">
        <f>VLOOKUP($B856,'Gas wholesale lookups'!$A$4:$R$15,'Inputs - Gas wholesale index'!R$2,FALSE)</f>
        <v>1</v>
      </c>
      <c r="S856" s="37">
        <f>VLOOKUP($B856,'Gas wholesale lookups'!$A$4:$R$15,'Inputs - Gas wholesale index'!S$2,FALSE)</f>
        <v>1</v>
      </c>
      <c r="T856" s="37">
        <f>VLOOKUP($B856,'Gas wholesale lookups'!$A$4:$R$15,'Inputs - Gas wholesale index'!T$2,FALSE)</f>
        <v>0</v>
      </c>
      <c r="U856" s="12">
        <f t="shared" si="253"/>
        <v>0</v>
      </c>
      <c r="V856" s="12">
        <f t="shared" si="254"/>
        <v>208526.18181818182</v>
      </c>
      <c r="W856" s="12">
        <f t="shared" si="255"/>
        <v>166168.27272727274</v>
      </c>
      <c r="X856" s="12">
        <f t="shared" si="256"/>
        <v>291847.5</v>
      </c>
      <c r="Y856" s="12">
        <f t="shared" si="257"/>
        <v>332991.45454545453</v>
      </c>
      <c r="Z856" s="12">
        <f t="shared" si="258"/>
        <v>0</v>
      </c>
      <c r="AA856" s="12">
        <f t="shared" si="259"/>
        <v>999533.40909090918</v>
      </c>
      <c r="AB856" s="22">
        <f t="shared" si="260"/>
        <v>0</v>
      </c>
      <c r="AC856" s="22">
        <f t="shared" si="261"/>
        <v>0</v>
      </c>
      <c r="AD856" s="22">
        <f t="shared" si="262"/>
        <v>0</v>
      </c>
      <c r="AE856" s="22">
        <f t="shared" si="263"/>
        <v>0</v>
      </c>
      <c r="AF856" s="22">
        <f t="shared" si="264"/>
        <v>0</v>
      </c>
      <c r="AG856" s="22">
        <f t="shared" si="265"/>
        <v>0</v>
      </c>
      <c r="AH856" s="22">
        <f t="shared" si="266"/>
        <v>0</v>
      </c>
      <c r="AI856" s="43" t="str">
        <f t="shared" si="267"/>
        <v>n/a</v>
      </c>
      <c r="AJ856" s="2" t="str">
        <f t="shared" si="250"/>
        <v>2018-19 Summer</v>
      </c>
      <c r="AK856" s="2" t="str">
        <f t="shared" si="251"/>
        <v>2017-18 Winter</v>
      </c>
      <c r="AL856" s="127">
        <v>0</v>
      </c>
    </row>
    <row r="857" spans="1:38">
      <c r="A857" s="46">
        <v>43077</v>
      </c>
      <c r="B857" s="13" t="str">
        <f t="shared" si="252"/>
        <v>Dec</v>
      </c>
      <c r="C857" s="182"/>
      <c r="D857" s="182"/>
      <c r="E857" s="182"/>
      <c r="F857" s="182"/>
      <c r="G857" s="182"/>
      <c r="H857" s="182"/>
      <c r="I857" s="12">
        <f>VLOOKUP($B857,'Gas wholesale lookups'!$A$4:$L$15,'Inputs - Gas wholesale index'!I$2,FALSE)</f>
        <v>332991.45454545453</v>
      </c>
      <c r="J857" s="12">
        <f>VLOOKUP($B857,'Gas wholesale lookups'!$A$4:$L$15,'Inputs - Gas wholesale index'!J$2,FALSE)</f>
        <v>208526.18181818182</v>
      </c>
      <c r="K857" s="12">
        <f>VLOOKUP($B857,'Gas wholesale lookups'!$A$4:$L$15,'Inputs - Gas wholesale index'!K$2,FALSE)</f>
        <v>166168.27272727274</v>
      </c>
      <c r="L857" s="12">
        <f>VLOOKUP($B857,'Gas wholesale lookups'!$A$4:$L$15,'Inputs - Gas wholesale index'!L$2,FALSE)</f>
        <v>291847.5</v>
      </c>
      <c r="M857" s="12">
        <f>VLOOKUP($B857,'Gas wholesale lookups'!$A$4:$L$15,'Inputs - Gas wholesale index'!M$2,FALSE)</f>
        <v>332991.45454545453</v>
      </c>
      <c r="N857" s="12">
        <f>VLOOKUP($B857,'Gas wholesale lookups'!$A$4:$L$15,'Inputs - Gas wholesale index'!N$2,FALSE)</f>
        <v>208526.18181818182</v>
      </c>
      <c r="O857" s="37">
        <f>VLOOKUP($B857,'Gas wholesale lookups'!$A$4:$R$15,'Inputs - Gas wholesale index'!O$2,FALSE)</f>
        <v>0</v>
      </c>
      <c r="P857" s="37">
        <f>VLOOKUP($B857,'Gas wholesale lookups'!$A$4:$R$15,'Inputs - Gas wholesale index'!P$2,FALSE)</f>
        <v>1</v>
      </c>
      <c r="Q857" s="37">
        <f>VLOOKUP($B857,'Gas wholesale lookups'!$A$4:$R$15,'Inputs - Gas wholesale index'!Q$2,FALSE)</f>
        <v>1</v>
      </c>
      <c r="R857" s="37">
        <f>VLOOKUP($B857,'Gas wholesale lookups'!$A$4:$R$15,'Inputs - Gas wholesale index'!R$2,FALSE)</f>
        <v>1</v>
      </c>
      <c r="S857" s="37">
        <f>VLOOKUP($B857,'Gas wholesale lookups'!$A$4:$R$15,'Inputs - Gas wholesale index'!S$2,FALSE)</f>
        <v>1</v>
      </c>
      <c r="T857" s="37">
        <f>VLOOKUP($B857,'Gas wholesale lookups'!$A$4:$R$15,'Inputs - Gas wholesale index'!T$2,FALSE)</f>
        <v>0</v>
      </c>
      <c r="U857" s="12">
        <f t="shared" si="253"/>
        <v>0</v>
      </c>
      <c r="V857" s="12">
        <f t="shared" si="254"/>
        <v>208526.18181818182</v>
      </c>
      <c r="W857" s="12">
        <f t="shared" si="255"/>
        <v>166168.27272727274</v>
      </c>
      <c r="X857" s="12">
        <f t="shared" si="256"/>
        <v>291847.5</v>
      </c>
      <c r="Y857" s="12">
        <f t="shared" si="257"/>
        <v>332991.45454545453</v>
      </c>
      <c r="Z857" s="12">
        <f t="shared" si="258"/>
        <v>0</v>
      </c>
      <c r="AA857" s="12">
        <f t="shared" si="259"/>
        <v>999533.40909090918</v>
      </c>
      <c r="AB857" s="22">
        <f t="shared" si="260"/>
        <v>0</v>
      </c>
      <c r="AC857" s="22">
        <f t="shared" si="261"/>
        <v>0</v>
      </c>
      <c r="AD857" s="22">
        <f t="shared" si="262"/>
        <v>0</v>
      </c>
      <c r="AE857" s="22">
        <f t="shared" si="263"/>
        <v>0</v>
      </c>
      <c r="AF857" s="22">
        <f t="shared" si="264"/>
        <v>0</v>
      </c>
      <c r="AG857" s="22">
        <f t="shared" si="265"/>
        <v>0</v>
      </c>
      <c r="AH857" s="22">
        <f t="shared" si="266"/>
        <v>0</v>
      </c>
      <c r="AI857" s="43" t="str">
        <f t="shared" si="267"/>
        <v>n/a</v>
      </c>
      <c r="AJ857" s="2" t="str">
        <f t="shared" si="250"/>
        <v>2018-19 Summer</v>
      </c>
      <c r="AK857" s="2" t="str">
        <f t="shared" si="251"/>
        <v>2017-18 Winter</v>
      </c>
      <c r="AL857" s="127">
        <v>0</v>
      </c>
    </row>
    <row r="858" spans="1:38">
      <c r="A858" s="46">
        <v>43080</v>
      </c>
      <c r="B858" s="13" t="str">
        <f t="shared" si="252"/>
        <v>Dec</v>
      </c>
      <c r="C858" s="182"/>
      <c r="D858" s="182"/>
      <c r="E858" s="182"/>
      <c r="F858" s="182"/>
      <c r="G858" s="182"/>
      <c r="H858" s="182"/>
      <c r="I858" s="12">
        <f>VLOOKUP($B858,'Gas wholesale lookups'!$A$4:$L$15,'Inputs - Gas wholesale index'!I$2,FALSE)</f>
        <v>332991.45454545453</v>
      </c>
      <c r="J858" s="12">
        <f>VLOOKUP($B858,'Gas wholesale lookups'!$A$4:$L$15,'Inputs - Gas wholesale index'!J$2,FALSE)</f>
        <v>208526.18181818182</v>
      </c>
      <c r="K858" s="12">
        <f>VLOOKUP($B858,'Gas wholesale lookups'!$A$4:$L$15,'Inputs - Gas wholesale index'!K$2,FALSE)</f>
        <v>166168.27272727274</v>
      </c>
      <c r="L858" s="12">
        <f>VLOOKUP($B858,'Gas wholesale lookups'!$A$4:$L$15,'Inputs - Gas wholesale index'!L$2,FALSE)</f>
        <v>291847.5</v>
      </c>
      <c r="M858" s="12">
        <f>VLOOKUP($B858,'Gas wholesale lookups'!$A$4:$L$15,'Inputs - Gas wholesale index'!M$2,FALSE)</f>
        <v>332991.45454545453</v>
      </c>
      <c r="N858" s="12">
        <f>VLOOKUP($B858,'Gas wholesale lookups'!$A$4:$L$15,'Inputs - Gas wholesale index'!N$2,FALSE)</f>
        <v>208526.18181818182</v>
      </c>
      <c r="O858" s="37">
        <f>VLOOKUP($B858,'Gas wholesale lookups'!$A$4:$R$15,'Inputs - Gas wholesale index'!O$2,FALSE)</f>
        <v>0</v>
      </c>
      <c r="P858" s="37">
        <f>VLOOKUP($B858,'Gas wholesale lookups'!$A$4:$R$15,'Inputs - Gas wholesale index'!P$2,FALSE)</f>
        <v>1</v>
      </c>
      <c r="Q858" s="37">
        <f>VLOOKUP($B858,'Gas wholesale lookups'!$A$4:$R$15,'Inputs - Gas wholesale index'!Q$2,FALSE)</f>
        <v>1</v>
      </c>
      <c r="R858" s="37">
        <f>VLOOKUP($B858,'Gas wholesale lookups'!$A$4:$R$15,'Inputs - Gas wholesale index'!R$2,FALSE)</f>
        <v>1</v>
      </c>
      <c r="S858" s="37">
        <f>VLOOKUP($B858,'Gas wholesale lookups'!$A$4:$R$15,'Inputs - Gas wholesale index'!S$2,FALSE)</f>
        <v>1</v>
      </c>
      <c r="T858" s="37">
        <f>VLOOKUP($B858,'Gas wholesale lookups'!$A$4:$R$15,'Inputs - Gas wholesale index'!T$2,FALSE)</f>
        <v>0</v>
      </c>
      <c r="U858" s="12">
        <f t="shared" si="253"/>
        <v>0</v>
      </c>
      <c r="V858" s="12">
        <f t="shared" si="254"/>
        <v>208526.18181818182</v>
      </c>
      <c r="W858" s="12">
        <f t="shared" si="255"/>
        <v>166168.27272727274</v>
      </c>
      <c r="X858" s="12">
        <f t="shared" si="256"/>
        <v>291847.5</v>
      </c>
      <c r="Y858" s="12">
        <f t="shared" si="257"/>
        <v>332991.45454545453</v>
      </c>
      <c r="Z858" s="12">
        <f t="shared" si="258"/>
        <v>0</v>
      </c>
      <c r="AA858" s="12">
        <f t="shared" si="259"/>
        <v>999533.40909090918</v>
      </c>
      <c r="AB858" s="22">
        <f t="shared" si="260"/>
        <v>0</v>
      </c>
      <c r="AC858" s="22">
        <f t="shared" si="261"/>
        <v>0</v>
      </c>
      <c r="AD858" s="22">
        <f t="shared" si="262"/>
        <v>0</v>
      </c>
      <c r="AE858" s="22">
        <f t="shared" si="263"/>
        <v>0</v>
      </c>
      <c r="AF858" s="22">
        <f t="shared" si="264"/>
        <v>0</v>
      </c>
      <c r="AG858" s="22">
        <f t="shared" si="265"/>
        <v>0</v>
      </c>
      <c r="AH858" s="22">
        <f t="shared" si="266"/>
        <v>0</v>
      </c>
      <c r="AI858" s="43" t="str">
        <f t="shared" si="267"/>
        <v>n/a</v>
      </c>
      <c r="AJ858" s="2" t="str">
        <f t="shared" si="250"/>
        <v>2018-19 Summer</v>
      </c>
      <c r="AK858" s="2" t="str">
        <f t="shared" si="251"/>
        <v>2017-18 Winter</v>
      </c>
      <c r="AL858" s="127">
        <v>0</v>
      </c>
    </row>
    <row r="859" spans="1:38">
      <c r="A859" s="46">
        <v>43081</v>
      </c>
      <c r="B859" s="13" t="str">
        <f t="shared" si="252"/>
        <v>Dec</v>
      </c>
      <c r="C859" s="182"/>
      <c r="D859" s="182"/>
      <c r="E859" s="182"/>
      <c r="F859" s="182"/>
      <c r="G859" s="182"/>
      <c r="H859" s="182"/>
      <c r="I859" s="12">
        <f>VLOOKUP($B859,'Gas wholesale lookups'!$A$4:$L$15,'Inputs - Gas wholesale index'!I$2,FALSE)</f>
        <v>332991.45454545453</v>
      </c>
      <c r="J859" s="12">
        <f>VLOOKUP($B859,'Gas wholesale lookups'!$A$4:$L$15,'Inputs - Gas wholesale index'!J$2,FALSE)</f>
        <v>208526.18181818182</v>
      </c>
      <c r="K859" s="12">
        <f>VLOOKUP($B859,'Gas wholesale lookups'!$A$4:$L$15,'Inputs - Gas wholesale index'!K$2,FALSE)</f>
        <v>166168.27272727274</v>
      </c>
      <c r="L859" s="12">
        <f>VLOOKUP($B859,'Gas wholesale lookups'!$A$4:$L$15,'Inputs - Gas wholesale index'!L$2,FALSE)</f>
        <v>291847.5</v>
      </c>
      <c r="M859" s="12">
        <f>VLOOKUP($B859,'Gas wholesale lookups'!$A$4:$L$15,'Inputs - Gas wholesale index'!M$2,FALSE)</f>
        <v>332991.45454545453</v>
      </c>
      <c r="N859" s="12">
        <f>VLOOKUP($B859,'Gas wholesale lookups'!$A$4:$L$15,'Inputs - Gas wholesale index'!N$2,FALSE)</f>
        <v>208526.18181818182</v>
      </c>
      <c r="O859" s="37">
        <f>VLOOKUP($B859,'Gas wholesale lookups'!$A$4:$R$15,'Inputs - Gas wholesale index'!O$2,FALSE)</f>
        <v>0</v>
      </c>
      <c r="P859" s="37">
        <f>VLOOKUP($B859,'Gas wholesale lookups'!$A$4:$R$15,'Inputs - Gas wholesale index'!P$2,FALSE)</f>
        <v>1</v>
      </c>
      <c r="Q859" s="37">
        <f>VLOOKUP($B859,'Gas wholesale lookups'!$A$4:$R$15,'Inputs - Gas wholesale index'!Q$2,FALSE)</f>
        <v>1</v>
      </c>
      <c r="R859" s="37">
        <f>VLOOKUP($B859,'Gas wholesale lookups'!$A$4:$R$15,'Inputs - Gas wholesale index'!R$2,FALSE)</f>
        <v>1</v>
      </c>
      <c r="S859" s="37">
        <f>VLOOKUP($B859,'Gas wholesale lookups'!$A$4:$R$15,'Inputs - Gas wholesale index'!S$2,FALSE)</f>
        <v>1</v>
      </c>
      <c r="T859" s="37">
        <f>VLOOKUP($B859,'Gas wholesale lookups'!$A$4:$R$15,'Inputs - Gas wholesale index'!T$2,FALSE)</f>
        <v>0</v>
      </c>
      <c r="U859" s="12">
        <f t="shared" si="253"/>
        <v>0</v>
      </c>
      <c r="V859" s="12">
        <f t="shared" si="254"/>
        <v>208526.18181818182</v>
      </c>
      <c r="W859" s="12">
        <f t="shared" si="255"/>
        <v>166168.27272727274</v>
      </c>
      <c r="X859" s="12">
        <f t="shared" si="256"/>
        <v>291847.5</v>
      </c>
      <c r="Y859" s="12">
        <f t="shared" si="257"/>
        <v>332991.45454545453</v>
      </c>
      <c r="Z859" s="12">
        <f t="shared" si="258"/>
        <v>0</v>
      </c>
      <c r="AA859" s="12">
        <f t="shared" si="259"/>
        <v>999533.40909090918</v>
      </c>
      <c r="AB859" s="22">
        <f t="shared" si="260"/>
        <v>0</v>
      </c>
      <c r="AC859" s="22">
        <f t="shared" si="261"/>
        <v>0</v>
      </c>
      <c r="AD859" s="22">
        <f t="shared" si="262"/>
        <v>0</v>
      </c>
      <c r="AE859" s="22">
        <f t="shared" si="263"/>
        <v>0</v>
      </c>
      <c r="AF859" s="22">
        <f t="shared" si="264"/>
        <v>0</v>
      </c>
      <c r="AG859" s="22">
        <f t="shared" si="265"/>
        <v>0</v>
      </c>
      <c r="AH859" s="22">
        <f t="shared" si="266"/>
        <v>0</v>
      </c>
      <c r="AI859" s="43" t="str">
        <f t="shared" si="267"/>
        <v>n/a</v>
      </c>
      <c r="AJ859" s="2" t="str">
        <f t="shared" si="250"/>
        <v>2018-19 Summer</v>
      </c>
      <c r="AK859" s="2" t="str">
        <f t="shared" si="251"/>
        <v>2017-18 Winter</v>
      </c>
      <c r="AL859" s="127">
        <v>0</v>
      </c>
    </row>
    <row r="860" spans="1:38">
      <c r="A860" s="46">
        <v>43082</v>
      </c>
      <c r="B860" s="13" t="str">
        <f t="shared" si="252"/>
        <v>Dec</v>
      </c>
      <c r="C860" s="182"/>
      <c r="D860" s="182"/>
      <c r="E860" s="182"/>
      <c r="F860" s="182"/>
      <c r="G860" s="182"/>
      <c r="H860" s="182"/>
      <c r="I860" s="12">
        <f>VLOOKUP($B860,'Gas wholesale lookups'!$A$4:$L$15,'Inputs - Gas wholesale index'!I$2,FALSE)</f>
        <v>332991.45454545453</v>
      </c>
      <c r="J860" s="12">
        <f>VLOOKUP($B860,'Gas wholesale lookups'!$A$4:$L$15,'Inputs - Gas wholesale index'!J$2,FALSE)</f>
        <v>208526.18181818182</v>
      </c>
      <c r="K860" s="12">
        <f>VLOOKUP($B860,'Gas wholesale lookups'!$A$4:$L$15,'Inputs - Gas wholesale index'!K$2,FALSE)</f>
        <v>166168.27272727274</v>
      </c>
      <c r="L860" s="12">
        <f>VLOOKUP($B860,'Gas wholesale lookups'!$A$4:$L$15,'Inputs - Gas wholesale index'!L$2,FALSE)</f>
        <v>291847.5</v>
      </c>
      <c r="M860" s="12">
        <f>VLOOKUP($B860,'Gas wholesale lookups'!$A$4:$L$15,'Inputs - Gas wholesale index'!M$2,FALSE)</f>
        <v>332991.45454545453</v>
      </c>
      <c r="N860" s="12">
        <f>VLOOKUP($B860,'Gas wholesale lookups'!$A$4:$L$15,'Inputs - Gas wholesale index'!N$2,FALSE)</f>
        <v>208526.18181818182</v>
      </c>
      <c r="O860" s="37">
        <f>VLOOKUP($B860,'Gas wholesale lookups'!$A$4:$R$15,'Inputs - Gas wholesale index'!O$2,FALSE)</f>
        <v>0</v>
      </c>
      <c r="P860" s="37">
        <f>VLOOKUP($B860,'Gas wholesale lookups'!$A$4:$R$15,'Inputs - Gas wholesale index'!P$2,FALSE)</f>
        <v>1</v>
      </c>
      <c r="Q860" s="37">
        <f>VLOOKUP($B860,'Gas wholesale lookups'!$A$4:$R$15,'Inputs - Gas wholesale index'!Q$2,FALSE)</f>
        <v>1</v>
      </c>
      <c r="R860" s="37">
        <f>VLOOKUP($B860,'Gas wholesale lookups'!$A$4:$R$15,'Inputs - Gas wholesale index'!R$2,FALSE)</f>
        <v>1</v>
      </c>
      <c r="S860" s="37">
        <f>VLOOKUP($B860,'Gas wholesale lookups'!$A$4:$R$15,'Inputs - Gas wholesale index'!S$2,FALSE)</f>
        <v>1</v>
      </c>
      <c r="T860" s="37">
        <f>VLOOKUP($B860,'Gas wholesale lookups'!$A$4:$R$15,'Inputs - Gas wholesale index'!T$2,FALSE)</f>
        <v>0</v>
      </c>
      <c r="U860" s="12">
        <f t="shared" si="253"/>
        <v>0</v>
      </c>
      <c r="V860" s="12">
        <f t="shared" si="254"/>
        <v>208526.18181818182</v>
      </c>
      <c r="W860" s="12">
        <f t="shared" si="255"/>
        <v>166168.27272727274</v>
      </c>
      <c r="X860" s="12">
        <f t="shared" si="256"/>
        <v>291847.5</v>
      </c>
      <c r="Y860" s="12">
        <f t="shared" si="257"/>
        <v>332991.45454545453</v>
      </c>
      <c r="Z860" s="12">
        <f t="shared" si="258"/>
        <v>0</v>
      </c>
      <c r="AA860" s="12">
        <f t="shared" si="259"/>
        <v>999533.40909090918</v>
      </c>
      <c r="AB860" s="22">
        <f t="shared" si="260"/>
        <v>0</v>
      </c>
      <c r="AC860" s="22">
        <f t="shared" si="261"/>
        <v>0</v>
      </c>
      <c r="AD860" s="22">
        <f t="shared" si="262"/>
        <v>0</v>
      </c>
      <c r="AE860" s="22">
        <f t="shared" si="263"/>
        <v>0</v>
      </c>
      <c r="AF860" s="22">
        <f t="shared" si="264"/>
        <v>0</v>
      </c>
      <c r="AG860" s="22">
        <f t="shared" si="265"/>
        <v>0</v>
      </c>
      <c r="AH860" s="22">
        <f t="shared" si="266"/>
        <v>0</v>
      </c>
      <c r="AI860" s="43" t="str">
        <f t="shared" si="267"/>
        <v>n/a</v>
      </c>
      <c r="AJ860" s="2" t="str">
        <f t="shared" si="250"/>
        <v>2018-19 Summer</v>
      </c>
      <c r="AK860" s="2" t="str">
        <f t="shared" si="251"/>
        <v>2017-18 Winter</v>
      </c>
      <c r="AL860" s="127">
        <v>0</v>
      </c>
    </row>
    <row r="861" spans="1:38">
      <c r="A861" s="46">
        <v>43083</v>
      </c>
      <c r="B861" s="13" t="str">
        <f t="shared" si="252"/>
        <v>Dec</v>
      </c>
      <c r="C861" s="182"/>
      <c r="D861" s="182"/>
      <c r="E861" s="182"/>
      <c r="F861" s="182"/>
      <c r="G861" s="182"/>
      <c r="H861" s="182"/>
      <c r="I861" s="12">
        <f>VLOOKUP($B861,'Gas wholesale lookups'!$A$4:$L$15,'Inputs - Gas wholesale index'!I$2,FALSE)</f>
        <v>332991.45454545453</v>
      </c>
      <c r="J861" s="12">
        <f>VLOOKUP($B861,'Gas wholesale lookups'!$A$4:$L$15,'Inputs - Gas wholesale index'!J$2,FALSE)</f>
        <v>208526.18181818182</v>
      </c>
      <c r="K861" s="12">
        <f>VLOOKUP($B861,'Gas wholesale lookups'!$A$4:$L$15,'Inputs - Gas wholesale index'!K$2,FALSE)</f>
        <v>166168.27272727274</v>
      </c>
      <c r="L861" s="12">
        <f>VLOOKUP($B861,'Gas wholesale lookups'!$A$4:$L$15,'Inputs - Gas wholesale index'!L$2,FALSE)</f>
        <v>291847.5</v>
      </c>
      <c r="M861" s="12">
        <f>VLOOKUP($B861,'Gas wholesale lookups'!$A$4:$L$15,'Inputs - Gas wholesale index'!M$2,FALSE)</f>
        <v>332991.45454545453</v>
      </c>
      <c r="N861" s="12">
        <f>VLOOKUP($B861,'Gas wholesale lookups'!$A$4:$L$15,'Inputs - Gas wholesale index'!N$2,FALSE)</f>
        <v>208526.18181818182</v>
      </c>
      <c r="O861" s="37">
        <f>VLOOKUP($B861,'Gas wholesale lookups'!$A$4:$R$15,'Inputs - Gas wholesale index'!O$2,FALSE)</f>
        <v>0</v>
      </c>
      <c r="P861" s="37">
        <f>VLOOKUP($B861,'Gas wholesale lookups'!$A$4:$R$15,'Inputs - Gas wholesale index'!P$2,FALSE)</f>
        <v>1</v>
      </c>
      <c r="Q861" s="37">
        <f>VLOOKUP($B861,'Gas wholesale lookups'!$A$4:$R$15,'Inputs - Gas wholesale index'!Q$2,FALSE)</f>
        <v>1</v>
      </c>
      <c r="R861" s="37">
        <f>VLOOKUP($B861,'Gas wholesale lookups'!$A$4:$R$15,'Inputs - Gas wholesale index'!R$2,FALSE)</f>
        <v>1</v>
      </c>
      <c r="S861" s="37">
        <f>VLOOKUP($B861,'Gas wholesale lookups'!$A$4:$R$15,'Inputs - Gas wholesale index'!S$2,FALSE)</f>
        <v>1</v>
      </c>
      <c r="T861" s="37">
        <f>VLOOKUP($B861,'Gas wholesale lookups'!$A$4:$R$15,'Inputs - Gas wholesale index'!T$2,FALSE)</f>
        <v>0</v>
      </c>
      <c r="U861" s="12">
        <f t="shared" si="253"/>
        <v>0</v>
      </c>
      <c r="V861" s="12">
        <f t="shared" si="254"/>
        <v>208526.18181818182</v>
      </c>
      <c r="W861" s="12">
        <f t="shared" si="255"/>
        <v>166168.27272727274</v>
      </c>
      <c r="X861" s="12">
        <f t="shared" si="256"/>
        <v>291847.5</v>
      </c>
      <c r="Y861" s="12">
        <f t="shared" si="257"/>
        <v>332991.45454545453</v>
      </c>
      <c r="Z861" s="12">
        <f t="shared" si="258"/>
        <v>0</v>
      </c>
      <c r="AA861" s="12">
        <f t="shared" si="259"/>
        <v>999533.40909090918</v>
      </c>
      <c r="AB861" s="22">
        <f t="shared" si="260"/>
        <v>0</v>
      </c>
      <c r="AC861" s="22">
        <f t="shared" si="261"/>
        <v>0</v>
      </c>
      <c r="AD861" s="22">
        <f t="shared" si="262"/>
        <v>0</v>
      </c>
      <c r="AE861" s="22">
        <f t="shared" si="263"/>
        <v>0</v>
      </c>
      <c r="AF861" s="22">
        <f t="shared" si="264"/>
        <v>0</v>
      </c>
      <c r="AG861" s="22">
        <f t="shared" si="265"/>
        <v>0</v>
      </c>
      <c r="AH861" s="22">
        <f t="shared" si="266"/>
        <v>0</v>
      </c>
      <c r="AI861" s="43" t="str">
        <f t="shared" si="267"/>
        <v>n/a</v>
      </c>
      <c r="AJ861" s="2" t="str">
        <f t="shared" si="250"/>
        <v>2018-19 Summer</v>
      </c>
      <c r="AK861" s="2" t="str">
        <f t="shared" si="251"/>
        <v>2017-18 Winter</v>
      </c>
      <c r="AL861" s="127">
        <v>0</v>
      </c>
    </row>
    <row r="862" spans="1:38">
      <c r="A862" s="46">
        <v>43084</v>
      </c>
      <c r="B862" s="13" t="str">
        <f t="shared" si="252"/>
        <v>Dec</v>
      </c>
      <c r="C862" s="182"/>
      <c r="D862" s="182"/>
      <c r="E862" s="182"/>
      <c r="F862" s="182"/>
      <c r="G862" s="182"/>
      <c r="H862" s="182"/>
      <c r="I862" s="12">
        <f>VLOOKUP($B862,'Gas wholesale lookups'!$A$4:$L$15,'Inputs - Gas wholesale index'!I$2,FALSE)</f>
        <v>332991.45454545453</v>
      </c>
      <c r="J862" s="12">
        <f>VLOOKUP($B862,'Gas wholesale lookups'!$A$4:$L$15,'Inputs - Gas wholesale index'!J$2,FALSE)</f>
        <v>208526.18181818182</v>
      </c>
      <c r="K862" s="12">
        <f>VLOOKUP($B862,'Gas wholesale lookups'!$A$4:$L$15,'Inputs - Gas wholesale index'!K$2,FALSE)</f>
        <v>166168.27272727274</v>
      </c>
      <c r="L862" s="12">
        <f>VLOOKUP($B862,'Gas wholesale lookups'!$A$4:$L$15,'Inputs - Gas wholesale index'!L$2,FALSE)</f>
        <v>291847.5</v>
      </c>
      <c r="M862" s="12">
        <f>VLOOKUP($B862,'Gas wholesale lookups'!$A$4:$L$15,'Inputs - Gas wholesale index'!M$2,FALSE)</f>
        <v>332991.45454545453</v>
      </c>
      <c r="N862" s="12">
        <f>VLOOKUP($B862,'Gas wholesale lookups'!$A$4:$L$15,'Inputs - Gas wholesale index'!N$2,FALSE)</f>
        <v>208526.18181818182</v>
      </c>
      <c r="O862" s="37">
        <f>VLOOKUP($B862,'Gas wholesale lookups'!$A$4:$R$15,'Inputs - Gas wholesale index'!O$2,FALSE)</f>
        <v>0</v>
      </c>
      <c r="P862" s="37">
        <f>VLOOKUP($B862,'Gas wholesale lookups'!$A$4:$R$15,'Inputs - Gas wholesale index'!P$2,FALSE)</f>
        <v>1</v>
      </c>
      <c r="Q862" s="37">
        <f>VLOOKUP($B862,'Gas wholesale lookups'!$A$4:$R$15,'Inputs - Gas wholesale index'!Q$2,FALSE)</f>
        <v>1</v>
      </c>
      <c r="R862" s="37">
        <f>VLOOKUP($B862,'Gas wholesale lookups'!$A$4:$R$15,'Inputs - Gas wholesale index'!R$2,FALSE)</f>
        <v>1</v>
      </c>
      <c r="S862" s="37">
        <f>VLOOKUP($B862,'Gas wholesale lookups'!$A$4:$R$15,'Inputs - Gas wholesale index'!S$2,FALSE)</f>
        <v>1</v>
      </c>
      <c r="T862" s="37">
        <f>VLOOKUP($B862,'Gas wholesale lookups'!$A$4:$R$15,'Inputs - Gas wholesale index'!T$2,FALSE)</f>
        <v>0</v>
      </c>
      <c r="U862" s="12">
        <f t="shared" si="253"/>
        <v>0</v>
      </c>
      <c r="V862" s="12">
        <f t="shared" si="254"/>
        <v>208526.18181818182</v>
      </c>
      <c r="W862" s="12">
        <f t="shared" si="255"/>
        <v>166168.27272727274</v>
      </c>
      <c r="X862" s="12">
        <f t="shared" si="256"/>
        <v>291847.5</v>
      </c>
      <c r="Y862" s="12">
        <f t="shared" si="257"/>
        <v>332991.45454545453</v>
      </c>
      <c r="Z862" s="12">
        <f t="shared" si="258"/>
        <v>0</v>
      </c>
      <c r="AA862" s="12">
        <f t="shared" si="259"/>
        <v>999533.40909090918</v>
      </c>
      <c r="AB862" s="22">
        <f t="shared" si="260"/>
        <v>0</v>
      </c>
      <c r="AC862" s="22">
        <f t="shared" si="261"/>
        <v>0</v>
      </c>
      <c r="AD862" s="22">
        <f t="shared" si="262"/>
        <v>0</v>
      </c>
      <c r="AE862" s="22">
        <f t="shared" si="263"/>
        <v>0</v>
      </c>
      <c r="AF862" s="22">
        <f t="shared" si="264"/>
        <v>0</v>
      </c>
      <c r="AG862" s="22">
        <f t="shared" si="265"/>
        <v>0</v>
      </c>
      <c r="AH862" s="22">
        <f t="shared" si="266"/>
        <v>0</v>
      </c>
      <c r="AI862" s="43" t="str">
        <f t="shared" si="267"/>
        <v>n/a</v>
      </c>
      <c r="AJ862" s="2" t="str">
        <f t="shared" si="250"/>
        <v>2018-19 Summer</v>
      </c>
      <c r="AK862" s="2" t="str">
        <f t="shared" si="251"/>
        <v>2017-18 Winter</v>
      </c>
      <c r="AL862" s="127">
        <v>0</v>
      </c>
    </row>
    <row r="863" spans="1:38">
      <c r="A863" s="46">
        <v>43087</v>
      </c>
      <c r="B863" s="13" t="str">
        <f t="shared" si="252"/>
        <v>Dec</v>
      </c>
      <c r="C863" s="182"/>
      <c r="D863" s="182"/>
      <c r="E863" s="182"/>
      <c r="F863" s="182"/>
      <c r="G863" s="182"/>
      <c r="H863" s="182"/>
      <c r="I863" s="12">
        <f>VLOOKUP($B863,'Gas wholesale lookups'!$A$4:$L$15,'Inputs - Gas wholesale index'!I$2,FALSE)</f>
        <v>332991.45454545453</v>
      </c>
      <c r="J863" s="12">
        <f>VLOOKUP($B863,'Gas wholesale lookups'!$A$4:$L$15,'Inputs - Gas wholesale index'!J$2,FALSE)</f>
        <v>208526.18181818182</v>
      </c>
      <c r="K863" s="12">
        <f>VLOOKUP($B863,'Gas wholesale lookups'!$A$4:$L$15,'Inputs - Gas wholesale index'!K$2,FALSE)</f>
        <v>166168.27272727274</v>
      </c>
      <c r="L863" s="12">
        <f>VLOOKUP($B863,'Gas wholesale lookups'!$A$4:$L$15,'Inputs - Gas wholesale index'!L$2,FALSE)</f>
        <v>291847.5</v>
      </c>
      <c r="M863" s="12">
        <f>VLOOKUP($B863,'Gas wholesale lookups'!$A$4:$L$15,'Inputs - Gas wholesale index'!M$2,FALSE)</f>
        <v>332991.45454545453</v>
      </c>
      <c r="N863" s="12">
        <f>VLOOKUP($B863,'Gas wholesale lookups'!$A$4:$L$15,'Inputs - Gas wholesale index'!N$2,FALSE)</f>
        <v>208526.18181818182</v>
      </c>
      <c r="O863" s="37">
        <f>VLOOKUP($B863,'Gas wholesale lookups'!$A$4:$R$15,'Inputs - Gas wholesale index'!O$2,FALSE)</f>
        <v>0</v>
      </c>
      <c r="P863" s="37">
        <f>VLOOKUP($B863,'Gas wholesale lookups'!$A$4:$R$15,'Inputs - Gas wholesale index'!P$2,FALSE)</f>
        <v>1</v>
      </c>
      <c r="Q863" s="37">
        <f>VLOOKUP($B863,'Gas wholesale lookups'!$A$4:$R$15,'Inputs - Gas wholesale index'!Q$2,FALSE)</f>
        <v>1</v>
      </c>
      <c r="R863" s="37">
        <f>VLOOKUP($B863,'Gas wholesale lookups'!$A$4:$R$15,'Inputs - Gas wholesale index'!R$2,FALSE)</f>
        <v>1</v>
      </c>
      <c r="S863" s="37">
        <f>VLOOKUP($B863,'Gas wholesale lookups'!$A$4:$R$15,'Inputs - Gas wholesale index'!S$2,FALSE)</f>
        <v>1</v>
      </c>
      <c r="T863" s="37">
        <f>VLOOKUP($B863,'Gas wholesale lookups'!$A$4:$R$15,'Inputs - Gas wholesale index'!T$2,FALSE)</f>
        <v>0</v>
      </c>
      <c r="U863" s="12">
        <f t="shared" si="253"/>
        <v>0</v>
      </c>
      <c r="V863" s="12">
        <f t="shared" si="254"/>
        <v>208526.18181818182</v>
      </c>
      <c r="W863" s="12">
        <f t="shared" si="255"/>
        <v>166168.27272727274</v>
      </c>
      <c r="X863" s="12">
        <f t="shared" si="256"/>
        <v>291847.5</v>
      </c>
      <c r="Y863" s="12">
        <f t="shared" si="257"/>
        <v>332991.45454545453</v>
      </c>
      <c r="Z863" s="12">
        <f t="shared" si="258"/>
        <v>0</v>
      </c>
      <c r="AA863" s="12">
        <f t="shared" si="259"/>
        <v>999533.40909090918</v>
      </c>
      <c r="AB863" s="22">
        <f t="shared" si="260"/>
        <v>0</v>
      </c>
      <c r="AC863" s="22">
        <f t="shared" si="261"/>
        <v>0</v>
      </c>
      <c r="AD863" s="22">
        <f t="shared" si="262"/>
        <v>0</v>
      </c>
      <c r="AE863" s="22">
        <f t="shared" si="263"/>
        <v>0</v>
      </c>
      <c r="AF863" s="22">
        <f t="shared" si="264"/>
        <v>0</v>
      </c>
      <c r="AG863" s="22">
        <f t="shared" si="265"/>
        <v>0</v>
      </c>
      <c r="AH863" s="22">
        <f t="shared" si="266"/>
        <v>0</v>
      </c>
      <c r="AI863" s="43" t="str">
        <f t="shared" si="267"/>
        <v>n/a</v>
      </c>
      <c r="AJ863" s="2" t="str">
        <f t="shared" si="250"/>
        <v>2018-19 Summer</v>
      </c>
      <c r="AK863" s="2" t="str">
        <f t="shared" si="251"/>
        <v>2017-18 Winter</v>
      </c>
      <c r="AL863" s="127">
        <v>0</v>
      </c>
    </row>
    <row r="864" spans="1:38">
      <c r="A864" s="46">
        <v>43088</v>
      </c>
      <c r="B864" s="13" t="str">
        <f t="shared" si="252"/>
        <v>Dec</v>
      </c>
      <c r="C864" s="182"/>
      <c r="D864" s="182"/>
      <c r="E864" s="182"/>
      <c r="F864" s="182"/>
      <c r="G864" s="182"/>
      <c r="H864" s="182"/>
      <c r="I864" s="12">
        <f>VLOOKUP($B864,'Gas wholesale lookups'!$A$4:$L$15,'Inputs - Gas wholesale index'!I$2,FALSE)</f>
        <v>332991.45454545453</v>
      </c>
      <c r="J864" s="12">
        <f>VLOOKUP($B864,'Gas wholesale lookups'!$A$4:$L$15,'Inputs - Gas wholesale index'!J$2,FALSE)</f>
        <v>208526.18181818182</v>
      </c>
      <c r="K864" s="12">
        <f>VLOOKUP($B864,'Gas wholesale lookups'!$A$4:$L$15,'Inputs - Gas wholesale index'!K$2,FALSE)</f>
        <v>166168.27272727274</v>
      </c>
      <c r="L864" s="12">
        <f>VLOOKUP($B864,'Gas wholesale lookups'!$A$4:$L$15,'Inputs - Gas wholesale index'!L$2,FALSE)</f>
        <v>291847.5</v>
      </c>
      <c r="M864" s="12">
        <f>VLOOKUP($B864,'Gas wholesale lookups'!$A$4:$L$15,'Inputs - Gas wholesale index'!M$2,FALSE)</f>
        <v>332991.45454545453</v>
      </c>
      <c r="N864" s="12">
        <f>VLOOKUP($B864,'Gas wholesale lookups'!$A$4:$L$15,'Inputs - Gas wholesale index'!N$2,FALSE)</f>
        <v>208526.18181818182</v>
      </c>
      <c r="O864" s="37">
        <f>VLOOKUP($B864,'Gas wholesale lookups'!$A$4:$R$15,'Inputs - Gas wholesale index'!O$2,FALSE)</f>
        <v>0</v>
      </c>
      <c r="P864" s="37">
        <f>VLOOKUP($B864,'Gas wholesale lookups'!$A$4:$R$15,'Inputs - Gas wholesale index'!P$2,FALSE)</f>
        <v>1</v>
      </c>
      <c r="Q864" s="37">
        <f>VLOOKUP($B864,'Gas wholesale lookups'!$A$4:$R$15,'Inputs - Gas wholesale index'!Q$2,FALSE)</f>
        <v>1</v>
      </c>
      <c r="R864" s="37">
        <f>VLOOKUP($B864,'Gas wholesale lookups'!$A$4:$R$15,'Inputs - Gas wholesale index'!R$2,FALSE)</f>
        <v>1</v>
      </c>
      <c r="S864" s="37">
        <f>VLOOKUP($B864,'Gas wholesale lookups'!$A$4:$R$15,'Inputs - Gas wholesale index'!S$2,FALSE)</f>
        <v>1</v>
      </c>
      <c r="T864" s="37">
        <f>VLOOKUP($B864,'Gas wholesale lookups'!$A$4:$R$15,'Inputs - Gas wholesale index'!T$2,FALSE)</f>
        <v>0</v>
      </c>
      <c r="U864" s="12">
        <f t="shared" si="253"/>
        <v>0</v>
      </c>
      <c r="V864" s="12">
        <f t="shared" si="254"/>
        <v>208526.18181818182</v>
      </c>
      <c r="W864" s="12">
        <f t="shared" si="255"/>
        <v>166168.27272727274</v>
      </c>
      <c r="X864" s="12">
        <f t="shared" si="256"/>
        <v>291847.5</v>
      </c>
      <c r="Y864" s="12">
        <f t="shared" si="257"/>
        <v>332991.45454545453</v>
      </c>
      <c r="Z864" s="12">
        <f t="shared" si="258"/>
        <v>0</v>
      </c>
      <c r="AA864" s="12">
        <f t="shared" si="259"/>
        <v>999533.40909090918</v>
      </c>
      <c r="AB864" s="22">
        <f t="shared" si="260"/>
        <v>0</v>
      </c>
      <c r="AC864" s="22">
        <f t="shared" si="261"/>
        <v>0</v>
      </c>
      <c r="AD864" s="22">
        <f t="shared" si="262"/>
        <v>0</v>
      </c>
      <c r="AE864" s="22">
        <f t="shared" si="263"/>
        <v>0</v>
      </c>
      <c r="AF864" s="22">
        <f t="shared" si="264"/>
        <v>0</v>
      </c>
      <c r="AG864" s="22">
        <f t="shared" si="265"/>
        <v>0</v>
      </c>
      <c r="AH864" s="22">
        <f t="shared" si="266"/>
        <v>0</v>
      </c>
      <c r="AI864" s="43" t="str">
        <f t="shared" si="267"/>
        <v>n/a</v>
      </c>
      <c r="AJ864" s="2" t="str">
        <f t="shared" si="250"/>
        <v>2018-19 Summer</v>
      </c>
      <c r="AK864" s="2" t="str">
        <f t="shared" si="251"/>
        <v>2017-18 Winter</v>
      </c>
      <c r="AL864" s="127">
        <v>0</v>
      </c>
    </row>
    <row r="865" spans="1:38">
      <c r="A865" s="46">
        <v>43089</v>
      </c>
      <c r="B865" s="13" t="str">
        <f t="shared" si="252"/>
        <v>Dec</v>
      </c>
      <c r="C865" s="182"/>
      <c r="D865" s="182"/>
      <c r="E865" s="182"/>
      <c r="F865" s="182"/>
      <c r="G865" s="182"/>
      <c r="H865" s="182"/>
      <c r="I865" s="12">
        <f>VLOOKUP($B865,'Gas wholesale lookups'!$A$4:$L$15,'Inputs - Gas wholesale index'!I$2,FALSE)</f>
        <v>332991.45454545453</v>
      </c>
      <c r="J865" s="12">
        <f>VLOOKUP($B865,'Gas wholesale lookups'!$A$4:$L$15,'Inputs - Gas wholesale index'!J$2,FALSE)</f>
        <v>208526.18181818182</v>
      </c>
      <c r="K865" s="12">
        <f>VLOOKUP($B865,'Gas wholesale lookups'!$A$4:$L$15,'Inputs - Gas wholesale index'!K$2,FALSE)</f>
        <v>166168.27272727274</v>
      </c>
      <c r="L865" s="12">
        <f>VLOOKUP($B865,'Gas wholesale lookups'!$A$4:$L$15,'Inputs - Gas wholesale index'!L$2,FALSE)</f>
        <v>291847.5</v>
      </c>
      <c r="M865" s="12">
        <f>VLOOKUP($B865,'Gas wholesale lookups'!$A$4:$L$15,'Inputs - Gas wholesale index'!M$2,FALSE)</f>
        <v>332991.45454545453</v>
      </c>
      <c r="N865" s="12">
        <f>VLOOKUP($B865,'Gas wholesale lookups'!$A$4:$L$15,'Inputs - Gas wholesale index'!N$2,FALSE)</f>
        <v>208526.18181818182</v>
      </c>
      <c r="O865" s="37">
        <f>VLOOKUP($B865,'Gas wholesale lookups'!$A$4:$R$15,'Inputs - Gas wholesale index'!O$2,FALSE)</f>
        <v>0</v>
      </c>
      <c r="P865" s="37">
        <f>VLOOKUP($B865,'Gas wholesale lookups'!$A$4:$R$15,'Inputs - Gas wholesale index'!P$2,FALSE)</f>
        <v>1</v>
      </c>
      <c r="Q865" s="37">
        <f>VLOOKUP($B865,'Gas wholesale lookups'!$A$4:$R$15,'Inputs - Gas wholesale index'!Q$2,FALSE)</f>
        <v>1</v>
      </c>
      <c r="R865" s="37">
        <f>VLOOKUP($B865,'Gas wholesale lookups'!$A$4:$R$15,'Inputs - Gas wholesale index'!R$2,FALSE)</f>
        <v>1</v>
      </c>
      <c r="S865" s="37">
        <f>VLOOKUP($B865,'Gas wholesale lookups'!$A$4:$R$15,'Inputs - Gas wholesale index'!S$2,FALSE)</f>
        <v>1</v>
      </c>
      <c r="T865" s="37">
        <f>VLOOKUP($B865,'Gas wholesale lookups'!$A$4:$R$15,'Inputs - Gas wholesale index'!T$2,FALSE)</f>
        <v>0</v>
      </c>
      <c r="U865" s="12">
        <f t="shared" si="253"/>
        <v>0</v>
      </c>
      <c r="V865" s="12">
        <f t="shared" si="254"/>
        <v>208526.18181818182</v>
      </c>
      <c r="W865" s="12">
        <f t="shared" si="255"/>
        <v>166168.27272727274</v>
      </c>
      <c r="X865" s="12">
        <f t="shared" si="256"/>
        <v>291847.5</v>
      </c>
      <c r="Y865" s="12">
        <f t="shared" si="257"/>
        <v>332991.45454545453</v>
      </c>
      <c r="Z865" s="12">
        <f t="shared" si="258"/>
        <v>0</v>
      </c>
      <c r="AA865" s="12">
        <f t="shared" si="259"/>
        <v>999533.40909090918</v>
      </c>
      <c r="AB865" s="22">
        <f t="shared" si="260"/>
        <v>0</v>
      </c>
      <c r="AC865" s="22">
        <f t="shared" si="261"/>
        <v>0</v>
      </c>
      <c r="AD865" s="22">
        <f t="shared" si="262"/>
        <v>0</v>
      </c>
      <c r="AE865" s="22">
        <f t="shared" si="263"/>
        <v>0</v>
      </c>
      <c r="AF865" s="22">
        <f t="shared" si="264"/>
        <v>0</v>
      </c>
      <c r="AG865" s="22">
        <f t="shared" si="265"/>
        <v>0</v>
      </c>
      <c r="AH865" s="22">
        <f t="shared" si="266"/>
        <v>0</v>
      </c>
      <c r="AI865" s="43" t="str">
        <f t="shared" si="267"/>
        <v>n/a</v>
      </c>
      <c r="AJ865" s="2" t="str">
        <f t="shared" si="250"/>
        <v>2018-19 Summer</v>
      </c>
      <c r="AK865" s="2" t="str">
        <f t="shared" si="251"/>
        <v>2017-18 Winter</v>
      </c>
      <c r="AL865" s="127">
        <v>0</v>
      </c>
    </row>
    <row r="866" spans="1:38">
      <c r="A866" s="46">
        <v>43090</v>
      </c>
      <c r="B866" s="13" t="str">
        <f t="shared" si="252"/>
        <v>Dec</v>
      </c>
      <c r="C866" s="182"/>
      <c r="D866" s="182"/>
      <c r="E866" s="182"/>
      <c r="F866" s="182"/>
      <c r="G866" s="182"/>
      <c r="H866" s="182"/>
      <c r="I866" s="12">
        <f>VLOOKUP($B866,'Gas wholesale lookups'!$A$4:$L$15,'Inputs - Gas wholesale index'!I$2,FALSE)</f>
        <v>332991.45454545453</v>
      </c>
      <c r="J866" s="12">
        <f>VLOOKUP($B866,'Gas wholesale lookups'!$A$4:$L$15,'Inputs - Gas wholesale index'!J$2,FALSE)</f>
        <v>208526.18181818182</v>
      </c>
      <c r="K866" s="12">
        <f>VLOOKUP($B866,'Gas wholesale lookups'!$A$4:$L$15,'Inputs - Gas wholesale index'!K$2,FALSE)</f>
        <v>166168.27272727274</v>
      </c>
      <c r="L866" s="12">
        <f>VLOOKUP($B866,'Gas wholesale lookups'!$A$4:$L$15,'Inputs - Gas wholesale index'!L$2,FALSE)</f>
        <v>291847.5</v>
      </c>
      <c r="M866" s="12">
        <f>VLOOKUP($B866,'Gas wholesale lookups'!$A$4:$L$15,'Inputs - Gas wholesale index'!M$2,FALSE)</f>
        <v>332991.45454545453</v>
      </c>
      <c r="N866" s="12">
        <f>VLOOKUP($B866,'Gas wholesale lookups'!$A$4:$L$15,'Inputs - Gas wholesale index'!N$2,FALSE)</f>
        <v>208526.18181818182</v>
      </c>
      <c r="O866" s="37">
        <f>VLOOKUP($B866,'Gas wholesale lookups'!$A$4:$R$15,'Inputs - Gas wholesale index'!O$2,FALSE)</f>
        <v>0</v>
      </c>
      <c r="P866" s="37">
        <f>VLOOKUP($B866,'Gas wholesale lookups'!$A$4:$R$15,'Inputs - Gas wholesale index'!P$2,FALSE)</f>
        <v>1</v>
      </c>
      <c r="Q866" s="37">
        <f>VLOOKUP($B866,'Gas wholesale lookups'!$A$4:$R$15,'Inputs - Gas wholesale index'!Q$2,FALSE)</f>
        <v>1</v>
      </c>
      <c r="R866" s="37">
        <f>VLOOKUP($B866,'Gas wholesale lookups'!$A$4:$R$15,'Inputs - Gas wholesale index'!R$2,FALSE)</f>
        <v>1</v>
      </c>
      <c r="S866" s="37">
        <f>VLOOKUP($B866,'Gas wholesale lookups'!$A$4:$R$15,'Inputs - Gas wholesale index'!S$2,FALSE)</f>
        <v>1</v>
      </c>
      <c r="T866" s="37">
        <f>VLOOKUP($B866,'Gas wholesale lookups'!$A$4:$R$15,'Inputs - Gas wholesale index'!T$2,FALSE)</f>
        <v>0</v>
      </c>
      <c r="U866" s="12">
        <f t="shared" si="253"/>
        <v>0</v>
      </c>
      <c r="V866" s="12">
        <f t="shared" si="254"/>
        <v>208526.18181818182</v>
      </c>
      <c r="W866" s="12">
        <f t="shared" si="255"/>
        <v>166168.27272727274</v>
      </c>
      <c r="X866" s="12">
        <f t="shared" si="256"/>
        <v>291847.5</v>
      </c>
      <c r="Y866" s="12">
        <f t="shared" si="257"/>
        <v>332991.45454545453</v>
      </c>
      <c r="Z866" s="12">
        <f t="shared" si="258"/>
        <v>0</v>
      </c>
      <c r="AA866" s="12">
        <f t="shared" si="259"/>
        <v>999533.40909090918</v>
      </c>
      <c r="AB866" s="22">
        <f t="shared" si="260"/>
        <v>0</v>
      </c>
      <c r="AC866" s="22">
        <f t="shared" si="261"/>
        <v>0</v>
      </c>
      <c r="AD866" s="22">
        <f t="shared" si="262"/>
        <v>0</v>
      </c>
      <c r="AE866" s="22">
        <f t="shared" si="263"/>
        <v>0</v>
      </c>
      <c r="AF866" s="22">
        <f t="shared" si="264"/>
        <v>0</v>
      </c>
      <c r="AG866" s="22">
        <f t="shared" si="265"/>
        <v>0</v>
      </c>
      <c r="AH866" s="22">
        <f t="shared" si="266"/>
        <v>0</v>
      </c>
      <c r="AI866" s="43" t="str">
        <f t="shared" si="267"/>
        <v>n/a</v>
      </c>
      <c r="AJ866" s="2" t="str">
        <f t="shared" si="250"/>
        <v>2018-19 Summer</v>
      </c>
      <c r="AK866" s="2" t="str">
        <f t="shared" si="251"/>
        <v>2017-18 Winter</v>
      </c>
      <c r="AL866" s="127">
        <v>0</v>
      </c>
    </row>
    <row r="867" spans="1:38">
      <c r="A867" s="46">
        <v>43091</v>
      </c>
      <c r="B867" s="13" t="str">
        <f t="shared" si="252"/>
        <v>Dec</v>
      </c>
      <c r="C867" s="182"/>
      <c r="D867" s="182"/>
      <c r="E867" s="182"/>
      <c r="F867" s="182"/>
      <c r="G867" s="182"/>
      <c r="H867" s="182"/>
      <c r="I867" s="12">
        <f>VLOOKUP($B867,'Gas wholesale lookups'!$A$4:$L$15,'Inputs - Gas wholesale index'!I$2,FALSE)</f>
        <v>332991.45454545453</v>
      </c>
      <c r="J867" s="12">
        <f>VLOOKUP($B867,'Gas wholesale lookups'!$A$4:$L$15,'Inputs - Gas wholesale index'!J$2,FALSE)</f>
        <v>208526.18181818182</v>
      </c>
      <c r="K867" s="12">
        <f>VLOOKUP($B867,'Gas wholesale lookups'!$A$4:$L$15,'Inputs - Gas wholesale index'!K$2,FALSE)</f>
        <v>166168.27272727274</v>
      </c>
      <c r="L867" s="12">
        <f>VLOOKUP($B867,'Gas wholesale lookups'!$A$4:$L$15,'Inputs - Gas wholesale index'!L$2,FALSE)</f>
        <v>291847.5</v>
      </c>
      <c r="M867" s="12">
        <f>VLOOKUP($B867,'Gas wholesale lookups'!$A$4:$L$15,'Inputs - Gas wholesale index'!M$2,FALSE)</f>
        <v>332991.45454545453</v>
      </c>
      <c r="N867" s="12">
        <f>VLOOKUP($B867,'Gas wholesale lookups'!$A$4:$L$15,'Inputs - Gas wholesale index'!N$2,FALSE)</f>
        <v>208526.18181818182</v>
      </c>
      <c r="O867" s="37">
        <f>VLOOKUP($B867,'Gas wholesale lookups'!$A$4:$R$15,'Inputs - Gas wholesale index'!O$2,FALSE)</f>
        <v>0</v>
      </c>
      <c r="P867" s="37">
        <f>VLOOKUP($B867,'Gas wholesale lookups'!$A$4:$R$15,'Inputs - Gas wholesale index'!P$2,FALSE)</f>
        <v>1</v>
      </c>
      <c r="Q867" s="37">
        <f>VLOOKUP($B867,'Gas wholesale lookups'!$A$4:$R$15,'Inputs - Gas wholesale index'!Q$2,FALSE)</f>
        <v>1</v>
      </c>
      <c r="R867" s="37">
        <f>VLOOKUP($B867,'Gas wholesale lookups'!$A$4:$R$15,'Inputs - Gas wholesale index'!R$2,FALSE)</f>
        <v>1</v>
      </c>
      <c r="S867" s="37">
        <f>VLOOKUP($B867,'Gas wholesale lookups'!$A$4:$R$15,'Inputs - Gas wholesale index'!S$2,FALSE)</f>
        <v>1</v>
      </c>
      <c r="T867" s="37">
        <f>VLOOKUP($B867,'Gas wholesale lookups'!$A$4:$R$15,'Inputs - Gas wholesale index'!T$2,FALSE)</f>
        <v>0</v>
      </c>
      <c r="U867" s="12">
        <f t="shared" si="253"/>
        <v>0</v>
      </c>
      <c r="V867" s="12">
        <f t="shared" si="254"/>
        <v>208526.18181818182</v>
      </c>
      <c r="W867" s="12">
        <f t="shared" si="255"/>
        <v>166168.27272727274</v>
      </c>
      <c r="X867" s="12">
        <f t="shared" si="256"/>
        <v>291847.5</v>
      </c>
      <c r="Y867" s="12">
        <f t="shared" si="257"/>
        <v>332991.45454545453</v>
      </c>
      <c r="Z867" s="12">
        <f t="shared" si="258"/>
        <v>0</v>
      </c>
      <c r="AA867" s="12">
        <f t="shared" si="259"/>
        <v>999533.40909090918</v>
      </c>
      <c r="AB867" s="22">
        <f t="shared" si="260"/>
        <v>0</v>
      </c>
      <c r="AC867" s="22">
        <f t="shared" si="261"/>
        <v>0</v>
      </c>
      <c r="AD867" s="22">
        <f t="shared" si="262"/>
        <v>0</v>
      </c>
      <c r="AE867" s="22">
        <f t="shared" si="263"/>
        <v>0</v>
      </c>
      <c r="AF867" s="22">
        <f t="shared" si="264"/>
        <v>0</v>
      </c>
      <c r="AG867" s="22">
        <f t="shared" si="265"/>
        <v>0</v>
      </c>
      <c r="AH867" s="22">
        <f t="shared" si="266"/>
        <v>0</v>
      </c>
      <c r="AI867" s="43" t="str">
        <f t="shared" si="267"/>
        <v>n/a</v>
      </c>
      <c r="AJ867" s="2" t="str">
        <f t="shared" si="250"/>
        <v>2018-19 Summer</v>
      </c>
      <c r="AK867" s="2" t="str">
        <f t="shared" si="251"/>
        <v>2017-18 Winter</v>
      </c>
      <c r="AL867" s="127">
        <v>0</v>
      </c>
    </row>
    <row r="868" spans="1:38">
      <c r="A868" s="46">
        <v>43096</v>
      </c>
      <c r="B868" s="13" t="str">
        <f t="shared" si="252"/>
        <v>Dec</v>
      </c>
      <c r="C868" s="182"/>
      <c r="D868" s="182"/>
      <c r="E868" s="182"/>
      <c r="F868" s="182"/>
      <c r="G868" s="182"/>
      <c r="H868" s="182"/>
      <c r="I868" s="12">
        <f>VLOOKUP($B868,'Gas wholesale lookups'!$A$4:$L$15,'Inputs - Gas wholesale index'!I$2,FALSE)</f>
        <v>332991.45454545453</v>
      </c>
      <c r="J868" s="12">
        <f>VLOOKUP($B868,'Gas wholesale lookups'!$A$4:$L$15,'Inputs - Gas wholesale index'!J$2,FALSE)</f>
        <v>208526.18181818182</v>
      </c>
      <c r="K868" s="12">
        <f>VLOOKUP($B868,'Gas wholesale lookups'!$A$4:$L$15,'Inputs - Gas wholesale index'!K$2,FALSE)</f>
        <v>166168.27272727274</v>
      </c>
      <c r="L868" s="12">
        <f>VLOOKUP($B868,'Gas wholesale lookups'!$A$4:$L$15,'Inputs - Gas wholesale index'!L$2,FALSE)</f>
        <v>291847.5</v>
      </c>
      <c r="M868" s="12">
        <f>VLOOKUP($B868,'Gas wholesale lookups'!$A$4:$L$15,'Inputs - Gas wholesale index'!M$2,FALSE)</f>
        <v>332991.45454545453</v>
      </c>
      <c r="N868" s="12">
        <f>VLOOKUP($B868,'Gas wholesale lookups'!$A$4:$L$15,'Inputs - Gas wholesale index'!N$2,FALSE)</f>
        <v>208526.18181818182</v>
      </c>
      <c r="O868" s="37">
        <f>VLOOKUP($B868,'Gas wholesale lookups'!$A$4:$R$15,'Inputs - Gas wholesale index'!O$2,FALSE)</f>
        <v>0</v>
      </c>
      <c r="P868" s="37">
        <f>VLOOKUP($B868,'Gas wholesale lookups'!$A$4:$R$15,'Inputs - Gas wholesale index'!P$2,FALSE)</f>
        <v>1</v>
      </c>
      <c r="Q868" s="37">
        <f>VLOOKUP($B868,'Gas wholesale lookups'!$A$4:$R$15,'Inputs - Gas wholesale index'!Q$2,FALSE)</f>
        <v>1</v>
      </c>
      <c r="R868" s="37">
        <f>VLOOKUP($B868,'Gas wholesale lookups'!$A$4:$R$15,'Inputs - Gas wholesale index'!R$2,FALSE)</f>
        <v>1</v>
      </c>
      <c r="S868" s="37">
        <f>VLOOKUP($B868,'Gas wholesale lookups'!$A$4:$R$15,'Inputs - Gas wholesale index'!S$2,FALSE)</f>
        <v>1</v>
      </c>
      <c r="T868" s="37">
        <f>VLOOKUP($B868,'Gas wholesale lookups'!$A$4:$R$15,'Inputs - Gas wholesale index'!T$2,FALSE)</f>
        <v>0</v>
      </c>
      <c r="U868" s="12">
        <f t="shared" si="253"/>
        <v>0</v>
      </c>
      <c r="V868" s="12">
        <f t="shared" si="254"/>
        <v>208526.18181818182</v>
      </c>
      <c r="W868" s="12">
        <f t="shared" si="255"/>
        <v>166168.27272727274</v>
      </c>
      <c r="X868" s="12">
        <f t="shared" si="256"/>
        <v>291847.5</v>
      </c>
      <c r="Y868" s="12">
        <f t="shared" si="257"/>
        <v>332991.45454545453</v>
      </c>
      <c r="Z868" s="12">
        <f t="shared" si="258"/>
        <v>0</v>
      </c>
      <c r="AA868" s="12">
        <f t="shared" si="259"/>
        <v>999533.40909090918</v>
      </c>
      <c r="AB868" s="22">
        <f t="shared" si="260"/>
        <v>0</v>
      </c>
      <c r="AC868" s="22">
        <f t="shared" si="261"/>
        <v>0</v>
      </c>
      <c r="AD868" s="22">
        <f t="shared" si="262"/>
        <v>0</v>
      </c>
      <c r="AE868" s="22">
        <f t="shared" si="263"/>
        <v>0</v>
      </c>
      <c r="AF868" s="22">
        <f t="shared" si="264"/>
        <v>0</v>
      </c>
      <c r="AG868" s="22">
        <f t="shared" si="265"/>
        <v>0</v>
      </c>
      <c r="AH868" s="22">
        <f t="shared" si="266"/>
        <v>0</v>
      </c>
      <c r="AI868" s="43" t="str">
        <f t="shared" si="267"/>
        <v>n/a</v>
      </c>
      <c r="AJ868" s="2" t="str">
        <f t="shared" si="250"/>
        <v>2018-19 Summer</v>
      </c>
      <c r="AK868" s="2" t="str">
        <f t="shared" si="251"/>
        <v>2017-18 Winter</v>
      </c>
      <c r="AL868" s="127">
        <v>0</v>
      </c>
    </row>
    <row r="869" spans="1:38">
      <c r="A869" s="46">
        <v>43097</v>
      </c>
      <c r="B869" s="13" t="str">
        <f t="shared" si="252"/>
        <v>Dec</v>
      </c>
      <c r="C869" s="182"/>
      <c r="D869" s="182"/>
      <c r="E869" s="182"/>
      <c r="F869" s="182"/>
      <c r="G869" s="182"/>
      <c r="H869" s="182"/>
      <c r="I869" s="12">
        <f>VLOOKUP($B869,'Gas wholesale lookups'!$A$4:$L$15,'Inputs - Gas wholesale index'!I$2,FALSE)</f>
        <v>332991.45454545453</v>
      </c>
      <c r="J869" s="12">
        <f>VLOOKUP($B869,'Gas wholesale lookups'!$A$4:$L$15,'Inputs - Gas wholesale index'!J$2,FALSE)</f>
        <v>208526.18181818182</v>
      </c>
      <c r="K869" s="12">
        <f>VLOOKUP($B869,'Gas wholesale lookups'!$A$4:$L$15,'Inputs - Gas wholesale index'!K$2,FALSE)</f>
        <v>166168.27272727274</v>
      </c>
      <c r="L869" s="12">
        <f>VLOOKUP($B869,'Gas wholesale lookups'!$A$4:$L$15,'Inputs - Gas wholesale index'!L$2,FALSE)</f>
        <v>291847.5</v>
      </c>
      <c r="M869" s="12">
        <f>VLOOKUP($B869,'Gas wholesale lookups'!$A$4:$L$15,'Inputs - Gas wholesale index'!M$2,FALSE)</f>
        <v>332991.45454545453</v>
      </c>
      <c r="N869" s="12">
        <f>VLOOKUP($B869,'Gas wholesale lookups'!$A$4:$L$15,'Inputs - Gas wholesale index'!N$2,FALSE)</f>
        <v>208526.18181818182</v>
      </c>
      <c r="O869" s="37">
        <f>VLOOKUP($B869,'Gas wholesale lookups'!$A$4:$R$15,'Inputs - Gas wholesale index'!O$2,FALSE)</f>
        <v>0</v>
      </c>
      <c r="P869" s="37">
        <f>VLOOKUP($B869,'Gas wholesale lookups'!$A$4:$R$15,'Inputs - Gas wholesale index'!P$2,FALSE)</f>
        <v>1</v>
      </c>
      <c r="Q869" s="37">
        <f>VLOOKUP($B869,'Gas wholesale lookups'!$A$4:$R$15,'Inputs - Gas wholesale index'!Q$2,FALSE)</f>
        <v>1</v>
      </c>
      <c r="R869" s="37">
        <f>VLOOKUP($B869,'Gas wholesale lookups'!$A$4:$R$15,'Inputs - Gas wholesale index'!R$2,FALSE)</f>
        <v>1</v>
      </c>
      <c r="S869" s="37">
        <f>VLOOKUP($B869,'Gas wholesale lookups'!$A$4:$R$15,'Inputs - Gas wholesale index'!S$2,FALSE)</f>
        <v>1</v>
      </c>
      <c r="T869" s="37">
        <f>VLOOKUP($B869,'Gas wholesale lookups'!$A$4:$R$15,'Inputs - Gas wholesale index'!T$2,FALSE)</f>
        <v>0</v>
      </c>
      <c r="U869" s="12">
        <f t="shared" si="253"/>
        <v>0</v>
      </c>
      <c r="V869" s="12">
        <f t="shared" si="254"/>
        <v>208526.18181818182</v>
      </c>
      <c r="W869" s="12">
        <f t="shared" si="255"/>
        <v>166168.27272727274</v>
      </c>
      <c r="X869" s="12">
        <f t="shared" si="256"/>
        <v>291847.5</v>
      </c>
      <c r="Y869" s="12">
        <f t="shared" si="257"/>
        <v>332991.45454545453</v>
      </c>
      <c r="Z869" s="12">
        <f t="shared" si="258"/>
        <v>0</v>
      </c>
      <c r="AA869" s="12">
        <f t="shared" si="259"/>
        <v>999533.40909090918</v>
      </c>
      <c r="AB869" s="22">
        <f t="shared" si="260"/>
        <v>0</v>
      </c>
      <c r="AC869" s="22">
        <f t="shared" si="261"/>
        <v>0</v>
      </c>
      <c r="AD869" s="22">
        <f t="shared" si="262"/>
        <v>0</v>
      </c>
      <c r="AE869" s="22">
        <f t="shared" si="263"/>
        <v>0</v>
      </c>
      <c r="AF869" s="22">
        <f t="shared" si="264"/>
        <v>0</v>
      </c>
      <c r="AG869" s="22">
        <f t="shared" si="265"/>
        <v>0</v>
      </c>
      <c r="AH869" s="22">
        <f t="shared" si="266"/>
        <v>0</v>
      </c>
      <c r="AI869" s="43" t="str">
        <f t="shared" si="267"/>
        <v>n/a</v>
      </c>
      <c r="AJ869" s="2" t="str">
        <f t="shared" si="250"/>
        <v>2018-19 Summer</v>
      </c>
      <c r="AK869" s="2" t="str">
        <f t="shared" si="251"/>
        <v>2017-18 Winter</v>
      </c>
      <c r="AL869" s="127">
        <v>0</v>
      </c>
    </row>
    <row r="870" spans="1:38">
      <c r="A870" s="46">
        <v>43098</v>
      </c>
      <c r="B870" s="13" t="str">
        <f t="shared" si="252"/>
        <v>Dec</v>
      </c>
      <c r="C870" s="182"/>
      <c r="D870" s="182"/>
      <c r="E870" s="182"/>
      <c r="F870" s="182"/>
      <c r="G870" s="182"/>
      <c r="H870" s="182"/>
      <c r="I870" s="12">
        <f>VLOOKUP($B870,'Gas wholesale lookups'!$A$4:$L$15,'Inputs - Gas wholesale index'!I$2,FALSE)</f>
        <v>332991.45454545453</v>
      </c>
      <c r="J870" s="12">
        <f>VLOOKUP($B870,'Gas wholesale lookups'!$A$4:$L$15,'Inputs - Gas wholesale index'!J$2,FALSE)</f>
        <v>208526.18181818182</v>
      </c>
      <c r="K870" s="12">
        <f>VLOOKUP($B870,'Gas wholesale lookups'!$A$4:$L$15,'Inputs - Gas wholesale index'!K$2,FALSE)</f>
        <v>166168.27272727274</v>
      </c>
      <c r="L870" s="12">
        <f>VLOOKUP($B870,'Gas wholesale lookups'!$A$4:$L$15,'Inputs - Gas wholesale index'!L$2,FALSE)</f>
        <v>291847.5</v>
      </c>
      <c r="M870" s="12">
        <f>VLOOKUP($B870,'Gas wholesale lookups'!$A$4:$L$15,'Inputs - Gas wholesale index'!M$2,FALSE)</f>
        <v>332991.45454545453</v>
      </c>
      <c r="N870" s="12">
        <f>VLOOKUP($B870,'Gas wholesale lookups'!$A$4:$L$15,'Inputs - Gas wholesale index'!N$2,FALSE)</f>
        <v>208526.18181818182</v>
      </c>
      <c r="O870" s="37">
        <f>VLOOKUP($B870,'Gas wholesale lookups'!$A$4:$R$15,'Inputs - Gas wholesale index'!O$2,FALSE)</f>
        <v>0</v>
      </c>
      <c r="P870" s="37">
        <f>VLOOKUP($B870,'Gas wholesale lookups'!$A$4:$R$15,'Inputs - Gas wholesale index'!P$2,FALSE)</f>
        <v>1</v>
      </c>
      <c r="Q870" s="37">
        <f>VLOOKUP($B870,'Gas wholesale lookups'!$A$4:$R$15,'Inputs - Gas wholesale index'!Q$2,FALSE)</f>
        <v>1</v>
      </c>
      <c r="R870" s="37">
        <f>VLOOKUP($B870,'Gas wholesale lookups'!$A$4:$R$15,'Inputs - Gas wholesale index'!R$2,FALSE)</f>
        <v>1</v>
      </c>
      <c r="S870" s="37">
        <f>VLOOKUP($B870,'Gas wholesale lookups'!$A$4:$R$15,'Inputs - Gas wholesale index'!S$2,FALSE)</f>
        <v>1</v>
      </c>
      <c r="T870" s="37">
        <f>VLOOKUP($B870,'Gas wholesale lookups'!$A$4:$R$15,'Inputs - Gas wholesale index'!T$2,FALSE)</f>
        <v>0</v>
      </c>
      <c r="U870" s="12">
        <f t="shared" si="253"/>
        <v>0</v>
      </c>
      <c r="V870" s="12">
        <f t="shared" si="254"/>
        <v>208526.18181818182</v>
      </c>
      <c r="W870" s="12">
        <f t="shared" si="255"/>
        <v>166168.27272727274</v>
      </c>
      <c r="X870" s="12">
        <f t="shared" si="256"/>
        <v>291847.5</v>
      </c>
      <c r="Y870" s="12">
        <f t="shared" si="257"/>
        <v>332991.45454545453</v>
      </c>
      <c r="Z870" s="12">
        <f t="shared" si="258"/>
        <v>0</v>
      </c>
      <c r="AA870" s="12">
        <f t="shared" si="259"/>
        <v>999533.40909090918</v>
      </c>
      <c r="AB870" s="22">
        <f t="shared" si="260"/>
        <v>0</v>
      </c>
      <c r="AC870" s="22">
        <f t="shared" si="261"/>
        <v>0</v>
      </c>
      <c r="AD870" s="22">
        <f t="shared" si="262"/>
        <v>0</v>
      </c>
      <c r="AE870" s="22">
        <f t="shared" si="263"/>
        <v>0</v>
      </c>
      <c r="AF870" s="22">
        <f t="shared" si="264"/>
        <v>0</v>
      </c>
      <c r="AG870" s="22">
        <f t="shared" si="265"/>
        <v>0</v>
      </c>
      <c r="AH870" s="22">
        <f t="shared" si="266"/>
        <v>0</v>
      </c>
      <c r="AI870" s="43" t="str">
        <f t="shared" si="267"/>
        <v>n/a</v>
      </c>
      <c r="AJ870" s="2" t="str">
        <f t="shared" si="250"/>
        <v>2018-19 Summer</v>
      </c>
      <c r="AK870" s="2" t="str">
        <f t="shared" si="251"/>
        <v>2017-18 Winter</v>
      </c>
      <c r="AL870" s="127">
        <v>0</v>
      </c>
    </row>
    <row r="871" spans="1:38">
      <c r="A871" s="46">
        <v>43102</v>
      </c>
      <c r="B871" s="13" t="str">
        <f t="shared" si="252"/>
        <v>Jan</v>
      </c>
      <c r="C871" s="182"/>
      <c r="D871" s="182"/>
      <c r="E871" s="182"/>
      <c r="F871" s="182"/>
      <c r="G871" s="182"/>
      <c r="H871" s="182"/>
      <c r="I871" s="12">
        <f>VLOOKUP($B871,'Gas wholesale lookups'!$A$4:$L$15,'Inputs - Gas wholesale index'!I$2,FALSE)</f>
        <v>208526.18181818182</v>
      </c>
      <c r="J871" s="12">
        <f>VLOOKUP($B871,'Gas wholesale lookups'!$A$4:$L$15,'Inputs - Gas wholesale index'!J$2,FALSE)</f>
        <v>166168.27272727274</v>
      </c>
      <c r="K871" s="12">
        <f>VLOOKUP($B871,'Gas wholesale lookups'!$A$4:$L$15,'Inputs - Gas wholesale index'!K$2,FALSE)</f>
        <v>291847.5</v>
      </c>
      <c r="L871" s="12">
        <f>VLOOKUP($B871,'Gas wholesale lookups'!$A$4:$L$15,'Inputs - Gas wholesale index'!L$2,FALSE)</f>
        <v>332991.45454545453</v>
      </c>
      <c r="M871" s="12">
        <f>VLOOKUP($B871,'Gas wholesale lookups'!$A$4:$L$15,'Inputs - Gas wholesale index'!M$2,FALSE)</f>
        <v>208526.18181818182</v>
      </c>
      <c r="N871" s="12">
        <f>VLOOKUP($B871,'Gas wholesale lookups'!$A$4:$L$15,'Inputs - Gas wholesale index'!N$2,FALSE)</f>
        <v>166168.27272727274</v>
      </c>
      <c r="O871" s="37">
        <f>VLOOKUP($B871,'Gas wholesale lookups'!$A$4:$R$15,'Inputs - Gas wholesale index'!O$2,FALSE)</f>
        <v>1</v>
      </c>
      <c r="P871" s="37">
        <f>VLOOKUP($B871,'Gas wholesale lookups'!$A$4:$R$15,'Inputs - Gas wholesale index'!P$2,FALSE)</f>
        <v>1</v>
      </c>
      <c r="Q871" s="37">
        <f>VLOOKUP($B871,'Gas wholesale lookups'!$A$4:$R$15,'Inputs - Gas wholesale index'!Q$2,FALSE)</f>
        <v>1</v>
      </c>
      <c r="R871" s="37">
        <f>VLOOKUP($B871,'Gas wholesale lookups'!$A$4:$R$15,'Inputs - Gas wholesale index'!R$2,FALSE)</f>
        <v>1</v>
      </c>
      <c r="S871" s="37">
        <f>VLOOKUP($B871,'Gas wholesale lookups'!$A$4:$R$15,'Inputs - Gas wholesale index'!S$2,FALSE)</f>
        <v>0</v>
      </c>
      <c r="T871" s="37">
        <f>VLOOKUP($B871,'Gas wholesale lookups'!$A$4:$R$15,'Inputs - Gas wholesale index'!T$2,FALSE)</f>
        <v>0</v>
      </c>
      <c r="U871" s="12">
        <f t="shared" si="253"/>
        <v>208526.18181818182</v>
      </c>
      <c r="V871" s="12">
        <f t="shared" si="254"/>
        <v>166168.27272727274</v>
      </c>
      <c r="W871" s="12">
        <f t="shared" si="255"/>
        <v>291847.5</v>
      </c>
      <c r="X871" s="12">
        <f t="shared" si="256"/>
        <v>332991.45454545453</v>
      </c>
      <c r="Y871" s="12">
        <f t="shared" si="257"/>
        <v>0</v>
      </c>
      <c r="Z871" s="12">
        <f t="shared" si="258"/>
        <v>0</v>
      </c>
      <c r="AA871" s="12">
        <f t="shared" si="259"/>
        <v>999533.40909090918</v>
      </c>
      <c r="AB871" s="22">
        <f t="shared" si="260"/>
        <v>0</v>
      </c>
      <c r="AC871" s="22">
        <f t="shared" si="261"/>
        <v>0</v>
      </c>
      <c r="AD871" s="22">
        <f t="shared" si="262"/>
        <v>0</v>
      </c>
      <c r="AE871" s="22">
        <f t="shared" si="263"/>
        <v>0</v>
      </c>
      <c r="AF871" s="22">
        <f t="shared" si="264"/>
        <v>0</v>
      </c>
      <c r="AG871" s="22">
        <f t="shared" si="265"/>
        <v>0</v>
      </c>
      <c r="AH871" s="22">
        <f t="shared" si="266"/>
        <v>0</v>
      </c>
      <c r="AI871" s="43" t="str">
        <f t="shared" si="267"/>
        <v>n/a</v>
      </c>
      <c r="AJ871" s="2" t="str">
        <f t="shared" si="250"/>
        <v>2018-19 Summer</v>
      </c>
      <c r="AK871" s="2" t="str">
        <f t="shared" si="251"/>
        <v>2017-18 Winter</v>
      </c>
      <c r="AL871" s="127">
        <v>0</v>
      </c>
    </row>
    <row r="872" spans="1:38">
      <c r="A872" s="46">
        <v>43103</v>
      </c>
      <c r="B872" s="13" t="str">
        <f t="shared" si="252"/>
        <v>Jan</v>
      </c>
      <c r="C872" s="182"/>
      <c r="D872" s="182"/>
      <c r="E872" s="182"/>
      <c r="F872" s="182"/>
      <c r="G872" s="182"/>
      <c r="H872" s="182"/>
      <c r="I872" s="12">
        <f>VLOOKUP($B872,'Gas wholesale lookups'!$A$4:$L$15,'Inputs - Gas wholesale index'!I$2,FALSE)</f>
        <v>208526.18181818182</v>
      </c>
      <c r="J872" s="12">
        <f>VLOOKUP($B872,'Gas wholesale lookups'!$A$4:$L$15,'Inputs - Gas wholesale index'!J$2,FALSE)</f>
        <v>166168.27272727274</v>
      </c>
      <c r="K872" s="12">
        <f>VLOOKUP($B872,'Gas wholesale lookups'!$A$4:$L$15,'Inputs - Gas wholesale index'!K$2,FALSE)</f>
        <v>291847.5</v>
      </c>
      <c r="L872" s="12">
        <f>VLOOKUP($B872,'Gas wholesale lookups'!$A$4:$L$15,'Inputs - Gas wholesale index'!L$2,FALSE)</f>
        <v>332991.45454545453</v>
      </c>
      <c r="M872" s="12">
        <f>VLOOKUP($B872,'Gas wholesale lookups'!$A$4:$L$15,'Inputs - Gas wholesale index'!M$2,FALSE)</f>
        <v>208526.18181818182</v>
      </c>
      <c r="N872" s="12">
        <f>VLOOKUP($B872,'Gas wholesale lookups'!$A$4:$L$15,'Inputs - Gas wholesale index'!N$2,FALSE)</f>
        <v>166168.27272727274</v>
      </c>
      <c r="O872" s="37">
        <f>VLOOKUP($B872,'Gas wholesale lookups'!$A$4:$R$15,'Inputs - Gas wholesale index'!O$2,FALSE)</f>
        <v>1</v>
      </c>
      <c r="P872" s="37">
        <f>VLOOKUP($B872,'Gas wholesale lookups'!$A$4:$R$15,'Inputs - Gas wholesale index'!P$2,FALSE)</f>
        <v>1</v>
      </c>
      <c r="Q872" s="37">
        <f>VLOOKUP($B872,'Gas wholesale lookups'!$A$4:$R$15,'Inputs - Gas wholesale index'!Q$2,FALSE)</f>
        <v>1</v>
      </c>
      <c r="R872" s="37">
        <f>VLOOKUP($B872,'Gas wholesale lookups'!$A$4:$R$15,'Inputs - Gas wholesale index'!R$2,FALSE)</f>
        <v>1</v>
      </c>
      <c r="S872" s="37">
        <f>VLOOKUP($B872,'Gas wholesale lookups'!$A$4:$R$15,'Inputs - Gas wholesale index'!S$2,FALSE)</f>
        <v>0</v>
      </c>
      <c r="T872" s="37">
        <f>VLOOKUP($B872,'Gas wholesale lookups'!$A$4:$R$15,'Inputs - Gas wholesale index'!T$2,FALSE)</f>
        <v>0</v>
      </c>
      <c r="U872" s="12">
        <f t="shared" si="253"/>
        <v>208526.18181818182</v>
      </c>
      <c r="V872" s="12">
        <f t="shared" si="254"/>
        <v>166168.27272727274</v>
      </c>
      <c r="W872" s="12">
        <f t="shared" si="255"/>
        <v>291847.5</v>
      </c>
      <c r="X872" s="12">
        <f t="shared" si="256"/>
        <v>332991.45454545453</v>
      </c>
      <c r="Y872" s="12">
        <f t="shared" si="257"/>
        <v>0</v>
      </c>
      <c r="Z872" s="12">
        <f t="shared" si="258"/>
        <v>0</v>
      </c>
      <c r="AA872" s="12">
        <f t="shared" si="259"/>
        <v>999533.40909090918</v>
      </c>
      <c r="AB872" s="22">
        <f t="shared" si="260"/>
        <v>0</v>
      </c>
      <c r="AC872" s="22">
        <f t="shared" si="261"/>
        <v>0</v>
      </c>
      <c r="AD872" s="22">
        <f t="shared" si="262"/>
        <v>0</v>
      </c>
      <c r="AE872" s="22">
        <f t="shared" si="263"/>
        <v>0</v>
      </c>
      <c r="AF872" s="22">
        <f t="shared" si="264"/>
        <v>0</v>
      </c>
      <c r="AG872" s="22">
        <f t="shared" si="265"/>
        <v>0</v>
      </c>
      <c r="AH872" s="22">
        <f t="shared" si="266"/>
        <v>0</v>
      </c>
      <c r="AI872" s="43" t="str">
        <f t="shared" si="267"/>
        <v>n/a</v>
      </c>
      <c r="AJ872" s="2" t="str">
        <f t="shared" si="250"/>
        <v>2018-19 Summer</v>
      </c>
      <c r="AK872" s="2" t="str">
        <f t="shared" si="251"/>
        <v>2017-18 Winter</v>
      </c>
      <c r="AL872" s="127">
        <v>0</v>
      </c>
    </row>
    <row r="873" spans="1:38">
      <c r="A873" s="46">
        <v>43104</v>
      </c>
      <c r="B873" s="13" t="str">
        <f t="shared" si="252"/>
        <v>Jan</v>
      </c>
      <c r="C873" s="182"/>
      <c r="D873" s="182"/>
      <c r="E873" s="182"/>
      <c r="F873" s="182"/>
      <c r="G873" s="182"/>
      <c r="H873" s="182"/>
      <c r="I873" s="12">
        <f>VLOOKUP($B873,'Gas wholesale lookups'!$A$4:$L$15,'Inputs - Gas wholesale index'!I$2,FALSE)</f>
        <v>208526.18181818182</v>
      </c>
      <c r="J873" s="12">
        <f>VLOOKUP($B873,'Gas wholesale lookups'!$A$4:$L$15,'Inputs - Gas wholesale index'!J$2,FALSE)</f>
        <v>166168.27272727274</v>
      </c>
      <c r="K873" s="12">
        <f>VLOOKUP($B873,'Gas wholesale lookups'!$A$4:$L$15,'Inputs - Gas wholesale index'!K$2,FALSE)</f>
        <v>291847.5</v>
      </c>
      <c r="L873" s="12">
        <f>VLOOKUP($B873,'Gas wholesale lookups'!$A$4:$L$15,'Inputs - Gas wholesale index'!L$2,FALSE)</f>
        <v>332991.45454545453</v>
      </c>
      <c r="M873" s="12">
        <f>VLOOKUP($B873,'Gas wholesale lookups'!$A$4:$L$15,'Inputs - Gas wholesale index'!M$2,FALSE)</f>
        <v>208526.18181818182</v>
      </c>
      <c r="N873" s="12">
        <f>VLOOKUP($B873,'Gas wholesale lookups'!$A$4:$L$15,'Inputs - Gas wholesale index'!N$2,FALSE)</f>
        <v>166168.27272727274</v>
      </c>
      <c r="O873" s="37">
        <f>VLOOKUP($B873,'Gas wholesale lookups'!$A$4:$R$15,'Inputs - Gas wholesale index'!O$2,FALSE)</f>
        <v>1</v>
      </c>
      <c r="P873" s="37">
        <f>VLOOKUP($B873,'Gas wholesale lookups'!$A$4:$R$15,'Inputs - Gas wholesale index'!P$2,FALSE)</f>
        <v>1</v>
      </c>
      <c r="Q873" s="37">
        <f>VLOOKUP($B873,'Gas wholesale lookups'!$A$4:$R$15,'Inputs - Gas wholesale index'!Q$2,FALSE)</f>
        <v>1</v>
      </c>
      <c r="R873" s="37">
        <f>VLOOKUP($B873,'Gas wholesale lookups'!$A$4:$R$15,'Inputs - Gas wholesale index'!R$2,FALSE)</f>
        <v>1</v>
      </c>
      <c r="S873" s="37">
        <f>VLOOKUP($B873,'Gas wholesale lookups'!$A$4:$R$15,'Inputs - Gas wholesale index'!S$2,FALSE)</f>
        <v>0</v>
      </c>
      <c r="T873" s="37">
        <f>VLOOKUP($B873,'Gas wholesale lookups'!$A$4:$R$15,'Inputs - Gas wholesale index'!T$2,FALSE)</f>
        <v>0</v>
      </c>
      <c r="U873" s="12">
        <f t="shared" si="253"/>
        <v>208526.18181818182</v>
      </c>
      <c r="V873" s="12">
        <f t="shared" si="254"/>
        <v>166168.27272727274</v>
      </c>
      <c r="W873" s="12">
        <f t="shared" si="255"/>
        <v>291847.5</v>
      </c>
      <c r="X873" s="12">
        <f t="shared" si="256"/>
        <v>332991.45454545453</v>
      </c>
      <c r="Y873" s="12">
        <f t="shared" si="257"/>
        <v>0</v>
      </c>
      <c r="Z873" s="12">
        <f t="shared" si="258"/>
        <v>0</v>
      </c>
      <c r="AA873" s="12">
        <f t="shared" si="259"/>
        <v>999533.40909090918</v>
      </c>
      <c r="AB873" s="22">
        <f t="shared" si="260"/>
        <v>0</v>
      </c>
      <c r="AC873" s="22">
        <f t="shared" si="261"/>
        <v>0</v>
      </c>
      <c r="AD873" s="22">
        <f t="shared" si="262"/>
        <v>0</v>
      </c>
      <c r="AE873" s="22">
        <f t="shared" si="263"/>
        <v>0</v>
      </c>
      <c r="AF873" s="22">
        <f t="shared" si="264"/>
        <v>0</v>
      </c>
      <c r="AG873" s="22">
        <f t="shared" si="265"/>
        <v>0</v>
      </c>
      <c r="AH873" s="22">
        <f t="shared" si="266"/>
        <v>0</v>
      </c>
      <c r="AI873" s="43" t="str">
        <f t="shared" si="267"/>
        <v>n/a</v>
      </c>
      <c r="AJ873" s="2" t="str">
        <f t="shared" si="250"/>
        <v>2018-19 Summer</v>
      </c>
      <c r="AK873" s="2" t="str">
        <f t="shared" si="251"/>
        <v>2017-18 Winter</v>
      </c>
      <c r="AL873" s="127">
        <v>0</v>
      </c>
    </row>
    <row r="874" spans="1:38">
      <c r="A874" s="46">
        <v>43105</v>
      </c>
      <c r="B874" s="13" t="str">
        <f t="shared" si="252"/>
        <v>Jan</v>
      </c>
      <c r="C874" s="182"/>
      <c r="D874" s="182"/>
      <c r="E874" s="182"/>
      <c r="F874" s="182"/>
      <c r="G874" s="182"/>
      <c r="H874" s="182"/>
      <c r="I874" s="12">
        <f>VLOOKUP($B874,'Gas wholesale lookups'!$A$4:$L$15,'Inputs - Gas wholesale index'!I$2,FALSE)</f>
        <v>208526.18181818182</v>
      </c>
      <c r="J874" s="12">
        <f>VLOOKUP($B874,'Gas wholesale lookups'!$A$4:$L$15,'Inputs - Gas wholesale index'!J$2,FALSE)</f>
        <v>166168.27272727274</v>
      </c>
      <c r="K874" s="12">
        <f>VLOOKUP($B874,'Gas wholesale lookups'!$A$4:$L$15,'Inputs - Gas wholesale index'!K$2,FALSE)</f>
        <v>291847.5</v>
      </c>
      <c r="L874" s="12">
        <f>VLOOKUP($B874,'Gas wholesale lookups'!$A$4:$L$15,'Inputs - Gas wholesale index'!L$2,FALSE)</f>
        <v>332991.45454545453</v>
      </c>
      <c r="M874" s="12">
        <f>VLOOKUP($B874,'Gas wholesale lookups'!$A$4:$L$15,'Inputs - Gas wholesale index'!M$2,FALSE)</f>
        <v>208526.18181818182</v>
      </c>
      <c r="N874" s="12">
        <f>VLOOKUP($B874,'Gas wholesale lookups'!$A$4:$L$15,'Inputs - Gas wholesale index'!N$2,FALSE)</f>
        <v>166168.27272727274</v>
      </c>
      <c r="O874" s="37">
        <f>VLOOKUP($B874,'Gas wholesale lookups'!$A$4:$R$15,'Inputs - Gas wholesale index'!O$2,FALSE)</f>
        <v>1</v>
      </c>
      <c r="P874" s="37">
        <f>VLOOKUP($B874,'Gas wholesale lookups'!$A$4:$R$15,'Inputs - Gas wholesale index'!P$2,FALSE)</f>
        <v>1</v>
      </c>
      <c r="Q874" s="37">
        <f>VLOOKUP($B874,'Gas wholesale lookups'!$A$4:$R$15,'Inputs - Gas wholesale index'!Q$2,FALSE)</f>
        <v>1</v>
      </c>
      <c r="R874" s="37">
        <f>VLOOKUP($B874,'Gas wholesale lookups'!$A$4:$R$15,'Inputs - Gas wholesale index'!R$2,FALSE)</f>
        <v>1</v>
      </c>
      <c r="S874" s="37">
        <f>VLOOKUP($B874,'Gas wholesale lookups'!$A$4:$R$15,'Inputs - Gas wholesale index'!S$2,FALSE)</f>
        <v>0</v>
      </c>
      <c r="T874" s="37">
        <f>VLOOKUP($B874,'Gas wholesale lookups'!$A$4:$R$15,'Inputs - Gas wholesale index'!T$2,FALSE)</f>
        <v>0</v>
      </c>
      <c r="U874" s="12">
        <f t="shared" si="253"/>
        <v>208526.18181818182</v>
      </c>
      <c r="V874" s="12">
        <f t="shared" si="254"/>
        <v>166168.27272727274</v>
      </c>
      <c r="W874" s="12">
        <f t="shared" si="255"/>
        <v>291847.5</v>
      </c>
      <c r="X874" s="12">
        <f t="shared" si="256"/>
        <v>332991.45454545453</v>
      </c>
      <c r="Y874" s="12">
        <f t="shared" si="257"/>
        <v>0</v>
      </c>
      <c r="Z874" s="12">
        <f t="shared" si="258"/>
        <v>0</v>
      </c>
      <c r="AA874" s="12">
        <f t="shared" si="259"/>
        <v>999533.40909090918</v>
      </c>
      <c r="AB874" s="22">
        <f t="shared" si="260"/>
        <v>0</v>
      </c>
      <c r="AC874" s="22">
        <f t="shared" si="261"/>
        <v>0</v>
      </c>
      <c r="AD874" s="22">
        <f t="shared" si="262"/>
        <v>0</v>
      </c>
      <c r="AE874" s="22">
        <f t="shared" si="263"/>
        <v>0</v>
      </c>
      <c r="AF874" s="22">
        <f t="shared" si="264"/>
        <v>0</v>
      </c>
      <c r="AG874" s="22">
        <f t="shared" si="265"/>
        <v>0</v>
      </c>
      <c r="AH874" s="22">
        <f t="shared" si="266"/>
        <v>0</v>
      </c>
      <c r="AI874" s="43" t="str">
        <f t="shared" si="267"/>
        <v>n/a</v>
      </c>
      <c r="AJ874" s="2" t="str">
        <f t="shared" si="250"/>
        <v>2018-19 Summer</v>
      </c>
      <c r="AK874" s="2" t="str">
        <f t="shared" si="251"/>
        <v>2017-18 Winter</v>
      </c>
      <c r="AL874" s="127">
        <v>0</v>
      </c>
    </row>
    <row r="875" spans="1:38">
      <c r="A875" s="46">
        <v>43108</v>
      </c>
      <c r="B875" s="13" t="str">
        <f t="shared" si="252"/>
        <v>Jan</v>
      </c>
      <c r="C875" s="182"/>
      <c r="D875" s="182"/>
      <c r="E875" s="182"/>
      <c r="F875" s="182"/>
      <c r="G875" s="182"/>
      <c r="H875" s="182"/>
      <c r="I875" s="12">
        <f>VLOOKUP($B875,'Gas wholesale lookups'!$A$4:$L$15,'Inputs - Gas wholesale index'!I$2,FALSE)</f>
        <v>208526.18181818182</v>
      </c>
      <c r="J875" s="12">
        <f>VLOOKUP($B875,'Gas wholesale lookups'!$A$4:$L$15,'Inputs - Gas wholesale index'!J$2,FALSE)</f>
        <v>166168.27272727274</v>
      </c>
      <c r="K875" s="12">
        <f>VLOOKUP($B875,'Gas wholesale lookups'!$A$4:$L$15,'Inputs - Gas wholesale index'!K$2,FALSE)</f>
        <v>291847.5</v>
      </c>
      <c r="L875" s="12">
        <f>VLOOKUP($B875,'Gas wholesale lookups'!$A$4:$L$15,'Inputs - Gas wholesale index'!L$2,FALSE)</f>
        <v>332991.45454545453</v>
      </c>
      <c r="M875" s="12">
        <f>VLOOKUP($B875,'Gas wholesale lookups'!$A$4:$L$15,'Inputs - Gas wholesale index'!M$2,FALSE)</f>
        <v>208526.18181818182</v>
      </c>
      <c r="N875" s="12">
        <f>VLOOKUP($B875,'Gas wholesale lookups'!$A$4:$L$15,'Inputs - Gas wholesale index'!N$2,FALSE)</f>
        <v>166168.27272727274</v>
      </c>
      <c r="O875" s="37">
        <f>VLOOKUP($B875,'Gas wholesale lookups'!$A$4:$R$15,'Inputs - Gas wholesale index'!O$2,FALSE)</f>
        <v>1</v>
      </c>
      <c r="P875" s="37">
        <f>VLOOKUP($B875,'Gas wholesale lookups'!$A$4:$R$15,'Inputs - Gas wholesale index'!P$2,FALSE)</f>
        <v>1</v>
      </c>
      <c r="Q875" s="37">
        <f>VLOOKUP($B875,'Gas wholesale lookups'!$A$4:$R$15,'Inputs - Gas wholesale index'!Q$2,FALSE)</f>
        <v>1</v>
      </c>
      <c r="R875" s="37">
        <f>VLOOKUP($B875,'Gas wholesale lookups'!$A$4:$R$15,'Inputs - Gas wholesale index'!R$2,FALSE)</f>
        <v>1</v>
      </c>
      <c r="S875" s="37">
        <f>VLOOKUP($B875,'Gas wholesale lookups'!$A$4:$R$15,'Inputs - Gas wholesale index'!S$2,FALSE)</f>
        <v>0</v>
      </c>
      <c r="T875" s="37">
        <f>VLOOKUP($B875,'Gas wholesale lookups'!$A$4:$R$15,'Inputs - Gas wholesale index'!T$2,FALSE)</f>
        <v>0</v>
      </c>
      <c r="U875" s="12">
        <f t="shared" si="253"/>
        <v>208526.18181818182</v>
      </c>
      <c r="V875" s="12">
        <f t="shared" si="254"/>
        <v>166168.27272727274</v>
      </c>
      <c r="W875" s="12">
        <f t="shared" si="255"/>
        <v>291847.5</v>
      </c>
      <c r="X875" s="12">
        <f t="shared" si="256"/>
        <v>332991.45454545453</v>
      </c>
      <c r="Y875" s="12">
        <f t="shared" si="257"/>
        <v>0</v>
      </c>
      <c r="Z875" s="12">
        <f t="shared" si="258"/>
        <v>0</v>
      </c>
      <c r="AA875" s="12">
        <f t="shared" si="259"/>
        <v>999533.40909090918</v>
      </c>
      <c r="AB875" s="22">
        <f t="shared" si="260"/>
        <v>0</v>
      </c>
      <c r="AC875" s="22">
        <f t="shared" si="261"/>
        <v>0</v>
      </c>
      <c r="AD875" s="22">
        <f t="shared" si="262"/>
        <v>0</v>
      </c>
      <c r="AE875" s="22">
        <f t="shared" si="263"/>
        <v>0</v>
      </c>
      <c r="AF875" s="22">
        <f t="shared" si="264"/>
        <v>0</v>
      </c>
      <c r="AG875" s="22">
        <f t="shared" si="265"/>
        <v>0</v>
      </c>
      <c r="AH875" s="22">
        <f t="shared" si="266"/>
        <v>0</v>
      </c>
      <c r="AI875" s="43" t="str">
        <f t="shared" si="267"/>
        <v>n/a</v>
      </c>
      <c r="AJ875" s="2" t="str">
        <f t="shared" si="250"/>
        <v>2018-19 Summer</v>
      </c>
      <c r="AK875" s="2" t="str">
        <f t="shared" si="251"/>
        <v>2017-18 Winter</v>
      </c>
      <c r="AL875" s="127">
        <v>0</v>
      </c>
    </row>
    <row r="876" spans="1:38">
      <c r="A876" s="46">
        <v>43109</v>
      </c>
      <c r="B876" s="13" t="str">
        <f t="shared" si="252"/>
        <v>Jan</v>
      </c>
      <c r="C876" s="182"/>
      <c r="D876" s="182"/>
      <c r="E876" s="182"/>
      <c r="F876" s="182"/>
      <c r="G876" s="182"/>
      <c r="H876" s="182"/>
      <c r="I876" s="12">
        <f>VLOOKUP($B876,'Gas wholesale lookups'!$A$4:$L$15,'Inputs - Gas wholesale index'!I$2,FALSE)</f>
        <v>208526.18181818182</v>
      </c>
      <c r="J876" s="12">
        <f>VLOOKUP($B876,'Gas wholesale lookups'!$A$4:$L$15,'Inputs - Gas wholesale index'!J$2,FALSE)</f>
        <v>166168.27272727274</v>
      </c>
      <c r="K876" s="12">
        <f>VLOOKUP($B876,'Gas wholesale lookups'!$A$4:$L$15,'Inputs - Gas wholesale index'!K$2,FALSE)</f>
        <v>291847.5</v>
      </c>
      <c r="L876" s="12">
        <f>VLOOKUP($B876,'Gas wholesale lookups'!$A$4:$L$15,'Inputs - Gas wholesale index'!L$2,FALSE)</f>
        <v>332991.45454545453</v>
      </c>
      <c r="M876" s="12">
        <f>VLOOKUP($B876,'Gas wholesale lookups'!$A$4:$L$15,'Inputs - Gas wholesale index'!M$2,FALSE)</f>
        <v>208526.18181818182</v>
      </c>
      <c r="N876" s="12">
        <f>VLOOKUP($B876,'Gas wholesale lookups'!$A$4:$L$15,'Inputs - Gas wholesale index'!N$2,FALSE)</f>
        <v>166168.27272727274</v>
      </c>
      <c r="O876" s="37">
        <f>VLOOKUP($B876,'Gas wholesale lookups'!$A$4:$R$15,'Inputs - Gas wholesale index'!O$2,FALSE)</f>
        <v>1</v>
      </c>
      <c r="P876" s="37">
        <f>VLOOKUP($B876,'Gas wholesale lookups'!$A$4:$R$15,'Inputs - Gas wholesale index'!P$2,FALSE)</f>
        <v>1</v>
      </c>
      <c r="Q876" s="37">
        <f>VLOOKUP($B876,'Gas wholesale lookups'!$A$4:$R$15,'Inputs - Gas wholesale index'!Q$2,FALSE)</f>
        <v>1</v>
      </c>
      <c r="R876" s="37">
        <f>VLOOKUP($B876,'Gas wholesale lookups'!$A$4:$R$15,'Inputs - Gas wholesale index'!R$2,FALSE)</f>
        <v>1</v>
      </c>
      <c r="S876" s="37">
        <f>VLOOKUP($B876,'Gas wholesale lookups'!$A$4:$R$15,'Inputs - Gas wholesale index'!S$2,FALSE)</f>
        <v>0</v>
      </c>
      <c r="T876" s="37">
        <f>VLOOKUP($B876,'Gas wholesale lookups'!$A$4:$R$15,'Inputs - Gas wholesale index'!T$2,FALSE)</f>
        <v>0</v>
      </c>
      <c r="U876" s="12">
        <f t="shared" si="253"/>
        <v>208526.18181818182</v>
      </c>
      <c r="V876" s="12">
        <f t="shared" si="254"/>
        <v>166168.27272727274</v>
      </c>
      <c r="W876" s="12">
        <f t="shared" si="255"/>
        <v>291847.5</v>
      </c>
      <c r="X876" s="12">
        <f t="shared" si="256"/>
        <v>332991.45454545453</v>
      </c>
      <c r="Y876" s="12">
        <f t="shared" si="257"/>
        <v>0</v>
      </c>
      <c r="Z876" s="12">
        <f t="shared" si="258"/>
        <v>0</v>
      </c>
      <c r="AA876" s="12">
        <f t="shared" si="259"/>
        <v>999533.40909090918</v>
      </c>
      <c r="AB876" s="22">
        <f t="shared" si="260"/>
        <v>0</v>
      </c>
      <c r="AC876" s="22">
        <f t="shared" si="261"/>
        <v>0</v>
      </c>
      <c r="AD876" s="22">
        <f t="shared" si="262"/>
        <v>0</v>
      </c>
      <c r="AE876" s="22">
        <f t="shared" si="263"/>
        <v>0</v>
      </c>
      <c r="AF876" s="22">
        <f t="shared" si="264"/>
        <v>0</v>
      </c>
      <c r="AG876" s="22">
        <f t="shared" si="265"/>
        <v>0</v>
      </c>
      <c r="AH876" s="22">
        <f t="shared" si="266"/>
        <v>0</v>
      </c>
      <c r="AI876" s="43" t="str">
        <f t="shared" si="267"/>
        <v>n/a</v>
      </c>
      <c r="AJ876" s="2" t="str">
        <f t="shared" si="250"/>
        <v>2018-19 Summer</v>
      </c>
      <c r="AK876" s="2" t="str">
        <f t="shared" si="251"/>
        <v>2017-18 Winter</v>
      </c>
      <c r="AL876" s="127">
        <v>0</v>
      </c>
    </row>
    <row r="877" spans="1:38">
      <c r="A877" s="46">
        <v>43110</v>
      </c>
      <c r="B877" s="13" t="str">
        <f t="shared" si="252"/>
        <v>Jan</v>
      </c>
      <c r="C877" s="182"/>
      <c r="D877" s="182"/>
      <c r="E877" s="182"/>
      <c r="F877" s="182"/>
      <c r="G877" s="182"/>
      <c r="H877" s="182"/>
      <c r="I877" s="12">
        <f>VLOOKUP($B877,'Gas wholesale lookups'!$A$4:$L$15,'Inputs - Gas wholesale index'!I$2,FALSE)</f>
        <v>208526.18181818182</v>
      </c>
      <c r="J877" s="12">
        <f>VLOOKUP($B877,'Gas wholesale lookups'!$A$4:$L$15,'Inputs - Gas wholesale index'!J$2,FALSE)</f>
        <v>166168.27272727274</v>
      </c>
      <c r="K877" s="12">
        <f>VLOOKUP($B877,'Gas wholesale lookups'!$A$4:$L$15,'Inputs - Gas wholesale index'!K$2,FALSE)</f>
        <v>291847.5</v>
      </c>
      <c r="L877" s="12">
        <f>VLOOKUP($B877,'Gas wholesale lookups'!$A$4:$L$15,'Inputs - Gas wholesale index'!L$2,FALSE)</f>
        <v>332991.45454545453</v>
      </c>
      <c r="M877" s="12">
        <f>VLOOKUP($B877,'Gas wholesale lookups'!$A$4:$L$15,'Inputs - Gas wholesale index'!M$2,FALSE)</f>
        <v>208526.18181818182</v>
      </c>
      <c r="N877" s="12">
        <f>VLOOKUP($B877,'Gas wholesale lookups'!$A$4:$L$15,'Inputs - Gas wholesale index'!N$2,FALSE)</f>
        <v>166168.27272727274</v>
      </c>
      <c r="O877" s="37">
        <f>VLOOKUP($B877,'Gas wholesale lookups'!$A$4:$R$15,'Inputs - Gas wholesale index'!O$2,FALSE)</f>
        <v>1</v>
      </c>
      <c r="P877" s="37">
        <f>VLOOKUP($B877,'Gas wholesale lookups'!$A$4:$R$15,'Inputs - Gas wholesale index'!P$2,FALSE)</f>
        <v>1</v>
      </c>
      <c r="Q877" s="37">
        <f>VLOOKUP($B877,'Gas wholesale lookups'!$A$4:$R$15,'Inputs - Gas wholesale index'!Q$2,FALSE)</f>
        <v>1</v>
      </c>
      <c r="R877" s="37">
        <f>VLOOKUP($B877,'Gas wholesale lookups'!$A$4:$R$15,'Inputs - Gas wholesale index'!R$2,FALSE)</f>
        <v>1</v>
      </c>
      <c r="S877" s="37">
        <f>VLOOKUP($B877,'Gas wholesale lookups'!$A$4:$R$15,'Inputs - Gas wholesale index'!S$2,FALSE)</f>
        <v>0</v>
      </c>
      <c r="T877" s="37">
        <f>VLOOKUP($B877,'Gas wholesale lookups'!$A$4:$R$15,'Inputs - Gas wholesale index'!T$2,FALSE)</f>
        <v>0</v>
      </c>
      <c r="U877" s="12">
        <f t="shared" si="253"/>
        <v>208526.18181818182</v>
      </c>
      <c r="V877" s="12">
        <f t="shared" si="254"/>
        <v>166168.27272727274</v>
      </c>
      <c r="W877" s="12">
        <f t="shared" si="255"/>
        <v>291847.5</v>
      </c>
      <c r="X877" s="12">
        <f t="shared" si="256"/>
        <v>332991.45454545453</v>
      </c>
      <c r="Y877" s="12">
        <f t="shared" si="257"/>
        <v>0</v>
      </c>
      <c r="Z877" s="12">
        <f t="shared" si="258"/>
        <v>0</v>
      </c>
      <c r="AA877" s="12">
        <f t="shared" si="259"/>
        <v>999533.40909090918</v>
      </c>
      <c r="AB877" s="22">
        <f t="shared" si="260"/>
        <v>0</v>
      </c>
      <c r="AC877" s="22">
        <f t="shared" si="261"/>
        <v>0</v>
      </c>
      <c r="AD877" s="22">
        <f t="shared" si="262"/>
        <v>0</v>
      </c>
      <c r="AE877" s="22">
        <f t="shared" si="263"/>
        <v>0</v>
      </c>
      <c r="AF877" s="22">
        <f t="shared" si="264"/>
        <v>0</v>
      </c>
      <c r="AG877" s="22">
        <f t="shared" si="265"/>
        <v>0</v>
      </c>
      <c r="AH877" s="22">
        <f t="shared" si="266"/>
        <v>0</v>
      </c>
      <c r="AI877" s="43" t="str">
        <f t="shared" si="267"/>
        <v>n/a</v>
      </c>
      <c r="AJ877" s="2" t="str">
        <f t="shared" si="250"/>
        <v>2018-19 Summer</v>
      </c>
      <c r="AK877" s="2" t="str">
        <f t="shared" si="251"/>
        <v>2017-18 Winter</v>
      </c>
      <c r="AL877" s="127">
        <v>0</v>
      </c>
    </row>
    <row r="878" spans="1:38">
      <c r="A878" s="46">
        <v>43111</v>
      </c>
      <c r="B878" s="13" t="str">
        <f t="shared" si="252"/>
        <v>Jan</v>
      </c>
      <c r="C878" s="182"/>
      <c r="D878" s="182"/>
      <c r="E878" s="182"/>
      <c r="F878" s="182"/>
      <c r="G878" s="182"/>
      <c r="H878" s="182"/>
      <c r="I878" s="12">
        <f>VLOOKUP($B878,'Gas wholesale lookups'!$A$4:$L$15,'Inputs - Gas wholesale index'!I$2,FALSE)</f>
        <v>208526.18181818182</v>
      </c>
      <c r="J878" s="12">
        <f>VLOOKUP($B878,'Gas wholesale lookups'!$A$4:$L$15,'Inputs - Gas wholesale index'!J$2,FALSE)</f>
        <v>166168.27272727274</v>
      </c>
      <c r="K878" s="12">
        <f>VLOOKUP($B878,'Gas wholesale lookups'!$A$4:$L$15,'Inputs - Gas wholesale index'!K$2,FALSE)</f>
        <v>291847.5</v>
      </c>
      <c r="L878" s="12">
        <f>VLOOKUP($B878,'Gas wholesale lookups'!$A$4:$L$15,'Inputs - Gas wholesale index'!L$2,FALSE)</f>
        <v>332991.45454545453</v>
      </c>
      <c r="M878" s="12">
        <f>VLOOKUP($B878,'Gas wholesale lookups'!$A$4:$L$15,'Inputs - Gas wholesale index'!M$2,FALSE)</f>
        <v>208526.18181818182</v>
      </c>
      <c r="N878" s="12">
        <f>VLOOKUP($B878,'Gas wholesale lookups'!$A$4:$L$15,'Inputs - Gas wholesale index'!N$2,FALSE)</f>
        <v>166168.27272727274</v>
      </c>
      <c r="O878" s="37">
        <f>VLOOKUP($B878,'Gas wholesale lookups'!$A$4:$R$15,'Inputs - Gas wholesale index'!O$2,FALSE)</f>
        <v>1</v>
      </c>
      <c r="P878" s="37">
        <f>VLOOKUP($B878,'Gas wholesale lookups'!$A$4:$R$15,'Inputs - Gas wholesale index'!P$2,FALSE)</f>
        <v>1</v>
      </c>
      <c r="Q878" s="37">
        <f>VLOOKUP($B878,'Gas wholesale lookups'!$A$4:$R$15,'Inputs - Gas wholesale index'!Q$2,FALSE)</f>
        <v>1</v>
      </c>
      <c r="R878" s="37">
        <f>VLOOKUP($B878,'Gas wholesale lookups'!$A$4:$R$15,'Inputs - Gas wholesale index'!R$2,FALSE)</f>
        <v>1</v>
      </c>
      <c r="S878" s="37">
        <f>VLOOKUP($B878,'Gas wholesale lookups'!$A$4:$R$15,'Inputs - Gas wholesale index'!S$2,FALSE)</f>
        <v>0</v>
      </c>
      <c r="T878" s="37">
        <f>VLOOKUP($B878,'Gas wholesale lookups'!$A$4:$R$15,'Inputs - Gas wholesale index'!T$2,FALSE)</f>
        <v>0</v>
      </c>
      <c r="U878" s="12">
        <f t="shared" si="253"/>
        <v>208526.18181818182</v>
      </c>
      <c r="V878" s="12">
        <f t="shared" si="254"/>
        <v>166168.27272727274</v>
      </c>
      <c r="W878" s="12">
        <f t="shared" si="255"/>
        <v>291847.5</v>
      </c>
      <c r="X878" s="12">
        <f t="shared" si="256"/>
        <v>332991.45454545453</v>
      </c>
      <c r="Y878" s="12">
        <f t="shared" si="257"/>
        <v>0</v>
      </c>
      <c r="Z878" s="12">
        <f t="shared" si="258"/>
        <v>0</v>
      </c>
      <c r="AA878" s="12">
        <f t="shared" si="259"/>
        <v>999533.40909090918</v>
      </c>
      <c r="AB878" s="22">
        <f t="shared" si="260"/>
        <v>0</v>
      </c>
      <c r="AC878" s="22">
        <f t="shared" si="261"/>
        <v>0</v>
      </c>
      <c r="AD878" s="22">
        <f t="shared" si="262"/>
        <v>0</v>
      </c>
      <c r="AE878" s="22">
        <f t="shared" si="263"/>
        <v>0</v>
      </c>
      <c r="AF878" s="22">
        <f t="shared" si="264"/>
        <v>0</v>
      </c>
      <c r="AG878" s="22">
        <f t="shared" si="265"/>
        <v>0</v>
      </c>
      <c r="AH878" s="22">
        <f t="shared" si="266"/>
        <v>0</v>
      </c>
      <c r="AI878" s="43" t="str">
        <f t="shared" si="267"/>
        <v>n/a</v>
      </c>
      <c r="AJ878" s="2" t="str">
        <f t="shared" si="250"/>
        <v>2018-19 Summer</v>
      </c>
      <c r="AK878" s="2" t="str">
        <f t="shared" si="251"/>
        <v>2017-18 Winter</v>
      </c>
      <c r="AL878" s="127">
        <v>0</v>
      </c>
    </row>
    <row r="879" spans="1:38">
      <c r="A879" s="46">
        <v>43112</v>
      </c>
      <c r="B879" s="13" t="str">
        <f t="shared" si="252"/>
        <v>Jan</v>
      </c>
      <c r="C879" s="182"/>
      <c r="D879" s="182"/>
      <c r="E879" s="182"/>
      <c r="F879" s="182"/>
      <c r="G879" s="182"/>
      <c r="H879" s="182"/>
      <c r="I879" s="12">
        <f>VLOOKUP($B879,'Gas wholesale lookups'!$A$4:$L$15,'Inputs - Gas wholesale index'!I$2,FALSE)</f>
        <v>208526.18181818182</v>
      </c>
      <c r="J879" s="12">
        <f>VLOOKUP($B879,'Gas wholesale lookups'!$A$4:$L$15,'Inputs - Gas wholesale index'!J$2,FALSE)</f>
        <v>166168.27272727274</v>
      </c>
      <c r="K879" s="12">
        <f>VLOOKUP($B879,'Gas wholesale lookups'!$A$4:$L$15,'Inputs - Gas wholesale index'!K$2,FALSE)</f>
        <v>291847.5</v>
      </c>
      <c r="L879" s="12">
        <f>VLOOKUP($B879,'Gas wholesale lookups'!$A$4:$L$15,'Inputs - Gas wholesale index'!L$2,FALSE)</f>
        <v>332991.45454545453</v>
      </c>
      <c r="M879" s="12">
        <f>VLOOKUP($B879,'Gas wholesale lookups'!$A$4:$L$15,'Inputs - Gas wholesale index'!M$2,FALSE)</f>
        <v>208526.18181818182</v>
      </c>
      <c r="N879" s="12">
        <f>VLOOKUP($B879,'Gas wholesale lookups'!$A$4:$L$15,'Inputs - Gas wholesale index'!N$2,FALSE)</f>
        <v>166168.27272727274</v>
      </c>
      <c r="O879" s="37">
        <f>VLOOKUP($B879,'Gas wholesale lookups'!$A$4:$R$15,'Inputs - Gas wholesale index'!O$2,FALSE)</f>
        <v>1</v>
      </c>
      <c r="P879" s="37">
        <f>VLOOKUP($B879,'Gas wholesale lookups'!$A$4:$R$15,'Inputs - Gas wholesale index'!P$2,FALSE)</f>
        <v>1</v>
      </c>
      <c r="Q879" s="37">
        <f>VLOOKUP($B879,'Gas wholesale lookups'!$A$4:$R$15,'Inputs - Gas wholesale index'!Q$2,FALSE)</f>
        <v>1</v>
      </c>
      <c r="R879" s="37">
        <f>VLOOKUP($B879,'Gas wholesale lookups'!$A$4:$R$15,'Inputs - Gas wholesale index'!R$2,FALSE)</f>
        <v>1</v>
      </c>
      <c r="S879" s="37">
        <f>VLOOKUP($B879,'Gas wholesale lookups'!$A$4:$R$15,'Inputs - Gas wholesale index'!S$2,FALSE)</f>
        <v>0</v>
      </c>
      <c r="T879" s="37">
        <f>VLOOKUP($B879,'Gas wholesale lookups'!$A$4:$R$15,'Inputs - Gas wholesale index'!T$2,FALSE)</f>
        <v>0</v>
      </c>
      <c r="U879" s="12">
        <f t="shared" si="253"/>
        <v>208526.18181818182</v>
      </c>
      <c r="V879" s="12">
        <f t="shared" si="254"/>
        <v>166168.27272727274</v>
      </c>
      <c r="W879" s="12">
        <f t="shared" si="255"/>
        <v>291847.5</v>
      </c>
      <c r="X879" s="12">
        <f t="shared" si="256"/>
        <v>332991.45454545453</v>
      </c>
      <c r="Y879" s="12">
        <f t="shared" si="257"/>
        <v>0</v>
      </c>
      <c r="Z879" s="12">
        <f t="shared" si="258"/>
        <v>0</v>
      </c>
      <c r="AA879" s="12">
        <f t="shared" si="259"/>
        <v>999533.40909090918</v>
      </c>
      <c r="AB879" s="22">
        <f t="shared" si="260"/>
        <v>0</v>
      </c>
      <c r="AC879" s="22">
        <f t="shared" si="261"/>
        <v>0</v>
      </c>
      <c r="AD879" s="22">
        <f t="shared" si="262"/>
        <v>0</v>
      </c>
      <c r="AE879" s="22">
        <f t="shared" si="263"/>
        <v>0</v>
      </c>
      <c r="AF879" s="22">
        <f t="shared" si="264"/>
        <v>0</v>
      </c>
      <c r="AG879" s="22">
        <f t="shared" si="265"/>
        <v>0</v>
      </c>
      <c r="AH879" s="22">
        <f t="shared" si="266"/>
        <v>0</v>
      </c>
      <c r="AI879" s="43" t="str">
        <f t="shared" si="267"/>
        <v>n/a</v>
      </c>
      <c r="AJ879" s="2" t="str">
        <f t="shared" si="250"/>
        <v>2018-19 Summer</v>
      </c>
      <c r="AK879" s="2" t="str">
        <f t="shared" si="251"/>
        <v>2017-18 Winter</v>
      </c>
      <c r="AL879" s="127">
        <v>0</v>
      </c>
    </row>
    <row r="880" spans="1:38">
      <c r="A880" s="46">
        <v>43115</v>
      </c>
      <c r="B880" s="13" t="str">
        <f t="shared" si="252"/>
        <v>Jan</v>
      </c>
      <c r="C880" s="182"/>
      <c r="D880" s="182"/>
      <c r="E880" s="182"/>
      <c r="F880" s="182"/>
      <c r="G880" s="182"/>
      <c r="H880" s="182"/>
      <c r="I880" s="12">
        <f>VLOOKUP($B880,'Gas wholesale lookups'!$A$4:$L$15,'Inputs - Gas wholesale index'!I$2,FALSE)</f>
        <v>208526.18181818182</v>
      </c>
      <c r="J880" s="12">
        <f>VLOOKUP($B880,'Gas wholesale lookups'!$A$4:$L$15,'Inputs - Gas wholesale index'!J$2,FALSE)</f>
        <v>166168.27272727274</v>
      </c>
      <c r="K880" s="12">
        <f>VLOOKUP($B880,'Gas wholesale lookups'!$A$4:$L$15,'Inputs - Gas wholesale index'!K$2,FALSE)</f>
        <v>291847.5</v>
      </c>
      <c r="L880" s="12">
        <f>VLOOKUP($B880,'Gas wholesale lookups'!$A$4:$L$15,'Inputs - Gas wholesale index'!L$2,FALSE)</f>
        <v>332991.45454545453</v>
      </c>
      <c r="M880" s="12">
        <f>VLOOKUP($B880,'Gas wholesale lookups'!$A$4:$L$15,'Inputs - Gas wholesale index'!M$2,FALSE)</f>
        <v>208526.18181818182</v>
      </c>
      <c r="N880" s="12">
        <f>VLOOKUP($B880,'Gas wholesale lookups'!$A$4:$L$15,'Inputs - Gas wholesale index'!N$2,FALSE)</f>
        <v>166168.27272727274</v>
      </c>
      <c r="O880" s="37">
        <f>VLOOKUP($B880,'Gas wholesale lookups'!$A$4:$R$15,'Inputs - Gas wholesale index'!O$2,FALSE)</f>
        <v>1</v>
      </c>
      <c r="P880" s="37">
        <f>VLOOKUP($B880,'Gas wholesale lookups'!$A$4:$R$15,'Inputs - Gas wholesale index'!P$2,FALSE)</f>
        <v>1</v>
      </c>
      <c r="Q880" s="37">
        <f>VLOOKUP($B880,'Gas wholesale lookups'!$A$4:$R$15,'Inputs - Gas wholesale index'!Q$2,FALSE)</f>
        <v>1</v>
      </c>
      <c r="R880" s="37">
        <f>VLOOKUP($B880,'Gas wholesale lookups'!$A$4:$R$15,'Inputs - Gas wholesale index'!R$2,FALSE)</f>
        <v>1</v>
      </c>
      <c r="S880" s="37">
        <f>VLOOKUP($B880,'Gas wholesale lookups'!$A$4:$R$15,'Inputs - Gas wholesale index'!S$2,FALSE)</f>
        <v>0</v>
      </c>
      <c r="T880" s="37">
        <f>VLOOKUP($B880,'Gas wholesale lookups'!$A$4:$R$15,'Inputs - Gas wholesale index'!T$2,FALSE)</f>
        <v>0</v>
      </c>
      <c r="U880" s="12">
        <f t="shared" si="253"/>
        <v>208526.18181818182</v>
      </c>
      <c r="V880" s="12">
        <f t="shared" si="254"/>
        <v>166168.27272727274</v>
      </c>
      <c r="W880" s="12">
        <f t="shared" si="255"/>
        <v>291847.5</v>
      </c>
      <c r="X880" s="12">
        <f t="shared" si="256"/>
        <v>332991.45454545453</v>
      </c>
      <c r="Y880" s="12">
        <f t="shared" si="257"/>
        <v>0</v>
      </c>
      <c r="Z880" s="12">
        <f t="shared" si="258"/>
        <v>0</v>
      </c>
      <c r="AA880" s="12">
        <f t="shared" si="259"/>
        <v>999533.40909090918</v>
      </c>
      <c r="AB880" s="22">
        <f t="shared" si="260"/>
        <v>0</v>
      </c>
      <c r="AC880" s="22">
        <f t="shared" si="261"/>
        <v>0</v>
      </c>
      <c r="AD880" s="22">
        <f t="shared" si="262"/>
        <v>0</v>
      </c>
      <c r="AE880" s="22">
        <f t="shared" si="263"/>
        <v>0</v>
      </c>
      <c r="AF880" s="22">
        <f t="shared" si="264"/>
        <v>0</v>
      </c>
      <c r="AG880" s="22">
        <f t="shared" si="265"/>
        <v>0</v>
      </c>
      <c r="AH880" s="22">
        <f t="shared" si="266"/>
        <v>0</v>
      </c>
      <c r="AI880" s="43" t="str">
        <f t="shared" si="267"/>
        <v>n/a</v>
      </c>
      <c r="AJ880" s="2" t="str">
        <f t="shared" si="250"/>
        <v>2018-19 Summer</v>
      </c>
      <c r="AK880" s="2" t="str">
        <f t="shared" si="251"/>
        <v>2017-18 Winter</v>
      </c>
      <c r="AL880" s="127">
        <v>0</v>
      </c>
    </row>
    <row r="881" spans="1:38">
      <c r="A881" s="46">
        <v>43116</v>
      </c>
      <c r="B881" s="13" t="str">
        <f t="shared" si="252"/>
        <v>Jan</v>
      </c>
      <c r="C881" s="182"/>
      <c r="D881" s="182"/>
      <c r="E881" s="182"/>
      <c r="F881" s="182"/>
      <c r="G881" s="182"/>
      <c r="H881" s="182"/>
      <c r="I881" s="12">
        <f>VLOOKUP($B881,'Gas wholesale lookups'!$A$4:$L$15,'Inputs - Gas wholesale index'!I$2,FALSE)</f>
        <v>208526.18181818182</v>
      </c>
      <c r="J881" s="12">
        <f>VLOOKUP($B881,'Gas wholesale lookups'!$A$4:$L$15,'Inputs - Gas wholesale index'!J$2,FALSE)</f>
        <v>166168.27272727274</v>
      </c>
      <c r="K881" s="12">
        <f>VLOOKUP($B881,'Gas wholesale lookups'!$A$4:$L$15,'Inputs - Gas wholesale index'!K$2,FALSE)</f>
        <v>291847.5</v>
      </c>
      <c r="L881" s="12">
        <f>VLOOKUP($B881,'Gas wholesale lookups'!$A$4:$L$15,'Inputs - Gas wholesale index'!L$2,FALSE)</f>
        <v>332991.45454545453</v>
      </c>
      <c r="M881" s="12">
        <f>VLOOKUP($B881,'Gas wholesale lookups'!$A$4:$L$15,'Inputs - Gas wholesale index'!M$2,FALSE)</f>
        <v>208526.18181818182</v>
      </c>
      <c r="N881" s="12">
        <f>VLOOKUP($B881,'Gas wholesale lookups'!$A$4:$L$15,'Inputs - Gas wholesale index'!N$2,FALSE)</f>
        <v>166168.27272727274</v>
      </c>
      <c r="O881" s="37">
        <f>VLOOKUP($B881,'Gas wholesale lookups'!$A$4:$R$15,'Inputs - Gas wholesale index'!O$2,FALSE)</f>
        <v>1</v>
      </c>
      <c r="P881" s="37">
        <f>VLOOKUP($B881,'Gas wholesale lookups'!$A$4:$R$15,'Inputs - Gas wholesale index'!P$2,FALSE)</f>
        <v>1</v>
      </c>
      <c r="Q881" s="37">
        <f>VLOOKUP($B881,'Gas wholesale lookups'!$A$4:$R$15,'Inputs - Gas wholesale index'!Q$2,FALSE)</f>
        <v>1</v>
      </c>
      <c r="R881" s="37">
        <f>VLOOKUP($B881,'Gas wholesale lookups'!$A$4:$R$15,'Inputs - Gas wholesale index'!R$2,FALSE)</f>
        <v>1</v>
      </c>
      <c r="S881" s="37">
        <f>VLOOKUP($B881,'Gas wholesale lookups'!$A$4:$R$15,'Inputs - Gas wholesale index'!S$2,FALSE)</f>
        <v>0</v>
      </c>
      <c r="T881" s="37">
        <f>VLOOKUP($B881,'Gas wholesale lookups'!$A$4:$R$15,'Inputs - Gas wholesale index'!T$2,FALSE)</f>
        <v>0</v>
      </c>
      <c r="U881" s="12">
        <f t="shared" si="253"/>
        <v>208526.18181818182</v>
      </c>
      <c r="V881" s="12">
        <f t="shared" si="254"/>
        <v>166168.27272727274</v>
      </c>
      <c r="W881" s="12">
        <f t="shared" si="255"/>
        <v>291847.5</v>
      </c>
      <c r="X881" s="12">
        <f t="shared" si="256"/>
        <v>332991.45454545453</v>
      </c>
      <c r="Y881" s="12">
        <f t="shared" si="257"/>
        <v>0</v>
      </c>
      <c r="Z881" s="12">
        <f t="shared" si="258"/>
        <v>0</v>
      </c>
      <c r="AA881" s="12">
        <f t="shared" si="259"/>
        <v>999533.40909090918</v>
      </c>
      <c r="AB881" s="22">
        <f t="shared" si="260"/>
        <v>0</v>
      </c>
      <c r="AC881" s="22">
        <f t="shared" si="261"/>
        <v>0</v>
      </c>
      <c r="AD881" s="22">
        <f t="shared" si="262"/>
        <v>0</v>
      </c>
      <c r="AE881" s="22">
        <f t="shared" si="263"/>
        <v>0</v>
      </c>
      <c r="AF881" s="22">
        <f t="shared" si="264"/>
        <v>0</v>
      </c>
      <c r="AG881" s="22">
        <f t="shared" si="265"/>
        <v>0</v>
      </c>
      <c r="AH881" s="22">
        <f t="shared" si="266"/>
        <v>0</v>
      </c>
      <c r="AI881" s="43" t="str">
        <f t="shared" si="267"/>
        <v>n/a</v>
      </c>
      <c r="AJ881" s="2" t="str">
        <f t="shared" si="250"/>
        <v>2018-19 Summer</v>
      </c>
      <c r="AK881" s="2" t="str">
        <f t="shared" si="251"/>
        <v>2017-18 Winter</v>
      </c>
      <c r="AL881" s="127">
        <v>0</v>
      </c>
    </row>
    <row r="882" spans="1:38">
      <c r="A882" s="46">
        <v>43117</v>
      </c>
      <c r="B882" s="13" t="str">
        <f t="shared" si="252"/>
        <v>Jan</v>
      </c>
      <c r="C882" s="182"/>
      <c r="D882" s="182"/>
      <c r="E882" s="182"/>
      <c r="F882" s="182"/>
      <c r="G882" s="182"/>
      <c r="H882" s="182"/>
      <c r="I882" s="12">
        <f>VLOOKUP($B882,'Gas wholesale lookups'!$A$4:$L$15,'Inputs - Gas wholesale index'!I$2,FALSE)</f>
        <v>208526.18181818182</v>
      </c>
      <c r="J882" s="12">
        <f>VLOOKUP($B882,'Gas wholesale lookups'!$A$4:$L$15,'Inputs - Gas wholesale index'!J$2,FALSE)</f>
        <v>166168.27272727274</v>
      </c>
      <c r="K882" s="12">
        <f>VLOOKUP($B882,'Gas wholesale lookups'!$A$4:$L$15,'Inputs - Gas wholesale index'!K$2,FALSE)</f>
        <v>291847.5</v>
      </c>
      <c r="L882" s="12">
        <f>VLOOKUP($B882,'Gas wholesale lookups'!$A$4:$L$15,'Inputs - Gas wholesale index'!L$2,FALSE)</f>
        <v>332991.45454545453</v>
      </c>
      <c r="M882" s="12">
        <f>VLOOKUP($B882,'Gas wholesale lookups'!$A$4:$L$15,'Inputs - Gas wholesale index'!M$2,FALSE)</f>
        <v>208526.18181818182</v>
      </c>
      <c r="N882" s="12">
        <f>VLOOKUP($B882,'Gas wholesale lookups'!$A$4:$L$15,'Inputs - Gas wholesale index'!N$2,FALSE)</f>
        <v>166168.27272727274</v>
      </c>
      <c r="O882" s="37">
        <f>VLOOKUP($B882,'Gas wholesale lookups'!$A$4:$R$15,'Inputs - Gas wholesale index'!O$2,FALSE)</f>
        <v>1</v>
      </c>
      <c r="P882" s="37">
        <f>VLOOKUP($B882,'Gas wholesale lookups'!$A$4:$R$15,'Inputs - Gas wholesale index'!P$2,FALSE)</f>
        <v>1</v>
      </c>
      <c r="Q882" s="37">
        <f>VLOOKUP($B882,'Gas wholesale lookups'!$A$4:$R$15,'Inputs - Gas wholesale index'!Q$2,FALSE)</f>
        <v>1</v>
      </c>
      <c r="R882" s="37">
        <f>VLOOKUP($B882,'Gas wholesale lookups'!$A$4:$R$15,'Inputs - Gas wholesale index'!R$2,FALSE)</f>
        <v>1</v>
      </c>
      <c r="S882" s="37">
        <f>VLOOKUP($B882,'Gas wholesale lookups'!$A$4:$R$15,'Inputs - Gas wholesale index'!S$2,FALSE)</f>
        <v>0</v>
      </c>
      <c r="T882" s="37">
        <f>VLOOKUP($B882,'Gas wholesale lookups'!$A$4:$R$15,'Inputs - Gas wholesale index'!T$2,FALSE)</f>
        <v>0</v>
      </c>
      <c r="U882" s="12">
        <f t="shared" si="253"/>
        <v>208526.18181818182</v>
      </c>
      <c r="V882" s="12">
        <f t="shared" si="254"/>
        <v>166168.27272727274</v>
      </c>
      <c r="W882" s="12">
        <f t="shared" si="255"/>
        <v>291847.5</v>
      </c>
      <c r="X882" s="12">
        <f t="shared" si="256"/>
        <v>332991.45454545453</v>
      </c>
      <c r="Y882" s="12">
        <f t="shared" si="257"/>
        <v>0</v>
      </c>
      <c r="Z882" s="12">
        <f t="shared" si="258"/>
        <v>0</v>
      </c>
      <c r="AA882" s="12">
        <f t="shared" si="259"/>
        <v>999533.40909090918</v>
      </c>
      <c r="AB882" s="22">
        <f t="shared" si="260"/>
        <v>0</v>
      </c>
      <c r="AC882" s="22">
        <f t="shared" si="261"/>
        <v>0</v>
      </c>
      <c r="AD882" s="22">
        <f t="shared" si="262"/>
        <v>0</v>
      </c>
      <c r="AE882" s="22">
        <f t="shared" si="263"/>
        <v>0</v>
      </c>
      <c r="AF882" s="22">
        <f t="shared" si="264"/>
        <v>0</v>
      </c>
      <c r="AG882" s="22">
        <f t="shared" si="265"/>
        <v>0</v>
      </c>
      <c r="AH882" s="22">
        <f t="shared" si="266"/>
        <v>0</v>
      </c>
      <c r="AI882" s="43" t="str">
        <f t="shared" si="267"/>
        <v>n/a</v>
      </c>
      <c r="AJ882" s="2" t="str">
        <f t="shared" si="250"/>
        <v>2018-19 Summer</v>
      </c>
      <c r="AK882" s="2" t="str">
        <f t="shared" si="251"/>
        <v>2017-18 Winter</v>
      </c>
      <c r="AL882" s="127">
        <v>0</v>
      </c>
    </row>
    <row r="883" spans="1:38">
      <c r="A883" s="46">
        <v>43118</v>
      </c>
      <c r="B883" s="13" t="str">
        <f t="shared" si="252"/>
        <v>Jan</v>
      </c>
      <c r="C883" s="182"/>
      <c r="D883" s="182"/>
      <c r="E883" s="182"/>
      <c r="F883" s="182"/>
      <c r="G883" s="182"/>
      <c r="H883" s="182"/>
      <c r="I883" s="12">
        <f>VLOOKUP($B883,'Gas wholesale lookups'!$A$4:$L$15,'Inputs - Gas wholesale index'!I$2,FALSE)</f>
        <v>208526.18181818182</v>
      </c>
      <c r="J883" s="12">
        <f>VLOOKUP($B883,'Gas wholesale lookups'!$A$4:$L$15,'Inputs - Gas wholesale index'!J$2,FALSE)</f>
        <v>166168.27272727274</v>
      </c>
      <c r="K883" s="12">
        <f>VLOOKUP($B883,'Gas wholesale lookups'!$A$4:$L$15,'Inputs - Gas wholesale index'!K$2,FALSE)</f>
        <v>291847.5</v>
      </c>
      <c r="L883" s="12">
        <f>VLOOKUP($B883,'Gas wholesale lookups'!$A$4:$L$15,'Inputs - Gas wholesale index'!L$2,FALSE)</f>
        <v>332991.45454545453</v>
      </c>
      <c r="M883" s="12">
        <f>VLOOKUP($B883,'Gas wholesale lookups'!$A$4:$L$15,'Inputs - Gas wholesale index'!M$2,FALSE)</f>
        <v>208526.18181818182</v>
      </c>
      <c r="N883" s="12">
        <f>VLOOKUP($B883,'Gas wholesale lookups'!$A$4:$L$15,'Inputs - Gas wholesale index'!N$2,FALSE)</f>
        <v>166168.27272727274</v>
      </c>
      <c r="O883" s="37">
        <f>VLOOKUP($B883,'Gas wholesale lookups'!$A$4:$R$15,'Inputs - Gas wholesale index'!O$2,FALSE)</f>
        <v>1</v>
      </c>
      <c r="P883" s="37">
        <f>VLOOKUP($B883,'Gas wholesale lookups'!$A$4:$R$15,'Inputs - Gas wholesale index'!P$2,FALSE)</f>
        <v>1</v>
      </c>
      <c r="Q883" s="37">
        <f>VLOOKUP($B883,'Gas wholesale lookups'!$A$4:$R$15,'Inputs - Gas wholesale index'!Q$2,FALSE)</f>
        <v>1</v>
      </c>
      <c r="R883" s="37">
        <f>VLOOKUP($B883,'Gas wholesale lookups'!$A$4:$R$15,'Inputs - Gas wholesale index'!R$2,FALSE)</f>
        <v>1</v>
      </c>
      <c r="S883" s="37">
        <f>VLOOKUP($B883,'Gas wholesale lookups'!$A$4:$R$15,'Inputs - Gas wholesale index'!S$2,FALSE)</f>
        <v>0</v>
      </c>
      <c r="T883" s="37">
        <f>VLOOKUP($B883,'Gas wholesale lookups'!$A$4:$R$15,'Inputs - Gas wholesale index'!T$2,FALSE)</f>
        <v>0</v>
      </c>
      <c r="U883" s="12">
        <f t="shared" si="253"/>
        <v>208526.18181818182</v>
      </c>
      <c r="V883" s="12">
        <f t="shared" si="254"/>
        <v>166168.27272727274</v>
      </c>
      <c r="W883" s="12">
        <f t="shared" si="255"/>
        <v>291847.5</v>
      </c>
      <c r="X883" s="12">
        <f t="shared" si="256"/>
        <v>332991.45454545453</v>
      </c>
      <c r="Y883" s="12">
        <f t="shared" si="257"/>
        <v>0</v>
      </c>
      <c r="Z883" s="12">
        <f t="shared" si="258"/>
        <v>0</v>
      </c>
      <c r="AA883" s="12">
        <f t="shared" si="259"/>
        <v>999533.40909090918</v>
      </c>
      <c r="AB883" s="22">
        <f t="shared" si="260"/>
        <v>0</v>
      </c>
      <c r="AC883" s="22">
        <f t="shared" si="261"/>
        <v>0</v>
      </c>
      <c r="AD883" s="22">
        <f t="shared" si="262"/>
        <v>0</v>
      </c>
      <c r="AE883" s="22">
        <f t="shared" si="263"/>
        <v>0</v>
      </c>
      <c r="AF883" s="22">
        <f t="shared" si="264"/>
        <v>0</v>
      </c>
      <c r="AG883" s="22">
        <f t="shared" si="265"/>
        <v>0</v>
      </c>
      <c r="AH883" s="22">
        <f t="shared" si="266"/>
        <v>0</v>
      </c>
      <c r="AI883" s="43" t="str">
        <f t="shared" si="267"/>
        <v>n/a</v>
      </c>
      <c r="AJ883" s="2" t="str">
        <f t="shared" si="250"/>
        <v>2018-19 Summer</v>
      </c>
      <c r="AK883" s="2" t="str">
        <f t="shared" si="251"/>
        <v>2017-18 Winter</v>
      </c>
      <c r="AL883" s="127">
        <v>0</v>
      </c>
    </row>
    <row r="884" spans="1:38">
      <c r="A884" s="46">
        <v>43119</v>
      </c>
      <c r="B884" s="13" t="str">
        <f t="shared" si="252"/>
        <v>Jan</v>
      </c>
      <c r="C884" s="182"/>
      <c r="D884" s="182"/>
      <c r="E884" s="182"/>
      <c r="F884" s="182"/>
      <c r="G884" s="182"/>
      <c r="H884" s="182"/>
      <c r="I884" s="12">
        <f>VLOOKUP($B884,'Gas wholesale lookups'!$A$4:$L$15,'Inputs - Gas wholesale index'!I$2,FALSE)</f>
        <v>208526.18181818182</v>
      </c>
      <c r="J884" s="12">
        <f>VLOOKUP($B884,'Gas wholesale lookups'!$A$4:$L$15,'Inputs - Gas wholesale index'!J$2,FALSE)</f>
        <v>166168.27272727274</v>
      </c>
      <c r="K884" s="12">
        <f>VLOOKUP($B884,'Gas wholesale lookups'!$A$4:$L$15,'Inputs - Gas wholesale index'!K$2,FALSE)</f>
        <v>291847.5</v>
      </c>
      <c r="L884" s="12">
        <f>VLOOKUP($B884,'Gas wholesale lookups'!$A$4:$L$15,'Inputs - Gas wholesale index'!L$2,FALSE)</f>
        <v>332991.45454545453</v>
      </c>
      <c r="M884" s="12">
        <f>VLOOKUP($B884,'Gas wholesale lookups'!$A$4:$L$15,'Inputs - Gas wholesale index'!M$2,FALSE)</f>
        <v>208526.18181818182</v>
      </c>
      <c r="N884" s="12">
        <f>VLOOKUP($B884,'Gas wholesale lookups'!$A$4:$L$15,'Inputs - Gas wholesale index'!N$2,FALSE)</f>
        <v>166168.27272727274</v>
      </c>
      <c r="O884" s="37">
        <f>VLOOKUP($B884,'Gas wholesale lookups'!$A$4:$R$15,'Inputs - Gas wholesale index'!O$2,FALSE)</f>
        <v>1</v>
      </c>
      <c r="P884" s="37">
        <f>VLOOKUP($B884,'Gas wholesale lookups'!$A$4:$R$15,'Inputs - Gas wholesale index'!P$2,FALSE)</f>
        <v>1</v>
      </c>
      <c r="Q884" s="37">
        <f>VLOOKUP($B884,'Gas wholesale lookups'!$A$4:$R$15,'Inputs - Gas wholesale index'!Q$2,FALSE)</f>
        <v>1</v>
      </c>
      <c r="R884" s="37">
        <f>VLOOKUP($B884,'Gas wholesale lookups'!$A$4:$R$15,'Inputs - Gas wholesale index'!R$2,FALSE)</f>
        <v>1</v>
      </c>
      <c r="S884" s="37">
        <f>VLOOKUP($B884,'Gas wholesale lookups'!$A$4:$R$15,'Inputs - Gas wholesale index'!S$2,FALSE)</f>
        <v>0</v>
      </c>
      <c r="T884" s="37">
        <f>VLOOKUP($B884,'Gas wholesale lookups'!$A$4:$R$15,'Inputs - Gas wholesale index'!T$2,FALSE)</f>
        <v>0</v>
      </c>
      <c r="U884" s="12">
        <f t="shared" si="253"/>
        <v>208526.18181818182</v>
      </c>
      <c r="V884" s="12">
        <f t="shared" si="254"/>
        <v>166168.27272727274</v>
      </c>
      <c r="W884" s="12">
        <f t="shared" si="255"/>
        <v>291847.5</v>
      </c>
      <c r="X884" s="12">
        <f t="shared" si="256"/>
        <v>332991.45454545453</v>
      </c>
      <c r="Y884" s="12">
        <f t="shared" si="257"/>
        <v>0</v>
      </c>
      <c r="Z884" s="12">
        <f t="shared" si="258"/>
        <v>0</v>
      </c>
      <c r="AA884" s="12">
        <f t="shared" si="259"/>
        <v>999533.40909090918</v>
      </c>
      <c r="AB884" s="22">
        <f t="shared" si="260"/>
        <v>0</v>
      </c>
      <c r="AC884" s="22">
        <f t="shared" si="261"/>
        <v>0</v>
      </c>
      <c r="AD884" s="22">
        <f t="shared" si="262"/>
        <v>0</v>
      </c>
      <c r="AE884" s="22">
        <f t="shared" si="263"/>
        <v>0</v>
      </c>
      <c r="AF884" s="22">
        <f t="shared" si="264"/>
        <v>0</v>
      </c>
      <c r="AG884" s="22">
        <f t="shared" si="265"/>
        <v>0</v>
      </c>
      <c r="AH884" s="22">
        <f t="shared" si="266"/>
        <v>0</v>
      </c>
      <c r="AI884" s="43" t="str">
        <f t="shared" si="267"/>
        <v>n/a</v>
      </c>
      <c r="AJ884" s="2" t="str">
        <f t="shared" ref="AJ884:AJ947" si="268">IF(AND(MONTH(A884)=8,MONTH(A883)=7),YEAR(A884)+1&amp;"-"&amp;YEAR(A884)-1998&amp;" Summer",IF(AND(MONTH(A884)=2,MONTH(A883)=1),YEAR(A884)&amp;"-"&amp;YEAR(A884)-1999&amp;" Winter",AJ883))</f>
        <v>2018-19 Summer</v>
      </c>
      <c r="AK884" s="2" t="str">
        <f t="shared" ref="AK884:AK947" si="269">IF(AND(MONTH(A884)=4,MONTH(A883)=3),YEAR(A884)&amp;"-"&amp;YEAR(A884)-1999&amp;" Summer",IF(AND(MONTH(A884)=10,MONTH(A883)=9),YEAR(A884)&amp;"-"&amp;YEAR(A884)-1999&amp;" Winter",AK883))</f>
        <v>2017-18 Winter</v>
      </c>
      <c r="AL884" s="127">
        <v>0</v>
      </c>
    </row>
    <row r="885" spans="1:38">
      <c r="A885" s="46">
        <v>43122</v>
      </c>
      <c r="B885" s="13" t="str">
        <f t="shared" si="252"/>
        <v>Jan</v>
      </c>
      <c r="C885" s="182"/>
      <c r="D885" s="182"/>
      <c r="E885" s="182"/>
      <c r="F885" s="182"/>
      <c r="G885" s="182"/>
      <c r="H885" s="182"/>
      <c r="I885" s="12">
        <f>VLOOKUP($B885,'Gas wholesale lookups'!$A$4:$L$15,'Inputs - Gas wholesale index'!I$2,FALSE)</f>
        <v>208526.18181818182</v>
      </c>
      <c r="J885" s="12">
        <f>VLOOKUP($B885,'Gas wholesale lookups'!$A$4:$L$15,'Inputs - Gas wholesale index'!J$2,FALSE)</f>
        <v>166168.27272727274</v>
      </c>
      <c r="K885" s="12">
        <f>VLOOKUP($B885,'Gas wholesale lookups'!$A$4:$L$15,'Inputs - Gas wholesale index'!K$2,FALSE)</f>
        <v>291847.5</v>
      </c>
      <c r="L885" s="12">
        <f>VLOOKUP($B885,'Gas wholesale lookups'!$A$4:$L$15,'Inputs - Gas wholesale index'!L$2,FALSE)</f>
        <v>332991.45454545453</v>
      </c>
      <c r="M885" s="12">
        <f>VLOOKUP($B885,'Gas wholesale lookups'!$A$4:$L$15,'Inputs - Gas wholesale index'!M$2,FALSE)</f>
        <v>208526.18181818182</v>
      </c>
      <c r="N885" s="12">
        <f>VLOOKUP($B885,'Gas wholesale lookups'!$A$4:$L$15,'Inputs - Gas wholesale index'!N$2,FALSE)</f>
        <v>166168.27272727274</v>
      </c>
      <c r="O885" s="37">
        <f>VLOOKUP($B885,'Gas wholesale lookups'!$A$4:$R$15,'Inputs - Gas wholesale index'!O$2,FALSE)</f>
        <v>1</v>
      </c>
      <c r="P885" s="37">
        <f>VLOOKUP($B885,'Gas wholesale lookups'!$A$4:$R$15,'Inputs - Gas wholesale index'!P$2,FALSE)</f>
        <v>1</v>
      </c>
      <c r="Q885" s="37">
        <f>VLOOKUP($B885,'Gas wholesale lookups'!$A$4:$R$15,'Inputs - Gas wholesale index'!Q$2,FALSE)</f>
        <v>1</v>
      </c>
      <c r="R885" s="37">
        <f>VLOOKUP($B885,'Gas wholesale lookups'!$A$4:$R$15,'Inputs - Gas wholesale index'!R$2,FALSE)</f>
        <v>1</v>
      </c>
      <c r="S885" s="37">
        <f>VLOOKUP($B885,'Gas wholesale lookups'!$A$4:$R$15,'Inputs - Gas wholesale index'!S$2,FALSE)</f>
        <v>0</v>
      </c>
      <c r="T885" s="37">
        <f>VLOOKUP($B885,'Gas wholesale lookups'!$A$4:$R$15,'Inputs - Gas wholesale index'!T$2,FALSE)</f>
        <v>0</v>
      </c>
      <c r="U885" s="12">
        <f t="shared" si="253"/>
        <v>208526.18181818182</v>
      </c>
      <c r="V885" s="12">
        <f t="shared" si="254"/>
        <v>166168.27272727274</v>
      </c>
      <c r="W885" s="12">
        <f t="shared" si="255"/>
        <v>291847.5</v>
      </c>
      <c r="X885" s="12">
        <f t="shared" si="256"/>
        <v>332991.45454545453</v>
      </c>
      <c r="Y885" s="12">
        <f t="shared" si="257"/>
        <v>0</v>
      </c>
      <c r="Z885" s="12">
        <f t="shared" si="258"/>
        <v>0</v>
      </c>
      <c r="AA885" s="12">
        <f t="shared" si="259"/>
        <v>999533.40909090918</v>
      </c>
      <c r="AB885" s="22">
        <f t="shared" si="260"/>
        <v>0</v>
      </c>
      <c r="AC885" s="22">
        <f t="shared" si="261"/>
        <v>0</v>
      </c>
      <c r="AD885" s="22">
        <f t="shared" si="262"/>
        <v>0</v>
      </c>
      <c r="AE885" s="22">
        <f t="shared" si="263"/>
        <v>0</v>
      </c>
      <c r="AF885" s="22">
        <f t="shared" si="264"/>
        <v>0</v>
      </c>
      <c r="AG885" s="22">
        <f t="shared" si="265"/>
        <v>0</v>
      </c>
      <c r="AH885" s="22">
        <f t="shared" si="266"/>
        <v>0</v>
      </c>
      <c r="AI885" s="43" t="str">
        <f t="shared" si="267"/>
        <v>n/a</v>
      </c>
      <c r="AJ885" s="2" t="str">
        <f t="shared" si="268"/>
        <v>2018-19 Summer</v>
      </c>
      <c r="AK885" s="2" t="str">
        <f t="shared" si="269"/>
        <v>2017-18 Winter</v>
      </c>
      <c r="AL885" s="127">
        <v>0</v>
      </c>
    </row>
    <row r="886" spans="1:38">
      <c r="A886" s="46">
        <v>43123</v>
      </c>
      <c r="B886" s="13" t="str">
        <f t="shared" si="252"/>
        <v>Jan</v>
      </c>
      <c r="C886" s="182"/>
      <c r="D886" s="182"/>
      <c r="E886" s="182"/>
      <c r="F886" s="182"/>
      <c r="G886" s="182"/>
      <c r="H886" s="182"/>
      <c r="I886" s="12">
        <f>VLOOKUP($B886,'Gas wholesale lookups'!$A$4:$L$15,'Inputs - Gas wholesale index'!I$2,FALSE)</f>
        <v>208526.18181818182</v>
      </c>
      <c r="J886" s="12">
        <f>VLOOKUP($B886,'Gas wholesale lookups'!$A$4:$L$15,'Inputs - Gas wholesale index'!J$2,FALSE)</f>
        <v>166168.27272727274</v>
      </c>
      <c r="K886" s="12">
        <f>VLOOKUP($B886,'Gas wholesale lookups'!$A$4:$L$15,'Inputs - Gas wholesale index'!K$2,FALSE)</f>
        <v>291847.5</v>
      </c>
      <c r="L886" s="12">
        <f>VLOOKUP($B886,'Gas wholesale lookups'!$A$4:$L$15,'Inputs - Gas wholesale index'!L$2,FALSE)</f>
        <v>332991.45454545453</v>
      </c>
      <c r="M886" s="12">
        <f>VLOOKUP($B886,'Gas wholesale lookups'!$A$4:$L$15,'Inputs - Gas wholesale index'!M$2,FALSE)</f>
        <v>208526.18181818182</v>
      </c>
      <c r="N886" s="12">
        <f>VLOOKUP($B886,'Gas wholesale lookups'!$A$4:$L$15,'Inputs - Gas wholesale index'!N$2,FALSE)</f>
        <v>166168.27272727274</v>
      </c>
      <c r="O886" s="37">
        <f>VLOOKUP($B886,'Gas wholesale lookups'!$A$4:$R$15,'Inputs - Gas wholesale index'!O$2,FALSE)</f>
        <v>1</v>
      </c>
      <c r="P886" s="37">
        <f>VLOOKUP($B886,'Gas wholesale lookups'!$A$4:$R$15,'Inputs - Gas wholesale index'!P$2,FALSE)</f>
        <v>1</v>
      </c>
      <c r="Q886" s="37">
        <f>VLOOKUP($B886,'Gas wholesale lookups'!$A$4:$R$15,'Inputs - Gas wholesale index'!Q$2,FALSE)</f>
        <v>1</v>
      </c>
      <c r="R886" s="37">
        <f>VLOOKUP($B886,'Gas wholesale lookups'!$A$4:$R$15,'Inputs - Gas wholesale index'!R$2,FALSE)</f>
        <v>1</v>
      </c>
      <c r="S886" s="37">
        <f>VLOOKUP($B886,'Gas wholesale lookups'!$A$4:$R$15,'Inputs - Gas wholesale index'!S$2,FALSE)</f>
        <v>0</v>
      </c>
      <c r="T886" s="37">
        <f>VLOOKUP($B886,'Gas wholesale lookups'!$A$4:$R$15,'Inputs - Gas wholesale index'!T$2,FALSE)</f>
        <v>0</v>
      </c>
      <c r="U886" s="12">
        <f t="shared" si="253"/>
        <v>208526.18181818182</v>
      </c>
      <c r="V886" s="12">
        <f t="shared" si="254"/>
        <v>166168.27272727274</v>
      </c>
      <c r="W886" s="12">
        <f t="shared" si="255"/>
        <v>291847.5</v>
      </c>
      <c r="X886" s="12">
        <f t="shared" si="256"/>
        <v>332991.45454545453</v>
      </c>
      <c r="Y886" s="12">
        <f t="shared" si="257"/>
        <v>0</v>
      </c>
      <c r="Z886" s="12">
        <f t="shared" si="258"/>
        <v>0</v>
      </c>
      <c r="AA886" s="12">
        <f t="shared" si="259"/>
        <v>999533.40909090918</v>
      </c>
      <c r="AB886" s="22">
        <f t="shared" si="260"/>
        <v>0</v>
      </c>
      <c r="AC886" s="22">
        <f t="shared" si="261"/>
        <v>0</v>
      </c>
      <c r="AD886" s="22">
        <f t="shared" si="262"/>
        <v>0</v>
      </c>
      <c r="AE886" s="22">
        <f t="shared" si="263"/>
        <v>0</v>
      </c>
      <c r="AF886" s="22">
        <f t="shared" si="264"/>
        <v>0</v>
      </c>
      <c r="AG886" s="22">
        <f t="shared" si="265"/>
        <v>0</v>
      </c>
      <c r="AH886" s="22">
        <f t="shared" si="266"/>
        <v>0</v>
      </c>
      <c r="AI886" s="43" t="str">
        <f t="shared" si="267"/>
        <v>n/a</v>
      </c>
      <c r="AJ886" s="2" t="str">
        <f t="shared" si="268"/>
        <v>2018-19 Summer</v>
      </c>
      <c r="AK886" s="2" t="str">
        <f t="shared" si="269"/>
        <v>2017-18 Winter</v>
      </c>
      <c r="AL886" s="127">
        <v>0</v>
      </c>
    </row>
    <row r="887" spans="1:38">
      <c r="A887" s="46">
        <v>43124</v>
      </c>
      <c r="B887" s="13" t="str">
        <f t="shared" si="252"/>
        <v>Jan</v>
      </c>
      <c r="C887" s="182"/>
      <c r="D887" s="182"/>
      <c r="E887" s="182"/>
      <c r="F887" s="182"/>
      <c r="G887" s="182"/>
      <c r="H887" s="182"/>
      <c r="I887" s="12">
        <f>VLOOKUP($B887,'Gas wholesale lookups'!$A$4:$L$15,'Inputs - Gas wholesale index'!I$2,FALSE)</f>
        <v>208526.18181818182</v>
      </c>
      <c r="J887" s="12">
        <f>VLOOKUP($B887,'Gas wholesale lookups'!$A$4:$L$15,'Inputs - Gas wholesale index'!J$2,FALSE)</f>
        <v>166168.27272727274</v>
      </c>
      <c r="K887" s="12">
        <f>VLOOKUP($B887,'Gas wholesale lookups'!$A$4:$L$15,'Inputs - Gas wholesale index'!K$2,FALSE)</f>
        <v>291847.5</v>
      </c>
      <c r="L887" s="12">
        <f>VLOOKUP($B887,'Gas wholesale lookups'!$A$4:$L$15,'Inputs - Gas wholesale index'!L$2,FALSE)</f>
        <v>332991.45454545453</v>
      </c>
      <c r="M887" s="12">
        <f>VLOOKUP($B887,'Gas wholesale lookups'!$A$4:$L$15,'Inputs - Gas wholesale index'!M$2,FALSE)</f>
        <v>208526.18181818182</v>
      </c>
      <c r="N887" s="12">
        <f>VLOOKUP($B887,'Gas wholesale lookups'!$A$4:$L$15,'Inputs - Gas wholesale index'!N$2,FALSE)</f>
        <v>166168.27272727274</v>
      </c>
      <c r="O887" s="37">
        <f>VLOOKUP($B887,'Gas wholesale lookups'!$A$4:$R$15,'Inputs - Gas wholesale index'!O$2,FALSE)</f>
        <v>1</v>
      </c>
      <c r="P887" s="37">
        <f>VLOOKUP($B887,'Gas wholesale lookups'!$A$4:$R$15,'Inputs - Gas wholesale index'!P$2,FALSE)</f>
        <v>1</v>
      </c>
      <c r="Q887" s="37">
        <f>VLOOKUP($B887,'Gas wholesale lookups'!$A$4:$R$15,'Inputs - Gas wholesale index'!Q$2,FALSE)</f>
        <v>1</v>
      </c>
      <c r="R887" s="37">
        <f>VLOOKUP($B887,'Gas wholesale lookups'!$A$4:$R$15,'Inputs - Gas wholesale index'!R$2,FALSE)</f>
        <v>1</v>
      </c>
      <c r="S887" s="37">
        <f>VLOOKUP($B887,'Gas wholesale lookups'!$A$4:$R$15,'Inputs - Gas wholesale index'!S$2,FALSE)</f>
        <v>0</v>
      </c>
      <c r="T887" s="37">
        <f>VLOOKUP($B887,'Gas wholesale lookups'!$A$4:$R$15,'Inputs - Gas wholesale index'!T$2,FALSE)</f>
        <v>0</v>
      </c>
      <c r="U887" s="12">
        <f t="shared" si="253"/>
        <v>208526.18181818182</v>
      </c>
      <c r="V887" s="12">
        <f t="shared" si="254"/>
        <v>166168.27272727274</v>
      </c>
      <c r="W887" s="12">
        <f t="shared" si="255"/>
        <v>291847.5</v>
      </c>
      <c r="X887" s="12">
        <f t="shared" si="256"/>
        <v>332991.45454545453</v>
      </c>
      <c r="Y887" s="12">
        <f t="shared" si="257"/>
        <v>0</v>
      </c>
      <c r="Z887" s="12">
        <f t="shared" si="258"/>
        <v>0</v>
      </c>
      <c r="AA887" s="12">
        <f t="shared" si="259"/>
        <v>999533.40909090918</v>
      </c>
      <c r="AB887" s="22">
        <f t="shared" si="260"/>
        <v>0</v>
      </c>
      <c r="AC887" s="22">
        <f t="shared" si="261"/>
        <v>0</v>
      </c>
      <c r="AD887" s="22">
        <f t="shared" si="262"/>
        <v>0</v>
      </c>
      <c r="AE887" s="22">
        <f t="shared" si="263"/>
        <v>0</v>
      </c>
      <c r="AF887" s="22">
        <f t="shared" si="264"/>
        <v>0</v>
      </c>
      <c r="AG887" s="22">
        <f t="shared" si="265"/>
        <v>0</v>
      </c>
      <c r="AH887" s="22">
        <f t="shared" si="266"/>
        <v>0</v>
      </c>
      <c r="AI887" s="43" t="str">
        <f t="shared" si="267"/>
        <v>n/a</v>
      </c>
      <c r="AJ887" s="2" t="str">
        <f t="shared" si="268"/>
        <v>2018-19 Summer</v>
      </c>
      <c r="AK887" s="2" t="str">
        <f t="shared" si="269"/>
        <v>2017-18 Winter</v>
      </c>
      <c r="AL887" s="127">
        <v>0</v>
      </c>
    </row>
    <row r="888" spans="1:38">
      <c r="A888" s="46">
        <v>43125</v>
      </c>
      <c r="B888" s="13" t="str">
        <f t="shared" si="252"/>
        <v>Jan</v>
      </c>
      <c r="C888" s="182"/>
      <c r="D888" s="182"/>
      <c r="E888" s="182"/>
      <c r="F888" s="182"/>
      <c r="G888" s="182"/>
      <c r="H888" s="182"/>
      <c r="I888" s="12">
        <f>VLOOKUP($B888,'Gas wholesale lookups'!$A$4:$L$15,'Inputs - Gas wholesale index'!I$2,FALSE)</f>
        <v>208526.18181818182</v>
      </c>
      <c r="J888" s="12">
        <f>VLOOKUP($B888,'Gas wholesale lookups'!$A$4:$L$15,'Inputs - Gas wholesale index'!J$2,FALSE)</f>
        <v>166168.27272727274</v>
      </c>
      <c r="K888" s="12">
        <f>VLOOKUP($B888,'Gas wholesale lookups'!$A$4:$L$15,'Inputs - Gas wholesale index'!K$2,FALSE)</f>
        <v>291847.5</v>
      </c>
      <c r="L888" s="12">
        <f>VLOOKUP($B888,'Gas wholesale lookups'!$A$4:$L$15,'Inputs - Gas wholesale index'!L$2,FALSE)</f>
        <v>332991.45454545453</v>
      </c>
      <c r="M888" s="12">
        <f>VLOOKUP($B888,'Gas wholesale lookups'!$A$4:$L$15,'Inputs - Gas wholesale index'!M$2,FALSE)</f>
        <v>208526.18181818182</v>
      </c>
      <c r="N888" s="12">
        <f>VLOOKUP($B888,'Gas wholesale lookups'!$A$4:$L$15,'Inputs - Gas wholesale index'!N$2,FALSE)</f>
        <v>166168.27272727274</v>
      </c>
      <c r="O888" s="37">
        <f>VLOOKUP($B888,'Gas wholesale lookups'!$A$4:$R$15,'Inputs - Gas wholesale index'!O$2,FALSE)</f>
        <v>1</v>
      </c>
      <c r="P888" s="37">
        <f>VLOOKUP($B888,'Gas wholesale lookups'!$A$4:$R$15,'Inputs - Gas wholesale index'!P$2,FALSE)</f>
        <v>1</v>
      </c>
      <c r="Q888" s="37">
        <f>VLOOKUP($B888,'Gas wholesale lookups'!$A$4:$R$15,'Inputs - Gas wholesale index'!Q$2,FALSE)</f>
        <v>1</v>
      </c>
      <c r="R888" s="37">
        <f>VLOOKUP($B888,'Gas wholesale lookups'!$A$4:$R$15,'Inputs - Gas wholesale index'!R$2,FALSE)</f>
        <v>1</v>
      </c>
      <c r="S888" s="37">
        <f>VLOOKUP($B888,'Gas wholesale lookups'!$A$4:$R$15,'Inputs - Gas wholesale index'!S$2,FALSE)</f>
        <v>0</v>
      </c>
      <c r="T888" s="37">
        <f>VLOOKUP($B888,'Gas wholesale lookups'!$A$4:$R$15,'Inputs - Gas wholesale index'!T$2,FALSE)</f>
        <v>0</v>
      </c>
      <c r="U888" s="12">
        <f t="shared" si="253"/>
        <v>208526.18181818182</v>
      </c>
      <c r="V888" s="12">
        <f t="shared" si="254"/>
        <v>166168.27272727274</v>
      </c>
      <c r="W888" s="12">
        <f t="shared" si="255"/>
        <v>291847.5</v>
      </c>
      <c r="X888" s="12">
        <f t="shared" si="256"/>
        <v>332991.45454545453</v>
      </c>
      <c r="Y888" s="12">
        <f t="shared" si="257"/>
        <v>0</v>
      </c>
      <c r="Z888" s="12">
        <f t="shared" si="258"/>
        <v>0</v>
      </c>
      <c r="AA888" s="12">
        <f t="shared" si="259"/>
        <v>999533.40909090918</v>
      </c>
      <c r="AB888" s="22">
        <f t="shared" si="260"/>
        <v>0</v>
      </c>
      <c r="AC888" s="22">
        <f t="shared" si="261"/>
        <v>0</v>
      </c>
      <c r="AD888" s="22">
        <f t="shared" si="262"/>
        <v>0</v>
      </c>
      <c r="AE888" s="22">
        <f t="shared" si="263"/>
        <v>0</v>
      </c>
      <c r="AF888" s="22">
        <f t="shared" si="264"/>
        <v>0</v>
      </c>
      <c r="AG888" s="22">
        <f t="shared" si="265"/>
        <v>0</v>
      </c>
      <c r="AH888" s="22">
        <f t="shared" si="266"/>
        <v>0</v>
      </c>
      <c r="AI888" s="43" t="str">
        <f t="shared" si="267"/>
        <v>n/a</v>
      </c>
      <c r="AJ888" s="2" t="str">
        <f t="shared" si="268"/>
        <v>2018-19 Summer</v>
      </c>
      <c r="AK888" s="2" t="str">
        <f t="shared" si="269"/>
        <v>2017-18 Winter</v>
      </c>
      <c r="AL888" s="127">
        <v>0</v>
      </c>
    </row>
    <row r="889" spans="1:38">
      <c r="A889" s="46">
        <v>43126</v>
      </c>
      <c r="B889" s="13" t="str">
        <f t="shared" si="252"/>
        <v>Jan</v>
      </c>
      <c r="C889" s="182"/>
      <c r="D889" s="182"/>
      <c r="E889" s="182"/>
      <c r="F889" s="182"/>
      <c r="G889" s="182"/>
      <c r="H889" s="182"/>
      <c r="I889" s="12">
        <f>VLOOKUP($B889,'Gas wholesale lookups'!$A$4:$L$15,'Inputs - Gas wholesale index'!I$2,FALSE)</f>
        <v>208526.18181818182</v>
      </c>
      <c r="J889" s="12">
        <f>VLOOKUP($B889,'Gas wholesale lookups'!$A$4:$L$15,'Inputs - Gas wholesale index'!J$2,FALSE)</f>
        <v>166168.27272727274</v>
      </c>
      <c r="K889" s="12">
        <f>VLOOKUP($B889,'Gas wholesale lookups'!$A$4:$L$15,'Inputs - Gas wholesale index'!K$2,FALSE)</f>
        <v>291847.5</v>
      </c>
      <c r="L889" s="12">
        <f>VLOOKUP($B889,'Gas wholesale lookups'!$A$4:$L$15,'Inputs - Gas wholesale index'!L$2,FALSE)</f>
        <v>332991.45454545453</v>
      </c>
      <c r="M889" s="12">
        <f>VLOOKUP($B889,'Gas wholesale lookups'!$A$4:$L$15,'Inputs - Gas wholesale index'!M$2,FALSE)</f>
        <v>208526.18181818182</v>
      </c>
      <c r="N889" s="12">
        <f>VLOOKUP($B889,'Gas wholesale lookups'!$A$4:$L$15,'Inputs - Gas wholesale index'!N$2,FALSE)</f>
        <v>166168.27272727274</v>
      </c>
      <c r="O889" s="37">
        <f>VLOOKUP($B889,'Gas wholesale lookups'!$A$4:$R$15,'Inputs - Gas wholesale index'!O$2,FALSE)</f>
        <v>1</v>
      </c>
      <c r="P889" s="37">
        <f>VLOOKUP($B889,'Gas wholesale lookups'!$A$4:$R$15,'Inputs - Gas wholesale index'!P$2,FALSE)</f>
        <v>1</v>
      </c>
      <c r="Q889" s="37">
        <f>VLOOKUP($B889,'Gas wholesale lookups'!$A$4:$R$15,'Inputs - Gas wholesale index'!Q$2,FALSE)</f>
        <v>1</v>
      </c>
      <c r="R889" s="37">
        <f>VLOOKUP($B889,'Gas wholesale lookups'!$A$4:$R$15,'Inputs - Gas wholesale index'!R$2,FALSE)</f>
        <v>1</v>
      </c>
      <c r="S889" s="37">
        <f>VLOOKUP($B889,'Gas wholesale lookups'!$A$4:$R$15,'Inputs - Gas wholesale index'!S$2,FALSE)</f>
        <v>0</v>
      </c>
      <c r="T889" s="37">
        <f>VLOOKUP($B889,'Gas wholesale lookups'!$A$4:$R$15,'Inputs - Gas wholesale index'!T$2,FALSE)</f>
        <v>0</v>
      </c>
      <c r="U889" s="12">
        <f t="shared" si="253"/>
        <v>208526.18181818182</v>
      </c>
      <c r="V889" s="12">
        <f t="shared" si="254"/>
        <v>166168.27272727274</v>
      </c>
      <c r="W889" s="12">
        <f t="shared" si="255"/>
        <v>291847.5</v>
      </c>
      <c r="X889" s="12">
        <f t="shared" si="256"/>
        <v>332991.45454545453</v>
      </c>
      <c r="Y889" s="12">
        <f t="shared" si="257"/>
        <v>0</v>
      </c>
      <c r="Z889" s="12">
        <f t="shared" si="258"/>
        <v>0</v>
      </c>
      <c r="AA889" s="12">
        <f t="shared" si="259"/>
        <v>999533.40909090918</v>
      </c>
      <c r="AB889" s="22">
        <f t="shared" si="260"/>
        <v>0</v>
      </c>
      <c r="AC889" s="22">
        <f t="shared" si="261"/>
        <v>0</v>
      </c>
      <c r="AD889" s="22">
        <f t="shared" si="262"/>
        <v>0</v>
      </c>
      <c r="AE889" s="22">
        <f t="shared" si="263"/>
        <v>0</v>
      </c>
      <c r="AF889" s="22">
        <f t="shared" si="264"/>
        <v>0</v>
      </c>
      <c r="AG889" s="22">
        <f t="shared" si="265"/>
        <v>0</v>
      </c>
      <c r="AH889" s="22">
        <f t="shared" si="266"/>
        <v>0</v>
      </c>
      <c r="AI889" s="43" t="str">
        <f t="shared" si="267"/>
        <v>n/a</v>
      </c>
      <c r="AJ889" s="2" t="str">
        <f t="shared" si="268"/>
        <v>2018-19 Summer</v>
      </c>
      <c r="AK889" s="2" t="str">
        <f t="shared" si="269"/>
        <v>2017-18 Winter</v>
      </c>
      <c r="AL889" s="127">
        <v>0</v>
      </c>
    </row>
    <row r="890" spans="1:38">
      <c r="A890" s="46">
        <v>43129</v>
      </c>
      <c r="B890" s="13" t="str">
        <f t="shared" si="252"/>
        <v>Jan</v>
      </c>
      <c r="C890" s="182"/>
      <c r="D890" s="182"/>
      <c r="E890" s="182"/>
      <c r="F890" s="182"/>
      <c r="G890" s="182"/>
      <c r="H890" s="182"/>
      <c r="I890" s="12">
        <f>VLOOKUP($B890,'Gas wholesale lookups'!$A$4:$L$15,'Inputs - Gas wholesale index'!I$2,FALSE)</f>
        <v>208526.18181818182</v>
      </c>
      <c r="J890" s="12">
        <f>VLOOKUP($B890,'Gas wholesale lookups'!$A$4:$L$15,'Inputs - Gas wholesale index'!J$2,FALSE)</f>
        <v>166168.27272727274</v>
      </c>
      <c r="K890" s="12">
        <f>VLOOKUP($B890,'Gas wholesale lookups'!$A$4:$L$15,'Inputs - Gas wholesale index'!K$2,FALSE)</f>
        <v>291847.5</v>
      </c>
      <c r="L890" s="12">
        <f>VLOOKUP($B890,'Gas wholesale lookups'!$A$4:$L$15,'Inputs - Gas wholesale index'!L$2,FALSE)</f>
        <v>332991.45454545453</v>
      </c>
      <c r="M890" s="12">
        <f>VLOOKUP($B890,'Gas wholesale lookups'!$A$4:$L$15,'Inputs - Gas wholesale index'!M$2,FALSE)</f>
        <v>208526.18181818182</v>
      </c>
      <c r="N890" s="12">
        <f>VLOOKUP($B890,'Gas wholesale lookups'!$A$4:$L$15,'Inputs - Gas wholesale index'!N$2,FALSE)</f>
        <v>166168.27272727274</v>
      </c>
      <c r="O890" s="37">
        <f>VLOOKUP($B890,'Gas wholesale lookups'!$A$4:$R$15,'Inputs - Gas wholesale index'!O$2,FALSE)</f>
        <v>1</v>
      </c>
      <c r="P890" s="37">
        <f>VLOOKUP($B890,'Gas wholesale lookups'!$A$4:$R$15,'Inputs - Gas wholesale index'!P$2,FALSE)</f>
        <v>1</v>
      </c>
      <c r="Q890" s="37">
        <f>VLOOKUP($B890,'Gas wholesale lookups'!$A$4:$R$15,'Inputs - Gas wholesale index'!Q$2,FALSE)</f>
        <v>1</v>
      </c>
      <c r="R890" s="37">
        <f>VLOOKUP($B890,'Gas wholesale lookups'!$A$4:$R$15,'Inputs - Gas wholesale index'!R$2,FALSE)</f>
        <v>1</v>
      </c>
      <c r="S890" s="37">
        <f>VLOOKUP($B890,'Gas wholesale lookups'!$A$4:$R$15,'Inputs - Gas wholesale index'!S$2,FALSE)</f>
        <v>0</v>
      </c>
      <c r="T890" s="37">
        <f>VLOOKUP($B890,'Gas wholesale lookups'!$A$4:$R$15,'Inputs - Gas wholesale index'!T$2,FALSE)</f>
        <v>0</v>
      </c>
      <c r="U890" s="12">
        <f t="shared" si="253"/>
        <v>208526.18181818182</v>
      </c>
      <c r="V890" s="12">
        <f t="shared" si="254"/>
        <v>166168.27272727274</v>
      </c>
      <c r="W890" s="12">
        <f t="shared" si="255"/>
        <v>291847.5</v>
      </c>
      <c r="X890" s="12">
        <f t="shared" si="256"/>
        <v>332991.45454545453</v>
      </c>
      <c r="Y890" s="12">
        <f t="shared" si="257"/>
        <v>0</v>
      </c>
      <c r="Z890" s="12">
        <f t="shared" si="258"/>
        <v>0</v>
      </c>
      <c r="AA890" s="12">
        <f t="shared" si="259"/>
        <v>999533.40909090918</v>
      </c>
      <c r="AB890" s="22">
        <f t="shared" si="260"/>
        <v>0</v>
      </c>
      <c r="AC890" s="22">
        <f t="shared" si="261"/>
        <v>0</v>
      </c>
      <c r="AD890" s="22">
        <f t="shared" si="262"/>
        <v>0</v>
      </c>
      <c r="AE890" s="22">
        <f t="shared" si="263"/>
        <v>0</v>
      </c>
      <c r="AF890" s="22">
        <f t="shared" si="264"/>
        <v>0</v>
      </c>
      <c r="AG890" s="22">
        <f t="shared" si="265"/>
        <v>0</v>
      </c>
      <c r="AH890" s="22">
        <f t="shared" si="266"/>
        <v>0</v>
      </c>
      <c r="AI890" s="43" t="str">
        <f t="shared" si="267"/>
        <v>n/a</v>
      </c>
      <c r="AJ890" s="2" t="str">
        <f t="shared" si="268"/>
        <v>2018-19 Summer</v>
      </c>
      <c r="AK890" s="2" t="str">
        <f t="shared" si="269"/>
        <v>2017-18 Winter</v>
      </c>
      <c r="AL890" s="127">
        <v>0</v>
      </c>
    </row>
    <row r="891" spans="1:38">
      <c r="A891" s="46">
        <v>43130</v>
      </c>
      <c r="B891" s="13" t="str">
        <f t="shared" si="252"/>
        <v>Jan</v>
      </c>
      <c r="C891" s="182"/>
      <c r="D891" s="182"/>
      <c r="E891" s="182"/>
      <c r="F891" s="182"/>
      <c r="G891" s="182"/>
      <c r="H891" s="182"/>
      <c r="I891" s="12">
        <f>VLOOKUP($B891,'Gas wholesale lookups'!$A$4:$L$15,'Inputs - Gas wholesale index'!I$2,FALSE)</f>
        <v>208526.18181818182</v>
      </c>
      <c r="J891" s="12">
        <f>VLOOKUP($B891,'Gas wholesale lookups'!$A$4:$L$15,'Inputs - Gas wholesale index'!J$2,FALSE)</f>
        <v>166168.27272727274</v>
      </c>
      <c r="K891" s="12">
        <f>VLOOKUP($B891,'Gas wholesale lookups'!$A$4:$L$15,'Inputs - Gas wholesale index'!K$2,FALSE)</f>
        <v>291847.5</v>
      </c>
      <c r="L891" s="12">
        <f>VLOOKUP($B891,'Gas wholesale lookups'!$A$4:$L$15,'Inputs - Gas wholesale index'!L$2,FALSE)</f>
        <v>332991.45454545453</v>
      </c>
      <c r="M891" s="12">
        <f>VLOOKUP($B891,'Gas wholesale lookups'!$A$4:$L$15,'Inputs - Gas wholesale index'!M$2,FALSE)</f>
        <v>208526.18181818182</v>
      </c>
      <c r="N891" s="12">
        <f>VLOOKUP($B891,'Gas wholesale lookups'!$A$4:$L$15,'Inputs - Gas wholesale index'!N$2,FALSE)</f>
        <v>166168.27272727274</v>
      </c>
      <c r="O891" s="37">
        <f>VLOOKUP($B891,'Gas wholesale lookups'!$A$4:$R$15,'Inputs - Gas wholesale index'!O$2,FALSE)</f>
        <v>1</v>
      </c>
      <c r="P891" s="37">
        <f>VLOOKUP($B891,'Gas wholesale lookups'!$A$4:$R$15,'Inputs - Gas wholesale index'!P$2,FALSE)</f>
        <v>1</v>
      </c>
      <c r="Q891" s="37">
        <f>VLOOKUP($B891,'Gas wholesale lookups'!$A$4:$R$15,'Inputs - Gas wholesale index'!Q$2,FALSE)</f>
        <v>1</v>
      </c>
      <c r="R891" s="37">
        <f>VLOOKUP($B891,'Gas wholesale lookups'!$A$4:$R$15,'Inputs - Gas wholesale index'!R$2,FALSE)</f>
        <v>1</v>
      </c>
      <c r="S891" s="37">
        <f>VLOOKUP($B891,'Gas wholesale lookups'!$A$4:$R$15,'Inputs - Gas wholesale index'!S$2,FALSE)</f>
        <v>0</v>
      </c>
      <c r="T891" s="37">
        <f>VLOOKUP($B891,'Gas wholesale lookups'!$A$4:$R$15,'Inputs - Gas wholesale index'!T$2,FALSE)</f>
        <v>0</v>
      </c>
      <c r="U891" s="12">
        <f t="shared" si="253"/>
        <v>208526.18181818182</v>
      </c>
      <c r="V891" s="12">
        <f t="shared" si="254"/>
        <v>166168.27272727274</v>
      </c>
      <c r="W891" s="12">
        <f t="shared" si="255"/>
        <v>291847.5</v>
      </c>
      <c r="X891" s="12">
        <f t="shared" si="256"/>
        <v>332991.45454545453</v>
      </c>
      <c r="Y891" s="12">
        <f t="shared" si="257"/>
        <v>0</v>
      </c>
      <c r="Z891" s="12">
        <f t="shared" si="258"/>
        <v>0</v>
      </c>
      <c r="AA891" s="12">
        <f t="shared" si="259"/>
        <v>999533.40909090918</v>
      </c>
      <c r="AB891" s="22">
        <f t="shared" si="260"/>
        <v>0</v>
      </c>
      <c r="AC891" s="22">
        <f t="shared" si="261"/>
        <v>0</v>
      </c>
      <c r="AD891" s="22">
        <f t="shared" si="262"/>
        <v>0</v>
      </c>
      <c r="AE891" s="22">
        <f t="shared" si="263"/>
        <v>0</v>
      </c>
      <c r="AF891" s="22">
        <f t="shared" si="264"/>
        <v>0</v>
      </c>
      <c r="AG891" s="22">
        <f t="shared" si="265"/>
        <v>0</v>
      </c>
      <c r="AH891" s="22">
        <f t="shared" si="266"/>
        <v>0</v>
      </c>
      <c r="AI891" s="43" t="str">
        <f t="shared" si="267"/>
        <v>n/a</v>
      </c>
      <c r="AJ891" s="2" t="str">
        <f t="shared" si="268"/>
        <v>2018-19 Summer</v>
      </c>
      <c r="AK891" s="2" t="str">
        <f t="shared" si="269"/>
        <v>2017-18 Winter</v>
      </c>
      <c r="AL891" s="127">
        <v>0</v>
      </c>
    </row>
    <row r="892" spans="1:38">
      <c r="A892" s="46">
        <v>43131</v>
      </c>
      <c r="B892" s="13" t="str">
        <f t="shared" si="252"/>
        <v>Jan</v>
      </c>
      <c r="C892" s="182"/>
      <c r="D892" s="182"/>
      <c r="E892" s="182"/>
      <c r="F892" s="182"/>
      <c r="G892" s="182"/>
      <c r="H892" s="182"/>
      <c r="I892" s="12">
        <f>VLOOKUP($B892,'Gas wholesale lookups'!$A$4:$L$15,'Inputs - Gas wholesale index'!I$2,FALSE)</f>
        <v>208526.18181818182</v>
      </c>
      <c r="J892" s="12">
        <f>VLOOKUP($B892,'Gas wholesale lookups'!$A$4:$L$15,'Inputs - Gas wholesale index'!J$2,FALSE)</f>
        <v>166168.27272727274</v>
      </c>
      <c r="K892" s="12">
        <f>VLOOKUP($B892,'Gas wholesale lookups'!$A$4:$L$15,'Inputs - Gas wholesale index'!K$2,FALSE)</f>
        <v>291847.5</v>
      </c>
      <c r="L892" s="12">
        <f>VLOOKUP($B892,'Gas wholesale lookups'!$A$4:$L$15,'Inputs - Gas wholesale index'!L$2,FALSE)</f>
        <v>332991.45454545453</v>
      </c>
      <c r="M892" s="12">
        <f>VLOOKUP($B892,'Gas wholesale lookups'!$A$4:$L$15,'Inputs - Gas wholesale index'!M$2,FALSE)</f>
        <v>208526.18181818182</v>
      </c>
      <c r="N892" s="12">
        <f>VLOOKUP($B892,'Gas wholesale lookups'!$A$4:$L$15,'Inputs - Gas wholesale index'!N$2,FALSE)</f>
        <v>166168.27272727274</v>
      </c>
      <c r="O892" s="37">
        <f>VLOOKUP($B892,'Gas wholesale lookups'!$A$4:$R$15,'Inputs - Gas wholesale index'!O$2,FALSE)</f>
        <v>1</v>
      </c>
      <c r="P892" s="37">
        <f>VLOOKUP($B892,'Gas wholesale lookups'!$A$4:$R$15,'Inputs - Gas wholesale index'!P$2,FALSE)</f>
        <v>1</v>
      </c>
      <c r="Q892" s="37">
        <f>VLOOKUP($B892,'Gas wholesale lookups'!$A$4:$R$15,'Inputs - Gas wholesale index'!Q$2,FALSE)</f>
        <v>1</v>
      </c>
      <c r="R892" s="37">
        <f>VLOOKUP($B892,'Gas wholesale lookups'!$A$4:$R$15,'Inputs - Gas wholesale index'!R$2,FALSE)</f>
        <v>1</v>
      </c>
      <c r="S892" s="37">
        <f>VLOOKUP($B892,'Gas wholesale lookups'!$A$4:$R$15,'Inputs - Gas wholesale index'!S$2,FALSE)</f>
        <v>0</v>
      </c>
      <c r="T892" s="37">
        <f>VLOOKUP($B892,'Gas wholesale lookups'!$A$4:$R$15,'Inputs - Gas wholesale index'!T$2,FALSE)</f>
        <v>0</v>
      </c>
      <c r="U892" s="12">
        <f t="shared" si="253"/>
        <v>208526.18181818182</v>
      </c>
      <c r="V892" s="12">
        <f t="shared" si="254"/>
        <v>166168.27272727274</v>
      </c>
      <c r="W892" s="12">
        <f t="shared" si="255"/>
        <v>291847.5</v>
      </c>
      <c r="X892" s="12">
        <f t="shared" si="256"/>
        <v>332991.45454545453</v>
      </c>
      <c r="Y892" s="12">
        <f t="shared" si="257"/>
        <v>0</v>
      </c>
      <c r="Z892" s="12">
        <f t="shared" si="258"/>
        <v>0</v>
      </c>
      <c r="AA892" s="12">
        <f t="shared" si="259"/>
        <v>999533.40909090918</v>
      </c>
      <c r="AB892" s="22">
        <f t="shared" si="260"/>
        <v>0</v>
      </c>
      <c r="AC892" s="22">
        <f t="shared" si="261"/>
        <v>0</v>
      </c>
      <c r="AD892" s="22">
        <f t="shared" si="262"/>
        <v>0</v>
      </c>
      <c r="AE892" s="22">
        <f t="shared" si="263"/>
        <v>0</v>
      </c>
      <c r="AF892" s="22">
        <f t="shared" si="264"/>
        <v>0</v>
      </c>
      <c r="AG892" s="22">
        <f t="shared" si="265"/>
        <v>0</v>
      </c>
      <c r="AH892" s="22">
        <f t="shared" si="266"/>
        <v>0</v>
      </c>
      <c r="AI892" s="43" t="str">
        <f t="shared" si="267"/>
        <v>n/a</v>
      </c>
      <c r="AJ892" s="2" t="str">
        <f t="shared" si="268"/>
        <v>2018-19 Summer</v>
      </c>
      <c r="AK892" s="2" t="str">
        <f t="shared" si="269"/>
        <v>2017-18 Winter</v>
      </c>
      <c r="AL892" s="127">
        <v>0</v>
      </c>
    </row>
    <row r="893" spans="1:38">
      <c r="A893" s="46">
        <v>43132</v>
      </c>
      <c r="B893" s="13" t="s">
        <v>131</v>
      </c>
      <c r="C893" s="182"/>
      <c r="D893" s="182"/>
      <c r="E893" s="182"/>
      <c r="F893" s="182"/>
      <c r="G893" s="182"/>
      <c r="H893" s="182"/>
      <c r="I893" s="12">
        <f>VLOOKUP($B893,'Gas wholesale lookups'!$A$4:$L$15,'Inputs - Gas wholesale index'!I$2,FALSE)</f>
        <v>208526.18181818182</v>
      </c>
      <c r="J893" s="12">
        <f>VLOOKUP($B893,'Gas wholesale lookups'!$A$4:$L$15,'Inputs - Gas wholesale index'!J$2,FALSE)</f>
        <v>166168.27272727274</v>
      </c>
      <c r="K893" s="12">
        <f>VLOOKUP($B893,'Gas wholesale lookups'!$A$4:$L$15,'Inputs - Gas wholesale index'!K$2,FALSE)</f>
        <v>291847.5</v>
      </c>
      <c r="L893" s="12">
        <f>VLOOKUP($B893,'Gas wholesale lookups'!$A$4:$L$15,'Inputs - Gas wholesale index'!L$2,FALSE)</f>
        <v>332991.45454545453</v>
      </c>
      <c r="M893" s="12">
        <f>VLOOKUP($B893,'Gas wholesale lookups'!$A$4:$L$15,'Inputs - Gas wholesale index'!M$2,FALSE)</f>
        <v>208526.18181818182</v>
      </c>
      <c r="N893" s="12">
        <f>VLOOKUP($B893,'Gas wholesale lookups'!$A$4:$L$15,'Inputs - Gas wholesale index'!N$2,FALSE)</f>
        <v>166168.27272727274</v>
      </c>
      <c r="O893" s="37">
        <f>VLOOKUP($B893,'Gas wholesale lookups'!$A$4:$R$15,'Inputs - Gas wholesale index'!O$2,FALSE)</f>
        <v>0</v>
      </c>
      <c r="P893" s="37">
        <f>VLOOKUP($B893,'Gas wholesale lookups'!$A$4:$R$15,'Inputs - Gas wholesale index'!P$2,FALSE)</f>
        <v>0</v>
      </c>
      <c r="Q893" s="37">
        <f>VLOOKUP($B893,'Gas wholesale lookups'!$A$4:$R$15,'Inputs - Gas wholesale index'!Q$2,FALSE)</f>
        <v>1</v>
      </c>
      <c r="R893" s="37">
        <f>VLOOKUP($B893,'Gas wholesale lookups'!$A$4:$R$15,'Inputs - Gas wholesale index'!R$2,FALSE)</f>
        <v>1</v>
      </c>
      <c r="S893" s="37">
        <f>VLOOKUP($B893,'Gas wholesale lookups'!$A$4:$R$15,'Inputs - Gas wholesale index'!S$2,FALSE)</f>
        <v>1</v>
      </c>
      <c r="T893" s="37">
        <f>VLOOKUP($B893,'Gas wholesale lookups'!$A$4:$R$15,'Inputs - Gas wholesale index'!T$2,FALSE)</f>
        <v>1</v>
      </c>
      <c r="U893" s="12">
        <f t="shared" ref="U893:U956" si="270">IF(O893="","",I893*O893)</f>
        <v>0</v>
      </c>
      <c r="V893" s="12">
        <f t="shared" ref="V893:V956" si="271">IF(P893="","",J893*P893)</f>
        <v>0</v>
      </c>
      <c r="W893" s="12">
        <f t="shared" ref="W893:W956" si="272">IF(Q893="","",K893*Q893)</f>
        <v>291847.5</v>
      </c>
      <c r="X893" s="12">
        <f t="shared" ref="X893:X956" si="273">IF(R893="","",L893*R893)</f>
        <v>332991.45454545453</v>
      </c>
      <c r="Y893" s="12">
        <f t="shared" ref="Y893:Y956" si="274">IF(S893="","",M893*S893)</f>
        <v>208526.18181818182</v>
      </c>
      <c r="Z893" s="12">
        <f t="shared" ref="Z893:Z956" si="275">IF(T893="","",N893*T893)</f>
        <v>166168.27272727274</v>
      </c>
      <c r="AA893" s="12">
        <f t="shared" ref="AA893:AA956" si="276">SUM(U893:Z893)</f>
        <v>999533.40909090918</v>
      </c>
      <c r="AB893" s="22">
        <f t="shared" ref="AB893:AB956" si="277">IF(U893="","",U893*C893)</f>
        <v>0</v>
      </c>
      <c r="AC893" s="22">
        <f t="shared" ref="AC893:AC956" si="278">IF(V893="","",V893*D893)</f>
        <v>0</v>
      </c>
      <c r="AD893" s="22">
        <f t="shared" ref="AD893:AD956" si="279">IF(W893="","",W893*E893)</f>
        <v>0</v>
      </c>
      <c r="AE893" s="22">
        <f t="shared" ref="AE893:AE956" si="280">IF(X893="","",X893*F893)</f>
        <v>0</v>
      </c>
      <c r="AF893" s="22">
        <f t="shared" ref="AF893:AF956" si="281">IF(Y893="","",Y893*G893)</f>
        <v>0</v>
      </c>
      <c r="AG893" s="22">
        <f t="shared" ref="AG893:AG956" si="282">IF(Z893="","",Z893*H893)</f>
        <v>0</v>
      </c>
      <c r="AH893" s="22">
        <f t="shared" ref="AH893:AH956" si="283">SUM(AB893:AG893)</f>
        <v>0</v>
      </c>
      <c r="AI893" s="43" t="str">
        <f t="shared" ref="AI893:AI956" si="284">IF(MIN(C893:H893)&lt;1,"n/a",AH893/AA893)</f>
        <v>n/a</v>
      </c>
      <c r="AJ893" s="170" t="str">
        <f t="shared" si="268"/>
        <v>2018-19 Winter</v>
      </c>
      <c r="AK893" s="170" t="str">
        <f t="shared" si="269"/>
        <v>2017-18 Winter</v>
      </c>
      <c r="AL893" s="127">
        <v>0</v>
      </c>
    </row>
    <row r="894" spans="1:38">
      <c r="A894" s="46">
        <v>43133</v>
      </c>
      <c r="B894" s="13" t="s">
        <v>131</v>
      </c>
      <c r="C894" s="182"/>
      <c r="D894" s="182"/>
      <c r="E894" s="182"/>
      <c r="F894" s="182"/>
      <c r="G894" s="182"/>
      <c r="H894" s="182"/>
      <c r="I894" s="12">
        <f>VLOOKUP($B894,'Gas wholesale lookups'!$A$4:$L$15,'Inputs - Gas wholesale index'!I$2,FALSE)</f>
        <v>208526.18181818182</v>
      </c>
      <c r="J894" s="12">
        <f>VLOOKUP($B894,'Gas wholesale lookups'!$A$4:$L$15,'Inputs - Gas wholesale index'!J$2,FALSE)</f>
        <v>166168.27272727274</v>
      </c>
      <c r="K894" s="12">
        <f>VLOOKUP($B894,'Gas wholesale lookups'!$A$4:$L$15,'Inputs - Gas wholesale index'!K$2,FALSE)</f>
        <v>291847.5</v>
      </c>
      <c r="L894" s="12">
        <f>VLOOKUP($B894,'Gas wholesale lookups'!$A$4:$L$15,'Inputs - Gas wholesale index'!L$2,FALSE)</f>
        <v>332991.45454545453</v>
      </c>
      <c r="M894" s="12">
        <f>VLOOKUP($B894,'Gas wholesale lookups'!$A$4:$L$15,'Inputs - Gas wholesale index'!M$2,FALSE)</f>
        <v>208526.18181818182</v>
      </c>
      <c r="N894" s="12">
        <f>VLOOKUP($B894,'Gas wholesale lookups'!$A$4:$L$15,'Inputs - Gas wholesale index'!N$2,FALSE)</f>
        <v>166168.27272727274</v>
      </c>
      <c r="O894" s="37">
        <f>VLOOKUP($B894,'Gas wholesale lookups'!$A$4:$R$15,'Inputs - Gas wholesale index'!O$2,FALSE)</f>
        <v>0</v>
      </c>
      <c r="P894" s="37">
        <f>VLOOKUP($B894,'Gas wholesale lookups'!$A$4:$R$15,'Inputs - Gas wholesale index'!P$2,FALSE)</f>
        <v>0</v>
      </c>
      <c r="Q894" s="37">
        <f>VLOOKUP($B894,'Gas wholesale lookups'!$A$4:$R$15,'Inputs - Gas wholesale index'!Q$2,FALSE)</f>
        <v>1</v>
      </c>
      <c r="R894" s="37">
        <f>VLOOKUP($B894,'Gas wholesale lookups'!$A$4:$R$15,'Inputs - Gas wholesale index'!R$2,FALSE)</f>
        <v>1</v>
      </c>
      <c r="S894" s="37">
        <f>VLOOKUP($B894,'Gas wholesale lookups'!$A$4:$R$15,'Inputs - Gas wholesale index'!S$2,FALSE)</f>
        <v>1</v>
      </c>
      <c r="T894" s="37">
        <f>VLOOKUP($B894,'Gas wholesale lookups'!$A$4:$R$15,'Inputs - Gas wholesale index'!T$2,FALSE)</f>
        <v>1</v>
      </c>
      <c r="U894" s="12">
        <f t="shared" si="270"/>
        <v>0</v>
      </c>
      <c r="V894" s="12">
        <f t="shared" si="271"/>
        <v>0</v>
      </c>
      <c r="W894" s="12">
        <f t="shared" si="272"/>
        <v>291847.5</v>
      </c>
      <c r="X894" s="12">
        <f t="shared" si="273"/>
        <v>332991.45454545453</v>
      </c>
      <c r="Y894" s="12">
        <f t="shared" si="274"/>
        <v>208526.18181818182</v>
      </c>
      <c r="Z894" s="12">
        <f t="shared" si="275"/>
        <v>166168.27272727274</v>
      </c>
      <c r="AA894" s="12">
        <f t="shared" si="276"/>
        <v>999533.40909090918</v>
      </c>
      <c r="AB894" s="22">
        <f t="shared" si="277"/>
        <v>0</v>
      </c>
      <c r="AC894" s="22">
        <f t="shared" si="278"/>
        <v>0</v>
      </c>
      <c r="AD894" s="22">
        <f t="shared" si="279"/>
        <v>0</v>
      </c>
      <c r="AE894" s="22">
        <f t="shared" si="280"/>
        <v>0</v>
      </c>
      <c r="AF894" s="22">
        <f t="shared" si="281"/>
        <v>0</v>
      </c>
      <c r="AG894" s="22">
        <f t="shared" si="282"/>
        <v>0</v>
      </c>
      <c r="AH894" s="22">
        <f t="shared" si="283"/>
        <v>0</v>
      </c>
      <c r="AI894" s="43" t="str">
        <f t="shared" si="284"/>
        <v>n/a</v>
      </c>
      <c r="AJ894" s="170" t="str">
        <f t="shared" si="268"/>
        <v>2018-19 Winter</v>
      </c>
      <c r="AK894" s="170" t="str">
        <f t="shared" si="269"/>
        <v>2017-18 Winter</v>
      </c>
      <c r="AL894" s="127">
        <v>0</v>
      </c>
    </row>
    <row r="895" spans="1:38">
      <c r="A895" s="46">
        <v>43136</v>
      </c>
      <c r="B895" s="13" t="s">
        <v>131</v>
      </c>
      <c r="C895" s="182"/>
      <c r="D895" s="182"/>
      <c r="E895" s="182"/>
      <c r="F895" s="182"/>
      <c r="G895" s="182"/>
      <c r="H895" s="182"/>
      <c r="I895" s="12">
        <f>VLOOKUP($B895,'Gas wholesale lookups'!$A$4:$L$15,'Inputs - Gas wholesale index'!I$2,FALSE)</f>
        <v>208526.18181818182</v>
      </c>
      <c r="J895" s="12">
        <f>VLOOKUP($B895,'Gas wholesale lookups'!$A$4:$L$15,'Inputs - Gas wholesale index'!J$2,FALSE)</f>
        <v>166168.27272727274</v>
      </c>
      <c r="K895" s="12">
        <f>VLOOKUP($B895,'Gas wholesale lookups'!$A$4:$L$15,'Inputs - Gas wholesale index'!K$2,FALSE)</f>
        <v>291847.5</v>
      </c>
      <c r="L895" s="12">
        <f>VLOOKUP($B895,'Gas wholesale lookups'!$A$4:$L$15,'Inputs - Gas wholesale index'!L$2,FALSE)</f>
        <v>332991.45454545453</v>
      </c>
      <c r="M895" s="12">
        <f>VLOOKUP($B895,'Gas wholesale lookups'!$A$4:$L$15,'Inputs - Gas wholesale index'!M$2,FALSE)</f>
        <v>208526.18181818182</v>
      </c>
      <c r="N895" s="12">
        <f>VLOOKUP($B895,'Gas wholesale lookups'!$A$4:$L$15,'Inputs - Gas wholesale index'!N$2,FALSE)</f>
        <v>166168.27272727274</v>
      </c>
      <c r="O895" s="37">
        <f>VLOOKUP($B895,'Gas wholesale lookups'!$A$4:$R$15,'Inputs - Gas wholesale index'!O$2,FALSE)</f>
        <v>0</v>
      </c>
      <c r="P895" s="37">
        <f>VLOOKUP($B895,'Gas wholesale lookups'!$A$4:$R$15,'Inputs - Gas wholesale index'!P$2,FALSE)</f>
        <v>0</v>
      </c>
      <c r="Q895" s="37">
        <f>VLOOKUP($B895,'Gas wholesale lookups'!$A$4:$R$15,'Inputs - Gas wholesale index'!Q$2,FALSE)</f>
        <v>1</v>
      </c>
      <c r="R895" s="37">
        <f>VLOOKUP($B895,'Gas wholesale lookups'!$A$4:$R$15,'Inputs - Gas wholesale index'!R$2,FALSE)</f>
        <v>1</v>
      </c>
      <c r="S895" s="37">
        <f>VLOOKUP($B895,'Gas wholesale lookups'!$A$4:$R$15,'Inputs - Gas wholesale index'!S$2,FALSE)</f>
        <v>1</v>
      </c>
      <c r="T895" s="37">
        <f>VLOOKUP($B895,'Gas wholesale lookups'!$A$4:$R$15,'Inputs - Gas wholesale index'!T$2,FALSE)</f>
        <v>1</v>
      </c>
      <c r="U895" s="12">
        <f t="shared" si="270"/>
        <v>0</v>
      </c>
      <c r="V895" s="12">
        <f t="shared" si="271"/>
        <v>0</v>
      </c>
      <c r="W895" s="12">
        <f t="shared" si="272"/>
        <v>291847.5</v>
      </c>
      <c r="X895" s="12">
        <f t="shared" si="273"/>
        <v>332991.45454545453</v>
      </c>
      <c r="Y895" s="12">
        <f t="shared" si="274"/>
        <v>208526.18181818182</v>
      </c>
      <c r="Z895" s="12">
        <f t="shared" si="275"/>
        <v>166168.27272727274</v>
      </c>
      <c r="AA895" s="12">
        <f t="shared" si="276"/>
        <v>999533.40909090918</v>
      </c>
      <c r="AB895" s="22">
        <f t="shared" si="277"/>
        <v>0</v>
      </c>
      <c r="AC895" s="22">
        <f t="shared" si="278"/>
        <v>0</v>
      </c>
      <c r="AD895" s="22">
        <f t="shared" si="279"/>
        <v>0</v>
      </c>
      <c r="AE895" s="22">
        <f t="shared" si="280"/>
        <v>0</v>
      </c>
      <c r="AF895" s="22">
        <f t="shared" si="281"/>
        <v>0</v>
      </c>
      <c r="AG895" s="22">
        <f t="shared" si="282"/>
        <v>0</v>
      </c>
      <c r="AH895" s="22">
        <f t="shared" si="283"/>
        <v>0</v>
      </c>
      <c r="AI895" s="43" t="str">
        <f t="shared" si="284"/>
        <v>n/a</v>
      </c>
      <c r="AJ895" s="170" t="str">
        <f t="shared" si="268"/>
        <v>2018-19 Winter</v>
      </c>
      <c r="AK895" s="170" t="str">
        <f t="shared" si="269"/>
        <v>2017-18 Winter</v>
      </c>
      <c r="AL895" s="127">
        <v>0</v>
      </c>
    </row>
    <row r="896" spans="1:38">
      <c r="A896" s="46">
        <v>43137</v>
      </c>
      <c r="B896" s="13" t="s">
        <v>131</v>
      </c>
      <c r="C896" s="182"/>
      <c r="D896" s="182"/>
      <c r="E896" s="182"/>
      <c r="F896" s="182"/>
      <c r="G896" s="182"/>
      <c r="H896" s="182"/>
      <c r="I896" s="12">
        <f>VLOOKUP($B896,'Gas wholesale lookups'!$A$4:$L$15,'Inputs - Gas wholesale index'!I$2,FALSE)</f>
        <v>208526.18181818182</v>
      </c>
      <c r="J896" s="12">
        <f>VLOOKUP($B896,'Gas wholesale lookups'!$A$4:$L$15,'Inputs - Gas wholesale index'!J$2,FALSE)</f>
        <v>166168.27272727274</v>
      </c>
      <c r="K896" s="12">
        <f>VLOOKUP($B896,'Gas wholesale lookups'!$A$4:$L$15,'Inputs - Gas wholesale index'!K$2,FALSE)</f>
        <v>291847.5</v>
      </c>
      <c r="L896" s="12">
        <f>VLOOKUP($B896,'Gas wholesale lookups'!$A$4:$L$15,'Inputs - Gas wholesale index'!L$2,FALSE)</f>
        <v>332991.45454545453</v>
      </c>
      <c r="M896" s="12">
        <f>VLOOKUP($B896,'Gas wholesale lookups'!$A$4:$L$15,'Inputs - Gas wholesale index'!M$2,FALSE)</f>
        <v>208526.18181818182</v>
      </c>
      <c r="N896" s="12">
        <f>VLOOKUP($B896,'Gas wholesale lookups'!$A$4:$L$15,'Inputs - Gas wholesale index'!N$2,FALSE)</f>
        <v>166168.27272727274</v>
      </c>
      <c r="O896" s="37">
        <f>VLOOKUP($B896,'Gas wholesale lookups'!$A$4:$R$15,'Inputs - Gas wholesale index'!O$2,FALSE)</f>
        <v>0</v>
      </c>
      <c r="P896" s="37">
        <f>VLOOKUP($B896,'Gas wholesale lookups'!$A$4:$R$15,'Inputs - Gas wholesale index'!P$2,FALSE)</f>
        <v>0</v>
      </c>
      <c r="Q896" s="37">
        <f>VLOOKUP($B896,'Gas wholesale lookups'!$A$4:$R$15,'Inputs - Gas wholesale index'!Q$2,FALSE)</f>
        <v>1</v>
      </c>
      <c r="R896" s="37">
        <f>VLOOKUP($B896,'Gas wholesale lookups'!$A$4:$R$15,'Inputs - Gas wholesale index'!R$2,FALSE)</f>
        <v>1</v>
      </c>
      <c r="S896" s="37">
        <f>VLOOKUP($B896,'Gas wholesale lookups'!$A$4:$R$15,'Inputs - Gas wholesale index'!S$2,FALSE)</f>
        <v>1</v>
      </c>
      <c r="T896" s="37">
        <f>VLOOKUP($B896,'Gas wholesale lookups'!$A$4:$R$15,'Inputs - Gas wholesale index'!T$2,FALSE)</f>
        <v>1</v>
      </c>
      <c r="U896" s="12">
        <f t="shared" si="270"/>
        <v>0</v>
      </c>
      <c r="V896" s="12">
        <f t="shared" si="271"/>
        <v>0</v>
      </c>
      <c r="W896" s="12">
        <f t="shared" si="272"/>
        <v>291847.5</v>
      </c>
      <c r="X896" s="12">
        <f t="shared" si="273"/>
        <v>332991.45454545453</v>
      </c>
      <c r="Y896" s="12">
        <f t="shared" si="274"/>
        <v>208526.18181818182</v>
      </c>
      <c r="Z896" s="12">
        <f t="shared" si="275"/>
        <v>166168.27272727274</v>
      </c>
      <c r="AA896" s="12">
        <f t="shared" si="276"/>
        <v>999533.40909090918</v>
      </c>
      <c r="AB896" s="22">
        <f t="shared" si="277"/>
        <v>0</v>
      </c>
      <c r="AC896" s="22">
        <f t="shared" si="278"/>
        <v>0</v>
      </c>
      <c r="AD896" s="22">
        <f t="shared" si="279"/>
        <v>0</v>
      </c>
      <c r="AE896" s="22">
        <f t="shared" si="280"/>
        <v>0</v>
      </c>
      <c r="AF896" s="22">
        <f t="shared" si="281"/>
        <v>0</v>
      </c>
      <c r="AG896" s="22">
        <f t="shared" si="282"/>
        <v>0</v>
      </c>
      <c r="AH896" s="22">
        <f t="shared" si="283"/>
        <v>0</v>
      </c>
      <c r="AI896" s="43" t="str">
        <f t="shared" si="284"/>
        <v>n/a</v>
      </c>
      <c r="AJ896" s="170" t="str">
        <f t="shared" si="268"/>
        <v>2018-19 Winter</v>
      </c>
      <c r="AK896" s="170" t="str">
        <f t="shared" si="269"/>
        <v>2017-18 Winter</v>
      </c>
      <c r="AL896" s="127">
        <v>0</v>
      </c>
    </row>
    <row r="897" spans="1:38">
      <c r="A897" s="46">
        <v>43138</v>
      </c>
      <c r="B897" s="13" t="s">
        <v>131</v>
      </c>
      <c r="C897" s="182"/>
      <c r="D897" s="182"/>
      <c r="E897" s="182"/>
      <c r="F897" s="182"/>
      <c r="G897" s="182"/>
      <c r="H897" s="182"/>
      <c r="I897" s="12">
        <f>VLOOKUP($B897,'Gas wholesale lookups'!$A$4:$L$15,'Inputs - Gas wholesale index'!I$2,FALSE)</f>
        <v>208526.18181818182</v>
      </c>
      <c r="J897" s="12">
        <f>VLOOKUP($B897,'Gas wholesale lookups'!$A$4:$L$15,'Inputs - Gas wholesale index'!J$2,FALSE)</f>
        <v>166168.27272727274</v>
      </c>
      <c r="K897" s="12">
        <f>VLOOKUP($B897,'Gas wholesale lookups'!$A$4:$L$15,'Inputs - Gas wholesale index'!K$2,FALSE)</f>
        <v>291847.5</v>
      </c>
      <c r="L897" s="12">
        <f>VLOOKUP($B897,'Gas wholesale lookups'!$A$4:$L$15,'Inputs - Gas wholesale index'!L$2,FALSE)</f>
        <v>332991.45454545453</v>
      </c>
      <c r="M897" s="12">
        <f>VLOOKUP($B897,'Gas wholesale lookups'!$A$4:$L$15,'Inputs - Gas wholesale index'!M$2,FALSE)</f>
        <v>208526.18181818182</v>
      </c>
      <c r="N897" s="12">
        <f>VLOOKUP($B897,'Gas wholesale lookups'!$A$4:$L$15,'Inputs - Gas wholesale index'!N$2,FALSE)</f>
        <v>166168.27272727274</v>
      </c>
      <c r="O897" s="37">
        <f>VLOOKUP($B897,'Gas wholesale lookups'!$A$4:$R$15,'Inputs - Gas wholesale index'!O$2,FALSE)</f>
        <v>0</v>
      </c>
      <c r="P897" s="37">
        <f>VLOOKUP($B897,'Gas wholesale lookups'!$A$4:$R$15,'Inputs - Gas wholesale index'!P$2,FALSE)</f>
        <v>0</v>
      </c>
      <c r="Q897" s="37">
        <f>VLOOKUP($B897,'Gas wholesale lookups'!$A$4:$R$15,'Inputs - Gas wholesale index'!Q$2,FALSE)</f>
        <v>1</v>
      </c>
      <c r="R897" s="37">
        <f>VLOOKUP($B897,'Gas wholesale lookups'!$A$4:$R$15,'Inputs - Gas wholesale index'!R$2,FALSE)</f>
        <v>1</v>
      </c>
      <c r="S897" s="37">
        <f>VLOOKUP($B897,'Gas wholesale lookups'!$A$4:$R$15,'Inputs - Gas wholesale index'!S$2,FALSE)</f>
        <v>1</v>
      </c>
      <c r="T897" s="37">
        <f>VLOOKUP($B897,'Gas wholesale lookups'!$A$4:$R$15,'Inputs - Gas wholesale index'!T$2,FALSE)</f>
        <v>1</v>
      </c>
      <c r="U897" s="12">
        <f t="shared" si="270"/>
        <v>0</v>
      </c>
      <c r="V897" s="12">
        <f t="shared" si="271"/>
        <v>0</v>
      </c>
      <c r="W897" s="12">
        <f t="shared" si="272"/>
        <v>291847.5</v>
      </c>
      <c r="X897" s="12">
        <f t="shared" si="273"/>
        <v>332991.45454545453</v>
      </c>
      <c r="Y897" s="12">
        <f t="shared" si="274"/>
        <v>208526.18181818182</v>
      </c>
      <c r="Z897" s="12">
        <f t="shared" si="275"/>
        <v>166168.27272727274</v>
      </c>
      <c r="AA897" s="12">
        <f t="shared" si="276"/>
        <v>999533.40909090918</v>
      </c>
      <c r="AB897" s="22">
        <f t="shared" si="277"/>
        <v>0</v>
      </c>
      <c r="AC897" s="22">
        <f t="shared" si="278"/>
        <v>0</v>
      </c>
      <c r="AD897" s="22">
        <f t="shared" si="279"/>
        <v>0</v>
      </c>
      <c r="AE897" s="22">
        <f t="shared" si="280"/>
        <v>0</v>
      </c>
      <c r="AF897" s="22">
        <f t="shared" si="281"/>
        <v>0</v>
      </c>
      <c r="AG897" s="22">
        <f t="shared" si="282"/>
        <v>0</v>
      </c>
      <c r="AH897" s="22">
        <f t="shared" si="283"/>
        <v>0</v>
      </c>
      <c r="AI897" s="43" t="str">
        <f t="shared" si="284"/>
        <v>n/a</v>
      </c>
      <c r="AJ897" s="170" t="str">
        <f t="shared" si="268"/>
        <v>2018-19 Winter</v>
      </c>
      <c r="AK897" s="170" t="str">
        <f t="shared" si="269"/>
        <v>2017-18 Winter</v>
      </c>
      <c r="AL897" s="127">
        <v>0</v>
      </c>
    </row>
    <row r="898" spans="1:38">
      <c r="A898" s="46">
        <v>43139</v>
      </c>
      <c r="B898" s="13" t="s">
        <v>131</v>
      </c>
      <c r="C898" s="182"/>
      <c r="D898" s="182"/>
      <c r="E898" s="182"/>
      <c r="F898" s="182"/>
      <c r="G898" s="182"/>
      <c r="H898" s="182"/>
      <c r="I898" s="12">
        <f>VLOOKUP($B898,'Gas wholesale lookups'!$A$4:$L$15,'Inputs - Gas wholesale index'!I$2,FALSE)</f>
        <v>208526.18181818182</v>
      </c>
      <c r="J898" s="12">
        <f>VLOOKUP($B898,'Gas wholesale lookups'!$A$4:$L$15,'Inputs - Gas wholesale index'!J$2,FALSE)</f>
        <v>166168.27272727274</v>
      </c>
      <c r="K898" s="12">
        <f>VLOOKUP($B898,'Gas wholesale lookups'!$A$4:$L$15,'Inputs - Gas wholesale index'!K$2,FALSE)</f>
        <v>291847.5</v>
      </c>
      <c r="L898" s="12">
        <f>VLOOKUP($B898,'Gas wholesale lookups'!$A$4:$L$15,'Inputs - Gas wholesale index'!L$2,FALSE)</f>
        <v>332991.45454545453</v>
      </c>
      <c r="M898" s="12">
        <f>VLOOKUP($B898,'Gas wholesale lookups'!$A$4:$L$15,'Inputs - Gas wholesale index'!M$2,FALSE)</f>
        <v>208526.18181818182</v>
      </c>
      <c r="N898" s="12">
        <f>VLOOKUP($B898,'Gas wholesale lookups'!$A$4:$L$15,'Inputs - Gas wholesale index'!N$2,FALSE)</f>
        <v>166168.27272727274</v>
      </c>
      <c r="O898" s="37">
        <f>VLOOKUP($B898,'Gas wholesale lookups'!$A$4:$R$15,'Inputs - Gas wholesale index'!O$2,FALSE)</f>
        <v>0</v>
      </c>
      <c r="P898" s="37">
        <f>VLOOKUP($B898,'Gas wholesale lookups'!$A$4:$R$15,'Inputs - Gas wholesale index'!P$2,FALSE)</f>
        <v>0</v>
      </c>
      <c r="Q898" s="37">
        <f>VLOOKUP($B898,'Gas wholesale lookups'!$A$4:$R$15,'Inputs - Gas wholesale index'!Q$2,FALSE)</f>
        <v>1</v>
      </c>
      <c r="R898" s="37">
        <f>VLOOKUP($B898,'Gas wholesale lookups'!$A$4:$R$15,'Inputs - Gas wholesale index'!R$2,FALSE)</f>
        <v>1</v>
      </c>
      <c r="S898" s="37">
        <f>VLOOKUP($B898,'Gas wholesale lookups'!$A$4:$R$15,'Inputs - Gas wholesale index'!S$2,FALSE)</f>
        <v>1</v>
      </c>
      <c r="T898" s="37">
        <f>VLOOKUP($B898,'Gas wholesale lookups'!$A$4:$R$15,'Inputs - Gas wholesale index'!T$2,FALSE)</f>
        <v>1</v>
      </c>
      <c r="U898" s="12">
        <f t="shared" si="270"/>
        <v>0</v>
      </c>
      <c r="V898" s="12">
        <f t="shared" si="271"/>
        <v>0</v>
      </c>
      <c r="W898" s="12">
        <f t="shared" si="272"/>
        <v>291847.5</v>
      </c>
      <c r="X898" s="12">
        <f t="shared" si="273"/>
        <v>332991.45454545453</v>
      </c>
      <c r="Y898" s="12">
        <f t="shared" si="274"/>
        <v>208526.18181818182</v>
      </c>
      <c r="Z898" s="12">
        <f t="shared" si="275"/>
        <v>166168.27272727274</v>
      </c>
      <c r="AA898" s="12">
        <f t="shared" si="276"/>
        <v>999533.40909090918</v>
      </c>
      <c r="AB898" s="22">
        <f t="shared" si="277"/>
        <v>0</v>
      </c>
      <c r="AC898" s="22">
        <f t="shared" si="278"/>
        <v>0</v>
      </c>
      <c r="AD898" s="22">
        <f t="shared" si="279"/>
        <v>0</v>
      </c>
      <c r="AE898" s="22">
        <f t="shared" si="280"/>
        <v>0</v>
      </c>
      <c r="AF898" s="22">
        <f t="shared" si="281"/>
        <v>0</v>
      </c>
      <c r="AG898" s="22">
        <f t="shared" si="282"/>
        <v>0</v>
      </c>
      <c r="AH898" s="22">
        <f t="shared" si="283"/>
        <v>0</v>
      </c>
      <c r="AI898" s="43" t="str">
        <f t="shared" si="284"/>
        <v>n/a</v>
      </c>
      <c r="AJ898" s="170" t="str">
        <f t="shared" si="268"/>
        <v>2018-19 Winter</v>
      </c>
      <c r="AK898" s="170" t="str">
        <f t="shared" si="269"/>
        <v>2017-18 Winter</v>
      </c>
      <c r="AL898" s="127">
        <v>0</v>
      </c>
    </row>
    <row r="899" spans="1:38">
      <c r="A899" s="46">
        <v>43140</v>
      </c>
      <c r="B899" s="13" t="s">
        <v>131</v>
      </c>
      <c r="C899" s="182"/>
      <c r="D899" s="182"/>
      <c r="E899" s="182"/>
      <c r="F899" s="182"/>
      <c r="G899" s="182"/>
      <c r="H899" s="182"/>
      <c r="I899" s="12">
        <f>VLOOKUP($B899,'Gas wholesale lookups'!$A$4:$L$15,'Inputs - Gas wholesale index'!I$2,FALSE)</f>
        <v>208526.18181818182</v>
      </c>
      <c r="J899" s="12">
        <f>VLOOKUP($B899,'Gas wholesale lookups'!$A$4:$L$15,'Inputs - Gas wholesale index'!J$2,FALSE)</f>
        <v>166168.27272727274</v>
      </c>
      <c r="K899" s="12">
        <f>VLOOKUP($B899,'Gas wholesale lookups'!$A$4:$L$15,'Inputs - Gas wholesale index'!K$2,FALSE)</f>
        <v>291847.5</v>
      </c>
      <c r="L899" s="12">
        <f>VLOOKUP($B899,'Gas wholesale lookups'!$A$4:$L$15,'Inputs - Gas wholesale index'!L$2,FALSE)</f>
        <v>332991.45454545453</v>
      </c>
      <c r="M899" s="12">
        <f>VLOOKUP($B899,'Gas wholesale lookups'!$A$4:$L$15,'Inputs - Gas wholesale index'!M$2,FALSE)</f>
        <v>208526.18181818182</v>
      </c>
      <c r="N899" s="12">
        <f>VLOOKUP($B899,'Gas wholesale lookups'!$A$4:$L$15,'Inputs - Gas wholesale index'!N$2,FALSE)</f>
        <v>166168.27272727274</v>
      </c>
      <c r="O899" s="37">
        <f>VLOOKUP($B899,'Gas wholesale lookups'!$A$4:$R$15,'Inputs - Gas wholesale index'!O$2,FALSE)</f>
        <v>0</v>
      </c>
      <c r="P899" s="37">
        <f>VLOOKUP($B899,'Gas wholesale lookups'!$A$4:$R$15,'Inputs - Gas wholesale index'!P$2,FALSE)</f>
        <v>0</v>
      </c>
      <c r="Q899" s="37">
        <f>VLOOKUP($B899,'Gas wholesale lookups'!$A$4:$R$15,'Inputs - Gas wholesale index'!Q$2,FALSE)</f>
        <v>1</v>
      </c>
      <c r="R899" s="37">
        <f>VLOOKUP($B899,'Gas wholesale lookups'!$A$4:$R$15,'Inputs - Gas wholesale index'!R$2,FALSE)</f>
        <v>1</v>
      </c>
      <c r="S899" s="37">
        <f>VLOOKUP($B899,'Gas wholesale lookups'!$A$4:$R$15,'Inputs - Gas wholesale index'!S$2,FALSE)</f>
        <v>1</v>
      </c>
      <c r="T899" s="37">
        <f>VLOOKUP($B899,'Gas wholesale lookups'!$A$4:$R$15,'Inputs - Gas wholesale index'!T$2,FALSE)</f>
        <v>1</v>
      </c>
      <c r="U899" s="12">
        <f t="shared" si="270"/>
        <v>0</v>
      </c>
      <c r="V899" s="12">
        <f t="shared" si="271"/>
        <v>0</v>
      </c>
      <c r="W899" s="12">
        <f t="shared" si="272"/>
        <v>291847.5</v>
      </c>
      <c r="X899" s="12">
        <f t="shared" si="273"/>
        <v>332991.45454545453</v>
      </c>
      <c r="Y899" s="12">
        <f t="shared" si="274"/>
        <v>208526.18181818182</v>
      </c>
      <c r="Z899" s="12">
        <f t="shared" si="275"/>
        <v>166168.27272727274</v>
      </c>
      <c r="AA899" s="12">
        <f t="shared" si="276"/>
        <v>999533.40909090918</v>
      </c>
      <c r="AB899" s="22">
        <f t="shared" si="277"/>
        <v>0</v>
      </c>
      <c r="AC899" s="22">
        <f t="shared" si="278"/>
        <v>0</v>
      </c>
      <c r="AD899" s="22">
        <f t="shared" si="279"/>
        <v>0</v>
      </c>
      <c r="AE899" s="22">
        <f t="shared" si="280"/>
        <v>0</v>
      </c>
      <c r="AF899" s="22">
        <f t="shared" si="281"/>
        <v>0</v>
      </c>
      <c r="AG899" s="22">
        <f t="shared" si="282"/>
        <v>0</v>
      </c>
      <c r="AH899" s="22">
        <f t="shared" si="283"/>
        <v>0</v>
      </c>
      <c r="AI899" s="43" t="str">
        <f t="shared" si="284"/>
        <v>n/a</v>
      </c>
      <c r="AJ899" s="170" t="str">
        <f t="shared" si="268"/>
        <v>2018-19 Winter</v>
      </c>
      <c r="AK899" s="170" t="str">
        <f t="shared" si="269"/>
        <v>2017-18 Winter</v>
      </c>
      <c r="AL899" s="127">
        <v>0</v>
      </c>
    </row>
    <row r="900" spans="1:38">
      <c r="A900" s="46">
        <v>43143</v>
      </c>
      <c r="B900" s="13" t="s">
        <v>131</v>
      </c>
      <c r="C900" s="182"/>
      <c r="D900" s="182"/>
      <c r="E900" s="182"/>
      <c r="F900" s="182"/>
      <c r="G900" s="182"/>
      <c r="H900" s="182"/>
      <c r="I900" s="12">
        <f>VLOOKUP($B900,'Gas wholesale lookups'!$A$4:$L$15,'Inputs - Gas wholesale index'!I$2,FALSE)</f>
        <v>208526.18181818182</v>
      </c>
      <c r="J900" s="12">
        <f>VLOOKUP($B900,'Gas wholesale lookups'!$A$4:$L$15,'Inputs - Gas wholesale index'!J$2,FALSE)</f>
        <v>166168.27272727274</v>
      </c>
      <c r="K900" s="12">
        <f>VLOOKUP($B900,'Gas wholesale lookups'!$A$4:$L$15,'Inputs - Gas wholesale index'!K$2,FALSE)</f>
        <v>291847.5</v>
      </c>
      <c r="L900" s="12">
        <f>VLOOKUP($B900,'Gas wholesale lookups'!$A$4:$L$15,'Inputs - Gas wholesale index'!L$2,FALSE)</f>
        <v>332991.45454545453</v>
      </c>
      <c r="M900" s="12">
        <f>VLOOKUP($B900,'Gas wholesale lookups'!$A$4:$L$15,'Inputs - Gas wholesale index'!M$2,FALSE)</f>
        <v>208526.18181818182</v>
      </c>
      <c r="N900" s="12">
        <f>VLOOKUP($B900,'Gas wholesale lookups'!$A$4:$L$15,'Inputs - Gas wholesale index'!N$2,FALSE)</f>
        <v>166168.27272727274</v>
      </c>
      <c r="O900" s="37">
        <f>VLOOKUP($B900,'Gas wholesale lookups'!$A$4:$R$15,'Inputs - Gas wholesale index'!O$2,FALSE)</f>
        <v>0</v>
      </c>
      <c r="P900" s="37">
        <f>VLOOKUP($B900,'Gas wholesale lookups'!$A$4:$R$15,'Inputs - Gas wholesale index'!P$2,FALSE)</f>
        <v>0</v>
      </c>
      <c r="Q900" s="37">
        <f>VLOOKUP($B900,'Gas wholesale lookups'!$A$4:$R$15,'Inputs - Gas wholesale index'!Q$2,FALSE)</f>
        <v>1</v>
      </c>
      <c r="R900" s="37">
        <f>VLOOKUP($B900,'Gas wholesale lookups'!$A$4:$R$15,'Inputs - Gas wholesale index'!R$2,FALSE)</f>
        <v>1</v>
      </c>
      <c r="S900" s="37">
        <f>VLOOKUP($B900,'Gas wholesale lookups'!$A$4:$R$15,'Inputs - Gas wholesale index'!S$2,FALSE)</f>
        <v>1</v>
      </c>
      <c r="T900" s="37">
        <f>VLOOKUP($B900,'Gas wholesale lookups'!$A$4:$R$15,'Inputs - Gas wholesale index'!T$2,FALSE)</f>
        <v>1</v>
      </c>
      <c r="U900" s="12">
        <f t="shared" si="270"/>
        <v>0</v>
      </c>
      <c r="V900" s="12">
        <f t="shared" si="271"/>
        <v>0</v>
      </c>
      <c r="W900" s="12">
        <f t="shared" si="272"/>
        <v>291847.5</v>
      </c>
      <c r="X900" s="12">
        <f t="shared" si="273"/>
        <v>332991.45454545453</v>
      </c>
      <c r="Y900" s="12">
        <f t="shared" si="274"/>
        <v>208526.18181818182</v>
      </c>
      <c r="Z900" s="12">
        <f t="shared" si="275"/>
        <v>166168.27272727274</v>
      </c>
      <c r="AA900" s="12">
        <f t="shared" si="276"/>
        <v>999533.40909090918</v>
      </c>
      <c r="AB900" s="22">
        <f t="shared" si="277"/>
        <v>0</v>
      </c>
      <c r="AC900" s="22">
        <f t="shared" si="278"/>
        <v>0</v>
      </c>
      <c r="AD900" s="22">
        <f t="shared" si="279"/>
        <v>0</v>
      </c>
      <c r="AE900" s="22">
        <f t="shared" si="280"/>
        <v>0</v>
      </c>
      <c r="AF900" s="22">
        <f t="shared" si="281"/>
        <v>0</v>
      </c>
      <c r="AG900" s="22">
        <f t="shared" si="282"/>
        <v>0</v>
      </c>
      <c r="AH900" s="22">
        <f t="shared" si="283"/>
        <v>0</v>
      </c>
      <c r="AI900" s="43" t="str">
        <f t="shared" si="284"/>
        <v>n/a</v>
      </c>
      <c r="AJ900" s="170" t="str">
        <f t="shared" si="268"/>
        <v>2018-19 Winter</v>
      </c>
      <c r="AK900" s="170" t="str">
        <f t="shared" si="269"/>
        <v>2017-18 Winter</v>
      </c>
      <c r="AL900" s="127">
        <v>0</v>
      </c>
    </row>
    <row r="901" spans="1:38">
      <c r="A901" s="46">
        <v>43144</v>
      </c>
      <c r="B901" s="13" t="s">
        <v>131</v>
      </c>
      <c r="C901" s="182"/>
      <c r="D901" s="182"/>
      <c r="E901" s="182"/>
      <c r="F901" s="182"/>
      <c r="G901" s="182"/>
      <c r="H901" s="182"/>
      <c r="I901" s="12">
        <f>VLOOKUP($B901,'Gas wholesale lookups'!$A$4:$L$15,'Inputs - Gas wholesale index'!I$2,FALSE)</f>
        <v>208526.18181818182</v>
      </c>
      <c r="J901" s="12">
        <f>VLOOKUP($B901,'Gas wholesale lookups'!$A$4:$L$15,'Inputs - Gas wholesale index'!J$2,FALSE)</f>
        <v>166168.27272727274</v>
      </c>
      <c r="K901" s="12">
        <f>VLOOKUP($B901,'Gas wholesale lookups'!$A$4:$L$15,'Inputs - Gas wholesale index'!K$2,FALSE)</f>
        <v>291847.5</v>
      </c>
      <c r="L901" s="12">
        <f>VLOOKUP($B901,'Gas wholesale lookups'!$A$4:$L$15,'Inputs - Gas wholesale index'!L$2,FALSE)</f>
        <v>332991.45454545453</v>
      </c>
      <c r="M901" s="12">
        <f>VLOOKUP($B901,'Gas wholesale lookups'!$A$4:$L$15,'Inputs - Gas wholesale index'!M$2,FALSE)</f>
        <v>208526.18181818182</v>
      </c>
      <c r="N901" s="12">
        <f>VLOOKUP($B901,'Gas wholesale lookups'!$A$4:$L$15,'Inputs - Gas wholesale index'!N$2,FALSE)</f>
        <v>166168.27272727274</v>
      </c>
      <c r="O901" s="37">
        <f>VLOOKUP($B901,'Gas wholesale lookups'!$A$4:$R$15,'Inputs - Gas wholesale index'!O$2,FALSE)</f>
        <v>0</v>
      </c>
      <c r="P901" s="37">
        <f>VLOOKUP($B901,'Gas wholesale lookups'!$A$4:$R$15,'Inputs - Gas wholesale index'!P$2,FALSE)</f>
        <v>0</v>
      </c>
      <c r="Q901" s="37">
        <f>VLOOKUP($B901,'Gas wholesale lookups'!$A$4:$R$15,'Inputs - Gas wholesale index'!Q$2,FALSE)</f>
        <v>1</v>
      </c>
      <c r="R901" s="37">
        <f>VLOOKUP($B901,'Gas wholesale lookups'!$A$4:$R$15,'Inputs - Gas wholesale index'!R$2,FALSE)</f>
        <v>1</v>
      </c>
      <c r="S901" s="37">
        <f>VLOOKUP($B901,'Gas wholesale lookups'!$A$4:$R$15,'Inputs - Gas wholesale index'!S$2,FALSE)</f>
        <v>1</v>
      </c>
      <c r="T901" s="37">
        <f>VLOOKUP($B901,'Gas wholesale lookups'!$A$4:$R$15,'Inputs - Gas wholesale index'!T$2,FALSE)</f>
        <v>1</v>
      </c>
      <c r="U901" s="12">
        <f t="shared" si="270"/>
        <v>0</v>
      </c>
      <c r="V901" s="12">
        <f t="shared" si="271"/>
        <v>0</v>
      </c>
      <c r="W901" s="12">
        <f t="shared" si="272"/>
        <v>291847.5</v>
      </c>
      <c r="X901" s="12">
        <f t="shared" si="273"/>
        <v>332991.45454545453</v>
      </c>
      <c r="Y901" s="12">
        <f t="shared" si="274"/>
        <v>208526.18181818182</v>
      </c>
      <c r="Z901" s="12">
        <f t="shared" si="275"/>
        <v>166168.27272727274</v>
      </c>
      <c r="AA901" s="12">
        <f t="shared" si="276"/>
        <v>999533.40909090918</v>
      </c>
      <c r="AB901" s="22">
        <f t="shared" si="277"/>
        <v>0</v>
      </c>
      <c r="AC901" s="22">
        <f t="shared" si="278"/>
        <v>0</v>
      </c>
      <c r="AD901" s="22">
        <f t="shared" si="279"/>
        <v>0</v>
      </c>
      <c r="AE901" s="22">
        <f t="shared" si="280"/>
        <v>0</v>
      </c>
      <c r="AF901" s="22">
        <f t="shared" si="281"/>
        <v>0</v>
      </c>
      <c r="AG901" s="22">
        <f t="shared" si="282"/>
        <v>0</v>
      </c>
      <c r="AH901" s="22">
        <f t="shared" si="283"/>
        <v>0</v>
      </c>
      <c r="AI901" s="43" t="str">
        <f t="shared" si="284"/>
        <v>n/a</v>
      </c>
      <c r="AJ901" s="170" t="str">
        <f t="shared" si="268"/>
        <v>2018-19 Winter</v>
      </c>
      <c r="AK901" s="170" t="str">
        <f t="shared" si="269"/>
        <v>2017-18 Winter</v>
      </c>
      <c r="AL901" s="127">
        <v>0</v>
      </c>
    </row>
    <row r="902" spans="1:38">
      <c r="A902" s="46">
        <v>43145</v>
      </c>
      <c r="B902" s="13" t="s">
        <v>131</v>
      </c>
      <c r="C902" s="182"/>
      <c r="D902" s="182"/>
      <c r="E902" s="182"/>
      <c r="F902" s="182"/>
      <c r="G902" s="182"/>
      <c r="H902" s="182"/>
      <c r="I902" s="12">
        <f>VLOOKUP($B902,'Gas wholesale lookups'!$A$4:$L$15,'Inputs - Gas wholesale index'!I$2,FALSE)</f>
        <v>208526.18181818182</v>
      </c>
      <c r="J902" s="12">
        <f>VLOOKUP($B902,'Gas wholesale lookups'!$A$4:$L$15,'Inputs - Gas wholesale index'!J$2,FALSE)</f>
        <v>166168.27272727274</v>
      </c>
      <c r="K902" s="12">
        <f>VLOOKUP($B902,'Gas wholesale lookups'!$A$4:$L$15,'Inputs - Gas wholesale index'!K$2,FALSE)</f>
        <v>291847.5</v>
      </c>
      <c r="L902" s="12">
        <f>VLOOKUP($B902,'Gas wholesale lookups'!$A$4:$L$15,'Inputs - Gas wholesale index'!L$2,FALSE)</f>
        <v>332991.45454545453</v>
      </c>
      <c r="M902" s="12">
        <f>VLOOKUP($B902,'Gas wholesale lookups'!$A$4:$L$15,'Inputs - Gas wholesale index'!M$2,FALSE)</f>
        <v>208526.18181818182</v>
      </c>
      <c r="N902" s="12">
        <f>VLOOKUP($B902,'Gas wholesale lookups'!$A$4:$L$15,'Inputs - Gas wholesale index'!N$2,FALSE)</f>
        <v>166168.27272727274</v>
      </c>
      <c r="O902" s="37">
        <f>VLOOKUP($B902,'Gas wholesale lookups'!$A$4:$R$15,'Inputs - Gas wholesale index'!O$2,FALSE)</f>
        <v>0</v>
      </c>
      <c r="P902" s="37">
        <f>VLOOKUP($B902,'Gas wholesale lookups'!$A$4:$R$15,'Inputs - Gas wholesale index'!P$2,FALSE)</f>
        <v>0</v>
      </c>
      <c r="Q902" s="37">
        <f>VLOOKUP($B902,'Gas wholesale lookups'!$A$4:$R$15,'Inputs - Gas wholesale index'!Q$2,FALSE)</f>
        <v>1</v>
      </c>
      <c r="R902" s="37">
        <f>VLOOKUP($B902,'Gas wholesale lookups'!$A$4:$R$15,'Inputs - Gas wholesale index'!R$2,FALSE)</f>
        <v>1</v>
      </c>
      <c r="S902" s="37">
        <f>VLOOKUP($B902,'Gas wholesale lookups'!$A$4:$R$15,'Inputs - Gas wholesale index'!S$2,FALSE)</f>
        <v>1</v>
      </c>
      <c r="T902" s="37">
        <f>VLOOKUP($B902,'Gas wholesale lookups'!$A$4:$R$15,'Inputs - Gas wholesale index'!T$2,FALSE)</f>
        <v>1</v>
      </c>
      <c r="U902" s="12">
        <f t="shared" si="270"/>
        <v>0</v>
      </c>
      <c r="V902" s="12">
        <f t="shared" si="271"/>
        <v>0</v>
      </c>
      <c r="W902" s="12">
        <f t="shared" si="272"/>
        <v>291847.5</v>
      </c>
      <c r="X902" s="12">
        <f t="shared" si="273"/>
        <v>332991.45454545453</v>
      </c>
      <c r="Y902" s="12">
        <f t="shared" si="274"/>
        <v>208526.18181818182</v>
      </c>
      <c r="Z902" s="12">
        <f t="shared" si="275"/>
        <v>166168.27272727274</v>
      </c>
      <c r="AA902" s="12">
        <f t="shared" si="276"/>
        <v>999533.40909090918</v>
      </c>
      <c r="AB902" s="22">
        <f t="shared" si="277"/>
        <v>0</v>
      </c>
      <c r="AC902" s="22">
        <f t="shared" si="278"/>
        <v>0</v>
      </c>
      <c r="AD902" s="22">
        <f t="shared" si="279"/>
        <v>0</v>
      </c>
      <c r="AE902" s="22">
        <f t="shared" si="280"/>
        <v>0</v>
      </c>
      <c r="AF902" s="22">
        <f t="shared" si="281"/>
        <v>0</v>
      </c>
      <c r="AG902" s="22">
        <f t="shared" si="282"/>
        <v>0</v>
      </c>
      <c r="AH902" s="22">
        <f t="shared" si="283"/>
        <v>0</v>
      </c>
      <c r="AI902" s="43" t="str">
        <f t="shared" si="284"/>
        <v>n/a</v>
      </c>
      <c r="AJ902" s="170" t="str">
        <f t="shared" si="268"/>
        <v>2018-19 Winter</v>
      </c>
      <c r="AK902" s="170" t="str">
        <f t="shared" si="269"/>
        <v>2017-18 Winter</v>
      </c>
      <c r="AL902" s="127">
        <v>0</v>
      </c>
    </row>
    <row r="903" spans="1:38">
      <c r="A903" s="46">
        <v>43146</v>
      </c>
      <c r="B903" s="13" t="s">
        <v>131</v>
      </c>
      <c r="C903" s="182"/>
      <c r="D903" s="182"/>
      <c r="E903" s="182"/>
      <c r="F903" s="182"/>
      <c r="G903" s="182"/>
      <c r="H903" s="182"/>
      <c r="I903" s="12">
        <f>VLOOKUP($B903,'Gas wholesale lookups'!$A$4:$L$15,'Inputs - Gas wholesale index'!I$2,FALSE)</f>
        <v>208526.18181818182</v>
      </c>
      <c r="J903" s="12">
        <f>VLOOKUP($B903,'Gas wholesale lookups'!$A$4:$L$15,'Inputs - Gas wholesale index'!J$2,FALSE)</f>
        <v>166168.27272727274</v>
      </c>
      <c r="K903" s="12">
        <f>VLOOKUP($B903,'Gas wholesale lookups'!$A$4:$L$15,'Inputs - Gas wholesale index'!K$2,FALSE)</f>
        <v>291847.5</v>
      </c>
      <c r="L903" s="12">
        <f>VLOOKUP($B903,'Gas wholesale lookups'!$A$4:$L$15,'Inputs - Gas wholesale index'!L$2,FALSE)</f>
        <v>332991.45454545453</v>
      </c>
      <c r="M903" s="12">
        <f>VLOOKUP($B903,'Gas wholesale lookups'!$A$4:$L$15,'Inputs - Gas wholesale index'!M$2,FALSE)</f>
        <v>208526.18181818182</v>
      </c>
      <c r="N903" s="12">
        <f>VLOOKUP($B903,'Gas wholesale lookups'!$A$4:$L$15,'Inputs - Gas wholesale index'!N$2,FALSE)</f>
        <v>166168.27272727274</v>
      </c>
      <c r="O903" s="37">
        <f>VLOOKUP($B903,'Gas wholesale lookups'!$A$4:$R$15,'Inputs - Gas wholesale index'!O$2,FALSE)</f>
        <v>0</v>
      </c>
      <c r="P903" s="37">
        <f>VLOOKUP($B903,'Gas wholesale lookups'!$A$4:$R$15,'Inputs - Gas wholesale index'!P$2,FALSE)</f>
        <v>0</v>
      </c>
      <c r="Q903" s="37">
        <f>VLOOKUP($B903,'Gas wholesale lookups'!$A$4:$R$15,'Inputs - Gas wholesale index'!Q$2,FALSE)</f>
        <v>1</v>
      </c>
      <c r="R903" s="37">
        <f>VLOOKUP($B903,'Gas wholesale lookups'!$A$4:$R$15,'Inputs - Gas wholesale index'!R$2,FALSE)</f>
        <v>1</v>
      </c>
      <c r="S903" s="37">
        <f>VLOOKUP($B903,'Gas wholesale lookups'!$A$4:$R$15,'Inputs - Gas wholesale index'!S$2,FALSE)</f>
        <v>1</v>
      </c>
      <c r="T903" s="37">
        <f>VLOOKUP($B903,'Gas wholesale lookups'!$A$4:$R$15,'Inputs - Gas wholesale index'!T$2,FALSE)</f>
        <v>1</v>
      </c>
      <c r="U903" s="12">
        <f t="shared" si="270"/>
        <v>0</v>
      </c>
      <c r="V903" s="12">
        <f t="shared" si="271"/>
        <v>0</v>
      </c>
      <c r="W903" s="12">
        <f t="shared" si="272"/>
        <v>291847.5</v>
      </c>
      <c r="X903" s="12">
        <f t="shared" si="273"/>
        <v>332991.45454545453</v>
      </c>
      <c r="Y903" s="12">
        <f t="shared" si="274"/>
        <v>208526.18181818182</v>
      </c>
      <c r="Z903" s="12">
        <f t="shared" si="275"/>
        <v>166168.27272727274</v>
      </c>
      <c r="AA903" s="12">
        <f t="shared" si="276"/>
        <v>999533.40909090918</v>
      </c>
      <c r="AB903" s="22">
        <f t="shared" si="277"/>
        <v>0</v>
      </c>
      <c r="AC903" s="22">
        <f t="shared" si="278"/>
        <v>0</v>
      </c>
      <c r="AD903" s="22">
        <f t="shared" si="279"/>
        <v>0</v>
      </c>
      <c r="AE903" s="22">
        <f t="shared" si="280"/>
        <v>0</v>
      </c>
      <c r="AF903" s="22">
        <f t="shared" si="281"/>
        <v>0</v>
      </c>
      <c r="AG903" s="22">
        <f t="shared" si="282"/>
        <v>0</v>
      </c>
      <c r="AH903" s="22">
        <f t="shared" si="283"/>
        <v>0</v>
      </c>
      <c r="AI903" s="43" t="str">
        <f t="shared" si="284"/>
        <v>n/a</v>
      </c>
      <c r="AJ903" s="170" t="str">
        <f t="shared" si="268"/>
        <v>2018-19 Winter</v>
      </c>
      <c r="AK903" s="170" t="str">
        <f t="shared" si="269"/>
        <v>2017-18 Winter</v>
      </c>
      <c r="AL903" s="127">
        <v>0</v>
      </c>
    </row>
    <row r="904" spans="1:38">
      <c r="A904" s="46">
        <v>43147</v>
      </c>
      <c r="B904" s="13" t="s">
        <v>131</v>
      </c>
      <c r="C904" s="182"/>
      <c r="D904" s="182"/>
      <c r="E904" s="182"/>
      <c r="F904" s="182"/>
      <c r="G904" s="182"/>
      <c r="H904" s="182"/>
      <c r="I904" s="12">
        <f>VLOOKUP($B904,'Gas wholesale lookups'!$A$4:$L$15,'Inputs - Gas wholesale index'!I$2,FALSE)</f>
        <v>208526.18181818182</v>
      </c>
      <c r="J904" s="12">
        <f>VLOOKUP($B904,'Gas wholesale lookups'!$A$4:$L$15,'Inputs - Gas wholesale index'!J$2,FALSE)</f>
        <v>166168.27272727274</v>
      </c>
      <c r="K904" s="12">
        <f>VLOOKUP($B904,'Gas wholesale lookups'!$A$4:$L$15,'Inputs - Gas wholesale index'!K$2,FALSE)</f>
        <v>291847.5</v>
      </c>
      <c r="L904" s="12">
        <f>VLOOKUP($B904,'Gas wholesale lookups'!$A$4:$L$15,'Inputs - Gas wholesale index'!L$2,FALSE)</f>
        <v>332991.45454545453</v>
      </c>
      <c r="M904" s="12">
        <f>VLOOKUP($B904,'Gas wholesale lookups'!$A$4:$L$15,'Inputs - Gas wholesale index'!M$2,FALSE)</f>
        <v>208526.18181818182</v>
      </c>
      <c r="N904" s="12">
        <f>VLOOKUP($B904,'Gas wholesale lookups'!$A$4:$L$15,'Inputs - Gas wholesale index'!N$2,FALSE)</f>
        <v>166168.27272727274</v>
      </c>
      <c r="O904" s="37">
        <f>VLOOKUP($B904,'Gas wholesale lookups'!$A$4:$R$15,'Inputs - Gas wholesale index'!O$2,FALSE)</f>
        <v>0</v>
      </c>
      <c r="P904" s="37">
        <f>VLOOKUP($B904,'Gas wholesale lookups'!$A$4:$R$15,'Inputs - Gas wholesale index'!P$2,FALSE)</f>
        <v>0</v>
      </c>
      <c r="Q904" s="37">
        <f>VLOOKUP($B904,'Gas wholesale lookups'!$A$4:$R$15,'Inputs - Gas wholesale index'!Q$2,FALSE)</f>
        <v>1</v>
      </c>
      <c r="R904" s="37">
        <f>VLOOKUP($B904,'Gas wholesale lookups'!$A$4:$R$15,'Inputs - Gas wholesale index'!R$2,FALSE)</f>
        <v>1</v>
      </c>
      <c r="S904" s="37">
        <f>VLOOKUP($B904,'Gas wholesale lookups'!$A$4:$R$15,'Inputs - Gas wholesale index'!S$2,FALSE)</f>
        <v>1</v>
      </c>
      <c r="T904" s="37">
        <f>VLOOKUP($B904,'Gas wholesale lookups'!$A$4:$R$15,'Inputs - Gas wholesale index'!T$2,FALSE)</f>
        <v>1</v>
      </c>
      <c r="U904" s="12">
        <f t="shared" si="270"/>
        <v>0</v>
      </c>
      <c r="V904" s="12">
        <f t="shared" si="271"/>
        <v>0</v>
      </c>
      <c r="W904" s="12">
        <f t="shared" si="272"/>
        <v>291847.5</v>
      </c>
      <c r="X904" s="12">
        <f t="shared" si="273"/>
        <v>332991.45454545453</v>
      </c>
      <c r="Y904" s="12">
        <f t="shared" si="274"/>
        <v>208526.18181818182</v>
      </c>
      <c r="Z904" s="12">
        <f t="shared" si="275"/>
        <v>166168.27272727274</v>
      </c>
      <c r="AA904" s="12">
        <f t="shared" si="276"/>
        <v>999533.40909090918</v>
      </c>
      <c r="AB904" s="22">
        <f t="shared" si="277"/>
        <v>0</v>
      </c>
      <c r="AC904" s="22">
        <f t="shared" si="278"/>
        <v>0</v>
      </c>
      <c r="AD904" s="22">
        <f t="shared" si="279"/>
        <v>0</v>
      </c>
      <c r="AE904" s="22">
        <f t="shared" si="280"/>
        <v>0</v>
      </c>
      <c r="AF904" s="22">
        <f t="shared" si="281"/>
        <v>0</v>
      </c>
      <c r="AG904" s="22">
        <f t="shared" si="282"/>
        <v>0</v>
      </c>
      <c r="AH904" s="22">
        <f t="shared" si="283"/>
        <v>0</v>
      </c>
      <c r="AI904" s="43" t="str">
        <f t="shared" si="284"/>
        <v>n/a</v>
      </c>
      <c r="AJ904" s="170" t="str">
        <f t="shared" si="268"/>
        <v>2018-19 Winter</v>
      </c>
      <c r="AK904" s="170" t="str">
        <f t="shared" si="269"/>
        <v>2017-18 Winter</v>
      </c>
      <c r="AL904" s="127">
        <v>0</v>
      </c>
    </row>
    <row r="905" spans="1:38">
      <c r="A905" s="46">
        <v>43150</v>
      </c>
      <c r="B905" s="13" t="s">
        <v>131</v>
      </c>
      <c r="C905" s="182"/>
      <c r="D905" s="182"/>
      <c r="E905" s="182"/>
      <c r="F905" s="182"/>
      <c r="G905" s="182"/>
      <c r="H905" s="182"/>
      <c r="I905" s="12">
        <f>VLOOKUP($B905,'Gas wholesale lookups'!$A$4:$L$15,'Inputs - Gas wholesale index'!I$2,FALSE)</f>
        <v>208526.18181818182</v>
      </c>
      <c r="J905" s="12">
        <f>VLOOKUP($B905,'Gas wholesale lookups'!$A$4:$L$15,'Inputs - Gas wholesale index'!J$2,FALSE)</f>
        <v>166168.27272727274</v>
      </c>
      <c r="K905" s="12">
        <f>VLOOKUP($B905,'Gas wholesale lookups'!$A$4:$L$15,'Inputs - Gas wholesale index'!K$2,FALSE)</f>
        <v>291847.5</v>
      </c>
      <c r="L905" s="12">
        <f>VLOOKUP($B905,'Gas wholesale lookups'!$A$4:$L$15,'Inputs - Gas wholesale index'!L$2,FALSE)</f>
        <v>332991.45454545453</v>
      </c>
      <c r="M905" s="12">
        <f>VLOOKUP($B905,'Gas wholesale lookups'!$A$4:$L$15,'Inputs - Gas wholesale index'!M$2,FALSE)</f>
        <v>208526.18181818182</v>
      </c>
      <c r="N905" s="12">
        <f>VLOOKUP($B905,'Gas wholesale lookups'!$A$4:$L$15,'Inputs - Gas wholesale index'!N$2,FALSE)</f>
        <v>166168.27272727274</v>
      </c>
      <c r="O905" s="37">
        <f>VLOOKUP($B905,'Gas wholesale lookups'!$A$4:$R$15,'Inputs - Gas wholesale index'!O$2,FALSE)</f>
        <v>0</v>
      </c>
      <c r="P905" s="37">
        <f>VLOOKUP($B905,'Gas wholesale lookups'!$A$4:$R$15,'Inputs - Gas wholesale index'!P$2,FALSE)</f>
        <v>0</v>
      </c>
      <c r="Q905" s="37">
        <f>VLOOKUP($B905,'Gas wholesale lookups'!$A$4:$R$15,'Inputs - Gas wholesale index'!Q$2,FALSE)</f>
        <v>1</v>
      </c>
      <c r="R905" s="37">
        <f>VLOOKUP($B905,'Gas wholesale lookups'!$A$4:$R$15,'Inputs - Gas wholesale index'!R$2,FALSE)</f>
        <v>1</v>
      </c>
      <c r="S905" s="37">
        <f>VLOOKUP($B905,'Gas wholesale lookups'!$A$4:$R$15,'Inputs - Gas wholesale index'!S$2,FALSE)</f>
        <v>1</v>
      </c>
      <c r="T905" s="37">
        <f>VLOOKUP($B905,'Gas wholesale lookups'!$A$4:$R$15,'Inputs - Gas wholesale index'!T$2,FALSE)</f>
        <v>1</v>
      </c>
      <c r="U905" s="12">
        <f t="shared" si="270"/>
        <v>0</v>
      </c>
      <c r="V905" s="12">
        <f t="shared" si="271"/>
        <v>0</v>
      </c>
      <c r="W905" s="12">
        <f t="shared" si="272"/>
        <v>291847.5</v>
      </c>
      <c r="X905" s="12">
        <f t="shared" si="273"/>
        <v>332991.45454545453</v>
      </c>
      <c r="Y905" s="12">
        <f t="shared" si="274"/>
        <v>208526.18181818182</v>
      </c>
      <c r="Z905" s="12">
        <f t="shared" si="275"/>
        <v>166168.27272727274</v>
      </c>
      <c r="AA905" s="12">
        <f t="shared" si="276"/>
        <v>999533.40909090918</v>
      </c>
      <c r="AB905" s="22">
        <f t="shared" si="277"/>
        <v>0</v>
      </c>
      <c r="AC905" s="22">
        <f t="shared" si="278"/>
        <v>0</v>
      </c>
      <c r="AD905" s="22">
        <f t="shared" si="279"/>
        <v>0</v>
      </c>
      <c r="AE905" s="22">
        <f t="shared" si="280"/>
        <v>0</v>
      </c>
      <c r="AF905" s="22">
        <f t="shared" si="281"/>
        <v>0</v>
      </c>
      <c r="AG905" s="22">
        <f t="shared" si="282"/>
        <v>0</v>
      </c>
      <c r="AH905" s="22">
        <f t="shared" si="283"/>
        <v>0</v>
      </c>
      <c r="AI905" s="43" t="str">
        <f t="shared" si="284"/>
        <v>n/a</v>
      </c>
      <c r="AJ905" s="170" t="str">
        <f t="shared" si="268"/>
        <v>2018-19 Winter</v>
      </c>
      <c r="AK905" s="170" t="str">
        <f t="shared" si="269"/>
        <v>2017-18 Winter</v>
      </c>
      <c r="AL905" s="127">
        <v>0</v>
      </c>
    </row>
    <row r="906" spans="1:38">
      <c r="A906" s="46">
        <v>43151</v>
      </c>
      <c r="B906" s="13" t="s">
        <v>131</v>
      </c>
      <c r="C906" s="182"/>
      <c r="D906" s="182"/>
      <c r="E906" s="182"/>
      <c r="F906" s="182"/>
      <c r="G906" s="182"/>
      <c r="H906" s="182"/>
      <c r="I906" s="12">
        <f>VLOOKUP($B906,'Gas wholesale lookups'!$A$4:$L$15,'Inputs - Gas wholesale index'!I$2,FALSE)</f>
        <v>208526.18181818182</v>
      </c>
      <c r="J906" s="12">
        <f>VLOOKUP($B906,'Gas wholesale lookups'!$A$4:$L$15,'Inputs - Gas wholesale index'!J$2,FALSE)</f>
        <v>166168.27272727274</v>
      </c>
      <c r="K906" s="12">
        <f>VLOOKUP($B906,'Gas wholesale lookups'!$A$4:$L$15,'Inputs - Gas wholesale index'!K$2,FALSE)</f>
        <v>291847.5</v>
      </c>
      <c r="L906" s="12">
        <f>VLOOKUP($B906,'Gas wholesale lookups'!$A$4:$L$15,'Inputs - Gas wholesale index'!L$2,FALSE)</f>
        <v>332991.45454545453</v>
      </c>
      <c r="M906" s="12">
        <f>VLOOKUP($B906,'Gas wholesale lookups'!$A$4:$L$15,'Inputs - Gas wholesale index'!M$2,FALSE)</f>
        <v>208526.18181818182</v>
      </c>
      <c r="N906" s="12">
        <f>VLOOKUP($B906,'Gas wholesale lookups'!$A$4:$L$15,'Inputs - Gas wholesale index'!N$2,FALSE)</f>
        <v>166168.27272727274</v>
      </c>
      <c r="O906" s="37">
        <f>VLOOKUP($B906,'Gas wholesale lookups'!$A$4:$R$15,'Inputs - Gas wholesale index'!O$2,FALSE)</f>
        <v>0</v>
      </c>
      <c r="P906" s="37">
        <f>VLOOKUP($B906,'Gas wholesale lookups'!$A$4:$R$15,'Inputs - Gas wholesale index'!P$2,FALSE)</f>
        <v>0</v>
      </c>
      <c r="Q906" s="37">
        <f>VLOOKUP($B906,'Gas wholesale lookups'!$A$4:$R$15,'Inputs - Gas wholesale index'!Q$2,FALSE)</f>
        <v>1</v>
      </c>
      <c r="R906" s="37">
        <f>VLOOKUP($B906,'Gas wholesale lookups'!$A$4:$R$15,'Inputs - Gas wholesale index'!R$2,FALSE)</f>
        <v>1</v>
      </c>
      <c r="S906" s="37">
        <f>VLOOKUP($B906,'Gas wholesale lookups'!$A$4:$R$15,'Inputs - Gas wholesale index'!S$2,FALSE)</f>
        <v>1</v>
      </c>
      <c r="T906" s="37">
        <f>VLOOKUP($B906,'Gas wholesale lookups'!$A$4:$R$15,'Inputs - Gas wholesale index'!T$2,FALSE)</f>
        <v>1</v>
      </c>
      <c r="U906" s="12">
        <f t="shared" si="270"/>
        <v>0</v>
      </c>
      <c r="V906" s="12">
        <f t="shared" si="271"/>
        <v>0</v>
      </c>
      <c r="W906" s="12">
        <f t="shared" si="272"/>
        <v>291847.5</v>
      </c>
      <c r="X906" s="12">
        <f t="shared" si="273"/>
        <v>332991.45454545453</v>
      </c>
      <c r="Y906" s="12">
        <f t="shared" si="274"/>
        <v>208526.18181818182</v>
      </c>
      <c r="Z906" s="12">
        <f t="shared" si="275"/>
        <v>166168.27272727274</v>
      </c>
      <c r="AA906" s="12">
        <f t="shared" si="276"/>
        <v>999533.40909090918</v>
      </c>
      <c r="AB906" s="22">
        <f t="shared" si="277"/>
        <v>0</v>
      </c>
      <c r="AC906" s="22">
        <f t="shared" si="278"/>
        <v>0</v>
      </c>
      <c r="AD906" s="22">
        <f t="shared" si="279"/>
        <v>0</v>
      </c>
      <c r="AE906" s="22">
        <f t="shared" si="280"/>
        <v>0</v>
      </c>
      <c r="AF906" s="22">
        <f t="shared" si="281"/>
        <v>0</v>
      </c>
      <c r="AG906" s="22">
        <f t="shared" si="282"/>
        <v>0</v>
      </c>
      <c r="AH906" s="22">
        <f t="shared" si="283"/>
        <v>0</v>
      </c>
      <c r="AI906" s="43" t="str">
        <f t="shared" si="284"/>
        <v>n/a</v>
      </c>
      <c r="AJ906" s="170" t="str">
        <f t="shared" si="268"/>
        <v>2018-19 Winter</v>
      </c>
      <c r="AK906" s="170" t="str">
        <f t="shared" si="269"/>
        <v>2017-18 Winter</v>
      </c>
      <c r="AL906" s="127">
        <v>0</v>
      </c>
    </row>
    <row r="907" spans="1:38">
      <c r="A907" s="46">
        <v>43152</v>
      </c>
      <c r="B907" s="13" t="s">
        <v>131</v>
      </c>
      <c r="C907" s="182"/>
      <c r="D907" s="182"/>
      <c r="E907" s="182"/>
      <c r="F907" s="182"/>
      <c r="G907" s="182"/>
      <c r="H907" s="182"/>
      <c r="I907" s="12">
        <f>VLOOKUP($B907,'Gas wholesale lookups'!$A$4:$L$15,'Inputs - Gas wholesale index'!I$2,FALSE)</f>
        <v>208526.18181818182</v>
      </c>
      <c r="J907" s="12">
        <f>VLOOKUP($B907,'Gas wholesale lookups'!$A$4:$L$15,'Inputs - Gas wholesale index'!J$2,FALSE)</f>
        <v>166168.27272727274</v>
      </c>
      <c r="K907" s="12">
        <f>VLOOKUP($B907,'Gas wholesale lookups'!$A$4:$L$15,'Inputs - Gas wholesale index'!K$2,FALSE)</f>
        <v>291847.5</v>
      </c>
      <c r="L907" s="12">
        <f>VLOOKUP($B907,'Gas wholesale lookups'!$A$4:$L$15,'Inputs - Gas wholesale index'!L$2,FALSE)</f>
        <v>332991.45454545453</v>
      </c>
      <c r="M907" s="12">
        <f>VLOOKUP($B907,'Gas wholesale lookups'!$A$4:$L$15,'Inputs - Gas wholesale index'!M$2,FALSE)</f>
        <v>208526.18181818182</v>
      </c>
      <c r="N907" s="12">
        <f>VLOOKUP($B907,'Gas wholesale lookups'!$A$4:$L$15,'Inputs - Gas wholesale index'!N$2,FALSE)</f>
        <v>166168.27272727274</v>
      </c>
      <c r="O907" s="37">
        <f>VLOOKUP($B907,'Gas wholesale lookups'!$A$4:$R$15,'Inputs - Gas wholesale index'!O$2,FALSE)</f>
        <v>0</v>
      </c>
      <c r="P907" s="37">
        <f>VLOOKUP($B907,'Gas wholesale lookups'!$A$4:$R$15,'Inputs - Gas wholesale index'!P$2,FALSE)</f>
        <v>0</v>
      </c>
      <c r="Q907" s="37">
        <f>VLOOKUP($B907,'Gas wholesale lookups'!$A$4:$R$15,'Inputs - Gas wholesale index'!Q$2,FALSE)</f>
        <v>1</v>
      </c>
      <c r="R907" s="37">
        <f>VLOOKUP($B907,'Gas wholesale lookups'!$A$4:$R$15,'Inputs - Gas wholesale index'!R$2,FALSE)</f>
        <v>1</v>
      </c>
      <c r="S907" s="37">
        <f>VLOOKUP($B907,'Gas wholesale lookups'!$A$4:$R$15,'Inputs - Gas wholesale index'!S$2,FALSE)</f>
        <v>1</v>
      </c>
      <c r="T907" s="37">
        <f>VLOOKUP($B907,'Gas wholesale lookups'!$A$4:$R$15,'Inputs - Gas wholesale index'!T$2,FALSE)</f>
        <v>1</v>
      </c>
      <c r="U907" s="12">
        <f t="shared" si="270"/>
        <v>0</v>
      </c>
      <c r="V907" s="12">
        <f t="shared" si="271"/>
        <v>0</v>
      </c>
      <c r="W907" s="12">
        <f t="shared" si="272"/>
        <v>291847.5</v>
      </c>
      <c r="X907" s="12">
        <f t="shared" si="273"/>
        <v>332991.45454545453</v>
      </c>
      <c r="Y907" s="12">
        <f t="shared" si="274"/>
        <v>208526.18181818182</v>
      </c>
      <c r="Z907" s="12">
        <f t="shared" si="275"/>
        <v>166168.27272727274</v>
      </c>
      <c r="AA907" s="12">
        <f t="shared" si="276"/>
        <v>999533.40909090918</v>
      </c>
      <c r="AB907" s="22">
        <f t="shared" si="277"/>
        <v>0</v>
      </c>
      <c r="AC907" s="22">
        <f t="shared" si="278"/>
        <v>0</v>
      </c>
      <c r="AD907" s="22">
        <f t="shared" si="279"/>
        <v>0</v>
      </c>
      <c r="AE907" s="22">
        <f t="shared" si="280"/>
        <v>0</v>
      </c>
      <c r="AF907" s="22">
        <f t="shared" si="281"/>
        <v>0</v>
      </c>
      <c r="AG907" s="22">
        <f t="shared" si="282"/>
        <v>0</v>
      </c>
      <c r="AH907" s="22">
        <f t="shared" si="283"/>
        <v>0</v>
      </c>
      <c r="AI907" s="43" t="str">
        <f t="shared" si="284"/>
        <v>n/a</v>
      </c>
      <c r="AJ907" s="170" t="str">
        <f t="shared" si="268"/>
        <v>2018-19 Winter</v>
      </c>
      <c r="AK907" s="170" t="str">
        <f t="shared" si="269"/>
        <v>2017-18 Winter</v>
      </c>
      <c r="AL907" s="127">
        <v>0</v>
      </c>
    </row>
    <row r="908" spans="1:38">
      <c r="A908" s="46">
        <v>43153</v>
      </c>
      <c r="B908" s="13" t="s">
        <v>131</v>
      </c>
      <c r="C908" s="182"/>
      <c r="D908" s="182"/>
      <c r="E908" s="182"/>
      <c r="F908" s="182"/>
      <c r="G908" s="182"/>
      <c r="H908" s="182"/>
      <c r="I908" s="12">
        <f>VLOOKUP($B908,'Gas wholesale lookups'!$A$4:$L$15,'Inputs - Gas wholesale index'!I$2,FALSE)</f>
        <v>208526.18181818182</v>
      </c>
      <c r="J908" s="12">
        <f>VLOOKUP($B908,'Gas wholesale lookups'!$A$4:$L$15,'Inputs - Gas wholesale index'!J$2,FALSE)</f>
        <v>166168.27272727274</v>
      </c>
      <c r="K908" s="12">
        <f>VLOOKUP($B908,'Gas wholesale lookups'!$A$4:$L$15,'Inputs - Gas wholesale index'!K$2,FALSE)</f>
        <v>291847.5</v>
      </c>
      <c r="L908" s="12">
        <f>VLOOKUP($B908,'Gas wholesale lookups'!$A$4:$L$15,'Inputs - Gas wholesale index'!L$2,FALSE)</f>
        <v>332991.45454545453</v>
      </c>
      <c r="M908" s="12">
        <f>VLOOKUP($B908,'Gas wholesale lookups'!$A$4:$L$15,'Inputs - Gas wholesale index'!M$2,FALSE)</f>
        <v>208526.18181818182</v>
      </c>
      <c r="N908" s="12">
        <f>VLOOKUP($B908,'Gas wholesale lookups'!$A$4:$L$15,'Inputs - Gas wholesale index'!N$2,FALSE)</f>
        <v>166168.27272727274</v>
      </c>
      <c r="O908" s="37">
        <f>VLOOKUP($B908,'Gas wholesale lookups'!$A$4:$R$15,'Inputs - Gas wholesale index'!O$2,FALSE)</f>
        <v>0</v>
      </c>
      <c r="P908" s="37">
        <f>VLOOKUP($B908,'Gas wholesale lookups'!$A$4:$R$15,'Inputs - Gas wholesale index'!P$2,FALSE)</f>
        <v>0</v>
      </c>
      <c r="Q908" s="37">
        <f>VLOOKUP($B908,'Gas wholesale lookups'!$A$4:$R$15,'Inputs - Gas wholesale index'!Q$2,FALSE)</f>
        <v>1</v>
      </c>
      <c r="R908" s="37">
        <f>VLOOKUP($B908,'Gas wholesale lookups'!$A$4:$R$15,'Inputs - Gas wholesale index'!R$2,FALSE)</f>
        <v>1</v>
      </c>
      <c r="S908" s="37">
        <f>VLOOKUP($B908,'Gas wholesale lookups'!$A$4:$R$15,'Inputs - Gas wholesale index'!S$2,FALSE)</f>
        <v>1</v>
      </c>
      <c r="T908" s="37">
        <f>VLOOKUP($B908,'Gas wholesale lookups'!$A$4:$R$15,'Inputs - Gas wholesale index'!T$2,FALSE)</f>
        <v>1</v>
      </c>
      <c r="U908" s="12">
        <f t="shared" si="270"/>
        <v>0</v>
      </c>
      <c r="V908" s="12">
        <f t="shared" si="271"/>
        <v>0</v>
      </c>
      <c r="W908" s="12">
        <f t="shared" si="272"/>
        <v>291847.5</v>
      </c>
      <c r="X908" s="12">
        <f t="shared" si="273"/>
        <v>332991.45454545453</v>
      </c>
      <c r="Y908" s="12">
        <f t="shared" si="274"/>
        <v>208526.18181818182</v>
      </c>
      <c r="Z908" s="12">
        <f t="shared" si="275"/>
        <v>166168.27272727274</v>
      </c>
      <c r="AA908" s="12">
        <f t="shared" si="276"/>
        <v>999533.40909090918</v>
      </c>
      <c r="AB908" s="22">
        <f t="shared" si="277"/>
        <v>0</v>
      </c>
      <c r="AC908" s="22">
        <f t="shared" si="278"/>
        <v>0</v>
      </c>
      <c r="AD908" s="22">
        <f t="shared" si="279"/>
        <v>0</v>
      </c>
      <c r="AE908" s="22">
        <f t="shared" si="280"/>
        <v>0</v>
      </c>
      <c r="AF908" s="22">
        <f t="shared" si="281"/>
        <v>0</v>
      </c>
      <c r="AG908" s="22">
        <f t="shared" si="282"/>
        <v>0</v>
      </c>
      <c r="AH908" s="22">
        <f t="shared" si="283"/>
        <v>0</v>
      </c>
      <c r="AI908" s="43" t="str">
        <f t="shared" si="284"/>
        <v>n/a</v>
      </c>
      <c r="AJ908" s="170" t="str">
        <f t="shared" si="268"/>
        <v>2018-19 Winter</v>
      </c>
      <c r="AK908" s="170" t="str">
        <f t="shared" si="269"/>
        <v>2017-18 Winter</v>
      </c>
      <c r="AL908" s="127">
        <v>0</v>
      </c>
    </row>
    <row r="909" spans="1:38">
      <c r="A909" s="46">
        <v>43154</v>
      </c>
      <c r="B909" s="13" t="s">
        <v>131</v>
      </c>
      <c r="C909" s="182"/>
      <c r="D909" s="182"/>
      <c r="E909" s="182"/>
      <c r="F909" s="182"/>
      <c r="G909" s="182"/>
      <c r="H909" s="182"/>
      <c r="I909" s="12">
        <f>VLOOKUP($B909,'Gas wholesale lookups'!$A$4:$L$15,'Inputs - Gas wholesale index'!I$2,FALSE)</f>
        <v>208526.18181818182</v>
      </c>
      <c r="J909" s="12">
        <f>VLOOKUP($B909,'Gas wholesale lookups'!$A$4:$L$15,'Inputs - Gas wholesale index'!J$2,FALSE)</f>
        <v>166168.27272727274</v>
      </c>
      <c r="K909" s="12">
        <f>VLOOKUP($B909,'Gas wholesale lookups'!$A$4:$L$15,'Inputs - Gas wholesale index'!K$2,FALSE)</f>
        <v>291847.5</v>
      </c>
      <c r="L909" s="12">
        <f>VLOOKUP($B909,'Gas wholesale lookups'!$A$4:$L$15,'Inputs - Gas wholesale index'!L$2,FALSE)</f>
        <v>332991.45454545453</v>
      </c>
      <c r="M909" s="12">
        <f>VLOOKUP($B909,'Gas wholesale lookups'!$A$4:$L$15,'Inputs - Gas wholesale index'!M$2,FALSE)</f>
        <v>208526.18181818182</v>
      </c>
      <c r="N909" s="12">
        <f>VLOOKUP($B909,'Gas wholesale lookups'!$A$4:$L$15,'Inputs - Gas wholesale index'!N$2,FALSE)</f>
        <v>166168.27272727274</v>
      </c>
      <c r="O909" s="37">
        <f>VLOOKUP($B909,'Gas wholesale lookups'!$A$4:$R$15,'Inputs - Gas wholesale index'!O$2,FALSE)</f>
        <v>0</v>
      </c>
      <c r="P909" s="37">
        <f>VLOOKUP($B909,'Gas wholesale lookups'!$A$4:$R$15,'Inputs - Gas wholesale index'!P$2,FALSE)</f>
        <v>0</v>
      </c>
      <c r="Q909" s="37">
        <f>VLOOKUP($B909,'Gas wholesale lookups'!$A$4:$R$15,'Inputs - Gas wholesale index'!Q$2,FALSE)</f>
        <v>1</v>
      </c>
      <c r="R909" s="37">
        <f>VLOOKUP($B909,'Gas wholesale lookups'!$A$4:$R$15,'Inputs - Gas wholesale index'!R$2,FALSE)</f>
        <v>1</v>
      </c>
      <c r="S909" s="37">
        <f>VLOOKUP($B909,'Gas wholesale lookups'!$A$4:$R$15,'Inputs - Gas wholesale index'!S$2,FALSE)</f>
        <v>1</v>
      </c>
      <c r="T909" s="37">
        <f>VLOOKUP($B909,'Gas wholesale lookups'!$A$4:$R$15,'Inputs - Gas wholesale index'!T$2,FALSE)</f>
        <v>1</v>
      </c>
      <c r="U909" s="12">
        <f t="shared" si="270"/>
        <v>0</v>
      </c>
      <c r="V909" s="12">
        <f t="shared" si="271"/>
        <v>0</v>
      </c>
      <c r="W909" s="12">
        <f t="shared" si="272"/>
        <v>291847.5</v>
      </c>
      <c r="X909" s="12">
        <f t="shared" si="273"/>
        <v>332991.45454545453</v>
      </c>
      <c r="Y909" s="12">
        <f t="shared" si="274"/>
        <v>208526.18181818182</v>
      </c>
      <c r="Z909" s="12">
        <f t="shared" si="275"/>
        <v>166168.27272727274</v>
      </c>
      <c r="AA909" s="12">
        <f t="shared" si="276"/>
        <v>999533.40909090918</v>
      </c>
      <c r="AB909" s="22">
        <f t="shared" si="277"/>
        <v>0</v>
      </c>
      <c r="AC909" s="22">
        <f t="shared" si="278"/>
        <v>0</v>
      </c>
      <c r="AD909" s="22">
        <f t="shared" si="279"/>
        <v>0</v>
      </c>
      <c r="AE909" s="22">
        <f t="shared" si="280"/>
        <v>0</v>
      </c>
      <c r="AF909" s="22">
        <f t="shared" si="281"/>
        <v>0</v>
      </c>
      <c r="AG909" s="22">
        <f t="shared" si="282"/>
        <v>0</v>
      </c>
      <c r="AH909" s="22">
        <f t="shared" si="283"/>
        <v>0</v>
      </c>
      <c r="AI909" s="43" t="str">
        <f t="shared" si="284"/>
        <v>n/a</v>
      </c>
      <c r="AJ909" s="170" t="str">
        <f t="shared" si="268"/>
        <v>2018-19 Winter</v>
      </c>
      <c r="AK909" s="170" t="str">
        <f t="shared" si="269"/>
        <v>2017-18 Winter</v>
      </c>
      <c r="AL909" s="127">
        <v>0</v>
      </c>
    </row>
    <row r="910" spans="1:38">
      <c r="A910" s="46">
        <v>43157</v>
      </c>
      <c r="B910" s="13" t="s">
        <v>131</v>
      </c>
      <c r="C910" s="182"/>
      <c r="D910" s="182"/>
      <c r="E910" s="182"/>
      <c r="F910" s="182"/>
      <c r="G910" s="182"/>
      <c r="H910" s="182"/>
      <c r="I910" s="12">
        <f>VLOOKUP($B910,'Gas wholesale lookups'!$A$4:$L$15,'Inputs - Gas wholesale index'!I$2,FALSE)</f>
        <v>208526.18181818182</v>
      </c>
      <c r="J910" s="12">
        <f>VLOOKUP($B910,'Gas wholesale lookups'!$A$4:$L$15,'Inputs - Gas wholesale index'!J$2,FALSE)</f>
        <v>166168.27272727274</v>
      </c>
      <c r="K910" s="12">
        <f>VLOOKUP($B910,'Gas wholesale lookups'!$A$4:$L$15,'Inputs - Gas wholesale index'!K$2,FALSE)</f>
        <v>291847.5</v>
      </c>
      <c r="L910" s="12">
        <f>VLOOKUP($B910,'Gas wholesale lookups'!$A$4:$L$15,'Inputs - Gas wholesale index'!L$2,FALSE)</f>
        <v>332991.45454545453</v>
      </c>
      <c r="M910" s="12">
        <f>VLOOKUP($B910,'Gas wholesale lookups'!$A$4:$L$15,'Inputs - Gas wholesale index'!M$2,FALSE)</f>
        <v>208526.18181818182</v>
      </c>
      <c r="N910" s="12">
        <f>VLOOKUP($B910,'Gas wholesale lookups'!$A$4:$L$15,'Inputs - Gas wholesale index'!N$2,FALSE)</f>
        <v>166168.27272727274</v>
      </c>
      <c r="O910" s="37">
        <f>VLOOKUP($B910,'Gas wholesale lookups'!$A$4:$R$15,'Inputs - Gas wholesale index'!O$2,FALSE)</f>
        <v>0</v>
      </c>
      <c r="P910" s="37">
        <f>VLOOKUP($B910,'Gas wholesale lookups'!$A$4:$R$15,'Inputs - Gas wholesale index'!P$2,FALSE)</f>
        <v>0</v>
      </c>
      <c r="Q910" s="37">
        <f>VLOOKUP($B910,'Gas wholesale lookups'!$A$4:$R$15,'Inputs - Gas wholesale index'!Q$2,FALSE)</f>
        <v>1</v>
      </c>
      <c r="R910" s="37">
        <f>VLOOKUP($B910,'Gas wholesale lookups'!$A$4:$R$15,'Inputs - Gas wholesale index'!R$2,FALSE)</f>
        <v>1</v>
      </c>
      <c r="S910" s="37">
        <f>VLOOKUP($B910,'Gas wholesale lookups'!$A$4:$R$15,'Inputs - Gas wholesale index'!S$2,FALSE)</f>
        <v>1</v>
      </c>
      <c r="T910" s="37">
        <f>VLOOKUP($B910,'Gas wholesale lookups'!$A$4:$R$15,'Inputs - Gas wholesale index'!T$2,FALSE)</f>
        <v>1</v>
      </c>
      <c r="U910" s="12">
        <f t="shared" si="270"/>
        <v>0</v>
      </c>
      <c r="V910" s="12">
        <f t="shared" si="271"/>
        <v>0</v>
      </c>
      <c r="W910" s="12">
        <f t="shared" si="272"/>
        <v>291847.5</v>
      </c>
      <c r="X910" s="12">
        <f t="shared" si="273"/>
        <v>332991.45454545453</v>
      </c>
      <c r="Y910" s="12">
        <f t="shared" si="274"/>
        <v>208526.18181818182</v>
      </c>
      <c r="Z910" s="12">
        <f t="shared" si="275"/>
        <v>166168.27272727274</v>
      </c>
      <c r="AA910" s="12">
        <f t="shared" si="276"/>
        <v>999533.40909090918</v>
      </c>
      <c r="AB910" s="22">
        <f t="shared" si="277"/>
        <v>0</v>
      </c>
      <c r="AC910" s="22">
        <f t="shared" si="278"/>
        <v>0</v>
      </c>
      <c r="AD910" s="22">
        <f t="shared" si="279"/>
        <v>0</v>
      </c>
      <c r="AE910" s="22">
        <f t="shared" si="280"/>
        <v>0</v>
      </c>
      <c r="AF910" s="22">
        <f t="shared" si="281"/>
        <v>0</v>
      </c>
      <c r="AG910" s="22">
        <f t="shared" si="282"/>
        <v>0</v>
      </c>
      <c r="AH910" s="22">
        <f t="shared" si="283"/>
        <v>0</v>
      </c>
      <c r="AI910" s="43" t="str">
        <f t="shared" si="284"/>
        <v>n/a</v>
      </c>
      <c r="AJ910" s="170" t="str">
        <f t="shared" si="268"/>
        <v>2018-19 Winter</v>
      </c>
      <c r="AK910" s="170" t="str">
        <f t="shared" si="269"/>
        <v>2017-18 Winter</v>
      </c>
      <c r="AL910" s="127">
        <v>0</v>
      </c>
    </row>
    <row r="911" spans="1:38">
      <c r="A911" s="46">
        <v>43158</v>
      </c>
      <c r="B911" s="13" t="s">
        <v>131</v>
      </c>
      <c r="C911" s="182"/>
      <c r="D911" s="182"/>
      <c r="E911" s="182"/>
      <c r="F911" s="182"/>
      <c r="G911" s="182"/>
      <c r="H911" s="182"/>
      <c r="I911" s="12">
        <f>VLOOKUP($B911,'Gas wholesale lookups'!$A$4:$L$15,'Inputs - Gas wholesale index'!I$2,FALSE)</f>
        <v>208526.18181818182</v>
      </c>
      <c r="J911" s="12">
        <f>VLOOKUP($B911,'Gas wholesale lookups'!$A$4:$L$15,'Inputs - Gas wholesale index'!J$2,FALSE)</f>
        <v>166168.27272727274</v>
      </c>
      <c r="K911" s="12">
        <f>VLOOKUP($B911,'Gas wholesale lookups'!$A$4:$L$15,'Inputs - Gas wholesale index'!K$2,FALSE)</f>
        <v>291847.5</v>
      </c>
      <c r="L911" s="12">
        <f>VLOOKUP($B911,'Gas wholesale lookups'!$A$4:$L$15,'Inputs - Gas wholesale index'!L$2,FALSE)</f>
        <v>332991.45454545453</v>
      </c>
      <c r="M911" s="12">
        <f>VLOOKUP($B911,'Gas wholesale lookups'!$A$4:$L$15,'Inputs - Gas wholesale index'!M$2,FALSE)</f>
        <v>208526.18181818182</v>
      </c>
      <c r="N911" s="12">
        <f>VLOOKUP($B911,'Gas wholesale lookups'!$A$4:$L$15,'Inputs - Gas wholesale index'!N$2,FALSE)</f>
        <v>166168.27272727274</v>
      </c>
      <c r="O911" s="37">
        <f>VLOOKUP($B911,'Gas wholesale lookups'!$A$4:$R$15,'Inputs - Gas wholesale index'!O$2,FALSE)</f>
        <v>0</v>
      </c>
      <c r="P911" s="37">
        <f>VLOOKUP($B911,'Gas wholesale lookups'!$A$4:$R$15,'Inputs - Gas wholesale index'!P$2,FALSE)</f>
        <v>0</v>
      </c>
      <c r="Q911" s="37">
        <f>VLOOKUP($B911,'Gas wholesale lookups'!$A$4:$R$15,'Inputs - Gas wholesale index'!Q$2,FALSE)</f>
        <v>1</v>
      </c>
      <c r="R911" s="37">
        <f>VLOOKUP($B911,'Gas wholesale lookups'!$A$4:$R$15,'Inputs - Gas wholesale index'!R$2,FALSE)</f>
        <v>1</v>
      </c>
      <c r="S911" s="37">
        <f>VLOOKUP($B911,'Gas wholesale lookups'!$A$4:$R$15,'Inputs - Gas wholesale index'!S$2,FALSE)</f>
        <v>1</v>
      </c>
      <c r="T911" s="37">
        <f>VLOOKUP($B911,'Gas wholesale lookups'!$A$4:$R$15,'Inputs - Gas wholesale index'!T$2,FALSE)</f>
        <v>1</v>
      </c>
      <c r="U911" s="12">
        <f t="shared" si="270"/>
        <v>0</v>
      </c>
      <c r="V911" s="12">
        <f t="shared" si="271"/>
        <v>0</v>
      </c>
      <c r="W911" s="12">
        <f t="shared" si="272"/>
        <v>291847.5</v>
      </c>
      <c r="X911" s="12">
        <f t="shared" si="273"/>
        <v>332991.45454545453</v>
      </c>
      <c r="Y911" s="12">
        <f t="shared" si="274"/>
        <v>208526.18181818182</v>
      </c>
      <c r="Z911" s="12">
        <f t="shared" si="275"/>
        <v>166168.27272727274</v>
      </c>
      <c r="AA911" s="12">
        <f t="shared" si="276"/>
        <v>999533.40909090918</v>
      </c>
      <c r="AB911" s="22">
        <f t="shared" si="277"/>
        <v>0</v>
      </c>
      <c r="AC911" s="22">
        <f t="shared" si="278"/>
        <v>0</v>
      </c>
      <c r="AD911" s="22">
        <f t="shared" si="279"/>
        <v>0</v>
      </c>
      <c r="AE911" s="22">
        <f t="shared" si="280"/>
        <v>0</v>
      </c>
      <c r="AF911" s="22">
        <f t="shared" si="281"/>
        <v>0</v>
      </c>
      <c r="AG911" s="22">
        <f t="shared" si="282"/>
        <v>0</v>
      </c>
      <c r="AH911" s="22">
        <f t="shared" si="283"/>
        <v>0</v>
      </c>
      <c r="AI911" s="43" t="str">
        <f t="shared" si="284"/>
        <v>n/a</v>
      </c>
      <c r="AJ911" s="170" t="str">
        <f t="shared" si="268"/>
        <v>2018-19 Winter</v>
      </c>
      <c r="AK911" s="170" t="str">
        <f t="shared" si="269"/>
        <v>2017-18 Winter</v>
      </c>
      <c r="AL911" s="127">
        <v>0</v>
      </c>
    </row>
    <row r="912" spans="1:38">
      <c r="A912" s="46">
        <v>43159</v>
      </c>
      <c r="B912" s="13" t="s">
        <v>131</v>
      </c>
      <c r="C912" s="182"/>
      <c r="D912" s="182"/>
      <c r="E912" s="182"/>
      <c r="F912" s="182"/>
      <c r="G912" s="182"/>
      <c r="H912" s="182"/>
      <c r="I912" s="12">
        <f>VLOOKUP($B912,'Gas wholesale lookups'!$A$4:$L$15,'Inputs - Gas wholesale index'!I$2,FALSE)</f>
        <v>208526.18181818182</v>
      </c>
      <c r="J912" s="12">
        <f>VLOOKUP($B912,'Gas wholesale lookups'!$A$4:$L$15,'Inputs - Gas wholesale index'!J$2,FALSE)</f>
        <v>166168.27272727274</v>
      </c>
      <c r="K912" s="12">
        <f>VLOOKUP($B912,'Gas wholesale lookups'!$A$4:$L$15,'Inputs - Gas wholesale index'!K$2,FALSE)</f>
        <v>291847.5</v>
      </c>
      <c r="L912" s="12">
        <f>VLOOKUP($B912,'Gas wholesale lookups'!$A$4:$L$15,'Inputs - Gas wholesale index'!L$2,FALSE)</f>
        <v>332991.45454545453</v>
      </c>
      <c r="M912" s="12">
        <f>VLOOKUP($B912,'Gas wholesale lookups'!$A$4:$L$15,'Inputs - Gas wholesale index'!M$2,FALSE)</f>
        <v>208526.18181818182</v>
      </c>
      <c r="N912" s="12">
        <f>VLOOKUP($B912,'Gas wholesale lookups'!$A$4:$L$15,'Inputs - Gas wholesale index'!N$2,FALSE)</f>
        <v>166168.27272727274</v>
      </c>
      <c r="O912" s="37">
        <f>VLOOKUP($B912,'Gas wholesale lookups'!$A$4:$R$15,'Inputs - Gas wholesale index'!O$2,FALSE)</f>
        <v>0</v>
      </c>
      <c r="P912" s="37">
        <f>VLOOKUP($B912,'Gas wholesale lookups'!$A$4:$R$15,'Inputs - Gas wholesale index'!P$2,FALSE)</f>
        <v>0</v>
      </c>
      <c r="Q912" s="37">
        <f>VLOOKUP($B912,'Gas wholesale lookups'!$A$4:$R$15,'Inputs - Gas wholesale index'!Q$2,FALSE)</f>
        <v>1</v>
      </c>
      <c r="R912" s="37">
        <f>VLOOKUP($B912,'Gas wholesale lookups'!$A$4:$R$15,'Inputs - Gas wholesale index'!R$2,FALSE)</f>
        <v>1</v>
      </c>
      <c r="S912" s="37">
        <f>VLOOKUP($B912,'Gas wholesale lookups'!$A$4:$R$15,'Inputs - Gas wholesale index'!S$2,FALSE)</f>
        <v>1</v>
      </c>
      <c r="T912" s="37">
        <f>VLOOKUP($B912,'Gas wholesale lookups'!$A$4:$R$15,'Inputs - Gas wholesale index'!T$2,FALSE)</f>
        <v>1</v>
      </c>
      <c r="U912" s="12">
        <f t="shared" si="270"/>
        <v>0</v>
      </c>
      <c r="V912" s="12">
        <f t="shared" si="271"/>
        <v>0</v>
      </c>
      <c r="W912" s="12">
        <f t="shared" si="272"/>
        <v>291847.5</v>
      </c>
      <c r="X912" s="12">
        <f t="shared" si="273"/>
        <v>332991.45454545453</v>
      </c>
      <c r="Y912" s="12">
        <f t="shared" si="274"/>
        <v>208526.18181818182</v>
      </c>
      <c r="Z912" s="12">
        <f t="shared" si="275"/>
        <v>166168.27272727274</v>
      </c>
      <c r="AA912" s="12">
        <f t="shared" si="276"/>
        <v>999533.40909090918</v>
      </c>
      <c r="AB912" s="22">
        <f t="shared" si="277"/>
        <v>0</v>
      </c>
      <c r="AC912" s="22">
        <f t="shared" si="278"/>
        <v>0</v>
      </c>
      <c r="AD912" s="22">
        <f t="shared" si="279"/>
        <v>0</v>
      </c>
      <c r="AE912" s="22">
        <f t="shared" si="280"/>
        <v>0</v>
      </c>
      <c r="AF912" s="22">
        <f t="shared" si="281"/>
        <v>0</v>
      </c>
      <c r="AG912" s="22">
        <f t="shared" si="282"/>
        <v>0</v>
      </c>
      <c r="AH912" s="22">
        <f t="shared" si="283"/>
        <v>0</v>
      </c>
      <c r="AI912" s="43" t="str">
        <f t="shared" si="284"/>
        <v>n/a</v>
      </c>
      <c r="AJ912" s="170" t="str">
        <f t="shared" si="268"/>
        <v>2018-19 Winter</v>
      </c>
      <c r="AK912" s="170" t="str">
        <f t="shared" si="269"/>
        <v>2017-18 Winter</v>
      </c>
      <c r="AL912" s="127">
        <v>0</v>
      </c>
    </row>
    <row r="913" spans="1:38">
      <c r="A913" s="46">
        <v>43160</v>
      </c>
      <c r="B913" s="13" t="s">
        <v>132</v>
      </c>
      <c r="C913" s="182"/>
      <c r="D913" s="182"/>
      <c r="E913" s="182"/>
      <c r="F913" s="182"/>
      <c r="G913" s="182"/>
      <c r="H913" s="182"/>
      <c r="I913" s="12">
        <f>VLOOKUP($B913,'Gas wholesale lookups'!$A$4:$L$15,'Inputs - Gas wholesale index'!I$2,FALSE)</f>
        <v>208526.18181818182</v>
      </c>
      <c r="J913" s="12">
        <f>VLOOKUP($B913,'Gas wholesale lookups'!$A$4:$L$15,'Inputs - Gas wholesale index'!J$2,FALSE)</f>
        <v>166168.27272727274</v>
      </c>
      <c r="K913" s="12">
        <f>VLOOKUP($B913,'Gas wholesale lookups'!$A$4:$L$15,'Inputs - Gas wholesale index'!K$2,FALSE)</f>
        <v>291847.5</v>
      </c>
      <c r="L913" s="12">
        <f>VLOOKUP($B913,'Gas wholesale lookups'!$A$4:$L$15,'Inputs - Gas wholesale index'!L$2,FALSE)</f>
        <v>332991.45454545453</v>
      </c>
      <c r="M913" s="12">
        <f>VLOOKUP($B913,'Gas wholesale lookups'!$A$4:$L$15,'Inputs - Gas wholesale index'!M$2,FALSE)</f>
        <v>208526.18181818182</v>
      </c>
      <c r="N913" s="12">
        <f>VLOOKUP($B913,'Gas wholesale lookups'!$A$4:$L$15,'Inputs - Gas wholesale index'!N$2,FALSE)</f>
        <v>166168.27272727274</v>
      </c>
      <c r="O913" s="37">
        <f>VLOOKUP($B913,'Gas wholesale lookups'!$A$4:$R$15,'Inputs - Gas wholesale index'!O$2,FALSE)</f>
        <v>0</v>
      </c>
      <c r="P913" s="37">
        <f>VLOOKUP($B913,'Gas wholesale lookups'!$A$4:$R$15,'Inputs - Gas wholesale index'!P$2,FALSE)</f>
        <v>0</v>
      </c>
      <c r="Q913" s="37">
        <f>VLOOKUP($B913,'Gas wholesale lookups'!$A$4:$R$15,'Inputs - Gas wholesale index'!Q$2,FALSE)</f>
        <v>1</v>
      </c>
      <c r="R913" s="37">
        <f>VLOOKUP($B913,'Gas wholesale lookups'!$A$4:$R$15,'Inputs - Gas wholesale index'!R$2,FALSE)</f>
        <v>1</v>
      </c>
      <c r="S913" s="37">
        <f>VLOOKUP($B913,'Gas wholesale lookups'!$A$4:$R$15,'Inputs - Gas wholesale index'!S$2,FALSE)</f>
        <v>1</v>
      </c>
      <c r="T913" s="37">
        <f>VLOOKUP($B913,'Gas wholesale lookups'!$A$4:$R$15,'Inputs - Gas wholesale index'!T$2,FALSE)</f>
        <v>1</v>
      </c>
      <c r="U913" s="12">
        <f t="shared" si="270"/>
        <v>0</v>
      </c>
      <c r="V913" s="12">
        <f t="shared" si="271"/>
        <v>0</v>
      </c>
      <c r="W913" s="12">
        <f t="shared" si="272"/>
        <v>291847.5</v>
      </c>
      <c r="X913" s="12">
        <f t="shared" si="273"/>
        <v>332991.45454545453</v>
      </c>
      <c r="Y913" s="12">
        <f t="shared" si="274"/>
        <v>208526.18181818182</v>
      </c>
      <c r="Z913" s="12">
        <f t="shared" si="275"/>
        <v>166168.27272727274</v>
      </c>
      <c r="AA913" s="12">
        <f t="shared" si="276"/>
        <v>999533.40909090918</v>
      </c>
      <c r="AB913" s="22">
        <f t="shared" si="277"/>
        <v>0</v>
      </c>
      <c r="AC913" s="22">
        <f t="shared" si="278"/>
        <v>0</v>
      </c>
      <c r="AD913" s="22">
        <f t="shared" si="279"/>
        <v>0</v>
      </c>
      <c r="AE913" s="22">
        <f t="shared" si="280"/>
        <v>0</v>
      </c>
      <c r="AF913" s="22">
        <f t="shared" si="281"/>
        <v>0</v>
      </c>
      <c r="AG913" s="22">
        <f t="shared" si="282"/>
        <v>0</v>
      </c>
      <c r="AH913" s="22">
        <f t="shared" si="283"/>
        <v>0</v>
      </c>
      <c r="AI913" s="43" t="str">
        <f t="shared" si="284"/>
        <v>n/a</v>
      </c>
      <c r="AJ913" s="170" t="str">
        <f t="shared" si="268"/>
        <v>2018-19 Winter</v>
      </c>
      <c r="AK913" s="170" t="str">
        <f t="shared" si="269"/>
        <v>2017-18 Winter</v>
      </c>
      <c r="AL913" s="127">
        <v>0</v>
      </c>
    </row>
    <row r="914" spans="1:38">
      <c r="A914" s="46">
        <v>43161</v>
      </c>
      <c r="B914" s="13" t="s">
        <v>132</v>
      </c>
      <c r="C914" s="182"/>
      <c r="D914" s="182"/>
      <c r="E914" s="182"/>
      <c r="F914" s="182"/>
      <c r="G914" s="182"/>
      <c r="H914" s="182"/>
      <c r="I914" s="12">
        <f>VLOOKUP($B914,'Gas wholesale lookups'!$A$4:$L$15,'Inputs - Gas wholesale index'!I$2,FALSE)</f>
        <v>208526.18181818182</v>
      </c>
      <c r="J914" s="12">
        <f>VLOOKUP($B914,'Gas wholesale lookups'!$A$4:$L$15,'Inputs - Gas wholesale index'!J$2,FALSE)</f>
        <v>166168.27272727274</v>
      </c>
      <c r="K914" s="12">
        <f>VLOOKUP($B914,'Gas wholesale lookups'!$A$4:$L$15,'Inputs - Gas wholesale index'!K$2,FALSE)</f>
        <v>291847.5</v>
      </c>
      <c r="L914" s="12">
        <f>VLOOKUP($B914,'Gas wholesale lookups'!$A$4:$L$15,'Inputs - Gas wholesale index'!L$2,FALSE)</f>
        <v>332991.45454545453</v>
      </c>
      <c r="M914" s="12">
        <f>VLOOKUP($B914,'Gas wholesale lookups'!$A$4:$L$15,'Inputs - Gas wholesale index'!M$2,FALSE)</f>
        <v>208526.18181818182</v>
      </c>
      <c r="N914" s="12">
        <f>VLOOKUP($B914,'Gas wholesale lookups'!$A$4:$L$15,'Inputs - Gas wholesale index'!N$2,FALSE)</f>
        <v>166168.27272727274</v>
      </c>
      <c r="O914" s="37">
        <f>VLOOKUP($B914,'Gas wholesale lookups'!$A$4:$R$15,'Inputs - Gas wholesale index'!O$2,FALSE)</f>
        <v>0</v>
      </c>
      <c r="P914" s="37">
        <f>VLOOKUP($B914,'Gas wholesale lookups'!$A$4:$R$15,'Inputs - Gas wholesale index'!P$2,FALSE)</f>
        <v>0</v>
      </c>
      <c r="Q914" s="37">
        <f>VLOOKUP($B914,'Gas wholesale lookups'!$A$4:$R$15,'Inputs - Gas wholesale index'!Q$2,FALSE)</f>
        <v>1</v>
      </c>
      <c r="R914" s="37">
        <f>VLOOKUP($B914,'Gas wholesale lookups'!$A$4:$R$15,'Inputs - Gas wholesale index'!R$2,FALSE)</f>
        <v>1</v>
      </c>
      <c r="S914" s="37">
        <f>VLOOKUP($B914,'Gas wholesale lookups'!$A$4:$R$15,'Inputs - Gas wholesale index'!S$2,FALSE)</f>
        <v>1</v>
      </c>
      <c r="T914" s="37">
        <f>VLOOKUP($B914,'Gas wholesale lookups'!$A$4:$R$15,'Inputs - Gas wholesale index'!T$2,FALSE)</f>
        <v>1</v>
      </c>
      <c r="U914" s="12">
        <f t="shared" si="270"/>
        <v>0</v>
      </c>
      <c r="V914" s="12">
        <f t="shared" si="271"/>
        <v>0</v>
      </c>
      <c r="W914" s="12">
        <f t="shared" si="272"/>
        <v>291847.5</v>
      </c>
      <c r="X914" s="12">
        <f t="shared" si="273"/>
        <v>332991.45454545453</v>
      </c>
      <c r="Y914" s="12">
        <f t="shared" si="274"/>
        <v>208526.18181818182</v>
      </c>
      <c r="Z914" s="12">
        <f t="shared" si="275"/>
        <v>166168.27272727274</v>
      </c>
      <c r="AA914" s="12">
        <f t="shared" si="276"/>
        <v>999533.40909090918</v>
      </c>
      <c r="AB914" s="22">
        <f t="shared" si="277"/>
        <v>0</v>
      </c>
      <c r="AC914" s="22">
        <f t="shared" si="278"/>
        <v>0</v>
      </c>
      <c r="AD914" s="22">
        <f t="shared" si="279"/>
        <v>0</v>
      </c>
      <c r="AE914" s="22">
        <f t="shared" si="280"/>
        <v>0</v>
      </c>
      <c r="AF914" s="22">
        <f t="shared" si="281"/>
        <v>0</v>
      </c>
      <c r="AG914" s="22">
        <f t="shared" si="282"/>
        <v>0</v>
      </c>
      <c r="AH914" s="22">
        <f t="shared" si="283"/>
        <v>0</v>
      </c>
      <c r="AI914" s="43" t="str">
        <f t="shared" si="284"/>
        <v>n/a</v>
      </c>
      <c r="AJ914" s="170" t="str">
        <f t="shared" si="268"/>
        <v>2018-19 Winter</v>
      </c>
      <c r="AK914" s="170" t="str">
        <f t="shared" si="269"/>
        <v>2017-18 Winter</v>
      </c>
      <c r="AL914" s="127">
        <v>0</v>
      </c>
    </row>
    <row r="915" spans="1:38">
      <c r="A915" s="46">
        <v>43164</v>
      </c>
      <c r="B915" s="13" t="s">
        <v>132</v>
      </c>
      <c r="C915" s="182"/>
      <c r="D915" s="182"/>
      <c r="E915" s="182"/>
      <c r="F915" s="182"/>
      <c r="G915" s="182"/>
      <c r="H915" s="182"/>
      <c r="I915" s="12">
        <f>VLOOKUP($B915,'Gas wholesale lookups'!$A$4:$L$15,'Inputs - Gas wholesale index'!I$2,FALSE)</f>
        <v>208526.18181818182</v>
      </c>
      <c r="J915" s="12">
        <f>VLOOKUP($B915,'Gas wholesale lookups'!$A$4:$L$15,'Inputs - Gas wholesale index'!J$2,FALSE)</f>
        <v>166168.27272727274</v>
      </c>
      <c r="K915" s="12">
        <f>VLOOKUP($B915,'Gas wholesale lookups'!$A$4:$L$15,'Inputs - Gas wholesale index'!K$2,FALSE)</f>
        <v>291847.5</v>
      </c>
      <c r="L915" s="12">
        <f>VLOOKUP($B915,'Gas wholesale lookups'!$A$4:$L$15,'Inputs - Gas wholesale index'!L$2,FALSE)</f>
        <v>332991.45454545453</v>
      </c>
      <c r="M915" s="12">
        <f>VLOOKUP($B915,'Gas wholesale lookups'!$A$4:$L$15,'Inputs - Gas wholesale index'!M$2,FALSE)</f>
        <v>208526.18181818182</v>
      </c>
      <c r="N915" s="12">
        <f>VLOOKUP($B915,'Gas wholesale lookups'!$A$4:$L$15,'Inputs - Gas wholesale index'!N$2,FALSE)</f>
        <v>166168.27272727274</v>
      </c>
      <c r="O915" s="37">
        <f>VLOOKUP($B915,'Gas wholesale lookups'!$A$4:$R$15,'Inputs - Gas wholesale index'!O$2,FALSE)</f>
        <v>0</v>
      </c>
      <c r="P915" s="37">
        <f>VLOOKUP($B915,'Gas wholesale lookups'!$A$4:$R$15,'Inputs - Gas wholesale index'!P$2,FALSE)</f>
        <v>0</v>
      </c>
      <c r="Q915" s="37">
        <f>VLOOKUP($B915,'Gas wholesale lookups'!$A$4:$R$15,'Inputs - Gas wholesale index'!Q$2,FALSE)</f>
        <v>1</v>
      </c>
      <c r="R915" s="37">
        <f>VLOOKUP($B915,'Gas wholesale lookups'!$A$4:$R$15,'Inputs - Gas wholesale index'!R$2,FALSE)</f>
        <v>1</v>
      </c>
      <c r="S915" s="37">
        <f>VLOOKUP($B915,'Gas wholesale lookups'!$A$4:$R$15,'Inputs - Gas wholesale index'!S$2,FALSE)</f>
        <v>1</v>
      </c>
      <c r="T915" s="37">
        <f>VLOOKUP($B915,'Gas wholesale lookups'!$A$4:$R$15,'Inputs - Gas wholesale index'!T$2,FALSE)</f>
        <v>1</v>
      </c>
      <c r="U915" s="12">
        <f t="shared" si="270"/>
        <v>0</v>
      </c>
      <c r="V915" s="12">
        <f t="shared" si="271"/>
        <v>0</v>
      </c>
      <c r="W915" s="12">
        <f t="shared" si="272"/>
        <v>291847.5</v>
      </c>
      <c r="X915" s="12">
        <f t="shared" si="273"/>
        <v>332991.45454545453</v>
      </c>
      <c r="Y915" s="12">
        <f t="shared" si="274"/>
        <v>208526.18181818182</v>
      </c>
      <c r="Z915" s="12">
        <f t="shared" si="275"/>
        <v>166168.27272727274</v>
      </c>
      <c r="AA915" s="12">
        <f t="shared" si="276"/>
        <v>999533.40909090918</v>
      </c>
      <c r="AB915" s="22">
        <f t="shared" si="277"/>
        <v>0</v>
      </c>
      <c r="AC915" s="22">
        <f t="shared" si="278"/>
        <v>0</v>
      </c>
      <c r="AD915" s="22">
        <f t="shared" si="279"/>
        <v>0</v>
      </c>
      <c r="AE915" s="22">
        <f t="shared" si="280"/>
        <v>0</v>
      </c>
      <c r="AF915" s="22">
        <f t="shared" si="281"/>
        <v>0</v>
      </c>
      <c r="AG915" s="22">
        <f t="shared" si="282"/>
        <v>0</v>
      </c>
      <c r="AH915" s="22">
        <f t="shared" si="283"/>
        <v>0</v>
      </c>
      <c r="AI915" s="43" t="str">
        <f t="shared" si="284"/>
        <v>n/a</v>
      </c>
      <c r="AJ915" s="170" t="str">
        <f t="shared" si="268"/>
        <v>2018-19 Winter</v>
      </c>
      <c r="AK915" s="170" t="str">
        <f t="shared" si="269"/>
        <v>2017-18 Winter</v>
      </c>
      <c r="AL915" s="127">
        <v>0</v>
      </c>
    </row>
    <row r="916" spans="1:38">
      <c r="A916" s="46">
        <v>43165</v>
      </c>
      <c r="B916" s="13" t="s">
        <v>132</v>
      </c>
      <c r="C916" s="182"/>
      <c r="D916" s="182"/>
      <c r="E916" s="182"/>
      <c r="F916" s="182"/>
      <c r="G916" s="182"/>
      <c r="H916" s="182"/>
      <c r="I916" s="12">
        <f>VLOOKUP($B916,'Gas wholesale lookups'!$A$4:$L$15,'Inputs - Gas wholesale index'!I$2,FALSE)</f>
        <v>208526.18181818182</v>
      </c>
      <c r="J916" s="12">
        <f>VLOOKUP($B916,'Gas wholesale lookups'!$A$4:$L$15,'Inputs - Gas wholesale index'!J$2,FALSE)</f>
        <v>166168.27272727274</v>
      </c>
      <c r="K916" s="12">
        <f>VLOOKUP($B916,'Gas wholesale lookups'!$A$4:$L$15,'Inputs - Gas wholesale index'!K$2,FALSE)</f>
        <v>291847.5</v>
      </c>
      <c r="L916" s="12">
        <f>VLOOKUP($B916,'Gas wholesale lookups'!$A$4:$L$15,'Inputs - Gas wholesale index'!L$2,FALSE)</f>
        <v>332991.45454545453</v>
      </c>
      <c r="M916" s="12">
        <f>VLOOKUP($B916,'Gas wholesale lookups'!$A$4:$L$15,'Inputs - Gas wholesale index'!M$2,FALSE)</f>
        <v>208526.18181818182</v>
      </c>
      <c r="N916" s="12">
        <f>VLOOKUP($B916,'Gas wholesale lookups'!$A$4:$L$15,'Inputs - Gas wholesale index'!N$2,FALSE)</f>
        <v>166168.27272727274</v>
      </c>
      <c r="O916" s="37">
        <f>VLOOKUP($B916,'Gas wholesale lookups'!$A$4:$R$15,'Inputs - Gas wholesale index'!O$2,FALSE)</f>
        <v>0</v>
      </c>
      <c r="P916" s="37">
        <f>VLOOKUP($B916,'Gas wholesale lookups'!$A$4:$R$15,'Inputs - Gas wholesale index'!P$2,FALSE)</f>
        <v>0</v>
      </c>
      <c r="Q916" s="37">
        <f>VLOOKUP($B916,'Gas wholesale lookups'!$A$4:$R$15,'Inputs - Gas wholesale index'!Q$2,FALSE)</f>
        <v>1</v>
      </c>
      <c r="R916" s="37">
        <f>VLOOKUP($B916,'Gas wholesale lookups'!$A$4:$R$15,'Inputs - Gas wholesale index'!R$2,FALSE)</f>
        <v>1</v>
      </c>
      <c r="S916" s="37">
        <f>VLOOKUP($B916,'Gas wholesale lookups'!$A$4:$R$15,'Inputs - Gas wholesale index'!S$2,FALSE)</f>
        <v>1</v>
      </c>
      <c r="T916" s="37">
        <f>VLOOKUP($B916,'Gas wholesale lookups'!$A$4:$R$15,'Inputs - Gas wholesale index'!T$2,FALSE)</f>
        <v>1</v>
      </c>
      <c r="U916" s="12">
        <f t="shared" si="270"/>
        <v>0</v>
      </c>
      <c r="V916" s="12">
        <f t="shared" si="271"/>
        <v>0</v>
      </c>
      <c r="W916" s="12">
        <f t="shared" si="272"/>
        <v>291847.5</v>
      </c>
      <c r="X916" s="12">
        <f t="shared" si="273"/>
        <v>332991.45454545453</v>
      </c>
      <c r="Y916" s="12">
        <f t="shared" si="274"/>
        <v>208526.18181818182</v>
      </c>
      <c r="Z916" s="12">
        <f t="shared" si="275"/>
        <v>166168.27272727274</v>
      </c>
      <c r="AA916" s="12">
        <f t="shared" si="276"/>
        <v>999533.40909090918</v>
      </c>
      <c r="AB916" s="22">
        <f t="shared" si="277"/>
        <v>0</v>
      </c>
      <c r="AC916" s="22">
        <f t="shared" si="278"/>
        <v>0</v>
      </c>
      <c r="AD916" s="22">
        <f t="shared" si="279"/>
        <v>0</v>
      </c>
      <c r="AE916" s="22">
        <f t="shared" si="280"/>
        <v>0</v>
      </c>
      <c r="AF916" s="22">
        <f t="shared" si="281"/>
        <v>0</v>
      </c>
      <c r="AG916" s="22">
        <f t="shared" si="282"/>
        <v>0</v>
      </c>
      <c r="AH916" s="22">
        <f t="shared" si="283"/>
        <v>0</v>
      </c>
      <c r="AI916" s="43" t="str">
        <f t="shared" si="284"/>
        <v>n/a</v>
      </c>
      <c r="AJ916" s="170" t="str">
        <f t="shared" si="268"/>
        <v>2018-19 Winter</v>
      </c>
      <c r="AK916" s="170" t="str">
        <f t="shared" si="269"/>
        <v>2017-18 Winter</v>
      </c>
      <c r="AL916" s="127">
        <v>0</v>
      </c>
    </row>
    <row r="917" spans="1:38">
      <c r="A917" s="46">
        <v>43166</v>
      </c>
      <c r="B917" s="13" t="s">
        <v>132</v>
      </c>
      <c r="C917" s="182"/>
      <c r="D917" s="182"/>
      <c r="E917" s="182"/>
      <c r="F917" s="182"/>
      <c r="G917" s="182"/>
      <c r="H917" s="182"/>
      <c r="I917" s="12">
        <f>VLOOKUP($B917,'Gas wholesale lookups'!$A$4:$L$15,'Inputs - Gas wholesale index'!I$2,FALSE)</f>
        <v>208526.18181818182</v>
      </c>
      <c r="J917" s="12">
        <f>VLOOKUP($B917,'Gas wholesale lookups'!$A$4:$L$15,'Inputs - Gas wholesale index'!J$2,FALSE)</f>
        <v>166168.27272727274</v>
      </c>
      <c r="K917" s="12">
        <f>VLOOKUP($B917,'Gas wholesale lookups'!$A$4:$L$15,'Inputs - Gas wholesale index'!K$2,FALSE)</f>
        <v>291847.5</v>
      </c>
      <c r="L917" s="12">
        <f>VLOOKUP($B917,'Gas wholesale lookups'!$A$4:$L$15,'Inputs - Gas wholesale index'!L$2,FALSE)</f>
        <v>332991.45454545453</v>
      </c>
      <c r="M917" s="12">
        <f>VLOOKUP($B917,'Gas wholesale lookups'!$A$4:$L$15,'Inputs - Gas wholesale index'!M$2,FALSE)</f>
        <v>208526.18181818182</v>
      </c>
      <c r="N917" s="12">
        <f>VLOOKUP($B917,'Gas wholesale lookups'!$A$4:$L$15,'Inputs - Gas wholesale index'!N$2,FALSE)</f>
        <v>166168.27272727274</v>
      </c>
      <c r="O917" s="37">
        <f>VLOOKUP($B917,'Gas wholesale lookups'!$A$4:$R$15,'Inputs - Gas wholesale index'!O$2,FALSE)</f>
        <v>0</v>
      </c>
      <c r="P917" s="37">
        <f>VLOOKUP($B917,'Gas wholesale lookups'!$A$4:$R$15,'Inputs - Gas wholesale index'!P$2,FALSE)</f>
        <v>0</v>
      </c>
      <c r="Q917" s="37">
        <f>VLOOKUP($B917,'Gas wholesale lookups'!$A$4:$R$15,'Inputs - Gas wholesale index'!Q$2,FALSE)</f>
        <v>1</v>
      </c>
      <c r="R917" s="37">
        <f>VLOOKUP($B917,'Gas wholesale lookups'!$A$4:$R$15,'Inputs - Gas wholesale index'!R$2,FALSE)</f>
        <v>1</v>
      </c>
      <c r="S917" s="37">
        <f>VLOOKUP($B917,'Gas wholesale lookups'!$A$4:$R$15,'Inputs - Gas wholesale index'!S$2,FALSE)</f>
        <v>1</v>
      </c>
      <c r="T917" s="37">
        <f>VLOOKUP($B917,'Gas wholesale lookups'!$A$4:$R$15,'Inputs - Gas wholesale index'!T$2,FALSE)</f>
        <v>1</v>
      </c>
      <c r="U917" s="12">
        <f t="shared" si="270"/>
        <v>0</v>
      </c>
      <c r="V917" s="12">
        <f t="shared" si="271"/>
        <v>0</v>
      </c>
      <c r="W917" s="12">
        <f t="shared" si="272"/>
        <v>291847.5</v>
      </c>
      <c r="X917" s="12">
        <f t="shared" si="273"/>
        <v>332991.45454545453</v>
      </c>
      <c r="Y917" s="12">
        <f t="shared" si="274"/>
        <v>208526.18181818182</v>
      </c>
      <c r="Z917" s="12">
        <f t="shared" si="275"/>
        <v>166168.27272727274</v>
      </c>
      <c r="AA917" s="12">
        <f t="shared" si="276"/>
        <v>999533.40909090918</v>
      </c>
      <c r="AB917" s="22">
        <f t="shared" si="277"/>
        <v>0</v>
      </c>
      <c r="AC917" s="22">
        <f t="shared" si="278"/>
        <v>0</v>
      </c>
      <c r="AD917" s="22">
        <f t="shared" si="279"/>
        <v>0</v>
      </c>
      <c r="AE917" s="22">
        <f t="shared" si="280"/>
        <v>0</v>
      </c>
      <c r="AF917" s="22">
        <f t="shared" si="281"/>
        <v>0</v>
      </c>
      <c r="AG917" s="22">
        <f t="shared" si="282"/>
        <v>0</v>
      </c>
      <c r="AH917" s="22">
        <f t="shared" si="283"/>
        <v>0</v>
      </c>
      <c r="AI917" s="43" t="str">
        <f t="shared" si="284"/>
        <v>n/a</v>
      </c>
      <c r="AJ917" s="170" t="str">
        <f t="shared" si="268"/>
        <v>2018-19 Winter</v>
      </c>
      <c r="AK917" s="170" t="str">
        <f t="shared" si="269"/>
        <v>2017-18 Winter</v>
      </c>
      <c r="AL917" s="127">
        <v>0</v>
      </c>
    </row>
    <row r="918" spans="1:38">
      <c r="A918" s="46">
        <v>43167</v>
      </c>
      <c r="B918" s="13" t="s">
        <v>132</v>
      </c>
      <c r="C918" s="182"/>
      <c r="D918" s="182"/>
      <c r="E918" s="182"/>
      <c r="F918" s="182"/>
      <c r="G918" s="182"/>
      <c r="H918" s="182"/>
      <c r="I918" s="12">
        <f>VLOOKUP($B918,'Gas wholesale lookups'!$A$4:$L$15,'Inputs - Gas wholesale index'!I$2,FALSE)</f>
        <v>208526.18181818182</v>
      </c>
      <c r="J918" s="12">
        <f>VLOOKUP($B918,'Gas wholesale lookups'!$A$4:$L$15,'Inputs - Gas wholesale index'!J$2,FALSE)</f>
        <v>166168.27272727274</v>
      </c>
      <c r="K918" s="12">
        <f>VLOOKUP($B918,'Gas wholesale lookups'!$A$4:$L$15,'Inputs - Gas wholesale index'!K$2,FALSE)</f>
        <v>291847.5</v>
      </c>
      <c r="L918" s="12">
        <f>VLOOKUP($B918,'Gas wholesale lookups'!$A$4:$L$15,'Inputs - Gas wholesale index'!L$2,FALSE)</f>
        <v>332991.45454545453</v>
      </c>
      <c r="M918" s="12">
        <f>VLOOKUP($B918,'Gas wholesale lookups'!$A$4:$L$15,'Inputs - Gas wholesale index'!M$2,FALSE)</f>
        <v>208526.18181818182</v>
      </c>
      <c r="N918" s="12">
        <f>VLOOKUP($B918,'Gas wholesale lookups'!$A$4:$L$15,'Inputs - Gas wholesale index'!N$2,FALSE)</f>
        <v>166168.27272727274</v>
      </c>
      <c r="O918" s="37">
        <f>VLOOKUP($B918,'Gas wholesale lookups'!$A$4:$R$15,'Inputs - Gas wholesale index'!O$2,FALSE)</f>
        <v>0</v>
      </c>
      <c r="P918" s="37">
        <f>VLOOKUP($B918,'Gas wholesale lookups'!$A$4:$R$15,'Inputs - Gas wholesale index'!P$2,FALSE)</f>
        <v>0</v>
      </c>
      <c r="Q918" s="37">
        <f>VLOOKUP($B918,'Gas wholesale lookups'!$A$4:$R$15,'Inputs - Gas wholesale index'!Q$2,FALSE)</f>
        <v>1</v>
      </c>
      <c r="R918" s="37">
        <f>VLOOKUP($B918,'Gas wholesale lookups'!$A$4:$R$15,'Inputs - Gas wholesale index'!R$2,FALSE)</f>
        <v>1</v>
      </c>
      <c r="S918" s="37">
        <f>VLOOKUP($B918,'Gas wholesale lookups'!$A$4:$R$15,'Inputs - Gas wholesale index'!S$2,FALSE)</f>
        <v>1</v>
      </c>
      <c r="T918" s="37">
        <f>VLOOKUP($B918,'Gas wholesale lookups'!$A$4:$R$15,'Inputs - Gas wholesale index'!T$2,FALSE)</f>
        <v>1</v>
      </c>
      <c r="U918" s="12">
        <f t="shared" si="270"/>
        <v>0</v>
      </c>
      <c r="V918" s="12">
        <f t="shared" si="271"/>
        <v>0</v>
      </c>
      <c r="W918" s="12">
        <f t="shared" si="272"/>
        <v>291847.5</v>
      </c>
      <c r="X918" s="12">
        <f t="shared" si="273"/>
        <v>332991.45454545453</v>
      </c>
      <c r="Y918" s="12">
        <f t="shared" si="274"/>
        <v>208526.18181818182</v>
      </c>
      <c r="Z918" s="12">
        <f t="shared" si="275"/>
        <v>166168.27272727274</v>
      </c>
      <c r="AA918" s="12">
        <f t="shared" si="276"/>
        <v>999533.40909090918</v>
      </c>
      <c r="AB918" s="22">
        <f t="shared" si="277"/>
        <v>0</v>
      </c>
      <c r="AC918" s="22">
        <f t="shared" si="278"/>
        <v>0</v>
      </c>
      <c r="AD918" s="22">
        <f t="shared" si="279"/>
        <v>0</v>
      </c>
      <c r="AE918" s="22">
        <f t="shared" si="280"/>
        <v>0</v>
      </c>
      <c r="AF918" s="22">
        <f t="shared" si="281"/>
        <v>0</v>
      </c>
      <c r="AG918" s="22">
        <f t="shared" si="282"/>
        <v>0</v>
      </c>
      <c r="AH918" s="22">
        <f t="shared" si="283"/>
        <v>0</v>
      </c>
      <c r="AI918" s="43" t="str">
        <f t="shared" si="284"/>
        <v>n/a</v>
      </c>
      <c r="AJ918" s="170" t="str">
        <f t="shared" si="268"/>
        <v>2018-19 Winter</v>
      </c>
      <c r="AK918" s="170" t="str">
        <f t="shared" si="269"/>
        <v>2017-18 Winter</v>
      </c>
      <c r="AL918" s="127">
        <v>0</v>
      </c>
    </row>
    <row r="919" spans="1:38">
      <c r="A919" s="46">
        <v>43168</v>
      </c>
      <c r="B919" s="13" t="s">
        <v>132</v>
      </c>
      <c r="C919" s="182"/>
      <c r="D919" s="182"/>
      <c r="E919" s="182"/>
      <c r="F919" s="182"/>
      <c r="G919" s="182"/>
      <c r="H919" s="182"/>
      <c r="I919" s="12">
        <f>VLOOKUP($B919,'Gas wholesale lookups'!$A$4:$L$15,'Inputs - Gas wholesale index'!I$2,FALSE)</f>
        <v>208526.18181818182</v>
      </c>
      <c r="J919" s="12">
        <f>VLOOKUP($B919,'Gas wholesale lookups'!$A$4:$L$15,'Inputs - Gas wholesale index'!J$2,FALSE)</f>
        <v>166168.27272727274</v>
      </c>
      <c r="K919" s="12">
        <f>VLOOKUP($B919,'Gas wholesale lookups'!$A$4:$L$15,'Inputs - Gas wholesale index'!K$2,FALSE)</f>
        <v>291847.5</v>
      </c>
      <c r="L919" s="12">
        <f>VLOOKUP($B919,'Gas wholesale lookups'!$A$4:$L$15,'Inputs - Gas wholesale index'!L$2,FALSE)</f>
        <v>332991.45454545453</v>
      </c>
      <c r="M919" s="12">
        <f>VLOOKUP($B919,'Gas wholesale lookups'!$A$4:$L$15,'Inputs - Gas wholesale index'!M$2,FALSE)</f>
        <v>208526.18181818182</v>
      </c>
      <c r="N919" s="12">
        <f>VLOOKUP($B919,'Gas wholesale lookups'!$A$4:$L$15,'Inputs - Gas wholesale index'!N$2,FALSE)</f>
        <v>166168.27272727274</v>
      </c>
      <c r="O919" s="37">
        <f>VLOOKUP($B919,'Gas wholesale lookups'!$A$4:$R$15,'Inputs - Gas wholesale index'!O$2,FALSE)</f>
        <v>0</v>
      </c>
      <c r="P919" s="37">
        <f>VLOOKUP($B919,'Gas wholesale lookups'!$A$4:$R$15,'Inputs - Gas wholesale index'!P$2,FALSE)</f>
        <v>0</v>
      </c>
      <c r="Q919" s="37">
        <f>VLOOKUP($B919,'Gas wholesale lookups'!$A$4:$R$15,'Inputs - Gas wholesale index'!Q$2,FALSE)</f>
        <v>1</v>
      </c>
      <c r="R919" s="37">
        <f>VLOOKUP($B919,'Gas wholesale lookups'!$A$4:$R$15,'Inputs - Gas wholesale index'!R$2,FALSE)</f>
        <v>1</v>
      </c>
      <c r="S919" s="37">
        <f>VLOOKUP($B919,'Gas wholesale lookups'!$A$4:$R$15,'Inputs - Gas wholesale index'!S$2,FALSE)</f>
        <v>1</v>
      </c>
      <c r="T919" s="37">
        <f>VLOOKUP($B919,'Gas wholesale lookups'!$A$4:$R$15,'Inputs - Gas wholesale index'!T$2,FALSE)</f>
        <v>1</v>
      </c>
      <c r="U919" s="12">
        <f t="shared" si="270"/>
        <v>0</v>
      </c>
      <c r="V919" s="12">
        <f t="shared" si="271"/>
        <v>0</v>
      </c>
      <c r="W919" s="12">
        <f t="shared" si="272"/>
        <v>291847.5</v>
      </c>
      <c r="X919" s="12">
        <f t="shared" si="273"/>
        <v>332991.45454545453</v>
      </c>
      <c r="Y919" s="12">
        <f t="shared" si="274"/>
        <v>208526.18181818182</v>
      </c>
      <c r="Z919" s="12">
        <f t="shared" si="275"/>
        <v>166168.27272727274</v>
      </c>
      <c r="AA919" s="12">
        <f t="shared" si="276"/>
        <v>999533.40909090918</v>
      </c>
      <c r="AB919" s="22">
        <f t="shared" si="277"/>
        <v>0</v>
      </c>
      <c r="AC919" s="22">
        <f t="shared" si="278"/>
        <v>0</v>
      </c>
      <c r="AD919" s="22">
        <f t="shared" si="279"/>
        <v>0</v>
      </c>
      <c r="AE919" s="22">
        <f t="shared" si="280"/>
        <v>0</v>
      </c>
      <c r="AF919" s="22">
        <f t="shared" si="281"/>
        <v>0</v>
      </c>
      <c r="AG919" s="22">
        <f t="shared" si="282"/>
        <v>0</v>
      </c>
      <c r="AH919" s="22">
        <f t="shared" si="283"/>
        <v>0</v>
      </c>
      <c r="AI919" s="43" t="str">
        <f t="shared" si="284"/>
        <v>n/a</v>
      </c>
      <c r="AJ919" s="170" t="str">
        <f t="shared" si="268"/>
        <v>2018-19 Winter</v>
      </c>
      <c r="AK919" s="170" t="str">
        <f t="shared" si="269"/>
        <v>2017-18 Winter</v>
      </c>
      <c r="AL919" s="127">
        <v>0</v>
      </c>
    </row>
    <row r="920" spans="1:38">
      <c r="A920" s="46">
        <v>43171</v>
      </c>
      <c r="B920" s="13" t="s">
        <v>132</v>
      </c>
      <c r="C920" s="182"/>
      <c r="D920" s="182"/>
      <c r="E920" s="182"/>
      <c r="F920" s="182"/>
      <c r="G920" s="182"/>
      <c r="H920" s="182"/>
      <c r="I920" s="12">
        <f>VLOOKUP($B920,'Gas wholesale lookups'!$A$4:$L$15,'Inputs - Gas wholesale index'!I$2,FALSE)</f>
        <v>208526.18181818182</v>
      </c>
      <c r="J920" s="12">
        <f>VLOOKUP($B920,'Gas wholesale lookups'!$A$4:$L$15,'Inputs - Gas wholesale index'!J$2,FALSE)</f>
        <v>166168.27272727274</v>
      </c>
      <c r="K920" s="12">
        <f>VLOOKUP($B920,'Gas wholesale lookups'!$A$4:$L$15,'Inputs - Gas wholesale index'!K$2,FALSE)</f>
        <v>291847.5</v>
      </c>
      <c r="L920" s="12">
        <f>VLOOKUP($B920,'Gas wholesale lookups'!$A$4:$L$15,'Inputs - Gas wholesale index'!L$2,FALSE)</f>
        <v>332991.45454545453</v>
      </c>
      <c r="M920" s="12">
        <f>VLOOKUP($B920,'Gas wholesale lookups'!$A$4:$L$15,'Inputs - Gas wholesale index'!M$2,FALSE)</f>
        <v>208526.18181818182</v>
      </c>
      <c r="N920" s="12">
        <f>VLOOKUP($B920,'Gas wholesale lookups'!$A$4:$L$15,'Inputs - Gas wholesale index'!N$2,FALSE)</f>
        <v>166168.27272727274</v>
      </c>
      <c r="O920" s="37">
        <f>VLOOKUP($B920,'Gas wholesale lookups'!$A$4:$R$15,'Inputs - Gas wholesale index'!O$2,FALSE)</f>
        <v>0</v>
      </c>
      <c r="P920" s="37">
        <f>VLOOKUP($B920,'Gas wholesale lookups'!$A$4:$R$15,'Inputs - Gas wholesale index'!P$2,FALSE)</f>
        <v>0</v>
      </c>
      <c r="Q920" s="37">
        <f>VLOOKUP($B920,'Gas wholesale lookups'!$A$4:$R$15,'Inputs - Gas wholesale index'!Q$2,FALSE)</f>
        <v>1</v>
      </c>
      <c r="R920" s="37">
        <f>VLOOKUP($B920,'Gas wholesale lookups'!$A$4:$R$15,'Inputs - Gas wholesale index'!R$2,FALSE)</f>
        <v>1</v>
      </c>
      <c r="S920" s="37">
        <f>VLOOKUP($B920,'Gas wholesale lookups'!$A$4:$R$15,'Inputs - Gas wholesale index'!S$2,FALSE)</f>
        <v>1</v>
      </c>
      <c r="T920" s="37">
        <f>VLOOKUP($B920,'Gas wholesale lookups'!$A$4:$R$15,'Inputs - Gas wholesale index'!T$2,FALSE)</f>
        <v>1</v>
      </c>
      <c r="U920" s="12">
        <f t="shared" si="270"/>
        <v>0</v>
      </c>
      <c r="V920" s="12">
        <f t="shared" si="271"/>
        <v>0</v>
      </c>
      <c r="W920" s="12">
        <f t="shared" si="272"/>
        <v>291847.5</v>
      </c>
      <c r="X920" s="12">
        <f t="shared" si="273"/>
        <v>332991.45454545453</v>
      </c>
      <c r="Y920" s="12">
        <f t="shared" si="274"/>
        <v>208526.18181818182</v>
      </c>
      <c r="Z920" s="12">
        <f t="shared" si="275"/>
        <v>166168.27272727274</v>
      </c>
      <c r="AA920" s="12">
        <f t="shared" si="276"/>
        <v>999533.40909090918</v>
      </c>
      <c r="AB920" s="22">
        <f t="shared" si="277"/>
        <v>0</v>
      </c>
      <c r="AC920" s="22">
        <f t="shared" si="278"/>
        <v>0</v>
      </c>
      <c r="AD920" s="22">
        <f t="shared" si="279"/>
        <v>0</v>
      </c>
      <c r="AE920" s="22">
        <f t="shared" si="280"/>
        <v>0</v>
      </c>
      <c r="AF920" s="22">
        <f t="shared" si="281"/>
        <v>0</v>
      </c>
      <c r="AG920" s="22">
        <f t="shared" si="282"/>
        <v>0</v>
      </c>
      <c r="AH920" s="22">
        <f t="shared" si="283"/>
        <v>0</v>
      </c>
      <c r="AI920" s="43" t="str">
        <f t="shared" si="284"/>
        <v>n/a</v>
      </c>
      <c r="AJ920" s="170" t="str">
        <f t="shared" si="268"/>
        <v>2018-19 Winter</v>
      </c>
      <c r="AK920" s="170" t="str">
        <f t="shared" si="269"/>
        <v>2017-18 Winter</v>
      </c>
      <c r="AL920" s="127">
        <v>0</v>
      </c>
    </row>
    <row r="921" spans="1:38">
      <c r="A921" s="46">
        <v>43172</v>
      </c>
      <c r="B921" s="13" t="s">
        <v>132</v>
      </c>
      <c r="C921" s="182"/>
      <c r="D921" s="182"/>
      <c r="E921" s="182"/>
      <c r="F921" s="182"/>
      <c r="G921" s="182"/>
      <c r="H921" s="182"/>
      <c r="I921" s="12">
        <f>VLOOKUP($B921,'Gas wholesale lookups'!$A$4:$L$15,'Inputs - Gas wholesale index'!I$2,FALSE)</f>
        <v>208526.18181818182</v>
      </c>
      <c r="J921" s="12">
        <f>VLOOKUP($B921,'Gas wholesale lookups'!$A$4:$L$15,'Inputs - Gas wholesale index'!J$2,FALSE)</f>
        <v>166168.27272727274</v>
      </c>
      <c r="K921" s="12">
        <f>VLOOKUP($B921,'Gas wholesale lookups'!$A$4:$L$15,'Inputs - Gas wholesale index'!K$2,FALSE)</f>
        <v>291847.5</v>
      </c>
      <c r="L921" s="12">
        <f>VLOOKUP($B921,'Gas wholesale lookups'!$A$4:$L$15,'Inputs - Gas wholesale index'!L$2,FALSE)</f>
        <v>332991.45454545453</v>
      </c>
      <c r="M921" s="12">
        <f>VLOOKUP($B921,'Gas wholesale lookups'!$A$4:$L$15,'Inputs - Gas wholesale index'!M$2,FALSE)</f>
        <v>208526.18181818182</v>
      </c>
      <c r="N921" s="12">
        <f>VLOOKUP($B921,'Gas wholesale lookups'!$A$4:$L$15,'Inputs - Gas wholesale index'!N$2,FALSE)</f>
        <v>166168.27272727274</v>
      </c>
      <c r="O921" s="37">
        <f>VLOOKUP($B921,'Gas wholesale lookups'!$A$4:$R$15,'Inputs - Gas wholesale index'!O$2,FALSE)</f>
        <v>0</v>
      </c>
      <c r="P921" s="37">
        <f>VLOOKUP($B921,'Gas wholesale lookups'!$A$4:$R$15,'Inputs - Gas wholesale index'!P$2,FALSE)</f>
        <v>0</v>
      </c>
      <c r="Q921" s="37">
        <f>VLOOKUP($B921,'Gas wholesale lookups'!$A$4:$R$15,'Inputs - Gas wholesale index'!Q$2,FALSE)</f>
        <v>1</v>
      </c>
      <c r="R921" s="37">
        <f>VLOOKUP($B921,'Gas wholesale lookups'!$A$4:$R$15,'Inputs - Gas wholesale index'!R$2,FALSE)</f>
        <v>1</v>
      </c>
      <c r="S921" s="37">
        <f>VLOOKUP($B921,'Gas wholesale lookups'!$A$4:$R$15,'Inputs - Gas wholesale index'!S$2,FALSE)</f>
        <v>1</v>
      </c>
      <c r="T921" s="37">
        <f>VLOOKUP($B921,'Gas wholesale lookups'!$A$4:$R$15,'Inputs - Gas wholesale index'!T$2,FALSE)</f>
        <v>1</v>
      </c>
      <c r="U921" s="12">
        <f t="shared" si="270"/>
        <v>0</v>
      </c>
      <c r="V921" s="12">
        <f t="shared" si="271"/>
        <v>0</v>
      </c>
      <c r="W921" s="12">
        <f t="shared" si="272"/>
        <v>291847.5</v>
      </c>
      <c r="X921" s="12">
        <f t="shared" si="273"/>
        <v>332991.45454545453</v>
      </c>
      <c r="Y921" s="12">
        <f t="shared" si="274"/>
        <v>208526.18181818182</v>
      </c>
      <c r="Z921" s="12">
        <f t="shared" si="275"/>
        <v>166168.27272727274</v>
      </c>
      <c r="AA921" s="12">
        <f t="shared" si="276"/>
        <v>999533.40909090918</v>
      </c>
      <c r="AB921" s="22">
        <f t="shared" si="277"/>
        <v>0</v>
      </c>
      <c r="AC921" s="22">
        <f t="shared" si="278"/>
        <v>0</v>
      </c>
      <c r="AD921" s="22">
        <f t="shared" si="279"/>
        <v>0</v>
      </c>
      <c r="AE921" s="22">
        <f t="shared" si="280"/>
        <v>0</v>
      </c>
      <c r="AF921" s="22">
        <f t="shared" si="281"/>
        <v>0</v>
      </c>
      <c r="AG921" s="22">
        <f t="shared" si="282"/>
        <v>0</v>
      </c>
      <c r="AH921" s="22">
        <f t="shared" si="283"/>
        <v>0</v>
      </c>
      <c r="AI921" s="43" t="str">
        <f t="shared" si="284"/>
        <v>n/a</v>
      </c>
      <c r="AJ921" s="170" t="str">
        <f t="shared" si="268"/>
        <v>2018-19 Winter</v>
      </c>
      <c r="AK921" s="170" t="str">
        <f t="shared" si="269"/>
        <v>2017-18 Winter</v>
      </c>
      <c r="AL921" s="127">
        <v>0</v>
      </c>
    </row>
    <row r="922" spans="1:38">
      <c r="A922" s="46">
        <v>43173</v>
      </c>
      <c r="B922" s="13" t="s">
        <v>132</v>
      </c>
      <c r="C922" s="182"/>
      <c r="D922" s="182"/>
      <c r="E922" s="182"/>
      <c r="F922" s="182"/>
      <c r="G922" s="182"/>
      <c r="H922" s="182"/>
      <c r="I922" s="12">
        <f>VLOOKUP($B922,'Gas wholesale lookups'!$A$4:$L$15,'Inputs - Gas wholesale index'!I$2,FALSE)</f>
        <v>208526.18181818182</v>
      </c>
      <c r="J922" s="12">
        <f>VLOOKUP($B922,'Gas wholesale lookups'!$A$4:$L$15,'Inputs - Gas wholesale index'!J$2,FALSE)</f>
        <v>166168.27272727274</v>
      </c>
      <c r="K922" s="12">
        <f>VLOOKUP($B922,'Gas wholesale lookups'!$A$4:$L$15,'Inputs - Gas wholesale index'!K$2,FALSE)</f>
        <v>291847.5</v>
      </c>
      <c r="L922" s="12">
        <f>VLOOKUP($B922,'Gas wholesale lookups'!$A$4:$L$15,'Inputs - Gas wholesale index'!L$2,FALSE)</f>
        <v>332991.45454545453</v>
      </c>
      <c r="M922" s="12">
        <f>VLOOKUP($B922,'Gas wholesale lookups'!$A$4:$L$15,'Inputs - Gas wholesale index'!M$2,FALSE)</f>
        <v>208526.18181818182</v>
      </c>
      <c r="N922" s="12">
        <f>VLOOKUP($B922,'Gas wholesale lookups'!$A$4:$L$15,'Inputs - Gas wholesale index'!N$2,FALSE)</f>
        <v>166168.27272727274</v>
      </c>
      <c r="O922" s="37">
        <f>VLOOKUP($B922,'Gas wholesale lookups'!$A$4:$R$15,'Inputs - Gas wholesale index'!O$2,FALSE)</f>
        <v>0</v>
      </c>
      <c r="P922" s="37">
        <f>VLOOKUP($B922,'Gas wholesale lookups'!$A$4:$R$15,'Inputs - Gas wholesale index'!P$2,FALSE)</f>
        <v>0</v>
      </c>
      <c r="Q922" s="37">
        <f>VLOOKUP($B922,'Gas wholesale lookups'!$A$4:$R$15,'Inputs - Gas wholesale index'!Q$2,FALSE)</f>
        <v>1</v>
      </c>
      <c r="R922" s="37">
        <f>VLOOKUP($B922,'Gas wholesale lookups'!$A$4:$R$15,'Inputs - Gas wholesale index'!R$2,FALSE)</f>
        <v>1</v>
      </c>
      <c r="S922" s="37">
        <f>VLOOKUP($B922,'Gas wholesale lookups'!$A$4:$R$15,'Inputs - Gas wholesale index'!S$2,FALSE)</f>
        <v>1</v>
      </c>
      <c r="T922" s="37">
        <f>VLOOKUP($B922,'Gas wholesale lookups'!$A$4:$R$15,'Inputs - Gas wholesale index'!T$2,FALSE)</f>
        <v>1</v>
      </c>
      <c r="U922" s="12">
        <f t="shared" si="270"/>
        <v>0</v>
      </c>
      <c r="V922" s="12">
        <f t="shared" si="271"/>
        <v>0</v>
      </c>
      <c r="W922" s="12">
        <f t="shared" si="272"/>
        <v>291847.5</v>
      </c>
      <c r="X922" s="12">
        <f t="shared" si="273"/>
        <v>332991.45454545453</v>
      </c>
      <c r="Y922" s="12">
        <f t="shared" si="274"/>
        <v>208526.18181818182</v>
      </c>
      <c r="Z922" s="12">
        <f t="shared" si="275"/>
        <v>166168.27272727274</v>
      </c>
      <c r="AA922" s="12">
        <f t="shared" si="276"/>
        <v>999533.40909090918</v>
      </c>
      <c r="AB922" s="22">
        <f t="shared" si="277"/>
        <v>0</v>
      </c>
      <c r="AC922" s="22">
        <f t="shared" si="278"/>
        <v>0</v>
      </c>
      <c r="AD922" s="22">
        <f t="shared" si="279"/>
        <v>0</v>
      </c>
      <c r="AE922" s="22">
        <f t="shared" si="280"/>
        <v>0</v>
      </c>
      <c r="AF922" s="22">
        <f t="shared" si="281"/>
        <v>0</v>
      </c>
      <c r="AG922" s="22">
        <f t="shared" si="282"/>
        <v>0</v>
      </c>
      <c r="AH922" s="22">
        <f t="shared" si="283"/>
        <v>0</v>
      </c>
      <c r="AI922" s="43" t="str">
        <f t="shared" si="284"/>
        <v>n/a</v>
      </c>
      <c r="AJ922" s="170" t="str">
        <f t="shared" si="268"/>
        <v>2018-19 Winter</v>
      </c>
      <c r="AK922" s="170" t="str">
        <f t="shared" si="269"/>
        <v>2017-18 Winter</v>
      </c>
      <c r="AL922" s="127">
        <v>0</v>
      </c>
    </row>
    <row r="923" spans="1:38">
      <c r="A923" s="46">
        <v>43174</v>
      </c>
      <c r="B923" s="13" t="s">
        <v>132</v>
      </c>
      <c r="C923" s="182"/>
      <c r="D923" s="182"/>
      <c r="E923" s="182"/>
      <c r="F923" s="182"/>
      <c r="G923" s="182"/>
      <c r="H923" s="182"/>
      <c r="I923" s="12">
        <f>VLOOKUP($B923,'Gas wholesale lookups'!$A$4:$L$15,'Inputs - Gas wholesale index'!I$2,FALSE)</f>
        <v>208526.18181818182</v>
      </c>
      <c r="J923" s="12">
        <f>VLOOKUP($B923,'Gas wholesale lookups'!$A$4:$L$15,'Inputs - Gas wholesale index'!J$2,FALSE)</f>
        <v>166168.27272727274</v>
      </c>
      <c r="K923" s="12">
        <f>VLOOKUP($B923,'Gas wholesale lookups'!$A$4:$L$15,'Inputs - Gas wholesale index'!K$2,FALSE)</f>
        <v>291847.5</v>
      </c>
      <c r="L923" s="12">
        <f>VLOOKUP($B923,'Gas wholesale lookups'!$A$4:$L$15,'Inputs - Gas wholesale index'!L$2,FALSE)</f>
        <v>332991.45454545453</v>
      </c>
      <c r="M923" s="12">
        <f>VLOOKUP($B923,'Gas wholesale lookups'!$A$4:$L$15,'Inputs - Gas wholesale index'!M$2,FALSE)</f>
        <v>208526.18181818182</v>
      </c>
      <c r="N923" s="12">
        <f>VLOOKUP($B923,'Gas wholesale lookups'!$A$4:$L$15,'Inputs - Gas wholesale index'!N$2,FALSE)</f>
        <v>166168.27272727274</v>
      </c>
      <c r="O923" s="37">
        <f>VLOOKUP($B923,'Gas wholesale lookups'!$A$4:$R$15,'Inputs - Gas wholesale index'!O$2,FALSE)</f>
        <v>0</v>
      </c>
      <c r="P923" s="37">
        <f>VLOOKUP($B923,'Gas wholesale lookups'!$A$4:$R$15,'Inputs - Gas wholesale index'!P$2,FALSE)</f>
        <v>0</v>
      </c>
      <c r="Q923" s="37">
        <f>VLOOKUP($B923,'Gas wholesale lookups'!$A$4:$R$15,'Inputs - Gas wholesale index'!Q$2,FALSE)</f>
        <v>1</v>
      </c>
      <c r="R923" s="37">
        <f>VLOOKUP($B923,'Gas wholesale lookups'!$A$4:$R$15,'Inputs - Gas wholesale index'!R$2,FALSE)</f>
        <v>1</v>
      </c>
      <c r="S923" s="37">
        <f>VLOOKUP($B923,'Gas wholesale lookups'!$A$4:$R$15,'Inputs - Gas wholesale index'!S$2,FALSE)</f>
        <v>1</v>
      </c>
      <c r="T923" s="37">
        <f>VLOOKUP($B923,'Gas wholesale lookups'!$A$4:$R$15,'Inputs - Gas wholesale index'!T$2,FALSE)</f>
        <v>1</v>
      </c>
      <c r="U923" s="12">
        <f t="shared" si="270"/>
        <v>0</v>
      </c>
      <c r="V923" s="12">
        <f t="shared" si="271"/>
        <v>0</v>
      </c>
      <c r="W923" s="12">
        <f t="shared" si="272"/>
        <v>291847.5</v>
      </c>
      <c r="X923" s="12">
        <f t="shared" si="273"/>
        <v>332991.45454545453</v>
      </c>
      <c r="Y923" s="12">
        <f t="shared" si="274"/>
        <v>208526.18181818182</v>
      </c>
      <c r="Z923" s="12">
        <f t="shared" si="275"/>
        <v>166168.27272727274</v>
      </c>
      <c r="AA923" s="12">
        <f t="shared" si="276"/>
        <v>999533.40909090918</v>
      </c>
      <c r="AB923" s="22">
        <f t="shared" si="277"/>
        <v>0</v>
      </c>
      <c r="AC923" s="22">
        <f t="shared" si="278"/>
        <v>0</v>
      </c>
      <c r="AD923" s="22">
        <f t="shared" si="279"/>
        <v>0</v>
      </c>
      <c r="AE923" s="22">
        <f t="shared" si="280"/>
        <v>0</v>
      </c>
      <c r="AF923" s="22">
        <f t="shared" si="281"/>
        <v>0</v>
      </c>
      <c r="AG923" s="22">
        <f t="shared" si="282"/>
        <v>0</v>
      </c>
      <c r="AH923" s="22">
        <f t="shared" si="283"/>
        <v>0</v>
      </c>
      <c r="AI923" s="43" t="str">
        <f t="shared" si="284"/>
        <v>n/a</v>
      </c>
      <c r="AJ923" s="170" t="str">
        <f t="shared" si="268"/>
        <v>2018-19 Winter</v>
      </c>
      <c r="AK923" s="170" t="str">
        <f t="shared" si="269"/>
        <v>2017-18 Winter</v>
      </c>
      <c r="AL923" s="127">
        <v>0</v>
      </c>
    </row>
    <row r="924" spans="1:38">
      <c r="A924" s="46">
        <v>43175</v>
      </c>
      <c r="B924" s="13" t="s">
        <v>132</v>
      </c>
      <c r="C924" s="182"/>
      <c r="D924" s="182"/>
      <c r="E924" s="182"/>
      <c r="F924" s="182"/>
      <c r="G924" s="182"/>
      <c r="H924" s="182"/>
      <c r="I924" s="12">
        <f>VLOOKUP($B924,'Gas wholesale lookups'!$A$4:$L$15,'Inputs - Gas wholesale index'!I$2,FALSE)</f>
        <v>208526.18181818182</v>
      </c>
      <c r="J924" s="12">
        <f>VLOOKUP($B924,'Gas wholesale lookups'!$A$4:$L$15,'Inputs - Gas wholesale index'!J$2,FALSE)</f>
        <v>166168.27272727274</v>
      </c>
      <c r="K924" s="12">
        <f>VLOOKUP($B924,'Gas wholesale lookups'!$A$4:$L$15,'Inputs - Gas wholesale index'!K$2,FALSE)</f>
        <v>291847.5</v>
      </c>
      <c r="L924" s="12">
        <f>VLOOKUP($B924,'Gas wholesale lookups'!$A$4:$L$15,'Inputs - Gas wholesale index'!L$2,FALSE)</f>
        <v>332991.45454545453</v>
      </c>
      <c r="M924" s="12">
        <f>VLOOKUP($B924,'Gas wholesale lookups'!$A$4:$L$15,'Inputs - Gas wholesale index'!M$2,FALSE)</f>
        <v>208526.18181818182</v>
      </c>
      <c r="N924" s="12">
        <f>VLOOKUP($B924,'Gas wholesale lookups'!$A$4:$L$15,'Inputs - Gas wholesale index'!N$2,FALSE)</f>
        <v>166168.27272727274</v>
      </c>
      <c r="O924" s="37">
        <f>VLOOKUP($B924,'Gas wholesale lookups'!$A$4:$R$15,'Inputs - Gas wholesale index'!O$2,FALSE)</f>
        <v>0</v>
      </c>
      <c r="P924" s="37">
        <f>VLOOKUP($B924,'Gas wholesale lookups'!$A$4:$R$15,'Inputs - Gas wholesale index'!P$2,FALSE)</f>
        <v>0</v>
      </c>
      <c r="Q924" s="37">
        <f>VLOOKUP($B924,'Gas wholesale lookups'!$A$4:$R$15,'Inputs - Gas wholesale index'!Q$2,FALSE)</f>
        <v>1</v>
      </c>
      <c r="R924" s="37">
        <f>VLOOKUP($B924,'Gas wholesale lookups'!$A$4:$R$15,'Inputs - Gas wholesale index'!R$2,FALSE)</f>
        <v>1</v>
      </c>
      <c r="S924" s="37">
        <f>VLOOKUP($B924,'Gas wholesale lookups'!$A$4:$R$15,'Inputs - Gas wholesale index'!S$2,FALSE)</f>
        <v>1</v>
      </c>
      <c r="T924" s="37">
        <f>VLOOKUP($B924,'Gas wholesale lookups'!$A$4:$R$15,'Inputs - Gas wholesale index'!T$2,FALSE)</f>
        <v>1</v>
      </c>
      <c r="U924" s="12">
        <f t="shared" si="270"/>
        <v>0</v>
      </c>
      <c r="V924" s="12">
        <f t="shared" si="271"/>
        <v>0</v>
      </c>
      <c r="W924" s="12">
        <f t="shared" si="272"/>
        <v>291847.5</v>
      </c>
      <c r="X924" s="12">
        <f t="shared" si="273"/>
        <v>332991.45454545453</v>
      </c>
      <c r="Y924" s="12">
        <f t="shared" si="274"/>
        <v>208526.18181818182</v>
      </c>
      <c r="Z924" s="12">
        <f t="shared" si="275"/>
        <v>166168.27272727274</v>
      </c>
      <c r="AA924" s="12">
        <f t="shared" si="276"/>
        <v>999533.40909090918</v>
      </c>
      <c r="AB924" s="22">
        <f t="shared" si="277"/>
        <v>0</v>
      </c>
      <c r="AC924" s="22">
        <f t="shared" si="278"/>
        <v>0</v>
      </c>
      <c r="AD924" s="22">
        <f t="shared" si="279"/>
        <v>0</v>
      </c>
      <c r="AE924" s="22">
        <f t="shared" si="280"/>
        <v>0</v>
      </c>
      <c r="AF924" s="22">
        <f t="shared" si="281"/>
        <v>0</v>
      </c>
      <c r="AG924" s="22">
        <f t="shared" si="282"/>
        <v>0</v>
      </c>
      <c r="AH924" s="22">
        <f t="shared" si="283"/>
        <v>0</v>
      </c>
      <c r="AI924" s="43" t="str">
        <f t="shared" si="284"/>
        <v>n/a</v>
      </c>
      <c r="AJ924" s="170" t="str">
        <f t="shared" si="268"/>
        <v>2018-19 Winter</v>
      </c>
      <c r="AK924" s="170" t="str">
        <f t="shared" si="269"/>
        <v>2017-18 Winter</v>
      </c>
      <c r="AL924" s="127">
        <v>0</v>
      </c>
    </row>
    <row r="925" spans="1:38">
      <c r="A925" s="46">
        <v>43178</v>
      </c>
      <c r="B925" s="13" t="s">
        <v>132</v>
      </c>
      <c r="C925" s="182"/>
      <c r="D925" s="182"/>
      <c r="E925" s="182"/>
      <c r="F925" s="182"/>
      <c r="G925" s="182"/>
      <c r="H925" s="182"/>
      <c r="I925" s="12">
        <f>VLOOKUP($B925,'Gas wholesale lookups'!$A$4:$L$15,'Inputs - Gas wholesale index'!I$2,FALSE)</f>
        <v>208526.18181818182</v>
      </c>
      <c r="J925" s="12">
        <f>VLOOKUP($B925,'Gas wholesale lookups'!$A$4:$L$15,'Inputs - Gas wholesale index'!J$2,FALSE)</f>
        <v>166168.27272727274</v>
      </c>
      <c r="K925" s="12">
        <f>VLOOKUP($B925,'Gas wholesale lookups'!$A$4:$L$15,'Inputs - Gas wholesale index'!K$2,FALSE)</f>
        <v>291847.5</v>
      </c>
      <c r="L925" s="12">
        <f>VLOOKUP($B925,'Gas wholesale lookups'!$A$4:$L$15,'Inputs - Gas wholesale index'!L$2,FALSE)</f>
        <v>332991.45454545453</v>
      </c>
      <c r="M925" s="12">
        <f>VLOOKUP($B925,'Gas wholesale lookups'!$A$4:$L$15,'Inputs - Gas wholesale index'!M$2,FALSE)</f>
        <v>208526.18181818182</v>
      </c>
      <c r="N925" s="12">
        <f>VLOOKUP($B925,'Gas wholesale lookups'!$A$4:$L$15,'Inputs - Gas wholesale index'!N$2,FALSE)</f>
        <v>166168.27272727274</v>
      </c>
      <c r="O925" s="37">
        <f>VLOOKUP($B925,'Gas wholesale lookups'!$A$4:$R$15,'Inputs - Gas wholesale index'!O$2,FALSE)</f>
        <v>0</v>
      </c>
      <c r="P925" s="37">
        <f>VLOOKUP($B925,'Gas wholesale lookups'!$A$4:$R$15,'Inputs - Gas wholesale index'!P$2,FALSE)</f>
        <v>0</v>
      </c>
      <c r="Q925" s="37">
        <f>VLOOKUP($B925,'Gas wholesale lookups'!$A$4:$R$15,'Inputs - Gas wholesale index'!Q$2,FALSE)</f>
        <v>1</v>
      </c>
      <c r="R925" s="37">
        <f>VLOOKUP($B925,'Gas wholesale lookups'!$A$4:$R$15,'Inputs - Gas wholesale index'!R$2,FALSE)</f>
        <v>1</v>
      </c>
      <c r="S925" s="37">
        <f>VLOOKUP($B925,'Gas wholesale lookups'!$A$4:$R$15,'Inputs - Gas wholesale index'!S$2,FALSE)</f>
        <v>1</v>
      </c>
      <c r="T925" s="37">
        <f>VLOOKUP($B925,'Gas wholesale lookups'!$A$4:$R$15,'Inputs - Gas wholesale index'!T$2,FALSE)</f>
        <v>1</v>
      </c>
      <c r="U925" s="12">
        <f t="shared" si="270"/>
        <v>0</v>
      </c>
      <c r="V925" s="12">
        <f t="shared" si="271"/>
        <v>0</v>
      </c>
      <c r="W925" s="12">
        <f t="shared" si="272"/>
        <v>291847.5</v>
      </c>
      <c r="X925" s="12">
        <f t="shared" si="273"/>
        <v>332991.45454545453</v>
      </c>
      <c r="Y925" s="12">
        <f t="shared" si="274"/>
        <v>208526.18181818182</v>
      </c>
      <c r="Z925" s="12">
        <f t="shared" si="275"/>
        <v>166168.27272727274</v>
      </c>
      <c r="AA925" s="12">
        <f t="shared" si="276"/>
        <v>999533.40909090918</v>
      </c>
      <c r="AB925" s="22">
        <f t="shared" si="277"/>
        <v>0</v>
      </c>
      <c r="AC925" s="22">
        <f t="shared" si="278"/>
        <v>0</v>
      </c>
      <c r="AD925" s="22">
        <f t="shared" si="279"/>
        <v>0</v>
      </c>
      <c r="AE925" s="22">
        <f t="shared" si="280"/>
        <v>0</v>
      </c>
      <c r="AF925" s="22">
        <f t="shared" si="281"/>
        <v>0</v>
      </c>
      <c r="AG925" s="22">
        <f t="shared" si="282"/>
        <v>0</v>
      </c>
      <c r="AH925" s="22">
        <f t="shared" si="283"/>
        <v>0</v>
      </c>
      <c r="AI925" s="43" t="str">
        <f t="shared" si="284"/>
        <v>n/a</v>
      </c>
      <c r="AJ925" s="170" t="str">
        <f t="shared" si="268"/>
        <v>2018-19 Winter</v>
      </c>
      <c r="AK925" s="170" t="str">
        <f t="shared" si="269"/>
        <v>2017-18 Winter</v>
      </c>
      <c r="AL925" s="127">
        <v>0</v>
      </c>
    </row>
    <row r="926" spans="1:38">
      <c r="A926" s="46">
        <v>43179</v>
      </c>
      <c r="B926" s="13" t="s">
        <v>132</v>
      </c>
      <c r="C926" s="182"/>
      <c r="D926" s="182"/>
      <c r="E926" s="182"/>
      <c r="F926" s="182"/>
      <c r="G926" s="182"/>
      <c r="H926" s="182"/>
      <c r="I926" s="12">
        <f>VLOOKUP($B926,'Gas wholesale lookups'!$A$4:$L$15,'Inputs - Gas wholesale index'!I$2,FALSE)</f>
        <v>208526.18181818182</v>
      </c>
      <c r="J926" s="12">
        <f>VLOOKUP($B926,'Gas wholesale lookups'!$A$4:$L$15,'Inputs - Gas wholesale index'!J$2,FALSE)</f>
        <v>166168.27272727274</v>
      </c>
      <c r="K926" s="12">
        <f>VLOOKUP($B926,'Gas wholesale lookups'!$A$4:$L$15,'Inputs - Gas wholesale index'!K$2,FALSE)</f>
        <v>291847.5</v>
      </c>
      <c r="L926" s="12">
        <f>VLOOKUP($B926,'Gas wholesale lookups'!$A$4:$L$15,'Inputs - Gas wholesale index'!L$2,FALSE)</f>
        <v>332991.45454545453</v>
      </c>
      <c r="M926" s="12">
        <f>VLOOKUP($B926,'Gas wholesale lookups'!$A$4:$L$15,'Inputs - Gas wholesale index'!M$2,FALSE)</f>
        <v>208526.18181818182</v>
      </c>
      <c r="N926" s="12">
        <f>VLOOKUP($B926,'Gas wholesale lookups'!$A$4:$L$15,'Inputs - Gas wholesale index'!N$2,FALSE)</f>
        <v>166168.27272727274</v>
      </c>
      <c r="O926" s="37">
        <f>VLOOKUP($B926,'Gas wholesale lookups'!$A$4:$R$15,'Inputs - Gas wholesale index'!O$2,FALSE)</f>
        <v>0</v>
      </c>
      <c r="P926" s="37">
        <f>VLOOKUP($B926,'Gas wholesale lookups'!$A$4:$R$15,'Inputs - Gas wholesale index'!P$2,FALSE)</f>
        <v>0</v>
      </c>
      <c r="Q926" s="37">
        <f>VLOOKUP($B926,'Gas wholesale lookups'!$A$4:$R$15,'Inputs - Gas wholesale index'!Q$2,FALSE)</f>
        <v>1</v>
      </c>
      <c r="R926" s="37">
        <f>VLOOKUP($B926,'Gas wholesale lookups'!$A$4:$R$15,'Inputs - Gas wholesale index'!R$2,FALSE)</f>
        <v>1</v>
      </c>
      <c r="S926" s="37">
        <f>VLOOKUP($B926,'Gas wholesale lookups'!$A$4:$R$15,'Inputs - Gas wholesale index'!S$2,FALSE)</f>
        <v>1</v>
      </c>
      <c r="T926" s="37">
        <f>VLOOKUP($B926,'Gas wholesale lookups'!$A$4:$R$15,'Inputs - Gas wholesale index'!T$2,FALSE)</f>
        <v>1</v>
      </c>
      <c r="U926" s="12">
        <f t="shared" si="270"/>
        <v>0</v>
      </c>
      <c r="V926" s="12">
        <f t="shared" si="271"/>
        <v>0</v>
      </c>
      <c r="W926" s="12">
        <f t="shared" si="272"/>
        <v>291847.5</v>
      </c>
      <c r="X926" s="12">
        <f t="shared" si="273"/>
        <v>332991.45454545453</v>
      </c>
      <c r="Y926" s="12">
        <f t="shared" si="274"/>
        <v>208526.18181818182</v>
      </c>
      <c r="Z926" s="12">
        <f t="shared" si="275"/>
        <v>166168.27272727274</v>
      </c>
      <c r="AA926" s="12">
        <f t="shared" si="276"/>
        <v>999533.40909090918</v>
      </c>
      <c r="AB926" s="22">
        <f t="shared" si="277"/>
        <v>0</v>
      </c>
      <c r="AC926" s="22">
        <f t="shared" si="278"/>
        <v>0</v>
      </c>
      <c r="AD926" s="22">
        <f t="shared" si="279"/>
        <v>0</v>
      </c>
      <c r="AE926" s="22">
        <f t="shared" si="280"/>
        <v>0</v>
      </c>
      <c r="AF926" s="22">
        <f t="shared" si="281"/>
        <v>0</v>
      </c>
      <c r="AG926" s="22">
        <f t="shared" si="282"/>
        <v>0</v>
      </c>
      <c r="AH926" s="22">
        <f t="shared" si="283"/>
        <v>0</v>
      </c>
      <c r="AI926" s="43" t="str">
        <f t="shared" si="284"/>
        <v>n/a</v>
      </c>
      <c r="AJ926" s="170" t="str">
        <f t="shared" si="268"/>
        <v>2018-19 Winter</v>
      </c>
      <c r="AK926" s="170" t="str">
        <f t="shared" si="269"/>
        <v>2017-18 Winter</v>
      </c>
      <c r="AL926" s="127">
        <v>0</v>
      </c>
    </row>
    <row r="927" spans="1:38">
      <c r="A927" s="46">
        <v>43180</v>
      </c>
      <c r="B927" s="13" t="s">
        <v>132</v>
      </c>
      <c r="C927" s="182"/>
      <c r="D927" s="182"/>
      <c r="E927" s="182"/>
      <c r="F927" s="182"/>
      <c r="G927" s="182"/>
      <c r="H927" s="182"/>
      <c r="I927" s="12">
        <f>VLOOKUP($B927,'Gas wholesale lookups'!$A$4:$L$15,'Inputs - Gas wholesale index'!I$2,FALSE)</f>
        <v>208526.18181818182</v>
      </c>
      <c r="J927" s="12">
        <f>VLOOKUP($B927,'Gas wholesale lookups'!$A$4:$L$15,'Inputs - Gas wholesale index'!J$2,FALSE)</f>
        <v>166168.27272727274</v>
      </c>
      <c r="K927" s="12">
        <f>VLOOKUP($B927,'Gas wholesale lookups'!$A$4:$L$15,'Inputs - Gas wholesale index'!K$2,FALSE)</f>
        <v>291847.5</v>
      </c>
      <c r="L927" s="12">
        <f>VLOOKUP($B927,'Gas wholesale lookups'!$A$4:$L$15,'Inputs - Gas wholesale index'!L$2,FALSE)</f>
        <v>332991.45454545453</v>
      </c>
      <c r="M927" s="12">
        <f>VLOOKUP($B927,'Gas wholesale lookups'!$A$4:$L$15,'Inputs - Gas wholesale index'!M$2,FALSE)</f>
        <v>208526.18181818182</v>
      </c>
      <c r="N927" s="12">
        <f>VLOOKUP($B927,'Gas wholesale lookups'!$A$4:$L$15,'Inputs - Gas wholesale index'!N$2,FALSE)</f>
        <v>166168.27272727274</v>
      </c>
      <c r="O927" s="37">
        <f>VLOOKUP($B927,'Gas wholesale lookups'!$A$4:$R$15,'Inputs - Gas wholesale index'!O$2,FALSE)</f>
        <v>0</v>
      </c>
      <c r="P927" s="37">
        <f>VLOOKUP($B927,'Gas wholesale lookups'!$A$4:$R$15,'Inputs - Gas wholesale index'!P$2,FALSE)</f>
        <v>0</v>
      </c>
      <c r="Q927" s="37">
        <f>VLOOKUP($B927,'Gas wholesale lookups'!$A$4:$R$15,'Inputs - Gas wholesale index'!Q$2,FALSE)</f>
        <v>1</v>
      </c>
      <c r="R927" s="37">
        <f>VLOOKUP($B927,'Gas wholesale lookups'!$A$4:$R$15,'Inputs - Gas wholesale index'!R$2,FALSE)</f>
        <v>1</v>
      </c>
      <c r="S927" s="37">
        <f>VLOOKUP($B927,'Gas wholesale lookups'!$A$4:$R$15,'Inputs - Gas wholesale index'!S$2,FALSE)</f>
        <v>1</v>
      </c>
      <c r="T927" s="37">
        <f>VLOOKUP($B927,'Gas wholesale lookups'!$A$4:$R$15,'Inputs - Gas wholesale index'!T$2,FALSE)</f>
        <v>1</v>
      </c>
      <c r="U927" s="12">
        <f t="shared" si="270"/>
        <v>0</v>
      </c>
      <c r="V927" s="12">
        <f t="shared" si="271"/>
        <v>0</v>
      </c>
      <c r="W927" s="12">
        <f t="shared" si="272"/>
        <v>291847.5</v>
      </c>
      <c r="X927" s="12">
        <f t="shared" si="273"/>
        <v>332991.45454545453</v>
      </c>
      <c r="Y927" s="12">
        <f t="shared" si="274"/>
        <v>208526.18181818182</v>
      </c>
      <c r="Z927" s="12">
        <f t="shared" si="275"/>
        <v>166168.27272727274</v>
      </c>
      <c r="AA927" s="12">
        <f t="shared" si="276"/>
        <v>999533.40909090918</v>
      </c>
      <c r="AB927" s="22">
        <f t="shared" si="277"/>
        <v>0</v>
      </c>
      <c r="AC927" s="22">
        <f t="shared" si="278"/>
        <v>0</v>
      </c>
      <c r="AD927" s="22">
        <f t="shared" si="279"/>
        <v>0</v>
      </c>
      <c r="AE927" s="22">
        <f t="shared" si="280"/>
        <v>0</v>
      </c>
      <c r="AF927" s="22">
        <f t="shared" si="281"/>
        <v>0</v>
      </c>
      <c r="AG927" s="22">
        <f t="shared" si="282"/>
        <v>0</v>
      </c>
      <c r="AH927" s="22">
        <f t="shared" si="283"/>
        <v>0</v>
      </c>
      <c r="AI927" s="43" t="str">
        <f t="shared" si="284"/>
        <v>n/a</v>
      </c>
      <c r="AJ927" s="170" t="str">
        <f t="shared" si="268"/>
        <v>2018-19 Winter</v>
      </c>
      <c r="AK927" s="170" t="str">
        <f t="shared" si="269"/>
        <v>2017-18 Winter</v>
      </c>
      <c r="AL927" s="127">
        <v>0</v>
      </c>
    </row>
    <row r="928" spans="1:38">
      <c r="A928" s="46">
        <v>43181</v>
      </c>
      <c r="B928" s="13" t="s">
        <v>132</v>
      </c>
      <c r="C928" s="182"/>
      <c r="D928" s="182"/>
      <c r="E928" s="182"/>
      <c r="F928" s="182"/>
      <c r="G928" s="182"/>
      <c r="H928" s="182"/>
      <c r="I928" s="12">
        <f>VLOOKUP($B928,'Gas wholesale lookups'!$A$4:$L$15,'Inputs - Gas wholesale index'!I$2,FALSE)</f>
        <v>208526.18181818182</v>
      </c>
      <c r="J928" s="12">
        <f>VLOOKUP($B928,'Gas wholesale lookups'!$A$4:$L$15,'Inputs - Gas wholesale index'!J$2,FALSE)</f>
        <v>166168.27272727274</v>
      </c>
      <c r="K928" s="12">
        <f>VLOOKUP($B928,'Gas wholesale lookups'!$A$4:$L$15,'Inputs - Gas wholesale index'!K$2,FALSE)</f>
        <v>291847.5</v>
      </c>
      <c r="L928" s="12">
        <f>VLOOKUP($B928,'Gas wholesale lookups'!$A$4:$L$15,'Inputs - Gas wholesale index'!L$2,FALSE)</f>
        <v>332991.45454545453</v>
      </c>
      <c r="M928" s="12">
        <f>VLOOKUP($B928,'Gas wholesale lookups'!$A$4:$L$15,'Inputs - Gas wholesale index'!M$2,FALSE)</f>
        <v>208526.18181818182</v>
      </c>
      <c r="N928" s="12">
        <f>VLOOKUP($B928,'Gas wholesale lookups'!$A$4:$L$15,'Inputs - Gas wholesale index'!N$2,FALSE)</f>
        <v>166168.27272727274</v>
      </c>
      <c r="O928" s="37">
        <f>VLOOKUP($B928,'Gas wholesale lookups'!$A$4:$R$15,'Inputs - Gas wholesale index'!O$2,FALSE)</f>
        <v>0</v>
      </c>
      <c r="P928" s="37">
        <f>VLOOKUP($B928,'Gas wholesale lookups'!$A$4:$R$15,'Inputs - Gas wholesale index'!P$2,FALSE)</f>
        <v>0</v>
      </c>
      <c r="Q928" s="37">
        <f>VLOOKUP($B928,'Gas wholesale lookups'!$A$4:$R$15,'Inputs - Gas wholesale index'!Q$2,FALSE)</f>
        <v>1</v>
      </c>
      <c r="R928" s="37">
        <f>VLOOKUP($B928,'Gas wholesale lookups'!$A$4:$R$15,'Inputs - Gas wholesale index'!R$2,FALSE)</f>
        <v>1</v>
      </c>
      <c r="S928" s="37">
        <f>VLOOKUP($B928,'Gas wholesale lookups'!$A$4:$R$15,'Inputs - Gas wholesale index'!S$2,FALSE)</f>
        <v>1</v>
      </c>
      <c r="T928" s="37">
        <f>VLOOKUP($B928,'Gas wholesale lookups'!$A$4:$R$15,'Inputs - Gas wholesale index'!T$2,FALSE)</f>
        <v>1</v>
      </c>
      <c r="U928" s="12">
        <f t="shared" si="270"/>
        <v>0</v>
      </c>
      <c r="V928" s="12">
        <f t="shared" si="271"/>
        <v>0</v>
      </c>
      <c r="W928" s="12">
        <f t="shared" si="272"/>
        <v>291847.5</v>
      </c>
      <c r="X928" s="12">
        <f t="shared" si="273"/>
        <v>332991.45454545453</v>
      </c>
      <c r="Y928" s="12">
        <f t="shared" si="274"/>
        <v>208526.18181818182</v>
      </c>
      <c r="Z928" s="12">
        <f t="shared" si="275"/>
        <v>166168.27272727274</v>
      </c>
      <c r="AA928" s="12">
        <f t="shared" si="276"/>
        <v>999533.40909090918</v>
      </c>
      <c r="AB928" s="22">
        <f t="shared" si="277"/>
        <v>0</v>
      </c>
      <c r="AC928" s="22">
        <f t="shared" si="278"/>
        <v>0</v>
      </c>
      <c r="AD928" s="22">
        <f t="shared" si="279"/>
        <v>0</v>
      </c>
      <c r="AE928" s="22">
        <f t="shared" si="280"/>
        <v>0</v>
      </c>
      <c r="AF928" s="22">
        <f t="shared" si="281"/>
        <v>0</v>
      </c>
      <c r="AG928" s="22">
        <f t="shared" si="282"/>
        <v>0</v>
      </c>
      <c r="AH928" s="22">
        <f t="shared" si="283"/>
        <v>0</v>
      </c>
      <c r="AI928" s="43" t="str">
        <f t="shared" si="284"/>
        <v>n/a</v>
      </c>
      <c r="AJ928" s="170" t="str">
        <f t="shared" si="268"/>
        <v>2018-19 Winter</v>
      </c>
      <c r="AK928" s="170" t="str">
        <f t="shared" si="269"/>
        <v>2017-18 Winter</v>
      </c>
      <c r="AL928" s="127">
        <v>0</v>
      </c>
    </row>
    <row r="929" spans="1:38">
      <c r="A929" s="46">
        <v>43182</v>
      </c>
      <c r="B929" s="13" t="s">
        <v>132</v>
      </c>
      <c r="C929" s="182"/>
      <c r="D929" s="182"/>
      <c r="E929" s="182"/>
      <c r="F929" s="182"/>
      <c r="G929" s="182"/>
      <c r="H929" s="182"/>
      <c r="I929" s="12">
        <f>VLOOKUP($B929,'Gas wholesale lookups'!$A$4:$L$15,'Inputs - Gas wholesale index'!I$2,FALSE)</f>
        <v>208526.18181818182</v>
      </c>
      <c r="J929" s="12">
        <f>VLOOKUP($B929,'Gas wholesale lookups'!$A$4:$L$15,'Inputs - Gas wholesale index'!J$2,FALSE)</f>
        <v>166168.27272727274</v>
      </c>
      <c r="K929" s="12">
        <f>VLOOKUP($B929,'Gas wholesale lookups'!$A$4:$L$15,'Inputs - Gas wholesale index'!K$2,FALSE)</f>
        <v>291847.5</v>
      </c>
      <c r="L929" s="12">
        <f>VLOOKUP($B929,'Gas wholesale lookups'!$A$4:$L$15,'Inputs - Gas wholesale index'!L$2,FALSE)</f>
        <v>332991.45454545453</v>
      </c>
      <c r="M929" s="12">
        <f>VLOOKUP($B929,'Gas wholesale lookups'!$A$4:$L$15,'Inputs - Gas wholesale index'!M$2,FALSE)</f>
        <v>208526.18181818182</v>
      </c>
      <c r="N929" s="12">
        <f>VLOOKUP($B929,'Gas wholesale lookups'!$A$4:$L$15,'Inputs - Gas wholesale index'!N$2,FALSE)</f>
        <v>166168.27272727274</v>
      </c>
      <c r="O929" s="37">
        <f>VLOOKUP($B929,'Gas wholesale lookups'!$A$4:$R$15,'Inputs - Gas wholesale index'!O$2,FALSE)</f>
        <v>0</v>
      </c>
      <c r="P929" s="37">
        <f>VLOOKUP($B929,'Gas wholesale lookups'!$A$4:$R$15,'Inputs - Gas wholesale index'!P$2,FALSE)</f>
        <v>0</v>
      </c>
      <c r="Q929" s="37">
        <f>VLOOKUP($B929,'Gas wholesale lookups'!$A$4:$R$15,'Inputs - Gas wholesale index'!Q$2,FALSE)</f>
        <v>1</v>
      </c>
      <c r="R929" s="37">
        <f>VLOOKUP($B929,'Gas wholesale lookups'!$A$4:$R$15,'Inputs - Gas wholesale index'!R$2,FALSE)</f>
        <v>1</v>
      </c>
      <c r="S929" s="37">
        <f>VLOOKUP($B929,'Gas wholesale lookups'!$A$4:$R$15,'Inputs - Gas wholesale index'!S$2,FALSE)</f>
        <v>1</v>
      </c>
      <c r="T929" s="37">
        <f>VLOOKUP($B929,'Gas wholesale lookups'!$A$4:$R$15,'Inputs - Gas wholesale index'!T$2,FALSE)</f>
        <v>1</v>
      </c>
      <c r="U929" s="12">
        <f t="shared" si="270"/>
        <v>0</v>
      </c>
      <c r="V929" s="12">
        <f t="shared" si="271"/>
        <v>0</v>
      </c>
      <c r="W929" s="12">
        <f t="shared" si="272"/>
        <v>291847.5</v>
      </c>
      <c r="X929" s="12">
        <f t="shared" si="273"/>
        <v>332991.45454545453</v>
      </c>
      <c r="Y929" s="12">
        <f t="shared" si="274"/>
        <v>208526.18181818182</v>
      </c>
      <c r="Z929" s="12">
        <f t="shared" si="275"/>
        <v>166168.27272727274</v>
      </c>
      <c r="AA929" s="12">
        <f t="shared" si="276"/>
        <v>999533.40909090918</v>
      </c>
      <c r="AB929" s="22">
        <f t="shared" si="277"/>
        <v>0</v>
      </c>
      <c r="AC929" s="22">
        <f t="shared" si="278"/>
        <v>0</v>
      </c>
      <c r="AD929" s="22">
        <f t="shared" si="279"/>
        <v>0</v>
      </c>
      <c r="AE929" s="22">
        <f t="shared" si="280"/>
        <v>0</v>
      </c>
      <c r="AF929" s="22">
        <f t="shared" si="281"/>
        <v>0</v>
      </c>
      <c r="AG929" s="22">
        <f t="shared" si="282"/>
        <v>0</v>
      </c>
      <c r="AH929" s="22">
        <f t="shared" si="283"/>
        <v>0</v>
      </c>
      <c r="AI929" s="43" t="str">
        <f t="shared" si="284"/>
        <v>n/a</v>
      </c>
      <c r="AJ929" s="170" t="str">
        <f t="shared" si="268"/>
        <v>2018-19 Winter</v>
      </c>
      <c r="AK929" s="170" t="str">
        <f t="shared" si="269"/>
        <v>2017-18 Winter</v>
      </c>
      <c r="AL929" s="127">
        <v>0</v>
      </c>
    </row>
    <row r="930" spans="1:38">
      <c r="A930" s="46">
        <v>43185</v>
      </c>
      <c r="B930" s="13" t="s">
        <v>132</v>
      </c>
      <c r="C930" s="182"/>
      <c r="D930" s="182"/>
      <c r="E930" s="182"/>
      <c r="F930" s="182"/>
      <c r="G930" s="182"/>
      <c r="H930" s="182"/>
      <c r="I930" s="12">
        <f>VLOOKUP($B930,'Gas wholesale lookups'!$A$4:$L$15,'Inputs - Gas wholesale index'!I$2,FALSE)</f>
        <v>208526.18181818182</v>
      </c>
      <c r="J930" s="12">
        <f>VLOOKUP($B930,'Gas wholesale lookups'!$A$4:$L$15,'Inputs - Gas wholesale index'!J$2,FALSE)</f>
        <v>166168.27272727274</v>
      </c>
      <c r="K930" s="12">
        <f>VLOOKUP($B930,'Gas wholesale lookups'!$A$4:$L$15,'Inputs - Gas wholesale index'!K$2,FALSE)</f>
        <v>291847.5</v>
      </c>
      <c r="L930" s="12">
        <f>VLOOKUP($B930,'Gas wholesale lookups'!$A$4:$L$15,'Inputs - Gas wholesale index'!L$2,FALSE)</f>
        <v>332991.45454545453</v>
      </c>
      <c r="M930" s="12">
        <f>VLOOKUP($B930,'Gas wholesale lookups'!$A$4:$L$15,'Inputs - Gas wholesale index'!M$2,FALSE)</f>
        <v>208526.18181818182</v>
      </c>
      <c r="N930" s="12">
        <f>VLOOKUP($B930,'Gas wholesale lookups'!$A$4:$L$15,'Inputs - Gas wholesale index'!N$2,FALSE)</f>
        <v>166168.27272727274</v>
      </c>
      <c r="O930" s="37">
        <f>VLOOKUP($B930,'Gas wholesale lookups'!$A$4:$R$15,'Inputs - Gas wholesale index'!O$2,FALSE)</f>
        <v>0</v>
      </c>
      <c r="P930" s="37">
        <f>VLOOKUP($B930,'Gas wholesale lookups'!$A$4:$R$15,'Inputs - Gas wholesale index'!P$2,FALSE)</f>
        <v>0</v>
      </c>
      <c r="Q930" s="37">
        <f>VLOOKUP($B930,'Gas wholesale lookups'!$A$4:$R$15,'Inputs - Gas wholesale index'!Q$2,FALSE)</f>
        <v>1</v>
      </c>
      <c r="R930" s="37">
        <f>VLOOKUP($B930,'Gas wholesale lookups'!$A$4:$R$15,'Inputs - Gas wholesale index'!R$2,FALSE)</f>
        <v>1</v>
      </c>
      <c r="S930" s="37">
        <f>VLOOKUP($B930,'Gas wholesale lookups'!$A$4:$R$15,'Inputs - Gas wholesale index'!S$2,FALSE)</f>
        <v>1</v>
      </c>
      <c r="T930" s="37">
        <f>VLOOKUP($B930,'Gas wholesale lookups'!$A$4:$R$15,'Inputs - Gas wholesale index'!T$2,FALSE)</f>
        <v>1</v>
      </c>
      <c r="U930" s="12">
        <f t="shared" si="270"/>
        <v>0</v>
      </c>
      <c r="V930" s="12">
        <f t="shared" si="271"/>
        <v>0</v>
      </c>
      <c r="W930" s="12">
        <f t="shared" si="272"/>
        <v>291847.5</v>
      </c>
      <c r="X930" s="12">
        <f t="shared" si="273"/>
        <v>332991.45454545453</v>
      </c>
      <c r="Y930" s="12">
        <f t="shared" si="274"/>
        <v>208526.18181818182</v>
      </c>
      <c r="Z930" s="12">
        <f t="shared" si="275"/>
        <v>166168.27272727274</v>
      </c>
      <c r="AA930" s="12">
        <f t="shared" si="276"/>
        <v>999533.40909090918</v>
      </c>
      <c r="AB930" s="22">
        <f t="shared" si="277"/>
        <v>0</v>
      </c>
      <c r="AC930" s="22">
        <f t="shared" si="278"/>
        <v>0</v>
      </c>
      <c r="AD930" s="22">
        <f t="shared" si="279"/>
        <v>0</v>
      </c>
      <c r="AE930" s="22">
        <f t="shared" si="280"/>
        <v>0</v>
      </c>
      <c r="AF930" s="22">
        <f t="shared" si="281"/>
        <v>0</v>
      </c>
      <c r="AG930" s="22">
        <f t="shared" si="282"/>
        <v>0</v>
      </c>
      <c r="AH930" s="22">
        <f t="shared" si="283"/>
        <v>0</v>
      </c>
      <c r="AI930" s="43" t="str">
        <f t="shared" si="284"/>
        <v>n/a</v>
      </c>
      <c r="AJ930" s="170" t="str">
        <f t="shared" si="268"/>
        <v>2018-19 Winter</v>
      </c>
      <c r="AK930" s="170" t="str">
        <f t="shared" si="269"/>
        <v>2017-18 Winter</v>
      </c>
      <c r="AL930" s="127">
        <v>0</v>
      </c>
    </row>
    <row r="931" spans="1:38">
      <c r="A931" s="46">
        <v>43186</v>
      </c>
      <c r="B931" s="13" t="s">
        <v>132</v>
      </c>
      <c r="C931" s="182"/>
      <c r="D931" s="182"/>
      <c r="E931" s="182"/>
      <c r="F931" s="182"/>
      <c r="G931" s="182"/>
      <c r="H931" s="182"/>
      <c r="I931" s="12">
        <f>VLOOKUP($B931,'Gas wholesale lookups'!$A$4:$L$15,'Inputs - Gas wholesale index'!I$2,FALSE)</f>
        <v>208526.18181818182</v>
      </c>
      <c r="J931" s="12">
        <f>VLOOKUP($B931,'Gas wholesale lookups'!$A$4:$L$15,'Inputs - Gas wholesale index'!J$2,FALSE)</f>
        <v>166168.27272727274</v>
      </c>
      <c r="K931" s="12">
        <f>VLOOKUP($B931,'Gas wholesale lookups'!$A$4:$L$15,'Inputs - Gas wholesale index'!K$2,FALSE)</f>
        <v>291847.5</v>
      </c>
      <c r="L931" s="12">
        <f>VLOOKUP($B931,'Gas wholesale lookups'!$A$4:$L$15,'Inputs - Gas wholesale index'!L$2,FALSE)</f>
        <v>332991.45454545453</v>
      </c>
      <c r="M931" s="12">
        <f>VLOOKUP($B931,'Gas wholesale lookups'!$A$4:$L$15,'Inputs - Gas wholesale index'!M$2,FALSE)</f>
        <v>208526.18181818182</v>
      </c>
      <c r="N931" s="12">
        <f>VLOOKUP($B931,'Gas wholesale lookups'!$A$4:$L$15,'Inputs - Gas wholesale index'!N$2,FALSE)</f>
        <v>166168.27272727274</v>
      </c>
      <c r="O931" s="37">
        <f>VLOOKUP($B931,'Gas wholesale lookups'!$A$4:$R$15,'Inputs - Gas wholesale index'!O$2,FALSE)</f>
        <v>0</v>
      </c>
      <c r="P931" s="37">
        <f>VLOOKUP($B931,'Gas wholesale lookups'!$A$4:$R$15,'Inputs - Gas wholesale index'!P$2,FALSE)</f>
        <v>0</v>
      </c>
      <c r="Q931" s="37">
        <f>VLOOKUP($B931,'Gas wholesale lookups'!$A$4:$R$15,'Inputs - Gas wholesale index'!Q$2,FALSE)</f>
        <v>1</v>
      </c>
      <c r="R931" s="37">
        <f>VLOOKUP($B931,'Gas wholesale lookups'!$A$4:$R$15,'Inputs - Gas wholesale index'!R$2,FALSE)</f>
        <v>1</v>
      </c>
      <c r="S931" s="37">
        <f>VLOOKUP($B931,'Gas wholesale lookups'!$A$4:$R$15,'Inputs - Gas wholesale index'!S$2,FALSE)</f>
        <v>1</v>
      </c>
      <c r="T931" s="37">
        <f>VLOOKUP($B931,'Gas wholesale lookups'!$A$4:$R$15,'Inputs - Gas wholesale index'!T$2,FALSE)</f>
        <v>1</v>
      </c>
      <c r="U931" s="12">
        <f t="shared" si="270"/>
        <v>0</v>
      </c>
      <c r="V931" s="12">
        <f t="shared" si="271"/>
        <v>0</v>
      </c>
      <c r="W931" s="12">
        <f t="shared" si="272"/>
        <v>291847.5</v>
      </c>
      <c r="X931" s="12">
        <f t="shared" si="273"/>
        <v>332991.45454545453</v>
      </c>
      <c r="Y931" s="12">
        <f t="shared" si="274"/>
        <v>208526.18181818182</v>
      </c>
      <c r="Z931" s="12">
        <f t="shared" si="275"/>
        <v>166168.27272727274</v>
      </c>
      <c r="AA931" s="12">
        <f t="shared" si="276"/>
        <v>999533.40909090918</v>
      </c>
      <c r="AB931" s="22">
        <f t="shared" si="277"/>
        <v>0</v>
      </c>
      <c r="AC931" s="22">
        <f t="shared" si="278"/>
        <v>0</v>
      </c>
      <c r="AD931" s="22">
        <f t="shared" si="279"/>
        <v>0</v>
      </c>
      <c r="AE931" s="22">
        <f t="shared" si="280"/>
        <v>0</v>
      </c>
      <c r="AF931" s="22">
        <f t="shared" si="281"/>
        <v>0</v>
      </c>
      <c r="AG931" s="22">
        <f t="shared" si="282"/>
        <v>0</v>
      </c>
      <c r="AH931" s="22">
        <f t="shared" si="283"/>
        <v>0</v>
      </c>
      <c r="AI931" s="43" t="str">
        <f t="shared" si="284"/>
        <v>n/a</v>
      </c>
      <c r="AJ931" s="170" t="str">
        <f t="shared" si="268"/>
        <v>2018-19 Winter</v>
      </c>
      <c r="AK931" s="170" t="str">
        <f t="shared" si="269"/>
        <v>2017-18 Winter</v>
      </c>
      <c r="AL931" s="127">
        <v>0</v>
      </c>
    </row>
    <row r="932" spans="1:38">
      <c r="A932" s="46">
        <v>43187</v>
      </c>
      <c r="B932" s="13" t="s">
        <v>132</v>
      </c>
      <c r="C932" s="182"/>
      <c r="D932" s="182"/>
      <c r="E932" s="182"/>
      <c r="F932" s="182"/>
      <c r="G932" s="182"/>
      <c r="H932" s="182"/>
      <c r="I932" s="12">
        <f>VLOOKUP($B932,'Gas wholesale lookups'!$A$4:$L$15,'Inputs - Gas wholesale index'!I$2,FALSE)</f>
        <v>208526.18181818182</v>
      </c>
      <c r="J932" s="12">
        <f>VLOOKUP($B932,'Gas wholesale lookups'!$A$4:$L$15,'Inputs - Gas wholesale index'!J$2,FALSE)</f>
        <v>166168.27272727274</v>
      </c>
      <c r="K932" s="12">
        <f>VLOOKUP($B932,'Gas wholesale lookups'!$A$4:$L$15,'Inputs - Gas wholesale index'!K$2,FALSE)</f>
        <v>291847.5</v>
      </c>
      <c r="L932" s="12">
        <f>VLOOKUP($B932,'Gas wholesale lookups'!$A$4:$L$15,'Inputs - Gas wholesale index'!L$2,FALSE)</f>
        <v>332991.45454545453</v>
      </c>
      <c r="M932" s="12">
        <f>VLOOKUP($B932,'Gas wholesale lookups'!$A$4:$L$15,'Inputs - Gas wholesale index'!M$2,FALSE)</f>
        <v>208526.18181818182</v>
      </c>
      <c r="N932" s="12">
        <f>VLOOKUP($B932,'Gas wholesale lookups'!$A$4:$L$15,'Inputs - Gas wholesale index'!N$2,FALSE)</f>
        <v>166168.27272727274</v>
      </c>
      <c r="O932" s="37">
        <f>VLOOKUP($B932,'Gas wholesale lookups'!$A$4:$R$15,'Inputs - Gas wholesale index'!O$2,FALSE)</f>
        <v>0</v>
      </c>
      <c r="P932" s="37">
        <f>VLOOKUP($B932,'Gas wholesale lookups'!$A$4:$R$15,'Inputs - Gas wholesale index'!P$2,FALSE)</f>
        <v>0</v>
      </c>
      <c r="Q932" s="37">
        <f>VLOOKUP($B932,'Gas wholesale lookups'!$A$4:$R$15,'Inputs - Gas wholesale index'!Q$2,FALSE)</f>
        <v>1</v>
      </c>
      <c r="R932" s="37">
        <f>VLOOKUP($B932,'Gas wholesale lookups'!$A$4:$R$15,'Inputs - Gas wholesale index'!R$2,FALSE)</f>
        <v>1</v>
      </c>
      <c r="S932" s="37">
        <f>VLOOKUP($B932,'Gas wholesale lookups'!$A$4:$R$15,'Inputs - Gas wholesale index'!S$2,FALSE)</f>
        <v>1</v>
      </c>
      <c r="T932" s="37">
        <f>VLOOKUP($B932,'Gas wholesale lookups'!$A$4:$R$15,'Inputs - Gas wholesale index'!T$2,FALSE)</f>
        <v>1</v>
      </c>
      <c r="U932" s="12">
        <f t="shared" si="270"/>
        <v>0</v>
      </c>
      <c r="V932" s="12">
        <f t="shared" si="271"/>
        <v>0</v>
      </c>
      <c r="W932" s="12">
        <f t="shared" si="272"/>
        <v>291847.5</v>
      </c>
      <c r="X932" s="12">
        <f t="shared" si="273"/>
        <v>332991.45454545453</v>
      </c>
      <c r="Y932" s="12">
        <f t="shared" si="274"/>
        <v>208526.18181818182</v>
      </c>
      <c r="Z932" s="12">
        <f t="shared" si="275"/>
        <v>166168.27272727274</v>
      </c>
      <c r="AA932" s="12">
        <f t="shared" si="276"/>
        <v>999533.40909090918</v>
      </c>
      <c r="AB932" s="22">
        <f t="shared" si="277"/>
        <v>0</v>
      </c>
      <c r="AC932" s="22">
        <f t="shared" si="278"/>
        <v>0</v>
      </c>
      <c r="AD932" s="22">
        <f t="shared" si="279"/>
        <v>0</v>
      </c>
      <c r="AE932" s="22">
        <f t="shared" si="280"/>
        <v>0</v>
      </c>
      <c r="AF932" s="22">
        <f t="shared" si="281"/>
        <v>0</v>
      </c>
      <c r="AG932" s="22">
        <f t="shared" si="282"/>
        <v>0</v>
      </c>
      <c r="AH932" s="22">
        <f t="shared" si="283"/>
        <v>0</v>
      </c>
      <c r="AI932" s="43" t="str">
        <f t="shared" si="284"/>
        <v>n/a</v>
      </c>
      <c r="AJ932" s="170" t="str">
        <f t="shared" si="268"/>
        <v>2018-19 Winter</v>
      </c>
      <c r="AK932" s="170" t="str">
        <f t="shared" si="269"/>
        <v>2017-18 Winter</v>
      </c>
      <c r="AL932" s="127">
        <v>0</v>
      </c>
    </row>
    <row r="933" spans="1:38">
      <c r="A933" s="46">
        <v>43188</v>
      </c>
      <c r="B933" s="13" t="s">
        <v>132</v>
      </c>
      <c r="C933" s="182"/>
      <c r="D933" s="182"/>
      <c r="E933" s="182"/>
      <c r="F933" s="182"/>
      <c r="G933" s="182"/>
      <c r="H933" s="182"/>
      <c r="I933" s="12">
        <f>VLOOKUP($B933,'Gas wholesale lookups'!$A$4:$L$15,'Inputs - Gas wholesale index'!I$2,FALSE)</f>
        <v>208526.18181818182</v>
      </c>
      <c r="J933" s="12">
        <f>VLOOKUP($B933,'Gas wholesale lookups'!$A$4:$L$15,'Inputs - Gas wholesale index'!J$2,FALSE)</f>
        <v>166168.27272727274</v>
      </c>
      <c r="K933" s="12">
        <f>VLOOKUP($B933,'Gas wholesale lookups'!$A$4:$L$15,'Inputs - Gas wholesale index'!K$2,FALSE)</f>
        <v>291847.5</v>
      </c>
      <c r="L933" s="12">
        <f>VLOOKUP($B933,'Gas wholesale lookups'!$A$4:$L$15,'Inputs - Gas wholesale index'!L$2,FALSE)</f>
        <v>332991.45454545453</v>
      </c>
      <c r="M933" s="12">
        <f>VLOOKUP($B933,'Gas wholesale lookups'!$A$4:$L$15,'Inputs - Gas wholesale index'!M$2,FALSE)</f>
        <v>208526.18181818182</v>
      </c>
      <c r="N933" s="12">
        <f>VLOOKUP($B933,'Gas wholesale lookups'!$A$4:$L$15,'Inputs - Gas wholesale index'!N$2,FALSE)</f>
        <v>166168.27272727274</v>
      </c>
      <c r="O933" s="37">
        <f>VLOOKUP($B933,'Gas wholesale lookups'!$A$4:$R$15,'Inputs - Gas wholesale index'!O$2,FALSE)</f>
        <v>0</v>
      </c>
      <c r="P933" s="37">
        <f>VLOOKUP($B933,'Gas wholesale lookups'!$A$4:$R$15,'Inputs - Gas wholesale index'!P$2,FALSE)</f>
        <v>0</v>
      </c>
      <c r="Q933" s="37">
        <f>VLOOKUP($B933,'Gas wholesale lookups'!$A$4:$R$15,'Inputs - Gas wholesale index'!Q$2,FALSE)</f>
        <v>1</v>
      </c>
      <c r="R933" s="37">
        <f>VLOOKUP($B933,'Gas wholesale lookups'!$A$4:$R$15,'Inputs - Gas wholesale index'!R$2,FALSE)</f>
        <v>1</v>
      </c>
      <c r="S933" s="37">
        <f>VLOOKUP($B933,'Gas wholesale lookups'!$A$4:$R$15,'Inputs - Gas wholesale index'!S$2,FALSE)</f>
        <v>1</v>
      </c>
      <c r="T933" s="37">
        <f>VLOOKUP($B933,'Gas wholesale lookups'!$A$4:$R$15,'Inputs - Gas wholesale index'!T$2,FALSE)</f>
        <v>1</v>
      </c>
      <c r="U933" s="12">
        <f t="shared" si="270"/>
        <v>0</v>
      </c>
      <c r="V933" s="12">
        <f t="shared" si="271"/>
        <v>0</v>
      </c>
      <c r="W933" s="12">
        <f t="shared" si="272"/>
        <v>291847.5</v>
      </c>
      <c r="X933" s="12">
        <f t="shared" si="273"/>
        <v>332991.45454545453</v>
      </c>
      <c r="Y933" s="12">
        <f t="shared" si="274"/>
        <v>208526.18181818182</v>
      </c>
      <c r="Z933" s="12">
        <f t="shared" si="275"/>
        <v>166168.27272727274</v>
      </c>
      <c r="AA933" s="12">
        <f t="shared" si="276"/>
        <v>999533.40909090918</v>
      </c>
      <c r="AB933" s="22">
        <f t="shared" si="277"/>
        <v>0</v>
      </c>
      <c r="AC933" s="22">
        <f t="shared" si="278"/>
        <v>0</v>
      </c>
      <c r="AD933" s="22">
        <f t="shared" si="279"/>
        <v>0</v>
      </c>
      <c r="AE933" s="22">
        <f t="shared" si="280"/>
        <v>0</v>
      </c>
      <c r="AF933" s="22">
        <f t="shared" si="281"/>
        <v>0</v>
      </c>
      <c r="AG933" s="22">
        <f t="shared" si="282"/>
        <v>0</v>
      </c>
      <c r="AH933" s="22">
        <f t="shared" si="283"/>
        <v>0</v>
      </c>
      <c r="AI933" s="43" t="str">
        <f t="shared" si="284"/>
        <v>n/a</v>
      </c>
      <c r="AJ933" s="170" t="str">
        <f t="shared" si="268"/>
        <v>2018-19 Winter</v>
      </c>
      <c r="AK933" s="170" t="str">
        <f t="shared" si="269"/>
        <v>2017-18 Winter</v>
      </c>
      <c r="AL933" s="127">
        <v>0</v>
      </c>
    </row>
    <row r="934" spans="1:38">
      <c r="A934" s="46">
        <v>43193</v>
      </c>
      <c r="B934" s="13" t="s">
        <v>133</v>
      </c>
      <c r="C934" s="182"/>
      <c r="D934" s="182"/>
      <c r="E934" s="182"/>
      <c r="F934" s="182"/>
      <c r="G934" s="182"/>
      <c r="H934" s="182"/>
      <c r="I934" s="12">
        <f>VLOOKUP($B934,'Gas wholesale lookups'!$A$4:$L$15,'Inputs - Gas wholesale index'!I$2,FALSE)</f>
        <v>166168.27272727274</v>
      </c>
      <c r="J934" s="12">
        <f>VLOOKUP($B934,'Gas wholesale lookups'!$A$4:$L$15,'Inputs - Gas wholesale index'!J$2,FALSE)</f>
        <v>291847.5</v>
      </c>
      <c r="K934" s="12">
        <f>VLOOKUP($B934,'Gas wholesale lookups'!$A$4:$L$15,'Inputs - Gas wholesale index'!K$2,FALSE)</f>
        <v>332991.45454545453</v>
      </c>
      <c r="L934" s="12">
        <f>VLOOKUP($B934,'Gas wholesale lookups'!$A$4:$L$15,'Inputs - Gas wholesale index'!L$2,FALSE)</f>
        <v>208526.18181818182</v>
      </c>
      <c r="M934" s="12">
        <f>VLOOKUP($B934,'Gas wholesale lookups'!$A$4:$L$15,'Inputs - Gas wholesale index'!M$2,FALSE)</f>
        <v>166168.27272727274</v>
      </c>
      <c r="N934" s="12">
        <f>VLOOKUP($B934,'Gas wholesale lookups'!$A$4:$L$15,'Inputs - Gas wholesale index'!N$2,FALSE)</f>
        <v>291847.5</v>
      </c>
      <c r="O934" s="37">
        <f>VLOOKUP($B934,'Gas wholesale lookups'!$A$4:$R$15,'Inputs - Gas wholesale index'!O$2,FALSE)</f>
        <v>0</v>
      </c>
      <c r="P934" s="37">
        <f>VLOOKUP($B934,'Gas wholesale lookups'!$A$4:$R$15,'Inputs - Gas wholesale index'!P$2,FALSE)</f>
        <v>1</v>
      </c>
      <c r="Q934" s="37">
        <f>VLOOKUP($B934,'Gas wholesale lookups'!$A$4:$R$15,'Inputs - Gas wholesale index'!Q$2,FALSE)</f>
        <v>1</v>
      </c>
      <c r="R934" s="37">
        <f>VLOOKUP($B934,'Gas wholesale lookups'!$A$4:$R$15,'Inputs - Gas wholesale index'!R$2,FALSE)</f>
        <v>1</v>
      </c>
      <c r="S934" s="37">
        <f>VLOOKUP($B934,'Gas wholesale lookups'!$A$4:$R$15,'Inputs - Gas wholesale index'!S$2,FALSE)</f>
        <v>1</v>
      </c>
      <c r="T934" s="37">
        <f>VLOOKUP($B934,'Gas wholesale lookups'!$A$4:$R$15,'Inputs - Gas wholesale index'!T$2,FALSE)</f>
        <v>0</v>
      </c>
      <c r="U934" s="12">
        <f t="shared" si="270"/>
        <v>0</v>
      </c>
      <c r="V934" s="12">
        <f t="shared" si="271"/>
        <v>291847.5</v>
      </c>
      <c r="W934" s="12">
        <f t="shared" si="272"/>
        <v>332991.45454545453</v>
      </c>
      <c r="X934" s="12">
        <f t="shared" si="273"/>
        <v>208526.18181818182</v>
      </c>
      <c r="Y934" s="12">
        <f t="shared" si="274"/>
        <v>166168.27272727274</v>
      </c>
      <c r="Z934" s="12">
        <f t="shared" si="275"/>
        <v>0</v>
      </c>
      <c r="AA934" s="12">
        <f t="shared" si="276"/>
        <v>999533.40909090918</v>
      </c>
      <c r="AB934" s="22">
        <f t="shared" si="277"/>
        <v>0</v>
      </c>
      <c r="AC934" s="22">
        <f t="shared" si="278"/>
        <v>0</v>
      </c>
      <c r="AD934" s="22">
        <f t="shared" si="279"/>
        <v>0</v>
      </c>
      <c r="AE934" s="22">
        <f t="shared" si="280"/>
        <v>0</v>
      </c>
      <c r="AF934" s="22">
        <f t="shared" si="281"/>
        <v>0</v>
      </c>
      <c r="AG934" s="22">
        <f t="shared" si="282"/>
        <v>0</v>
      </c>
      <c r="AH934" s="22">
        <f t="shared" si="283"/>
        <v>0</v>
      </c>
      <c r="AI934" s="43" t="str">
        <f t="shared" si="284"/>
        <v>n/a</v>
      </c>
      <c r="AJ934" s="170" t="str">
        <f t="shared" si="268"/>
        <v>2018-19 Winter</v>
      </c>
      <c r="AK934" s="170" t="str">
        <f t="shared" si="269"/>
        <v>2018-19 Summer</v>
      </c>
      <c r="AL934" s="127">
        <v>0</v>
      </c>
    </row>
    <row r="935" spans="1:38">
      <c r="A935" s="46">
        <v>43194</v>
      </c>
      <c r="B935" s="13" t="s">
        <v>133</v>
      </c>
      <c r="C935" s="182"/>
      <c r="D935" s="182"/>
      <c r="E935" s="182"/>
      <c r="F935" s="182"/>
      <c r="G935" s="182"/>
      <c r="H935" s="182"/>
      <c r="I935" s="12">
        <f>VLOOKUP($B935,'Gas wholesale lookups'!$A$4:$L$15,'Inputs - Gas wholesale index'!I$2,FALSE)</f>
        <v>166168.27272727274</v>
      </c>
      <c r="J935" s="12">
        <f>VLOOKUP($B935,'Gas wholesale lookups'!$A$4:$L$15,'Inputs - Gas wholesale index'!J$2,FALSE)</f>
        <v>291847.5</v>
      </c>
      <c r="K935" s="12">
        <f>VLOOKUP($B935,'Gas wholesale lookups'!$A$4:$L$15,'Inputs - Gas wholesale index'!K$2,FALSE)</f>
        <v>332991.45454545453</v>
      </c>
      <c r="L935" s="12">
        <f>VLOOKUP($B935,'Gas wholesale lookups'!$A$4:$L$15,'Inputs - Gas wholesale index'!L$2,FALSE)</f>
        <v>208526.18181818182</v>
      </c>
      <c r="M935" s="12">
        <f>VLOOKUP($B935,'Gas wholesale lookups'!$A$4:$L$15,'Inputs - Gas wholesale index'!M$2,FALSE)</f>
        <v>166168.27272727274</v>
      </c>
      <c r="N935" s="12">
        <f>VLOOKUP($B935,'Gas wholesale lookups'!$A$4:$L$15,'Inputs - Gas wholesale index'!N$2,FALSE)</f>
        <v>291847.5</v>
      </c>
      <c r="O935" s="37">
        <f>VLOOKUP($B935,'Gas wholesale lookups'!$A$4:$R$15,'Inputs - Gas wholesale index'!O$2,FALSE)</f>
        <v>0</v>
      </c>
      <c r="P935" s="37">
        <f>VLOOKUP($B935,'Gas wholesale lookups'!$A$4:$R$15,'Inputs - Gas wholesale index'!P$2,FALSE)</f>
        <v>1</v>
      </c>
      <c r="Q935" s="37">
        <f>VLOOKUP($B935,'Gas wholesale lookups'!$A$4:$R$15,'Inputs - Gas wholesale index'!Q$2,FALSE)</f>
        <v>1</v>
      </c>
      <c r="R935" s="37">
        <f>VLOOKUP($B935,'Gas wholesale lookups'!$A$4:$R$15,'Inputs - Gas wholesale index'!R$2,FALSE)</f>
        <v>1</v>
      </c>
      <c r="S935" s="37">
        <f>VLOOKUP($B935,'Gas wholesale lookups'!$A$4:$R$15,'Inputs - Gas wholesale index'!S$2,FALSE)</f>
        <v>1</v>
      </c>
      <c r="T935" s="37">
        <f>VLOOKUP($B935,'Gas wholesale lookups'!$A$4:$R$15,'Inputs - Gas wholesale index'!T$2,FALSE)</f>
        <v>0</v>
      </c>
      <c r="U935" s="12">
        <f t="shared" si="270"/>
        <v>0</v>
      </c>
      <c r="V935" s="12">
        <f t="shared" si="271"/>
        <v>291847.5</v>
      </c>
      <c r="W935" s="12">
        <f t="shared" si="272"/>
        <v>332991.45454545453</v>
      </c>
      <c r="X935" s="12">
        <f t="shared" si="273"/>
        <v>208526.18181818182</v>
      </c>
      <c r="Y935" s="12">
        <f t="shared" si="274"/>
        <v>166168.27272727274</v>
      </c>
      <c r="Z935" s="12">
        <f t="shared" si="275"/>
        <v>0</v>
      </c>
      <c r="AA935" s="12">
        <f t="shared" si="276"/>
        <v>999533.40909090918</v>
      </c>
      <c r="AB935" s="22">
        <f t="shared" si="277"/>
        <v>0</v>
      </c>
      <c r="AC935" s="22">
        <f t="shared" si="278"/>
        <v>0</v>
      </c>
      <c r="AD935" s="22">
        <f t="shared" si="279"/>
        <v>0</v>
      </c>
      <c r="AE935" s="22">
        <f t="shared" si="280"/>
        <v>0</v>
      </c>
      <c r="AF935" s="22">
        <f t="shared" si="281"/>
        <v>0</v>
      </c>
      <c r="AG935" s="22">
        <f t="shared" si="282"/>
        <v>0</v>
      </c>
      <c r="AH935" s="22">
        <f t="shared" si="283"/>
        <v>0</v>
      </c>
      <c r="AI935" s="43" t="str">
        <f t="shared" si="284"/>
        <v>n/a</v>
      </c>
      <c r="AJ935" s="170" t="str">
        <f t="shared" si="268"/>
        <v>2018-19 Winter</v>
      </c>
      <c r="AK935" s="170" t="str">
        <f t="shared" si="269"/>
        <v>2018-19 Summer</v>
      </c>
      <c r="AL935" s="127">
        <v>0</v>
      </c>
    </row>
    <row r="936" spans="1:38">
      <c r="A936" s="46">
        <v>43195</v>
      </c>
      <c r="B936" s="13" t="s">
        <v>133</v>
      </c>
      <c r="C936" s="182"/>
      <c r="D936" s="182"/>
      <c r="E936" s="182"/>
      <c r="F936" s="182"/>
      <c r="G936" s="182"/>
      <c r="H936" s="182"/>
      <c r="I936" s="12">
        <f>VLOOKUP($B936,'Gas wholesale lookups'!$A$4:$L$15,'Inputs - Gas wholesale index'!I$2,FALSE)</f>
        <v>166168.27272727274</v>
      </c>
      <c r="J936" s="12">
        <f>VLOOKUP($B936,'Gas wholesale lookups'!$A$4:$L$15,'Inputs - Gas wholesale index'!J$2,FALSE)</f>
        <v>291847.5</v>
      </c>
      <c r="K936" s="12">
        <f>VLOOKUP($B936,'Gas wholesale lookups'!$A$4:$L$15,'Inputs - Gas wholesale index'!K$2,FALSE)</f>
        <v>332991.45454545453</v>
      </c>
      <c r="L936" s="12">
        <f>VLOOKUP($B936,'Gas wholesale lookups'!$A$4:$L$15,'Inputs - Gas wholesale index'!L$2,FALSE)</f>
        <v>208526.18181818182</v>
      </c>
      <c r="M936" s="12">
        <f>VLOOKUP($B936,'Gas wholesale lookups'!$A$4:$L$15,'Inputs - Gas wholesale index'!M$2,FALSE)</f>
        <v>166168.27272727274</v>
      </c>
      <c r="N936" s="12">
        <f>VLOOKUP($B936,'Gas wholesale lookups'!$A$4:$L$15,'Inputs - Gas wholesale index'!N$2,FALSE)</f>
        <v>291847.5</v>
      </c>
      <c r="O936" s="37">
        <f>VLOOKUP($B936,'Gas wholesale lookups'!$A$4:$R$15,'Inputs - Gas wholesale index'!O$2,FALSE)</f>
        <v>0</v>
      </c>
      <c r="P936" s="37">
        <f>VLOOKUP($B936,'Gas wholesale lookups'!$A$4:$R$15,'Inputs - Gas wholesale index'!P$2,FALSE)</f>
        <v>1</v>
      </c>
      <c r="Q936" s="37">
        <f>VLOOKUP($B936,'Gas wholesale lookups'!$A$4:$R$15,'Inputs - Gas wholesale index'!Q$2,FALSE)</f>
        <v>1</v>
      </c>
      <c r="R936" s="37">
        <f>VLOOKUP($B936,'Gas wholesale lookups'!$A$4:$R$15,'Inputs - Gas wholesale index'!R$2,FALSE)</f>
        <v>1</v>
      </c>
      <c r="S936" s="37">
        <f>VLOOKUP($B936,'Gas wholesale lookups'!$A$4:$R$15,'Inputs - Gas wholesale index'!S$2,FALSE)</f>
        <v>1</v>
      </c>
      <c r="T936" s="37">
        <f>VLOOKUP($B936,'Gas wholesale lookups'!$A$4:$R$15,'Inputs - Gas wholesale index'!T$2,FALSE)</f>
        <v>0</v>
      </c>
      <c r="U936" s="12">
        <f t="shared" si="270"/>
        <v>0</v>
      </c>
      <c r="V936" s="12">
        <f t="shared" si="271"/>
        <v>291847.5</v>
      </c>
      <c r="W936" s="12">
        <f t="shared" si="272"/>
        <v>332991.45454545453</v>
      </c>
      <c r="X936" s="12">
        <f t="shared" si="273"/>
        <v>208526.18181818182</v>
      </c>
      <c r="Y936" s="12">
        <f t="shared" si="274"/>
        <v>166168.27272727274</v>
      </c>
      <c r="Z936" s="12">
        <f t="shared" si="275"/>
        <v>0</v>
      </c>
      <c r="AA936" s="12">
        <f t="shared" si="276"/>
        <v>999533.40909090918</v>
      </c>
      <c r="AB936" s="22">
        <f t="shared" si="277"/>
        <v>0</v>
      </c>
      <c r="AC936" s="22">
        <f t="shared" si="278"/>
        <v>0</v>
      </c>
      <c r="AD936" s="22">
        <f t="shared" si="279"/>
        <v>0</v>
      </c>
      <c r="AE936" s="22">
        <f t="shared" si="280"/>
        <v>0</v>
      </c>
      <c r="AF936" s="22">
        <f t="shared" si="281"/>
        <v>0</v>
      </c>
      <c r="AG936" s="22">
        <f t="shared" si="282"/>
        <v>0</v>
      </c>
      <c r="AH936" s="22">
        <f t="shared" si="283"/>
        <v>0</v>
      </c>
      <c r="AI936" s="43" t="str">
        <f t="shared" si="284"/>
        <v>n/a</v>
      </c>
      <c r="AJ936" s="170" t="str">
        <f t="shared" si="268"/>
        <v>2018-19 Winter</v>
      </c>
      <c r="AK936" s="170" t="str">
        <f t="shared" si="269"/>
        <v>2018-19 Summer</v>
      </c>
      <c r="AL936" s="127">
        <v>0</v>
      </c>
    </row>
    <row r="937" spans="1:38">
      <c r="A937" s="46">
        <v>43199</v>
      </c>
      <c r="B937" s="13" t="s">
        <v>133</v>
      </c>
      <c r="C937" s="182"/>
      <c r="D937" s="182"/>
      <c r="E937" s="182"/>
      <c r="F937" s="182"/>
      <c r="G937" s="182"/>
      <c r="H937" s="182"/>
      <c r="I937" s="12">
        <f>VLOOKUP($B937,'Gas wholesale lookups'!$A$4:$L$15,'Inputs - Gas wholesale index'!I$2,FALSE)</f>
        <v>166168.27272727274</v>
      </c>
      <c r="J937" s="12">
        <f>VLOOKUP($B937,'Gas wholesale lookups'!$A$4:$L$15,'Inputs - Gas wholesale index'!J$2,FALSE)</f>
        <v>291847.5</v>
      </c>
      <c r="K937" s="12">
        <f>VLOOKUP($B937,'Gas wholesale lookups'!$A$4:$L$15,'Inputs - Gas wholesale index'!K$2,FALSE)</f>
        <v>332991.45454545453</v>
      </c>
      <c r="L937" s="12">
        <f>VLOOKUP($B937,'Gas wholesale lookups'!$A$4:$L$15,'Inputs - Gas wholesale index'!L$2,FALSE)</f>
        <v>208526.18181818182</v>
      </c>
      <c r="M937" s="12">
        <f>VLOOKUP($B937,'Gas wholesale lookups'!$A$4:$L$15,'Inputs - Gas wholesale index'!M$2,FALSE)</f>
        <v>166168.27272727274</v>
      </c>
      <c r="N937" s="12">
        <f>VLOOKUP($B937,'Gas wholesale lookups'!$A$4:$L$15,'Inputs - Gas wholesale index'!N$2,FALSE)</f>
        <v>291847.5</v>
      </c>
      <c r="O937" s="37">
        <f>VLOOKUP($B937,'Gas wholesale lookups'!$A$4:$R$15,'Inputs - Gas wholesale index'!O$2,FALSE)</f>
        <v>0</v>
      </c>
      <c r="P937" s="37">
        <f>VLOOKUP($B937,'Gas wholesale lookups'!$A$4:$R$15,'Inputs - Gas wholesale index'!P$2,FALSE)</f>
        <v>1</v>
      </c>
      <c r="Q937" s="37">
        <f>VLOOKUP($B937,'Gas wholesale lookups'!$A$4:$R$15,'Inputs - Gas wholesale index'!Q$2,FALSE)</f>
        <v>1</v>
      </c>
      <c r="R937" s="37">
        <f>VLOOKUP($B937,'Gas wholesale lookups'!$A$4:$R$15,'Inputs - Gas wholesale index'!R$2,FALSE)</f>
        <v>1</v>
      </c>
      <c r="S937" s="37">
        <f>VLOOKUP($B937,'Gas wholesale lookups'!$A$4:$R$15,'Inputs - Gas wholesale index'!S$2,FALSE)</f>
        <v>1</v>
      </c>
      <c r="T937" s="37">
        <f>VLOOKUP($B937,'Gas wholesale lookups'!$A$4:$R$15,'Inputs - Gas wholesale index'!T$2,FALSE)</f>
        <v>0</v>
      </c>
      <c r="U937" s="12">
        <f t="shared" si="270"/>
        <v>0</v>
      </c>
      <c r="V937" s="12">
        <f t="shared" si="271"/>
        <v>291847.5</v>
      </c>
      <c r="W937" s="12">
        <f t="shared" si="272"/>
        <v>332991.45454545453</v>
      </c>
      <c r="X937" s="12">
        <f t="shared" si="273"/>
        <v>208526.18181818182</v>
      </c>
      <c r="Y937" s="12">
        <f t="shared" si="274"/>
        <v>166168.27272727274</v>
      </c>
      <c r="Z937" s="12">
        <f t="shared" si="275"/>
        <v>0</v>
      </c>
      <c r="AA937" s="12">
        <f t="shared" si="276"/>
        <v>999533.40909090918</v>
      </c>
      <c r="AB937" s="22">
        <f t="shared" si="277"/>
        <v>0</v>
      </c>
      <c r="AC937" s="22">
        <f t="shared" si="278"/>
        <v>0</v>
      </c>
      <c r="AD937" s="22">
        <f t="shared" si="279"/>
        <v>0</v>
      </c>
      <c r="AE937" s="22">
        <f t="shared" si="280"/>
        <v>0</v>
      </c>
      <c r="AF937" s="22">
        <f t="shared" si="281"/>
        <v>0</v>
      </c>
      <c r="AG937" s="22">
        <f t="shared" si="282"/>
        <v>0</v>
      </c>
      <c r="AH937" s="22">
        <f t="shared" si="283"/>
        <v>0</v>
      </c>
      <c r="AI937" s="43" t="str">
        <f t="shared" si="284"/>
        <v>n/a</v>
      </c>
      <c r="AJ937" s="170" t="str">
        <f t="shared" si="268"/>
        <v>2018-19 Winter</v>
      </c>
      <c r="AK937" s="170" t="str">
        <f t="shared" si="269"/>
        <v>2018-19 Summer</v>
      </c>
      <c r="AL937" s="127">
        <v>0</v>
      </c>
    </row>
    <row r="938" spans="1:38">
      <c r="A938" s="46">
        <v>43200</v>
      </c>
      <c r="B938" s="13" t="s">
        <v>133</v>
      </c>
      <c r="C938" s="182"/>
      <c r="D938" s="182"/>
      <c r="E938" s="182"/>
      <c r="F938" s="182"/>
      <c r="G938" s="182"/>
      <c r="H938" s="182"/>
      <c r="I938" s="12">
        <f>VLOOKUP($B938,'Gas wholesale lookups'!$A$4:$L$15,'Inputs - Gas wholesale index'!I$2,FALSE)</f>
        <v>166168.27272727274</v>
      </c>
      <c r="J938" s="12">
        <f>VLOOKUP($B938,'Gas wholesale lookups'!$A$4:$L$15,'Inputs - Gas wholesale index'!J$2,FALSE)</f>
        <v>291847.5</v>
      </c>
      <c r="K938" s="12">
        <f>VLOOKUP($B938,'Gas wholesale lookups'!$A$4:$L$15,'Inputs - Gas wholesale index'!K$2,FALSE)</f>
        <v>332991.45454545453</v>
      </c>
      <c r="L938" s="12">
        <f>VLOOKUP($B938,'Gas wholesale lookups'!$A$4:$L$15,'Inputs - Gas wholesale index'!L$2,FALSE)</f>
        <v>208526.18181818182</v>
      </c>
      <c r="M938" s="12">
        <f>VLOOKUP($B938,'Gas wholesale lookups'!$A$4:$L$15,'Inputs - Gas wholesale index'!M$2,FALSE)</f>
        <v>166168.27272727274</v>
      </c>
      <c r="N938" s="12">
        <f>VLOOKUP($B938,'Gas wholesale lookups'!$A$4:$L$15,'Inputs - Gas wholesale index'!N$2,FALSE)</f>
        <v>291847.5</v>
      </c>
      <c r="O938" s="37">
        <f>VLOOKUP($B938,'Gas wholesale lookups'!$A$4:$R$15,'Inputs - Gas wholesale index'!O$2,FALSE)</f>
        <v>0</v>
      </c>
      <c r="P938" s="37">
        <f>VLOOKUP($B938,'Gas wholesale lookups'!$A$4:$R$15,'Inputs - Gas wholesale index'!P$2,FALSE)</f>
        <v>1</v>
      </c>
      <c r="Q938" s="37">
        <f>VLOOKUP($B938,'Gas wholesale lookups'!$A$4:$R$15,'Inputs - Gas wholesale index'!Q$2,FALSE)</f>
        <v>1</v>
      </c>
      <c r="R938" s="37">
        <f>VLOOKUP($B938,'Gas wholesale lookups'!$A$4:$R$15,'Inputs - Gas wholesale index'!R$2,FALSE)</f>
        <v>1</v>
      </c>
      <c r="S938" s="37">
        <f>VLOOKUP($B938,'Gas wholesale lookups'!$A$4:$R$15,'Inputs - Gas wholesale index'!S$2,FALSE)</f>
        <v>1</v>
      </c>
      <c r="T938" s="37">
        <f>VLOOKUP($B938,'Gas wholesale lookups'!$A$4:$R$15,'Inputs - Gas wholesale index'!T$2,FALSE)</f>
        <v>0</v>
      </c>
      <c r="U938" s="12">
        <f t="shared" si="270"/>
        <v>0</v>
      </c>
      <c r="V938" s="12">
        <f t="shared" si="271"/>
        <v>291847.5</v>
      </c>
      <c r="W938" s="12">
        <f t="shared" si="272"/>
        <v>332991.45454545453</v>
      </c>
      <c r="X938" s="12">
        <f t="shared" si="273"/>
        <v>208526.18181818182</v>
      </c>
      <c r="Y938" s="12">
        <f t="shared" si="274"/>
        <v>166168.27272727274</v>
      </c>
      <c r="Z938" s="12">
        <f t="shared" si="275"/>
        <v>0</v>
      </c>
      <c r="AA938" s="12">
        <f t="shared" si="276"/>
        <v>999533.40909090918</v>
      </c>
      <c r="AB938" s="22">
        <f t="shared" si="277"/>
        <v>0</v>
      </c>
      <c r="AC938" s="22">
        <f t="shared" si="278"/>
        <v>0</v>
      </c>
      <c r="AD938" s="22">
        <f t="shared" si="279"/>
        <v>0</v>
      </c>
      <c r="AE938" s="22">
        <f t="shared" si="280"/>
        <v>0</v>
      </c>
      <c r="AF938" s="22">
        <f t="shared" si="281"/>
        <v>0</v>
      </c>
      <c r="AG938" s="22">
        <f t="shared" si="282"/>
        <v>0</v>
      </c>
      <c r="AH938" s="22">
        <f t="shared" si="283"/>
        <v>0</v>
      </c>
      <c r="AI938" s="43" t="str">
        <f t="shared" si="284"/>
        <v>n/a</v>
      </c>
      <c r="AJ938" s="170" t="str">
        <f t="shared" si="268"/>
        <v>2018-19 Winter</v>
      </c>
      <c r="AK938" s="170" t="str">
        <f t="shared" si="269"/>
        <v>2018-19 Summer</v>
      </c>
      <c r="AL938" s="127">
        <v>0</v>
      </c>
    </row>
    <row r="939" spans="1:38">
      <c r="A939" s="46">
        <v>43201</v>
      </c>
      <c r="B939" s="13" t="s">
        <v>133</v>
      </c>
      <c r="C939" s="182"/>
      <c r="D939" s="182"/>
      <c r="E939" s="182"/>
      <c r="F939" s="182"/>
      <c r="G939" s="182"/>
      <c r="H939" s="182"/>
      <c r="I939" s="12">
        <f>VLOOKUP($B939,'Gas wholesale lookups'!$A$4:$L$15,'Inputs - Gas wholesale index'!I$2,FALSE)</f>
        <v>166168.27272727274</v>
      </c>
      <c r="J939" s="12">
        <f>VLOOKUP($B939,'Gas wholesale lookups'!$A$4:$L$15,'Inputs - Gas wholesale index'!J$2,FALSE)</f>
        <v>291847.5</v>
      </c>
      <c r="K939" s="12">
        <f>VLOOKUP($B939,'Gas wholesale lookups'!$A$4:$L$15,'Inputs - Gas wholesale index'!K$2,FALSE)</f>
        <v>332991.45454545453</v>
      </c>
      <c r="L939" s="12">
        <f>VLOOKUP($B939,'Gas wholesale lookups'!$A$4:$L$15,'Inputs - Gas wholesale index'!L$2,FALSE)</f>
        <v>208526.18181818182</v>
      </c>
      <c r="M939" s="12">
        <f>VLOOKUP($B939,'Gas wholesale lookups'!$A$4:$L$15,'Inputs - Gas wholesale index'!M$2,FALSE)</f>
        <v>166168.27272727274</v>
      </c>
      <c r="N939" s="12">
        <f>VLOOKUP($B939,'Gas wholesale lookups'!$A$4:$L$15,'Inputs - Gas wholesale index'!N$2,FALSE)</f>
        <v>291847.5</v>
      </c>
      <c r="O939" s="37">
        <f>VLOOKUP($B939,'Gas wholesale lookups'!$A$4:$R$15,'Inputs - Gas wholesale index'!O$2,FALSE)</f>
        <v>0</v>
      </c>
      <c r="P939" s="37">
        <f>VLOOKUP($B939,'Gas wholesale lookups'!$A$4:$R$15,'Inputs - Gas wholesale index'!P$2,FALSE)</f>
        <v>1</v>
      </c>
      <c r="Q939" s="37">
        <f>VLOOKUP($B939,'Gas wholesale lookups'!$A$4:$R$15,'Inputs - Gas wholesale index'!Q$2,FALSE)</f>
        <v>1</v>
      </c>
      <c r="R939" s="37">
        <f>VLOOKUP($B939,'Gas wholesale lookups'!$A$4:$R$15,'Inputs - Gas wholesale index'!R$2,FALSE)</f>
        <v>1</v>
      </c>
      <c r="S939" s="37">
        <f>VLOOKUP($B939,'Gas wholesale lookups'!$A$4:$R$15,'Inputs - Gas wholesale index'!S$2,FALSE)</f>
        <v>1</v>
      </c>
      <c r="T939" s="37">
        <f>VLOOKUP($B939,'Gas wholesale lookups'!$A$4:$R$15,'Inputs - Gas wholesale index'!T$2,FALSE)</f>
        <v>0</v>
      </c>
      <c r="U939" s="12">
        <f t="shared" si="270"/>
        <v>0</v>
      </c>
      <c r="V939" s="12">
        <f t="shared" si="271"/>
        <v>291847.5</v>
      </c>
      <c r="W939" s="12">
        <f t="shared" si="272"/>
        <v>332991.45454545453</v>
      </c>
      <c r="X939" s="12">
        <f t="shared" si="273"/>
        <v>208526.18181818182</v>
      </c>
      <c r="Y939" s="12">
        <f t="shared" si="274"/>
        <v>166168.27272727274</v>
      </c>
      <c r="Z939" s="12">
        <f t="shared" si="275"/>
        <v>0</v>
      </c>
      <c r="AA939" s="12">
        <f t="shared" si="276"/>
        <v>999533.40909090918</v>
      </c>
      <c r="AB939" s="22">
        <f t="shared" si="277"/>
        <v>0</v>
      </c>
      <c r="AC939" s="22">
        <f t="shared" si="278"/>
        <v>0</v>
      </c>
      <c r="AD939" s="22">
        <f t="shared" si="279"/>
        <v>0</v>
      </c>
      <c r="AE939" s="22">
        <f t="shared" si="280"/>
        <v>0</v>
      </c>
      <c r="AF939" s="22">
        <f t="shared" si="281"/>
        <v>0</v>
      </c>
      <c r="AG939" s="22">
        <f t="shared" si="282"/>
        <v>0</v>
      </c>
      <c r="AH939" s="22">
        <f t="shared" si="283"/>
        <v>0</v>
      </c>
      <c r="AI939" s="43" t="str">
        <f t="shared" si="284"/>
        <v>n/a</v>
      </c>
      <c r="AJ939" s="170" t="str">
        <f t="shared" si="268"/>
        <v>2018-19 Winter</v>
      </c>
      <c r="AK939" s="170" t="str">
        <f t="shared" si="269"/>
        <v>2018-19 Summer</v>
      </c>
      <c r="AL939" s="127">
        <v>0</v>
      </c>
    </row>
    <row r="940" spans="1:38">
      <c r="A940" s="46">
        <v>43202</v>
      </c>
      <c r="B940" s="13" t="s">
        <v>133</v>
      </c>
      <c r="C940" s="182"/>
      <c r="D940" s="182"/>
      <c r="E940" s="182"/>
      <c r="F940" s="182"/>
      <c r="G940" s="182"/>
      <c r="H940" s="182"/>
      <c r="I940" s="12">
        <f>VLOOKUP($B940,'Gas wholesale lookups'!$A$4:$L$15,'Inputs - Gas wholesale index'!I$2,FALSE)</f>
        <v>166168.27272727274</v>
      </c>
      <c r="J940" s="12">
        <f>VLOOKUP($B940,'Gas wholesale lookups'!$A$4:$L$15,'Inputs - Gas wholesale index'!J$2,FALSE)</f>
        <v>291847.5</v>
      </c>
      <c r="K940" s="12">
        <f>VLOOKUP($B940,'Gas wholesale lookups'!$A$4:$L$15,'Inputs - Gas wholesale index'!K$2,FALSE)</f>
        <v>332991.45454545453</v>
      </c>
      <c r="L940" s="12">
        <f>VLOOKUP($B940,'Gas wholesale lookups'!$A$4:$L$15,'Inputs - Gas wholesale index'!L$2,FALSE)</f>
        <v>208526.18181818182</v>
      </c>
      <c r="M940" s="12">
        <f>VLOOKUP($B940,'Gas wholesale lookups'!$A$4:$L$15,'Inputs - Gas wholesale index'!M$2,FALSE)</f>
        <v>166168.27272727274</v>
      </c>
      <c r="N940" s="12">
        <f>VLOOKUP($B940,'Gas wholesale lookups'!$A$4:$L$15,'Inputs - Gas wholesale index'!N$2,FALSE)</f>
        <v>291847.5</v>
      </c>
      <c r="O940" s="37">
        <f>VLOOKUP($B940,'Gas wholesale lookups'!$A$4:$R$15,'Inputs - Gas wholesale index'!O$2,FALSE)</f>
        <v>0</v>
      </c>
      <c r="P940" s="37">
        <f>VLOOKUP($B940,'Gas wholesale lookups'!$A$4:$R$15,'Inputs - Gas wholesale index'!P$2,FALSE)</f>
        <v>1</v>
      </c>
      <c r="Q940" s="37">
        <f>VLOOKUP($B940,'Gas wholesale lookups'!$A$4:$R$15,'Inputs - Gas wholesale index'!Q$2,FALSE)</f>
        <v>1</v>
      </c>
      <c r="R940" s="37">
        <f>VLOOKUP($B940,'Gas wholesale lookups'!$A$4:$R$15,'Inputs - Gas wholesale index'!R$2,FALSE)</f>
        <v>1</v>
      </c>
      <c r="S940" s="37">
        <f>VLOOKUP($B940,'Gas wholesale lookups'!$A$4:$R$15,'Inputs - Gas wholesale index'!S$2,FALSE)</f>
        <v>1</v>
      </c>
      <c r="T940" s="37">
        <f>VLOOKUP($B940,'Gas wholesale lookups'!$A$4:$R$15,'Inputs - Gas wholesale index'!T$2,FALSE)</f>
        <v>0</v>
      </c>
      <c r="U940" s="12">
        <f t="shared" si="270"/>
        <v>0</v>
      </c>
      <c r="V940" s="12">
        <f t="shared" si="271"/>
        <v>291847.5</v>
      </c>
      <c r="W940" s="12">
        <f t="shared" si="272"/>
        <v>332991.45454545453</v>
      </c>
      <c r="X940" s="12">
        <f t="shared" si="273"/>
        <v>208526.18181818182</v>
      </c>
      <c r="Y940" s="12">
        <f t="shared" si="274"/>
        <v>166168.27272727274</v>
      </c>
      <c r="Z940" s="12">
        <f t="shared" si="275"/>
        <v>0</v>
      </c>
      <c r="AA940" s="12">
        <f t="shared" si="276"/>
        <v>999533.40909090918</v>
      </c>
      <c r="AB940" s="22">
        <f t="shared" si="277"/>
        <v>0</v>
      </c>
      <c r="AC940" s="22">
        <f t="shared" si="278"/>
        <v>0</v>
      </c>
      <c r="AD940" s="22">
        <f t="shared" si="279"/>
        <v>0</v>
      </c>
      <c r="AE940" s="22">
        <f t="shared" si="280"/>
        <v>0</v>
      </c>
      <c r="AF940" s="22">
        <f t="shared" si="281"/>
        <v>0</v>
      </c>
      <c r="AG940" s="22">
        <f t="shared" si="282"/>
        <v>0</v>
      </c>
      <c r="AH940" s="22">
        <f t="shared" si="283"/>
        <v>0</v>
      </c>
      <c r="AI940" s="43" t="str">
        <f t="shared" si="284"/>
        <v>n/a</v>
      </c>
      <c r="AJ940" s="170" t="str">
        <f t="shared" si="268"/>
        <v>2018-19 Winter</v>
      </c>
      <c r="AK940" s="170" t="str">
        <f t="shared" si="269"/>
        <v>2018-19 Summer</v>
      </c>
      <c r="AL940" s="127">
        <v>0</v>
      </c>
    </row>
    <row r="941" spans="1:38">
      <c r="A941" s="46">
        <v>43203</v>
      </c>
      <c r="B941" s="13" t="s">
        <v>133</v>
      </c>
      <c r="C941" s="182"/>
      <c r="D941" s="182"/>
      <c r="E941" s="182"/>
      <c r="F941" s="182"/>
      <c r="G941" s="182"/>
      <c r="H941" s="182"/>
      <c r="I941" s="12">
        <f>VLOOKUP($B941,'Gas wholesale lookups'!$A$4:$L$15,'Inputs - Gas wholesale index'!I$2,FALSE)</f>
        <v>166168.27272727274</v>
      </c>
      <c r="J941" s="12">
        <f>VLOOKUP($B941,'Gas wholesale lookups'!$A$4:$L$15,'Inputs - Gas wholesale index'!J$2,FALSE)</f>
        <v>291847.5</v>
      </c>
      <c r="K941" s="12">
        <f>VLOOKUP($B941,'Gas wholesale lookups'!$A$4:$L$15,'Inputs - Gas wholesale index'!K$2,FALSE)</f>
        <v>332991.45454545453</v>
      </c>
      <c r="L941" s="12">
        <f>VLOOKUP($B941,'Gas wholesale lookups'!$A$4:$L$15,'Inputs - Gas wholesale index'!L$2,FALSE)</f>
        <v>208526.18181818182</v>
      </c>
      <c r="M941" s="12">
        <f>VLOOKUP($B941,'Gas wholesale lookups'!$A$4:$L$15,'Inputs - Gas wholesale index'!M$2,FALSE)</f>
        <v>166168.27272727274</v>
      </c>
      <c r="N941" s="12">
        <f>VLOOKUP($B941,'Gas wholesale lookups'!$A$4:$L$15,'Inputs - Gas wholesale index'!N$2,FALSE)</f>
        <v>291847.5</v>
      </c>
      <c r="O941" s="37">
        <f>VLOOKUP($B941,'Gas wholesale lookups'!$A$4:$R$15,'Inputs - Gas wholesale index'!O$2,FALSE)</f>
        <v>0</v>
      </c>
      <c r="P941" s="37">
        <f>VLOOKUP($B941,'Gas wholesale lookups'!$A$4:$R$15,'Inputs - Gas wholesale index'!P$2,FALSE)</f>
        <v>1</v>
      </c>
      <c r="Q941" s="37">
        <f>VLOOKUP($B941,'Gas wholesale lookups'!$A$4:$R$15,'Inputs - Gas wholesale index'!Q$2,FALSE)</f>
        <v>1</v>
      </c>
      <c r="R941" s="37">
        <f>VLOOKUP($B941,'Gas wholesale lookups'!$A$4:$R$15,'Inputs - Gas wholesale index'!R$2,FALSE)</f>
        <v>1</v>
      </c>
      <c r="S941" s="37">
        <f>VLOOKUP($B941,'Gas wholesale lookups'!$A$4:$R$15,'Inputs - Gas wholesale index'!S$2,FALSE)</f>
        <v>1</v>
      </c>
      <c r="T941" s="37">
        <f>VLOOKUP($B941,'Gas wholesale lookups'!$A$4:$R$15,'Inputs - Gas wholesale index'!T$2,FALSE)</f>
        <v>0</v>
      </c>
      <c r="U941" s="12">
        <f t="shared" si="270"/>
        <v>0</v>
      </c>
      <c r="V941" s="12">
        <f t="shared" si="271"/>
        <v>291847.5</v>
      </c>
      <c r="W941" s="12">
        <f t="shared" si="272"/>
        <v>332991.45454545453</v>
      </c>
      <c r="X941" s="12">
        <f t="shared" si="273"/>
        <v>208526.18181818182</v>
      </c>
      <c r="Y941" s="12">
        <f t="shared" si="274"/>
        <v>166168.27272727274</v>
      </c>
      <c r="Z941" s="12">
        <f t="shared" si="275"/>
        <v>0</v>
      </c>
      <c r="AA941" s="12">
        <f t="shared" si="276"/>
        <v>999533.40909090918</v>
      </c>
      <c r="AB941" s="22">
        <f t="shared" si="277"/>
        <v>0</v>
      </c>
      <c r="AC941" s="22">
        <f t="shared" si="278"/>
        <v>0</v>
      </c>
      <c r="AD941" s="22">
        <f t="shared" si="279"/>
        <v>0</v>
      </c>
      <c r="AE941" s="22">
        <f t="shared" si="280"/>
        <v>0</v>
      </c>
      <c r="AF941" s="22">
        <f t="shared" si="281"/>
        <v>0</v>
      </c>
      <c r="AG941" s="22">
        <f t="shared" si="282"/>
        <v>0</v>
      </c>
      <c r="AH941" s="22">
        <f t="shared" si="283"/>
        <v>0</v>
      </c>
      <c r="AI941" s="43" t="str">
        <f t="shared" si="284"/>
        <v>n/a</v>
      </c>
      <c r="AJ941" s="170" t="str">
        <f t="shared" si="268"/>
        <v>2018-19 Winter</v>
      </c>
      <c r="AK941" s="170" t="str">
        <f t="shared" si="269"/>
        <v>2018-19 Summer</v>
      </c>
      <c r="AL941" s="127">
        <v>0</v>
      </c>
    </row>
    <row r="942" spans="1:38">
      <c r="A942" s="46">
        <v>43206</v>
      </c>
      <c r="B942" s="13" t="s">
        <v>133</v>
      </c>
      <c r="C942" s="182"/>
      <c r="D942" s="182"/>
      <c r="E942" s="182"/>
      <c r="F942" s="182"/>
      <c r="G942" s="182"/>
      <c r="H942" s="182"/>
      <c r="I942" s="12">
        <f>VLOOKUP($B942,'Gas wholesale lookups'!$A$4:$L$15,'Inputs - Gas wholesale index'!I$2,FALSE)</f>
        <v>166168.27272727274</v>
      </c>
      <c r="J942" s="12">
        <f>VLOOKUP($B942,'Gas wholesale lookups'!$A$4:$L$15,'Inputs - Gas wholesale index'!J$2,FALSE)</f>
        <v>291847.5</v>
      </c>
      <c r="K942" s="12">
        <f>VLOOKUP($B942,'Gas wholesale lookups'!$A$4:$L$15,'Inputs - Gas wholesale index'!K$2,FALSE)</f>
        <v>332991.45454545453</v>
      </c>
      <c r="L942" s="12">
        <f>VLOOKUP($B942,'Gas wholesale lookups'!$A$4:$L$15,'Inputs - Gas wholesale index'!L$2,FALSE)</f>
        <v>208526.18181818182</v>
      </c>
      <c r="M942" s="12">
        <f>VLOOKUP($B942,'Gas wholesale lookups'!$A$4:$L$15,'Inputs - Gas wholesale index'!M$2,FALSE)</f>
        <v>166168.27272727274</v>
      </c>
      <c r="N942" s="12">
        <f>VLOOKUP($B942,'Gas wholesale lookups'!$A$4:$L$15,'Inputs - Gas wholesale index'!N$2,FALSE)</f>
        <v>291847.5</v>
      </c>
      <c r="O942" s="37">
        <f>VLOOKUP($B942,'Gas wholesale lookups'!$A$4:$R$15,'Inputs - Gas wholesale index'!O$2,FALSE)</f>
        <v>0</v>
      </c>
      <c r="P942" s="37">
        <f>VLOOKUP($B942,'Gas wholesale lookups'!$A$4:$R$15,'Inputs - Gas wholesale index'!P$2,FALSE)</f>
        <v>1</v>
      </c>
      <c r="Q942" s="37">
        <f>VLOOKUP($B942,'Gas wholesale lookups'!$A$4:$R$15,'Inputs - Gas wholesale index'!Q$2,FALSE)</f>
        <v>1</v>
      </c>
      <c r="R942" s="37">
        <f>VLOOKUP($B942,'Gas wholesale lookups'!$A$4:$R$15,'Inputs - Gas wholesale index'!R$2,FALSE)</f>
        <v>1</v>
      </c>
      <c r="S942" s="37">
        <f>VLOOKUP($B942,'Gas wholesale lookups'!$A$4:$R$15,'Inputs - Gas wholesale index'!S$2,FALSE)</f>
        <v>1</v>
      </c>
      <c r="T942" s="37">
        <f>VLOOKUP($B942,'Gas wholesale lookups'!$A$4:$R$15,'Inputs - Gas wholesale index'!T$2,FALSE)</f>
        <v>0</v>
      </c>
      <c r="U942" s="12">
        <f t="shared" si="270"/>
        <v>0</v>
      </c>
      <c r="V942" s="12">
        <f t="shared" si="271"/>
        <v>291847.5</v>
      </c>
      <c r="W942" s="12">
        <f t="shared" si="272"/>
        <v>332991.45454545453</v>
      </c>
      <c r="X942" s="12">
        <f t="shared" si="273"/>
        <v>208526.18181818182</v>
      </c>
      <c r="Y942" s="12">
        <f t="shared" si="274"/>
        <v>166168.27272727274</v>
      </c>
      <c r="Z942" s="12">
        <f t="shared" si="275"/>
        <v>0</v>
      </c>
      <c r="AA942" s="12">
        <f t="shared" si="276"/>
        <v>999533.40909090918</v>
      </c>
      <c r="AB942" s="22">
        <f t="shared" si="277"/>
        <v>0</v>
      </c>
      <c r="AC942" s="22">
        <f t="shared" si="278"/>
        <v>0</v>
      </c>
      <c r="AD942" s="22">
        <f t="shared" si="279"/>
        <v>0</v>
      </c>
      <c r="AE942" s="22">
        <f t="shared" si="280"/>
        <v>0</v>
      </c>
      <c r="AF942" s="22">
        <f t="shared" si="281"/>
        <v>0</v>
      </c>
      <c r="AG942" s="22">
        <f t="shared" si="282"/>
        <v>0</v>
      </c>
      <c r="AH942" s="22">
        <f t="shared" si="283"/>
        <v>0</v>
      </c>
      <c r="AI942" s="43" t="str">
        <f t="shared" si="284"/>
        <v>n/a</v>
      </c>
      <c r="AJ942" s="170" t="str">
        <f t="shared" si="268"/>
        <v>2018-19 Winter</v>
      </c>
      <c r="AK942" s="170" t="str">
        <f t="shared" si="269"/>
        <v>2018-19 Summer</v>
      </c>
      <c r="AL942" s="127">
        <v>0</v>
      </c>
    </row>
    <row r="943" spans="1:38">
      <c r="A943" s="46">
        <v>43207</v>
      </c>
      <c r="B943" s="13" t="s">
        <v>133</v>
      </c>
      <c r="C943" s="182"/>
      <c r="D943" s="182"/>
      <c r="E943" s="182"/>
      <c r="F943" s="182"/>
      <c r="G943" s="182"/>
      <c r="H943" s="182"/>
      <c r="I943" s="12">
        <f>VLOOKUP($B943,'Gas wholesale lookups'!$A$4:$L$15,'Inputs - Gas wholesale index'!I$2,FALSE)</f>
        <v>166168.27272727274</v>
      </c>
      <c r="J943" s="12">
        <f>VLOOKUP($B943,'Gas wholesale lookups'!$A$4:$L$15,'Inputs - Gas wholesale index'!J$2,FALSE)</f>
        <v>291847.5</v>
      </c>
      <c r="K943" s="12">
        <f>VLOOKUP($B943,'Gas wholesale lookups'!$A$4:$L$15,'Inputs - Gas wholesale index'!K$2,FALSE)</f>
        <v>332991.45454545453</v>
      </c>
      <c r="L943" s="12">
        <f>VLOOKUP($B943,'Gas wholesale lookups'!$A$4:$L$15,'Inputs - Gas wholesale index'!L$2,FALSE)</f>
        <v>208526.18181818182</v>
      </c>
      <c r="M943" s="12">
        <f>VLOOKUP($B943,'Gas wholesale lookups'!$A$4:$L$15,'Inputs - Gas wholesale index'!M$2,FALSE)</f>
        <v>166168.27272727274</v>
      </c>
      <c r="N943" s="12">
        <f>VLOOKUP($B943,'Gas wholesale lookups'!$A$4:$L$15,'Inputs - Gas wholesale index'!N$2,FALSE)</f>
        <v>291847.5</v>
      </c>
      <c r="O943" s="37">
        <f>VLOOKUP($B943,'Gas wholesale lookups'!$A$4:$R$15,'Inputs - Gas wholesale index'!O$2,FALSE)</f>
        <v>0</v>
      </c>
      <c r="P943" s="37">
        <f>VLOOKUP($B943,'Gas wholesale lookups'!$A$4:$R$15,'Inputs - Gas wholesale index'!P$2,FALSE)</f>
        <v>1</v>
      </c>
      <c r="Q943" s="37">
        <f>VLOOKUP($B943,'Gas wholesale lookups'!$A$4:$R$15,'Inputs - Gas wholesale index'!Q$2,FALSE)</f>
        <v>1</v>
      </c>
      <c r="R943" s="37">
        <f>VLOOKUP($B943,'Gas wholesale lookups'!$A$4:$R$15,'Inputs - Gas wholesale index'!R$2,FALSE)</f>
        <v>1</v>
      </c>
      <c r="S943" s="37">
        <f>VLOOKUP($B943,'Gas wholesale lookups'!$A$4:$R$15,'Inputs - Gas wholesale index'!S$2,FALSE)</f>
        <v>1</v>
      </c>
      <c r="T943" s="37">
        <f>VLOOKUP($B943,'Gas wholesale lookups'!$A$4:$R$15,'Inputs - Gas wholesale index'!T$2,FALSE)</f>
        <v>0</v>
      </c>
      <c r="U943" s="12">
        <f t="shared" si="270"/>
        <v>0</v>
      </c>
      <c r="V943" s="12">
        <f t="shared" si="271"/>
        <v>291847.5</v>
      </c>
      <c r="W943" s="12">
        <f t="shared" si="272"/>
        <v>332991.45454545453</v>
      </c>
      <c r="X943" s="12">
        <f t="shared" si="273"/>
        <v>208526.18181818182</v>
      </c>
      <c r="Y943" s="12">
        <f t="shared" si="274"/>
        <v>166168.27272727274</v>
      </c>
      <c r="Z943" s="12">
        <f t="shared" si="275"/>
        <v>0</v>
      </c>
      <c r="AA943" s="12">
        <f t="shared" si="276"/>
        <v>999533.40909090918</v>
      </c>
      <c r="AB943" s="22">
        <f t="shared" si="277"/>
        <v>0</v>
      </c>
      <c r="AC943" s="22">
        <f t="shared" si="278"/>
        <v>0</v>
      </c>
      <c r="AD943" s="22">
        <f t="shared" si="279"/>
        <v>0</v>
      </c>
      <c r="AE943" s="22">
        <f t="shared" si="280"/>
        <v>0</v>
      </c>
      <c r="AF943" s="22">
        <f t="shared" si="281"/>
        <v>0</v>
      </c>
      <c r="AG943" s="22">
        <f t="shared" si="282"/>
        <v>0</v>
      </c>
      <c r="AH943" s="22">
        <f t="shared" si="283"/>
        <v>0</v>
      </c>
      <c r="AI943" s="43" t="str">
        <f t="shared" si="284"/>
        <v>n/a</v>
      </c>
      <c r="AJ943" s="170" t="str">
        <f t="shared" si="268"/>
        <v>2018-19 Winter</v>
      </c>
      <c r="AK943" s="170" t="str">
        <f t="shared" si="269"/>
        <v>2018-19 Summer</v>
      </c>
      <c r="AL943" s="127">
        <v>0</v>
      </c>
    </row>
    <row r="944" spans="1:38">
      <c r="A944" s="46">
        <v>43208</v>
      </c>
      <c r="B944" s="13" t="s">
        <v>133</v>
      </c>
      <c r="C944" s="182"/>
      <c r="D944" s="182"/>
      <c r="E944" s="182"/>
      <c r="F944" s="182"/>
      <c r="G944" s="182"/>
      <c r="H944" s="182"/>
      <c r="I944" s="12">
        <f>VLOOKUP($B944,'Gas wholesale lookups'!$A$4:$L$15,'Inputs - Gas wholesale index'!I$2,FALSE)</f>
        <v>166168.27272727274</v>
      </c>
      <c r="J944" s="12">
        <f>VLOOKUP($B944,'Gas wholesale lookups'!$A$4:$L$15,'Inputs - Gas wholesale index'!J$2,FALSE)</f>
        <v>291847.5</v>
      </c>
      <c r="K944" s="12">
        <f>VLOOKUP($B944,'Gas wholesale lookups'!$A$4:$L$15,'Inputs - Gas wholesale index'!K$2,FALSE)</f>
        <v>332991.45454545453</v>
      </c>
      <c r="L944" s="12">
        <f>VLOOKUP($B944,'Gas wholesale lookups'!$A$4:$L$15,'Inputs - Gas wholesale index'!L$2,FALSE)</f>
        <v>208526.18181818182</v>
      </c>
      <c r="M944" s="12">
        <f>VLOOKUP($B944,'Gas wholesale lookups'!$A$4:$L$15,'Inputs - Gas wholesale index'!M$2,FALSE)</f>
        <v>166168.27272727274</v>
      </c>
      <c r="N944" s="12">
        <f>VLOOKUP($B944,'Gas wholesale lookups'!$A$4:$L$15,'Inputs - Gas wholesale index'!N$2,FALSE)</f>
        <v>291847.5</v>
      </c>
      <c r="O944" s="37">
        <f>VLOOKUP($B944,'Gas wholesale lookups'!$A$4:$R$15,'Inputs - Gas wholesale index'!O$2,FALSE)</f>
        <v>0</v>
      </c>
      <c r="P944" s="37">
        <f>VLOOKUP($B944,'Gas wholesale lookups'!$A$4:$R$15,'Inputs - Gas wholesale index'!P$2,FALSE)</f>
        <v>1</v>
      </c>
      <c r="Q944" s="37">
        <f>VLOOKUP($B944,'Gas wholesale lookups'!$A$4:$R$15,'Inputs - Gas wholesale index'!Q$2,FALSE)</f>
        <v>1</v>
      </c>
      <c r="R944" s="37">
        <f>VLOOKUP($B944,'Gas wholesale lookups'!$A$4:$R$15,'Inputs - Gas wholesale index'!R$2,FALSE)</f>
        <v>1</v>
      </c>
      <c r="S944" s="37">
        <f>VLOOKUP($B944,'Gas wholesale lookups'!$A$4:$R$15,'Inputs - Gas wholesale index'!S$2,FALSE)</f>
        <v>1</v>
      </c>
      <c r="T944" s="37">
        <f>VLOOKUP($B944,'Gas wholesale lookups'!$A$4:$R$15,'Inputs - Gas wholesale index'!T$2,FALSE)</f>
        <v>0</v>
      </c>
      <c r="U944" s="12">
        <f t="shared" si="270"/>
        <v>0</v>
      </c>
      <c r="V944" s="12">
        <f t="shared" si="271"/>
        <v>291847.5</v>
      </c>
      <c r="W944" s="12">
        <f t="shared" si="272"/>
        <v>332991.45454545453</v>
      </c>
      <c r="X944" s="12">
        <f t="shared" si="273"/>
        <v>208526.18181818182</v>
      </c>
      <c r="Y944" s="12">
        <f t="shared" si="274"/>
        <v>166168.27272727274</v>
      </c>
      <c r="Z944" s="12">
        <f t="shared" si="275"/>
        <v>0</v>
      </c>
      <c r="AA944" s="12">
        <f t="shared" si="276"/>
        <v>999533.40909090918</v>
      </c>
      <c r="AB944" s="22">
        <f t="shared" si="277"/>
        <v>0</v>
      </c>
      <c r="AC944" s="22">
        <f t="shared" si="278"/>
        <v>0</v>
      </c>
      <c r="AD944" s="22">
        <f t="shared" si="279"/>
        <v>0</v>
      </c>
      <c r="AE944" s="22">
        <f t="shared" si="280"/>
        <v>0</v>
      </c>
      <c r="AF944" s="22">
        <f t="shared" si="281"/>
        <v>0</v>
      </c>
      <c r="AG944" s="22">
        <f t="shared" si="282"/>
        <v>0</v>
      </c>
      <c r="AH944" s="22">
        <f t="shared" si="283"/>
        <v>0</v>
      </c>
      <c r="AI944" s="43" t="str">
        <f t="shared" si="284"/>
        <v>n/a</v>
      </c>
      <c r="AJ944" s="170" t="str">
        <f t="shared" si="268"/>
        <v>2018-19 Winter</v>
      </c>
      <c r="AK944" s="170" t="str">
        <f t="shared" si="269"/>
        <v>2018-19 Summer</v>
      </c>
      <c r="AL944" s="127">
        <v>0</v>
      </c>
    </row>
    <row r="945" spans="1:38">
      <c r="A945" s="46">
        <v>43209</v>
      </c>
      <c r="B945" s="13" t="s">
        <v>133</v>
      </c>
      <c r="C945" s="182"/>
      <c r="D945" s="182"/>
      <c r="E945" s="182"/>
      <c r="F945" s="182"/>
      <c r="G945" s="182"/>
      <c r="H945" s="182"/>
      <c r="I945" s="12">
        <f>VLOOKUP($B945,'Gas wholesale lookups'!$A$4:$L$15,'Inputs - Gas wholesale index'!I$2,FALSE)</f>
        <v>166168.27272727274</v>
      </c>
      <c r="J945" s="12">
        <f>VLOOKUP($B945,'Gas wholesale lookups'!$A$4:$L$15,'Inputs - Gas wholesale index'!J$2,FALSE)</f>
        <v>291847.5</v>
      </c>
      <c r="K945" s="12">
        <f>VLOOKUP($B945,'Gas wholesale lookups'!$A$4:$L$15,'Inputs - Gas wholesale index'!K$2,FALSE)</f>
        <v>332991.45454545453</v>
      </c>
      <c r="L945" s="12">
        <f>VLOOKUP($B945,'Gas wholesale lookups'!$A$4:$L$15,'Inputs - Gas wholesale index'!L$2,FALSE)</f>
        <v>208526.18181818182</v>
      </c>
      <c r="M945" s="12">
        <f>VLOOKUP($B945,'Gas wholesale lookups'!$A$4:$L$15,'Inputs - Gas wholesale index'!M$2,FALSE)</f>
        <v>166168.27272727274</v>
      </c>
      <c r="N945" s="12">
        <f>VLOOKUP($B945,'Gas wholesale lookups'!$A$4:$L$15,'Inputs - Gas wholesale index'!N$2,FALSE)</f>
        <v>291847.5</v>
      </c>
      <c r="O945" s="37">
        <f>VLOOKUP($B945,'Gas wholesale lookups'!$A$4:$R$15,'Inputs - Gas wholesale index'!O$2,FALSE)</f>
        <v>0</v>
      </c>
      <c r="P945" s="37">
        <f>VLOOKUP($B945,'Gas wholesale lookups'!$A$4:$R$15,'Inputs - Gas wholesale index'!P$2,FALSE)</f>
        <v>1</v>
      </c>
      <c r="Q945" s="37">
        <f>VLOOKUP($B945,'Gas wholesale lookups'!$A$4:$R$15,'Inputs - Gas wholesale index'!Q$2,FALSE)</f>
        <v>1</v>
      </c>
      <c r="R945" s="37">
        <f>VLOOKUP($B945,'Gas wholesale lookups'!$A$4:$R$15,'Inputs - Gas wholesale index'!R$2,FALSE)</f>
        <v>1</v>
      </c>
      <c r="S945" s="37">
        <f>VLOOKUP($B945,'Gas wholesale lookups'!$A$4:$R$15,'Inputs - Gas wholesale index'!S$2,FALSE)</f>
        <v>1</v>
      </c>
      <c r="T945" s="37">
        <f>VLOOKUP($B945,'Gas wholesale lookups'!$A$4:$R$15,'Inputs - Gas wholesale index'!T$2,FALSE)</f>
        <v>0</v>
      </c>
      <c r="U945" s="12">
        <f t="shared" si="270"/>
        <v>0</v>
      </c>
      <c r="V945" s="12">
        <f t="shared" si="271"/>
        <v>291847.5</v>
      </c>
      <c r="W945" s="12">
        <f t="shared" si="272"/>
        <v>332991.45454545453</v>
      </c>
      <c r="X945" s="12">
        <f t="shared" si="273"/>
        <v>208526.18181818182</v>
      </c>
      <c r="Y945" s="12">
        <f t="shared" si="274"/>
        <v>166168.27272727274</v>
      </c>
      <c r="Z945" s="12">
        <f t="shared" si="275"/>
        <v>0</v>
      </c>
      <c r="AA945" s="12">
        <f t="shared" si="276"/>
        <v>999533.40909090918</v>
      </c>
      <c r="AB945" s="22">
        <f t="shared" si="277"/>
        <v>0</v>
      </c>
      <c r="AC945" s="22">
        <f t="shared" si="278"/>
        <v>0</v>
      </c>
      <c r="AD945" s="22">
        <f t="shared" si="279"/>
        <v>0</v>
      </c>
      <c r="AE945" s="22">
        <f t="shared" si="280"/>
        <v>0</v>
      </c>
      <c r="AF945" s="22">
        <f t="shared" si="281"/>
        <v>0</v>
      </c>
      <c r="AG945" s="22">
        <f t="shared" si="282"/>
        <v>0</v>
      </c>
      <c r="AH945" s="22">
        <f t="shared" si="283"/>
        <v>0</v>
      </c>
      <c r="AI945" s="43" t="str">
        <f t="shared" si="284"/>
        <v>n/a</v>
      </c>
      <c r="AJ945" s="170" t="str">
        <f t="shared" si="268"/>
        <v>2018-19 Winter</v>
      </c>
      <c r="AK945" s="170" t="str">
        <f t="shared" si="269"/>
        <v>2018-19 Summer</v>
      </c>
      <c r="AL945" s="127">
        <v>0</v>
      </c>
    </row>
    <row r="946" spans="1:38">
      <c r="A946" s="46">
        <v>43210</v>
      </c>
      <c r="B946" s="13" t="s">
        <v>133</v>
      </c>
      <c r="C946" s="182"/>
      <c r="D946" s="182"/>
      <c r="E946" s="182"/>
      <c r="F946" s="182"/>
      <c r="G946" s="182"/>
      <c r="H946" s="182"/>
      <c r="I946" s="12">
        <f>VLOOKUP($B946,'Gas wholesale lookups'!$A$4:$L$15,'Inputs - Gas wholesale index'!I$2,FALSE)</f>
        <v>166168.27272727274</v>
      </c>
      <c r="J946" s="12">
        <f>VLOOKUP($B946,'Gas wholesale lookups'!$A$4:$L$15,'Inputs - Gas wholesale index'!J$2,FALSE)</f>
        <v>291847.5</v>
      </c>
      <c r="K946" s="12">
        <f>VLOOKUP($B946,'Gas wholesale lookups'!$A$4:$L$15,'Inputs - Gas wholesale index'!K$2,FALSE)</f>
        <v>332991.45454545453</v>
      </c>
      <c r="L946" s="12">
        <f>VLOOKUP($B946,'Gas wholesale lookups'!$A$4:$L$15,'Inputs - Gas wholesale index'!L$2,FALSE)</f>
        <v>208526.18181818182</v>
      </c>
      <c r="M946" s="12">
        <f>VLOOKUP($B946,'Gas wholesale lookups'!$A$4:$L$15,'Inputs - Gas wholesale index'!M$2,FALSE)</f>
        <v>166168.27272727274</v>
      </c>
      <c r="N946" s="12">
        <f>VLOOKUP($B946,'Gas wholesale lookups'!$A$4:$L$15,'Inputs - Gas wholesale index'!N$2,FALSE)</f>
        <v>291847.5</v>
      </c>
      <c r="O946" s="37">
        <f>VLOOKUP($B946,'Gas wholesale lookups'!$A$4:$R$15,'Inputs - Gas wholesale index'!O$2,FALSE)</f>
        <v>0</v>
      </c>
      <c r="P946" s="37">
        <f>VLOOKUP($B946,'Gas wholesale lookups'!$A$4:$R$15,'Inputs - Gas wholesale index'!P$2,FALSE)</f>
        <v>1</v>
      </c>
      <c r="Q946" s="37">
        <f>VLOOKUP($B946,'Gas wholesale lookups'!$A$4:$R$15,'Inputs - Gas wholesale index'!Q$2,FALSE)</f>
        <v>1</v>
      </c>
      <c r="R946" s="37">
        <f>VLOOKUP($B946,'Gas wholesale lookups'!$A$4:$R$15,'Inputs - Gas wholesale index'!R$2,FALSE)</f>
        <v>1</v>
      </c>
      <c r="S946" s="37">
        <f>VLOOKUP($B946,'Gas wholesale lookups'!$A$4:$R$15,'Inputs - Gas wholesale index'!S$2,FALSE)</f>
        <v>1</v>
      </c>
      <c r="T946" s="37">
        <f>VLOOKUP($B946,'Gas wholesale lookups'!$A$4:$R$15,'Inputs - Gas wholesale index'!T$2,FALSE)</f>
        <v>0</v>
      </c>
      <c r="U946" s="12">
        <f t="shared" si="270"/>
        <v>0</v>
      </c>
      <c r="V946" s="12">
        <f t="shared" si="271"/>
        <v>291847.5</v>
      </c>
      <c r="W946" s="12">
        <f t="shared" si="272"/>
        <v>332991.45454545453</v>
      </c>
      <c r="X946" s="12">
        <f t="shared" si="273"/>
        <v>208526.18181818182</v>
      </c>
      <c r="Y946" s="12">
        <f t="shared" si="274"/>
        <v>166168.27272727274</v>
      </c>
      <c r="Z946" s="12">
        <f t="shared" si="275"/>
        <v>0</v>
      </c>
      <c r="AA946" s="12">
        <f t="shared" si="276"/>
        <v>999533.40909090918</v>
      </c>
      <c r="AB946" s="22">
        <f t="shared" si="277"/>
        <v>0</v>
      </c>
      <c r="AC946" s="22">
        <f t="shared" si="278"/>
        <v>0</v>
      </c>
      <c r="AD946" s="22">
        <f t="shared" si="279"/>
        <v>0</v>
      </c>
      <c r="AE946" s="22">
        <f t="shared" si="280"/>
        <v>0</v>
      </c>
      <c r="AF946" s="22">
        <f t="shared" si="281"/>
        <v>0</v>
      </c>
      <c r="AG946" s="22">
        <f t="shared" si="282"/>
        <v>0</v>
      </c>
      <c r="AH946" s="22">
        <f t="shared" si="283"/>
        <v>0</v>
      </c>
      <c r="AI946" s="43" t="str">
        <f t="shared" si="284"/>
        <v>n/a</v>
      </c>
      <c r="AJ946" s="170" t="str">
        <f t="shared" si="268"/>
        <v>2018-19 Winter</v>
      </c>
      <c r="AK946" s="170" t="str">
        <f t="shared" si="269"/>
        <v>2018-19 Summer</v>
      </c>
      <c r="AL946" s="127">
        <v>0</v>
      </c>
    </row>
    <row r="947" spans="1:38">
      <c r="A947" s="46">
        <v>43213</v>
      </c>
      <c r="B947" s="13" t="s">
        <v>133</v>
      </c>
      <c r="C947" s="182"/>
      <c r="D947" s="182"/>
      <c r="E947" s="182"/>
      <c r="F947" s="182"/>
      <c r="G947" s="182"/>
      <c r="H947" s="182"/>
      <c r="I947" s="12">
        <f>VLOOKUP($B947,'Gas wholesale lookups'!$A$4:$L$15,'Inputs - Gas wholesale index'!I$2,FALSE)</f>
        <v>166168.27272727274</v>
      </c>
      <c r="J947" s="12">
        <f>VLOOKUP($B947,'Gas wholesale lookups'!$A$4:$L$15,'Inputs - Gas wholesale index'!J$2,FALSE)</f>
        <v>291847.5</v>
      </c>
      <c r="K947" s="12">
        <f>VLOOKUP($B947,'Gas wholesale lookups'!$A$4:$L$15,'Inputs - Gas wholesale index'!K$2,FALSE)</f>
        <v>332991.45454545453</v>
      </c>
      <c r="L947" s="12">
        <f>VLOOKUP($B947,'Gas wholesale lookups'!$A$4:$L$15,'Inputs - Gas wholesale index'!L$2,FALSE)</f>
        <v>208526.18181818182</v>
      </c>
      <c r="M947" s="12">
        <f>VLOOKUP($B947,'Gas wholesale lookups'!$A$4:$L$15,'Inputs - Gas wholesale index'!M$2,FALSE)</f>
        <v>166168.27272727274</v>
      </c>
      <c r="N947" s="12">
        <f>VLOOKUP($B947,'Gas wholesale lookups'!$A$4:$L$15,'Inputs - Gas wholesale index'!N$2,FALSE)</f>
        <v>291847.5</v>
      </c>
      <c r="O947" s="37">
        <f>VLOOKUP($B947,'Gas wholesale lookups'!$A$4:$R$15,'Inputs - Gas wholesale index'!O$2,FALSE)</f>
        <v>0</v>
      </c>
      <c r="P947" s="37">
        <f>VLOOKUP($B947,'Gas wholesale lookups'!$A$4:$R$15,'Inputs - Gas wholesale index'!P$2,FALSE)</f>
        <v>1</v>
      </c>
      <c r="Q947" s="37">
        <f>VLOOKUP($B947,'Gas wholesale lookups'!$A$4:$R$15,'Inputs - Gas wholesale index'!Q$2,FALSE)</f>
        <v>1</v>
      </c>
      <c r="R947" s="37">
        <f>VLOOKUP($B947,'Gas wholesale lookups'!$A$4:$R$15,'Inputs - Gas wholesale index'!R$2,FALSE)</f>
        <v>1</v>
      </c>
      <c r="S947" s="37">
        <f>VLOOKUP($B947,'Gas wholesale lookups'!$A$4:$R$15,'Inputs - Gas wholesale index'!S$2,FALSE)</f>
        <v>1</v>
      </c>
      <c r="T947" s="37">
        <f>VLOOKUP($B947,'Gas wholesale lookups'!$A$4:$R$15,'Inputs - Gas wholesale index'!T$2,FALSE)</f>
        <v>0</v>
      </c>
      <c r="U947" s="12">
        <f t="shared" si="270"/>
        <v>0</v>
      </c>
      <c r="V947" s="12">
        <f t="shared" si="271"/>
        <v>291847.5</v>
      </c>
      <c r="W947" s="12">
        <f t="shared" si="272"/>
        <v>332991.45454545453</v>
      </c>
      <c r="X947" s="12">
        <f t="shared" si="273"/>
        <v>208526.18181818182</v>
      </c>
      <c r="Y947" s="12">
        <f t="shared" si="274"/>
        <v>166168.27272727274</v>
      </c>
      <c r="Z947" s="12">
        <f t="shared" si="275"/>
        <v>0</v>
      </c>
      <c r="AA947" s="12">
        <f t="shared" si="276"/>
        <v>999533.40909090918</v>
      </c>
      <c r="AB947" s="22">
        <f t="shared" si="277"/>
        <v>0</v>
      </c>
      <c r="AC947" s="22">
        <f t="shared" si="278"/>
        <v>0</v>
      </c>
      <c r="AD947" s="22">
        <f t="shared" si="279"/>
        <v>0</v>
      </c>
      <c r="AE947" s="22">
        <f t="shared" si="280"/>
        <v>0</v>
      </c>
      <c r="AF947" s="22">
        <f t="shared" si="281"/>
        <v>0</v>
      </c>
      <c r="AG947" s="22">
        <f t="shared" si="282"/>
        <v>0</v>
      </c>
      <c r="AH947" s="22">
        <f t="shared" si="283"/>
        <v>0</v>
      </c>
      <c r="AI947" s="43" t="str">
        <f t="shared" si="284"/>
        <v>n/a</v>
      </c>
      <c r="AJ947" s="170" t="str">
        <f t="shared" si="268"/>
        <v>2018-19 Winter</v>
      </c>
      <c r="AK947" s="170" t="str">
        <f t="shared" si="269"/>
        <v>2018-19 Summer</v>
      </c>
      <c r="AL947" s="127">
        <v>0</v>
      </c>
    </row>
    <row r="948" spans="1:38">
      <c r="A948" s="46">
        <v>43214</v>
      </c>
      <c r="B948" s="13" t="s">
        <v>133</v>
      </c>
      <c r="C948" s="182"/>
      <c r="D948" s="182"/>
      <c r="E948" s="182"/>
      <c r="F948" s="182"/>
      <c r="G948" s="182"/>
      <c r="H948" s="182"/>
      <c r="I948" s="12">
        <f>VLOOKUP($B948,'Gas wholesale lookups'!$A$4:$L$15,'Inputs - Gas wholesale index'!I$2,FALSE)</f>
        <v>166168.27272727274</v>
      </c>
      <c r="J948" s="12">
        <f>VLOOKUP($B948,'Gas wholesale lookups'!$A$4:$L$15,'Inputs - Gas wholesale index'!J$2,FALSE)</f>
        <v>291847.5</v>
      </c>
      <c r="K948" s="12">
        <f>VLOOKUP($B948,'Gas wholesale lookups'!$A$4:$L$15,'Inputs - Gas wholesale index'!K$2,FALSE)</f>
        <v>332991.45454545453</v>
      </c>
      <c r="L948" s="12">
        <f>VLOOKUP($B948,'Gas wholesale lookups'!$A$4:$L$15,'Inputs - Gas wholesale index'!L$2,FALSE)</f>
        <v>208526.18181818182</v>
      </c>
      <c r="M948" s="12">
        <f>VLOOKUP($B948,'Gas wholesale lookups'!$A$4:$L$15,'Inputs - Gas wholesale index'!M$2,FALSE)</f>
        <v>166168.27272727274</v>
      </c>
      <c r="N948" s="12">
        <f>VLOOKUP($B948,'Gas wholesale lookups'!$A$4:$L$15,'Inputs - Gas wholesale index'!N$2,FALSE)</f>
        <v>291847.5</v>
      </c>
      <c r="O948" s="37">
        <f>VLOOKUP($B948,'Gas wholesale lookups'!$A$4:$R$15,'Inputs - Gas wholesale index'!O$2,FALSE)</f>
        <v>0</v>
      </c>
      <c r="P948" s="37">
        <f>VLOOKUP($B948,'Gas wholesale lookups'!$A$4:$R$15,'Inputs - Gas wholesale index'!P$2,FALSE)</f>
        <v>1</v>
      </c>
      <c r="Q948" s="37">
        <f>VLOOKUP($B948,'Gas wholesale lookups'!$A$4:$R$15,'Inputs - Gas wholesale index'!Q$2,FALSE)</f>
        <v>1</v>
      </c>
      <c r="R948" s="37">
        <f>VLOOKUP($B948,'Gas wholesale lookups'!$A$4:$R$15,'Inputs - Gas wholesale index'!R$2,FALSE)</f>
        <v>1</v>
      </c>
      <c r="S948" s="37">
        <f>VLOOKUP($B948,'Gas wholesale lookups'!$A$4:$R$15,'Inputs - Gas wholesale index'!S$2,FALSE)</f>
        <v>1</v>
      </c>
      <c r="T948" s="37">
        <f>VLOOKUP($B948,'Gas wholesale lookups'!$A$4:$R$15,'Inputs - Gas wholesale index'!T$2,FALSE)</f>
        <v>0</v>
      </c>
      <c r="U948" s="12">
        <f t="shared" si="270"/>
        <v>0</v>
      </c>
      <c r="V948" s="12">
        <f t="shared" si="271"/>
        <v>291847.5</v>
      </c>
      <c r="W948" s="12">
        <f t="shared" si="272"/>
        <v>332991.45454545453</v>
      </c>
      <c r="X948" s="12">
        <f t="shared" si="273"/>
        <v>208526.18181818182</v>
      </c>
      <c r="Y948" s="12">
        <f t="shared" si="274"/>
        <v>166168.27272727274</v>
      </c>
      <c r="Z948" s="12">
        <f t="shared" si="275"/>
        <v>0</v>
      </c>
      <c r="AA948" s="12">
        <f t="shared" si="276"/>
        <v>999533.40909090918</v>
      </c>
      <c r="AB948" s="22">
        <f t="shared" si="277"/>
        <v>0</v>
      </c>
      <c r="AC948" s="22">
        <f t="shared" si="278"/>
        <v>0</v>
      </c>
      <c r="AD948" s="22">
        <f t="shared" si="279"/>
        <v>0</v>
      </c>
      <c r="AE948" s="22">
        <f t="shared" si="280"/>
        <v>0</v>
      </c>
      <c r="AF948" s="22">
        <f t="shared" si="281"/>
        <v>0</v>
      </c>
      <c r="AG948" s="22">
        <f t="shared" si="282"/>
        <v>0</v>
      </c>
      <c r="AH948" s="22">
        <f t="shared" si="283"/>
        <v>0</v>
      </c>
      <c r="AI948" s="43" t="str">
        <f t="shared" si="284"/>
        <v>n/a</v>
      </c>
      <c r="AJ948" s="170" t="str">
        <f t="shared" ref="AJ948:AJ1011" si="285">IF(AND(MONTH(A948)=8,MONTH(A947)=7),YEAR(A948)+1&amp;"-"&amp;YEAR(A948)-1998&amp;" Summer",IF(AND(MONTH(A948)=2,MONTH(A947)=1),YEAR(A948)&amp;"-"&amp;YEAR(A948)-1999&amp;" Winter",AJ947))</f>
        <v>2018-19 Winter</v>
      </c>
      <c r="AK948" s="170" t="str">
        <f t="shared" ref="AK948:AK1011" si="286">IF(AND(MONTH(A948)=4,MONTH(A947)=3),YEAR(A948)&amp;"-"&amp;YEAR(A948)-1999&amp;" Summer",IF(AND(MONTH(A948)=10,MONTH(A947)=9),YEAR(A948)&amp;"-"&amp;YEAR(A948)-1999&amp;" Winter",AK947))</f>
        <v>2018-19 Summer</v>
      </c>
      <c r="AL948" s="127">
        <v>0</v>
      </c>
    </row>
    <row r="949" spans="1:38">
      <c r="A949" s="46">
        <v>43215</v>
      </c>
      <c r="B949" s="13" t="s">
        <v>133</v>
      </c>
      <c r="C949" s="182"/>
      <c r="D949" s="182"/>
      <c r="E949" s="182"/>
      <c r="F949" s="182"/>
      <c r="G949" s="182"/>
      <c r="H949" s="182"/>
      <c r="I949" s="12">
        <f>VLOOKUP($B949,'Gas wholesale lookups'!$A$4:$L$15,'Inputs - Gas wholesale index'!I$2,FALSE)</f>
        <v>166168.27272727274</v>
      </c>
      <c r="J949" s="12">
        <f>VLOOKUP($B949,'Gas wholesale lookups'!$A$4:$L$15,'Inputs - Gas wholesale index'!J$2,FALSE)</f>
        <v>291847.5</v>
      </c>
      <c r="K949" s="12">
        <f>VLOOKUP($B949,'Gas wholesale lookups'!$A$4:$L$15,'Inputs - Gas wholesale index'!K$2,FALSE)</f>
        <v>332991.45454545453</v>
      </c>
      <c r="L949" s="12">
        <f>VLOOKUP($B949,'Gas wholesale lookups'!$A$4:$L$15,'Inputs - Gas wholesale index'!L$2,FALSE)</f>
        <v>208526.18181818182</v>
      </c>
      <c r="M949" s="12">
        <f>VLOOKUP($B949,'Gas wholesale lookups'!$A$4:$L$15,'Inputs - Gas wholesale index'!M$2,FALSE)</f>
        <v>166168.27272727274</v>
      </c>
      <c r="N949" s="12">
        <f>VLOOKUP($B949,'Gas wholesale lookups'!$A$4:$L$15,'Inputs - Gas wholesale index'!N$2,FALSE)</f>
        <v>291847.5</v>
      </c>
      <c r="O949" s="37">
        <f>VLOOKUP($B949,'Gas wholesale lookups'!$A$4:$R$15,'Inputs - Gas wholesale index'!O$2,FALSE)</f>
        <v>0</v>
      </c>
      <c r="P949" s="37">
        <f>VLOOKUP($B949,'Gas wholesale lookups'!$A$4:$R$15,'Inputs - Gas wholesale index'!P$2,FALSE)</f>
        <v>1</v>
      </c>
      <c r="Q949" s="37">
        <f>VLOOKUP($B949,'Gas wholesale lookups'!$A$4:$R$15,'Inputs - Gas wholesale index'!Q$2,FALSE)</f>
        <v>1</v>
      </c>
      <c r="R949" s="37">
        <f>VLOOKUP($B949,'Gas wholesale lookups'!$A$4:$R$15,'Inputs - Gas wholesale index'!R$2,FALSE)</f>
        <v>1</v>
      </c>
      <c r="S949" s="37">
        <f>VLOOKUP($B949,'Gas wholesale lookups'!$A$4:$R$15,'Inputs - Gas wholesale index'!S$2,FALSE)</f>
        <v>1</v>
      </c>
      <c r="T949" s="37">
        <f>VLOOKUP($B949,'Gas wholesale lookups'!$A$4:$R$15,'Inputs - Gas wholesale index'!T$2,FALSE)</f>
        <v>0</v>
      </c>
      <c r="U949" s="12">
        <f t="shared" si="270"/>
        <v>0</v>
      </c>
      <c r="V949" s="12">
        <f t="shared" si="271"/>
        <v>291847.5</v>
      </c>
      <c r="W949" s="12">
        <f t="shared" si="272"/>
        <v>332991.45454545453</v>
      </c>
      <c r="X949" s="12">
        <f t="shared" si="273"/>
        <v>208526.18181818182</v>
      </c>
      <c r="Y949" s="12">
        <f t="shared" si="274"/>
        <v>166168.27272727274</v>
      </c>
      <c r="Z949" s="12">
        <f t="shared" si="275"/>
        <v>0</v>
      </c>
      <c r="AA949" s="12">
        <f t="shared" si="276"/>
        <v>999533.40909090918</v>
      </c>
      <c r="AB949" s="22">
        <f t="shared" si="277"/>
        <v>0</v>
      </c>
      <c r="AC949" s="22">
        <f t="shared" si="278"/>
        <v>0</v>
      </c>
      <c r="AD949" s="22">
        <f t="shared" si="279"/>
        <v>0</v>
      </c>
      <c r="AE949" s="22">
        <f t="shared" si="280"/>
        <v>0</v>
      </c>
      <c r="AF949" s="22">
        <f t="shared" si="281"/>
        <v>0</v>
      </c>
      <c r="AG949" s="22">
        <f t="shared" si="282"/>
        <v>0</v>
      </c>
      <c r="AH949" s="22">
        <f t="shared" si="283"/>
        <v>0</v>
      </c>
      <c r="AI949" s="43" t="str">
        <f t="shared" si="284"/>
        <v>n/a</v>
      </c>
      <c r="AJ949" s="170" t="str">
        <f t="shared" si="285"/>
        <v>2018-19 Winter</v>
      </c>
      <c r="AK949" s="170" t="str">
        <f t="shared" si="286"/>
        <v>2018-19 Summer</v>
      </c>
      <c r="AL949" s="127">
        <v>0</v>
      </c>
    </row>
    <row r="950" spans="1:38">
      <c r="A950" s="46">
        <v>43216</v>
      </c>
      <c r="B950" s="13" t="s">
        <v>133</v>
      </c>
      <c r="C950" s="182"/>
      <c r="D950" s="182"/>
      <c r="E950" s="182"/>
      <c r="F950" s="182"/>
      <c r="G950" s="182"/>
      <c r="H950" s="182"/>
      <c r="I950" s="12">
        <f>VLOOKUP($B950,'Gas wholesale lookups'!$A$4:$L$15,'Inputs - Gas wholesale index'!I$2,FALSE)</f>
        <v>166168.27272727274</v>
      </c>
      <c r="J950" s="12">
        <f>VLOOKUP($B950,'Gas wholesale lookups'!$A$4:$L$15,'Inputs - Gas wholesale index'!J$2,FALSE)</f>
        <v>291847.5</v>
      </c>
      <c r="K950" s="12">
        <f>VLOOKUP($B950,'Gas wholesale lookups'!$A$4:$L$15,'Inputs - Gas wholesale index'!K$2,FALSE)</f>
        <v>332991.45454545453</v>
      </c>
      <c r="L950" s="12">
        <f>VLOOKUP($B950,'Gas wholesale lookups'!$A$4:$L$15,'Inputs - Gas wholesale index'!L$2,FALSE)</f>
        <v>208526.18181818182</v>
      </c>
      <c r="M950" s="12">
        <f>VLOOKUP($B950,'Gas wholesale lookups'!$A$4:$L$15,'Inputs - Gas wholesale index'!M$2,FALSE)</f>
        <v>166168.27272727274</v>
      </c>
      <c r="N950" s="12">
        <f>VLOOKUP($B950,'Gas wholesale lookups'!$A$4:$L$15,'Inputs - Gas wholesale index'!N$2,FALSE)</f>
        <v>291847.5</v>
      </c>
      <c r="O950" s="37">
        <f>VLOOKUP($B950,'Gas wholesale lookups'!$A$4:$R$15,'Inputs - Gas wholesale index'!O$2,FALSE)</f>
        <v>0</v>
      </c>
      <c r="P950" s="37">
        <f>VLOOKUP($B950,'Gas wholesale lookups'!$A$4:$R$15,'Inputs - Gas wholesale index'!P$2,FALSE)</f>
        <v>1</v>
      </c>
      <c r="Q950" s="37">
        <f>VLOOKUP($B950,'Gas wholesale lookups'!$A$4:$R$15,'Inputs - Gas wholesale index'!Q$2,FALSE)</f>
        <v>1</v>
      </c>
      <c r="R950" s="37">
        <f>VLOOKUP($B950,'Gas wholesale lookups'!$A$4:$R$15,'Inputs - Gas wholesale index'!R$2,FALSE)</f>
        <v>1</v>
      </c>
      <c r="S950" s="37">
        <f>VLOOKUP($B950,'Gas wholesale lookups'!$A$4:$R$15,'Inputs - Gas wholesale index'!S$2,FALSE)</f>
        <v>1</v>
      </c>
      <c r="T950" s="37">
        <f>VLOOKUP($B950,'Gas wholesale lookups'!$A$4:$R$15,'Inputs - Gas wholesale index'!T$2,FALSE)</f>
        <v>0</v>
      </c>
      <c r="U950" s="12">
        <f t="shared" si="270"/>
        <v>0</v>
      </c>
      <c r="V950" s="12">
        <f t="shared" si="271"/>
        <v>291847.5</v>
      </c>
      <c r="W950" s="12">
        <f t="shared" si="272"/>
        <v>332991.45454545453</v>
      </c>
      <c r="X950" s="12">
        <f t="shared" si="273"/>
        <v>208526.18181818182</v>
      </c>
      <c r="Y950" s="12">
        <f t="shared" si="274"/>
        <v>166168.27272727274</v>
      </c>
      <c r="Z950" s="12">
        <f t="shared" si="275"/>
        <v>0</v>
      </c>
      <c r="AA950" s="12">
        <f t="shared" si="276"/>
        <v>999533.40909090918</v>
      </c>
      <c r="AB950" s="22">
        <f t="shared" si="277"/>
        <v>0</v>
      </c>
      <c r="AC950" s="22">
        <f t="shared" si="278"/>
        <v>0</v>
      </c>
      <c r="AD950" s="22">
        <f t="shared" si="279"/>
        <v>0</v>
      </c>
      <c r="AE950" s="22">
        <f t="shared" si="280"/>
        <v>0</v>
      </c>
      <c r="AF950" s="22">
        <f t="shared" si="281"/>
        <v>0</v>
      </c>
      <c r="AG950" s="22">
        <f t="shared" si="282"/>
        <v>0</v>
      </c>
      <c r="AH950" s="22">
        <f t="shared" si="283"/>
        <v>0</v>
      </c>
      <c r="AI950" s="43" t="str">
        <f t="shared" si="284"/>
        <v>n/a</v>
      </c>
      <c r="AJ950" s="170" t="str">
        <f t="shared" si="285"/>
        <v>2018-19 Winter</v>
      </c>
      <c r="AK950" s="170" t="str">
        <f t="shared" si="286"/>
        <v>2018-19 Summer</v>
      </c>
      <c r="AL950" s="127">
        <v>0</v>
      </c>
    </row>
    <row r="951" spans="1:38">
      <c r="A951" s="46">
        <v>43217</v>
      </c>
      <c r="B951" s="13" t="s">
        <v>133</v>
      </c>
      <c r="C951" s="182"/>
      <c r="D951" s="182"/>
      <c r="E951" s="182"/>
      <c r="F951" s="182"/>
      <c r="G951" s="182"/>
      <c r="H951" s="182"/>
      <c r="I951" s="12">
        <f>VLOOKUP($B951,'Gas wholesale lookups'!$A$4:$L$15,'Inputs - Gas wholesale index'!I$2,FALSE)</f>
        <v>166168.27272727274</v>
      </c>
      <c r="J951" s="12">
        <f>VLOOKUP($B951,'Gas wholesale lookups'!$A$4:$L$15,'Inputs - Gas wholesale index'!J$2,FALSE)</f>
        <v>291847.5</v>
      </c>
      <c r="K951" s="12">
        <f>VLOOKUP($B951,'Gas wholesale lookups'!$A$4:$L$15,'Inputs - Gas wholesale index'!K$2,FALSE)</f>
        <v>332991.45454545453</v>
      </c>
      <c r="L951" s="12">
        <f>VLOOKUP($B951,'Gas wholesale lookups'!$A$4:$L$15,'Inputs - Gas wholesale index'!L$2,FALSE)</f>
        <v>208526.18181818182</v>
      </c>
      <c r="M951" s="12">
        <f>VLOOKUP($B951,'Gas wholesale lookups'!$A$4:$L$15,'Inputs - Gas wholesale index'!M$2,FALSE)</f>
        <v>166168.27272727274</v>
      </c>
      <c r="N951" s="12">
        <f>VLOOKUP($B951,'Gas wholesale lookups'!$A$4:$L$15,'Inputs - Gas wholesale index'!N$2,FALSE)</f>
        <v>291847.5</v>
      </c>
      <c r="O951" s="37">
        <f>VLOOKUP($B951,'Gas wholesale lookups'!$A$4:$R$15,'Inputs - Gas wholesale index'!O$2,FALSE)</f>
        <v>0</v>
      </c>
      <c r="P951" s="37">
        <f>VLOOKUP($B951,'Gas wholesale lookups'!$A$4:$R$15,'Inputs - Gas wholesale index'!P$2,FALSE)</f>
        <v>1</v>
      </c>
      <c r="Q951" s="37">
        <f>VLOOKUP($B951,'Gas wholesale lookups'!$A$4:$R$15,'Inputs - Gas wholesale index'!Q$2,FALSE)</f>
        <v>1</v>
      </c>
      <c r="R951" s="37">
        <f>VLOOKUP($B951,'Gas wholesale lookups'!$A$4:$R$15,'Inputs - Gas wholesale index'!R$2,FALSE)</f>
        <v>1</v>
      </c>
      <c r="S951" s="37">
        <f>VLOOKUP($B951,'Gas wholesale lookups'!$A$4:$R$15,'Inputs - Gas wholesale index'!S$2,FALSE)</f>
        <v>1</v>
      </c>
      <c r="T951" s="37">
        <f>VLOOKUP($B951,'Gas wholesale lookups'!$A$4:$R$15,'Inputs - Gas wholesale index'!T$2,FALSE)</f>
        <v>0</v>
      </c>
      <c r="U951" s="12">
        <f t="shared" si="270"/>
        <v>0</v>
      </c>
      <c r="V951" s="12">
        <f t="shared" si="271"/>
        <v>291847.5</v>
      </c>
      <c r="W951" s="12">
        <f t="shared" si="272"/>
        <v>332991.45454545453</v>
      </c>
      <c r="X951" s="12">
        <f t="shared" si="273"/>
        <v>208526.18181818182</v>
      </c>
      <c r="Y951" s="12">
        <f t="shared" si="274"/>
        <v>166168.27272727274</v>
      </c>
      <c r="Z951" s="12">
        <f t="shared" si="275"/>
        <v>0</v>
      </c>
      <c r="AA951" s="12">
        <f t="shared" si="276"/>
        <v>999533.40909090918</v>
      </c>
      <c r="AB951" s="22">
        <f t="shared" si="277"/>
        <v>0</v>
      </c>
      <c r="AC951" s="22">
        <f t="shared" si="278"/>
        <v>0</v>
      </c>
      <c r="AD951" s="22">
        <f t="shared" si="279"/>
        <v>0</v>
      </c>
      <c r="AE951" s="22">
        <f t="shared" si="280"/>
        <v>0</v>
      </c>
      <c r="AF951" s="22">
        <f t="shared" si="281"/>
        <v>0</v>
      </c>
      <c r="AG951" s="22">
        <f t="shared" si="282"/>
        <v>0</v>
      </c>
      <c r="AH951" s="22">
        <f t="shared" si="283"/>
        <v>0</v>
      </c>
      <c r="AI951" s="43" t="str">
        <f t="shared" si="284"/>
        <v>n/a</v>
      </c>
      <c r="AJ951" s="170" t="str">
        <f t="shared" si="285"/>
        <v>2018-19 Winter</v>
      </c>
      <c r="AK951" s="170" t="str">
        <f t="shared" si="286"/>
        <v>2018-19 Summer</v>
      </c>
      <c r="AL951" s="127">
        <v>0</v>
      </c>
    </row>
    <row r="952" spans="1:38">
      <c r="A952" s="46">
        <v>43220</v>
      </c>
      <c r="B952" s="13" t="s">
        <v>133</v>
      </c>
      <c r="C952" s="182"/>
      <c r="D952" s="182"/>
      <c r="E952" s="182"/>
      <c r="F952" s="182"/>
      <c r="G952" s="182"/>
      <c r="H952" s="182"/>
      <c r="I952" s="12">
        <f>VLOOKUP($B952,'Gas wholesale lookups'!$A$4:$L$15,'Inputs - Gas wholesale index'!I$2,FALSE)</f>
        <v>166168.27272727274</v>
      </c>
      <c r="J952" s="12">
        <f>VLOOKUP($B952,'Gas wholesale lookups'!$A$4:$L$15,'Inputs - Gas wholesale index'!J$2,FALSE)</f>
        <v>291847.5</v>
      </c>
      <c r="K952" s="12">
        <f>VLOOKUP($B952,'Gas wholesale lookups'!$A$4:$L$15,'Inputs - Gas wholesale index'!K$2,FALSE)</f>
        <v>332991.45454545453</v>
      </c>
      <c r="L952" s="12">
        <f>VLOOKUP($B952,'Gas wholesale lookups'!$A$4:$L$15,'Inputs - Gas wholesale index'!L$2,FALSE)</f>
        <v>208526.18181818182</v>
      </c>
      <c r="M952" s="12">
        <f>VLOOKUP($B952,'Gas wholesale lookups'!$A$4:$L$15,'Inputs - Gas wholesale index'!M$2,FALSE)</f>
        <v>166168.27272727274</v>
      </c>
      <c r="N952" s="12">
        <f>VLOOKUP($B952,'Gas wholesale lookups'!$A$4:$L$15,'Inputs - Gas wholesale index'!N$2,FALSE)</f>
        <v>291847.5</v>
      </c>
      <c r="O952" s="37">
        <f>VLOOKUP($B952,'Gas wholesale lookups'!$A$4:$R$15,'Inputs - Gas wholesale index'!O$2,FALSE)</f>
        <v>0</v>
      </c>
      <c r="P952" s="37">
        <f>VLOOKUP($B952,'Gas wholesale lookups'!$A$4:$R$15,'Inputs - Gas wholesale index'!P$2,FALSE)</f>
        <v>1</v>
      </c>
      <c r="Q952" s="37">
        <f>VLOOKUP($B952,'Gas wholesale lookups'!$A$4:$R$15,'Inputs - Gas wholesale index'!Q$2,FALSE)</f>
        <v>1</v>
      </c>
      <c r="R952" s="37">
        <f>VLOOKUP($B952,'Gas wholesale lookups'!$A$4:$R$15,'Inputs - Gas wholesale index'!R$2,FALSE)</f>
        <v>1</v>
      </c>
      <c r="S952" s="37">
        <f>VLOOKUP($B952,'Gas wholesale lookups'!$A$4:$R$15,'Inputs - Gas wholesale index'!S$2,FALSE)</f>
        <v>1</v>
      </c>
      <c r="T952" s="37">
        <f>VLOOKUP($B952,'Gas wholesale lookups'!$A$4:$R$15,'Inputs - Gas wholesale index'!T$2,FALSE)</f>
        <v>0</v>
      </c>
      <c r="U952" s="12">
        <f t="shared" si="270"/>
        <v>0</v>
      </c>
      <c r="V952" s="12">
        <f t="shared" si="271"/>
        <v>291847.5</v>
      </c>
      <c r="W952" s="12">
        <f t="shared" si="272"/>
        <v>332991.45454545453</v>
      </c>
      <c r="X952" s="12">
        <f t="shared" si="273"/>
        <v>208526.18181818182</v>
      </c>
      <c r="Y952" s="12">
        <f t="shared" si="274"/>
        <v>166168.27272727274</v>
      </c>
      <c r="Z952" s="12">
        <f t="shared" si="275"/>
        <v>0</v>
      </c>
      <c r="AA952" s="12">
        <f t="shared" si="276"/>
        <v>999533.40909090918</v>
      </c>
      <c r="AB952" s="22">
        <f t="shared" si="277"/>
        <v>0</v>
      </c>
      <c r="AC952" s="22">
        <f t="shared" si="278"/>
        <v>0</v>
      </c>
      <c r="AD952" s="22">
        <f t="shared" si="279"/>
        <v>0</v>
      </c>
      <c r="AE952" s="22">
        <f t="shared" si="280"/>
        <v>0</v>
      </c>
      <c r="AF952" s="22">
        <f t="shared" si="281"/>
        <v>0</v>
      </c>
      <c r="AG952" s="22">
        <f t="shared" si="282"/>
        <v>0</v>
      </c>
      <c r="AH952" s="22">
        <f t="shared" si="283"/>
        <v>0</v>
      </c>
      <c r="AI952" s="43" t="str">
        <f t="shared" si="284"/>
        <v>n/a</v>
      </c>
      <c r="AJ952" s="170" t="str">
        <f t="shared" si="285"/>
        <v>2018-19 Winter</v>
      </c>
      <c r="AK952" s="170" t="str">
        <f t="shared" si="286"/>
        <v>2018-19 Summer</v>
      </c>
      <c r="AL952" s="127">
        <v>0</v>
      </c>
    </row>
    <row r="953" spans="1:38">
      <c r="A953" s="46">
        <v>43221</v>
      </c>
      <c r="B953" s="13" t="s">
        <v>134</v>
      </c>
      <c r="C953" s="182"/>
      <c r="D953" s="182"/>
      <c r="E953" s="182"/>
      <c r="F953" s="182"/>
      <c r="G953" s="182"/>
      <c r="H953" s="182"/>
      <c r="I953" s="12">
        <f>VLOOKUP($B953,'Gas wholesale lookups'!$A$4:$L$15,'Inputs - Gas wholesale index'!I$2,FALSE)</f>
        <v>166168.27272727274</v>
      </c>
      <c r="J953" s="12">
        <f>VLOOKUP($B953,'Gas wholesale lookups'!$A$4:$L$15,'Inputs - Gas wholesale index'!J$2,FALSE)</f>
        <v>291847.5</v>
      </c>
      <c r="K953" s="12">
        <f>VLOOKUP($B953,'Gas wholesale lookups'!$A$4:$L$15,'Inputs - Gas wholesale index'!K$2,FALSE)</f>
        <v>332991.45454545453</v>
      </c>
      <c r="L953" s="12">
        <f>VLOOKUP($B953,'Gas wholesale lookups'!$A$4:$L$15,'Inputs - Gas wholesale index'!L$2,FALSE)</f>
        <v>208526.18181818182</v>
      </c>
      <c r="M953" s="12">
        <f>VLOOKUP($B953,'Gas wholesale lookups'!$A$4:$L$15,'Inputs - Gas wholesale index'!M$2,FALSE)</f>
        <v>166168.27272727274</v>
      </c>
      <c r="N953" s="12">
        <f>VLOOKUP($B953,'Gas wholesale lookups'!$A$4:$L$15,'Inputs - Gas wholesale index'!N$2,FALSE)</f>
        <v>291847.5</v>
      </c>
      <c r="O953" s="37">
        <f>VLOOKUP($B953,'Gas wholesale lookups'!$A$4:$R$15,'Inputs - Gas wholesale index'!O$2,FALSE)</f>
        <v>0</v>
      </c>
      <c r="P953" s="37">
        <f>VLOOKUP($B953,'Gas wholesale lookups'!$A$4:$R$15,'Inputs - Gas wholesale index'!P$2,FALSE)</f>
        <v>1</v>
      </c>
      <c r="Q953" s="37">
        <f>VLOOKUP($B953,'Gas wholesale lookups'!$A$4:$R$15,'Inputs - Gas wholesale index'!Q$2,FALSE)</f>
        <v>1</v>
      </c>
      <c r="R953" s="37">
        <f>VLOOKUP($B953,'Gas wholesale lookups'!$A$4:$R$15,'Inputs - Gas wholesale index'!R$2,FALSE)</f>
        <v>1</v>
      </c>
      <c r="S953" s="37">
        <f>VLOOKUP($B953,'Gas wholesale lookups'!$A$4:$R$15,'Inputs - Gas wholesale index'!S$2,FALSE)</f>
        <v>1</v>
      </c>
      <c r="T953" s="37">
        <f>VLOOKUP($B953,'Gas wholesale lookups'!$A$4:$R$15,'Inputs - Gas wholesale index'!T$2,FALSE)</f>
        <v>0</v>
      </c>
      <c r="U953" s="12">
        <f t="shared" si="270"/>
        <v>0</v>
      </c>
      <c r="V953" s="12">
        <f t="shared" si="271"/>
        <v>291847.5</v>
      </c>
      <c r="W953" s="12">
        <f t="shared" si="272"/>
        <v>332991.45454545453</v>
      </c>
      <c r="X953" s="12">
        <f t="shared" si="273"/>
        <v>208526.18181818182</v>
      </c>
      <c r="Y953" s="12">
        <f t="shared" si="274"/>
        <v>166168.27272727274</v>
      </c>
      <c r="Z953" s="12">
        <f t="shared" si="275"/>
        <v>0</v>
      </c>
      <c r="AA953" s="12">
        <f t="shared" si="276"/>
        <v>999533.40909090918</v>
      </c>
      <c r="AB953" s="22">
        <f t="shared" si="277"/>
        <v>0</v>
      </c>
      <c r="AC953" s="22">
        <f t="shared" si="278"/>
        <v>0</v>
      </c>
      <c r="AD953" s="22">
        <f t="shared" si="279"/>
        <v>0</v>
      </c>
      <c r="AE953" s="22">
        <f t="shared" si="280"/>
        <v>0</v>
      </c>
      <c r="AF953" s="22">
        <f t="shared" si="281"/>
        <v>0</v>
      </c>
      <c r="AG953" s="22">
        <f t="shared" si="282"/>
        <v>0</v>
      </c>
      <c r="AH953" s="22">
        <f t="shared" si="283"/>
        <v>0</v>
      </c>
      <c r="AI953" s="43" t="str">
        <f t="shared" si="284"/>
        <v>n/a</v>
      </c>
      <c r="AJ953" s="170" t="str">
        <f t="shared" si="285"/>
        <v>2018-19 Winter</v>
      </c>
      <c r="AK953" s="170" t="str">
        <f t="shared" si="286"/>
        <v>2018-19 Summer</v>
      </c>
      <c r="AL953" s="127">
        <v>0</v>
      </c>
    </row>
    <row r="954" spans="1:38">
      <c r="A954" s="46">
        <v>43222</v>
      </c>
      <c r="B954" s="13" t="s">
        <v>134</v>
      </c>
      <c r="C954" s="182"/>
      <c r="D954" s="182"/>
      <c r="E954" s="182"/>
      <c r="F954" s="182"/>
      <c r="G954" s="182"/>
      <c r="H954" s="182"/>
      <c r="I954" s="12">
        <f>VLOOKUP($B954,'Gas wholesale lookups'!$A$4:$L$15,'Inputs - Gas wholesale index'!I$2,FALSE)</f>
        <v>166168.27272727274</v>
      </c>
      <c r="J954" s="12">
        <f>VLOOKUP($B954,'Gas wholesale lookups'!$A$4:$L$15,'Inputs - Gas wholesale index'!J$2,FALSE)</f>
        <v>291847.5</v>
      </c>
      <c r="K954" s="12">
        <f>VLOOKUP($B954,'Gas wholesale lookups'!$A$4:$L$15,'Inputs - Gas wholesale index'!K$2,FALSE)</f>
        <v>332991.45454545453</v>
      </c>
      <c r="L954" s="12">
        <f>VLOOKUP($B954,'Gas wholesale lookups'!$A$4:$L$15,'Inputs - Gas wholesale index'!L$2,FALSE)</f>
        <v>208526.18181818182</v>
      </c>
      <c r="M954" s="12">
        <f>VLOOKUP($B954,'Gas wholesale lookups'!$A$4:$L$15,'Inputs - Gas wholesale index'!M$2,FALSE)</f>
        <v>166168.27272727274</v>
      </c>
      <c r="N954" s="12">
        <f>VLOOKUP($B954,'Gas wholesale lookups'!$A$4:$L$15,'Inputs - Gas wholesale index'!N$2,FALSE)</f>
        <v>291847.5</v>
      </c>
      <c r="O954" s="37">
        <f>VLOOKUP($B954,'Gas wholesale lookups'!$A$4:$R$15,'Inputs - Gas wholesale index'!O$2,FALSE)</f>
        <v>0</v>
      </c>
      <c r="P954" s="37">
        <f>VLOOKUP($B954,'Gas wholesale lookups'!$A$4:$R$15,'Inputs - Gas wholesale index'!P$2,FALSE)</f>
        <v>1</v>
      </c>
      <c r="Q954" s="37">
        <f>VLOOKUP($B954,'Gas wholesale lookups'!$A$4:$R$15,'Inputs - Gas wholesale index'!Q$2,FALSE)</f>
        <v>1</v>
      </c>
      <c r="R954" s="37">
        <f>VLOOKUP($B954,'Gas wholesale lookups'!$A$4:$R$15,'Inputs - Gas wholesale index'!R$2,FALSE)</f>
        <v>1</v>
      </c>
      <c r="S954" s="37">
        <f>VLOOKUP($B954,'Gas wholesale lookups'!$A$4:$R$15,'Inputs - Gas wholesale index'!S$2,FALSE)</f>
        <v>1</v>
      </c>
      <c r="T954" s="37">
        <f>VLOOKUP($B954,'Gas wholesale lookups'!$A$4:$R$15,'Inputs - Gas wholesale index'!T$2,FALSE)</f>
        <v>0</v>
      </c>
      <c r="U954" s="12">
        <f t="shared" si="270"/>
        <v>0</v>
      </c>
      <c r="V954" s="12">
        <f t="shared" si="271"/>
        <v>291847.5</v>
      </c>
      <c r="W954" s="12">
        <f t="shared" si="272"/>
        <v>332991.45454545453</v>
      </c>
      <c r="X954" s="12">
        <f t="shared" si="273"/>
        <v>208526.18181818182</v>
      </c>
      <c r="Y954" s="12">
        <f t="shared" si="274"/>
        <v>166168.27272727274</v>
      </c>
      <c r="Z954" s="12">
        <f t="shared" si="275"/>
        <v>0</v>
      </c>
      <c r="AA954" s="12">
        <f t="shared" si="276"/>
        <v>999533.40909090918</v>
      </c>
      <c r="AB954" s="22">
        <f t="shared" si="277"/>
        <v>0</v>
      </c>
      <c r="AC954" s="22">
        <f t="shared" si="278"/>
        <v>0</v>
      </c>
      <c r="AD954" s="22">
        <f t="shared" si="279"/>
        <v>0</v>
      </c>
      <c r="AE954" s="22">
        <f t="shared" si="280"/>
        <v>0</v>
      </c>
      <c r="AF954" s="22">
        <f t="shared" si="281"/>
        <v>0</v>
      </c>
      <c r="AG954" s="22">
        <f t="shared" si="282"/>
        <v>0</v>
      </c>
      <c r="AH954" s="22">
        <f t="shared" si="283"/>
        <v>0</v>
      </c>
      <c r="AI954" s="43" t="str">
        <f t="shared" si="284"/>
        <v>n/a</v>
      </c>
      <c r="AJ954" s="170" t="str">
        <f t="shared" si="285"/>
        <v>2018-19 Winter</v>
      </c>
      <c r="AK954" s="170" t="str">
        <f t="shared" si="286"/>
        <v>2018-19 Summer</v>
      </c>
      <c r="AL954" s="127">
        <v>0</v>
      </c>
    </row>
    <row r="955" spans="1:38">
      <c r="A955" s="46">
        <v>43223</v>
      </c>
      <c r="B955" s="13" t="s">
        <v>134</v>
      </c>
      <c r="C955" s="182"/>
      <c r="D955" s="182"/>
      <c r="E955" s="182"/>
      <c r="F955" s="182"/>
      <c r="G955" s="182"/>
      <c r="H955" s="182"/>
      <c r="I955" s="12">
        <f>VLOOKUP($B955,'Gas wholesale lookups'!$A$4:$L$15,'Inputs - Gas wholesale index'!I$2,FALSE)</f>
        <v>166168.27272727274</v>
      </c>
      <c r="J955" s="12">
        <f>VLOOKUP($B955,'Gas wholesale lookups'!$A$4:$L$15,'Inputs - Gas wholesale index'!J$2,FALSE)</f>
        <v>291847.5</v>
      </c>
      <c r="K955" s="12">
        <f>VLOOKUP($B955,'Gas wholesale lookups'!$A$4:$L$15,'Inputs - Gas wholesale index'!K$2,FALSE)</f>
        <v>332991.45454545453</v>
      </c>
      <c r="L955" s="12">
        <f>VLOOKUP($B955,'Gas wholesale lookups'!$A$4:$L$15,'Inputs - Gas wholesale index'!L$2,FALSE)</f>
        <v>208526.18181818182</v>
      </c>
      <c r="M955" s="12">
        <f>VLOOKUP($B955,'Gas wholesale lookups'!$A$4:$L$15,'Inputs - Gas wholesale index'!M$2,FALSE)</f>
        <v>166168.27272727274</v>
      </c>
      <c r="N955" s="12">
        <f>VLOOKUP($B955,'Gas wholesale lookups'!$A$4:$L$15,'Inputs - Gas wholesale index'!N$2,FALSE)</f>
        <v>291847.5</v>
      </c>
      <c r="O955" s="37">
        <f>VLOOKUP($B955,'Gas wholesale lookups'!$A$4:$R$15,'Inputs - Gas wholesale index'!O$2,FALSE)</f>
        <v>0</v>
      </c>
      <c r="P955" s="37">
        <f>VLOOKUP($B955,'Gas wholesale lookups'!$A$4:$R$15,'Inputs - Gas wholesale index'!P$2,FALSE)</f>
        <v>1</v>
      </c>
      <c r="Q955" s="37">
        <f>VLOOKUP($B955,'Gas wholesale lookups'!$A$4:$R$15,'Inputs - Gas wholesale index'!Q$2,FALSE)</f>
        <v>1</v>
      </c>
      <c r="R955" s="37">
        <f>VLOOKUP($B955,'Gas wholesale lookups'!$A$4:$R$15,'Inputs - Gas wholesale index'!R$2,FALSE)</f>
        <v>1</v>
      </c>
      <c r="S955" s="37">
        <f>VLOOKUP($B955,'Gas wholesale lookups'!$A$4:$R$15,'Inputs - Gas wholesale index'!S$2,FALSE)</f>
        <v>1</v>
      </c>
      <c r="T955" s="37">
        <f>VLOOKUP($B955,'Gas wholesale lookups'!$A$4:$R$15,'Inputs - Gas wholesale index'!T$2,FALSE)</f>
        <v>0</v>
      </c>
      <c r="U955" s="12">
        <f t="shared" si="270"/>
        <v>0</v>
      </c>
      <c r="V955" s="12">
        <f t="shared" si="271"/>
        <v>291847.5</v>
      </c>
      <c r="W955" s="12">
        <f t="shared" si="272"/>
        <v>332991.45454545453</v>
      </c>
      <c r="X955" s="12">
        <f t="shared" si="273"/>
        <v>208526.18181818182</v>
      </c>
      <c r="Y955" s="12">
        <f t="shared" si="274"/>
        <v>166168.27272727274</v>
      </c>
      <c r="Z955" s="12">
        <f t="shared" si="275"/>
        <v>0</v>
      </c>
      <c r="AA955" s="12">
        <f t="shared" si="276"/>
        <v>999533.40909090918</v>
      </c>
      <c r="AB955" s="22">
        <f t="shared" si="277"/>
        <v>0</v>
      </c>
      <c r="AC955" s="22">
        <f t="shared" si="278"/>
        <v>0</v>
      </c>
      <c r="AD955" s="22">
        <f t="shared" si="279"/>
        <v>0</v>
      </c>
      <c r="AE955" s="22">
        <f t="shared" si="280"/>
        <v>0</v>
      </c>
      <c r="AF955" s="22">
        <f t="shared" si="281"/>
        <v>0</v>
      </c>
      <c r="AG955" s="22">
        <f t="shared" si="282"/>
        <v>0</v>
      </c>
      <c r="AH955" s="22">
        <f t="shared" si="283"/>
        <v>0</v>
      </c>
      <c r="AI955" s="43" t="str">
        <f t="shared" si="284"/>
        <v>n/a</v>
      </c>
      <c r="AJ955" s="170" t="str">
        <f t="shared" si="285"/>
        <v>2018-19 Winter</v>
      </c>
      <c r="AK955" s="170" t="str">
        <f t="shared" si="286"/>
        <v>2018-19 Summer</v>
      </c>
      <c r="AL955" s="127">
        <v>0</v>
      </c>
    </row>
    <row r="956" spans="1:38">
      <c r="A956" s="46">
        <v>43224</v>
      </c>
      <c r="B956" s="13" t="s">
        <v>134</v>
      </c>
      <c r="C956" s="182"/>
      <c r="D956" s="182"/>
      <c r="E956" s="182"/>
      <c r="F956" s="182"/>
      <c r="G956" s="182"/>
      <c r="H956" s="182"/>
      <c r="I956" s="12">
        <f>VLOOKUP($B956,'Gas wholesale lookups'!$A$4:$L$15,'Inputs - Gas wholesale index'!I$2,FALSE)</f>
        <v>166168.27272727274</v>
      </c>
      <c r="J956" s="12">
        <f>VLOOKUP($B956,'Gas wholesale lookups'!$A$4:$L$15,'Inputs - Gas wholesale index'!J$2,FALSE)</f>
        <v>291847.5</v>
      </c>
      <c r="K956" s="12">
        <f>VLOOKUP($B956,'Gas wholesale lookups'!$A$4:$L$15,'Inputs - Gas wholesale index'!K$2,FALSE)</f>
        <v>332991.45454545453</v>
      </c>
      <c r="L956" s="12">
        <f>VLOOKUP($B956,'Gas wholesale lookups'!$A$4:$L$15,'Inputs - Gas wholesale index'!L$2,FALSE)</f>
        <v>208526.18181818182</v>
      </c>
      <c r="M956" s="12">
        <f>VLOOKUP($B956,'Gas wholesale lookups'!$A$4:$L$15,'Inputs - Gas wholesale index'!M$2,FALSE)</f>
        <v>166168.27272727274</v>
      </c>
      <c r="N956" s="12">
        <f>VLOOKUP($B956,'Gas wholesale lookups'!$A$4:$L$15,'Inputs - Gas wholesale index'!N$2,FALSE)</f>
        <v>291847.5</v>
      </c>
      <c r="O956" s="37">
        <f>VLOOKUP($B956,'Gas wholesale lookups'!$A$4:$R$15,'Inputs - Gas wholesale index'!O$2,FALSE)</f>
        <v>0</v>
      </c>
      <c r="P956" s="37">
        <f>VLOOKUP($B956,'Gas wholesale lookups'!$A$4:$R$15,'Inputs - Gas wholesale index'!P$2,FALSE)</f>
        <v>1</v>
      </c>
      <c r="Q956" s="37">
        <f>VLOOKUP($B956,'Gas wholesale lookups'!$A$4:$R$15,'Inputs - Gas wholesale index'!Q$2,FALSE)</f>
        <v>1</v>
      </c>
      <c r="R956" s="37">
        <f>VLOOKUP($B956,'Gas wholesale lookups'!$A$4:$R$15,'Inputs - Gas wholesale index'!R$2,FALSE)</f>
        <v>1</v>
      </c>
      <c r="S956" s="37">
        <f>VLOOKUP($B956,'Gas wholesale lookups'!$A$4:$R$15,'Inputs - Gas wholesale index'!S$2,FALSE)</f>
        <v>1</v>
      </c>
      <c r="T956" s="37">
        <f>VLOOKUP($B956,'Gas wholesale lookups'!$A$4:$R$15,'Inputs - Gas wholesale index'!T$2,FALSE)</f>
        <v>0</v>
      </c>
      <c r="U956" s="12">
        <f t="shared" si="270"/>
        <v>0</v>
      </c>
      <c r="V956" s="12">
        <f t="shared" si="271"/>
        <v>291847.5</v>
      </c>
      <c r="W956" s="12">
        <f t="shared" si="272"/>
        <v>332991.45454545453</v>
      </c>
      <c r="X956" s="12">
        <f t="shared" si="273"/>
        <v>208526.18181818182</v>
      </c>
      <c r="Y956" s="12">
        <f t="shared" si="274"/>
        <v>166168.27272727274</v>
      </c>
      <c r="Z956" s="12">
        <f t="shared" si="275"/>
        <v>0</v>
      </c>
      <c r="AA956" s="12">
        <f t="shared" si="276"/>
        <v>999533.40909090918</v>
      </c>
      <c r="AB956" s="22">
        <f t="shared" si="277"/>
        <v>0</v>
      </c>
      <c r="AC956" s="22">
        <f t="shared" si="278"/>
        <v>0</v>
      </c>
      <c r="AD956" s="22">
        <f t="shared" si="279"/>
        <v>0</v>
      </c>
      <c r="AE956" s="22">
        <f t="shared" si="280"/>
        <v>0</v>
      </c>
      <c r="AF956" s="22">
        <f t="shared" si="281"/>
        <v>0</v>
      </c>
      <c r="AG956" s="22">
        <f t="shared" si="282"/>
        <v>0</v>
      </c>
      <c r="AH956" s="22">
        <f t="shared" si="283"/>
        <v>0</v>
      </c>
      <c r="AI956" s="43" t="str">
        <f t="shared" si="284"/>
        <v>n/a</v>
      </c>
      <c r="AJ956" s="170" t="str">
        <f t="shared" si="285"/>
        <v>2018-19 Winter</v>
      </c>
      <c r="AK956" s="170" t="str">
        <f t="shared" si="286"/>
        <v>2018-19 Summer</v>
      </c>
      <c r="AL956" s="127">
        <v>0</v>
      </c>
    </row>
    <row r="957" spans="1:38">
      <c r="A957" s="46">
        <v>43228</v>
      </c>
      <c r="B957" s="13" t="s">
        <v>134</v>
      </c>
      <c r="C957" s="182"/>
      <c r="D957" s="182"/>
      <c r="E957" s="182"/>
      <c r="F957" s="182"/>
      <c r="G957" s="182"/>
      <c r="H957" s="182"/>
      <c r="I957" s="12">
        <f>VLOOKUP($B957,'Gas wholesale lookups'!$A$4:$L$15,'Inputs - Gas wholesale index'!I$2,FALSE)</f>
        <v>166168.27272727274</v>
      </c>
      <c r="J957" s="12">
        <f>VLOOKUP($B957,'Gas wholesale lookups'!$A$4:$L$15,'Inputs - Gas wholesale index'!J$2,FALSE)</f>
        <v>291847.5</v>
      </c>
      <c r="K957" s="12">
        <f>VLOOKUP($B957,'Gas wholesale lookups'!$A$4:$L$15,'Inputs - Gas wholesale index'!K$2,FALSE)</f>
        <v>332991.45454545453</v>
      </c>
      <c r="L957" s="12">
        <f>VLOOKUP($B957,'Gas wholesale lookups'!$A$4:$L$15,'Inputs - Gas wholesale index'!L$2,FALSE)</f>
        <v>208526.18181818182</v>
      </c>
      <c r="M957" s="12">
        <f>VLOOKUP($B957,'Gas wholesale lookups'!$A$4:$L$15,'Inputs - Gas wholesale index'!M$2,FALSE)</f>
        <v>166168.27272727274</v>
      </c>
      <c r="N957" s="12">
        <f>VLOOKUP($B957,'Gas wholesale lookups'!$A$4:$L$15,'Inputs - Gas wholesale index'!N$2,FALSE)</f>
        <v>291847.5</v>
      </c>
      <c r="O957" s="37">
        <f>VLOOKUP($B957,'Gas wholesale lookups'!$A$4:$R$15,'Inputs - Gas wholesale index'!O$2,FALSE)</f>
        <v>0</v>
      </c>
      <c r="P957" s="37">
        <f>VLOOKUP($B957,'Gas wholesale lookups'!$A$4:$R$15,'Inputs - Gas wholesale index'!P$2,FALSE)</f>
        <v>1</v>
      </c>
      <c r="Q957" s="37">
        <f>VLOOKUP($B957,'Gas wholesale lookups'!$A$4:$R$15,'Inputs - Gas wholesale index'!Q$2,FALSE)</f>
        <v>1</v>
      </c>
      <c r="R957" s="37">
        <f>VLOOKUP($B957,'Gas wholesale lookups'!$A$4:$R$15,'Inputs - Gas wholesale index'!R$2,FALSE)</f>
        <v>1</v>
      </c>
      <c r="S957" s="37">
        <f>VLOOKUP($B957,'Gas wholesale lookups'!$A$4:$R$15,'Inputs - Gas wholesale index'!S$2,FALSE)</f>
        <v>1</v>
      </c>
      <c r="T957" s="37">
        <f>VLOOKUP($B957,'Gas wholesale lookups'!$A$4:$R$15,'Inputs - Gas wholesale index'!T$2,FALSE)</f>
        <v>0</v>
      </c>
      <c r="U957" s="12">
        <f t="shared" ref="U957:U1020" si="287">IF(O957="","",I957*O957)</f>
        <v>0</v>
      </c>
      <c r="V957" s="12">
        <f t="shared" ref="V957:V1020" si="288">IF(P957="","",J957*P957)</f>
        <v>291847.5</v>
      </c>
      <c r="W957" s="12">
        <f t="shared" ref="W957:W1020" si="289">IF(Q957="","",K957*Q957)</f>
        <v>332991.45454545453</v>
      </c>
      <c r="X957" s="12">
        <f t="shared" ref="X957:X1020" si="290">IF(R957="","",L957*R957)</f>
        <v>208526.18181818182</v>
      </c>
      <c r="Y957" s="12">
        <f t="shared" ref="Y957:Y1020" si="291">IF(S957="","",M957*S957)</f>
        <v>166168.27272727274</v>
      </c>
      <c r="Z957" s="12">
        <f t="shared" ref="Z957:Z1020" si="292">IF(T957="","",N957*T957)</f>
        <v>0</v>
      </c>
      <c r="AA957" s="12">
        <f t="shared" ref="AA957:AA1020" si="293">SUM(U957:Z957)</f>
        <v>999533.40909090918</v>
      </c>
      <c r="AB957" s="22">
        <f t="shared" ref="AB957:AB1020" si="294">IF(U957="","",U957*C957)</f>
        <v>0</v>
      </c>
      <c r="AC957" s="22">
        <f t="shared" ref="AC957:AC1020" si="295">IF(V957="","",V957*D957)</f>
        <v>0</v>
      </c>
      <c r="AD957" s="22">
        <f t="shared" ref="AD957:AD1020" si="296">IF(W957="","",W957*E957)</f>
        <v>0</v>
      </c>
      <c r="AE957" s="22">
        <f t="shared" ref="AE957:AE1020" si="297">IF(X957="","",X957*F957)</f>
        <v>0</v>
      </c>
      <c r="AF957" s="22">
        <f t="shared" ref="AF957:AF1020" si="298">IF(Y957="","",Y957*G957)</f>
        <v>0</v>
      </c>
      <c r="AG957" s="22">
        <f t="shared" ref="AG957:AG1020" si="299">IF(Z957="","",Z957*H957)</f>
        <v>0</v>
      </c>
      <c r="AH957" s="22">
        <f t="shared" ref="AH957:AH1020" si="300">SUM(AB957:AG957)</f>
        <v>0</v>
      </c>
      <c r="AI957" s="43" t="str">
        <f t="shared" ref="AI957:AI1020" si="301">IF(MIN(C957:H957)&lt;1,"n/a",AH957/AA957)</f>
        <v>n/a</v>
      </c>
      <c r="AJ957" s="170" t="str">
        <f t="shared" si="285"/>
        <v>2018-19 Winter</v>
      </c>
      <c r="AK957" s="170" t="str">
        <f t="shared" si="286"/>
        <v>2018-19 Summer</v>
      </c>
      <c r="AL957" s="127">
        <v>0</v>
      </c>
    </row>
    <row r="958" spans="1:38">
      <c r="A958" s="46">
        <v>43229</v>
      </c>
      <c r="B958" s="13" t="s">
        <v>134</v>
      </c>
      <c r="C958" s="182"/>
      <c r="D958" s="182"/>
      <c r="E958" s="182"/>
      <c r="F958" s="182"/>
      <c r="G958" s="182"/>
      <c r="H958" s="182"/>
      <c r="I958" s="12">
        <f>VLOOKUP($B958,'Gas wholesale lookups'!$A$4:$L$15,'Inputs - Gas wholesale index'!I$2,FALSE)</f>
        <v>166168.27272727274</v>
      </c>
      <c r="J958" s="12">
        <f>VLOOKUP($B958,'Gas wholesale lookups'!$A$4:$L$15,'Inputs - Gas wholesale index'!J$2,FALSE)</f>
        <v>291847.5</v>
      </c>
      <c r="K958" s="12">
        <f>VLOOKUP($B958,'Gas wholesale lookups'!$A$4:$L$15,'Inputs - Gas wholesale index'!K$2,FALSE)</f>
        <v>332991.45454545453</v>
      </c>
      <c r="L958" s="12">
        <f>VLOOKUP($B958,'Gas wholesale lookups'!$A$4:$L$15,'Inputs - Gas wholesale index'!L$2,FALSE)</f>
        <v>208526.18181818182</v>
      </c>
      <c r="M958" s="12">
        <f>VLOOKUP($B958,'Gas wholesale lookups'!$A$4:$L$15,'Inputs - Gas wholesale index'!M$2,FALSE)</f>
        <v>166168.27272727274</v>
      </c>
      <c r="N958" s="12">
        <f>VLOOKUP($B958,'Gas wholesale lookups'!$A$4:$L$15,'Inputs - Gas wholesale index'!N$2,FALSE)</f>
        <v>291847.5</v>
      </c>
      <c r="O958" s="37">
        <f>VLOOKUP($B958,'Gas wholesale lookups'!$A$4:$R$15,'Inputs - Gas wholesale index'!O$2,FALSE)</f>
        <v>0</v>
      </c>
      <c r="P958" s="37">
        <f>VLOOKUP($B958,'Gas wholesale lookups'!$A$4:$R$15,'Inputs - Gas wholesale index'!P$2,FALSE)</f>
        <v>1</v>
      </c>
      <c r="Q958" s="37">
        <f>VLOOKUP($B958,'Gas wholesale lookups'!$A$4:$R$15,'Inputs - Gas wholesale index'!Q$2,FALSE)</f>
        <v>1</v>
      </c>
      <c r="R958" s="37">
        <f>VLOOKUP($B958,'Gas wholesale lookups'!$A$4:$R$15,'Inputs - Gas wholesale index'!R$2,FALSE)</f>
        <v>1</v>
      </c>
      <c r="S958" s="37">
        <f>VLOOKUP($B958,'Gas wholesale lookups'!$A$4:$R$15,'Inputs - Gas wholesale index'!S$2,FALSE)</f>
        <v>1</v>
      </c>
      <c r="T958" s="37">
        <f>VLOOKUP($B958,'Gas wholesale lookups'!$A$4:$R$15,'Inputs - Gas wholesale index'!T$2,FALSE)</f>
        <v>0</v>
      </c>
      <c r="U958" s="12">
        <f t="shared" si="287"/>
        <v>0</v>
      </c>
      <c r="V958" s="12">
        <f t="shared" si="288"/>
        <v>291847.5</v>
      </c>
      <c r="W958" s="12">
        <f t="shared" si="289"/>
        <v>332991.45454545453</v>
      </c>
      <c r="X958" s="12">
        <f t="shared" si="290"/>
        <v>208526.18181818182</v>
      </c>
      <c r="Y958" s="12">
        <f t="shared" si="291"/>
        <v>166168.27272727274</v>
      </c>
      <c r="Z958" s="12">
        <f t="shared" si="292"/>
        <v>0</v>
      </c>
      <c r="AA958" s="12">
        <f t="shared" si="293"/>
        <v>999533.40909090918</v>
      </c>
      <c r="AB958" s="22">
        <f t="shared" si="294"/>
        <v>0</v>
      </c>
      <c r="AC958" s="22">
        <f t="shared" si="295"/>
        <v>0</v>
      </c>
      <c r="AD958" s="22">
        <f t="shared" si="296"/>
        <v>0</v>
      </c>
      <c r="AE958" s="22">
        <f t="shared" si="297"/>
        <v>0</v>
      </c>
      <c r="AF958" s="22">
        <f t="shared" si="298"/>
        <v>0</v>
      </c>
      <c r="AG958" s="22">
        <f t="shared" si="299"/>
        <v>0</v>
      </c>
      <c r="AH958" s="22">
        <f t="shared" si="300"/>
        <v>0</v>
      </c>
      <c r="AI958" s="43" t="str">
        <f t="shared" si="301"/>
        <v>n/a</v>
      </c>
      <c r="AJ958" s="170" t="str">
        <f t="shared" si="285"/>
        <v>2018-19 Winter</v>
      </c>
      <c r="AK958" s="170" t="str">
        <f t="shared" si="286"/>
        <v>2018-19 Summer</v>
      </c>
      <c r="AL958" s="127">
        <v>0</v>
      </c>
    </row>
    <row r="959" spans="1:38">
      <c r="A959" s="46">
        <v>43230</v>
      </c>
      <c r="B959" s="13" t="s">
        <v>134</v>
      </c>
      <c r="C959" s="182"/>
      <c r="D959" s="182"/>
      <c r="E959" s="182"/>
      <c r="F959" s="182"/>
      <c r="G959" s="182"/>
      <c r="H959" s="182"/>
      <c r="I959" s="12">
        <f>VLOOKUP($B959,'Gas wholesale lookups'!$A$4:$L$15,'Inputs - Gas wholesale index'!I$2,FALSE)</f>
        <v>166168.27272727274</v>
      </c>
      <c r="J959" s="12">
        <f>VLOOKUP($B959,'Gas wholesale lookups'!$A$4:$L$15,'Inputs - Gas wholesale index'!J$2,FALSE)</f>
        <v>291847.5</v>
      </c>
      <c r="K959" s="12">
        <f>VLOOKUP($B959,'Gas wholesale lookups'!$A$4:$L$15,'Inputs - Gas wholesale index'!K$2,FALSE)</f>
        <v>332991.45454545453</v>
      </c>
      <c r="L959" s="12">
        <f>VLOOKUP($B959,'Gas wholesale lookups'!$A$4:$L$15,'Inputs - Gas wholesale index'!L$2,FALSE)</f>
        <v>208526.18181818182</v>
      </c>
      <c r="M959" s="12">
        <f>VLOOKUP($B959,'Gas wholesale lookups'!$A$4:$L$15,'Inputs - Gas wholesale index'!M$2,FALSE)</f>
        <v>166168.27272727274</v>
      </c>
      <c r="N959" s="12">
        <f>VLOOKUP($B959,'Gas wholesale lookups'!$A$4:$L$15,'Inputs - Gas wholesale index'!N$2,FALSE)</f>
        <v>291847.5</v>
      </c>
      <c r="O959" s="37">
        <f>VLOOKUP($B959,'Gas wholesale lookups'!$A$4:$R$15,'Inputs - Gas wholesale index'!O$2,FALSE)</f>
        <v>0</v>
      </c>
      <c r="P959" s="37">
        <f>VLOOKUP($B959,'Gas wholesale lookups'!$A$4:$R$15,'Inputs - Gas wholesale index'!P$2,FALSE)</f>
        <v>1</v>
      </c>
      <c r="Q959" s="37">
        <f>VLOOKUP($B959,'Gas wholesale lookups'!$A$4:$R$15,'Inputs - Gas wholesale index'!Q$2,FALSE)</f>
        <v>1</v>
      </c>
      <c r="R959" s="37">
        <f>VLOOKUP($B959,'Gas wholesale lookups'!$A$4:$R$15,'Inputs - Gas wholesale index'!R$2,FALSE)</f>
        <v>1</v>
      </c>
      <c r="S959" s="37">
        <f>VLOOKUP($B959,'Gas wholesale lookups'!$A$4:$R$15,'Inputs - Gas wholesale index'!S$2,FALSE)</f>
        <v>1</v>
      </c>
      <c r="T959" s="37">
        <f>VLOOKUP($B959,'Gas wholesale lookups'!$A$4:$R$15,'Inputs - Gas wholesale index'!T$2,FALSE)</f>
        <v>0</v>
      </c>
      <c r="U959" s="12">
        <f t="shared" si="287"/>
        <v>0</v>
      </c>
      <c r="V959" s="12">
        <f t="shared" si="288"/>
        <v>291847.5</v>
      </c>
      <c r="W959" s="12">
        <f t="shared" si="289"/>
        <v>332991.45454545453</v>
      </c>
      <c r="X959" s="12">
        <f t="shared" si="290"/>
        <v>208526.18181818182</v>
      </c>
      <c r="Y959" s="12">
        <f t="shared" si="291"/>
        <v>166168.27272727274</v>
      </c>
      <c r="Z959" s="12">
        <f t="shared" si="292"/>
        <v>0</v>
      </c>
      <c r="AA959" s="12">
        <f t="shared" si="293"/>
        <v>999533.40909090918</v>
      </c>
      <c r="AB959" s="22">
        <f t="shared" si="294"/>
        <v>0</v>
      </c>
      <c r="AC959" s="22">
        <f t="shared" si="295"/>
        <v>0</v>
      </c>
      <c r="AD959" s="22">
        <f t="shared" si="296"/>
        <v>0</v>
      </c>
      <c r="AE959" s="22">
        <f t="shared" si="297"/>
        <v>0</v>
      </c>
      <c r="AF959" s="22">
        <f t="shared" si="298"/>
        <v>0</v>
      </c>
      <c r="AG959" s="22">
        <f t="shared" si="299"/>
        <v>0</v>
      </c>
      <c r="AH959" s="22">
        <f t="shared" si="300"/>
        <v>0</v>
      </c>
      <c r="AI959" s="43" t="str">
        <f t="shared" si="301"/>
        <v>n/a</v>
      </c>
      <c r="AJ959" s="170" t="str">
        <f t="shared" si="285"/>
        <v>2018-19 Winter</v>
      </c>
      <c r="AK959" s="170" t="str">
        <f t="shared" si="286"/>
        <v>2018-19 Summer</v>
      </c>
      <c r="AL959" s="127">
        <v>0</v>
      </c>
    </row>
    <row r="960" spans="1:38">
      <c r="A960" s="46">
        <v>43231</v>
      </c>
      <c r="B960" s="13" t="s">
        <v>134</v>
      </c>
      <c r="C960" s="182"/>
      <c r="D960" s="182"/>
      <c r="E960" s="182"/>
      <c r="F960" s="182"/>
      <c r="G960" s="182"/>
      <c r="H960" s="182"/>
      <c r="I960" s="12">
        <f>VLOOKUP($B960,'Gas wholesale lookups'!$A$4:$L$15,'Inputs - Gas wholesale index'!I$2,FALSE)</f>
        <v>166168.27272727274</v>
      </c>
      <c r="J960" s="12">
        <f>VLOOKUP($B960,'Gas wholesale lookups'!$A$4:$L$15,'Inputs - Gas wholesale index'!J$2,FALSE)</f>
        <v>291847.5</v>
      </c>
      <c r="K960" s="12">
        <f>VLOOKUP($B960,'Gas wholesale lookups'!$A$4:$L$15,'Inputs - Gas wholesale index'!K$2,FALSE)</f>
        <v>332991.45454545453</v>
      </c>
      <c r="L960" s="12">
        <f>VLOOKUP($B960,'Gas wholesale lookups'!$A$4:$L$15,'Inputs - Gas wholesale index'!L$2,FALSE)</f>
        <v>208526.18181818182</v>
      </c>
      <c r="M960" s="12">
        <f>VLOOKUP($B960,'Gas wholesale lookups'!$A$4:$L$15,'Inputs - Gas wholesale index'!M$2,FALSE)</f>
        <v>166168.27272727274</v>
      </c>
      <c r="N960" s="12">
        <f>VLOOKUP($B960,'Gas wholesale lookups'!$A$4:$L$15,'Inputs - Gas wholesale index'!N$2,FALSE)</f>
        <v>291847.5</v>
      </c>
      <c r="O960" s="37">
        <f>VLOOKUP($B960,'Gas wholesale lookups'!$A$4:$R$15,'Inputs - Gas wholesale index'!O$2,FALSE)</f>
        <v>0</v>
      </c>
      <c r="P960" s="37">
        <f>VLOOKUP($B960,'Gas wholesale lookups'!$A$4:$R$15,'Inputs - Gas wholesale index'!P$2,FALSE)</f>
        <v>1</v>
      </c>
      <c r="Q960" s="37">
        <f>VLOOKUP($B960,'Gas wholesale lookups'!$A$4:$R$15,'Inputs - Gas wholesale index'!Q$2,FALSE)</f>
        <v>1</v>
      </c>
      <c r="R960" s="37">
        <f>VLOOKUP($B960,'Gas wholesale lookups'!$A$4:$R$15,'Inputs - Gas wholesale index'!R$2,FALSE)</f>
        <v>1</v>
      </c>
      <c r="S960" s="37">
        <f>VLOOKUP($B960,'Gas wholesale lookups'!$A$4:$R$15,'Inputs - Gas wholesale index'!S$2,FALSE)</f>
        <v>1</v>
      </c>
      <c r="T960" s="37">
        <f>VLOOKUP($B960,'Gas wholesale lookups'!$A$4:$R$15,'Inputs - Gas wholesale index'!T$2,FALSE)</f>
        <v>0</v>
      </c>
      <c r="U960" s="12">
        <f t="shared" si="287"/>
        <v>0</v>
      </c>
      <c r="V960" s="12">
        <f t="shared" si="288"/>
        <v>291847.5</v>
      </c>
      <c r="W960" s="12">
        <f t="shared" si="289"/>
        <v>332991.45454545453</v>
      </c>
      <c r="X960" s="12">
        <f t="shared" si="290"/>
        <v>208526.18181818182</v>
      </c>
      <c r="Y960" s="12">
        <f t="shared" si="291"/>
        <v>166168.27272727274</v>
      </c>
      <c r="Z960" s="12">
        <f t="shared" si="292"/>
        <v>0</v>
      </c>
      <c r="AA960" s="12">
        <f t="shared" si="293"/>
        <v>999533.40909090918</v>
      </c>
      <c r="AB960" s="22">
        <f t="shared" si="294"/>
        <v>0</v>
      </c>
      <c r="AC960" s="22">
        <f t="shared" si="295"/>
        <v>0</v>
      </c>
      <c r="AD960" s="22">
        <f t="shared" si="296"/>
        <v>0</v>
      </c>
      <c r="AE960" s="22">
        <f t="shared" si="297"/>
        <v>0</v>
      </c>
      <c r="AF960" s="22">
        <f t="shared" si="298"/>
        <v>0</v>
      </c>
      <c r="AG960" s="22">
        <f t="shared" si="299"/>
        <v>0</v>
      </c>
      <c r="AH960" s="22">
        <f t="shared" si="300"/>
        <v>0</v>
      </c>
      <c r="AI960" s="43" t="str">
        <f t="shared" si="301"/>
        <v>n/a</v>
      </c>
      <c r="AJ960" s="170" t="str">
        <f t="shared" si="285"/>
        <v>2018-19 Winter</v>
      </c>
      <c r="AK960" s="170" t="str">
        <f t="shared" si="286"/>
        <v>2018-19 Summer</v>
      </c>
      <c r="AL960" s="127">
        <v>0</v>
      </c>
    </row>
    <row r="961" spans="1:38">
      <c r="A961" s="46">
        <v>43234</v>
      </c>
      <c r="B961" s="13" t="s">
        <v>134</v>
      </c>
      <c r="C961" s="182"/>
      <c r="D961" s="182"/>
      <c r="E961" s="182"/>
      <c r="F961" s="182"/>
      <c r="G961" s="182"/>
      <c r="H961" s="182"/>
      <c r="I961" s="12">
        <f>VLOOKUP($B961,'Gas wholesale lookups'!$A$4:$L$15,'Inputs - Gas wholesale index'!I$2,FALSE)</f>
        <v>166168.27272727274</v>
      </c>
      <c r="J961" s="12">
        <f>VLOOKUP($B961,'Gas wholesale lookups'!$A$4:$L$15,'Inputs - Gas wholesale index'!J$2,FALSE)</f>
        <v>291847.5</v>
      </c>
      <c r="K961" s="12">
        <f>VLOOKUP($B961,'Gas wholesale lookups'!$A$4:$L$15,'Inputs - Gas wholesale index'!K$2,FALSE)</f>
        <v>332991.45454545453</v>
      </c>
      <c r="L961" s="12">
        <f>VLOOKUP($B961,'Gas wholesale lookups'!$A$4:$L$15,'Inputs - Gas wholesale index'!L$2,FALSE)</f>
        <v>208526.18181818182</v>
      </c>
      <c r="M961" s="12">
        <f>VLOOKUP($B961,'Gas wholesale lookups'!$A$4:$L$15,'Inputs - Gas wholesale index'!M$2,FALSE)</f>
        <v>166168.27272727274</v>
      </c>
      <c r="N961" s="12">
        <f>VLOOKUP($B961,'Gas wholesale lookups'!$A$4:$L$15,'Inputs - Gas wholesale index'!N$2,FALSE)</f>
        <v>291847.5</v>
      </c>
      <c r="O961" s="37">
        <f>VLOOKUP($B961,'Gas wholesale lookups'!$A$4:$R$15,'Inputs - Gas wholesale index'!O$2,FALSE)</f>
        <v>0</v>
      </c>
      <c r="P961" s="37">
        <f>VLOOKUP($B961,'Gas wholesale lookups'!$A$4:$R$15,'Inputs - Gas wholesale index'!P$2,FALSE)</f>
        <v>1</v>
      </c>
      <c r="Q961" s="37">
        <f>VLOOKUP($B961,'Gas wholesale lookups'!$A$4:$R$15,'Inputs - Gas wholesale index'!Q$2,FALSE)</f>
        <v>1</v>
      </c>
      <c r="R961" s="37">
        <f>VLOOKUP($B961,'Gas wholesale lookups'!$A$4:$R$15,'Inputs - Gas wholesale index'!R$2,FALSE)</f>
        <v>1</v>
      </c>
      <c r="S961" s="37">
        <f>VLOOKUP($B961,'Gas wholesale lookups'!$A$4:$R$15,'Inputs - Gas wholesale index'!S$2,FALSE)</f>
        <v>1</v>
      </c>
      <c r="T961" s="37">
        <f>VLOOKUP($B961,'Gas wholesale lookups'!$A$4:$R$15,'Inputs - Gas wholesale index'!T$2,FALSE)</f>
        <v>0</v>
      </c>
      <c r="U961" s="12">
        <f t="shared" si="287"/>
        <v>0</v>
      </c>
      <c r="V961" s="12">
        <f t="shared" si="288"/>
        <v>291847.5</v>
      </c>
      <c r="W961" s="12">
        <f t="shared" si="289"/>
        <v>332991.45454545453</v>
      </c>
      <c r="X961" s="12">
        <f t="shared" si="290"/>
        <v>208526.18181818182</v>
      </c>
      <c r="Y961" s="12">
        <f t="shared" si="291"/>
        <v>166168.27272727274</v>
      </c>
      <c r="Z961" s="12">
        <f t="shared" si="292"/>
        <v>0</v>
      </c>
      <c r="AA961" s="12">
        <f t="shared" si="293"/>
        <v>999533.40909090918</v>
      </c>
      <c r="AB961" s="22">
        <f t="shared" si="294"/>
        <v>0</v>
      </c>
      <c r="AC961" s="22">
        <f t="shared" si="295"/>
        <v>0</v>
      </c>
      <c r="AD961" s="22">
        <f t="shared" si="296"/>
        <v>0</v>
      </c>
      <c r="AE961" s="22">
        <f t="shared" si="297"/>
        <v>0</v>
      </c>
      <c r="AF961" s="22">
        <f t="shared" si="298"/>
        <v>0</v>
      </c>
      <c r="AG961" s="22">
        <f t="shared" si="299"/>
        <v>0</v>
      </c>
      <c r="AH961" s="22">
        <f t="shared" si="300"/>
        <v>0</v>
      </c>
      <c r="AI961" s="43" t="str">
        <f t="shared" si="301"/>
        <v>n/a</v>
      </c>
      <c r="AJ961" s="170" t="str">
        <f t="shared" si="285"/>
        <v>2018-19 Winter</v>
      </c>
      <c r="AK961" s="170" t="str">
        <f t="shared" si="286"/>
        <v>2018-19 Summer</v>
      </c>
      <c r="AL961" s="127">
        <v>0</v>
      </c>
    </row>
    <row r="962" spans="1:38">
      <c r="A962" s="46">
        <v>43235</v>
      </c>
      <c r="B962" s="13" t="s">
        <v>134</v>
      </c>
      <c r="C962" s="182"/>
      <c r="D962" s="182"/>
      <c r="E962" s="182"/>
      <c r="F962" s="182"/>
      <c r="G962" s="182"/>
      <c r="H962" s="182"/>
      <c r="I962" s="12">
        <f>VLOOKUP($B962,'Gas wholesale lookups'!$A$4:$L$15,'Inputs - Gas wholesale index'!I$2,FALSE)</f>
        <v>166168.27272727274</v>
      </c>
      <c r="J962" s="12">
        <f>VLOOKUP($B962,'Gas wholesale lookups'!$A$4:$L$15,'Inputs - Gas wholesale index'!J$2,FALSE)</f>
        <v>291847.5</v>
      </c>
      <c r="K962" s="12">
        <f>VLOOKUP($B962,'Gas wholesale lookups'!$A$4:$L$15,'Inputs - Gas wholesale index'!K$2,FALSE)</f>
        <v>332991.45454545453</v>
      </c>
      <c r="L962" s="12">
        <f>VLOOKUP($B962,'Gas wholesale lookups'!$A$4:$L$15,'Inputs - Gas wholesale index'!L$2,FALSE)</f>
        <v>208526.18181818182</v>
      </c>
      <c r="M962" s="12">
        <f>VLOOKUP($B962,'Gas wholesale lookups'!$A$4:$L$15,'Inputs - Gas wholesale index'!M$2,FALSE)</f>
        <v>166168.27272727274</v>
      </c>
      <c r="N962" s="12">
        <f>VLOOKUP($B962,'Gas wholesale lookups'!$A$4:$L$15,'Inputs - Gas wholesale index'!N$2,FALSE)</f>
        <v>291847.5</v>
      </c>
      <c r="O962" s="37">
        <f>VLOOKUP($B962,'Gas wholesale lookups'!$A$4:$R$15,'Inputs - Gas wholesale index'!O$2,FALSE)</f>
        <v>0</v>
      </c>
      <c r="P962" s="37">
        <f>VLOOKUP($B962,'Gas wholesale lookups'!$A$4:$R$15,'Inputs - Gas wholesale index'!P$2,FALSE)</f>
        <v>1</v>
      </c>
      <c r="Q962" s="37">
        <f>VLOOKUP($B962,'Gas wholesale lookups'!$A$4:$R$15,'Inputs - Gas wholesale index'!Q$2,FALSE)</f>
        <v>1</v>
      </c>
      <c r="R962" s="37">
        <f>VLOOKUP($B962,'Gas wholesale lookups'!$A$4:$R$15,'Inputs - Gas wholesale index'!R$2,FALSE)</f>
        <v>1</v>
      </c>
      <c r="S962" s="37">
        <f>VLOOKUP($B962,'Gas wholesale lookups'!$A$4:$R$15,'Inputs - Gas wholesale index'!S$2,FALSE)</f>
        <v>1</v>
      </c>
      <c r="T962" s="37">
        <f>VLOOKUP($B962,'Gas wholesale lookups'!$A$4:$R$15,'Inputs - Gas wholesale index'!T$2,FALSE)</f>
        <v>0</v>
      </c>
      <c r="U962" s="12">
        <f t="shared" si="287"/>
        <v>0</v>
      </c>
      <c r="V962" s="12">
        <f t="shared" si="288"/>
        <v>291847.5</v>
      </c>
      <c r="W962" s="12">
        <f t="shared" si="289"/>
        <v>332991.45454545453</v>
      </c>
      <c r="X962" s="12">
        <f t="shared" si="290"/>
        <v>208526.18181818182</v>
      </c>
      <c r="Y962" s="12">
        <f t="shared" si="291"/>
        <v>166168.27272727274</v>
      </c>
      <c r="Z962" s="12">
        <f t="shared" si="292"/>
        <v>0</v>
      </c>
      <c r="AA962" s="12">
        <f t="shared" si="293"/>
        <v>999533.40909090918</v>
      </c>
      <c r="AB962" s="22">
        <f t="shared" si="294"/>
        <v>0</v>
      </c>
      <c r="AC962" s="22">
        <f t="shared" si="295"/>
        <v>0</v>
      </c>
      <c r="AD962" s="22">
        <f t="shared" si="296"/>
        <v>0</v>
      </c>
      <c r="AE962" s="22">
        <f t="shared" si="297"/>
        <v>0</v>
      </c>
      <c r="AF962" s="22">
        <f t="shared" si="298"/>
        <v>0</v>
      </c>
      <c r="AG962" s="22">
        <f t="shared" si="299"/>
        <v>0</v>
      </c>
      <c r="AH962" s="22">
        <f t="shared" si="300"/>
        <v>0</v>
      </c>
      <c r="AI962" s="43" t="str">
        <f t="shared" si="301"/>
        <v>n/a</v>
      </c>
      <c r="AJ962" s="170" t="str">
        <f t="shared" si="285"/>
        <v>2018-19 Winter</v>
      </c>
      <c r="AK962" s="170" t="str">
        <f t="shared" si="286"/>
        <v>2018-19 Summer</v>
      </c>
      <c r="AL962" s="127">
        <v>0</v>
      </c>
    </row>
    <row r="963" spans="1:38">
      <c r="A963" s="46">
        <v>43236</v>
      </c>
      <c r="B963" s="13" t="s">
        <v>134</v>
      </c>
      <c r="C963" s="182"/>
      <c r="D963" s="182"/>
      <c r="E963" s="182"/>
      <c r="F963" s="182"/>
      <c r="G963" s="182"/>
      <c r="H963" s="182"/>
      <c r="I963" s="12">
        <f>VLOOKUP($B963,'Gas wholesale lookups'!$A$4:$L$15,'Inputs - Gas wholesale index'!I$2,FALSE)</f>
        <v>166168.27272727274</v>
      </c>
      <c r="J963" s="12">
        <f>VLOOKUP($B963,'Gas wholesale lookups'!$A$4:$L$15,'Inputs - Gas wholesale index'!J$2,FALSE)</f>
        <v>291847.5</v>
      </c>
      <c r="K963" s="12">
        <f>VLOOKUP($B963,'Gas wholesale lookups'!$A$4:$L$15,'Inputs - Gas wholesale index'!K$2,FALSE)</f>
        <v>332991.45454545453</v>
      </c>
      <c r="L963" s="12">
        <f>VLOOKUP($B963,'Gas wholesale lookups'!$A$4:$L$15,'Inputs - Gas wholesale index'!L$2,FALSE)</f>
        <v>208526.18181818182</v>
      </c>
      <c r="M963" s="12">
        <f>VLOOKUP($B963,'Gas wholesale lookups'!$A$4:$L$15,'Inputs - Gas wholesale index'!M$2,FALSE)</f>
        <v>166168.27272727274</v>
      </c>
      <c r="N963" s="12">
        <f>VLOOKUP($B963,'Gas wholesale lookups'!$A$4:$L$15,'Inputs - Gas wholesale index'!N$2,FALSE)</f>
        <v>291847.5</v>
      </c>
      <c r="O963" s="37">
        <f>VLOOKUP($B963,'Gas wholesale lookups'!$A$4:$R$15,'Inputs - Gas wholesale index'!O$2,FALSE)</f>
        <v>0</v>
      </c>
      <c r="P963" s="37">
        <f>VLOOKUP($B963,'Gas wholesale lookups'!$A$4:$R$15,'Inputs - Gas wholesale index'!P$2,FALSE)</f>
        <v>1</v>
      </c>
      <c r="Q963" s="37">
        <f>VLOOKUP($B963,'Gas wholesale lookups'!$A$4:$R$15,'Inputs - Gas wholesale index'!Q$2,FALSE)</f>
        <v>1</v>
      </c>
      <c r="R963" s="37">
        <f>VLOOKUP($B963,'Gas wholesale lookups'!$A$4:$R$15,'Inputs - Gas wholesale index'!R$2,FALSE)</f>
        <v>1</v>
      </c>
      <c r="S963" s="37">
        <f>VLOOKUP($B963,'Gas wholesale lookups'!$A$4:$R$15,'Inputs - Gas wholesale index'!S$2,FALSE)</f>
        <v>1</v>
      </c>
      <c r="T963" s="37">
        <f>VLOOKUP($B963,'Gas wholesale lookups'!$A$4:$R$15,'Inputs - Gas wholesale index'!T$2,FALSE)</f>
        <v>0</v>
      </c>
      <c r="U963" s="12">
        <f t="shared" si="287"/>
        <v>0</v>
      </c>
      <c r="V963" s="12">
        <f t="shared" si="288"/>
        <v>291847.5</v>
      </c>
      <c r="W963" s="12">
        <f t="shared" si="289"/>
        <v>332991.45454545453</v>
      </c>
      <c r="X963" s="12">
        <f t="shared" si="290"/>
        <v>208526.18181818182</v>
      </c>
      <c r="Y963" s="12">
        <f t="shared" si="291"/>
        <v>166168.27272727274</v>
      </c>
      <c r="Z963" s="12">
        <f t="shared" si="292"/>
        <v>0</v>
      </c>
      <c r="AA963" s="12">
        <f t="shared" si="293"/>
        <v>999533.40909090918</v>
      </c>
      <c r="AB963" s="22">
        <f t="shared" si="294"/>
        <v>0</v>
      </c>
      <c r="AC963" s="22">
        <f t="shared" si="295"/>
        <v>0</v>
      </c>
      <c r="AD963" s="22">
        <f t="shared" si="296"/>
        <v>0</v>
      </c>
      <c r="AE963" s="22">
        <f t="shared" si="297"/>
        <v>0</v>
      </c>
      <c r="AF963" s="22">
        <f t="shared" si="298"/>
        <v>0</v>
      </c>
      <c r="AG963" s="22">
        <f t="shared" si="299"/>
        <v>0</v>
      </c>
      <c r="AH963" s="22">
        <f t="shared" si="300"/>
        <v>0</v>
      </c>
      <c r="AI963" s="43" t="str">
        <f t="shared" si="301"/>
        <v>n/a</v>
      </c>
      <c r="AJ963" s="170" t="str">
        <f t="shared" si="285"/>
        <v>2018-19 Winter</v>
      </c>
      <c r="AK963" s="170" t="str">
        <f t="shared" si="286"/>
        <v>2018-19 Summer</v>
      </c>
      <c r="AL963" s="127">
        <v>0</v>
      </c>
    </row>
    <row r="964" spans="1:38">
      <c r="A964" s="46">
        <v>43237</v>
      </c>
      <c r="B964" s="13" t="s">
        <v>134</v>
      </c>
      <c r="C964" s="182"/>
      <c r="D964" s="182"/>
      <c r="E964" s="182"/>
      <c r="F964" s="182"/>
      <c r="G964" s="182"/>
      <c r="H964" s="182"/>
      <c r="I964" s="12">
        <f>VLOOKUP($B964,'Gas wholesale lookups'!$A$4:$L$15,'Inputs - Gas wholesale index'!I$2,FALSE)</f>
        <v>166168.27272727274</v>
      </c>
      <c r="J964" s="12">
        <f>VLOOKUP($B964,'Gas wholesale lookups'!$A$4:$L$15,'Inputs - Gas wholesale index'!J$2,FALSE)</f>
        <v>291847.5</v>
      </c>
      <c r="K964" s="12">
        <f>VLOOKUP($B964,'Gas wholesale lookups'!$A$4:$L$15,'Inputs - Gas wholesale index'!K$2,FALSE)</f>
        <v>332991.45454545453</v>
      </c>
      <c r="L964" s="12">
        <f>VLOOKUP($B964,'Gas wholesale lookups'!$A$4:$L$15,'Inputs - Gas wholesale index'!L$2,FALSE)</f>
        <v>208526.18181818182</v>
      </c>
      <c r="M964" s="12">
        <f>VLOOKUP($B964,'Gas wholesale lookups'!$A$4:$L$15,'Inputs - Gas wholesale index'!M$2,FALSE)</f>
        <v>166168.27272727274</v>
      </c>
      <c r="N964" s="12">
        <f>VLOOKUP($B964,'Gas wholesale lookups'!$A$4:$L$15,'Inputs - Gas wholesale index'!N$2,FALSE)</f>
        <v>291847.5</v>
      </c>
      <c r="O964" s="37">
        <f>VLOOKUP($B964,'Gas wholesale lookups'!$A$4:$R$15,'Inputs - Gas wholesale index'!O$2,FALSE)</f>
        <v>0</v>
      </c>
      <c r="P964" s="37">
        <f>VLOOKUP($B964,'Gas wholesale lookups'!$A$4:$R$15,'Inputs - Gas wholesale index'!P$2,FALSE)</f>
        <v>1</v>
      </c>
      <c r="Q964" s="37">
        <f>VLOOKUP($B964,'Gas wholesale lookups'!$A$4:$R$15,'Inputs - Gas wholesale index'!Q$2,FALSE)</f>
        <v>1</v>
      </c>
      <c r="R964" s="37">
        <f>VLOOKUP($B964,'Gas wholesale lookups'!$A$4:$R$15,'Inputs - Gas wholesale index'!R$2,FALSE)</f>
        <v>1</v>
      </c>
      <c r="S964" s="37">
        <f>VLOOKUP($B964,'Gas wholesale lookups'!$A$4:$R$15,'Inputs - Gas wholesale index'!S$2,FALSE)</f>
        <v>1</v>
      </c>
      <c r="T964" s="37">
        <f>VLOOKUP($B964,'Gas wholesale lookups'!$A$4:$R$15,'Inputs - Gas wholesale index'!T$2,FALSE)</f>
        <v>0</v>
      </c>
      <c r="U964" s="12">
        <f t="shared" si="287"/>
        <v>0</v>
      </c>
      <c r="V964" s="12">
        <f t="shared" si="288"/>
        <v>291847.5</v>
      </c>
      <c r="W964" s="12">
        <f t="shared" si="289"/>
        <v>332991.45454545453</v>
      </c>
      <c r="X964" s="12">
        <f t="shared" si="290"/>
        <v>208526.18181818182</v>
      </c>
      <c r="Y964" s="12">
        <f t="shared" si="291"/>
        <v>166168.27272727274</v>
      </c>
      <c r="Z964" s="12">
        <f t="shared" si="292"/>
        <v>0</v>
      </c>
      <c r="AA964" s="12">
        <f t="shared" si="293"/>
        <v>999533.40909090918</v>
      </c>
      <c r="AB964" s="22">
        <f t="shared" si="294"/>
        <v>0</v>
      </c>
      <c r="AC964" s="22">
        <f t="shared" si="295"/>
        <v>0</v>
      </c>
      <c r="AD964" s="22">
        <f t="shared" si="296"/>
        <v>0</v>
      </c>
      <c r="AE964" s="22">
        <f t="shared" si="297"/>
        <v>0</v>
      </c>
      <c r="AF964" s="22">
        <f t="shared" si="298"/>
        <v>0</v>
      </c>
      <c r="AG964" s="22">
        <f t="shared" si="299"/>
        <v>0</v>
      </c>
      <c r="AH964" s="22">
        <f t="shared" si="300"/>
        <v>0</v>
      </c>
      <c r="AI964" s="43" t="str">
        <f t="shared" si="301"/>
        <v>n/a</v>
      </c>
      <c r="AJ964" s="170" t="str">
        <f t="shared" si="285"/>
        <v>2018-19 Winter</v>
      </c>
      <c r="AK964" s="170" t="str">
        <f t="shared" si="286"/>
        <v>2018-19 Summer</v>
      </c>
      <c r="AL964" s="127">
        <v>0</v>
      </c>
    </row>
    <row r="965" spans="1:38">
      <c r="A965" s="46">
        <v>43238</v>
      </c>
      <c r="B965" s="13" t="s">
        <v>134</v>
      </c>
      <c r="C965" s="182"/>
      <c r="D965" s="182"/>
      <c r="E965" s="182"/>
      <c r="F965" s="182"/>
      <c r="G965" s="182"/>
      <c r="H965" s="182"/>
      <c r="I965" s="12">
        <f>VLOOKUP($B965,'Gas wholesale lookups'!$A$4:$L$15,'Inputs - Gas wholesale index'!I$2,FALSE)</f>
        <v>166168.27272727274</v>
      </c>
      <c r="J965" s="12">
        <f>VLOOKUP($B965,'Gas wholesale lookups'!$A$4:$L$15,'Inputs - Gas wholesale index'!J$2,FALSE)</f>
        <v>291847.5</v>
      </c>
      <c r="K965" s="12">
        <f>VLOOKUP($B965,'Gas wholesale lookups'!$A$4:$L$15,'Inputs - Gas wholesale index'!K$2,FALSE)</f>
        <v>332991.45454545453</v>
      </c>
      <c r="L965" s="12">
        <f>VLOOKUP($B965,'Gas wholesale lookups'!$A$4:$L$15,'Inputs - Gas wholesale index'!L$2,FALSE)</f>
        <v>208526.18181818182</v>
      </c>
      <c r="M965" s="12">
        <f>VLOOKUP($B965,'Gas wholesale lookups'!$A$4:$L$15,'Inputs - Gas wholesale index'!M$2,FALSE)</f>
        <v>166168.27272727274</v>
      </c>
      <c r="N965" s="12">
        <f>VLOOKUP($B965,'Gas wholesale lookups'!$A$4:$L$15,'Inputs - Gas wholesale index'!N$2,FALSE)</f>
        <v>291847.5</v>
      </c>
      <c r="O965" s="37">
        <f>VLOOKUP($B965,'Gas wholesale lookups'!$A$4:$R$15,'Inputs - Gas wholesale index'!O$2,FALSE)</f>
        <v>0</v>
      </c>
      <c r="P965" s="37">
        <f>VLOOKUP($B965,'Gas wholesale lookups'!$A$4:$R$15,'Inputs - Gas wholesale index'!P$2,FALSE)</f>
        <v>1</v>
      </c>
      <c r="Q965" s="37">
        <f>VLOOKUP($B965,'Gas wholesale lookups'!$A$4:$R$15,'Inputs - Gas wholesale index'!Q$2,FALSE)</f>
        <v>1</v>
      </c>
      <c r="R965" s="37">
        <f>VLOOKUP($B965,'Gas wholesale lookups'!$A$4:$R$15,'Inputs - Gas wholesale index'!R$2,FALSE)</f>
        <v>1</v>
      </c>
      <c r="S965" s="37">
        <f>VLOOKUP($B965,'Gas wholesale lookups'!$A$4:$R$15,'Inputs - Gas wholesale index'!S$2,FALSE)</f>
        <v>1</v>
      </c>
      <c r="T965" s="37">
        <f>VLOOKUP($B965,'Gas wholesale lookups'!$A$4:$R$15,'Inputs - Gas wholesale index'!T$2,FALSE)</f>
        <v>0</v>
      </c>
      <c r="U965" s="12">
        <f t="shared" si="287"/>
        <v>0</v>
      </c>
      <c r="V965" s="12">
        <f t="shared" si="288"/>
        <v>291847.5</v>
      </c>
      <c r="W965" s="12">
        <f t="shared" si="289"/>
        <v>332991.45454545453</v>
      </c>
      <c r="X965" s="12">
        <f t="shared" si="290"/>
        <v>208526.18181818182</v>
      </c>
      <c r="Y965" s="12">
        <f t="shared" si="291"/>
        <v>166168.27272727274</v>
      </c>
      <c r="Z965" s="12">
        <f t="shared" si="292"/>
        <v>0</v>
      </c>
      <c r="AA965" s="12">
        <f t="shared" si="293"/>
        <v>999533.40909090918</v>
      </c>
      <c r="AB965" s="22">
        <f t="shared" si="294"/>
        <v>0</v>
      </c>
      <c r="AC965" s="22">
        <f t="shared" si="295"/>
        <v>0</v>
      </c>
      <c r="AD965" s="22">
        <f t="shared" si="296"/>
        <v>0</v>
      </c>
      <c r="AE965" s="22">
        <f t="shared" si="297"/>
        <v>0</v>
      </c>
      <c r="AF965" s="22">
        <f t="shared" si="298"/>
        <v>0</v>
      </c>
      <c r="AG965" s="22">
        <f t="shared" si="299"/>
        <v>0</v>
      </c>
      <c r="AH965" s="22">
        <f t="shared" si="300"/>
        <v>0</v>
      </c>
      <c r="AI965" s="43" t="str">
        <f t="shared" si="301"/>
        <v>n/a</v>
      </c>
      <c r="AJ965" s="170" t="str">
        <f t="shared" si="285"/>
        <v>2018-19 Winter</v>
      </c>
      <c r="AK965" s="170" t="str">
        <f t="shared" si="286"/>
        <v>2018-19 Summer</v>
      </c>
      <c r="AL965" s="127">
        <v>0</v>
      </c>
    </row>
    <row r="966" spans="1:38">
      <c r="A966" s="46">
        <v>43241</v>
      </c>
      <c r="B966" s="13" t="s">
        <v>134</v>
      </c>
      <c r="C966" s="182"/>
      <c r="D966" s="182"/>
      <c r="E966" s="182"/>
      <c r="F966" s="182"/>
      <c r="G966" s="182"/>
      <c r="H966" s="182"/>
      <c r="I966" s="12">
        <f>VLOOKUP($B966,'Gas wholesale lookups'!$A$4:$L$15,'Inputs - Gas wholesale index'!I$2,FALSE)</f>
        <v>166168.27272727274</v>
      </c>
      <c r="J966" s="12">
        <f>VLOOKUP($B966,'Gas wholesale lookups'!$A$4:$L$15,'Inputs - Gas wholesale index'!J$2,FALSE)</f>
        <v>291847.5</v>
      </c>
      <c r="K966" s="12">
        <f>VLOOKUP($B966,'Gas wholesale lookups'!$A$4:$L$15,'Inputs - Gas wholesale index'!K$2,FALSE)</f>
        <v>332991.45454545453</v>
      </c>
      <c r="L966" s="12">
        <f>VLOOKUP($B966,'Gas wholesale lookups'!$A$4:$L$15,'Inputs - Gas wholesale index'!L$2,FALSE)</f>
        <v>208526.18181818182</v>
      </c>
      <c r="M966" s="12">
        <f>VLOOKUP($B966,'Gas wholesale lookups'!$A$4:$L$15,'Inputs - Gas wholesale index'!M$2,FALSE)</f>
        <v>166168.27272727274</v>
      </c>
      <c r="N966" s="12">
        <f>VLOOKUP($B966,'Gas wholesale lookups'!$A$4:$L$15,'Inputs - Gas wholesale index'!N$2,FALSE)</f>
        <v>291847.5</v>
      </c>
      <c r="O966" s="37">
        <f>VLOOKUP($B966,'Gas wholesale lookups'!$A$4:$R$15,'Inputs - Gas wholesale index'!O$2,FALSE)</f>
        <v>0</v>
      </c>
      <c r="P966" s="37">
        <f>VLOOKUP($B966,'Gas wholesale lookups'!$A$4:$R$15,'Inputs - Gas wholesale index'!P$2,FALSE)</f>
        <v>1</v>
      </c>
      <c r="Q966" s="37">
        <f>VLOOKUP($B966,'Gas wholesale lookups'!$A$4:$R$15,'Inputs - Gas wholesale index'!Q$2,FALSE)</f>
        <v>1</v>
      </c>
      <c r="R966" s="37">
        <f>VLOOKUP($B966,'Gas wholesale lookups'!$A$4:$R$15,'Inputs - Gas wholesale index'!R$2,FALSE)</f>
        <v>1</v>
      </c>
      <c r="S966" s="37">
        <f>VLOOKUP($B966,'Gas wholesale lookups'!$A$4:$R$15,'Inputs - Gas wholesale index'!S$2,FALSE)</f>
        <v>1</v>
      </c>
      <c r="T966" s="37">
        <f>VLOOKUP($B966,'Gas wholesale lookups'!$A$4:$R$15,'Inputs - Gas wholesale index'!T$2,FALSE)</f>
        <v>0</v>
      </c>
      <c r="U966" s="12">
        <f t="shared" si="287"/>
        <v>0</v>
      </c>
      <c r="V966" s="12">
        <f t="shared" si="288"/>
        <v>291847.5</v>
      </c>
      <c r="W966" s="12">
        <f t="shared" si="289"/>
        <v>332991.45454545453</v>
      </c>
      <c r="X966" s="12">
        <f t="shared" si="290"/>
        <v>208526.18181818182</v>
      </c>
      <c r="Y966" s="12">
        <f t="shared" si="291"/>
        <v>166168.27272727274</v>
      </c>
      <c r="Z966" s="12">
        <f t="shared" si="292"/>
        <v>0</v>
      </c>
      <c r="AA966" s="12">
        <f t="shared" si="293"/>
        <v>999533.40909090918</v>
      </c>
      <c r="AB966" s="22">
        <f t="shared" si="294"/>
        <v>0</v>
      </c>
      <c r="AC966" s="22">
        <f t="shared" si="295"/>
        <v>0</v>
      </c>
      <c r="AD966" s="22">
        <f t="shared" si="296"/>
        <v>0</v>
      </c>
      <c r="AE966" s="22">
        <f t="shared" si="297"/>
        <v>0</v>
      </c>
      <c r="AF966" s="22">
        <f t="shared" si="298"/>
        <v>0</v>
      </c>
      <c r="AG966" s="22">
        <f t="shared" si="299"/>
        <v>0</v>
      </c>
      <c r="AH966" s="22">
        <f t="shared" si="300"/>
        <v>0</v>
      </c>
      <c r="AI966" s="43" t="str">
        <f t="shared" si="301"/>
        <v>n/a</v>
      </c>
      <c r="AJ966" s="170" t="str">
        <f t="shared" si="285"/>
        <v>2018-19 Winter</v>
      </c>
      <c r="AK966" s="170" t="str">
        <f t="shared" si="286"/>
        <v>2018-19 Summer</v>
      </c>
      <c r="AL966" s="127">
        <v>0</v>
      </c>
    </row>
    <row r="967" spans="1:38">
      <c r="A967" s="46">
        <v>43242</v>
      </c>
      <c r="B967" s="13" t="s">
        <v>134</v>
      </c>
      <c r="C967" s="182"/>
      <c r="D967" s="182"/>
      <c r="E967" s="182"/>
      <c r="F967" s="182"/>
      <c r="G967" s="182"/>
      <c r="H967" s="182"/>
      <c r="I967" s="12">
        <f>VLOOKUP($B967,'Gas wholesale lookups'!$A$4:$L$15,'Inputs - Gas wholesale index'!I$2,FALSE)</f>
        <v>166168.27272727274</v>
      </c>
      <c r="J967" s="12">
        <f>VLOOKUP($B967,'Gas wholesale lookups'!$A$4:$L$15,'Inputs - Gas wholesale index'!J$2,FALSE)</f>
        <v>291847.5</v>
      </c>
      <c r="K967" s="12">
        <f>VLOOKUP($B967,'Gas wholesale lookups'!$A$4:$L$15,'Inputs - Gas wholesale index'!K$2,FALSE)</f>
        <v>332991.45454545453</v>
      </c>
      <c r="L967" s="12">
        <f>VLOOKUP($B967,'Gas wholesale lookups'!$A$4:$L$15,'Inputs - Gas wholesale index'!L$2,FALSE)</f>
        <v>208526.18181818182</v>
      </c>
      <c r="M967" s="12">
        <f>VLOOKUP($B967,'Gas wholesale lookups'!$A$4:$L$15,'Inputs - Gas wholesale index'!M$2,FALSE)</f>
        <v>166168.27272727274</v>
      </c>
      <c r="N967" s="12">
        <f>VLOOKUP($B967,'Gas wholesale lookups'!$A$4:$L$15,'Inputs - Gas wholesale index'!N$2,FALSE)</f>
        <v>291847.5</v>
      </c>
      <c r="O967" s="37">
        <f>VLOOKUP($B967,'Gas wholesale lookups'!$A$4:$R$15,'Inputs - Gas wholesale index'!O$2,FALSE)</f>
        <v>0</v>
      </c>
      <c r="P967" s="37">
        <f>VLOOKUP($B967,'Gas wholesale lookups'!$A$4:$R$15,'Inputs - Gas wholesale index'!P$2,FALSE)</f>
        <v>1</v>
      </c>
      <c r="Q967" s="37">
        <f>VLOOKUP($B967,'Gas wholesale lookups'!$A$4:$R$15,'Inputs - Gas wholesale index'!Q$2,FALSE)</f>
        <v>1</v>
      </c>
      <c r="R967" s="37">
        <f>VLOOKUP($B967,'Gas wholesale lookups'!$A$4:$R$15,'Inputs - Gas wholesale index'!R$2,FALSE)</f>
        <v>1</v>
      </c>
      <c r="S967" s="37">
        <f>VLOOKUP($B967,'Gas wholesale lookups'!$A$4:$R$15,'Inputs - Gas wholesale index'!S$2,FALSE)</f>
        <v>1</v>
      </c>
      <c r="T967" s="37">
        <f>VLOOKUP($B967,'Gas wholesale lookups'!$A$4:$R$15,'Inputs - Gas wholesale index'!T$2,FALSE)</f>
        <v>0</v>
      </c>
      <c r="U967" s="12">
        <f t="shared" si="287"/>
        <v>0</v>
      </c>
      <c r="V967" s="12">
        <f t="shared" si="288"/>
        <v>291847.5</v>
      </c>
      <c r="W967" s="12">
        <f t="shared" si="289"/>
        <v>332991.45454545453</v>
      </c>
      <c r="X967" s="12">
        <f t="shared" si="290"/>
        <v>208526.18181818182</v>
      </c>
      <c r="Y967" s="12">
        <f t="shared" si="291"/>
        <v>166168.27272727274</v>
      </c>
      <c r="Z967" s="12">
        <f t="shared" si="292"/>
        <v>0</v>
      </c>
      <c r="AA967" s="12">
        <f t="shared" si="293"/>
        <v>999533.40909090918</v>
      </c>
      <c r="AB967" s="22">
        <f t="shared" si="294"/>
        <v>0</v>
      </c>
      <c r="AC967" s="22">
        <f t="shared" si="295"/>
        <v>0</v>
      </c>
      <c r="AD967" s="22">
        <f t="shared" si="296"/>
        <v>0</v>
      </c>
      <c r="AE967" s="22">
        <f t="shared" si="297"/>
        <v>0</v>
      </c>
      <c r="AF967" s="22">
        <f t="shared" si="298"/>
        <v>0</v>
      </c>
      <c r="AG967" s="22">
        <f t="shared" si="299"/>
        <v>0</v>
      </c>
      <c r="AH967" s="22">
        <f t="shared" si="300"/>
        <v>0</v>
      </c>
      <c r="AI967" s="43" t="str">
        <f t="shared" si="301"/>
        <v>n/a</v>
      </c>
      <c r="AJ967" s="170" t="str">
        <f t="shared" si="285"/>
        <v>2018-19 Winter</v>
      </c>
      <c r="AK967" s="170" t="str">
        <f t="shared" si="286"/>
        <v>2018-19 Summer</v>
      </c>
      <c r="AL967" s="127">
        <v>0</v>
      </c>
    </row>
    <row r="968" spans="1:38">
      <c r="A968" s="46">
        <v>43243</v>
      </c>
      <c r="B968" s="13" t="s">
        <v>134</v>
      </c>
      <c r="C968" s="182"/>
      <c r="D968" s="182"/>
      <c r="E968" s="182"/>
      <c r="F968" s="182"/>
      <c r="G968" s="182"/>
      <c r="H968" s="182"/>
      <c r="I968" s="12">
        <f>VLOOKUP($B968,'Gas wholesale lookups'!$A$4:$L$15,'Inputs - Gas wholesale index'!I$2,FALSE)</f>
        <v>166168.27272727274</v>
      </c>
      <c r="J968" s="12">
        <f>VLOOKUP($B968,'Gas wholesale lookups'!$A$4:$L$15,'Inputs - Gas wholesale index'!J$2,FALSE)</f>
        <v>291847.5</v>
      </c>
      <c r="K968" s="12">
        <f>VLOOKUP($B968,'Gas wholesale lookups'!$A$4:$L$15,'Inputs - Gas wholesale index'!K$2,FALSE)</f>
        <v>332991.45454545453</v>
      </c>
      <c r="L968" s="12">
        <f>VLOOKUP($B968,'Gas wholesale lookups'!$A$4:$L$15,'Inputs - Gas wholesale index'!L$2,FALSE)</f>
        <v>208526.18181818182</v>
      </c>
      <c r="M968" s="12">
        <f>VLOOKUP($B968,'Gas wholesale lookups'!$A$4:$L$15,'Inputs - Gas wholesale index'!M$2,FALSE)</f>
        <v>166168.27272727274</v>
      </c>
      <c r="N968" s="12">
        <f>VLOOKUP($B968,'Gas wholesale lookups'!$A$4:$L$15,'Inputs - Gas wholesale index'!N$2,FALSE)</f>
        <v>291847.5</v>
      </c>
      <c r="O968" s="37">
        <f>VLOOKUP($B968,'Gas wholesale lookups'!$A$4:$R$15,'Inputs - Gas wholesale index'!O$2,FALSE)</f>
        <v>0</v>
      </c>
      <c r="P968" s="37">
        <f>VLOOKUP($B968,'Gas wholesale lookups'!$A$4:$R$15,'Inputs - Gas wholesale index'!P$2,FALSE)</f>
        <v>1</v>
      </c>
      <c r="Q968" s="37">
        <f>VLOOKUP($B968,'Gas wholesale lookups'!$A$4:$R$15,'Inputs - Gas wholesale index'!Q$2,FALSE)</f>
        <v>1</v>
      </c>
      <c r="R968" s="37">
        <f>VLOOKUP($B968,'Gas wholesale lookups'!$A$4:$R$15,'Inputs - Gas wholesale index'!R$2,FALSE)</f>
        <v>1</v>
      </c>
      <c r="S968" s="37">
        <f>VLOOKUP($B968,'Gas wholesale lookups'!$A$4:$R$15,'Inputs - Gas wholesale index'!S$2,FALSE)</f>
        <v>1</v>
      </c>
      <c r="T968" s="37">
        <f>VLOOKUP($B968,'Gas wholesale lookups'!$A$4:$R$15,'Inputs - Gas wholesale index'!T$2,FALSE)</f>
        <v>0</v>
      </c>
      <c r="U968" s="12">
        <f t="shared" si="287"/>
        <v>0</v>
      </c>
      <c r="V968" s="12">
        <f t="shared" si="288"/>
        <v>291847.5</v>
      </c>
      <c r="W968" s="12">
        <f t="shared" si="289"/>
        <v>332991.45454545453</v>
      </c>
      <c r="X968" s="12">
        <f t="shared" si="290"/>
        <v>208526.18181818182</v>
      </c>
      <c r="Y968" s="12">
        <f t="shared" si="291"/>
        <v>166168.27272727274</v>
      </c>
      <c r="Z968" s="12">
        <f t="shared" si="292"/>
        <v>0</v>
      </c>
      <c r="AA968" s="12">
        <f t="shared" si="293"/>
        <v>999533.40909090918</v>
      </c>
      <c r="AB968" s="22">
        <f t="shared" si="294"/>
        <v>0</v>
      </c>
      <c r="AC968" s="22">
        <f t="shared" si="295"/>
        <v>0</v>
      </c>
      <c r="AD968" s="22">
        <f t="shared" si="296"/>
        <v>0</v>
      </c>
      <c r="AE968" s="22">
        <f t="shared" si="297"/>
        <v>0</v>
      </c>
      <c r="AF968" s="22">
        <f t="shared" si="298"/>
        <v>0</v>
      </c>
      <c r="AG968" s="22">
        <f t="shared" si="299"/>
        <v>0</v>
      </c>
      <c r="AH968" s="22">
        <f t="shared" si="300"/>
        <v>0</v>
      </c>
      <c r="AI968" s="43" t="str">
        <f t="shared" si="301"/>
        <v>n/a</v>
      </c>
      <c r="AJ968" s="170" t="str">
        <f t="shared" si="285"/>
        <v>2018-19 Winter</v>
      </c>
      <c r="AK968" s="170" t="str">
        <f t="shared" si="286"/>
        <v>2018-19 Summer</v>
      </c>
      <c r="AL968" s="127">
        <v>0</v>
      </c>
    </row>
    <row r="969" spans="1:38">
      <c r="A969" s="46">
        <v>43244</v>
      </c>
      <c r="B969" s="13" t="s">
        <v>134</v>
      </c>
      <c r="C969" s="182"/>
      <c r="D969" s="182"/>
      <c r="E969" s="182"/>
      <c r="F969" s="182"/>
      <c r="G969" s="182"/>
      <c r="H969" s="182"/>
      <c r="I969" s="12">
        <f>VLOOKUP($B969,'Gas wholesale lookups'!$A$4:$L$15,'Inputs - Gas wholesale index'!I$2,FALSE)</f>
        <v>166168.27272727274</v>
      </c>
      <c r="J969" s="12">
        <f>VLOOKUP($B969,'Gas wholesale lookups'!$A$4:$L$15,'Inputs - Gas wholesale index'!J$2,FALSE)</f>
        <v>291847.5</v>
      </c>
      <c r="K969" s="12">
        <f>VLOOKUP($B969,'Gas wholesale lookups'!$A$4:$L$15,'Inputs - Gas wholesale index'!K$2,FALSE)</f>
        <v>332991.45454545453</v>
      </c>
      <c r="L969" s="12">
        <f>VLOOKUP($B969,'Gas wholesale lookups'!$A$4:$L$15,'Inputs - Gas wholesale index'!L$2,FALSE)</f>
        <v>208526.18181818182</v>
      </c>
      <c r="M969" s="12">
        <f>VLOOKUP($B969,'Gas wholesale lookups'!$A$4:$L$15,'Inputs - Gas wholesale index'!M$2,FALSE)</f>
        <v>166168.27272727274</v>
      </c>
      <c r="N969" s="12">
        <f>VLOOKUP($B969,'Gas wholesale lookups'!$A$4:$L$15,'Inputs - Gas wholesale index'!N$2,FALSE)</f>
        <v>291847.5</v>
      </c>
      <c r="O969" s="37">
        <f>VLOOKUP($B969,'Gas wholesale lookups'!$A$4:$R$15,'Inputs - Gas wholesale index'!O$2,FALSE)</f>
        <v>0</v>
      </c>
      <c r="P969" s="37">
        <f>VLOOKUP($B969,'Gas wholesale lookups'!$A$4:$R$15,'Inputs - Gas wholesale index'!P$2,FALSE)</f>
        <v>1</v>
      </c>
      <c r="Q969" s="37">
        <f>VLOOKUP($B969,'Gas wholesale lookups'!$A$4:$R$15,'Inputs - Gas wholesale index'!Q$2,FALSE)</f>
        <v>1</v>
      </c>
      <c r="R969" s="37">
        <f>VLOOKUP($B969,'Gas wholesale lookups'!$A$4:$R$15,'Inputs - Gas wholesale index'!R$2,FALSE)</f>
        <v>1</v>
      </c>
      <c r="S969" s="37">
        <f>VLOOKUP($B969,'Gas wholesale lookups'!$A$4:$R$15,'Inputs - Gas wholesale index'!S$2,FALSE)</f>
        <v>1</v>
      </c>
      <c r="T969" s="37">
        <f>VLOOKUP($B969,'Gas wholesale lookups'!$A$4:$R$15,'Inputs - Gas wholesale index'!T$2,FALSE)</f>
        <v>0</v>
      </c>
      <c r="U969" s="12">
        <f t="shared" si="287"/>
        <v>0</v>
      </c>
      <c r="V969" s="12">
        <f t="shared" si="288"/>
        <v>291847.5</v>
      </c>
      <c r="W969" s="12">
        <f t="shared" si="289"/>
        <v>332991.45454545453</v>
      </c>
      <c r="X969" s="12">
        <f t="shared" si="290"/>
        <v>208526.18181818182</v>
      </c>
      <c r="Y969" s="12">
        <f t="shared" si="291"/>
        <v>166168.27272727274</v>
      </c>
      <c r="Z969" s="12">
        <f t="shared" si="292"/>
        <v>0</v>
      </c>
      <c r="AA969" s="12">
        <f t="shared" si="293"/>
        <v>999533.40909090918</v>
      </c>
      <c r="AB969" s="22">
        <f t="shared" si="294"/>
        <v>0</v>
      </c>
      <c r="AC969" s="22">
        <f t="shared" si="295"/>
        <v>0</v>
      </c>
      <c r="AD969" s="22">
        <f t="shared" si="296"/>
        <v>0</v>
      </c>
      <c r="AE969" s="22">
        <f t="shared" si="297"/>
        <v>0</v>
      </c>
      <c r="AF969" s="22">
        <f t="shared" si="298"/>
        <v>0</v>
      </c>
      <c r="AG969" s="22">
        <f t="shared" si="299"/>
        <v>0</v>
      </c>
      <c r="AH969" s="22">
        <f t="shared" si="300"/>
        <v>0</v>
      </c>
      <c r="AI969" s="43" t="str">
        <f t="shared" si="301"/>
        <v>n/a</v>
      </c>
      <c r="AJ969" s="170" t="str">
        <f t="shared" si="285"/>
        <v>2018-19 Winter</v>
      </c>
      <c r="AK969" s="170" t="str">
        <f t="shared" si="286"/>
        <v>2018-19 Summer</v>
      </c>
      <c r="AL969" s="127">
        <v>0</v>
      </c>
    </row>
    <row r="970" spans="1:38">
      <c r="A970" s="46">
        <v>43245</v>
      </c>
      <c r="B970" s="13" t="s">
        <v>134</v>
      </c>
      <c r="C970" s="182"/>
      <c r="D970" s="182"/>
      <c r="E970" s="182"/>
      <c r="F970" s="182"/>
      <c r="G970" s="182"/>
      <c r="H970" s="182"/>
      <c r="I970" s="12">
        <f>VLOOKUP($B970,'Gas wholesale lookups'!$A$4:$L$15,'Inputs - Gas wholesale index'!I$2,FALSE)</f>
        <v>166168.27272727274</v>
      </c>
      <c r="J970" s="12">
        <f>VLOOKUP($B970,'Gas wholesale lookups'!$A$4:$L$15,'Inputs - Gas wholesale index'!J$2,FALSE)</f>
        <v>291847.5</v>
      </c>
      <c r="K970" s="12">
        <f>VLOOKUP($B970,'Gas wholesale lookups'!$A$4:$L$15,'Inputs - Gas wholesale index'!K$2,FALSE)</f>
        <v>332991.45454545453</v>
      </c>
      <c r="L970" s="12">
        <f>VLOOKUP($B970,'Gas wholesale lookups'!$A$4:$L$15,'Inputs - Gas wholesale index'!L$2,FALSE)</f>
        <v>208526.18181818182</v>
      </c>
      <c r="M970" s="12">
        <f>VLOOKUP($B970,'Gas wholesale lookups'!$A$4:$L$15,'Inputs - Gas wholesale index'!M$2,FALSE)</f>
        <v>166168.27272727274</v>
      </c>
      <c r="N970" s="12">
        <f>VLOOKUP($B970,'Gas wholesale lookups'!$A$4:$L$15,'Inputs - Gas wholesale index'!N$2,FALSE)</f>
        <v>291847.5</v>
      </c>
      <c r="O970" s="37">
        <f>VLOOKUP($B970,'Gas wholesale lookups'!$A$4:$R$15,'Inputs - Gas wholesale index'!O$2,FALSE)</f>
        <v>0</v>
      </c>
      <c r="P970" s="37">
        <f>VLOOKUP($B970,'Gas wholesale lookups'!$A$4:$R$15,'Inputs - Gas wholesale index'!P$2,FALSE)</f>
        <v>1</v>
      </c>
      <c r="Q970" s="37">
        <f>VLOOKUP($B970,'Gas wholesale lookups'!$A$4:$R$15,'Inputs - Gas wholesale index'!Q$2,FALSE)</f>
        <v>1</v>
      </c>
      <c r="R970" s="37">
        <f>VLOOKUP($B970,'Gas wholesale lookups'!$A$4:$R$15,'Inputs - Gas wholesale index'!R$2,FALSE)</f>
        <v>1</v>
      </c>
      <c r="S970" s="37">
        <f>VLOOKUP($B970,'Gas wholesale lookups'!$A$4:$R$15,'Inputs - Gas wholesale index'!S$2,FALSE)</f>
        <v>1</v>
      </c>
      <c r="T970" s="37">
        <f>VLOOKUP($B970,'Gas wholesale lookups'!$A$4:$R$15,'Inputs - Gas wholesale index'!T$2,FALSE)</f>
        <v>0</v>
      </c>
      <c r="U970" s="12">
        <f t="shared" si="287"/>
        <v>0</v>
      </c>
      <c r="V970" s="12">
        <f t="shared" si="288"/>
        <v>291847.5</v>
      </c>
      <c r="W970" s="12">
        <f t="shared" si="289"/>
        <v>332991.45454545453</v>
      </c>
      <c r="X970" s="12">
        <f t="shared" si="290"/>
        <v>208526.18181818182</v>
      </c>
      <c r="Y970" s="12">
        <f t="shared" si="291"/>
        <v>166168.27272727274</v>
      </c>
      <c r="Z970" s="12">
        <f t="shared" si="292"/>
        <v>0</v>
      </c>
      <c r="AA970" s="12">
        <f t="shared" si="293"/>
        <v>999533.40909090918</v>
      </c>
      <c r="AB970" s="22">
        <f t="shared" si="294"/>
        <v>0</v>
      </c>
      <c r="AC970" s="22">
        <f t="shared" si="295"/>
        <v>0</v>
      </c>
      <c r="AD970" s="22">
        <f t="shared" si="296"/>
        <v>0</v>
      </c>
      <c r="AE970" s="22">
        <f t="shared" si="297"/>
        <v>0</v>
      </c>
      <c r="AF970" s="22">
        <f t="shared" si="298"/>
        <v>0</v>
      </c>
      <c r="AG970" s="22">
        <f t="shared" si="299"/>
        <v>0</v>
      </c>
      <c r="AH970" s="22">
        <f t="shared" si="300"/>
        <v>0</v>
      </c>
      <c r="AI970" s="43" t="str">
        <f t="shared" si="301"/>
        <v>n/a</v>
      </c>
      <c r="AJ970" s="170" t="str">
        <f t="shared" si="285"/>
        <v>2018-19 Winter</v>
      </c>
      <c r="AK970" s="170" t="str">
        <f t="shared" si="286"/>
        <v>2018-19 Summer</v>
      </c>
      <c r="AL970" s="127">
        <v>0</v>
      </c>
    </row>
    <row r="971" spans="1:38">
      <c r="A971" s="46">
        <v>43249</v>
      </c>
      <c r="B971" s="13" t="s">
        <v>134</v>
      </c>
      <c r="C971" s="182"/>
      <c r="D971" s="182"/>
      <c r="E971" s="182"/>
      <c r="F971" s="182"/>
      <c r="G971" s="182"/>
      <c r="H971" s="182"/>
      <c r="I971" s="12">
        <f>VLOOKUP($B971,'Gas wholesale lookups'!$A$4:$L$15,'Inputs - Gas wholesale index'!I$2,FALSE)</f>
        <v>166168.27272727274</v>
      </c>
      <c r="J971" s="12">
        <f>VLOOKUP($B971,'Gas wholesale lookups'!$A$4:$L$15,'Inputs - Gas wholesale index'!J$2,FALSE)</f>
        <v>291847.5</v>
      </c>
      <c r="K971" s="12">
        <f>VLOOKUP($B971,'Gas wholesale lookups'!$A$4:$L$15,'Inputs - Gas wholesale index'!K$2,FALSE)</f>
        <v>332991.45454545453</v>
      </c>
      <c r="L971" s="12">
        <f>VLOOKUP($B971,'Gas wholesale lookups'!$A$4:$L$15,'Inputs - Gas wholesale index'!L$2,FALSE)</f>
        <v>208526.18181818182</v>
      </c>
      <c r="M971" s="12">
        <f>VLOOKUP($B971,'Gas wholesale lookups'!$A$4:$L$15,'Inputs - Gas wholesale index'!M$2,FALSE)</f>
        <v>166168.27272727274</v>
      </c>
      <c r="N971" s="12">
        <f>VLOOKUP($B971,'Gas wholesale lookups'!$A$4:$L$15,'Inputs - Gas wholesale index'!N$2,FALSE)</f>
        <v>291847.5</v>
      </c>
      <c r="O971" s="37">
        <f>VLOOKUP($B971,'Gas wholesale lookups'!$A$4:$R$15,'Inputs - Gas wholesale index'!O$2,FALSE)</f>
        <v>0</v>
      </c>
      <c r="P971" s="37">
        <f>VLOOKUP($B971,'Gas wholesale lookups'!$A$4:$R$15,'Inputs - Gas wholesale index'!P$2,FALSE)</f>
        <v>1</v>
      </c>
      <c r="Q971" s="37">
        <f>VLOOKUP($B971,'Gas wholesale lookups'!$A$4:$R$15,'Inputs - Gas wholesale index'!Q$2,FALSE)</f>
        <v>1</v>
      </c>
      <c r="R971" s="37">
        <f>VLOOKUP($B971,'Gas wholesale lookups'!$A$4:$R$15,'Inputs - Gas wholesale index'!R$2,FALSE)</f>
        <v>1</v>
      </c>
      <c r="S971" s="37">
        <f>VLOOKUP($B971,'Gas wholesale lookups'!$A$4:$R$15,'Inputs - Gas wholesale index'!S$2,FALSE)</f>
        <v>1</v>
      </c>
      <c r="T971" s="37">
        <f>VLOOKUP($B971,'Gas wholesale lookups'!$A$4:$R$15,'Inputs - Gas wholesale index'!T$2,FALSE)</f>
        <v>0</v>
      </c>
      <c r="U971" s="12">
        <f t="shared" si="287"/>
        <v>0</v>
      </c>
      <c r="V971" s="12">
        <f t="shared" si="288"/>
        <v>291847.5</v>
      </c>
      <c r="W971" s="12">
        <f t="shared" si="289"/>
        <v>332991.45454545453</v>
      </c>
      <c r="X971" s="12">
        <f t="shared" si="290"/>
        <v>208526.18181818182</v>
      </c>
      <c r="Y971" s="12">
        <f t="shared" si="291"/>
        <v>166168.27272727274</v>
      </c>
      <c r="Z971" s="12">
        <f t="shared" si="292"/>
        <v>0</v>
      </c>
      <c r="AA971" s="12">
        <f t="shared" si="293"/>
        <v>999533.40909090918</v>
      </c>
      <c r="AB971" s="22">
        <f t="shared" si="294"/>
        <v>0</v>
      </c>
      <c r="AC971" s="22">
        <f t="shared" si="295"/>
        <v>0</v>
      </c>
      <c r="AD971" s="22">
        <f t="shared" si="296"/>
        <v>0</v>
      </c>
      <c r="AE971" s="22">
        <f t="shared" si="297"/>
        <v>0</v>
      </c>
      <c r="AF971" s="22">
        <f t="shared" si="298"/>
        <v>0</v>
      </c>
      <c r="AG971" s="22">
        <f t="shared" si="299"/>
        <v>0</v>
      </c>
      <c r="AH971" s="22">
        <f t="shared" si="300"/>
        <v>0</v>
      </c>
      <c r="AI971" s="43" t="str">
        <f t="shared" si="301"/>
        <v>n/a</v>
      </c>
      <c r="AJ971" s="170" t="str">
        <f t="shared" si="285"/>
        <v>2018-19 Winter</v>
      </c>
      <c r="AK971" s="170" t="str">
        <f t="shared" si="286"/>
        <v>2018-19 Summer</v>
      </c>
      <c r="AL971" s="127">
        <v>0</v>
      </c>
    </row>
    <row r="972" spans="1:38">
      <c r="A972" s="46">
        <v>43250</v>
      </c>
      <c r="B972" s="13" t="s">
        <v>134</v>
      </c>
      <c r="C972" s="182"/>
      <c r="D972" s="182"/>
      <c r="E972" s="182"/>
      <c r="F972" s="182"/>
      <c r="G972" s="182"/>
      <c r="H972" s="182"/>
      <c r="I972" s="12">
        <f>VLOOKUP($B972,'Gas wholesale lookups'!$A$4:$L$15,'Inputs - Gas wholesale index'!I$2,FALSE)</f>
        <v>166168.27272727274</v>
      </c>
      <c r="J972" s="12">
        <f>VLOOKUP($B972,'Gas wholesale lookups'!$A$4:$L$15,'Inputs - Gas wholesale index'!J$2,FALSE)</f>
        <v>291847.5</v>
      </c>
      <c r="K972" s="12">
        <f>VLOOKUP($B972,'Gas wholesale lookups'!$A$4:$L$15,'Inputs - Gas wholesale index'!K$2,FALSE)</f>
        <v>332991.45454545453</v>
      </c>
      <c r="L972" s="12">
        <f>VLOOKUP($B972,'Gas wholesale lookups'!$A$4:$L$15,'Inputs - Gas wholesale index'!L$2,FALSE)</f>
        <v>208526.18181818182</v>
      </c>
      <c r="M972" s="12">
        <f>VLOOKUP($B972,'Gas wholesale lookups'!$A$4:$L$15,'Inputs - Gas wholesale index'!M$2,FALSE)</f>
        <v>166168.27272727274</v>
      </c>
      <c r="N972" s="12">
        <f>VLOOKUP($B972,'Gas wholesale lookups'!$A$4:$L$15,'Inputs - Gas wholesale index'!N$2,FALSE)</f>
        <v>291847.5</v>
      </c>
      <c r="O972" s="37">
        <f>VLOOKUP($B972,'Gas wholesale lookups'!$A$4:$R$15,'Inputs - Gas wholesale index'!O$2,FALSE)</f>
        <v>0</v>
      </c>
      <c r="P972" s="37">
        <f>VLOOKUP($B972,'Gas wholesale lookups'!$A$4:$R$15,'Inputs - Gas wholesale index'!P$2,FALSE)</f>
        <v>1</v>
      </c>
      <c r="Q972" s="37">
        <f>VLOOKUP($B972,'Gas wholesale lookups'!$A$4:$R$15,'Inputs - Gas wholesale index'!Q$2,FALSE)</f>
        <v>1</v>
      </c>
      <c r="R972" s="37">
        <f>VLOOKUP($B972,'Gas wholesale lookups'!$A$4:$R$15,'Inputs - Gas wholesale index'!R$2,FALSE)</f>
        <v>1</v>
      </c>
      <c r="S972" s="37">
        <f>VLOOKUP($B972,'Gas wholesale lookups'!$A$4:$R$15,'Inputs - Gas wholesale index'!S$2,FALSE)</f>
        <v>1</v>
      </c>
      <c r="T972" s="37">
        <f>VLOOKUP($B972,'Gas wholesale lookups'!$A$4:$R$15,'Inputs - Gas wholesale index'!T$2,FALSE)</f>
        <v>0</v>
      </c>
      <c r="U972" s="12">
        <f t="shared" si="287"/>
        <v>0</v>
      </c>
      <c r="V972" s="12">
        <f t="shared" si="288"/>
        <v>291847.5</v>
      </c>
      <c r="W972" s="12">
        <f t="shared" si="289"/>
        <v>332991.45454545453</v>
      </c>
      <c r="X972" s="12">
        <f t="shared" si="290"/>
        <v>208526.18181818182</v>
      </c>
      <c r="Y972" s="12">
        <f t="shared" si="291"/>
        <v>166168.27272727274</v>
      </c>
      <c r="Z972" s="12">
        <f t="shared" si="292"/>
        <v>0</v>
      </c>
      <c r="AA972" s="12">
        <f t="shared" si="293"/>
        <v>999533.40909090918</v>
      </c>
      <c r="AB972" s="22">
        <f t="shared" si="294"/>
        <v>0</v>
      </c>
      <c r="AC972" s="22">
        <f t="shared" si="295"/>
        <v>0</v>
      </c>
      <c r="AD972" s="22">
        <f t="shared" si="296"/>
        <v>0</v>
      </c>
      <c r="AE972" s="22">
        <f t="shared" si="297"/>
        <v>0</v>
      </c>
      <c r="AF972" s="22">
        <f t="shared" si="298"/>
        <v>0</v>
      </c>
      <c r="AG972" s="22">
        <f t="shared" si="299"/>
        <v>0</v>
      </c>
      <c r="AH972" s="22">
        <f t="shared" si="300"/>
        <v>0</v>
      </c>
      <c r="AI972" s="43" t="str">
        <f t="shared" si="301"/>
        <v>n/a</v>
      </c>
      <c r="AJ972" s="170" t="str">
        <f t="shared" si="285"/>
        <v>2018-19 Winter</v>
      </c>
      <c r="AK972" s="170" t="str">
        <f t="shared" si="286"/>
        <v>2018-19 Summer</v>
      </c>
      <c r="AL972" s="127">
        <v>0</v>
      </c>
    </row>
    <row r="973" spans="1:38">
      <c r="A973" s="46">
        <v>43251</v>
      </c>
      <c r="B973" s="13" t="s">
        <v>134</v>
      </c>
      <c r="C973" s="182"/>
      <c r="D973" s="182"/>
      <c r="E973" s="182"/>
      <c r="F973" s="182"/>
      <c r="G973" s="182"/>
      <c r="H973" s="182"/>
      <c r="I973" s="12">
        <f>VLOOKUP($B973,'Gas wholesale lookups'!$A$4:$L$15,'Inputs - Gas wholesale index'!I$2,FALSE)</f>
        <v>166168.27272727274</v>
      </c>
      <c r="J973" s="12">
        <f>VLOOKUP($B973,'Gas wholesale lookups'!$A$4:$L$15,'Inputs - Gas wholesale index'!J$2,FALSE)</f>
        <v>291847.5</v>
      </c>
      <c r="K973" s="12">
        <f>VLOOKUP($B973,'Gas wholesale lookups'!$A$4:$L$15,'Inputs - Gas wholesale index'!K$2,FALSE)</f>
        <v>332991.45454545453</v>
      </c>
      <c r="L973" s="12">
        <f>VLOOKUP($B973,'Gas wholesale lookups'!$A$4:$L$15,'Inputs - Gas wholesale index'!L$2,FALSE)</f>
        <v>208526.18181818182</v>
      </c>
      <c r="M973" s="12">
        <f>VLOOKUP($B973,'Gas wholesale lookups'!$A$4:$L$15,'Inputs - Gas wholesale index'!M$2,FALSE)</f>
        <v>166168.27272727274</v>
      </c>
      <c r="N973" s="12">
        <f>VLOOKUP($B973,'Gas wholesale lookups'!$A$4:$L$15,'Inputs - Gas wholesale index'!N$2,FALSE)</f>
        <v>291847.5</v>
      </c>
      <c r="O973" s="37">
        <f>VLOOKUP($B973,'Gas wholesale lookups'!$A$4:$R$15,'Inputs - Gas wholesale index'!O$2,FALSE)</f>
        <v>0</v>
      </c>
      <c r="P973" s="37">
        <f>VLOOKUP($B973,'Gas wholesale lookups'!$A$4:$R$15,'Inputs - Gas wholesale index'!P$2,FALSE)</f>
        <v>1</v>
      </c>
      <c r="Q973" s="37">
        <f>VLOOKUP($B973,'Gas wholesale lookups'!$A$4:$R$15,'Inputs - Gas wholesale index'!Q$2,FALSE)</f>
        <v>1</v>
      </c>
      <c r="R973" s="37">
        <f>VLOOKUP($B973,'Gas wholesale lookups'!$A$4:$R$15,'Inputs - Gas wholesale index'!R$2,FALSE)</f>
        <v>1</v>
      </c>
      <c r="S973" s="37">
        <f>VLOOKUP($B973,'Gas wholesale lookups'!$A$4:$R$15,'Inputs - Gas wholesale index'!S$2,FALSE)</f>
        <v>1</v>
      </c>
      <c r="T973" s="37">
        <f>VLOOKUP($B973,'Gas wholesale lookups'!$A$4:$R$15,'Inputs - Gas wholesale index'!T$2,FALSE)</f>
        <v>0</v>
      </c>
      <c r="U973" s="12">
        <f t="shared" si="287"/>
        <v>0</v>
      </c>
      <c r="V973" s="12">
        <f t="shared" si="288"/>
        <v>291847.5</v>
      </c>
      <c r="W973" s="12">
        <f t="shared" si="289"/>
        <v>332991.45454545453</v>
      </c>
      <c r="X973" s="12">
        <f t="shared" si="290"/>
        <v>208526.18181818182</v>
      </c>
      <c r="Y973" s="12">
        <f t="shared" si="291"/>
        <v>166168.27272727274</v>
      </c>
      <c r="Z973" s="12">
        <f t="shared" si="292"/>
        <v>0</v>
      </c>
      <c r="AA973" s="12">
        <f t="shared" si="293"/>
        <v>999533.40909090918</v>
      </c>
      <c r="AB973" s="22">
        <f t="shared" si="294"/>
        <v>0</v>
      </c>
      <c r="AC973" s="22">
        <f t="shared" si="295"/>
        <v>0</v>
      </c>
      <c r="AD973" s="22">
        <f t="shared" si="296"/>
        <v>0</v>
      </c>
      <c r="AE973" s="22">
        <f t="shared" si="297"/>
        <v>0</v>
      </c>
      <c r="AF973" s="22">
        <f t="shared" si="298"/>
        <v>0</v>
      </c>
      <c r="AG973" s="22">
        <f t="shared" si="299"/>
        <v>0</v>
      </c>
      <c r="AH973" s="22">
        <f t="shared" si="300"/>
        <v>0</v>
      </c>
      <c r="AI973" s="43" t="str">
        <f t="shared" si="301"/>
        <v>n/a</v>
      </c>
      <c r="AJ973" s="170" t="str">
        <f t="shared" si="285"/>
        <v>2018-19 Winter</v>
      </c>
      <c r="AK973" s="170" t="str">
        <f t="shared" si="286"/>
        <v>2018-19 Summer</v>
      </c>
      <c r="AL973" s="127">
        <v>0</v>
      </c>
    </row>
    <row r="974" spans="1:38">
      <c r="A974" s="46">
        <v>43252</v>
      </c>
      <c r="B974" s="13" t="s">
        <v>135</v>
      </c>
      <c r="C974" s="182"/>
      <c r="D974" s="182"/>
      <c r="E974" s="182"/>
      <c r="F974" s="182"/>
      <c r="G974" s="182"/>
      <c r="H974" s="182"/>
      <c r="I974" s="12">
        <f>VLOOKUP($B974,'Gas wholesale lookups'!$A$4:$L$15,'Inputs - Gas wholesale index'!I$2,FALSE)</f>
        <v>166168.27272727274</v>
      </c>
      <c r="J974" s="12">
        <f>VLOOKUP($B974,'Gas wholesale lookups'!$A$4:$L$15,'Inputs - Gas wholesale index'!J$2,FALSE)</f>
        <v>291847.5</v>
      </c>
      <c r="K974" s="12">
        <f>VLOOKUP($B974,'Gas wholesale lookups'!$A$4:$L$15,'Inputs - Gas wholesale index'!K$2,FALSE)</f>
        <v>332991.45454545453</v>
      </c>
      <c r="L974" s="12">
        <f>VLOOKUP($B974,'Gas wholesale lookups'!$A$4:$L$15,'Inputs - Gas wholesale index'!L$2,FALSE)</f>
        <v>208526.18181818182</v>
      </c>
      <c r="M974" s="12">
        <f>VLOOKUP($B974,'Gas wholesale lookups'!$A$4:$L$15,'Inputs - Gas wholesale index'!M$2,FALSE)</f>
        <v>166168.27272727274</v>
      </c>
      <c r="N974" s="12">
        <f>VLOOKUP($B974,'Gas wholesale lookups'!$A$4:$L$15,'Inputs - Gas wholesale index'!N$2,FALSE)</f>
        <v>291847.5</v>
      </c>
      <c r="O974" s="37">
        <f>VLOOKUP($B974,'Gas wholesale lookups'!$A$4:$R$15,'Inputs - Gas wholesale index'!O$2,FALSE)</f>
        <v>0</v>
      </c>
      <c r="P974" s="37">
        <f>VLOOKUP($B974,'Gas wholesale lookups'!$A$4:$R$15,'Inputs - Gas wholesale index'!P$2,FALSE)</f>
        <v>1</v>
      </c>
      <c r="Q974" s="37">
        <f>VLOOKUP($B974,'Gas wholesale lookups'!$A$4:$R$15,'Inputs - Gas wholesale index'!Q$2,FALSE)</f>
        <v>1</v>
      </c>
      <c r="R974" s="37">
        <f>VLOOKUP($B974,'Gas wholesale lookups'!$A$4:$R$15,'Inputs - Gas wholesale index'!R$2,FALSE)</f>
        <v>1</v>
      </c>
      <c r="S974" s="37">
        <f>VLOOKUP($B974,'Gas wholesale lookups'!$A$4:$R$15,'Inputs - Gas wholesale index'!S$2,FALSE)</f>
        <v>1</v>
      </c>
      <c r="T974" s="37">
        <f>VLOOKUP($B974,'Gas wholesale lookups'!$A$4:$R$15,'Inputs - Gas wholesale index'!T$2,FALSE)</f>
        <v>0</v>
      </c>
      <c r="U974" s="12">
        <f t="shared" si="287"/>
        <v>0</v>
      </c>
      <c r="V974" s="12">
        <f t="shared" si="288"/>
        <v>291847.5</v>
      </c>
      <c r="W974" s="12">
        <f t="shared" si="289"/>
        <v>332991.45454545453</v>
      </c>
      <c r="X974" s="12">
        <f t="shared" si="290"/>
        <v>208526.18181818182</v>
      </c>
      <c r="Y974" s="12">
        <f t="shared" si="291"/>
        <v>166168.27272727274</v>
      </c>
      <c r="Z974" s="12">
        <f t="shared" si="292"/>
        <v>0</v>
      </c>
      <c r="AA974" s="12">
        <f t="shared" si="293"/>
        <v>999533.40909090918</v>
      </c>
      <c r="AB974" s="22">
        <f t="shared" si="294"/>
        <v>0</v>
      </c>
      <c r="AC974" s="22">
        <f t="shared" si="295"/>
        <v>0</v>
      </c>
      <c r="AD974" s="22">
        <f t="shared" si="296"/>
        <v>0</v>
      </c>
      <c r="AE974" s="22">
        <f t="shared" si="297"/>
        <v>0</v>
      </c>
      <c r="AF974" s="22">
        <f t="shared" si="298"/>
        <v>0</v>
      </c>
      <c r="AG974" s="22">
        <f t="shared" si="299"/>
        <v>0</v>
      </c>
      <c r="AH974" s="22">
        <f t="shared" si="300"/>
        <v>0</v>
      </c>
      <c r="AI974" s="43" t="str">
        <f t="shared" si="301"/>
        <v>n/a</v>
      </c>
      <c r="AJ974" s="170" t="str">
        <f t="shared" si="285"/>
        <v>2018-19 Winter</v>
      </c>
      <c r="AK974" s="170" t="str">
        <f t="shared" si="286"/>
        <v>2018-19 Summer</v>
      </c>
      <c r="AL974" s="127">
        <v>0</v>
      </c>
    </row>
    <row r="975" spans="1:38">
      <c r="A975" s="46">
        <v>43255</v>
      </c>
      <c r="B975" s="13" t="s">
        <v>135</v>
      </c>
      <c r="C975" s="182"/>
      <c r="D975" s="182"/>
      <c r="E975" s="182"/>
      <c r="F975" s="182"/>
      <c r="G975" s="182"/>
      <c r="H975" s="182"/>
      <c r="I975" s="12">
        <f>VLOOKUP($B975,'Gas wholesale lookups'!$A$4:$L$15,'Inputs - Gas wholesale index'!I$2,FALSE)</f>
        <v>166168.27272727274</v>
      </c>
      <c r="J975" s="12">
        <f>VLOOKUP($B975,'Gas wholesale lookups'!$A$4:$L$15,'Inputs - Gas wholesale index'!J$2,FALSE)</f>
        <v>291847.5</v>
      </c>
      <c r="K975" s="12">
        <f>VLOOKUP($B975,'Gas wholesale lookups'!$A$4:$L$15,'Inputs - Gas wholesale index'!K$2,FALSE)</f>
        <v>332991.45454545453</v>
      </c>
      <c r="L975" s="12">
        <f>VLOOKUP($B975,'Gas wholesale lookups'!$A$4:$L$15,'Inputs - Gas wholesale index'!L$2,FALSE)</f>
        <v>208526.18181818182</v>
      </c>
      <c r="M975" s="12">
        <f>VLOOKUP($B975,'Gas wholesale lookups'!$A$4:$L$15,'Inputs - Gas wholesale index'!M$2,FALSE)</f>
        <v>166168.27272727274</v>
      </c>
      <c r="N975" s="12">
        <f>VLOOKUP($B975,'Gas wholesale lookups'!$A$4:$L$15,'Inputs - Gas wholesale index'!N$2,FALSE)</f>
        <v>291847.5</v>
      </c>
      <c r="O975" s="37">
        <f>VLOOKUP($B975,'Gas wholesale lookups'!$A$4:$R$15,'Inputs - Gas wholesale index'!O$2,FALSE)</f>
        <v>0</v>
      </c>
      <c r="P975" s="37">
        <f>VLOOKUP($B975,'Gas wholesale lookups'!$A$4:$R$15,'Inputs - Gas wholesale index'!P$2,FALSE)</f>
        <v>1</v>
      </c>
      <c r="Q975" s="37">
        <f>VLOOKUP($B975,'Gas wholesale lookups'!$A$4:$R$15,'Inputs - Gas wholesale index'!Q$2,FALSE)</f>
        <v>1</v>
      </c>
      <c r="R975" s="37">
        <f>VLOOKUP($B975,'Gas wholesale lookups'!$A$4:$R$15,'Inputs - Gas wholesale index'!R$2,FALSE)</f>
        <v>1</v>
      </c>
      <c r="S975" s="37">
        <f>VLOOKUP($B975,'Gas wholesale lookups'!$A$4:$R$15,'Inputs - Gas wholesale index'!S$2,FALSE)</f>
        <v>1</v>
      </c>
      <c r="T975" s="37">
        <f>VLOOKUP($B975,'Gas wholesale lookups'!$A$4:$R$15,'Inputs - Gas wholesale index'!T$2,FALSE)</f>
        <v>0</v>
      </c>
      <c r="U975" s="12">
        <f t="shared" si="287"/>
        <v>0</v>
      </c>
      <c r="V975" s="12">
        <f t="shared" si="288"/>
        <v>291847.5</v>
      </c>
      <c r="W975" s="12">
        <f t="shared" si="289"/>
        <v>332991.45454545453</v>
      </c>
      <c r="X975" s="12">
        <f t="shared" si="290"/>
        <v>208526.18181818182</v>
      </c>
      <c r="Y975" s="12">
        <f t="shared" si="291"/>
        <v>166168.27272727274</v>
      </c>
      <c r="Z975" s="12">
        <f t="shared" si="292"/>
        <v>0</v>
      </c>
      <c r="AA975" s="12">
        <f t="shared" si="293"/>
        <v>999533.40909090918</v>
      </c>
      <c r="AB975" s="22">
        <f t="shared" si="294"/>
        <v>0</v>
      </c>
      <c r="AC975" s="22">
        <f t="shared" si="295"/>
        <v>0</v>
      </c>
      <c r="AD975" s="22">
        <f t="shared" si="296"/>
        <v>0</v>
      </c>
      <c r="AE975" s="22">
        <f t="shared" si="297"/>
        <v>0</v>
      </c>
      <c r="AF975" s="22">
        <f t="shared" si="298"/>
        <v>0</v>
      </c>
      <c r="AG975" s="22">
        <f t="shared" si="299"/>
        <v>0</v>
      </c>
      <c r="AH975" s="22">
        <f t="shared" si="300"/>
        <v>0</v>
      </c>
      <c r="AI975" s="43" t="str">
        <f t="shared" si="301"/>
        <v>n/a</v>
      </c>
      <c r="AJ975" s="170" t="str">
        <f t="shared" si="285"/>
        <v>2018-19 Winter</v>
      </c>
      <c r="AK975" s="170" t="str">
        <f t="shared" si="286"/>
        <v>2018-19 Summer</v>
      </c>
      <c r="AL975" s="127">
        <v>0</v>
      </c>
    </row>
    <row r="976" spans="1:38">
      <c r="A976" s="46">
        <v>43256</v>
      </c>
      <c r="B976" s="13" t="s">
        <v>135</v>
      </c>
      <c r="C976" s="182"/>
      <c r="D976" s="182"/>
      <c r="E976" s="182"/>
      <c r="F976" s="182"/>
      <c r="G976" s="182"/>
      <c r="H976" s="182"/>
      <c r="I976" s="12">
        <f>VLOOKUP($B976,'Gas wholesale lookups'!$A$4:$L$15,'Inputs - Gas wholesale index'!I$2,FALSE)</f>
        <v>166168.27272727274</v>
      </c>
      <c r="J976" s="12">
        <f>VLOOKUP($B976,'Gas wholesale lookups'!$A$4:$L$15,'Inputs - Gas wholesale index'!J$2,FALSE)</f>
        <v>291847.5</v>
      </c>
      <c r="K976" s="12">
        <f>VLOOKUP($B976,'Gas wholesale lookups'!$A$4:$L$15,'Inputs - Gas wholesale index'!K$2,FALSE)</f>
        <v>332991.45454545453</v>
      </c>
      <c r="L976" s="12">
        <f>VLOOKUP($B976,'Gas wholesale lookups'!$A$4:$L$15,'Inputs - Gas wholesale index'!L$2,FALSE)</f>
        <v>208526.18181818182</v>
      </c>
      <c r="M976" s="12">
        <f>VLOOKUP($B976,'Gas wholesale lookups'!$A$4:$L$15,'Inputs - Gas wholesale index'!M$2,FALSE)</f>
        <v>166168.27272727274</v>
      </c>
      <c r="N976" s="12">
        <f>VLOOKUP($B976,'Gas wholesale lookups'!$A$4:$L$15,'Inputs - Gas wholesale index'!N$2,FALSE)</f>
        <v>291847.5</v>
      </c>
      <c r="O976" s="37">
        <f>VLOOKUP($B976,'Gas wholesale lookups'!$A$4:$R$15,'Inputs - Gas wholesale index'!O$2,FALSE)</f>
        <v>0</v>
      </c>
      <c r="P976" s="37">
        <f>VLOOKUP($B976,'Gas wholesale lookups'!$A$4:$R$15,'Inputs - Gas wholesale index'!P$2,FALSE)</f>
        <v>1</v>
      </c>
      <c r="Q976" s="37">
        <f>VLOOKUP($B976,'Gas wholesale lookups'!$A$4:$R$15,'Inputs - Gas wholesale index'!Q$2,FALSE)</f>
        <v>1</v>
      </c>
      <c r="R976" s="37">
        <f>VLOOKUP($B976,'Gas wholesale lookups'!$A$4:$R$15,'Inputs - Gas wholesale index'!R$2,FALSE)</f>
        <v>1</v>
      </c>
      <c r="S976" s="37">
        <f>VLOOKUP($B976,'Gas wholesale lookups'!$A$4:$R$15,'Inputs - Gas wholesale index'!S$2,FALSE)</f>
        <v>1</v>
      </c>
      <c r="T976" s="37">
        <f>VLOOKUP($B976,'Gas wholesale lookups'!$A$4:$R$15,'Inputs - Gas wholesale index'!T$2,FALSE)</f>
        <v>0</v>
      </c>
      <c r="U976" s="12">
        <f t="shared" si="287"/>
        <v>0</v>
      </c>
      <c r="V976" s="12">
        <f t="shared" si="288"/>
        <v>291847.5</v>
      </c>
      <c r="W976" s="12">
        <f t="shared" si="289"/>
        <v>332991.45454545453</v>
      </c>
      <c r="X976" s="12">
        <f t="shared" si="290"/>
        <v>208526.18181818182</v>
      </c>
      <c r="Y976" s="12">
        <f t="shared" si="291"/>
        <v>166168.27272727274</v>
      </c>
      <c r="Z976" s="12">
        <f t="shared" si="292"/>
        <v>0</v>
      </c>
      <c r="AA976" s="12">
        <f t="shared" si="293"/>
        <v>999533.40909090918</v>
      </c>
      <c r="AB976" s="22">
        <f t="shared" si="294"/>
        <v>0</v>
      </c>
      <c r="AC976" s="22">
        <f t="shared" si="295"/>
        <v>0</v>
      </c>
      <c r="AD976" s="22">
        <f t="shared" si="296"/>
        <v>0</v>
      </c>
      <c r="AE976" s="22">
        <f t="shared" si="297"/>
        <v>0</v>
      </c>
      <c r="AF976" s="22">
        <f t="shared" si="298"/>
        <v>0</v>
      </c>
      <c r="AG976" s="22">
        <f t="shared" si="299"/>
        <v>0</v>
      </c>
      <c r="AH976" s="22">
        <f t="shared" si="300"/>
        <v>0</v>
      </c>
      <c r="AI976" s="43" t="str">
        <f t="shared" si="301"/>
        <v>n/a</v>
      </c>
      <c r="AJ976" s="170" t="str">
        <f t="shared" si="285"/>
        <v>2018-19 Winter</v>
      </c>
      <c r="AK976" s="170" t="str">
        <f t="shared" si="286"/>
        <v>2018-19 Summer</v>
      </c>
      <c r="AL976" s="127">
        <v>0</v>
      </c>
    </row>
    <row r="977" spans="1:38">
      <c r="A977" s="46">
        <v>43257</v>
      </c>
      <c r="B977" s="13" t="s">
        <v>135</v>
      </c>
      <c r="C977" s="182"/>
      <c r="D977" s="182"/>
      <c r="E977" s="182"/>
      <c r="F977" s="182"/>
      <c r="G977" s="182"/>
      <c r="H977" s="182"/>
      <c r="I977" s="12">
        <f>VLOOKUP($B977,'Gas wholesale lookups'!$A$4:$L$15,'Inputs - Gas wholesale index'!I$2,FALSE)</f>
        <v>166168.27272727274</v>
      </c>
      <c r="J977" s="12">
        <f>VLOOKUP($B977,'Gas wholesale lookups'!$A$4:$L$15,'Inputs - Gas wholesale index'!J$2,FALSE)</f>
        <v>291847.5</v>
      </c>
      <c r="K977" s="12">
        <f>VLOOKUP($B977,'Gas wholesale lookups'!$A$4:$L$15,'Inputs - Gas wholesale index'!K$2,FALSE)</f>
        <v>332991.45454545453</v>
      </c>
      <c r="L977" s="12">
        <f>VLOOKUP($B977,'Gas wholesale lookups'!$A$4:$L$15,'Inputs - Gas wholesale index'!L$2,FALSE)</f>
        <v>208526.18181818182</v>
      </c>
      <c r="M977" s="12">
        <f>VLOOKUP($B977,'Gas wholesale lookups'!$A$4:$L$15,'Inputs - Gas wholesale index'!M$2,FALSE)</f>
        <v>166168.27272727274</v>
      </c>
      <c r="N977" s="12">
        <f>VLOOKUP($B977,'Gas wholesale lookups'!$A$4:$L$15,'Inputs - Gas wholesale index'!N$2,FALSE)</f>
        <v>291847.5</v>
      </c>
      <c r="O977" s="37">
        <f>VLOOKUP($B977,'Gas wholesale lookups'!$A$4:$R$15,'Inputs - Gas wholesale index'!O$2,FALSE)</f>
        <v>0</v>
      </c>
      <c r="P977" s="37">
        <f>VLOOKUP($B977,'Gas wholesale lookups'!$A$4:$R$15,'Inputs - Gas wholesale index'!P$2,FALSE)</f>
        <v>1</v>
      </c>
      <c r="Q977" s="37">
        <f>VLOOKUP($B977,'Gas wholesale lookups'!$A$4:$R$15,'Inputs - Gas wholesale index'!Q$2,FALSE)</f>
        <v>1</v>
      </c>
      <c r="R977" s="37">
        <f>VLOOKUP($B977,'Gas wholesale lookups'!$A$4:$R$15,'Inputs - Gas wholesale index'!R$2,FALSE)</f>
        <v>1</v>
      </c>
      <c r="S977" s="37">
        <f>VLOOKUP($B977,'Gas wholesale lookups'!$A$4:$R$15,'Inputs - Gas wholesale index'!S$2,FALSE)</f>
        <v>1</v>
      </c>
      <c r="T977" s="37">
        <f>VLOOKUP($B977,'Gas wholesale lookups'!$A$4:$R$15,'Inputs - Gas wholesale index'!T$2,FALSE)</f>
        <v>0</v>
      </c>
      <c r="U977" s="12">
        <f t="shared" si="287"/>
        <v>0</v>
      </c>
      <c r="V977" s="12">
        <f t="shared" si="288"/>
        <v>291847.5</v>
      </c>
      <c r="W977" s="12">
        <f t="shared" si="289"/>
        <v>332991.45454545453</v>
      </c>
      <c r="X977" s="12">
        <f t="shared" si="290"/>
        <v>208526.18181818182</v>
      </c>
      <c r="Y977" s="12">
        <f t="shared" si="291"/>
        <v>166168.27272727274</v>
      </c>
      <c r="Z977" s="12">
        <f t="shared" si="292"/>
        <v>0</v>
      </c>
      <c r="AA977" s="12">
        <f t="shared" si="293"/>
        <v>999533.40909090918</v>
      </c>
      <c r="AB977" s="22">
        <f t="shared" si="294"/>
        <v>0</v>
      </c>
      <c r="AC977" s="22">
        <f t="shared" si="295"/>
        <v>0</v>
      </c>
      <c r="AD977" s="22">
        <f t="shared" si="296"/>
        <v>0</v>
      </c>
      <c r="AE977" s="22">
        <f t="shared" si="297"/>
        <v>0</v>
      </c>
      <c r="AF977" s="22">
        <f t="shared" si="298"/>
        <v>0</v>
      </c>
      <c r="AG977" s="22">
        <f t="shared" si="299"/>
        <v>0</v>
      </c>
      <c r="AH977" s="22">
        <f t="shared" si="300"/>
        <v>0</v>
      </c>
      <c r="AI977" s="43" t="str">
        <f t="shared" si="301"/>
        <v>n/a</v>
      </c>
      <c r="AJ977" s="170" t="str">
        <f t="shared" si="285"/>
        <v>2018-19 Winter</v>
      </c>
      <c r="AK977" s="170" t="str">
        <f t="shared" si="286"/>
        <v>2018-19 Summer</v>
      </c>
      <c r="AL977" s="127">
        <v>0</v>
      </c>
    </row>
    <row r="978" spans="1:38">
      <c r="A978" s="46">
        <v>43258</v>
      </c>
      <c r="B978" s="13" t="s">
        <v>135</v>
      </c>
      <c r="C978" s="182"/>
      <c r="D978" s="182"/>
      <c r="E978" s="182"/>
      <c r="F978" s="182"/>
      <c r="G978" s="182"/>
      <c r="H978" s="182"/>
      <c r="I978" s="12">
        <f>VLOOKUP($B978,'Gas wholesale lookups'!$A$4:$L$15,'Inputs - Gas wholesale index'!I$2,FALSE)</f>
        <v>166168.27272727274</v>
      </c>
      <c r="J978" s="12">
        <f>VLOOKUP($B978,'Gas wholesale lookups'!$A$4:$L$15,'Inputs - Gas wholesale index'!J$2,FALSE)</f>
        <v>291847.5</v>
      </c>
      <c r="K978" s="12">
        <f>VLOOKUP($B978,'Gas wholesale lookups'!$A$4:$L$15,'Inputs - Gas wholesale index'!K$2,FALSE)</f>
        <v>332991.45454545453</v>
      </c>
      <c r="L978" s="12">
        <f>VLOOKUP($B978,'Gas wholesale lookups'!$A$4:$L$15,'Inputs - Gas wholesale index'!L$2,FALSE)</f>
        <v>208526.18181818182</v>
      </c>
      <c r="M978" s="12">
        <f>VLOOKUP($B978,'Gas wholesale lookups'!$A$4:$L$15,'Inputs - Gas wholesale index'!M$2,FALSE)</f>
        <v>166168.27272727274</v>
      </c>
      <c r="N978" s="12">
        <f>VLOOKUP($B978,'Gas wholesale lookups'!$A$4:$L$15,'Inputs - Gas wholesale index'!N$2,FALSE)</f>
        <v>291847.5</v>
      </c>
      <c r="O978" s="37">
        <f>VLOOKUP($B978,'Gas wholesale lookups'!$A$4:$R$15,'Inputs - Gas wholesale index'!O$2,FALSE)</f>
        <v>0</v>
      </c>
      <c r="P978" s="37">
        <f>VLOOKUP($B978,'Gas wholesale lookups'!$A$4:$R$15,'Inputs - Gas wholesale index'!P$2,FALSE)</f>
        <v>1</v>
      </c>
      <c r="Q978" s="37">
        <f>VLOOKUP($B978,'Gas wholesale lookups'!$A$4:$R$15,'Inputs - Gas wholesale index'!Q$2,FALSE)</f>
        <v>1</v>
      </c>
      <c r="R978" s="37">
        <f>VLOOKUP($B978,'Gas wholesale lookups'!$A$4:$R$15,'Inputs - Gas wholesale index'!R$2,FALSE)</f>
        <v>1</v>
      </c>
      <c r="S978" s="37">
        <f>VLOOKUP($B978,'Gas wholesale lookups'!$A$4:$R$15,'Inputs - Gas wholesale index'!S$2,FALSE)</f>
        <v>1</v>
      </c>
      <c r="T978" s="37">
        <f>VLOOKUP($B978,'Gas wholesale lookups'!$A$4:$R$15,'Inputs - Gas wholesale index'!T$2,FALSE)</f>
        <v>0</v>
      </c>
      <c r="U978" s="12">
        <f t="shared" si="287"/>
        <v>0</v>
      </c>
      <c r="V978" s="12">
        <f t="shared" si="288"/>
        <v>291847.5</v>
      </c>
      <c r="W978" s="12">
        <f t="shared" si="289"/>
        <v>332991.45454545453</v>
      </c>
      <c r="X978" s="12">
        <f t="shared" si="290"/>
        <v>208526.18181818182</v>
      </c>
      <c r="Y978" s="12">
        <f t="shared" si="291"/>
        <v>166168.27272727274</v>
      </c>
      <c r="Z978" s="12">
        <f t="shared" si="292"/>
        <v>0</v>
      </c>
      <c r="AA978" s="12">
        <f t="shared" si="293"/>
        <v>999533.40909090918</v>
      </c>
      <c r="AB978" s="22">
        <f t="shared" si="294"/>
        <v>0</v>
      </c>
      <c r="AC978" s="22">
        <f t="shared" si="295"/>
        <v>0</v>
      </c>
      <c r="AD978" s="22">
        <f t="shared" si="296"/>
        <v>0</v>
      </c>
      <c r="AE978" s="22">
        <f t="shared" si="297"/>
        <v>0</v>
      </c>
      <c r="AF978" s="22">
        <f t="shared" si="298"/>
        <v>0</v>
      </c>
      <c r="AG978" s="22">
        <f t="shared" si="299"/>
        <v>0</v>
      </c>
      <c r="AH978" s="22">
        <f t="shared" si="300"/>
        <v>0</v>
      </c>
      <c r="AI978" s="43" t="str">
        <f t="shared" si="301"/>
        <v>n/a</v>
      </c>
      <c r="AJ978" s="170" t="str">
        <f t="shared" si="285"/>
        <v>2018-19 Winter</v>
      </c>
      <c r="AK978" s="170" t="str">
        <f t="shared" si="286"/>
        <v>2018-19 Summer</v>
      </c>
      <c r="AL978" s="127">
        <v>0</v>
      </c>
    </row>
    <row r="979" spans="1:38">
      <c r="A979" s="46">
        <v>43259</v>
      </c>
      <c r="B979" s="13" t="s">
        <v>135</v>
      </c>
      <c r="C979" s="182"/>
      <c r="D979" s="182"/>
      <c r="E979" s="182"/>
      <c r="F979" s="182"/>
      <c r="G979" s="182"/>
      <c r="H979" s="182"/>
      <c r="I979" s="12">
        <f>VLOOKUP($B979,'Gas wholesale lookups'!$A$4:$L$15,'Inputs - Gas wholesale index'!I$2,FALSE)</f>
        <v>166168.27272727274</v>
      </c>
      <c r="J979" s="12">
        <f>VLOOKUP($B979,'Gas wholesale lookups'!$A$4:$L$15,'Inputs - Gas wholesale index'!J$2,FALSE)</f>
        <v>291847.5</v>
      </c>
      <c r="K979" s="12">
        <f>VLOOKUP($B979,'Gas wholesale lookups'!$A$4:$L$15,'Inputs - Gas wholesale index'!K$2,FALSE)</f>
        <v>332991.45454545453</v>
      </c>
      <c r="L979" s="12">
        <f>VLOOKUP($B979,'Gas wholesale lookups'!$A$4:$L$15,'Inputs - Gas wholesale index'!L$2,FALSE)</f>
        <v>208526.18181818182</v>
      </c>
      <c r="M979" s="12">
        <f>VLOOKUP($B979,'Gas wholesale lookups'!$A$4:$L$15,'Inputs - Gas wholesale index'!M$2,FALSE)</f>
        <v>166168.27272727274</v>
      </c>
      <c r="N979" s="12">
        <f>VLOOKUP($B979,'Gas wholesale lookups'!$A$4:$L$15,'Inputs - Gas wholesale index'!N$2,FALSE)</f>
        <v>291847.5</v>
      </c>
      <c r="O979" s="37">
        <f>VLOOKUP($B979,'Gas wholesale lookups'!$A$4:$R$15,'Inputs - Gas wholesale index'!O$2,FALSE)</f>
        <v>0</v>
      </c>
      <c r="P979" s="37">
        <f>VLOOKUP($B979,'Gas wholesale lookups'!$A$4:$R$15,'Inputs - Gas wholesale index'!P$2,FALSE)</f>
        <v>1</v>
      </c>
      <c r="Q979" s="37">
        <f>VLOOKUP($B979,'Gas wholesale lookups'!$A$4:$R$15,'Inputs - Gas wholesale index'!Q$2,FALSE)</f>
        <v>1</v>
      </c>
      <c r="R979" s="37">
        <f>VLOOKUP($B979,'Gas wholesale lookups'!$A$4:$R$15,'Inputs - Gas wholesale index'!R$2,FALSE)</f>
        <v>1</v>
      </c>
      <c r="S979" s="37">
        <f>VLOOKUP($B979,'Gas wholesale lookups'!$A$4:$R$15,'Inputs - Gas wholesale index'!S$2,FALSE)</f>
        <v>1</v>
      </c>
      <c r="T979" s="37">
        <f>VLOOKUP($B979,'Gas wholesale lookups'!$A$4:$R$15,'Inputs - Gas wholesale index'!T$2,FALSE)</f>
        <v>0</v>
      </c>
      <c r="U979" s="12">
        <f t="shared" si="287"/>
        <v>0</v>
      </c>
      <c r="V979" s="12">
        <f t="shared" si="288"/>
        <v>291847.5</v>
      </c>
      <c r="W979" s="12">
        <f t="shared" si="289"/>
        <v>332991.45454545453</v>
      </c>
      <c r="X979" s="12">
        <f t="shared" si="290"/>
        <v>208526.18181818182</v>
      </c>
      <c r="Y979" s="12">
        <f t="shared" si="291"/>
        <v>166168.27272727274</v>
      </c>
      <c r="Z979" s="12">
        <f t="shared" si="292"/>
        <v>0</v>
      </c>
      <c r="AA979" s="12">
        <f t="shared" si="293"/>
        <v>999533.40909090918</v>
      </c>
      <c r="AB979" s="22">
        <f t="shared" si="294"/>
        <v>0</v>
      </c>
      <c r="AC979" s="22">
        <f t="shared" si="295"/>
        <v>0</v>
      </c>
      <c r="AD979" s="22">
        <f t="shared" si="296"/>
        <v>0</v>
      </c>
      <c r="AE979" s="22">
        <f t="shared" si="297"/>
        <v>0</v>
      </c>
      <c r="AF979" s="22">
        <f t="shared" si="298"/>
        <v>0</v>
      </c>
      <c r="AG979" s="22">
        <f t="shared" si="299"/>
        <v>0</v>
      </c>
      <c r="AH979" s="22">
        <f t="shared" si="300"/>
        <v>0</v>
      </c>
      <c r="AI979" s="43" t="str">
        <f t="shared" si="301"/>
        <v>n/a</v>
      </c>
      <c r="AJ979" s="170" t="str">
        <f t="shared" si="285"/>
        <v>2018-19 Winter</v>
      </c>
      <c r="AK979" s="170" t="str">
        <f t="shared" si="286"/>
        <v>2018-19 Summer</v>
      </c>
      <c r="AL979" s="127">
        <v>0</v>
      </c>
    </row>
    <row r="980" spans="1:38">
      <c r="A980" s="46">
        <v>43262</v>
      </c>
      <c r="B980" s="13" t="s">
        <v>135</v>
      </c>
      <c r="C980" s="182"/>
      <c r="D980" s="182"/>
      <c r="E980" s="182"/>
      <c r="F980" s="182"/>
      <c r="G980" s="182"/>
      <c r="H980" s="182"/>
      <c r="I980" s="12">
        <f>VLOOKUP($B980,'Gas wholesale lookups'!$A$4:$L$15,'Inputs - Gas wholesale index'!I$2,FALSE)</f>
        <v>166168.27272727274</v>
      </c>
      <c r="J980" s="12">
        <f>VLOOKUP($B980,'Gas wholesale lookups'!$A$4:$L$15,'Inputs - Gas wholesale index'!J$2,FALSE)</f>
        <v>291847.5</v>
      </c>
      <c r="K980" s="12">
        <f>VLOOKUP($B980,'Gas wholesale lookups'!$A$4:$L$15,'Inputs - Gas wholesale index'!K$2,FALSE)</f>
        <v>332991.45454545453</v>
      </c>
      <c r="L980" s="12">
        <f>VLOOKUP($B980,'Gas wholesale lookups'!$A$4:$L$15,'Inputs - Gas wholesale index'!L$2,FALSE)</f>
        <v>208526.18181818182</v>
      </c>
      <c r="M980" s="12">
        <f>VLOOKUP($B980,'Gas wholesale lookups'!$A$4:$L$15,'Inputs - Gas wholesale index'!M$2,FALSE)</f>
        <v>166168.27272727274</v>
      </c>
      <c r="N980" s="12">
        <f>VLOOKUP($B980,'Gas wholesale lookups'!$A$4:$L$15,'Inputs - Gas wholesale index'!N$2,FALSE)</f>
        <v>291847.5</v>
      </c>
      <c r="O980" s="37">
        <f>VLOOKUP($B980,'Gas wholesale lookups'!$A$4:$R$15,'Inputs - Gas wholesale index'!O$2,FALSE)</f>
        <v>0</v>
      </c>
      <c r="P980" s="37">
        <f>VLOOKUP($B980,'Gas wholesale lookups'!$A$4:$R$15,'Inputs - Gas wholesale index'!P$2,FALSE)</f>
        <v>1</v>
      </c>
      <c r="Q980" s="37">
        <f>VLOOKUP($B980,'Gas wholesale lookups'!$A$4:$R$15,'Inputs - Gas wholesale index'!Q$2,FALSE)</f>
        <v>1</v>
      </c>
      <c r="R980" s="37">
        <f>VLOOKUP($B980,'Gas wholesale lookups'!$A$4:$R$15,'Inputs - Gas wholesale index'!R$2,FALSE)</f>
        <v>1</v>
      </c>
      <c r="S980" s="37">
        <f>VLOOKUP($B980,'Gas wholesale lookups'!$A$4:$R$15,'Inputs - Gas wholesale index'!S$2,FALSE)</f>
        <v>1</v>
      </c>
      <c r="T980" s="37">
        <f>VLOOKUP($B980,'Gas wholesale lookups'!$A$4:$R$15,'Inputs - Gas wholesale index'!T$2,FALSE)</f>
        <v>0</v>
      </c>
      <c r="U980" s="12">
        <f t="shared" si="287"/>
        <v>0</v>
      </c>
      <c r="V980" s="12">
        <f t="shared" si="288"/>
        <v>291847.5</v>
      </c>
      <c r="W980" s="12">
        <f t="shared" si="289"/>
        <v>332991.45454545453</v>
      </c>
      <c r="X980" s="12">
        <f t="shared" si="290"/>
        <v>208526.18181818182</v>
      </c>
      <c r="Y980" s="12">
        <f t="shared" si="291"/>
        <v>166168.27272727274</v>
      </c>
      <c r="Z980" s="12">
        <f t="shared" si="292"/>
        <v>0</v>
      </c>
      <c r="AA980" s="12">
        <f t="shared" si="293"/>
        <v>999533.40909090918</v>
      </c>
      <c r="AB980" s="22">
        <f t="shared" si="294"/>
        <v>0</v>
      </c>
      <c r="AC980" s="22">
        <f t="shared" si="295"/>
        <v>0</v>
      </c>
      <c r="AD980" s="22">
        <f t="shared" si="296"/>
        <v>0</v>
      </c>
      <c r="AE980" s="22">
        <f t="shared" si="297"/>
        <v>0</v>
      </c>
      <c r="AF980" s="22">
        <f t="shared" si="298"/>
        <v>0</v>
      </c>
      <c r="AG980" s="22">
        <f t="shared" si="299"/>
        <v>0</v>
      </c>
      <c r="AH980" s="22">
        <f t="shared" si="300"/>
        <v>0</v>
      </c>
      <c r="AI980" s="43" t="str">
        <f t="shared" si="301"/>
        <v>n/a</v>
      </c>
      <c r="AJ980" s="170" t="str">
        <f t="shared" si="285"/>
        <v>2018-19 Winter</v>
      </c>
      <c r="AK980" s="170" t="str">
        <f t="shared" si="286"/>
        <v>2018-19 Summer</v>
      </c>
      <c r="AL980" s="127">
        <v>0</v>
      </c>
    </row>
    <row r="981" spans="1:38">
      <c r="A981" s="46">
        <v>43263</v>
      </c>
      <c r="B981" s="13" t="s">
        <v>135</v>
      </c>
      <c r="C981" s="182"/>
      <c r="D981" s="182"/>
      <c r="E981" s="182"/>
      <c r="F981" s="182"/>
      <c r="G981" s="182"/>
      <c r="H981" s="182"/>
      <c r="I981" s="12">
        <f>VLOOKUP($B981,'Gas wholesale lookups'!$A$4:$L$15,'Inputs - Gas wholesale index'!I$2,FALSE)</f>
        <v>166168.27272727274</v>
      </c>
      <c r="J981" s="12">
        <f>VLOOKUP($B981,'Gas wholesale lookups'!$A$4:$L$15,'Inputs - Gas wholesale index'!J$2,FALSE)</f>
        <v>291847.5</v>
      </c>
      <c r="K981" s="12">
        <f>VLOOKUP($B981,'Gas wholesale lookups'!$A$4:$L$15,'Inputs - Gas wholesale index'!K$2,FALSE)</f>
        <v>332991.45454545453</v>
      </c>
      <c r="L981" s="12">
        <f>VLOOKUP($B981,'Gas wholesale lookups'!$A$4:$L$15,'Inputs - Gas wholesale index'!L$2,FALSE)</f>
        <v>208526.18181818182</v>
      </c>
      <c r="M981" s="12">
        <f>VLOOKUP($B981,'Gas wholesale lookups'!$A$4:$L$15,'Inputs - Gas wholesale index'!M$2,FALSE)</f>
        <v>166168.27272727274</v>
      </c>
      <c r="N981" s="12">
        <f>VLOOKUP($B981,'Gas wholesale lookups'!$A$4:$L$15,'Inputs - Gas wholesale index'!N$2,FALSE)</f>
        <v>291847.5</v>
      </c>
      <c r="O981" s="37">
        <f>VLOOKUP($B981,'Gas wholesale lookups'!$A$4:$R$15,'Inputs - Gas wholesale index'!O$2,FALSE)</f>
        <v>0</v>
      </c>
      <c r="P981" s="37">
        <f>VLOOKUP($B981,'Gas wholesale lookups'!$A$4:$R$15,'Inputs - Gas wholesale index'!P$2,FALSE)</f>
        <v>1</v>
      </c>
      <c r="Q981" s="37">
        <f>VLOOKUP($B981,'Gas wholesale lookups'!$A$4:$R$15,'Inputs - Gas wholesale index'!Q$2,FALSE)</f>
        <v>1</v>
      </c>
      <c r="R981" s="37">
        <f>VLOOKUP($B981,'Gas wholesale lookups'!$A$4:$R$15,'Inputs - Gas wholesale index'!R$2,FALSE)</f>
        <v>1</v>
      </c>
      <c r="S981" s="37">
        <f>VLOOKUP($B981,'Gas wholesale lookups'!$A$4:$R$15,'Inputs - Gas wholesale index'!S$2,FALSE)</f>
        <v>1</v>
      </c>
      <c r="T981" s="37">
        <f>VLOOKUP($B981,'Gas wholesale lookups'!$A$4:$R$15,'Inputs - Gas wholesale index'!T$2,FALSE)</f>
        <v>0</v>
      </c>
      <c r="U981" s="12">
        <f t="shared" si="287"/>
        <v>0</v>
      </c>
      <c r="V981" s="12">
        <f t="shared" si="288"/>
        <v>291847.5</v>
      </c>
      <c r="W981" s="12">
        <f t="shared" si="289"/>
        <v>332991.45454545453</v>
      </c>
      <c r="X981" s="12">
        <f t="shared" si="290"/>
        <v>208526.18181818182</v>
      </c>
      <c r="Y981" s="12">
        <f t="shared" si="291"/>
        <v>166168.27272727274</v>
      </c>
      <c r="Z981" s="12">
        <f t="shared" si="292"/>
        <v>0</v>
      </c>
      <c r="AA981" s="12">
        <f t="shared" si="293"/>
        <v>999533.40909090918</v>
      </c>
      <c r="AB981" s="22">
        <f t="shared" si="294"/>
        <v>0</v>
      </c>
      <c r="AC981" s="22">
        <f t="shared" si="295"/>
        <v>0</v>
      </c>
      <c r="AD981" s="22">
        <f t="shared" si="296"/>
        <v>0</v>
      </c>
      <c r="AE981" s="22">
        <f t="shared" si="297"/>
        <v>0</v>
      </c>
      <c r="AF981" s="22">
        <f t="shared" si="298"/>
        <v>0</v>
      </c>
      <c r="AG981" s="22">
        <f t="shared" si="299"/>
        <v>0</v>
      </c>
      <c r="AH981" s="22">
        <f t="shared" si="300"/>
        <v>0</v>
      </c>
      <c r="AI981" s="43" t="str">
        <f t="shared" si="301"/>
        <v>n/a</v>
      </c>
      <c r="AJ981" s="170" t="str">
        <f t="shared" si="285"/>
        <v>2018-19 Winter</v>
      </c>
      <c r="AK981" s="170" t="str">
        <f t="shared" si="286"/>
        <v>2018-19 Summer</v>
      </c>
      <c r="AL981" s="127">
        <v>0</v>
      </c>
    </row>
    <row r="982" spans="1:38">
      <c r="A982" s="46">
        <v>43264</v>
      </c>
      <c r="B982" s="13" t="s">
        <v>135</v>
      </c>
      <c r="C982" s="182"/>
      <c r="D982" s="182"/>
      <c r="E982" s="182"/>
      <c r="F982" s="182"/>
      <c r="G982" s="182"/>
      <c r="H982" s="182"/>
      <c r="I982" s="12">
        <f>VLOOKUP($B982,'Gas wholesale lookups'!$A$4:$L$15,'Inputs - Gas wholesale index'!I$2,FALSE)</f>
        <v>166168.27272727274</v>
      </c>
      <c r="J982" s="12">
        <f>VLOOKUP($B982,'Gas wholesale lookups'!$A$4:$L$15,'Inputs - Gas wholesale index'!J$2,FALSE)</f>
        <v>291847.5</v>
      </c>
      <c r="K982" s="12">
        <f>VLOOKUP($B982,'Gas wholesale lookups'!$A$4:$L$15,'Inputs - Gas wholesale index'!K$2,FALSE)</f>
        <v>332991.45454545453</v>
      </c>
      <c r="L982" s="12">
        <f>VLOOKUP($B982,'Gas wholesale lookups'!$A$4:$L$15,'Inputs - Gas wholesale index'!L$2,FALSE)</f>
        <v>208526.18181818182</v>
      </c>
      <c r="M982" s="12">
        <f>VLOOKUP($B982,'Gas wholesale lookups'!$A$4:$L$15,'Inputs - Gas wholesale index'!M$2,FALSE)</f>
        <v>166168.27272727274</v>
      </c>
      <c r="N982" s="12">
        <f>VLOOKUP($B982,'Gas wholesale lookups'!$A$4:$L$15,'Inputs - Gas wholesale index'!N$2,FALSE)</f>
        <v>291847.5</v>
      </c>
      <c r="O982" s="37">
        <f>VLOOKUP($B982,'Gas wholesale lookups'!$A$4:$R$15,'Inputs - Gas wholesale index'!O$2,FALSE)</f>
        <v>0</v>
      </c>
      <c r="P982" s="37">
        <f>VLOOKUP($B982,'Gas wholesale lookups'!$A$4:$R$15,'Inputs - Gas wholesale index'!P$2,FALSE)</f>
        <v>1</v>
      </c>
      <c r="Q982" s="37">
        <f>VLOOKUP($B982,'Gas wholesale lookups'!$A$4:$R$15,'Inputs - Gas wholesale index'!Q$2,FALSE)</f>
        <v>1</v>
      </c>
      <c r="R982" s="37">
        <f>VLOOKUP($B982,'Gas wholesale lookups'!$A$4:$R$15,'Inputs - Gas wholesale index'!R$2,FALSE)</f>
        <v>1</v>
      </c>
      <c r="S982" s="37">
        <f>VLOOKUP($B982,'Gas wholesale lookups'!$A$4:$R$15,'Inputs - Gas wholesale index'!S$2,FALSE)</f>
        <v>1</v>
      </c>
      <c r="T982" s="37">
        <f>VLOOKUP($B982,'Gas wholesale lookups'!$A$4:$R$15,'Inputs - Gas wholesale index'!T$2,FALSE)</f>
        <v>0</v>
      </c>
      <c r="U982" s="12">
        <f t="shared" si="287"/>
        <v>0</v>
      </c>
      <c r="V982" s="12">
        <f t="shared" si="288"/>
        <v>291847.5</v>
      </c>
      <c r="W982" s="12">
        <f t="shared" si="289"/>
        <v>332991.45454545453</v>
      </c>
      <c r="X982" s="12">
        <f t="shared" si="290"/>
        <v>208526.18181818182</v>
      </c>
      <c r="Y982" s="12">
        <f t="shared" si="291"/>
        <v>166168.27272727274</v>
      </c>
      <c r="Z982" s="12">
        <f t="shared" si="292"/>
        <v>0</v>
      </c>
      <c r="AA982" s="12">
        <f t="shared" si="293"/>
        <v>999533.40909090918</v>
      </c>
      <c r="AB982" s="22">
        <f t="shared" si="294"/>
        <v>0</v>
      </c>
      <c r="AC982" s="22">
        <f t="shared" si="295"/>
        <v>0</v>
      </c>
      <c r="AD982" s="22">
        <f t="shared" si="296"/>
        <v>0</v>
      </c>
      <c r="AE982" s="22">
        <f t="shared" si="297"/>
        <v>0</v>
      </c>
      <c r="AF982" s="22">
        <f t="shared" si="298"/>
        <v>0</v>
      </c>
      <c r="AG982" s="22">
        <f t="shared" si="299"/>
        <v>0</v>
      </c>
      <c r="AH982" s="22">
        <f t="shared" si="300"/>
        <v>0</v>
      </c>
      <c r="AI982" s="43" t="str">
        <f t="shared" si="301"/>
        <v>n/a</v>
      </c>
      <c r="AJ982" s="170" t="str">
        <f t="shared" si="285"/>
        <v>2018-19 Winter</v>
      </c>
      <c r="AK982" s="170" t="str">
        <f t="shared" si="286"/>
        <v>2018-19 Summer</v>
      </c>
      <c r="AL982" s="127">
        <v>0</v>
      </c>
    </row>
    <row r="983" spans="1:38">
      <c r="A983" s="46">
        <v>43265</v>
      </c>
      <c r="B983" s="13" t="s">
        <v>135</v>
      </c>
      <c r="C983" s="182"/>
      <c r="D983" s="182"/>
      <c r="E983" s="182"/>
      <c r="F983" s="182"/>
      <c r="G983" s="182"/>
      <c r="H983" s="182"/>
      <c r="I983" s="12">
        <f>VLOOKUP($B983,'Gas wholesale lookups'!$A$4:$L$15,'Inputs - Gas wholesale index'!I$2,FALSE)</f>
        <v>166168.27272727274</v>
      </c>
      <c r="J983" s="12">
        <f>VLOOKUP($B983,'Gas wholesale lookups'!$A$4:$L$15,'Inputs - Gas wholesale index'!J$2,FALSE)</f>
        <v>291847.5</v>
      </c>
      <c r="K983" s="12">
        <f>VLOOKUP($B983,'Gas wholesale lookups'!$A$4:$L$15,'Inputs - Gas wholesale index'!K$2,FALSE)</f>
        <v>332991.45454545453</v>
      </c>
      <c r="L983" s="12">
        <f>VLOOKUP($B983,'Gas wholesale lookups'!$A$4:$L$15,'Inputs - Gas wholesale index'!L$2,FALSE)</f>
        <v>208526.18181818182</v>
      </c>
      <c r="M983" s="12">
        <f>VLOOKUP($B983,'Gas wholesale lookups'!$A$4:$L$15,'Inputs - Gas wholesale index'!M$2,FALSE)</f>
        <v>166168.27272727274</v>
      </c>
      <c r="N983" s="12">
        <f>VLOOKUP($B983,'Gas wholesale lookups'!$A$4:$L$15,'Inputs - Gas wholesale index'!N$2,FALSE)</f>
        <v>291847.5</v>
      </c>
      <c r="O983" s="37">
        <f>VLOOKUP($B983,'Gas wholesale lookups'!$A$4:$R$15,'Inputs - Gas wholesale index'!O$2,FALSE)</f>
        <v>0</v>
      </c>
      <c r="P983" s="37">
        <f>VLOOKUP($B983,'Gas wholesale lookups'!$A$4:$R$15,'Inputs - Gas wholesale index'!P$2,FALSE)</f>
        <v>1</v>
      </c>
      <c r="Q983" s="37">
        <f>VLOOKUP($B983,'Gas wholesale lookups'!$A$4:$R$15,'Inputs - Gas wholesale index'!Q$2,FALSE)</f>
        <v>1</v>
      </c>
      <c r="R983" s="37">
        <f>VLOOKUP($B983,'Gas wholesale lookups'!$A$4:$R$15,'Inputs - Gas wholesale index'!R$2,FALSE)</f>
        <v>1</v>
      </c>
      <c r="S983" s="37">
        <f>VLOOKUP($B983,'Gas wholesale lookups'!$A$4:$R$15,'Inputs - Gas wholesale index'!S$2,FALSE)</f>
        <v>1</v>
      </c>
      <c r="T983" s="37">
        <f>VLOOKUP($B983,'Gas wholesale lookups'!$A$4:$R$15,'Inputs - Gas wholesale index'!T$2,FALSE)</f>
        <v>0</v>
      </c>
      <c r="U983" s="12">
        <f t="shared" si="287"/>
        <v>0</v>
      </c>
      <c r="V983" s="12">
        <f t="shared" si="288"/>
        <v>291847.5</v>
      </c>
      <c r="W983" s="12">
        <f t="shared" si="289"/>
        <v>332991.45454545453</v>
      </c>
      <c r="X983" s="12">
        <f t="shared" si="290"/>
        <v>208526.18181818182</v>
      </c>
      <c r="Y983" s="12">
        <f t="shared" si="291"/>
        <v>166168.27272727274</v>
      </c>
      <c r="Z983" s="12">
        <f t="shared" si="292"/>
        <v>0</v>
      </c>
      <c r="AA983" s="12">
        <f t="shared" si="293"/>
        <v>999533.40909090918</v>
      </c>
      <c r="AB983" s="22">
        <f t="shared" si="294"/>
        <v>0</v>
      </c>
      <c r="AC983" s="22">
        <f t="shared" si="295"/>
        <v>0</v>
      </c>
      <c r="AD983" s="22">
        <f t="shared" si="296"/>
        <v>0</v>
      </c>
      <c r="AE983" s="22">
        <f t="shared" si="297"/>
        <v>0</v>
      </c>
      <c r="AF983" s="22">
        <f t="shared" si="298"/>
        <v>0</v>
      </c>
      <c r="AG983" s="22">
        <f t="shared" si="299"/>
        <v>0</v>
      </c>
      <c r="AH983" s="22">
        <f t="shared" si="300"/>
        <v>0</v>
      </c>
      <c r="AI983" s="43" t="str">
        <f t="shared" si="301"/>
        <v>n/a</v>
      </c>
      <c r="AJ983" s="170" t="str">
        <f t="shared" si="285"/>
        <v>2018-19 Winter</v>
      </c>
      <c r="AK983" s="170" t="str">
        <f t="shared" si="286"/>
        <v>2018-19 Summer</v>
      </c>
      <c r="AL983" s="127">
        <v>0</v>
      </c>
    </row>
    <row r="984" spans="1:38">
      <c r="A984" s="46">
        <v>43266</v>
      </c>
      <c r="B984" s="13" t="s">
        <v>135</v>
      </c>
      <c r="C984" s="182"/>
      <c r="D984" s="182"/>
      <c r="E984" s="182"/>
      <c r="F984" s="182"/>
      <c r="G984" s="182"/>
      <c r="H984" s="182"/>
      <c r="I984" s="12">
        <f>VLOOKUP($B984,'Gas wholesale lookups'!$A$4:$L$15,'Inputs - Gas wholesale index'!I$2,FALSE)</f>
        <v>166168.27272727274</v>
      </c>
      <c r="J984" s="12">
        <f>VLOOKUP($B984,'Gas wholesale lookups'!$A$4:$L$15,'Inputs - Gas wholesale index'!J$2,FALSE)</f>
        <v>291847.5</v>
      </c>
      <c r="K984" s="12">
        <f>VLOOKUP($B984,'Gas wholesale lookups'!$A$4:$L$15,'Inputs - Gas wholesale index'!K$2,FALSE)</f>
        <v>332991.45454545453</v>
      </c>
      <c r="L984" s="12">
        <f>VLOOKUP($B984,'Gas wholesale lookups'!$A$4:$L$15,'Inputs - Gas wholesale index'!L$2,FALSE)</f>
        <v>208526.18181818182</v>
      </c>
      <c r="M984" s="12">
        <f>VLOOKUP($B984,'Gas wholesale lookups'!$A$4:$L$15,'Inputs - Gas wholesale index'!M$2,FALSE)</f>
        <v>166168.27272727274</v>
      </c>
      <c r="N984" s="12">
        <f>VLOOKUP($B984,'Gas wholesale lookups'!$A$4:$L$15,'Inputs - Gas wholesale index'!N$2,FALSE)</f>
        <v>291847.5</v>
      </c>
      <c r="O984" s="37">
        <f>VLOOKUP($B984,'Gas wholesale lookups'!$A$4:$R$15,'Inputs - Gas wholesale index'!O$2,FALSE)</f>
        <v>0</v>
      </c>
      <c r="P984" s="37">
        <f>VLOOKUP($B984,'Gas wholesale lookups'!$A$4:$R$15,'Inputs - Gas wholesale index'!P$2,FALSE)</f>
        <v>1</v>
      </c>
      <c r="Q984" s="37">
        <f>VLOOKUP($B984,'Gas wholesale lookups'!$A$4:$R$15,'Inputs - Gas wholesale index'!Q$2,FALSE)</f>
        <v>1</v>
      </c>
      <c r="R984" s="37">
        <f>VLOOKUP($B984,'Gas wholesale lookups'!$A$4:$R$15,'Inputs - Gas wholesale index'!R$2,FALSE)</f>
        <v>1</v>
      </c>
      <c r="S984" s="37">
        <f>VLOOKUP($B984,'Gas wholesale lookups'!$A$4:$R$15,'Inputs - Gas wholesale index'!S$2,FALSE)</f>
        <v>1</v>
      </c>
      <c r="T984" s="37">
        <f>VLOOKUP($B984,'Gas wholesale lookups'!$A$4:$R$15,'Inputs - Gas wholesale index'!T$2,FALSE)</f>
        <v>0</v>
      </c>
      <c r="U984" s="12">
        <f t="shared" si="287"/>
        <v>0</v>
      </c>
      <c r="V984" s="12">
        <f t="shared" si="288"/>
        <v>291847.5</v>
      </c>
      <c r="W984" s="12">
        <f t="shared" si="289"/>
        <v>332991.45454545453</v>
      </c>
      <c r="X984" s="12">
        <f t="shared" si="290"/>
        <v>208526.18181818182</v>
      </c>
      <c r="Y984" s="12">
        <f t="shared" si="291"/>
        <v>166168.27272727274</v>
      </c>
      <c r="Z984" s="12">
        <f t="shared" si="292"/>
        <v>0</v>
      </c>
      <c r="AA984" s="12">
        <f t="shared" si="293"/>
        <v>999533.40909090918</v>
      </c>
      <c r="AB984" s="22">
        <f t="shared" si="294"/>
        <v>0</v>
      </c>
      <c r="AC984" s="22">
        <f t="shared" si="295"/>
        <v>0</v>
      </c>
      <c r="AD984" s="22">
        <f t="shared" si="296"/>
        <v>0</v>
      </c>
      <c r="AE984" s="22">
        <f t="shared" si="297"/>
        <v>0</v>
      </c>
      <c r="AF984" s="22">
        <f t="shared" si="298"/>
        <v>0</v>
      </c>
      <c r="AG984" s="22">
        <f t="shared" si="299"/>
        <v>0</v>
      </c>
      <c r="AH984" s="22">
        <f t="shared" si="300"/>
        <v>0</v>
      </c>
      <c r="AI984" s="43" t="str">
        <f t="shared" si="301"/>
        <v>n/a</v>
      </c>
      <c r="AJ984" s="170" t="str">
        <f t="shared" si="285"/>
        <v>2018-19 Winter</v>
      </c>
      <c r="AK984" s="170" t="str">
        <f t="shared" si="286"/>
        <v>2018-19 Summer</v>
      </c>
      <c r="AL984" s="127">
        <v>0</v>
      </c>
    </row>
    <row r="985" spans="1:38">
      <c r="A985" s="46">
        <v>43269</v>
      </c>
      <c r="B985" s="13" t="s">
        <v>135</v>
      </c>
      <c r="C985" s="182"/>
      <c r="D985" s="182"/>
      <c r="E985" s="182"/>
      <c r="F985" s="182"/>
      <c r="G985" s="182"/>
      <c r="H985" s="182"/>
      <c r="I985" s="12">
        <f>VLOOKUP($B985,'Gas wholesale lookups'!$A$4:$L$15,'Inputs - Gas wholesale index'!I$2,FALSE)</f>
        <v>166168.27272727274</v>
      </c>
      <c r="J985" s="12">
        <f>VLOOKUP($B985,'Gas wholesale lookups'!$A$4:$L$15,'Inputs - Gas wholesale index'!J$2,FALSE)</f>
        <v>291847.5</v>
      </c>
      <c r="K985" s="12">
        <f>VLOOKUP($B985,'Gas wholesale lookups'!$A$4:$L$15,'Inputs - Gas wholesale index'!K$2,FALSE)</f>
        <v>332991.45454545453</v>
      </c>
      <c r="L985" s="12">
        <f>VLOOKUP($B985,'Gas wholesale lookups'!$A$4:$L$15,'Inputs - Gas wholesale index'!L$2,FALSE)</f>
        <v>208526.18181818182</v>
      </c>
      <c r="M985" s="12">
        <f>VLOOKUP($B985,'Gas wholesale lookups'!$A$4:$L$15,'Inputs - Gas wholesale index'!M$2,FALSE)</f>
        <v>166168.27272727274</v>
      </c>
      <c r="N985" s="12">
        <f>VLOOKUP($B985,'Gas wholesale lookups'!$A$4:$L$15,'Inputs - Gas wholesale index'!N$2,FALSE)</f>
        <v>291847.5</v>
      </c>
      <c r="O985" s="37">
        <f>VLOOKUP($B985,'Gas wholesale lookups'!$A$4:$R$15,'Inputs - Gas wholesale index'!O$2,FALSE)</f>
        <v>0</v>
      </c>
      <c r="P985" s="37">
        <f>VLOOKUP($B985,'Gas wholesale lookups'!$A$4:$R$15,'Inputs - Gas wholesale index'!P$2,FALSE)</f>
        <v>1</v>
      </c>
      <c r="Q985" s="37">
        <f>VLOOKUP($B985,'Gas wholesale lookups'!$A$4:$R$15,'Inputs - Gas wholesale index'!Q$2,FALSE)</f>
        <v>1</v>
      </c>
      <c r="R985" s="37">
        <f>VLOOKUP($B985,'Gas wholesale lookups'!$A$4:$R$15,'Inputs - Gas wholesale index'!R$2,FALSE)</f>
        <v>1</v>
      </c>
      <c r="S985" s="37">
        <f>VLOOKUP($B985,'Gas wholesale lookups'!$A$4:$R$15,'Inputs - Gas wholesale index'!S$2,FALSE)</f>
        <v>1</v>
      </c>
      <c r="T985" s="37">
        <f>VLOOKUP($B985,'Gas wholesale lookups'!$A$4:$R$15,'Inputs - Gas wholesale index'!T$2,FALSE)</f>
        <v>0</v>
      </c>
      <c r="U985" s="12">
        <f t="shared" si="287"/>
        <v>0</v>
      </c>
      <c r="V985" s="12">
        <f t="shared" si="288"/>
        <v>291847.5</v>
      </c>
      <c r="W985" s="12">
        <f t="shared" si="289"/>
        <v>332991.45454545453</v>
      </c>
      <c r="X985" s="12">
        <f t="shared" si="290"/>
        <v>208526.18181818182</v>
      </c>
      <c r="Y985" s="12">
        <f t="shared" si="291"/>
        <v>166168.27272727274</v>
      </c>
      <c r="Z985" s="12">
        <f t="shared" si="292"/>
        <v>0</v>
      </c>
      <c r="AA985" s="12">
        <f t="shared" si="293"/>
        <v>999533.40909090918</v>
      </c>
      <c r="AB985" s="22">
        <f t="shared" si="294"/>
        <v>0</v>
      </c>
      <c r="AC985" s="22">
        <f t="shared" si="295"/>
        <v>0</v>
      </c>
      <c r="AD985" s="22">
        <f t="shared" si="296"/>
        <v>0</v>
      </c>
      <c r="AE985" s="22">
        <f t="shared" si="297"/>
        <v>0</v>
      </c>
      <c r="AF985" s="22">
        <f t="shared" si="298"/>
        <v>0</v>
      </c>
      <c r="AG985" s="22">
        <f t="shared" si="299"/>
        <v>0</v>
      </c>
      <c r="AH985" s="22">
        <f t="shared" si="300"/>
        <v>0</v>
      </c>
      <c r="AI985" s="43" t="str">
        <f t="shared" si="301"/>
        <v>n/a</v>
      </c>
      <c r="AJ985" s="170" t="str">
        <f t="shared" si="285"/>
        <v>2018-19 Winter</v>
      </c>
      <c r="AK985" s="170" t="str">
        <f t="shared" si="286"/>
        <v>2018-19 Summer</v>
      </c>
      <c r="AL985" s="127">
        <v>0</v>
      </c>
    </row>
    <row r="986" spans="1:38">
      <c r="A986" s="46">
        <v>43270</v>
      </c>
      <c r="B986" s="13" t="s">
        <v>135</v>
      </c>
      <c r="C986" s="182"/>
      <c r="D986" s="182"/>
      <c r="E986" s="182"/>
      <c r="F986" s="182"/>
      <c r="G986" s="182"/>
      <c r="H986" s="182"/>
      <c r="I986" s="12">
        <f>VLOOKUP($B986,'Gas wholesale lookups'!$A$4:$L$15,'Inputs - Gas wholesale index'!I$2,FALSE)</f>
        <v>166168.27272727274</v>
      </c>
      <c r="J986" s="12">
        <f>VLOOKUP($B986,'Gas wholesale lookups'!$A$4:$L$15,'Inputs - Gas wholesale index'!J$2,FALSE)</f>
        <v>291847.5</v>
      </c>
      <c r="K986" s="12">
        <f>VLOOKUP($B986,'Gas wholesale lookups'!$A$4:$L$15,'Inputs - Gas wholesale index'!K$2,FALSE)</f>
        <v>332991.45454545453</v>
      </c>
      <c r="L986" s="12">
        <f>VLOOKUP($B986,'Gas wholesale lookups'!$A$4:$L$15,'Inputs - Gas wholesale index'!L$2,FALSE)</f>
        <v>208526.18181818182</v>
      </c>
      <c r="M986" s="12">
        <f>VLOOKUP($B986,'Gas wholesale lookups'!$A$4:$L$15,'Inputs - Gas wholesale index'!M$2,FALSE)</f>
        <v>166168.27272727274</v>
      </c>
      <c r="N986" s="12">
        <f>VLOOKUP($B986,'Gas wholesale lookups'!$A$4:$L$15,'Inputs - Gas wholesale index'!N$2,FALSE)</f>
        <v>291847.5</v>
      </c>
      <c r="O986" s="37">
        <f>VLOOKUP($B986,'Gas wholesale lookups'!$A$4:$R$15,'Inputs - Gas wholesale index'!O$2,FALSE)</f>
        <v>0</v>
      </c>
      <c r="P986" s="37">
        <f>VLOOKUP($B986,'Gas wholesale lookups'!$A$4:$R$15,'Inputs - Gas wholesale index'!P$2,FALSE)</f>
        <v>1</v>
      </c>
      <c r="Q986" s="37">
        <f>VLOOKUP($B986,'Gas wholesale lookups'!$A$4:$R$15,'Inputs - Gas wholesale index'!Q$2,FALSE)</f>
        <v>1</v>
      </c>
      <c r="R986" s="37">
        <f>VLOOKUP($B986,'Gas wholesale lookups'!$A$4:$R$15,'Inputs - Gas wholesale index'!R$2,FALSE)</f>
        <v>1</v>
      </c>
      <c r="S986" s="37">
        <f>VLOOKUP($B986,'Gas wholesale lookups'!$A$4:$R$15,'Inputs - Gas wholesale index'!S$2,FALSE)</f>
        <v>1</v>
      </c>
      <c r="T986" s="37">
        <f>VLOOKUP($B986,'Gas wholesale lookups'!$A$4:$R$15,'Inputs - Gas wholesale index'!T$2,FALSE)</f>
        <v>0</v>
      </c>
      <c r="U986" s="12">
        <f t="shared" si="287"/>
        <v>0</v>
      </c>
      <c r="V986" s="12">
        <f t="shared" si="288"/>
        <v>291847.5</v>
      </c>
      <c r="W986" s="12">
        <f t="shared" si="289"/>
        <v>332991.45454545453</v>
      </c>
      <c r="X986" s="12">
        <f t="shared" si="290"/>
        <v>208526.18181818182</v>
      </c>
      <c r="Y986" s="12">
        <f t="shared" si="291"/>
        <v>166168.27272727274</v>
      </c>
      <c r="Z986" s="12">
        <f t="shared" si="292"/>
        <v>0</v>
      </c>
      <c r="AA986" s="12">
        <f t="shared" si="293"/>
        <v>999533.40909090918</v>
      </c>
      <c r="AB986" s="22">
        <f t="shared" si="294"/>
        <v>0</v>
      </c>
      <c r="AC986" s="22">
        <f t="shared" si="295"/>
        <v>0</v>
      </c>
      <c r="AD986" s="22">
        <f t="shared" si="296"/>
        <v>0</v>
      </c>
      <c r="AE986" s="22">
        <f t="shared" si="297"/>
        <v>0</v>
      </c>
      <c r="AF986" s="22">
        <f t="shared" si="298"/>
        <v>0</v>
      </c>
      <c r="AG986" s="22">
        <f t="shared" si="299"/>
        <v>0</v>
      </c>
      <c r="AH986" s="22">
        <f t="shared" si="300"/>
        <v>0</v>
      </c>
      <c r="AI986" s="43" t="str">
        <f t="shared" si="301"/>
        <v>n/a</v>
      </c>
      <c r="AJ986" s="170" t="str">
        <f t="shared" si="285"/>
        <v>2018-19 Winter</v>
      </c>
      <c r="AK986" s="170" t="str">
        <f t="shared" si="286"/>
        <v>2018-19 Summer</v>
      </c>
      <c r="AL986" s="127">
        <v>0</v>
      </c>
    </row>
    <row r="987" spans="1:38">
      <c r="A987" s="46">
        <v>43271</v>
      </c>
      <c r="B987" s="13" t="s">
        <v>135</v>
      </c>
      <c r="C987" s="182"/>
      <c r="D987" s="182"/>
      <c r="E987" s="182"/>
      <c r="F987" s="182"/>
      <c r="G987" s="182"/>
      <c r="H987" s="182"/>
      <c r="I987" s="12">
        <f>VLOOKUP($B987,'Gas wholesale lookups'!$A$4:$L$15,'Inputs - Gas wholesale index'!I$2,FALSE)</f>
        <v>166168.27272727274</v>
      </c>
      <c r="J987" s="12">
        <f>VLOOKUP($B987,'Gas wholesale lookups'!$A$4:$L$15,'Inputs - Gas wholesale index'!J$2,FALSE)</f>
        <v>291847.5</v>
      </c>
      <c r="K987" s="12">
        <f>VLOOKUP($B987,'Gas wholesale lookups'!$A$4:$L$15,'Inputs - Gas wholesale index'!K$2,FALSE)</f>
        <v>332991.45454545453</v>
      </c>
      <c r="L987" s="12">
        <f>VLOOKUP($B987,'Gas wholesale lookups'!$A$4:$L$15,'Inputs - Gas wholesale index'!L$2,FALSE)</f>
        <v>208526.18181818182</v>
      </c>
      <c r="M987" s="12">
        <f>VLOOKUP($B987,'Gas wholesale lookups'!$A$4:$L$15,'Inputs - Gas wholesale index'!M$2,FALSE)</f>
        <v>166168.27272727274</v>
      </c>
      <c r="N987" s="12">
        <f>VLOOKUP($B987,'Gas wholesale lookups'!$A$4:$L$15,'Inputs - Gas wholesale index'!N$2,FALSE)</f>
        <v>291847.5</v>
      </c>
      <c r="O987" s="37">
        <f>VLOOKUP($B987,'Gas wholesale lookups'!$A$4:$R$15,'Inputs - Gas wholesale index'!O$2,FALSE)</f>
        <v>0</v>
      </c>
      <c r="P987" s="37">
        <f>VLOOKUP($B987,'Gas wholesale lookups'!$A$4:$R$15,'Inputs - Gas wholesale index'!P$2,FALSE)</f>
        <v>1</v>
      </c>
      <c r="Q987" s="37">
        <f>VLOOKUP($B987,'Gas wholesale lookups'!$A$4:$R$15,'Inputs - Gas wholesale index'!Q$2,FALSE)</f>
        <v>1</v>
      </c>
      <c r="R987" s="37">
        <f>VLOOKUP($B987,'Gas wholesale lookups'!$A$4:$R$15,'Inputs - Gas wholesale index'!R$2,FALSE)</f>
        <v>1</v>
      </c>
      <c r="S987" s="37">
        <f>VLOOKUP($B987,'Gas wholesale lookups'!$A$4:$R$15,'Inputs - Gas wholesale index'!S$2,FALSE)</f>
        <v>1</v>
      </c>
      <c r="T987" s="37">
        <f>VLOOKUP($B987,'Gas wholesale lookups'!$A$4:$R$15,'Inputs - Gas wholesale index'!T$2,FALSE)</f>
        <v>0</v>
      </c>
      <c r="U987" s="12">
        <f t="shared" si="287"/>
        <v>0</v>
      </c>
      <c r="V987" s="12">
        <f t="shared" si="288"/>
        <v>291847.5</v>
      </c>
      <c r="W987" s="12">
        <f t="shared" si="289"/>
        <v>332991.45454545453</v>
      </c>
      <c r="X987" s="12">
        <f t="shared" si="290"/>
        <v>208526.18181818182</v>
      </c>
      <c r="Y987" s="12">
        <f t="shared" si="291"/>
        <v>166168.27272727274</v>
      </c>
      <c r="Z987" s="12">
        <f t="shared" si="292"/>
        <v>0</v>
      </c>
      <c r="AA987" s="12">
        <f t="shared" si="293"/>
        <v>999533.40909090918</v>
      </c>
      <c r="AB987" s="22">
        <f t="shared" si="294"/>
        <v>0</v>
      </c>
      <c r="AC987" s="22">
        <f t="shared" si="295"/>
        <v>0</v>
      </c>
      <c r="AD987" s="22">
        <f t="shared" si="296"/>
        <v>0</v>
      </c>
      <c r="AE987" s="22">
        <f t="shared" si="297"/>
        <v>0</v>
      </c>
      <c r="AF987" s="22">
        <f t="shared" si="298"/>
        <v>0</v>
      </c>
      <c r="AG987" s="22">
        <f t="shared" si="299"/>
        <v>0</v>
      </c>
      <c r="AH987" s="22">
        <f t="shared" si="300"/>
        <v>0</v>
      </c>
      <c r="AI987" s="43" t="str">
        <f t="shared" si="301"/>
        <v>n/a</v>
      </c>
      <c r="AJ987" s="170" t="str">
        <f t="shared" si="285"/>
        <v>2018-19 Winter</v>
      </c>
      <c r="AK987" s="170" t="str">
        <f t="shared" si="286"/>
        <v>2018-19 Summer</v>
      </c>
      <c r="AL987" s="127">
        <v>0</v>
      </c>
    </row>
    <row r="988" spans="1:38">
      <c r="A988" s="46">
        <v>43272</v>
      </c>
      <c r="B988" s="13" t="s">
        <v>135</v>
      </c>
      <c r="C988" s="182"/>
      <c r="D988" s="182"/>
      <c r="E988" s="182"/>
      <c r="F988" s="182"/>
      <c r="G988" s="182"/>
      <c r="H988" s="182"/>
      <c r="I988" s="12">
        <f>VLOOKUP($B988,'Gas wholesale lookups'!$A$4:$L$15,'Inputs - Gas wholesale index'!I$2,FALSE)</f>
        <v>166168.27272727274</v>
      </c>
      <c r="J988" s="12">
        <f>VLOOKUP($B988,'Gas wholesale lookups'!$A$4:$L$15,'Inputs - Gas wholesale index'!J$2,FALSE)</f>
        <v>291847.5</v>
      </c>
      <c r="K988" s="12">
        <f>VLOOKUP($B988,'Gas wholesale lookups'!$A$4:$L$15,'Inputs - Gas wholesale index'!K$2,FALSE)</f>
        <v>332991.45454545453</v>
      </c>
      <c r="L988" s="12">
        <f>VLOOKUP($B988,'Gas wholesale lookups'!$A$4:$L$15,'Inputs - Gas wholesale index'!L$2,FALSE)</f>
        <v>208526.18181818182</v>
      </c>
      <c r="M988" s="12">
        <f>VLOOKUP($B988,'Gas wholesale lookups'!$A$4:$L$15,'Inputs - Gas wholesale index'!M$2,FALSE)</f>
        <v>166168.27272727274</v>
      </c>
      <c r="N988" s="12">
        <f>VLOOKUP($B988,'Gas wholesale lookups'!$A$4:$L$15,'Inputs - Gas wholesale index'!N$2,FALSE)</f>
        <v>291847.5</v>
      </c>
      <c r="O988" s="37">
        <f>VLOOKUP($B988,'Gas wholesale lookups'!$A$4:$R$15,'Inputs - Gas wholesale index'!O$2,FALSE)</f>
        <v>0</v>
      </c>
      <c r="P988" s="37">
        <f>VLOOKUP($B988,'Gas wholesale lookups'!$A$4:$R$15,'Inputs - Gas wholesale index'!P$2,FALSE)</f>
        <v>1</v>
      </c>
      <c r="Q988" s="37">
        <f>VLOOKUP($B988,'Gas wholesale lookups'!$A$4:$R$15,'Inputs - Gas wholesale index'!Q$2,FALSE)</f>
        <v>1</v>
      </c>
      <c r="R988" s="37">
        <f>VLOOKUP($B988,'Gas wholesale lookups'!$A$4:$R$15,'Inputs - Gas wholesale index'!R$2,FALSE)</f>
        <v>1</v>
      </c>
      <c r="S988" s="37">
        <f>VLOOKUP($B988,'Gas wholesale lookups'!$A$4:$R$15,'Inputs - Gas wholesale index'!S$2,FALSE)</f>
        <v>1</v>
      </c>
      <c r="T988" s="37">
        <f>VLOOKUP($B988,'Gas wholesale lookups'!$A$4:$R$15,'Inputs - Gas wholesale index'!T$2,FALSE)</f>
        <v>0</v>
      </c>
      <c r="U988" s="12">
        <f t="shared" si="287"/>
        <v>0</v>
      </c>
      <c r="V988" s="12">
        <f t="shared" si="288"/>
        <v>291847.5</v>
      </c>
      <c r="W988" s="12">
        <f t="shared" si="289"/>
        <v>332991.45454545453</v>
      </c>
      <c r="X988" s="12">
        <f t="shared" si="290"/>
        <v>208526.18181818182</v>
      </c>
      <c r="Y988" s="12">
        <f t="shared" si="291"/>
        <v>166168.27272727274</v>
      </c>
      <c r="Z988" s="12">
        <f t="shared" si="292"/>
        <v>0</v>
      </c>
      <c r="AA988" s="12">
        <f t="shared" si="293"/>
        <v>999533.40909090918</v>
      </c>
      <c r="AB988" s="22">
        <f t="shared" si="294"/>
        <v>0</v>
      </c>
      <c r="AC988" s="22">
        <f t="shared" si="295"/>
        <v>0</v>
      </c>
      <c r="AD988" s="22">
        <f t="shared" si="296"/>
        <v>0</v>
      </c>
      <c r="AE988" s="22">
        <f t="shared" si="297"/>
        <v>0</v>
      </c>
      <c r="AF988" s="22">
        <f t="shared" si="298"/>
        <v>0</v>
      </c>
      <c r="AG988" s="22">
        <f t="shared" si="299"/>
        <v>0</v>
      </c>
      <c r="AH988" s="22">
        <f t="shared" si="300"/>
        <v>0</v>
      </c>
      <c r="AI988" s="43" t="str">
        <f t="shared" si="301"/>
        <v>n/a</v>
      </c>
      <c r="AJ988" s="170" t="str">
        <f t="shared" si="285"/>
        <v>2018-19 Winter</v>
      </c>
      <c r="AK988" s="170" t="str">
        <f t="shared" si="286"/>
        <v>2018-19 Summer</v>
      </c>
      <c r="AL988" s="127">
        <v>0</v>
      </c>
    </row>
    <row r="989" spans="1:38">
      <c r="A989" s="46">
        <v>43273</v>
      </c>
      <c r="B989" s="13" t="s">
        <v>135</v>
      </c>
      <c r="C989" s="182"/>
      <c r="D989" s="182"/>
      <c r="E989" s="182"/>
      <c r="F989" s="182"/>
      <c r="G989" s="182"/>
      <c r="H989" s="182"/>
      <c r="I989" s="12">
        <f>VLOOKUP($B989,'Gas wholesale lookups'!$A$4:$L$15,'Inputs - Gas wholesale index'!I$2,FALSE)</f>
        <v>166168.27272727274</v>
      </c>
      <c r="J989" s="12">
        <f>VLOOKUP($B989,'Gas wholesale lookups'!$A$4:$L$15,'Inputs - Gas wholesale index'!J$2,FALSE)</f>
        <v>291847.5</v>
      </c>
      <c r="K989" s="12">
        <f>VLOOKUP($B989,'Gas wholesale lookups'!$A$4:$L$15,'Inputs - Gas wholesale index'!K$2,FALSE)</f>
        <v>332991.45454545453</v>
      </c>
      <c r="L989" s="12">
        <f>VLOOKUP($B989,'Gas wholesale lookups'!$A$4:$L$15,'Inputs - Gas wholesale index'!L$2,FALSE)</f>
        <v>208526.18181818182</v>
      </c>
      <c r="M989" s="12">
        <f>VLOOKUP($B989,'Gas wholesale lookups'!$A$4:$L$15,'Inputs - Gas wholesale index'!M$2,FALSE)</f>
        <v>166168.27272727274</v>
      </c>
      <c r="N989" s="12">
        <f>VLOOKUP($B989,'Gas wholesale lookups'!$A$4:$L$15,'Inputs - Gas wholesale index'!N$2,FALSE)</f>
        <v>291847.5</v>
      </c>
      <c r="O989" s="37">
        <f>VLOOKUP($B989,'Gas wholesale lookups'!$A$4:$R$15,'Inputs - Gas wholesale index'!O$2,FALSE)</f>
        <v>0</v>
      </c>
      <c r="P989" s="37">
        <f>VLOOKUP($B989,'Gas wholesale lookups'!$A$4:$R$15,'Inputs - Gas wholesale index'!P$2,FALSE)</f>
        <v>1</v>
      </c>
      <c r="Q989" s="37">
        <f>VLOOKUP($B989,'Gas wholesale lookups'!$A$4:$R$15,'Inputs - Gas wholesale index'!Q$2,FALSE)</f>
        <v>1</v>
      </c>
      <c r="R989" s="37">
        <f>VLOOKUP($B989,'Gas wholesale lookups'!$A$4:$R$15,'Inputs - Gas wholesale index'!R$2,FALSE)</f>
        <v>1</v>
      </c>
      <c r="S989" s="37">
        <f>VLOOKUP($B989,'Gas wholesale lookups'!$A$4:$R$15,'Inputs - Gas wholesale index'!S$2,FALSE)</f>
        <v>1</v>
      </c>
      <c r="T989" s="37">
        <f>VLOOKUP($B989,'Gas wholesale lookups'!$A$4:$R$15,'Inputs - Gas wholesale index'!T$2,FALSE)</f>
        <v>0</v>
      </c>
      <c r="U989" s="12">
        <f t="shared" si="287"/>
        <v>0</v>
      </c>
      <c r="V989" s="12">
        <f t="shared" si="288"/>
        <v>291847.5</v>
      </c>
      <c r="W989" s="12">
        <f t="shared" si="289"/>
        <v>332991.45454545453</v>
      </c>
      <c r="X989" s="12">
        <f t="shared" si="290"/>
        <v>208526.18181818182</v>
      </c>
      <c r="Y989" s="12">
        <f t="shared" si="291"/>
        <v>166168.27272727274</v>
      </c>
      <c r="Z989" s="12">
        <f t="shared" si="292"/>
        <v>0</v>
      </c>
      <c r="AA989" s="12">
        <f t="shared" si="293"/>
        <v>999533.40909090918</v>
      </c>
      <c r="AB989" s="22">
        <f t="shared" si="294"/>
        <v>0</v>
      </c>
      <c r="AC989" s="22">
        <f t="shared" si="295"/>
        <v>0</v>
      </c>
      <c r="AD989" s="22">
        <f t="shared" si="296"/>
        <v>0</v>
      </c>
      <c r="AE989" s="22">
        <f t="shared" si="297"/>
        <v>0</v>
      </c>
      <c r="AF989" s="22">
        <f t="shared" si="298"/>
        <v>0</v>
      </c>
      <c r="AG989" s="22">
        <f t="shared" si="299"/>
        <v>0</v>
      </c>
      <c r="AH989" s="22">
        <f t="shared" si="300"/>
        <v>0</v>
      </c>
      <c r="AI989" s="43" t="str">
        <f t="shared" si="301"/>
        <v>n/a</v>
      </c>
      <c r="AJ989" s="170" t="str">
        <f t="shared" si="285"/>
        <v>2018-19 Winter</v>
      </c>
      <c r="AK989" s="170" t="str">
        <f t="shared" si="286"/>
        <v>2018-19 Summer</v>
      </c>
      <c r="AL989" s="127">
        <v>0</v>
      </c>
    </row>
    <row r="990" spans="1:38">
      <c r="A990" s="46">
        <v>43276</v>
      </c>
      <c r="B990" s="13" t="s">
        <v>135</v>
      </c>
      <c r="C990" s="182"/>
      <c r="D990" s="182"/>
      <c r="E990" s="182"/>
      <c r="F990" s="182"/>
      <c r="G990" s="182"/>
      <c r="H990" s="182"/>
      <c r="I990" s="12">
        <f>VLOOKUP($B990,'Gas wholesale lookups'!$A$4:$L$15,'Inputs - Gas wholesale index'!I$2,FALSE)</f>
        <v>166168.27272727274</v>
      </c>
      <c r="J990" s="12">
        <f>VLOOKUP($B990,'Gas wholesale lookups'!$A$4:$L$15,'Inputs - Gas wholesale index'!J$2,FALSE)</f>
        <v>291847.5</v>
      </c>
      <c r="K990" s="12">
        <f>VLOOKUP($B990,'Gas wholesale lookups'!$A$4:$L$15,'Inputs - Gas wholesale index'!K$2,FALSE)</f>
        <v>332991.45454545453</v>
      </c>
      <c r="L990" s="12">
        <f>VLOOKUP($B990,'Gas wholesale lookups'!$A$4:$L$15,'Inputs - Gas wholesale index'!L$2,FALSE)</f>
        <v>208526.18181818182</v>
      </c>
      <c r="M990" s="12">
        <f>VLOOKUP($B990,'Gas wholesale lookups'!$A$4:$L$15,'Inputs - Gas wholesale index'!M$2,FALSE)</f>
        <v>166168.27272727274</v>
      </c>
      <c r="N990" s="12">
        <f>VLOOKUP($B990,'Gas wholesale lookups'!$A$4:$L$15,'Inputs - Gas wholesale index'!N$2,FALSE)</f>
        <v>291847.5</v>
      </c>
      <c r="O990" s="37">
        <f>VLOOKUP($B990,'Gas wholesale lookups'!$A$4:$R$15,'Inputs - Gas wholesale index'!O$2,FALSE)</f>
        <v>0</v>
      </c>
      <c r="P990" s="37">
        <f>VLOOKUP($B990,'Gas wholesale lookups'!$A$4:$R$15,'Inputs - Gas wholesale index'!P$2,FALSE)</f>
        <v>1</v>
      </c>
      <c r="Q990" s="37">
        <f>VLOOKUP($B990,'Gas wholesale lookups'!$A$4:$R$15,'Inputs - Gas wholesale index'!Q$2,FALSE)</f>
        <v>1</v>
      </c>
      <c r="R990" s="37">
        <f>VLOOKUP($B990,'Gas wholesale lookups'!$A$4:$R$15,'Inputs - Gas wholesale index'!R$2,FALSE)</f>
        <v>1</v>
      </c>
      <c r="S990" s="37">
        <f>VLOOKUP($B990,'Gas wholesale lookups'!$A$4:$R$15,'Inputs - Gas wholesale index'!S$2,FALSE)</f>
        <v>1</v>
      </c>
      <c r="T990" s="37">
        <f>VLOOKUP($B990,'Gas wholesale lookups'!$A$4:$R$15,'Inputs - Gas wholesale index'!T$2,FALSE)</f>
        <v>0</v>
      </c>
      <c r="U990" s="12">
        <f t="shared" si="287"/>
        <v>0</v>
      </c>
      <c r="V990" s="12">
        <f t="shared" si="288"/>
        <v>291847.5</v>
      </c>
      <c r="W990" s="12">
        <f t="shared" si="289"/>
        <v>332991.45454545453</v>
      </c>
      <c r="X990" s="12">
        <f t="shared" si="290"/>
        <v>208526.18181818182</v>
      </c>
      <c r="Y990" s="12">
        <f t="shared" si="291"/>
        <v>166168.27272727274</v>
      </c>
      <c r="Z990" s="12">
        <f t="shared" si="292"/>
        <v>0</v>
      </c>
      <c r="AA990" s="12">
        <f t="shared" si="293"/>
        <v>999533.40909090918</v>
      </c>
      <c r="AB990" s="22">
        <f t="shared" si="294"/>
        <v>0</v>
      </c>
      <c r="AC990" s="22">
        <f t="shared" si="295"/>
        <v>0</v>
      </c>
      <c r="AD990" s="22">
        <f t="shared" si="296"/>
        <v>0</v>
      </c>
      <c r="AE990" s="22">
        <f t="shared" si="297"/>
        <v>0</v>
      </c>
      <c r="AF990" s="22">
        <f t="shared" si="298"/>
        <v>0</v>
      </c>
      <c r="AG990" s="22">
        <f t="shared" si="299"/>
        <v>0</v>
      </c>
      <c r="AH990" s="22">
        <f t="shared" si="300"/>
        <v>0</v>
      </c>
      <c r="AI990" s="43" t="str">
        <f t="shared" si="301"/>
        <v>n/a</v>
      </c>
      <c r="AJ990" s="170" t="str">
        <f t="shared" si="285"/>
        <v>2018-19 Winter</v>
      </c>
      <c r="AK990" s="170" t="str">
        <f t="shared" si="286"/>
        <v>2018-19 Summer</v>
      </c>
      <c r="AL990" s="127">
        <v>0</v>
      </c>
    </row>
    <row r="991" spans="1:38">
      <c r="A991" s="46">
        <v>43277</v>
      </c>
      <c r="B991" s="13" t="s">
        <v>135</v>
      </c>
      <c r="C991" s="182"/>
      <c r="D991" s="182"/>
      <c r="E991" s="182"/>
      <c r="F991" s="182"/>
      <c r="G991" s="182"/>
      <c r="H991" s="182"/>
      <c r="I991" s="12">
        <f>VLOOKUP($B991,'Gas wholesale lookups'!$A$4:$L$15,'Inputs - Gas wholesale index'!I$2,FALSE)</f>
        <v>166168.27272727274</v>
      </c>
      <c r="J991" s="12">
        <f>VLOOKUP($B991,'Gas wholesale lookups'!$A$4:$L$15,'Inputs - Gas wholesale index'!J$2,FALSE)</f>
        <v>291847.5</v>
      </c>
      <c r="K991" s="12">
        <f>VLOOKUP($B991,'Gas wholesale lookups'!$A$4:$L$15,'Inputs - Gas wholesale index'!K$2,FALSE)</f>
        <v>332991.45454545453</v>
      </c>
      <c r="L991" s="12">
        <f>VLOOKUP($B991,'Gas wholesale lookups'!$A$4:$L$15,'Inputs - Gas wholesale index'!L$2,FALSE)</f>
        <v>208526.18181818182</v>
      </c>
      <c r="M991" s="12">
        <f>VLOOKUP($B991,'Gas wholesale lookups'!$A$4:$L$15,'Inputs - Gas wholesale index'!M$2,FALSE)</f>
        <v>166168.27272727274</v>
      </c>
      <c r="N991" s="12">
        <f>VLOOKUP($B991,'Gas wholesale lookups'!$A$4:$L$15,'Inputs - Gas wholesale index'!N$2,FALSE)</f>
        <v>291847.5</v>
      </c>
      <c r="O991" s="37">
        <f>VLOOKUP($B991,'Gas wholesale lookups'!$A$4:$R$15,'Inputs - Gas wholesale index'!O$2,FALSE)</f>
        <v>0</v>
      </c>
      <c r="P991" s="37">
        <f>VLOOKUP($B991,'Gas wholesale lookups'!$A$4:$R$15,'Inputs - Gas wholesale index'!P$2,FALSE)</f>
        <v>1</v>
      </c>
      <c r="Q991" s="37">
        <f>VLOOKUP($B991,'Gas wholesale lookups'!$A$4:$R$15,'Inputs - Gas wholesale index'!Q$2,FALSE)</f>
        <v>1</v>
      </c>
      <c r="R991" s="37">
        <f>VLOOKUP($B991,'Gas wholesale lookups'!$A$4:$R$15,'Inputs - Gas wholesale index'!R$2,FALSE)</f>
        <v>1</v>
      </c>
      <c r="S991" s="37">
        <f>VLOOKUP($B991,'Gas wholesale lookups'!$A$4:$R$15,'Inputs - Gas wholesale index'!S$2,FALSE)</f>
        <v>1</v>
      </c>
      <c r="T991" s="37">
        <f>VLOOKUP($B991,'Gas wholesale lookups'!$A$4:$R$15,'Inputs - Gas wholesale index'!T$2,FALSE)</f>
        <v>0</v>
      </c>
      <c r="U991" s="12">
        <f t="shared" si="287"/>
        <v>0</v>
      </c>
      <c r="V991" s="12">
        <f t="shared" si="288"/>
        <v>291847.5</v>
      </c>
      <c r="W991" s="12">
        <f t="shared" si="289"/>
        <v>332991.45454545453</v>
      </c>
      <c r="X991" s="12">
        <f t="shared" si="290"/>
        <v>208526.18181818182</v>
      </c>
      <c r="Y991" s="12">
        <f t="shared" si="291"/>
        <v>166168.27272727274</v>
      </c>
      <c r="Z991" s="12">
        <f t="shared" si="292"/>
        <v>0</v>
      </c>
      <c r="AA991" s="12">
        <f t="shared" si="293"/>
        <v>999533.40909090918</v>
      </c>
      <c r="AB991" s="22">
        <f t="shared" si="294"/>
        <v>0</v>
      </c>
      <c r="AC991" s="22">
        <f t="shared" si="295"/>
        <v>0</v>
      </c>
      <c r="AD991" s="22">
        <f t="shared" si="296"/>
        <v>0</v>
      </c>
      <c r="AE991" s="22">
        <f t="shared" si="297"/>
        <v>0</v>
      </c>
      <c r="AF991" s="22">
        <f t="shared" si="298"/>
        <v>0</v>
      </c>
      <c r="AG991" s="22">
        <f t="shared" si="299"/>
        <v>0</v>
      </c>
      <c r="AH991" s="22">
        <f t="shared" si="300"/>
        <v>0</v>
      </c>
      <c r="AI991" s="43" t="str">
        <f t="shared" si="301"/>
        <v>n/a</v>
      </c>
      <c r="AJ991" s="170" t="str">
        <f t="shared" si="285"/>
        <v>2018-19 Winter</v>
      </c>
      <c r="AK991" s="170" t="str">
        <f t="shared" si="286"/>
        <v>2018-19 Summer</v>
      </c>
      <c r="AL991" s="127">
        <v>0</v>
      </c>
    </row>
    <row r="992" spans="1:38">
      <c r="A992" s="46">
        <v>43278</v>
      </c>
      <c r="B992" s="13" t="s">
        <v>135</v>
      </c>
      <c r="C992" s="182"/>
      <c r="D992" s="182"/>
      <c r="E992" s="182"/>
      <c r="F992" s="182"/>
      <c r="G992" s="182"/>
      <c r="H992" s="182"/>
      <c r="I992" s="12">
        <f>VLOOKUP($B992,'Gas wholesale lookups'!$A$4:$L$15,'Inputs - Gas wholesale index'!I$2,FALSE)</f>
        <v>166168.27272727274</v>
      </c>
      <c r="J992" s="12">
        <f>VLOOKUP($B992,'Gas wholesale lookups'!$A$4:$L$15,'Inputs - Gas wholesale index'!J$2,FALSE)</f>
        <v>291847.5</v>
      </c>
      <c r="K992" s="12">
        <f>VLOOKUP($B992,'Gas wholesale lookups'!$A$4:$L$15,'Inputs - Gas wholesale index'!K$2,FALSE)</f>
        <v>332991.45454545453</v>
      </c>
      <c r="L992" s="12">
        <f>VLOOKUP($B992,'Gas wholesale lookups'!$A$4:$L$15,'Inputs - Gas wholesale index'!L$2,FALSE)</f>
        <v>208526.18181818182</v>
      </c>
      <c r="M992" s="12">
        <f>VLOOKUP($B992,'Gas wholesale lookups'!$A$4:$L$15,'Inputs - Gas wholesale index'!M$2,FALSE)</f>
        <v>166168.27272727274</v>
      </c>
      <c r="N992" s="12">
        <f>VLOOKUP($B992,'Gas wholesale lookups'!$A$4:$L$15,'Inputs - Gas wholesale index'!N$2,FALSE)</f>
        <v>291847.5</v>
      </c>
      <c r="O992" s="37">
        <f>VLOOKUP($B992,'Gas wholesale lookups'!$A$4:$R$15,'Inputs - Gas wholesale index'!O$2,FALSE)</f>
        <v>0</v>
      </c>
      <c r="P992" s="37">
        <f>VLOOKUP($B992,'Gas wholesale lookups'!$A$4:$R$15,'Inputs - Gas wholesale index'!P$2,FALSE)</f>
        <v>1</v>
      </c>
      <c r="Q992" s="37">
        <f>VLOOKUP($B992,'Gas wholesale lookups'!$A$4:$R$15,'Inputs - Gas wholesale index'!Q$2,FALSE)</f>
        <v>1</v>
      </c>
      <c r="R992" s="37">
        <f>VLOOKUP($B992,'Gas wholesale lookups'!$A$4:$R$15,'Inputs - Gas wholesale index'!R$2,FALSE)</f>
        <v>1</v>
      </c>
      <c r="S992" s="37">
        <f>VLOOKUP($B992,'Gas wholesale lookups'!$A$4:$R$15,'Inputs - Gas wholesale index'!S$2,FALSE)</f>
        <v>1</v>
      </c>
      <c r="T992" s="37">
        <f>VLOOKUP($B992,'Gas wholesale lookups'!$A$4:$R$15,'Inputs - Gas wholesale index'!T$2,FALSE)</f>
        <v>0</v>
      </c>
      <c r="U992" s="12">
        <f t="shared" si="287"/>
        <v>0</v>
      </c>
      <c r="V992" s="12">
        <f t="shared" si="288"/>
        <v>291847.5</v>
      </c>
      <c r="W992" s="12">
        <f t="shared" si="289"/>
        <v>332991.45454545453</v>
      </c>
      <c r="X992" s="12">
        <f t="shared" si="290"/>
        <v>208526.18181818182</v>
      </c>
      <c r="Y992" s="12">
        <f t="shared" si="291"/>
        <v>166168.27272727274</v>
      </c>
      <c r="Z992" s="12">
        <f t="shared" si="292"/>
        <v>0</v>
      </c>
      <c r="AA992" s="12">
        <f t="shared" si="293"/>
        <v>999533.40909090918</v>
      </c>
      <c r="AB992" s="22">
        <f t="shared" si="294"/>
        <v>0</v>
      </c>
      <c r="AC992" s="22">
        <f t="shared" si="295"/>
        <v>0</v>
      </c>
      <c r="AD992" s="22">
        <f t="shared" si="296"/>
        <v>0</v>
      </c>
      <c r="AE992" s="22">
        <f t="shared" si="297"/>
        <v>0</v>
      </c>
      <c r="AF992" s="22">
        <f t="shared" si="298"/>
        <v>0</v>
      </c>
      <c r="AG992" s="22">
        <f t="shared" si="299"/>
        <v>0</v>
      </c>
      <c r="AH992" s="22">
        <f t="shared" si="300"/>
        <v>0</v>
      </c>
      <c r="AI992" s="43" t="str">
        <f t="shared" si="301"/>
        <v>n/a</v>
      </c>
      <c r="AJ992" s="170" t="str">
        <f t="shared" si="285"/>
        <v>2018-19 Winter</v>
      </c>
      <c r="AK992" s="170" t="str">
        <f t="shared" si="286"/>
        <v>2018-19 Summer</v>
      </c>
      <c r="AL992" s="127">
        <v>0</v>
      </c>
    </row>
    <row r="993" spans="1:38">
      <c r="A993" s="46">
        <v>43279</v>
      </c>
      <c r="B993" s="13" t="s">
        <v>135</v>
      </c>
      <c r="C993" s="182"/>
      <c r="D993" s="182"/>
      <c r="E993" s="182"/>
      <c r="F993" s="182"/>
      <c r="G993" s="182"/>
      <c r="H993" s="182"/>
      <c r="I993" s="12">
        <f>VLOOKUP($B993,'Gas wholesale lookups'!$A$4:$L$15,'Inputs - Gas wholesale index'!I$2,FALSE)</f>
        <v>166168.27272727274</v>
      </c>
      <c r="J993" s="12">
        <f>VLOOKUP($B993,'Gas wholesale lookups'!$A$4:$L$15,'Inputs - Gas wholesale index'!J$2,FALSE)</f>
        <v>291847.5</v>
      </c>
      <c r="K993" s="12">
        <f>VLOOKUP($B993,'Gas wholesale lookups'!$A$4:$L$15,'Inputs - Gas wholesale index'!K$2,FALSE)</f>
        <v>332991.45454545453</v>
      </c>
      <c r="L993" s="12">
        <f>VLOOKUP($B993,'Gas wholesale lookups'!$A$4:$L$15,'Inputs - Gas wholesale index'!L$2,FALSE)</f>
        <v>208526.18181818182</v>
      </c>
      <c r="M993" s="12">
        <f>VLOOKUP($B993,'Gas wholesale lookups'!$A$4:$L$15,'Inputs - Gas wholesale index'!M$2,FALSE)</f>
        <v>166168.27272727274</v>
      </c>
      <c r="N993" s="12">
        <f>VLOOKUP($B993,'Gas wholesale lookups'!$A$4:$L$15,'Inputs - Gas wholesale index'!N$2,FALSE)</f>
        <v>291847.5</v>
      </c>
      <c r="O993" s="37">
        <f>VLOOKUP($B993,'Gas wholesale lookups'!$A$4:$R$15,'Inputs - Gas wholesale index'!O$2,FALSE)</f>
        <v>0</v>
      </c>
      <c r="P993" s="37">
        <f>VLOOKUP($B993,'Gas wholesale lookups'!$A$4:$R$15,'Inputs - Gas wholesale index'!P$2,FALSE)</f>
        <v>1</v>
      </c>
      <c r="Q993" s="37">
        <f>VLOOKUP($B993,'Gas wholesale lookups'!$A$4:$R$15,'Inputs - Gas wholesale index'!Q$2,FALSE)</f>
        <v>1</v>
      </c>
      <c r="R993" s="37">
        <f>VLOOKUP($B993,'Gas wholesale lookups'!$A$4:$R$15,'Inputs - Gas wholesale index'!R$2,FALSE)</f>
        <v>1</v>
      </c>
      <c r="S993" s="37">
        <f>VLOOKUP($B993,'Gas wholesale lookups'!$A$4:$R$15,'Inputs - Gas wholesale index'!S$2,FALSE)</f>
        <v>1</v>
      </c>
      <c r="T993" s="37">
        <f>VLOOKUP($B993,'Gas wholesale lookups'!$A$4:$R$15,'Inputs - Gas wholesale index'!T$2,FALSE)</f>
        <v>0</v>
      </c>
      <c r="U993" s="12">
        <f t="shared" si="287"/>
        <v>0</v>
      </c>
      <c r="V993" s="12">
        <f t="shared" si="288"/>
        <v>291847.5</v>
      </c>
      <c r="W993" s="12">
        <f t="shared" si="289"/>
        <v>332991.45454545453</v>
      </c>
      <c r="X993" s="12">
        <f t="shared" si="290"/>
        <v>208526.18181818182</v>
      </c>
      <c r="Y993" s="12">
        <f t="shared" si="291"/>
        <v>166168.27272727274</v>
      </c>
      <c r="Z993" s="12">
        <f t="shared" si="292"/>
        <v>0</v>
      </c>
      <c r="AA993" s="12">
        <f t="shared" si="293"/>
        <v>999533.40909090918</v>
      </c>
      <c r="AB993" s="22">
        <f t="shared" si="294"/>
        <v>0</v>
      </c>
      <c r="AC993" s="22">
        <f t="shared" si="295"/>
        <v>0</v>
      </c>
      <c r="AD993" s="22">
        <f t="shared" si="296"/>
        <v>0</v>
      </c>
      <c r="AE993" s="22">
        <f t="shared" si="297"/>
        <v>0</v>
      </c>
      <c r="AF993" s="22">
        <f t="shared" si="298"/>
        <v>0</v>
      </c>
      <c r="AG993" s="22">
        <f t="shared" si="299"/>
        <v>0</v>
      </c>
      <c r="AH993" s="22">
        <f t="shared" si="300"/>
        <v>0</v>
      </c>
      <c r="AI993" s="43" t="str">
        <f t="shared" si="301"/>
        <v>n/a</v>
      </c>
      <c r="AJ993" s="170" t="str">
        <f t="shared" si="285"/>
        <v>2018-19 Winter</v>
      </c>
      <c r="AK993" s="170" t="str">
        <f t="shared" si="286"/>
        <v>2018-19 Summer</v>
      </c>
      <c r="AL993" s="127">
        <v>0</v>
      </c>
    </row>
    <row r="994" spans="1:38">
      <c r="A994" s="46">
        <v>43280</v>
      </c>
      <c r="B994" s="13" t="s">
        <v>135</v>
      </c>
      <c r="C994" s="182"/>
      <c r="D994" s="182"/>
      <c r="E994" s="182"/>
      <c r="F994" s="182"/>
      <c r="G994" s="182"/>
      <c r="H994" s="182"/>
      <c r="I994" s="12">
        <f>VLOOKUP($B994,'Gas wholesale lookups'!$A$4:$L$15,'Inputs - Gas wholesale index'!I$2,FALSE)</f>
        <v>166168.27272727274</v>
      </c>
      <c r="J994" s="12">
        <f>VLOOKUP($B994,'Gas wholesale lookups'!$A$4:$L$15,'Inputs - Gas wholesale index'!J$2,FALSE)</f>
        <v>291847.5</v>
      </c>
      <c r="K994" s="12">
        <f>VLOOKUP($B994,'Gas wholesale lookups'!$A$4:$L$15,'Inputs - Gas wholesale index'!K$2,FALSE)</f>
        <v>332991.45454545453</v>
      </c>
      <c r="L994" s="12">
        <f>VLOOKUP($B994,'Gas wholesale lookups'!$A$4:$L$15,'Inputs - Gas wholesale index'!L$2,FALSE)</f>
        <v>208526.18181818182</v>
      </c>
      <c r="M994" s="12">
        <f>VLOOKUP($B994,'Gas wholesale lookups'!$A$4:$L$15,'Inputs - Gas wholesale index'!M$2,FALSE)</f>
        <v>166168.27272727274</v>
      </c>
      <c r="N994" s="12">
        <f>VLOOKUP($B994,'Gas wholesale lookups'!$A$4:$L$15,'Inputs - Gas wholesale index'!N$2,FALSE)</f>
        <v>291847.5</v>
      </c>
      <c r="O994" s="37">
        <f>VLOOKUP($B994,'Gas wholesale lookups'!$A$4:$R$15,'Inputs - Gas wholesale index'!O$2,FALSE)</f>
        <v>0</v>
      </c>
      <c r="P994" s="37">
        <f>VLOOKUP($B994,'Gas wholesale lookups'!$A$4:$R$15,'Inputs - Gas wholesale index'!P$2,FALSE)</f>
        <v>1</v>
      </c>
      <c r="Q994" s="37">
        <f>VLOOKUP($B994,'Gas wholesale lookups'!$A$4:$R$15,'Inputs - Gas wholesale index'!Q$2,FALSE)</f>
        <v>1</v>
      </c>
      <c r="R994" s="37">
        <f>VLOOKUP($B994,'Gas wholesale lookups'!$A$4:$R$15,'Inputs - Gas wholesale index'!R$2,FALSE)</f>
        <v>1</v>
      </c>
      <c r="S994" s="37">
        <f>VLOOKUP($B994,'Gas wholesale lookups'!$A$4:$R$15,'Inputs - Gas wholesale index'!S$2,FALSE)</f>
        <v>1</v>
      </c>
      <c r="T994" s="37">
        <f>VLOOKUP($B994,'Gas wholesale lookups'!$A$4:$R$15,'Inputs - Gas wholesale index'!T$2,FALSE)</f>
        <v>0</v>
      </c>
      <c r="U994" s="12">
        <f t="shared" si="287"/>
        <v>0</v>
      </c>
      <c r="V994" s="12">
        <f t="shared" si="288"/>
        <v>291847.5</v>
      </c>
      <c r="W994" s="12">
        <f t="shared" si="289"/>
        <v>332991.45454545453</v>
      </c>
      <c r="X994" s="12">
        <f t="shared" si="290"/>
        <v>208526.18181818182</v>
      </c>
      <c r="Y994" s="12">
        <f t="shared" si="291"/>
        <v>166168.27272727274</v>
      </c>
      <c r="Z994" s="12">
        <f t="shared" si="292"/>
        <v>0</v>
      </c>
      <c r="AA994" s="12">
        <f t="shared" si="293"/>
        <v>999533.40909090918</v>
      </c>
      <c r="AB994" s="22">
        <f t="shared" si="294"/>
        <v>0</v>
      </c>
      <c r="AC994" s="22">
        <f t="shared" si="295"/>
        <v>0</v>
      </c>
      <c r="AD994" s="22">
        <f t="shared" si="296"/>
        <v>0</v>
      </c>
      <c r="AE994" s="22">
        <f t="shared" si="297"/>
        <v>0</v>
      </c>
      <c r="AF994" s="22">
        <f t="shared" si="298"/>
        <v>0</v>
      </c>
      <c r="AG994" s="22">
        <f t="shared" si="299"/>
        <v>0</v>
      </c>
      <c r="AH994" s="22">
        <f t="shared" si="300"/>
        <v>0</v>
      </c>
      <c r="AI994" s="43" t="str">
        <f t="shared" si="301"/>
        <v>n/a</v>
      </c>
      <c r="AJ994" s="170" t="str">
        <f t="shared" si="285"/>
        <v>2018-19 Winter</v>
      </c>
      <c r="AK994" s="170" t="str">
        <f t="shared" si="286"/>
        <v>2018-19 Summer</v>
      </c>
      <c r="AL994" s="127">
        <v>0</v>
      </c>
    </row>
    <row r="995" spans="1:38">
      <c r="A995" s="46">
        <v>43283</v>
      </c>
      <c r="B995" s="13" t="s">
        <v>136</v>
      </c>
      <c r="C995" s="182"/>
      <c r="D995" s="182"/>
      <c r="E995" s="182"/>
      <c r="F995" s="182"/>
      <c r="G995" s="182"/>
      <c r="H995" s="182"/>
      <c r="I995" s="12">
        <f>VLOOKUP($B995,'Gas wholesale lookups'!$A$4:$L$15,'Inputs - Gas wholesale index'!I$2,FALSE)</f>
        <v>291847.5</v>
      </c>
      <c r="J995" s="12">
        <f>VLOOKUP($B995,'Gas wholesale lookups'!$A$4:$L$15,'Inputs - Gas wholesale index'!J$2,FALSE)</f>
        <v>332991.45454545453</v>
      </c>
      <c r="K995" s="12">
        <f>VLOOKUP($B995,'Gas wholesale lookups'!$A$4:$L$15,'Inputs - Gas wholesale index'!K$2,FALSE)</f>
        <v>208526.18181818182</v>
      </c>
      <c r="L995" s="12">
        <f>VLOOKUP($B995,'Gas wholesale lookups'!$A$4:$L$15,'Inputs - Gas wholesale index'!L$2,FALSE)</f>
        <v>166168.27272727274</v>
      </c>
      <c r="M995" s="12">
        <f>VLOOKUP($B995,'Gas wholesale lookups'!$A$4:$L$15,'Inputs - Gas wholesale index'!M$2,FALSE)</f>
        <v>291847.5</v>
      </c>
      <c r="N995" s="12">
        <f>VLOOKUP($B995,'Gas wholesale lookups'!$A$4:$L$15,'Inputs - Gas wholesale index'!N$2,FALSE)</f>
        <v>332991.45454545453</v>
      </c>
      <c r="O995" s="37">
        <f>VLOOKUP($B995,'Gas wholesale lookups'!$A$4:$R$15,'Inputs - Gas wholesale index'!O$2,FALSE)</f>
        <v>1</v>
      </c>
      <c r="P995" s="37">
        <f>VLOOKUP($B995,'Gas wholesale lookups'!$A$4:$R$15,'Inputs - Gas wholesale index'!P$2,FALSE)</f>
        <v>1</v>
      </c>
      <c r="Q995" s="37">
        <f>VLOOKUP($B995,'Gas wholesale lookups'!$A$4:$R$15,'Inputs - Gas wholesale index'!Q$2,FALSE)</f>
        <v>1</v>
      </c>
      <c r="R995" s="37">
        <f>VLOOKUP($B995,'Gas wholesale lookups'!$A$4:$R$15,'Inputs - Gas wholesale index'!R$2,FALSE)</f>
        <v>1</v>
      </c>
      <c r="S995" s="37">
        <f>VLOOKUP($B995,'Gas wholesale lookups'!$A$4:$R$15,'Inputs - Gas wholesale index'!S$2,FALSE)</f>
        <v>0</v>
      </c>
      <c r="T995" s="37">
        <f>VLOOKUP($B995,'Gas wholesale lookups'!$A$4:$R$15,'Inputs - Gas wholesale index'!T$2,FALSE)</f>
        <v>0</v>
      </c>
      <c r="U995" s="12">
        <f t="shared" si="287"/>
        <v>291847.5</v>
      </c>
      <c r="V995" s="12">
        <f t="shared" si="288"/>
        <v>332991.45454545453</v>
      </c>
      <c r="W995" s="12">
        <f t="shared" si="289"/>
        <v>208526.18181818182</v>
      </c>
      <c r="X995" s="12">
        <f t="shared" si="290"/>
        <v>166168.27272727274</v>
      </c>
      <c r="Y995" s="12">
        <f t="shared" si="291"/>
        <v>0</v>
      </c>
      <c r="Z995" s="12">
        <f t="shared" si="292"/>
        <v>0</v>
      </c>
      <c r="AA995" s="12">
        <f t="shared" si="293"/>
        <v>999533.40909090918</v>
      </c>
      <c r="AB995" s="22">
        <f t="shared" si="294"/>
        <v>0</v>
      </c>
      <c r="AC995" s="22">
        <f t="shared" si="295"/>
        <v>0</v>
      </c>
      <c r="AD995" s="22">
        <f t="shared" si="296"/>
        <v>0</v>
      </c>
      <c r="AE995" s="22">
        <f t="shared" si="297"/>
        <v>0</v>
      </c>
      <c r="AF995" s="22">
        <f t="shared" si="298"/>
        <v>0</v>
      </c>
      <c r="AG995" s="22">
        <f t="shared" si="299"/>
        <v>0</v>
      </c>
      <c r="AH995" s="22">
        <f t="shared" si="300"/>
        <v>0</v>
      </c>
      <c r="AI995" s="43" t="str">
        <f t="shared" si="301"/>
        <v>n/a</v>
      </c>
      <c r="AJ995" s="170" t="str">
        <f t="shared" si="285"/>
        <v>2018-19 Winter</v>
      </c>
      <c r="AK995" s="170" t="str">
        <f t="shared" si="286"/>
        <v>2018-19 Summer</v>
      </c>
      <c r="AL995" s="127">
        <v>0</v>
      </c>
    </row>
    <row r="996" spans="1:38">
      <c r="A996" s="46">
        <v>43284</v>
      </c>
      <c r="B996" s="13" t="s">
        <v>136</v>
      </c>
      <c r="C996" s="182"/>
      <c r="D996" s="182"/>
      <c r="E996" s="182"/>
      <c r="F996" s="182"/>
      <c r="G996" s="182"/>
      <c r="H996" s="182"/>
      <c r="I996" s="12">
        <f>VLOOKUP($B996,'Gas wholesale lookups'!$A$4:$L$15,'Inputs - Gas wholesale index'!I$2,FALSE)</f>
        <v>291847.5</v>
      </c>
      <c r="J996" s="12">
        <f>VLOOKUP($B996,'Gas wholesale lookups'!$A$4:$L$15,'Inputs - Gas wholesale index'!J$2,FALSE)</f>
        <v>332991.45454545453</v>
      </c>
      <c r="K996" s="12">
        <f>VLOOKUP($B996,'Gas wholesale lookups'!$A$4:$L$15,'Inputs - Gas wholesale index'!K$2,FALSE)</f>
        <v>208526.18181818182</v>
      </c>
      <c r="L996" s="12">
        <f>VLOOKUP($B996,'Gas wholesale lookups'!$A$4:$L$15,'Inputs - Gas wholesale index'!L$2,FALSE)</f>
        <v>166168.27272727274</v>
      </c>
      <c r="M996" s="12">
        <f>VLOOKUP($B996,'Gas wholesale lookups'!$A$4:$L$15,'Inputs - Gas wholesale index'!M$2,FALSE)</f>
        <v>291847.5</v>
      </c>
      <c r="N996" s="12">
        <f>VLOOKUP($B996,'Gas wholesale lookups'!$A$4:$L$15,'Inputs - Gas wholesale index'!N$2,FALSE)</f>
        <v>332991.45454545453</v>
      </c>
      <c r="O996" s="37">
        <f>VLOOKUP($B996,'Gas wholesale lookups'!$A$4:$R$15,'Inputs - Gas wholesale index'!O$2,FALSE)</f>
        <v>1</v>
      </c>
      <c r="P996" s="37">
        <f>VLOOKUP($B996,'Gas wholesale lookups'!$A$4:$R$15,'Inputs - Gas wholesale index'!P$2,FALSE)</f>
        <v>1</v>
      </c>
      <c r="Q996" s="37">
        <f>VLOOKUP($B996,'Gas wholesale lookups'!$A$4:$R$15,'Inputs - Gas wholesale index'!Q$2,FALSE)</f>
        <v>1</v>
      </c>
      <c r="R996" s="37">
        <f>VLOOKUP($B996,'Gas wholesale lookups'!$A$4:$R$15,'Inputs - Gas wholesale index'!R$2,FALSE)</f>
        <v>1</v>
      </c>
      <c r="S996" s="37">
        <f>VLOOKUP($B996,'Gas wholesale lookups'!$A$4:$R$15,'Inputs - Gas wholesale index'!S$2,FALSE)</f>
        <v>0</v>
      </c>
      <c r="T996" s="37">
        <f>VLOOKUP($B996,'Gas wholesale lookups'!$A$4:$R$15,'Inputs - Gas wholesale index'!T$2,FALSE)</f>
        <v>0</v>
      </c>
      <c r="U996" s="12">
        <f t="shared" si="287"/>
        <v>291847.5</v>
      </c>
      <c r="V996" s="12">
        <f t="shared" si="288"/>
        <v>332991.45454545453</v>
      </c>
      <c r="W996" s="12">
        <f t="shared" si="289"/>
        <v>208526.18181818182</v>
      </c>
      <c r="X996" s="12">
        <f t="shared" si="290"/>
        <v>166168.27272727274</v>
      </c>
      <c r="Y996" s="12">
        <f t="shared" si="291"/>
        <v>0</v>
      </c>
      <c r="Z996" s="12">
        <f t="shared" si="292"/>
        <v>0</v>
      </c>
      <c r="AA996" s="12">
        <f t="shared" si="293"/>
        <v>999533.40909090918</v>
      </c>
      <c r="AB996" s="22">
        <f t="shared" si="294"/>
        <v>0</v>
      </c>
      <c r="AC996" s="22">
        <f t="shared" si="295"/>
        <v>0</v>
      </c>
      <c r="AD996" s="22">
        <f t="shared" si="296"/>
        <v>0</v>
      </c>
      <c r="AE996" s="22">
        <f t="shared" si="297"/>
        <v>0</v>
      </c>
      <c r="AF996" s="22">
        <f t="shared" si="298"/>
        <v>0</v>
      </c>
      <c r="AG996" s="22">
        <f t="shared" si="299"/>
        <v>0</v>
      </c>
      <c r="AH996" s="22">
        <f t="shared" si="300"/>
        <v>0</v>
      </c>
      <c r="AI996" s="43" t="str">
        <f t="shared" si="301"/>
        <v>n/a</v>
      </c>
      <c r="AJ996" s="170" t="str">
        <f t="shared" si="285"/>
        <v>2018-19 Winter</v>
      </c>
      <c r="AK996" s="170" t="str">
        <f t="shared" si="286"/>
        <v>2018-19 Summer</v>
      </c>
      <c r="AL996" s="127">
        <v>0</v>
      </c>
    </row>
    <row r="997" spans="1:38">
      <c r="A997" s="46">
        <v>43285</v>
      </c>
      <c r="B997" s="13" t="s">
        <v>136</v>
      </c>
      <c r="C997" s="182"/>
      <c r="D997" s="182"/>
      <c r="E997" s="182"/>
      <c r="F997" s="182"/>
      <c r="G997" s="182"/>
      <c r="H997" s="182"/>
      <c r="I997" s="12">
        <f>VLOOKUP($B997,'Gas wholesale lookups'!$A$4:$L$15,'Inputs - Gas wholesale index'!I$2,FALSE)</f>
        <v>291847.5</v>
      </c>
      <c r="J997" s="12">
        <f>VLOOKUP($B997,'Gas wholesale lookups'!$A$4:$L$15,'Inputs - Gas wholesale index'!J$2,FALSE)</f>
        <v>332991.45454545453</v>
      </c>
      <c r="K997" s="12">
        <f>VLOOKUP($B997,'Gas wholesale lookups'!$A$4:$L$15,'Inputs - Gas wholesale index'!K$2,FALSE)</f>
        <v>208526.18181818182</v>
      </c>
      <c r="L997" s="12">
        <f>VLOOKUP($B997,'Gas wholesale lookups'!$A$4:$L$15,'Inputs - Gas wholesale index'!L$2,FALSE)</f>
        <v>166168.27272727274</v>
      </c>
      <c r="M997" s="12">
        <f>VLOOKUP($B997,'Gas wholesale lookups'!$A$4:$L$15,'Inputs - Gas wholesale index'!M$2,FALSE)</f>
        <v>291847.5</v>
      </c>
      <c r="N997" s="12">
        <f>VLOOKUP($B997,'Gas wholesale lookups'!$A$4:$L$15,'Inputs - Gas wholesale index'!N$2,FALSE)</f>
        <v>332991.45454545453</v>
      </c>
      <c r="O997" s="37">
        <f>VLOOKUP($B997,'Gas wholesale lookups'!$A$4:$R$15,'Inputs - Gas wholesale index'!O$2,FALSE)</f>
        <v>1</v>
      </c>
      <c r="P997" s="37">
        <f>VLOOKUP($B997,'Gas wholesale lookups'!$A$4:$R$15,'Inputs - Gas wholesale index'!P$2,FALSE)</f>
        <v>1</v>
      </c>
      <c r="Q997" s="37">
        <f>VLOOKUP($B997,'Gas wholesale lookups'!$A$4:$R$15,'Inputs - Gas wholesale index'!Q$2,FALSE)</f>
        <v>1</v>
      </c>
      <c r="R997" s="37">
        <f>VLOOKUP($B997,'Gas wholesale lookups'!$A$4:$R$15,'Inputs - Gas wholesale index'!R$2,FALSE)</f>
        <v>1</v>
      </c>
      <c r="S997" s="37">
        <f>VLOOKUP($B997,'Gas wholesale lookups'!$A$4:$R$15,'Inputs - Gas wholesale index'!S$2,FALSE)</f>
        <v>0</v>
      </c>
      <c r="T997" s="37">
        <f>VLOOKUP($B997,'Gas wholesale lookups'!$A$4:$R$15,'Inputs - Gas wholesale index'!T$2,FALSE)</f>
        <v>0</v>
      </c>
      <c r="U997" s="12">
        <f t="shared" si="287"/>
        <v>291847.5</v>
      </c>
      <c r="V997" s="12">
        <f t="shared" si="288"/>
        <v>332991.45454545453</v>
      </c>
      <c r="W997" s="12">
        <f t="shared" si="289"/>
        <v>208526.18181818182</v>
      </c>
      <c r="X997" s="12">
        <f t="shared" si="290"/>
        <v>166168.27272727274</v>
      </c>
      <c r="Y997" s="12">
        <f t="shared" si="291"/>
        <v>0</v>
      </c>
      <c r="Z997" s="12">
        <f t="shared" si="292"/>
        <v>0</v>
      </c>
      <c r="AA997" s="12">
        <f t="shared" si="293"/>
        <v>999533.40909090918</v>
      </c>
      <c r="AB997" s="22">
        <f t="shared" si="294"/>
        <v>0</v>
      </c>
      <c r="AC997" s="22">
        <f t="shared" si="295"/>
        <v>0</v>
      </c>
      <c r="AD997" s="22">
        <f t="shared" si="296"/>
        <v>0</v>
      </c>
      <c r="AE997" s="22">
        <f t="shared" si="297"/>
        <v>0</v>
      </c>
      <c r="AF997" s="22">
        <f t="shared" si="298"/>
        <v>0</v>
      </c>
      <c r="AG997" s="22">
        <f t="shared" si="299"/>
        <v>0</v>
      </c>
      <c r="AH997" s="22">
        <f t="shared" si="300"/>
        <v>0</v>
      </c>
      <c r="AI997" s="43" t="str">
        <f t="shared" si="301"/>
        <v>n/a</v>
      </c>
      <c r="AJ997" s="170" t="str">
        <f t="shared" si="285"/>
        <v>2018-19 Winter</v>
      </c>
      <c r="AK997" s="170" t="str">
        <f t="shared" si="286"/>
        <v>2018-19 Summer</v>
      </c>
      <c r="AL997" s="127">
        <v>0</v>
      </c>
    </row>
    <row r="998" spans="1:38">
      <c r="A998" s="46">
        <v>43286</v>
      </c>
      <c r="B998" s="13" t="s">
        <v>136</v>
      </c>
      <c r="C998" s="182"/>
      <c r="D998" s="182"/>
      <c r="E998" s="182"/>
      <c r="F998" s="182"/>
      <c r="G998" s="182"/>
      <c r="H998" s="182"/>
      <c r="I998" s="12">
        <f>VLOOKUP($B998,'Gas wholesale lookups'!$A$4:$L$15,'Inputs - Gas wholesale index'!I$2,FALSE)</f>
        <v>291847.5</v>
      </c>
      <c r="J998" s="12">
        <f>VLOOKUP($B998,'Gas wholesale lookups'!$A$4:$L$15,'Inputs - Gas wholesale index'!J$2,FALSE)</f>
        <v>332991.45454545453</v>
      </c>
      <c r="K998" s="12">
        <f>VLOOKUP($B998,'Gas wholesale lookups'!$A$4:$L$15,'Inputs - Gas wholesale index'!K$2,FALSE)</f>
        <v>208526.18181818182</v>
      </c>
      <c r="L998" s="12">
        <f>VLOOKUP($B998,'Gas wholesale lookups'!$A$4:$L$15,'Inputs - Gas wholesale index'!L$2,FALSE)</f>
        <v>166168.27272727274</v>
      </c>
      <c r="M998" s="12">
        <f>VLOOKUP($B998,'Gas wholesale lookups'!$A$4:$L$15,'Inputs - Gas wholesale index'!M$2,FALSE)</f>
        <v>291847.5</v>
      </c>
      <c r="N998" s="12">
        <f>VLOOKUP($B998,'Gas wholesale lookups'!$A$4:$L$15,'Inputs - Gas wholesale index'!N$2,FALSE)</f>
        <v>332991.45454545453</v>
      </c>
      <c r="O998" s="37">
        <f>VLOOKUP($B998,'Gas wholesale lookups'!$A$4:$R$15,'Inputs - Gas wholesale index'!O$2,FALSE)</f>
        <v>1</v>
      </c>
      <c r="P998" s="37">
        <f>VLOOKUP($B998,'Gas wholesale lookups'!$A$4:$R$15,'Inputs - Gas wholesale index'!P$2,FALSE)</f>
        <v>1</v>
      </c>
      <c r="Q998" s="37">
        <f>VLOOKUP($B998,'Gas wholesale lookups'!$A$4:$R$15,'Inputs - Gas wholesale index'!Q$2,FALSE)</f>
        <v>1</v>
      </c>
      <c r="R998" s="37">
        <f>VLOOKUP($B998,'Gas wholesale lookups'!$A$4:$R$15,'Inputs - Gas wholesale index'!R$2,FALSE)</f>
        <v>1</v>
      </c>
      <c r="S998" s="37">
        <f>VLOOKUP($B998,'Gas wholesale lookups'!$A$4:$R$15,'Inputs - Gas wholesale index'!S$2,FALSE)</f>
        <v>0</v>
      </c>
      <c r="T998" s="37">
        <f>VLOOKUP($B998,'Gas wholesale lookups'!$A$4:$R$15,'Inputs - Gas wholesale index'!T$2,FALSE)</f>
        <v>0</v>
      </c>
      <c r="U998" s="12">
        <f t="shared" si="287"/>
        <v>291847.5</v>
      </c>
      <c r="V998" s="12">
        <f t="shared" si="288"/>
        <v>332991.45454545453</v>
      </c>
      <c r="W998" s="12">
        <f t="shared" si="289"/>
        <v>208526.18181818182</v>
      </c>
      <c r="X998" s="12">
        <f t="shared" si="290"/>
        <v>166168.27272727274</v>
      </c>
      <c r="Y998" s="12">
        <f t="shared" si="291"/>
        <v>0</v>
      </c>
      <c r="Z998" s="12">
        <f t="shared" si="292"/>
        <v>0</v>
      </c>
      <c r="AA998" s="12">
        <f t="shared" si="293"/>
        <v>999533.40909090918</v>
      </c>
      <c r="AB998" s="22">
        <f t="shared" si="294"/>
        <v>0</v>
      </c>
      <c r="AC998" s="22">
        <f t="shared" si="295"/>
        <v>0</v>
      </c>
      <c r="AD998" s="22">
        <f t="shared" si="296"/>
        <v>0</v>
      </c>
      <c r="AE998" s="22">
        <f t="shared" si="297"/>
        <v>0</v>
      </c>
      <c r="AF998" s="22">
        <f t="shared" si="298"/>
        <v>0</v>
      </c>
      <c r="AG998" s="22">
        <f t="shared" si="299"/>
        <v>0</v>
      </c>
      <c r="AH998" s="22">
        <f t="shared" si="300"/>
        <v>0</v>
      </c>
      <c r="AI998" s="43" t="str">
        <f t="shared" si="301"/>
        <v>n/a</v>
      </c>
      <c r="AJ998" s="170" t="str">
        <f t="shared" si="285"/>
        <v>2018-19 Winter</v>
      </c>
      <c r="AK998" s="170" t="str">
        <f t="shared" si="286"/>
        <v>2018-19 Summer</v>
      </c>
      <c r="AL998" s="127">
        <v>0</v>
      </c>
    </row>
    <row r="999" spans="1:38">
      <c r="A999" s="46">
        <v>43287</v>
      </c>
      <c r="B999" s="13" t="s">
        <v>136</v>
      </c>
      <c r="C999" s="182"/>
      <c r="D999" s="182"/>
      <c r="E999" s="182"/>
      <c r="F999" s="182"/>
      <c r="G999" s="182"/>
      <c r="H999" s="182"/>
      <c r="I999" s="12">
        <f>VLOOKUP($B999,'Gas wholesale lookups'!$A$4:$L$15,'Inputs - Gas wholesale index'!I$2,FALSE)</f>
        <v>291847.5</v>
      </c>
      <c r="J999" s="12">
        <f>VLOOKUP($B999,'Gas wholesale lookups'!$A$4:$L$15,'Inputs - Gas wholesale index'!J$2,FALSE)</f>
        <v>332991.45454545453</v>
      </c>
      <c r="K999" s="12">
        <f>VLOOKUP($B999,'Gas wholesale lookups'!$A$4:$L$15,'Inputs - Gas wholesale index'!K$2,FALSE)</f>
        <v>208526.18181818182</v>
      </c>
      <c r="L999" s="12">
        <f>VLOOKUP($B999,'Gas wholesale lookups'!$A$4:$L$15,'Inputs - Gas wholesale index'!L$2,FALSE)</f>
        <v>166168.27272727274</v>
      </c>
      <c r="M999" s="12">
        <f>VLOOKUP($B999,'Gas wholesale lookups'!$A$4:$L$15,'Inputs - Gas wholesale index'!M$2,FALSE)</f>
        <v>291847.5</v>
      </c>
      <c r="N999" s="12">
        <f>VLOOKUP($B999,'Gas wholesale lookups'!$A$4:$L$15,'Inputs - Gas wholesale index'!N$2,FALSE)</f>
        <v>332991.45454545453</v>
      </c>
      <c r="O999" s="37">
        <f>VLOOKUP($B999,'Gas wholesale lookups'!$A$4:$R$15,'Inputs - Gas wholesale index'!O$2,FALSE)</f>
        <v>1</v>
      </c>
      <c r="P999" s="37">
        <f>VLOOKUP($B999,'Gas wholesale lookups'!$A$4:$R$15,'Inputs - Gas wholesale index'!P$2,FALSE)</f>
        <v>1</v>
      </c>
      <c r="Q999" s="37">
        <f>VLOOKUP($B999,'Gas wholesale lookups'!$A$4:$R$15,'Inputs - Gas wholesale index'!Q$2,FALSE)</f>
        <v>1</v>
      </c>
      <c r="R999" s="37">
        <f>VLOOKUP($B999,'Gas wholesale lookups'!$A$4:$R$15,'Inputs - Gas wholesale index'!R$2,FALSE)</f>
        <v>1</v>
      </c>
      <c r="S999" s="37">
        <f>VLOOKUP($B999,'Gas wholesale lookups'!$A$4:$R$15,'Inputs - Gas wholesale index'!S$2,FALSE)</f>
        <v>0</v>
      </c>
      <c r="T999" s="37">
        <f>VLOOKUP($B999,'Gas wholesale lookups'!$A$4:$R$15,'Inputs - Gas wholesale index'!T$2,FALSE)</f>
        <v>0</v>
      </c>
      <c r="U999" s="12">
        <f t="shared" si="287"/>
        <v>291847.5</v>
      </c>
      <c r="V999" s="12">
        <f t="shared" si="288"/>
        <v>332991.45454545453</v>
      </c>
      <c r="W999" s="12">
        <f t="shared" si="289"/>
        <v>208526.18181818182</v>
      </c>
      <c r="X999" s="12">
        <f t="shared" si="290"/>
        <v>166168.27272727274</v>
      </c>
      <c r="Y999" s="12">
        <f t="shared" si="291"/>
        <v>0</v>
      </c>
      <c r="Z999" s="12">
        <f t="shared" si="292"/>
        <v>0</v>
      </c>
      <c r="AA999" s="12">
        <f t="shared" si="293"/>
        <v>999533.40909090918</v>
      </c>
      <c r="AB999" s="22">
        <f t="shared" si="294"/>
        <v>0</v>
      </c>
      <c r="AC999" s="22">
        <f t="shared" si="295"/>
        <v>0</v>
      </c>
      <c r="AD999" s="22">
        <f t="shared" si="296"/>
        <v>0</v>
      </c>
      <c r="AE999" s="22">
        <f t="shared" si="297"/>
        <v>0</v>
      </c>
      <c r="AF999" s="22">
        <f t="shared" si="298"/>
        <v>0</v>
      </c>
      <c r="AG999" s="22">
        <f t="shared" si="299"/>
        <v>0</v>
      </c>
      <c r="AH999" s="22">
        <f t="shared" si="300"/>
        <v>0</v>
      </c>
      <c r="AI999" s="43" t="str">
        <f t="shared" si="301"/>
        <v>n/a</v>
      </c>
      <c r="AJ999" s="170" t="str">
        <f t="shared" si="285"/>
        <v>2018-19 Winter</v>
      </c>
      <c r="AK999" s="170" t="str">
        <f t="shared" si="286"/>
        <v>2018-19 Summer</v>
      </c>
      <c r="AL999" s="127">
        <v>0</v>
      </c>
    </row>
    <row r="1000" spans="1:38">
      <c r="A1000" s="46">
        <v>43290</v>
      </c>
      <c r="B1000" s="13" t="s">
        <v>136</v>
      </c>
      <c r="C1000" s="182"/>
      <c r="D1000" s="182"/>
      <c r="E1000" s="182"/>
      <c r="F1000" s="182"/>
      <c r="G1000" s="182"/>
      <c r="H1000" s="182"/>
      <c r="I1000" s="12">
        <f>VLOOKUP($B1000,'Gas wholesale lookups'!$A$4:$L$15,'Inputs - Gas wholesale index'!I$2,FALSE)</f>
        <v>291847.5</v>
      </c>
      <c r="J1000" s="12">
        <f>VLOOKUP($B1000,'Gas wholesale lookups'!$A$4:$L$15,'Inputs - Gas wholesale index'!J$2,FALSE)</f>
        <v>332991.45454545453</v>
      </c>
      <c r="K1000" s="12">
        <f>VLOOKUP($B1000,'Gas wholesale lookups'!$A$4:$L$15,'Inputs - Gas wholesale index'!K$2,FALSE)</f>
        <v>208526.18181818182</v>
      </c>
      <c r="L1000" s="12">
        <f>VLOOKUP($B1000,'Gas wholesale lookups'!$A$4:$L$15,'Inputs - Gas wholesale index'!L$2,FALSE)</f>
        <v>166168.27272727274</v>
      </c>
      <c r="M1000" s="12">
        <f>VLOOKUP($B1000,'Gas wholesale lookups'!$A$4:$L$15,'Inputs - Gas wholesale index'!M$2,FALSE)</f>
        <v>291847.5</v>
      </c>
      <c r="N1000" s="12">
        <f>VLOOKUP($B1000,'Gas wholesale lookups'!$A$4:$L$15,'Inputs - Gas wholesale index'!N$2,FALSE)</f>
        <v>332991.45454545453</v>
      </c>
      <c r="O1000" s="37">
        <f>VLOOKUP($B1000,'Gas wholesale lookups'!$A$4:$R$15,'Inputs - Gas wholesale index'!O$2,FALSE)</f>
        <v>1</v>
      </c>
      <c r="P1000" s="37">
        <f>VLOOKUP($B1000,'Gas wholesale lookups'!$A$4:$R$15,'Inputs - Gas wholesale index'!P$2,FALSE)</f>
        <v>1</v>
      </c>
      <c r="Q1000" s="37">
        <f>VLOOKUP($B1000,'Gas wholesale lookups'!$A$4:$R$15,'Inputs - Gas wholesale index'!Q$2,FALSE)</f>
        <v>1</v>
      </c>
      <c r="R1000" s="37">
        <f>VLOOKUP($B1000,'Gas wholesale lookups'!$A$4:$R$15,'Inputs - Gas wholesale index'!R$2,FALSE)</f>
        <v>1</v>
      </c>
      <c r="S1000" s="37">
        <f>VLOOKUP($B1000,'Gas wholesale lookups'!$A$4:$R$15,'Inputs - Gas wholesale index'!S$2,FALSE)</f>
        <v>0</v>
      </c>
      <c r="T1000" s="37">
        <f>VLOOKUP($B1000,'Gas wholesale lookups'!$A$4:$R$15,'Inputs - Gas wholesale index'!T$2,FALSE)</f>
        <v>0</v>
      </c>
      <c r="U1000" s="12">
        <f t="shared" si="287"/>
        <v>291847.5</v>
      </c>
      <c r="V1000" s="12">
        <f t="shared" si="288"/>
        <v>332991.45454545453</v>
      </c>
      <c r="W1000" s="12">
        <f t="shared" si="289"/>
        <v>208526.18181818182</v>
      </c>
      <c r="X1000" s="12">
        <f t="shared" si="290"/>
        <v>166168.27272727274</v>
      </c>
      <c r="Y1000" s="12">
        <f t="shared" si="291"/>
        <v>0</v>
      </c>
      <c r="Z1000" s="12">
        <f t="shared" si="292"/>
        <v>0</v>
      </c>
      <c r="AA1000" s="12">
        <f t="shared" si="293"/>
        <v>999533.40909090918</v>
      </c>
      <c r="AB1000" s="22">
        <f t="shared" si="294"/>
        <v>0</v>
      </c>
      <c r="AC1000" s="22">
        <f t="shared" si="295"/>
        <v>0</v>
      </c>
      <c r="AD1000" s="22">
        <f t="shared" si="296"/>
        <v>0</v>
      </c>
      <c r="AE1000" s="22">
        <f t="shared" si="297"/>
        <v>0</v>
      </c>
      <c r="AF1000" s="22">
        <f t="shared" si="298"/>
        <v>0</v>
      </c>
      <c r="AG1000" s="22">
        <f t="shared" si="299"/>
        <v>0</v>
      </c>
      <c r="AH1000" s="22">
        <f t="shared" si="300"/>
        <v>0</v>
      </c>
      <c r="AI1000" s="43" t="str">
        <f t="shared" si="301"/>
        <v>n/a</v>
      </c>
      <c r="AJ1000" s="170" t="str">
        <f t="shared" si="285"/>
        <v>2018-19 Winter</v>
      </c>
      <c r="AK1000" s="170" t="str">
        <f t="shared" si="286"/>
        <v>2018-19 Summer</v>
      </c>
      <c r="AL1000" s="127">
        <v>0</v>
      </c>
    </row>
    <row r="1001" spans="1:38">
      <c r="A1001" s="46">
        <v>43291</v>
      </c>
      <c r="B1001" s="13" t="s">
        <v>136</v>
      </c>
      <c r="C1001" s="182"/>
      <c r="D1001" s="182"/>
      <c r="E1001" s="182"/>
      <c r="F1001" s="182"/>
      <c r="G1001" s="182"/>
      <c r="H1001" s="182"/>
      <c r="I1001" s="12">
        <f>VLOOKUP($B1001,'Gas wholesale lookups'!$A$4:$L$15,'Inputs - Gas wholesale index'!I$2,FALSE)</f>
        <v>291847.5</v>
      </c>
      <c r="J1001" s="12">
        <f>VLOOKUP($B1001,'Gas wholesale lookups'!$A$4:$L$15,'Inputs - Gas wholesale index'!J$2,FALSE)</f>
        <v>332991.45454545453</v>
      </c>
      <c r="K1001" s="12">
        <f>VLOOKUP($B1001,'Gas wholesale lookups'!$A$4:$L$15,'Inputs - Gas wholesale index'!K$2,FALSE)</f>
        <v>208526.18181818182</v>
      </c>
      <c r="L1001" s="12">
        <f>VLOOKUP($B1001,'Gas wholesale lookups'!$A$4:$L$15,'Inputs - Gas wholesale index'!L$2,FALSE)</f>
        <v>166168.27272727274</v>
      </c>
      <c r="M1001" s="12">
        <f>VLOOKUP($B1001,'Gas wholesale lookups'!$A$4:$L$15,'Inputs - Gas wholesale index'!M$2,FALSE)</f>
        <v>291847.5</v>
      </c>
      <c r="N1001" s="12">
        <f>VLOOKUP($B1001,'Gas wholesale lookups'!$A$4:$L$15,'Inputs - Gas wholesale index'!N$2,FALSE)</f>
        <v>332991.45454545453</v>
      </c>
      <c r="O1001" s="37">
        <f>VLOOKUP($B1001,'Gas wholesale lookups'!$A$4:$R$15,'Inputs - Gas wholesale index'!O$2,FALSE)</f>
        <v>1</v>
      </c>
      <c r="P1001" s="37">
        <f>VLOOKUP($B1001,'Gas wholesale lookups'!$A$4:$R$15,'Inputs - Gas wholesale index'!P$2,FALSE)</f>
        <v>1</v>
      </c>
      <c r="Q1001" s="37">
        <f>VLOOKUP($B1001,'Gas wholesale lookups'!$A$4:$R$15,'Inputs - Gas wholesale index'!Q$2,FALSE)</f>
        <v>1</v>
      </c>
      <c r="R1001" s="37">
        <f>VLOOKUP($B1001,'Gas wholesale lookups'!$A$4:$R$15,'Inputs - Gas wholesale index'!R$2,FALSE)</f>
        <v>1</v>
      </c>
      <c r="S1001" s="37">
        <f>VLOOKUP($B1001,'Gas wholesale lookups'!$A$4:$R$15,'Inputs - Gas wholesale index'!S$2,FALSE)</f>
        <v>0</v>
      </c>
      <c r="T1001" s="37">
        <f>VLOOKUP($B1001,'Gas wholesale lookups'!$A$4:$R$15,'Inputs - Gas wholesale index'!T$2,FALSE)</f>
        <v>0</v>
      </c>
      <c r="U1001" s="12">
        <f t="shared" si="287"/>
        <v>291847.5</v>
      </c>
      <c r="V1001" s="12">
        <f t="shared" si="288"/>
        <v>332991.45454545453</v>
      </c>
      <c r="W1001" s="12">
        <f t="shared" si="289"/>
        <v>208526.18181818182</v>
      </c>
      <c r="X1001" s="12">
        <f t="shared" si="290"/>
        <v>166168.27272727274</v>
      </c>
      <c r="Y1001" s="12">
        <f t="shared" si="291"/>
        <v>0</v>
      </c>
      <c r="Z1001" s="12">
        <f t="shared" si="292"/>
        <v>0</v>
      </c>
      <c r="AA1001" s="12">
        <f t="shared" si="293"/>
        <v>999533.40909090918</v>
      </c>
      <c r="AB1001" s="22">
        <f t="shared" si="294"/>
        <v>0</v>
      </c>
      <c r="AC1001" s="22">
        <f t="shared" si="295"/>
        <v>0</v>
      </c>
      <c r="AD1001" s="22">
        <f t="shared" si="296"/>
        <v>0</v>
      </c>
      <c r="AE1001" s="22">
        <f t="shared" si="297"/>
        <v>0</v>
      </c>
      <c r="AF1001" s="22">
        <f t="shared" si="298"/>
        <v>0</v>
      </c>
      <c r="AG1001" s="22">
        <f t="shared" si="299"/>
        <v>0</v>
      </c>
      <c r="AH1001" s="22">
        <f t="shared" si="300"/>
        <v>0</v>
      </c>
      <c r="AI1001" s="43" t="str">
        <f t="shared" si="301"/>
        <v>n/a</v>
      </c>
      <c r="AJ1001" s="170" t="str">
        <f t="shared" si="285"/>
        <v>2018-19 Winter</v>
      </c>
      <c r="AK1001" s="170" t="str">
        <f t="shared" si="286"/>
        <v>2018-19 Summer</v>
      </c>
      <c r="AL1001" s="127">
        <v>0</v>
      </c>
    </row>
    <row r="1002" spans="1:38">
      <c r="A1002" s="46">
        <v>43292</v>
      </c>
      <c r="B1002" s="13" t="s">
        <v>136</v>
      </c>
      <c r="C1002" s="182"/>
      <c r="D1002" s="182"/>
      <c r="E1002" s="182"/>
      <c r="F1002" s="182"/>
      <c r="G1002" s="182"/>
      <c r="H1002" s="182"/>
      <c r="I1002" s="12">
        <f>VLOOKUP($B1002,'Gas wholesale lookups'!$A$4:$L$15,'Inputs - Gas wholesale index'!I$2,FALSE)</f>
        <v>291847.5</v>
      </c>
      <c r="J1002" s="12">
        <f>VLOOKUP($B1002,'Gas wholesale lookups'!$A$4:$L$15,'Inputs - Gas wholesale index'!J$2,FALSE)</f>
        <v>332991.45454545453</v>
      </c>
      <c r="K1002" s="12">
        <f>VLOOKUP($B1002,'Gas wholesale lookups'!$A$4:$L$15,'Inputs - Gas wholesale index'!K$2,FALSE)</f>
        <v>208526.18181818182</v>
      </c>
      <c r="L1002" s="12">
        <f>VLOOKUP($B1002,'Gas wholesale lookups'!$A$4:$L$15,'Inputs - Gas wholesale index'!L$2,FALSE)</f>
        <v>166168.27272727274</v>
      </c>
      <c r="M1002" s="12">
        <f>VLOOKUP($B1002,'Gas wholesale lookups'!$A$4:$L$15,'Inputs - Gas wholesale index'!M$2,FALSE)</f>
        <v>291847.5</v>
      </c>
      <c r="N1002" s="12">
        <f>VLOOKUP($B1002,'Gas wholesale lookups'!$A$4:$L$15,'Inputs - Gas wholesale index'!N$2,FALSE)</f>
        <v>332991.45454545453</v>
      </c>
      <c r="O1002" s="37">
        <f>VLOOKUP($B1002,'Gas wholesale lookups'!$A$4:$R$15,'Inputs - Gas wholesale index'!O$2,FALSE)</f>
        <v>1</v>
      </c>
      <c r="P1002" s="37">
        <f>VLOOKUP($B1002,'Gas wholesale lookups'!$A$4:$R$15,'Inputs - Gas wholesale index'!P$2,FALSE)</f>
        <v>1</v>
      </c>
      <c r="Q1002" s="37">
        <f>VLOOKUP($B1002,'Gas wholesale lookups'!$A$4:$R$15,'Inputs - Gas wholesale index'!Q$2,FALSE)</f>
        <v>1</v>
      </c>
      <c r="R1002" s="37">
        <f>VLOOKUP($B1002,'Gas wholesale lookups'!$A$4:$R$15,'Inputs - Gas wholesale index'!R$2,FALSE)</f>
        <v>1</v>
      </c>
      <c r="S1002" s="37">
        <f>VLOOKUP($B1002,'Gas wholesale lookups'!$A$4:$R$15,'Inputs - Gas wholesale index'!S$2,FALSE)</f>
        <v>0</v>
      </c>
      <c r="T1002" s="37">
        <f>VLOOKUP($B1002,'Gas wholesale lookups'!$A$4:$R$15,'Inputs - Gas wholesale index'!T$2,FALSE)</f>
        <v>0</v>
      </c>
      <c r="U1002" s="12">
        <f t="shared" si="287"/>
        <v>291847.5</v>
      </c>
      <c r="V1002" s="12">
        <f t="shared" si="288"/>
        <v>332991.45454545453</v>
      </c>
      <c r="W1002" s="12">
        <f t="shared" si="289"/>
        <v>208526.18181818182</v>
      </c>
      <c r="X1002" s="12">
        <f t="shared" si="290"/>
        <v>166168.27272727274</v>
      </c>
      <c r="Y1002" s="12">
        <f t="shared" si="291"/>
        <v>0</v>
      </c>
      <c r="Z1002" s="12">
        <f t="shared" si="292"/>
        <v>0</v>
      </c>
      <c r="AA1002" s="12">
        <f t="shared" si="293"/>
        <v>999533.40909090918</v>
      </c>
      <c r="AB1002" s="22">
        <f t="shared" si="294"/>
        <v>0</v>
      </c>
      <c r="AC1002" s="22">
        <f t="shared" si="295"/>
        <v>0</v>
      </c>
      <c r="AD1002" s="22">
        <f t="shared" si="296"/>
        <v>0</v>
      </c>
      <c r="AE1002" s="22">
        <f t="shared" si="297"/>
        <v>0</v>
      </c>
      <c r="AF1002" s="22">
        <f t="shared" si="298"/>
        <v>0</v>
      </c>
      <c r="AG1002" s="22">
        <f t="shared" si="299"/>
        <v>0</v>
      </c>
      <c r="AH1002" s="22">
        <f t="shared" si="300"/>
        <v>0</v>
      </c>
      <c r="AI1002" s="43" t="str">
        <f t="shared" si="301"/>
        <v>n/a</v>
      </c>
      <c r="AJ1002" s="170" t="str">
        <f t="shared" si="285"/>
        <v>2018-19 Winter</v>
      </c>
      <c r="AK1002" s="170" t="str">
        <f t="shared" si="286"/>
        <v>2018-19 Summer</v>
      </c>
      <c r="AL1002" s="127">
        <v>0</v>
      </c>
    </row>
    <row r="1003" spans="1:38">
      <c r="A1003" s="46">
        <v>43293</v>
      </c>
      <c r="B1003" s="13" t="s">
        <v>136</v>
      </c>
      <c r="C1003" s="182"/>
      <c r="D1003" s="182"/>
      <c r="E1003" s="182"/>
      <c r="F1003" s="182"/>
      <c r="G1003" s="182"/>
      <c r="H1003" s="182"/>
      <c r="I1003" s="12">
        <f>VLOOKUP($B1003,'Gas wholesale lookups'!$A$4:$L$15,'Inputs - Gas wholesale index'!I$2,FALSE)</f>
        <v>291847.5</v>
      </c>
      <c r="J1003" s="12">
        <f>VLOOKUP($B1003,'Gas wholesale lookups'!$A$4:$L$15,'Inputs - Gas wholesale index'!J$2,FALSE)</f>
        <v>332991.45454545453</v>
      </c>
      <c r="K1003" s="12">
        <f>VLOOKUP($B1003,'Gas wholesale lookups'!$A$4:$L$15,'Inputs - Gas wholesale index'!K$2,FALSE)</f>
        <v>208526.18181818182</v>
      </c>
      <c r="L1003" s="12">
        <f>VLOOKUP($B1003,'Gas wholesale lookups'!$A$4:$L$15,'Inputs - Gas wholesale index'!L$2,FALSE)</f>
        <v>166168.27272727274</v>
      </c>
      <c r="M1003" s="12">
        <f>VLOOKUP($B1003,'Gas wholesale lookups'!$A$4:$L$15,'Inputs - Gas wholesale index'!M$2,FALSE)</f>
        <v>291847.5</v>
      </c>
      <c r="N1003" s="12">
        <f>VLOOKUP($B1003,'Gas wholesale lookups'!$A$4:$L$15,'Inputs - Gas wholesale index'!N$2,FALSE)</f>
        <v>332991.45454545453</v>
      </c>
      <c r="O1003" s="37">
        <f>VLOOKUP($B1003,'Gas wholesale lookups'!$A$4:$R$15,'Inputs - Gas wholesale index'!O$2,FALSE)</f>
        <v>1</v>
      </c>
      <c r="P1003" s="37">
        <f>VLOOKUP($B1003,'Gas wholesale lookups'!$A$4:$R$15,'Inputs - Gas wholesale index'!P$2,FALSE)</f>
        <v>1</v>
      </c>
      <c r="Q1003" s="37">
        <f>VLOOKUP($B1003,'Gas wholesale lookups'!$A$4:$R$15,'Inputs - Gas wholesale index'!Q$2,FALSE)</f>
        <v>1</v>
      </c>
      <c r="R1003" s="37">
        <f>VLOOKUP($B1003,'Gas wholesale lookups'!$A$4:$R$15,'Inputs - Gas wholesale index'!R$2,FALSE)</f>
        <v>1</v>
      </c>
      <c r="S1003" s="37">
        <f>VLOOKUP($B1003,'Gas wholesale lookups'!$A$4:$R$15,'Inputs - Gas wholesale index'!S$2,FALSE)</f>
        <v>0</v>
      </c>
      <c r="T1003" s="37">
        <f>VLOOKUP($B1003,'Gas wholesale lookups'!$A$4:$R$15,'Inputs - Gas wholesale index'!T$2,FALSE)</f>
        <v>0</v>
      </c>
      <c r="U1003" s="12">
        <f t="shared" si="287"/>
        <v>291847.5</v>
      </c>
      <c r="V1003" s="12">
        <f t="shared" si="288"/>
        <v>332991.45454545453</v>
      </c>
      <c r="W1003" s="12">
        <f t="shared" si="289"/>
        <v>208526.18181818182</v>
      </c>
      <c r="X1003" s="12">
        <f t="shared" si="290"/>
        <v>166168.27272727274</v>
      </c>
      <c r="Y1003" s="12">
        <f t="shared" si="291"/>
        <v>0</v>
      </c>
      <c r="Z1003" s="12">
        <f t="shared" si="292"/>
        <v>0</v>
      </c>
      <c r="AA1003" s="12">
        <f t="shared" si="293"/>
        <v>999533.40909090918</v>
      </c>
      <c r="AB1003" s="22">
        <f t="shared" si="294"/>
        <v>0</v>
      </c>
      <c r="AC1003" s="22">
        <f t="shared" si="295"/>
        <v>0</v>
      </c>
      <c r="AD1003" s="22">
        <f t="shared" si="296"/>
        <v>0</v>
      </c>
      <c r="AE1003" s="22">
        <f t="shared" si="297"/>
        <v>0</v>
      </c>
      <c r="AF1003" s="22">
        <f t="shared" si="298"/>
        <v>0</v>
      </c>
      <c r="AG1003" s="22">
        <f t="shared" si="299"/>
        <v>0</v>
      </c>
      <c r="AH1003" s="22">
        <f t="shared" si="300"/>
        <v>0</v>
      </c>
      <c r="AI1003" s="43" t="str">
        <f t="shared" si="301"/>
        <v>n/a</v>
      </c>
      <c r="AJ1003" s="170" t="str">
        <f t="shared" si="285"/>
        <v>2018-19 Winter</v>
      </c>
      <c r="AK1003" s="170" t="str">
        <f t="shared" si="286"/>
        <v>2018-19 Summer</v>
      </c>
      <c r="AL1003" s="127">
        <v>0</v>
      </c>
    </row>
    <row r="1004" spans="1:38">
      <c r="A1004" s="46">
        <v>43294</v>
      </c>
      <c r="B1004" s="13" t="s">
        <v>136</v>
      </c>
      <c r="C1004" s="182"/>
      <c r="D1004" s="182"/>
      <c r="E1004" s="182"/>
      <c r="F1004" s="182"/>
      <c r="G1004" s="182"/>
      <c r="H1004" s="182"/>
      <c r="I1004" s="12">
        <f>VLOOKUP($B1004,'Gas wholesale lookups'!$A$4:$L$15,'Inputs - Gas wholesale index'!I$2,FALSE)</f>
        <v>291847.5</v>
      </c>
      <c r="J1004" s="12">
        <f>VLOOKUP($B1004,'Gas wholesale lookups'!$A$4:$L$15,'Inputs - Gas wholesale index'!J$2,FALSE)</f>
        <v>332991.45454545453</v>
      </c>
      <c r="K1004" s="12">
        <f>VLOOKUP($B1004,'Gas wholesale lookups'!$A$4:$L$15,'Inputs - Gas wholesale index'!K$2,FALSE)</f>
        <v>208526.18181818182</v>
      </c>
      <c r="L1004" s="12">
        <f>VLOOKUP($B1004,'Gas wholesale lookups'!$A$4:$L$15,'Inputs - Gas wholesale index'!L$2,FALSE)</f>
        <v>166168.27272727274</v>
      </c>
      <c r="M1004" s="12">
        <f>VLOOKUP($B1004,'Gas wholesale lookups'!$A$4:$L$15,'Inputs - Gas wholesale index'!M$2,FALSE)</f>
        <v>291847.5</v>
      </c>
      <c r="N1004" s="12">
        <f>VLOOKUP($B1004,'Gas wholesale lookups'!$A$4:$L$15,'Inputs - Gas wholesale index'!N$2,FALSE)</f>
        <v>332991.45454545453</v>
      </c>
      <c r="O1004" s="37">
        <f>VLOOKUP($B1004,'Gas wholesale lookups'!$A$4:$R$15,'Inputs - Gas wholesale index'!O$2,FALSE)</f>
        <v>1</v>
      </c>
      <c r="P1004" s="37">
        <f>VLOOKUP($B1004,'Gas wholesale lookups'!$A$4:$R$15,'Inputs - Gas wholesale index'!P$2,FALSE)</f>
        <v>1</v>
      </c>
      <c r="Q1004" s="37">
        <f>VLOOKUP($B1004,'Gas wholesale lookups'!$A$4:$R$15,'Inputs - Gas wholesale index'!Q$2,FALSE)</f>
        <v>1</v>
      </c>
      <c r="R1004" s="37">
        <f>VLOOKUP($B1004,'Gas wholesale lookups'!$A$4:$R$15,'Inputs - Gas wholesale index'!R$2,FALSE)</f>
        <v>1</v>
      </c>
      <c r="S1004" s="37">
        <f>VLOOKUP($B1004,'Gas wholesale lookups'!$A$4:$R$15,'Inputs - Gas wholesale index'!S$2,FALSE)</f>
        <v>0</v>
      </c>
      <c r="T1004" s="37">
        <f>VLOOKUP($B1004,'Gas wholesale lookups'!$A$4:$R$15,'Inputs - Gas wholesale index'!T$2,FALSE)</f>
        <v>0</v>
      </c>
      <c r="U1004" s="12">
        <f t="shared" si="287"/>
        <v>291847.5</v>
      </c>
      <c r="V1004" s="12">
        <f t="shared" si="288"/>
        <v>332991.45454545453</v>
      </c>
      <c r="W1004" s="12">
        <f t="shared" si="289"/>
        <v>208526.18181818182</v>
      </c>
      <c r="X1004" s="12">
        <f t="shared" si="290"/>
        <v>166168.27272727274</v>
      </c>
      <c r="Y1004" s="12">
        <f t="shared" si="291"/>
        <v>0</v>
      </c>
      <c r="Z1004" s="12">
        <f t="shared" si="292"/>
        <v>0</v>
      </c>
      <c r="AA1004" s="12">
        <f t="shared" si="293"/>
        <v>999533.40909090918</v>
      </c>
      <c r="AB1004" s="22">
        <f t="shared" si="294"/>
        <v>0</v>
      </c>
      <c r="AC1004" s="22">
        <f t="shared" si="295"/>
        <v>0</v>
      </c>
      <c r="AD1004" s="22">
        <f t="shared" si="296"/>
        <v>0</v>
      </c>
      <c r="AE1004" s="22">
        <f t="shared" si="297"/>
        <v>0</v>
      </c>
      <c r="AF1004" s="22">
        <f t="shared" si="298"/>
        <v>0</v>
      </c>
      <c r="AG1004" s="22">
        <f t="shared" si="299"/>
        <v>0</v>
      </c>
      <c r="AH1004" s="22">
        <f t="shared" si="300"/>
        <v>0</v>
      </c>
      <c r="AI1004" s="43" t="str">
        <f t="shared" si="301"/>
        <v>n/a</v>
      </c>
      <c r="AJ1004" s="170" t="str">
        <f t="shared" si="285"/>
        <v>2018-19 Winter</v>
      </c>
      <c r="AK1004" s="170" t="str">
        <f t="shared" si="286"/>
        <v>2018-19 Summer</v>
      </c>
      <c r="AL1004" s="127">
        <v>0</v>
      </c>
    </row>
    <row r="1005" spans="1:38">
      <c r="A1005" s="46">
        <v>43297</v>
      </c>
      <c r="B1005" s="13" t="s">
        <v>136</v>
      </c>
      <c r="C1005" s="182"/>
      <c r="D1005" s="182"/>
      <c r="E1005" s="182"/>
      <c r="F1005" s="182"/>
      <c r="G1005" s="182"/>
      <c r="H1005" s="182"/>
      <c r="I1005" s="12">
        <f>VLOOKUP($B1005,'Gas wholesale lookups'!$A$4:$L$15,'Inputs - Gas wholesale index'!I$2,FALSE)</f>
        <v>291847.5</v>
      </c>
      <c r="J1005" s="12">
        <f>VLOOKUP($B1005,'Gas wholesale lookups'!$A$4:$L$15,'Inputs - Gas wholesale index'!J$2,FALSE)</f>
        <v>332991.45454545453</v>
      </c>
      <c r="K1005" s="12">
        <f>VLOOKUP($B1005,'Gas wholesale lookups'!$A$4:$L$15,'Inputs - Gas wholesale index'!K$2,FALSE)</f>
        <v>208526.18181818182</v>
      </c>
      <c r="L1005" s="12">
        <f>VLOOKUP($B1005,'Gas wholesale lookups'!$A$4:$L$15,'Inputs - Gas wholesale index'!L$2,FALSE)</f>
        <v>166168.27272727274</v>
      </c>
      <c r="M1005" s="12">
        <f>VLOOKUP($B1005,'Gas wholesale lookups'!$A$4:$L$15,'Inputs - Gas wholesale index'!M$2,FALSE)</f>
        <v>291847.5</v>
      </c>
      <c r="N1005" s="12">
        <f>VLOOKUP($B1005,'Gas wholesale lookups'!$A$4:$L$15,'Inputs - Gas wholesale index'!N$2,FALSE)</f>
        <v>332991.45454545453</v>
      </c>
      <c r="O1005" s="37">
        <f>VLOOKUP($B1005,'Gas wholesale lookups'!$A$4:$R$15,'Inputs - Gas wholesale index'!O$2,FALSE)</f>
        <v>1</v>
      </c>
      <c r="P1005" s="37">
        <f>VLOOKUP($B1005,'Gas wholesale lookups'!$A$4:$R$15,'Inputs - Gas wholesale index'!P$2,FALSE)</f>
        <v>1</v>
      </c>
      <c r="Q1005" s="37">
        <f>VLOOKUP($B1005,'Gas wholesale lookups'!$A$4:$R$15,'Inputs - Gas wholesale index'!Q$2,FALSE)</f>
        <v>1</v>
      </c>
      <c r="R1005" s="37">
        <f>VLOOKUP($B1005,'Gas wholesale lookups'!$A$4:$R$15,'Inputs - Gas wholesale index'!R$2,FALSE)</f>
        <v>1</v>
      </c>
      <c r="S1005" s="37">
        <f>VLOOKUP($B1005,'Gas wholesale lookups'!$A$4:$R$15,'Inputs - Gas wholesale index'!S$2,FALSE)</f>
        <v>0</v>
      </c>
      <c r="T1005" s="37">
        <f>VLOOKUP($B1005,'Gas wholesale lookups'!$A$4:$R$15,'Inputs - Gas wholesale index'!T$2,FALSE)</f>
        <v>0</v>
      </c>
      <c r="U1005" s="12">
        <f t="shared" si="287"/>
        <v>291847.5</v>
      </c>
      <c r="V1005" s="12">
        <f t="shared" si="288"/>
        <v>332991.45454545453</v>
      </c>
      <c r="W1005" s="12">
        <f t="shared" si="289"/>
        <v>208526.18181818182</v>
      </c>
      <c r="X1005" s="12">
        <f t="shared" si="290"/>
        <v>166168.27272727274</v>
      </c>
      <c r="Y1005" s="12">
        <f t="shared" si="291"/>
        <v>0</v>
      </c>
      <c r="Z1005" s="12">
        <f t="shared" si="292"/>
        <v>0</v>
      </c>
      <c r="AA1005" s="12">
        <f t="shared" si="293"/>
        <v>999533.40909090918</v>
      </c>
      <c r="AB1005" s="22">
        <f t="shared" si="294"/>
        <v>0</v>
      </c>
      <c r="AC1005" s="22">
        <f t="shared" si="295"/>
        <v>0</v>
      </c>
      <c r="AD1005" s="22">
        <f t="shared" si="296"/>
        <v>0</v>
      </c>
      <c r="AE1005" s="22">
        <f t="shared" si="297"/>
        <v>0</v>
      </c>
      <c r="AF1005" s="22">
        <f t="shared" si="298"/>
        <v>0</v>
      </c>
      <c r="AG1005" s="22">
        <f t="shared" si="299"/>
        <v>0</v>
      </c>
      <c r="AH1005" s="22">
        <f t="shared" si="300"/>
        <v>0</v>
      </c>
      <c r="AI1005" s="43" t="str">
        <f t="shared" si="301"/>
        <v>n/a</v>
      </c>
      <c r="AJ1005" s="170" t="str">
        <f t="shared" si="285"/>
        <v>2018-19 Winter</v>
      </c>
      <c r="AK1005" s="170" t="str">
        <f t="shared" si="286"/>
        <v>2018-19 Summer</v>
      </c>
      <c r="AL1005" s="127">
        <v>0</v>
      </c>
    </row>
    <row r="1006" spans="1:38">
      <c r="A1006" s="46">
        <v>43298</v>
      </c>
      <c r="B1006" s="13" t="s">
        <v>136</v>
      </c>
      <c r="C1006" s="182"/>
      <c r="D1006" s="182"/>
      <c r="E1006" s="182"/>
      <c r="F1006" s="182"/>
      <c r="G1006" s="182"/>
      <c r="H1006" s="182"/>
      <c r="I1006" s="12">
        <f>VLOOKUP($B1006,'Gas wholesale lookups'!$A$4:$L$15,'Inputs - Gas wholesale index'!I$2,FALSE)</f>
        <v>291847.5</v>
      </c>
      <c r="J1006" s="12">
        <f>VLOOKUP($B1006,'Gas wholesale lookups'!$A$4:$L$15,'Inputs - Gas wholesale index'!J$2,FALSE)</f>
        <v>332991.45454545453</v>
      </c>
      <c r="K1006" s="12">
        <f>VLOOKUP($B1006,'Gas wholesale lookups'!$A$4:$L$15,'Inputs - Gas wholesale index'!K$2,FALSE)</f>
        <v>208526.18181818182</v>
      </c>
      <c r="L1006" s="12">
        <f>VLOOKUP($B1006,'Gas wholesale lookups'!$A$4:$L$15,'Inputs - Gas wholesale index'!L$2,FALSE)</f>
        <v>166168.27272727274</v>
      </c>
      <c r="M1006" s="12">
        <f>VLOOKUP($B1006,'Gas wholesale lookups'!$A$4:$L$15,'Inputs - Gas wholesale index'!M$2,FALSE)</f>
        <v>291847.5</v>
      </c>
      <c r="N1006" s="12">
        <f>VLOOKUP($B1006,'Gas wholesale lookups'!$A$4:$L$15,'Inputs - Gas wholesale index'!N$2,FALSE)</f>
        <v>332991.45454545453</v>
      </c>
      <c r="O1006" s="37">
        <f>VLOOKUP($B1006,'Gas wholesale lookups'!$A$4:$R$15,'Inputs - Gas wholesale index'!O$2,FALSE)</f>
        <v>1</v>
      </c>
      <c r="P1006" s="37">
        <f>VLOOKUP($B1006,'Gas wholesale lookups'!$A$4:$R$15,'Inputs - Gas wholesale index'!P$2,FALSE)</f>
        <v>1</v>
      </c>
      <c r="Q1006" s="37">
        <f>VLOOKUP($B1006,'Gas wholesale lookups'!$A$4:$R$15,'Inputs - Gas wholesale index'!Q$2,FALSE)</f>
        <v>1</v>
      </c>
      <c r="R1006" s="37">
        <f>VLOOKUP($B1006,'Gas wholesale lookups'!$A$4:$R$15,'Inputs - Gas wholesale index'!R$2,FALSE)</f>
        <v>1</v>
      </c>
      <c r="S1006" s="37">
        <f>VLOOKUP($B1006,'Gas wholesale lookups'!$A$4:$R$15,'Inputs - Gas wholesale index'!S$2,FALSE)</f>
        <v>0</v>
      </c>
      <c r="T1006" s="37">
        <f>VLOOKUP($B1006,'Gas wholesale lookups'!$A$4:$R$15,'Inputs - Gas wholesale index'!T$2,FALSE)</f>
        <v>0</v>
      </c>
      <c r="U1006" s="12">
        <f t="shared" si="287"/>
        <v>291847.5</v>
      </c>
      <c r="V1006" s="12">
        <f t="shared" si="288"/>
        <v>332991.45454545453</v>
      </c>
      <c r="W1006" s="12">
        <f t="shared" si="289"/>
        <v>208526.18181818182</v>
      </c>
      <c r="X1006" s="12">
        <f t="shared" si="290"/>
        <v>166168.27272727274</v>
      </c>
      <c r="Y1006" s="12">
        <f t="shared" si="291"/>
        <v>0</v>
      </c>
      <c r="Z1006" s="12">
        <f t="shared" si="292"/>
        <v>0</v>
      </c>
      <c r="AA1006" s="12">
        <f t="shared" si="293"/>
        <v>999533.40909090918</v>
      </c>
      <c r="AB1006" s="22">
        <f t="shared" si="294"/>
        <v>0</v>
      </c>
      <c r="AC1006" s="22">
        <f t="shared" si="295"/>
        <v>0</v>
      </c>
      <c r="AD1006" s="22">
        <f t="shared" si="296"/>
        <v>0</v>
      </c>
      <c r="AE1006" s="22">
        <f t="shared" si="297"/>
        <v>0</v>
      </c>
      <c r="AF1006" s="22">
        <f t="shared" si="298"/>
        <v>0</v>
      </c>
      <c r="AG1006" s="22">
        <f t="shared" si="299"/>
        <v>0</v>
      </c>
      <c r="AH1006" s="22">
        <f t="shared" si="300"/>
        <v>0</v>
      </c>
      <c r="AI1006" s="43" t="str">
        <f t="shared" si="301"/>
        <v>n/a</v>
      </c>
      <c r="AJ1006" s="170" t="str">
        <f t="shared" si="285"/>
        <v>2018-19 Winter</v>
      </c>
      <c r="AK1006" s="170" t="str">
        <f t="shared" si="286"/>
        <v>2018-19 Summer</v>
      </c>
      <c r="AL1006" s="127">
        <v>0</v>
      </c>
    </row>
    <row r="1007" spans="1:38">
      <c r="A1007" s="46">
        <v>43299</v>
      </c>
      <c r="B1007" s="13" t="s">
        <v>136</v>
      </c>
      <c r="C1007" s="182"/>
      <c r="D1007" s="182"/>
      <c r="E1007" s="182"/>
      <c r="F1007" s="182"/>
      <c r="G1007" s="182"/>
      <c r="H1007" s="182"/>
      <c r="I1007" s="12">
        <f>VLOOKUP($B1007,'Gas wholesale lookups'!$A$4:$L$15,'Inputs - Gas wholesale index'!I$2,FALSE)</f>
        <v>291847.5</v>
      </c>
      <c r="J1007" s="12">
        <f>VLOOKUP($B1007,'Gas wholesale lookups'!$A$4:$L$15,'Inputs - Gas wholesale index'!J$2,FALSE)</f>
        <v>332991.45454545453</v>
      </c>
      <c r="K1007" s="12">
        <f>VLOOKUP($B1007,'Gas wholesale lookups'!$A$4:$L$15,'Inputs - Gas wholesale index'!K$2,FALSE)</f>
        <v>208526.18181818182</v>
      </c>
      <c r="L1007" s="12">
        <f>VLOOKUP($B1007,'Gas wholesale lookups'!$A$4:$L$15,'Inputs - Gas wholesale index'!L$2,FALSE)</f>
        <v>166168.27272727274</v>
      </c>
      <c r="M1007" s="12">
        <f>VLOOKUP($B1007,'Gas wholesale lookups'!$A$4:$L$15,'Inputs - Gas wholesale index'!M$2,FALSE)</f>
        <v>291847.5</v>
      </c>
      <c r="N1007" s="12">
        <f>VLOOKUP($B1007,'Gas wholesale lookups'!$A$4:$L$15,'Inputs - Gas wholesale index'!N$2,FALSE)</f>
        <v>332991.45454545453</v>
      </c>
      <c r="O1007" s="37">
        <f>VLOOKUP($B1007,'Gas wholesale lookups'!$A$4:$R$15,'Inputs - Gas wholesale index'!O$2,FALSE)</f>
        <v>1</v>
      </c>
      <c r="P1007" s="37">
        <f>VLOOKUP($B1007,'Gas wholesale lookups'!$A$4:$R$15,'Inputs - Gas wholesale index'!P$2,FALSE)</f>
        <v>1</v>
      </c>
      <c r="Q1007" s="37">
        <f>VLOOKUP($B1007,'Gas wholesale lookups'!$A$4:$R$15,'Inputs - Gas wholesale index'!Q$2,FALSE)</f>
        <v>1</v>
      </c>
      <c r="R1007" s="37">
        <f>VLOOKUP($B1007,'Gas wholesale lookups'!$A$4:$R$15,'Inputs - Gas wholesale index'!R$2,FALSE)</f>
        <v>1</v>
      </c>
      <c r="S1007" s="37">
        <f>VLOOKUP($B1007,'Gas wholesale lookups'!$A$4:$R$15,'Inputs - Gas wholesale index'!S$2,FALSE)</f>
        <v>0</v>
      </c>
      <c r="T1007" s="37">
        <f>VLOOKUP($B1007,'Gas wholesale lookups'!$A$4:$R$15,'Inputs - Gas wholesale index'!T$2,FALSE)</f>
        <v>0</v>
      </c>
      <c r="U1007" s="12">
        <f t="shared" si="287"/>
        <v>291847.5</v>
      </c>
      <c r="V1007" s="12">
        <f t="shared" si="288"/>
        <v>332991.45454545453</v>
      </c>
      <c r="W1007" s="12">
        <f t="shared" si="289"/>
        <v>208526.18181818182</v>
      </c>
      <c r="X1007" s="12">
        <f t="shared" si="290"/>
        <v>166168.27272727274</v>
      </c>
      <c r="Y1007" s="12">
        <f t="shared" si="291"/>
        <v>0</v>
      </c>
      <c r="Z1007" s="12">
        <f t="shared" si="292"/>
        <v>0</v>
      </c>
      <c r="AA1007" s="12">
        <f t="shared" si="293"/>
        <v>999533.40909090918</v>
      </c>
      <c r="AB1007" s="22">
        <f t="shared" si="294"/>
        <v>0</v>
      </c>
      <c r="AC1007" s="22">
        <f t="shared" si="295"/>
        <v>0</v>
      </c>
      <c r="AD1007" s="22">
        <f t="shared" si="296"/>
        <v>0</v>
      </c>
      <c r="AE1007" s="22">
        <f t="shared" si="297"/>
        <v>0</v>
      </c>
      <c r="AF1007" s="22">
        <f t="shared" si="298"/>
        <v>0</v>
      </c>
      <c r="AG1007" s="22">
        <f t="shared" si="299"/>
        <v>0</v>
      </c>
      <c r="AH1007" s="22">
        <f t="shared" si="300"/>
        <v>0</v>
      </c>
      <c r="AI1007" s="43" t="str">
        <f t="shared" si="301"/>
        <v>n/a</v>
      </c>
      <c r="AJ1007" s="170" t="str">
        <f t="shared" si="285"/>
        <v>2018-19 Winter</v>
      </c>
      <c r="AK1007" s="170" t="str">
        <f t="shared" si="286"/>
        <v>2018-19 Summer</v>
      </c>
      <c r="AL1007" s="127">
        <v>0</v>
      </c>
    </row>
    <row r="1008" spans="1:38">
      <c r="A1008" s="46">
        <v>43300</v>
      </c>
      <c r="B1008" s="13" t="s">
        <v>136</v>
      </c>
      <c r="C1008" s="182"/>
      <c r="D1008" s="182"/>
      <c r="E1008" s="182"/>
      <c r="F1008" s="182"/>
      <c r="G1008" s="182"/>
      <c r="H1008" s="182"/>
      <c r="I1008" s="12">
        <f>VLOOKUP($B1008,'Gas wholesale lookups'!$A$4:$L$15,'Inputs - Gas wholesale index'!I$2,FALSE)</f>
        <v>291847.5</v>
      </c>
      <c r="J1008" s="12">
        <f>VLOOKUP($B1008,'Gas wholesale lookups'!$A$4:$L$15,'Inputs - Gas wholesale index'!J$2,FALSE)</f>
        <v>332991.45454545453</v>
      </c>
      <c r="K1008" s="12">
        <f>VLOOKUP($B1008,'Gas wholesale lookups'!$A$4:$L$15,'Inputs - Gas wholesale index'!K$2,FALSE)</f>
        <v>208526.18181818182</v>
      </c>
      <c r="L1008" s="12">
        <f>VLOOKUP($B1008,'Gas wholesale lookups'!$A$4:$L$15,'Inputs - Gas wholesale index'!L$2,FALSE)</f>
        <v>166168.27272727274</v>
      </c>
      <c r="M1008" s="12">
        <f>VLOOKUP($B1008,'Gas wholesale lookups'!$A$4:$L$15,'Inputs - Gas wholesale index'!M$2,FALSE)</f>
        <v>291847.5</v>
      </c>
      <c r="N1008" s="12">
        <f>VLOOKUP($B1008,'Gas wholesale lookups'!$A$4:$L$15,'Inputs - Gas wholesale index'!N$2,FALSE)</f>
        <v>332991.45454545453</v>
      </c>
      <c r="O1008" s="37">
        <f>VLOOKUP($B1008,'Gas wholesale lookups'!$A$4:$R$15,'Inputs - Gas wholesale index'!O$2,FALSE)</f>
        <v>1</v>
      </c>
      <c r="P1008" s="37">
        <f>VLOOKUP($B1008,'Gas wholesale lookups'!$A$4:$R$15,'Inputs - Gas wholesale index'!P$2,FALSE)</f>
        <v>1</v>
      </c>
      <c r="Q1008" s="37">
        <f>VLOOKUP($B1008,'Gas wholesale lookups'!$A$4:$R$15,'Inputs - Gas wholesale index'!Q$2,FALSE)</f>
        <v>1</v>
      </c>
      <c r="R1008" s="37">
        <f>VLOOKUP($B1008,'Gas wholesale lookups'!$A$4:$R$15,'Inputs - Gas wholesale index'!R$2,FALSE)</f>
        <v>1</v>
      </c>
      <c r="S1008" s="37">
        <f>VLOOKUP($B1008,'Gas wholesale lookups'!$A$4:$R$15,'Inputs - Gas wholesale index'!S$2,FALSE)</f>
        <v>0</v>
      </c>
      <c r="T1008" s="37">
        <f>VLOOKUP($B1008,'Gas wholesale lookups'!$A$4:$R$15,'Inputs - Gas wholesale index'!T$2,FALSE)</f>
        <v>0</v>
      </c>
      <c r="U1008" s="12">
        <f t="shared" si="287"/>
        <v>291847.5</v>
      </c>
      <c r="V1008" s="12">
        <f t="shared" si="288"/>
        <v>332991.45454545453</v>
      </c>
      <c r="W1008" s="12">
        <f t="shared" si="289"/>
        <v>208526.18181818182</v>
      </c>
      <c r="X1008" s="12">
        <f t="shared" si="290"/>
        <v>166168.27272727274</v>
      </c>
      <c r="Y1008" s="12">
        <f t="shared" si="291"/>
        <v>0</v>
      </c>
      <c r="Z1008" s="12">
        <f t="shared" si="292"/>
        <v>0</v>
      </c>
      <c r="AA1008" s="12">
        <f t="shared" si="293"/>
        <v>999533.40909090918</v>
      </c>
      <c r="AB1008" s="22">
        <f t="shared" si="294"/>
        <v>0</v>
      </c>
      <c r="AC1008" s="22">
        <f t="shared" si="295"/>
        <v>0</v>
      </c>
      <c r="AD1008" s="22">
        <f t="shared" si="296"/>
        <v>0</v>
      </c>
      <c r="AE1008" s="22">
        <f t="shared" si="297"/>
        <v>0</v>
      </c>
      <c r="AF1008" s="22">
        <f t="shared" si="298"/>
        <v>0</v>
      </c>
      <c r="AG1008" s="22">
        <f t="shared" si="299"/>
        <v>0</v>
      </c>
      <c r="AH1008" s="22">
        <f t="shared" si="300"/>
        <v>0</v>
      </c>
      <c r="AI1008" s="43" t="str">
        <f t="shared" si="301"/>
        <v>n/a</v>
      </c>
      <c r="AJ1008" s="170" t="str">
        <f t="shared" si="285"/>
        <v>2018-19 Winter</v>
      </c>
      <c r="AK1008" s="170" t="str">
        <f t="shared" si="286"/>
        <v>2018-19 Summer</v>
      </c>
      <c r="AL1008" s="127">
        <v>0</v>
      </c>
    </row>
    <row r="1009" spans="1:38">
      <c r="A1009" s="46">
        <v>43301</v>
      </c>
      <c r="B1009" s="13" t="s">
        <v>136</v>
      </c>
      <c r="C1009" s="182"/>
      <c r="D1009" s="182"/>
      <c r="E1009" s="182"/>
      <c r="F1009" s="182"/>
      <c r="G1009" s="182"/>
      <c r="H1009" s="182"/>
      <c r="I1009" s="12">
        <f>VLOOKUP($B1009,'Gas wholesale lookups'!$A$4:$L$15,'Inputs - Gas wholesale index'!I$2,FALSE)</f>
        <v>291847.5</v>
      </c>
      <c r="J1009" s="12">
        <f>VLOOKUP($B1009,'Gas wholesale lookups'!$A$4:$L$15,'Inputs - Gas wholesale index'!J$2,FALSE)</f>
        <v>332991.45454545453</v>
      </c>
      <c r="K1009" s="12">
        <f>VLOOKUP($B1009,'Gas wholesale lookups'!$A$4:$L$15,'Inputs - Gas wholesale index'!K$2,FALSE)</f>
        <v>208526.18181818182</v>
      </c>
      <c r="L1009" s="12">
        <f>VLOOKUP($B1009,'Gas wholesale lookups'!$A$4:$L$15,'Inputs - Gas wholesale index'!L$2,FALSE)</f>
        <v>166168.27272727274</v>
      </c>
      <c r="M1009" s="12">
        <f>VLOOKUP($B1009,'Gas wholesale lookups'!$A$4:$L$15,'Inputs - Gas wholesale index'!M$2,FALSE)</f>
        <v>291847.5</v>
      </c>
      <c r="N1009" s="12">
        <f>VLOOKUP($B1009,'Gas wholesale lookups'!$A$4:$L$15,'Inputs - Gas wholesale index'!N$2,FALSE)</f>
        <v>332991.45454545453</v>
      </c>
      <c r="O1009" s="37">
        <f>VLOOKUP($B1009,'Gas wholesale lookups'!$A$4:$R$15,'Inputs - Gas wholesale index'!O$2,FALSE)</f>
        <v>1</v>
      </c>
      <c r="P1009" s="37">
        <f>VLOOKUP($B1009,'Gas wholesale lookups'!$A$4:$R$15,'Inputs - Gas wholesale index'!P$2,FALSE)</f>
        <v>1</v>
      </c>
      <c r="Q1009" s="37">
        <f>VLOOKUP($B1009,'Gas wholesale lookups'!$A$4:$R$15,'Inputs - Gas wholesale index'!Q$2,FALSE)</f>
        <v>1</v>
      </c>
      <c r="R1009" s="37">
        <f>VLOOKUP($B1009,'Gas wholesale lookups'!$A$4:$R$15,'Inputs - Gas wholesale index'!R$2,FALSE)</f>
        <v>1</v>
      </c>
      <c r="S1009" s="37">
        <f>VLOOKUP($B1009,'Gas wholesale lookups'!$A$4:$R$15,'Inputs - Gas wholesale index'!S$2,FALSE)</f>
        <v>0</v>
      </c>
      <c r="T1009" s="37">
        <f>VLOOKUP($B1009,'Gas wholesale lookups'!$A$4:$R$15,'Inputs - Gas wholesale index'!T$2,FALSE)</f>
        <v>0</v>
      </c>
      <c r="U1009" s="12">
        <f t="shared" si="287"/>
        <v>291847.5</v>
      </c>
      <c r="V1009" s="12">
        <f t="shared" si="288"/>
        <v>332991.45454545453</v>
      </c>
      <c r="W1009" s="12">
        <f t="shared" si="289"/>
        <v>208526.18181818182</v>
      </c>
      <c r="X1009" s="12">
        <f t="shared" si="290"/>
        <v>166168.27272727274</v>
      </c>
      <c r="Y1009" s="12">
        <f t="shared" si="291"/>
        <v>0</v>
      </c>
      <c r="Z1009" s="12">
        <f t="shared" si="292"/>
        <v>0</v>
      </c>
      <c r="AA1009" s="12">
        <f t="shared" si="293"/>
        <v>999533.40909090918</v>
      </c>
      <c r="AB1009" s="22">
        <f t="shared" si="294"/>
        <v>0</v>
      </c>
      <c r="AC1009" s="22">
        <f t="shared" si="295"/>
        <v>0</v>
      </c>
      <c r="AD1009" s="22">
        <f t="shared" si="296"/>
        <v>0</v>
      </c>
      <c r="AE1009" s="22">
        <f t="shared" si="297"/>
        <v>0</v>
      </c>
      <c r="AF1009" s="22">
        <f t="shared" si="298"/>
        <v>0</v>
      </c>
      <c r="AG1009" s="22">
        <f t="shared" si="299"/>
        <v>0</v>
      </c>
      <c r="AH1009" s="22">
        <f t="shared" si="300"/>
        <v>0</v>
      </c>
      <c r="AI1009" s="43" t="str">
        <f t="shared" si="301"/>
        <v>n/a</v>
      </c>
      <c r="AJ1009" s="170" t="str">
        <f t="shared" si="285"/>
        <v>2018-19 Winter</v>
      </c>
      <c r="AK1009" s="170" t="str">
        <f t="shared" si="286"/>
        <v>2018-19 Summer</v>
      </c>
      <c r="AL1009" s="127">
        <v>0</v>
      </c>
    </row>
    <row r="1010" spans="1:38">
      <c r="A1010" s="46">
        <v>43304</v>
      </c>
      <c r="B1010" s="13" t="s">
        <v>136</v>
      </c>
      <c r="C1010" s="182"/>
      <c r="D1010" s="182"/>
      <c r="E1010" s="182"/>
      <c r="F1010" s="182"/>
      <c r="G1010" s="182"/>
      <c r="H1010" s="182"/>
      <c r="I1010" s="12">
        <f>VLOOKUP($B1010,'Gas wholesale lookups'!$A$4:$L$15,'Inputs - Gas wholesale index'!I$2,FALSE)</f>
        <v>291847.5</v>
      </c>
      <c r="J1010" s="12">
        <f>VLOOKUP($B1010,'Gas wholesale lookups'!$A$4:$L$15,'Inputs - Gas wholesale index'!J$2,FALSE)</f>
        <v>332991.45454545453</v>
      </c>
      <c r="K1010" s="12">
        <f>VLOOKUP($B1010,'Gas wholesale lookups'!$A$4:$L$15,'Inputs - Gas wholesale index'!K$2,FALSE)</f>
        <v>208526.18181818182</v>
      </c>
      <c r="L1010" s="12">
        <f>VLOOKUP($B1010,'Gas wholesale lookups'!$A$4:$L$15,'Inputs - Gas wholesale index'!L$2,FALSE)</f>
        <v>166168.27272727274</v>
      </c>
      <c r="M1010" s="12">
        <f>VLOOKUP($B1010,'Gas wholesale lookups'!$A$4:$L$15,'Inputs - Gas wholesale index'!M$2,FALSE)</f>
        <v>291847.5</v>
      </c>
      <c r="N1010" s="12">
        <f>VLOOKUP($B1010,'Gas wholesale lookups'!$A$4:$L$15,'Inputs - Gas wholesale index'!N$2,FALSE)</f>
        <v>332991.45454545453</v>
      </c>
      <c r="O1010" s="37">
        <f>VLOOKUP($B1010,'Gas wholesale lookups'!$A$4:$R$15,'Inputs - Gas wholesale index'!O$2,FALSE)</f>
        <v>1</v>
      </c>
      <c r="P1010" s="37">
        <f>VLOOKUP($B1010,'Gas wholesale lookups'!$A$4:$R$15,'Inputs - Gas wholesale index'!P$2,FALSE)</f>
        <v>1</v>
      </c>
      <c r="Q1010" s="37">
        <f>VLOOKUP($B1010,'Gas wholesale lookups'!$A$4:$R$15,'Inputs - Gas wholesale index'!Q$2,FALSE)</f>
        <v>1</v>
      </c>
      <c r="R1010" s="37">
        <f>VLOOKUP($B1010,'Gas wholesale lookups'!$A$4:$R$15,'Inputs - Gas wholesale index'!R$2,FALSE)</f>
        <v>1</v>
      </c>
      <c r="S1010" s="37">
        <f>VLOOKUP($B1010,'Gas wholesale lookups'!$A$4:$R$15,'Inputs - Gas wholesale index'!S$2,FALSE)</f>
        <v>0</v>
      </c>
      <c r="T1010" s="37">
        <f>VLOOKUP($B1010,'Gas wholesale lookups'!$A$4:$R$15,'Inputs - Gas wholesale index'!T$2,FALSE)</f>
        <v>0</v>
      </c>
      <c r="U1010" s="12">
        <f t="shared" si="287"/>
        <v>291847.5</v>
      </c>
      <c r="V1010" s="12">
        <f t="shared" si="288"/>
        <v>332991.45454545453</v>
      </c>
      <c r="W1010" s="12">
        <f t="shared" si="289"/>
        <v>208526.18181818182</v>
      </c>
      <c r="X1010" s="12">
        <f t="shared" si="290"/>
        <v>166168.27272727274</v>
      </c>
      <c r="Y1010" s="12">
        <f t="shared" si="291"/>
        <v>0</v>
      </c>
      <c r="Z1010" s="12">
        <f t="shared" si="292"/>
        <v>0</v>
      </c>
      <c r="AA1010" s="12">
        <f t="shared" si="293"/>
        <v>999533.40909090918</v>
      </c>
      <c r="AB1010" s="22">
        <f t="shared" si="294"/>
        <v>0</v>
      </c>
      <c r="AC1010" s="22">
        <f t="shared" si="295"/>
        <v>0</v>
      </c>
      <c r="AD1010" s="22">
        <f t="shared" si="296"/>
        <v>0</v>
      </c>
      <c r="AE1010" s="22">
        <f t="shared" si="297"/>
        <v>0</v>
      </c>
      <c r="AF1010" s="22">
        <f t="shared" si="298"/>
        <v>0</v>
      </c>
      <c r="AG1010" s="22">
        <f t="shared" si="299"/>
        <v>0</v>
      </c>
      <c r="AH1010" s="22">
        <f t="shared" si="300"/>
        <v>0</v>
      </c>
      <c r="AI1010" s="43" t="str">
        <f t="shared" si="301"/>
        <v>n/a</v>
      </c>
      <c r="AJ1010" s="170" t="str">
        <f t="shared" si="285"/>
        <v>2018-19 Winter</v>
      </c>
      <c r="AK1010" s="170" t="str">
        <f t="shared" si="286"/>
        <v>2018-19 Summer</v>
      </c>
      <c r="AL1010" s="127">
        <v>0</v>
      </c>
    </row>
    <row r="1011" spans="1:38">
      <c r="A1011" s="46">
        <v>43305</v>
      </c>
      <c r="B1011" s="13" t="s">
        <v>136</v>
      </c>
      <c r="C1011" s="182"/>
      <c r="D1011" s="182"/>
      <c r="E1011" s="182"/>
      <c r="F1011" s="182"/>
      <c r="G1011" s="182"/>
      <c r="H1011" s="182"/>
      <c r="I1011" s="12">
        <f>VLOOKUP($B1011,'Gas wholesale lookups'!$A$4:$L$15,'Inputs - Gas wholesale index'!I$2,FALSE)</f>
        <v>291847.5</v>
      </c>
      <c r="J1011" s="12">
        <f>VLOOKUP($B1011,'Gas wholesale lookups'!$A$4:$L$15,'Inputs - Gas wholesale index'!J$2,FALSE)</f>
        <v>332991.45454545453</v>
      </c>
      <c r="K1011" s="12">
        <f>VLOOKUP($B1011,'Gas wholesale lookups'!$A$4:$L$15,'Inputs - Gas wholesale index'!K$2,FALSE)</f>
        <v>208526.18181818182</v>
      </c>
      <c r="L1011" s="12">
        <f>VLOOKUP($B1011,'Gas wholesale lookups'!$A$4:$L$15,'Inputs - Gas wholesale index'!L$2,FALSE)</f>
        <v>166168.27272727274</v>
      </c>
      <c r="M1011" s="12">
        <f>VLOOKUP($B1011,'Gas wholesale lookups'!$A$4:$L$15,'Inputs - Gas wholesale index'!M$2,FALSE)</f>
        <v>291847.5</v>
      </c>
      <c r="N1011" s="12">
        <f>VLOOKUP($B1011,'Gas wholesale lookups'!$A$4:$L$15,'Inputs - Gas wholesale index'!N$2,FALSE)</f>
        <v>332991.45454545453</v>
      </c>
      <c r="O1011" s="37">
        <f>VLOOKUP($B1011,'Gas wholesale lookups'!$A$4:$R$15,'Inputs - Gas wholesale index'!O$2,FALSE)</f>
        <v>1</v>
      </c>
      <c r="P1011" s="37">
        <f>VLOOKUP($B1011,'Gas wholesale lookups'!$A$4:$R$15,'Inputs - Gas wholesale index'!P$2,FALSE)</f>
        <v>1</v>
      </c>
      <c r="Q1011" s="37">
        <f>VLOOKUP($B1011,'Gas wholesale lookups'!$A$4:$R$15,'Inputs - Gas wholesale index'!Q$2,FALSE)</f>
        <v>1</v>
      </c>
      <c r="R1011" s="37">
        <f>VLOOKUP($B1011,'Gas wholesale lookups'!$A$4:$R$15,'Inputs - Gas wholesale index'!R$2,FALSE)</f>
        <v>1</v>
      </c>
      <c r="S1011" s="37">
        <f>VLOOKUP($B1011,'Gas wholesale lookups'!$A$4:$R$15,'Inputs - Gas wholesale index'!S$2,FALSE)</f>
        <v>0</v>
      </c>
      <c r="T1011" s="37">
        <f>VLOOKUP($B1011,'Gas wholesale lookups'!$A$4:$R$15,'Inputs - Gas wholesale index'!T$2,FALSE)</f>
        <v>0</v>
      </c>
      <c r="U1011" s="12">
        <f t="shared" si="287"/>
        <v>291847.5</v>
      </c>
      <c r="V1011" s="12">
        <f t="shared" si="288"/>
        <v>332991.45454545453</v>
      </c>
      <c r="W1011" s="12">
        <f t="shared" si="289"/>
        <v>208526.18181818182</v>
      </c>
      <c r="X1011" s="12">
        <f t="shared" si="290"/>
        <v>166168.27272727274</v>
      </c>
      <c r="Y1011" s="12">
        <f t="shared" si="291"/>
        <v>0</v>
      </c>
      <c r="Z1011" s="12">
        <f t="shared" si="292"/>
        <v>0</v>
      </c>
      <c r="AA1011" s="12">
        <f t="shared" si="293"/>
        <v>999533.40909090918</v>
      </c>
      <c r="AB1011" s="22">
        <f t="shared" si="294"/>
        <v>0</v>
      </c>
      <c r="AC1011" s="22">
        <f t="shared" si="295"/>
        <v>0</v>
      </c>
      <c r="AD1011" s="22">
        <f t="shared" si="296"/>
        <v>0</v>
      </c>
      <c r="AE1011" s="22">
        <f t="shared" si="297"/>
        <v>0</v>
      </c>
      <c r="AF1011" s="22">
        <f t="shared" si="298"/>
        <v>0</v>
      </c>
      <c r="AG1011" s="22">
        <f t="shared" si="299"/>
        <v>0</v>
      </c>
      <c r="AH1011" s="22">
        <f t="shared" si="300"/>
        <v>0</v>
      </c>
      <c r="AI1011" s="43" t="str">
        <f t="shared" si="301"/>
        <v>n/a</v>
      </c>
      <c r="AJ1011" s="170" t="str">
        <f t="shared" si="285"/>
        <v>2018-19 Winter</v>
      </c>
      <c r="AK1011" s="170" t="str">
        <f t="shared" si="286"/>
        <v>2018-19 Summer</v>
      </c>
      <c r="AL1011" s="127">
        <v>0</v>
      </c>
    </row>
    <row r="1012" spans="1:38">
      <c r="A1012" s="46">
        <v>43306</v>
      </c>
      <c r="B1012" s="13" t="s">
        <v>136</v>
      </c>
      <c r="C1012" s="182"/>
      <c r="D1012" s="182"/>
      <c r="E1012" s="182"/>
      <c r="F1012" s="182"/>
      <c r="G1012" s="182"/>
      <c r="H1012" s="182"/>
      <c r="I1012" s="12">
        <f>VLOOKUP($B1012,'Gas wholesale lookups'!$A$4:$L$15,'Inputs - Gas wholesale index'!I$2,FALSE)</f>
        <v>291847.5</v>
      </c>
      <c r="J1012" s="12">
        <f>VLOOKUP($B1012,'Gas wholesale lookups'!$A$4:$L$15,'Inputs - Gas wholesale index'!J$2,FALSE)</f>
        <v>332991.45454545453</v>
      </c>
      <c r="K1012" s="12">
        <f>VLOOKUP($B1012,'Gas wholesale lookups'!$A$4:$L$15,'Inputs - Gas wholesale index'!K$2,FALSE)</f>
        <v>208526.18181818182</v>
      </c>
      <c r="L1012" s="12">
        <f>VLOOKUP($B1012,'Gas wholesale lookups'!$A$4:$L$15,'Inputs - Gas wholesale index'!L$2,FALSE)</f>
        <v>166168.27272727274</v>
      </c>
      <c r="M1012" s="12">
        <f>VLOOKUP($B1012,'Gas wholesale lookups'!$A$4:$L$15,'Inputs - Gas wholesale index'!M$2,FALSE)</f>
        <v>291847.5</v>
      </c>
      <c r="N1012" s="12">
        <f>VLOOKUP($B1012,'Gas wholesale lookups'!$A$4:$L$15,'Inputs - Gas wholesale index'!N$2,FALSE)</f>
        <v>332991.45454545453</v>
      </c>
      <c r="O1012" s="37">
        <f>VLOOKUP($B1012,'Gas wholesale lookups'!$A$4:$R$15,'Inputs - Gas wholesale index'!O$2,FALSE)</f>
        <v>1</v>
      </c>
      <c r="P1012" s="37">
        <f>VLOOKUP($B1012,'Gas wholesale lookups'!$A$4:$R$15,'Inputs - Gas wholesale index'!P$2,FALSE)</f>
        <v>1</v>
      </c>
      <c r="Q1012" s="37">
        <f>VLOOKUP($B1012,'Gas wholesale lookups'!$A$4:$R$15,'Inputs - Gas wholesale index'!Q$2,FALSE)</f>
        <v>1</v>
      </c>
      <c r="R1012" s="37">
        <f>VLOOKUP($B1012,'Gas wholesale lookups'!$A$4:$R$15,'Inputs - Gas wholesale index'!R$2,FALSE)</f>
        <v>1</v>
      </c>
      <c r="S1012" s="37">
        <f>VLOOKUP($B1012,'Gas wholesale lookups'!$A$4:$R$15,'Inputs - Gas wholesale index'!S$2,FALSE)</f>
        <v>0</v>
      </c>
      <c r="T1012" s="37">
        <f>VLOOKUP($B1012,'Gas wholesale lookups'!$A$4:$R$15,'Inputs - Gas wholesale index'!T$2,FALSE)</f>
        <v>0</v>
      </c>
      <c r="U1012" s="12">
        <f t="shared" si="287"/>
        <v>291847.5</v>
      </c>
      <c r="V1012" s="12">
        <f t="shared" si="288"/>
        <v>332991.45454545453</v>
      </c>
      <c r="W1012" s="12">
        <f t="shared" si="289"/>
        <v>208526.18181818182</v>
      </c>
      <c r="X1012" s="12">
        <f t="shared" si="290"/>
        <v>166168.27272727274</v>
      </c>
      <c r="Y1012" s="12">
        <f t="shared" si="291"/>
        <v>0</v>
      </c>
      <c r="Z1012" s="12">
        <f t="shared" si="292"/>
        <v>0</v>
      </c>
      <c r="AA1012" s="12">
        <f t="shared" si="293"/>
        <v>999533.40909090918</v>
      </c>
      <c r="AB1012" s="22">
        <f t="shared" si="294"/>
        <v>0</v>
      </c>
      <c r="AC1012" s="22">
        <f t="shared" si="295"/>
        <v>0</v>
      </c>
      <c r="AD1012" s="22">
        <f t="shared" si="296"/>
        <v>0</v>
      </c>
      <c r="AE1012" s="22">
        <f t="shared" si="297"/>
        <v>0</v>
      </c>
      <c r="AF1012" s="22">
        <f t="shared" si="298"/>
        <v>0</v>
      </c>
      <c r="AG1012" s="22">
        <f t="shared" si="299"/>
        <v>0</v>
      </c>
      <c r="AH1012" s="22">
        <f t="shared" si="300"/>
        <v>0</v>
      </c>
      <c r="AI1012" s="43" t="str">
        <f t="shared" si="301"/>
        <v>n/a</v>
      </c>
      <c r="AJ1012" s="170" t="str">
        <f t="shared" ref="AJ1012:AJ1075" si="302">IF(AND(MONTH(A1012)=8,MONTH(A1011)=7),YEAR(A1012)+1&amp;"-"&amp;YEAR(A1012)-1998&amp;" Summer",IF(AND(MONTH(A1012)=2,MONTH(A1011)=1),YEAR(A1012)&amp;"-"&amp;YEAR(A1012)-1999&amp;" Winter",AJ1011))</f>
        <v>2018-19 Winter</v>
      </c>
      <c r="AK1012" s="170" t="str">
        <f t="shared" ref="AK1012:AK1075" si="303">IF(AND(MONTH(A1012)=4,MONTH(A1011)=3),YEAR(A1012)&amp;"-"&amp;YEAR(A1012)-1999&amp;" Summer",IF(AND(MONTH(A1012)=10,MONTH(A1011)=9),YEAR(A1012)&amp;"-"&amp;YEAR(A1012)-1999&amp;" Winter",AK1011))</f>
        <v>2018-19 Summer</v>
      </c>
      <c r="AL1012" s="127">
        <v>0</v>
      </c>
    </row>
    <row r="1013" spans="1:38">
      <c r="A1013" s="46">
        <v>43307</v>
      </c>
      <c r="B1013" s="13" t="s">
        <v>136</v>
      </c>
      <c r="C1013" s="182"/>
      <c r="D1013" s="182"/>
      <c r="E1013" s="182"/>
      <c r="F1013" s="182"/>
      <c r="G1013" s="182"/>
      <c r="H1013" s="182"/>
      <c r="I1013" s="12">
        <f>VLOOKUP($B1013,'Gas wholesale lookups'!$A$4:$L$15,'Inputs - Gas wholesale index'!I$2,FALSE)</f>
        <v>291847.5</v>
      </c>
      <c r="J1013" s="12">
        <f>VLOOKUP($B1013,'Gas wholesale lookups'!$A$4:$L$15,'Inputs - Gas wholesale index'!J$2,FALSE)</f>
        <v>332991.45454545453</v>
      </c>
      <c r="K1013" s="12">
        <f>VLOOKUP($B1013,'Gas wholesale lookups'!$A$4:$L$15,'Inputs - Gas wholesale index'!K$2,FALSE)</f>
        <v>208526.18181818182</v>
      </c>
      <c r="L1013" s="12">
        <f>VLOOKUP($B1013,'Gas wholesale lookups'!$A$4:$L$15,'Inputs - Gas wholesale index'!L$2,FALSE)</f>
        <v>166168.27272727274</v>
      </c>
      <c r="M1013" s="12">
        <f>VLOOKUP($B1013,'Gas wholesale lookups'!$A$4:$L$15,'Inputs - Gas wholesale index'!M$2,FALSE)</f>
        <v>291847.5</v>
      </c>
      <c r="N1013" s="12">
        <f>VLOOKUP($B1013,'Gas wholesale lookups'!$A$4:$L$15,'Inputs - Gas wholesale index'!N$2,FALSE)</f>
        <v>332991.45454545453</v>
      </c>
      <c r="O1013" s="37">
        <f>VLOOKUP($B1013,'Gas wholesale lookups'!$A$4:$R$15,'Inputs - Gas wholesale index'!O$2,FALSE)</f>
        <v>1</v>
      </c>
      <c r="P1013" s="37">
        <f>VLOOKUP($B1013,'Gas wholesale lookups'!$A$4:$R$15,'Inputs - Gas wholesale index'!P$2,FALSE)</f>
        <v>1</v>
      </c>
      <c r="Q1013" s="37">
        <f>VLOOKUP($B1013,'Gas wholesale lookups'!$A$4:$R$15,'Inputs - Gas wholesale index'!Q$2,FALSE)</f>
        <v>1</v>
      </c>
      <c r="R1013" s="37">
        <f>VLOOKUP($B1013,'Gas wholesale lookups'!$A$4:$R$15,'Inputs - Gas wholesale index'!R$2,FALSE)</f>
        <v>1</v>
      </c>
      <c r="S1013" s="37">
        <f>VLOOKUP($B1013,'Gas wholesale lookups'!$A$4:$R$15,'Inputs - Gas wholesale index'!S$2,FALSE)</f>
        <v>0</v>
      </c>
      <c r="T1013" s="37">
        <f>VLOOKUP($B1013,'Gas wholesale lookups'!$A$4:$R$15,'Inputs - Gas wholesale index'!T$2,FALSE)</f>
        <v>0</v>
      </c>
      <c r="U1013" s="12">
        <f t="shared" si="287"/>
        <v>291847.5</v>
      </c>
      <c r="V1013" s="12">
        <f t="shared" si="288"/>
        <v>332991.45454545453</v>
      </c>
      <c r="W1013" s="12">
        <f t="shared" si="289"/>
        <v>208526.18181818182</v>
      </c>
      <c r="X1013" s="12">
        <f t="shared" si="290"/>
        <v>166168.27272727274</v>
      </c>
      <c r="Y1013" s="12">
        <f t="shared" si="291"/>
        <v>0</v>
      </c>
      <c r="Z1013" s="12">
        <f t="shared" si="292"/>
        <v>0</v>
      </c>
      <c r="AA1013" s="12">
        <f t="shared" si="293"/>
        <v>999533.40909090918</v>
      </c>
      <c r="AB1013" s="22">
        <f t="shared" si="294"/>
        <v>0</v>
      </c>
      <c r="AC1013" s="22">
        <f t="shared" si="295"/>
        <v>0</v>
      </c>
      <c r="AD1013" s="22">
        <f t="shared" si="296"/>
        <v>0</v>
      </c>
      <c r="AE1013" s="22">
        <f t="shared" si="297"/>
        <v>0</v>
      </c>
      <c r="AF1013" s="22">
        <f t="shared" si="298"/>
        <v>0</v>
      </c>
      <c r="AG1013" s="22">
        <f t="shared" si="299"/>
        <v>0</v>
      </c>
      <c r="AH1013" s="22">
        <f t="shared" si="300"/>
        <v>0</v>
      </c>
      <c r="AI1013" s="43" t="str">
        <f t="shared" si="301"/>
        <v>n/a</v>
      </c>
      <c r="AJ1013" s="170" t="str">
        <f t="shared" si="302"/>
        <v>2018-19 Winter</v>
      </c>
      <c r="AK1013" s="170" t="str">
        <f t="shared" si="303"/>
        <v>2018-19 Summer</v>
      </c>
      <c r="AL1013" s="127">
        <v>0</v>
      </c>
    </row>
    <row r="1014" spans="1:38">
      <c r="A1014" s="46">
        <v>43308</v>
      </c>
      <c r="B1014" s="13" t="s">
        <v>136</v>
      </c>
      <c r="C1014" s="182"/>
      <c r="D1014" s="182"/>
      <c r="E1014" s="182"/>
      <c r="F1014" s="182"/>
      <c r="G1014" s="182"/>
      <c r="H1014" s="182"/>
      <c r="I1014" s="12">
        <f>VLOOKUP($B1014,'Gas wholesale lookups'!$A$4:$L$15,'Inputs - Gas wholesale index'!I$2,FALSE)</f>
        <v>291847.5</v>
      </c>
      <c r="J1014" s="12">
        <f>VLOOKUP($B1014,'Gas wholesale lookups'!$A$4:$L$15,'Inputs - Gas wholesale index'!J$2,FALSE)</f>
        <v>332991.45454545453</v>
      </c>
      <c r="K1014" s="12">
        <f>VLOOKUP($B1014,'Gas wholesale lookups'!$A$4:$L$15,'Inputs - Gas wholesale index'!K$2,FALSE)</f>
        <v>208526.18181818182</v>
      </c>
      <c r="L1014" s="12">
        <f>VLOOKUP($B1014,'Gas wholesale lookups'!$A$4:$L$15,'Inputs - Gas wholesale index'!L$2,FALSE)</f>
        <v>166168.27272727274</v>
      </c>
      <c r="M1014" s="12">
        <f>VLOOKUP($B1014,'Gas wholesale lookups'!$A$4:$L$15,'Inputs - Gas wholesale index'!M$2,FALSE)</f>
        <v>291847.5</v>
      </c>
      <c r="N1014" s="12">
        <f>VLOOKUP($B1014,'Gas wholesale lookups'!$A$4:$L$15,'Inputs - Gas wholesale index'!N$2,FALSE)</f>
        <v>332991.45454545453</v>
      </c>
      <c r="O1014" s="37">
        <f>VLOOKUP($B1014,'Gas wholesale lookups'!$A$4:$R$15,'Inputs - Gas wholesale index'!O$2,FALSE)</f>
        <v>1</v>
      </c>
      <c r="P1014" s="37">
        <f>VLOOKUP($B1014,'Gas wholesale lookups'!$A$4:$R$15,'Inputs - Gas wholesale index'!P$2,FALSE)</f>
        <v>1</v>
      </c>
      <c r="Q1014" s="37">
        <f>VLOOKUP($B1014,'Gas wholesale lookups'!$A$4:$R$15,'Inputs - Gas wholesale index'!Q$2,FALSE)</f>
        <v>1</v>
      </c>
      <c r="R1014" s="37">
        <f>VLOOKUP($B1014,'Gas wholesale lookups'!$A$4:$R$15,'Inputs - Gas wholesale index'!R$2,FALSE)</f>
        <v>1</v>
      </c>
      <c r="S1014" s="37">
        <f>VLOOKUP($B1014,'Gas wholesale lookups'!$A$4:$R$15,'Inputs - Gas wholesale index'!S$2,FALSE)</f>
        <v>0</v>
      </c>
      <c r="T1014" s="37">
        <f>VLOOKUP($B1014,'Gas wholesale lookups'!$A$4:$R$15,'Inputs - Gas wholesale index'!T$2,FALSE)</f>
        <v>0</v>
      </c>
      <c r="U1014" s="12">
        <f t="shared" si="287"/>
        <v>291847.5</v>
      </c>
      <c r="V1014" s="12">
        <f t="shared" si="288"/>
        <v>332991.45454545453</v>
      </c>
      <c r="W1014" s="12">
        <f t="shared" si="289"/>
        <v>208526.18181818182</v>
      </c>
      <c r="X1014" s="12">
        <f t="shared" si="290"/>
        <v>166168.27272727274</v>
      </c>
      <c r="Y1014" s="12">
        <f t="shared" si="291"/>
        <v>0</v>
      </c>
      <c r="Z1014" s="12">
        <f t="shared" si="292"/>
        <v>0</v>
      </c>
      <c r="AA1014" s="12">
        <f t="shared" si="293"/>
        <v>999533.40909090918</v>
      </c>
      <c r="AB1014" s="22">
        <f t="shared" si="294"/>
        <v>0</v>
      </c>
      <c r="AC1014" s="22">
        <f t="shared" si="295"/>
        <v>0</v>
      </c>
      <c r="AD1014" s="22">
        <f t="shared" si="296"/>
        <v>0</v>
      </c>
      <c r="AE1014" s="22">
        <f t="shared" si="297"/>
        <v>0</v>
      </c>
      <c r="AF1014" s="22">
        <f t="shared" si="298"/>
        <v>0</v>
      </c>
      <c r="AG1014" s="22">
        <f t="shared" si="299"/>
        <v>0</v>
      </c>
      <c r="AH1014" s="22">
        <f t="shared" si="300"/>
        <v>0</v>
      </c>
      <c r="AI1014" s="43" t="str">
        <f t="shared" si="301"/>
        <v>n/a</v>
      </c>
      <c r="AJ1014" s="170" t="str">
        <f t="shared" si="302"/>
        <v>2018-19 Winter</v>
      </c>
      <c r="AK1014" s="170" t="str">
        <f t="shared" si="303"/>
        <v>2018-19 Summer</v>
      </c>
      <c r="AL1014" s="127">
        <v>0</v>
      </c>
    </row>
    <row r="1015" spans="1:38">
      <c r="A1015" s="46">
        <v>43311</v>
      </c>
      <c r="B1015" s="13" t="s">
        <v>136</v>
      </c>
      <c r="C1015" s="182"/>
      <c r="D1015" s="182"/>
      <c r="E1015" s="182"/>
      <c r="F1015" s="182"/>
      <c r="G1015" s="182"/>
      <c r="H1015" s="182"/>
      <c r="I1015" s="12">
        <f>VLOOKUP($B1015,'Gas wholesale lookups'!$A$4:$L$15,'Inputs - Gas wholesale index'!I$2,FALSE)</f>
        <v>291847.5</v>
      </c>
      <c r="J1015" s="12">
        <f>VLOOKUP($B1015,'Gas wholesale lookups'!$A$4:$L$15,'Inputs - Gas wholesale index'!J$2,FALSE)</f>
        <v>332991.45454545453</v>
      </c>
      <c r="K1015" s="12">
        <f>VLOOKUP($B1015,'Gas wholesale lookups'!$A$4:$L$15,'Inputs - Gas wholesale index'!K$2,FALSE)</f>
        <v>208526.18181818182</v>
      </c>
      <c r="L1015" s="12">
        <f>VLOOKUP($B1015,'Gas wholesale lookups'!$A$4:$L$15,'Inputs - Gas wholesale index'!L$2,FALSE)</f>
        <v>166168.27272727274</v>
      </c>
      <c r="M1015" s="12">
        <f>VLOOKUP($B1015,'Gas wholesale lookups'!$A$4:$L$15,'Inputs - Gas wholesale index'!M$2,FALSE)</f>
        <v>291847.5</v>
      </c>
      <c r="N1015" s="12">
        <f>VLOOKUP($B1015,'Gas wholesale lookups'!$A$4:$L$15,'Inputs - Gas wholesale index'!N$2,FALSE)</f>
        <v>332991.45454545453</v>
      </c>
      <c r="O1015" s="37">
        <f>VLOOKUP($B1015,'Gas wholesale lookups'!$A$4:$R$15,'Inputs - Gas wholesale index'!O$2,FALSE)</f>
        <v>1</v>
      </c>
      <c r="P1015" s="37">
        <f>VLOOKUP($B1015,'Gas wholesale lookups'!$A$4:$R$15,'Inputs - Gas wholesale index'!P$2,FALSE)</f>
        <v>1</v>
      </c>
      <c r="Q1015" s="37">
        <f>VLOOKUP($B1015,'Gas wholesale lookups'!$A$4:$R$15,'Inputs - Gas wholesale index'!Q$2,FALSE)</f>
        <v>1</v>
      </c>
      <c r="R1015" s="37">
        <f>VLOOKUP($B1015,'Gas wholesale lookups'!$A$4:$R$15,'Inputs - Gas wholesale index'!R$2,FALSE)</f>
        <v>1</v>
      </c>
      <c r="S1015" s="37">
        <f>VLOOKUP($B1015,'Gas wholesale lookups'!$A$4:$R$15,'Inputs - Gas wholesale index'!S$2,FALSE)</f>
        <v>0</v>
      </c>
      <c r="T1015" s="37">
        <f>VLOOKUP($B1015,'Gas wholesale lookups'!$A$4:$R$15,'Inputs - Gas wholesale index'!T$2,FALSE)</f>
        <v>0</v>
      </c>
      <c r="U1015" s="12">
        <f t="shared" si="287"/>
        <v>291847.5</v>
      </c>
      <c r="V1015" s="12">
        <f t="shared" si="288"/>
        <v>332991.45454545453</v>
      </c>
      <c r="W1015" s="12">
        <f t="shared" si="289"/>
        <v>208526.18181818182</v>
      </c>
      <c r="X1015" s="12">
        <f t="shared" si="290"/>
        <v>166168.27272727274</v>
      </c>
      <c r="Y1015" s="12">
        <f t="shared" si="291"/>
        <v>0</v>
      </c>
      <c r="Z1015" s="12">
        <f t="shared" si="292"/>
        <v>0</v>
      </c>
      <c r="AA1015" s="12">
        <f t="shared" si="293"/>
        <v>999533.40909090918</v>
      </c>
      <c r="AB1015" s="22">
        <f t="shared" si="294"/>
        <v>0</v>
      </c>
      <c r="AC1015" s="22">
        <f t="shared" si="295"/>
        <v>0</v>
      </c>
      <c r="AD1015" s="22">
        <f t="shared" si="296"/>
        <v>0</v>
      </c>
      <c r="AE1015" s="22">
        <f t="shared" si="297"/>
        <v>0</v>
      </c>
      <c r="AF1015" s="22">
        <f t="shared" si="298"/>
        <v>0</v>
      </c>
      <c r="AG1015" s="22">
        <f t="shared" si="299"/>
        <v>0</v>
      </c>
      <c r="AH1015" s="22">
        <f t="shared" si="300"/>
        <v>0</v>
      </c>
      <c r="AI1015" s="43" t="str">
        <f t="shared" si="301"/>
        <v>n/a</v>
      </c>
      <c r="AJ1015" s="170" t="str">
        <f t="shared" si="302"/>
        <v>2018-19 Winter</v>
      </c>
      <c r="AK1015" s="170" t="str">
        <f t="shared" si="303"/>
        <v>2018-19 Summer</v>
      </c>
      <c r="AL1015" s="127">
        <v>0</v>
      </c>
    </row>
    <row r="1016" spans="1:38">
      <c r="A1016" s="46">
        <v>43312</v>
      </c>
      <c r="B1016" s="13" t="s">
        <v>136</v>
      </c>
      <c r="C1016" s="182"/>
      <c r="D1016" s="182"/>
      <c r="E1016" s="182"/>
      <c r="F1016" s="182"/>
      <c r="G1016" s="182"/>
      <c r="H1016" s="182"/>
      <c r="I1016" s="12">
        <f>VLOOKUP($B1016,'Gas wholesale lookups'!$A$4:$L$15,'Inputs - Gas wholesale index'!I$2,FALSE)</f>
        <v>291847.5</v>
      </c>
      <c r="J1016" s="12">
        <f>VLOOKUP($B1016,'Gas wholesale lookups'!$A$4:$L$15,'Inputs - Gas wholesale index'!J$2,FALSE)</f>
        <v>332991.45454545453</v>
      </c>
      <c r="K1016" s="12">
        <f>VLOOKUP($B1016,'Gas wholesale lookups'!$A$4:$L$15,'Inputs - Gas wholesale index'!K$2,FALSE)</f>
        <v>208526.18181818182</v>
      </c>
      <c r="L1016" s="12">
        <f>VLOOKUP($B1016,'Gas wholesale lookups'!$A$4:$L$15,'Inputs - Gas wholesale index'!L$2,FALSE)</f>
        <v>166168.27272727274</v>
      </c>
      <c r="M1016" s="12">
        <f>VLOOKUP($B1016,'Gas wholesale lookups'!$A$4:$L$15,'Inputs - Gas wholesale index'!M$2,FALSE)</f>
        <v>291847.5</v>
      </c>
      <c r="N1016" s="12">
        <f>VLOOKUP($B1016,'Gas wholesale lookups'!$A$4:$L$15,'Inputs - Gas wholesale index'!N$2,FALSE)</f>
        <v>332991.45454545453</v>
      </c>
      <c r="O1016" s="37">
        <f>VLOOKUP($B1016,'Gas wholesale lookups'!$A$4:$R$15,'Inputs - Gas wholesale index'!O$2,FALSE)</f>
        <v>1</v>
      </c>
      <c r="P1016" s="37">
        <f>VLOOKUP($B1016,'Gas wholesale lookups'!$A$4:$R$15,'Inputs - Gas wholesale index'!P$2,FALSE)</f>
        <v>1</v>
      </c>
      <c r="Q1016" s="37">
        <f>VLOOKUP($B1016,'Gas wholesale lookups'!$A$4:$R$15,'Inputs - Gas wholesale index'!Q$2,FALSE)</f>
        <v>1</v>
      </c>
      <c r="R1016" s="37">
        <f>VLOOKUP($B1016,'Gas wholesale lookups'!$A$4:$R$15,'Inputs - Gas wholesale index'!R$2,FALSE)</f>
        <v>1</v>
      </c>
      <c r="S1016" s="37">
        <f>VLOOKUP($B1016,'Gas wholesale lookups'!$A$4:$R$15,'Inputs - Gas wholesale index'!S$2,FALSE)</f>
        <v>0</v>
      </c>
      <c r="T1016" s="37">
        <f>VLOOKUP($B1016,'Gas wholesale lookups'!$A$4:$R$15,'Inputs - Gas wholesale index'!T$2,FALSE)</f>
        <v>0</v>
      </c>
      <c r="U1016" s="12">
        <f t="shared" si="287"/>
        <v>291847.5</v>
      </c>
      <c r="V1016" s="12">
        <f t="shared" si="288"/>
        <v>332991.45454545453</v>
      </c>
      <c r="W1016" s="12">
        <f t="shared" si="289"/>
        <v>208526.18181818182</v>
      </c>
      <c r="X1016" s="12">
        <f t="shared" si="290"/>
        <v>166168.27272727274</v>
      </c>
      <c r="Y1016" s="12">
        <f t="shared" si="291"/>
        <v>0</v>
      </c>
      <c r="Z1016" s="12">
        <f t="shared" si="292"/>
        <v>0</v>
      </c>
      <c r="AA1016" s="12">
        <f t="shared" si="293"/>
        <v>999533.40909090918</v>
      </c>
      <c r="AB1016" s="22">
        <f t="shared" si="294"/>
        <v>0</v>
      </c>
      <c r="AC1016" s="22">
        <f t="shared" si="295"/>
        <v>0</v>
      </c>
      <c r="AD1016" s="22">
        <f t="shared" si="296"/>
        <v>0</v>
      </c>
      <c r="AE1016" s="22">
        <f t="shared" si="297"/>
        <v>0</v>
      </c>
      <c r="AF1016" s="22">
        <f t="shared" si="298"/>
        <v>0</v>
      </c>
      <c r="AG1016" s="22">
        <f t="shared" si="299"/>
        <v>0</v>
      </c>
      <c r="AH1016" s="22">
        <f t="shared" si="300"/>
        <v>0</v>
      </c>
      <c r="AI1016" s="43" t="str">
        <f t="shared" si="301"/>
        <v>n/a</v>
      </c>
      <c r="AJ1016" s="170" t="str">
        <f t="shared" si="302"/>
        <v>2018-19 Winter</v>
      </c>
      <c r="AK1016" s="170" t="str">
        <f t="shared" si="303"/>
        <v>2018-19 Summer</v>
      </c>
      <c r="AL1016" s="127">
        <v>0</v>
      </c>
    </row>
    <row r="1017" spans="1:38">
      <c r="A1017" s="46">
        <v>43313</v>
      </c>
      <c r="B1017" s="13" t="str">
        <f t="shared" ref="B1017:B1020" si="304">TEXT(A1017,"mmm")</f>
        <v>Aug</v>
      </c>
      <c r="C1017" s="184"/>
      <c r="D1017" s="184"/>
      <c r="E1017" s="184"/>
      <c r="F1017" s="184"/>
      <c r="G1017" s="184"/>
      <c r="H1017" s="184"/>
      <c r="I1017" s="12">
        <f>VLOOKUP($B1017,'Gas wholesale lookups'!$A$4:$L$15,'Inputs - Gas wholesale index'!I$2,FALSE)</f>
        <v>291847.5</v>
      </c>
      <c r="J1017" s="12">
        <f>VLOOKUP($B1017,'Gas wholesale lookups'!$A$4:$L$15,'Inputs - Gas wholesale index'!J$2,FALSE)</f>
        <v>332991.45454545453</v>
      </c>
      <c r="K1017" s="12">
        <f>VLOOKUP($B1017,'Gas wholesale lookups'!$A$4:$L$15,'Inputs - Gas wholesale index'!K$2,FALSE)</f>
        <v>208526.18181818182</v>
      </c>
      <c r="L1017" s="12">
        <f>VLOOKUP($B1017,'Gas wholesale lookups'!$A$4:$L$15,'Inputs - Gas wholesale index'!L$2,FALSE)</f>
        <v>166168.27272727274</v>
      </c>
      <c r="M1017" s="12">
        <f>VLOOKUP($B1017,'Gas wholesale lookups'!$A$4:$L$15,'Inputs - Gas wholesale index'!M$2,FALSE)</f>
        <v>291847.5</v>
      </c>
      <c r="N1017" s="12">
        <f>VLOOKUP($B1017,'Gas wholesale lookups'!$A$4:$L$15,'Inputs - Gas wholesale index'!N$2,FALSE)</f>
        <v>332991.45454545453</v>
      </c>
      <c r="O1017" s="37">
        <f>VLOOKUP($B1017,'Gas wholesale lookups'!$A$4:$R$15,'Inputs - Gas wholesale index'!O$2,FALSE)</f>
        <v>0</v>
      </c>
      <c r="P1017" s="37">
        <f>VLOOKUP($B1017,'Gas wholesale lookups'!$A$4:$R$15,'Inputs - Gas wholesale index'!P$2,FALSE)</f>
        <v>0</v>
      </c>
      <c r="Q1017" s="37">
        <f>VLOOKUP($B1017,'Gas wholesale lookups'!$A$4:$R$15,'Inputs - Gas wholesale index'!Q$2,FALSE)</f>
        <v>1</v>
      </c>
      <c r="R1017" s="37">
        <f>VLOOKUP($B1017,'Gas wholesale lookups'!$A$4:$R$15,'Inputs - Gas wholesale index'!R$2,FALSE)</f>
        <v>1</v>
      </c>
      <c r="S1017" s="37">
        <f>VLOOKUP($B1017,'Gas wholesale lookups'!$A$4:$R$15,'Inputs - Gas wholesale index'!S$2,FALSE)</f>
        <v>1</v>
      </c>
      <c r="T1017" s="37">
        <f>VLOOKUP($B1017,'Gas wholesale lookups'!$A$4:$R$15,'Inputs - Gas wholesale index'!T$2,FALSE)</f>
        <v>1</v>
      </c>
      <c r="U1017" s="12">
        <f t="shared" si="287"/>
        <v>0</v>
      </c>
      <c r="V1017" s="12">
        <f t="shared" si="288"/>
        <v>0</v>
      </c>
      <c r="W1017" s="12">
        <f t="shared" si="289"/>
        <v>208526.18181818182</v>
      </c>
      <c r="X1017" s="12">
        <f t="shared" si="290"/>
        <v>166168.27272727274</v>
      </c>
      <c r="Y1017" s="12">
        <f t="shared" si="291"/>
        <v>291847.5</v>
      </c>
      <c r="Z1017" s="12">
        <f t="shared" si="292"/>
        <v>332991.45454545453</v>
      </c>
      <c r="AA1017" s="12">
        <f t="shared" si="293"/>
        <v>999533.40909090918</v>
      </c>
      <c r="AB1017" s="22">
        <f t="shared" si="294"/>
        <v>0</v>
      </c>
      <c r="AC1017" s="22">
        <f t="shared" si="295"/>
        <v>0</v>
      </c>
      <c r="AD1017" s="22">
        <f t="shared" si="296"/>
        <v>0</v>
      </c>
      <c r="AE1017" s="22">
        <f t="shared" si="297"/>
        <v>0</v>
      </c>
      <c r="AF1017" s="22">
        <f t="shared" si="298"/>
        <v>0</v>
      </c>
      <c r="AG1017" s="22">
        <f t="shared" si="299"/>
        <v>0</v>
      </c>
      <c r="AH1017" s="22">
        <f t="shared" si="300"/>
        <v>0</v>
      </c>
      <c r="AI1017" s="43" t="str">
        <f t="shared" si="301"/>
        <v>n/a</v>
      </c>
      <c r="AJ1017" s="167" t="str">
        <f t="shared" si="302"/>
        <v>2019-20 Summer</v>
      </c>
      <c r="AK1017" s="167" t="str">
        <f t="shared" si="303"/>
        <v>2018-19 Summer</v>
      </c>
      <c r="AL1017" s="127">
        <v>0</v>
      </c>
    </row>
    <row r="1018" spans="1:38">
      <c r="A1018" s="46">
        <v>43314</v>
      </c>
      <c r="B1018" s="13" t="str">
        <f t="shared" si="304"/>
        <v>Aug</v>
      </c>
      <c r="C1018" s="184"/>
      <c r="D1018" s="184"/>
      <c r="E1018" s="184"/>
      <c r="F1018" s="184"/>
      <c r="G1018" s="184"/>
      <c r="H1018" s="184"/>
      <c r="I1018" s="12">
        <f>VLOOKUP($B1018,'Gas wholesale lookups'!$A$4:$L$15,'Inputs - Gas wholesale index'!I$2,FALSE)</f>
        <v>291847.5</v>
      </c>
      <c r="J1018" s="12">
        <f>VLOOKUP($B1018,'Gas wholesale lookups'!$A$4:$L$15,'Inputs - Gas wholesale index'!J$2,FALSE)</f>
        <v>332991.45454545453</v>
      </c>
      <c r="K1018" s="12">
        <f>VLOOKUP($B1018,'Gas wholesale lookups'!$A$4:$L$15,'Inputs - Gas wholesale index'!K$2,FALSE)</f>
        <v>208526.18181818182</v>
      </c>
      <c r="L1018" s="12">
        <f>VLOOKUP($B1018,'Gas wholesale lookups'!$A$4:$L$15,'Inputs - Gas wholesale index'!L$2,FALSE)</f>
        <v>166168.27272727274</v>
      </c>
      <c r="M1018" s="12">
        <f>VLOOKUP($B1018,'Gas wholesale lookups'!$A$4:$L$15,'Inputs - Gas wholesale index'!M$2,FALSE)</f>
        <v>291847.5</v>
      </c>
      <c r="N1018" s="12">
        <f>VLOOKUP($B1018,'Gas wholesale lookups'!$A$4:$L$15,'Inputs - Gas wholesale index'!N$2,FALSE)</f>
        <v>332991.45454545453</v>
      </c>
      <c r="O1018" s="37">
        <f>VLOOKUP($B1018,'Gas wholesale lookups'!$A$4:$R$15,'Inputs - Gas wholesale index'!O$2,FALSE)</f>
        <v>0</v>
      </c>
      <c r="P1018" s="37">
        <f>VLOOKUP($B1018,'Gas wholesale lookups'!$A$4:$R$15,'Inputs - Gas wholesale index'!P$2,FALSE)</f>
        <v>0</v>
      </c>
      <c r="Q1018" s="37">
        <f>VLOOKUP($B1018,'Gas wholesale lookups'!$A$4:$R$15,'Inputs - Gas wholesale index'!Q$2,FALSE)</f>
        <v>1</v>
      </c>
      <c r="R1018" s="37">
        <f>VLOOKUP($B1018,'Gas wholesale lookups'!$A$4:$R$15,'Inputs - Gas wholesale index'!R$2,FALSE)</f>
        <v>1</v>
      </c>
      <c r="S1018" s="37">
        <f>VLOOKUP($B1018,'Gas wholesale lookups'!$A$4:$R$15,'Inputs - Gas wholesale index'!S$2,FALSE)</f>
        <v>1</v>
      </c>
      <c r="T1018" s="37">
        <f>VLOOKUP($B1018,'Gas wholesale lookups'!$A$4:$R$15,'Inputs - Gas wholesale index'!T$2,FALSE)</f>
        <v>1</v>
      </c>
      <c r="U1018" s="12">
        <f t="shared" si="287"/>
        <v>0</v>
      </c>
      <c r="V1018" s="12">
        <f t="shared" si="288"/>
        <v>0</v>
      </c>
      <c r="W1018" s="12">
        <f t="shared" si="289"/>
        <v>208526.18181818182</v>
      </c>
      <c r="X1018" s="12">
        <f t="shared" si="290"/>
        <v>166168.27272727274</v>
      </c>
      <c r="Y1018" s="12">
        <f t="shared" si="291"/>
        <v>291847.5</v>
      </c>
      <c r="Z1018" s="12">
        <f t="shared" si="292"/>
        <v>332991.45454545453</v>
      </c>
      <c r="AA1018" s="12">
        <f t="shared" si="293"/>
        <v>999533.40909090918</v>
      </c>
      <c r="AB1018" s="22">
        <f t="shared" si="294"/>
        <v>0</v>
      </c>
      <c r="AC1018" s="22">
        <f t="shared" si="295"/>
        <v>0</v>
      </c>
      <c r="AD1018" s="22">
        <f t="shared" si="296"/>
        <v>0</v>
      </c>
      <c r="AE1018" s="22">
        <f t="shared" si="297"/>
        <v>0</v>
      </c>
      <c r="AF1018" s="22">
        <f t="shared" si="298"/>
        <v>0</v>
      </c>
      <c r="AG1018" s="22">
        <f t="shared" si="299"/>
        <v>0</v>
      </c>
      <c r="AH1018" s="22">
        <f t="shared" si="300"/>
        <v>0</v>
      </c>
      <c r="AI1018" s="43" t="str">
        <f t="shared" si="301"/>
        <v>n/a</v>
      </c>
      <c r="AJ1018" s="167" t="str">
        <f t="shared" si="302"/>
        <v>2019-20 Summer</v>
      </c>
      <c r="AK1018" s="167" t="str">
        <f t="shared" si="303"/>
        <v>2018-19 Summer</v>
      </c>
      <c r="AL1018" s="127">
        <v>0</v>
      </c>
    </row>
    <row r="1019" spans="1:38">
      <c r="A1019" s="46">
        <v>43315</v>
      </c>
      <c r="B1019" s="13" t="str">
        <f t="shared" si="304"/>
        <v>Aug</v>
      </c>
      <c r="C1019" s="184"/>
      <c r="D1019" s="184"/>
      <c r="E1019" s="184"/>
      <c r="F1019" s="184"/>
      <c r="G1019" s="184"/>
      <c r="H1019" s="184"/>
      <c r="I1019" s="12">
        <f>VLOOKUP($B1019,'Gas wholesale lookups'!$A$4:$L$15,'Inputs - Gas wholesale index'!I$2,FALSE)</f>
        <v>291847.5</v>
      </c>
      <c r="J1019" s="12">
        <f>VLOOKUP($B1019,'Gas wholesale lookups'!$A$4:$L$15,'Inputs - Gas wholesale index'!J$2,FALSE)</f>
        <v>332991.45454545453</v>
      </c>
      <c r="K1019" s="12">
        <f>VLOOKUP($B1019,'Gas wholesale lookups'!$A$4:$L$15,'Inputs - Gas wholesale index'!K$2,FALSE)</f>
        <v>208526.18181818182</v>
      </c>
      <c r="L1019" s="12">
        <f>VLOOKUP($B1019,'Gas wholesale lookups'!$A$4:$L$15,'Inputs - Gas wholesale index'!L$2,FALSE)</f>
        <v>166168.27272727274</v>
      </c>
      <c r="M1019" s="12">
        <f>VLOOKUP($B1019,'Gas wholesale lookups'!$A$4:$L$15,'Inputs - Gas wholesale index'!M$2,FALSE)</f>
        <v>291847.5</v>
      </c>
      <c r="N1019" s="12">
        <f>VLOOKUP($B1019,'Gas wholesale lookups'!$A$4:$L$15,'Inputs - Gas wholesale index'!N$2,FALSE)</f>
        <v>332991.45454545453</v>
      </c>
      <c r="O1019" s="37">
        <f>VLOOKUP($B1019,'Gas wholesale lookups'!$A$4:$R$15,'Inputs - Gas wholesale index'!O$2,FALSE)</f>
        <v>0</v>
      </c>
      <c r="P1019" s="37">
        <f>VLOOKUP($B1019,'Gas wholesale lookups'!$A$4:$R$15,'Inputs - Gas wholesale index'!P$2,FALSE)</f>
        <v>0</v>
      </c>
      <c r="Q1019" s="37">
        <f>VLOOKUP($B1019,'Gas wholesale lookups'!$A$4:$R$15,'Inputs - Gas wholesale index'!Q$2,FALSE)</f>
        <v>1</v>
      </c>
      <c r="R1019" s="37">
        <f>VLOOKUP($B1019,'Gas wholesale lookups'!$A$4:$R$15,'Inputs - Gas wholesale index'!R$2,FALSE)</f>
        <v>1</v>
      </c>
      <c r="S1019" s="37">
        <f>VLOOKUP($B1019,'Gas wholesale lookups'!$A$4:$R$15,'Inputs - Gas wholesale index'!S$2,FALSE)</f>
        <v>1</v>
      </c>
      <c r="T1019" s="37">
        <f>VLOOKUP($B1019,'Gas wholesale lookups'!$A$4:$R$15,'Inputs - Gas wholesale index'!T$2,FALSE)</f>
        <v>1</v>
      </c>
      <c r="U1019" s="12">
        <f t="shared" si="287"/>
        <v>0</v>
      </c>
      <c r="V1019" s="12">
        <f t="shared" si="288"/>
        <v>0</v>
      </c>
      <c r="W1019" s="12">
        <f t="shared" si="289"/>
        <v>208526.18181818182</v>
      </c>
      <c r="X1019" s="12">
        <f t="shared" si="290"/>
        <v>166168.27272727274</v>
      </c>
      <c r="Y1019" s="12">
        <f t="shared" si="291"/>
        <v>291847.5</v>
      </c>
      <c r="Z1019" s="12">
        <f t="shared" si="292"/>
        <v>332991.45454545453</v>
      </c>
      <c r="AA1019" s="12">
        <f t="shared" si="293"/>
        <v>999533.40909090918</v>
      </c>
      <c r="AB1019" s="22">
        <f t="shared" si="294"/>
        <v>0</v>
      </c>
      <c r="AC1019" s="22">
        <f t="shared" si="295"/>
        <v>0</v>
      </c>
      <c r="AD1019" s="22">
        <f t="shared" si="296"/>
        <v>0</v>
      </c>
      <c r="AE1019" s="22">
        <f t="shared" si="297"/>
        <v>0</v>
      </c>
      <c r="AF1019" s="22">
        <f t="shared" si="298"/>
        <v>0</v>
      </c>
      <c r="AG1019" s="22">
        <f t="shared" si="299"/>
        <v>0</v>
      </c>
      <c r="AH1019" s="22">
        <f t="shared" si="300"/>
        <v>0</v>
      </c>
      <c r="AI1019" s="43" t="str">
        <f t="shared" si="301"/>
        <v>n/a</v>
      </c>
      <c r="AJ1019" s="167" t="str">
        <f t="shared" si="302"/>
        <v>2019-20 Summer</v>
      </c>
      <c r="AK1019" s="167" t="str">
        <f t="shared" si="303"/>
        <v>2018-19 Summer</v>
      </c>
      <c r="AL1019" s="127">
        <v>0</v>
      </c>
    </row>
    <row r="1020" spans="1:38">
      <c r="A1020" s="46">
        <v>43318</v>
      </c>
      <c r="B1020" s="13" t="str">
        <f t="shared" si="304"/>
        <v>Aug</v>
      </c>
      <c r="C1020" s="184"/>
      <c r="D1020" s="184"/>
      <c r="E1020" s="184"/>
      <c r="F1020" s="184"/>
      <c r="G1020" s="184"/>
      <c r="H1020" s="184"/>
      <c r="I1020" s="12">
        <f>VLOOKUP($B1020,'Gas wholesale lookups'!$A$4:$L$15,'Inputs - Gas wholesale index'!I$2,FALSE)</f>
        <v>291847.5</v>
      </c>
      <c r="J1020" s="12">
        <f>VLOOKUP($B1020,'Gas wholesale lookups'!$A$4:$L$15,'Inputs - Gas wholesale index'!J$2,FALSE)</f>
        <v>332991.45454545453</v>
      </c>
      <c r="K1020" s="12">
        <f>VLOOKUP($B1020,'Gas wholesale lookups'!$A$4:$L$15,'Inputs - Gas wholesale index'!K$2,FALSE)</f>
        <v>208526.18181818182</v>
      </c>
      <c r="L1020" s="12">
        <f>VLOOKUP($B1020,'Gas wholesale lookups'!$A$4:$L$15,'Inputs - Gas wholesale index'!L$2,FALSE)</f>
        <v>166168.27272727274</v>
      </c>
      <c r="M1020" s="12">
        <f>VLOOKUP($B1020,'Gas wholesale lookups'!$A$4:$L$15,'Inputs - Gas wholesale index'!M$2,FALSE)</f>
        <v>291847.5</v>
      </c>
      <c r="N1020" s="12">
        <f>VLOOKUP($B1020,'Gas wholesale lookups'!$A$4:$L$15,'Inputs - Gas wholesale index'!N$2,FALSE)</f>
        <v>332991.45454545453</v>
      </c>
      <c r="O1020" s="37">
        <f>VLOOKUP($B1020,'Gas wholesale lookups'!$A$4:$R$15,'Inputs - Gas wholesale index'!O$2,FALSE)</f>
        <v>0</v>
      </c>
      <c r="P1020" s="37">
        <f>VLOOKUP($B1020,'Gas wholesale lookups'!$A$4:$R$15,'Inputs - Gas wholesale index'!P$2,FALSE)</f>
        <v>0</v>
      </c>
      <c r="Q1020" s="37">
        <f>VLOOKUP($B1020,'Gas wholesale lookups'!$A$4:$R$15,'Inputs - Gas wholesale index'!Q$2,FALSE)</f>
        <v>1</v>
      </c>
      <c r="R1020" s="37">
        <f>VLOOKUP($B1020,'Gas wholesale lookups'!$A$4:$R$15,'Inputs - Gas wholesale index'!R$2,FALSE)</f>
        <v>1</v>
      </c>
      <c r="S1020" s="37">
        <f>VLOOKUP($B1020,'Gas wholesale lookups'!$A$4:$R$15,'Inputs - Gas wholesale index'!S$2,FALSE)</f>
        <v>1</v>
      </c>
      <c r="T1020" s="37">
        <f>VLOOKUP($B1020,'Gas wholesale lookups'!$A$4:$R$15,'Inputs - Gas wholesale index'!T$2,FALSE)</f>
        <v>1</v>
      </c>
      <c r="U1020" s="12">
        <f t="shared" si="287"/>
        <v>0</v>
      </c>
      <c r="V1020" s="12">
        <f t="shared" si="288"/>
        <v>0</v>
      </c>
      <c r="W1020" s="12">
        <f t="shared" si="289"/>
        <v>208526.18181818182</v>
      </c>
      <c r="X1020" s="12">
        <f t="shared" si="290"/>
        <v>166168.27272727274</v>
      </c>
      <c r="Y1020" s="12">
        <f t="shared" si="291"/>
        <v>291847.5</v>
      </c>
      <c r="Z1020" s="12">
        <f t="shared" si="292"/>
        <v>332991.45454545453</v>
      </c>
      <c r="AA1020" s="12">
        <f t="shared" si="293"/>
        <v>999533.40909090918</v>
      </c>
      <c r="AB1020" s="22">
        <f t="shared" si="294"/>
        <v>0</v>
      </c>
      <c r="AC1020" s="22">
        <f t="shared" si="295"/>
        <v>0</v>
      </c>
      <c r="AD1020" s="22">
        <f t="shared" si="296"/>
        <v>0</v>
      </c>
      <c r="AE1020" s="22">
        <f t="shared" si="297"/>
        <v>0</v>
      </c>
      <c r="AF1020" s="22">
        <f t="shared" si="298"/>
        <v>0</v>
      </c>
      <c r="AG1020" s="22">
        <f t="shared" si="299"/>
        <v>0</v>
      </c>
      <c r="AH1020" s="22">
        <f t="shared" si="300"/>
        <v>0</v>
      </c>
      <c r="AI1020" s="43" t="str">
        <f t="shared" si="301"/>
        <v>n/a</v>
      </c>
      <c r="AJ1020" s="167" t="str">
        <f t="shared" si="302"/>
        <v>2019-20 Summer</v>
      </c>
      <c r="AK1020" s="167" t="str">
        <f t="shared" si="303"/>
        <v>2018-19 Summer</v>
      </c>
      <c r="AL1020" s="127">
        <v>0</v>
      </c>
    </row>
    <row r="1021" spans="1:38">
      <c r="A1021" s="46">
        <v>43319</v>
      </c>
      <c r="B1021" s="13" t="str">
        <f t="shared" ref="B1021:B1084" si="305">TEXT(A1021,"mmm")</f>
        <v>Aug</v>
      </c>
      <c r="C1021" s="184"/>
      <c r="D1021" s="184"/>
      <c r="E1021" s="184"/>
      <c r="F1021" s="184"/>
      <c r="G1021" s="184"/>
      <c r="H1021" s="184"/>
      <c r="I1021" s="12">
        <f>VLOOKUP($B1021,'Gas wholesale lookups'!$A$4:$L$15,'Inputs - Gas wholesale index'!I$2,FALSE)</f>
        <v>291847.5</v>
      </c>
      <c r="J1021" s="12">
        <f>VLOOKUP($B1021,'Gas wholesale lookups'!$A$4:$L$15,'Inputs - Gas wholesale index'!J$2,FALSE)</f>
        <v>332991.45454545453</v>
      </c>
      <c r="K1021" s="12">
        <f>VLOOKUP($B1021,'Gas wholesale lookups'!$A$4:$L$15,'Inputs - Gas wholesale index'!K$2,FALSE)</f>
        <v>208526.18181818182</v>
      </c>
      <c r="L1021" s="12">
        <f>VLOOKUP($B1021,'Gas wholesale lookups'!$A$4:$L$15,'Inputs - Gas wholesale index'!L$2,FALSE)</f>
        <v>166168.27272727274</v>
      </c>
      <c r="M1021" s="12">
        <f>VLOOKUP($B1021,'Gas wholesale lookups'!$A$4:$L$15,'Inputs - Gas wholesale index'!M$2,FALSE)</f>
        <v>291847.5</v>
      </c>
      <c r="N1021" s="12">
        <f>VLOOKUP($B1021,'Gas wholesale lookups'!$A$4:$L$15,'Inputs - Gas wholesale index'!N$2,FALSE)</f>
        <v>332991.45454545453</v>
      </c>
      <c r="O1021" s="37">
        <f>VLOOKUP($B1021,'Gas wholesale lookups'!$A$4:$R$15,'Inputs - Gas wholesale index'!O$2,FALSE)</f>
        <v>0</v>
      </c>
      <c r="P1021" s="37">
        <f>VLOOKUP($B1021,'Gas wholesale lookups'!$A$4:$R$15,'Inputs - Gas wholesale index'!P$2,FALSE)</f>
        <v>0</v>
      </c>
      <c r="Q1021" s="37">
        <f>VLOOKUP($B1021,'Gas wholesale lookups'!$A$4:$R$15,'Inputs - Gas wholesale index'!Q$2,FALSE)</f>
        <v>1</v>
      </c>
      <c r="R1021" s="37">
        <f>VLOOKUP($B1021,'Gas wholesale lookups'!$A$4:$R$15,'Inputs - Gas wholesale index'!R$2,FALSE)</f>
        <v>1</v>
      </c>
      <c r="S1021" s="37">
        <f>VLOOKUP($B1021,'Gas wholesale lookups'!$A$4:$R$15,'Inputs - Gas wholesale index'!S$2,FALSE)</f>
        <v>1</v>
      </c>
      <c r="T1021" s="37">
        <f>VLOOKUP($B1021,'Gas wholesale lookups'!$A$4:$R$15,'Inputs - Gas wholesale index'!T$2,FALSE)</f>
        <v>1</v>
      </c>
      <c r="U1021" s="12">
        <f t="shared" ref="U1021:U1084" si="306">IF(O1021="","",I1021*O1021)</f>
        <v>0</v>
      </c>
      <c r="V1021" s="12">
        <f t="shared" ref="V1021:V1084" si="307">IF(P1021="","",J1021*P1021)</f>
        <v>0</v>
      </c>
      <c r="W1021" s="12">
        <f t="shared" ref="W1021:W1084" si="308">IF(Q1021="","",K1021*Q1021)</f>
        <v>208526.18181818182</v>
      </c>
      <c r="X1021" s="12">
        <f t="shared" ref="X1021:X1084" si="309">IF(R1021="","",L1021*R1021)</f>
        <v>166168.27272727274</v>
      </c>
      <c r="Y1021" s="12">
        <f t="shared" ref="Y1021:Y1084" si="310">IF(S1021="","",M1021*S1021)</f>
        <v>291847.5</v>
      </c>
      <c r="Z1021" s="12">
        <f t="shared" ref="Z1021:Z1084" si="311">IF(T1021="","",N1021*T1021)</f>
        <v>332991.45454545453</v>
      </c>
      <c r="AA1021" s="12">
        <f t="shared" ref="AA1021:AA1084" si="312">SUM(U1021:Z1021)</f>
        <v>999533.40909090918</v>
      </c>
      <c r="AB1021" s="22">
        <f t="shared" ref="AB1021:AB1084" si="313">IF(U1021="","",U1021*C1021)</f>
        <v>0</v>
      </c>
      <c r="AC1021" s="22">
        <f t="shared" ref="AC1021:AC1084" si="314">IF(V1021="","",V1021*D1021)</f>
        <v>0</v>
      </c>
      <c r="AD1021" s="22">
        <f t="shared" ref="AD1021:AD1084" si="315">IF(W1021="","",W1021*E1021)</f>
        <v>0</v>
      </c>
      <c r="AE1021" s="22">
        <f t="shared" ref="AE1021:AE1084" si="316">IF(X1021="","",X1021*F1021)</f>
        <v>0</v>
      </c>
      <c r="AF1021" s="22">
        <f t="shared" ref="AF1021:AF1084" si="317">IF(Y1021="","",Y1021*G1021)</f>
        <v>0</v>
      </c>
      <c r="AG1021" s="22">
        <f t="shared" ref="AG1021:AG1084" si="318">IF(Z1021="","",Z1021*H1021)</f>
        <v>0</v>
      </c>
      <c r="AH1021" s="22">
        <f t="shared" ref="AH1021:AH1084" si="319">SUM(AB1021:AG1021)</f>
        <v>0</v>
      </c>
      <c r="AI1021" s="43" t="str">
        <f t="shared" ref="AI1021:AI1084" si="320">IF(MIN(C1021:H1021)&lt;1,"n/a",AH1021/AA1021)</f>
        <v>n/a</v>
      </c>
      <c r="AJ1021" s="167" t="str">
        <f t="shared" si="302"/>
        <v>2019-20 Summer</v>
      </c>
      <c r="AK1021" s="167" t="str">
        <f t="shared" si="303"/>
        <v>2018-19 Summer</v>
      </c>
      <c r="AL1021" s="127">
        <v>0</v>
      </c>
    </row>
    <row r="1022" spans="1:38">
      <c r="A1022" s="46">
        <v>43320</v>
      </c>
      <c r="B1022" s="13" t="str">
        <f t="shared" si="305"/>
        <v>Aug</v>
      </c>
      <c r="C1022" s="184"/>
      <c r="D1022" s="184"/>
      <c r="E1022" s="184"/>
      <c r="F1022" s="184"/>
      <c r="G1022" s="184"/>
      <c r="H1022" s="184"/>
      <c r="I1022" s="12">
        <f>VLOOKUP($B1022,'Gas wholesale lookups'!$A$4:$L$15,'Inputs - Gas wholesale index'!I$2,FALSE)</f>
        <v>291847.5</v>
      </c>
      <c r="J1022" s="12">
        <f>VLOOKUP($B1022,'Gas wholesale lookups'!$A$4:$L$15,'Inputs - Gas wholesale index'!J$2,FALSE)</f>
        <v>332991.45454545453</v>
      </c>
      <c r="K1022" s="12">
        <f>VLOOKUP($B1022,'Gas wholesale lookups'!$A$4:$L$15,'Inputs - Gas wholesale index'!K$2,FALSE)</f>
        <v>208526.18181818182</v>
      </c>
      <c r="L1022" s="12">
        <f>VLOOKUP($B1022,'Gas wholesale lookups'!$A$4:$L$15,'Inputs - Gas wholesale index'!L$2,FALSE)</f>
        <v>166168.27272727274</v>
      </c>
      <c r="M1022" s="12">
        <f>VLOOKUP($B1022,'Gas wholesale lookups'!$A$4:$L$15,'Inputs - Gas wholesale index'!M$2,FALSE)</f>
        <v>291847.5</v>
      </c>
      <c r="N1022" s="12">
        <f>VLOOKUP($B1022,'Gas wholesale lookups'!$A$4:$L$15,'Inputs - Gas wholesale index'!N$2,FALSE)</f>
        <v>332991.45454545453</v>
      </c>
      <c r="O1022" s="37">
        <f>VLOOKUP($B1022,'Gas wholesale lookups'!$A$4:$R$15,'Inputs - Gas wholesale index'!O$2,FALSE)</f>
        <v>0</v>
      </c>
      <c r="P1022" s="37">
        <f>VLOOKUP($B1022,'Gas wholesale lookups'!$A$4:$R$15,'Inputs - Gas wholesale index'!P$2,FALSE)</f>
        <v>0</v>
      </c>
      <c r="Q1022" s="37">
        <f>VLOOKUP($B1022,'Gas wholesale lookups'!$A$4:$R$15,'Inputs - Gas wholesale index'!Q$2,FALSE)</f>
        <v>1</v>
      </c>
      <c r="R1022" s="37">
        <f>VLOOKUP($B1022,'Gas wholesale lookups'!$A$4:$R$15,'Inputs - Gas wholesale index'!R$2,FALSE)</f>
        <v>1</v>
      </c>
      <c r="S1022" s="37">
        <f>VLOOKUP($B1022,'Gas wholesale lookups'!$A$4:$R$15,'Inputs - Gas wholesale index'!S$2,FALSE)</f>
        <v>1</v>
      </c>
      <c r="T1022" s="37">
        <f>VLOOKUP($B1022,'Gas wholesale lookups'!$A$4:$R$15,'Inputs - Gas wholesale index'!T$2,FALSE)</f>
        <v>1</v>
      </c>
      <c r="U1022" s="12">
        <f t="shared" si="306"/>
        <v>0</v>
      </c>
      <c r="V1022" s="12">
        <f t="shared" si="307"/>
        <v>0</v>
      </c>
      <c r="W1022" s="12">
        <f t="shared" si="308"/>
        <v>208526.18181818182</v>
      </c>
      <c r="X1022" s="12">
        <f t="shared" si="309"/>
        <v>166168.27272727274</v>
      </c>
      <c r="Y1022" s="12">
        <f t="shared" si="310"/>
        <v>291847.5</v>
      </c>
      <c r="Z1022" s="12">
        <f t="shared" si="311"/>
        <v>332991.45454545453</v>
      </c>
      <c r="AA1022" s="12">
        <f t="shared" si="312"/>
        <v>999533.40909090918</v>
      </c>
      <c r="AB1022" s="22">
        <f t="shared" si="313"/>
        <v>0</v>
      </c>
      <c r="AC1022" s="22">
        <f t="shared" si="314"/>
        <v>0</v>
      </c>
      <c r="AD1022" s="22">
        <f t="shared" si="315"/>
        <v>0</v>
      </c>
      <c r="AE1022" s="22">
        <f t="shared" si="316"/>
        <v>0</v>
      </c>
      <c r="AF1022" s="22">
        <f t="shared" si="317"/>
        <v>0</v>
      </c>
      <c r="AG1022" s="22">
        <f t="shared" si="318"/>
        <v>0</v>
      </c>
      <c r="AH1022" s="22">
        <f t="shared" si="319"/>
        <v>0</v>
      </c>
      <c r="AI1022" s="43" t="str">
        <f t="shared" si="320"/>
        <v>n/a</v>
      </c>
      <c r="AJ1022" s="167" t="str">
        <f t="shared" si="302"/>
        <v>2019-20 Summer</v>
      </c>
      <c r="AK1022" s="167" t="str">
        <f t="shared" si="303"/>
        <v>2018-19 Summer</v>
      </c>
      <c r="AL1022" s="127">
        <v>0</v>
      </c>
    </row>
    <row r="1023" spans="1:38">
      <c r="A1023" s="46">
        <v>43321</v>
      </c>
      <c r="B1023" s="13" t="str">
        <f t="shared" si="305"/>
        <v>Aug</v>
      </c>
      <c r="C1023" s="184"/>
      <c r="D1023" s="184"/>
      <c r="E1023" s="184"/>
      <c r="F1023" s="184"/>
      <c r="G1023" s="184"/>
      <c r="H1023" s="184"/>
      <c r="I1023" s="12">
        <f>VLOOKUP($B1023,'Gas wholesale lookups'!$A$4:$L$15,'Inputs - Gas wholesale index'!I$2,FALSE)</f>
        <v>291847.5</v>
      </c>
      <c r="J1023" s="12">
        <f>VLOOKUP($B1023,'Gas wholesale lookups'!$A$4:$L$15,'Inputs - Gas wholesale index'!J$2,FALSE)</f>
        <v>332991.45454545453</v>
      </c>
      <c r="K1023" s="12">
        <f>VLOOKUP($B1023,'Gas wholesale lookups'!$A$4:$L$15,'Inputs - Gas wholesale index'!K$2,FALSE)</f>
        <v>208526.18181818182</v>
      </c>
      <c r="L1023" s="12">
        <f>VLOOKUP($B1023,'Gas wholesale lookups'!$A$4:$L$15,'Inputs - Gas wholesale index'!L$2,FALSE)</f>
        <v>166168.27272727274</v>
      </c>
      <c r="M1023" s="12">
        <f>VLOOKUP($B1023,'Gas wholesale lookups'!$A$4:$L$15,'Inputs - Gas wholesale index'!M$2,FALSE)</f>
        <v>291847.5</v>
      </c>
      <c r="N1023" s="12">
        <f>VLOOKUP($B1023,'Gas wholesale lookups'!$A$4:$L$15,'Inputs - Gas wholesale index'!N$2,FALSE)</f>
        <v>332991.45454545453</v>
      </c>
      <c r="O1023" s="37">
        <f>VLOOKUP($B1023,'Gas wholesale lookups'!$A$4:$R$15,'Inputs - Gas wholesale index'!O$2,FALSE)</f>
        <v>0</v>
      </c>
      <c r="P1023" s="37">
        <f>VLOOKUP($B1023,'Gas wholesale lookups'!$A$4:$R$15,'Inputs - Gas wholesale index'!P$2,FALSE)</f>
        <v>0</v>
      </c>
      <c r="Q1023" s="37">
        <f>VLOOKUP($B1023,'Gas wholesale lookups'!$A$4:$R$15,'Inputs - Gas wholesale index'!Q$2,FALSE)</f>
        <v>1</v>
      </c>
      <c r="R1023" s="37">
        <f>VLOOKUP($B1023,'Gas wholesale lookups'!$A$4:$R$15,'Inputs - Gas wholesale index'!R$2,FALSE)</f>
        <v>1</v>
      </c>
      <c r="S1023" s="37">
        <f>VLOOKUP($B1023,'Gas wholesale lookups'!$A$4:$R$15,'Inputs - Gas wholesale index'!S$2,FALSE)</f>
        <v>1</v>
      </c>
      <c r="T1023" s="37">
        <f>VLOOKUP($B1023,'Gas wholesale lookups'!$A$4:$R$15,'Inputs - Gas wholesale index'!T$2,FALSE)</f>
        <v>1</v>
      </c>
      <c r="U1023" s="12">
        <f t="shared" si="306"/>
        <v>0</v>
      </c>
      <c r="V1023" s="12">
        <f t="shared" si="307"/>
        <v>0</v>
      </c>
      <c r="W1023" s="12">
        <f t="shared" si="308"/>
        <v>208526.18181818182</v>
      </c>
      <c r="X1023" s="12">
        <f t="shared" si="309"/>
        <v>166168.27272727274</v>
      </c>
      <c r="Y1023" s="12">
        <f t="shared" si="310"/>
        <v>291847.5</v>
      </c>
      <c r="Z1023" s="12">
        <f t="shared" si="311"/>
        <v>332991.45454545453</v>
      </c>
      <c r="AA1023" s="12">
        <f t="shared" si="312"/>
        <v>999533.40909090918</v>
      </c>
      <c r="AB1023" s="22">
        <f t="shared" si="313"/>
        <v>0</v>
      </c>
      <c r="AC1023" s="22">
        <f t="shared" si="314"/>
        <v>0</v>
      </c>
      <c r="AD1023" s="22">
        <f t="shared" si="315"/>
        <v>0</v>
      </c>
      <c r="AE1023" s="22">
        <f t="shared" si="316"/>
        <v>0</v>
      </c>
      <c r="AF1023" s="22">
        <f t="shared" si="317"/>
        <v>0</v>
      </c>
      <c r="AG1023" s="22">
        <f t="shared" si="318"/>
        <v>0</v>
      </c>
      <c r="AH1023" s="22">
        <f t="shared" si="319"/>
        <v>0</v>
      </c>
      <c r="AI1023" s="43" t="str">
        <f t="shared" si="320"/>
        <v>n/a</v>
      </c>
      <c r="AJ1023" s="167" t="str">
        <f t="shared" si="302"/>
        <v>2019-20 Summer</v>
      </c>
      <c r="AK1023" s="167" t="str">
        <f t="shared" si="303"/>
        <v>2018-19 Summer</v>
      </c>
      <c r="AL1023" s="127">
        <v>0</v>
      </c>
    </row>
    <row r="1024" spans="1:38">
      <c r="A1024" s="46">
        <v>43322</v>
      </c>
      <c r="B1024" s="13" t="str">
        <f t="shared" si="305"/>
        <v>Aug</v>
      </c>
      <c r="C1024" s="184"/>
      <c r="D1024" s="184"/>
      <c r="E1024" s="184"/>
      <c r="F1024" s="184"/>
      <c r="G1024" s="184"/>
      <c r="H1024" s="184"/>
      <c r="I1024" s="12">
        <f>VLOOKUP($B1024,'Gas wholesale lookups'!$A$4:$L$15,'Inputs - Gas wholesale index'!I$2,FALSE)</f>
        <v>291847.5</v>
      </c>
      <c r="J1024" s="12">
        <f>VLOOKUP($B1024,'Gas wholesale lookups'!$A$4:$L$15,'Inputs - Gas wholesale index'!J$2,FALSE)</f>
        <v>332991.45454545453</v>
      </c>
      <c r="K1024" s="12">
        <f>VLOOKUP($B1024,'Gas wholesale lookups'!$A$4:$L$15,'Inputs - Gas wholesale index'!K$2,FALSE)</f>
        <v>208526.18181818182</v>
      </c>
      <c r="L1024" s="12">
        <f>VLOOKUP($B1024,'Gas wholesale lookups'!$A$4:$L$15,'Inputs - Gas wholesale index'!L$2,FALSE)</f>
        <v>166168.27272727274</v>
      </c>
      <c r="M1024" s="12">
        <f>VLOOKUP($B1024,'Gas wholesale lookups'!$A$4:$L$15,'Inputs - Gas wholesale index'!M$2,FALSE)</f>
        <v>291847.5</v>
      </c>
      <c r="N1024" s="12">
        <f>VLOOKUP($B1024,'Gas wholesale lookups'!$A$4:$L$15,'Inputs - Gas wholesale index'!N$2,FALSE)</f>
        <v>332991.45454545453</v>
      </c>
      <c r="O1024" s="37">
        <f>VLOOKUP($B1024,'Gas wholesale lookups'!$A$4:$R$15,'Inputs - Gas wholesale index'!O$2,FALSE)</f>
        <v>0</v>
      </c>
      <c r="P1024" s="37">
        <f>VLOOKUP($B1024,'Gas wholesale lookups'!$A$4:$R$15,'Inputs - Gas wholesale index'!P$2,FALSE)</f>
        <v>0</v>
      </c>
      <c r="Q1024" s="37">
        <f>VLOOKUP($B1024,'Gas wholesale lookups'!$A$4:$R$15,'Inputs - Gas wholesale index'!Q$2,FALSE)</f>
        <v>1</v>
      </c>
      <c r="R1024" s="37">
        <f>VLOOKUP($B1024,'Gas wholesale lookups'!$A$4:$R$15,'Inputs - Gas wholesale index'!R$2,FALSE)</f>
        <v>1</v>
      </c>
      <c r="S1024" s="37">
        <f>VLOOKUP($B1024,'Gas wholesale lookups'!$A$4:$R$15,'Inputs - Gas wholesale index'!S$2,FALSE)</f>
        <v>1</v>
      </c>
      <c r="T1024" s="37">
        <f>VLOOKUP($B1024,'Gas wholesale lookups'!$A$4:$R$15,'Inputs - Gas wholesale index'!T$2,FALSE)</f>
        <v>1</v>
      </c>
      <c r="U1024" s="12">
        <f t="shared" si="306"/>
        <v>0</v>
      </c>
      <c r="V1024" s="12">
        <f t="shared" si="307"/>
        <v>0</v>
      </c>
      <c r="W1024" s="12">
        <f t="shared" si="308"/>
        <v>208526.18181818182</v>
      </c>
      <c r="X1024" s="12">
        <f t="shared" si="309"/>
        <v>166168.27272727274</v>
      </c>
      <c r="Y1024" s="12">
        <f t="shared" si="310"/>
        <v>291847.5</v>
      </c>
      <c r="Z1024" s="12">
        <f t="shared" si="311"/>
        <v>332991.45454545453</v>
      </c>
      <c r="AA1024" s="12">
        <f t="shared" si="312"/>
        <v>999533.40909090918</v>
      </c>
      <c r="AB1024" s="22">
        <f t="shared" si="313"/>
        <v>0</v>
      </c>
      <c r="AC1024" s="22">
        <f t="shared" si="314"/>
        <v>0</v>
      </c>
      <c r="AD1024" s="22">
        <f t="shared" si="315"/>
        <v>0</v>
      </c>
      <c r="AE1024" s="22">
        <f t="shared" si="316"/>
        <v>0</v>
      </c>
      <c r="AF1024" s="22">
        <f t="shared" si="317"/>
        <v>0</v>
      </c>
      <c r="AG1024" s="22">
        <f t="shared" si="318"/>
        <v>0</v>
      </c>
      <c r="AH1024" s="22">
        <f t="shared" si="319"/>
        <v>0</v>
      </c>
      <c r="AI1024" s="43" t="str">
        <f t="shared" si="320"/>
        <v>n/a</v>
      </c>
      <c r="AJ1024" s="167" t="str">
        <f t="shared" si="302"/>
        <v>2019-20 Summer</v>
      </c>
      <c r="AK1024" s="167" t="str">
        <f t="shared" si="303"/>
        <v>2018-19 Summer</v>
      </c>
      <c r="AL1024" s="127">
        <v>0</v>
      </c>
    </row>
    <row r="1025" spans="1:38">
      <c r="A1025" s="46">
        <v>43325</v>
      </c>
      <c r="B1025" s="13" t="str">
        <f t="shared" si="305"/>
        <v>Aug</v>
      </c>
      <c r="C1025" s="184"/>
      <c r="D1025" s="184"/>
      <c r="E1025" s="184"/>
      <c r="F1025" s="184"/>
      <c r="G1025" s="184"/>
      <c r="H1025" s="184"/>
      <c r="I1025" s="12">
        <f>VLOOKUP($B1025,'Gas wholesale lookups'!$A$4:$L$15,'Inputs - Gas wholesale index'!I$2,FALSE)</f>
        <v>291847.5</v>
      </c>
      <c r="J1025" s="12">
        <f>VLOOKUP($B1025,'Gas wholesale lookups'!$A$4:$L$15,'Inputs - Gas wholesale index'!J$2,FALSE)</f>
        <v>332991.45454545453</v>
      </c>
      <c r="K1025" s="12">
        <f>VLOOKUP($B1025,'Gas wholesale lookups'!$A$4:$L$15,'Inputs - Gas wholesale index'!K$2,FALSE)</f>
        <v>208526.18181818182</v>
      </c>
      <c r="L1025" s="12">
        <f>VLOOKUP($B1025,'Gas wholesale lookups'!$A$4:$L$15,'Inputs - Gas wholesale index'!L$2,FALSE)</f>
        <v>166168.27272727274</v>
      </c>
      <c r="M1025" s="12">
        <f>VLOOKUP($B1025,'Gas wholesale lookups'!$A$4:$L$15,'Inputs - Gas wholesale index'!M$2,FALSE)</f>
        <v>291847.5</v>
      </c>
      <c r="N1025" s="12">
        <f>VLOOKUP($B1025,'Gas wholesale lookups'!$A$4:$L$15,'Inputs - Gas wholesale index'!N$2,FALSE)</f>
        <v>332991.45454545453</v>
      </c>
      <c r="O1025" s="37">
        <f>VLOOKUP($B1025,'Gas wholesale lookups'!$A$4:$R$15,'Inputs - Gas wholesale index'!O$2,FALSE)</f>
        <v>0</v>
      </c>
      <c r="P1025" s="37">
        <f>VLOOKUP($B1025,'Gas wholesale lookups'!$A$4:$R$15,'Inputs - Gas wholesale index'!P$2,FALSE)</f>
        <v>0</v>
      </c>
      <c r="Q1025" s="37">
        <f>VLOOKUP($B1025,'Gas wholesale lookups'!$A$4:$R$15,'Inputs - Gas wholesale index'!Q$2,FALSE)</f>
        <v>1</v>
      </c>
      <c r="R1025" s="37">
        <f>VLOOKUP($B1025,'Gas wholesale lookups'!$A$4:$R$15,'Inputs - Gas wholesale index'!R$2,FALSE)</f>
        <v>1</v>
      </c>
      <c r="S1025" s="37">
        <f>VLOOKUP($B1025,'Gas wholesale lookups'!$A$4:$R$15,'Inputs - Gas wholesale index'!S$2,FALSE)</f>
        <v>1</v>
      </c>
      <c r="T1025" s="37">
        <f>VLOOKUP($B1025,'Gas wholesale lookups'!$A$4:$R$15,'Inputs - Gas wholesale index'!T$2,FALSE)</f>
        <v>1</v>
      </c>
      <c r="U1025" s="12">
        <f t="shared" si="306"/>
        <v>0</v>
      </c>
      <c r="V1025" s="12">
        <f t="shared" si="307"/>
        <v>0</v>
      </c>
      <c r="W1025" s="12">
        <f t="shared" si="308"/>
        <v>208526.18181818182</v>
      </c>
      <c r="X1025" s="12">
        <f t="shared" si="309"/>
        <v>166168.27272727274</v>
      </c>
      <c r="Y1025" s="12">
        <f t="shared" si="310"/>
        <v>291847.5</v>
      </c>
      <c r="Z1025" s="12">
        <f t="shared" si="311"/>
        <v>332991.45454545453</v>
      </c>
      <c r="AA1025" s="12">
        <f t="shared" si="312"/>
        <v>999533.40909090918</v>
      </c>
      <c r="AB1025" s="22">
        <f t="shared" si="313"/>
        <v>0</v>
      </c>
      <c r="AC1025" s="22">
        <f t="shared" si="314"/>
        <v>0</v>
      </c>
      <c r="AD1025" s="22">
        <f t="shared" si="315"/>
        <v>0</v>
      </c>
      <c r="AE1025" s="22">
        <f t="shared" si="316"/>
        <v>0</v>
      </c>
      <c r="AF1025" s="22">
        <f t="shared" si="317"/>
        <v>0</v>
      </c>
      <c r="AG1025" s="22">
        <f t="shared" si="318"/>
        <v>0</v>
      </c>
      <c r="AH1025" s="22">
        <f t="shared" si="319"/>
        <v>0</v>
      </c>
      <c r="AI1025" s="43" t="str">
        <f t="shared" si="320"/>
        <v>n/a</v>
      </c>
      <c r="AJ1025" s="167" t="str">
        <f t="shared" si="302"/>
        <v>2019-20 Summer</v>
      </c>
      <c r="AK1025" s="167" t="str">
        <f t="shared" si="303"/>
        <v>2018-19 Summer</v>
      </c>
      <c r="AL1025" s="127">
        <v>0</v>
      </c>
    </row>
    <row r="1026" spans="1:38">
      <c r="A1026" s="46">
        <v>43326</v>
      </c>
      <c r="B1026" s="13" t="str">
        <f t="shared" si="305"/>
        <v>Aug</v>
      </c>
      <c r="C1026" s="184"/>
      <c r="D1026" s="184"/>
      <c r="E1026" s="184"/>
      <c r="F1026" s="184"/>
      <c r="G1026" s="184"/>
      <c r="H1026" s="184"/>
      <c r="I1026" s="12">
        <f>VLOOKUP($B1026,'Gas wholesale lookups'!$A$4:$L$15,'Inputs - Gas wholesale index'!I$2,FALSE)</f>
        <v>291847.5</v>
      </c>
      <c r="J1026" s="12">
        <f>VLOOKUP($B1026,'Gas wholesale lookups'!$A$4:$L$15,'Inputs - Gas wholesale index'!J$2,FALSE)</f>
        <v>332991.45454545453</v>
      </c>
      <c r="K1026" s="12">
        <f>VLOOKUP($B1026,'Gas wholesale lookups'!$A$4:$L$15,'Inputs - Gas wholesale index'!K$2,FALSE)</f>
        <v>208526.18181818182</v>
      </c>
      <c r="L1026" s="12">
        <f>VLOOKUP($B1026,'Gas wholesale lookups'!$A$4:$L$15,'Inputs - Gas wholesale index'!L$2,FALSE)</f>
        <v>166168.27272727274</v>
      </c>
      <c r="M1026" s="12">
        <f>VLOOKUP($B1026,'Gas wholesale lookups'!$A$4:$L$15,'Inputs - Gas wholesale index'!M$2,FALSE)</f>
        <v>291847.5</v>
      </c>
      <c r="N1026" s="12">
        <f>VLOOKUP($B1026,'Gas wholesale lookups'!$A$4:$L$15,'Inputs - Gas wholesale index'!N$2,FALSE)</f>
        <v>332991.45454545453</v>
      </c>
      <c r="O1026" s="37">
        <f>VLOOKUP($B1026,'Gas wholesale lookups'!$A$4:$R$15,'Inputs - Gas wholesale index'!O$2,FALSE)</f>
        <v>0</v>
      </c>
      <c r="P1026" s="37">
        <f>VLOOKUP($B1026,'Gas wholesale lookups'!$A$4:$R$15,'Inputs - Gas wholesale index'!P$2,FALSE)</f>
        <v>0</v>
      </c>
      <c r="Q1026" s="37">
        <f>VLOOKUP($B1026,'Gas wholesale lookups'!$A$4:$R$15,'Inputs - Gas wholesale index'!Q$2,FALSE)</f>
        <v>1</v>
      </c>
      <c r="R1026" s="37">
        <f>VLOOKUP($B1026,'Gas wholesale lookups'!$A$4:$R$15,'Inputs - Gas wholesale index'!R$2,FALSE)</f>
        <v>1</v>
      </c>
      <c r="S1026" s="37">
        <f>VLOOKUP($B1026,'Gas wholesale lookups'!$A$4:$R$15,'Inputs - Gas wholesale index'!S$2,FALSE)</f>
        <v>1</v>
      </c>
      <c r="T1026" s="37">
        <f>VLOOKUP($B1026,'Gas wholesale lookups'!$A$4:$R$15,'Inputs - Gas wholesale index'!T$2,FALSE)</f>
        <v>1</v>
      </c>
      <c r="U1026" s="12">
        <f t="shared" si="306"/>
        <v>0</v>
      </c>
      <c r="V1026" s="12">
        <f t="shared" si="307"/>
        <v>0</v>
      </c>
      <c r="W1026" s="12">
        <f t="shared" si="308"/>
        <v>208526.18181818182</v>
      </c>
      <c r="X1026" s="12">
        <f t="shared" si="309"/>
        <v>166168.27272727274</v>
      </c>
      <c r="Y1026" s="12">
        <f t="shared" si="310"/>
        <v>291847.5</v>
      </c>
      <c r="Z1026" s="12">
        <f t="shared" si="311"/>
        <v>332991.45454545453</v>
      </c>
      <c r="AA1026" s="12">
        <f t="shared" si="312"/>
        <v>999533.40909090918</v>
      </c>
      <c r="AB1026" s="22">
        <f t="shared" si="313"/>
        <v>0</v>
      </c>
      <c r="AC1026" s="22">
        <f t="shared" si="314"/>
        <v>0</v>
      </c>
      <c r="AD1026" s="22">
        <f t="shared" si="315"/>
        <v>0</v>
      </c>
      <c r="AE1026" s="22">
        <f t="shared" si="316"/>
        <v>0</v>
      </c>
      <c r="AF1026" s="22">
        <f t="shared" si="317"/>
        <v>0</v>
      </c>
      <c r="AG1026" s="22">
        <f t="shared" si="318"/>
        <v>0</v>
      </c>
      <c r="AH1026" s="22">
        <f t="shared" si="319"/>
        <v>0</v>
      </c>
      <c r="AI1026" s="43" t="str">
        <f t="shared" si="320"/>
        <v>n/a</v>
      </c>
      <c r="AJ1026" s="167" t="str">
        <f t="shared" si="302"/>
        <v>2019-20 Summer</v>
      </c>
      <c r="AK1026" s="167" t="str">
        <f t="shared" si="303"/>
        <v>2018-19 Summer</v>
      </c>
      <c r="AL1026" s="127">
        <v>0</v>
      </c>
    </row>
    <row r="1027" spans="1:38">
      <c r="A1027" s="46">
        <v>43327</v>
      </c>
      <c r="B1027" s="13" t="str">
        <f t="shared" si="305"/>
        <v>Aug</v>
      </c>
      <c r="C1027" s="184"/>
      <c r="D1027" s="184"/>
      <c r="E1027" s="184"/>
      <c r="F1027" s="184"/>
      <c r="G1027" s="184"/>
      <c r="H1027" s="184"/>
      <c r="I1027" s="12">
        <f>VLOOKUP($B1027,'Gas wholesale lookups'!$A$4:$L$15,'Inputs - Gas wholesale index'!I$2,FALSE)</f>
        <v>291847.5</v>
      </c>
      <c r="J1027" s="12">
        <f>VLOOKUP($B1027,'Gas wholesale lookups'!$A$4:$L$15,'Inputs - Gas wholesale index'!J$2,FALSE)</f>
        <v>332991.45454545453</v>
      </c>
      <c r="K1027" s="12">
        <f>VLOOKUP($B1027,'Gas wholesale lookups'!$A$4:$L$15,'Inputs - Gas wholesale index'!K$2,FALSE)</f>
        <v>208526.18181818182</v>
      </c>
      <c r="L1027" s="12">
        <f>VLOOKUP($B1027,'Gas wholesale lookups'!$A$4:$L$15,'Inputs - Gas wholesale index'!L$2,FALSE)</f>
        <v>166168.27272727274</v>
      </c>
      <c r="M1027" s="12">
        <f>VLOOKUP($B1027,'Gas wholesale lookups'!$A$4:$L$15,'Inputs - Gas wholesale index'!M$2,FALSE)</f>
        <v>291847.5</v>
      </c>
      <c r="N1027" s="12">
        <f>VLOOKUP($B1027,'Gas wholesale lookups'!$A$4:$L$15,'Inputs - Gas wholesale index'!N$2,FALSE)</f>
        <v>332991.45454545453</v>
      </c>
      <c r="O1027" s="37">
        <f>VLOOKUP($B1027,'Gas wholesale lookups'!$A$4:$R$15,'Inputs - Gas wholesale index'!O$2,FALSE)</f>
        <v>0</v>
      </c>
      <c r="P1027" s="37">
        <f>VLOOKUP($B1027,'Gas wholesale lookups'!$A$4:$R$15,'Inputs - Gas wholesale index'!P$2,FALSE)</f>
        <v>0</v>
      </c>
      <c r="Q1027" s="37">
        <f>VLOOKUP($B1027,'Gas wholesale lookups'!$A$4:$R$15,'Inputs - Gas wholesale index'!Q$2,FALSE)</f>
        <v>1</v>
      </c>
      <c r="R1027" s="37">
        <f>VLOOKUP($B1027,'Gas wholesale lookups'!$A$4:$R$15,'Inputs - Gas wholesale index'!R$2,FALSE)</f>
        <v>1</v>
      </c>
      <c r="S1027" s="37">
        <f>VLOOKUP($B1027,'Gas wholesale lookups'!$A$4:$R$15,'Inputs - Gas wholesale index'!S$2,FALSE)</f>
        <v>1</v>
      </c>
      <c r="T1027" s="37">
        <f>VLOOKUP($B1027,'Gas wholesale lookups'!$A$4:$R$15,'Inputs - Gas wholesale index'!T$2,FALSE)</f>
        <v>1</v>
      </c>
      <c r="U1027" s="12">
        <f t="shared" si="306"/>
        <v>0</v>
      </c>
      <c r="V1027" s="12">
        <f t="shared" si="307"/>
        <v>0</v>
      </c>
      <c r="W1027" s="12">
        <f t="shared" si="308"/>
        <v>208526.18181818182</v>
      </c>
      <c r="X1027" s="12">
        <f t="shared" si="309"/>
        <v>166168.27272727274</v>
      </c>
      <c r="Y1027" s="12">
        <f t="shared" si="310"/>
        <v>291847.5</v>
      </c>
      <c r="Z1027" s="12">
        <f t="shared" si="311"/>
        <v>332991.45454545453</v>
      </c>
      <c r="AA1027" s="12">
        <f t="shared" si="312"/>
        <v>999533.40909090918</v>
      </c>
      <c r="AB1027" s="22">
        <f t="shared" si="313"/>
        <v>0</v>
      </c>
      <c r="AC1027" s="22">
        <f t="shared" si="314"/>
        <v>0</v>
      </c>
      <c r="AD1027" s="22">
        <f t="shared" si="315"/>
        <v>0</v>
      </c>
      <c r="AE1027" s="22">
        <f t="shared" si="316"/>
        <v>0</v>
      </c>
      <c r="AF1027" s="22">
        <f t="shared" si="317"/>
        <v>0</v>
      </c>
      <c r="AG1027" s="22">
        <f t="shared" si="318"/>
        <v>0</v>
      </c>
      <c r="AH1027" s="22">
        <f t="shared" si="319"/>
        <v>0</v>
      </c>
      <c r="AI1027" s="43" t="str">
        <f t="shared" si="320"/>
        <v>n/a</v>
      </c>
      <c r="AJ1027" s="167" t="str">
        <f t="shared" si="302"/>
        <v>2019-20 Summer</v>
      </c>
      <c r="AK1027" s="167" t="str">
        <f t="shared" si="303"/>
        <v>2018-19 Summer</v>
      </c>
      <c r="AL1027" s="127">
        <v>0</v>
      </c>
    </row>
    <row r="1028" spans="1:38">
      <c r="A1028" s="46">
        <v>43328</v>
      </c>
      <c r="B1028" s="13" t="str">
        <f t="shared" si="305"/>
        <v>Aug</v>
      </c>
      <c r="C1028" s="184"/>
      <c r="D1028" s="184"/>
      <c r="E1028" s="184"/>
      <c r="F1028" s="184"/>
      <c r="G1028" s="184"/>
      <c r="H1028" s="184"/>
      <c r="I1028" s="12">
        <f>VLOOKUP($B1028,'Gas wholesale lookups'!$A$4:$L$15,'Inputs - Gas wholesale index'!I$2,FALSE)</f>
        <v>291847.5</v>
      </c>
      <c r="J1028" s="12">
        <f>VLOOKUP($B1028,'Gas wholesale lookups'!$A$4:$L$15,'Inputs - Gas wholesale index'!J$2,FALSE)</f>
        <v>332991.45454545453</v>
      </c>
      <c r="K1028" s="12">
        <f>VLOOKUP($B1028,'Gas wholesale lookups'!$A$4:$L$15,'Inputs - Gas wholesale index'!K$2,FALSE)</f>
        <v>208526.18181818182</v>
      </c>
      <c r="L1028" s="12">
        <f>VLOOKUP($B1028,'Gas wholesale lookups'!$A$4:$L$15,'Inputs - Gas wholesale index'!L$2,FALSE)</f>
        <v>166168.27272727274</v>
      </c>
      <c r="M1028" s="12">
        <f>VLOOKUP($B1028,'Gas wholesale lookups'!$A$4:$L$15,'Inputs - Gas wholesale index'!M$2,FALSE)</f>
        <v>291847.5</v>
      </c>
      <c r="N1028" s="12">
        <f>VLOOKUP($B1028,'Gas wholesale lookups'!$A$4:$L$15,'Inputs - Gas wholesale index'!N$2,FALSE)</f>
        <v>332991.45454545453</v>
      </c>
      <c r="O1028" s="37">
        <f>VLOOKUP($B1028,'Gas wholesale lookups'!$A$4:$R$15,'Inputs - Gas wholesale index'!O$2,FALSE)</f>
        <v>0</v>
      </c>
      <c r="P1028" s="37">
        <f>VLOOKUP($B1028,'Gas wholesale lookups'!$A$4:$R$15,'Inputs - Gas wholesale index'!P$2,FALSE)</f>
        <v>0</v>
      </c>
      <c r="Q1028" s="37">
        <f>VLOOKUP($B1028,'Gas wholesale lookups'!$A$4:$R$15,'Inputs - Gas wholesale index'!Q$2,FALSE)</f>
        <v>1</v>
      </c>
      <c r="R1028" s="37">
        <f>VLOOKUP($B1028,'Gas wholesale lookups'!$A$4:$R$15,'Inputs - Gas wholesale index'!R$2,FALSE)</f>
        <v>1</v>
      </c>
      <c r="S1028" s="37">
        <f>VLOOKUP($B1028,'Gas wholesale lookups'!$A$4:$R$15,'Inputs - Gas wholesale index'!S$2,FALSE)</f>
        <v>1</v>
      </c>
      <c r="T1028" s="37">
        <f>VLOOKUP($B1028,'Gas wholesale lookups'!$A$4:$R$15,'Inputs - Gas wholesale index'!T$2,FALSE)</f>
        <v>1</v>
      </c>
      <c r="U1028" s="12">
        <f t="shared" si="306"/>
        <v>0</v>
      </c>
      <c r="V1028" s="12">
        <f t="shared" si="307"/>
        <v>0</v>
      </c>
      <c r="W1028" s="12">
        <f t="shared" si="308"/>
        <v>208526.18181818182</v>
      </c>
      <c r="X1028" s="12">
        <f t="shared" si="309"/>
        <v>166168.27272727274</v>
      </c>
      <c r="Y1028" s="12">
        <f t="shared" si="310"/>
        <v>291847.5</v>
      </c>
      <c r="Z1028" s="12">
        <f t="shared" si="311"/>
        <v>332991.45454545453</v>
      </c>
      <c r="AA1028" s="12">
        <f t="shared" si="312"/>
        <v>999533.40909090918</v>
      </c>
      <c r="AB1028" s="22">
        <f t="shared" si="313"/>
        <v>0</v>
      </c>
      <c r="AC1028" s="22">
        <f t="shared" si="314"/>
        <v>0</v>
      </c>
      <c r="AD1028" s="22">
        <f t="shared" si="315"/>
        <v>0</v>
      </c>
      <c r="AE1028" s="22">
        <f t="shared" si="316"/>
        <v>0</v>
      </c>
      <c r="AF1028" s="22">
        <f t="shared" si="317"/>
        <v>0</v>
      </c>
      <c r="AG1028" s="22">
        <f t="shared" si="318"/>
        <v>0</v>
      </c>
      <c r="AH1028" s="22">
        <f t="shared" si="319"/>
        <v>0</v>
      </c>
      <c r="AI1028" s="43" t="str">
        <f t="shared" si="320"/>
        <v>n/a</v>
      </c>
      <c r="AJ1028" s="167" t="str">
        <f t="shared" si="302"/>
        <v>2019-20 Summer</v>
      </c>
      <c r="AK1028" s="167" t="str">
        <f t="shared" si="303"/>
        <v>2018-19 Summer</v>
      </c>
      <c r="AL1028" s="127">
        <v>0</v>
      </c>
    </row>
    <row r="1029" spans="1:38">
      <c r="A1029" s="46">
        <v>43329</v>
      </c>
      <c r="B1029" s="13" t="str">
        <f t="shared" si="305"/>
        <v>Aug</v>
      </c>
      <c r="C1029" s="184"/>
      <c r="D1029" s="184"/>
      <c r="E1029" s="184"/>
      <c r="F1029" s="184"/>
      <c r="G1029" s="184"/>
      <c r="H1029" s="184"/>
      <c r="I1029" s="12">
        <f>VLOOKUP($B1029,'Gas wholesale lookups'!$A$4:$L$15,'Inputs - Gas wholesale index'!I$2,FALSE)</f>
        <v>291847.5</v>
      </c>
      <c r="J1029" s="12">
        <f>VLOOKUP($B1029,'Gas wholesale lookups'!$A$4:$L$15,'Inputs - Gas wholesale index'!J$2,FALSE)</f>
        <v>332991.45454545453</v>
      </c>
      <c r="K1029" s="12">
        <f>VLOOKUP($B1029,'Gas wholesale lookups'!$A$4:$L$15,'Inputs - Gas wholesale index'!K$2,FALSE)</f>
        <v>208526.18181818182</v>
      </c>
      <c r="L1029" s="12">
        <f>VLOOKUP($B1029,'Gas wholesale lookups'!$A$4:$L$15,'Inputs - Gas wholesale index'!L$2,FALSE)</f>
        <v>166168.27272727274</v>
      </c>
      <c r="M1029" s="12">
        <f>VLOOKUP($B1029,'Gas wholesale lookups'!$A$4:$L$15,'Inputs - Gas wholesale index'!M$2,FALSE)</f>
        <v>291847.5</v>
      </c>
      <c r="N1029" s="12">
        <f>VLOOKUP($B1029,'Gas wholesale lookups'!$A$4:$L$15,'Inputs - Gas wholesale index'!N$2,FALSE)</f>
        <v>332991.45454545453</v>
      </c>
      <c r="O1029" s="37">
        <f>VLOOKUP($B1029,'Gas wholesale lookups'!$A$4:$R$15,'Inputs - Gas wholesale index'!O$2,FALSE)</f>
        <v>0</v>
      </c>
      <c r="P1029" s="37">
        <f>VLOOKUP($B1029,'Gas wholesale lookups'!$A$4:$R$15,'Inputs - Gas wholesale index'!P$2,FALSE)</f>
        <v>0</v>
      </c>
      <c r="Q1029" s="37">
        <f>VLOOKUP($B1029,'Gas wholesale lookups'!$A$4:$R$15,'Inputs - Gas wholesale index'!Q$2,FALSE)</f>
        <v>1</v>
      </c>
      <c r="R1029" s="37">
        <f>VLOOKUP($B1029,'Gas wholesale lookups'!$A$4:$R$15,'Inputs - Gas wholesale index'!R$2,FALSE)</f>
        <v>1</v>
      </c>
      <c r="S1029" s="37">
        <f>VLOOKUP($B1029,'Gas wholesale lookups'!$A$4:$R$15,'Inputs - Gas wholesale index'!S$2,FALSE)</f>
        <v>1</v>
      </c>
      <c r="T1029" s="37">
        <f>VLOOKUP($B1029,'Gas wholesale lookups'!$A$4:$R$15,'Inputs - Gas wholesale index'!T$2,FALSE)</f>
        <v>1</v>
      </c>
      <c r="U1029" s="12">
        <f t="shared" si="306"/>
        <v>0</v>
      </c>
      <c r="V1029" s="12">
        <f t="shared" si="307"/>
        <v>0</v>
      </c>
      <c r="W1029" s="12">
        <f t="shared" si="308"/>
        <v>208526.18181818182</v>
      </c>
      <c r="X1029" s="12">
        <f t="shared" si="309"/>
        <v>166168.27272727274</v>
      </c>
      <c r="Y1029" s="12">
        <f t="shared" si="310"/>
        <v>291847.5</v>
      </c>
      <c r="Z1029" s="12">
        <f t="shared" si="311"/>
        <v>332991.45454545453</v>
      </c>
      <c r="AA1029" s="12">
        <f t="shared" si="312"/>
        <v>999533.40909090918</v>
      </c>
      <c r="AB1029" s="22">
        <f t="shared" si="313"/>
        <v>0</v>
      </c>
      <c r="AC1029" s="22">
        <f t="shared" si="314"/>
        <v>0</v>
      </c>
      <c r="AD1029" s="22">
        <f t="shared" si="315"/>
        <v>0</v>
      </c>
      <c r="AE1029" s="22">
        <f t="shared" si="316"/>
        <v>0</v>
      </c>
      <c r="AF1029" s="22">
        <f t="shared" si="317"/>
        <v>0</v>
      </c>
      <c r="AG1029" s="22">
        <f t="shared" si="318"/>
        <v>0</v>
      </c>
      <c r="AH1029" s="22">
        <f t="shared" si="319"/>
        <v>0</v>
      </c>
      <c r="AI1029" s="43" t="str">
        <f t="shared" si="320"/>
        <v>n/a</v>
      </c>
      <c r="AJ1029" s="167" t="str">
        <f t="shared" si="302"/>
        <v>2019-20 Summer</v>
      </c>
      <c r="AK1029" s="167" t="str">
        <f t="shared" si="303"/>
        <v>2018-19 Summer</v>
      </c>
      <c r="AL1029" s="127">
        <v>0</v>
      </c>
    </row>
    <row r="1030" spans="1:38">
      <c r="A1030" s="46">
        <v>43332</v>
      </c>
      <c r="B1030" s="13" t="str">
        <f t="shared" si="305"/>
        <v>Aug</v>
      </c>
      <c r="C1030" s="184"/>
      <c r="D1030" s="184"/>
      <c r="E1030" s="184"/>
      <c r="F1030" s="184"/>
      <c r="G1030" s="184"/>
      <c r="H1030" s="184"/>
      <c r="I1030" s="12">
        <f>VLOOKUP($B1030,'Gas wholesale lookups'!$A$4:$L$15,'Inputs - Gas wholesale index'!I$2,FALSE)</f>
        <v>291847.5</v>
      </c>
      <c r="J1030" s="12">
        <f>VLOOKUP($B1030,'Gas wholesale lookups'!$A$4:$L$15,'Inputs - Gas wholesale index'!J$2,FALSE)</f>
        <v>332991.45454545453</v>
      </c>
      <c r="K1030" s="12">
        <f>VLOOKUP($B1030,'Gas wholesale lookups'!$A$4:$L$15,'Inputs - Gas wholesale index'!K$2,FALSE)</f>
        <v>208526.18181818182</v>
      </c>
      <c r="L1030" s="12">
        <f>VLOOKUP($B1030,'Gas wholesale lookups'!$A$4:$L$15,'Inputs - Gas wholesale index'!L$2,FALSE)</f>
        <v>166168.27272727274</v>
      </c>
      <c r="M1030" s="12">
        <f>VLOOKUP($B1030,'Gas wholesale lookups'!$A$4:$L$15,'Inputs - Gas wholesale index'!M$2,FALSE)</f>
        <v>291847.5</v>
      </c>
      <c r="N1030" s="12">
        <f>VLOOKUP($B1030,'Gas wholesale lookups'!$A$4:$L$15,'Inputs - Gas wholesale index'!N$2,FALSE)</f>
        <v>332991.45454545453</v>
      </c>
      <c r="O1030" s="37">
        <f>VLOOKUP($B1030,'Gas wholesale lookups'!$A$4:$R$15,'Inputs - Gas wholesale index'!O$2,FALSE)</f>
        <v>0</v>
      </c>
      <c r="P1030" s="37">
        <f>VLOOKUP($B1030,'Gas wholesale lookups'!$A$4:$R$15,'Inputs - Gas wholesale index'!P$2,FALSE)</f>
        <v>0</v>
      </c>
      <c r="Q1030" s="37">
        <f>VLOOKUP($B1030,'Gas wholesale lookups'!$A$4:$R$15,'Inputs - Gas wholesale index'!Q$2,FALSE)</f>
        <v>1</v>
      </c>
      <c r="R1030" s="37">
        <f>VLOOKUP($B1030,'Gas wholesale lookups'!$A$4:$R$15,'Inputs - Gas wholesale index'!R$2,FALSE)</f>
        <v>1</v>
      </c>
      <c r="S1030" s="37">
        <f>VLOOKUP($B1030,'Gas wholesale lookups'!$A$4:$R$15,'Inputs - Gas wholesale index'!S$2,FALSE)</f>
        <v>1</v>
      </c>
      <c r="T1030" s="37">
        <f>VLOOKUP($B1030,'Gas wholesale lookups'!$A$4:$R$15,'Inputs - Gas wholesale index'!T$2,FALSE)</f>
        <v>1</v>
      </c>
      <c r="U1030" s="12">
        <f t="shared" si="306"/>
        <v>0</v>
      </c>
      <c r="V1030" s="12">
        <f t="shared" si="307"/>
        <v>0</v>
      </c>
      <c r="W1030" s="12">
        <f t="shared" si="308"/>
        <v>208526.18181818182</v>
      </c>
      <c r="X1030" s="12">
        <f t="shared" si="309"/>
        <v>166168.27272727274</v>
      </c>
      <c r="Y1030" s="12">
        <f t="shared" si="310"/>
        <v>291847.5</v>
      </c>
      <c r="Z1030" s="12">
        <f t="shared" si="311"/>
        <v>332991.45454545453</v>
      </c>
      <c r="AA1030" s="12">
        <f t="shared" si="312"/>
        <v>999533.40909090918</v>
      </c>
      <c r="AB1030" s="22">
        <f t="shared" si="313"/>
        <v>0</v>
      </c>
      <c r="AC1030" s="22">
        <f t="shared" si="314"/>
        <v>0</v>
      </c>
      <c r="AD1030" s="22">
        <f t="shared" si="315"/>
        <v>0</v>
      </c>
      <c r="AE1030" s="22">
        <f t="shared" si="316"/>
        <v>0</v>
      </c>
      <c r="AF1030" s="22">
        <f t="shared" si="317"/>
        <v>0</v>
      </c>
      <c r="AG1030" s="22">
        <f t="shared" si="318"/>
        <v>0</v>
      </c>
      <c r="AH1030" s="22">
        <f t="shared" si="319"/>
        <v>0</v>
      </c>
      <c r="AI1030" s="43" t="str">
        <f t="shared" si="320"/>
        <v>n/a</v>
      </c>
      <c r="AJ1030" s="167" t="str">
        <f t="shared" si="302"/>
        <v>2019-20 Summer</v>
      </c>
      <c r="AK1030" s="167" t="str">
        <f t="shared" si="303"/>
        <v>2018-19 Summer</v>
      </c>
      <c r="AL1030" s="127">
        <v>0</v>
      </c>
    </row>
    <row r="1031" spans="1:38">
      <c r="A1031" s="46">
        <v>43333</v>
      </c>
      <c r="B1031" s="13" t="str">
        <f t="shared" si="305"/>
        <v>Aug</v>
      </c>
      <c r="C1031" s="184"/>
      <c r="D1031" s="184"/>
      <c r="E1031" s="184"/>
      <c r="F1031" s="184"/>
      <c r="G1031" s="184"/>
      <c r="H1031" s="184"/>
      <c r="I1031" s="12">
        <f>VLOOKUP($B1031,'Gas wholesale lookups'!$A$4:$L$15,'Inputs - Gas wholesale index'!I$2,FALSE)</f>
        <v>291847.5</v>
      </c>
      <c r="J1031" s="12">
        <f>VLOOKUP($B1031,'Gas wholesale lookups'!$A$4:$L$15,'Inputs - Gas wholesale index'!J$2,FALSE)</f>
        <v>332991.45454545453</v>
      </c>
      <c r="K1031" s="12">
        <f>VLOOKUP($B1031,'Gas wholesale lookups'!$A$4:$L$15,'Inputs - Gas wholesale index'!K$2,FALSE)</f>
        <v>208526.18181818182</v>
      </c>
      <c r="L1031" s="12">
        <f>VLOOKUP($B1031,'Gas wholesale lookups'!$A$4:$L$15,'Inputs - Gas wholesale index'!L$2,FALSE)</f>
        <v>166168.27272727274</v>
      </c>
      <c r="M1031" s="12">
        <f>VLOOKUP($B1031,'Gas wholesale lookups'!$A$4:$L$15,'Inputs - Gas wholesale index'!M$2,FALSE)</f>
        <v>291847.5</v>
      </c>
      <c r="N1031" s="12">
        <f>VLOOKUP($B1031,'Gas wholesale lookups'!$A$4:$L$15,'Inputs - Gas wholesale index'!N$2,FALSE)</f>
        <v>332991.45454545453</v>
      </c>
      <c r="O1031" s="37">
        <f>VLOOKUP($B1031,'Gas wholesale lookups'!$A$4:$R$15,'Inputs - Gas wholesale index'!O$2,FALSE)</f>
        <v>0</v>
      </c>
      <c r="P1031" s="37">
        <f>VLOOKUP($B1031,'Gas wholesale lookups'!$A$4:$R$15,'Inputs - Gas wholesale index'!P$2,FALSE)</f>
        <v>0</v>
      </c>
      <c r="Q1031" s="37">
        <f>VLOOKUP($B1031,'Gas wholesale lookups'!$A$4:$R$15,'Inputs - Gas wholesale index'!Q$2,FALSE)</f>
        <v>1</v>
      </c>
      <c r="R1031" s="37">
        <f>VLOOKUP($B1031,'Gas wholesale lookups'!$A$4:$R$15,'Inputs - Gas wholesale index'!R$2,FALSE)</f>
        <v>1</v>
      </c>
      <c r="S1031" s="37">
        <f>VLOOKUP($B1031,'Gas wholesale lookups'!$A$4:$R$15,'Inputs - Gas wholesale index'!S$2,FALSE)</f>
        <v>1</v>
      </c>
      <c r="T1031" s="37">
        <f>VLOOKUP($B1031,'Gas wholesale lookups'!$A$4:$R$15,'Inputs - Gas wholesale index'!T$2,FALSE)</f>
        <v>1</v>
      </c>
      <c r="U1031" s="12">
        <f t="shared" si="306"/>
        <v>0</v>
      </c>
      <c r="V1031" s="12">
        <f t="shared" si="307"/>
        <v>0</v>
      </c>
      <c r="W1031" s="12">
        <f t="shared" si="308"/>
        <v>208526.18181818182</v>
      </c>
      <c r="X1031" s="12">
        <f t="shared" si="309"/>
        <v>166168.27272727274</v>
      </c>
      <c r="Y1031" s="12">
        <f t="shared" si="310"/>
        <v>291847.5</v>
      </c>
      <c r="Z1031" s="12">
        <f t="shared" si="311"/>
        <v>332991.45454545453</v>
      </c>
      <c r="AA1031" s="12">
        <f t="shared" si="312"/>
        <v>999533.40909090918</v>
      </c>
      <c r="AB1031" s="22">
        <f t="shared" si="313"/>
        <v>0</v>
      </c>
      <c r="AC1031" s="22">
        <f t="shared" si="314"/>
        <v>0</v>
      </c>
      <c r="AD1031" s="22">
        <f t="shared" si="315"/>
        <v>0</v>
      </c>
      <c r="AE1031" s="22">
        <f t="shared" si="316"/>
        <v>0</v>
      </c>
      <c r="AF1031" s="22">
        <f t="shared" si="317"/>
        <v>0</v>
      </c>
      <c r="AG1031" s="22">
        <f t="shared" si="318"/>
        <v>0</v>
      </c>
      <c r="AH1031" s="22">
        <f t="shared" si="319"/>
        <v>0</v>
      </c>
      <c r="AI1031" s="43" t="str">
        <f t="shared" si="320"/>
        <v>n/a</v>
      </c>
      <c r="AJ1031" s="167" t="str">
        <f t="shared" si="302"/>
        <v>2019-20 Summer</v>
      </c>
      <c r="AK1031" s="167" t="str">
        <f t="shared" si="303"/>
        <v>2018-19 Summer</v>
      </c>
      <c r="AL1031" s="127">
        <v>0</v>
      </c>
    </row>
    <row r="1032" spans="1:38">
      <c r="A1032" s="46">
        <v>43334</v>
      </c>
      <c r="B1032" s="13" t="str">
        <f t="shared" si="305"/>
        <v>Aug</v>
      </c>
      <c r="C1032" s="184"/>
      <c r="D1032" s="184"/>
      <c r="E1032" s="184"/>
      <c r="F1032" s="184"/>
      <c r="G1032" s="184"/>
      <c r="H1032" s="184"/>
      <c r="I1032" s="12">
        <f>VLOOKUP($B1032,'Gas wholesale lookups'!$A$4:$L$15,'Inputs - Gas wholesale index'!I$2,FALSE)</f>
        <v>291847.5</v>
      </c>
      <c r="J1032" s="12">
        <f>VLOOKUP($B1032,'Gas wholesale lookups'!$A$4:$L$15,'Inputs - Gas wholesale index'!J$2,FALSE)</f>
        <v>332991.45454545453</v>
      </c>
      <c r="K1032" s="12">
        <f>VLOOKUP($B1032,'Gas wholesale lookups'!$A$4:$L$15,'Inputs - Gas wholesale index'!K$2,FALSE)</f>
        <v>208526.18181818182</v>
      </c>
      <c r="L1032" s="12">
        <f>VLOOKUP($B1032,'Gas wholesale lookups'!$A$4:$L$15,'Inputs - Gas wholesale index'!L$2,FALSE)</f>
        <v>166168.27272727274</v>
      </c>
      <c r="M1032" s="12">
        <f>VLOOKUP($B1032,'Gas wholesale lookups'!$A$4:$L$15,'Inputs - Gas wholesale index'!M$2,FALSE)</f>
        <v>291847.5</v>
      </c>
      <c r="N1032" s="12">
        <f>VLOOKUP($B1032,'Gas wholesale lookups'!$A$4:$L$15,'Inputs - Gas wholesale index'!N$2,FALSE)</f>
        <v>332991.45454545453</v>
      </c>
      <c r="O1032" s="37">
        <f>VLOOKUP($B1032,'Gas wholesale lookups'!$A$4:$R$15,'Inputs - Gas wholesale index'!O$2,FALSE)</f>
        <v>0</v>
      </c>
      <c r="P1032" s="37">
        <f>VLOOKUP($B1032,'Gas wholesale lookups'!$A$4:$R$15,'Inputs - Gas wholesale index'!P$2,FALSE)</f>
        <v>0</v>
      </c>
      <c r="Q1032" s="37">
        <f>VLOOKUP($B1032,'Gas wholesale lookups'!$A$4:$R$15,'Inputs - Gas wholesale index'!Q$2,FALSE)</f>
        <v>1</v>
      </c>
      <c r="R1032" s="37">
        <f>VLOOKUP($B1032,'Gas wholesale lookups'!$A$4:$R$15,'Inputs - Gas wholesale index'!R$2,FALSE)</f>
        <v>1</v>
      </c>
      <c r="S1032" s="37">
        <f>VLOOKUP($B1032,'Gas wholesale lookups'!$A$4:$R$15,'Inputs - Gas wholesale index'!S$2,FALSE)</f>
        <v>1</v>
      </c>
      <c r="T1032" s="37">
        <f>VLOOKUP($B1032,'Gas wholesale lookups'!$A$4:$R$15,'Inputs - Gas wholesale index'!T$2,FALSE)</f>
        <v>1</v>
      </c>
      <c r="U1032" s="12">
        <f t="shared" si="306"/>
        <v>0</v>
      </c>
      <c r="V1032" s="12">
        <f t="shared" si="307"/>
        <v>0</v>
      </c>
      <c r="W1032" s="12">
        <f t="shared" si="308"/>
        <v>208526.18181818182</v>
      </c>
      <c r="X1032" s="12">
        <f t="shared" si="309"/>
        <v>166168.27272727274</v>
      </c>
      <c r="Y1032" s="12">
        <f t="shared" si="310"/>
        <v>291847.5</v>
      </c>
      <c r="Z1032" s="12">
        <f t="shared" si="311"/>
        <v>332991.45454545453</v>
      </c>
      <c r="AA1032" s="12">
        <f t="shared" si="312"/>
        <v>999533.40909090918</v>
      </c>
      <c r="AB1032" s="22">
        <f t="shared" si="313"/>
        <v>0</v>
      </c>
      <c r="AC1032" s="22">
        <f t="shared" si="314"/>
        <v>0</v>
      </c>
      <c r="AD1032" s="22">
        <f t="shared" si="315"/>
        <v>0</v>
      </c>
      <c r="AE1032" s="22">
        <f t="shared" si="316"/>
        <v>0</v>
      </c>
      <c r="AF1032" s="22">
        <f t="shared" si="317"/>
        <v>0</v>
      </c>
      <c r="AG1032" s="22">
        <f t="shared" si="318"/>
        <v>0</v>
      </c>
      <c r="AH1032" s="22">
        <f t="shared" si="319"/>
        <v>0</v>
      </c>
      <c r="AI1032" s="43" t="str">
        <f t="shared" si="320"/>
        <v>n/a</v>
      </c>
      <c r="AJ1032" s="167" t="str">
        <f t="shared" si="302"/>
        <v>2019-20 Summer</v>
      </c>
      <c r="AK1032" s="167" t="str">
        <f t="shared" si="303"/>
        <v>2018-19 Summer</v>
      </c>
      <c r="AL1032" s="127">
        <v>0</v>
      </c>
    </row>
    <row r="1033" spans="1:38">
      <c r="A1033" s="46">
        <v>43335</v>
      </c>
      <c r="B1033" s="13" t="str">
        <f t="shared" si="305"/>
        <v>Aug</v>
      </c>
      <c r="C1033" s="184"/>
      <c r="D1033" s="184"/>
      <c r="E1033" s="184"/>
      <c r="F1033" s="184"/>
      <c r="G1033" s="184"/>
      <c r="H1033" s="184"/>
      <c r="I1033" s="12">
        <f>VLOOKUP($B1033,'Gas wholesale lookups'!$A$4:$L$15,'Inputs - Gas wholesale index'!I$2,FALSE)</f>
        <v>291847.5</v>
      </c>
      <c r="J1033" s="12">
        <f>VLOOKUP($B1033,'Gas wholesale lookups'!$A$4:$L$15,'Inputs - Gas wholesale index'!J$2,FALSE)</f>
        <v>332991.45454545453</v>
      </c>
      <c r="K1033" s="12">
        <f>VLOOKUP($B1033,'Gas wholesale lookups'!$A$4:$L$15,'Inputs - Gas wholesale index'!K$2,FALSE)</f>
        <v>208526.18181818182</v>
      </c>
      <c r="L1033" s="12">
        <f>VLOOKUP($B1033,'Gas wholesale lookups'!$A$4:$L$15,'Inputs - Gas wholesale index'!L$2,FALSE)</f>
        <v>166168.27272727274</v>
      </c>
      <c r="M1033" s="12">
        <f>VLOOKUP($B1033,'Gas wholesale lookups'!$A$4:$L$15,'Inputs - Gas wholesale index'!M$2,FALSE)</f>
        <v>291847.5</v>
      </c>
      <c r="N1033" s="12">
        <f>VLOOKUP($B1033,'Gas wholesale lookups'!$A$4:$L$15,'Inputs - Gas wholesale index'!N$2,FALSE)</f>
        <v>332991.45454545453</v>
      </c>
      <c r="O1033" s="37">
        <f>VLOOKUP($B1033,'Gas wholesale lookups'!$A$4:$R$15,'Inputs - Gas wholesale index'!O$2,FALSE)</f>
        <v>0</v>
      </c>
      <c r="P1033" s="37">
        <f>VLOOKUP($B1033,'Gas wholesale lookups'!$A$4:$R$15,'Inputs - Gas wholesale index'!P$2,FALSE)</f>
        <v>0</v>
      </c>
      <c r="Q1033" s="37">
        <f>VLOOKUP($B1033,'Gas wholesale lookups'!$A$4:$R$15,'Inputs - Gas wholesale index'!Q$2,FALSE)</f>
        <v>1</v>
      </c>
      <c r="R1033" s="37">
        <f>VLOOKUP($B1033,'Gas wholesale lookups'!$A$4:$R$15,'Inputs - Gas wholesale index'!R$2,FALSE)</f>
        <v>1</v>
      </c>
      <c r="S1033" s="37">
        <f>VLOOKUP($B1033,'Gas wholesale lookups'!$A$4:$R$15,'Inputs - Gas wholesale index'!S$2,FALSE)</f>
        <v>1</v>
      </c>
      <c r="T1033" s="37">
        <f>VLOOKUP($B1033,'Gas wholesale lookups'!$A$4:$R$15,'Inputs - Gas wholesale index'!T$2,FALSE)</f>
        <v>1</v>
      </c>
      <c r="U1033" s="12">
        <f t="shared" si="306"/>
        <v>0</v>
      </c>
      <c r="V1033" s="12">
        <f t="shared" si="307"/>
        <v>0</v>
      </c>
      <c r="W1033" s="12">
        <f t="shared" si="308"/>
        <v>208526.18181818182</v>
      </c>
      <c r="X1033" s="12">
        <f t="shared" si="309"/>
        <v>166168.27272727274</v>
      </c>
      <c r="Y1033" s="12">
        <f t="shared" si="310"/>
        <v>291847.5</v>
      </c>
      <c r="Z1033" s="12">
        <f t="shared" si="311"/>
        <v>332991.45454545453</v>
      </c>
      <c r="AA1033" s="12">
        <f t="shared" si="312"/>
        <v>999533.40909090918</v>
      </c>
      <c r="AB1033" s="22">
        <f t="shared" si="313"/>
        <v>0</v>
      </c>
      <c r="AC1033" s="22">
        <f t="shared" si="314"/>
        <v>0</v>
      </c>
      <c r="AD1033" s="22">
        <f t="shared" si="315"/>
        <v>0</v>
      </c>
      <c r="AE1033" s="22">
        <f t="shared" si="316"/>
        <v>0</v>
      </c>
      <c r="AF1033" s="22">
        <f t="shared" si="317"/>
        <v>0</v>
      </c>
      <c r="AG1033" s="22">
        <f t="shared" si="318"/>
        <v>0</v>
      </c>
      <c r="AH1033" s="22">
        <f t="shared" si="319"/>
        <v>0</v>
      </c>
      <c r="AI1033" s="43" t="str">
        <f t="shared" si="320"/>
        <v>n/a</v>
      </c>
      <c r="AJ1033" s="167" t="str">
        <f t="shared" si="302"/>
        <v>2019-20 Summer</v>
      </c>
      <c r="AK1033" s="167" t="str">
        <f t="shared" si="303"/>
        <v>2018-19 Summer</v>
      </c>
      <c r="AL1033" s="127">
        <v>0</v>
      </c>
    </row>
    <row r="1034" spans="1:38">
      <c r="A1034" s="46">
        <v>43336</v>
      </c>
      <c r="B1034" s="13" t="str">
        <f t="shared" si="305"/>
        <v>Aug</v>
      </c>
      <c r="C1034" s="184"/>
      <c r="D1034" s="184"/>
      <c r="E1034" s="184"/>
      <c r="F1034" s="184"/>
      <c r="G1034" s="184"/>
      <c r="H1034" s="184"/>
      <c r="I1034" s="12">
        <f>VLOOKUP($B1034,'Gas wholesale lookups'!$A$4:$L$15,'Inputs - Gas wholesale index'!I$2,FALSE)</f>
        <v>291847.5</v>
      </c>
      <c r="J1034" s="12">
        <f>VLOOKUP($B1034,'Gas wholesale lookups'!$A$4:$L$15,'Inputs - Gas wholesale index'!J$2,FALSE)</f>
        <v>332991.45454545453</v>
      </c>
      <c r="K1034" s="12">
        <f>VLOOKUP($B1034,'Gas wholesale lookups'!$A$4:$L$15,'Inputs - Gas wholesale index'!K$2,FALSE)</f>
        <v>208526.18181818182</v>
      </c>
      <c r="L1034" s="12">
        <f>VLOOKUP($B1034,'Gas wholesale lookups'!$A$4:$L$15,'Inputs - Gas wholesale index'!L$2,FALSE)</f>
        <v>166168.27272727274</v>
      </c>
      <c r="M1034" s="12">
        <f>VLOOKUP($B1034,'Gas wholesale lookups'!$A$4:$L$15,'Inputs - Gas wholesale index'!M$2,FALSE)</f>
        <v>291847.5</v>
      </c>
      <c r="N1034" s="12">
        <f>VLOOKUP($B1034,'Gas wholesale lookups'!$A$4:$L$15,'Inputs - Gas wholesale index'!N$2,FALSE)</f>
        <v>332991.45454545453</v>
      </c>
      <c r="O1034" s="37">
        <f>VLOOKUP($B1034,'Gas wholesale lookups'!$A$4:$R$15,'Inputs - Gas wholesale index'!O$2,FALSE)</f>
        <v>0</v>
      </c>
      <c r="P1034" s="37">
        <f>VLOOKUP($B1034,'Gas wholesale lookups'!$A$4:$R$15,'Inputs - Gas wholesale index'!P$2,FALSE)</f>
        <v>0</v>
      </c>
      <c r="Q1034" s="37">
        <f>VLOOKUP($B1034,'Gas wholesale lookups'!$A$4:$R$15,'Inputs - Gas wholesale index'!Q$2,FALSE)</f>
        <v>1</v>
      </c>
      <c r="R1034" s="37">
        <f>VLOOKUP($B1034,'Gas wholesale lookups'!$A$4:$R$15,'Inputs - Gas wholesale index'!R$2,FALSE)</f>
        <v>1</v>
      </c>
      <c r="S1034" s="37">
        <f>VLOOKUP($B1034,'Gas wholesale lookups'!$A$4:$R$15,'Inputs - Gas wholesale index'!S$2,FALSE)</f>
        <v>1</v>
      </c>
      <c r="T1034" s="37">
        <f>VLOOKUP($B1034,'Gas wholesale lookups'!$A$4:$R$15,'Inputs - Gas wholesale index'!T$2,FALSE)</f>
        <v>1</v>
      </c>
      <c r="U1034" s="12">
        <f t="shared" si="306"/>
        <v>0</v>
      </c>
      <c r="V1034" s="12">
        <f t="shared" si="307"/>
        <v>0</v>
      </c>
      <c r="W1034" s="12">
        <f t="shared" si="308"/>
        <v>208526.18181818182</v>
      </c>
      <c r="X1034" s="12">
        <f t="shared" si="309"/>
        <v>166168.27272727274</v>
      </c>
      <c r="Y1034" s="12">
        <f t="shared" si="310"/>
        <v>291847.5</v>
      </c>
      <c r="Z1034" s="12">
        <f t="shared" si="311"/>
        <v>332991.45454545453</v>
      </c>
      <c r="AA1034" s="12">
        <f t="shared" si="312"/>
        <v>999533.40909090918</v>
      </c>
      <c r="AB1034" s="22">
        <f t="shared" si="313"/>
        <v>0</v>
      </c>
      <c r="AC1034" s="22">
        <f t="shared" si="314"/>
        <v>0</v>
      </c>
      <c r="AD1034" s="22">
        <f t="shared" si="315"/>
        <v>0</v>
      </c>
      <c r="AE1034" s="22">
        <f t="shared" si="316"/>
        <v>0</v>
      </c>
      <c r="AF1034" s="22">
        <f t="shared" si="317"/>
        <v>0</v>
      </c>
      <c r="AG1034" s="22">
        <f t="shared" si="318"/>
        <v>0</v>
      </c>
      <c r="AH1034" s="22">
        <f t="shared" si="319"/>
        <v>0</v>
      </c>
      <c r="AI1034" s="43" t="str">
        <f t="shared" si="320"/>
        <v>n/a</v>
      </c>
      <c r="AJ1034" s="167" t="str">
        <f t="shared" si="302"/>
        <v>2019-20 Summer</v>
      </c>
      <c r="AK1034" s="167" t="str">
        <f t="shared" si="303"/>
        <v>2018-19 Summer</v>
      </c>
      <c r="AL1034" s="127">
        <v>0</v>
      </c>
    </row>
    <row r="1035" spans="1:38">
      <c r="A1035" s="46">
        <v>43340</v>
      </c>
      <c r="B1035" s="13" t="str">
        <f t="shared" si="305"/>
        <v>Aug</v>
      </c>
      <c r="C1035" s="184"/>
      <c r="D1035" s="184"/>
      <c r="E1035" s="184"/>
      <c r="F1035" s="184"/>
      <c r="G1035" s="184"/>
      <c r="H1035" s="184"/>
      <c r="I1035" s="12">
        <f>VLOOKUP($B1035,'Gas wholesale lookups'!$A$4:$L$15,'Inputs - Gas wholesale index'!I$2,FALSE)</f>
        <v>291847.5</v>
      </c>
      <c r="J1035" s="12">
        <f>VLOOKUP($B1035,'Gas wholesale lookups'!$A$4:$L$15,'Inputs - Gas wholesale index'!J$2,FALSE)</f>
        <v>332991.45454545453</v>
      </c>
      <c r="K1035" s="12">
        <f>VLOOKUP($B1035,'Gas wholesale lookups'!$A$4:$L$15,'Inputs - Gas wholesale index'!K$2,FALSE)</f>
        <v>208526.18181818182</v>
      </c>
      <c r="L1035" s="12">
        <f>VLOOKUP($B1035,'Gas wholesale lookups'!$A$4:$L$15,'Inputs - Gas wholesale index'!L$2,FALSE)</f>
        <v>166168.27272727274</v>
      </c>
      <c r="M1035" s="12">
        <f>VLOOKUP($B1035,'Gas wholesale lookups'!$A$4:$L$15,'Inputs - Gas wholesale index'!M$2,FALSE)</f>
        <v>291847.5</v>
      </c>
      <c r="N1035" s="12">
        <f>VLOOKUP($B1035,'Gas wholesale lookups'!$A$4:$L$15,'Inputs - Gas wholesale index'!N$2,FALSE)</f>
        <v>332991.45454545453</v>
      </c>
      <c r="O1035" s="37">
        <f>VLOOKUP($B1035,'Gas wholesale lookups'!$A$4:$R$15,'Inputs - Gas wholesale index'!O$2,FALSE)</f>
        <v>0</v>
      </c>
      <c r="P1035" s="37">
        <f>VLOOKUP($B1035,'Gas wholesale lookups'!$A$4:$R$15,'Inputs - Gas wholesale index'!P$2,FALSE)</f>
        <v>0</v>
      </c>
      <c r="Q1035" s="37">
        <f>VLOOKUP($B1035,'Gas wholesale lookups'!$A$4:$R$15,'Inputs - Gas wholesale index'!Q$2,FALSE)</f>
        <v>1</v>
      </c>
      <c r="R1035" s="37">
        <f>VLOOKUP($B1035,'Gas wholesale lookups'!$A$4:$R$15,'Inputs - Gas wholesale index'!R$2,FALSE)</f>
        <v>1</v>
      </c>
      <c r="S1035" s="37">
        <f>VLOOKUP($B1035,'Gas wholesale lookups'!$A$4:$R$15,'Inputs - Gas wholesale index'!S$2,FALSE)</f>
        <v>1</v>
      </c>
      <c r="T1035" s="37">
        <f>VLOOKUP($B1035,'Gas wholesale lookups'!$A$4:$R$15,'Inputs - Gas wholesale index'!T$2,FALSE)</f>
        <v>1</v>
      </c>
      <c r="U1035" s="12">
        <f t="shared" si="306"/>
        <v>0</v>
      </c>
      <c r="V1035" s="12">
        <f t="shared" si="307"/>
        <v>0</v>
      </c>
      <c r="W1035" s="12">
        <f t="shared" si="308"/>
        <v>208526.18181818182</v>
      </c>
      <c r="X1035" s="12">
        <f t="shared" si="309"/>
        <v>166168.27272727274</v>
      </c>
      <c r="Y1035" s="12">
        <f t="shared" si="310"/>
        <v>291847.5</v>
      </c>
      <c r="Z1035" s="12">
        <f t="shared" si="311"/>
        <v>332991.45454545453</v>
      </c>
      <c r="AA1035" s="12">
        <f t="shared" si="312"/>
        <v>999533.40909090918</v>
      </c>
      <c r="AB1035" s="22">
        <f t="shared" si="313"/>
        <v>0</v>
      </c>
      <c r="AC1035" s="22">
        <f t="shared" si="314"/>
        <v>0</v>
      </c>
      <c r="AD1035" s="22">
        <f t="shared" si="315"/>
        <v>0</v>
      </c>
      <c r="AE1035" s="22">
        <f t="shared" si="316"/>
        <v>0</v>
      </c>
      <c r="AF1035" s="22">
        <f t="shared" si="317"/>
        <v>0</v>
      </c>
      <c r="AG1035" s="22">
        <f t="shared" si="318"/>
        <v>0</v>
      </c>
      <c r="AH1035" s="22">
        <f t="shared" si="319"/>
        <v>0</v>
      </c>
      <c r="AI1035" s="43" t="str">
        <f t="shared" si="320"/>
        <v>n/a</v>
      </c>
      <c r="AJ1035" s="167" t="str">
        <f t="shared" si="302"/>
        <v>2019-20 Summer</v>
      </c>
      <c r="AK1035" s="167" t="str">
        <f t="shared" si="303"/>
        <v>2018-19 Summer</v>
      </c>
      <c r="AL1035" s="127">
        <v>0</v>
      </c>
    </row>
    <row r="1036" spans="1:38">
      <c r="A1036" s="46">
        <v>43341</v>
      </c>
      <c r="B1036" s="13" t="str">
        <f t="shared" si="305"/>
        <v>Aug</v>
      </c>
      <c r="C1036" s="184"/>
      <c r="D1036" s="184"/>
      <c r="E1036" s="184"/>
      <c r="F1036" s="184"/>
      <c r="G1036" s="184"/>
      <c r="H1036" s="184"/>
      <c r="I1036" s="12">
        <f>VLOOKUP($B1036,'Gas wholesale lookups'!$A$4:$L$15,'Inputs - Gas wholesale index'!I$2,FALSE)</f>
        <v>291847.5</v>
      </c>
      <c r="J1036" s="12">
        <f>VLOOKUP($B1036,'Gas wholesale lookups'!$A$4:$L$15,'Inputs - Gas wholesale index'!J$2,FALSE)</f>
        <v>332991.45454545453</v>
      </c>
      <c r="K1036" s="12">
        <f>VLOOKUP($B1036,'Gas wholesale lookups'!$A$4:$L$15,'Inputs - Gas wholesale index'!K$2,FALSE)</f>
        <v>208526.18181818182</v>
      </c>
      <c r="L1036" s="12">
        <f>VLOOKUP($B1036,'Gas wholesale lookups'!$A$4:$L$15,'Inputs - Gas wholesale index'!L$2,FALSE)</f>
        <v>166168.27272727274</v>
      </c>
      <c r="M1036" s="12">
        <f>VLOOKUP($B1036,'Gas wholesale lookups'!$A$4:$L$15,'Inputs - Gas wholesale index'!M$2,FALSE)</f>
        <v>291847.5</v>
      </c>
      <c r="N1036" s="12">
        <f>VLOOKUP($B1036,'Gas wholesale lookups'!$A$4:$L$15,'Inputs - Gas wholesale index'!N$2,FALSE)</f>
        <v>332991.45454545453</v>
      </c>
      <c r="O1036" s="37">
        <f>VLOOKUP($B1036,'Gas wholesale lookups'!$A$4:$R$15,'Inputs - Gas wholesale index'!O$2,FALSE)</f>
        <v>0</v>
      </c>
      <c r="P1036" s="37">
        <f>VLOOKUP($B1036,'Gas wholesale lookups'!$A$4:$R$15,'Inputs - Gas wholesale index'!P$2,FALSE)</f>
        <v>0</v>
      </c>
      <c r="Q1036" s="37">
        <f>VLOOKUP($B1036,'Gas wholesale lookups'!$A$4:$R$15,'Inputs - Gas wholesale index'!Q$2,FALSE)</f>
        <v>1</v>
      </c>
      <c r="R1036" s="37">
        <f>VLOOKUP($B1036,'Gas wholesale lookups'!$A$4:$R$15,'Inputs - Gas wholesale index'!R$2,FALSE)</f>
        <v>1</v>
      </c>
      <c r="S1036" s="37">
        <f>VLOOKUP($B1036,'Gas wholesale lookups'!$A$4:$R$15,'Inputs - Gas wholesale index'!S$2,FALSE)</f>
        <v>1</v>
      </c>
      <c r="T1036" s="37">
        <f>VLOOKUP($B1036,'Gas wholesale lookups'!$A$4:$R$15,'Inputs - Gas wholesale index'!T$2,FALSE)</f>
        <v>1</v>
      </c>
      <c r="U1036" s="12">
        <f t="shared" si="306"/>
        <v>0</v>
      </c>
      <c r="V1036" s="12">
        <f t="shared" si="307"/>
        <v>0</v>
      </c>
      <c r="W1036" s="12">
        <f t="shared" si="308"/>
        <v>208526.18181818182</v>
      </c>
      <c r="X1036" s="12">
        <f t="shared" si="309"/>
        <v>166168.27272727274</v>
      </c>
      <c r="Y1036" s="12">
        <f t="shared" si="310"/>
        <v>291847.5</v>
      </c>
      <c r="Z1036" s="12">
        <f t="shared" si="311"/>
        <v>332991.45454545453</v>
      </c>
      <c r="AA1036" s="12">
        <f t="shared" si="312"/>
        <v>999533.40909090918</v>
      </c>
      <c r="AB1036" s="22">
        <f t="shared" si="313"/>
        <v>0</v>
      </c>
      <c r="AC1036" s="22">
        <f t="shared" si="314"/>
        <v>0</v>
      </c>
      <c r="AD1036" s="22">
        <f t="shared" si="315"/>
        <v>0</v>
      </c>
      <c r="AE1036" s="22">
        <f t="shared" si="316"/>
        <v>0</v>
      </c>
      <c r="AF1036" s="22">
        <f t="shared" si="317"/>
        <v>0</v>
      </c>
      <c r="AG1036" s="22">
        <f t="shared" si="318"/>
        <v>0</v>
      </c>
      <c r="AH1036" s="22">
        <f t="shared" si="319"/>
        <v>0</v>
      </c>
      <c r="AI1036" s="43" t="str">
        <f t="shared" si="320"/>
        <v>n/a</v>
      </c>
      <c r="AJ1036" s="167" t="str">
        <f t="shared" si="302"/>
        <v>2019-20 Summer</v>
      </c>
      <c r="AK1036" s="167" t="str">
        <f t="shared" si="303"/>
        <v>2018-19 Summer</v>
      </c>
      <c r="AL1036" s="127">
        <v>0</v>
      </c>
    </row>
    <row r="1037" spans="1:38">
      <c r="A1037" s="46">
        <v>43342</v>
      </c>
      <c r="B1037" s="13" t="str">
        <f t="shared" si="305"/>
        <v>Aug</v>
      </c>
      <c r="C1037" s="184"/>
      <c r="D1037" s="184"/>
      <c r="E1037" s="184"/>
      <c r="F1037" s="184"/>
      <c r="G1037" s="184"/>
      <c r="H1037" s="184"/>
      <c r="I1037" s="12">
        <f>VLOOKUP($B1037,'Gas wholesale lookups'!$A$4:$L$15,'Inputs - Gas wholesale index'!I$2,FALSE)</f>
        <v>291847.5</v>
      </c>
      <c r="J1037" s="12">
        <f>VLOOKUP($B1037,'Gas wholesale lookups'!$A$4:$L$15,'Inputs - Gas wholesale index'!J$2,FALSE)</f>
        <v>332991.45454545453</v>
      </c>
      <c r="K1037" s="12">
        <f>VLOOKUP($B1037,'Gas wholesale lookups'!$A$4:$L$15,'Inputs - Gas wholesale index'!K$2,FALSE)</f>
        <v>208526.18181818182</v>
      </c>
      <c r="L1037" s="12">
        <f>VLOOKUP($B1037,'Gas wholesale lookups'!$A$4:$L$15,'Inputs - Gas wholesale index'!L$2,FALSE)</f>
        <v>166168.27272727274</v>
      </c>
      <c r="M1037" s="12">
        <f>VLOOKUP($B1037,'Gas wholesale lookups'!$A$4:$L$15,'Inputs - Gas wholesale index'!M$2,FALSE)</f>
        <v>291847.5</v>
      </c>
      <c r="N1037" s="12">
        <f>VLOOKUP($B1037,'Gas wholesale lookups'!$A$4:$L$15,'Inputs - Gas wholesale index'!N$2,FALSE)</f>
        <v>332991.45454545453</v>
      </c>
      <c r="O1037" s="37">
        <f>VLOOKUP($B1037,'Gas wholesale lookups'!$A$4:$R$15,'Inputs - Gas wholesale index'!O$2,FALSE)</f>
        <v>0</v>
      </c>
      <c r="P1037" s="37">
        <f>VLOOKUP($B1037,'Gas wholesale lookups'!$A$4:$R$15,'Inputs - Gas wholesale index'!P$2,FALSE)</f>
        <v>0</v>
      </c>
      <c r="Q1037" s="37">
        <f>VLOOKUP($B1037,'Gas wholesale lookups'!$A$4:$R$15,'Inputs - Gas wholesale index'!Q$2,FALSE)</f>
        <v>1</v>
      </c>
      <c r="R1037" s="37">
        <f>VLOOKUP($B1037,'Gas wholesale lookups'!$A$4:$R$15,'Inputs - Gas wholesale index'!R$2,FALSE)</f>
        <v>1</v>
      </c>
      <c r="S1037" s="37">
        <f>VLOOKUP($B1037,'Gas wholesale lookups'!$A$4:$R$15,'Inputs - Gas wholesale index'!S$2,FALSE)</f>
        <v>1</v>
      </c>
      <c r="T1037" s="37">
        <f>VLOOKUP($B1037,'Gas wholesale lookups'!$A$4:$R$15,'Inputs - Gas wholesale index'!T$2,FALSE)</f>
        <v>1</v>
      </c>
      <c r="U1037" s="12">
        <f t="shared" si="306"/>
        <v>0</v>
      </c>
      <c r="V1037" s="12">
        <f t="shared" si="307"/>
        <v>0</v>
      </c>
      <c r="W1037" s="12">
        <f t="shared" si="308"/>
        <v>208526.18181818182</v>
      </c>
      <c r="X1037" s="12">
        <f t="shared" si="309"/>
        <v>166168.27272727274</v>
      </c>
      <c r="Y1037" s="12">
        <f t="shared" si="310"/>
        <v>291847.5</v>
      </c>
      <c r="Z1037" s="12">
        <f t="shared" si="311"/>
        <v>332991.45454545453</v>
      </c>
      <c r="AA1037" s="12">
        <f t="shared" si="312"/>
        <v>999533.40909090918</v>
      </c>
      <c r="AB1037" s="22">
        <f t="shared" si="313"/>
        <v>0</v>
      </c>
      <c r="AC1037" s="22">
        <f t="shared" si="314"/>
        <v>0</v>
      </c>
      <c r="AD1037" s="22">
        <f t="shared" si="315"/>
        <v>0</v>
      </c>
      <c r="AE1037" s="22">
        <f t="shared" si="316"/>
        <v>0</v>
      </c>
      <c r="AF1037" s="22">
        <f t="shared" si="317"/>
        <v>0</v>
      </c>
      <c r="AG1037" s="22">
        <f t="shared" si="318"/>
        <v>0</v>
      </c>
      <c r="AH1037" s="22">
        <f t="shared" si="319"/>
        <v>0</v>
      </c>
      <c r="AI1037" s="43" t="str">
        <f t="shared" si="320"/>
        <v>n/a</v>
      </c>
      <c r="AJ1037" s="167" t="str">
        <f t="shared" si="302"/>
        <v>2019-20 Summer</v>
      </c>
      <c r="AK1037" s="167" t="str">
        <f t="shared" si="303"/>
        <v>2018-19 Summer</v>
      </c>
      <c r="AL1037" s="127">
        <v>0</v>
      </c>
    </row>
    <row r="1038" spans="1:38">
      <c r="A1038" s="46">
        <v>43343</v>
      </c>
      <c r="B1038" s="13" t="str">
        <f t="shared" si="305"/>
        <v>Aug</v>
      </c>
      <c r="C1038" s="184"/>
      <c r="D1038" s="184"/>
      <c r="E1038" s="184"/>
      <c r="F1038" s="184"/>
      <c r="G1038" s="184"/>
      <c r="H1038" s="184"/>
      <c r="I1038" s="12">
        <f>VLOOKUP($B1038,'Gas wholesale lookups'!$A$4:$L$15,'Inputs - Gas wholesale index'!I$2,FALSE)</f>
        <v>291847.5</v>
      </c>
      <c r="J1038" s="12">
        <f>VLOOKUP($B1038,'Gas wholesale lookups'!$A$4:$L$15,'Inputs - Gas wholesale index'!J$2,FALSE)</f>
        <v>332991.45454545453</v>
      </c>
      <c r="K1038" s="12">
        <f>VLOOKUP($B1038,'Gas wholesale lookups'!$A$4:$L$15,'Inputs - Gas wholesale index'!K$2,FALSE)</f>
        <v>208526.18181818182</v>
      </c>
      <c r="L1038" s="12">
        <f>VLOOKUP($B1038,'Gas wholesale lookups'!$A$4:$L$15,'Inputs - Gas wholesale index'!L$2,FALSE)</f>
        <v>166168.27272727274</v>
      </c>
      <c r="M1038" s="12">
        <f>VLOOKUP($B1038,'Gas wholesale lookups'!$A$4:$L$15,'Inputs - Gas wholesale index'!M$2,FALSE)</f>
        <v>291847.5</v>
      </c>
      <c r="N1038" s="12">
        <f>VLOOKUP($B1038,'Gas wholesale lookups'!$A$4:$L$15,'Inputs - Gas wholesale index'!N$2,FALSE)</f>
        <v>332991.45454545453</v>
      </c>
      <c r="O1038" s="37">
        <f>VLOOKUP($B1038,'Gas wholesale lookups'!$A$4:$R$15,'Inputs - Gas wholesale index'!O$2,FALSE)</f>
        <v>0</v>
      </c>
      <c r="P1038" s="37">
        <f>VLOOKUP($B1038,'Gas wholesale lookups'!$A$4:$R$15,'Inputs - Gas wholesale index'!P$2,FALSE)</f>
        <v>0</v>
      </c>
      <c r="Q1038" s="37">
        <f>VLOOKUP($B1038,'Gas wholesale lookups'!$A$4:$R$15,'Inputs - Gas wholesale index'!Q$2,FALSE)</f>
        <v>1</v>
      </c>
      <c r="R1038" s="37">
        <f>VLOOKUP($B1038,'Gas wholesale lookups'!$A$4:$R$15,'Inputs - Gas wholesale index'!R$2,FALSE)</f>
        <v>1</v>
      </c>
      <c r="S1038" s="37">
        <f>VLOOKUP($B1038,'Gas wholesale lookups'!$A$4:$R$15,'Inputs - Gas wholesale index'!S$2,FALSE)</f>
        <v>1</v>
      </c>
      <c r="T1038" s="37">
        <f>VLOOKUP($B1038,'Gas wholesale lookups'!$A$4:$R$15,'Inputs - Gas wholesale index'!T$2,FALSE)</f>
        <v>1</v>
      </c>
      <c r="U1038" s="12">
        <f t="shared" si="306"/>
        <v>0</v>
      </c>
      <c r="V1038" s="12">
        <f t="shared" si="307"/>
        <v>0</v>
      </c>
      <c r="W1038" s="12">
        <f t="shared" si="308"/>
        <v>208526.18181818182</v>
      </c>
      <c r="X1038" s="12">
        <f t="shared" si="309"/>
        <v>166168.27272727274</v>
      </c>
      <c r="Y1038" s="12">
        <f t="shared" si="310"/>
        <v>291847.5</v>
      </c>
      <c r="Z1038" s="12">
        <f t="shared" si="311"/>
        <v>332991.45454545453</v>
      </c>
      <c r="AA1038" s="12">
        <f t="shared" si="312"/>
        <v>999533.40909090918</v>
      </c>
      <c r="AB1038" s="22">
        <f t="shared" si="313"/>
        <v>0</v>
      </c>
      <c r="AC1038" s="22">
        <f t="shared" si="314"/>
        <v>0</v>
      </c>
      <c r="AD1038" s="22">
        <f t="shared" si="315"/>
        <v>0</v>
      </c>
      <c r="AE1038" s="22">
        <f t="shared" si="316"/>
        <v>0</v>
      </c>
      <c r="AF1038" s="22">
        <f t="shared" si="317"/>
        <v>0</v>
      </c>
      <c r="AG1038" s="22">
        <f t="shared" si="318"/>
        <v>0</v>
      </c>
      <c r="AH1038" s="22">
        <f t="shared" si="319"/>
        <v>0</v>
      </c>
      <c r="AI1038" s="43" t="str">
        <f t="shared" si="320"/>
        <v>n/a</v>
      </c>
      <c r="AJ1038" s="167" t="str">
        <f t="shared" si="302"/>
        <v>2019-20 Summer</v>
      </c>
      <c r="AK1038" s="167" t="str">
        <f t="shared" si="303"/>
        <v>2018-19 Summer</v>
      </c>
      <c r="AL1038" s="127">
        <v>0</v>
      </c>
    </row>
    <row r="1039" spans="1:38">
      <c r="A1039" s="46">
        <v>43346</v>
      </c>
      <c r="B1039" s="13" t="str">
        <f t="shared" si="305"/>
        <v>Sep</v>
      </c>
      <c r="C1039" s="184"/>
      <c r="D1039" s="184"/>
      <c r="E1039" s="184"/>
      <c r="F1039" s="184"/>
      <c r="G1039" s="184"/>
      <c r="H1039" s="184"/>
      <c r="I1039" s="12">
        <f>VLOOKUP($B1039,'Gas wholesale lookups'!$A$4:$L$15,'Inputs - Gas wholesale index'!I$2,FALSE)</f>
        <v>291847.5</v>
      </c>
      <c r="J1039" s="12">
        <f>VLOOKUP($B1039,'Gas wholesale lookups'!$A$4:$L$15,'Inputs - Gas wholesale index'!J$2,FALSE)</f>
        <v>332991.45454545453</v>
      </c>
      <c r="K1039" s="12">
        <f>VLOOKUP($B1039,'Gas wholesale lookups'!$A$4:$L$15,'Inputs - Gas wholesale index'!K$2,FALSE)</f>
        <v>208526.18181818182</v>
      </c>
      <c r="L1039" s="12">
        <f>VLOOKUP($B1039,'Gas wholesale lookups'!$A$4:$L$15,'Inputs - Gas wholesale index'!L$2,FALSE)</f>
        <v>166168.27272727274</v>
      </c>
      <c r="M1039" s="12">
        <f>VLOOKUP($B1039,'Gas wholesale lookups'!$A$4:$L$15,'Inputs - Gas wholesale index'!M$2,FALSE)</f>
        <v>291847.5</v>
      </c>
      <c r="N1039" s="12">
        <f>VLOOKUP($B1039,'Gas wholesale lookups'!$A$4:$L$15,'Inputs - Gas wholesale index'!N$2,FALSE)</f>
        <v>332991.45454545453</v>
      </c>
      <c r="O1039" s="37">
        <f>VLOOKUP($B1039,'Gas wholesale lookups'!$A$4:$R$15,'Inputs - Gas wholesale index'!O$2,FALSE)</f>
        <v>0</v>
      </c>
      <c r="P1039" s="37">
        <f>VLOOKUP($B1039,'Gas wholesale lookups'!$A$4:$R$15,'Inputs - Gas wholesale index'!P$2,FALSE)</f>
        <v>0</v>
      </c>
      <c r="Q1039" s="37">
        <f>VLOOKUP($B1039,'Gas wholesale lookups'!$A$4:$R$15,'Inputs - Gas wholesale index'!Q$2,FALSE)</f>
        <v>1</v>
      </c>
      <c r="R1039" s="37">
        <f>VLOOKUP($B1039,'Gas wholesale lookups'!$A$4:$R$15,'Inputs - Gas wholesale index'!R$2,FALSE)</f>
        <v>1</v>
      </c>
      <c r="S1039" s="37">
        <f>VLOOKUP($B1039,'Gas wholesale lookups'!$A$4:$R$15,'Inputs - Gas wholesale index'!S$2,FALSE)</f>
        <v>1</v>
      </c>
      <c r="T1039" s="37">
        <f>VLOOKUP($B1039,'Gas wholesale lookups'!$A$4:$R$15,'Inputs - Gas wholesale index'!T$2,FALSE)</f>
        <v>1</v>
      </c>
      <c r="U1039" s="12">
        <f t="shared" si="306"/>
        <v>0</v>
      </c>
      <c r="V1039" s="12">
        <f t="shared" si="307"/>
        <v>0</v>
      </c>
      <c r="W1039" s="12">
        <f t="shared" si="308"/>
        <v>208526.18181818182</v>
      </c>
      <c r="X1039" s="12">
        <f t="shared" si="309"/>
        <v>166168.27272727274</v>
      </c>
      <c r="Y1039" s="12">
        <f t="shared" si="310"/>
        <v>291847.5</v>
      </c>
      <c r="Z1039" s="12">
        <f t="shared" si="311"/>
        <v>332991.45454545453</v>
      </c>
      <c r="AA1039" s="12">
        <f t="shared" si="312"/>
        <v>999533.40909090918</v>
      </c>
      <c r="AB1039" s="22">
        <f t="shared" si="313"/>
        <v>0</v>
      </c>
      <c r="AC1039" s="22">
        <f t="shared" si="314"/>
        <v>0</v>
      </c>
      <c r="AD1039" s="22">
        <f t="shared" si="315"/>
        <v>0</v>
      </c>
      <c r="AE1039" s="22">
        <f t="shared" si="316"/>
        <v>0</v>
      </c>
      <c r="AF1039" s="22">
        <f t="shared" si="317"/>
        <v>0</v>
      </c>
      <c r="AG1039" s="22">
        <f t="shared" si="318"/>
        <v>0</v>
      </c>
      <c r="AH1039" s="22">
        <f t="shared" si="319"/>
        <v>0</v>
      </c>
      <c r="AI1039" s="43" t="str">
        <f t="shared" si="320"/>
        <v>n/a</v>
      </c>
      <c r="AJ1039" s="167" t="str">
        <f t="shared" si="302"/>
        <v>2019-20 Summer</v>
      </c>
      <c r="AK1039" s="167" t="str">
        <f t="shared" si="303"/>
        <v>2018-19 Summer</v>
      </c>
      <c r="AL1039" s="127">
        <v>0</v>
      </c>
    </row>
    <row r="1040" spans="1:38">
      <c r="A1040" s="46">
        <v>43347</v>
      </c>
      <c r="B1040" s="13" t="str">
        <f t="shared" si="305"/>
        <v>Sep</v>
      </c>
      <c r="C1040" s="184"/>
      <c r="D1040" s="184"/>
      <c r="E1040" s="184"/>
      <c r="F1040" s="184"/>
      <c r="G1040" s="184"/>
      <c r="H1040" s="184"/>
      <c r="I1040" s="12">
        <f>VLOOKUP($B1040,'Gas wholesale lookups'!$A$4:$L$15,'Inputs - Gas wholesale index'!I$2,FALSE)</f>
        <v>291847.5</v>
      </c>
      <c r="J1040" s="12">
        <f>VLOOKUP($B1040,'Gas wholesale lookups'!$A$4:$L$15,'Inputs - Gas wholesale index'!J$2,FALSE)</f>
        <v>332991.45454545453</v>
      </c>
      <c r="K1040" s="12">
        <f>VLOOKUP($B1040,'Gas wholesale lookups'!$A$4:$L$15,'Inputs - Gas wholesale index'!K$2,FALSE)</f>
        <v>208526.18181818182</v>
      </c>
      <c r="L1040" s="12">
        <f>VLOOKUP($B1040,'Gas wholesale lookups'!$A$4:$L$15,'Inputs - Gas wholesale index'!L$2,FALSE)</f>
        <v>166168.27272727274</v>
      </c>
      <c r="M1040" s="12">
        <f>VLOOKUP($B1040,'Gas wholesale lookups'!$A$4:$L$15,'Inputs - Gas wholesale index'!M$2,FALSE)</f>
        <v>291847.5</v>
      </c>
      <c r="N1040" s="12">
        <f>VLOOKUP($B1040,'Gas wholesale lookups'!$A$4:$L$15,'Inputs - Gas wholesale index'!N$2,FALSE)</f>
        <v>332991.45454545453</v>
      </c>
      <c r="O1040" s="37">
        <f>VLOOKUP($B1040,'Gas wholesale lookups'!$A$4:$R$15,'Inputs - Gas wholesale index'!O$2,FALSE)</f>
        <v>0</v>
      </c>
      <c r="P1040" s="37">
        <f>VLOOKUP($B1040,'Gas wholesale lookups'!$A$4:$R$15,'Inputs - Gas wholesale index'!P$2,FALSE)</f>
        <v>0</v>
      </c>
      <c r="Q1040" s="37">
        <f>VLOOKUP($B1040,'Gas wholesale lookups'!$A$4:$R$15,'Inputs - Gas wholesale index'!Q$2,FALSE)</f>
        <v>1</v>
      </c>
      <c r="R1040" s="37">
        <f>VLOOKUP($B1040,'Gas wholesale lookups'!$A$4:$R$15,'Inputs - Gas wholesale index'!R$2,FALSE)</f>
        <v>1</v>
      </c>
      <c r="S1040" s="37">
        <f>VLOOKUP($B1040,'Gas wholesale lookups'!$A$4:$R$15,'Inputs - Gas wholesale index'!S$2,FALSE)</f>
        <v>1</v>
      </c>
      <c r="T1040" s="37">
        <f>VLOOKUP($B1040,'Gas wholesale lookups'!$A$4:$R$15,'Inputs - Gas wholesale index'!T$2,FALSE)</f>
        <v>1</v>
      </c>
      <c r="U1040" s="12">
        <f t="shared" si="306"/>
        <v>0</v>
      </c>
      <c r="V1040" s="12">
        <f t="shared" si="307"/>
        <v>0</v>
      </c>
      <c r="W1040" s="12">
        <f t="shared" si="308"/>
        <v>208526.18181818182</v>
      </c>
      <c r="X1040" s="12">
        <f t="shared" si="309"/>
        <v>166168.27272727274</v>
      </c>
      <c r="Y1040" s="12">
        <f t="shared" si="310"/>
        <v>291847.5</v>
      </c>
      <c r="Z1040" s="12">
        <f t="shared" si="311"/>
        <v>332991.45454545453</v>
      </c>
      <c r="AA1040" s="12">
        <f t="shared" si="312"/>
        <v>999533.40909090918</v>
      </c>
      <c r="AB1040" s="22">
        <f t="shared" si="313"/>
        <v>0</v>
      </c>
      <c r="AC1040" s="22">
        <f t="shared" si="314"/>
        <v>0</v>
      </c>
      <c r="AD1040" s="22">
        <f t="shared" si="315"/>
        <v>0</v>
      </c>
      <c r="AE1040" s="22">
        <f t="shared" si="316"/>
        <v>0</v>
      </c>
      <c r="AF1040" s="22">
        <f t="shared" si="317"/>
        <v>0</v>
      </c>
      <c r="AG1040" s="22">
        <f t="shared" si="318"/>
        <v>0</v>
      </c>
      <c r="AH1040" s="22">
        <f t="shared" si="319"/>
        <v>0</v>
      </c>
      <c r="AI1040" s="43" t="str">
        <f t="shared" si="320"/>
        <v>n/a</v>
      </c>
      <c r="AJ1040" s="167" t="str">
        <f t="shared" si="302"/>
        <v>2019-20 Summer</v>
      </c>
      <c r="AK1040" s="167" t="str">
        <f t="shared" si="303"/>
        <v>2018-19 Summer</v>
      </c>
      <c r="AL1040" s="127">
        <v>0</v>
      </c>
    </row>
    <row r="1041" spans="1:38">
      <c r="A1041" s="46">
        <v>43348</v>
      </c>
      <c r="B1041" s="13" t="str">
        <f t="shared" si="305"/>
        <v>Sep</v>
      </c>
      <c r="C1041" s="184"/>
      <c r="D1041" s="184"/>
      <c r="E1041" s="184"/>
      <c r="F1041" s="184"/>
      <c r="G1041" s="184"/>
      <c r="H1041" s="184"/>
      <c r="I1041" s="12">
        <f>VLOOKUP($B1041,'Gas wholesale lookups'!$A$4:$L$15,'Inputs - Gas wholesale index'!I$2,FALSE)</f>
        <v>291847.5</v>
      </c>
      <c r="J1041" s="12">
        <f>VLOOKUP($B1041,'Gas wholesale lookups'!$A$4:$L$15,'Inputs - Gas wholesale index'!J$2,FALSE)</f>
        <v>332991.45454545453</v>
      </c>
      <c r="K1041" s="12">
        <f>VLOOKUP($B1041,'Gas wholesale lookups'!$A$4:$L$15,'Inputs - Gas wholesale index'!K$2,FALSE)</f>
        <v>208526.18181818182</v>
      </c>
      <c r="L1041" s="12">
        <f>VLOOKUP($B1041,'Gas wholesale lookups'!$A$4:$L$15,'Inputs - Gas wholesale index'!L$2,FALSE)</f>
        <v>166168.27272727274</v>
      </c>
      <c r="M1041" s="12">
        <f>VLOOKUP($B1041,'Gas wholesale lookups'!$A$4:$L$15,'Inputs - Gas wholesale index'!M$2,FALSE)</f>
        <v>291847.5</v>
      </c>
      <c r="N1041" s="12">
        <f>VLOOKUP($B1041,'Gas wholesale lookups'!$A$4:$L$15,'Inputs - Gas wholesale index'!N$2,FALSE)</f>
        <v>332991.45454545453</v>
      </c>
      <c r="O1041" s="37">
        <f>VLOOKUP($B1041,'Gas wholesale lookups'!$A$4:$R$15,'Inputs - Gas wholesale index'!O$2,FALSE)</f>
        <v>0</v>
      </c>
      <c r="P1041" s="37">
        <f>VLOOKUP($B1041,'Gas wholesale lookups'!$A$4:$R$15,'Inputs - Gas wholesale index'!P$2,FALSE)</f>
        <v>0</v>
      </c>
      <c r="Q1041" s="37">
        <f>VLOOKUP($B1041,'Gas wholesale lookups'!$A$4:$R$15,'Inputs - Gas wholesale index'!Q$2,FALSE)</f>
        <v>1</v>
      </c>
      <c r="R1041" s="37">
        <f>VLOOKUP($B1041,'Gas wholesale lookups'!$A$4:$R$15,'Inputs - Gas wholesale index'!R$2,FALSE)</f>
        <v>1</v>
      </c>
      <c r="S1041" s="37">
        <f>VLOOKUP($B1041,'Gas wholesale lookups'!$A$4:$R$15,'Inputs - Gas wholesale index'!S$2,FALSE)</f>
        <v>1</v>
      </c>
      <c r="T1041" s="37">
        <f>VLOOKUP($B1041,'Gas wholesale lookups'!$A$4:$R$15,'Inputs - Gas wholesale index'!T$2,FALSE)</f>
        <v>1</v>
      </c>
      <c r="U1041" s="12">
        <f t="shared" si="306"/>
        <v>0</v>
      </c>
      <c r="V1041" s="12">
        <f t="shared" si="307"/>
        <v>0</v>
      </c>
      <c r="W1041" s="12">
        <f t="shared" si="308"/>
        <v>208526.18181818182</v>
      </c>
      <c r="X1041" s="12">
        <f t="shared" si="309"/>
        <v>166168.27272727274</v>
      </c>
      <c r="Y1041" s="12">
        <f t="shared" si="310"/>
        <v>291847.5</v>
      </c>
      <c r="Z1041" s="12">
        <f t="shared" si="311"/>
        <v>332991.45454545453</v>
      </c>
      <c r="AA1041" s="12">
        <f t="shared" si="312"/>
        <v>999533.40909090918</v>
      </c>
      <c r="AB1041" s="22">
        <f t="shared" si="313"/>
        <v>0</v>
      </c>
      <c r="AC1041" s="22">
        <f t="shared" si="314"/>
        <v>0</v>
      </c>
      <c r="AD1041" s="22">
        <f t="shared" si="315"/>
        <v>0</v>
      </c>
      <c r="AE1041" s="22">
        <f t="shared" si="316"/>
        <v>0</v>
      </c>
      <c r="AF1041" s="22">
        <f t="shared" si="317"/>
        <v>0</v>
      </c>
      <c r="AG1041" s="22">
        <f t="shared" si="318"/>
        <v>0</v>
      </c>
      <c r="AH1041" s="22">
        <f t="shared" si="319"/>
        <v>0</v>
      </c>
      <c r="AI1041" s="43" t="str">
        <f t="shared" si="320"/>
        <v>n/a</v>
      </c>
      <c r="AJ1041" s="167" t="str">
        <f t="shared" si="302"/>
        <v>2019-20 Summer</v>
      </c>
      <c r="AK1041" s="167" t="str">
        <f t="shared" si="303"/>
        <v>2018-19 Summer</v>
      </c>
      <c r="AL1041" s="127">
        <v>0</v>
      </c>
    </row>
    <row r="1042" spans="1:38">
      <c r="A1042" s="46">
        <v>43349</v>
      </c>
      <c r="B1042" s="13" t="str">
        <f t="shared" si="305"/>
        <v>Sep</v>
      </c>
      <c r="C1042" s="184"/>
      <c r="D1042" s="184"/>
      <c r="E1042" s="184"/>
      <c r="F1042" s="184"/>
      <c r="G1042" s="184"/>
      <c r="H1042" s="184"/>
      <c r="I1042" s="12">
        <f>VLOOKUP($B1042,'Gas wholesale lookups'!$A$4:$L$15,'Inputs - Gas wholesale index'!I$2,FALSE)</f>
        <v>291847.5</v>
      </c>
      <c r="J1042" s="12">
        <f>VLOOKUP($B1042,'Gas wholesale lookups'!$A$4:$L$15,'Inputs - Gas wholesale index'!J$2,FALSE)</f>
        <v>332991.45454545453</v>
      </c>
      <c r="K1042" s="12">
        <f>VLOOKUP($B1042,'Gas wholesale lookups'!$A$4:$L$15,'Inputs - Gas wholesale index'!K$2,FALSE)</f>
        <v>208526.18181818182</v>
      </c>
      <c r="L1042" s="12">
        <f>VLOOKUP($B1042,'Gas wholesale lookups'!$A$4:$L$15,'Inputs - Gas wholesale index'!L$2,FALSE)</f>
        <v>166168.27272727274</v>
      </c>
      <c r="M1042" s="12">
        <f>VLOOKUP($B1042,'Gas wholesale lookups'!$A$4:$L$15,'Inputs - Gas wholesale index'!M$2,FALSE)</f>
        <v>291847.5</v>
      </c>
      <c r="N1042" s="12">
        <f>VLOOKUP($B1042,'Gas wholesale lookups'!$A$4:$L$15,'Inputs - Gas wholesale index'!N$2,FALSE)</f>
        <v>332991.45454545453</v>
      </c>
      <c r="O1042" s="37">
        <f>VLOOKUP($B1042,'Gas wholesale lookups'!$A$4:$R$15,'Inputs - Gas wholesale index'!O$2,FALSE)</f>
        <v>0</v>
      </c>
      <c r="P1042" s="37">
        <f>VLOOKUP($B1042,'Gas wholesale lookups'!$A$4:$R$15,'Inputs - Gas wholesale index'!P$2,FALSE)</f>
        <v>0</v>
      </c>
      <c r="Q1042" s="37">
        <f>VLOOKUP($B1042,'Gas wholesale lookups'!$A$4:$R$15,'Inputs - Gas wholesale index'!Q$2,FALSE)</f>
        <v>1</v>
      </c>
      <c r="R1042" s="37">
        <f>VLOOKUP($B1042,'Gas wholesale lookups'!$A$4:$R$15,'Inputs - Gas wholesale index'!R$2,FALSE)</f>
        <v>1</v>
      </c>
      <c r="S1042" s="37">
        <f>VLOOKUP($B1042,'Gas wholesale lookups'!$A$4:$R$15,'Inputs - Gas wholesale index'!S$2,FALSE)</f>
        <v>1</v>
      </c>
      <c r="T1042" s="37">
        <f>VLOOKUP($B1042,'Gas wholesale lookups'!$A$4:$R$15,'Inputs - Gas wholesale index'!T$2,FALSE)</f>
        <v>1</v>
      </c>
      <c r="U1042" s="12">
        <f t="shared" si="306"/>
        <v>0</v>
      </c>
      <c r="V1042" s="12">
        <f t="shared" si="307"/>
        <v>0</v>
      </c>
      <c r="W1042" s="12">
        <f t="shared" si="308"/>
        <v>208526.18181818182</v>
      </c>
      <c r="X1042" s="12">
        <f t="shared" si="309"/>
        <v>166168.27272727274</v>
      </c>
      <c r="Y1042" s="12">
        <f t="shared" si="310"/>
        <v>291847.5</v>
      </c>
      <c r="Z1042" s="12">
        <f t="shared" si="311"/>
        <v>332991.45454545453</v>
      </c>
      <c r="AA1042" s="12">
        <f t="shared" si="312"/>
        <v>999533.40909090918</v>
      </c>
      <c r="AB1042" s="22">
        <f t="shared" si="313"/>
        <v>0</v>
      </c>
      <c r="AC1042" s="22">
        <f t="shared" si="314"/>
        <v>0</v>
      </c>
      <c r="AD1042" s="22">
        <f t="shared" si="315"/>
        <v>0</v>
      </c>
      <c r="AE1042" s="22">
        <f t="shared" si="316"/>
        <v>0</v>
      </c>
      <c r="AF1042" s="22">
        <f t="shared" si="317"/>
        <v>0</v>
      </c>
      <c r="AG1042" s="22">
        <f t="shared" si="318"/>
        <v>0</v>
      </c>
      <c r="AH1042" s="22">
        <f t="shared" si="319"/>
        <v>0</v>
      </c>
      <c r="AI1042" s="43" t="str">
        <f t="shared" si="320"/>
        <v>n/a</v>
      </c>
      <c r="AJ1042" s="167" t="str">
        <f t="shared" si="302"/>
        <v>2019-20 Summer</v>
      </c>
      <c r="AK1042" s="167" t="str">
        <f t="shared" si="303"/>
        <v>2018-19 Summer</v>
      </c>
      <c r="AL1042" s="127">
        <v>0</v>
      </c>
    </row>
    <row r="1043" spans="1:38">
      <c r="A1043" s="46">
        <v>43350</v>
      </c>
      <c r="B1043" s="13" t="str">
        <f t="shared" si="305"/>
        <v>Sep</v>
      </c>
      <c r="C1043" s="184"/>
      <c r="D1043" s="184"/>
      <c r="E1043" s="184"/>
      <c r="F1043" s="184"/>
      <c r="G1043" s="184"/>
      <c r="H1043" s="184"/>
      <c r="I1043" s="12">
        <f>VLOOKUP($B1043,'Gas wholesale lookups'!$A$4:$L$15,'Inputs - Gas wholesale index'!I$2,FALSE)</f>
        <v>291847.5</v>
      </c>
      <c r="J1043" s="12">
        <f>VLOOKUP($B1043,'Gas wholesale lookups'!$A$4:$L$15,'Inputs - Gas wholesale index'!J$2,FALSE)</f>
        <v>332991.45454545453</v>
      </c>
      <c r="K1043" s="12">
        <f>VLOOKUP($B1043,'Gas wholesale lookups'!$A$4:$L$15,'Inputs - Gas wholesale index'!K$2,FALSE)</f>
        <v>208526.18181818182</v>
      </c>
      <c r="L1043" s="12">
        <f>VLOOKUP($B1043,'Gas wholesale lookups'!$A$4:$L$15,'Inputs - Gas wholesale index'!L$2,FALSE)</f>
        <v>166168.27272727274</v>
      </c>
      <c r="M1043" s="12">
        <f>VLOOKUP($B1043,'Gas wholesale lookups'!$A$4:$L$15,'Inputs - Gas wholesale index'!M$2,FALSE)</f>
        <v>291847.5</v>
      </c>
      <c r="N1043" s="12">
        <f>VLOOKUP($B1043,'Gas wholesale lookups'!$A$4:$L$15,'Inputs - Gas wholesale index'!N$2,FALSE)</f>
        <v>332991.45454545453</v>
      </c>
      <c r="O1043" s="37">
        <f>VLOOKUP($B1043,'Gas wholesale lookups'!$A$4:$R$15,'Inputs - Gas wholesale index'!O$2,FALSE)</f>
        <v>0</v>
      </c>
      <c r="P1043" s="37">
        <f>VLOOKUP($B1043,'Gas wholesale lookups'!$A$4:$R$15,'Inputs - Gas wholesale index'!P$2,FALSE)</f>
        <v>0</v>
      </c>
      <c r="Q1043" s="37">
        <f>VLOOKUP($B1043,'Gas wholesale lookups'!$A$4:$R$15,'Inputs - Gas wholesale index'!Q$2,FALSE)</f>
        <v>1</v>
      </c>
      <c r="R1043" s="37">
        <f>VLOOKUP($B1043,'Gas wholesale lookups'!$A$4:$R$15,'Inputs - Gas wholesale index'!R$2,FALSE)</f>
        <v>1</v>
      </c>
      <c r="S1043" s="37">
        <f>VLOOKUP($B1043,'Gas wholesale lookups'!$A$4:$R$15,'Inputs - Gas wholesale index'!S$2,FALSE)</f>
        <v>1</v>
      </c>
      <c r="T1043" s="37">
        <f>VLOOKUP($B1043,'Gas wholesale lookups'!$A$4:$R$15,'Inputs - Gas wholesale index'!T$2,FALSE)</f>
        <v>1</v>
      </c>
      <c r="U1043" s="12">
        <f t="shared" si="306"/>
        <v>0</v>
      </c>
      <c r="V1043" s="12">
        <f t="shared" si="307"/>
        <v>0</v>
      </c>
      <c r="W1043" s="12">
        <f t="shared" si="308"/>
        <v>208526.18181818182</v>
      </c>
      <c r="X1043" s="12">
        <f t="shared" si="309"/>
        <v>166168.27272727274</v>
      </c>
      <c r="Y1043" s="12">
        <f t="shared" si="310"/>
        <v>291847.5</v>
      </c>
      <c r="Z1043" s="12">
        <f t="shared" si="311"/>
        <v>332991.45454545453</v>
      </c>
      <c r="AA1043" s="12">
        <f t="shared" si="312"/>
        <v>999533.40909090918</v>
      </c>
      <c r="AB1043" s="22">
        <f t="shared" si="313"/>
        <v>0</v>
      </c>
      <c r="AC1043" s="22">
        <f t="shared" si="314"/>
        <v>0</v>
      </c>
      <c r="AD1043" s="22">
        <f t="shared" si="315"/>
        <v>0</v>
      </c>
      <c r="AE1043" s="22">
        <f t="shared" si="316"/>
        <v>0</v>
      </c>
      <c r="AF1043" s="22">
        <f t="shared" si="317"/>
        <v>0</v>
      </c>
      <c r="AG1043" s="22">
        <f t="shared" si="318"/>
        <v>0</v>
      </c>
      <c r="AH1043" s="22">
        <f t="shared" si="319"/>
        <v>0</v>
      </c>
      <c r="AI1043" s="43" t="str">
        <f t="shared" si="320"/>
        <v>n/a</v>
      </c>
      <c r="AJ1043" s="167" t="str">
        <f t="shared" si="302"/>
        <v>2019-20 Summer</v>
      </c>
      <c r="AK1043" s="167" t="str">
        <f t="shared" si="303"/>
        <v>2018-19 Summer</v>
      </c>
      <c r="AL1043" s="127">
        <v>0</v>
      </c>
    </row>
    <row r="1044" spans="1:38">
      <c r="A1044" s="46">
        <v>43353</v>
      </c>
      <c r="B1044" s="13" t="str">
        <f t="shared" si="305"/>
        <v>Sep</v>
      </c>
      <c r="C1044" s="184"/>
      <c r="D1044" s="184"/>
      <c r="E1044" s="184"/>
      <c r="F1044" s="184"/>
      <c r="G1044" s="184"/>
      <c r="H1044" s="184"/>
      <c r="I1044" s="12">
        <f>VLOOKUP($B1044,'Gas wholesale lookups'!$A$4:$L$15,'Inputs - Gas wholesale index'!I$2,FALSE)</f>
        <v>291847.5</v>
      </c>
      <c r="J1044" s="12">
        <f>VLOOKUP($B1044,'Gas wholesale lookups'!$A$4:$L$15,'Inputs - Gas wholesale index'!J$2,FALSE)</f>
        <v>332991.45454545453</v>
      </c>
      <c r="K1044" s="12">
        <f>VLOOKUP($B1044,'Gas wholesale lookups'!$A$4:$L$15,'Inputs - Gas wholesale index'!K$2,FALSE)</f>
        <v>208526.18181818182</v>
      </c>
      <c r="L1044" s="12">
        <f>VLOOKUP($B1044,'Gas wholesale lookups'!$A$4:$L$15,'Inputs - Gas wholesale index'!L$2,FALSE)</f>
        <v>166168.27272727274</v>
      </c>
      <c r="M1044" s="12">
        <f>VLOOKUP($B1044,'Gas wholesale lookups'!$A$4:$L$15,'Inputs - Gas wholesale index'!M$2,FALSE)</f>
        <v>291847.5</v>
      </c>
      <c r="N1044" s="12">
        <f>VLOOKUP($B1044,'Gas wholesale lookups'!$A$4:$L$15,'Inputs - Gas wholesale index'!N$2,FALSE)</f>
        <v>332991.45454545453</v>
      </c>
      <c r="O1044" s="37">
        <f>VLOOKUP($B1044,'Gas wholesale lookups'!$A$4:$R$15,'Inputs - Gas wholesale index'!O$2,FALSE)</f>
        <v>0</v>
      </c>
      <c r="P1044" s="37">
        <f>VLOOKUP($B1044,'Gas wholesale lookups'!$A$4:$R$15,'Inputs - Gas wholesale index'!P$2,FALSE)</f>
        <v>0</v>
      </c>
      <c r="Q1044" s="37">
        <f>VLOOKUP($B1044,'Gas wholesale lookups'!$A$4:$R$15,'Inputs - Gas wholesale index'!Q$2,FALSE)</f>
        <v>1</v>
      </c>
      <c r="R1044" s="37">
        <f>VLOOKUP($B1044,'Gas wholesale lookups'!$A$4:$R$15,'Inputs - Gas wholesale index'!R$2,FALSE)</f>
        <v>1</v>
      </c>
      <c r="S1044" s="37">
        <f>VLOOKUP($B1044,'Gas wholesale lookups'!$A$4:$R$15,'Inputs - Gas wholesale index'!S$2,FALSE)</f>
        <v>1</v>
      </c>
      <c r="T1044" s="37">
        <f>VLOOKUP($B1044,'Gas wholesale lookups'!$A$4:$R$15,'Inputs - Gas wholesale index'!T$2,FALSE)</f>
        <v>1</v>
      </c>
      <c r="U1044" s="12">
        <f t="shared" si="306"/>
        <v>0</v>
      </c>
      <c r="V1044" s="12">
        <f t="shared" si="307"/>
        <v>0</v>
      </c>
      <c r="W1044" s="12">
        <f t="shared" si="308"/>
        <v>208526.18181818182</v>
      </c>
      <c r="X1044" s="12">
        <f t="shared" si="309"/>
        <v>166168.27272727274</v>
      </c>
      <c r="Y1044" s="12">
        <f t="shared" si="310"/>
        <v>291847.5</v>
      </c>
      <c r="Z1044" s="12">
        <f t="shared" si="311"/>
        <v>332991.45454545453</v>
      </c>
      <c r="AA1044" s="12">
        <f t="shared" si="312"/>
        <v>999533.40909090918</v>
      </c>
      <c r="AB1044" s="22">
        <f t="shared" si="313"/>
        <v>0</v>
      </c>
      <c r="AC1044" s="22">
        <f t="shared" si="314"/>
        <v>0</v>
      </c>
      <c r="AD1044" s="22">
        <f t="shared" si="315"/>
        <v>0</v>
      </c>
      <c r="AE1044" s="22">
        <f t="shared" si="316"/>
        <v>0</v>
      </c>
      <c r="AF1044" s="22">
        <f t="shared" si="317"/>
        <v>0</v>
      </c>
      <c r="AG1044" s="22">
        <f t="shared" si="318"/>
        <v>0</v>
      </c>
      <c r="AH1044" s="22">
        <f t="shared" si="319"/>
        <v>0</v>
      </c>
      <c r="AI1044" s="43" t="str">
        <f t="shared" si="320"/>
        <v>n/a</v>
      </c>
      <c r="AJ1044" s="167" t="str">
        <f t="shared" si="302"/>
        <v>2019-20 Summer</v>
      </c>
      <c r="AK1044" s="167" t="str">
        <f t="shared" si="303"/>
        <v>2018-19 Summer</v>
      </c>
      <c r="AL1044" s="127">
        <v>0</v>
      </c>
    </row>
    <row r="1045" spans="1:38">
      <c r="A1045" s="46">
        <v>43354</v>
      </c>
      <c r="B1045" s="13" t="str">
        <f t="shared" si="305"/>
        <v>Sep</v>
      </c>
      <c r="C1045" s="184"/>
      <c r="D1045" s="184"/>
      <c r="E1045" s="184"/>
      <c r="F1045" s="184"/>
      <c r="G1045" s="184"/>
      <c r="H1045" s="184"/>
      <c r="I1045" s="12">
        <f>VLOOKUP($B1045,'Gas wholesale lookups'!$A$4:$L$15,'Inputs - Gas wholesale index'!I$2,FALSE)</f>
        <v>291847.5</v>
      </c>
      <c r="J1045" s="12">
        <f>VLOOKUP($B1045,'Gas wholesale lookups'!$A$4:$L$15,'Inputs - Gas wholesale index'!J$2,FALSE)</f>
        <v>332991.45454545453</v>
      </c>
      <c r="K1045" s="12">
        <f>VLOOKUP($B1045,'Gas wholesale lookups'!$A$4:$L$15,'Inputs - Gas wholesale index'!K$2,FALSE)</f>
        <v>208526.18181818182</v>
      </c>
      <c r="L1045" s="12">
        <f>VLOOKUP($B1045,'Gas wholesale lookups'!$A$4:$L$15,'Inputs - Gas wholesale index'!L$2,FALSE)</f>
        <v>166168.27272727274</v>
      </c>
      <c r="M1045" s="12">
        <f>VLOOKUP($B1045,'Gas wholesale lookups'!$A$4:$L$15,'Inputs - Gas wholesale index'!M$2,FALSE)</f>
        <v>291847.5</v>
      </c>
      <c r="N1045" s="12">
        <f>VLOOKUP($B1045,'Gas wholesale lookups'!$A$4:$L$15,'Inputs - Gas wholesale index'!N$2,FALSE)</f>
        <v>332991.45454545453</v>
      </c>
      <c r="O1045" s="37">
        <f>VLOOKUP($B1045,'Gas wholesale lookups'!$A$4:$R$15,'Inputs - Gas wholesale index'!O$2,FALSE)</f>
        <v>0</v>
      </c>
      <c r="P1045" s="37">
        <f>VLOOKUP($B1045,'Gas wholesale lookups'!$A$4:$R$15,'Inputs - Gas wholesale index'!P$2,FALSE)</f>
        <v>0</v>
      </c>
      <c r="Q1045" s="37">
        <f>VLOOKUP($B1045,'Gas wholesale lookups'!$A$4:$R$15,'Inputs - Gas wholesale index'!Q$2,FALSE)</f>
        <v>1</v>
      </c>
      <c r="R1045" s="37">
        <f>VLOOKUP($B1045,'Gas wholesale lookups'!$A$4:$R$15,'Inputs - Gas wholesale index'!R$2,FALSE)</f>
        <v>1</v>
      </c>
      <c r="S1045" s="37">
        <f>VLOOKUP($B1045,'Gas wholesale lookups'!$A$4:$R$15,'Inputs - Gas wholesale index'!S$2,FALSE)</f>
        <v>1</v>
      </c>
      <c r="T1045" s="37">
        <f>VLOOKUP($B1045,'Gas wholesale lookups'!$A$4:$R$15,'Inputs - Gas wholesale index'!T$2,FALSE)</f>
        <v>1</v>
      </c>
      <c r="U1045" s="12">
        <f t="shared" si="306"/>
        <v>0</v>
      </c>
      <c r="V1045" s="12">
        <f t="shared" si="307"/>
        <v>0</v>
      </c>
      <c r="W1045" s="12">
        <f t="shared" si="308"/>
        <v>208526.18181818182</v>
      </c>
      <c r="X1045" s="12">
        <f t="shared" si="309"/>
        <v>166168.27272727274</v>
      </c>
      <c r="Y1045" s="12">
        <f t="shared" si="310"/>
        <v>291847.5</v>
      </c>
      <c r="Z1045" s="12">
        <f t="shared" si="311"/>
        <v>332991.45454545453</v>
      </c>
      <c r="AA1045" s="12">
        <f t="shared" si="312"/>
        <v>999533.40909090918</v>
      </c>
      <c r="AB1045" s="22">
        <f t="shared" si="313"/>
        <v>0</v>
      </c>
      <c r="AC1045" s="22">
        <f t="shared" si="314"/>
        <v>0</v>
      </c>
      <c r="AD1045" s="22">
        <f t="shared" si="315"/>
        <v>0</v>
      </c>
      <c r="AE1045" s="22">
        <f t="shared" si="316"/>
        <v>0</v>
      </c>
      <c r="AF1045" s="22">
        <f t="shared" si="317"/>
        <v>0</v>
      </c>
      <c r="AG1045" s="22">
        <f t="shared" si="318"/>
        <v>0</v>
      </c>
      <c r="AH1045" s="22">
        <f t="shared" si="319"/>
        <v>0</v>
      </c>
      <c r="AI1045" s="43" t="str">
        <f t="shared" si="320"/>
        <v>n/a</v>
      </c>
      <c r="AJ1045" s="167" t="str">
        <f t="shared" si="302"/>
        <v>2019-20 Summer</v>
      </c>
      <c r="AK1045" s="167" t="str">
        <f t="shared" si="303"/>
        <v>2018-19 Summer</v>
      </c>
      <c r="AL1045" s="127">
        <v>0</v>
      </c>
    </row>
    <row r="1046" spans="1:38">
      <c r="A1046" s="46">
        <v>43355</v>
      </c>
      <c r="B1046" s="13" t="str">
        <f t="shared" si="305"/>
        <v>Sep</v>
      </c>
      <c r="C1046" s="184"/>
      <c r="D1046" s="184"/>
      <c r="E1046" s="184"/>
      <c r="F1046" s="184"/>
      <c r="G1046" s="184"/>
      <c r="H1046" s="184"/>
      <c r="I1046" s="12">
        <f>VLOOKUP($B1046,'Gas wholesale lookups'!$A$4:$L$15,'Inputs - Gas wholesale index'!I$2,FALSE)</f>
        <v>291847.5</v>
      </c>
      <c r="J1046" s="12">
        <f>VLOOKUP($B1046,'Gas wholesale lookups'!$A$4:$L$15,'Inputs - Gas wholesale index'!J$2,FALSE)</f>
        <v>332991.45454545453</v>
      </c>
      <c r="K1046" s="12">
        <f>VLOOKUP($B1046,'Gas wholesale lookups'!$A$4:$L$15,'Inputs - Gas wholesale index'!K$2,FALSE)</f>
        <v>208526.18181818182</v>
      </c>
      <c r="L1046" s="12">
        <f>VLOOKUP($B1046,'Gas wholesale lookups'!$A$4:$L$15,'Inputs - Gas wholesale index'!L$2,FALSE)</f>
        <v>166168.27272727274</v>
      </c>
      <c r="M1046" s="12">
        <f>VLOOKUP($B1046,'Gas wholesale lookups'!$A$4:$L$15,'Inputs - Gas wholesale index'!M$2,FALSE)</f>
        <v>291847.5</v>
      </c>
      <c r="N1046" s="12">
        <f>VLOOKUP($B1046,'Gas wholesale lookups'!$A$4:$L$15,'Inputs - Gas wholesale index'!N$2,FALSE)</f>
        <v>332991.45454545453</v>
      </c>
      <c r="O1046" s="37">
        <f>VLOOKUP($B1046,'Gas wholesale lookups'!$A$4:$R$15,'Inputs - Gas wholesale index'!O$2,FALSE)</f>
        <v>0</v>
      </c>
      <c r="P1046" s="37">
        <f>VLOOKUP($B1046,'Gas wholesale lookups'!$A$4:$R$15,'Inputs - Gas wholesale index'!P$2,FALSE)</f>
        <v>0</v>
      </c>
      <c r="Q1046" s="37">
        <f>VLOOKUP($B1046,'Gas wholesale lookups'!$A$4:$R$15,'Inputs - Gas wholesale index'!Q$2,FALSE)</f>
        <v>1</v>
      </c>
      <c r="R1046" s="37">
        <f>VLOOKUP($B1046,'Gas wholesale lookups'!$A$4:$R$15,'Inputs - Gas wholesale index'!R$2,FALSE)</f>
        <v>1</v>
      </c>
      <c r="S1046" s="37">
        <f>VLOOKUP($B1046,'Gas wholesale lookups'!$A$4:$R$15,'Inputs - Gas wholesale index'!S$2,FALSE)</f>
        <v>1</v>
      </c>
      <c r="T1046" s="37">
        <f>VLOOKUP($B1046,'Gas wholesale lookups'!$A$4:$R$15,'Inputs - Gas wholesale index'!T$2,FALSE)</f>
        <v>1</v>
      </c>
      <c r="U1046" s="12">
        <f t="shared" si="306"/>
        <v>0</v>
      </c>
      <c r="V1046" s="12">
        <f t="shared" si="307"/>
        <v>0</v>
      </c>
      <c r="W1046" s="12">
        <f t="shared" si="308"/>
        <v>208526.18181818182</v>
      </c>
      <c r="X1046" s="12">
        <f t="shared" si="309"/>
        <v>166168.27272727274</v>
      </c>
      <c r="Y1046" s="12">
        <f t="shared" si="310"/>
        <v>291847.5</v>
      </c>
      <c r="Z1046" s="12">
        <f t="shared" si="311"/>
        <v>332991.45454545453</v>
      </c>
      <c r="AA1046" s="12">
        <f t="shared" si="312"/>
        <v>999533.40909090918</v>
      </c>
      <c r="AB1046" s="22">
        <f t="shared" si="313"/>
        <v>0</v>
      </c>
      <c r="AC1046" s="22">
        <f t="shared" si="314"/>
        <v>0</v>
      </c>
      <c r="AD1046" s="22">
        <f t="shared" si="315"/>
        <v>0</v>
      </c>
      <c r="AE1046" s="22">
        <f t="shared" si="316"/>
        <v>0</v>
      </c>
      <c r="AF1046" s="22">
        <f t="shared" si="317"/>
        <v>0</v>
      </c>
      <c r="AG1046" s="22">
        <f t="shared" si="318"/>
        <v>0</v>
      </c>
      <c r="AH1046" s="22">
        <f t="shared" si="319"/>
        <v>0</v>
      </c>
      <c r="AI1046" s="43" t="str">
        <f t="shared" si="320"/>
        <v>n/a</v>
      </c>
      <c r="AJ1046" s="167" t="str">
        <f t="shared" si="302"/>
        <v>2019-20 Summer</v>
      </c>
      <c r="AK1046" s="167" t="str">
        <f t="shared" si="303"/>
        <v>2018-19 Summer</v>
      </c>
      <c r="AL1046" s="127">
        <v>0</v>
      </c>
    </row>
    <row r="1047" spans="1:38">
      <c r="A1047" s="46">
        <v>43356</v>
      </c>
      <c r="B1047" s="13" t="str">
        <f t="shared" si="305"/>
        <v>Sep</v>
      </c>
      <c r="C1047" s="184"/>
      <c r="D1047" s="184"/>
      <c r="E1047" s="184"/>
      <c r="F1047" s="184"/>
      <c r="G1047" s="184"/>
      <c r="H1047" s="184"/>
      <c r="I1047" s="12">
        <f>VLOOKUP($B1047,'Gas wholesale lookups'!$A$4:$L$15,'Inputs - Gas wholesale index'!I$2,FALSE)</f>
        <v>291847.5</v>
      </c>
      <c r="J1047" s="12">
        <f>VLOOKUP($B1047,'Gas wholesale lookups'!$A$4:$L$15,'Inputs - Gas wholesale index'!J$2,FALSE)</f>
        <v>332991.45454545453</v>
      </c>
      <c r="K1047" s="12">
        <f>VLOOKUP($B1047,'Gas wholesale lookups'!$A$4:$L$15,'Inputs - Gas wholesale index'!K$2,FALSE)</f>
        <v>208526.18181818182</v>
      </c>
      <c r="L1047" s="12">
        <f>VLOOKUP($B1047,'Gas wholesale lookups'!$A$4:$L$15,'Inputs - Gas wholesale index'!L$2,FALSE)</f>
        <v>166168.27272727274</v>
      </c>
      <c r="M1047" s="12">
        <f>VLOOKUP($B1047,'Gas wholesale lookups'!$A$4:$L$15,'Inputs - Gas wholesale index'!M$2,FALSE)</f>
        <v>291847.5</v>
      </c>
      <c r="N1047" s="12">
        <f>VLOOKUP($B1047,'Gas wholesale lookups'!$A$4:$L$15,'Inputs - Gas wholesale index'!N$2,FALSE)</f>
        <v>332991.45454545453</v>
      </c>
      <c r="O1047" s="37">
        <f>VLOOKUP($B1047,'Gas wholesale lookups'!$A$4:$R$15,'Inputs - Gas wholesale index'!O$2,FALSE)</f>
        <v>0</v>
      </c>
      <c r="P1047" s="37">
        <f>VLOOKUP($B1047,'Gas wholesale lookups'!$A$4:$R$15,'Inputs - Gas wholesale index'!P$2,FALSE)</f>
        <v>0</v>
      </c>
      <c r="Q1047" s="37">
        <f>VLOOKUP($B1047,'Gas wholesale lookups'!$A$4:$R$15,'Inputs - Gas wholesale index'!Q$2,FALSE)</f>
        <v>1</v>
      </c>
      <c r="R1047" s="37">
        <f>VLOOKUP($B1047,'Gas wholesale lookups'!$A$4:$R$15,'Inputs - Gas wholesale index'!R$2,FALSE)</f>
        <v>1</v>
      </c>
      <c r="S1047" s="37">
        <f>VLOOKUP($B1047,'Gas wholesale lookups'!$A$4:$R$15,'Inputs - Gas wholesale index'!S$2,FALSE)</f>
        <v>1</v>
      </c>
      <c r="T1047" s="37">
        <f>VLOOKUP($B1047,'Gas wholesale lookups'!$A$4:$R$15,'Inputs - Gas wholesale index'!T$2,FALSE)</f>
        <v>1</v>
      </c>
      <c r="U1047" s="12">
        <f t="shared" si="306"/>
        <v>0</v>
      </c>
      <c r="V1047" s="12">
        <f t="shared" si="307"/>
        <v>0</v>
      </c>
      <c r="W1047" s="12">
        <f t="shared" si="308"/>
        <v>208526.18181818182</v>
      </c>
      <c r="X1047" s="12">
        <f t="shared" si="309"/>
        <v>166168.27272727274</v>
      </c>
      <c r="Y1047" s="12">
        <f t="shared" si="310"/>
        <v>291847.5</v>
      </c>
      <c r="Z1047" s="12">
        <f t="shared" si="311"/>
        <v>332991.45454545453</v>
      </c>
      <c r="AA1047" s="12">
        <f t="shared" si="312"/>
        <v>999533.40909090918</v>
      </c>
      <c r="AB1047" s="22">
        <f t="shared" si="313"/>
        <v>0</v>
      </c>
      <c r="AC1047" s="22">
        <f t="shared" si="314"/>
        <v>0</v>
      </c>
      <c r="AD1047" s="22">
        <f t="shared" si="315"/>
        <v>0</v>
      </c>
      <c r="AE1047" s="22">
        <f t="shared" si="316"/>
        <v>0</v>
      </c>
      <c r="AF1047" s="22">
        <f t="shared" si="317"/>
        <v>0</v>
      </c>
      <c r="AG1047" s="22">
        <f t="shared" si="318"/>
        <v>0</v>
      </c>
      <c r="AH1047" s="22">
        <f t="shared" si="319"/>
        <v>0</v>
      </c>
      <c r="AI1047" s="43" t="str">
        <f t="shared" si="320"/>
        <v>n/a</v>
      </c>
      <c r="AJ1047" s="167" t="str">
        <f t="shared" si="302"/>
        <v>2019-20 Summer</v>
      </c>
      <c r="AK1047" s="167" t="str">
        <f t="shared" si="303"/>
        <v>2018-19 Summer</v>
      </c>
      <c r="AL1047" s="127">
        <v>0</v>
      </c>
    </row>
    <row r="1048" spans="1:38">
      <c r="A1048" s="46">
        <v>43357</v>
      </c>
      <c r="B1048" s="13" t="str">
        <f t="shared" si="305"/>
        <v>Sep</v>
      </c>
      <c r="C1048" s="184"/>
      <c r="D1048" s="184"/>
      <c r="E1048" s="184"/>
      <c r="F1048" s="184"/>
      <c r="G1048" s="184"/>
      <c r="H1048" s="184"/>
      <c r="I1048" s="12">
        <f>VLOOKUP($B1048,'Gas wholesale lookups'!$A$4:$L$15,'Inputs - Gas wholesale index'!I$2,FALSE)</f>
        <v>291847.5</v>
      </c>
      <c r="J1048" s="12">
        <f>VLOOKUP($B1048,'Gas wholesale lookups'!$A$4:$L$15,'Inputs - Gas wholesale index'!J$2,FALSE)</f>
        <v>332991.45454545453</v>
      </c>
      <c r="K1048" s="12">
        <f>VLOOKUP($B1048,'Gas wholesale lookups'!$A$4:$L$15,'Inputs - Gas wholesale index'!K$2,FALSE)</f>
        <v>208526.18181818182</v>
      </c>
      <c r="L1048" s="12">
        <f>VLOOKUP($B1048,'Gas wholesale lookups'!$A$4:$L$15,'Inputs - Gas wholesale index'!L$2,FALSE)</f>
        <v>166168.27272727274</v>
      </c>
      <c r="M1048" s="12">
        <f>VLOOKUP($B1048,'Gas wholesale lookups'!$A$4:$L$15,'Inputs - Gas wholesale index'!M$2,FALSE)</f>
        <v>291847.5</v>
      </c>
      <c r="N1048" s="12">
        <f>VLOOKUP($B1048,'Gas wholesale lookups'!$A$4:$L$15,'Inputs - Gas wholesale index'!N$2,FALSE)</f>
        <v>332991.45454545453</v>
      </c>
      <c r="O1048" s="37">
        <f>VLOOKUP($B1048,'Gas wholesale lookups'!$A$4:$R$15,'Inputs - Gas wholesale index'!O$2,FALSE)</f>
        <v>0</v>
      </c>
      <c r="P1048" s="37">
        <f>VLOOKUP($B1048,'Gas wholesale lookups'!$A$4:$R$15,'Inputs - Gas wholesale index'!P$2,FALSE)</f>
        <v>0</v>
      </c>
      <c r="Q1048" s="37">
        <f>VLOOKUP($B1048,'Gas wholesale lookups'!$A$4:$R$15,'Inputs - Gas wholesale index'!Q$2,FALSE)</f>
        <v>1</v>
      </c>
      <c r="R1048" s="37">
        <f>VLOOKUP($B1048,'Gas wholesale lookups'!$A$4:$R$15,'Inputs - Gas wholesale index'!R$2,FALSE)</f>
        <v>1</v>
      </c>
      <c r="S1048" s="37">
        <f>VLOOKUP($B1048,'Gas wholesale lookups'!$A$4:$R$15,'Inputs - Gas wholesale index'!S$2,FALSE)</f>
        <v>1</v>
      </c>
      <c r="T1048" s="37">
        <f>VLOOKUP($B1048,'Gas wholesale lookups'!$A$4:$R$15,'Inputs - Gas wholesale index'!T$2,FALSE)</f>
        <v>1</v>
      </c>
      <c r="U1048" s="12">
        <f t="shared" si="306"/>
        <v>0</v>
      </c>
      <c r="V1048" s="12">
        <f t="shared" si="307"/>
        <v>0</v>
      </c>
      <c r="W1048" s="12">
        <f t="shared" si="308"/>
        <v>208526.18181818182</v>
      </c>
      <c r="X1048" s="12">
        <f t="shared" si="309"/>
        <v>166168.27272727274</v>
      </c>
      <c r="Y1048" s="12">
        <f t="shared" si="310"/>
        <v>291847.5</v>
      </c>
      <c r="Z1048" s="12">
        <f t="shared" si="311"/>
        <v>332991.45454545453</v>
      </c>
      <c r="AA1048" s="12">
        <f t="shared" si="312"/>
        <v>999533.40909090918</v>
      </c>
      <c r="AB1048" s="22">
        <f t="shared" si="313"/>
        <v>0</v>
      </c>
      <c r="AC1048" s="22">
        <f t="shared" si="314"/>
        <v>0</v>
      </c>
      <c r="AD1048" s="22">
        <f t="shared" si="315"/>
        <v>0</v>
      </c>
      <c r="AE1048" s="22">
        <f t="shared" si="316"/>
        <v>0</v>
      </c>
      <c r="AF1048" s="22">
        <f t="shared" si="317"/>
        <v>0</v>
      </c>
      <c r="AG1048" s="22">
        <f t="shared" si="318"/>
        <v>0</v>
      </c>
      <c r="AH1048" s="22">
        <f t="shared" si="319"/>
        <v>0</v>
      </c>
      <c r="AI1048" s="43" t="str">
        <f t="shared" si="320"/>
        <v>n/a</v>
      </c>
      <c r="AJ1048" s="167" t="str">
        <f t="shared" si="302"/>
        <v>2019-20 Summer</v>
      </c>
      <c r="AK1048" s="167" t="str">
        <f t="shared" si="303"/>
        <v>2018-19 Summer</v>
      </c>
      <c r="AL1048" s="127">
        <v>0</v>
      </c>
    </row>
    <row r="1049" spans="1:38">
      <c r="A1049" s="46">
        <v>43360</v>
      </c>
      <c r="B1049" s="13" t="str">
        <f t="shared" si="305"/>
        <v>Sep</v>
      </c>
      <c r="C1049" s="184"/>
      <c r="D1049" s="184"/>
      <c r="E1049" s="184"/>
      <c r="F1049" s="184"/>
      <c r="G1049" s="184"/>
      <c r="H1049" s="184"/>
      <c r="I1049" s="12">
        <f>VLOOKUP($B1049,'Gas wholesale lookups'!$A$4:$L$15,'Inputs - Gas wholesale index'!I$2,FALSE)</f>
        <v>291847.5</v>
      </c>
      <c r="J1049" s="12">
        <f>VLOOKUP($B1049,'Gas wholesale lookups'!$A$4:$L$15,'Inputs - Gas wholesale index'!J$2,FALSE)</f>
        <v>332991.45454545453</v>
      </c>
      <c r="K1049" s="12">
        <f>VLOOKUP($B1049,'Gas wholesale lookups'!$A$4:$L$15,'Inputs - Gas wholesale index'!K$2,FALSE)</f>
        <v>208526.18181818182</v>
      </c>
      <c r="L1049" s="12">
        <f>VLOOKUP($B1049,'Gas wholesale lookups'!$A$4:$L$15,'Inputs - Gas wholesale index'!L$2,FALSE)</f>
        <v>166168.27272727274</v>
      </c>
      <c r="M1049" s="12">
        <f>VLOOKUP($B1049,'Gas wholesale lookups'!$A$4:$L$15,'Inputs - Gas wholesale index'!M$2,FALSE)</f>
        <v>291847.5</v>
      </c>
      <c r="N1049" s="12">
        <f>VLOOKUP($B1049,'Gas wholesale lookups'!$A$4:$L$15,'Inputs - Gas wholesale index'!N$2,FALSE)</f>
        <v>332991.45454545453</v>
      </c>
      <c r="O1049" s="37">
        <f>VLOOKUP($B1049,'Gas wholesale lookups'!$A$4:$R$15,'Inputs - Gas wholesale index'!O$2,FALSE)</f>
        <v>0</v>
      </c>
      <c r="P1049" s="37">
        <f>VLOOKUP($B1049,'Gas wholesale lookups'!$A$4:$R$15,'Inputs - Gas wholesale index'!P$2,FALSE)</f>
        <v>0</v>
      </c>
      <c r="Q1049" s="37">
        <f>VLOOKUP($B1049,'Gas wholesale lookups'!$A$4:$R$15,'Inputs - Gas wholesale index'!Q$2,FALSE)</f>
        <v>1</v>
      </c>
      <c r="R1049" s="37">
        <f>VLOOKUP($B1049,'Gas wholesale lookups'!$A$4:$R$15,'Inputs - Gas wholesale index'!R$2,FALSE)</f>
        <v>1</v>
      </c>
      <c r="S1049" s="37">
        <f>VLOOKUP($B1049,'Gas wholesale lookups'!$A$4:$R$15,'Inputs - Gas wholesale index'!S$2,FALSE)</f>
        <v>1</v>
      </c>
      <c r="T1049" s="37">
        <f>VLOOKUP($B1049,'Gas wholesale lookups'!$A$4:$R$15,'Inputs - Gas wholesale index'!T$2,FALSE)</f>
        <v>1</v>
      </c>
      <c r="U1049" s="12">
        <f t="shared" si="306"/>
        <v>0</v>
      </c>
      <c r="V1049" s="12">
        <f t="shared" si="307"/>
        <v>0</v>
      </c>
      <c r="W1049" s="12">
        <f t="shared" si="308"/>
        <v>208526.18181818182</v>
      </c>
      <c r="X1049" s="12">
        <f t="shared" si="309"/>
        <v>166168.27272727274</v>
      </c>
      <c r="Y1049" s="12">
        <f t="shared" si="310"/>
        <v>291847.5</v>
      </c>
      <c r="Z1049" s="12">
        <f t="shared" si="311"/>
        <v>332991.45454545453</v>
      </c>
      <c r="AA1049" s="12">
        <f t="shared" si="312"/>
        <v>999533.40909090918</v>
      </c>
      <c r="AB1049" s="22">
        <f t="shared" si="313"/>
        <v>0</v>
      </c>
      <c r="AC1049" s="22">
        <f t="shared" si="314"/>
        <v>0</v>
      </c>
      <c r="AD1049" s="22">
        <f t="shared" si="315"/>
        <v>0</v>
      </c>
      <c r="AE1049" s="22">
        <f t="shared" si="316"/>
        <v>0</v>
      </c>
      <c r="AF1049" s="22">
        <f t="shared" si="317"/>
        <v>0</v>
      </c>
      <c r="AG1049" s="22">
        <f t="shared" si="318"/>
        <v>0</v>
      </c>
      <c r="AH1049" s="22">
        <f t="shared" si="319"/>
        <v>0</v>
      </c>
      <c r="AI1049" s="43" t="str">
        <f t="shared" si="320"/>
        <v>n/a</v>
      </c>
      <c r="AJ1049" s="167" t="str">
        <f t="shared" si="302"/>
        <v>2019-20 Summer</v>
      </c>
      <c r="AK1049" s="167" t="str">
        <f t="shared" si="303"/>
        <v>2018-19 Summer</v>
      </c>
      <c r="AL1049" s="127">
        <v>0</v>
      </c>
    </row>
    <row r="1050" spans="1:38">
      <c r="A1050" s="46">
        <v>43361</v>
      </c>
      <c r="B1050" s="13" t="str">
        <f t="shared" si="305"/>
        <v>Sep</v>
      </c>
      <c r="C1050" s="184"/>
      <c r="D1050" s="184"/>
      <c r="E1050" s="184"/>
      <c r="F1050" s="184"/>
      <c r="G1050" s="184"/>
      <c r="H1050" s="184"/>
      <c r="I1050" s="12">
        <f>VLOOKUP($B1050,'Gas wholesale lookups'!$A$4:$L$15,'Inputs - Gas wholesale index'!I$2,FALSE)</f>
        <v>291847.5</v>
      </c>
      <c r="J1050" s="12">
        <f>VLOOKUP($B1050,'Gas wholesale lookups'!$A$4:$L$15,'Inputs - Gas wholesale index'!J$2,FALSE)</f>
        <v>332991.45454545453</v>
      </c>
      <c r="K1050" s="12">
        <f>VLOOKUP($B1050,'Gas wholesale lookups'!$A$4:$L$15,'Inputs - Gas wholesale index'!K$2,FALSE)</f>
        <v>208526.18181818182</v>
      </c>
      <c r="L1050" s="12">
        <f>VLOOKUP($B1050,'Gas wholesale lookups'!$A$4:$L$15,'Inputs - Gas wholesale index'!L$2,FALSE)</f>
        <v>166168.27272727274</v>
      </c>
      <c r="M1050" s="12">
        <f>VLOOKUP($B1050,'Gas wholesale lookups'!$A$4:$L$15,'Inputs - Gas wholesale index'!M$2,FALSE)</f>
        <v>291847.5</v>
      </c>
      <c r="N1050" s="12">
        <f>VLOOKUP($B1050,'Gas wholesale lookups'!$A$4:$L$15,'Inputs - Gas wholesale index'!N$2,FALSE)</f>
        <v>332991.45454545453</v>
      </c>
      <c r="O1050" s="37">
        <f>VLOOKUP($B1050,'Gas wholesale lookups'!$A$4:$R$15,'Inputs - Gas wholesale index'!O$2,FALSE)</f>
        <v>0</v>
      </c>
      <c r="P1050" s="37">
        <f>VLOOKUP($B1050,'Gas wholesale lookups'!$A$4:$R$15,'Inputs - Gas wholesale index'!P$2,FALSE)</f>
        <v>0</v>
      </c>
      <c r="Q1050" s="37">
        <f>VLOOKUP($B1050,'Gas wholesale lookups'!$A$4:$R$15,'Inputs - Gas wholesale index'!Q$2,FALSE)</f>
        <v>1</v>
      </c>
      <c r="R1050" s="37">
        <f>VLOOKUP($B1050,'Gas wholesale lookups'!$A$4:$R$15,'Inputs - Gas wholesale index'!R$2,FALSE)</f>
        <v>1</v>
      </c>
      <c r="S1050" s="37">
        <f>VLOOKUP($B1050,'Gas wholesale lookups'!$A$4:$R$15,'Inputs - Gas wholesale index'!S$2,FALSE)</f>
        <v>1</v>
      </c>
      <c r="T1050" s="37">
        <f>VLOOKUP($B1050,'Gas wholesale lookups'!$A$4:$R$15,'Inputs - Gas wholesale index'!T$2,FALSE)</f>
        <v>1</v>
      </c>
      <c r="U1050" s="12">
        <f t="shared" si="306"/>
        <v>0</v>
      </c>
      <c r="V1050" s="12">
        <f t="shared" si="307"/>
        <v>0</v>
      </c>
      <c r="W1050" s="12">
        <f t="shared" si="308"/>
        <v>208526.18181818182</v>
      </c>
      <c r="X1050" s="12">
        <f t="shared" si="309"/>
        <v>166168.27272727274</v>
      </c>
      <c r="Y1050" s="12">
        <f t="shared" si="310"/>
        <v>291847.5</v>
      </c>
      <c r="Z1050" s="12">
        <f t="shared" si="311"/>
        <v>332991.45454545453</v>
      </c>
      <c r="AA1050" s="12">
        <f t="shared" si="312"/>
        <v>999533.40909090918</v>
      </c>
      <c r="AB1050" s="22">
        <f t="shared" si="313"/>
        <v>0</v>
      </c>
      <c r="AC1050" s="22">
        <f t="shared" si="314"/>
        <v>0</v>
      </c>
      <c r="AD1050" s="22">
        <f t="shared" si="315"/>
        <v>0</v>
      </c>
      <c r="AE1050" s="22">
        <f t="shared" si="316"/>
        <v>0</v>
      </c>
      <c r="AF1050" s="22">
        <f t="shared" si="317"/>
        <v>0</v>
      </c>
      <c r="AG1050" s="22">
        <f t="shared" si="318"/>
        <v>0</v>
      </c>
      <c r="AH1050" s="22">
        <f t="shared" si="319"/>
        <v>0</v>
      </c>
      <c r="AI1050" s="43" t="str">
        <f t="shared" si="320"/>
        <v>n/a</v>
      </c>
      <c r="AJ1050" s="167" t="str">
        <f t="shared" si="302"/>
        <v>2019-20 Summer</v>
      </c>
      <c r="AK1050" s="167" t="str">
        <f t="shared" si="303"/>
        <v>2018-19 Summer</v>
      </c>
      <c r="AL1050" s="127">
        <v>0</v>
      </c>
    </row>
    <row r="1051" spans="1:38">
      <c r="A1051" s="46">
        <v>43362</v>
      </c>
      <c r="B1051" s="13" t="str">
        <f t="shared" si="305"/>
        <v>Sep</v>
      </c>
      <c r="C1051" s="184"/>
      <c r="D1051" s="184"/>
      <c r="E1051" s="184"/>
      <c r="F1051" s="184"/>
      <c r="G1051" s="184"/>
      <c r="H1051" s="184"/>
      <c r="I1051" s="12">
        <f>VLOOKUP($B1051,'Gas wholesale lookups'!$A$4:$L$15,'Inputs - Gas wholesale index'!I$2,FALSE)</f>
        <v>291847.5</v>
      </c>
      <c r="J1051" s="12">
        <f>VLOOKUP($B1051,'Gas wholesale lookups'!$A$4:$L$15,'Inputs - Gas wholesale index'!J$2,FALSE)</f>
        <v>332991.45454545453</v>
      </c>
      <c r="K1051" s="12">
        <f>VLOOKUP($B1051,'Gas wholesale lookups'!$A$4:$L$15,'Inputs - Gas wholesale index'!K$2,FALSE)</f>
        <v>208526.18181818182</v>
      </c>
      <c r="L1051" s="12">
        <f>VLOOKUP($B1051,'Gas wholesale lookups'!$A$4:$L$15,'Inputs - Gas wholesale index'!L$2,FALSE)</f>
        <v>166168.27272727274</v>
      </c>
      <c r="M1051" s="12">
        <f>VLOOKUP($B1051,'Gas wholesale lookups'!$A$4:$L$15,'Inputs - Gas wholesale index'!M$2,FALSE)</f>
        <v>291847.5</v>
      </c>
      <c r="N1051" s="12">
        <f>VLOOKUP($B1051,'Gas wholesale lookups'!$A$4:$L$15,'Inputs - Gas wholesale index'!N$2,FALSE)</f>
        <v>332991.45454545453</v>
      </c>
      <c r="O1051" s="37">
        <f>VLOOKUP($B1051,'Gas wholesale lookups'!$A$4:$R$15,'Inputs - Gas wholesale index'!O$2,FALSE)</f>
        <v>0</v>
      </c>
      <c r="P1051" s="37">
        <f>VLOOKUP($B1051,'Gas wholesale lookups'!$A$4:$R$15,'Inputs - Gas wholesale index'!P$2,FALSE)</f>
        <v>0</v>
      </c>
      <c r="Q1051" s="37">
        <f>VLOOKUP($B1051,'Gas wholesale lookups'!$A$4:$R$15,'Inputs - Gas wholesale index'!Q$2,FALSE)</f>
        <v>1</v>
      </c>
      <c r="R1051" s="37">
        <f>VLOOKUP($B1051,'Gas wholesale lookups'!$A$4:$R$15,'Inputs - Gas wholesale index'!R$2,FALSE)</f>
        <v>1</v>
      </c>
      <c r="S1051" s="37">
        <f>VLOOKUP($B1051,'Gas wholesale lookups'!$A$4:$R$15,'Inputs - Gas wholesale index'!S$2,FALSE)</f>
        <v>1</v>
      </c>
      <c r="T1051" s="37">
        <f>VLOOKUP($B1051,'Gas wholesale lookups'!$A$4:$R$15,'Inputs - Gas wholesale index'!T$2,FALSE)</f>
        <v>1</v>
      </c>
      <c r="U1051" s="12">
        <f t="shared" si="306"/>
        <v>0</v>
      </c>
      <c r="V1051" s="12">
        <f t="shared" si="307"/>
        <v>0</v>
      </c>
      <c r="W1051" s="12">
        <f t="shared" si="308"/>
        <v>208526.18181818182</v>
      </c>
      <c r="X1051" s="12">
        <f t="shared" si="309"/>
        <v>166168.27272727274</v>
      </c>
      <c r="Y1051" s="12">
        <f t="shared" si="310"/>
        <v>291847.5</v>
      </c>
      <c r="Z1051" s="12">
        <f t="shared" si="311"/>
        <v>332991.45454545453</v>
      </c>
      <c r="AA1051" s="12">
        <f t="shared" si="312"/>
        <v>999533.40909090918</v>
      </c>
      <c r="AB1051" s="22">
        <f t="shared" si="313"/>
        <v>0</v>
      </c>
      <c r="AC1051" s="22">
        <f t="shared" si="314"/>
        <v>0</v>
      </c>
      <c r="AD1051" s="22">
        <f t="shared" si="315"/>
        <v>0</v>
      </c>
      <c r="AE1051" s="22">
        <f t="shared" si="316"/>
        <v>0</v>
      </c>
      <c r="AF1051" s="22">
        <f t="shared" si="317"/>
        <v>0</v>
      </c>
      <c r="AG1051" s="22">
        <f t="shared" si="318"/>
        <v>0</v>
      </c>
      <c r="AH1051" s="22">
        <f t="shared" si="319"/>
        <v>0</v>
      </c>
      <c r="AI1051" s="43" t="str">
        <f t="shared" si="320"/>
        <v>n/a</v>
      </c>
      <c r="AJ1051" s="167" t="str">
        <f t="shared" si="302"/>
        <v>2019-20 Summer</v>
      </c>
      <c r="AK1051" s="167" t="str">
        <f t="shared" si="303"/>
        <v>2018-19 Summer</v>
      </c>
      <c r="AL1051" s="127">
        <v>0</v>
      </c>
    </row>
    <row r="1052" spans="1:38">
      <c r="A1052" s="46">
        <v>43363</v>
      </c>
      <c r="B1052" s="13" t="str">
        <f t="shared" si="305"/>
        <v>Sep</v>
      </c>
      <c r="C1052" s="184"/>
      <c r="D1052" s="184"/>
      <c r="E1052" s="184"/>
      <c r="F1052" s="184"/>
      <c r="G1052" s="184"/>
      <c r="H1052" s="184"/>
      <c r="I1052" s="12">
        <f>VLOOKUP($B1052,'Gas wholesale lookups'!$A$4:$L$15,'Inputs - Gas wholesale index'!I$2,FALSE)</f>
        <v>291847.5</v>
      </c>
      <c r="J1052" s="12">
        <f>VLOOKUP($B1052,'Gas wholesale lookups'!$A$4:$L$15,'Inputs - Gas wholesale index'!J$2,FALSE)</f>
        <v>332991.45454545453</v>
      </c>
      <c r="K1052" s="12">
        <f>VLOOKUP($B1052,'Gas wholesale lookups'!$A$4:$L$15,'Inputs - Gas wholesale index'!K$2,FALSE)</f>
        <v>208526.18181818182</v>
      </c>
      <c r="L1052" s="12">
        <f>VLOOKUP($B1052,'Gas wholesale lookups'!$A$4:$L$15,'Inputs - Gas wholesale index'!L$2,FALSE)</f>
        <v>166168.27272727274</v>
      </c>
      <c r="M1052" s="12">
        <f>VLOOKUP($B1052,'Gas wholesale lookups'!$A$4:$L$15,'Inputs - Gas wholesale index'!M$2,FALSE)</f>
        <v>291847.5</v>
      </c>
      <c r="N1052" s="12">
        <f>VLOOKUP($B1052,'Gas wholesale lookups'!$A$4:$L$15,'Inputs - Gas wholesale index'!N$2,FALSE)</f>
        <v>332991.45454545453</v>
      </c>
      <c r="O1052" s="37">
        <f>VLOOKUP($B1052,'Gas wholesale lookups'!$A$4:$R$15,'Inputs - Gas wholesale index'!O$2,FALSE)</f>
        <v>0</v>
      </c>
      <c r="P1052" s="37">
        <f>VLOOKUP($B1052,'Gas wholesale lookups'!$A$4:$R$15,'Inputs - Gas wholesale index'!P$2,FALSE)</f>
        <v>0</v>
      </c>
      <c r="Q1052" s="37">
        <f>VLOOKUP($B1052,'Gas wholesale lookups'!$A$4:$R$15,'Inputs - Gas wholesale index'!Q$2,FALSE)</f>
        <v>1</v>
      </c>
      <c r="R1052" s="37">
        <f>VLOOKUP($B1052,'Gas wholesale lookups'!$A$4:$R$15,'Inputs - Gas wholesale index'!R$2,FALSE)</f>
        <v>1</v>
      </c>
      <c r="S1052" s="37">
        <f>VLOOKUP($B1052,'Gas wholesale lookups'!$A$4:$R$15,'Inputs - Gas wholesale index'!S$2,FALSE)</f>
        <v>1</v>
      </c>
      <c r="T1052" s="37">
        <f>VLOOKUP($B1052,'Gas wholesale lookups'!$A$4:$R$15,'Inputs - Gas wholesale index'!T$2,FALSE)</f>
        <v>1</v>
      </c>
      <c r="U1052" s="12">
        <f t="shared" si="306"/>
        <v>0</v>
      </c>
      <c r="V1052" s="12">
        <f t="shared" si="307"/>
        <v>0</v>
      </c>
      <c r="W1052" s="12">
        <f t="shared" si="308"/>
        <v>208526.18181818182</v>
      </c>
      <c r="X1052" s="12">
        <f t="shared" si="309"/>
        <v>166168.27272727274</v>
      </c>
      <c r="Y1052" s="12">
        <f t="shared" si="310"/>
        <v>291847.5</v>
      </c>
      <c r="Z1052" s="12">
        <f t="shared" si="311"/>
        <v>332991.45454545453</v>
      </c>
      <c r="AA1052" s="12">
        <f t="shared" si="312"/>
        <v>999533.40909090918</v>
      </c>
      <c r="AB1052" s="22">
        <f t="shared" si="313"/>
        <v>0</v>
      </c>
      <c r="AC1052" s="22">
        <f t="shared" si="314"/>
        <v>0</v>
      </c>
      <c r="AD1052" s="22">
        <f t="shared" si="315"/>
        <v>0</v>
      </c>
      <c r="AE1052" s="22">
        <f t="shared" si="316"/>
        <v>0</v>
      </c>
      <c r="AF1052" s="22">
        <f t="shared" si="317"/>
        <v>0</v>
      </c>
      <c r="AG1052" s="22">
        <f t="shared" si="318"/>
        <v>0</v>
      </c>
      <c r="AH1052" s="22">
        <f t="shared" si="319"/>
        <v>0</v>
      </c>
      <c r="AI1052" s="43" t="str">
        <f t="shared" si="320"/>
        <v>n/a</v>
      </c>
      <c r="AJ1052" s="167" t="str">
        <f t="shared" si="302"/>
        <v>2019-20 Summer</v>
      </c>
      <c r="AK1052" s="167" t="str">
        <f t="shared" si="303"/>
        <v>2018-19 Summer</v>
      </c>
      <c r="AL1052" s="127">
        <v>0</v>
      </c>
    </row>
    <row r="1053" spans="1:38">
      <c r="A1053" s="46">
        <v>43364</v>
      </c>
      <c r="B1053" s="13" t="str">
        <f t="shared" si="305"/>
        <v>Sep</v>
      </c>
      <c r="C1053" s="184"/>
      <c r="D1053" s="184"/>
      <c r="E1053" s="184"/>
      <c r="F1053" s="184"/>
      <c r="G1053" s="184"/>
      <c r="H1053" s="184"/>
      <c r="I1053" s="12">
        <f>VLOOKUP($B1053,'Gas wholesale lookups'!$A$4:$L$15,'Inputs - Gas wholesale index'!I$2,FALSE)</f>
        <v>291847.5</v>
      </c>
      <c r="J1053" s="12">
        <f>VLOOKUP($B1053,'Gas wholesale lookups'!$A$4:$L$15,'Inputs - Gas wholesale index'!J$2,FALSE)</f>
        <v>332991.45454545453</v>
      </c>
      <c r="K1053" s="12">
        <f>VLOOKUP($B1053,'Gas wholesale lookups'!$A$4:$L$15,'Inputs - Gas wholesale index'!K$2,FALSE)</f>
        <v>208526.18181818182</v>
      </c>
      <c r="L1053" s="12">
        <f>VLOOKUP($B1053,'Gas wholesale lookups'!$A$4:$L$15,'Inputs - Gas wholesale index'!L$2,FALSE)</f>
        <v>166168.27272727274</v>
      </c>
      <c r="M1053" s="12">
        <f>VLOOKUP($B1053,'Gas wholesale lookups'!$A$4:$L$15,'Inputs - Gas wholesale index'!M$2,FALSE)</f>
        <v>291847.5</v>
      </c>
      <c r="N1053" s="12">
        <f>VLOOKUP($B1053,'Gas wholesale lookups'!$A$4:$L$15,'Inputs - Gas wholesale index'!N$2,FALSE)</f>
        <v>332991.45454545453</v>
      </c>
      <c r="O1053" s="37">
        <f>VLOOKUP($B1053,'Gas wholesale lookups'!$A$4:$R$15,'Inputs - Gas wholesale index'!O$2,FALSE)</f>
        <v>0</v>
      </c>
      <c r="P1053" s="37">
        <f>VLOOKUP($B1053,'Gas wholesale lookups'!$A$4:$R$15,'Inputs - Gas wholesale index'!P$2,FALSE)</f>
        <v>0</v>
      </c>
      <c r="Q1053" s="37">
        <f>VLOOKUP($B1053,'Gas wholesale lookups'!$A$4:$R$15,'Inputs - Gas wholesale index'!Q$2,FALSE)</f>
        <v>1</v>
      </c>
      <c r="R1053" s="37">
        <f>VLOOKUP($B1053,'Gas wholesale lookups'!$A$4:$R$15,'Inputs - Gas wholesale index'!R$2,FALSE)</f>
        <v>1</v>
      </c>
      <c r="S1053" s="37">
        <f>VLOOKUP($B1053,'Gas wholesale lookups'!$A$4:$R$15,'Inputs - Gas wholesale index'!S$2,FALSE)</f>
        <v>1</v>
      </c>
      <c r="T1053" s="37">
        <f>VLOOKUP($B1053,'Gas wholesale lookups'!$A$4:$R$15,'Inputs - Gas wholesale index'!T$2,FALSE)</f>
        <v>1</v>
      </c>
      <c r="U1053" s="12">
        <f t="shared" si="306"/>
        <v>0</v>
      </c>
      <c r="V1053" s="12">
        <f t="shared" si="307"/>
        <v>0</v>
      </c>
      <c r="W1053" s="12">
        <f t="shared" si="308"/>
        <v>208526.18181818182</v>
      </c>
      <c r="X1053" s="12">
        <f t="shared" si="309"/>
        <v>166168.27272727274</v>
      </c>
      <c r="Y1053" s="12">
        <f t="shared" si="310"/>
        <v>291847.5</v>
      </c>
      <c r="Z1053" s="12">
        <f t="shared" si="311"/>
        <v>332991.45454545453</v>
      </c>
      <c r="AA1053" s="12">
        <f t="shared" si="312"/>
        <v>999533.40909090918</v>
      </c>
      <c r="AB1053" s="22">
        <f t="shared" si="313"/>
        <v>0</v>
      </c>
      <c r="AC1053" s="22">
        <f t="shared" si="314"/>
        <v>0</v>
      </c>
      <c r="AD1053" s="22">
        <f t="shared" si="315"/>
        <v>0</v>
      </c>
      <c r="AE1053" s="22">
        <f t="shared" si="316"/>
        <v>0</v>
      </c>
      <c r="AF1053" s="22">
        <f t="shared" si="317"/>
        <v>0</v>
      </c>
      <c r="AG1053" s="22">
        <f t="shared" si="318"/>
        <v>0</v>
      </c>
      <c r="AH1053" s="22">
        <f t="shared" si="319"/>
        <v>0</v>
      </c>
      <c r="AI1053" s="43" t="str">
        <f t="shared" si="320"/>
        <v>n/a</v>
      </c>
      <c r="AJ1053" s="167" t="str">
        <f t="shared" si="302"/>
        <v>2019-20 Summer</v>
      </c>
      <c r="AK1053" s="167" t="str">
        <f t="shared" si="303"/>
        <v>2018-19 Summer</v>
      </c>
      <c r="AL1053" s="127">
        <v>0</v>
      </c>
    </row>
    <row r="1054" spans="1:38">
      <c r="A1054" s="46">
        <v>43367</v>
      </c>
      <c r="B1054" s="13" t="str">
        <f t="shared" si="305"/>
        <v>Sep</v>
      </c>
      <c r="C1054" s="184"/>
      <c r="D1054" s="184"/>
      <c r="E1054" s="184"/>
      <c r="F1054" s="184"/>
      <c r="G1054" s="184"/>
      <c r="H1054" s="184"/>
      <c r="I1054" s="12">
        <f>VLOOKUP($B1054,'Gas wholesale lookups'!$A$4:$L$15,'Inputs - Gas wholesale index'!I$2,FALSE)</f>
        <v>291847.5</v>
      </c>
      <c r="J1054" s="12">
        <f>VLOOKUP($B1054,'Gas wholesale lookups'!$A$4:$L$15,'Inputs - Gas wholesale index'!J$2,FALSE)</f>
        <v>332991.45454545453</v>
      </c>
      <c r="K1054" s="12">
        <f>VLOOKUP($B1054,'Gas wholesale lookups'!$A$4:$L$15,'Inputs - Gas wholesale index'!K$2,FALSE)</f>
        <v>208526.18181818182</v>
      </c>
      <c r="L1054" s="12">
        <f>VLOOKUP($B1054,'Gas wholesale lookups'!$A$4:$L$15,'Inputs - Gas wholesale index'!L$2,FALSE)</f>
        <v>166168.27272727274</v>
      </c>
      <c r="M1054" s="12">
        <f>VLOOKUP($B1054,'Gas wholesale lookups'!$A$4:$L$15,'Inputs - Gas wholesale index'!M$2,FALSE)</f>
        <v>291847.5</v>
      </c>
      <c r="N1054" s="12">
        <f>VLOOKUP($B1054,'Gas wholesale lookups'!$A$4:$L$15,'Inputs - Gas wholesale index'!N$2,FALSE)</f>
        <v>332991.45454545453</v>
      </c>
      <c r="O1054" s="37">
        <f>VLOOKUP($B1054,'Gas wholesale lookups'!$A$4:$R$15,'Inputs - Gas wholesale index'!O$2,FALSE)</f>
        <v>0</v>
      </c>
      <c r="P1054" s="37">
        <f>VLOOKUP($B1054,'Gas wholesale lookups'!$A$4:$R$15,'Inputs - Gas wholesale index'!P$2,FALSE)</f>
        <v>0</v>
      </c>
      <c r="Q1054" s="37">
        <f>VLOOKUP($B1054,'Gas wholesale lookups'!$A$4:$R$15,'Inputs - Gas wholesale index'!Q$2,FALSE)</f>
        <v>1</v>
      </c>
      <c r="R1054" s="37">
        <f>VLOOKUP($B1054,'Gas wholesale lookups'!$A$4:$R$15,'Inputs - Gas wholesale index'!R$2,FALSE)</f>
        <v>1</v>
      </c>
      <c r="S1054" s="37">
        <f>VLOOKUP($B1054,'Gas wholesale lookups'!$A$4:$R$15,'Inputs - Gas wholesale index'!S$2,FALSE)</f>
        <v>1</v>
      </c>
      <c r="T1054" s="37">
        <f>VLOOKUP($B1054,'Gas wholesale lookups'!$A$4:$R$15,'Inputs - Gas wholesale index'!T$2,FALSE)</f>
        <v>1</v>
      </c>
      <c r="U1054" s="12">
        <f t="shared" si="306"/>
        <v>0</v>
      </c>
      <c r="V1054" s="12">
        <f t="shared" si="307"/>
        <v>0</v>
      </c>
      <c r="W1054" s="12">
        <f t="shared" si="308"/>
        <v>208526.18181818182</v>
      </c>
      <c r="X1054" s="12">
        <f t="shared" si="309"/>
        <v>166168.27272727274</v>
      </c>
      <c r="Y1054" s="12">
        <f t="shared" si="310"/>
        <v>291847.5</v>
      </c>
      <c r="Z1054" s="12">
        <f t="shared" si="311"/>
        <v>332991.45454545453</v>
      </c>
      <c r="AA1054" s="12">
        <f t="shared" si="312"/>
        <v>999533.40909090918</v>
      </c>
      <c r="AB1054" s="22">
        <f t="shared" si="313"/>
        <v>0</v>
      </c>
      <c r="AC1054" s="22">
        <f t="shared" si="314"/>
        <v>0</v>
      </c>
      <c r="AD1054" s="22">
        <f t="shared" si="315"/>
        <v>0</v>
      </c>
      <c r="AE1054" s="22">
        <f t="shared" si="316"/>
        <v>0</v>
      </c>
      <c r="AF1054" s="22">
        <f t="shared" si="317"/>
        <v>0</v>
      </c>
      <c r="AG1054" s="22">
        <f t="shared" si="318"/>
        <v>0</v>
      </c>
      <c r="AH1054" s="22">
        <f t="shared" si="319"/>
        <v>0</v>
      </c>
      <c r="AI1054" s="43" t="str">
        <f t="shared" si="320"/>
        <v>n/a</v>
      </c>
      <c r="AJ1054" s="167" t="str">
        <f t="shared" si="302"/>
        <v>2019-20 Summer</v>
      </c>
      <c r="AK1054" s="167" t="str">
        <f t="shared" si="303"/>
        <v>2018-19 Summer</v>
      </c>
      <c r="AL1054" s="127">
        <v>0</v>
      </c>
    </row>
    <row r="1055" spans="1:38">
      <c r="A1055" s="46">
        <v>43368</v>
      </c>
      <c r="B1055" s="13" t="str">
        <f t="shared" si="305"/>
        <v>Sep</v>
      </c>
      <c r="C1055" s="184"/>
      <c r="D1055" s="184"/>
      <c r="E1055" s="184"/>
      <c r="F1055" s="184"/>
      <c r="G1055" s="184"/>
      <c r="H1055" s="184"/>
      <c r="I1055" s="12">
        <f>VLOOKUP($B1055,'Gas wholesale lookups'!$A$4:$L$15,'Inputs - Gas wholesale index'!I$2,FALSE)</f>
        <v>291847.5</v>
      </c>
      <c r="J1055" s="12">
        <f>VLOOKUP($B1055,'Gas wholesale lookups'!$A$4:$L$15,'Inputs - Gas wholesale index'!J$2,FALSE)</f>
        <v>332991.45454545453</v>
      </c>
      <c r="K1055" s="12">
        <f>VLOOKUP($B1055,'Gas wholesale lookups'!$A$4:$L$15,'Inputs - Gas wholesale index'!K$2,FALSE)</f>
        <v>208526.18181818182</v>
      </c>
      <c r="L1055" s="12">
        <f>VLOOKUP($B1055,'Gas wholesale lookups'!$A$4:$L$15,'Inputs - Gas wholesale index'!L$2,FALSE)</f>
        <v>166168.27272727274</v>
      </c>
      <c r="M1055" s="12">
        <f>VLOOKUP($B1055,'Gas wholesale lookups'!$A$4:$L$15,'Inputs - Gas wholesale index'!M$2,FALSE)</f>
        <v>291847.5</v>
      </c>
      <c r="N1055" s="12">
        <f>VLOOKUP($B1055,'Gas wholesale lookups'!$A$4:$L$15,'Inputs - Gas wholesale index'!N$2,FALSE)</f>
        <v>332991.45454545453</v>
      </c>
      <c r="O1055" s="37">
        <f>VLOOKUP($B1055,'Gas wholesale lookups'!$A$4:$R$15,'Inputs - Gas wholesale index'!O$2,FALSE)</f>
        <v>0</v>
      </c>
      <c r="P1055" s="37">
        <f>VLOOKUP($B1055,'Gas wholesale lookups'!$A$4:$R$15,'Inputs - Gas wholesale index'!P$2,FALSE)</f>
        <v>0</v>
      </c>
      <c r="Q1055" s="37">
        <f>VLOOKUP($B1055,'Gas wholesale lookups'!$A$4:$R$15,'Inputs - Gas wholesale index'!Q$2,FALSE)</f>
        <v>1</v>
      </c>
      <c r="R1055" s="37">
        <f>VLOOKUP($B1055,'Gas wholesale lookups'!$A$4:$R$15,'Inputs - Gas wholesale index'!R$2,FALSE)</f>
        <v>1</v>
      </c>
      <c r="S1055" s="37">
        <f>VLOOKUP($B1055,'Gas wholesale lookups'!$A$4:$R$15,'Inputs - Gas wholesale index'!S$2,FALSE)</f>
        <v>1</v>
      </c>
      <c r="T1055" s="37">
        <f>VLOOKUP($B1055,'Gas wholesale lookups'!$A$4:$R$15,'Inputs - Gas wholesale index'!T$2,FALSE)</f>
        <v>1</v>
      </c>
      <c r="U1055" s="12">
        <f t="shared" si="306"/>
        <v>0</v>
      </c>
      <c r="V1055" s="12">
        <f t="shared" si="307"/>
        <v>0</v>
      </c>
      <c r="W1055" s="12">
        <f t="shared" si="308"/>
        <v>208526.18181818182</v>
      </c>
      <c r="X1055" s="12">
        <f t="shared" si="309"/>
        <v>166168.27272727274</v>
      </c>
      <c r="Y1055" s="12">
        <f t="shared" si="310"/>
        <v>291847.5</v>
      </c>
      <c r="Z1055" s="12">
        <f t="shared" si="311"/>
        <v>332991.45454545453</v>
      </c>
      <c r="AA1055" s="12">
        <f t="shared" si="312"/>
        <v>999533.40909090918</v>
      </c>
      <c r="AB1055" s="22">
        <f t="shared" si="313"/>
        <v>0</v>
      </c>
      <c r="AC1055" s="22">
        <f t="shared" si="314"/>
        <v>0</v>
      </c>
      <c r="AD1055" s="22">
        <f t="shared" si="315"/>
        <v>0</v>
      </c>
      <c r="AE1055" s="22">
        <f t="shared" si="316"/>
        <v>0</v>
      </c>
      <c r="AF1055" s="22">
        <f t="shared" si="317"/>
        <v>0</v>
      </c>
      <c r="AG1055" s="22">
        <f t="shared" si="318"/>
        <v>0</v>
      </c>
      <c r="AH1055" s="22">
        <f t="shared" si="319"/>
        <v>0</v>
      </c>
      <c r="AI1055" s="43" t="str">
        <f t="shared" si="320"/>
        <v>n/a</v>
      </c>
      <c r="AJ1055" s="167" t="str">
        <f t="shared" si="302"/>
        <v>2019-20 Summer</v>
      </c>
      <c r="AK1055" s="167" t="str">
        <f t="shared" si="303"/>
        <v>2018-19 Summer</v>
      </c>
      <c r="AL1055" s="127">
        <v>0</v>
      </c>
    </row>
    <row r="1056" spans="1:38">
      <c r="A1056" s="46">
        <v>43369</v>
      </c>
      <c r="B1056" s="13" t="str">
        <f t="shared" si="305"/>
        <v>Sep</v>
      </c>
      <c r="C1056" s="184"/>
      <c r="D1056" s="184"/>
      <c r="E1056" s="184"/>
      <c r="F1056" s="184"/>
      <c r="G1056" s="184"/>
      <c r="H1056" s="184"/>
      <c r="I1056" s="12">
        <f>VLOOKUP($B1056,'Gas wholesale lookups'!$A$4:$L$15,'Inputs - Gas wholesale index'!I$2,FALSE)</f>
        <v>291847.5</v>
      </c>
      <c r="J1056" s="12">
        <f>VLOOKUP($B1056,'Gas wholesale lookups'!$A$4:$L$15,'Inputs - Gas wholesale index'!J$2,FALSE)</f>
        <v>332991.45454545453</v>
      </c>
      <c r="K1056" s="12">
        <f>VLOOKUP($B1056,'Gas wholesale lookups'!$A$4:$L$15,'Inputs - Gas wholesale index'!K$2,FALSE)</f>
        <v>208526.18181818182</v>
      </c>
      <c r="L1056" s="12">
        <f>VLOOKUP($B1056,'Gas wholesale lookups'!$A$4:$L$15,'Inputs - Gas wholesale index'!L$2,FALSE)</f>
        <v>166168.27272727274</v>
      </c>
      <c r="M1056" s="12">
        <f>VLOOKUP($B1056,'Gas wholesale lookups'!$A$4:$L$15,'Inputs - Gas wholesale index'!M$2,FALSE)</f>
        <v>291847.5</v>
      </c>
      <c r="N1056" s="12">
        <f>VLOOKUP($B1056,'Gas wholesale lookups'!$A$4:$L$15,'Inputs - Gas wholesale index'!N$2,FALSE)</f>
        <v>332991.45454545453</v>
      </c>
      <c r="O1056" s="37">
        <f>VLOOKUP($B1056,'Gas wholesale lookups'!$A$4:$R$15,'Inputs - Gas wholesale index'!O$2,FALSE)</f>
        <v>0</v>
      </c>
      <c r="P1056" s="37">
        <f>VLOOKUP($B1056,'Gas wholesale lookups'!$A$4:$R$15,'Inputs - Gas wholesale index'!P$2,FALSE)</f>
        <v>0</v>
      </c>
      <c r="Q1056" s="37">
        <f>VLOOKUP($B1056,'Gas wholesale lookups'!$A$4:$R$15,'Inputs - Gas wholesale index'!Q$2,FALSE)</f>
        <v>1</v>
      </c>
      <c r="R1056" s="37">
        <f>VLOOKUP($B1056,'Gas wholesale lookups'!$A$4:$R$15,'Inputs - Gas wholesale index'!R$2,FALSE)</f>
        <v>1</v>
      </c>
      <c r="S1056" s="37">
        <f>VLOOKUP($B1056,'Gas wholesale lookups'!$A$4:$R$15,'Inputs - Gas wholesale index'!S$2,FALSE)</f>
        <v>1</v>
      </c>
      <c r="T1056" s="37">
        <f>VLOOKUP($B1056,'Gas wholesale lookups'!$A$4:$R$15,'Inputs - Gas wholesale index'!T$2,FALSE)</f>
        <v>1</v>
      </c>
      <c r="U1056" s="12">
        <f t="shared" si="306"/>
        <v>0</v>
      </c>
      <c r="V1056" s="12">
        <f t="shared" si="307"/>
        <v>0</v>
      </c>
      <c r="W1056" s="12">
        <f t="shared" si="308"/>
        <v>208526.18181818182</v>
      </c>
      <c r="X1056" s="12">
        <f t="shared" si="309"/>
        <v>166168.27272727274</v>
      </c>
      <c r="Y1056" s="12">
        <f t="shared" si="310"/>
        <v>291847.5</v>
      </c>
      <c r="Z1056" s="12">
        <f t="shared" si="311"/>
        <v>332991.45454545453</v>
      </c>
      <c r="AA1056" s="12">
        <f t="shared" si="312"/>
        <v>999533.40909090918</v>
      </c>
      <c r="AB1056" s="22">
        <f t="shared" si="313"/>
        <v>0</v>
      </c>
      <c r="AC1056" s="22">
        <f t="shared" si="314"/>
        <v>0</v>
      </c>
      <c r="AD1056" s="22">
        <f t="shared" si="315"/>
        <v>0</v>
      </c>
      <c r="AE1056" s="22">
        <f t="shared" si="316"/>
        <v>0</v>
      </c>
      <c r="AF1056" s="22">
        <f t="shared" si="317"/>
        <v>0</v>
      </c>
      <c r="AG1056" s="22">
        <f t="shared" si="318"/>
        <v>0</v>
      </c>
      <c r="AH1056" s="22">
        <f t="shared" si="319"/>
        <v>0</v>
      </c>
      <c r="AI1056" s="43" t="str">
        <f t="shared" si="320"/>
        <v>n/a</v>
      </c>
      <c r="AJ1056" s="167" t="str">
        <f t="shared" si="302"/>
        <v>2019-20 Summer</v>
      </c>
      <c r="AK1056" s="167" t="str">
        <f t="shared" si="303"/>
        <v>2018-19 Summer</v>
      </c>
      <c r="AL1056" s="127">
        <v>0</v>
      </c>
    </row>
    <row r="1057" spans="1:38">
      <c r="A1057" s="46">
        <v>43370</v>
      </c>
      <c r="B1057" s="13" t="str">
        <f t="shared" si="305"/>
        <v>Sep</v>
      </c>
      <c r="C1057" s="184"/>
      <c r="D1057" s="184"/>
      <c r="E1057" s="184"/>
      <c r="F1057" s="184"/>
      <c r="G1057" s="184"/>
      <c r="H1057" s="184"/>
      <c r="I1057" s="12">
        <f>VLOOKUP($B1057,'Gas wholesale lookups'!$A$4:$L$15,'Inputs - Gas wholesale index'!I$2,FALSE)</f>
        <v>291847.5</v>
      </c>
      <c r="J1057" s="12">
        <f>VLOOKUP($B1057,'Gas wholesale lookups'!$A$4:$L$15,'Inputs - Gas wholesale index'!J$2,FALSE)</f>
        <v>332991.45454545453</v>
      </c>
      <c r="K1057" s="12">
        <f>VLOOKUP($B1057,'Gas wholesale lookups'!$A$4:$L$15,'Inputs - Gas wholesale index'!K$2,FALSE)</f>
        <v>208526.18181818182</v>
      </c>
      <c r="L1057" s="12">
        <f>VLOOKUP($B1057,'Gas wholesale lookups'!$A$4:$L$15,'Inputs - Gas wholesale index'!L$2,FALSE)</f>
        <v>166168.27272727274</v>
      </c>
      <c r="M1057" s="12">
        <f>VLOOKUP($B1057,'Gas wholesale lookups'!$A$4:$L$15,'Inputs - Gas wholesale index'!M$2,FALSE)</f>
        <v>291847.5</v>
      </c>
      <c r="N1057" s="12">
        <f>VLOOKUP($B1057,'Gas wholesale lookups'!$A$4:$L$15,'Inputs - Gas wholesale index'!N$2,FALSE)</f>
        <v>332991.45454545453</v>
      </c>
      <c r="O1057" s="37">
        <f>VLOOKUP($B1057,'Gas wholesale lookups'!$A$4:$R$15,'Inputs - Gas wholesale index'!O$2,FALSE)</f>
        <v>0</v>
      </c>
      <c r="P1057" s="37">
        <f>VLOOKUP($B1057,'Gas wholesale lookups'!$A$4:$R$15,'Inputs - Gas wholesale index'!P$2,FALSE)</f>
        <v>0</v>
      </c>
      <c r="Q1057" s="37">
        <f>VLOOKUP($B1057,'Gas wholesale lookups'!$A$4:$R$15,'Inputs - Gas wholesale index'!Q$2,FALSE)</f>
        <v>1</v>
      </c>
      <c r="R1057" s="37">
        <f>VLOOKUP($B1057,'Gas wholesale lookups'!$A$4:$R$15,'Inputs - Gas wholesale index'!R$2,FALSE)</f>
        <v>1</v>
      </c>
      <c r="S1057" s="37">
        <f>VLOOKUP($B1057,'Gas wholesale lookups'!$A$4:$R$15,'Inputs - Gas wholesale index'!S$2,FALSE)</f>
        <v>1</v>
      </c>
      <c r="T1057" s="37">
        <f>VLOOKUP($B1057,'Gas wholesale lookups'!$A$4:$R$15,'Inputs - Gas wholesale index'!T$2,FALSE)</f>
        <v>1</v>
      </c>
      <c r="U1057" s="12">
        <f t="shared" si="306"/>
        <v>0</v>
      </c>
      <c r="V1057" s="12">
        <f t="shared" si="307"/>
        <v>0</v>
      </c>
      <c r="W1057" s="12">
        <f t="shared" si="308"/>
        <v>208526.18181818182</v>
      </c>
      <c r="X1057" s="12">
        <f t="shared" si="309"/>
        <v>166168.27272727274</v>
      </c>
      <c r="Y1057" s="12">
        <f t="shared" si="310"/>
        <v>291847.5</v>
      </c>
      <c r="Z1057" s="12">
        <f t="shared" si="311"/>
        <v>332991.45454545453</v>
      </c>
      <c r="AA1057" s="12">
        <f t="shared" si="312"/>
        <v>999533.40909090918</v>
      </c>
      <c r="AB1057" s="22">
        <f t="shared" si="313"/>
        <v>0</v>
      </c>
      <c r="AC1057" s="22">
        <f t="shared" si="314"/>
        <v>0</v>
      </c>
      <c r="AD1057" s="22">
        <f t="shared" si="315"/>
        <v>0</v>
      </c>
      <c r="AE1057" s="22">
        <f t="shared" si="316"/>
        <v>0</v>
      </c>
      <c r="AF1057" s="22">
        <f t="shared" si="317"/>
        <v>0</v>
      </c>
      <c r="AG1057" s="22">
        <f t="shared" si="318"/>
        <v>0</v>
      </c>
      <c r="AH1057" s="22">
        <f t="shared" si="319"/>
        <v>0</v>
      </c>
      <c r="AI1057" s="43" t="str">
        <f t="shared" si="320"/>
        <v>n/a</v>
      </c>
      <c r="AJ1057" s="167" t="str">
        <f t="shared" si="302"/>
        <v>2019-20 Summer</v>
      </c>
      <c r="AK1057" s="167" t="str">
        <f t="shared" si="303"/>
        <v>2018-19 Summer</v>
      </c>
      <c r="AL1057" s="127">
        <v>0</v>
      </c>
    </row>
    <row r="1058" spans="1:38">
      <c r="A1058" s="46">
        <v>43371</v>
      </c>
      <c r="B1058" s="13" t="str">
        <f t="shared" si="305"/>
        <v>Sep</v>
      </c>
      <c r="C1058" s="184"/>
      <c r="D1058" s="184"/>
      <c r="E1058" s="184"/>
      <c r="F1058" s="184"/>
      <c r="G1058" s="184"/>
      <c r="H1058" s="184"/>
      <c r="I1058" s="12">
        <f>VLOOKUP($B1058,'Gas wholesale lookups'!$A$4:$L$15,'Inputs - Gas wholesale index'!I$2,FALSE)</f>
        <v>291847.5</v>
      </c>
      <c r="J1058" s="12">
        <f>VLOOKUP($B1058,'Gas wholesale lookups'!$A$4:$L$15,'Inputs - Gas wholesale index'!J$2,FALSE)</f>
        <v>332991.45454545453</v>
      </c>
      <c r="K1058" s="12">
        <f>VLOOKUP($B1058,'Gas wholesale lookups'!$A$4:$L$15,'Inputs - Gas wholesale index'!K$2,FALSE)</f>
        <v>208526.18181818182</v>
      </c>
      <c r="L1058" s="12">
        <f>VLOOKUP($B1058,'Gas wholesale lookups'!$A$4:$L$15,'Inputs - Gas wholesale index'!L$2,FALSE)</f>
        <v>166168.27272727274</v>
      </c>
      <c r="M1058" s="12">
        <f>VLOOKUP($B1058,'Gas wholesale lookups'!$A$4:$L$15,'Inputs - Gas wholesale index'!M$2,FALSE)</f>
        <v>291847.5</v>
      </c>
      <c r="N1058" s="12">
        <f>VLOOKUP($B1058,'Gas wholesale lookups'!$A$4:$L$15,'Inputs - Gas wholesale index'!N$2,FALSE)</f>
        <v>332991.45454545453</v>
      </c>
      <c r="O1058" s="37">
        <f>VLOOKUP($B1058,'Gas wholesale lookups'!$A$4:$R$15,'Inputs - Gas wholesale index'!O$2,FALSE)</f>
        <v>0</v>
      </c>
      <c r="P1058" s="37">
        <f>VLOOKUP($B1058,'Gas wholesale lookups'!$A$4:$R$15,'Inputs - Gas wholesale index'!P$2,FALSE)</f>
        <v>0</v>
      </c>
      <c r="Q1058" s="37">
        <f>VLOOKUP($B1058,'Gas wholesale lookups'!$A$4:$R$15,'Inputs - Gas wholesale index'!Q$2,FALSE)</f>
        <v>1</v>
      </c>
      <c r="R1058" s="37">
        <f>VLOOKUP($B1058,'Gas wholesale lookups'!$A$4:$R$15,'Inputs - Gas wholesale index'!R$2,FALSE)</f>
        <v>1</v>
      </c>
      <c r="S1058" s="37">
        <f>VLOOKUP($B1058,'Gas wholesale lookups'!$A$4:$R$15,'Inputs - Gas wholesale index'!S$2,FALSE)</f>
        <v>1</v>
      </c>
      <c r="T1058" s="37">
        <f>VLOOKUP($B1058,'Gas wholesale lookups'!$A$4:$R$15,'Inputs - Gas wholesale index'!T$2,FALSE)</f>
        <v>1</v>
      </c>
      <c r="U1058" s="12">
        <f t="shared" si="306"/>
        <v>0</v>
      </c>
      <c r="V1058" s="12">
        <f t="shared" si="307"/>
        <v>0</v>
      </c>
      <c r="W1058" s="12">
        <f t="shared" si="308"/>
        <v>208526.18181818182</v>
      </c>
      <c r="X1058" s="12">
        <f t="shared" si="309"/>
        <v>166168.27272727274</v>
      </c>
      <c r="Y1058" s="12">
        <f t="shared" si="310"/>
        <v>291847.5</v>
      </c>
      <c r="Z1058" s="12">
        <f t="shared" si="311"/>
        <v>332991.45454545453</v>
      </c>
      <c r="AA1058" s="12">
        <f t="shared" si="312"/>
        <v>999533.40909090918</v>
      </c>
      <c r="AB1058" s="22">
        <f t="shared" si="313"/>
        <v>0</v>
      </c>
      <c r="AC1058" s="22">
        <f t="shared" si="314"/>
        <v>0</v>
      </c>
      <c r="AD1058" s="22">
        <f t="shared" si="315"/>
        <v>0</v>
      </c>
      <c r="AE1058" s="22">
        <f t="shared" si="316"/>
        <v>0</v>
      </c>
      <c r="AF1058" s="22">
        <f t="shared" si="317"/>
        <v>0</v>
      </c>
      <c r="AG1058" s="22">
        <f t="shared" si="318"/>
        <v>0</v>
      </c>
      <c r="AH1058" s="22">
        <f t="shared" si="319"/>
        <v>0</v>
      </c>
      <c r="AI1058" s="43" t="str">
        <f t="shared" si="320"/>
        <v>n/a</v>
      </c>
      <c r="AJ1058" s="167" t="str">
        <f t="shared" si="302"/>
        <v>2019-20 Summer</v>
      </c>
      <c r="AK1058" s="167" t="str">
        <f t="shared" si="303"/>
        <v>2018-19 Summer</v>
      </c>
      <c r="AL1058" s="127">
        <v>0</v>
      </c>
    </row>
    <row r="1059" spans="1:38">
      <c r="A1059" s="46">
        <v>43374</v>
      </c>
      <c r="B1059" s="13" t="str">
        <f t="shared" si="305"/>
        <v>Oct</v>
      </c>
      <c r="C1059" s="184"/>
      <c r="D1059" s="184"/>
      <c r="E1059" s="184"/>
      <c r="F1059" s="184"/>
      <c r="G1059" s="184"/>
      <c r="H1059" s="184"/>
      <c r="I1059" s="12">
        <f>VLOOKUP($B1059,'Gas wholesale lookups'!$A$4:$L$15,'Inputs - Gas wholesale index'!I$2,FALSE)</f>
        <v>332991.45454545453</v>
      </c>
      <c r="J1059" s="12">
        <f>VLOOKUP($B1059,'Gas wholesale lookups'!$A$4:$L$15,'Inputs - Gas wholesale index'!J$2,FALSE)</f>
        <v>208526.18181818182</v>
      </c>
      <c r="K1059" s="12">
        <f>VLOOKUP($B1059,'Gas wholesale lookups'!$A$4:$L$15,'Inputs - Gas wholesale index'!K$2,FALSE)</f>
        <v>166168.27272727274</v>
      </c>
      <c r="L1059" s="12">
        <f>VLOOKUP($B1059,'Gas wholesale lookups'!$A$4:$L$15,'Inputs - Gas wholesale index'!L$2,FALSE)</f>
        <v>291847.5</v>
      </c>
      <c r="M1059" s="12">
        <f>VLOOKUP($B1059,'Gas wholesale lookups'!$A$4:$L$15,'Inputs - Gas wholesale index'!M$2,FALSE)</f>
        <v>332991.45454545453</v>
      </c>
      <c r="N1059" s="12">
        <f>VLOOKUP($B1059,'Gas wholesale lookups'!$A$4:$L$15,'Inputs - Gas wholesale index'!N$2,FALSE)</f>
        <v>208526.18181818182</v>
      </c>
      <c r="O1059" s="37">
        <f>VLOOKUP($B1059,'Gas wholesale lookups'!$A$4:$R$15,'Inputs - Gas wholesale index'!O$2,FALSE)</f>
        <v>0</v>
      </c>
      <c r="P1059" s="37">
        <f>VLOOKUP($B1059,'Gas wholesale lookups'!$A$4:$R$15,'Inputs - Gas wholesale index'!P$2,FALSE)</f>
        <v>1</v>
      </c>
      <c r="Q1059" s="37">
        <f>VLOOKUP($B1059,'Gas wholesale lookups'!$A$4:$R$15,'Inputs - Gas wholesale index'!Q$2,FALSE)</f>
        <v>1</v>
      </c>
      <c r="R1059" s="37">
        <f>VLOOKUP($B1059,'Gas wholesale lookups'!$A$4:$R$15,'Inputs - Gas wholesale index'!R$2,FALSE)</f>
        <v>1</v>
      </c>
      <c r="S1059" s="37">
        <f>VLOOKUP($B1059,'Gas wholesale lookups'!$A$4:$R$15,'Inputs - Gas wholesale index'!S$2,FALSE)</f>
        <v>1</v>
      </c>
      <c r="T1059" s="37">
        <f>VLOOKUP($B1059,'Gas wholesale lookups'!$A$4:$R$15,'Inputs - Gas wholesale index'!T$2,FALSE)</f>
        <v>0</v>
      </c>
      <c r="U1059" s="12">
        <f t="shared" si="306"/>
        <v>0</v>
      </c>
      <c r="V1059" s="12">
        <f t="shared" si="307"/>
        <v>208526.18181818182</v>
      </c>
      <c r="W1059" s="12">
        <f t="shared" si="308"/>
        <v>166168.27272727274</v>
      </c>
      <c r="X1059" s="12">
        <f t="shared" si="309"/>
        <v>291847.5</v>
      </c>
      <c r="Y1059" s="12">
        <f t="shared" si="310"/>
        <v>332991.45454545453</v>
      </c>
      <c r="Z1059" s="12">
        <f t="shared" si="311"/>
        <v>0</v>
      </c>
      <c r="AA1059" s="12">
        <f t="shared" si="312"/>
        <v>999533.40909090918</v>
      </c>
      <c r="AB1059" s="22">
        <f t="shared" si="313"/>
        <v>0</v>
      </c>
      <c r="AC1059" s="22">
        <f t="shared" si="314"/>
        <v>0</v>
      </c>
      <c r="AD1059" s="22">
        <f t="shared" si="315"/>
        <v>0</v>
      </c>
      <c r="AE1059" s="22">
        <f t="shared" si="316"/>
        <v>0</v>
      </c>
      <c r="AF1059" s="22">
        <f t="shared" si="317"/>
        <v>0</v>
      </c>
      <c r="AG1059" s="22">
        <f t="shared" si="318"/>
        <v>0</v>
      </c>
      <c r="AH1059" s="22">
        <f t="shared" si="319"/>
        <v>0</v>
      </c>
      <c r="AI1059" s="43" t="str">
        <f t="shared" si="320"/>
        <v>n/a</v>
      </c>
      <c r="AJ1059" s="167" t="str">
        <f t="shared" si="302"/>
        <v>2019-20 Summer</v>
      </c>
      <c r="AK1059" s="167" t="str">
        <f t="shared" si="303"/>
        <v>2018-19 Winter</v>
      </c>
      <c r="AL1059" s="127">
        <v>0</v>
      </c>
    </row>
    <row r="1060" spans="1:38">
      <c r="A1060" s="46">
        <v>43375</v>
      </c>
      <c r="B1060" s="13" t="str">
        <f t="shared" si="305"/>
        <v>Oct</v>
      </c>
      <c r="C1060" s="184"/>
      <c r="D1060" s="184"/>
      <c r="E1060" s="184"/>
      <c r="F1060" s="184"/>
      <c r="G1060" s="184"/>
      <c r="H1060" s="184"/>
      <c r="I1060" s="12">
        <f>VLOOKUP($B1060,'Gas wholesale lookups'!$A$4:$L$15,'Inputs - Gas wholesale index'!I$2,FALSE)</f>
        <v>332991.45454545453</v>
      </c>
      <c r="J1060" s="12">
        <f>VLOOKUP($B1060,'Gas wholesale lookups'!$A$4:$L$15,'Inputs - Gas wholesale index'!J$2,FALSE)</f>
        <v>208526.18181818182</v>
      </c>
      <c r="K1060" s="12">
        <f>VLOOKUP($B1060,'Gas wholesale lookups'!$A$4:$L$15,'Inputs - Gas wholesale index'!K$2,FALSE)</f>
        <v>166168.27272727274</v>
      </c>
      <c r="L1060" s="12">
        <f>VLOOKUP($B1060,'Gas wholesale lookups'!$A$4:$L$15,'Inputs - Gas wholesale index'!L$2,FALSE)</f>
        <v>291847.5</v>
      </c>
      <c r="M1060" s="12">
        <f>VLOOKUP($B1060,'Gas wholesale lookups'!$A$4:$L$15,'Inputs - Gas wholesale index'!M$2,FALSE)</f>
        <v>332991.45454545453</v>
      </c>
      <c r="N1060" s="12">
        <f>VLOOKUP($B1060,'Gas wholesale lookups'!$A$4:$L$15,'Inputs - Gas wholesale index'!N$2,FALSE)</f>
        <v>208526.18181818182</v>
      </c>
      <c r="O1060" s="37">
        <f>VLOOKUP($B1060,'Gas wholesale lookups'!$A$4:$R$15,'Inputs - Gas wholesale index'!O$2,FALSE)</f>
        <v>0</v>
      </c>
      <c r="P1060" s="37">
        <f>VLOOKUP($B1060,'Gas wholesale lookups'!$A$4:$R$15,'Inputs - Gas wholesale index'!P$2,FALSE)</f>
        <v>1</v>
      </c>
      <c r="Q1060" s="37">
        <f>VLOOKUP($B1060,'Gas wholesale lookups'!$A$4:$R$15,'Inputs - Gas wholesale index'!Q$2,FALSE)</f>
        <v>1</v>
      </c>
      <c r="R1060" s="37">
        <f>VLOOKUP($B1060,'Gas wholesale lookups'!$A$4:$R$15,'Inputs - Gas wholesale index'!R$2,FALSE)</f>
        <v>1</v>
      </c>
      <c r="S1060" s="37">
        <f>VLOOKUP($B1060,'Gas wholesale lookups'!$A$4:$R$15,'Inputs - Gas wholesale index'!S$2,FALSE)</f>
        <v>1</v>
      </c>
      <c r="T1060" s="37">
        <f>VLOOKUP($B1060,'Gas wholesale lookups'!$A$4:$R$15,'Inputs - Gas wholesale index'!T$2,FALSE)</f>
        <v>0</v>
      </c>
      <c r="U1060" s="12">
        <f t="shared" si="306"/>
        <v>0</v>
      </c>
      <c r="V1060" s="12">
        <f t="shared" si="307"/>
        <v>208526.18181818182</v>
      </c>
      <c r="W1060" s="12">
        <f t="shared" si="308"/>
        <v>166168.27272727274</v>
      </c>
      <c r="X1060" s="12">
        <f t="shared" si="309"/>
        <v>291847.5</v>
      </c>
      <c r="Y1060" s="12">
        <f t="shared" si="310"/>
        <v>332991.45454545453</v>
      </c>
      <c r="Z1060" s="12">
        <f t="shared" si="311"/>
        <v>0</v>
      </c>
      <c r="AA1060" s="12">
        <f t="shared" si="312"/>
        <v>999533.40909090918</v>
      </c>
      <c r="AB1060" s="22">
        <f t="shared" si="313"/>
        <v>0</v>
      </c>
      <c r="AC1060" s="22">
        <f t="shared" si="314"/>
        <v>0</v>
      </c>
      <c r="AD1060" s="22">
        <f t="shared" si="315"/>
        <v>0</v>
      </c>
      <c r="AE1060" s="22">
        <f t="shared" si="316"/>
        <v>0</v>
      </c>
      <c r="AF1060" s="22">
        <f t="shared" si="317"/>
        <v>0</v>
      </c>
      <c r="AG1060" s="22">
        <f t="shared" si="318"/>
        <v>0</v>
      </c>
      <c r="AH1060" s="22">
        <f t="shared" si="319"/>
        <v>0</v>
      </c>
      <c r="AI1060" s="43" t="str">
        <f t="shared" si="320"/>
        <v>n/a</v>
      </c>
      <c r="AJ1060" s="167" t="str">
        <f t="shared" si="302"/>
        <v>2019-20 Summer</v>
      </c>
      <c r="AK1060" s="167" t="str">
        <f t="shared" si="303"/>
        <v>2018-19 Winter</v>
      </c>
      <c r="AL1060" s="127">
        <v>0</v>
      </c>
    </row>
    <row r="1061" spans="1:38">
      <c r="A1061" s="46">
        <v>43376</v>
      </c>
      <c r="B1061" s="13" t="str">
        <f t="shared" si="305"/>
        <v>Oct</v>
      </c>
      <c r="C1061" s="184"/>
      <c r="D1061" s="184"/>
      <c r="E1061" s="184"/>
      <c r="F1061" s="184"/>
      <c r="G1061" s="184"/>
      <c r="H1061" s="184"/>
      <c r="I1061" s="12">
        <f>VLOOKUP($B1061,'Gas wholesale lookups'!$A$4:$L$15,'Inputs - Gas wholesale index'!I$2,FALSE)</f>
        <v>332991.45454545453</v>
      </c>
      <c r="J1061" s="12">
        <f>VLOOKUP($B1061,'Gas wholesale lookups'!$A$4:$L$15,'Inputs - Gas wholesale index'!J$2,FALSE)</f>
        <v>208526.18181818182</v>
      </c>
      <c r="K1061" s="12">
        <f>VLOOKUP($B1061,'Gas wholesale lookups'!$A$4:$L$15,'Inputs - Gas wholesale index'!K$2,FALSE)</f>
        <v>166168.27272727274</v>
      </c>
      <c r="L1061" s="12">
        <f>VLOOKUP($B1061,'Gas wholesale lookups'!$A$4:$L$15,'Inputs - Gas wholesale index'!L$2,FALSE)</f>
        <v>291847.5</v>
      </c>
      <c r="M1061" s="12">
        <f>VLOOKUP($B1061,'Gas wholesale lookups'!$A$4:$L$15,'Inputs - Gas wholesale index'!M$2,FALSE)</f>
        <v>332991.45454545453</v>
      </c>
      <c r="N1061" s="12">
        <f>VLOOKUP($B1061,'Gas wholesale lookups'!$A$4:$L$15,'Inputs - Gas wholesale index'!N$2,FALSE)</f>
        <v>208526.18181818182</v>
      </c>
      <c r="O1061" s="37">
        <f>VLOOKUP($B1061,'Gas wholesale lookups'!$A$4:$R$15,'Inputs - Gas wholesale index'!O$2,FALSE)</f>
        <v>0</v>
      </c>
      <c r="P1061" s="37">
        <f>VLOOKUP($B1061,'Gas wholesale lookups'!$A$4:$R$15,'Inputs - Gas wholesale index'!P$2,FALSE)</f>
        <v>1</v>
      </c>
      <c r="Q1061" s="37">
        <f>VLOOKUP($B1061,'Gas wholesale lookups'!$A$4:$R$15,'Inputs - Gas wholesale index'!Q$2,FALSE)</f>
        <v>1</v>
      </c>
      <c r="R1061" s="37">
        <f>VLOOKUP($B1061,'Gas wholesale lookups'!$A$4:$R$15,'Inputs - Gas wholesale index'!R$2,FALSE)</f>
        <v>1</v>
      </c>
      <c r="S1061" s="37">
        <f>VLOOKUP($B1061,'Gas wholesale lookups'!$A$4:$R$15,'Inputs - Gas wholesale index'!S$2,FALSE)</f>
        <v>1</v>
      </c>
      <c r="T1061" s="37">
        <f>VLOOKUP($B1061,'Gas wholesale lookups'!$A$4:$R$15,'Inputs - Gas wholesale index'!T$2,FALSE)</f>
        <v>0</v>
      </c>
      <c r="U1061" s="12">
        <f t="shared" si="306"/>
        <v>0</v>
      </c>
      <c r="V1061" s="12">
        <f t="shared" si="307"/>
        <v>208526.18181818182</v>
      </c>
      <c r="W1061" s="12">
        <f t="shared" si="308"/>
        <v>166168.27272727274</v>
      </c>
      <c r="X1061" s="12">
        <f t="shared" si="309"/>
        <v>291847.5</v>
      </c>
      <c r="Y1061" s="12">
        <f t="shared" si="310"/>
        <v>332991.45454545453</v>
      </c>
      <c r="Z1061" s="12">
        <f t="shared" si="311"/>
        <v>0</v>
      </c>
      <c r="AA1061" s="12">
        <f t="shared" si="312"/>
        <v>999533.40909090918</v>
      </c>
      <c r="AB1061" s="22">
        <f t="shared" si="313"/>
        <v>0</v>
      </c>
      <c r="AC1061" s="22">
        <f t="shared" si="314"/>
        <v>0</v>
      </c>
      <c r="AD1061" s="22">
        <f t="shared" si="315"/>
        <v>0</v>
      </c>
      <c r="AE1061" s="22">
        <f t="shared" si="316"/>
        <v>0</v>
      </c>
      <c r="AF1061" s="22">
        <f t="shared" si="317"/>
        <v>0</v>
      </c>
      <c r="AG1061" s="22">
        <f t="shared" si="318"/>
        <v>0</v>
      </c>
      <c r="AH1061" s="22">
        <f t="shared" si="319"/>
        <v>0</v>
      </c>
      <c r="AI1061" s="43" t="str">
        <f t="shared" si="320"/>
        <v>n/a</v>
      </c>
      <c r="AJ1061" s="167" t="str">
        <f t="shared" si="302"/>
        <v>2019-20 Summer</v>
      </c>
      <c r="AK1061" s="167" t="str">
        <f t="shared" si="303"/>
        <v>2018-19 Winter</v>
      </c>
      <c r="AL1061" s="127">
        <v>0</v>
      </c>
    </row>
    <row r="1062" spans="1:38">
      <c r="A1062" s="46">
        <v>43377</v>
      </c>
      <c r="B1062" s="13" t="str">
        <f t="shared" si="305"/>
        <v>Oct</v>
      </c>
      <c r="C1062" s="184"/>
      <c r="D1062" s="184"/>
      <c r="E1062" s="184"/>
      <c r="F1062" s="184"/>
      <c r="G1062" s="184"/>
      <c r="H1062" s="184"/>
      <c r="I1062" s="12">
        <f>VLOOKUP($B1062,'Gas wholesale lookups'!$A$4:$L$15,'Inputs - Gas wholesale index'!I$2,FALSE)</f>
        <v>332991.45454545453</v>
      </c>
      <c r="J1062" s="12">
        <f>VLOOKUP($B1062,'Gas wholesale lookups'!$A$4:$L$15,'Inputs - Gas wholesale index'!J$2,FALSE)</f>
        <v>208526.18181818182</v>
      </c>
      <c r="K1062" s="12">
        <f>VLOOKUP($B1062,'Gas wholesale lookups'!$A$4:$L$15,'Inputs - Gas wholesale index'!K$2,FALSE)</f>
        <v>166168.27272727274</v>
      </c>
      <c r="L1062" s="12">
        <f>VLOOKUP($B1062,'Gas wholesale lookups'!$A$4:$L$15,'Inputs - Gas wholesale index'!L$2,FALSE)</f>
        <v>291847.5</v>
      </c>
      <c r="M1062" s="12">
        <f>VLOOKUP($B1062,'Gas wholesale lookups'!$A$4:$L$15,'Inputs - Gas wholesale index'!M$2,FALSE)</f>
        <v>332991.45454545453</v>
      </c>
      <c r="N1062" s="12">
        <f>VLOOKUP($B1062,'Gas wholesale lookups'!$A$4:$L$15,'Inputs - Gas wholesale index'!N$2,FALSE)</f>
        <v>208526.18181818182</v>
      </c>
      <c r="O1062" s="37">
        <f>VLOOKUP($B1062,'Gas wholesale lookups'!$A$4:$R$15,'Inputs - Gas wholesale index'!O$2,FALSE)</f>
        <v>0</v>
      </c>
      <c r="P1062" s="37">
        <f>VLOOKUP($B1062,'Gas wholesale lookups'!$A$4:$R$15,'Inputs - Gas wholesale index'!P$2,FALSE)</f>
        <v>1</v>
      </c>
      <c r="Q1062" s="37">
        <f>VLOOKUP($B1062,'Gas wholesale lookups'!$A$4:$R$15,'Inputs - Gas wholesale index'!Q$2,FALSE)</f>
        <v>1</v>
      </c>
      <c r="R1062" s="37">
        <f>VLOOKUP($B1062,'Gas wholesale lookups'!$A$4:$R$15,'Inputs - Gas wholesale index'!R$2,FALSE)</f>
        <v>1</v>
      </c>
      <c r="S1062" s="37">
        <f>VLOOKUP($B1062,'Gas wholesale lookups'!$A$4:$R$15,'Inputs - Gas wholesale index'!S$2,FALSE)</f>
        <v>1</v>
      </c>
      <c r="T1062" s="37">
        <f>VLOOKUP($B1062,'Gas wholesale lookups'!$A$4:$R$15,'Inputs - Gas wholesale index'!T$2,FALSE)</f>
        <v>0</v>
      </c>
      <c r="U1062" s="12">
        <f t="shared" si="306"/>
        <v>0</v>
      </c>
      <c r="V1062" s="12">
        <f t="shared" si="307"/>
        <v>208526.18181818182</v>
      </c>
      <c r="W1062" s="12">
        <f t="shared" si="308"/>
        <v>166168.27272727274</v>
      </c>
      <c r="X1062" s="12">
        <f t="shared" si="309"/>
        <v>291847.5</v>
      </c>
      <c r="Y1062" s="12">
        <f t="shared" si="310"/>
        <v>332991.45454545453</v>
      </c>
      <c r="Z1062" s="12">
        <f t="shared" si="311"/>
        <v>0</v>
      </c>
      <c r="AA1062" s="12">
        <f t="shared" si="312"/>
        <v>999533.40909090918</v>
      </c>
      <c r="AB1062" s="22">
        <f t="shared" si="313"/>
        <v>0</v>
      </c>
      <c r="AC1062" s="22">
        <f t="shared" si="314"/>
        <v>0</v>
      </c>
      <c r="AD1062" s="22">
        <f t="shared" si="315"/>
        <v>0</v>
      </c>
      <c r="AE1062" s="22">
        <f t="shared" si="316"/>
        <v>0</v>
      </c>
      <c r="AF1062" s="22">
        <f t="shared" si="317"/>
        <v>0</v>
      </c>
      <c r="AG1062" s="22">
        <f t="shared" si="318"/>
        <v>0</v>
      </c>
      <c r="AH1062" s="22">
        <f t="shared" si="319"/>
        <v>0</v>
      </c>
      <c r="AI1062" s="43" t="str">
        <f t="shared" si="320"/>
        <v>n/a</v>
      </c>
      <c r="AJ1062" s="167" t="str">
        <f t="shared" si="302"/>
        <v>2019-20 Summer</v>
      </c>
      <c r="AK1062" s="167" t="str">
        <f t="shared" si="303"/>
        <v>2018-19 Winter</v>
      </c>
      <c r="AL1062" s="127">
        <v>0</v>
      </c>
    </row>
    <row r="1063" spans="1:38">
      <c r="A1063" s="46">
        <v>43378</v>
      </c>
      <c r="B1063" s="13" t="str">
        <f t="shared" si="305"/>
        <v>Oct</v>
      </c>
      <c r="C1063" s="184"/>
      <c r="D1063" s="184"/>
      <c r="E1063" s="184"/>
      <c r="F1063" s="184"/>
      <c r="G1063" s="184"/>
      <c r="H1063" s="184"/>
      <c r="I1063" s="12">
        <f>VLOOKUP($B1063,'Gas wholesale lookups'!$A$4:$L$15,'Inputs - Gas wholesale index'!I$2,FALSE)</f>
        <v>332991.45454545453</v>
      </c>
      <c r="J1063" s="12">
        <f>VLOOKUP($B1063,'Gas wholesale lookups'!$A$4:$L$15,'Inputs - Gas wholesale index'!J$2,FALSE)</f>
        <v>208526.18181818182</v>
      </c>
      <c r="K1063" s="12">
        <f>VLOOKUP($B1063,'Gas wholesale lookups'!$A$4:$L$15,'Inputs - Gas wholesale index'!K$2,FALSE)</f>
        <v>166168.27272727274</v>
      </c>
      <c r="L1063" s="12">
        <f>VLOOKUP($B1063,'Gas wholesale lookups'!$A$4:$L$15,'Inputs - Gas wholesale index'!L$2,FALSE)</f>
        <v>291847.5</v>
      </c>
      <c r="M1063" s="12">
        <f>VLOOKUP($B1063,'Gas wholesale lookups'!$A$4:$L$15,'Inputs - Gas wholesale index'!M$2,FALSE)</f>
        <v>332991.45454545453</v>
      </c>
      <c r="N1063" s="12">
        <f>VLOOKUP($B1063,'Gas wholesale lookups'!$A$4:$L$15,'Inputs - Gas wholesale index'!N$2,FALSE)</f>
        <v>208526.18181818182</v>
      </c>
      <c r="O1063" s="37">
        <f>VLOOKUP($B1063,'Gas wholesale lookups'!$A$4:$R$15,'Inputs - Gas wholesale index'!O$2,FALSE)</f>
        <v>0</v>
      </c>
      <c r="P1063" s="37">
        <f>VLOOKUP($B1063,'Gas wholesale lookups'!$A$4:$R$15,'Inputs - Gas wholesale index'!P$2,FALSE)</f>
        <v>1</v>
      </c>
      <c r="Q1063" s="37">
        <f>VLOOKUP($B1063,'Gas wholesale lookups'!$A$4:$R$15,'Inputs - Gas wholesale index'!Q$2,FALSE)</f>
        <v>1</v>
      </c>
      <c r="R1063" s="37">
        <f>VLOOKUP($B1063,'Gas wholesale lookups'!$A$4:$R$15,'Inputs - Gas wholesale index'!R$2,FALSE)</f>
        <v>1</v>
      </c>
      <c r="S1063" s="37">
        <f>VLOOKUP($B1063,'Gas wholesale lookups'!$A$4:$R$15,'Inputs - Gas wholesale index'!S$2,FALSE)</f>
        <v>1</v>
      </c>
      <c r="T1063" s="37">
        <f>VLOOKUP($B1063,'Gas wholesale lookups'!$A$4:$R$15,'Inputs - Gas wholesale index'!T$2,FALSE)</f>
        <v>0</v>
      </c>
      <c r="U1063" s="12">
        <f t="shared" si="306"/>
        <v>0</v>
      </c>
      <c r="V1063" s="12">
        <f t="shared" si="307"/>
        <v>208526.18181818182</v>
      </c>
      <c r="W1063" s="12">
        <f t="shared" si="308"/>
        <v>166168.27272727274</v>
      </c>
      <c r="X1063" s="12">
        <f t="shared" si="309"/>
        <v>291847.5</v>
      </c>
      <c r="Y1063" s="12">
        <f t="shared" si="310"/>
        <v>332991.45454545453</v>
      </c>
      <c r="Z1063" s="12">
        <f t="shared" si="311"/>
        <v>0</v>
      </c>
      <c r="AA1063" s="12">
        <f t="shared" si="312"/>
        <v>999533.40909090918</v>
      </c>
      <c r="AB1063" s="22">
        <f t="shared" si="313"/>
        <v>0</v>
      </c>
      <c r="AC1063" s="22">
        <f t="shared" si="314"/>
        <v>0</v>
      </c>
      <c r="AD1063" s="22">
        <f t="shared" si="315"/>
        <v>0</v>
      </c>
      <c r="AE1063" s="22">
        <f t="shared" si="316"/>
        <v>0</v>
      </c>
      <c r="AF1063" s="22">
        <f t="shared" si="317"/>
        <v>0</v>
      </c>
      <c r="AG1063" s="22">
        <f t="shared" si="318"/>
        <v>0</v>
      </c>
      <c r="AH1063" s="22">
        <f t="shared" si="319"/>
        <v>0</v>
      </c>
      <c r="AI1063" s="43" t="str">
        <f t="shared" si="320"/>
        <v>n/a</v>
      </c>
      <c r="AJ1063" s="167" t="str">
        <f t="shared" si="302"/>
        <v>2019-20 Summer</v>
      </c>
      <c r="AK1063" s="167" t="str">
        <f t="shared" si="303"/>
        <v>2018-19 Winter</v>
      </c>
      <c r="AL1063" s="127">
        <v>0</v>
      </c>
    </row>
    <row r="1064" spans="1:38">
      <c r="A1064" s="46">
        <v>43381</v>
      </c>
      <c r="B1064" s="13" t="str">
        <f t="shared" si="305"/>
        <v>Oct</v>
      </c>
      <c r="C1064" s="184"/>
      <c r="D1064" s="184"/>
      <c r="E1064" s="184"/>
      <c r="F1064" s="184"/>
      <c r="G1064" s="184"/>
      <c r="H1064" s="184"/>
      <c r="I1064" s="12">
        <f>VLOOKUP($B1064,'Gas wholesale lookups'!$A$4:$L$15,'Inputs - Gas wholesale index'!I$2,FALSE)</f>
        <v>332991.45454545453</v>
      </c>
      <c r="J1064" s="12">
        <f>VLOOKUP($B1064,'Gas wholesale lookups'!$A$4:$L$15,'Inputs - Gas wholesale index'!J$2,FALSE)</f>
        <v>208526.18181818182</v>
      </c>
      <c r="K1064" s="12">
        <f>VLOOKUP($B1064,'Gas wholesale lookups'!$A$4:$L$15,'Inputs - Gas wholesale index'!K$2,FALSE)</f>
        <v>166168.27272727274</v>
      </c>
      <c r="L1064" s="12">
        <f>VLOOKUP($B1064,'Gas wholesale lookups'!$A$4:$L$15,'Inputs - Gas wholesale index'!L$2,FALSE)</f>
        <v>291847.5</v>
      </c>
      <c r="M1064" s="12">
        <f>VLOOKUP($B1064,'Gas wholesale lookups'!$A$4:$L$15,'Inputs - Gas wholesale index'!M$2,FALSE)</f>
        <v>332991.45454545453</v>
      </c>
      <c r="N1064" s="12">
        <f>VLOOKUP($B1064,'Gas wholesale lookups'!$A$4:$L$15,'Inputs - Gas wholesale index'!N$2,FALSE)</f>
        <v>208526.18181818182</v>
      </c>
      <c r="O1064" s="37">
        <f>VLOOKUP($B1064,'Gas wholesale lookups'!$A$4:$R$15,'Inputs - Gas wholesale index'!O$2,FALSE)</f>
        <v>0</v>
      </c>
      <c r="P1064" s="37">
        <f>VLOOKUP($B1064,'Gas wholesale lookups'!$A$4:$R$15,'Inputs - Gas wholesale index'!P$2,FALSE)</f>
        <v>1</v>
      </c>
      <c r="Q1064" s="37">
        <f>VLOOKUP($B1064,'Gas wholesale lookups'!$A$4:$R$15,'Inputs - Gas wholesale index'!Q$2,FALSE)</f>
        <v>1</v>
      </c>
      <c r="R1064" s="37">
        <f>VLOOKUP($B1064,'Gas wholesale lookups'!$A$4:$R$15,'Inputs - Gas wholesale index'!R$2,FALSE)</f>
        <v>1</v>
      </c>
      <c r="S1064" s="37">
        <f>VLOOKUP($B1064,'Gas wholesale lookups'!$A$4:$R$15,'Inputs - Gas wholesale index'!S$2,FALSE)</f>
        <v>1</v>
      </c>
      <c r="T1064" s="37">
        <f>VLOOKUP($B1064,'Gas wholesale lookups'!$A$4:$R$15,'Inputs - Gas wholesale index'!T$2,FALSE)</f>
        <v>0</v>
      </c>
      <c r="U1064" s="12">
        <f t="shared" si="306"/>
        <v>0</v>
      </c>
      <c r="V1064" s="12">
        <f t="shared" si="307"/>
        <v>208526.18181818182</v>
      </c>
      <c r="W1064" s="12">
        <f t="shared" si="308"/>
        <v>166168.27272727274</v>
      </c>
      <c r="X1064" s="12">
        <f t="shared" si="309"/>
        <v>291847.5</v>
      </c>
      <c r="Y1064" s="12">
        <f t="shared" si="310"/>
        <v>332991.45454545453</v>
      </c>
      <c r="Z1064" s="12">
        <f t="shared" si="311"/>
        <v>0</v>
      </c>
      <c r="AA1064" s="12">
        <f t="shared" si="312"/>
        <v>999533.40909090918</v>
      </c>
      <c r="AB1064" s="22">
        <f t="shared" si="313"/>
        <v>0</v>
      </c>
      <c r="AC1064" s="22">
        <f t="shared" si="314"/>
        <v>0</v>
      </c>
      <c r="AD1064" s="22">
        <f t="shared" si="315"/>
        <v>0</v>
      </c>
      <c r="AE1064" s="22">
        <f t="shared" si="316"/>
        <v>0</v>
      </c>
      <c r="AF1064" s="22">
        <f t="shared" si="317"/>
        <v>0</v>
      </c>
      <c r="AG1064" s="22">
        <f t="shared" si="318"/>
        <v>0</v>
      </c>
      <c r="AH1064" s="22">
        <f t="shared" si="319"/>
        <v>0</v>
      </c>
      <c r="AI1064" s="43" t="str">
        <f t="shared" si="320"/>
        <v>n/a</v>
      </c>
      <c r="AJ1064" s="167" t="str">
        <f t="shared" si="302"/>
        <v>2019-20 Summer</v>
      </c>
      <c r="AK1064" s="167" t="str">
        <f t="shared" si="303"/>
        <v>2018-19 Winter</v>
      </c>
      <c r="AL1064" s="127">
        <v>0</v>
      </c>
    </row>
    <row r="1065" spans="1:38">
      <c r="A1065" s="46">
        <v>43382</v>
      </c>
      <c r="B1065" s="13" t="str">
        <f t="shared" si="305"/>
        <v>Oct</v>
      </c>
      <c r="C1065" s="184"/>
      <c r="D1065" s="184"/>
      <c r="E1065" s="184"/>
      <c r="F1065" s="184"/>
      <c r="G1065" s="184"/>
      <c r="H1065" s="184"/>
      <c r="I1065" s="12">
        <f>VLOOKUP($B1065,'Gas wholesale lookups'!$A$4:$L$15,'Inputs - Gas wholesale index'!I$2,FALSE)</f>
        <v>332991.45454545453</v>
      </c>
      <c r="J1065" s="12">
        <f>VLOOKUP($B1065,'Gas wholesale lookups'!$A$4:$L$15,'Inputs - Gas wholesale index'!J$2,FALSE)</f>
        <v>208526.18181818182</v>
      </c>
      <c r="K1065" s="12">
        <f>VLOOKUP($B1065,'Gas wholesale lookups'!$A$4:$L$15,'Inputs - Gas wholesale index'!K$2,FALSE)</f>
        <v>166168.27272727274</v>
      </c>
      <c r="L1065" s="12">
        <f>VLOOKUP($B1065,'Gas wholesale lookups'!$A$4:$L$15,'Inputs - Gas wholesale index'!L$2,FALSE)</f>
        <v>291847.5</v>
      </c>
      <c r="M1065" s="12">
        <f>VLOOKUP($B1065,'Gas wholesale lookups'!$A$4:$L$15,'Inputs - Gas wholesale index'!M$2,FALSE)</f>
        <v>332991.45454545453</v>
      </c>
      <c r="N1065" s="12">
        <f>VLOOKUP($B1065,'Gas wholesale lookups'!$A$4:$L$15,'Inputs - Gas wholesale index'!N$2,FALSE)</f>
        <v>208526.18181818182</v>
      </c>
      <c r="O1065" s="37">
        <f>VLOOKUP($B1065,'Gas wholesale lookups'!$A$4:$R$15,'Inputs - Gas wholesale index'!O$2,FALSE)</f>
        <v>0</v>
      </c>
      <c r="P1065" s="37">
        <f>VLOOKUP($B1065,'Gas wholesale lookups'!$A$4:$R$15,'Inputs - Gas wholesale index'!P$2,FALSE)</f>
        <v>1</v>
      </c>
      <c r="Q1065" s="37">
        <f>VLOOKUP($B1065,'Gas wholesale lookups'!$A$4:$R$15,'Inputs - Gas wholesale index'!Q$2,FALSE)</f>
        <v>1</v>
      </c>
      <c r="R1065" s="37">
        <f>VLOOKUP($B1065,'Gas wholesale lookups'!$A$4:$R$15,'Inputs - Gas wholesale index'!R$2,FALSE)</f>
        <v>1</v>
      </c>
      <c r="S1065" s="37">
        <f>VLOOKUP($B1065,'Gas wholesale lookups'!$A$4:$R$15,'Inputs - Gas wholesale index'!S$2,FALSE)</f>
        <v>1</v>
      </c>
      <c r="T1065" s="37">
        <f>VLOOKUP($B1065,'Gas wholesale lookups'!$A$4:$R$15,'Inputs - Gas wholesale index'!T$2,FALSE)</f>
        <v>0</v>
      </c>
      <c r="U1065" s="12">
        <f t="shared" si="306"/>
        <v>0</v>
      </c>
      <c r="V1065" s="12">
        <f t="shared" si="307"/>
        <v>208526.18181818182</v>
      </c>
      <c r="W1065" s="12">
        <f t="shared" si="308"/>
        <v>166168.27272727274</v>
      </c>
      <c r="X1065" s="12">
        <f t="shared" si="309"/>
        <v>291847.5</v>
      </c>
      <c r="Y1065" s="12">
        <f t="shared" si="310"/>
        <v>332991.45454545453</v>
      </c>
      <c r="Z1065" s="12">
        <f t="shared" si="311"/>
        <v>0</v>
      </c>
      <c r="AA1065" s="12">
        <f t="shared" si="312"/>
        <v>999533.40909090918</v>
      </c>
      <c r="AB1065" s="22">
        <f t="shared" si="313"/>
        <v>0</v>
      </c>
      <c r="AC1065" s="22">
        <f t="shared" si="314"/>
        <v>0</v>
      </c>
      <c r="AD1065" s="22">
        <f t="shared" si="315"/>
        <v>0</v>
      </c>
      <c r="AE1065" s="22">
        <f t="shared" si="316"/>
        <v>0</v>
      </c>
      <c r="AF1065" s="22">
        <f t="shared" si="317"/>
        <v>0</v>
      </c>
      <c r="AG1065" s="22">
        <f t="shared" si="318"/>
        <v>0</v>
      </c>
      <c r="AH1065" s="22">
        <f t="shared" si="319"/>
        <v>0</v>
      </c>
      <c r="AI1065" s="43" t="str">
        <f t="shared" si="320"/>
        <v>n/a</v>
      </c>
      <c r="AJ1065" s="167" t="str">
        <f t="shared" si="302"/>
        <v>2019-20 Summer</v>
      </c>
      <c r="AK1065" s="167" t="str">
        <f t="shared" si="303"/>
        <v>2018-19 Winter</v>
      </c>
      <c r="AL1065" s="127">
        <v>0</v>
      </c>
    </row>
    <row r="1066" spans="1:38">
      <c r="A1066" s="46">
        <v>43383</v>
      </c>
      <c r="B1066" s="13" t="str">
        <f t="shared" si="305"/>
        <v>Oct</v>
      </c>
      <c r="C1066" s="184"/>
      <c r="D1066" s="184"/>
      <c r="E1066" s="184"/>
      <c r="F1066" s="184"/>
      <c r="G1066" s="184"/>
      <c r="H1066" s="184"/>
      <c r="I1066" s="12">
        <f>VLOOKUP($B1066,'Gas wholesale lookups'!$A$4:$L$15,'Inputs - Gas wholesale index'!I$2,FALSE)</f>
        <v>332991.45454545453</v>
      </c>
      <c r="J1066" s="12">
        <f>VLOOKUP($B1066,'Gas wholesale lookups'!$A$4:$L$15,'Inputs - Gas wholesale index'!J$2,FALSE)</f>
        <v>208526.18181818182</v>
      </c>
      <c r="K1066" s="12">
        <f>VLOOKUP($B1066,'Gas wholesale lookups'!$A$4:$L$15,'Inputs - Gas wholesale index'!K$2,FALSE)</f>
        <v>166168.27272727274</v>
      </c>
      <c r="L1066" s="12">
        <f>VLOOKUP($B1066,'Gas wholesale lookups'!$A$4:$L$15,'Inputs - Gas wholesale index'!L$2,FALSE)</f>
        <v>291847.5</v>
      </c>
      <c r="M1066" s="12">
        <f>VLOOKUP($B1066,'Gas wholesale lookups'!$A$4:$L$15,'Inputs - Gas wholesale index'!M$2,FALSE)</f>
        <v>332991.45454545453</v>
      </c>
      <c r="N1066" s="12">
        <f>VLOOKUP($B1066,'Gas wholesale lookups'!$A$4:$L$15,'Inputs - Gas wholesale index'!N$2,FALSE)</f>
        <v>208526.18181818182</v>
      </c>
      <c r="O1066" s="37">
        <f>VLOOKUP($B1066,'Gas wholesale lookups'!$A$4:$R$15,'Inputs - Gas wholesale index'!O$2,FALSE)</f>
        <v>0</v>
      </c>
      <c r="P1066" s="37">
        <f>VLOOKUP($B1066,'Gas wholesale lookups'!$A$4:$R$15,'Inputs - Gas wholesale index'!P$2,FALSE)</f>
        <v>1</v>
      </c>
      <c r="Q1066" s="37">
        <f>VLOOKUP($B1066,'Gas wholesale lookups'!$A$4:$R$15,'Inputs - Gas wholesale index'!Q$2,FALSE)</f>
        <v>1</v>
      </c>
      <c r="R1066" s="37">
        <f>VLOOKUP($B1066,'Gas wholesale lookups'!$A$4:$R$15,'Inputs - Gas wholesale index'!R$2,FALSE)</f>
        <v>1</v>
      </c>
      <c r="S1066" s="37">
        <f>VLOOKUP($B1066,'Gas wholesale lookups'!$A$4:$R$15,'Inputs - Gas wholesale index'!S$2,FALSE)</f>
        <v>1</v>
      </c>
      <c r="T1066" s="37">
        <f>VLOOKUP($B1066,'Gas wholesale lookups'!$A$4:$R$15,'Inputs - Gas wholesale index'!T$2,FALSE)</f>
        <v>0</v>
      </c>
      <c r="U1066" s="12">
        <f t="shared" si="306"/>
        <v>0</v>
      </c>
      <c r="V1066" s="12">
        <f t="shared" si="307"/>
        <v>208526.18181818182</v>
      </c>
      <c r="W1066" s="12">
        <f t="shared" si="308"/>
        <v>166168.27272727274</v>
      </c>
      <c r="X1066" s="12">
        <f t="shared" si="309"/>
        <v>291847.5</v>
      </c>
      <c r="Y1066" s="12">
        <f t="shared" si="310"/>
        <v>332991.45454545453</v>
      </c>
      <c r="Z1066" s="12">
        <f t="shared" si="311"/>
        <v>0</v>
      </c>
      <c r="AA1066" s="12">
        <f t="shared" si="312"/>
        <v>999533.40909090918</v>
      </c>
      <c r="AB1066" s="22">
        <f t="shared" si="313"/>
        <v>0</v>
      </c>
      <c r="AC1066" s="22">
        <f t="shared" si="314"/>
        <v>0</v>
      </c>
      <c r="AD1066" s="22">
        <f t="shared" si="315"/>
        <v>0</v>
      </c>
      <c r="AE1066" s="22">
        <f t="shared" si="316"/>
        <v>0</v>
      </c>
      <c r="AF1066" s="22">
        <f t="shared" si="317"/>
        <v>0</v>
      </c>
      <c r="AG1066" s="22">
        <f t="shared" si="318"/>
        <v>0</v>
      </c>
      <c r="AH1066" s="22">
        <f t="shared" si="319"/>
        <v>0</v>
      </c>
      <c r="AI1066" s="43" t="str">
        <f t="shared" si="320"/>
        <v>n/a</v>
      </c>
      <c r="AJ1066" s="167" t="str">
        <f t="shared" si="302"/>
        <v>2019-20 Summer</v>
      </c>
      <c r="AK1066" s="167" t="str">
        <f t="shared" si="303"/>
        <v>2018-19 Winter</v>
      </c>
      <c r="AL1066" s="127">
        <v>0</v>
      </c>
    </row>
    <row r="1067" spans="1:38">
      <c r="A1067" s="46">
        <v>43384</v>
      </c>
      <c r="B1067" s="13" t="str">
        <f t="shared" si="305"/>
        <v>Oct</v>
      </c>
      <c r="C1067" s="184"/>
      <c r="D1067" s="184"/>
      <c r="E1067" s="184"/>
      <c r="F1067" s="184"/>
      <c r="G1067" s="184"/>
      <c r="H1067" s="184"/>
      <c r="I1067" s="12">
        <f>VLOOKUP($B1067,'Gas wholesale lookups'!$A$4:$L$15,'Inputs - Gas wholesale index'!I$2,FALSE)</f>
        <v>332991.45454545453</v>
      </c>
      <c r="J1067" s="12">
        <f>VLOOKUP($B1067,'Gas wholesale lookups'!$A$4:$L$15,'Inputs - Gas wholesale index'!J$2,FALSE)</f>
        <v>208526.18181818182</v>
      </c>
      <c r="K1067" s="12">
        <f>VLOOKUP($B1067,'Gas wholesale lookups'!$A$4:$L$15,'Inputs - Gas wholesale index'!K$2,FALSE)</f>
        <v>166168.27272727274</v>
      </c>
      <c r="L1067" s="12">
        <f>VLOOKUP($B1067,'Gas wholesale lookups'!$A$4:$L$15,'Inputs - Gas wholesale index'!L$2,FALSE)</f>
        <v>291847.5</v>
      </c>
      <c r="M1067" s="12">
        <f>VLOOKUP($B1067,'Gas wholesale lookups'!$A$4:$L$15,'Inputs - Gas wholesale index'!M$2,FALSE)</f>
        <v>332991.45454545453</v>
      </c>
      <c r="N1067" s="12">
        <f>VLOOKUP($B1067,'Gas wholesale lookups'!$A$4:$L$15,'Inputs - Gas wholesale index'!N$2,FALSE)</f>
        <v>208526.18181818182</v>
      </c>
      <c r="O1067" s="37">
        <f>VLOOKUP($B1067,'Gas wholesale lookups'!$A$4:$R$15,'Inputs - Gas wholesale index'!O$2,FALSE)</f>
        <v>0</v>
      </c>
      <c r="P1067" s="37">
        <f>VLOOKUP($B1067,'Gas wholesale lookups'!$A$4:$R$15,'Inputs - Gas wholesale index'!P$2,FALSE)</f>
        <v>1</v>
      </c>
      <c r="Q1067" s="37">
        <f>VLOOKUP($B1067,'Gas wholesale lookups'!$A$4:$R$15,'Inputs - Gas wholesale index'!Q$2,FALSE)</f>
        <v>1</v>
      </c>
      <c r="R1067" s="37">
        <f>VLOOKUP($B1067,'Gas wholesale lookups'!$A$4:$R$15,'Inputs - Gas wholesale index'!R$2,FALSE)</f>
        <v>1</v>
      </c>
      <c r="S1067" s="37">
        <f>VLOOKUP($B1067,'Gas wholesale lookups'!$A$4:$R$15,'Inputs - Gas wholesale index'!S$2,FALSE)</f>
        <v>1</v>
      </c>
      <c r="T1067" s="37">
        <f>VLOOKUP($B1067,'Gas wholesale lookups'!$A$4:$R$15,'Inputs - Gas wholesale index'!T$2,FALSE)</f>
        <v>0</v>
      </c>
      <c r="U1067" s="12">
        <f t="shared" si="306"/>
        <v>0</v>
      </c>
      <c r="V1067" s="12">
        <f t="shared" si="307"/>
        <v>208526.18181818182</v>
      </c>
      <c r="W1067" s="12">
        <f t="shared" si="308"/>
        <v>166168.27272727274</v>
      </c>
      <c r="X1067" s="12">
        <f t="shared" si="309"/>
        <v>291847.5</v>
      </c>
      <c r="Y1067" s="12">
        <f t="shared" si="310"/>
        <v>332991.45454545453</v>
      </c>
      <c r="Z1067" s="12">
        <f t="shared" si="311"/>
        <v>0</v>
      </c>
      <c r="AA1067" s="12">
        <f t="shared" si="312"/>
        <v>999533.40909090918</v>
      </c>
      <c r="AB1067" s="22">
        <f t="shared" si="313"/>
        <v>0</v>
      </c>
      <c r="AC1067" s="22">
        <f t="shared" si="314"/>
        <v>0</v>
      </c>
      <c r="AD1067" s="22">
        <f t="shared" si="315"/>
        <v>0</v>
      </c>
      <c r="AE1067" s="22">
        <f t="shared" si="316"/>
        <v>0</v>
      </c>
      <c r="AF1067" s="22">
        <f t="shared" si="317"/>
        <v>0</v>
      </c>
      <c r="AG1067" s="22">
        <f t="shared" si="318"/>
        <v>0</v>
      </c>
      <c r="AH1067" s="22">
        <f t="shared" si="319"/>
        <v>0</v>
      </c>
      <c r="AI1067" s="43" t="str">
        <f t="shared" si="320"/>
        <v>n/a</v>
      </c>
      <c r="AJ1067" s="167" t="str">
        <f t="shared" si="302"/>
        <v>2019-20 Summer</v>
      </c>
      <c r="AK1067" s="167" t="str">
        <f t="shared" si="303"/>
        <v>2018-19 Winter</v>
      </c>
      <c r="AL1067" s="127">
        <v>0</v>
      </c>
    </row>
    <row r="1068" spans="1:38">
      <c r="A1068" s="46">
        <v>43385</v>
      </c>
      <c r="B1068" s="13" t="str">
        <f t="shared" si="305"/>
        <v>Oct</v>
      </c>
      <c r="C1068" s="184"/>
      <c r="D1068" s="184"/>
      <c r="E1068" s="184"/>
      <c r="F1068" s="184"/>
      <c r="G1068" s="184"/>
      <c r="H1068" s="184"/>
      <c r="I1068" s="12">
        <f>VLOOKUP($B1068,'Gas wholesale lookups'!$A$4:$L$15,'Inputs - Gas wholesale index'!I$2,FALSE)</f>
        <v>332991.45454545453</v>
      </c>
      <c r="J1068" s="12">
        <f>VLOOKUP($B1068,'Gas wholesale lookups'!$A$4:$L$15,'Inputs - Gas wholesale index'!J$2,FALSE)</f>
        <v>208526.18181818182</v>
      </c>
      <c r="K1068" s="12">
        <f>VLOOKUP($B1068,'Gas wholesale lookups'!$A$4:$L$15,'Inputs - Gas wholesale index'!K$2,FALSE)</f>
        <v>166168.27272727274</v>
      </c>
      <c r="L1068" s="12">
        <f>VLOOKUP($B1068,'Gas wholesale lookups'!$A$4:$L$15,'Inputs - Gas wholesale index'!L$2,FALSE)</f>
        <v>291847.5</v>
      </c>
      <c r="M1068" s="12">
        <f>VLOOKUP($B1068,'Gas wholesale lookups'!$A$4:$L$15,'Inputs - Gas wholesale index'!M$2,FALSE)</f>
        <v>332991.45454545453</v>
      </c>
      <c r="N1068" s="12">
        <f>VLOOKUP($B1068,'Gas wholesale lookups'!$A$4:$L$15,'Inputs - Gas wholesale index'!N$2,FALSE)</f>
        <v>208526.18181818182</v>
      </c>
      <c r="O1068" s="37">
        <f>VLOOKUP($B1068,'Gas wholesale lookups'!$A$4:$R$15,'Inputs - Gas wholesale index'!O$2,FALSE)</f>
        <v>0</v>
      </c>
      <c r="P1068" s="37">
        <f>VLOOKUP($B1068,'Gas wholesale lookups'!$A$4:$R$15,'Inputs - Gas wholesale index'!P$2,FALSE)</f>
        <v>1</v>
      </c>
      <c r="Q1068" s="37">
        <f>VLOOKUP($B1068,'Gas wholesale lookups'!$A$4:$R$15,'Inputs - Gas wholesale index'!Q$2,FALSE)</f>
        <v>1</v>
      </c>
      <c r="R1068" s="37">
        <f>VLOOKUP($B1068,'Gas wholesale lookups'!$A$4:$R$15,'Inputs - Gas wholesale index'!R$2,FALSE)</f>
        <v>1</v>
      </c>
      <c r="S1068" s="37">
        <f>VLOOKUP($B1068,'Gas wholesale lookups'!$A$4:$R$15,'Inputs - Gas wholesale index'!S$2,FALSE)</f>
        <v>1</v>
      </c>
      <c r="T1068" s="37">
        <f>VLOOKUP($B1068,'Gas wholesale lookups'!$A$4:$R$15,'Inputs - Gas wholesale index'!T$2,FALSE)</f>
        <v>0</v>
      </c>
      <c r="U1068" s="12">
        <f t="shared" si="306"/>
        <v>0</v>
      </c>
      <c r="V1068" s="12">
        <f t="shared" si="307"/>
        <v>208526.18181818182</v>
      </c>
      <c r="W1068" s="12">
        <f t="shared" si="308"/>
        <v>166168.27272727274</v>
      </c>
      <c r="X1068" s="12">
        <f t="shared" si="309"/>
        <v>291847.5</v>
      </c>
      <c r="Y1068" s="12">
        <f t="shared" si="310"/>
        <v>332991.45454545453</v>
      </c>
      <c r="Z1068" s="12">
        <f t="shared" si="311"/>
        <v>0</v>
      </c>
      <c r="AA1068" s="12">
        <f t="shared" si="312"/>
        <v>999533.40909090918</v>
      </c>
      <c r="AB1068" s="22">
        <f t="shared" si="313"/>
        <v>0</v>
      </c>
      <c r="AC1068" s="22">
        <f t="shared" si="314"/>
        <v>0</v>
      </c>
      <c r="AD1068" s="22">
        <f t="shared" si="315"/>
        <v>0</v>
      </c>
      <c r="AE1068" s="22">
        <f t="shared" si="316"/>
        <v>0</v>
      </c>
      <c r="AF1068" s="22">
        <f t="shared" si="317"/>
        <v>0</v>
      </c>
      <c r="AG1068" s="22">
        <f t="shared" si="318"/>
        <v>0</v>
      </c>
      <c r="AH1068" s="22">
        <f t="shared" si="319"/>
        <v>0</v>
      </c>
      <c r="AI1068" s="43" t="str">
        <f t="shared" si="320"/>
        <v>n/a</v>
      </c>
      <c r="AJ1068" s="167" t="str">
        <f t="shared" si="302"/>
        <v>2019-20 Summer</v>
      </c>
      <c r="AK1068" s="167" t="str">
        <f t="shared" si="303"/>
        <v>2018-19 Winter</v>
      </c>
      <c r="AL1068" s="127">
        <v>0</v>
      </c>
    </row>
    <row r="1069" spans="1:38">
      <c r="A1069" s="46">
        <v>43388</v>
      </c>
      <c r="B1069" s="13" t="str">
        <f t="shared" si="305"/>
        <v>Oct</v>
      </c>
      <c r="C1069" s="184"/>
      <c r="D1069" s="184"/>
      <c r="E1069" s="184"/>
      <c r="F1069" s="184"/>
      <c r="G1069" s="184"/>
      <c r="H1069" s="184"/>
      <c r="I1069" s="12">
        <f>VLOOKUP($B1069,'Gas wholesale lookups'!$A$4:$L$15,'Inputs - Gas wholesale index'!I$2,FALSE)</f>
        <v>332991.45454545453</v>
      </c>
      <c r="J1069" s="12">
        <f>VLOOKUP($B1069,'Gas wholesale lookups'!$A$4:$L$15,'Inputs - Gas wholesale index'!J$2,FALSE)</f>
        <v>208526.18181818182</v>
      </c>
      <c r="K1069" s="12">
        <f>VLOOKUP($B1069,'Gas wholesale lookups'!$A$4:$L$15,'Inputs - Gas wholesale index'!K$2,FALSE)</f>
        <v>166168.27272727274</v>
      </c>
      <c r="L1069" s="12">
        <f>VLOOKUP($B1069,'Gas wholesale lookups'!$A$4:$L$15,'Inputs - Gas wholesale index'!L$2,FALSE)</f>
        <v>291847.5</v>
      </c>
      <c r="M1069" s="12">
        <f>VLOOKUP($B1069,'Gas wholesale lookups'!$A$4:$L$15,'Inputs - Gas wholesale index'!M$2,FALSE)</f>
        <v>332991.45454545453</v>
      </c>
      <c r="N1069" s="12">
        <f>VLOOKUP($B1069,'Gas wholesale lookups'!$A$4:$L$15,'Inputs - Gas wholesale index'!N$2,FALSE)</f>
        <v>208526.18181818182</v>
      </c>
      <c r="O1069" s="37">
        <f>VLOOKUP($B1069,'Gas wholesale lookups'!$A$4:$R$15,'Inputs - Gas wholesale index'!O$2,FALSE)</f>
        <v>0</v>
      </c>
      <c r="P1069" s="37">
        <f>VLOOKUP($B1069,'Gas wholesale lookups'!$A$4:$R$15,'Inputs - Gas wholesale index'!P$2,FALSE)</f>
        <v>1</v>
      </c>
      <c r="Q1069" s="37">
        <f>VLOOKUP($B1069,'Gas wholesale lookups'!$A$4:$R$15,'Inputs - Gas wholesale index'!Q$2,FALSE)</f>
        <v>1</v>
      </c>
      <c r="R1069" s="37">
        <f>VLOOKUP($B1069,'Gas wholesale lookups'!$A$4:$R$15,'Inputs - Gas wholesale index'!R$2,FALSE)</f>
        <v>1</v>
      </c>
      <c r="S1069" s="37">
        <f>VLOOKUP($B1069,'Gas wholesale lookups'!$A$4:$R$15,'Inputs - Gas wholesale index'!S$2,FALSE)</f>
        <v>1</v>
      </c>
      <c r="T1069" s="37">
        <f>VLOOKUP($B1069,'Gas wholesale lookups'!$A$4:$R$15,'Inputs - Gas wholesale index'!T$2,FALSE)</f>
        <v>0</v>
      </c>
      <c r="U1069" s="12">
        <f t="shared" si="306"/>
        <v>0</v>
      </c>
      <c r="V1069" s="12">
        <f t="shared" si="307"/>
        <v>208526.18181818182</v>
      </c>
      <c r="W1069" s="12">
        <f t="shared" si="308"/>
        <v>166168.27272727274</v>
      </c>
      <c r="X1069" s="12">
        <f t="shared" si="309"/>
        <v>291847.5</v>
      </c>
      <c r="Y1069" s="12">
        <f t="shared" si="310"/>
        <v>332991.45454545453</v>
      </c>
      <c r="Z1069" s="12">
        <f t="shared" si="311"/>
        <v>0</v>
      </c>
      <c r="AA1069" s="12">
        <f t="shared" si="312"/>
        <v>999533.40909090918</v>
      </c>
      <c r="AB1069" s="22">
        <f t="shared" si="313"/>
        <v>0</v>
      </c>
      <c r="AC1069" s="22">
        <f t="shared" si="314"/>
        <v>0</v>
      </c>
      <c r="AD1069" s="22">
        <f t="shared" si="315"/>
        <v>0</v>
      </c>
      <c r="AE1069" s="22">
        <f t="shared" si="316"/>
        <v>0</v>
      </c>
      <c r="AF1069" s="22">
        <f t="shared" si="317"/>
        <v>0</v>
      </c>
      <c r="AG1069" s="22">
        <f t="shared" si="318"/>
        <v>0</v>
      </c>
      <c r="AH1069" s="22">
        <f t="shared" si="319"/>
        <v>0</v>
      </c>
      <c r="AI1069" s="43" t="str">
        <f t="shared" si="320"/>
        <v>n/a</v>
      </c>
      <c r="AJ1069" s="167" t="str">
        <f t="shared" si="302"/>
        <v>2019-20 Summer</v>
      </c>
      <c r="AK1069" s="167" t="str">
        <f t="shared" si="303"/>
        <v>2018-19 Winter</v>
      </c>
      <c r="AL1069" s="127">
        <v>0</v>
      </c>
    </row>
    <row r="1070" spans="1:38">
      <c r="A1070" s="46">
        <v>43389</v>
      </c>
      <c r="B1070" s="13" t="str">
        <f t="shared" si="305"/>
        <v>Oct</v>
      </c>
      <c r="C1070" s="184"/>
      <c r="D1070" s="184"/>
      <c r="E1070" s="184"/>
      <c r="F1070" s="184"/>
      <c r="G1070" s="184"/>
      <c r="H1070" s="184"/>
      <c r="I1070" s="12">
        <f>VLOOKUP($B1070,'Gas wholesale lookups'!$A$4:$L$15,'Inputs - Gas wholesale index'!I$2,FALSE)</f>
        <v>332991.45454545453</v>
      </c>
      <c r="J1070" s="12">
        <f>VLOOKUP($B1070,'Gas wholesale lookups'!$A$4:$L$15,'Inputs - Gas wholesale index'!J$2,FALSE)</f>
        <v>208526.18181818182</v>
      </c>
      <c r="K1070" s="12">
        <f>VLOOKUP($B1070,'Gas wholesale lookups'!$A$4:$L$15,'Inputs - Gas wholesale index'!K$2,FALSE)</f>
        <v>166168.27272727274</v>
      </c>
      <c r="L1070" s="12">
        <f>VLOOKUP($B1070,'Gas wholesale lookups'!$A$4:$L$15,'Inputs - Gas wholesale index'!L$2,FALSE)</f>
        <v>291847.5</v>
      </c>
      <c r="M1070" s="12">
        <f>VLOOKUP($B1070,'Gas wholesale lookups'!$A$4:$L$15,'Inputs - Gas wholesale index'!M$2,FALSE)</f>
        <v>332991.45454545453</v>
      </c>
      <c r="N1070" s="12">
        <f>VLOOKUP($B1070,'Gas wholesale lookups'!$A$4:$L$15,'Inputs - Gas wholesale index'!N$2,FALSE)</f>
        <v>208526.18181818182</v>
      </c>
      <c r="O1070" s="37">
        <f>VLOOKUP($B1070,'Gas wholesale lookups'!$A$4:$R$15,'Inputs - Gas wholesale index'!O$2,FALSE)</f>
        <v>0</v>
      </c>
      <c r="P1070" s="37">
        <f>VLOOKUP($B1070,'Gas wholesale lookups'!$A$4:$R$15,'Inputs - Gas wholesale index'!P$2,FALSE)</f>
        <v>1</v>
      </c>
      <c r="Q1070" s="37">
        <f>VLOOKUP($B1070,'Gas wholesale lookups'!$A$4:$R$15,'Inputs - Gas wholesale index'!Q$2,FALSE)</f>
        <v>1</v>
      </c>
      <c r="R1070" s="37">
        <f>VLOOKUP($B1070,'Gas wholesale lookups'!$A$4:$R$15,'Inputs - Gas wholesale index'!R$2,FALSE)</f>
        <v>1</v>
      </c>
      <c r="S1070" s="37">
        <f>VLOOKUP($B1070,'Gas wholesale lookups'!$A$4:$R$15,'Inputs - Gas wholesale index'!S$2,FALSE)</f>
        <v>1</v>
      </c>
      <c r="T1070" s="37">
        <f>VLOOKUP($B1070,'Gas wholesale lookups'!$A$4:$R$15,'Inputs - Gas wholesale index'!T$2,FALSE)</f>
        <v>0</v>
      </c>
      <c r="U1070" s="12">
        <f t="shared" si="306"/>
        <v>0</v>
      </c>
      <c r="V1070" s="12">
        <f t="shared" si="307"/>
        <v>208526.18181818182</v>
      </c>
      <c r="W1070" s="12">
        <f t="shared" si="308"/>
        <v>166168.27272727274</v>
      </c>
      <c r="X1070" s="12">
        <f t="shared" si="309"/>
        <v>291847.5</v>
      </c>
      <c r="Y1070" s="12">
        <f t="shared" si="310"/>
        <v>332991.45454545453</v>
      </c>
      <c r="Z1070" s="12">
        <f t="shared" si="311"/>
        <v>0</v>
      </c>
      <c r="AA1070" s="12">
        <f t="shared" si="312"/>
        <v>999533.40909090918</v>
      </c>
      <c r="AB1070" s="22">
        <f t="shared" si="313"/>
        <v>0</v>
      </c>
      <c r="AC1070" s="22">
        <f t="shared" si="314"/>
        <v>0</v>
      </c>
      <c r="AD1070" s="22">
        <f t="shared" si="315"/>
        <v>0</v>
      </c>
      <c r="AE1070" s="22">
        <f t="shared" si="316"/>
        <v>0</v>
      </c>
      <c r="AF1070" s="22">
        <f t="shared" si="317"/>
        <v>0</v>
      </c>
      <c r="AG1070" s="22">
        <f t="shared" si="318"/>
        <v>0</v>
      </c>
      <c r="AH1070" s="22">
        <f t="shared" si="319"/>
        <v>0</v>
      </c>
      <c r="AI1070" s="43" t="str">
        <f t="shared" si="320"/>
        <v>n/a</v>
      </c>
      <c r="AJ1070" s="167" t="str">
        <f t="shared" si="302"/>
        <v>2019-20 Summer</v>
      </c>
      <c r="AK1070" s="167" t="str">
        <f t="shared" si="303"/>
        <v>2018-19 Winter</v>
      </c>
      <c r="AL1070" s="127">
        <v>0</v>
      </c>
    </row>
    <row r="1071" spans="1:38">
      <c r="A1071" s="46">
        <v>43390</v>
      </c>
      <c r="B1071" s="13" t="str">
        <f t="shared" si="305"/>
        <v>Oct</v>
      </c>
      <c r="C1071" s="184"/>
      <c r="D1071" s="184"/>
      <c r="E1071" s="184"/>
      <c r="F1071" s="184"/>
      <c r="G1071" s="184"/>
      <c r="H1071" s="184"/>
      <c r="I1071" s="12">
        <f>VLOOKUP($B1071,'Gas wholesale lookups'!$A$4:$L$15,'Inputs - Gas wholesale index'!I$2,FALSE)</f>
        <v>332991.45454545453</v>
      </c>
      <c r="J1071" s="12">
        <f>VLOOKUP($B1071,'Gas wholesale lookups'!$A$4:$L$15,'Inputs - Gas wholesale index'!J$2,FALSE)</f>
        <v>208526.18181818182</v>
      </c>
      <c r="K1071" s="12">
        <f>VLOOKUP($B1071,'Gas wholesale lookups'!$A$4:$L$15,'Inputs - Gas wholesale index'!K$2,FALSE)</f>
        <v>166168.27272727274</v>
      </c>
      <c r="L1071" s="12">
        <f>VLOOKUP($B1071,'Gas wholesale lookups'!$A$4:$L$15,'Inputs - Gas wholesale index'!L$2,FALSE)</f>
        <v>291847.5</v>
      </c>
      <c r="M1071" s="12">
        <f>VLOOKUP($B1071,'Gas wholesale lookups'!$A$4:$L$15,'Inputs - Gas wholesale index'!M$2,FALSE)</f>
        <v>332991.45454545453</v>
      </c>
      <c r="N1071" s="12">
        <f>VLOOKUP($B1071,'Gas wholesale lookups'!$A$4:$L$15,'Inputs - Gas wholesale index'!N$2,FALSE)</f>
        <v>208526.18181818182</v>
      </c>
      <c r="O1071" s="37">
        <f>VLOOKUP($B1071,'Gas wholesale lookups'!$A$4:$R$15,'Inputs - Gas wholesale index'!O$2,FALSE)</f>
        <v>0</v>
      </c>
      <c r="P1071" s="37">
        <f>VLOOKUP($B1071,'Gas wholesale lookups'!$A$4:$R$15,'Inputs - Gas wholesale index'!P$2,FALSE)</f>
        <v>1</v>
      </c>
      <c r="Q1071" s="37">
        <f>VLOOKUP($B1071,'Gas wholesale lookups'!$A$4:$R$15,'Inputs - Gas wholesale index'!Q$2,FALSE)</f>
        <v>1</v>
      </c>
      <c r="R1071" s="37">
        <f>VLOOKUP($B1071,'Gas wholesale lookups'!$A$4:$R$15,'Inputs - Gas wholesale index'!R$2,FALSE)</f>
        <v>1</v>
      </c>
      <c r="S1071" s="37">
        <f>VLOOKUP($B1071,'Gas wholesale lookups'!$A$4:$R$15,'Inputs - Gas wholesale index'!S$2,FALSE)</f>
        <v>1</v>
      </c>
      <c r="T1071" s="37">
        <f>VLOOKUP($B1071,'Gas wholesale lookups'!$A$4:$R$15,'Inputs - Gas wholesale index'!T$2,FALSE)</f>
        <v>0</v>
      </c>
      <c r="U1071" s="12">
        <f t="shared" si="306"/>
        <v>0</v>
      </c>
      <c r="V1071" s="12">
        <f t="shared" si="307"/>
        <v>208526.18181818182</v>
      </c>
      <c r="W1071" s="12">
        <f t="shared" si="308"/>
        <v>166168.27272727274</v>
      </c>
      <c r="X1071" s="12">
        <f t="shared" si="309"/>
        <v>291847.5</v>
      </c>
      <c r="Y1071" s="12">
        <f t="shared" si="310"/>
        <v>332991.45454545453</v>
      </c>
      <c r="Z1071" s="12">
        <f t="shared" si="311"/>
        <v>0</v>
      </c>
      <c r="AA1071" s="12">
        <f t="shared" si="312"/>
        <v>999533.40909090918</v>
      </c>
      <c r="AB1071" s="22">
        <f t="shared" si="313"/>
        <v>0</v>
      </c>
      <c r="AC1071" s="22">
        <f t="shared" si="314"/>
        <v>0</v>
      </c>
      <c r="AD1071" s="22">
        <f t="shared" si="315"/>
        <v>0</v>
      </c>
      <c r="AE1071" s="22">
        <f t="shared" si="316"/>
        <v>0</v>
      </c>
      <c r="AF1071" s="22">
        <f t="shared" si="317"/>
        <v>0</v>
      </c>
      <c r="AG1071" s="22">
        <f t="shared" si="318"/>
        <v>0</v>
      </c>
      <c r="AH1071" s="22">
        <f t="shared" si="319"/>
        <v>0</v>
      </c>
      <c r="AI1071" s="43" t="str">
        <f t="shared" si="320"/>
        <v>n/a</v>
      </c>
      <c r="AJ1071" s="167" t="str">
        <f t="shared" si="302"/>
        <v>2019-20 Summer</v>
      </c>
      <c r="AK1071" s="167" t="str">
        <f t="shared" si="303"/>
        <v>2018-19 Winter</v>
      </c>
      <c r="AL1071" s="127">
        <v>0</v>
      </c>
    </row>
    <row r="1072" spans="1:38">
      <c r="A1072" s="46">
        <v>43391</v>
      </c>
      <c r="B1072" s="13" t="str">
        <f t="shared" si="305"/>
        <v>Oct</v>
      </c>
      <c r="C1072" s="184"/>
      <c r="D1072" s="184"/>
      <c r="E1072" s="184"/>
      <c r="F1072" s="184"/>
      <c r="G1072" s="184"/>
      <c r="H1072" s="184"/>
      <c r="I1072" s="12">
        <f>VLOOKUP($B1072,'Gas wholesale lookups'!$A$4:$L$15,'Inputs - Gas wholesale index'!I$2,FALSE)</f>
        <v>332991.45454545453</v>
      </c>
      <c r="J1072" s="12">
        <f>VLOOKUP($B1072,'Gas wholesale lookups'!$A$4:$L$15,'Inputs - Gas wholesale index'!J$2,FALSE)</f>
        <v>208526.18181818182</v>
      </c>
      <c r="K1072" s="12">
        <f>VLOOKUP($B1072,'Gas wholesale lookups'!$A$4:$L$15,'Inputs - Gas wholesale index'!K$2,FALSE)</f>
        <v>166168.27272727274</v>
      </c>
      <c r="L1072" s="12">
        <f>VLOOKUP($B1072,'Gas wholesale lookups'!$A$4:$L$15,'Inputs - Gas wholesale index'!L$2,FALSE)</f>
        <v>291847.5</v>
      </c>
      <c r="M1072" s="12">
        <f>VLOOKUP($B1072,'Gas wholesale lookups'!$A$4:$L$15,'Inputs - Gas wholesale index'!M$2,FALSE)</f>
        <v>332991.45454545453</v>
      </c>
      <c r="N1072" s="12">
        <f>VLOOKUP($B1072,'Gas wholesale lookups'!$A$4:$L$15,'Inputs - Gas wholesale index'!N$2,FALSE)</f>
        <v>208526.18181818182</v>
      </c>
      <c r="O1072" s="37">
        <f>VLOOKUP($B1072,'Gas wholesale lookups'!$A$4:$R$15,'Inputs - Gas wholesale index'!O$2,FALSE)</f>
        <v>0</v>
      </c>
      <c r="P1072" s="37">
        <f>VLOOKUP($B1072,'Gas wholesale lookups'!$A$4:$R$15,'Inputs - Gas wholesale index'!P$2,FALSE)</f>
        <v>1</v>
      </c>
      <c r="Q1072" s="37">
        <f>VLOOKUP($B1072,'Gas wholesale lookups'!$A$4:$R$15,'Inputs - Gas wholesale index'!Q$2,FALSE)</f>
        <v>1</v>
      </c>
      <c r="R1072" s="37">
        <f>VLOOKUP($B1072,'Gas wholesale lookups'!$A$4:$R$15,'Inputs - Gas wholesale index'!R$2,FALSE)</f>
        <v>1</v>
      </c>
      <c r="S1072" s="37">
        <f>VLOOKUP($B1072,'Gas wholesale lookups'!$A$4:$R$15,'Inputs - Gas wholesale index'!S$2,FALSE)</f>
        <v>1</v>
      </c>
      <c r="T1072" s="37">
        <f>VLOOKUP($B1072,'Gas wholesale lookups'!$A$4:$R$15,'Inputs - Gas wholesale index'!T$2,FALSE)</f>
        <v>0</v>
      </c>
      <c r="U1072" s="12">
        <f t="shared" si="306"/>
        <v>0</v>
      </c>
      <c r="V1072" s="12">
        <f t="shared" si="307"/>
        <v>208526.18181818182</v>
      </c>
      <c r="W1072" s="12">
        <f t="shared" si="308"/>
        <v>166168.27272727274</v>
      </c>
      <c r="X1072" s="12">
        <f t="shared" si="309"/>
        <v>291847.5</v>
      </c>
      <c r="Y1072" s="12">
        <f t="shared" si="310"/>
        <v>332991.45454545453</v>
      </c>
      <c r="Z1072" s="12">
        <f t="shared" si="311"/>
        <v>0</v>
      </c>
      <c r="AA1072" s="12">
        <f t="shared" si="312"/>
        <v>999533.40909090918</v>
      </c>
      <c r="AB1072" s="22">
        <f t="shared" si="313"/>
        <v>0</v>
      </c>
      <c r="AC1072" s="22">
        <f t="shared" si="314"/>
        <v>0</v>
      </c>
      <c r="AD1072" s="22">
        <f t="shared" si="315"/>
        <v>0</v>
      </c>
      <c r="AE1072" s="22">
        <f t="shared" si="316"/>
        <v>0</v>
      </c>
      <c r="AF1072" s="22">
        <f t="shared" si="317"/>
        <v>0</v>
      </c>
      <c r="AG1072" s="22">
        <f t="shared" si="318"/>
        <v>0</v>
      </c>
      <c r="AH1072" s="22">
        <f t="shared" si="319"/>
        <v>0</v>
      </c>
      <c r="AI1072" s="43" t="str">
        <f t="shared" si="320"/>
        <v>n/a</v>
      </c>
      <c r="AJ1072" s="167" t="str">
        <f t="shared" si="302"/>
        <v>2019-20 Summer</v>
      </c>
      <c r="AK1072" s="167" t="str">
        <f t="shared" si="303"/>
        <v>2018-19 Winter</v>
      </c>
      <c r="AL1072" s="127">
        <v>0</v>
      </c>
    </row>
    <row r="1073" spans="1:38">
      <c r="A1073" s="46">
        <v>43392</v>
      </c>
      <c r="B1073" s="13" t="str">
        <f t="shared" si="305"/>
        <v>Oct</v>
      </c>
      <c r="C1073" s="184"/>
      <c r="D1073" s="184"/>
      <c r="E1073" s="184"/>
      <c r="F1073" s="184"/>
      <c r="G1073" s="184"/>
      <c r="H1073" s="184"/>
      <c r="I1073" s="12">
        <f>VLOOKUP($B1073,'Gas wholesale lookups'!$A$4:$L$15,'Inputs - Gas wholesale index'!I$2,FALSE)</f>
        <v>332991.45454545453</v>
      </c>
      <c r="J1073" s="12">
        <f>VLOOKUP($B1073,'Gas wholesale lookups'!$A$4:$L$15,'Inputs - Gas wholesale index'!J$2,FALSE)</f>
        <v>208526.18181818182</v>
      </c>
      <c r="K1073" s="12">
        <f>VLOOKUP($B1073,'Gas wholesale lookups'!$A$4:$L$15,'Inputs - Gas wholesale index'!K$2,FALSE)</f>
        <v>166168.27272727274</v>
      </c>
      <c r="L1073" s="12">
        <f>VLOOKUP($B1073,'Gas wholesale lookups'!$A$4:$L$15,'Inputs - Gas wholesale index'!L$2,FALSE)</f>
        <v>291847.5</v>
      </c>
      <c r="M1073" s="12">
        <f>VLOOKUP($B1073,'Gas wholesale lookups'!$A$4:$L$15,'Inputs - Gas wholesale index'!M$2,FALSE)</f>
        <v>332991.45454545453</v>
      </c>
      <c r="N1073" s="12">
        <f>VLOOKUP($B1073,'Gas wholesale lookups'!$A$4:$L$15,'Inputs - Gas wholesale index'!N$2,FALSE)</f>
        <v>208526.18181818182</v>
      </c>
      <c r="O1073" s="37">
        <f>VLOOKUP($B1073,'Gas wholesale lookups'!$A$4:$R$15,'Inputs - Gas wholesale index'!O$2,FALSE)</f>
        <v>0</v>
      </c>
      <c r="P1073" s="37">
        <f>VLOOKUP($B1073,'Gas wholesale lookups'!$A$4:$R$15,'Inputs - Gas wholesale index'!P$2,FALSE)</f>
        <v>1</v>
      </c>
      <c r="Q1073" s="37">
        <f>VLOOKUP($B1073,'Gas wholesale lookups'!$A$4:$R$15,'Inputs - Gas wholesale index'!Q$2,FALSE)</f>
        <v>1</v>
      </c>
      <c r="R1073" s="37">
        <f>VLOOKUP($B1073,'Gas wholesale lookups'!$A$4:$R$15,'Inputs - Gas wholesale index'!R$2,FALSE)</f>
        <v>1</v>
      </c>
      <c r="S1073" s="37">
        <f>VLOOKUP($B1073,'Gas wholesale lookups'!$A$4:$R$15,'Inputs - Gas wholesale index'!S$2,FALSE)</f>
        <v>1</v>
      </c>
      <c r="T1073" s="37">
        <f>VLOOKUP($B1073,'Gas wholesale lookups'!$A$4:$R$15,'Inputs - Gas wholesale index'!T$2,FALSE)</f>
        <v>0</v>
      </c>
      <c r="U1073" s="12">
        <f t="shared" si="306"/>
        <v>0</v>
      </c>
      <c r="V1073" s="12">
        <f t="shared" si="307"/>
        <v>208526.18181818182</v>
      </c>
      <c r="W1073" s="12">
        <f t="shared" si="308"/>
        <v>166168.27272727274</v>
      </c>
      <c r="X1073" s="12">
        <f t="shared" si="309"/>
        <v>291847.5</v>
      </c>
      <c r="Y1073" s="12">
        <f t="shared" si="310"/>
        <v>332991.45454545453</v>
      </c>
      <c r="Z1073" s="12">
        <f t="shared" si="311"/>
        <v>0</v>
      </c>
      <c r="AA1073" s="12">
        <f t="shared" si="312"/>
        <v>999533.40909090918</v>
      </c>
      <c r="AB1073" s="22">
        <f t="shared" si="313"/>
        <v>0</v>
      </c>
      <c r="AC1073" s="22">
        <f t="shared" si="314"/>
        <v>0</v>
      </c>
      <c r="AD1073" s="22">
        <f t="shared" si="315"/>
        <v>0</v>
      </c>
      <c r="AE1073" s="22">
        <f t="shared" si="316"/>
        <v>0</v>
      </c>
      <c r="AF1073" s="22">
        <f t="shared" si="317"/>
        <v>0</v>
      </c>
      <c r="AG1073" s="22">
        <f t="shared" si="318"/>
        <v>0</v>
      </c>
      <c r="AH1073" s="22">
        <f t="shared" si="319"/>
        <v>0</v>
      </c>
      <c r="AI1073" s="43" t="str">
        <f t="shared" si="320"/>
        <v>n/a</v>
      </c>
      <c r="AJ1073" s="167" t="str">
        <f t="shared" si="302"/>
        <v>2019-20 Summer</v>
      </c>
      <c r="AK1073" s="167" t="str">
        <f t="shared" si="303"/>
        <v>2018-19 Winter</v>
      </c>
      <c r="AL1073" s="127">
        <v>0</v>
      </c>
    </row>
    <row r="1074" spans="1:38">
      <c r="A1074" s="46">
        <v>43395</v>
      </c>
      <c r="B1074" s="13" t="str">
        <f t="shared" si="305"/>
        <v>Oct</v>
      </c>
      <c r="C1074" s="184"/>
      <c r="D1074" s="184"/>
      <c r="E1074" s="184"/>
      <c r="F1074" s="184"/>
      <c r="G1074" s="184"/>
      <c r="H1074" s="184"/>
      <c r="I1074" s="12">
        <f>VLOOKUP($B1074,'Gas wholesale lookups'!$A$4:$L$15,'Inputs - Gas wholesale index'!I$2,FALSE)</f>
        <v>332991.45454545453</v>
      </c>
      <c r="J1074" s="12">
        <f>VLOOKUP($B1074,'Gas wholesale lookups'!$A$4:$L$15,'Inputs - Gas wholesale index'!J$2,FALSE)</f>
        <v>208526.18181818182</v>
      </c>
      <c r="K1074" s="12">
        <f>VLOOKUP($B1074,'Gas wholesale lookups'!$A$4:$L$15,'Inputs - Gas wholesale index'!K$2,FALSE)</f>
        <v>166168.27272727274</v>
      </c>
      <c r="L1074" s="12">
        <f>VLOOKUP($B1074,'Gas wholesale lookups'!$A$4:$L$15,'Inputs - Gas wholesale index'!L$2,FALSE)</f>
        <v>291847.5</v>
      </c>
      <c r="M1074" s="12">
        <f>VLOOKUP($B1074,'Gas wholesale lookups'!$A$4:$L$15,'Inputs - Gas wholesale index'!M$2,FALSE)</f>
        <v>332991.45454545453</v>
      </c>
      <c r="N1074" s="12">
        <f>VLOOKUP($B1074,'Gas wholesale lookups'!$A$4:$L$15,'Inputs - Gas wholesale index'!N$2,FALSE)</f>
        <v>208526.18181818182</v>
      </c>
      <c r="O1074" s="37">
        <f>VLOOKUP($B1074,'Gas wholesale lookups'!$A$4:$R$15,'Inputs - Gas wholesale index'!O$2,FALSE)</f>
        <v>0</v>
      </c>
      <c r="P1074" s="37">
        <f>VLOOKUP($B1074,'Gas wholesale lookups'!$A$4:$R$15,'Inputs - Gas wholesale index'!P$2,FALSE)</f>
        <v>1</v>
      </c>
      <c r="Q1074" s="37">
        <f>VLOOKUP($B1074,'Gas wholesale lookups'!$A$4:$R$15,'Inputs - Gas wholesale index'!Q$2,FALSE)</f>
        <v>1</v>
      </c>
      <c r="R1074" s="37">
        <f>VLOOKUP($B1074,'Gas wholesale lookups'!$A$4:$R$15,'Inputs - Gas wholesale index'!R$2,FALSE)</f>
        <v>1</v>
      </c>
      <c r="S1074" s="37">
        <f>VLOOKUP($B1074,'Gas wholesale lookups'!$A$4:$R$15,'Inputs - Gas wholesale index'!S$2,FALSE)</f>
        <v>1</v>
      </c>
      <c r="T1074" s="37">
        <f>VLOOKUP($B1074,'Gas wholesale lookups'!$A$4:$R$15,'Inputs - Gas wholesale index'!T$2,FALSE)</f>
        <v>0</v>
      </c>
      <c r="U1074" s="12">
        <f t="shared" si="306"/>
        <v>0</v>
      </c>
      <c r="V1074" s="12">
        <f t="shared" si="307"/>
        <v>208526.18181818182</v>
      </c>
      <c r="W1074" s="12">
        <f t="shared" si="308"/>
        <v>166168.27272727274</v>
      </c>
      <c r="X1074" s="12">
        <f t="shared" si="309"/>
        <v>291847.5</v>
      </c>
      <c r="Y1074" s="12">
        <f t="shared" si="310"/>
        <v>332991.45454545453</v>
      </c>
      <c r="Z1074" s="12">
        <f t="shared" si="311"/>
        <v>0</v>
      </c>
      <c r="AA1074" s="12">
        <f t="shared" si="312"/>
        <v>999533.40909090918</v>
      </c>
      <c r="AB1074" s="22">
        <f t="shared" si="313"/>
        <v>0</v>
      </c>
      <c r="AC1074" s="22">
        <f t="shared" si="314"/>
        <v>0</v>
      </c>
      <c r="AD1074" s="22">
        <f t="shared" si="315"/>
        <v>0</v>
      </c>
      <c r="AE1074" s="22">
        <f t="shared" si="316"/>
        <v>0</v>
      </c>
      <c r="AF1074" s="22">
        <f t="shared" si="317"/>
        <v>0</v>
      </c>
      <c r="AG1074" s="22">
        <f t="shared" si="318"/>
        <v>0</v>
      </c>
      <c r="AH1074" s="22">
        <f t="shared" si="319"/>
        <v>0</v>
      </c>
      <c r="AI1074" s="43" t="str">
        <f t="shared" si="320"/>
        <v>n/a</v>
      </c>
      <c r="AJ1074" s="167" t="str">
        <f t="shared" si="302"/>
        <v>2019-20 Summer</v>
      </c>
      <c r="AK1074" s="167" t="str">
        <f t="shared" si="303"/>
        <v>2018-19 Winter</v>
      </c>
      <c r="AL1074" s="127">
        <v>0</v>
      </c>
    </row>
    <row r="1075" spans="1:38">
      <c r="A1075" s="46">
        <v>43396</v>
      </c>
      <c r="B1075" s="13" t="str">
        <f t="shared" si="305"/>
        <v>Oct</v>
      </c>
      <c r="C1075" s="184"/>
      <c r="D1075" s="184"/>
      <c r="E1075" s="184"/>
      <c r="F1075" s="184"/>
      <c r="G1075" s="184"/>
      <c r="H1075" s="184"/>
      <c r="I1075" s="12">
        <f>VLOOKUP($B1075,'Gas wholesale lookups'!$A$4:$L$15,'Inputs - Gas wholesale index'!I$2,FALSE)</f>
        <v>332991.45454545453</v>
      </c>
      <c r="J1075" s="12">
        <f>VLOOKUP($B1075,'Gas wholesale lookups'!$A$4:$L$15,'Inputs - Gas wholesale index'!J$2,FALSE)</f>
        <v>208526.18181818182</v>
      </c>
      <c r="K1075" s="12">
        <f>VLOOKUP($B1075,'Gas wholesale lookups'!$A$4:$L$15,'Inputs - Gas wholesale index'!K$2,FALSE)</f>
        <v>166168.27272727274</v>
      </c>
      <c r="L1075" s="12">
        <f>VLOOKUP($B1075,'Gas wholesale lookups'!$A$4:$L$15,'Inputs - Gas wholesale index'!L$2,FALSE)</f>
        <v>291847.5</v>
      </c>
      <c r="M1075" s="12">
        <f>VLOOKUP($B1075,'Gas wholesale lookups'!$A$4:$L$15,'Inputs - Gas wholesale index'!M$2,FALSE)</f>
        <v>332991.45454545453</v>
      </c>
      <c r="N1075" s="12">
        <f>VLOOKUP($B1075,'Gas wholesale lookups'!$A$4:$L$15,'Inputs - Gas wholesale index'!N$2,FALSE)</f>
        <v>208526.18181818182</v>
      </c>
      <c r="O1075" s="37">
        <f>VLOOKUP($B1075,'Gas wholesale lookups'!$A$4:$R$15,'Inputs - Gas wholesale index'!O$2,FALSE)</f>
        <v>0</v>
      </c>
      <c r="P1075" s="37">
        <f>VLOOKUP($B1075,'Gas wholesale lookups'!$A$4:$R$15,'Inputs - Gas wholesale index'!P$2,FALSE)</f>
        <v>1</v>
      </c>
      <c r="Q1075" s="37">
        <f>VLOOKUP($B1075,'Gas wholesale lookups'!$A$4:$R$15,'Inputs - Gas wholesale index'!Q$2,FALSE)</f>
        <v>1</v>
      </c>
      <c r="R1075" s="37">
        <f>VLOOKUP($B1075,'Gas wholesale lookups'!$A$4:$R$15,'Inputs - Gas wholesale index'!R$2,FALSE)</f>
        <v>1</v>
      </c>
      <c r="S1075" s="37">
        <f>VLOOKUP($B1075,'Gas wholesale lookups'!$A$4:$R$15,'Inputs - Gas wholesale index'!S$2,FALSE)</f>
        <v>1</v>
      </c>
      <c r="T1075" s="37">
        <f>VLOOKUP($B1075,'Gas wholesale lookups'!$A$4:$R$15,'Inputs - Gas wholesale index'!T$2,FALSE)</f>
        <v>0</v>
      </c>
      <c r="U1075" s="12">
        <f t="shared" si="306"/>
        <v>0</v>
      </c>
      <c r="V1075" s="12">
        <f t="shared" si="307"/>
        <v>208526.18181818182</v>
      </c>
      <c r="W1075" s="12">
        <f t="shared" si="308"/>
        <v>166168.27272727274</v>
      </c>
      <c r="X1075" s="12">
        <f t="shared" si="309"/>
        <v>291847.5</v>
      </c>
      <c r="Y1075" s="12">
        <f t="shared" si="310"/>
        <v>332991.45454545453</v>
      </c>
      <c r="Z1075" s="12">
        <f t="shared" si="311"/>
        <v>0</v>
      </c>
      <c r="AA1075" s="12">
        <f t="shared" si="312"/>
        <v>999533.40909090918</v>
      </c>
      <c r="AB1075" s="22">
        <f t="shared" si="313"/>
        <v>0</v>
      </c>
      <c r="AC1075" s="22">
        <f t="shared" si="314"/>
        <v>0</v>
      </c>
      <c r="AD1075" s="22">
        <f t="shared" si="315"/>
        <v>0</v>
      </c>
      <c r="AE1075" s="22">
        <f t="shared" si="316"/>
        <v>0</v>
      </c>
      <c r="AF1075" s="22">
        <f t="shared" si="317"/>
        <v>0</v>
      </c>
      <c r="AG1075" s="22">
        <f t="shared" si="318"/>
        <v>0</v>
      </c>
      <c r="AH1075" s="22">
        <f t="shared" si="319"/>
        <v>0</v>
      </c>
      <c r="AI1075" s="43" t="str">
        <f t="shared" si="320"/>
        <v>n/a</v>
      </c>
      <c r="AJ1075" s="167" t="str">
        <f t="shared" si="302"/>
        <v>2019-20 Summer</v>
      </c>
      <c r="AK1075" s="167" t="str">
        <f t="shared" si="303"/>
        <v>2018-19 Winter</v>
      </c>
      <c r="AL1075" s="127">
        <v>0</v>
      </c>
    </row>
    <row r="1076" spans="1:38">
      <c r="A1076" s="46">
        <v>43397</v>
      </c>
      <c r="B1076" s="13" t="str">
        <f t="shared" si="305"/>
        <v>Oct</v>
      </c>
      <c r="C1076" s="184"/>
      <c r="D1076" s="184"/>
      <c r="E1076" s="184"/>
      <c r="F1076" s="184"/>
      <c r="G1076" s="184"/>
      <c r="H1076" s="184"/>
      <c r="I1076" s="12">
        <f>VLOOKUP($B1076,'Gas wholesale lookups'!$A$4:$L$15,'Inputs - Gas wholesale index'!I$2,FALSE)</f>
        <v>332991.45454545453</v>
      </c>
      <c r="J1076" s="12">
        <f>VLOOKUP($B1076,'Gas wholesale lookups'!$A$4:$L$15,'Inputs - Gas wholesale index'!J$2,FALSE)</f>
        <v>208526.18181818182</v>
      </c>
      <c r="K1076" s="12">
        <f>VLOOKUP($B1076,'Gas wholesale lookups'!$A$4:$L$15,'Inputs - Gas wholesale index'!K$2,FALSE)</f>
        <v>166168.27272727274</v>
      </c>
      <c r="L1076" s="12">
        <f>VLOOKUP($B1076,'Gas wholesale lookups'!$A$4:$L$15,'Inputs - Gas wholesale index'!L$2,FALSE)</f>
        <v>291847.5</v>
      </c>
      <c r="M1076" s="12">
        <f>VLOOKUP($B1076,'Gas wholesale lookups'!$A$4:$L$15,'Inputs - Gas wholesale index'!M$2,FALSE)</f>
        <v>332991.45454545453</v>
      </c>
      <c r="N1076" s="12">
        <f>VLOOKUP($B1076,'Gas wholesale lookups'!$A$4:$L$15,'Inputs - Gas wholesale index'!N$2,FALSE)</f>
        <v>208526.18181818182</v>
      </c>
      <c r="O1076" s="37">
        <f>VLOOKUP($B1076,'Gas wholesale lookups'!$A$4:$R$15,'Inputs - Gas wholesale index'!O$2,FALSE)</f>
        <v>0</v>
      </c>
      <c r="P1076" s="37">
        <f>VLOOKUP($B1076,'Gas wholesale lookups'!$A$4:$R$15,'Inputs - Gas wholesale index'!P$2,FALSE)</f>
        <v>1</v>
      </c>
      <c r="Q1076" s="37">
        <f>VLOOKUP($B1076,'Gas wholesale lookups'!$A$4:$R$15,'Inputs - Gas wholesale index'!Q$2,FALSE)</f>
        <v>1</v>
      </c>
      <c r="R1076" s="37">
        <f>VLOOKUP($B1076,'Gas wholesale lookups'!$A$4:$R$15,'Inputs - Gas wholesale index'!R$2,FALSE)</f>
        <v>1</v>
      </c>
      <c r="S1076" s="37">
        <f>VLOOKUP($B1076,'Gas wholesale lookups'!$A$4:$R$15,'Inputs - Gas wholesale index'!S$2,FALSE)</f>
        <v>1</v>
      </c>
      <c r="T1076" s="37">
        <f>VLOOKUP($B1076,'Gas wholesale lookups'!$A$4:$R$15,'Inputs - Gas wholesale index'!T$2,FALSE)</f>
        <v>0</v>
      </c>
      <c r="U1076" s="12">
        <f t="shared" si="306"/>
        <v>0</v>
      </c>
      <c r="V1076" s="12">
        <f t="shared" si="307"/>
        <v>208526.18181818182</v>
      </c>
      <c r="W1076" s="12">
        <f t="shared" si="308"/>
        <v>166168.27272727274</v>
      </c>
      <c r="X1076" s="12">
        <f t="shared" si="309"/>
        <v>291847.5</v>
      </c>
      <c r="Y1076" s="12">
        <f t="shared" si="310"/>
        <v>332991.45454545453</v>
      </c>
      <c r="Z1076" s="12">
        <f t="shared" si="311"/>
        <v>0</v>
      </c>
      <c r="AA1076" s="12">
        <f t="shared" si="312"/>
        <v>999533.40909090918</v>
      </c>
      <c r="AB1076" s="22">
        <f t="shared" si="313"/>
        <v>0</v>
      </c>
      <c r="AC1076" s="22">
        <f t="shared" si="314"/>
        <v>0</v>
      </c>
      <c r="AD1076" s="22">
        <f t="shared" si="315"/>
        <v>0</v>
      </c>
      <c r="AE1076" s="22">
        <f t="shared" si="316"/>
        <v>0</v>
      </c>
      <c r="AF1076" s="22">
        <f t="shared" si="317"/>
        <v>0</v>
      </c>
      <c r="AG1076" s="22">
        <f t="shared" si="318"/>
        <v>0</v>
      </c>
      <c r="AH1076" s="22">
        <f t="shared" si="319"/>
        <v>0</v>
      </c>
      <c r="AI1076" s="43" t="str">
        <f t="shared" si="320"/>
        <v>n/a</v>
      </c>
      <c r="AJ1076" s="167" t="str">
        <f t="shared" ref="AJ1076:AJ1139" si="321">IF(AND(MONTH(A1076)=8,MONTH(A1075)=7),YEAR(A1076)+1&amp;"-"&amp;YEAR(A1076)-1998&amp;" Summer",IF(AND(MONTH(A1076)=2,MONTH(A1075)=1),YEAR(A1076)&amp;"-"&amp;YEAR(A1076)-1999&amp;" Winter",AJ1075))</f>
        <v>2019-20 Summer</v>
      </c>
      <c r="AK1076" s="167" t="str">
        <f t="shared" ref="AK1076:AK1139" si="322">IF(AND(MONTH(A1076)=4,MONTH(A1075)=3),YEAR(A1076)&amp;"-"&amp;YEAR(A1076)-1999&amp;" Summer",IF(AND(MONTH(A1076)=10,MONTH(A1075)=9),YEAR(A1076)&amp;"-"&amp;YEAR(A1076)-1999&amp;" Winter",AK1075))</f>
        <v>2018-19 Winter</v>
      </c>
      <c r="AL1076" s="127">
        <v>0</v>
      </c>
    </row>
    <row r="1077" spans="1:38">
      <c r="A1077" s="46">
        <v>43398</v>
      </c>
      <c r="B1077" s="13" t="str">
        <f t="shared" si="305"/>
        <v>Oct</v>
      </c>
      <c r="C1077" s="184"/>
      <c r="D1077" s="184"/>
      <c r="E1077" s="184"/>
      <c r="F1077" s="184"/>
      <c r="G1077" s="184"/>
      <c r="H1077" s="184"/>
      <c r="I1077" s="12">
        <f>VLOOKUP($B1077,'Gas wholesale lookups'!$A$4:$L$15,'Inputs - Gas wholesale index'!I$2,FALSE)</f>
        <v>332991.45454545453</v>
      </c>
      <c r="J1077" s="12">
        <f>VLOOKUP($B1077,'Gas wholesale lookups'!$A$4:$L$15,'Inputs - Gas wholesale index'!J$2,FALSE)</f>
        <v>208526.18181818182</v>
      </c>
      <c r="K1077" s="12">
        <f>VLOOKUP($B1077,'Gas wholesale lookups'!$A$4:$L$15,'Inputs - Gas wholesale index'!K$2,FALSE)</f>
        <v>166168.27272727274</v>
      </c>
      <c r="L1077" s="12">
        <f>VLOOKUP($B1077,'Gas wholesale lookups'!$A$4:$L$15,'Inputs - Gas wholesale index'!L$2,FALSE)</f>
        <v>291847.5</v>
      </c>
      <c r="M1077" s="12">
        <f>VLOOKUP($B1077,'Gas wholesale lookups'!$A$4:$L$15,'Inputs - Gas wholesale index'!M$2,FALSE)</f>
        <v>332991.45454545453</v>
      </c>
      <c r="N1077" s="12">
        <f>VLOOKUP($B1077,'Gas wholesale lookups'!$A$4:$L$15,'Inputs - Gas wholesale index'!N$2,FALSE)</f>
        <v>208526.18181818182</v>
      </c>
      <c r="O1077" s="37">
        <f>VLOOKUP($B1077,'Gas wholesale lookups'!$A$4:$R$15,'Inputs - Gas wholesale index'!O$2,FALSE)</f>
        <v>0</v>
      </c>
      <c r="P1077" s="37">
        <f>VLOOKUP($B1077,'Gas wholesale lookups'!$A$4:$R$15,'Inputs - Gas wholesale index'!P$2,FALSE)</f>
        <v>1</v>
      </c>
      <c r="Q1077" s="37">
        <f>VLOOKUP($B1077,'Gas wholesale lookups'!$A$4:$R$15,'Inputs - Gas wholesale index'!Q$2,FALSE)</f>
        <v>1</v>
      </c>
      <c r="R1077" s="37">
        <f>VLOOKUP($B1077,'Gas wholesale lookups'!$A$4:$R$15,'Inputs - Gas wholesale index'!R$2,FALSE)</f>
        <v>1</v>
      </c>
      <c r="S1077" s="37">
        <f>VLOOKUP($B1077,'Gas wholesale lookups'!$A$4:$R$15,'Inputs - Gas wholesale index'!S$2,FALSE)</f>
        <v>1</v>
      </c>
      <c r="T1077" s="37">
        <f>VLOOKUP($B1077,'Gas wholesale lookups'!$A$4:$R$15,'Inputs - Gas wholesale index'!T$2,FALSE)</f>
        <v>0</v>
      </c>
      <c r="U1077" s="12">
        <f t="shared" si="306"/>
        <v>0</v>
      </c>
      <c r="V1077" s="12">
        <f t="shared" si="307"/>
        <v>208526.18181818182</v>
      </c>
      <c r="W1077" s="12">
        <f t="shared" si="308"/>
        <v>166168.27272727274</v>
      </c>
      <c r="X1077" s="12">
        <f t="shared" si="309"/>
        <v>291847.5</v>
      </c>
      <c r="Y1077" s="12">
        <f t="shared" si="310"/>
        <v>332991.45454545453</v>
      </c>
      <c r="Z1077" s="12">
        <f t="shared" si="311"/>
        <v>0</v>
      </c>
      <c r="AA1077" s="12">
        <f t="shared" si="312"/>
        <v>999533.40909090918</v>
      </c>
      <c r="AB1077" s="22">
        <f t="shared" si="313"/>
        <v>0</v>
      </c>
      <c r="AC1077" s="22">
        <f t="shared" si="314"/>
        <v>0</v>
      </c>
      <c r="AD1077" s="22">
        <f t="shared" si="315"/>
        <v>0</v>
      </c>
      <c r="AE1077" s="22">
        <f t="shared" si="316"/>
        <v>0</v>
      </c>
      <c r="AF1077" s="22">
        <f t="shared" si="317"/>
        <v>0</v>
      </c>
      <c r="AG1077" s="22">
        <f t="shared" si="318"/>
        <v>0</v>
      </c>
      <c r="AH1077" s="22">
        <f t="shared" si="319"/>
        <v>0</v>
      </c>
      <c r="AI1077" s="43" t="str">
        <f t="shared" si="320"/>
        <v>n/a</v>
      </c>
      <c r="AJ1077" s="167" t="str">
        <f t="shared" si="321"/>
        <v>2019-20 Summer</v>
      </c>
      <c r="AK1077" s="167" t="str">
        <f t="shared" si="322"/>
        <v>2018-19 Winter</v>
      </c>
      <c r="AL1077" s="127">
        <v>0</v>
      </c>
    </row>
    <row r="1078" spans="1:38">
      <c r="A1078" s="46">
        <v>43399</v>
      </c>
      <c r="B1078" s="13" t="str">
        <f t="shared" si="305"/>
        <v>Oct</v>
      </c>
      <c r="C1078" s="184"/>
      <c r="D1078" s="184"/>
      <c r="E1078" s="184"/>
      <c r="F1078" s="184"/>
      <c r="G1078" s="184"/>
      <c r="H1078" s="184"/>
      <c r="I1078" s="12">
        <f>VLOOKUP($B1078,'Gas wholesale lookups'!$A$4:$L$15,'Inputs - Gas wholesale index'!I$2,FALSE)</f>
        <v>332991.45454545453</v>
      </c>
      <c r="J1078" s="12">
        <f>VLOOKUP($B1078,'Gas wholesale lookups'!$A$4:$L$15,'Inputs - Gas wholesale index'!J$2,FALSE)</f>
        <v>208526.18181818182</v>
      </c>
      <c r="K1078" s="12">
        <f>VLOOKUP($B1078,'Gas wholesale lookups'!$A$4:$L$15,'Inputs - Gas wholesale index'!K$2,FALSE)</f>
        <v>166168.27272727274</v>
      </c>
      <c r="L1078" s="12">
        <f>VLOOKUP($B1078,'Gas wholesale lookups'!$A$4:$L$15,'Inputs - Gas wholesale index'!L$2,FALSE)</f>
        <v>291847.5</v>
      </c>
      <c r="M1078" s="12">
        <f>VLOOKUP($B1078,'Gas wholesale lookups'!$A$4:$L$15,'Inputs - Gas wholesale index'!M$2,FALSE)</f>
        <v>332991.45454545453</v>
      </c>
      <c r="N1078" s="12">
        <f>VLOOKUP($B1078,'Gas wholesale lookups'!$A$4:$L$15,'Inputs - Gas wholesale index'!N$2,FALSE)</f>
        <v>208526.18181818182</v>
      </c>
      <c r="O1078" s="37">
        <f>VLOOKUP($B1078,'Gas wholesale lookups'!$A$4:$R$15,'Inputs - Gas wholesale index'!O$2,FALSE)</f>
        <v>0</v>
      </c>
      <c r="P1078" s="37">
        <f>VLOOKUP($B1078,'Gas wholesale lookups'!$A$4:$R$15,'Inputs - Gas wholesale index'!P$2,FALSE)</f>
        <v>1</v>
      </c>
      <c r="Q1078" s="37">
        <f>VLOOKUP($B1078,'Gas wholesale lookups'!$A$4:$R$15,'Inputs - Gas wholesale index'!Q$2,FALSE)</f>
        <v>1</v>
      </c>
      <c r="R1078" s="37">
        <f>VLOOKUP($B1078,'Gas wholesale lookups'!$A$4:$R$15,'Inputs - Gas wholesale index'!R$2,FALSE)</f>
        <v>1</v>
      </c>
      <c r="S1078" s="37">
        <f>VLOOKUP($B1078,'Gas wholesale lookups'!$A$4:$R$15,'Inputs - Gas wholesale index'!S$2,FALSE)</f>
        <v>1</v>
      </c>
      <c r="T1078" s="37">
        <f>VLOOKUP($B1078,'Gas wholesale lookups'!$A$4:$R$15,'Inputs - Gas wholesale index'!T$2,FALSE)</f>
        <v>0</v>
      </c>
      <c r="U1078" s="12">
        <f t="shared" si="306"/>
        <v>0</v>
      </c>
      <c r="V1078" s="12">
        <f t="shared" si="307"/>
        <v>208526.18181818182</v>
      </c>
      <c r="W1078" s="12">
        <f t="shared" si="308"/>
        <v>166168.27272727274</v>
      </c>
      <c r="X1078" s="12">
        <f t="shared" si="309"/>
        <v>291847.5</v>
      </c>
      <c r="Y1078" s="12">
        <f t="shared" si="310"/>
        <v>332991.45454545453</v>
      </c>
      <c r="Z1078" s="12">
        <f t="shared" si="311"/>
        <v>0</v>
      </c>
      <c r="AA1078" s="12">
        <f t="shared" si="312"/>
        <v>999533.40909090918</v>
      </c>
      <c r="AB1078" s="22">
        <f t="shared" si="313"/>
        <v>0</v>
      </c>
      <c r="AC1078" s="22">
        <f t="shared" si="314"/>
        <v>0</v>
      </c>
      <c r="AD1078" s="22">
        <f t="shared" si="315"/>
        <v>0</v>
      </c>
      <c r="AE1078" s="22">
        <f t="shared" si="316"/>
        <v>0</v>
      </c>
      <c r="AF1078" s="22">
        <f t="shared" si="317"/>
        <v>0</v>
      </c>
      <c r="AG1078" s="22">
        <f t="shared" si="318"/>
        <v>0</v>
      </c>
      <c r="AH1078" s="22">
        <f t="shared" si="319"/>
        <v>0</v>
      </c>
      <c r="AI1078" s="43" t="str">
        <f t="shared" si="320"/>
        <v>n/a</v>
      </c>
      <c r="AJ1078" s="167" t="str">
        <f t="shared" si="321"/>
        <v>2019-20 Summer</v>
      </c>
      <c r="AK1078" s="167" t="str">
        <f t="shared" si="322"/>
        <v>2018-19 Winter</v>
      </c>
      <c r="AL1078" s="127">
        <v>0</v>
      </c>
    </row>
    <row r="1079" spans="1:38">
      <c r="A1079" s="46">
        <v>43402</v>
      </c>
      <c r="B1079" s="13" t="str">
        <f t="shared" si="305"/>
        <v>Oct</v>
      </c>
      <c r="C1079" s="184"/>
      <c r="D1079" s="184"/>
      <c r="E1079" s="184"/>
      <c r="F1079" s="184"/>
      <c r="G1079" s="184"/>
      <c r="H1079" s="184"/>
      <c r="I1079" s="12">
        <f>VLOOKUP($B1079,'Gas wholesale lookups'!$A$4:$L$15,'Inputs - Gas wholesale index'!I$2,FALSE)</f>
        <v>332991.45454545453</v>
      </c>
      <c r="J1079" s="12">
        <f>VLOOKUP($B1079,'Gas wholesale lookups'!$A$4:$L$15,'Inputs - Gas wholesale index'!J$2,FALSE)</f>
        <v>208526.18181818182</v>
      </c>
      <c r="K1079" s="12">
        <f>VLOOKUP($B1079,'Gas wholesale lookups'!$A$4:$L$15,'Inputs - Gas wholesale index'!K$2,FALSE)</f>
        <v>166168.27272727274</v>
      </c>
      <c r="L1079" s="12">
        <f>VLOOKUP($B1079,'Gas wholesale lookups'!$A$4:$L$15,'Inputs - Gas wholesale index'!L$2,FALSE)</f>
        <v>291847.5</v>
      </c>
      <c r="M1079" s="12">
        <f>VLOOKUP($B1079,'Gas wholesale lookups'!$A$4:$L$15,'Inputs - Gas wholesale index'!M$2,FALSE)</f>
        <v>332991.45454545453</v>
      </c>
      <c r="N1079" s="12">
        <f>VLOOKUP($B1079,'Gas wholesale lookups'!$A$4:$L$15,'Inputs - Gas wholesale index'!N$2,FALSE)</f>
        <v>208526.18181818182</v>
      </c>
      <c r="O1079" s="37">
        <f>VLOOKUP($B1079,'Gas wholesale lookups'!$A$4:$R$15,'Inputs - Gas wholesale index'!O$2,FALSE)</f>
        <v>0</v>
      </c>
      <c r="P1079" s="37">
        <f>VLOOKUP($B1079,'Gas wholesale lookups'!$A$4:$R$15,'Inputs - Gas wholesale index'!P$2,FALSE)</f>
        <v>1</v>
      </c>
      <c r="Q1079" s="37">
        <f>VLOOKUP($B1079,'Gas wholesale lookups'!$A$4:$R$15,'Inputs - Gas wholesale index'!Q$2,FALSE)</f>
        <v>1</v>
      </c>
      <c r="R1079" s="37">
        <f>VLOOKUP($B1079,'Gas wholesale lookups'!$A$4:$R$15,'Inputs - Gas wholesale index'!R$2,FALSE)</f>
        <v>1</v>
      </c>
      <c r="S1079" s="37">
        <f>VLOOKUP($B1079,'Gas wholesale lookups'!$A$4:$R$15,'Inputs - Gas wholesale index'!S$2,FALSE)</f>
        <v>1</v>
      </c>
      <c r="T1079" s="37">
        <f>VLOOKUP($B1079,'Gas wholesale lookups'!$A$4:$R$15,'Inputs - Gas wholesale index'!T$2,FALSE)</f>
        <v>0</v>
      </c>
      <c r="U1079" s="12">
        <f t="shared" si="306"/>
        <v>0</v>
      </c>
      <c r="V1079" s="12">
        <f t="shared" si="307"/>
        <v>208526.18181818182</v>
      </c>
      <c r="W1079" s="12">
        <f t="shared" si="308"/>
        <v>166168.27272727274</v>
      </c>
      <c r="X1079" s="12">
        <f t="shared" si="309"/>
        <v>291847.5</v>
      </c>
      <c r="Y1079" s="12">
        <f t="shared" si="310"/>
        <v>332991.45454545453</v>
      </c>
      <c r="Z1079" s="12">
        <f t="shared" si="311"/>
        <v>0</v>
      </c>
      <c r="AA1079" s="12">
        <f t="shared" si="312"/>
        <v>999533.40909090918</v>
      </c>
      <c r="AB1079" s="22">
        <f t="shared" si="313"/>
        <v>0</v>
      </c>
      <c r="AC1079" s="22">
        <f t="shared" si="314"/>
        <v>0</v>
      </c>
      <c r="AD1079" s="22">
        <f t="shared" si="315"/>
        <v>0</v>
      </c>
      <c r="AE1079" s="22">
        <f t="shared" si="316"/>
        <v>0</v>
      </c>
      <c r="AF1079" s="22">
        <f t="shared" si="317"/>
        <v>0</v>
      </c>
      <c r="AG1079" s="22">
        <f t="shared" si="318"/>
        <v>0</v>
      </c>
      <c r="AH1079" s="22">
        <f t="shared" si="319"/>
        <v>0</v>
      </c>
      <c r="AI1079" s="43" t="str">
        <f t="shared" si="320"/>
        <v>n/a</v>
      </c>
      <c r="AJ1079" s="167" t="str">
        <f t="shared" si="321"/>
        <v>2019-20 Summer</v>
      </c>
      <c r="AK1079" s="167" t="str">
        <f t="shared" si="322"/>
        <v>2018-19 Winter</v>
      </c>
      <c r="AL1079" s="127">
        <v>0</v>
      </c>
    </row>
    <row r="1080" spans="1:38">
      <c r="A1080" s="46">
        <v>43403</v>
      </c>
      <c r="B1080" s="13" t="str">
        <f t="shared" si="305"/>
        <v>Oct</v>
      </c>
      <c r="C1080" s="184"/>
      <c r="D1080" s="184"/>
      <c r="E1080" s="184"/>
      <c r="F1080" s="184"/>
      <c r="G1080" s="184"/>
      <c r="H1080" s="184"/>
      <c r="I1080" s="12">
        <f>VLOOKUP($B1080,'Gas wholesale lookups'!$A$4:$L$15,'Inputs - Gas wholesale index'!I$2,FALSE)</f>
        <v>332991.45454545453</v>
      </c>
      <c r="J1080" s="12">
        <f>VLOOKUP($B1080,'Gas wholesale lookups'!$A$4:$L$15,'Inputs - Gas wholesale index'!J$2,FALSE)</f>
        <v>208526.18181818182</v>
      </c>
      <c r="K1080" s="12">
        <f>VLOOKUP($B1080,'Gas wholesale lookups'!$A$4:$L$15,'Inputs - Gas wholesale index'!K$2,FALSE)</f>
        <v>166168.27272727274</v>
      </c>
      <c r="L1080" s="12">
        <f>VLOOKUP($B1080,'Gas wholesale lookups'!$A$4:$L$15,'Inputs - Gas wholesale index'!L$2,FALSE)</f>
        <v>291847.5</v>
      </c>
      <c r="M1080" s="12">
        <f>VLOOKUP($B1080,'Gas wholesale lookups'!$A$4:$L$15,'Inputs - Gas wholesale index'!M$2,FALSE)</f>
        <v>332991.45454545453</v>
      </c>
      <c r="N1080" s="12">
        <f>VLOOKUP($B1080,'Gas wholesale lookups'!$A$4:$L$15,'Inputs - Gas wholesale index'!N$2,FALSE)</f>
        <v>208526.18181818182</v>
      </c>
      <c r="O1080" s="37">
        <f>VLOOKUP($B1080,'Gas wholesale lookups'!$A$4:$R$15,'Inputs - Gas wholesale index'!O$2,FALSE)</f>
        <v>0</v>
      </c>
      <c r="P1080" s="37">
        <f>VLOOKUP($B1080,'Gas wholesale lookups'!$A$4:$R$15,'Inputs - Gas wholesale index'!P$2,FALSE)</f>
        <v>1</v>
      </c>
      <c r="Q1080" s="37">
        <f>VLOOKUP($B1080,'Gas wholesale lookups'!$A$4:$R$15,'Inputs - Gas wholesale index'!Q$2,FALSE)</f>
        <v>1</v>
      </c>
      <c r="R1080" s="37">
        <f>VLOOKUP($B1080,'Gas wholesale lookups'!$A$4:$R$15,'Inputs - Gas wholesale index'!R$2,FALSE)</f>
        <v>1</v>
      </c>
      <c r="S1080" s="37">
        <f>VLOOKUP($B1080,'Gas wholesale lookups'!$A$4:$R$15,'Inputs - Gas wholesale index'!S$2,FALSE)</f>
        <v>1</v>
      </c>
      <c r="T1080" s="37">
        <f>VLOOKUP($B1080,'Gas wholesale lookups'!$A$4:$R$15,'Inputs - Gas wholesale index'!T$2,FALSE)</f>
        <v>0</v>
      </c>
      <c r="U1080" s="12">
        <f t="shared" si="306"/>
        <v>0</v>
      </c>
      <c r="V1080" s="12">
        <f t="shared" si="307"/>
        <v>208526.18181818182</v>
      </c>
      <c r="W1080" s="12">
        <f t="shared" si="308"/>
        <v>166168.27272727274</v>
      </c>
      <c r="X1080" s="12">
        <f t="shared" si="309"/>
        <v>291847.5</v>
      </c>
      <c r="Y1080" s="12">
        <f t="shared" si="310"/>
        <v>332991.45454545453</v>
      </c>
      <c r="Z1080" s="12">
        <f t="shared" si="311"/>
        <v>0</v>
      </c>
      <c r="AA1080" s="12">
        <f t="shared" si="312"/>
        <v>999533.40909090918</v>
      </c>
      <c r="AB1080" s="22">
        <f t="shared" si="313"/>
        <v>0</v>
      </c>
      <c r="AC1080" s="22">
        <f t="shared" si="314"/>
        <v>0</v>
      </c>
      <c r="AD1080" s="22">
        <f t="shared" si="315"/>
        <v>0</v>
      </c>
      <c r="AE1080" s="22">
        <f t="shared" si="316"/>
        <v>0</v>
      </c>
      <c r="AF1080" s="22">
        <f t="shared" si="317"/>
        <v>0</v>
      </c>
      <c r="AG1080" s="22">
        <f t="shared" si="318"/>
        <v>0</v>
      </c>
      <c r="AH1080" s="22">
        <f t="shared" si="319"/>
        <v>0</v>
      </c>
      <c r="AI1080" s="43" t="str">
        <f t="shared" si="320"/>
        <v>n/a</v>
      </c>
      <c r="AJ1080" s="167" t="str">
        <f t="shared" si="321"/>
        <v>2019-20 Summer</v>
      </c>
      <c r="AK1080" s="167" t="str">
        <f t="shared" si="322"/>
        <v>2018-19 Winter</v>
      </c>
      <c r="AL1080" s="127">
        <v>0</v>
      </c>
    </row>
    <row r="1081" spans="1:38">
      <c r="A1081" s="46">
        <v>43404</v>
      </c>
      <c r="B1081" s="13" t="str">
        <f t="shared" si="305"/>
        <v>Oct</v>
      </c>
      <c r="C1081" s="184"/>
      <c r="D1081" s="184"/>
      <c r="E1081" s="184"/>
      <c r="F1081" s="184"/>
      <c r="G1081" s="184"/>
      <c r="H1081" s="184"/>
      <c r="I1081" s="12">
        <f>VLOOKUP($B1081,'Gas wholesale lookups'!$A$4:$L$15,'Inputs - Gas wholesale index'!I$2,FALSE)</f>
        <v>332991.45454545453</v>
      </c>
      <c r="J1081" s="12">
        <f>VLOOKUP($B1081,'Gas wholesale lookups'!$A$4:$L$15,'Inputs - Gas wholesale index'!J$2,FALSE)</f>
        <v>208526.18181818182</v>
      </c>
      <c r="K1081" s="12">
        <f>VLOOKUP($B1081,'Gas wholesale lookups'!$A$4:$L$15,'Inputs - Gas wholesale index'!K$2,FALSE)</f>
        <v>166168.27272727274</v>
      </c>
      <c r="L1081" s="12">
        <f>VLOOKUP($B1081,'Gas wholesale lookups'!$A$4:$L$15,'Inputs - Gas wholesale index'!L$2,FALSE)</f>
        <v>291847.5</v>
      </c>
      <c r="M1081" s="12">
        <f>VLOOKUP($B1081,'Gas wholesale lookups'!$A$4:$L$15,'Inputs - Gas wholesale index'!M$2,FALSE)</f>
        <v>332991.45454545453</v>
      </c>
      <c r="N1081" s="12">
        <f>VLOOKUP($B1081,'Gas wholesale lookups'!$A$4:$L$15,'Inputs - Gas wholesale index'!N$2,FALSE)</f>
        <v>208526.18181818182</v>
      </c>
      <c r="O1081" s="37">
        <f>VLOOKUP($B1081,'Gas wholesale lookups'!$A$4:$R$15,'Inputs - Gas wholesale index'!O$2,FALSE)</f>
        <v>0</v>
      </c>
      <c r="P1081" s="37">
        <f>VLOOKUP($B1081,'Gas wholesale lookups'!$A$4:$R$15,'Inputs - Gas wholesale index'!P$2,FALSE)</f>
        <v>1</v>
      </c>
      <c r="Q1081" s="37">
        <f>VLOOKUP($B1081,'Gas wholesale lookups'!$A$4:$R$15,'Inputs - Gas wholesale index'!Q$2,FALSE)</f>
        <v>1</v>
      </c>
      <c r="R1081" s="37">
        <f>VLOOKUP($B1081,'Gas wholesale lookups'!$A$4:$R$15,'Inputs - Gas wholesale index'!R$2,FALSE)</f>
        <v>1</v>
      </c>
      <c r="S1081" s="37">
        <f>VLOOKUP($B1081,'Gas wholesale lookups'!$A$4:$R$15,'Inputs - Gas wholesale index'!S$2,FALSE)</f>
        <v>1</v>
      </c>
      <c r="T1081" s="37">
        <f>VLOOKUP($B1081,'Gas wholesale lookups'!$A$4:$R$15,'Inputs - Gas wholesale index'!T$2,FALSE)</f>
        <v>0</v>
      </c>
      <c r="U1081" s="12">
        <f t="shared" si="306"/>
        <v>0</v>
      </c>
      <c r="V1081" s="12">
        <f t="shared" si="307"/>
        <v>208526.18181818182</v>
      </c>
      <c r="W1081" s="12">
        <f t="shared" si="308"/>
        <v>166168.27272727274</v>
      </c>
      <c r="X1081" s="12">
        <f t="shared" si="309"/>
        <v>291847.5</v>
      </c>
      <c r="Y1081" s="12">
        <f t="shared" si="310"/>
        <v>332991.45454545453</v>
      </c>
      <c r="Z1081" s="12">
        <f t="shared" si="311"/>
        <v>0</v>
      </c>
      <c r="AA1081" s="12">
        <f t="shared" si="312"/>
        <v>999533.40909090918</v>
      </c>
      <c r="AB1081" s="22">
        <f t="shared" si="313"/>
        <v>0</v>
      </c>
      <c r="AC1081" s="22">
        <f t="shared" si="314"/>
        <v>0</v>
      </c>
      <c r="AD1081" s="22">
        <f t="shared" si="315"/>
        <v>0</v>
      </c>
      <c r="AE1081" s="22">
        <f t="shared" si="316"/>
        <v>0</v>
      </c>
      <c r="AF1081" s="22">
        <f t="shared" si="317"/>
        <v>0</v>
      </c>
      <c r="AG1081" s="22">
        <f t="shared" si="318"/>
        <v>0</v>
      </c>
      <c r="AH1081" s="22">
        <f t="shared" si="319"/>
        <v>0</v>
      </c>
      <c r="AI1081" s="43" t="str">
        <f t="shared" si="320"/>
        <v>n/a</v>
      </c>
      <c r="AJ1081" s="167" t="str">
        <f t="shared" si="321"/>
        <v>2019-20 Summer</v>
      </c>
      <c r="AK1081" s="167" t="str">
        <f t="shared" si="322"/>
        <v>2018-19 Winter</v>
      </c>
      <c r="AL1081" s="127">
        <v>0</v>
      </c>
    </row>
    <row r="1082" spans="1:38">
      <c r="A1082" s="46">
        <v>43405</v>
      </c>
      <c r="B1082" s="13" t="str">
        <f t="shared" si="305"/>
        <v>Nov</v>
      </c>
      <c r="C1082" s="184"/>
      <c r="D1082" s="184"/>
      <c r="E1082" s="184"/>
      <c r="F1082" s="184"/>
      <c r="G1082" s="184"/>
      <c r="H1082" s="184"/>
      <c r="I1082" s="12">
        <f>VLOOKUP($B1082,'Gas wholesale lookups'!$A$4:$L$15,'Inputs - Gas wholesale index'!I$2,FALSE)</f>
        <v>332991.45454545453</v>
      </c>
      <c r="J1082" s="12">
        <f>VLOOKUP($B1082,'Gas wholesale lookups'!$A$4:$L$15,'Inputs - Gas wholesale index'!J$2,FALSE)</f>
        <v>208526.18181818182</v>
      </c>
      <c r="K1082" s="12">
        <f>VLOOKUP($B1082,'Gas wholesale lookups'!$A$4:$L$15,'Inputs - Gas wholesale index'!K$2,FALSE)</f>
        <v>166168.27272727274</v>
      </c>
      <c r="L1082" s="12">
        <f>VLOOKUP($B1082,'Gas wholesale lookups'!$A$4:$L$15,'Inputs - Gas wholesale index'!L$2,FALSE)</f>
        <v>291847.5</v>
      </c>
      <c r="M1082" s="12">
        <f>VLOOKUP($B1082,'Gas wholesale lookups'!$A$4:$L$15,'Inputs - Gas wholesale index'!M$2,FALSE)</f>
        <v>332991.45454545453</v>
      </c>
      <c r="N1082" s="12">
        <f>VLOOKUP($B1082,'Gas wholesale lookups'!$A$4:$L$15,'Inputs - Gas wholesale index'!N$2,FALSE)</f>
        <v>208526.18181818182</v>
      </c>
      <c r="O1082" s="37">
        <f>VLOOKUP($B1082,'Gas wholesale lookups'!$A$4:$R$15,'Inputs - Gas wholesale index'!O$2,FALSE)</f>
        <v>0</v>
      </c>
      <c r="P1082" s="37">
        <f>VLOOKUP($B1082,'Gas wholesale lookups'!$A$4:$R$15,'Inputs - Gas wholesale index'!P$2,FALSE)</f>
        <v>1</v>
      </c>
      <c r="Q1082" s="37">
        <f>VLOOKUP($B1082,'Gas wholesale lookups'!$A$4:$R$15,'Inputs - Gas wholesale index'!Q$2,FALSE)</f>
        <v>1</v>
      </c>
      <c r="R1082" s="37">
        <f>VLOOKUP($B1082,'Gas wholesale lookups'!$A$4:$R$15,'Inputs - Gas wholesale index'!R$2,FALSE)</f>
        <v>1</v>
      </c>
      <c r="S1082" s="37">
        <f>VLOOKUP($B1082,'Gas wholesale lookups'!$A$4:$R$15,'Inputs - Gas wholesale index'!S$2,FALSE)</f>
        <v>1</v>
      </c>
      <c r="T1082" s="37">
        <f>VLOOKUP($B1082,'Gas wholesale lookups'!$A$4:$R$15,'Inputs - Gas wholesale index'!T$2,FALSE)</f>
        <v>0</v>
      </c>
      <c r="U1082" s="12">
        <f t="shared" si="306"/>
        <v>0</v>
      </c>
      <c r="V1082" s="12">
        <f t="shared" si="307"/>
        <v>208526.18181818182</v>
      </c>
      <c r="W1082" s="12">
        <f t="shared" si="308"/>
        <v>166168.27272727274</v>
      </c>
      <c r="X1082" s="12">
        <f t="shared" si="309"/>
        <v>291847.5</v>
      </c>
      <c r="Y1082" s="12">
        <f t="shared" si="310"/>
        <v>332991.45454545453</v>
      </c>
      <c r="Z1082" s="12">
        <f t="shared" si="311"/>
        <v>0</v>
      </c>
      <c r="AA1082" s="12">
        <f t="shared" si="312"/>
        <v>999533.40909090918</v>
      </c>
      <c r="AB1082" s="22">
        <f t="shared" si="313"/>
        <v>0</v>
      </c>
      <c r="AC1082" s="22">
        <f t="shared" si="314"/>
        <v>0</v>
      </c>
      <c r="AD1082" s="22">
        <f t="shared" si="315"/>
        <v>0</v>
      </c>
      <c r="AE1082" s="22">
        <f t="shared" si="316"/>
        <v>0</v>
      </c>
      <c r="AF1082" s="22">
        <f t="shared" si="317"/>
        <v>0</v>
      </c>
      <c r="AG1082" s="22">
        <f t="shared" si="318"/>
        <v>0</v>
      </c>
      <c r="AH1082" s="22">
        <f t="shared" si="319"/>
        <v>0</v>
      </c>
      <c r="AI1082" s="43" t="str">
        <f t="shared" si="320"/>
        <v>n/a</v>
      </c>
      <c r="AJ1082" s="167" t="str">
        <f t="shared" si="321"/>
        <v>2019-20 Summer</v>
      </c>
      <c r="AK1082" s="167" t="str">
        <f t="shared" si="322"/>
        <v>2018-19 Winter</v>
      </c>
      <c r="AL1082" s="127">
        <v>0</v>
      </c>
    </row>
    <row r="1083" spans="1:38">
      <c r="A1083" s="46">
        <v>43406</v>
      </c>
      <c r="B1083" s="13" t="str">
        <f t="shared" si="305"/>
        <v>Nov</v>
      </c>
      <c r="C1083" s="184"/>
      <c r="D1083" s="184"/>
      <c r="E1083" s="184"/>
      <c r="F1083" s="184"/>
      <c r="G1083" s="184"/>
      <c r="H1083" s="184"/>
      <c r="I1083" s="12">
        <f>VLOOKUP($B1083,'Gas wholesale lookups'!$A$4:$L$15,'Inputs - Gas wholesale index'!I$2,FALSE)</f>
        <v>332991.45454545453</v>
      </c>
      <c r="J1083" s="12">
        <f>VLOOKUP($B1083,'Gas wholesale lookups'!$A$4:$L$15,'Inputs - Gas wholesale index'!J$2,FALSE)</f>
        <v>208526.18181818182</v>
      </c>
      <c r="K1083" s="12">
        <f>VLOOKUP($B1083,'Gas wholesale lookups'!$A$4:$L$15,'Inputs - Gas wholesale index'!K$2,FALSE)</f>
        <v>166168.27272727274</v>
      </c>
      <c r="L1083" s="12">
        <f>VLOOKUP($B1083,'Gas wholesale lookups'!$A$4:$L$15,'Inputs - Gas wholesale index'!L$2,FALSE)</f>
        <v>291847.5</v>
      </c>
      <c r="M1083" s="12">
        <f>VLOOKUP($B1083,'Gas wholesale lookups'!$A$4:$L$15,'Inputs - Gas wholesale index'!M$2,FALSE)</f>
        <v>332991.45454545453</v>
      </c>
      <c r="N1083" s="12">
        <f>VLOOKUP($B1083,'Gas wholesale lookups'!$A$4:$L$15,'Inputs - Gas wholesale index'!N$2,FALSE)</f>
        <v>208526.18181818182</v>
      </c>
      <c r="O1083" s="37">
        <f>VLOOKUP($B1083,'Gas wholesale lookups'!$A$4:$R$15,'Inputs - Gas wholesale index'!O$2,FALSE)</f>
        <v>0</v>
      </c>
      <c r="P1083" s="37">
        <f>VLOOKUP($B1083,'Gas wholesale lookups'!$A$4:$R$15,'Inputs - Gas wholesale index'!P$2,FALSE)</f>
        <v>1</v>
      </c>
      <c r="Q1083" s="37">
        <f>VLOOKUP($B1083,'Gas wholesale lookups'!$A$4:$R$15,'Inputs - Gas wholesale index'!Q$2,FALSE)</f>
        <v>1</v>
      </c>
      <c r="R1083" s="37">
        <f>VLOOKUP($B1083,'Gas wholesale lookups'!$A$4:$R$15,'Inputs - Gas wholesale index'!R$2,FALSE)</f>
        <v>1</v>
      </c>
      <c r="S1083" s="37">
        <f>VLOOKUP($B1083,'Gas wholesale lookups'!$A$4:$R$15,'Inputs - Gas wholesale index'!S$2,FALSE)</f>
        <v>1</v>
      </c>
      <c r="T1083" s="37">
        <f>VLOOKUP($B1083,'Gas wholesale lookups'!$A$4:$R$15,'Inputs - Gas wholesale index'!T$2,FALSE)</f>
        <v>0</v>
      </c>
      <c r="U1083" s="12">
        <f t="shared" si="306"/>
        <v>0</v>
      </c>
      <c r="V1083" s="12">
        <f t="shared" si="307"/>
        <v>208526.18181818182</v>
      </c>
      <c r="W1083" s="12">
        <f t="shared" si="308"/>
        <v>166168.27272727274</v>
      </c>
      <c r="X1083" s="12">
        <f t="shared" si="309"/>
        <v>291847.5</v>
      </c>
      <c r="Y1083" s="12">
        <f t="shared" si="310"/>
        <v>332991.45454545453</v>
      </c>
      <c r="Z1083" s="12">
        <f t="shared" si="311"/>
        <v>0</v>
      </c>
      <c r="AA1083" s="12">
        <f t="shared" si="312"/>
        <v>999533.40909090918</v>
      </c>
      <c r="AB1083" s="22">
        <f t="shared" si="313"/>
        <v>0</v>
      </c>
      <c r="AC1083" s="22">
        <f t="shared" si="314"/>
        <v>0</v>
      </c>
      <c r="AD1083" s="22">
        <f t="shared" si="315"/>
        <v>0</v>
      </c>
      <c r="AE1083" s="22">
        <f t="shared" si="316"/>
        <v>0</v>
      </c>
      <c r="AF1083" s="22">
        <f t="shared" si="317"/>
        <v>0</v>
      </c>
      <c r="AG1083" s="22">
        <f t="shared" si="318"/>
        <v>0</v>
      </c>
      <c r="AH1083" s="22">
        <f t="shared" si="319"/>
        <v>0</v>
      </c>
      <c r="AI1083" s="43" t="str">
        <f t="shared" si="320"/>
        <v>n/a</v>
      </c>
      <c r="AJ1083" s="167" t="str">
        <f t="shared" si="321"/>
        <v>2019-20 Summer</v>
      </c>
      <c r="AK1083" s="167" t="str">
        <f t="shared" si="322"/>
        <v>2018-19 Winter</v>
      </c>
      <c r="AL1083" s="127">
        <v>0</v>
      </c>
    </row>
    <row r="1084" spans="1:38">
      <c r="A1084" s="46">
        <v>43409</v>
      </c>
      <c r="B1084" s="13" t="str">
        <f t="shared" si="305"/>
        <v>Nov</v>
      </c>
      <c r="C1084" s="184"/>
      <c r="D1084" s="184"/>
      <c r="E1084" s="184"/>
      <c r="F1084" s="184"/>
      <c r="G1084" s="184"/>
      <c r="H1084" s="184"/>
      <c r="I1084" s="12">
        <f>VLOOKUP($B1084,'Gas wholesale lookups'!$A$4:$L$15,'Inputs - Gas wholesale index'!I$2,FALSE)</f>
        <v>332991.45454545453</v>
      </c>
      <c r="J1084" s="12">
        <f>VLOOKUP($B1084,'Gas wholesale lookups'!$A$4:$L$15,'Inputs - Gas wholesale index'!J$2,FALSE)</f>
        <v>208526.18181818182</v>
      </c>
      <c r="K1084" s="12">
        <f>VLOOKUP($B1084,'Gas wholesale lookups'!$A$4:$L$15,'Inputs - Gas wholesale index'!K$2,FALSE)</f>
        <v>166168.27272727274</v>
      </c>
      <c r="L1084" s="12">
        <f>VLOOKUP($B1084,'Gas wholesale lookups'!$A$4:$L$15,'Inputs - Gas wholesale index'!L$2,FALSE)</f>
        <v>291847.5</v>
      </c>
      <c r="M1084" s="12">
        <f>VLOOKUP($B1084,'Gas wholesale lookups'!$A$4:$L$15,'Inputs - Gas wholesale index'!M$2,FALSE)</f>
        <v>332991.45454545453</v>
      </c>
      <c r="N1084" s="12">
        <f>VLOOKUP($B1084,'Gas wholesale lookups'!$A$4:$L$15,'Inputs - Gas wholesale index'!N$2,FALSE)</f>
        <v>208526.18181818182</v>
      </c>
      <c r="O1084" s="37">
        <f>VLOOKUP($B1084,'Gas wholesale lookups'!$A$4:$R$15,'Inputs - Gas wholesale index'!O$2,FALSE)</f>
        <v>0</v>
      </c>
      <c r="P1084" s="37">
        <f>VLOOKUP($B1084,'Gas wholesale lookups'!$A$4:$R$15,'Inputs - Gas wholesale index'!P$2,FALSE)</f>
        <v>1</v>
      </c>
      <c r="Q1084" s="37">
        <f>VLOOKUP($B1084,'Gas wholesale lookups'!$A$4:$R$15,'Inputs - Gas wholesale index'!Q$2,FALSE)</f>
        <v>1</v>
      </c>
      <c r="R1084" s="37">
        <f>VLOOKUP($B1084,'Gas wholesale lookups'!$A$4:$R$15,'Inputs - Gas wholesale index'!R$2,FALSE)</f>
        <v>1</v>
      </c>
      <c r="S1084" s="37">
        <f>VLOOKUP($B1084,'Gas wholesale lookups'!$A$4:$R$15,'Inputs - Gas wholesale index'!S$2,FALSE)</f>
        <v>1</v>
      </c>
      <c r="T1084" s="37">
        <f>VLOOKUP($B1084,'Gas wholesale lookups'!$A$4:$R$15,'Inputs - Gas wholesale index'!T$2,FALSE)</f>
        <v>0</v>
      </c>
      <c r="U1084" s="12">
        <f t="shared" si="306"/>
        <v>0</v>
      </c>
      <c r="V1084" s="12">
        <f t="shared" si="307"/>
        <v>208526.18181818182</v>
      </c>
      <c r="W1084" s="12">
        <f t="shared" si="308"/>
        <v>166168.27272727274</v>
      </c>
      <c r="X1084" s="12">
        <f t="shared" si="309"/>
        <v>291847.5</v>
      </c>
      <c r="Y1084" s="12">
        <f t="shared" si="310"/>
        <v>332991.45454545453</v>
      </c>
      <c r="Z1084" s="12">
        <f t="shared" si="311"/>
        <v>0</v>
      </c>
      <c r="AA1084" s="12">
        <f t="shared" si="312"/>
        <v>999533.40909090918</v>
      </c>
      <c r="AB1084" s="22">
        <f t="shared" si="313"/>
        <v>0</v>
      </c>
      <c r="AC1084" s="22">
        <f t="shared" si="314"/>
        <v>0</v>
      </c>
      <c r="AD1084" s="22">
        <f t="shared" si="315"/>
        <v>0</v>
      </c>
      <c r="AE1084" s="22">
        <f t="shared" si="316"/>
        <v>0</v>
      </c>
      <c r="AF1084" s="22">
        <f t="shared" si="317"/>
        <v>0</v>
      </c>
      <c r="AG1084" s="22">
        <f t="shared" si="318"/>
        <v>0</v>
      </c>
      <c r="AH1084" s="22">
        <f t="shared" si="319"/>
        <v>0</v>
      </c>
      <c r="AI1084" s="43" t="str">
        <f t="shared" si="320"/>
        <v>n/a</v>
      </c>
      <c r="AJ1084" s="167" t="str">
        <f t="shared" si="321"/>
        <v>2019-20 Summer</v>
      </c>
      <c r="AK1084" s="167" t="str">
        <f t="shared" si="322"/>
        <v>2018-19 Winter</v>
      </c>
      <c r="AL1084" s="127">
        <v>0</v>
      </c>
    </row>
    <row r="1085" spans="1:38">
      <c r="A1085" s="46">
        <v>43410</v>
      </c>
      <c r="B1085" s="13" t="str">
        <f t="shared" ref="B1085:B1148" si="323">TEXT(A1085,"mmm")</f>
        <v>Nov</v>
      </c>
      <c r="C1085" s="184"/>
      <c r="D1085" s="184"/>
      <c r="E1085" s="184"/>
      <c r="F1085" s="184"/>
      <c r="G1085" s="184"/>
      <c r="H1085" s="184"/>
      <c r="I1085" s="12">
        <f>VLOOKUP($B1085,'Gas wholesale lookups'!$A$4:$L$15,'Inputs - Gas wholesale index'!I$2,FALSE)</f>
        <v>332991.45454545453</v>
      </c>
      <c r="J1085" s="12">
        <f>VLOOKUP($B1085,'Gas wholesale lookups'!$A$4:$L$15,'Inputs - Gas wholesale index'!J$2,FALSE)</f>
        <v>208526.18181818182</v>
      </c>
      <c r="K1085" s="12">
        <f>VLOOKUP($B1085,'Gas wholesale lookups'!$A$4:$L$15,'Inputs - Gas wholesale index'!K$2,FALSE)</f>
        <v>166168.27272727274</v>
      </c>
      <c r="L1085" s="12">
        <f>VLOOKUP($B1085,'Gas wholesale lookups'!$A$4:$L$15,'Inputs - Gas wholesale index'!L$2,FALSE)</f>
        <v>291847.5</v>
      </c>
      <c r="M1085" s="12">
        <f>VLOOKUP($B1085,'Gas wholesale lookups'!$A$4:$L$15,'Inputs - Gas wholesale index'!M$2,FALSE)</f>
        <v>332991.45454545453</v>
      </c>
      <c r="N1085" s="12">
        <f>VLOOKUP($B1085,'Gas wholesale lookups'!$A$4:$L$15,'Inputs - Gas wholesale index'!N$2,FALSE)</f>
        <v>208526.18181818182</v>
      </c>
      <c r="O1085" s="37">
        <f>VLOOKUP($B1085,'Gas wholesale lookups'!$A$4:$R$15,'Inputs - Gas wholesale index'!O$2,FALSE)</f>
        <v>0</v>
      </c>
      <c r="P1085" s="37">
        <f>VLOOKUP($B1085,'Gas wholesale lookups'!$A$4:$R$15,'Inputs - Gas wholesale index'!P$2,FALSE)</f>
        <v>1</v>
      </c>
      <c r="Q1085" s="37">
        <f>VLOOKUP($B1085,'Gas wholesale lookups'!$A$4:$R$15,'Inputs - Gas wholesale index'!Q$2,FALSE)</f>
        <v>1</v>
      </c>
      <c r="R1085" s="37">
        <f>VLOOKUP($B1085,'Gas wholesale lookups'!$A$4:$R$15,'Inputs - Gas wholesale index'!R$2,FALSE)</f>
        <v>1</v>
      </c>
      <c r="S1085" s="37">
        <f>VLOOKUP($B1085,'Gas wholesale lookups'!$A$4:$R$15,'Inputs - Gas wholesale index'!S$2,FALSE)</f>
        <v>1</v>
      </c>
      <c r="T1085" s="37">
        <f>VLOOKUP($B1085,'Gas wholesale lookups'!$A$4:$R$15,'Inputs - Gas wholesale index'!T$2,FALSE)</f>
        <v>0</v>
      </c>
      <c r="U1085" s="12">
        <f t="shared" ref="U1085:U1148" si="324">IF(O1085="","",I1085*O1085)</f>
        <v>0</v>
      </c>
      <c r="V1085" s="12">
        <f t="shared" ref="V1085:V1148" si="325">IF(P1085="","",J1085*P1085)</f>
        <v>208526.18181818182</v>
      </c>
      <c r="W1085" s="12">
        <f t="shared" ref="W1085:W1148" si="326">IF(Q1085="","",K1085*Q1085)</f>
        <v>166168.27272727274</v>
      </c>
      <c r="X1085" s="12">
        <f t="shared" ref="X1085:X1148" si="327">IF(R1085="","",L1085*R1085)</f>
        <v>291847.5</v>
      </c>
      <c r="Y1085" s="12">
        <f t="shared" ref="Y1085:Y1148" si="328">IF(S1085="","",M1085*S1085)</f>
        <v>332991.45454545453</v>
      </c>
      <c r="Z1085" s="12">
        <f t="shared" ref="Z1085:Z1148" si="329">IF(T1085="","",N1085*T1085)</f>
        <v>0</v>
      </c>
      <c r="AA1085" s="12">
        <f t="shared" ref="AA1085:AA1148" si="330">SUM(U1085:Z1085)</f>
        <v>999533.40909090918</v>
      </c>
      <c r="AB1085" s="22">
        <f t="shared" ref="AB1085:AB1148" si="331">IF(U1085="","",U1085*C1085)</f>
        <v>0</v>
      </c>
      <c r="AC1085" s="22">
        <f t="shared" ref="AC1085:AC1148" si="332">IF(V1085="","",V1085*D1085)</f>
        <v>0</v>
      </c>
      <c r="AD1085" s="22">
        <f t="shared" ref="AD1085:AD1148" si="333">IF(W1085="","",W1085*E1085)</f>
        <v>0</v>
      </c>
      <c r="AE1085" s="22">
        <f t="shared" ref="AE1085:AE1148" si="334">IF(X1085="","",X1085*F1085)</f>
        <v>0</v>
      </c>
      <c r="AF1085" s="22">
        <f t="shared" ref="AF1085:AF1148" si="335">IF(Y1085="","",Y1085*G1085)</f>
        <v>0</v>
      </c>
      <c r="AG1085" s="22">
        <f t="shared" ref="AG1085:AG1148" si="336">IF(Z1085="","",Z1085*H1085)</f>
        <v>0</v>
      </c>
      <c r="AH1085" s="22">
        <f t="shared" ref="AH1085:AH1148" si="337">SUM(AB1085:AG1085)</f>
        <v>0</v>
      </c>
      <c r="AI1085" s="43" t="str">
        <f t="shared" ref="AI1085:AI1148" si="338">IF(MIN(C1085:H1085)&lt;1,"n/a",AH1085/AA1085)</f>
        <v>n/a</v>
      </c>
      <c r="AJ1085" s="167" t="str">
        <f t="shared" si="321"/>
        <v>2019-20 Summer</v>
      </c>
      <c r="AK1085" s="167" t="str">
        <f t="shared" si="322"/>
        <v>2018-19 Winter</v>
      </c>
      <c r="AL1085" s="127">
        <v>0</v>
      </c>
    </row>
    <row r="1086" spans="1:38">
      <c r="A1086" s="46">
        <v>43411</v>
      </c>
      <c r="B1086" s="13" t="str">
        <f t="shared" si="323"/>
        <v>Nov</v>
      </c>
      <c r="C1086" s="184"/>
      <c r="D1086" s="184"/>
      <c r="E1086" s="184"/>
      <c r="F1086" s="184"/>
      <c r="G1086" s="184"/>
      <c r="H1086" s="184"/>
      <c r="I1086" s="12">
        <f>VLOOKUP($B1086,'Gas wholesale lookups'!$A$4:$L$15,'Inputs - Gas wholesale index'!I$2,FALSE)</f>
        <v>332991.45454545453</v>
      </c>
      <c r="J1086" s="12">
        <f>VLOOKUP($B1086,'Gas wholesale lookups'!$A$4:$L$15,'Inputs - Gas wholesale index'!J$2,FALSE)</f>
        <v>208526.18181818182</v>
      </c>
      <c r="K1086" s="12">
        <f>VLOOKUP($B1086,'Gas wholesale lookups'!$A$4:$L$15,'Inputs - Gas wholesale index'!K$2,FALSE)</f>
        <v>166168.27272727274</v>
      </c>
      <c r="L1086" s="12">
        <f>VLOOKUP($B1086,'Gas wholesale lookups'!$A$4:$L$15,'Inputs - Gas wholesale index'!L$2,FALSE)</f>
        <v>291847.5</v>
      </c>
      <c r="M1086" s="12">
        <f>VLOOKUP($B1086,'Gas wholesale lookups'!$A$4:$L$15,'Inputs - Gas wholesale index'!M$2,FALSE)</f>
        <v>332991.45454545453</v>
      </c>
      <c r="N1086" s="12">
        <f>VLOOKUP($B1086,'Gas wholesale lookups'!$A$4:$L$15,'Inputs - Gas wholesale index'!N$2,FALSE)</f>
        <v>208526.18181818182</v>
      </c>
      <c r="O1086" s="37">
        <f>VLOOKUP($B1086,'Gas wholesale lookups'!$A$4:$R$15,'Inputs - Gas wholesale index'!O$2,FALSE)</f>
        <v>0</v>
      </c>
      <c r="P1086" s="37">
        <f>VLOOKUP($B1086,'Gas wholesale lookups'!$A$4:$R$15,'Inputs - Gas wholesale index'!P$2,FALSE)</f>
        <v>1</v>
      </c>
      <c r="Q1086" s="37">
        <f>VLOOKUP($B1086,'Gas wholesale lookups'!$A$4:$R$15,'Inputs - Gas wholesale index'!Q$2,FALSE)</f>
        <v>1</v>
      </c>
      <c r="R1086" s="37">
        <f>VLOOKUP($B1086,'Gas wholesale lookups'!$A$4:$R$15,'Inputs - Gas wholesale index'!R$2,FALSE)</f>
        <v>1</v>
      </c>
      <c r="S1086" s="37">
        <f>VLOOKUP($B1086,'Gas wholesale lookups'!$A$4:$R$15,'Inputs - Gas wholesale index'!S$2,FALSE)</f>
        <v>1</v>
      </c>
      <c r="T1086" s="37">
        <f>VLOOKUP($B1086,'Gas wholesale lookups'!$A$4:$R$15,'Inputs - Gas wholesale index'!T$2,FALSE)</f>
        <v>0</v>
      </c>
      <c r="U1086" s="12">
        <f t="shared" si="324"/>
        <v>0</v>
      </c>
      <c r="V1086" s="12">
        <f t="shared" si="325"/>
        <v>208526.18181818182</v>
      </c>
      <c r="W1086" s="12">
        <f t="shared" si="326"/>
        <v>166168.27272727274</v>
      </c>
      <c r="X1086" s="12">
        <f t="shared" si="327"/>
        <v>291847.5</v>
      </c>
      <c r="Y1086" s="12">
        <f t="shared" si="328"/>
        <v>332991.45454545453</v>
      </c>
      <c r="Z1086" s="12">
        <f t="shared" si="329"/>
        <v>0</v>
      </c>
      <c r="AA1086" s="12">
        <f t="shared" si="330"/>
        <v>999533.40909090918</v>
      </c>
      <c r="AB1086" s="22">
        <f t="shared" si="331"/>
        <v>0</v>
      </c>
      <c r="AC1086" s="22">
        <f t="shared" si="332"/>
        <v>0</v>
      </c>
      <c r="AD1086" s="22">
        <f t="shared" si="333"/>
        <v>0</v>
      </c>
      <c r="AE1086" s="22">
        <f t="shared" si="334"/>
        <v>0</v>
      </c>
      <c r="AF1086" s="22">
        <f t="shared" si="335"/>
        <v>0</v>
      </c>
      <c r="AG1086" s="22">
        <f t="shared" si="336"/>
        <v>0</v>
      </c>
      <c r="AH1086" s="22">
        <f t="shared" si="337"/>
        <v>0</v>
      </c>
      <c r="AI1086" s="43" t="str">
        <f t="shared" si="338"/>
        <v>n/a</v>
      </c>
      <c r="AJ1086" s="167" t="str">
        <f t="shared" si="321"/>
        <v>2019-20 Summer</v>
      </c>
      <c r="AK1086" s="167" t="str">
        <f t="shared" si="322"/>
        <v>2018-19 Winter</v>
      </c>
      <c r="AL1086" s="127">
        <v>0</v>
      </c>
    </row>
    <row r="1087" spans="1:38">
      <c r="A1087" s="46">
        <v>43412</v>
      </c>
      <c r="B1087" s="13" t="str">
        <f t="shared" si="323"/>
        <v>Nov</v>
      </c>
      <c r="C1087" s="184"/>
      <c r="D1087" s="184"/>
      <c r="E1087" s="184"/>
      <c r="F1087" s="184"/>
      <c r="G1087" s="184"/>
      <c r="H1087" s="184"/>
      <c r="I1087" s="12">
        <f>VLOOKUP($B1087,'Gas wholesale lookups'!$A$4:$L$15,'Inputs - Gas wholesale index'!I$2,FALSE)</f>
        <v>332991.45454545453</v>
      </c>
      <c r="J1087" s="12">
        <f>VLOOKUP($B1087,'Gas wholesale lookups'!$A$4:$L$15,'Inputs - Gas wholesale index'!J$2,FALSE)</f>
        <v>208526.18181818182</v>
      </c>
      <c r="K1087" s="12">
        <f>VLOOKUP($B1087,'Gas wholesale lookups'!$A$4:$L$15,'Inputs - Gas wholesale index'!K$2,FALSE)</f>
        <v>166168.27272727274</v>
      </c>
      <c r="L1087" s="12">
        <f>VLOOKUP($B1087,'Gas wholesale lookups'!$A$4:$L$15,'Inputs - Gas wholesale index'!L$2,FALSE)</f>
        <v>291847.5</v>
      </c>
      <c r="M1087" s="12">
        <f>VLOOKUP($B1087,'Gas wholesale lookups'!$A$4:$L$15,'Inputs - Gas wholesale index'!M$2,FALSE)</f>
        <v>332991.45454545453</v>
      </c>
      <c r="N1087" s="12">
        <f>VLOOKUP($B1087,'Gas wholesale lookups'!$A$4:$L$15,'Inputs - Gas wholesale index'!N$2,FALSE)</f>
        <v>208526.18181818182</v>
      </c>
      <c r="O1087" s="37">
        <f>VLOOKUP($B1087,'Gas wholesale lookups'!$A$4:$R$15,'Inputs - Gas wholesale index'!O$2,FALSE)</f>
        <v>0</v>
      </c>
      <c r="P1087" s="37">
        <f>VLOOKUP($B1087,'Gas wholesale lookups'!$A$4:$R$15,'Inputs - Gas wholesale index'!P$2,FALSE)</f>
        <v>1</v>
      </c>
      <c r="Q1087" s="37">
        <f>VLOOKUP($B1087,'Gas wholesale lookups'!$A$4:$R$15,'Inputs - Gas wholesale index'!Q$2,FALSE)</f>
        <v>1</v>
      </c>
      <c r="R1087" s="37">
        <f>VLOOKUP($B1087,'Gas wholesale lookups'!$A$4:$R$15,'Inputs - Gas wholesale index'!R$2,FALSE)</f>
        <v>1</v>
      </c>
      <c r="S1087" s="37">
        <f>VLOOKUP($B1087,'Gas wholesale lookups'!$A$4:$R$15,'Inputs - Gas wholesale index'!S$2,FALSE)</f>
        <v>1</v>
      </c>
      <c r="T1087" s="37">
        <f>VLOOKUP($B1087,'Gas wholesale lookups'!$A$4:$R$15,'Inputs - Gas wholesale index'!T$2,FALSE)</f>
        <v>0</v>
      </c>
      <c r="U1087" s="12">
        <f t="shared" si="324"/>
        <v>0</v>
      </c>
      <c r="V1087" s="12">
        <f t="shared" si="325"/>
        <v>208526.18181818182</v>
      </c>
      <c r="W1087" s="12">
        <f t="shared" si="326"/>
        <v>166168.27272727274</v>
      </c>
      <c r="X1087" s="12">
        <f t="shared" si="327"/>
        <v>291847.5</v>
      </c>
      <c r="Y1087" s="12">
        <f t="shared" si="328"/>
        <v>332991.45454545453</v>
      </c>
      <c r="Z1087" s="12">
        <f t="shared" si="329"/>
        <v>0</v>
      </c>
      <c r="AA1087" s="12">
        <f t="shared" si="330"/>
        <v>999533.40909090918</v>
      </c>
      <c r="AB1087" s="22">
        <f t="shared" si="331"/>
        <v>0</v>
      </c>
      <c r="AC1087" s="22">
        <f t="shared" si="332"/>
        <v>0</v>
      </c>
      <c r="AD1087" s="22">
        <f t="shared" si="333"/>
        <v>0</v>
      </c>
      <c r="AE1087" s="22">
        <f t="shared" si="334"/>
        <v>0</v>
      </c>
      <c r="AF1087" s="22">
        <f t="shared" si="335"/>
        <v>0</v>
      </c>
      <c r="AG1087" s="22">
        <f t="shared" si="336"/>
        <v>0</v>
      </c>
      <c r="AH1087" s="22">
        <f t="shared" si="337"/>
        <v>0</v>
      </c>
      <c r="AI1087" s="43" t="str">
        <f t="shared" si="338"/>
        <v>n/a</v>
      </c>
      <c r="AJ1087" s="167" t="str">
        <f t="shared" si="321"/>
        <v>2019-20 Summer</v>
      </c>
      <c r="AK1087" s="167" t="str">
        <f t="shared" si="322"/>
        <v>2018-19 Winter</v>
      </c>
      <c r="AL1087" s="127">
        <v>0</v>
      </c>
    </row>
    <row r="1088" spans="1:38">
      <c r="A1088" s="46">
        <v>43413</v>
      </c>
      <c r="B1088" s="13" t="str">
        <f t="shared" si="323"/>
        <v>Nov</v>
      </c>
      <c r="C1088" s="184"/>
      <c r="D1088" s="184"/>
      <c r="E1088" s="184"/>
      <c r="F1088" s="184"/>
      <c r="G1088" s="184"/>
      <c r="H1088" s="184"/>
      <c r="I1088" s="12">
        <f>VLOOKUP($B1088,'Gas wholesale lookups'!$A$4:$L$15,'Inputs - Gas wholesale index'!I$2,FALSE)</f>
        <v>332991.45454545453</v>
      </c>
      <c r="J1088" s="12">
        <f>VLOOKUP($B1088,'Gas wholesale lookups'!$A$4:$L$15,'Inputs - Gas wholesale index'!J$2,FALSE)</f>
        <v>208526.18181818182</v>
      </c>
      <c r="K1088" s="12">
        <f>VLOOKUP($B1088,'Gas wholesale lookups'!$A$4:$L$15,'Inputs - Gas wholesale index'!K$2,FALSE)</f>
        <v>166168.27272727274</v>
      </c>
      <c r="L1088" s="12">
        <f>VLOOKUP($B1088,'Gas wholesale lookups'!$A$4:$L$15,'Inputs - Gas wholesale index'!L$2,FALSE)</f>
        <v>291847.5</v>
      </c>
      <c r="M1088" s="12">
        <f>VLOOKUP($B1088,'Gas wholesale lookups'!$A$4:$L$15,'Inputs - Gas wholesale index'!M$2,FALSE)</f>
        <v>332991.45454545453</v>
      </c>
      <c r="N1088" s="12">
        <f>VLOOKUP($B1088,'Gas wholesale lookups'!$A$4:$L$15,'Inputs - Gas wholesale index'!N$2,FALSE)</f>
        <v>208526.18181818182</v>
      </c>
      <c r="O1088" s="37">
        <f>VLOOKUP($B1088,'Gas wholesale lookups'!$A$4:$R$15,'Inputs - Gas wholesale index'!O$2,FALSE)</f>
        <v>0</v>
      </c>
      <c r="P1088" s="37">
        <f>VLOOKUP($B1088,'Gas wholesale lookups'!$A$4:$R$15,'Inputs - Gas wholesale index'!P$2,FALSE)</f>
        <v>1</v>
      </c>
      <c r="Q1088" s="37">
        <f>VLOOKUP($B1088,'Gas wholesale lookups'!$A$4:$R$15,'Inputs - Gas wholesale index'!Q$2,FALSE)</f>
        <v>1</v>
      </c>
      <c r="R1088" s="37">
        <f>VLOOKUP($B1088,'Gas wholesale lookups'!$A$4:$R$15,'Inputs - Gas wholesale index'!R$2,FALSE)</f>
        <v>1</v>
      </c>
      <c r="S1088" s="37">
        <f>VLOOKUP($B1088,'Gas wholesale lookups'!$A$4:$R$15,'Inputs - Gas wholesale index'!S$2,FALSE)</f>
        <v>1</v>
      </c>
      <c r="T1088" s="37">
        <f>VLOOKUP($B1088,'Gas wholesale lookups'!$A$4:$R$15,'Inputs - Gas wholesale index'!T$2,FALSE)</f>
        <v>0</v>
      </c>
      <c r="U1088" s="12">
        <f t="shared" si="324"/>
        <v>0</v>
      </c>
      <c r="V1088" s="12">
        <f t="shared" si="325"/>
        <v>208526.18181818182</v>
      </c>
      <c r="W1088" s="12">
        <f t="shared" si="326"/>
        <v>166168.27272727274</v>
      </c>
      <c r="X1088" s="12">
        <f t="shared" si="327"/>
        <v>291847.5</v>
      </c>
      <c r="Y1088" s="12">
        <f t="shared" si="328"/>
        <v>332991.45454545453</v>
      </c>
      <c r="Z1088" s="12">
        <f t="shared" si="329"/>
        <v>0</v>
      </c>
      <c r="AA1088" s="12">
        <f t="shared" si="330"/>
        <v>999533.40909090918</v>
      </c>
      <c r="AB1088" s="22">
        <f t="shared" si="331"/>
        <v>0</v>
      </c>
      <c r="AC1088" s="22">
        <f t="shared" si="332"/>
        <v>0</v>
      </c>
      <c r="AD1088" s="22">
        <f t="shared" si="333"/>
        <v>0</v>
      </c>
      <c r="AE1088" s="22">
        <f t="shared" si="334"/>
        <v>0</v>
      </c>
      <c r="AF1088" s="22">
        <f t="shared" si="335"/>
        <v>0</v>
      </c>
      <c r="AG1088" s="22">
        <f t="shared" si="336"/>
        <v>0</v>
      </c>
      <c r="AH1088" s="22">
        <f t="shared" si="337"/>
        <v>0</v>
      </c>
      <c r="AI1088" s="43" t="str">
        <f t="shared" si="338"/>
        <v>n/a</v>
      </c>
      <c r="AJ1088" s="167" t="str">
        <f t="shared" si="321"/>
        <v>2019-20 Summer</v>
      </c>
      <c r="AK1088" s="167" t="str">
        <f t="shared" si="322"/>
        <v>2018-19 Winter</v>
      </c>
      <c r="AL1088" s="127">
        <v>0</v>
      </c>
    </row>
    <row r="1089" spans="1:38">
      <c r="A1089" s="46">
        <v>43416</v>
      </c>
      <c r="B1089" s="13" t="str">
        <f t="shared" si="323"/>
        <v>Nov</v>
      </c>
      <c r="C1089" s="184"/>
      <c r="D1089" s="184"/>
      <c r="E1089" s="184"/>
      <c r="F1089" s="184"/>
      <c r="G1089" s="184"/>
      <c r="H1089" s="184"/>
      <c r="I1089" s="12">
        <f>VLOOKUP($B1089,'Gas wholesale lookups'!$A$4:$L$15,'Inputs - Gas wholesale index'!I$2,FALSE)</f>
        <v>332991.45454545453</v>
      </c>
      <c r="J1089" s="12">
        <f>VLOOKUP($B1089,'Gas wholesale lookups'!$A$4:$L$15,'Inputs - Gas wholesale index'!J$2,FALSE)</f>
        <v>208526.18181818182</v>
      </c>
      <c r="K1089" s="12">
        <f>VLOOKUP($B1089,'Gas wholesale lookups'!$A$4:$L$15,'Inputs - Gas wholesale index'!K$2,FALSE)</f>
        <v>166168.27272727274</v>
      </c>
      <c r="L1089" s="12">
        <f>VLOOKUP($B1089,'Gas wholesale lookups'!$A$4:$L$15,'Inputs - Gas wholesale index'!L$2,FALSE)</f>
        <v>291847.5</v>
      </c>
      <c r="M1089" s="12">
        <f>VLOOKUP($B1089,'Gas wholesale lookups'!$A$4:$L$15,'Inputs - Gas wholesale index'!M$2,FALSE)</f>
        <v>332991.45454545453</v>
      </c>
      <c r="N1089" s="12">
        <f>VLOOKUP($B1089,'Gas wholesale lookups'!$A$4:$L$15,'Inputs - Gas wholesale index'!N$2,FALSE)</f>
        <v>208526.18181818182</v>
      </c>
      <c r="O1089" s="37">
        <f>VLOOKUP($B1089,'Gas wholesale lookups'!$A$4:$R$15,'Inputs - Gas wholesale index'!O$2,FALSE)</f>
        <v>0</v>
      </c>
      <c r="P1089" s="37">
        <f>VLOOKUP($B1089,'Gas wholesale lookups'!$A$4:$R$15,'Inputs - Gas wholesale index'!P$2,FALSE)</f>
        <v>1</v>
      </c>
      <c r="Q1089" s="37">
        <f>VLOOKUP($B1089,'Gas wholesale lookups'!$A$4:$R$15,'Inputs - Gas wholesale index'!Q$2,FALSE)</f>
        <v>1</v>
      </c>
      <c r="R1089" s="37">
        <f>VLOOKUP($B1089,'Gas wholesale lookups'!$A$4:$R$15,'Inputs - Gas wholesale index'!R$2,FALSE)</f>
        <v>1</v>
      </c>
      <c r="S1089" s="37">
        <f>VLOOKUP($B1089,'Gas wholesale lookups'!$A$4:$R$15,'Inputs - Gas wholesale index'!S$2,FALSE)</f>
        <v>1</v>
      </c>
      <c r="T1089" s="37">
        <f>VLOOKUP($B1089,'Gas wholesale lookups'!$A$4:$R$15,'Inputs - Gas wholesale index'!T$2,FALSE)</f>
        <v>0</v>
      </c>
      <c r="U1089" s="12">
        <f t="shared" si="324"/>
        <v>0</v>
      </c>
      <c r="V1089" s="12">
        <f t="shared" si="325"/>
        <v>208526.18181818182</v>
      </c>
      <c r="W1089" s="12">
        <f t="shared" si="326"/>
        <v>166168.27272727274</v>
      </c>
      <c r="X1089" s="12">
        <f t="shared" si="327"/>
        <v>291847.5</v>
      </c>
      <c r="Y1089" s="12">
        <f t="shared" si="328"/>
        <v>332991.45454545453</v>
      </c>
      <c r="Z1089" s="12">
        <f t="shared" si="329"/>
        <v>0</v>
      </c>
      <c r="AA1089" s="12">
        <f t="shared" si="330"/>
        <v>999533.40909090918</v>
      </c>
      <c r="AB1089" s="22">
        <f t="shared" si="331"/>
        <v>0</v>
      </c>
      <c r="AC1089" s="22">
        <f t="shared" si="332"/>
        <v>0</v>
      </c>
      <c r="AD1089" s="22">
        <f t="shared" si="333"/>
        <v>0</v>
      </c>
      <c r="AE1089" s="22">
        <f t="shared" si="334"/>
        <v>0</v>
      </c>
      <c r="AF1089" s="22">
        <f t="shared" si="335"/>
        <v>0</v>
      </c>
      <c r="AG1089" s="22">
        <f t="shared" si="336"/>
        <v>0</v>
      </c>
      <c r="AH1089" s="22">
        <f t="shared" si="337"/>
        <v>0</v>
      </c>
      <c r="AI1089" s="43" t="str">
        <f t="shared" si="338"/>
        <v>n/a</v>
      </c>
      <c r="AJ1089" s="167" t="str">
        <f t="shared" si="321"/>
        <v>2019-20 Summer</v>
      </c>
      <c r="AK1089" s="167" t="str">
        <f t="shared" si="322"/>
        <v>2018-19 Winter</v>
      </c>
      <c r="AL1089" s="127">
        <v>0</v>
      </c>
    </row>
    <row r="1090" spans="1:38">
      <c r="A1090" s="46">
        <v>43417</v>
      </c>
      <c r="B1090" s="13" t="str">
        <f t="shared" si="323"/>
        <v>Nov</v>
      </c>
      <c r="C1090" s="184"/>
      <c r="D1090" s="184"/>
      <c r="E1090" s="184"/>
      <c r="F1090" s="184"/>
      <c r="G1090" s="184"/>
      <c r="H1090" s="184"/>
      <c r="I1090" s="12">
        <f>VLOOKUP($B1090,'Gas wholesale lookups'!$A$4:$L$15,'Inputs - Gas wholesale index'!I$2,FALSE)</f>
        <v>332991.45454545453</v>
      </c>
      <c r="J1090" s="12">
        <f>VLOOKUP($B1090,'Gas wholesale lookups'!$A$4:$L$15,'Inputs - Gas wholesale index'!J$2,FALSE)</f>
        <v>208526.18181818182</v>
      </c>
      <c r="K1090" s="12">
        <f>VLOOKUP($B1090,'Gas wholesale lookups'!$A$4:$L$15,'Inputs - Gas wholesale index'!K$2,FALSE)</f>
        <v>166168.27272727274</v>
      </c>
      <c r="L1090" s="12">
        <f>VLOOKUP($B1090,'Gas wholesale lookups'!$A$4:$L$15,'Inputs - Gas wholesale index'!L$2,FALSE)</f>
        <v>291847.5</v>
      </c>
      <c r="M1090" s="12">
        <f>VLOOKUP($B1090,'Gas wholesale lookups'!$A$4:$L$15,'Inputs - Gas wholesale index'!M$2,FALSE)</f>
        <v>332991.45454545453</v>
      </c>
      <c r="N1090" s="12">
        <f>VLOOKUP($B1090,'Gas wholesale lookups'!$A$4:$L$15,'Inputs - Gas wholesale index'!N$2,FALSE)</f>
        <v>208526.18181818182</v>
      </c>
      <c r="O1090" s="37">
        <f>VLOOKUP($B1090,'Gas wholesale lookups'!$A$4:$R$15,'Inputs - Gas wholesale index'!O$2,FALSE)</f>
        <v>0</v>
      </c>
      <c r="P1090" s="37">
        <f>VLOOKUP($B1090,'Gas wholesale lookups'!$A$4:$R$15,'Inputs - Gas wholesale index'!P$2,FALSE)</f>
        <v>1</v>
      </c>
      <c r="Q1090" s="37">
        <f>VLOOKUP($B1090,'Gas wholesale lookups'!$A$4:$R$15,'Inputs - Gas wholesale index'!Q$2,FALSE)</f>
        <v>1</v>
      </c>
      <c r="R1090" s="37">
        <f>VLOOKUP($B1090,'Gas wholesale lookups'!$A$4:$R$15,'Inputs - Gas wholesale index'!R$2,FALSE)</f>
        <v>1</v>
      </c>
      <c r="S1090" s="37">
        <f>VLOOKUP($B1090,'Gas wholesale lookups'!$A$4:$R$15,'Inputs - Gas wholesale index'!S$2,FALSE)</f>
        <v>1</v>
      </c>
      <c r="T1090" s="37">
        <f>VLOOKUP($B1090,'Gas wholesale lookups'!$A$4:$R$15,'Inputs - Gas wholesale index'!T$2,FALSE)</f>
        <v>0</v>
      </c>
      <c r="U1090" s="12">
        <f t="shared" si="324"/>
        <v>0</v>
      </c>
      <c r="V1090" s="12">
        <f t="shared" si="325"/>
        <v>208526.18181818182</v>
      </c>
      <c r="W1090" s="12">
        <f t="shared" si="326"/>
        <v>166168.27272727274</v>
      </c>
      <c r="X1090" s="12">
        <f t="shared" si="327"/>
        <v>291847.5</v>
      </c>
      <c r="Y1090" s="12">
        <f t="shared" si="328"/>
        <v>332991.45454545453</v>
      </c>
      <c r="Z1090" s="12">
        <f t="shared" si="329"/>
        <v>0</v>
      </c>
      <c r="AA1090" s="12">
        <f t="shared" si="330"/>
        <v>999533.40909090918</v>
      </c>
      <c r="AB1090" s="22">
        <f t="shared" si="331"/>
        <v>0</v>
      </c>
      <c r="AC1090" s="22">
        <f t="shared" si="332"/>
        <v>0</v>
      </c>
      <c r="AD1090" s="22">
        <f t="shared" si="333"/>
        <v>0</v>
      </c>
      <c r="AE1090" s="22">
        <f t="shared" si="334"/>
        <v>0</v>
      </c>
      <c r="AF1090" s="22">
        <f t="shared" si="335"/>
        <v>0</v>
      </c>
      <c r="AG1090" s="22">
        <f t="shared" si="336"/>
        <v>0</v>
      </c>
      <c r="AH1090" s="22">
        <f t="shared" si="337"/>
        <v>0</v>
      </c>
      <c r="AI1090" s="43" t="str">
        <f t="shared" si="338"/>
        <v>n/a</v>
      </c>
      <c r="AJ1090" s="167" t="str">
        <f t="shared" si="321"/>
        <v>2019-20 Summer</v>
      </c>
      <c r="AK1090" s="167" t="str">
        <f t="shared" si="322"/>
        <v>2018-19 Winter</v>
      </c>
      <c r="AL1090" s="127">
        <v>0</v>
      </c>
    </row>
    <row r="1091" spans="1:38">
      <c r="A1091" s="46">
        <v>43418</v>
      </c>
      <c r="B1091" s="13" t="str">
        <f t="shared" si="323"/>
        <v>Nov</v>
      </c>
      <c r="C1091" s="184"/>
      <c r="D1091" s="184"/>
      <c r="E1091" s="184"/>
      <c r="F1091" s="184"/>
      <c r="G1091" s="184"/>
      <c r="H1091" s="184"/>
      <c r="I1091" s="12">
        <f>VLOOKUP($B1091,'Gas wholesale lookups'!$A$4:$L$15,'Inputs - Gas wholesale index'!I$2,FALSE)</f>
        <v>332991.45454545453</v>
      </c>
      <c r="J1091" s="12">
        <f>VLOOKUP($B1091,'Gas wholesale lookups'!$A$4:$L$15,'Inputs - Gas wholesale index'!J$2,FALSE)</f>
        <v>208526.18181818182</v>
      </c>
      <c r="K1091" s="12">
        <f>VLOOKUP($B1091,'Gas wholesale lookups'!$A$4:$L$15,'Inputs - Gas wholesale index'!K$2,FALSE)</f>
        <v>166168.27272727274</v>
      </c>
      <c r="L1091" s="12">
        <f>VLOOKUP($B1091,'Gas wholesale lookups'!$A$4:$L$15,'Inputs - Gas wholesale index'!L$2,FALSE)</f>
        <v>291847.5</v>
      </c>
      <c r="M1091" s="12">
        <f>VLOOKUP($B1091,'Gas wholesale lookups'!$A$4:$L$15,'Inputs - Gas wholesale index'!M$2,FALSE)</f>
        <v>332991.45454545453</v>
      </c>
      <c r="N1091" s="12">
        <f>VLOOKUP($B1091,'Gas wholesale lookups'!$A$4:$L$15,'Inputs - Gas wholesale index'!N$2,FALSE)</f>
        <v>208526.18181818182</v>
      </c>
      <c r="O1091" s="37">
        <f>VLOOKUP($B1091,'Gas wholesale lookups'!$A$4:$R$15,'Inputs - Gas wholesale index'!O$2,FALSE)</f>
        <v>0</v>
      </c>
      <c r="P1091" s="37">
        <f>VLOOKUP($B1091,'Gas wholesale lookups'!$A$4:$R$15,'Inputs - Gas wholesale index'!P$2,FALSE)</f>
        <v>1</v>
      </c>
      <c r="Q1091" s="37">
        <f>VLOOKUP($B1091,'Gas wholesale lookups'!$A$4:$R$15,'Inputs - Gas wholesale index'!Q$2,FALSE)</f>
        <v>1</v>
      </c>
      <c r="R1091" s="37">
        <f>VLOOKUP($B1091,'Gas wholesale lookups'!$A$4:$R$15,'Inputs - Gas wholesale index'!R$2,FALSE)</f>
        <v>1</v>
      </c>
      <c r="S1091" s="37">
        <f>VLOOKUP($B1091,'Gas wholesale lookups'!$A$4:$R$15,'Inputs - Gas wholesale index'!S$2,FALSE)</f>
        <v>1</v>
      </c>
      <c r="T1091" s="37">
        <f>VLOOKUP($B1091,'Gas wholesale lookups'!$A$4:$R$15,'Inputs - Gas wholesale index'!T$2,FALSE)</f>
        <v>0</v>
      </c>
      <c r="U1091" s="12">
        <f t="shared" si="324"/>
        <v>0</v>
      </c>
      <c r="V1091" s="12">
        <f t="shared" si="325"/>
        <v>208526.18181818182</v>
      </c>
      <c r="W1091" s="12">
        <f t="shared" si="326"/>
        <v>166168.27272727274</v>
      </c>
      <c r="X1091" s="12">
        <f t="shared" si="327"/>
        <v>291847.5</v>
      </c>
      <c r="Y1091" s="12">
        <f t="shared" si="328"/>
        <v>332991.45454545453</v>
      </c>
      <c r="Z1091" s="12">
        <f t="shared" si="329"/>
        <v>0</v>
      </c>
      <c r="AA1091" s="12">
        <f t="shared" si="330"/>
        <v>999533.40909090918</v>
      </c>
      <c r="AB1091" s="22">
        <f t="shared" si="331"/>
        <v>0</v>
      </c>
      <c r="AC1091" s="22">
        <f t="shared" si="332"/>
        <v>0</v>
      </c>
      <c r="AD1091" s="22">
        <f t="shared" si="333"/>
        <v>0</v>
      </c>
      <c r="AE1091" s="22">
        <f t="shared" si="334"/>
        <v>0</v>
      </c>
      <c r="AF1091" s="22">
        <f t="shared" si="335"/>
        <v>0</v>
      </c>
      <c r="AG1091" s="22">
        <f t="shared" si="336"/>
        <v>0</v>
      </c>
      <c r="AH1091" s="22">
        <f t="shared" si="337"/>
        <v>0</v>
      </c>
      <c r="AI1091" s="43" t="str">
        <f t="shared" si="338"/>
        <v>n/a</v>
      </c>
      <c r="AJ1091" s="167" t="str">
        <f t="shared" si="321"/>
        <v>2019-20 Summer</v>
      </c>
      <c r="AK1091" s="167" t="str">
        <f t="shared" si="322"/>
        <v>2018-19 Winter</v>
      </c>
      <c r="AL1091" s="127">
        <v>0</v>
      </c>
    </row>
    <row r="1092" spans="1:38">
      <c r="A1092" s="46">
        <v>43419</v>
      </c>
      <c r="B1092" s="13" t="str">
        <f t="shared" si="323"/>
        <v>Nov</v>
      </c>
      <c r="C1092" s="184"/>
      <c r="D1092" s="184"/>
      <c r="E1092" s="184"/>
      <c r="F1092" s="184"/>
      <c r="G1092" s="184"/>
      <c r="H1092" s="184"/>
      <c r="I1092" s="12">
        <f>VLOOKUP($B1092,'Gas wholesale lookups'!$A$4:$L$15,'Inputs - Gas wholesale index'!I$2,FALSE)</f>
        <v>332991.45454545453</v>
      </c>
      <c r="J1092" s="12">
        <f>VLOOKUP($B1092,'Gas wholesale lookups'!$A$4:$L$15,'Inputs - Gas wholesale index'!J$2,FALSE)</f>
        <v>208526.18181818182</v>
      </c>
      <c r="K1092" s="12">
        <f>VLOOKUP($B1092,'Gas wholesale lookups'!$A$4:$L$15,'Inputs - Gas wholesale index'!K$2,FALSE)</f>
        <v>166168.27272727274</v>
      </c>
      <c r="L1092" s="12">
        <f>VLOOKUP($B1092,'Gas wholesale lookups'!$A$4:$L$15,'Inputs - Gas wholesale index'!L$2,FALSE)</f>
        <v>291847.5</v>
      </c>
      <c r="M1092" s="12">
        <f>VLOOKUP($B1092,'Gas wholesale lookups'!$A$4:$L$15,'Inputs - Gas wholesale index'!M$2,FALSE)</f>
        <v>332991.45454545453</v>
      </c>
      <c r="N1092" s="12">
        <f>VLOOKUP($B1092,'Gas wholesale lookups'!$A$4:$L$15,'Inputs - Gas wholesale index'!N$2,FALSE)</f>
        <v>208526.18181818182</v>
      </c>
      <c r="O1092" s="37">
        <f>VLOOKUP($B1092,'Gas wholesale lookups'!$A$4:$R$15,'Inputs - Gas wholesale index'!O$2,FALSE)</f>
        <v>0</v>
      </c>
      <c r="P1092" s="37">
        <f>VLOOKUP($B1092,'Gas wholesale lookups'!$A$4:$R$15,'Inputs - Gas wholesale index'!P$2,FALSE)</f>
        <v>1</v>
      </c>
      <c r="Q1092" s="37">
        <f>VLOOKUP($B1092,'Gas wholesale lookups'!$A$4:$R$15,'Inputs - Gas wholesale index'!Q$2,FALSE)</f>
        <v>1</v>
      </c>
      <c r="R1092" s="37">
        <f>VLOOKUP($B1092,'Gas wholesale lookups'!$A$4:$R$15,'Inputs - Gas wholesale index'!R$2,FALSE)</f>
        <v>1</v>
      </c>
      <c r="S1092" s="37">
        <f>VLOOKUP($B1092,'Gas wholesale lookups'!$A$4:$R$15,'Inputs - Gas wholesale index'!S$2,FALSE)</f>
        <v>1</v>
      </c>
      <c r="T1092" s="37">
        <f>VLOOKUP($B1092,'Gas wholesale lookups'!$A$4:$R$15,'Inputs - Gas wholesale index'!T$2,FALSE)</f>
        <v>0</v>
      </c>
      <c r="U1092" s="12">
        <f t="shared" si="324"/>
        <v>0</v>
      </c>
      <c r="V1092" s="12">
        <f t="shared" si="325"/>
        <v>208526.18181818182</v>
      </c>
      <c r="W1092" s="12">
        <f t="shared" si="326"/>
        <v>166168.27272727274</v>
      </c>
      <c r="X1092" s="12">
        <f t="shared" si="327"/>
        <v>291847.5</v>
      </c>
      <c r="Y1092" s="12">
        <f t="shared" si="328"/>
        <v>332991.45454545453</v>
      </c>
      <c r="Z1092" s="12">
        <f t="shared" si="329"/>
        <v>0</v>
      </c>
      <c r="AA1092" s="12">
        <f t="shared" si="330"/>
        <v>999533.40909090918</v>
      </c>
      <c r="AB1092" s="22">
        <f t="shared" si="331"/>
        <v>0</v>
      </c>
      <c r="AC1092" s="22">
        <f t="shared" si="332"/>
        <v>0</v>
      </c>
      <c r="AD1092" s="22">
        <f t="shared" si="333"/>
        <v>0</v>
      </c>
      <c r="AE1092" s="22">
        <f t="shared" si="334"/>
        <v>0</v>
      </c>
      <c r="AF1092" s="22">
        <f t="shared" si="335"/>
        <v>0</v>
      </c>
      <c r="AG1092" s="22">
        <f t="shared" si="336"/>
        <v>0</v>
      </c>
      <c r="AH1092" s="22">
        <f t="shared" si="337"/>
        <v>0</v>
      </c>
      <c r="AI1092" s="43" t="str">
        <f t="shared" si="338"/>
        <v>n/a</v>
      </c>
      <c r="AJ1092" s="167" t="str">
        <f t="shared" si="321"/>
        <v>2019-20 Summer</v>
      </c>
      <c r="AK1092" s="167" t="str">
        <f t="shared" si="322"/>
        <v>2018-19 Winter</v>
      </c>
      <c r="AL1092" s="127">
        <v>0</v>
      </c>
    </row>
    <row r="1093" spans="1:38">
      <c r="A1093" s="46">
        <v>43420</v>
      </c>
      <c r="B1093" s="13" t="str">
        <f t="shared" si="323"/>
        <v>Nov</v>
      </c>
      <c r="C1093" s="184"/>
      <c r="D1093" s="184"/>
      <c r="E1093" s="184"/>
      <c r="F1093" s="184"/>
      <c r="G1093" s="184"/>
      <c r="H1093" s="184"/>
      <c r="I1093" s="12">
        <f>VLOOKUP($B1093,'Gas wholesale lookups'!$A$4:$L$15,'Inputs - Gas wholesale index'!I$2,FALSE)</f>
        <v>332991.45454545453</v>
      </c>
      <c r="J1093" s="12">
        <f>VLOOKUP($B1093,'Gas wholesale lookups'!$A$4:$L$15,'Inputs - Gas wholesale index'!J$2,FALSE)</f>
        <v>208526.18181818182</v>
      </c>
      <c r="K1093" s="12">
        <f>VLOOKUP($B1093,'Gas wholesale lookups'!$A$4:$L$15,'Inputs - Gas wholesale index'!K$2,FALSE)</f>
        <v>166168.27272727274</v>
      </c>
      <c r="L1093" s="12">
        <f>VLOOKUP($B1093,'Gas wholesale lookups'!$A$4:$L$15,'Inputs - Gas wholesale index'!L$2,FALSE)</f>
        <v>291847.5</v>
      </c>
      <c r="M1093" s="12">
        <f>VLOOKUP($B1093,'Gas wholesale lookups'!$A$4:$L$15,'Inputs - Gas wholesale index'!M$2,FALSE)</f>
        <v>332991.45454545453</v>
      </c>
      <c r="N1093" s="12">
        <f>VLOOKUP($B1093,'Gas wholesale lookups'!$A$4:$L$15,'Inputs - Gas wholesale index'!N$2,FALSE)</f>
        <v>208526.18181818182</v>
      </c>
      <c r="O1093" s="37">
        <f>VLOOKUP($B1093,'Gas wholesale lookups'!$A$4:$R$15,'Inputs - Gas wholesale index'!O$2,FALSE)</f>
        <v>0</v>
      </c>
      <c r="P1093" s="37">
        <f>VLOOKUP($B1093,'Gas wholesale lookups'!$A$4:$R$15,'Inputs - Gas wholesale index'!P$2,FALSE)</f>
        <v>1</v>
      </c>
      <c r="Q1093" s="37">
        <f>VLOOKUP($B1093,'Gas wholesale lookups'!$A$4:$R$15,'Inputs - Gas wholesale index'!Q$2,FALSE)</f>
        <v>1</v>
      </c>
      <c r="R1093" s="37">
        <f>VLOOKUP($B1093,'Gas wholesale lookups'!$A$4:$R$15,'Inputs - Gas wholesale index'!R$2,FALSE)</f>
        <v>1</v>
      </c>
      <c r="S1093" s="37">
        <f>VLOOKUP($B1093,'Gas wholesale lookups'!$A$4:$R$15,'Inputs - Gas wholesale index'!S$2,FALSE)</f>
        <v>1</v>
      </c>
      <c r="T1093" s="37">
        <f>VLOOKUP($B1093,'Gas wholesale lookups'!$A$4:$R$15,'Inputs - Gas wholesale index'!T$2,FALSE)</f>
        <v>0</v>
      </c>
      <c r="U1093" s="12">
        <f t="shared" si="324"/>
        <v>0</v>
      </c>
      <c r="V1093" s="12">
        <f t="shared" si="325"/>
        <v>208526.18181818182</v>
      </c>
      <c r="W1093" s="12">
        <f t="shared" si="326"/>
        <v>166168.27272727274</v>
      </c>
      <c r="X1093" s="12">
        <f t="shared" si="327"/>
        <v>291847.5</v>
      </c>
      <c r="Y1093" s="12">
        <f t="shared" si="328"/>
        <v>332991.45454545453</v>
      </c>
      <c r="Z1093" s="12">
        <f t="shared" si="329"/>
        <v>0</v>
      </c>
      <c r="AA1093" s="12">
        <f t="shared" si="330"/>
        <v>999533.40909090918</v>
      </c>
      <c r="AB1093" s="22">
        <f t="shared" si="331"/>
        <v>0</v>
      </c>
      <c r="AC1093" s="22">
        <f t="shared" si="332"/>
        <v>0</v>
      </c>
      <c r="AD1093" s="22">
        <f t="shared" si="333"/>
        <v>0</v>
      </c>
      <c r="AE1093" s="22">
        <f t="shared" si="334"/>
        <v>0</v>
      </c>
      <c r="AF1093" s="22">
        <f t="shared" si="335"/>
        <v>0</v>
      </c>
      <c r="AG1093" s="22">
        <f t="shared" si="336"/>
        <v>0</v>
      </c>
      <c r="AH1093" s="22">
        <f t="shared" si="337"/>
        <v>0</v>
      </c>
      <c r="AI1093" s="43" t="str">
        <f t="shared" si="338"/>
        <v>n/a</v>
      </c>
      <c r="AJ1093" s="167" t="str">
        <f t="shared" si="321"/>
        <v>2019-20 Summer</v>
      </c>
      <c r="AK1093" s="167" t="str">
        <f t="shared" si="322"/>
        <v>2018-19 Winter</v>
      </c>
      <c r="AL1093" s="127">
        <v>0</v>
      </c>
    </row>
    <row r="1094" spans="1:38">
      <c r="A1094" s="46">
        <v>43423</v>
      </c>
      <c r="B1094" s="13" t="str">
        <f t="shared" si="323"/>
        <v>Nov</v>
      </c>
      <c r="C1094" s="184"/>
      <c r="D1094" s="184"/>
      <c r="E1094" s="184"/>
      <c r="F1094" s="184"/>
      <c r="G1094" s="184"/>
      <c r="H1094" s="184"/>
      <c r="I1094" s="12">
        <f>VLOOKUP($B1094,'Gas wholesale lookups'!$A$4:$L$15,'Inputs - Gas wholesale index'!I$2,FALSE)</f>
        <v>332991.45454545453</v>
      </c>
      <c r="J1094" s="12">
        <f>VLOOKUP($B1094,'Gas wholesale lookups'!$A$4:$L$15,'Inputs - Gas wholesale index'!J$2,FALSE)</f>
        <v>208526.18181818182</v>
      </c>
      <c r="K1094" s="12">
        <f>VLOOKUP($B1094,'Gas wholesale lookups'!$A$4:$L$15,'Inputs - Gas wholesale index'!K$2,FALSE)</f>
        <v>166168.27272727274</v>
      </c>
      <c r="L1094" s="12">
        <f>VLOOKUP($B1094,'Gas wholesale lookups'!$A$4:$L$15,'Inputs - Gas wholesale index'!L$2,FALSE)</f>
        <v>291847.5</v>
      </c>
      <c r="M1094" s="12">
        <f>VLOOKUP($B1094,'Gas wholesale lookups'!$A$4:$L$15,'Inputs - Gas wholesale index'!M$2,FALSE)</f>
        <v>332991.45454545453</v>
      </c>
      <c r="N1094" s="12">
        <f>VLOOKUP($B1094,'Gas wholesale lookups'!$A$4:$L$15,'Inputs - Gas wholesale index'!N$2,FALSE)</f>
        <v>208526.18181818182</v>
      </c>
      <c r="O1094" s="37">
        <f>VLOOKUP($B1094,'Gas wholesale lookups'!$A$4:$R$15,'Inputs - Gas wholesale index'!O$2,FALSE)</f>
        <v>0</v>
      </c>
      <c r="P1094" s="37">
        <f>VLOOKUP($B1094,'Gas wholesale lookups'!$A$4:$R$15,'Inputs - Gas wholesale index'!P$2,FALSE)</f>
        <v>1</v>
      </c>
      <c r="Q1094" s="37">
        <f>VLOOKUP($B1094,'Gas wholesale lookups'!$A$4:$R$15,'Inputs - Gas wholesale index'!Q$2,FALSE)</f>
        <v>1</v>
      </c>
      <c r="R1094" s="37">
        <f>VLOOKUP($B1094,'Gas wholesale lookups'!$A$4:$R$15,'Inputs - Gas wholesale index'!R$2,FALSE)</f>
        <v>1</v>
      </c>
      <c r="S1094" s="37">
        <f>VLOOKUP($B1094,'Gas wholesale lookups'!$A$4:$R$15,'Inputs - Gas wholesale index'!S$2,FALSE)</f>
        <v>1</v>
      </c>
      <c r="T1094" s="37">
        <f>VLOOKUP($B1094,'Gas wholesale lookups'!$A$4:$R$15,'Inputs - Gas wholesale index'!T$2,FALSE)</f>
        <v>0</v>
      </c>
      <c r="U1094" s="12">
        <f t="shared" si="324"/>
        <v>0</v>
      </c>
      <c r="V1094" s="12">
        <f t="shared" si="325"/>
        <v>208526.18181818182</v>
      </c>
      <c r="W1094" s="12">
        <f t="shared" si="326"/>
        <v>166168.27272727274</v>
      </c>
      <c r="X1094" s="12">
        <f t="shared" si="327"/>
        <v>291847.5</v>
      </c>
      <c r="Y1094" s="12">
        <f t="shared" si="328"/>
        <v>332991.45454545453</v>
      </c>
      <c r="Z1094" s="12">
        <f t="shared" si="329"/>
        <v>0</v>
      </c>
      <c r="AA1094" s="12">
        <f t="shared" si="330"/>
        <v>999533.40909090918</v>
      </c>
      <c r="AB1094" s="22">
        <f t="shared" si="331"/>
        <v>0</v>
      </c>
      <c r="AC1094" s="22">
        <f t="shared" si="332"/>
        <v>0</v>
      </c>
      <c r="AD1094" s="22">
        <f t="shared" si="333"/>
        <v>0</v>
      </c>
      <c r="AE1094" s="22">
        <f t="shared" si="334"/>
        <v>0</v>
      </c>
      <c r="AF1094" s="22">
        <f t="shared" si="335"/>
        <v>0</v>
      </c>
      <c r="AG1094" s="22">
        <f t="shared" si="336"/>
        <v>0</v>
      </c>
      <c r="AH1094" s="22">
        <f t="shared" si="337"/>
        <v>0</v>
      </c>
      <c r="AI1094" s="43" t="str">
        <f t="shared" si="338"/>
        <v>n/a</v>
      </c>
      <c r="AJ1094" s="167" t="str">
        <f t="shared" si="321"/>
        <v>2019-20 Summer</v>
      </c>
      <c r="AK1094" s="167" t="str">
        <f t="shared" si="322"/>
        <v>2018-19 Winter</v>
      </c>
      <c r="AL1094" s="127">
        <v>0</v>
      </c>
    </row>
    <row r="1095" spans="1:38">
      <c r="A1095" s="46">
        <v>43424</v>
      </c>
      <c r="B1095" s="13" t="str">
        <f t="shared" si="323"/>
        <v>Nov</v>
      </c>
      <c r="C1095" s="184"/>
      <c r="D1095" s="184"/>
      <c r="E1095" s="184"/>
      <c r="F1095" s="184"/>
      <c r="G1095" s="184"/>
      <c r="H1095" s="184"/>
      <c r="I1095" s="12">
        <f>VLOOKUP($B1095,'Gas wholesale lookups'!$A$4:$L$15,'Inputs - Gas wholesale index'!I$2,FALSE)</f>
        <v>332991.45454545453</v>
      </c>
      <c r="J1095" s="12">
        <f>VLOOKUP($B1095,'Gas wholesale lookups'!$A$4:$L$15,'Inputs - Gas wholesale index'!J$2,FALSE)</f>
        <v>208526.18181818182</v>
      </c>
      <c r="K1095" s="12">
        <f>VLOOKUP($B1095,'Gas wholesale lookups'!$A$4:$L$15,'Inputs - Gas wholesale index'!K$2,FALSE)</f>
        <v>166168.27272727274</v>
      </c>
      <c r="L1095" s="12">
        <f>VLOOKUP($B1095,'Gas wholesale lookups'!$A$4:$L$15,'Inputs - Gas wholesale index'!L$2,FALSE)</f>
        <v>291847.5</v>
      </c>
      <c r="M1095" s="12">
        <f>VLOOKUP($B1095,'Gas wholesale lookups'!$A$4:$L$15,'Inputs - Gas wholesale index'!M$2,FALSE)</f>
        <v>332991.45454545453</v>
      </c>
      <c r="N1095" s="12">
        <f>VLOOKUP($B1095,'Gas wholesale lookups'!$A$4:$L$15,'Inputs - Gas wholesale index'!N$2,FALSE)</f>
        <v>208526.18181818182</v>
      </c>
      <c r="O1095" s="37">
        <f>VLOOKUP($B1095,'Gas wholesale lookups'!$A$4:$R$15,'Inputs - Gas wholesale index'!O$2,FALSE)</f>
        <v>0</v>
      </c>
      <c r="P1095" s="37">
        <f>VLOOKUP($B1095,'Gas wholesale lookups'!$A$4:$R$15,'Inputs - Gas wholesale index'!P$2,FALSE)</f>
        <v>1</v>
      </c>
      <c r="Q1095" s="37">
        <f>VLOOKUP($B1095,'Gas wholesale lookups'!$A$4:$R$15,'Inputs - Gas wholesale index'!Q$2,FALSE)</f>
        <v>1</v>
      </c>
      <c r="R1095" s="37">
        <f>VLOOKUP($B1095,'Gas wholesale lookups'!$A$4:$R$15,'Inputs - Gas wholesale index'!R$2,FALSE)</f>
        <v>1</v>
      </c>
      <c r="S1095" s="37">
        <f>VLOOKUP($B1095,'Gas wholesale lookups'!$A$4:$R$15,'Inputs - Gas wholesale index'!S$2,FALSE)</f>
        <v>1</v>
      </c>
      <c r="T1095" s="37">
        <f>VLOOKUP($B1095,'Gas wholesale lookups'!$A$4:$R$15,'Inputs - Gas wholesale index'!T$2,FALSE)</f>
        <v>0</v>
      </c>
      <c r="U1095" s="12">
        <f t="shared" si="324"/>
        <v>0</v>
      </c>
      <c r="V1095" s="12">
        <f t="shared" si="325"/>
        <v>208526.18181818182</v>
      </c>
      <c r="W1095" s="12">
        <f t="shared" si="326"/>
        <v>166168.27272727274</v>
      </c>
      <c r="X1095" s="12">
        <f t="shared" si="327"/>
        <v>291847.5</v>
      </c>
      <c r="Y1095" s="12">
        <f t="shared" si="328"/>
        <v>332991.45454545453</v>
      </c>
      <c r="Z1095" s="12">
        <f t="shared" si="329"/>
        <v>0</v>
      </c>
      <c r="AA1095" s="12">
        <f t="shared" si="330"/>
        <v>999533.40909090918</v>
      </c>
      <c r="AB1095" s="22">
        <f t="shared" si="331"/>
        <v>0</v>
      </c>
      <c r="AC1095" s="22">
        <f t="shared" si="332"/>
        <v>0</v>
      </c>
      <c r="AD1095" s="22">
        <f t="shared" si="333"/>
        <v>0</v>
      </c>
      <c r="AE1095" s="22">
        <f t="shared" si="334"/>
        <v>0</v>
      </c>
      <c r="AF1095" s="22">
        <f t="shared" si="335"/>
        <v>0</v>
      </c>
      <c r="AG1095" s="22">
        <f t="shared" si="336"/>
        <v>0</v>
      </c>
      <c r="AH1095" s="22">
        <f t="shared" si="337"/>
        <v>0</v>
      </c>
      <c r="AI1095" s="43" t="str">
        <f t="shared" si="338"/>
        <v>n/a</v>
      </c>
      <c r="AJ1095" s="167" t="str">
        <f t="shared" si="321"/>
        <v>2019-20 Summer</v>
      </c>
      <c r="AK1095" s="167" t="str">
        <f t="shared" si="322"/>
        <v>2018-19 Winter</v>
      </c>
      <c r="AL1095" s="127">
        <v>0</v>
      </c>
    </row>
    <row r="1096" spans="1:38">
      <c r="A1096" s="46">
        <v>43425</v>
      </c>
      <c r="B1096" s="13" t="str">
        <f t="shared" si="323"/>
        <v>Nov</v>
      </c>
      <c r="C1096" s="184"/>
      <c r="D1096" s="184"/>
      <c r="E1096" s="184"/>
      <c r="F1096" s="184"/>
      <c r="G1096" s="184"/>
      <c r="H1096" s="184"/>
      <c r="I1096" s="12">
        <f>VLOOKUP($B1096,'Gas wholesale lookups'!$A$4:$L$15,'Inputs - Gas wholesale index'!I$2,FALSE)</f>
        <v>332991.45454545453</v>
      </c>
      <c r="J1096" s="12">
        <f>VLOOKUP($B1096,'Gas wholesale lookups'!$A$4:$L$15,'Inputs - Gas wholesale index'!J$2,FALSE)</f>
        <v>208526.18181818182</v>
      </c>
      <c r="K1096" s="12">
        <f>VLOOKUP($B1096,'Gas wholesale lookups'!$A$4:$L$15,'Inputs - Gas wholesale index'!K$2,FALSE)</f>
        <v>166168.27272727274</v>
      </c>
      <c r="L1096" s="12">
        <f>VLOOKUP($B1096,'Gas wholesale lookups'!$A$4:$L$15,'Inputs - Gas wholesale index'!L$2,FALSE)</f>
        <v>291847.5</v>
      </c>
      <c r="M1096" s="12">
        <f>VLOOKUP($B1096,'Gas wholesale lookups'!$A$4:$L$15,'Inputs - Gas wholesale index'!M$2,FALSE)</f>
        <v>332991.45454545453</v>
      </c>
      <c r="N1096" s="12">
        <f>VLOOKUP($B1096,'Gas wholesale lookups'!$A$4:$L$15,'Inputs - Gas wholesale index'!N$2,FALSE)</f>
        <v>208526.18181818182</v>
      </c>
      <c r="O1096" s="37">
        <f>VLOOKUP($B1096,'Gas wholesale lookups'!$A$4:$R$15,'Inputs - Gas wholesale index'!O$2,FALSE)</f>
        <v>0</v>
      </c>
      <c r="P1096" s="37">
        <f>VLOOKUP($B1096,'Gas wholesale lookups'!$A$4:$R$15,'Inputs - Gas wholesale index'!P$2,FALSE)</f>
        <v>1</v>
      </c>
      <c r="Q1096" s="37">
        <f>VLOOKUP($B1096,'Gas wholesale lookups'!$A$4:$R$15,'Inputs - Gas wholesale index'!Q$2,FALSE)</f>
        <v>1</v>
      </c>
      <c r="R1096" s="37">
        <f>VLOOKUP($B1096,'Gas wholesale lookups'!$A$4:$R$15,'Inputs - Gas wholesale index'!R$2,FALSE)</f>
        <v>1</v>
      </c>
      <c r="S1096" s="37">
        <f>VLOOKUP($B1096,'Gas wholesale lookups'!$A$4:$R$15,'Inputs - Gas wholesale index'!S$2,FALSE)</f>
        <v>1</v>
      </c>
      <c r="T1096" s="37">
        <f>VLOOKUP($B1096,'Gas wholesale lookups'!$A$4:$R$15,'Inputs - Gas wholesale index'!T$2,FALSE)</f>
        <v>0</v>
      </c>
      <c r="U1096" s="12">
        <f t="shared" si="324"/>
        <v>0</v>
      </c>
      <c r="V1096" s="12">
        <f t="shared" si="325"/>
        <v>208526.18181818182</v>
      </c>
      <c r="W1096" s="12">
        <f t="shared" si="326"/>
        <v>166168.27272727274</v>
      </c>
      <c r="X1096" s="12">
        <f t="shared" si="327"/>
        <v>291847.5</v>
      </c>
      <c r="Y1096" s="12">
        <f t="shared" si="328"/>
        <v>332991.45454545453</v>
      </c>
      <c r="Z1096" s="12">
        <f t="shared" si="329"/>
        <v>0</v>
      </c>
      <c r="AA1096" s="12">
        <f t="shared" si="330"/>
        <v>999533.40909090918</v>
      </c>
      <c r="AB1096" s="22">
        <f t="shared" si="331"/>
        <v>0</v>
      </c>
      <c r="AC1096" s="22">
        <f t="shared" si="332"/>
        <v>0</v>
      </c>
      <c r="AD1096" s="22">
        <f t="shared" si="333"/>
        <v>0</v>
      </c>
      <c r="AE1096" s="22">
        <f t="shared" si="334"/>
        <v>0</v>
      </c>
      <c r="AF1096" s="22">
        <f t="shared" si="335"/>
        <v>0</v>
      </c>
      <c r="AG1096" s="22">
        <f t="shared" si="336"/>
        <v>0</v>
      </c>
      <c r="AH1096" s="22">
        <f t="shared" si="337"/>
        <v>0</v>
      </c>
      <c r="AI1096" s="43" t="str">
        <f t="shared" si="338"/>
        <v>n/a</v>
      </c>
      <c r="AJ1096" s="167" t="str">
        <f t="shared" si="321"/>
        <v>2019-20 Summer</v>
      </c>
      <c r="AK1096" s="167" t="str">
        <f t="shared" si="322"/>
        <v>2018-19 Winter</v>
      </c>
      <c r="AL1096" s="127">
        <v>0</v>
      </c>
    </row>
    <row r="1097" spans="1:38">
      <c r="A1097" s="46">
        <v>43426</v>
      </c>
      <c r="B1097" s="13" t="str">
        <f t="shared" si="323"/>
        <v>Nov</v>
      </c>
      <c r="C1097" s="184"/>
      <c r="D1097" s="184"/>
      <c r="E1097" s="184"/>
      <c r="F1097" s="184"/>
      <c r="G1097" s="184"/>
      <c r="H1097" s="184"/>
      <c r="I1097" s="12">
        <f>VLOOKUP($B1097,'Gas wholesale lookups'!$A$4:$L$15,'Inputs - Gas wholesale index'!I$2,FALSE)</f>
        <v>332991.45454545453</v>
      </c>
      <c r="J1097" s="12">
        <f>VLOOKUP($B1097,'Gas wholesale lookups'!$A$4:$L$15,'Inputs - Gas wholesale index'!J$2,FALSE)</f>
        <v>208526.18181818182</v>
      </c>
      <c r="K1097" s="12">
        <f>VLOOKUP($B1097,'Gas wholesale lookups'!$A$4:$L$15,'Inputs - Gas wholesale index'!K$2,FALSE)</f>
        <v>166168.27272727274</v>
      </c>
      <c r="L1097" s="12">
        <f>VLOOKUP($B1097,'Gas wholesale lookups'!$A$4:$L$15,'Inputs - Gas wholesale index'!L$2,FALSE)</f>
        <v>291847.5</v>
      </c>
      <c r="M1097" s="12">
        <f>VLOOKUP($B1097,'Gas wholesale lookups'!$A$4:$L$15,'Inputs - Gas wholesale index'!M$2,FALSE)</f>
        <v>332991.45454545453</v>
      </c>
      <c r="N1097" s="12">
        <f>VLOOKUP($B1097,'Gas wholesale lookups'!$A$4:$L$15,'Inputs - Gas wholesale index'!N$2,FALSE)</f>
        <v>208526.18181818182</v>
      </c>
      <c r="O1097" s="37">
        <f>VLOOKUP($B1097,'Gas wholesale lookups'!$A$4:$R$15,'Inputs - Gas wholesale index'!O$2,FALSE)</f>
        <v>0</v>
      </c>
      <c r="P1097" s="37">
        <f>VLOOKUP($B1097,'Gas wholesale lookups'!$A$4:$R$15,'Inputs - Gas wholesale index'!P$2,FALSE)</f>
        <v>1</v>
      </c>
      <c r="Q1097" s="37">
        <f>VLOOKUP($B1097,'Gas wholesale lookups'!$A$4:$R$15,'Inputs - Gas wholesale index'!Q$2,FALSE)</f>
        <v>1</v>
      </c>
      <c r="R1097" s="37">
        <f>VLOOKUP($B1097,'Gas wholesale lookups'!$A$4:$R$15,'Inputs - Gas wholesale index'!R$2,FALSE)</f>
        <v>1</v>
      </c>
      <c r="S1097" s="37">
        <f>VLOOKUP($B1097,'Gas wholesale lookups'!$A$4:$R$15,'Inputs - Gas wholesale index'!S$2,FALSE)</f>
        <v>1</v>
      </c>
      <c r="T1097" s="37">
        <f>VLOOKUP($B1097,'Gas wholesale lookups'!$A$4:$R$15,'Inputs - Gas wholesale index'!T$2,FALSE)</f>
        <v>0</v>
      </c>
      <c r="U1097" s="12">
        <f t="shared" si="324"/>
        <v>0</v>
      </c>
      <c r="V1097" s="12">
        <f t="shared" si="325"/>
        <v>208526.18181818182</v>
      </c>
      <c r="W1097" s="12">
        <f t="shared" si="326"/>
        <v>166168.27272727274</v>
      </c>
      <c r="X1097" s="12">
        <f t="shared" si="327"/>
        <v>291847.5</v>
      </c>
      <c r="Y1097" s="12">
        <f t="shared" si="328"/>
        <v>332991.45454545453</v>
      </c>
      <c r="Z1097" s="12">
        <f t="shared" si="329"/>
        <v>0</v>
      </c>
      <c r="AA1097" s="12">
        <f t="shared" si="330"/>
        <v>999533.40909090918</v>
      </c>
      <c r="AB1097" s="22">
        <f t="shared" si="331"/>
        <v>0</v>
      </c>
      <c r="AC1097" s="22">
        <f t="shared" si="332"/>
        <v>0</v>
      </c>
      <c r="AD1097" s="22">
        <f t="shared" si="333"/>
        <v>0</v>
      </c>
      <c r="AE1097" s="22">
        <f t="shared" si="334"/>
        <v>0</v>
      </c>
      <c r="AF1097" s="22">
        <f t="shared" si="335"/>
        <v>0</v>
      </c>
      <c r="AG1097" s="22">
        <f t="shared" si="336"/>
        <v>0</v>
      </c>
      <c r="AH1097" s="22">
        <f t="shared" si="337"/>
        <v>0</v>
      </c>
      <c r="AI1097" s="43" t="str">
        <f t="shared" si="338"/>
        <v>n/a</v>
      </c>
      <c r="AJ1097" s="167" t="str">
        <f t="shared" si="321"/>
        <v>2019-20 Summer</v>
      </c>
      <c r="AK1097" s="167" t="str">
        <f t="shared" si="322"/>
        <v>2018-19 Winter</v>
      </c>
      <c r="AL1097" s="127">
        <v>0</v>
      </c>
    </row>
    <row r="1098" spans="1:38">
      <c r="A1098" s="46">
        <v>43427</v>
      </c>
      <c r="B1098" s="13" t="str">
        <f t="shared" si="323"/>
        <v>Nov</v>
      </c>
      <c r="C1098" s="184"/>
      <c r="D1098" s="184"/>
      <c r="E1098" s="184"/>
      <c r="F1098" s="184"/>
      <c r="G1098" s="184"/>
      <c r="H1098" s="184"/>
      <c r="I1098" s="12">
        <f>VLOOKUP($B1098,'Gas wholesale lookups'!$A$4:$L$15,'Inputs - Gas wholesale index'!I$2,FALSE)</f>
        <v>332991.45454545453</v>
      </c>
      <c r="J1098" s="12">
        <f>VLOOKUP($B1098,'Gas wholesale lookups'!$A$4:$L$15,'Inputs - Gas wholesale index'!J$2,FALSE)</f>
        <v>208526.18181818182</v>
      </c>
      <c r="K1098" s="12">
        <f>VLOOKUP($B1098,'Gas wholesale lookups'!$A$4:$L$15,'Inputs - Gas wholesale index'!K$2,FALSE)</f>
        <v>166168.27272727274</v>
      </c>
      <c r="L1098" s="12">
        <f>VLOOKUP($B1098,'Gas wholesale lookups'!$A$4:$L$15,'Inputs - Gas wholesale index'!L$2,FALSE)</f>
        <v>291847.5</v>
      </c>
      <c r="M1098" s="12">
        <f>VLOOKUP($B1098,'Gas wholesale lookups'!$A$4:$L$15,'Inputs - Gas wholesale index'!M$2,FALSE)</f>
        <v>332991.45454545453</v>
      </c>
      <c r="N1098" s="12">
        <f>VLOOKUP($B1098,'Gas wholesale lookups'!$A$4:$L$15,'Inputs - Gas wholesale index'!N$2,FALSE)</f>
        <v>208526.18181818182</v>
      </c>
      <c r="O1098" s="37">
        <f>VLOOKUP($B1098,'Gas wholesale lookups'!$A$4:$R$15,'Inputs - Gas wholesale index'!O$2,FALSE)</f>
        <v>0</v>
      </c>
      <c r="P1098" s="37">
        <f>VLOOKUP($B1098,'Gas wholesale lookups'!$A$4:$R$15,'Inputs - Gas wholesale index'!P$2,FALSE)</f>
        <v>1</v>
      </c>
      <c r="Q1098" s="37">
        <f>VLOOKUP($B1098,'Gas wholesale lookups'!$A$4:$R$15,'Inputs - Gas wholesale index'!Q$2,FALSE)</f>
        <v>1</v>
      </c>
      <c r="R1098" s="37">
        <f>VLOOKUP($B1098,'Gas wholesale lookups'!$A$4:$R$15,'Inputs - Gas wholesale index'!R$2,FALSE)</f>
        <v>1</v>
      </c>
      <c r="S1098" s="37">
        <f>VLOOKUP($B1098,'Gas wholesale lookups'!$A$4:$R$15,'Inputs - Gas wholesale index'!S$2,FALSE)</f>
        <v>1</v>
      </c>
      <c r="T1098" s="37">
        <f>VLOOKUP($B1098,'Gas wholesale lookups'!$A$4:$R$15,'Inputs - Gas wholesale index'!T$2,FALSE)</f>
        <v>0</v>
      </c>
      <c r="U1098" s="12">
        <f t="shared" si="324"/>
        <v>0</v>
      </c>
      <c r="V1098" s="12">
        <f t="shared" si="325"/>
        <v>208526.18181818182</v>
      </c>
      <c r="W1098" s="12">
        <f t="shared" si="326"/>
        <v>166168.27272727274</v>
      </c>
      <c r="X1098" s="12">
        <f t="shared" si="327"/>
        <v>291847.5</v>
      </c>
      <c r="Y1098" s="12">
        <f t="shared" si="328"/>
        <v>332991.45454545453</v>
      </c>
      <c r="Z1098" s="12">
        <f t="shared" si="329"/>
        <v>0</v>
      </c>
      <c r="AA1098" s="12">
        <f t="shared" si="330"/>
        <v>999533.40909090918</v>
      </c>
      <c r="AB1098" s="22">
        <f t="shared" si="331"/>
        <v>0</v>
      </c>
      <c r="AC1098" s="22">
        <f t="shared" si="332"/>
        <v>0</v>
      </c>
      <c r="AD1098" s="22">
        <f t="shared" si="333"/>
        <v>0</v>
      </c>
      <c r="AE1098" s="22">
        <f t="shared" si="334"/>
        <v>0</v>
      </c>
      <c r="AF1098" s="22">
        <f t="shared" si="335"/>
        <v>0</v>
      </c>
      <c r="AG1098" s="22">
        <f t="shared" si="336"/>
        <v>0</v>
      </c>
      <c r="AH1098" s="22">
        <f t="shared" si="337"/>
        <v>0</v>
      </c>
      <c r="AI1098" s="43" t="str">
        <f t="shared" si="338"/>
        <v>n/a</v>
      </c>
      <c r="AJ1098" s="167" t="str">
        <f t="shared" si="321"/>
        <v>2019-20 Summer</v>
      </c>
      <c r="AK1098" s="167" t="str">
        <f t="shared" si="322"/>
        <v>2018-19 Winter</v>
      </c>
      <c r="AL1098" s="127">
        <v>0</v>
      </c>
    </row>
    <row r="1099" spans="1:38">
      <c r="A1099" s="46">
        <v>43430</v>
      </c>
      <c r="B1099" s="13" t="str">
        <f t="shared" si="323"/>
        <v>Nov</v>
      </c>
      <c r="C1099" s="184"/>
      <c r="D1099" s="184"/>
      <c r="E1099" s="184"/>
      <c r="F1099" s="184"/>
      <c r="G1099" s="184"/>
      <c r="H1099" s="184"/>
      <c r="I1099" s="12">
        <f>VLOOKUP($B1099,'Gas wholesale lookups'!$A$4:$L$15,'Inputs - Gas wholesale index'!I$2,FALSE)</f>
        <v>332991.45454545453</v>
      </c>
      <c r="J1099" s="12">
        <f>VLOOKUP($B1099,'Gas wholesale lookups'!$A$4:$L$15,'Inputs - Gas wholesale index'!J$2,FALSE)</f>
        <v>208526.18181818182</v>
      </c>
      <c r="K1099" s="12">
        <f>VLOOKUP($B1099,'Gas wholesale lookups'!$A$4:$L$15,'Inputs - Gas wholesale index'!K$2,FALSE)</f>
        <v>166168.27272727274</v>
      </c>
      <c r="L1099" s="12">
        <f>VLOOKUP($B1099,'Gas wholesale lookups'!$A$4:$L$15,'Inputs - Gas wholesale index'!L$2,FALSE)</f>
        <v>291847.5</v>
      </c>
      <c r="M1099" s="12">
        <f>VLOOKUP($B1099,'Gas wholesale lookups'!$A$4:$L$15,'Inputs - Gas wholesale index'!M$2,FALSE)</f>
        <v>332991.45454545453</v>
      </c>
      <c r="N1099" s="12">
        <f>VLOOKUP($B1099,'Gas wholesale lookups'!$A$4:$L$15,'Inputs - Gas wholesale index'!N$2,FALSE)</f>
        <v>208526.18181818182</v>
      </c>
      <c r="O1099" s="37">
        <f>VLOOKUP($B1099,'Gas wholesale lookups'!$A$4:$R$15,'Inputs - Gas wholesale index'!O$2,FALSE)</f>
        <v>0</v>
      </c>
      <c r="P1099" s="37">
        <f>VLOOKUP($B1099,'Gas wholesale lookups'!$A$4:$R$15,'Inputs - Gas wholesale index'!P$2,FALSE)</f>
        <v>1</v>
      </c>
      <c r="Q1099" s="37">
        <f>VLOOKUP($B1099,'Gas wholesale lookups'!$A$4:$R$15,'Inputs - Gas wholesale index'!Q$2,FALSE)</f>
        <v>1</v>
      </c>
      <c r="R1099" s="37">
        <f>VLOOKUP($B1099,'Gas wholesale lookups'!$A$4:$R$15,'Inputs - Gas wholesale index'!R$2,FALSE)</f>
        <v>1</v>
      </c>
      <c r="S1099" s="37">
        <f>VLOOKUP($B1099,'Gas wholesale lookups'!$A$4:$R$15,'Inputs - Gas wholesale index'!S$2,FALSE)</f>
        <v>1</v>
      </c>
      <c r="T1099" s="37">
        <f>VLOOKUP($B1099,'Gas wholesale lookups'!$A$4:$R$15,'Inputs - Gas wholesale index'!T$2,FALSE)</f>
        <v>0</v>
      </c>
      <c r="U1099" s="12">
        <f t="shared" si="324"/>
        <v>0</v>
      </c>
      <c r="V1099" s="12">
        <f t="shared" si="325"/>
        <v>208526.18181818182</v>
      </c>
      <c r="W1099" s="12">
        <f t="shared" si="326"/>
        <v>166168.27272727274</v>
      </c>
      <c r="X1099" s="12">
        <f t="shared" si="327"/>
        <v>291847.5</v>
      </c>
      <c r="Y1099" s="12">
        <f t="shared" si="328"/>
        <v>332991.45454545453</v>
      </c>
      <c r="Z1099" s="12">
        <f t="shared" si="329"/>
        <v>0</v>
      </c>
      <c r="AA1099" s="12">
        <f t="shared" si="330"/>
        <v>999533.40909090918</v>
      </c>
      <c r="AB1099" s="22">
        <f t="shared" si="331"/>
        <v>0</v>
      </c>
      <c r="AC1099" s="22">
        <f t="shared" si="332"/>
        <v>0</v>
      </c>
      <c r="AD1099" s="22">
        <f t="shared" si="333"/>
        <v>0</v>
      </c>
      <c r="AE1099" s="22">
        <f t="shared" si="334"/>
        <v>0</v>
      </c>
      <c r="AF1099" s="22">
        <f t="shared" si="335"/>
        <v>0</v>
      </c>
      <c r="AG1099" s="22">
        <f t="shared" si="336"/>
        <v>0</v>
      </c>
      <c r="AH1099" s="22">
        <f t="shared" si="337"/>
        <v>0</v>
      </c>
      <c r="AI1099" s="43" t="str">
        <f t="shared" si="338"/>
        <v>n/a</v>
      </c>
      <c r="AJ1099" s="167" t="str">
        <f t="shared" si="321"/>
        <v>2019-20 Summer</v>
      </c>
      <c r="AK1099" s="167" t="str">
        <f t="shared" si="322"/>
        <v>2018-19 Winter</v>
      </c>
      <c r="AL1099" s="127">
        <v>0</v>
      </c>
    </row>
    <row r="1100" spans="1:38">
      <c r="A1100" s="46">
        <v>43431</v>
      </c>
      <c r="B1100" s="13" t="str">
        <f t="shared" si="323"/>
        <v>Nov</v>
      </c>
      <c r="C1100" s="184"/>
      <c r="D1100" s="184"/>
      <c r="E1100" s="184"/>
      <c r="F1100" s="184"/>
      <c r="G1100" s="184"/>
      <c r="H1100" s="184"/>
      <c r="I1100" s="12">
        <f>VLOOKUP($B1100,'Gas wholesale lookups'!$A$4:$L$15,'Inputs - Gas wholesale index'!I$2,FALSE)</f>
        <v>332991.45454545453</v>
      </c>
      <c r="J1100" s="12">
        <f>VLOOKUP($B1100,'Gas wholesale lookups'!$A$4:$L$15,'Inputs - Gas wholesale index'!J$2,FALSE)</f>
        <v>208526.18181818182</v>
      </c>
      <c r="K1100" s="12">
        <f>VLOOKUP($B1100,'Gas wholesale lookups'!$A$4:$L$15,'Inputs - Gas wholesale index'!K$2,FALSE)</f>
        <v>166168.27272727274</v>
      </c>
      <c r="L1100" s="12">
        <f>VLOOKUP($B1100,'Gas wholesale lookups'!$A$4:$L$15,'Inputs - Gas wholesale index'!L$2,FALSE)</f>
        <v>291847.5</v>
      </c>
      <c r="M1100" s="12">
        <f>VLOOKUP($B1100,'Gas wholesale lookups'!$A$4:$L$15,'Inputs - Gas wholesale index'!M$2,FALSE)</f>
        <v>332991.45454545453</v>
      </c>
      <c r="N1100" s="12">
        <f>VLOOKUP($B1100,'Gas wholesale lookups'!$A$4:$L$15,'Inputs - Gas wholesale index'!N$2,FALSE)</f>
        <v>208526.18181818182</v>
      </c>
      <c r="O1100" s="37">
        <f>VLOOKUP($B1100,'Gas wholesale lookups'!$A$4:$R$15,'Inputs - Gas wholesale index'!O$2,FALSE)</f>
        <v>0</v>
      </c>
      <c r="P1100" s="37">
        <f>VLOOKUP($B1100,'Gas wholesale lookups'!$A$4:$R$15,'Inputs - Gas wholesale index'!P$2,FALSE)</f>
        <v>1</v>
      </c>
      <c r="Q1100" s="37">
        <f>VLOOKUP($B1100,'Gas wholesale lookups'!$A$4:$R$15,'Inputs - Gas wholesale index'!Q$2,FALSE)</f>
        <v>1</v>
      </c>
      <c r="R1100" s="37">
        <f>VLOOKUP($B1100,'Gas wholesale lookups'!$A$4:$R$15,'Inputs - Gas wholesale index'!R$2,FALSE)</f>
        <v>1</v>
      </c>
      <c r="S1100" s="37">
        <f>VLOOKUP($B1100,'Gas wholesale lookups'!$A$4:$R$15,'Inputs - Gas wholesale index'!S$2,FALSE)</f>
        <v>1</v>
      </c>
      <c r="T1100" s="37">
        <f>VLOOKUP($B1100,'Gas wholesale lookups'!$A$4:$R$15,'Inputs - Gas wholesale index'!T$2,FALSE)</f>
        <v>0</v>
      </c>
      <c r="U1100" s="12">
        <f t="shared" si="324"/>
        <v>0</v>
      </c>
      <c r="V1100" s="12">
        <f t="shared" si="325"/>
        <v>208526.18181818182</v>
      </c>
      <c r="W1100" s="12">
        <f t="shared" si="326"/>
        <v>166168.27272727274</v>
      </c>
      <c r="X1100" s="12">
        <f t="shared" si="327"/>
        <v>291847.5</v>
      </c>
      <c r="Y1100" s="12">
        <f t="shared" si="328"/>
        <v>332991.45454545453</v>
      </c>
      <c r="Z1100" s="12">
        <f t="shared" si="329"/>
        <v>0</v>
      </c>
      <c r="AA1100" s="12">
        <f t="shared" si="330"/>
        <v>999533.40909090918</v>
      </c>
      <c r="AB1100" s="22">
        <f t="shared" si="331"/>
        <v>0</v>
      </c>
      <c r="AC1100" s="22">
        <f t="shared" si="332"/>
        <v>0</v>
      </c>
      <c r="AD1100" s="22">
        <f t="shared" si="333"/>
        <v>0</v>
      </c>
      <c r="AE1100" s="22">
        <f t="shared" si="334"/>
        <v>0</v>
      </c>
      <c r="AF1100" s="22">
        <f t="shared" si="335"/>
        <v>0</v>
      </c>
      <c r="AG1100" s="22">
        <f t="shared" si="336"/>
        <v>0</v>
      </c>
      <c r="AH1100" s="22">
        <f t="shared" si="337"/>
        <v>0</v>
      </c>
      <c r="AI1100" s="43" t="str">
        <f t="shared" si="338"/>
        <v>n/a</v>
      </c>
      <c r="AJ1100" s="167" t="str">
        <f t="shared" si="321"/>
        <v>2019-20 Summer</v>
      </c>
      <c r="AK1100" s="167" t="str">
        <f t="shared" si="322"/>
        <v>2018-19 Winter</v>
      </c>
      <c r="AL1100" s="127">
        <v>0</v>
      </c>
    </row>
    <row r="1101" spans="1:38">
      <c r="A1101" s="46">
        <v>43432</v>
      </c>
      <c r="B1101" s="13" t="str">
        <f t="shared" si="323"/>
        <v>Nov</v>
      </c>
      <c r="C1101" s="184"/>
      <c r="D1101" s="184"/>
      <c r="E1101" s="184"/>
      <c r="F1101" s="184"/>
      <c r="G1101" s="184"/>
      <c r="H1101" s="184"/>
      <c r="I1101" s="12">
        <f>VLOOKUP($B1101,'Gas wholesale lookups'!$A$4:$L$15,'Inputs - Gas wholesale index'!I$2,FALSE)</f>
        <v>332991.45454545453</v>
      </c>
      <c r="J1101" s="12">
        <f>VLOOKUP($B1101,'Gas wholesale lookups'!$A$4:$L$15,'Inputs - Gas wholesale index'!J$2,FALSE)</f>
        <v>208526.18181818182</v>
      </c>
      <c r="K1101" s="12">
        <f>VLOOKUP($B1101,'Gas wholesale lookups'!$A$4:$L$15,'Inputs - Gas wholesale index'!K$2,FALSE)</f>
        <v>166168.27272727274</v>
      </c>
      <c r="L1101" s="12">
        <f>VLOOKUP($B1101,'Gas wholesale lookups'!$A$4:$L$15,'Inputs - Gas wholesale index'!L$2,FALSE)</f>
        <v>291847.5</v>
      </c>
      <c r="M1101" s="12">
        <f>VLOOKUP($B1101,'Gas wholesale lookups'!$A$4:$L$15,'Inputs - Gas wholesale index'!M$2,FALSE)</f>
        <v>332991.45454545453</v>
      </c>
      <c r="N1101" s="12">
        <f>VLOOKUP($B1101,'Gas wholesale lookups'!$A$4:$L$15,'Inputs - Gas wholesale index'!N$2,FALSE)</f>
        <v>208526.18181818182</v>
      </c>
      <c r="O1101" s="37">
        <f>VLOOKUP($B1101,'Gas wholesale lookups'!$A$4:$R$15,'Inputs - Gas wholesale index'!O$2,FALSE)</f>
        <v>0</v>
      </c>
      <c r="P1101" s="37">
        <f>VLOOKUP($B1101,'Gas wholesale lookups'!$A$4:$R$15,'Inputs - Gas wholesale index'!P$2,FALSE)</f>
        <v>1</v>
      </c>
      <c r="Q1101" s="37">
        <f>VLOOKUP($B1101,'Gas wholesale lookups'!$A$4:$R$15,'Inputs - Gas wholesale index'!Q$2,FALSE)</f>
        <v>1</v>
      </c>
      <c r="R1101" s="37">
        <f>VLOOKUP($B1101,'Gas wholesale lookups'!$A$4:$R$15,'Inputs - Gas wholesale index'!R$2,FALSE)</f>
        <v>1</v>
      </c>
      <c r="S1101" s="37">
        <f>VLOOKUP($B1101,'Gas wholesale lookups'!$A$4:$R$15,'Inputs - Gas wholesale index'!S$2,FALSE)</f>
        <v>1</v>
      </c>
      <c r="T1101" s="37">
        <f>VLOOKUP($B1101,'Gas wholesale lookups'!$A$4:$R$15,'Inputs - Gas wholesale index'!T$2,FALSE)</f>
        <v>0</v>
      </c>
      <c r="U1101" s="12">
        <f t="shared" si="324"/>
        <v>0</v>
      </c>
      <c r="V1101" s="12">
        <f t="shared" si="325"/>
        <v>208526.18181818182</v>
      </c>
      <c r="W1101" s="12">
        <f t="shared" si="326"/>
        <v>166168.27272727274</v>
      </c>
      <c r="X1101" s="12">
        <f t="shared" si="327"/>
        <v>291847.5</v>
      </c>
      <c r="Y1101" s="12">
        <f t="shared" si="328"/>
        <v>332991.45454545453</v>
      </c>
      <c r="Z1101" s="12">
        <f t="shared" si="329"/>
        <v>0</v>
      </c>
      <c r="AA1101" s="12">
        <f t="shared" si="330"/>
        <v>999533.40909090918</v>
      </c>
      <c r="AB1101" s="22">
        <f t="shared" si="331"/>
        <v>0</v>
      </c>
      <c r="AC1101" s="22">
        <f t="shared" si="332"/>
        <v>0</v>
      </c>
      <c r="AD1101" s="22">
        <f t="shared" si="333"/>
        <v>0</v>
      </c>
      <c r="AE1101" s="22">
        <f t="shared" si="334"/>
        <v>0</v>
      </c>
      <c r="AF1101" s="22">
        <f t="shared" si="335"/>
        <v>0</v>
      </c>
      <c r="AG1101" s="22">
        <f t="shared" si="336"/>
        <v>0</v>
      </c>
      <c r="AH1101" s="22">
        <f t="shared" si="337"/>
        <v>0</v>
      </c>
      <c r="AI1101" s="43" t="str">
        <f t="shared" si="338"/>
        <v>n/a</v>
      </c>
      <c r="AJ1101" s="167" t="str">
        <f t="shared" si="321"/>
        <v>2019-20 Summer</v>
      </c>
      <c r="AK1101" s="167" t="str">
        <f t="shared" si="322"/>
        <v>2018-19 Winter</v>
      </c>
      <c r="AL1101" s="127">
        <v>0</v>
      </c>
    </row>
    <row r="1102" spans="1:38">
      <c r="A1102" s="46">
        <v>43433</v>
      </c>
      <c r="B1102" s="13" t="str">
        <f t="shared" si="323"/>
        <v>Nov</v>
      </c>
      <c r="C1102" s="184"/>
      <c r="D1102" s="184"/>
      <c r="E1102" s="184"/>
      <c r="F1102" s="184"/>
      <c r="G1102" s="184"/>
      <c r="H1102" s="184"/>
      <c r="I1102" s="12">
        <f>VLOOKUP($B1102,'Gas wholesale lookups'!$A$4:$L$15,'Inputs - Gas wholesale index'!I$2,FALSE)</f>
        <v>332991.45454545453</v>
      </c>
      <c r="J1102" s="12">
        <f>VLOOKUP($B1102,'Gas wholesale lookups'!$A$4:$L$15,'Inputs - Gas wholesale index'!J$2,FALSE)</f>
        <v>208526.18181818182</v>
      </c>
      <c r="K1102" s="12">
        <f>VLOOKUP($B1102,'Gas wholesale lookups'!$A$4:$L$15,'Inputs - Gas wholesale index'!K$2,FALSE)</f>
        <v>166168.27272727274</v>
      </c>
      <c r="L1102" s="12">
        <f>VLOOKUP($B1102,'Gas wholesale lookups'!$A$4:$L$15,'Inputs - Gas wholesale index'!L$2,FALSE)</f>
        <v>291847.5</v>
      </c>
      <c r="M1102" s="12">
        <f>VLOOKUP($B1102,'Gas wholesale lookups'!$A$4:$L$15,'Inputs - Gas wholesale index'!M$2,FALSE)</f>
        <v>332991.45454545453</v>
      </c>
      <c r="N1102" s="12">
        <f>VLOOKUP($B1102,'Gas wholesale lookups'!$A$4:$L$15,'Inputs - Gas wholesale index'!N$2,FALSE)</f>
        <v>208526.18181818182</v>
      </c>
      <c r="O1102" s="37">
        <f>VLOOKUP($B1102,'Gas wholesale lookups'!$A$4:$R$15,'Inputs - Gas wholesale index'!O$2,FALSE)</f>
        <v>0</v>
      </c>
      <c r="P1102" s="37">
        <f>VLOOKUP($B1102,'Gas wholesale lookups'!$A$4:$R$15,'Inputs - Gas wholesale index'!P$2,FALSE)</f>
        <v>1</v>
      </c>
      <c r="Q1102" s="37">
        <f>VLOOKUP($B1102,'Gas wholesale lookups'!$A$4:$R$15,'Inputs - Gas wholesale index'!Q$2,FALSE)</f>
        <v>1</v>
      </c>
      <c r="R1102" s="37">
        <f>VLOOKUP($B1102,'Gas wholesale lookups'!$A$4:$R$15,'Inputs - Gas wholesale index'!R$2,FALSE)</f>
        <v>1</v>
      </c>
      <c r="S1102" s="37">
        <f>VLOOKUP($B1102,'Gas wholesale lookups'!$A$4:$R$15,'Inputs - Gas wholesale index'!S$2,FALSE)</f>
        <v>1</v>
      </c>
      <c r="T1102" s="37">
        <f>VLOOKUP($B1102,'Gas wholesale lookups'!$A$4:$R$15,'Inputs - Gas wholesale index'!T$2,FALSE)</f>
        <v>0</v>
      </c>
      <c r="U1102" s="12">
        <f t="shared" si="324"/>
        <v>0</v>
      </c>
      <c r="V1102" s="12">
        <f t="shared" si="325"/>
        <v>208526.18181818182</v>
      </c>
      <c r="W1102" s="12">
        <f t="shared" si="326"/>
        <v>166168.27272727274</v>
      </c>
      <c r="X1102" s="12">
        <f t="shared" si="327"/>
        <v>291847.5</v>
      </c>
      <c r="Y1102" s="12">
        <f t="shared" si="328"/>
        <v>332991.45454545453</v>
      </c>
      <c r="Z1102" s="12">
        <f t="shared" si="329"/>
        <v>0</v>
      </c>
      <c r="AA1102" s="12">
        <f t="shared" si="330"/>
        <v>999533.40909090918</v>
      </c>
      <c r="AB1102" s="22">
        <f t="shared" si="331"/>
        <v>0</v>
      </c>
      <c r="AC1102" s="22">
        <f t="shared" si="332"/>
        <v>0</v>
      </c>
      <c r="AD1102" s="22">
        <f t="shared" si="333"/>
        <v>0</v>
      </c>
      <c r="AE1102" s="22">
        <f t="shared" si="334"/>
        <v>0</v>
      </c>
      <c r="AF1102" s="22">
        <f t="shared" si="335"/>
        <v>0</v>
      </c>
      <c r="AG1102" s="22">
        <f t="shared" si="336"/>
        <v>0</v>
      </c>
      <c r="AH1102" s="22">
        <f t="shared" si="337"/>
        <v>0</v>
      </c>
      <c r="AI1102" s="43" t="str">
        <f t="shared" si="338"/>
        <v>n/a</v>
      </c>
      <c r="AJ1102" s="167" t="str">
        <f t="shared" si="321"/>
        <v>2019-20 Summer</v>
      </c>
      <c r="AK1102" s="167" t="str">
        <f t="shared" si="322"/>
        <v>2018-19 Winter</v>
      </c>
      <c r="AL1102" s="127">
        <v>0</v>
      </c>
    </row>
    <row r="1103" spans="1:38">
      <c r="A1103" s="46">
        <v>43434</v>
      </c>
      <c r="B1103" s="13" t="str">
        <f t="shared" si="323"/>
        <v>Nov</v>
      </c>
      <c r="C1103" s="184"/>
      <c r="D1103" s="184"/>
      <c r="E1103" s="184"/>
      <c r="F1103" s="184"/>
      <c r="G1103" s="184"/>
      <c r="H1103" s="184"/>
      <c r="I1103" s="12">
        <f>VLOOKUP($B1103,'Gas wholesale lookups'!$A$4:$L$15,'Inputs - Gas wholesale index'!I$2,FALSE)</f>
        <v>332991.45454545453</v>
      </c>
      <c r="J1103" s="12">
        <f>VLOOKUP($B1103,'Gas wholesale lookups'!$A$4:$L$15,'Inputs - Gas wholesale index'!J$2,FALSE)</f>
        <v>208526.18181818182</v>
      </c>
      <c r="K1103" s="12">
        <f>VLOOKUP($B1103,'Gas wholesale lookups'!$A$4:$L$15,'Inputs - Gas wholesale index'!K$2,FALSE)</f>
        <v>166168.27272727274</v>
      </c>
      <c r="L1103" s="12">
        <f>VLOOKUP($B1103,'Gas wholesale lookups'!$A$4:$L$15,'Inputs - Gas wholesale index'!L$2,FALSE)</f>
        <v>291847.5</v>
      </c>
      <c r="M1103" s="12">
        <f>VLOOKUP($B1103,'Gas wholesale lookups'!$A$4:$L$15,'Inputs - Gas wholesale index'!M$2,FALSE)</f>
        <v>332991.45454545453</v>
      </c>
      <c r="N1103" s="12">
        <f>VLOOKUP($B1103,'Gas wholesale lookups'!$A$4:$L$15,'Inputs - Gas wholesale index'!N$2,FALSE)</f>
        <v>208526.18181818182</v>
      </c>
      <c r="O1103" s="37">
        <f>VLOOKUP($B1103,'Gas wholesale lookups'!$A$4:$R$15,'Inputs - Gas wholesale index'!O$2,FALSE)</f>
        <v>0</v>
      </c>
      <c r="P1103" s="37">
        <f>VLOOKUP($B1103,'Gas wholesale lookups'!$A$4:$R$15,'Inputs - Gas wholesale index'!P$2,FALSE)</f>
        <v>1</v>
      </c>
      <c r="Q1103" s="37">
        <f>VLOOKUP($B1103,'Gas wholesale lookups'!$A$4:$R$15,'Inputs - Gas wholesale index'!Q$2,FALSE)</f>
        <v>1</v>
      </c>
      <c r="R1103" s="37">
        <f>VLOOKUP($B1103,'Gas wholesale lookups'!$A$4:$R$15,'Inputs - Gas wholesale index'!R$2,FALSE)</f>
        <v>1</v>
      </c>
      <c r="S1103" s="37">
        <f>VLOOKUP($B1103,'Gas wholesale lookups'!$A$4:$R$15,'Inputs - Gas wholesale index'!S$2,FALSE)</f>
        <v>1</v>
      </c>
      <c r="T1103" s="37">
        <f>VLOOKUP($B1103,'Gas wholesale lookups'!$A$4:$R$15,'Inputs - Gas wholesale index'!T$2,FALSE)</f>
        <v>0</v>
      </c>
      <c r="U1103" s="12">
        <f t="shared" si="324"/>
        <v>0</v>
      </c>
      <c r="V1103" s="12">
        <f t="shared" si="325"/>
        <v>208526.18181818182</v>
      </c>
      <c r="W1103" s="12">
        <f t="shared" si="326"/>
        <v>166168.27272727274</v>
      </c>
      <c r="X1103" s="12">
        <f t="shared" si="327"/>
        <v>291847.5</v>
      </c>
      <c r="Y1103" s="12">
        <f t="shared" si="328"/>
        <v>332991.45454545453</v>
      </c>
      <c r="Z1103" s="12">
        <f t="shared" si="329"/>
        <v>0</v>
      </c>
      <c r="AA1103" s="12">
        <f t="shared" si="330"/>
        <v>999533.40909090918</v>
      </c>
      <c r="AB1103" s="22">
        <f t="shared" si="331"/>
        <v>0</v>
      </c>
      <c r="AC1103" s="22">
        <f t="shared" si="332"/>
        <v>0</v>
      </c>
      <c r="AD1103" s="22">
        <f t="shared" si="333"/>
        <v>0</v>
      </c>
      <c r="AE1103" s="22">
        <f t="shared" si="334"/>
        <v>0</v>
      </c>
      <c r="AF1103" s="22">
        <f t="shared" si="335"/>
        <v>0</v>
      </c>
      <c r="AG1103" s="22">
        <f t="shared" si="336"/>
        <v>0</v>
      </c>
      <c r="AH1103" s="22">
        <f t="shared" si="337"/>
        <v>0</v>
      </c>
      <c r="AI1103" s="43" t="str">
        <f t="shared" si="338"/>
        <v>n/a</v>
      </c>
      <c r="AJ1103" s="167" t="str">
        <f t="shared" si="321"/>
        <v>2019-20 Summer</v>
      </c>
      <c r="AK1103" s="167" t="str">
        <f t="shared" si="322"/>
        <v>2018-19 Winter</v>
      </c>
      <c r="AL1103" s="127">
        <v>0</v>
      </c>
    </row>
    <row r="1104" spans="1:38">
      <c r="A1104" s="46">
        <v>43437</v>
      </c>
      <c r="B1104" s="13" t="str">
        <f t="shared" si="323"/>
        <v>Dec</v>
      </c>
      <c r="C1104" s="184"/>
      <c r="D1104" s="184"/>
      <c r="E1104" s="184"/>
      <c r="F1104" s="184"/>
      <c r="G1104" s="184"/>
      <c r="H1104" s="184"/>
      <c r="I1104" s="12">
        <f>VLOOKUP($B1104,'Gas wholesale lookups'!$A$4:$L$15,'Inputs - Gas wholesale index'!I$2,FALSE)</f>
        <v>332991.45454545453</v>
      </c>
      <c r="J1104" s="12">
        <f>VLOOKUP($B1104,'Gas wholesale lookups'!$A$4:$L$15,'Inputs - Gas wholesale index'!J$2,FALSE)</f>
        <v>208526.18181818182</v>
      </c>
      <c r="K1104" s="12">
        <f>VLOOKUP($B1104,'Gas wholesale lookups'!$A$4:$L$15,'Inputs - Gas wholesale index'!K$2,FALSE)</f>
        <v>166168.27272727274</v>
      </c>
      <c r="L1104" s="12">
        <f>VLOOKUP($B1104,'Gas wholesale lookups'!$A$4:$L$15,'Inputs - Gas wholesale index'!L$2,FALSE)</f>
        <v>291847.5</v>
      </c>
      <c r="M1104" s="12">
        <f>VLOOKUP($B1104,'Gas wholesale lookups'!$A$4:$L$15,'Inputs - Gas wholesale index'!M$2,FALSE)</f>
        <v>332991.45454545453</v>
      </c>
      <c r="N1104" s="12">
        <f>VLOOKUP($B1104,'Gas wholesale lookups'!$A$4:$L$15,'Inputs - Gas wholesale index'!N$2,FALSE)</f>
        <v>208526.18181818182</v>
      </c>
      <c r="O1104" s="37">
        <f>VLOOKUP($B1104,'Gas wholesale lookups'!$A$4:$R$15,'Inputs - Gas wholesale index'!O$2,FALSE)</f>
        <v>0</v>
      </c>
      <c r="P1104" s="37">
        <f>VLOOKUP($B1104,'Gas wholesale lookups'!$A$4:$R$15,'Inputs - Gas wholesale index'!P$2,FALSE)</f>
        <v>1</v>
      </c>
      <c r="Q1104" s="37">
        <f>VLOOKUP($B1104,'Gas wholesale lookups'!$A$4:$R$15,'Inputs - Gas wholesale index'!Q$2,FALSE)</f>
        <v>1</v>
      </c>
      <c r="R1104" s="37">
        <f>VLOOKUP($B1104,'Gas wholesale lookups'!$A$4:$R$15,'Inputs - Gas wholesale index'!R$2,FALSE)</f>
        <v>1</v>
      </c>
      <c r="S1104" s="37">
        <f>VLOOKUP($B1104,'Gas wholesale lookups'!$A$4:$R$15,'Inputs - Gas wholesale index'!S$2,FALSE)</f>
        <v>1</v>
      </c>
      <c r="T1104" s="37">
        <f>VLOOKUP($B1104,'Gas wholesale lookups'!$A$4:$R$15,'Inputs - Gas wholesale index'!T$2,FALSE)</f>
        <v>0</v>
      </c>
      <c r="U1104" s="12">
        <f t="shared" si="324"/>
        <v>0</v>
      </c>
      <c r="V1104" s="12">
        <f t="shared" si="325"/>
        <v>208526.18181818182</v>
      </c>
      <c r="W1104" s="12">
        <f t="shared" si="326"/>
        <v>166168.27272727274</v>
      </c>
      <c r="X1104" s="12">
        <f t="shared" si="327"/>
        <v>291847.5</v>
      </c>
      <c r="Y1104" s="12">
        <f t="shared" si="328"/>
        <v>332991.45454545453</v>
      </c>
      <c r="Z1104" s="12">
        <f t="shared" si="329"/>
        <v>0</v>
      </c>
      <c r="AA1104" s="12">
        <f t="shared" si="330"/>
        <v>999533.40909090918</v>
      </c>
      <c r="AB1104" s="22">
        <f t="shared" si="331"/>
        <v>0</v>
      </c>
      <c r="AC1104" s="22">
        <f t="shared" si="332"/>
        <v>0</v>
      </c>
      <c r="AD1104" s="22">
        <f t="shared" si="333"/>
        <v>0</v>
      </c>
      <c r="AE1104" s="22">
        <f t="shared" si="334"/>
        <v>0</v>
      </c>
      <c r="AF1104" s="22">
        <f t="shared" si="335"/>
        <v>0</v>
      </c>
      <c r="AG1104" s="22">
        <f t="shared" si="336"/>
        <v>0</v>
      </c>
      <c r="AH1104" s="22">
        <f t="shared" si="337"/>
        <v>0</v>
      </c>
      <c r="AI1104" s="43" t="str">
        <f t="shared" si="338"/>
        <v>n/a</v>
      </c>
      <c r="AJ1104" s="167" t="str">
        <f t="shared" si="321"/>
        <v>2019-20 Summer</v>
      </c>
      <c r="AK1104" s="167" t="str">
        <f t="shared" si="322"/>
        <v>2018-19 Winter</v>
      </c>
      <c r="AL1104" s="127">
        <v>0</v>
      </c>
    </row>
    <row r="1105" spans="1:38">
      <c r="A1105" s="46">
        <v>43438</v>
      </c>
      <c r="B1105" s="13" t="str">
        <f t="shared" si="323"/>
        <v>Dec</v>
      </c>
      <c r="C1105" s="184"/>
      <c r="D1105" s="184"/>
      <c r="E1105" s="184"/>
      <c r="F1105" s="184"/>
      <c r="G1105" s="184"/>
      <c r="H1105" s="184"/>
      <c r="I1105" s="12">
        <f>VLOOKUP($B1105,'Gas wholesale lookups'!$A$4:$L$15,'Inputs - Gas wholesale index'!I$2,FALSE)</f>
        <v>332991.45454545453</v>
      </c>
      <c r="J1105" s="12">
        <f>VLOOKUP($B1105,'Gas wholesale lookups'!$A$4:$L$15,'Inputs - Gas wholesale index'!J$2,FALSE)</f>
        <v>208526.18181818182</v>
      </c>
      <c r="K1105" s="12">
        <f>VLOOKUP($B1105,'Gas wholesale lookups'!$A$4:$L$15,'Inputs - Gas wholesale index'!K$2,FALSE)</f>
        <v>166168.27272727274</v>
      </c>
      <c r="L1105" s="12">
        <f>VLOOKUP($B1105,'Gas wholesale lookups'!$A$4:$L$15,'Inputs - Gas wholesale index'!L$2,FALSE)</f>
        <v>291847.5</v>
      </c>
      <c r="M1105" s="12">
        <f>VLOOKUP($B1105,'Gas wholesale lookups'!$A$4:$L$15,'Inputs - Gas wholesale index'!M$2,FALSE)</f>
        <v>332991.45454545453</v>
      </c>
      <c r="N1105" s="12">
        <f>VLOOKUP($B1105,'Gas wholesale lookups'!$A$4:$L$15,'Inputs - Gas wholesale index'!N$2,FALSE)</f>
        <v>208526.18181818182</v>
      </c>
      <c r="O1105" s="37">
        <f>VLOOKUP($B1105,'Gas wholesale lookups'!$A$4:$R$15,'Inputs - Gas wholesale index'!O$2,FALSE)</f>
        <v>0</v>
      </c>
      <c r="P1105" s="37">
        <f>VLOOKUP($B1105,'Gas wholesale lookups'!$A$4:$R$15,'Inputs - Gas wholesale index'!P$2,FALSE)</f>
        <v>1</v>
      </c>
      <c r="Q1105" s="37">
        <f>VLOOKUP($B1105,'Gas wholesale lookups'!$A$4:$R$15,'Inputs - Gas wholesale index'!Q$2,FALSE)</f>
        <v>1</v>
      </c>
      <c r="R1105" s="37">
        <f>VLOOKUP($B1105,'Gas wholesale lookups'!$A$4:$R$15,'Inputs - Gas wholesale index'!R$2,FALSE)</f>
        <v>1</v>
      </c>
      <c r="S1105" s="37">
        <f>VLOOKUP($B1105,'Gas wholesale lookups'!$A$4:$R$15,'Inputs - Gas wholesale index'!S$2,FALSE)</f>
        <v>1</v>
      </c>
      <c r="T1105" s="37">
        <f>VLOOKUP($B1105,'Gas wholesale lookups'!$A$4:$R$15,'Inputs - Gas wholesale index'!T$2,FALSE)</f>
        <v>0</v>
      </c>
      <c r="U1105" s="12">
        <f t="shared" si="324"/>
        <v>0</v>
      </c>
      <c r="V1105" s="12">
        <f t="shared" si="325"/>
        <v>208526.18181818182</v>
      </c>
      <c r="W1105" s="12">
        <f t="shared" si="326"/>
        <v>166168.27272727274</v>
      </c>
      <c r="X1105" s="12">
        <f t="shared" si="327"/>
        <v>291847.5</v>
      </c>
      <c r="Y1105" s="12">
        <f t="shared" si="328"/>
        <v>332991.45454545453</v>
      </c>
      <c r="Z1105" s="12">
        <f t="shared" si="329"/>
        <v>0</v>
      </c>
      <c r="AA1105" s="12">
        <f t="shared" si="330"/>
        <v>999533.40909090918</v>
      </c>
      <c r="AB1105" s="22">
        <f t="shared" si="331"/>
        <v>0</v>
      </c>
      <c r="AC1105" s="22">
        <f t="shared" si="332"/>
        <v>0</v>
      </c>
      <c r="AD1105" s="22">
        <f t="shared" si="333"/>
        <v>0</v>
      </c>
      <c r="AE1105" s="22">
        <f t="shared" si="334"/>
        <v>0</v>
      </c>
      <c r="AF1105" s="22">
        <f t="shared" si="335"/>
        <v>0</v>
      </c>
      <c r="AG1105" s="22">
        <f t="shared" si="336"/>
        <v>0</v>
      </c>
      <c r="AH1105" s="22">
        <f t="shared" si="337"/>
        <v>0</v>
      </c>
      <c r="AI1105" s="43" t="str">
        <f t="shared" si="338"/>
        <v>n/a</v>
      </c>
      <c r="AJ1105" s="167" t="str">
        <f t="shared" si="321"/>
        <v>2019-20 Summer</v>
      </c>
      <c r="AK1105" s="167" t="str">
        <f t="shared" si="322"/>
        <v>2018-19 Winter</v>
      </c>
      <c r="AL1105" s="127">
        <v>0</v>
      </c>
    </row>
    <row r="1106" spans="1:38">
      <c r="A1106" s="46">
        <v>43439</v>
      </c>
      <c r="B1106" s="13" t="str">
        <f t="shared" si="323"/>
        <v>Dec</v>
      </c>
      <c r="C1106" s="184"/>
      <c r="D1106" s="184"/>
      <c r="E1106" s="184"/>
      <c r="F1106" s="184"/>
      <c r="G1106" s="184"/>
      <c r="H1106" s="184"/>
      <c r="I1106" s="12">
        <f>VLOOKUP($B1106,'Gas wholesale lookups'!$A$4:$L$15,'Inputs - Gas wholesale index'!I$2,FALSE)</f>
        <v>332991.45454545453</v>
      </c>
      <c r="J1106" s="12">
        <f>VLOOKUP($B1106,'Gas wholesale lookups'!$A$4:$L$15,'Inputs - Gas wholesale index'!J$2,FALSE)</f>
        <v>208526.18181818182</v>
      </c>
      <c r="K1106" s="12">
        <f>VLOOKUP($B1106,'Gas wholesale lookups'!$A$4:$L$15,'Inputs - Gas wholesale index'!K$2,FALSE)</f>
        <v>166168.27272727274</v>
      </c>
      <c r="L1106" s="12">
        <f>VLOOKUP($B1106,'Gas wholesale lookups'!$A$4:$L$15,'Inputs - Gas wholesale index'!L$2,FALSE)</f>
        <v>291847.5</v>
      </c>
      <c r="M1106" s="12">
        <f>VLOOKUP($B1106,'Gas wholesale lookups'!$A$4:$L$15,'Inputs - Gas wholesale index'!M$2,FALSE)</f>
        <v>332991.45454545453</v>
      </c>
      <c r="N1106" s="12">
        <f>VLOOKUP($B1106,'Gas wholesale lookups'!$A$4:$L$15,'Inputs - Gas wholesale index'!N$2,FALSE)</f>
        <v>208526.18181818182</v>
      </c>
      <c r="O1106" s="37">
        <f>VLOOKUP($B1106,'Gas wholesale lookups'!$A$4:$R$15,'Inputs - Gas wholesale index'!O$2,FALSE)</f>
        <v>0</v>
      </c>
      <c r="P1106" s="37">
        <f>VLOOKUP($B1106,'Gas wholesale lookups'!$A$4:$R$15,'Inputs - Gas wholesale index'!P$2,FALSE)</f>
        <v>1</v>
      </c>
      <c r="Q1106" s="37">
        <f>VLOOKUP($B1106,'Gas wholesale lookups'!$A$4:$R$15,'Inputs - Gas wholesale index'!Q$2,FALSE)</f>
        <v>1</v>
      </c>
      <c r="R1106" s="37">
        <f>VLOOKUP($B1106,'Gas wholesale lookups'!$A$4:$R$15,'Inputs - Gas wholesale index'!R$2,FALSE)</f>
        <v>1</v>
      </c>
      <c r="S1106" s="37">
        <f>VLOOKUP($B1106,'Gas wholesale lookups'!$A$4:$R$15,'Inputs - Gas wholesale index'!S$2,FALSE)</f>
        <v>1</v>
      </c>
      <c r="T1106" s="37">
        <f>VLOOKUP($B1106,'Gas wholesale lookups'!$A$4:$R$15,'Inputs - Gas wholesale index'!T$2,FALSE)</f>
        <v>0</v>
      </c>
      <c r="U1106" s="12">
        <f t="shared" si="324"/>
        <v>0</v>
      </c>
      <c r="V1106" s="12">
        <f t="shared" si="325"/>
        <v>208526.18181818182</v>
      </c>
      <c r="W1106" s="12">
        <f t="shared" si="326"/>
        <v>166168.27272727274</v>
      </c>
      <c r="X1106" s="12">
        <f t="shared" si="327"/>
        <v>291847.5</v>
      </c>
      <c r="Y1106" s="12">
        <f t="shared" si="328"/>
        <v>332991.45454545453</v>
      </c>
      <c r="Z1106" s="12">
        <f t="shared" si="329"/>
        <v>0</v>
      </c>
      <c r="AA1106" s="12">
        <f t="shared" si="330"/>
        <v>999533.40909090918</v>
      </c>
      <c r="AB1106" s="22">
        <f t="shared" si="331"/>
        <v>0</v>
      </c>
      <c r="AC1106" s="22">
        <f t="shared" si="332"/>
        <v>0</v>
      </c>
      <c r="AD1106" s="22">
        <f t="shared" si="333"/>
        <v>0</v>
      </c>
      <c r="AE1106" s="22">
        <f t="shared" si="334"/>
        <v>0</v>
      </c>
      <c r="AF1106" s="22">
        <f t="shared" si="335"/>
        <v>0</v>
      </c>
      <c r="AG1106" s="22">
        <f t="shared" si="336"/>
        <v>0</v>
      </c>
      <c r="AH1106" s="22">
        <f t="shared" si="337"/>
        <v>0</v>
      </c>
      <c r="AI1106" s="43" t="str">
        <f t="shared" si="338"/>
        <v>n/a</v>
      </c>
      <c r="AJ1106" s="167" t="str">
        <f t="shared" si="321"/>
        <v>2019-20 Summer</v>
      </c>
      <c r="AK1106" s="167" t="str">
        <f t="shared" si="322"/>
        <v>2018-19 Winter</v>
      </c>
      <c r="AL1106" s="127">
        <v>0</v>
      </c>
    </row>
    <row r="1107" spans="1:38">
      <c r="A1107" s="46">
        <v>43440</v>
      </c>
      <c r="B1107" s="13" t="str">
        <f t="shared" si="323"/>
        <v>Dec</v>
      </c>
      <c r="C1107" s="184"/>
      <c r="D1107" s="184"/>
      <c r="E1107" s="184"/>
      <c r="F1107" s="184"/>
      <c r="G1107" s="184"/>
      <c r="H1107" s="184"/>
      <c r="I1107" s="12">
        <f>VLOOKUP($B1107,'Gas wholesale lookups'!$A$4:$L$15,'Inputs - Gas wholesale index'!I$2,FALSE)</f>
        <v>332991.45454545453</v>
      </c>
      <c r="J1107" s="12">
        <f>VLOOKUP($B1107,'Gas wholesale lookups'!$A$4:$L$15,'Inputs - Gas wholesale index'!J$2,FALSE)</f>
        <v>208526.18181818182</v>
      </c>
      <c r="K1107" s="12">
        <f>VLOOKUP($B1107,'Gas wholesale lookups'!$A$4:$L$15,'Inputs - Gas wholesale index'!K$2,FALSE)</f>
        <v>166168.27272727274</v>
      </c>
      <c r="L1107" s="12">
        <f>VLOOKUP($B1107,'Gas wholesale lookups'!$A$4:$L$15,'Inputs - Gas wholesale index'!L$2,FALSE)</f>
        <v>291847.5</v>
      </c>
      <c r="M1107" s="12">
        <f>VLOOKUP($B1107,'Gas wholesale lookups'!$A$4:$L$15,'Inputs - Gas wholesale index'!M$2,FALSE)</f>
        <v>332991.45454545453</v>
      </c>
      <c r="N1107" s="12">
        <f>VLOOKUP($B1107,'Gas wholesale lookups'!$A$4:$L$15,'Inputs - Gas wholesale index'!N$2,FALSE)</f>
        <v>208526.18181818182</v>
      </c>
      <c r="O1107" s="37">
        <f>VLOOKUP($B1107,'Gas wholesale lookups'!$A$4:$R$15,'Inputs - Gas wholesale index'!O$2,FALSE)</f>
        <v>0</v>
      </c>
      <c r="P1107" s="37">
        <f>VLOOKUP($B1107,'Gas wholesale lookups'!$A$4:$R$15,'Inputs - Gas wholesale index'!P$2,FALSE)</f>
        <v>1</v>
      </c>
      <c r="Q1107" s="37">
        <f>VLOOKUP($B1107,'Gas wholesale lookups'!$A$4:$R$15,'Inputs - Gas wholesale index'!Q$2,FALSE)</f>
        <v>1</v>
      </c>
      <c r="R1107" s="37">
        <f>VLOOKUP($B1107,'Gas wholesale lookups'!$A$4:$R$15,'Inputs - Gas wholesale index'!R$2,FALSE)</f>
        <v>1</v>
      </c>
      <c r="S1107" s="37">
        <f>VLOOKUP($B1107,'Gas wholesale lookups'!$A$4:$R$15,'Inputs - Gas wholesale index'!S$2,FALSE)</f>
        <v>1</v>
      </c>
      <c r="T1107" s="37">
        <f>VLOOKUP($B1107,'Gas wholesale lookups'!$A$4:$R$15,'Inputs - Gas wholesale index'!T$2,FALSE)</f>
        <v>0</v>
      </c>
      <c r="U1107" s="12">
        <f t="shared" si="324"/>
        <v>0</v>
      </c>
      <c r="V1107" s="12">
        <f t="shared" si="325"/>
        <v>208526.18181818182</v>
      </c>
      <c r="W1107" s="12">
        <f t="shared" si="326"/>
        <v>166168.27272727274</v>
      </c>
      <c r="X1107" s="12">
        <f t="shared" si="327"/>
        <v>291847.5</v>
      </c>
      <c r="Y1107" s="12">
        <f t="shared" si="328"/>
        <v>332991.45454545453</v>
      </c>
      <c r="Z1107" s="12">
        <f t="shared" si="329"/>
        <v>0</v>
      </c>
      <c r="AA1107" s="12">
        <f t="shared" si="330"/>
        <v>999533.40909090918</v>
      </c>
      <c r="AB1107" s="22">
        <f t="shared" si="331"/>
        <v>0</v>
      </c>
      <c r="AC1107" s="22">
        <f t="shared" si="332"/>
        <v>0</v>
      </c>
      <c r="AD1107" s="22">
        <f t="shared" si="333"/>
        <v>0</v>
      </c>
      <c r="AE1107" s="22">
        <f t="shared" si="334"/>
        <v>0</v>
      </c>
      <c r="AF1107" s="22">
        <f t="shared" si="335"/>
        <v>0</v>
      </c>
      <c r="AG1107" s="22">
        <f t="shared" si="336"/>
        <v>0</v>
      </c>
      <c r="AH1107" s="22">
        <f t="shared" si="337"/>
        <v>0</v>
      </c>
      <c r="AI1107" s="43" t="str">
        <f t="shared" si="338"/>
        <v>n/a</v>
      </c>
      <c r="AJ1107" s="167" t="str">
        <f t="shared" si="321"/>
        <v>2019-20 Summer</v>
      </c>
      <c r="AK1107" s="167" t="str">
        <f t="shared" si="322"/>
        <v>2018-19 Winter</v>
      </c>
      <c r="AL1107" s="127">
        <v>0</v>
      </c>
    </row>
    <row r="1108" spans="1:38">
      <c r="A1108" s="46">
        <v>43441</v>
      </c>
      <c r="B1108" s="13" t="str">
        <f t="shared" si="323"/>
        <v>Dec</v>
      </c>
      <c r="C1108" s="184"/>
      <c r="D1108" s="184"/>
      <c r="E1108" s="184"/>
      <c r="F1108" s="184"/>
      <c r="G1108" s="184"/>
      <c r="H1108" s="184"/>
      <c r="I1108" s="12">
        <f>VLOOKUP($B1108,'Gas wholesale lookups'!$A$4:$L$15,'Inputs - Gas wholesale index'!I$2,FALSE)</f>
        <v>332991.45454545453</v>
      </c>
      <c r="J1108" s="12">
        <f>VLOOKUP($B1108,'Gas wholesale lookups'!$A$4:$L$15,'Inputs - Gas wholesale index'!J$2,FALSE)</f>
        <v>208526.18181818182</v>
      </c>
      <c r="K1108" s="12">
        <f>VLOOKUP($B1108,'Gas wholesale lookups'!$A$4:$L$15,'Inputs - Gas wholesale index'!K$2,FALSE)</f>
        <v>166168.27272727274</v>
      </c>
      <c r="L1108" s="12">
        <f>VLOOKUP($B1108,'Gas wholesale lookups'!$A$4:$L$15,'Inputs - Gas wholesale index'!L$2,FALSE)</f>
        <v>291847.5</v>
      </c>
      <c r="M1108" s="12">
        <f>VLOOKUP($B1108,'Gas wholesale lookups'!$A$4:$L$15,'Inputs - Gas wholesale index'!M$2,FALSE)</f>
        <v>332991.45454545453</v>
      </c>
      <c r="N1108" s="12">
        <f>VLOOKUP($B1108,'Gas wholesale lookups'!$A$4:$L$15,'Inputs - Gas wholesale index'!N$2,FALSE)</f>
        <v>208526.18181818182</v>
      </c>
      <c r="O1108" s="37">
        <f>VLOOKUP($B1108,'Gas wholesale lookups'!$A$4:$R$15,'Inputs - Gas wholesale index'!O$2,FALSE)</f>
        <v>0</v>
      </c>
      <c r="P1108" s="37">
        <f>VLOOKUP($B1108,'Gas wholesale lookups'!$A$4:$R$15,'Inputs - Gas wholesale index'!P$2,FALSE)</f>
        <v>1</v>
      </c>
      <c r="Q1108" s="37">
        <f>VLOOKUP($B1108,'Gas wholesale lookups'!$A$4:$R$15,'Inputs - Gas wholesale index'!Q$2,FALSE)</f>
        <v>1</v>
      </c>
      <c r="R1108" s="37">
        <f>VLOOKUP($B1108,'Gas wholesale lookups'!$A$4:$R$15,'Inputs - Gas wholesale index'!R$2,FALSE)</f>
        <v>1</v>
      </c>
      <c r="S1108" s="37">
        <f>VLOOKUP($B1108,'Gas wholesale lookups'!$A$4:$R$15,'Inputs - Gas wholesale index'!S$2,FALSE)</f>
        <v>1</v>
      </c>
      <c r="T1108" s="37">
        <f>VLOOKUP($B1108,'Gas wholesale lookups'!$A$4:$R$15,'Inputs - Gas wholesale index'!T$2,FALSE)</f>
        <v>0</v>
      </c>
      <c r="U1108" s="12">
        <f t="shared" si="324"/>
        <v>0</v>
      </c>
      <c r="V1108" s="12">
        <f t="shared" si="325"/>
        <v>208526.18181818182</v>
      </c>
      <c r="W1108" s="12">
        <f t="shared" si="326"/>
        <v>166168.27272727274</v>
      </c>
      <c r="X1108" s="12">
        <f t="shared" si="327"/>
        <v>291847.5</v>
      </c>
      <c r="Y1108" s="12">
        <f t="shared" si="328"/>
        <v>332991.45454545453</v>
      </c>
      <c r="Z1108" s="12">
        <f t="shared" si="329"/>
        <v>0</v>
      </c>
      <c r="AA1108" s="12">
        <f t="shared" si="330"/>
        <v>999533.40909090918</v>
      </c>
      <c r="AB1108" s="22">
        <f t="shared" si="331"/>
        <v>0</v>
      </c>
      <c r="AC1108" s="22">
        <f t="shared" si="332"/>
        <v>0</v>
      </c>
      <c r="AD1108" s="22">
        <f t="shared" si="333"/>
        <v>0</v>
      </c>
      <c r="AE1108" s="22">
        <f t="shared" si="334"/>
        <v>0</v>
      </c>
      <c r="AF1108" s="22">
        <f t="shared" si="335"/>
        <v>0</v>
      </c>
      <c r="AG1108" s="22">
        <f t="shared" si="336"/>
        <v>0</v>
      </c>
      <c r="AH1108" s="22">
        <f t="shared" si="337"/>
        <v>0</v>
      </c>
      <c r="AI1108" s="43" t="str">
        <f t="shared" si="338"/>
        <v>n/a</v>
      </c>
      <c r="AJ1108" s="167" t="str">
        <f t="shared" si="321"/>
        <v>2019-20 Summer</v>
      </c>
      <c r="AK1108" s="167" t="str">
        <f t="shared" si="322"/>
        <v>2018-19 Winter</v>
      </c>
      <c r="AL1108" s="127">
        <v>0</v>
      </c>
    </row>
    <row r="1109" spans="1:38">
      <c r="A1109" s="46">
        <v>43444</v>
      </c>
      <c r="B1109" s="13" t="str">
        <f t="shared" si="323"/>
        <v>Dec</v>
      </c>
      <c r="C1109" s="184"/>
      <c r="D1109" s="184"/>
      <c r="E1109" s="184"/>
      <c r="F1109" s="184"/>
      <c r="G1109" s="184"/>
      <c r="H1109" s="184"/>
      <c r="I1109" s="12">
        <f>VLOOKUP($B1109,'Gas wholesale lookups'!$A$4:$L$15,'Inputs - Gas wholesale index'!I$2,FALSE)</f>
        <v>332991.45454545453</v>
      </c>
      <c r="J1109" s="12">
        <f>VLOOKUP($B1109,'Gas wholesale lookups'!$A$4:$L$15,'Inputs - Gas wholesale index'!J$2,FALSE)</f>
        <v>208526.18181818182</v>
      </c>
      <c r="K1109" s="12">
        <f>VLOOKUP($B1109,'Gas wholesale lookups'!$A$4:$L$15,'Inputs - Gas wholesale index'!K$2,FALSE)</f>
        <v>166168.27272727274</v>
      </c>
      <c r="L1109" s="12">
        <f>VLOOKUP($B1109,'Gas wholesale lookups'!$A$4:$L$15,'Inputs - Gas wholesale index'!L$2,FALSE)</f>
        <v>291847.5</v>
      </c>
      <c r="M1109" s="12">
        <f>VLOOKUP($B1109,'Gas wholesale lookups'!$A$4:$L$15,'Inputs - Gas wholesale index'!M$2,FALSE)</f>
        <v>332991.45454545453</v>
      </c>
      <c r="N1109" s="12">
        <f>VLOOKUP($B1109,'Gas wholesale lookups'!$A$4:$L$15,'Inputs - Gas wholesale index'!N$2,FALSE)</f>
        <v>208526.18181818182</v>
      </c>
      <c r="O1109" s="37">
        <f>VLOOKUP($B1109,'Gas wholesale lookups'!$A$4:$R$15,'Inputs - Gas wholesale index'!O$2,FALSE)</f>
        <v>0</v>
      </c>
      <c r="P1109" s="37">
        <f>VLOOKUP($B1109,'Gas wholesale lookups'!$A$4:$R$15,'Inputs - Gas wholesale index'!P$2,FALSE)</f>
        <v>1</v>
      </c>
      <c r="Q1109" s="37">
        <f>VLOOKUP($B1109,'Gas wholesale lookups'!$A$4:$R$15,'Inputs - Gas wholesale index'!Q$2,FALSE)</f>
        <v>1</v>
      </c>
      <c r="R1109" s="37">
        <f>VLOOKUP($B1109,'Gas wholesale lookups'!$A$4:$R$15,'Inputs - Gas wholesale index'!R$2,FALSE)</f>
        <v>1</v>
      </c>
      <c r="S1109" s="37">
        <f>VLOOKUP($B1109,'Gas wholesale lookups'!$A$4:$R$15,'Inputs - Gas wholesale index'!S$2,FALSE)</f>
        <v>1</v>
      </c>
      <c r="T1109" s="37">
        <f>VLOOKUP($B1109,'Gas wholesale lookups'!$A$4:$R$15,'Inputs - Gas wholesale index'!T$2,FALSE)</f>
        <v>0</v>
      </c>
      <c r="U1109" s="12">
        <f t="shared" si="324"/>
        <v>0</v>
      </c>
      <c r="V1109" s="12">
        <f t="shared" si="325"/>
        <v>208526.18181818182</v>
      </c>
      <c r="W1109" s="12">
        <f t="shared" si="326"/>
        <v>166168.27272727274</v>
      </c>
      <c r="X1109" s="12">
        <f t="shared" si="327"/>
        <v>291847.5</v>
      </c>
      <c r="Y1109" s="12">
        <f t="shared" si="328"/>
        <v>332991.45454545453</v>
      </c>
      <c r="Z1109" s="12">
        <f t="shared" si="329"/>
        <v>0</v>
      </c>
      <c r="AA1109" s="12">
        <f t="shared" si="330"/>
        <v>999533.40909090918</v>
      </c>
      <c r="AB1109" s="22">
        <f t="shared" si="331"/>
        <v>0</v>
      </c>
      <c r="AC1109" s="22">
        <f t="shared" si="332"/>
        <v>0</v>
      </c>
      <c r="AD1109" s="22">
        <f t="shared" si="333"/>
        <v>0</v>
      </c>
      <c r="AE1109" s="22">
        <f t="shared" si="334"/>
        <v>0</v>
      </c>
      <c r="AF1109" s="22">
        <f t="shared" si="335"/>
        <v>0</v>
      </c>
      <c r="AG1109" s="22">
        <f t="shared" si="336"/>
        <v>0</v>
      </c>
      <c r="AH1109" s="22">
        <f t="shared" si="337"/>
        <v>0</v>
      </c>
      <c r="AI1109" s="43" t="str">
        <f t="shared" si="338"/>
        <v>n/a</v>
      </c>
      <c r="AJ1109" s="167" t="str">
        <f t="shared" si="321"/>
        <v>2019-20 Summer</v>
      </c>
      <c r="AK1109" s="167" t="str">
        <f t="shared" si="322"/>
        <v>2018-19 Winter</v>
      </c>
      <c r="AL1109" s="127">
        <v>0</v>
      </c>
    </row>
    <row r="1110" spans="1:38">
      <c r="A1110" s="46">
        <v>43445</v>
      </c>
      <c r="B1110" s="13" t="str">
        <f t="shared" si="323"/>
        <v>Dec</v>
      </c>
      <c r="C1110" s="184"/>
      <c r="D1110" s="184"/>
      <c r="E1110" s="184"/>
      <c r="F1110" s="184"/>
      <c r="G1110" s="184"/>
      <c r="H1110" s="184"/>
      <c r="I1110" s="12">
        <f>VLOOKUP($B1110,'Gas wholesale lookups'!$A$4:$L$15,'Inputs - Gas wholesale index'!I$2,FALSE)</f>
        <v>332991.45454545453</v>
      </c>
      <c r="J1110" s="12">
        <f>VLOOKUP($B1110,'Gas wholesale lookups'!$A$4:$L$15,'Inputs - Gas wholesale index'!J$2,FALSE)</f>
        <v>208526.18181818182</v>
      </c>
      <c r="K1110" s="12">
        <f>VLOOKUP($B1110,'Gas wholesale lookups'!$A$4:$L$15,'Inputs - Gas wholesale index'!K$2,FALSE)</f>
        <v>166168.27272727274</v>
      </c>
      <c r="L1110" s="12">
        <f>VLOOKUP($B1110,'Gas wholesale lookups'!$A$4:$L$15,'Inputs - Gas wholesale index'!L$2,FALSE)</f>
        <v>291847.5</v>
      </c>
      <c r="M1110" s="12">
        <f>VLOOKUP($B1110,'Gas wholesale lookups'!$A$4:$L$15,'Inputs - Gas wholesale index'!M$2,FALSE)</f>
        <v>332991.45454545453</v>
      </c>
      <c r="N1110" s="12">
        <f>VLOOKUP($B1110,'Gas wholesale lookups'!$A$4:$L$15,'Inputs - Gas wholesale index'!N$2,FALSE)</f>
        <v>208526.18181818182</v>
      </c>
      <c r="O1110" s="37">
        <f>VLOOKUP($B1110,'Gas wholesale lookups'!$A$4:$R$15,'Inputs - Gas wholesale index'!O$2,FALSE)</f>
        <v>0</v>
      </c>
      <c r="P1110" s="37">
        <f>VLOOKUP($B1110,'Gas wholesale lookups'!$A$4:$R$15,'Inputs - Gas wholesale index'!P$2,FALSE)</f>
        <v>1</v>
      </c>
      <c r="Q1110" s="37">
        <f>VLOOKUP($B1110,'Gas wholesale lookups'!$A$4:$R$15,'Inputs - Gas wholesale index'!Q$2,FALSE)</f>
        <v>1</v>
      </c>
      <c r="R1110" s="37">
        <f>VLOOKUP($B1110,'Gas wholesale lookups'!$A$4:$R$15,'Inputs - Gas wholesale index'!R$2,FALSE)</f>
        <v>1</v>
      </c>
      <c r="S1110" s="37">
        <f>VLOOKUP($B1110,'Gas wholesale lookups'!$A$4:$R$15,'Inputs - Gas wholesale index'!S$2,FALSE)</f>
        <v>1</v>
      </c>
      <c r="T1110" s="37">
        <f>VLOOKUP($B1110,'Gas wholesale lookups'!$A$4:$R$15,'Inputs - Gas wholesale index'!T$2,FALSE)</f>
        <v>0</v>
      </c>
      <c r="U1110" s="12">
        <f t="shared" si="324"/>
        <v>0</v>
      </c>
      <c r="V1110" s="12">
        <f t="shared" si="325"/>
        <v>208526.18181818182</v>
      </c>
      <c r="W1110" s="12">
        <f t="shared" si="326"/>
        <v>166168.27272727274</v>
      </c>
      <c r="X1110" s="12">
        <f t="shared" si="327"/>
        <v>291847.5</v>
      </c>
      <c r="Y1110" s="12">
        <f t="shared" si="328"/>
        <v>332991.45454545453</v>
      </c>
      <c r="Z1110" s="12">
        <f t="shared" si="329"/>
        <v>0</v>
      </c>
      <c r="AA1110" s="12">
        <f t="shared" si="330"/>
        <v>999533.40909090918</v>
      </c>
      <c r="AB1110" s="22">
        <f t="shared" si="331"/>
        <v>0</v>
      </c>
      <c r="AC1110" s="22">
        <f t="shared" si="332"/>
        <v>0</v>
      </c>
      <c r="AD1110" s="22">
        <f t="shared" si="333"/>
        <v>0</v>
      </c>
      <c r="AE1110" s="22">
        <f t="shared" si="334"/>
        <v>0</v>
      </c>
      <c r="AF1110" s="22">
        <f t="shared" si="335"/>
        <v>0</v>
      </c>
      <c r="AG1110" s="22">
        <f t="shared" si="336"/>
        <v>0</v>
      </c>
      <c r="AH1110" s="22">
        <f t="shared" si="337"/>
        <v>0</v>
      </c>
      <c r="AI1110" s="43" t="str">
        <f t="shared" si="338"/>
        <v>n/a</v>
      </c>
      <c r="AJ1110" s="167" t="str">
        <f t="shared" si="321"/>
        <v>2019-20 Summer</v>
      </c>
      <c r="AK1110" s="167" t="str">
        <f t="shared" si="322"/>
        <v>2018-19 Winter</v>
      </c>
      <c r="AL1110" s="127">
        <v>0</v>
      </c>
    </row>
    <row r="1111" spans="1:38">
      <c r="A1111" s="46">
        <v>43446</v>
      </c>
      <c r="B1111" s="13" t="str">
        <f t="shared" si="323"/>
        <v>Dec</v>
      </c>
      <c r="C1111" s="184"/>
      <c r="D1111" s="184"/>
      <c r="E1111" s="184"/>
      <c r="F1111" s="184"/>
      <c r="G1111" s="184"/>
      <c r="H1111" s="184"/>
      <c r="I1111" s="12">
        <f>VLOOKUP($B1111,'Gas wholesale lookups'!$A$4:$L$15,'Inputs - Gas wholesale index'!I$2,FALSE)</f>
        <v>332991.45454545453</v>
      </c>
      <c r="J1111" s="12">
        <f>VLOOKUP($B1111,'Gas wholesale lookups'!$A$4:$L$15,'Inputs - Gas wholesale index'!J$2,FALSE)</f>
        <v>208526.18181818182</v>
      </c>
      <c r="K1111" s="12">
        <f>VLOOKUP($B1111,'Gas wholesale lookups'!$A$4:$L$15,'Inputs - Gas wholesale index'!K$2,FALSE)</f>
        <v>166168.27272727274</v>
      </c>
      <c r="L1111" s="12">
        <f>VLOOKUP($B1111,'Gas wholesale lookups'!$A$4:$L$15,'Inputs - Gas wholesale index'!L$2,FALSE)</f>
        <v>291847.5</v>
      </c>
      <c r="M1111" s="12">
        <f>VLOOKUP($B1111,'Gas wholesale lookups'!$A$4:$L$15,'Inputs - Gas wholesale index'!M$2,FALSE)</f>
        <v>332991.45454545453</v>
      </c>
      <c r="N1111" s="12">
        <f>VLOOKUP($B1111,'Gas wholesale lookups'!$A$4:$L$15,'Inputs - Gas wholesale index'!N$2,FALSE)</f>
        <v>208526.18181818182</v>
      </c>
      <c r="O1111" s="37">
        <f>VLOOKUP($B1111,'Gas wholesale lookups'!$A$4:$R$15,'Inputs - Gas wholesale index'!O$2,FALSE)</f>
        <v>0</v>
      </c>
      <c r="P1111" s="37">
        <f>VLOOKUP($B1111,'Gas wholesale lookups'!$A$4:$R$15,'Inputs - Gas wholesale index'!P$2,FALSE)</f>
        <v>1</v>
      </c>
      <c r="Q1111" s="37">
        <f>VLOOKUP($B1111,'Gas wholesale lookups'!$A$4:$R$15,'Inputs - Gas wholesale index'!Q$2,FALSE)</f>
        <v>1</v>
      </c>
      <c r="R1111" s="37">
        <f>VLOOKUP($B1111,'Gas wholesale lookups'!$A$4:$R$15,'Inputs - Gas wholesale index'!R$2,FALSE)</f>
        <v>1</v>
      </c>
      <c r="S1111" s="37">
        <f>VLOOKUP($B1111,'Gas wholesale lookups'!$A$4:$R$15,'Inputs - Gas wholesale index'!S$2,FALSE)</f>
        <v>1</v>
      </c>
      <c r="T1111" s="37">
        <f>VLOOKUP($B1111,'Gas wholesale lookups'!$A$4:$R$15,'Inputs - Gas wholesale index'!T$2,FALSE)</f>
        <v>0</v>
      </c>
      <c r="U1111" s="12">
        <f t="shared" si="324"/>
        <v>0</v>
      </c>
      <c r="V1111" s="12">
        <f t="shared" si="325"/>
        <v>208526.18181818182</v>
      </c>
      <c r="W1111" s="12">
        <f t="shared" si="326"/>
        <v>166168.27272727274</v>
      </c>
      <c r="X1111" s="12">
        <f t="shared" si="327"/>
        <v>291847.5</v>
      </c>
      <c r="Y1111" s="12">
        <f t="shared" si="328"/>
        <v>332991.45454545453</v>
      </c>
      <c r="Z1111" s="12">
        <f t="shared" si="329"/>
        <v>0</v>
      </c>
      <c r="AA1111" s="12">
        <f t="shared" si="330"/>
        <v>999533.40909090918</v>
      </c>
      <c r="AB1111" s="22">
        <f t="shared" si="331"/>
        <v>0</v>
      </c>
      <c r="AC1111" s="22">
        <f t="shared" si="332"/>
        <v>0</v>
      </c>
      <c r="AD1111" s="22">
        <f t="shared" si="333"/>
        <v>0</v>
      </c>
      <c r="AE1111" s="22">
        <f t="shared" si="334"/>
        <v>0</v>
      </c>
      <c r="AF1111" s="22">
        <f t="shared" si="335"/>
        <v>0</v>
      </c>
      <c r="AG1111" s="22">
        <f t="shared" si="336"/>
        <v>0</v>
      </c>
      <c r="AH1111" s="22">
        <f t="shared" si="337"/>
        <v>0</v>
      </c>
      <c r="AI1111" s="43" t="str">
        <f t="shared" si="338"/>
        <v>n/a</v>
      </c>
      <c r="AJ1111" s="167" t="str">
        <f t="shared" si="321"/>
        <v>2019-20 Summer</v>
      </c>
      <c r="AK1111" s="167" t="str">
        <f t="shared" si="322"/>
        <v>2018-19 Winter</v>
      </c>
      <c r="AL1111" s="127">
        <v>0</v>
      </c>
    </row>
    <row r="1112" spans="1:38">
      <c r="A1112" s="46">
        <v>43447</v>
      </c>
      <c r="B1112" s="13" t="str">
        <f t="shared" si="323"/>
        <v>Dec</v>
      </c>
      <c r="C1112" s="184"/>
      <c r="D1112" s="184"/>
      <c r="E1112" s="184"/>
      <c r="F1112" s="184"/>
      <c r="G1112" s="184"/>
      <c r="H1112" s="184"/>
      <c r="I1112" s="12">
        <f>VLOOKUP($B1112,'Gas wholesale lookups'!$A$4:$L$15,'Inputs - Gas wholesale index'!I$2,FALSE)</f>
        <v>332991.45454545453</v>
      </c>
      <c r="J1112" s="12">
        <f>VLOOKUP($B1112,'Gas wholesale lookups'!$A$4:$L$15,'Inputs - Gas wholesale index'!J$2,FALSE)</f>
        <v>208526.18181818182</v>
      </c>
      <c r="K1112" s="12">
        <f>VLOOKUP($B1112,'Gas wholesale lookups'!$A$4:$L$15,'Inputs - Gas wholesale index'!K$2,FALSE)</f>
        <v>166168.27272727274</v>
      </c>
      <c r="L1112" s="12">
        <f>VLOOKUP($B1112,'Gas wholesale lookups'!$A$4:$L$15,'Inputs - Gas wholesale index'!L$2,FALSE)</f>
        <v>291847.5</v>
      </c>
      <c r="M1112" s="12">
        <f>VLOOKUP($B1112,'Gas wholesale lookups'!$A$4:$L$15,'Inputs - Gas wholesale index'!M$2,FALSE)</f>
        <v>332991.45454545453</v>
      </c>
      <c r="N1112" s="12">
        <f>VLOOKUP($B1112,'Gas wholesale lookups'!$A$4:$L$15,'Inputs - Gas wholesale index'!N$2,FALSE)</f>
        <v>208526.18181818182</v>
      </c>
      <c r="O1112" s="37">
        <f>VLOOKUP($B1112,'Gas wholesale lookups'!$A$4:$R$15,'Inputs - Gas wholesale index'!O$2,FALSE)</f>
        <v>0</v>
      </c>
      <c r="P1112" s="37">
        <f>VLOOKUP($B1112,'Gas wholesale lookups'!$A$4:$R$15,'Inputs - Gas wholesale index'!P$2,FALSE)</f>
        <v>1</v>
      </c>
      <c r="Q1112" s="37">
        <f>VLOOKUP($B1112,'Gas wholesale lookups'!$A$4:$R$15,'Inputs - Gas wholesale index'!Q$2,FALSE)</f>
        <v>1</v>
      </c>
      <c r="R1112" s="37">
        <f>VLOOKUP($B1112,'Gas wholesale lookups'!$A$4:$R$15,'Inputs - Gas wholesale index'!R$2,FALSE)</f>
        <v>1</v>
      </c>
      <c r="S1112" s="37">
        <f>VLOOKUP($B1112,'Gas wholesale lookups'!$A$4:$R$15,'Inputs - Gas wholesale index'!S$2,FALSE)</f>
        <v>1</v>
      </c>
      <c r="T1112" s="37">
        <f>VLOOKUP($B1112,'Gas wholesale lookups'!$A$4:$R$15,'Inputs - Gas wholesale index'!T$2,FALSE)</f>
        <v>0</v>
      </c>
      <c r="U1112" s="12">
        <f t="shared" si="324"/>
        <v>0</v>
      </c>
      <c r="V1112" s="12">
        <f t="shared" si="325"/>
        <v>208526.18181818182</v>
      </c>
      <c r="W1112" s="12">
        <f t="shared" si="326"/>
        <v>166168.27272727274</v>
      </c>
      <c r="X1112" s="12">
        <f t="shared" si="327"/>
        <v>291847.5</v>
      </c>
      <c r="Y1112" s="12">
        <f t="shared" si="328"/>
        <v>332991.45454545453</v>
      </c>
      <c r="Z1112" s="12">
        <f t="shared" si="329"/>
        <v>0</v>
      </c>
      <c r="AA1112" s="12">
        <f t="shared" si="330"/>
        <v>999533.40909090918</v>
      </c>
      <c r="AB1112" s="22">
        <f t="shared" si="331"/>
        <v>0</v>
      </c>
      <c r="AC1112" s="22">
        <f t="shared" si="332"/>
        <v>0</v>
      </c>
      <c r="AD1112" s="22">
        <f t="shared" si="333"/>
        <v>0</v>
      </c>
      <c r="AE1112" s="22">
        <f t="shared" si="334"/>
        <v>0</v>
      </c>
      <c r="AF1112" s="22">
        <f t="shared" si="335"/>
        <v>0</v>
      </c>
      <c r="AG1112" s="22">
        <f t="shared" si="336"/>
        <v>0</v>
      </c>
      <c r="AH1112" s="22">
        <f t="shared" si="337"/>
        <v>0</v>
      </c>
      <c r="AI1112" s="43" t="str">
        <f t="shared" si="338"/>
        <v>n/a</v>
      </c>
      <c r="AJ1112" s="167" t="str">
        <f t="shared" si="321"/>
        <v>2019-20 Summer</v>
      </c>
      <c r="AK1112" s="167" t="str">
        <f t="shared" si="322"/>
        <v>2018-19 Winter</v>
      </c>
      <c r="AL1112" s="127">
        <v>0</v>
      </c>
    </row>
    <row r="1113" spans="1:38">
      <c r="A1113" s="46">
        <v>43448</v>
      </c>
      <c r="B1113" s="13" t="str">
        <f t="shared" si="323"/>
        <v>Dec</v>
      </c>
      <c r="C1113" s="184"/>
      <c r="D1113" s="184"/>
      <c r="E1113" s="184"/>
      <c r="F1113" s="184"/>
      <c r="G1113" s="184"/>
      <c r="H1113" s="184"/>
      <c r="I1113" s="12">
        <f>VLOOKUP($B1113,'Gas wholesale lookups'!$A$4:$L$15,'Inputs - Gas wholesale index'!I$2,FALSE)</f>
        <v>332991.45454545453</v>
      </c>
      <c r="J1113" s="12">
        <f>VLOOKUP($B1113,'Gas wholesale lookups'!$A$4:$L$15,'Inputs - Gas wholesale index'!J$2,FALSE)</f>
        <v>208526.18181818182</v>
      </c>
      <c r="K1113" s="12">
        <f>VLOOKUP($B1113,'Gas wholesale lookups'!$A$4:$L$15,'Inputs - Gas wholesale index'!K$2,FALSE)</f>
        <v>166168.27272727274</v>
      </c>
      <c r="L1113" s="12">
        <f>VLOOKUP($B1113,'Gas wholesale lookups'!$A$4:$L$15,'Inputs - Gas wholesale index'!L$2,FALSE)</f>
        <v>291847.5</v>
      </c>
      <c r="M1113" s="12">
        <f>VLOOKUP($B1113,'Gas wholesale lookups'!$A$4:$L$15,'Inputs - Gas wholesale index'!M$2,FALSE)</f>
        <v>332991.45454545453</v>
      </c>
      <c r="N1113" s="12">
        <f>VLOOKUP($B1113,'Gas wholesale lookups'!$A$4:$L$15,'Inputs - Gas wholesale index'!N$2,FALSE)</f>
        <v>208526.18181818182</v>
      </c>
      <c r="O1113" s="37">
        <f>VLOOKUP($B1113,'Gas wholesale lookups'!$A$4:$R$15,'Inputs - Gas wholesale index'!O$2,FALSE)</f>
        <v>0</v>
      </c>
      <c r="P1113" s="37">
        <f>VLOOKUP($B1113,'Gas wholesale lookups'!$A$4:$R$15,'Inputs - Gas wholesale index'!P$2,FALSE)</f>
        <v>1</v>
      </c>
      <c r="Q1113" s="37">
        <f>VLOOKUP($B1113,'Gas wholesale lookups'!$A$4:$R$15,'Inputs - Gas wholesale index'!Q$2,FALSE)</f>
        <v>1</v>
      </c>
      <c r="R1113" s="37">
        <f>VLOOKUP($B1113,'Gas wholesale lookups'!$A$4:$R$15,'Inputs - Gas wholesale index'!R$2,FALSE)</f>
        <v>1</v>
      </c>
      <c r="S1113" s="37">
        <f>VLOOKUP($B1113,'Gas wholesale lookups'!$A$4:$R$15,'Inputs - Gas wholesale index'!S$2,FALSE)</f>
        <v>1</v>
      </c>
      <c r="T1113" s="37">
        <f>VLOOKUP($B1113,'Gas wholesale lookups'!$A$4:$R$15,'Inputs - Gas wholesale index'!T$2,FALSE)</f>
        <v>0</v>
      </c>
      <c r="U1113" s="12">
        <f t="shared" si="324"/>
        <v>0</v>
      </c>
      <c r="V1113" s="12">
        <f t="shared" si="325"/>
        <v>208526.18181818182</v>
      </c>
      <c r="W1113" s="12">
        <f t="shared" si="326"/>
        <v>166168.27272727274</v>
      </c>
      <c r="X1113" s="12">
        <f t="shared" si="327"/>
        <v>291847.5</v>
      </c>
      <c r="Y1113" s="12">
        <f t="shared" si="328"/>
        <v>332991.45454545453</v>
      </c>
      <c r="Z1113" s="12">
        <f t="shared" si="329"/>
        <v>0</v>
      </c>
      <c r="AA1113" s="12">
        <f t="shared" si="330"/>
        <v>999533.40909090918</v>
      </c>
      <c r="AB1113" s="22">
        <f t="shared" si="331"/>
        <v>0</v>
      </c>
      <c r="AC1113" s="22">
        <f t="shared" si="332"/>
        <v>0</v>
      </c>
      <c r="AD1113" s="22">
        <f t="shared" si="333"/>
        <v>0</v>
      </c>
      <c r="AE1113" s="22">
        <f t="shared" si="334"/>
        <v>0</v>
      </c>
      <c r="AF1113" s="22">
        <f t="shared" si="335"/>
        <v>0</v>
      </c>
      <c r="AG1113" s="22">
        <f t="shared" si="336"/>
        <v>0</v>
      </c>
      <c r="AH1113" s="22">
        <f t="shared" si="337"/>
        <v>0</v>
      </c>
      <c r="AI1113" s="43" t="str">
        <f t="shared" si="338"/>
        <v>n/a</v>
      </c>
      <c r="AJ1113" s="167" t="str">
        <f t="shared" si="321"/>
        <v>2019-20 Summer</v>
      </c>
      <c r="AK1113" s="167" t="str">
        <f t="shared" si="322"/>
        <v>2018-19 Winter</v>
      </c>
      <c r="AL1113" s="127">
        <v>0</v>
      </c>
    </row>
    <row r="1114" spans="1:38">
      <c r="A1114" s="46">
        <v>43451</v>
      </c>
      <c r="B1114" s="13" t="str">
        <f t="shared" si="323"/>
        <v>Dec</v>
      </c>
      <c r="C1114" s="184"/>
      <c r="D1114" s="184"/>
      <c r="E1114" s="184"/>
      <c r="F1114" s="184"/>
      <c r="G1114" s="184"/>
      <c r="H1114" s="184"/>
      <c r="I1114" s="12">
        <f>VLOOKUP($B1114,'Gas wholesale lookups'!$A$4:$L$15,'Inputs - Gas wholesale index'!I$2,FALSE)</f>
        <v>332991.45454545453</v>
      </c>
      <c r="J1114" s="12">
        <f>VLOOKUP($B1114,'Gas wholesale lookups'!$A$4:$L$15,'Inputs - Gas wholesale index'!J$2,FALSE)</f>
        <v>208526.18181818182</v>
      </c>
      <c r="K1114" s="12">
        <f>VLOOKUP($B1114,'Gas wholesale lookups'!$A$4:$L$15,'Inputs - Gas wholesale index'!K$2,FALSE)</f>
        <v>166168.27272727274</v>
      </c>
      <c r="L1114" s="12">
        <f>VLOOKUP($B1114,'Gas wholesale lookups'!$A$4:$L$15,'Inputs - Gas wholesale index'!L$2,FALSE)</f>
        <v>291847.5</v>
      </c>
      <c r="M1114" s="12">
        <f>VLOOKUP($B1114,'Gas wholesale lookups'!$A$4:$L$15,'Inputs - Gas wholesale index'!M$2,FALSE)</f>
        <v>332991.45454545453</v>
      </c>
      <c r="N1114" s="12">
        <f>VLOOKUP($B1114,'Gas wholesale lookups'!$A$4:$L$15,'Inputs - Gas wholesale index'!N$2,FALSE)</f>
        <v>208526.18181818182</v>
      </c>
      <c r="O1114" s="37">
        <f>VLOOKUP($B1114,'Gas wholesale lookups'!$A$4:$R$15,'Inputs - Gas wholesale index'!O$2,FALSE)</f>
        <v>0</v>
      </c>
      <c r="P1114" s="37">
        <f>VLOOKUP($B1114,'Gas wholesale lookups'!$A$4:$R$15,'Inputs - Gas wholesale index'!P$2,FALSE)</f>
        <v>1</v>
      </c>
      <c r="Q1114" s="37">
        <f>VLOOKUP($B1114,'Gas wholesale lookups'!$A$4:$R$15,'Inputs - Gas wholesale index'!Q$2,FALSE)</f>
        <v>1</v>
      </c>
      <c r="R1114" s="37">
        <f>VLOOKUP($B1114,'Gas wholesale lookups'!$A$4:$R$15,'Inputs - Gas wholesale index'!R$2,FALSE)</f>
        <v>1</v>
      </c>
      <c r="S1114" s="37">
        <f>VLOOKUP($B1114,'Gas wholesale lookups'!$A$4:$R$15,'Inputs - Gas wholesale index'!S$2,FALSE)</f>
        <v>1</v>
      </c>
      <c r="T1114" s="37">
        <f>VLOOKUP($B1114,'Gas wholesale lookups'!$A$4:$R$15,'Inputs - Gas wholesale index'!T$2,FALSE)</f>
        <v>0</v>
      </c>
      <c r="U1114" s="12">
        <f t="shared" si="324"/>
        <v>0</v>
      </c>
      <c r="V1114" s="12">
        <f t="shared" si="325"/>
        <v>208526.18181818182</v>
      </c>
      <c r="W1114" s="12">
        <f t="shared" si="326"/>
        <v>166168.27272727274</v>
      </c>
      <c r="X1114" s="12">
        <f t="shared" si="327"/>
        <v>291847.5</v>
      </c>
      <c r="Y1114" s="12">
        <f t="shared" si="328"/>
        <v>332991.45454545453</v>
      </c>
      <c r="Z1114" s="12">
        <f t="shared" si="329"/>
        <v>0</v>
      </c>
      <c r="AA1114" s="12">
        <f t="shared" si="330"/>
        <v>999533.40909090918</v>
      </c>
      <c r="AB1114" s="22">
        <f t="shared" si="331"/>
        <v>0</v>
      </c>
      <c r="AC1114" s="22">
        <f t="shared" si="332"/>
        <v>0</v>
      </c>
      <c r="AD1114" s="22">
        <f t="shared" si="333"/>
        <v>0</v>
      </c>
      <c r="AE1114" s="22">
        <f t="shared" si="334"/>
        <v>0</v>
      </c>
      <c r="AF1114" s="22">
        <f t="shared" si="335"/>
        <v>0</v>
      </c>
      <c r="AG1114" s="22">
        <f t="shared" si="336"/>
        <v>0</v>
      </c>
      <c r="AH1114" s="22">
        <f t="shared" si="337"/>
        <v>0</v>
      </c>
      <c r="AI1114" s="43" t="str">
        <f t="shared" si="338"/>
        <v>n/a</v>
      </c>
      <c r="AJ1114" s="167" t="str">
        <f t="shared" si="321"/>
        <v>2019-20 Summer</v>
      </c>
      <c r="AK1114" s="167" t="str">
        <f t="shared" si="322"/>
        <v>2018-19 Winter</v>
      </c>
      <c r="AL1114" s="127">
        <v>0</v>
      </c>
    </row>
    <row r="1115" spans="1:38">
      <c r="A1115" s="46">
        <v>43452</v>
      </c>
      <c r="B1115" s="13" t="str">
        <f t="shared" si="323"/>
        <v>Dec</v>
      </c>
      <c r="C1115" s="184"/>
      <c r="D1115" s="184"/>
      <c r="E1115" s="184"/>
      <c r="F1115" s="184"/>
      <c r="G1115" s="184"/>
      <c r="H1115" s="184"/>
      <c r="I1115" s="12">
        <f>VLOOKUP($B1115,'Gas wholesale lookups'!$A$4:$L$15,'Inputs - Gas wholesale index'!I$2,FALSE)</f>
        <v>332991.45454545453</v>
      </c>
      <c r="J1115" s="12">
        <f>VLOOKUP($B1115,'Gas wholesale lookups'!$A$4:$L$15,'Inputs - Gas wholesale index'!J$2,FALSE)</f>
        <v>208526.18181818182</v>
      </c>
      <c r="K1115" s="12">
        <f>VLOOKUP($B1115,'Gas wholesale lookups'!$A$4:$L$15,'Inputs - Gas wholesale index'!K$2,FALSE)</f>
        <v>166168.27272727274</v>
      </c>
      <c r="L1115" s="12">
        <f>VLOOKUP($B1115,'Gas wholesale lookups'!$A$4:$L$15,'Inputs - Gas wholesale index'!L$2,FALSE)</f>
        <v>291847.5</v>
      </c>
      <c r="M1115" s="12">
        <f>VLOOKUP($B1115,'Gas wholesale lookups'!$A$4:$L$15,'Inputs - Gas wholesale index'!M$2,FALSE)</f>
        <v>332991.45454545453</v>
      </c>
      <c r="N1115" s="12">
        <f>VLOOKUP($B1115,'Gas wholesale lookups'!$A$4:$L$15,'Inputs - Gas wholesale index'!N$2,FALSE)</f>
        <v>208526.18181818182</v>
      </c>
      <c r="O1115" s="37">
        <f>VLOOKUP($B1115,'Gas wholesale lookups'!$A$4:$R$15,'Inputs - Gas wholesale index'!O$2,FALSE)</f>
        <v>0</v>
      </c>
      <c r="P1115" s="37">
        <f>VLOOKUP($B1115,'Gas wholesale lookups'!$A$4:$R$15,'Inputs - Gas wholesale index'!P$2,FALSE)</f>
        <v>1</v>
      </c>
      <c r="Q1115" s="37">
        <f>VLOOKUP($B1115,'Gas wholesale lookups'!$A$4:$R$15,'Inputs - Gas wholesale index'!Q$2,FALSE)</f>
        <v>1</v>
      </c>
      <c r="R1115" s="37">
        <f>VLOOKUP($B1115,'Gas wholesale lookups'!$A$4:$R$15,'Inputs - Gas wholesale index'!R$2,FALSE)</f>
        <v>1</v>
      </c>
      <c r="S1115" s="37">
        <f>VLOOKUP($B1115,'Gas wholesale lookups'!$A$4:$R$15,'Inputs - Gas wholesale index'!S$2,FALSE)</f>
        <v>1</v>
      </c>
      <c r="T1115" s="37">
        <f>VLOOKUP($B1115,'Gas wholesale lookups'!$A$4:$R$15,'Inputs - Gas wholesale index'!T$2,FALSE)</f>
        <v>0</v>
      </c>
      <c r="U1115" s="12">
        <f t="shared" si="324"/>
        <v>0</v>
      </c>
      <c r="V1115" s="12">
        <f t="shared" si="325"/>
        <v>208526.18181818182</v>
      </c>
      <c r="W1115" s="12">
        <f t="shared" si="326"/>
        <v>166168.27272727274</v>
      </c>
      <c r="X1115" s="12">
        <f t="shared" si="327"/>
        <v>291847.5</v>
      </c>
      <c r="Y1115" s="12">
        <f t="shared" si="328"/>
        <v>332991.45454545453</v>
      </c>
      <c r="Z1115" s="12">
        <f t="shared" si="329"/>
        <v>0</v>
      </c>
      <c r="AA1115" s="12">
        <f t="shared" si="330"/>
        <v>999533.40909090918</v>
      </c>
      <c r="AB1115" s="22">
        <f t="shared" si="331"/>
        <v>0</v>
      </c>
      <c r="AC1115" s="22">
        <f t="shared" si="332"/>
        <v>0</v>
      </c>
      <c r="AD1115" s="22">
        <f t="shared" si="333"/>
        <v>0</v>
      </c>
      <c r="AE1115" s="22">
        <f t="shared" si="334"/>
        <v>0</v>
      </c>
      <c r="AF1115" s="22">
        <f t="shared" si="335"/>
        <v>0</v>
      </c>
      <c r="AG1115" s="22">
        <f t="shared" si="336"/>
        <v>0</v>
      </c>
      <c r="AH1115" s="22">
        <f t="shared" si="337"/>
        <v>0</v>
      </c>
      <c r="AI1115" s="43" t="str">
        <f t="shared" si="338"/>
        <v>n/a</v>
      </c>
      <c r="AJ1115" s="167" t="str">
        <f t="shared" si="321"/>
        <v>2019-20 Summer</v>
      </c>
      <c r="AK1115" s="167" t="str">
        <f t="shared" si="322"/>
        <v>2018-19 Winter</v>
      </c>
      <c r="AL1115" s="127">
        <v>0</v>
      </c>
    </row>
    <row r="1116" spans="1:38">
      <c r="A1116" s="46">
        <v>43453</v>
      </c>
      <c r="B1116" s="13" t="str">
        <f t="shared" si="323"/>
        <v>Dec</v>
      </c>
      <c r="C1116" s="184"/>
      <c r="D1116" s="184"/>
      <c r="E1116" s="184"/>
      <c r="F1116" s="184"/>
      <c r="G1116" s="184"/>
      <c r="H1116" s="184"/>
      <c r="I1116" s="12">
        <f>VLOOKUP($B1116,'Gas wholesale lookups'!$A$4:$L$15,'Inputs - Gas wholesale index'!I$2,FALSE)</f>
        <v>332991.45454545453</v>
      </c>
      <c r="J1116" s="12">
        <f>VLOOKUP($B1116,'Gas wholesale lookups'!$A$4:$L$15,'Inputs - Gas wholesale index'!J$2,FALSE)</f>
        <v>208526.18181818182</v>
      </c>
      <c r="K1116" s="12">
        <f>VLOOKUP($B1116,'Gas wholesale lookups'!$A$4:$L$15,'Inputs - Gas wholesale index'!K$2,FALSE)</f>
        <v>166168.27272727274</v>
      </c>
      <c r="L1116" s="12">
        <f>VLOOKUP($B1116,'Gas wholesale lookups'!$A$4:$L$15,'Inputs - Gas wholesale index'!L$2,FALSE)</f>
        <v>291847.5</v>
      </c>
      <c r="M1116" s="12">
        <f>VLOOKUP($B1116,'Gas wholesale lookups'!$A$4:$L$15,'Inputs - Gas wholesale index'!M$2,FALSE)</f>
        <v>332991.45454545453</v>
      </c>
      <c r="N1116" s="12">
        <f>VLOOKUP($B1116,'Gas wholesale lookups'!$A$4:$L$15,'Inputs - Gas wholesale index'!N$2,FALSE)</f>
        <v>208526.18181818182</v>
      </c>
      <c r="O1116" s="37">
        <f>VLOOKUP($B1116,'Gas wholesale lookups'!$A$4:$R$15,'Inputs - Gas wholesale index'!O$2,FALSE)</f>
        <v>0</v>
      </c>
      <c r="P1116" s="37">
        <f>VLOOKUP($B1116,'Gas wholesale lookups'!$A$4:$R$15,'Inputs - Gas wholesale index'!P$2,FALSE)</f>
        <v>1</v>
      </c>
      <c r="Q1116" s="37">
        <f>VLOOKUP($B1116,'Gas wholesale lookups'!$A$4:$R$15,'Inputs - Gas wholesale index'!Q$2,FALSE)</f>
        <v>1</v>
      </c>
      <c r="R1116" s="37">
        <f>VLOOKUP($B1116,'Gas wholesale lookups'!$A$4:$R$15,'Inputs - Gas wholesale index'!R$2,FALSE)</f>
        <v>1</v>
      </c>
      <c r="S1116" s="37">
        <f>VLOOKUP($B1116,'Gas wholesale lookups'!$A$4:$R$15,'Inputs - Gas wholesale index'!S$2,FALSE)</f>
        <v>1</v>
      </c>
      <c r="T1116" s="37">
        <f>VLOOKUP($B1116,'Gas wholesale lookups'!$A$4:$R$15,'Inputs - Gas wholesale index'!T$2,FALSE)</f>
        <v>0</v>
      </c>
      <c r="U1116" s="12">
        <f t="shared" si="324"/>
        <v>0</v>
      </c>
      <c r="V1116" s="12">
        <f t="shared" si="325"/>
        <v>208526.18181818182</v>
      </c>
      <c r="W1116" s="12">
        <f t="shared" si="326"/>
        <v>166168.27272727274</v>
      </c>
      <c r="X1116" s="12">
        <f t="shared" si="327"/>
        <v>291847.5</v>
      </c>
      <c r="Y1116" s="12">
        <f t="shared" si="328"/>
        <v>332991.45454545453</v>
      </c>
      <c r="Z1116" s="12">
        <f t="shared" si="329"/>
        <v>0</v>
      </c>
      <c r="AA1116" s="12">
        <f t="shared" si="330"/>
        <v>999533.40909090918</v>
      </c>
      <c r="AB1116" s="22">
        <f t="shared" si="331"/>
        <v>0</v>
      </c>
      <c r="AC1116" s="22">
        <f t="shared" si="332"/>
        <v>0</v>
      </c>
      <c r="AD1116" s="22">
        <f t="shared" si="333"/>
        <v>0</v>
      </c>
      <c r="AE1116" s="22">
        <f t="shared" si="334"/>
        <v>0</v>
      </c>
      <c r="AF1116" s="22">
        <f t="shared" si="335"/>
        <v>0</v>
      </c>
      <c r="AG1116" s="22">
        <f t="shared" si="336"/>
        <v>0</v>
      </c>
      <c r="AH1116" s="22">
        <f t="shared" si="337"/>
        <v>0</v>
      </c>
      <c r="AI1116" s="43" t="str">
        <f t="shared" si="338"/>
        <v>n/a</v>
      </c>
      <c r="AJ1116" s="167" t="str">
        <f t="shared" si="321"/>
        <v>2019-20 Summer</v>
      </c>
      <c r="AK1116" s="167" t="str">
        <f t="shared" si="322"/>
        <v>2018-19 Winter</v>
      </c>
      <c r="AL1116" s="127">
        <v>0</v>
      </c>
    </row>
    <row r="1117" spans="1:38">
      <c r="A1117" s="46">
        <v>43454</v>
      </c>
      <c r="B1117" s="13" t="str">
        <f t="shared" si="323"/>
        <v>Dec</v>
      </c>
      <c r="C1117" s="184"/>
      <c r="D1117" s="184"/>
      <c r="E1117" s="184"/>
      <c r="F1117" s="184"/>
      <c r="G1117" s="184"/>
      <c r="H1117" s="184"/>
      <c r="I1117" s="12">
        <f>VLOOKUP($B1117,'Gas wholesale lookups'!$A$4:$L$15,'Inputs - Gas wholesale index'!I$2,FALSE)</f>
        <v>332991.45454545453</v>
      </c>
      <c r="J1117" s="12">
        <f>VLOOKUP($B1117,'Gas wholesale lookups'!$A$4:$L$15,'Inputs - Gas wholesale index'!J$2,FALSE)</f>
        <v>208526.18181818182</v>
      </c>
      <c r="K1117" s="12">
        <f>VLOOKUP($B1117,'Gas wholesale lookups'!$A$4:$L$15,'Inputs - Gas wholesale index'!K$2,FALSE)</f>
        <v>166168.27272727274</v>
      </c>
      <c r="L1117" s="12">
        <f>VLOOKUP($B1117,'Gas wholesale lookups'!$A$4:$L$15,'Inputs - Gas wholesale index'!L$2,FALSE)</f>
        <v>291847.5</v>
      </c>
      <c r="M1117" s="12">
        <f>VLOOKUP($B1117,'Gas wholesale lookups'!$A$4:$L$15,'Inputs - Gas wholesale index'!M$2,FALSE)</f>
        <v>332991.45454545453</v>
      </c>
      <c r="N1117" s="12">
        <f>VLOOKUP($B1117,'Gas wholesale lookups'!$A$4:$L$15,'Inputs - Gas wholesale index'!N$2,FALSE)</f>
        <v>208526.18181818182</v>
      </c>
      <c r="O1117" s="37">
        <f>VLOOKUP($B1117,'Gas wholesale lookups'!$A$4:$R$15,'Inputs - Gas wholesale index'!O$2,FALSE)</f>
        <v>0</v>
      </c>
      <c r="P1117" s="37">
        <f>VLOOKUP($B1117,'Gas wholesale lookups'!$A$4:$R$15,'Inputs - Gas wholesale index'!P$2,FALSE)</f>
        <v>1</v>
      </c>
      <c r="Q1117" s="37">
        <f>VLOOKUP($B1117,'Gas wholesale lookups'!$A$4:$R$15,'Inputs - Gas wholesale index'!Q$2,FALSE)</f>
        <v>1</v>
      </c>
      <c r="R1117" s="37">
        <f>VLOOKUP($B1117,'Gas wholesale lookups'!$A$4:$R$15,'Inputs - Gas wholesale index'!R$2,FALSE)</f>
        <v>1</v>
      </c>
      <c r="S1117" s="37">
        <f>VLOOKUP($B1117,'Gas wholesale lookups'!$A$4:$R$15,'Inputs - Gas wholesale index'!S$2,FALSE)</f>
        <v>1</v>
      </c>
      <c r="T1117" s="37">
        <f>VLOOKUP($B1117,'Gas wholesale lookups'!$A$4:$R$15,'Inputs - Gas wholesale index'!T$2,FALSE)</f>
        <v>0</v>
      </c>
      <c r="U1117" s="12">
        <f t="shared" si="324"/>
        <v>0</v>
      </c>
      <c r="V1117" s="12">
        <f t="shared" si="325"/>
        <v>208526.18181818182</v>
      </c>
      <c r="W1117" s="12">
        <f t="shared" si="326"/>
        <v>166168.27272727274</v>
      </c>
      <c r="X1117" s="12">
        <f t="shared" si="327"/>
        <v>291847.5</v>
      </c>
      <c r="Y1117" s="12">
        <f t="shared" si="328"/>
        <v>332991.45454545453</v>
      </c>
      <c r="Z1117" s="12">
        <f t="shared" si="329"/>
        <v>0</v>
      </c>
      <c r="AA1117" s="12">
        <f t="shared" si="330"/>
        <v>999533.40909090918</v>
      </c>
      <c r="AB1117" s="22">
        <f t="shared" si="331"/>
        <v>0</v>
      </c>
      <c r="AC1117" s="22">
        <f t="shared" si="332"/>
        <v>0</v>
      </c>
      <c r="AD1117" s="22">
        <f t="shared" si="333"/>
        <v>0</v>
      </c>
      <c r="AE1117" s="22">
        <f t="shared" si="334"/>
        <v>0</v>
      </c>
      <c r="AF1117" s="22">
        <f t="shared" si="335"/>
        <v>0</v>
      </c>
      <c r="AG1117" s="22">
        <f t="shared" si="336"/>
        <v>0</v>
      </c>
      <c r="AH1117" s="22">
        <f t="shared" si="337"/>
        <v>0</v>
      </c>
      <c r="AI1117" s="43" t="str">
        <f t="shared" si="338"/>
        <v>n/a</v>
      </c>
      <c r="AJ1117" s="167" t="str">
        <f t="shared" si="321"/>
        <v>2019-20 Summer</v>
      </c>
      <c r="AK1117" s="167" t="str">
        <f t="shared" si="322"/>
        <v>2018-19 Winter</v>
      </c>
      <c r="AL1117" s="127">
        <v>0</v>
      </c>
    </row>
    <row r="1118" spans="1:38">
      <c r="A1118" s="46">
        <v>43455</v>
      </c>
      <c r="B1118" s="13" t="str">
        <f t="shared" si="323"/>
        <v>Dec</v>
      </c>
      <c r="C1118" s="184"/>
      <c r="D1118" s="184"/>
      <c r="E1118" s="184"/>
      <c r="F1118" s="184"/>
      <c r="G1118" s="184"/>
      <c r="H1118" s="184"/>
      <c r="I1118" s="12">
        <f>VLOOKUP($B1118,'Gas wholesale lookups'!$A$4:$L$15,'Inputs - Gas wholesale index'!I$2,FALSE)</f>
        <v>332991.45454545453</v>
      </c>
      <c r="J1118" s="12">
        <f>VLOOKUP($B1118,'Gas wholesale lookups'!$A$4:$L$15,'Inputs - Gas wholesale index'!J$2,FALSE)</f>
        <v>208526.18181818182</v>
      </c>
      <c r="K1118" s="12">
        <f>VLOOKUP($B1118,'Gas wholesale lookups'!$A$4:$L$15,'Inputs - Gas wholesale index'!K$2,FALSE)</f>
        <v>166168.27272727274</v>
      </c>
      <c r="L1118" s="12">
        <f>VLOOKUP($B1118,'Gas wholesale lookups'!$A$4:$L$15,'Inputs - Gas wholesale index'!L$2,FALSE)</f>
        <v>291847.5</v>
      </c>
      <c r="M1118" s="12">
        <f>VLOOKUP($B1118,'Gas wholesale lookups'!$A$4:$L$15,'Inputs - Gas wholesale index'!M$2,FALSE)</f>
        <v>332991.45454545453</v>
      </c>
      <c r="N1118" s="12">
        <f>VLOOKUP($B1118,'Gas wholesale lookups'!$A$4:$L$15,'Inputs - Gas wholesale index'!N$2,FALSE)</f>
        <v>208526.18181818182</v>
      </c>
      <c r="O1118" s="37">
        <f>VLOOKUP($B1118,'Gas wholesale lookups'!$A$4:$R$15,'Inputs - Gas wholesale index'!O$2,FALSE)</f>
        <v>0</v>
      </c>
      <c r="P1118" s="37">
        <f>VLOOKUP($B1118,'Gas wholesale lookups'!$A$4:$R$15,'Inputs - Gas wholesale index'!P$2,FALSE)</f>
        <v>1</v>
      </c>
      <c r="Q1118" s="37">
        <f>VLOOKUP($B1118,'Gas wholesale lookups'!$A$4:$R$15,'Inputs - Gas wholesale index'!Q$2,FALSE)</f>
        <v>1</v>
      </c>
      <c r="R1118" s="37">
        <f>VLOOKUP($B1118,'Gas wholesale lookups'!$A$4:$R$15,'Inputs - Gas wholesale index'!R$2,FALSE)</f>
        <v>1</v>
      </c>
      <c r="S1118" s="37">
        <f>VLOOKUP($B1118,'Gas wholesale lookups'!$A$4:$R$15,'Inputs - Gas wholesale index'!S$2,FALSE)</f>
        <v>1</v>
      </c>
      <c r="T1118" s="37">
        <f>VLOOKUP($B1118,'Gas wholesale lookups'!$A$4:$R$15,'Inputs - Gas wholesale index'!T$2,FALSE)</f>
        <v>0</v>
      </c>
      <c r="U1118" s="12">
        <f t="shared" si="324"/>
        <v>0</v>
      </c>
      <c r="V1118" s="12">
        <f t="shared" si="325"/>
        <v>208526.18181818182</v>
      </c>
      <c r="W1118" s="12">
        <f t="shared" si="326"/>
        <v>166168.27272727274</v>
      </c>
      <c r="X1118" s="12">
        <f t="shared" si="327"/>
        <v>291847.5</v>
      </c>
      <c r="Y1118" s="12">
        <f t="shared" si="328"/>
        <v>332991.45454545453</v>
      </c>
      <c r="Z1118" s="12">
        <f t="shared" si="329"/>
        <v>0</v>
      </c>
      <c r="AA1118" s="12">
        <f t="shared" si="330"/>
        <v>999533.40909090918</v>
      </c>
      <c r="AB1118" s="22">
        <f t="shared" si="331"/>
        <v>0</v>
      </c>
      <c r="AC1118" s="22">
        <f t="shared" si="332"/>
        <v>0</v>
      </c>
      <c r="AD1118" s="22">
        <f t="shared" si="333"/>
        <v>0</v>
      </c>
      <c r="AE1118" s="22">
        <f t="shared" si="334"/>
        <v>0</v>
      </c>
      <c r="AF1118" s="22">
        <f t="shared" si="335"/>
        <v>0</v>
      </c>
      <c r="AG1118" s="22">
        <f t="shared" si="336"/>
        <v>0</v>
      </c>
      <c r="AH1118" s="22">
        <f t="shared" si="337"/>
        <v>0</v>
      </c>
      <c r="AI1118" s="43" t="str">
        <f t="shared" si="338"/>
        <v>n/a</v>
      </c>
      <c r="AJ1118" s="167" t="str">
        <f t="shared" si="321"/>
        <v>2019-20 Summer</v>
      </c>
      <c r="AK1118" s="167" t="str">
        <f t="shared" si="322"/>
        <v>2018-19 Winter</v>
      </c>
      <c r="AL1118" s="127">
        <v>0</v>
      </c>
    </row>
    <row r="1119" spans="1:38">
      <c r="A1119" s="46">
        <v>43458</v>
      </c>
      <c r="B1119" s="13" t="str">
        <f t="shared" si="323"/>
        <v>Dec</v>
      </c>
      <c r="C1119" s="184"/>
      <c r="D1119" s="184"/>
      <c r="E1119" s="184"/>
      <c r="F1119" s="184"/>
      <c r="G1119" s="184"/>
      <c r="H1119" s="184"/>
      <c r="I1119" s="12">
        <f>VLOOKUP($B1119,'Gas wholesale lookups'!$A$4:$L$15,'Inputs - Gas wholesale index'!I$2,FALSE)</f>
        <v>332991.45454545453</v>
      </c>
      <c r="J1119" s="12">
        <f>VLOOKUP($B1119,'Gas wholesale lookups'!$A$4:$L$15,'Inputs - Gas wholesale index'!J$2,FALSE)</f>
        <v>208526.18181818182</v>
      </c>
      <c r="K1119" s="12">
        <f>VLOOKUP($B1119,'Gas wholesale lookups'!$A$4:$L$15,'Inputs - Gas wholesale index'!K$2,FALSE)</f>
        <v>166168.27272727274</v>
      </c>
      <c r="L1119" s="12">
        <f>VLOOKUP($B1119,'Gas wholesale lookups'!$A$4:$L$15,'Inputs - Gas wholesale index'!L$2,FALSE)</f>
        <v>291847.5</v>
      </c>
      <c r="M1119" s="12">
        <f>VLOOKUP($B1119,'Gas wholesale lookups'!$A$4:$L$15,'Inputs - Gas wholesale index'!M$2,FALSE)</f>
        <v>332991.45454545453</v>
      </c>
      <c r="N1119" s="12">
        <f>VLOOKUP($B1119,'Gas wholesale lookups'!$A$4:$L$15,'Inputs - Gas wholesale index'!N$2,FALSE)</f>
        <v>208526.18181818182</v>
      </c>
      <c r="O1119" s="37">
        <f>VLOOKUP($B1119,'Gas wholesale lookups'!$A$4:$R$15,'Inputs - Gas wholesale index'!O$2,FALSE)</f>
        <v>0</v>
      </c>
      <c r="P1119" s="37">
        <f>VLOOKUP($B1119,'Gas wholesale lookups'!$A$4:$R$15,'Inputs - Gas wholesale index'!P$2,FALSE)</f>
        <v>1</v>
      </c>
      <c r="Q1119" s="37">
        <f>VLOOKUP($B1119,'Gas wholesale lookups'!$A$4:$R$15,'Inputs - Gas wholesale index'!Q$2,FALSE)</f>
        <v>1</v>
      </c>
      <c r="R1119" s="37">
        <f>VLOOKUP($B1119,'Gas wholesale lookups'!$A$4:$R$15,'Inputs - Gas wholesale index'!R$2,FALSE)</f>
        <v>1</v>
      </c>
      <c r="S1119" s="37">
        <f>VLOOKUP($B1119,'Gas wholesale lookups'!$A$4:$R$15,'Inputs - Gas wholesale index'!S$2,FALSE)</f>
        <v>1</v>
      </c>
      <c r="T1119" s="37">
        <f>VLOOKUP($B1119,'Gas wholesale lookups'!$A$4:$R$15,'Inputs - Gas wholesale index'!T$2,FALSE)</f>
        <v>0</v>
      </c>
      <c r="U1119" s="12">
        <f t="shared" si="324"/>
        <v>0</v>
      </c>
      <c r="V1119" s="12">
        <f t="shared" si="325"/>
        <v>208526.18181818182</v>
      </c>
      <c r="W1119" s="12">
        <f t="shared" si="326"/>
        <v>166168.27272727274</v>
      </c>
      <c r="X1119" s="12">
        <f t="shared" si="327"/>
        <v>291847.5</v>
      </c>
      <c r="Y1119" s="12">
        <f t="shared" si="328"/>
        <v>332991.45454545453</v>
      </c>
      <c r="Z1119" s="12">
        <f t="shared" si="329"/>
        <v>0</v>
      </c>
      <c r="AA1119" s="12">
        <f t="shared" si="330"/>
        <v>999533.40909090918</v>
      </c>
      <c r="AB1119" s="22">
        <f t="shared" si="331"/>
        <v>0</v>
      </c>
      <c r="AC1119" s="22">
        <f t="shared" si="332"/>
        <v>0</v>
      </c>
      <c r="AD1119" s="22">
        <f t="shared" si="333"/>
        <v>0</v>
      </c>
      <c r="AE1119" s="22">
        <f t="shared" si="334"/>
        <v>0</v>
      </c>
      <c r="AF1119" s="22">
        <f t="shared" si="335"/>
        <v>0</v>
      </c>
      <c r="AG1119" s="22">
        <f t="shared" si="336"/>
        <v>0</v>
      </c>
      <c r="AH1119" s="22">
        <f t="shared" si="337"/>
        <v>0</v>
      </c>
      <c r="AI1119" s="43" t="str">
        <f t="shared" si="338"/>
        <v>n/a</v>
      </c>
      <c r="AJ1119" s="167" t="str">
        <f t="shared" si="321"/>
        <v>2019-20 Summer</v>
      </c>
      <c r="AK1119" s="167" t="str">
        <f t="shared" si="322"/>
        <v>2018-19 Winter</v>
      </c>
      <c r="AL1119" s="127">
        <v>0</v>
      </c>
    </row>
    <row r="1120" spans="1:38">
      <c r="A1120" s="46">
        <v>43461</v>
      </c>
      <c r="B1120" s="13" t="str">
        <f t="shared" si="323"/>
        <v>Dec</v>
      </c>
      <c r="C1120" s="184"/>
      <c r="D1120" s="184"/>
      <c r="E1120" s="184"/>
      <c r="F1120" s="184"/>
      <c r="G1120" s="184"/>
      <c r="H1120" s="184"/>
      <c r="I1120" s="12">
        <f>VLOOKUP($B1120,'Gas wholesale lookups'!$A$4:$L$15,'Inputs - Gas wholesale index'!I$2,FALSE)</f>
        <v>332991.45454545453</v>
      </c>
      <c r="J1120" s="12">
        <f>VLOOKUP($B1120,'Gas wholesale lookups'!$A$4:$L$15,'Inputs - Gas wholesale index'!J$2,FALSE)</f>
        <v>208526.18181818182</v>
      </c>
      <c r="K1120" s="12">
        <f>VLOOKUP($B1120,'Gas wholesale lookups'!$A$4:$L$15,'Inputs - Gas wholesale index'!K$2,FALSE)</f>
        <v>166168.27272727274</v>
      </c>
      <c r="L1120" s="12">
        <f>VLOOKUP($B1120,'Gas wholesale lookups'!$A$4:$L$15,'Inputs - Gas wholesale index'!L$2,FALSE)</f>
        <v>291847.5</v>
      </c>
      <c r="M1120" s="12">
        <f>VLOOKUP($B1120,'Gas wholesale lookups'!$A$4:$L$15,'Inputs - Gas wholesale index'!M$2,FALSE)</f>
        <v>332991.45454545453</v>
      </c>
      <c r="N1120" s="12">
        <f>VLOOKUP($B1120,'Gas wholesale lookups'!$A$4:$L$15,'Inputs - Gas wholesale index'!N$2,FALSE)</f>
        <v>208526.18181818182</v>
      </c>
      <c r="O1120" s="37">
        <f>VLOOKUP($B1120,'Gas wholesale lookups'!$A$4:$R$15,'Inputs - Gas wholesale index'!O$2,FALSE)</f>
        <v>0</v>
      </c>
      <c r="P1120" s="37">
        <f>VLOOKUP($B1120,'Gas wholesale lookups'!$A$4:$R$15,'Inputs - Gas wholesale index'!P$2,FALSE)</f>
        <v>1</v>
      </c>
      <c r="Q1120" s="37">
        <f>VLOOKUP($B1120,'Gas wholesale lookups'!$A$4:$R$15,'Inputs - Gas wholesale index'!Q$2,FALSE)</f>
        <v>1</v>
      </c>
      <c r="R1120" s="37">
        <f>VLOOKUP($B1120,'Gas wholesale lookups'!$A$4:$R$15,'Inputs - Gas wholesale index'!R$2,FALSE)</f>
        <v>1</v>
      </c>
      <c r="S1120" s="37">
        <f>VLOOKUP($B1120,'Gas wholesale lookups'!$A$4:$R$15,'Inputs - Gas wholesale index'!S$2,FALSE)</f>
        <v>1</v>
      </c>
      <c r="T1120" s="37">
        <f>VLOOKUP($B1120,'Gas wholesale lookups'!$A$4:$R$15,'Inputs - Gas wholesale index'!T$2,FALSE)</f>
        <v>0</v>
      </c>
      <c r="U1120" s="12">
        <f t="shared" si="324"/>
        <v>0</v>
      </c>
      <c r="V1120" s="12">
        <f t="shared" si="325"/>
        <v>208526.18181818182</v>
      </c>
      <c r="W1120" s="12">
        <f t="shared" si="326"/>
        <v>166168.27272727274</v>
      </c>
      <c r="X1120" s="12">
        <f t="shared" si="327"/>
        <v>291847.5</v>
      </c>
      <c r="Y1120" s="12">
        <f t="shared" si="328"/>
        <v>332991.45454545453</v>
      </c>
      <c r="Z1120" s="12">
        <f t="shared" si="329"/>
        <v>0</v>
      </c>
      <c r="AA1120" s="12">
        <f t="shared" si="330"/>
        <v>999533.40909090918</v>
      </c>
      <c r="AB1120" s="22">
        <f t="shared" si="331"/>
        <v>0</v>
      </c>
      <c r="AC1120" s="22">
        <f t="shared" si="332"/>
        <v>0</v>
      </c>
      <c r="AD1120" s="22">
        <f t="shared" si="333"/>
        <v>0</v>
      </c>
      <c r="AE1120" s="22">
        <f t="shared" si="334"/>
        <v>0</v>
      </c>
      <c r="AF1120" s="22">
        <f t="shared" si="335"/>
        <v>0</v>
      </c>
      <c r="AG1120" s="22">
        <f t="shared" si="336"/>
        <v>0</v>
      </c>
      <c r="AH1120" s="22">
        <f t="shared" si="337"/>
        <v>0</v>
      </c>
      <c r="AI1120" s="43" t="str">
        <f t="shared" si="338"/>
        <v>n/a</v>
      </c>
      <c r="AJ1120" s="167" t="str">
        <f t="shared" si="321"/>
        <v>2019-20 Summer</v>
      </c>
      <c r="AK1120" s="167" t="str">
        <f t="shared" si="322"/>
        <v>2018-19 Winter</v>
      </c>
      <c r="AL1120" s="127">
        <v>0</v>
      </c>
    </row>
    <row r="1121" spans="1:38">
      <c r="A1121" s="46">
        <v>43462</v>
      </c>
      <c r="B1121" s="13" t="str">
        <f t="shared" si="323"/>
        <v>Dec</v>
      </c>
      <c r="C1121" s="184"/>
      <c r="D1121" s="184"/>
      <c r="E1121" s="184"/>
      <c r="F1121" s="184"/>
      <c r="G1121" s="184"/>
      <c r="H1121" s="184"/>
      <c r="I1121" s="12">
        <f>VLOOKUP($B1121,'Gas wholesale lookups'!$A$4:$L$15,'Inputs - Gas wholesale index'!I$2,FALSE)</f>
        <v>332991.45454545453</v>
      </c>
      <c r="J1121" s="12">
        <f>VLOOKUP($B1121,'Gas wholesale lookups'!$A$4:$L$15,'Inputs - Gas wholesale index'!J$2,FALSE)</f>
        <v>208526.18181818182</v>
      </c>
      <c r="K1121" s="12">
        <f>VLOOKUP($B1121,'Gas wholesale lookups'!$A$4:$L$15,'Inputs - Gas wholesale index'!K$2,FALSE)</f>
        <v>166168.27272727274</v>
      </c>
      <c r="L1121" s="12">
        <f>VLOOKUP($B1121,'Gas wholesale lookups'!$A$4:$L$15,'Inputs - Gas wholesale index'!L$2,FALSE)</f>
        <v>291847.5</v>
      </c>
      <c r="M1121" s="12">
        <f>VLOOKUP($B1121,'Gas wholesale lookups'!$A$4:$L$15,'Inputs - Gas wholesale index'!M$2,FALSE)</f>
        <v>332991.45454545453</v>
      </c>
      <c r="N1121" s="12">
        <f>VLOOKUP($B1121,'Gas wholesale lookups'!$A$4:$L$15,'Inputs - Gas wholesale index'!N$2,FALSE)</f>
        <v>208526.18181818182</v>
      </c>
      <c r="O1121" s="37">
        <f>VLOOKUP($B1121,'Gas wholesale lookups'!$A$4:$R$15,'Inputs - Gas wholesale index'!O$2,FALSE)</f>
        <v>0</v>
      </c>
      <c r="P1121" s="37">
        <f>VLOOKUP($B1121,'Gas wholesale lookups'!$A$4:$R$15,'Inputs - Gas wholesale index'!P$2,FALSE)</f>
        <v>1</v>
      </c>
      <c r="Q1121" s="37">
        <f>VLOOKUP($B1121,'Gas wholesale lookups'!$A$4:$R$15,'Inputs - Gas wholesale index'!Q$2,FALSE)</f>
        <v>1</v>
      </c>
      <c r="R1121" s="37">
        <f>VLOOKUP($B1121,'Gas wholesale lookups'!$A$4:$R$15,'Inputs - Gas wholesale index'!R$2,FALSE)</f>
        <v>1</v>
      </c>
      <c r="S1121" s="37">
        <f>VLOOKUP($B1121,'Gas wholesale lookups'!$A$4:$R$15,'Inputs - Gas wholesale index'!S$2,FALSE)</f>
        <v>1</v>
      </c>
      <c r="T1121" s="37">
        <f>VLOOKUP($B1121,'Gas wholesale lookups'!$A$4:$R$15,'Inputs - Gas wholesale index'!T$2,FALSE)</f>
        <v>0</v>
      </c>
      <c r="U1121" s="12">
        <f t="shared" si="324"/>
        <v>0</v>
      </c>
      <c r="V1121" s="12">
        <f t="shared" si="325"/>
        <v>208526.18181818182</v>
      </c>
      <c r="W1121" s="12">
        <f t="shared" si="326"/>
        <v>166168.27272727274</v>
      </c>
      <c r="X1121" s="12">
        <f t="shared" si="327"/>
        <v>291847.5</v>
      </c>
      <c r="Y1121" s="12">
        <f t="shared" si="328"/>
        <v>332991.45454545453</v>
      </c>
      <c r="Z1121" s="12">
        <f t="shared" si="329"/>
        <v>0</v>
      </c>
      <c r="AA1121" s="12">
        <f t="shared" si="330"/>
        <v>999533.40909090918</v>
      </c>
      <c r="AB1121" s="22">
        <f t="shared" si="331"/>
        <v>0</v>
      </c>
      <c r="AC1121" s="22">
        <f t="shared" si="332"/>
        <v>0</v>
      </c>
      <c r="AD1121" s="22">
        <f t="shared" si="333"/>
        <v>0</v>
      </c>
      <c r="AE1121" s="22">
        <f t="shared" si="334"/>
        <v>0</v>
      </c>
      <c r="AF1121" s="22">
        <f t="shared" si="335"/>
        <v>0</v>
      </c>
      <c r="AG1121" s="22">
        <f t="shared" si="336"/>
        <v>0</v>
      </c>
      <c r="AH1121" s="22">
        <f t="shared" si="337"/>
        <v>0</v>
      </c>
      <c r="AI1121" s="43" t="str">
        <f t="shared" si="338"/>
        <v>n/a</v>
      </c>
      <c r="AJ1121" s="167" t="str">
        <f t="shared" si="321"/>
        <v>2019-20 Summer</v>
      </c>
      <c r="AK1121" s="167" t="str">
        <f t="shared" si="322"/>
        <v>2018-19 Winter</v>
      </c>
      <c r="AL1121" s="127">
        <v>0</v>
      </c>
    </row>
    <row r="1122" spans="1:38">
      <c r="A1122" s="46">
        <v>43465</v>
      </c>
      <c r="B1122" s="13" t="str">
        <f t="shared" si="323"/>
        <v>Dec</v>
      </c>
      <c r="C1122" s="184"/>
      <c r="D1122" s="184"/>
      <c r="E1122" s="184"/>
      <c r="F1122" s="184"/>
      <c r="G1122" s="184"/>
      <c r="H1122" s="184"/>
      <c r="I1122" s="12">
        <f>VLOOKUP($B1122,'Gas wholesale lookups'!$A$4:$L$15,'Inputs - Gas wholesale index'!I$2,FALSE)</f>
        <v>332991.45454545453</v>
      </c>
      <c r="J1122" s="12">
        <f>VLOOKUP($B1122,'Gas wholesale lookups'!$A$4:$L$15,'Inputs - Gas wholesale index'!J$2,FALSE)</f>
        <v>208526.18181818182</v>
      </c>
      <c r="K1122" s="12">
        <f>VLOOKUP($B1122,'Gas wholesale lookups'!$A$4:$L$15,'Inputs - Gas wholesale index'!K$2,FALSE)</f>
        <v>166168.27272727274</v>
      </c>
      <c r="L1122" s="12">
        <f>VLOOKUP($B1122,'Gas wholesale lookups'!$A$4:$L$15,'Inputs - Gas wholesale index'!L$2,FALSE)</f>
        <v>291847.5</v>
      </c>
      <c r="M1122" s="12">
        <f>VLOOKUP($B1122,'Gas wholesale lookups'!$A$4:$L$15,'Inputs - Gas wholesale index'!M$2,FALSE)</f>
        <v>332991.45454545453</v>
      </c>
      <c r="N1122" s="12">
        <f>VLOOKUP($B1122,'Gas wholesale lookups'!$A$4:$L$15,'Inputs - Gas wholesale index'!N$2,FALSE)</f>
        <v>208526.18181818182</v>
      </c>
      <c r="O1122" s="37">
        <f>VLOOKUP($B1122,'Gas wholesale lookups'!$A$4:$R$15,'Inputs - Gas wholesale index'!O$2,FALSE)</f>
        <v>0</v>
      </c>
      <c r="P1122" s="37">
        <f>VLOOKUP($B1122,'Gas wholesale lookups'!$A$4:$R$15,'Inputs - Gas wholesale index'!P$2,FALSE)</f>
        <v>1</v>
      </c>
      <c r="Q1122" s="37">
        <f>VLOOKUP($B1122,'Gas wholesale lookups'!$A$4:$R$15,'Inputs - Gas wholesale index'!Q$2,FALSE)</f>
        <v>1</v>
      </c>
      <c r="R1122" s="37">
        <f>VLOOKUP($B1122,'Gas wholesale lookups'!$A$4:$R$15,'Inputs - Gas wholesale index'!R$2,FALSE)</f>
        <v>1</v>
      </c>
      <c r="S1122" s="37">
        <f>VLOOKUP($B1122,'Gas wholesale lookups'!$A$4:$R$15,'Inputs - Gas wholesale index'!S$2,FALSE)</f>
        <v>1</v>
      </c>
      <c r="T1122" s="37">
        <f>VLOOKUP($B1122,'Gas wholesale lookups'!$A$4:$R$15,'Inputs - Gas wholesale index'!T$2,FALSE)</f>
        <v>0</v>
      </c>
      <c r="U1122" s="12">
        <f t="shared" si="324"/>
        <v>0</v>
      </c>
      <c r="V1122" s="12">
        <f t="shared" si="325"/>
        <v>208526.18181818182</v>
      </c>
      <c r="W1122" s="12">
        <f t="shared" si="326"/>
        <v>166168.27272727274</v>
      </c>
      <c r="X1122" s="12">
        <f t="shared" si="327"/>
        <v>291847.5</v>
      </c>
      <c r="Y1122" s="12">
        <f t="shared" si="328"/>
        <v>332991.45454545453</v>
      </c>
      <c r="Z1122" s="12">
        <f t="shared" si="329"/>
        <v>0</v>
      </c>
      <c r="AA1122" s="12">
        <f t="shared" si="330"/>
        <v>999533.40909090918</v>
      </c>
      <c r="AB1122" s="22">
        <f t="shared" si="331"/>
        <v>0</v>
      </c>
      <c r="AC1122" s="22">
        <f t="shared" si="332"/>
        <v>0</v>
      </c>
      <c r="AD1122" s="22">
        <f t="shared" si="333"/>
        <v>0</v>
      </c>
      <c r="AE1122" s="22">
        <f t="shared" si="334"/>
        <v>0</v>
      </c>
      <c r="AF1122" s="22">
        <f t="shared" si="335"/>
        <v>0</v>
      </c>
      <c r="AG1122" s="22">
        <f t="shared" si="336"/>
        <v>0</v>
      </c>
      <c r="AH1122" s="22">
        <f t="shared" si="337"/>
        <v>0</v>
      </c>
      <c r="AI1122" s="43" t="str">
        <f t="shared" si="338"/>
        <v>n/a</v>
      </c>
      <c r="AJ1122" s="167" t="str">
        <f t="shared" si="321"/>
        <v>2019-20 Summer</v>
      </c>
      <c r="AK1122" s="167" t="str">
        <f t="shared" si="322"/>
        <v>2018-19 Winter</v>
      </c>
      <c r="AL1122" s="127">
        <v>0</v>
      </c>
    </row>
    <row r="1123" spans="1:38">
      <c r="A1123" s="46">
        <v>43467</v>
      </c>
      <c r="B1123" s="13" t="str">
        <f t="shared" si="323"/>
        <v>Jan</v>
      </c>
      <c r="C1123" s="184"/>
      <c r="D1123" s="184"/>
      <c r="E1123" s="184"/>
      <c r="F1123" s="184"/>
      <c r="G1123" s="184"/>
      <c r="H1123" s="184"/>
      <c r="I1123" s="12">
        <f>VLOOKUP($B1123,'Gas wholesale lookups'!$A$4:$L$15,'Inputs - Gas wholesale index'!I$2,FALSE)</f>
        <v>208526.18181818182</v>
      </c>
      <c r="J1123" s="12">
        <f>VLOOKUP($B1123,'Gas wholesale lookups'!$A$4:$L$15,'Inputs - Gas wholesale index'!J$2,FALSE)</f>
        <v>166168.27272727274</v>
      </c>
      <c r="K1123" s="12">
        <f>VLOOKUP($B1123,'Gas wholesale lookups'!$A$4:$L$15,'Inputs - Gas wholesale index'!K$2,FALSE)</f>
        <v>291847.5</v>
      </c>
      <c r="L1123" s="12">
        <f>VLOOKUP($B1123,'Gas wholesale lookups'!$A$4:$L$15,'Inputs - Gas wholesale index'!L$2,FALSE)</f>
        <v>332991.45454545453</v>
      </c>
      <c r="M1123" s="12">
        <f>VLOOKUP($B1123,'Gas wholesale lookups'!$A$4:$L$15,'Inputs - Gas wholesale index'!M$2,FALSE)</f>
        <v>208526.18181818182</v>
      </c>
      <c r="N1123" s="12">
        <f>VLOOKUP($B1123,'Gas wholesale lookups'!$A$4:$L$15,'Inputs - Gas wholesale index'!N$2,FALSE)</f>
        <v>166168.27272727274</v>
      </c>
      <c r="O1123" s="37">
        <f>VLOOKUP($B1123,'Gas wholesale lookups'!$A$4:$R$15,'Inputs - Gas wholesale index'!O$2,FALSE)</f>
        <v>1</v>
      </c>
      <c r="P1123" s="37">
        <f>VLOOKUP($B1123,'Gas wholesale lookups'!$A$4:$R$15,'Inputs - Gas wholesale index'!P$2,FALSE)</f>
        <v>1</v>
      </c>
      <c r="Q1123" s="37">
        <f>VLOOKUP($B1123,'Gas wholesale lookups'!$A$4:$R$15,'Inputs - Gas wholesale index'!Q$2,FALSE)</f>
        <v>1</v>
      </c>
      <c r="R1123" s="37">
        <f>VLOOKUP($B1123,'Gas wholesale lookups'!$A$4:$R$15,'Inputs - Gas wholesale index'!R$2,FALSE)</f>
        <v>1</v>
      </c>
      <c r="S1123" s="37">
        <f>VLOOKUP($B1123,'Gas wholesale lookups'!$A$4:$R$15,'Inputs - Gas wholesale index'!S$2,FALSE)</f>
        <v>0</v>
      </c>
      <c r="T1123" s="37">
        <f>VLOOKUP($B1123,'Gas wholesale lookups'!$A$4:$R$15,'Inputs - Gas wholesale index'!T$2,FALSE)</f>
        <v>0</v>
      </c>
      <c r="U1123" s="12">
        <f t="shared" si="324"/>
        <v>208526.18181818182</v>
      </c>
      <c r="V1123" s="12">
        <f t="shared" si="325"/>
        <v>166168.27272727274</v>
      </c>
      <c r="W1123" s="12">
        <f t="shared" si="326"/>
        <v>291847.5</v>
      </c>
      <c r="X1123" s="12">
        <f t="shared" si="327"/>
        <v>332991.45454545453</v>
      </c>
      <c r="Y1123" s="12">
        <f t="shared" si="328"/>
        <v>0</v>
      </c>
      <c r="Z1123" s="12">
        <f t="shared" si="329"/>
        <v>0</v>
      </c>
      <c r="AA1123" s="12">
        <f t="shared" si="330"/>
        <v>999533.40909090918</v>
      </c>
      <c r="AB1123" s="22">
        <f t="shared" si="331"/>
        <v>0</v>
      </c>
      <c r="AC1123" s="22">
        <f t="shared" si="332"/>
        <v>0</v>
      </c>
      <c r="AD1123" s="22">
        <f t="shared" si="333"/>
        <v>0</v>
      </c>
      <c r="AE1123" s="22">
        <f t="shared" si="334"/>
        <v>0</v>
      </c>
      <c r="AF1123" s="22">
        <f t="shared" si="335"/>
        <v>0</v>
      </c>
      <c r="AG1123" s="22">
        <f t="shared" si="336"/>
        <v>0</v>
      </c>
      <c r="AH1123" s="22">
        <f t="shared" si="337"/>
        <v>0</v>
      </c>
      <c r="AI1123" s="43" t="str">
        <f t="shared" si="338"/>
        <v>n/a</v>
      </c>
      <c r="AJ1123" s="167" t="str">
        <f t="shared" si="321"/>
        <v>2019-20 Summer</v>
      </c>
      <c r="AK1123" s="167" t="str">
        <f t="shared" si="322"/>
        <v>2018-19 Winter</v>
      </c>
      <c r="AL1123" s="127">
        <v>0</v>
      </c>
    </row>
    <row r="1124" spans="1:38">
      <c r="A1124" s="46">
        <v>43468</v>
      </c>
      <c r="B1124" s="13" t="str">
        <f t="shared" si="323"/>
        <v>Jan</v>
      </c>
      <c r="C1124" s="184"/>
      <c r="D1124" s="184"/>
      <c r="E1124" s="184"/>
      <c r="F1124" s="184"/>
      <c r="G1124" s="184"/>
      <c r="H1124" s="184"/>
      <c r="I1124" s="12">
        <f>VLOOKUP($B1124,'Gas wholesale lookups'!$A$4:$L$15,'Inputs - Gas wholesale index'!I$2,FALSE)</f>
        <v>208526.18181818182</v>
      </c>
      <c r="J1124" s="12">
        <f>VLOOKUP($B1124,'Gas wholesale lookups'!$A$4:$L$15,'Inputs - Gas wholesale index'!J$2,FALSE)</f>
        <v>166168.27272727274</v>
      </c>
      <c r="K1124" s="12">
        <f>VLOOKUP($B1124,'Gas wholesale lookups'!$A$4:$L$15,'Inputs - Gas wholesale index'!K$2,FALSE)</f>
        <v>291847.5</v>
      </c>
      <c r="L1124" s="12">
        <f>VLOOKUP($B1124,'Gas wholesale lookups'!$A$4:$L$15,'Inputs - Gas wholesale index'!L$2,FALSE)</f>
        <v>332991.45454545453</v>
      </c>
      <c r="M1124" s="12">
        <f>VLOOKUP($B1124,'Gas wholesale lookups'!$A$4:$L$15,'Inputs - Gas wholesale index'!M$2,FALSE)</f>
        <v>208526.18181818182</v>
      </c>
      <c r="N1124" s="12">
        <f>VLOOKUP($B1124,'Gas wholesale lookups'!$A$4:$L$15,'Inputs - Gas wholesale index'!N$2,FALSE)</f>
        <v>166168.27272727274</v>
      </c>
      <c r="O1124" s="37">
        <f>VLOOKUP($B1124,'Gas wholesale lookups'!$A$4:$R$15,'Inputs - Gas wholesale index'!O$2,FALSE)</f>
        <v>1</v>
      </c>
      <c r="P1124" s="37">
        <f>VLOOKUP($B1124,'Gas wholesale lookups'!$A$4:$R$15,'Inputs - Gas wholesale index'!P$2,FALSE)</f>
        <v>1</v>
      </c>
      <c r="Q1124" s="37">
        <f>VLOOKUP($B1124,'Gas wholesale lookups'!$A$4:$R$15,'Inputs - Gas wholesale index'!Q$2,FALSE)</f>
        <v>1</v>
      </c>
      <c r="R1124" s="37">
        <f>VLOOKUP($B1124,'Gas wholesale lookups'!$A$4:$R$15,'Inputs - Gas wholesale index'!R$2,FALSE)</f>
        <v>1</v>
      </c>
      <c r="S1124" s="37">
        <f>VLOOKUP($B1124,'Gas wholesale lookups'!$A$4:$R$15,'Inputs - Gas wholesale index'!S$2,FALSE)</f>
        <v>0</v>
      </c>
      <c r="T1124" s="37">
        <f>VLOOKUP($B1124,'Gas wholesale lookups'!$A$4:$R$15,'Inputs - Gas wholesale index'!T$2,FALSE)</f>
        <v>0</v>
      </c>
      <c r="U1124" s="12">
        <f t="shared" si="324"/>
        <v>208526.18181818182</v>
      </c>
      <c r="V1124" s="12">
        <f t="shared" si="325"/>
        <v>166168.27272727274</v>
      </c>
      <c r="W1124" s="12">
        <f t="shared" si="326"/>
        <v>291847.5</v>
      </c>
      <c r="X1124" s="12">
        <f t="shared" si="327"/>
        <v>332991.45454545453</v>
      </c>
      <c r="Y1124" s="12">
        <f t="shared" si="328"/>
        <v>0</v>
      </c>
      <c r="Z1124" s="12">
        <f t="shared" si="329"/>
        <v>0</v>
      </c>
      <c r="AA1124" s="12">
        <f t="shared" si="330"/>
        <v>999533.40909090918</v>
      </c>
      <c r="AB1124" s="22">
        <f t="shared" si="331"/>
        <v>0</v>
      </c>
      <c r="AC1124" s="22">
        <f t="shared" si="332"/>
        <v>0</v>
      </c>
      <c r="AD1124" s="22">
        <f t="shared" si="333"/>
        <v>0</v>
      </c>
      <c r="AE1124" s="22">
        <f t="shared" si="334"/>
        <v>0</v>
      </c>
      <c r="AF1124" s="22">
        <f t="shared" si="335"/>
        <v>0</v>
      </c>
      <c r="AG1124" s="22">
        <f t="shared" si="336"/>
        <v>0</v>
      </c>
      <c r="AH1124" s="22">
        <f t="shared" si="337"/>
        <v>0</v>
      </c>
      <c r="AI1124" s="43" t="str">
        <f t="shared" si="338"/>
        <v>n/a</v>
      </c>
      <c r="AJ1124" s="167" t="str">
        <f t="shared" si="321"/>
        <v>2019-20 Summer</v>
      </c>
      <c r="AK1124" s="167" t="str">
        <f t="shared" si="322"/>
        <v>2018-19 Winter</v>
      </c>
      <c r="AL1124" s="127">
        <v>0</v>
      </c>
    </row>
    <row r="1125" spans="1:38">
      <c r="A1125" s="46">
        <v>43469</v>
      </c>
      <c r="B1125" s="13" t="str">
        <f t="shared" si="323"/>
        <v>Jan</v>
      </c>
      <c r="C1125" s="184"/>
      <c r="D1125" s="184"/>
      <c r="E1125" s="184"/>
      <c r="F1125" s="184"/>
      <c r="G1125" s="184"/>
      <c r="H1125" s="184"/>
      <c r="I1125" s="12">
        <f>VLOOKUP($B1125,'Gas wholesale lookups'!$A$4:$L$15,'Inputs - Gas wholesale index'!I$2,FALSE)</f>
        <v>208526.18181818182</v>
      </c>
      <c r="J1125" s="12">
        <f>VLOOKUP($B1125,'Gas wholesale lookups'!$A$4:$L$15,'Inputs - Gas wholesale index'!J$2,FALSE)</f>
        <v>166168.27272727274</v>
      </c>
      <c r="K1125" s="12">
        <f>VLOOKUP($B1125,'Gas wholesale lookups'!$A$4:$L$15,'Inputs - Gas wholesale index'!K$2,FALSE)</f>
        <v>291847.5</v>
      </c>
      <c r="L1125" s="12">
        <f>VLOOKUP($B1125,'Gas wholesale lookups'!$A$4:$L$15,'Inputs - Gas wholesale index'!L$2,FALSE)</f>
        <v>332991.45454545453</v>
      </c>
      <c r="M1125" s="12">
        <f>VLOOKUP($B1125,'Gas wholesale lookups'!$A$4:$L$15,'Inputs - Gas wholesale index'!M$2,FALSE)</f>
        <v>208526.18181818182</v>
      </c>
      <c r="N1125" s="12">
        <f>VLOOKUP($B1125,'Gas wholesale lookups'!$A$4:$L$15,'Inputs - Gas wholesale index'!N$2,FALSE)</f>
        <v>166168.27272727274</v>
      </c>
      <c r="O1125" s="37">
        <f>VLOOKUP($B1125,'Gas wholesale lookups'!$A$4:$R$15,'Inputs - Gas wholesale index'!O$2,FALSE)</f>
        <v>1</v>
      </c>
      <c r="P1125" s="37">
        <f>VLOOKUP($B1125,'Gas wholesale lookups'!$A$4:$R$15,'Inputs - Gas wholesale index'!P$2,FALSE)</f>
        <v>1</v>
      </c>
      <c r="Q1125" s="37">
        <f>VLOOKUP($B1125,'Gas wholesale lookups'!$A$4:$R$15,'Inputs - Gas wholesale index'!Q$2,FALSE)</f>
        <v>1</v>
      </c>
      <c r="R1125" s="37">
        <f>VLOOKUP($B1125,'Gas wholesale lookups'!$A$4:$R$15,'Inputs - Gas wholesale index'!R$2,FALSE)</f>
        <v>1</v>
      </c>
      <c r="S1125" s="37">
        <f>VLOOKUP($B1125,'Gas wholesale lookups'!$A$4:$R$15,'Inputs - Gas wholesale index'!S$2,FALSE)</f>
        <v>0</v>
      </c>
      <c r="T1125" s="37">
        <f>VLOOKUP($B1125,'Gas wholesale lookups'!$A$4:$R$15,'Inputs - Gas wholesale index'!T$2,FALSE)</f>
        <v>0</v>
      </c>
      <c r="U1125" s="12">
        <f t="shared" si="324"/>
        <v>208526.18181818182</v>
      </c>
      <c r="V1125" s="12">
        <f t="shared" si="325"/>
        <v>166168.27272727274</v>
      </c>
      <c r="W1125" s="12">
        <f t="shared" si="326"/>
        <v>291847.5</v>
      </c>
      <c r="X1125" s="12">
        <f t="shared" si="327"/>
        <v>332991.45454545453</v>
      </c>
      <c r="Y1125" s="12">
        <f t="shared" si="328"/>
        <v>0</v>
      </c>
      <c r="Z1125" s="12">
        <f t="shared" si="329"/>
        <v>0</v>
      </c>
      <c r="AA1125" s="12">
        <f t="shared" si="330"/>
        <v>999533.40909090918</v>
      </c>
      <c r="AB1125" s="22">
        <f t="shared" si="331"/>
        <v>0</v>
      </c>
      <c r="AC1125" s="22">
        <f t="shared" si="332"/>
        <v>0</v>
      </c>
      <c r="AD1125" s="22">
        <f t="shared" si="333"/>
        <v>0</v>
      </c>
      <c r="AE1125" s="22">
        <f t="shared" si="334"/>
        <v>0</v>
      </c>
      <c r="AF1125" s="22">
        <f t="shared" si="335"/>
        <v>0</v>
      </c>
      <c r="AG1125" s="22">
        <f t="shared" si="336"/>
        <v>0</v>
      </c>
      <c r="AH1125" s="22">
        <f t="shared" si="337"/>
        <v>0</v>
      </c>
      <c r="AI1125" s="43" t="str">
        <f t="shared" si="338"/>
        <v>n/a</v>
      </c>
      <c r="AJ1125" s="167" t="str">
        <f t="shared" si="321"/>
        <v>2019-20 Summer</v>
      </c>
      <c r="AK1125" s="167" t="str">
        <f t="shared" si="322"/>
        <v>2018-19 Winter</v>
      </c>
      <c r="AL1125" s="127">
        <v>0</v>
      </c>
    </row>
    <row r="1126" spans="1:38">
      <c r="A1126" s="46">
        <v>43472</v>
      </c>
      <c r="B1126" s="13" t="str">
        <f t="shared" si="323"/>
        <v>Jan</v>
      </c>
      <c r="C1126" s="184"/>
      <c r="D1126" s="184"/>
      <c r="E1126" s="184"/>
      <c r="F1126" s="184"/>
      <c r="G1126" s="184"/>
      <c r="H1126" s="184"/>
      <c r="I1126" s="12">
        <f>VLOOKUP($B1126,'Gas wholesale lookups'!$A$4:$L$15,'Inputs - Gas wholesale index'!I$2,FALSE)</f>
        <v>208526.18181818182</v>
      </c>
      <c r="J1126" s="12">
        <f>VLOOKUP($B1126,'Gas wholesale lookups'!$A$4:$L$15,'Inputs - Gas wholesale index'!J$2,FALSE)</f>
        <v>166168.27272727274</v>
      </c>
      <c r="K1126" s="12">
        <f>VLOOKUP($B1126,'Gas wholesale lookups'!$A$4:$L$15,'Inputs - Gas wholesale index'!K$2,FALSE)</f>
        <v>291847.5</v>
      </c>
      <c r="L1126" s="12">
        <f>VLOOKUP($B1126,'Gas wholesale lookups'!$A$4:$L$15,'Inputs - Gas wholesale index'!L$2,FALSE)</f>
        <v>332991.45454545453</v>
      </c>
      <c r="M1126" s="12">
        <f>VLOOKUP($B1126,'Gas wholesale lookups'!$A$4:$L$15,'Inputs - Gas wholesale index'!M$2,FALSE)</f>
        <v>208526.18181818182</v>
      </c>
      <c r="N1126" s="12">
        <f>VLOOKUP($B1126,'Gas wholesale lookups'!$A$4:$L$15,'Inputs - Gas wholesale index'!N$2,FALSE)</f>
        <v>166168.27272727274</v>
      </c>
      <c r="O1126" s="37">
        <f>VLOOKUP($B1126,'Gas wholesale lookups'!$A$4:$R$15,'Inputs - Gas wholesale index'!O$2,FALSE)</f>
        <v>1</v>
      </c>
      <c r="P1126" s="37">
        <f>VLOOKUP($B1126,'Gas wholesale lookups'!$A$4:$R$15,'Inputs - Gas wholesale index'!P$2,FALSE)</f>
        <v>1</v>
      </c>
      <c r="Q1126" s="37">
        <f>VLOOKUP($B1126,'Gas wholesale lookups'!$A$4:$R$15,'Inputs - Gas wholesale index'!Q$2,FALSE)</f>
        <v>1</v>
      </c>
      <c r="R1126" s="37">
        <f>VLOOKUP($B1126,'Gas wholesale lookups'!$A$4:$R$15,'Inputs - Gas wholesale index'!R$2,FALSE)</f>
        <v>1</v>
      </c>
      <c r="S1126" s="37">
        <f>VLOOKUP($B1126,'Gas wholesale lookups'!$A$4:$R$15,'Inputs - Gas wholesale index'!S$2,FALSE)</f>
        <v>0</v>
      </c>
      <c r="T1126" s="37">
        <f>VLOOKUP($B1126,'Gas wholesale lookups'!$A$4:$R$15,'Inputs - Gas wholesale index'!T$2,FALSE)</f>
        <v>0</v>
      </c>
      <c r="U1126" s="12">
        <f t="shared" si="324"/>
        <v>208526.18181818182</v>
      </c>
      <c r="V1126" s="12">
        <f t="shared" si="325"/>
        <v>166168.27272727274</v>
      </c>
      <c r="W1126" s="12">
        <f t="shared" si="326"/>
        <v>291847.5</v>
      </c>
      <c r="X1126" s="12">
        <f t="shared" si="327"/>
        <v>332991.45454545453</v>
      </c>
      <c r="Y1126" s="12">
        <f t="shared" si="328"/>
        <v>0</v>
      </c>
      <c r="Z1126" s="12">
        <f t="shared" si="329"/>
        <v>0</v>
      </c>
      <c r="AA1126" s="12">
        <f t="shared" si="330"/>
        <v>999533.40909090918</v>
      </c>
      <c r="AB1126" s="22">
        <f t="shared" si="331"/>
        <v>0</v>
      </c>
      <c r="AC1126" s="22">
        <f t="shared" si="332"/>
        <v>0</v>
      </c>
      <c r="AD1126" s="22">
        <f t="shared" si="333"/>
        <v>0</v>
      </c>
      <c r="AE1126" s="22">
        <f t="shared" si="334"/>
        <v>0</v>
      </c>
      <c r="AF1126" s="22">
        <f t="shared" si="335"/>
        <v>0</v>
      </c>
      <c r="AG1126" s="22">
        <f t="shared" si="336"/>
        <v>0</v>
      </c>
      <c r="AH1126" s="22">
        <f t="shared" si="337"/>
        <v>0</v>
      </c>
      <c r="AI1126" s="43" t="str">
        <f t="shared" si="338"/>
        <v>n/a</v>
      </c>
      <c r="AJ1126" s="167" t="str">
        <f t="shared" si="321"/>
        <v>2019-20 Summer</v>
      </c>
      <c r="AK1126" s="167" t="str">
        <f t="shared" si="322"/>
        <v>2018-19 Winter</v>
      </c>
      <c r="AL1126" s="127">
        <v>0</v>
      </c>
    </row>
    <row r="1127" spans="1:38">
      <c r="A1127" s="46">
        <v>43473</v>
      </c>
      <c r="B1127" s="13" t="str">
        <f t="shared" si="323"/>
        <v>Jan</v>
      </c>
      <c r="C1127" s="184"/>
      <c r="D1127" s="184"/>
      <c r="E1127" s="184"/>
      <c r="F1127" s="184"/>
      <c r="G1127" s="184"/>
      <c r="H1127" s="184"/>
      <c r="I1127" s="12">
        <f>VLOOKUP($B1127,'Gas wholesale lookups'!$A$4:$L$15,'Inputs - Gas wholesale index'!I$2,FALSE)</f>
        <v>208526.18181818182</v>
      </c>
      <c r="J1127" s="12">
        <f>VLOOKUP($B1127,'Gas wholesale lookups'!$A$4:$L$15,'Inputs - Gas wholesale index'!J$2,FALSE)</f>
        <v>166168.27272727274</v>
      </c>
      <c r="K1127" s="12">
        <f>VLOOKUP($B1127,'Gas wholesale lookups'!$A$4:$L$15,'Inputs - Gas wholesale index'!K$2,FALSE)</f>
        <v>291847.5</v>
      </c>
      <c r="L1127" s="12">
        <f>VLOOKUP($B1127,'Gas wholesale lookups'!$A$4:$L$15,'Inputs - Gas wholesale index'!L$2,FALSE)</f>
        <v>332991.45454545453</v>
      </c>
      <c r="M1127" s="12">
        <f>VLOOKUP($B1127,'Gas wholesale lookups'!$A$4:$L$15,'Inputs - Gas wholesale index'!M$2,FALSE)</f>
        <v>208526.18181818182</v>
      </c>
      <c r="N1127" s="12">
        <f>VLOOKUP($B1127,'Gas wholesale lookups'!$A$4:$L$15,'Inputs - Gas wholesale index'!N$2,FALSE)</f>
        <v>166168.27272727274</v>
      </c>
      <c r="O1127" s="37">
        <f>VLOOKUP($B1127,'Gas wholesale lookups'!$A$4:$R$15,'Inputs - Gas wholesale index'!O$2,FALSE)</f>
        <v>1</v>
      </c>
      <c r="P1127" s="37">
        <f>VLOOKUP($B1127,'Gas wholesale lookups'!$A$4:$R$15,'Inputs - Gas wholesale index'!P$2,FALSE)</f>
        <v>1</v>
      </c>
      <c r="Q1127" s="37">
        <f>VLOOKUP($B1127,'Gas wholesale lookups'!$A$4:$R$15,'Inputs - Gas wholesale index'!Q$2,FALSE)</f>
        <v>1</v>
      </c>
      <c r="R1127" s="37">
        <f>VLOOKUP($B1127,'Gas wholesale lookups'!$A$4:$R$15,'Inputs - Gas wholesale index'!R$2,FALSE)</f>
        <v>1</v>
      </c>
      <c r="S1127" s="37">
        <f>VLOOKUP($B1127,'Gas wholesale lookups'!$A$4:$R$15,'Inputs - Gas wholesale index'!S$2,FALSE)</f>
        <v>0</v>
      </c>
      <c r="T1127" s="37">
        <f>VLOOKUP($B1127,'Gas wholesale lookups'!$A$4:$R$15,'Inputs - Gas wholesale index'!T$2,FALSE)</f>
        <v>0</v>
      </c>
      <c r="U1127" s="12">
        <f t="shared" si="324"/>
        <v>208526.18181818182</v>
      </c>
      <c r="V1127" s="12">
        <f t="shared" si="325"/>
        <v>166168.27272727274</v>
      </c>
      <c r="W1127" s="12">
        <f t="shared" si="326"/>
        <v>291847.5</v>
      </c>
      <c r="X1127" s="12">
        <f t="shared" si="327"/>
        <v>332991.45454545453</v>
      </c>
      <c r="Y1127" s="12">
        <f t="shared" si="328"/>
        <v>0</v>
      </c>
      <c r="Z1127" s="12">
        <f t="shared" si="329"/>
        <v>0</v>
      </c>
      <c r="AA1127" s="12">
        <f t="shared" si="330"/>
        <v>999533.40909090918</v>
      </c>
      <c r="AB1127" s="22">
        <f t="shared" si="331"/>
        <v>0</v>
      </c>
      <c r="AC1127" s="22">
        <f t="shared" si="332"/>
        <v>0</v>
      </c>
      <c r="AD1127" s="22">
        <f t="shared" si="333"/>
        <v>0</v>
      </c>
      <c r="AE1127" s="22">
        <f t="shared" si="334"/>
        <v>0</v>
      </c>
      <c r="AF1127" s="22">
        <f t="shared" si="335"/>
        <v>0</v>
      </c>
      <c r="AG1127" s="22">
        <f t="shared" si="336"/>
        <v>0</v>
      </c>
      <c r="AH1127" s="22">
        <f t="shared" si="337"/>
        <v>0</v>
      </c>
      <c r="AI1127" s="43" t="str">
        <f t="shared" si="338"/>
        <v>n/a</v>
      </c>
      <c r="AJ1127" s="167" t="str">
        <f t="shared" si="321"/>
        <v>2019-20 Summer</v>
      </c>
      <c r="AK1127" s="167" t="str">
        <f t="shared" si="322"/>
        <v>2018-19 Winter</v>
      </c>
      <c r="AL1127" s="127">
        <v>0</v>
      </c>
    </row>
    <row r="1128" spans="1:38">
      <c r="A1128" s="46">
        <v>43474</v>
      </c>
      <c r="B1128" s="13" t="str">
        <f t="shared" si="323"/>
        <v>Jan</v>
      </c>
      <c r="C1128" s="184"/>
      <c r="D1128" s="184"/>
      <c r="E1128" s="184"/>
      <c r="F1128" s="184"/>
      <c r="G1128" s="184"/>
      <c r="H1128" s="184"/>
      <c r="I1128" s="12">
        <f>VLOOKUP($B1128,'Gas wholesale lookups'!$A$4:$L$15,'Inputs - Gas wholesale index'!I$2,FALSE)</f>
        <v>208526.18181818182</v>
      </c>
      <c r="J1128" s="12">
        <f>VLOOKUP($B1128,'Gas wholesale lookups'!$A$4:$L$15,'Inputs - Gas wholesale index'!J$2,FALSE)</f>
        <v>166168.27272727274</v>
      </c>
      <c r="K1128" s="12">
        <f>VLOOKUP($B1128,'Gas wholesale lookups'!$A$4:$L$15,'Inputs - Gas wholesale index'!K$2,FALSE)</f>
        <v>291847.5</v>
      </c>
      <c r="L1128" s="12">
        <f>VLOOKUP($B1128,'Gas wholesale lookups'!$A$4:$L$15,'Inputs - Gas wholesale index'!L$2,FALSE)</f>
        <v>332991.45454545453</v>
      </c>
      <c r="M1128" s="12">
        <f>VLOOKUP($B1128,'Gas wholesale lookups'!$A$4:$L$15,'Inputs - Gas wholesale index'!M$2,FALSE)</f>
        <v>208526.18181818182</v>
      </c>
      <c r="N1128" s="12">
        <f>VLOOKUP($B1128,'Gas wholesale lookups'!$A$4:$L$15,'Inputs - Gas wholesale index'!N$2,FALSE)</f>
        <v>166168.27272727274</v>
      </c>
      <c r="O1128" s="37">
        <f>VLOOKUP($B1128,'Gas wholesale lookups'!$A$4:$R$15,'Inputs - Gas wholesale index'!O$2,FALSE)</f>
        <v>1</v>
      </c>
      <c r="P1128" s="37">
        <f>VLOOKUP($B1128,'Gas wholesale lookups'!$A$4:$R$15,'Inputs - Gas wholesale index'!P$2,FALSE)</f>
        <v>1</v>
      </c>
      <c r="Q1128" s="37">
        <f>VLOOKUP($B1128,'Gas wholesale lookups'!$A$4:$R$15,'Inputs - Gas wholesale index'!Q$2,FALSE)</f>
        <v>1</v>
      </c>
      <c r="R1128" s="37">
        <f>VLOOKUP($B1128,'Gas wholesale lookups'!$A$4:$R$15,'Inputs - Gas wholesale index'!R$2,FALSE)</f>
        <v>1</v>
      </c>
      <c r="S1128" s="37">
        <f>VLOOKUP($B1128,'Gas wholesale lookups'!$A$4:$R$15,'Inputs - Gas wholesale index'!S$2,FALSE)</f>
        <v>0</v>
      </c>
      <c r="T1128" s="37">
        <f>VLOOKUP($B1128,'Gas wholesale lookups'!$A$4:$R$15,'Inputs - Gas wholesale index'!T$2,FALSE)</f>
        <v>0</v>
      </c>
      <c r="U1128" s="12">
        <f t="shared" si="324"/>
        <v>208526.18181818182</v>
      </c>
      <c r="V1128" s="12">
        <f t="shared" si="325"/>
        <v>166168.27272727274</v>
      </c>
      <c r="W1128" s="12">
        <f t="shared" si="326"/>
        <v>291847.5</v>
      </c>
      <c r="X1128" s="12">
        <f t="shared" si="327"/>
        <v>332991.45454545453</v>
      </c>
      <c r="Y1128" s="12">
        <f t="shared" si="328"/>
        <v>0</v>
      </c>
      <c r="Z1128" s="12">
        <f t="shared" si="329"/>
        <v>0</v>
      </c>
      <c r="AA1128" s="12">
        <f t="shared" si="330"/>
        <v>999533.40909090918</v>
      </c>
      <c r="AB1128" s="22">
        <f t="shared" si="331"/>
        <v>0</v>
      </c>
      <c r="AC1128" s="22">
        <f t="shared" si="332"/>
        <v>0</v>
      </c>
      <c r="AD1128" s="22">
        <f t="shared" si="333"/>
        <v>0</v>
      </c>
      <c r="AE1128" s="22">
        <f t="shared" si="334"/>
        <v>0</v>
      </c>
      <c r="AF1128" s="22">
        <f t="shared" si="335"/>
        <v>0</v>
      </c>
      <c r="AG1128" s="22">
        <f t="shared" si="336"/>
        <v>0</v>
      </c>
      <c r="AH1128" s="22">
        <f t="shared" si="337"/>
        <v>0</v>
      </c>
      <c r="AI1128" s="43" t="str">
        <f t="shared" si="338"/>
        <v>n/a</v>
      </c>
      <c r="AJ1128" s="167" t="str">
        <f t="shared" si="321"/>
        <v>2019-20 Summer</v>
      </c>
      <c r="AK1128" s="167" t="str">
        <f t="shared" si="322"/>
        <v>2018-19 Winter</v>
      </c>
      <c r="AL1128" s="127">
        <v>0</v>
      </c>
    </row>
    <row r="1129" spans="1:38">
      <c r="A1129" s="46">
        <v>43475</v>
      </c>
      <c r="B1129" s="13" t="str">
        <f t="shared" si="323"/>
        <v>Jan</v>
      </c>
      <c r="C1129" s="184"/>
      <c r="D1129" s="184"/>
      <c r="E1129" s="184"/>
      <c r="F1129" s="184"/>
      <c r="G1129" s="184"/>
      <c r="H1129" s="184"/>
      <c r="I1129" s="12">
        <f>VLOOKUP($B1129,'Gas wholesale lookups'!$A$4:$L$15,'Inputs - Gas wholesale index'!I$2,FALSE)</f>
        <v>208526.18181818182</v>
      </c>
      <c r="J1129" s="12">
        <f>VLOOKUP($B1129,'Gas wholesale lookups'!$A$4:$L$15,'Inputs - Gas wholesale index'!J$2,FALSE)</f>
        <v>166168.27272727274</v>
      </c>
      <c r="K1129" s="12">
        <f>VLOOKUP($B1129,'Gas wholesale lookups'!$A$4:$L$15,'Inputs - Gas wholesale index'!K$2,FALSE)</f>
        <v>291847.5</v>
      </c>
      <c r="L1129" s="12">
        <f>VLOOKUP($B1129,'Gas wholesale lookups'!$A$4:$L$15,'Inputs - Gas wholesale index'!L$2,FALSE)</f>
        <v>332991.45454545453</v>
      </c>
      <c r="M1129" s="12">
        <f>VLOOKUP($B1129,'Gas wholesale lookups'!$A$4:$L$15,'Inputs - Gas wholesale index'!M$2,FALSE)</f>
        <v>208526.18181818182</v>
      </c>
      <c r="N1129" s="12">
        <f>VLOOKUP($B1129,'Gas wholesale lookups'!$A$4:$L$15,'Inputs - Gas wholesale index'!N$2,FALSE)</f>
        <v>166168.27272727274</v>
      </c>
      <c r="O1129" s="37">
        <f>VLOOKUP($B1129,'Gas wholesale lookups'!$A$4:$R$15,'Inputs - Gas wholesale index'!O$2,FALSE)</f>
        <v>1</v>
      </c>
      <c r="P1129" s="37">
        <f>VLOOKUP($B1129,'Gas wholesale lookups'!$A$4:$R$15,'Inputs - Gas wholesale index'!P$2,FALSE)</f>
        <v>1</v>
      </c>
      <c r="Q1129" s="37">
        <f>VLOOKUP($B1129,'Gas wholesale lookups'!$A$4:$R$15,'Inputs - Gas wholesale index'!Q$2,FALSE)</f>
        <v>1</v>
      </c>
      <c r="R1129" s="37">
        <f>VLOOKUP($B1129,'Gas wholesale lookups'!$A$4:$R$15,'Inputs - Gas wholesale index'!R$2,FALSE)</f>
        <v>1</v>
      </c>
      <c r="S1129" s="37">
        <f>VLOOKUP($B1129,'Gas wholesale lookups'!$A$4:$R$15,'Inputs - Gas wholesale index'!S$2,FALSE)</f>
        <v>0</v>
      </c>
      <c r="T1129" s="37">
        <f>VLOOKUP($B1129,'Gas wholesale lookups'!$A$4:$R$15,'Inputs - Gas wholesale index'!T$2,FALSE)</f>
        <v>0</v>
      </c>
      <c r="U1129" s="12">
        <f t="shared" si="324"/>
        <v>208526.18181818182</v>
      </c>
      <c r="V1129" s="12">
        <f t="shared" si="325"/>
        <v>166168.27272727274</v>
      </c>
      <c r="W1129" s="12">
        <f t="shared" si="326"/>
        <v>291847.5</v>
      </c>
      <c r="X1129" s="12">
        <f t="shared" si="327"/>
        <v>332991.45454545453</v>
      </c>
      <c r="Y1129" s="12">
        <f t="shared" si="328"/>
        <v>0</v>
      </c>
      <c r="Z1129" s="12">
        <f t="shared" si="329"/>
        <v>0</v>
      </c>
      <c r="AA1129" s="12">
        <f t="shared" si="330"/>
        <v>999533.40909090918</v>
      </c>
      <c r="AB1129" s="22">
        <f t="shared" si="331"/>
        <v>0</v>
      </c>
      <c r="AC1129" s="22">
        <f t="shared" si="332"/>
        <v>0</v>
      </c>
      <c r="AD1129" s="22">
        <f t="shared" si="333"/>
        <v>0</v>
      </c>
      <c r="AE1129" s="22">
        <f t="shared" si="334"/>
        <v>0</v>
      </c>
      <c r="AF1129" s="22">
        <f t="shared" si="335"/>
        <v>0</v>
      </c>
      <c r="AG1129" s="22">
        <f t="shared" si="336"/>
        <v>0</v>
      </c>
      <c r="AH1129" s="22">
        <f t="shared" si="337"/>
        <v>0</v>
      </c>
      <c r="AI1129" s="43" t="str">
        <f t="shared" si="338"/>
        <v>n/a</v>
      </c>
      <c r="AJ1129" s="167" t="str">
        <f t="shared" si="321"/>
        <v>2019-20 Summer</v>
      </c>
      <c r="AK1129" s="167" t="str">
        <f t="shared" si="322"/>
        <v>2018-19 Winter</v>
      </c>
      <c r="AL1129" s="127">
        <v>0</v>
      </c>
    </row>
    <row r="1130" spans="1:38">
      <c r="A1130" s="46">
        <v>43476</v>
      </c>
      <c r="B1130" s="13" t="str">
        <f t="shared" si="323"/>
        <v>Jan</v>
      </c>
      <c r="C1130" s="184"/>
      <c r="D1130" s="184"/>
      <c r="E1130" s="184"/>
      <c r="F1130" s="184"/>
      <c r="G1130" s="184"/>
      <c r="H1130" s="184"/>
      <c r="I1130" s="12">
        <f>VLOOKUP($B1130,'Gas wholesale lookups'!$A$4:$L$15,'Inputs - Gas wholesale index'!I$2,FALSE)</f>
        <v>208526.18181818182</v>
      </c>
      <c r="J1130" s="12">
        <f>VLOOKUP($B1130,'Gas wholesale lookups'!$A$4:$L$15,'Inputs - Gas wholesale index'!J$2,FALSE)</f>
        <v>166168.27272727274</v>
      </c>
      <c r="K1130" s="12">
        <f>VLOOKUP($B1130,'Gas wholesale lookups'!$A$4:$L$15,'Inputs - Gas wholesale index'!K$2,FALSE)</f>
        <v>291847.5</v>
      </c>
      <c r="L1130" s="12">
        <f>VLOOKUP($B1130,'Gas wholesale lookups'!$A$4:$L$15,'Inputs - Gas wholesale index'!L$2,FALSE)</f>
        <v>332991.45454545453</v>
      </c>
      <c r="M1130" s="12">
        <f>VLOOKUP($B1130,'Gas wholesale lookups'!$A$4:$L$15,'Inputs - Gas wholesale index'!M$2,FALSE)</f>
        <v>208526.18181818182</v>
      </c>
      <c r="N1130" s="12">
        <f>VLOOKUP($B1130,'Gas wholesale lookups'!$A$4:$L$15,'Inputs - Gas wholesale index'!N$2,FALSE)</f>
        <v>166168.27272727274</v>
      </c>
      <c r="O1130" s="37">
        <f>VLOOKUP($B1130,'Gas wholesale lookups'!$A$4:$R$15,'Inputs - Gas wholesale index'!O$2,FALSE)</f>
        <v>1</v>
      </c>
      <c r="P1130" s="37">
        <f>VLOOKUP($B1130,'Gas wholesale lookups'!$A$4:$R$15,'Inputs - Gas wholesale index'!P$2,FALSE)</f>
        <v>1</v>
      </c>
      <c r="Q1130" s="37">
        <f>VLOOKUP($B1130,'Gas wholesale lookups'!$A$4:$R$15,'Inputs - Gas wholesale index'!Q$2,FALSE)</f>
        <v>1</v>
      </c>
      <c r="R1130" s="37">
        <f>VLOOKUP($B1130,'Gas wholesale lookups'!$A$4:$R$15,'Inputs - Gas wholesale index'!R$2,FALSE)</f>
        <v>1</v>
      </c>
      <c r="S1130" s="37">
        <f>VLOOKUP($B1130,'Gas wholesale lookups'!$A$4:$R$15,'Inputs - Gas wholesale index'!S$2,FALSE)</f>
        <v>0</v>
      </c>
      <c r="T1130" s="37">
        <f>VLOOKUP($B1130,'Gas wholesale lookups'!$A$4:$R$15,'Inputs - Gas wholesale index'!T$2,FALSE)</f>
        <v>0</v>
      </c>
      <c r="U1130" s="12">
        <f t="shared" si="324"/>
        <v>208526.18181818182</v>
      </c>
      <c r="V1130" s="12">
        <f t="shared" si="325"/>
        <v>166168.27272727274</v>
      </c>
      <c r="W1130" s="12">
        <f t="shared" si="326"/>
        <v>291847.5</v>
      </c>
      <c r="X1130" s="12">
        <f t="shared" si="327"/>
        <v>332991.45454545453</v>
      </c>
      <c r="Y1130" s="12">
        <f t="shared" si="328"/>
        <v>0</v>
      </c>
      <c r="Z1130" s="12">
        <f t="shared" si="329"/>
        <v>0</v>
      </c>
      <c r="AA1130" s="12">
        <f t="shared" si="330"/>
        <v>999533.40909090918</v>
      </c>
      <c r="AB1130" s="22">
        <f t="shared" si="331"/>
        <v>0</v>
      </c>
      <c r="AC1130" s="22">
        <f t="shared" si="332"/>
        <v>0</v>
      </c>
      <c r="AD1130" s="22">
        <f t="shared" si="333"/>
        <v>0</v>
      </c>
      <c r="AE1130" s="22">
        <f t="shared" si="334"/>
        <v>0</v>
      </c>
      <c r="AF1130" s="22">
        <f t="shared" si="335"/>
        <v>0</v>
      </c>
      <c r="AG1130" s="22">
        <f t="shared" si="336"/>
        <v>0</v>
      </c>
      <c r="AH1130" s="22">
        <f t="shared" si="337"/>
        <v>0</v>
      </c>
      <c r="AI1130" s="43" t="str">
        <f t="shared" si="338"/>
        <v>n/a</v>
      </c>
      <c r="AJ1130" s="167" t="str">
        <f t="shared" si="321"/>
        <v>2019-20 Summer</v>
      </c>
      <c r="AK1130" s="167" t="str">
        <f t="shared" si="322"/>
        <v>2018-19 Winter</v>
      </c>
      <c r="AL1130" s="127">
        <v>0</v>
      </c>
    </row>
    <row r="1131" spans="1:38">
      <c r="A1131" s="46">
        <v>43479</v>
      </c>
      <c r="B1131" s="13" t="str">
        <f t="shared" si="323"/>
        <v>Jan</v>
      </c>
      <c r="C1131" s="184"/>
      <c r="D1131" s="184"/>
      <c r="E1131" s="184"/>
      <c r="F1131" s="184"/>
      <c r="G1131" s="184"/>
      <c r="H1131" s="184"/>
      <c r="I1131" s="12">
        <f>VLOOKUP($B1131,'Gas wholesale lookups'!$A$4:$L$15,'Inputs - Gas wholesale index'!I$2,FALSE)</f>
        <v>208526.18181818182</v>
      </c>
      <c r="J1131" s="12">
        <f>VLOOKUP($B1131,'Gas wholesale lookups'!$A$4:$L$15,'Inputs - Gas wholesale index'!J$2,FALSE)</f>
        <v>166168.27272727274</v>
      </c>
      <c r="K1131" s="12">
        <f>VLOOKUP($B1131,'Gas wholesale lookups'!$A$4:$L$15,'Inputs - Gas wholesale index'!K$2,FALSE)</f>
        <v>291847.5</v>
      </c>
      <c r="L1131" s="12">
        <f>VLOOKUP($B1131,'Gas wholesale lookups'!$A$4:$L$15,'Inputs - Gas wholesale index'!L$2,FALSE)</f>
        <v>332991.45454545453</v>
      </c>
      <c r="M1131" s="12">
        <f>VLOOKUP($B1131,'Gas wholesale lookups'!$A$4:$L$15,'Inputs - Gas wholesale index'!M$2,FALSE)</f>
        <v>208526.18181818182</v>
      </c>
      <c r="N1131" s="12">
        <f>VLOOKUP($B1131,'Gas wholesale lookups'!$A$4:$L$15,'Inputs - Gas wholesale index'!N$2,FALSE)</f>
        <v>166168.27272727274</v>
      </c>
      <c r="O1131" s="37">
        <f>VLOOKUP($B1131,'Gas wholesale lookups'!$A$4:$R$15,'Inputs - Gas wholesale index'!O$2,FALSE)</f>
        <v>1</v>
      </c>
      <c r="P1131" s="37">
        <f>VLOOKUP($B1131,'Gas wholesale lookups'!$A$4:$R$15,'Inputs - Gas wholesale index'!P$2,FALSE)</f>
        <v>1</v>
      </c>
      <c r="Q1131" s="37">
        <f>VLOOKUP($B1131,'Gas wholesale lookups'!$A$4:$R$15,'Inputs - Gas wholesale index'!Q$2,FALSE)</f>
        <v>1</v>
      </c>
      <c r="R1131" s="37">
        <f>VLOOKUP($B1131,'Gas wholesale lookups'!$A$4:$R$15,'Inputs - Gas wholesale index'!R$2,FALSE)</f>
        <v>1</v>
      </c>
      <c r="S1131" s="37">
        <f>VLOOKUP($B1131,'Gas wholesale lookups'!$A$4:$R$15,'Inputs - Gas wholesale index'!S$2,FALSE)</f>
        <v>0</v>
      </c>
      <c r="T1131" s="37">
        <f>VLOOKUP($B1131,'Gas wholesale lookups'!$A$4:$R$15,'Inputs - Gas wholesale index'!T$2,FALSE)</f>
        <v>0</v>
      </c>
      <c r="U1131" s="12">
        <f t="shared" si="324"/>
        <v>208526.18181818182</v>
      </c>
      <c r="V1131" s="12">
        <f t="shared" si="325"/>
        <v>166168.27272727274</v>
      </c>
      <c r="W1131" s="12">
        <f t="shared" si="326"/>
        <v>291847.5</v>
      </c>
      <c r="X1131" s="12">
        <f t="shared" si="327"/>
        <v>332991.45454545453</v>
      </c>
      <c r="Y1131" s="12">
        <f t="shared" si="328"/>
        <v>0</v>
      </c>
      <c r="Z1131" s="12">
        <f t="shared" si="329"/>
        <v>0</v>
      </c>
      <c r="AA1131" s="12">
        <f t="shared" si="330"/>
        <v>999533.40909090918</v>
      </c>
      <c r="AB1131" s="22">
        <f t="shared" si="331"/>
        <v>0</v>
      </c>
      <c r="AC1131" s="22">
        <f t="shared" si="332"/>
        <v>0</v>
      </c>
      <c r="AD1131" s="22">
        <f t="shared" si="333"/>
        <v>0</v>
      </c>
      <c r="AE1131" s="22">
        <f t="shared" si="334"/>
        <v>0</v>
      </c>
      <c r="AF1131" s="22">
        <f t="shared" si="335"/>
        <v>0</v>
      </c>
      <c r="AG1131" s="22">
        <f t="shared" si="336"/>
        <v>0</v>
      </c>
      <c r="AH1131" s="22">
        <f t="shared" si="337"/>
        <v>0</v>
      </c>
      <c r="AI1131" s="43" t="str">
        <f t="shared" si="338"/>
        <v>n/a</v>
      </c>
      <c r="AJ1131" s="167" t="str">
        <f t="shared" si="321"/>
        <v>2019-20 Summer</v>
      </c>
      <c r="AK1131" s="167" t="str">
        <f t="shared" si="322"/>
        <v>2018-19 Winter</v>
      </c>
      <c r="AL1131" s="127">
        <v>0</v>
      </c>
    </row>
    <row r="1132" spans="1:38">
      <c r="A1132" s="46">
        <v>43480</v>
      </c>
      <c r="B1132" s="13" t="str">
        <f t="shared" si="323"/>
        <v>Jan</v>
      </c>
      <c r="C1132" s="184"/>
      <c r="D1132" s="184"/>
      <c r="E1132" s="184"/>
      <c r="F1132" s="184"/>
      <c r="G1132" s="184"/>
      <c r="H1132" s="184"/>
      <c r="I1132" s="12">
        <f>VLOOKUP($B1132,'Gas wholesale lookups'!$A$4:$L$15,'Inputs - Gas wholesale index'!I$2,FALSE)</f>
        <v>208526.18181818182</v>
      </c>
      <c r="J1132" s="12">
        <f>VLOOKUP($B1132,'Gas wholesale lookups'!$A$4:$L$15,'Inputs - Gas wholesale index'!J$2,FALSE)</f>
        <v>166168.27272727274</v>
      </c>
      <c r="K1132" s="12">
        <f>VLOOKUP($B1132,'Gas wholesale lookups'!$A$4:$L$15,'Inputs - Gas wholesale index'!K$2,FALSE)</f>
        <v>291847.5</v>
      </c>
      <c r="L1132" s="12">
        <f>VLOOKUP($B1132,'Gas wholesale lookups'!$A$4:$L$15,'Inputs - Gas wholesale index'!L$2,FALSE)</f>
        <v>332991.45454545453</v>
      </c>
      <c r="M1132" s="12">
        <f>VLOOKUP($B1132,'Gas wholesale lookups'!$A$4:$L$15,'Inputs - Gas wholesale index'!M$2,FALSE)</f>
        <v>208526.18181818182</v>
      </c>
      <c r="N1132" s="12">
        <f>VLOOKUP($B1132,'Gas wholesale lookups'!$A$4:$L$15,'Inputs - Gas wholesale index'!N$2,FALSE)</f>
        <v>166168.27272727274</v>
      </c>
      <c r="O1132" s="37">
        <f>VLOOKUP($B1132,'Gas wholesale lookups'!$A$4:$R$15,'Inputs - Gas wholesale index'!O$2,FALSE)</f>
        <v>1</v>
      </c>
      <c r="P1132" s="37">
        <f>VLOOKUP($B1132,'Gas wholesale lookups'!$A$4:$R$15,'Inputs - Gas wholesale index'!P$2,FALSE)</f>
        <v>1</v>
      </c>
      <c r="Q1132" s="37">
        <f>VLOOKUP($B1132,'Gas wholesale lookups'!$A$4:$R$15,'Inputs - Gas wholesale index'!Q$2,FALSE)</f>
        <v>1</v>
      </c>
      <c r="R1132" s="37">
        <f>VLOOKUP($B1132,'Gas wholesale lookups'!$A$4:$R$15,'Inputs - Gas wholesale index'!R$2,FALSE)</f>
        <v>1</v>
      </c>
      <c r="S1132" s="37">
        <f>VLOOKUP($B1132,'Gas wholesale lookups'!$A$4:$R$15,'Inputs - Gas wholesale index'!S$2,FALSE)</f>
        <v>0</v>
      </c>
      <c r="T1132" s="37">
        <f>VLOOKUP($B1132,'Gas wholesale lookups'!$A$4:$R$15,'Inputs - Gas wholesale index'!T$2,FALSE)</f>
        <v>0</v>
      </c>
      <c r="U1132" s="12">
        <f t="shared" si="324"/>
        <v>208526.18181818182</v>
      </c>
      <c r="V1132" s="12">
        <f t="shared" si="325"/>
        <v>166168.27272727274</v>
      </c>
      <c r="W1132" s="12">
        <f t="shared" si="326"/>
        <v>291847.5</v>
      </c>
      <c r="X1132" s="12">
        <f t="shared" si="327"/>
        <v>332991.45454545453</v>
      </c>
      <c r="Y1132" s="12">
        <f t="shared" si="328"/>
        <v>0</v>
      </c>
      <c r="Z1132" s="12">
        <f t="shared" si="329"/>
        <v>0</v>
      </c>
      <c r="AA1132" s="12">
        <f t="shared" si="330"/>
        <v>999533.40909090918</v>
      </c>
      <c r="AB1132" s="22">
        <f t="shared" si="331"/>
        <v>0</v>
      </c>
      <c r="AC1132" s="22">
        <f t="shared" si="332"/>
        <v>0</v>
      </c>
      <c r="AD1132" s="22">
        <f t="shared" si="333"/>
        <v>0</v>
      </c>
      <c r="AE1132" s="22">
        <f t="shared" si="334"/>
        <v>0</v>
      </c>
      <c r="AF1132" s="22">
        <f t="shared" si="335"/>
        <v>0</v>
      </c>
      <c r="AG1132" s="22">
        <f t="shared" si="336"/>
        <v>0</v>
      </c>
      <c r="AH1132" s="22">
        <f t="shared" si="337"/>
        <v>0</v>
      </c>
      <c r="AI1132" s="43" t="str">
        <f t="shared" si="338"/>
        <v>n/a</v>
      </c>
      <c r="AJ1132" s="167" t="str">
        <f t="shared" si="321"/>
        <v>2019-20 Summer</v>
      </c>
      <c r="AK1132" s="167" t="str">
        <f t="shared" si="322"/>
        <v>2018-19 Winter</v>
      </c>
      <c r="AL1132" s="127">
        <v>0</v>
      </c>
    </row>
    <row r="1133" spans="1:38">
      <c r="A1133" s="46">
        <v>43481</v>
      </c>
      <c r="B1133" s="13" t="str">
        <f t="shared" si="323"/>
        <v>Jan</v>
      </c>
      <c r="C1133" s="184"/>
      <c r="D1133" s="184"/>
      <c r="E1133" s="184"/>
      <c r="F1133" s="184"/>
      <c r="G1133" s="184"/>
      <c r="H1133" s="184"/>
      <c r="I1133" s="12">
        <f>VLOOKUP($B1133,'Gas wholesale lookups'!$A$4:$L$15,'Inputs - Gas wholesale index'!I$2,FALSE)</f>
        <v>208526.18181818182</v>
      </c>
      <c r="J1133" s="12">
        <f>VLOOKUP($B1133,'Gas wholesale lookups'!$A$4:$L$15,'Inputs - Gas wholesale index'!J$2,FALSE)</f>
        <v>166168.27272727274</v>
      </c>
      <c r="K1133" s="12">
        <f>VLOOKUP($B1133,'Gas wholesale lookups'!$A$4:$L$15,'Inputs - Gas wholesale index'!K$2,FALSE)</f>
        <v>291847.5</v>
      </c>
      <c r="L1133" s="12">
        <f>VLOOKUP($B1133,'Gas wholesale lookups'!$A$4:$L$15,'Inputs - Gas wholesale index'!L$2,FALSE)</f>
        <v>332991.45454545453</v>
      </c>
      <c r="M1133" s="12">
        <f>VLOOKUP($B1133,'Gas wholesale lookups'!$A$4:$L$15,'Inputs - Gas wholesale index'!M$2,FALSE)</f>
        <v>208526.18181818182</v>
      </c>
      <c r="N1133" s="12">
        <f>VLOOKUP($B1133,'Gas wholesale lookups'!$A$4:$L$15,'Inputs - Gas wholesale index'!N$2,FALSE)</f>
        <v>166168.27272727274</v>
      </c>
      <c r="O1133" s="37">
        <f>VLOOKUP($B1133,'Gas wholesale lookups'!$A$4:$R$15,'Inputs - Gas wholesale index'!O$2,FALSE)</f>
        <v>1</v>
      </c>
      <c r="P1133" s="37">
        <f>VLOOKUP($B1133,'Gas wholesale lookups'!$A$4:$R$15,'Inputs - Gas wholesale index'!P$2,FALSE)</f>
        <v>1</v>
      </c>
      <c r="Q1133" s="37">
        <f>VLOOKUP($B1133,'Gas wholesale lookups'!$A$4:$R$15,'Inputs - Gas wholesale index'!Q$2,FALSE)</f>
        <v>1</v>
      </c>
      <c r="R1133" s="37">
        <f>VLOOKUP($B1133,'Gas wholesale lookups'!$A$4:$R$15,'Inputs - Gas wholesale index'!R$2,FALSE)</f>
        <v>1</v>
      </c>
      <c r="S1133" s="37">
        <f>VLOOKUP($B1133,'Gas wholesale lookups'!$A$4:$R$15,'Inputs - Gas wholesale index'!S$2,FALSE)</f>
        <v>0</v>
      </c>
      <c r="T1133" s="37">
        <f>VLOOKUP($B1133,'Gas wholesale lookups'!$A$4:$R$15,'Inputs - Gas wholesale index'!T$2,FALSE)</f>
        <v>0</v>
      </c>
      <c r="U1133" s="12">
        <f t="shared" si="324"/>
        <v>208526.18181818182</v>
      </c>
      <c r="V1133" s="12">
        <f t="shared" si="325"/>
        <v>166168.27272727274</v>
      </c>
      <c r="W1133" s="12">
        <f t="shared" si="326"/>
        <v>291847.5</v>
      </c>
      <c r="X1133" s="12">
        <f t="shared" si="327"/>
        <v>332991.45454545453</v>
      </c>
      <c r="Y1133" s="12">
        <f t="shared" si="328"/>
        <v>0</v>
      </c>
      <c r="Z1133" s="12">
        <f t="shared" si="329"/>
        <v>0</v>
      </c>
      <c r="AA1133" s="12">
        <f t="shared" si="330"/>
        <v>999533.40909090918</v>
      </c>
      <c r="AB1133" s="22">
        <f t="shared" si="331"/>
        <v>0</v>
      </c>
      <c r="AC1133" s="22">
        <f t="shared" si="332"/>
        <v>0</v>
      </c>
      <c r="AD1133" s="22">
        <f t="shared" si="333"/>
        <v>0</v>
      </c>
      <c r="AE1133" s="22">
        <f t="shared" si="334"/>
        <v>0</v>
      </c>
      <c r="AF1133" s="22">
        <f t="shared" si="335"/>
        <v>0</v>
      </c>
      <c r="AG1133" s="22">
        <f t="shared" si="336"/>
        <v>0</v>
      </c>
      <c r="AH1133" s="22">
        <f t="shared" si="337"/>
        <v>0</v>
      </c>
      <c r="AI1133" s="43" t="str">
        <f t="shared" si="338"/>
        <v>n/a</v>
      </c>
      <c r="AJ1133" s="167" t="str">
        <f t="shared" si="321"/>
        <v>2019-20 Summer</v>
      </c>
      <c r="AK1133" s="167" t="str">
        <f t="shared" si="322"/>
        <v>2018-19 Winter</v>
      </c>
      <c r="AL1133" s="127">
        <v>0</v>
      </c>
    </row>
    <row r="1134" spans="1:38">
      <c r="A1134" s="46">
        <v>43482</v>
      </c>
      <c r="B1134" s="13" t="str">
        <f t="shared" si="323"/>
        <v>Jan</v>
      </c>
      <c r="C1134" s="184"/>
      <c r="D1134" s="184"/>
      <c r="E1134" s="184"/>
      <c r="F1134" s="184"/>
      <c r="G1134" s="184"/>
      <c r="H1134" s="184"/>
      <c r="I1134" s="12">
        <f>VLOOKUP($B1134,'Gas wholesale lookups'!$A$4:$L$15,'Inputs - Gas wholesale index'!I$2,FALSE)</f>
        <v>208526.18181818182</v>
      </c>
      <c r="J1134" s="12">
        <f>VLOOKUP($B1134,'Gas wholesale lookups'!$A$4:$L$15,'Inputs - Gas wholesale index'!J$2,FALSE)</f>
        <v>166168.27272727274</v>
      </c>
      <c r="K1134" s="12">
        <f>VLOOKUP($B1134,'Gas wholesale lookups'!$A$4:$L$15,'Inputs - Gas wholesale index'!K$2,FALSE)</f>
        <v>291847.5</v>
      </c>
      <c r="L1134" s="12">
        <f>VLOOKUP($B1134,'Gas wholesale lookups'!$A$4:$L$15,'Inputs - Gas wholesale index'!L$2,FALSE)</f>
        <v>332991.45454545453</v>
      </c>
      <c r="M1134" s="12">
        <f>VLOOKUP($B1134,'Gas wholesale lookups'!$A$4:$L$15,'Inputs - Gas wholesale index'!M$2,FALSE)</f>
        <v>208526.18181818182</v>
      </c>
      <c r="N1134" s="12">
        <f>VLOOKUP($B1134,'Gas wholesale lookups'!$A$4:$L$15,'Inputs - Gas wholesale index'!N$2,FALSE)</f>
        <v>166168.27272727274</v>
      </c>
      <c r="O1134" s="37">
        <f>VLOOKUP($B1134,'Gas wholesale lookups'!$A$4:$R$15,'Inputs - Gas wholesale index'!O$2,FALSE)</f>
        <v>1</v>
      </c>
      <c r="P1134" s="37">
        <f>VLOOKUP($B1134,'Gas wholesale lookups'!$A$4:$R$15,'Inputs - Gas wholesale index'!P$2,FALSE)</f>
        <v>1</v>
      </c>
      <c r="Q1134" s="37">
        <f>VLOOKUP($B1134,'Gas wholesale lookups'!$A$4:$R$15,'Inputs - Gas wholesale index'!Q$2,FALSE)</f>
        <v>1</v>
      </c>
      <c r="R1134" s="37">
        <f>VLOOKUP($B1134,'Gas wholesale lookups'!$A$4:$R$15,'Inputs - Gas wholesale index'!R$2,FALSE)</f>
        <v>1</v>
      </c>
      <c r="S1134" s="37">
        <f>VLOOKUP($B1134,'Gas wholesale lookups'!$A$4:$R$15,'Inputs - Gas wholesale index'!S$2,FALSE)</f>
        <v>0</v>
      </c>
      <c r="T1134" s="37">
        <f>VLOOKUP($B1134,'Gas wholesale lookups'!$A$4:$R$15,'Inputs - Gas wholesale index'!T$2,FALSE)</f>
        <v>0</v>
      </c>
      <c r="U1134" s="12">
        <f t="shared" si="324"/>
        <v>208526.18181818182</v>
      </c>
      <c r="V1134" s="12">
        <f t="shared" si="325"/>
        <v>166168.27272727274</v>
      </c>
      <c r="W1134" s="12">
        <f t="shared" si="326"/>
        <v>291847.5</v>
      </c>
      <c r="X1134" s="12">
        <f t="shared" si="327"/>
        <v>332991.45454545453</v>
      </c>
      <c r="Y1134" s="12">
        <f t="shared" si="328"/>
        <v>0</v>
      </c>
      <c r="Z1134" s="12">
        <f t="shared" si="329"/>
        <v>0</v>
      </c>
      <c r="AA1134" s="12">
        <f t="shared" si="330"/>
        <v>999533.40909090918</v>
      </c>
      <c r="AB1134" s="22">
        <f t="shared" si="331"/>
        <v>0</v>
      </c>
      <c r="AC1134" s="22">
        <f t="shared" si="332"/>
        <v>0</v>
      </c>
      <c r="AD1134" s="22">
        <f t="shared" si="333"/>
        <v>0</v>
      </c>
      <c r="AE1134" s="22">
        <f t="shared" si="334"/>
        <v>0</v>
      </c>
      <c r="AF1134" s="22">
        <f t="shared" si="335"/>
        <v>0</v>
      </c>
      <c r="AG1134" s="22">
        <f t="shared" si="336"/>
        <v>0</v>
      </c>
      <c r="AH1134" s="22">
        <f t="shared" si="337"/>
        <v>0</v>
      </c>
      <c r="AI1134" s="43" t="str">
        <f t="shared" si="338"/>
        <v>n/a</v>
      </c>
      <c r="AJ1134" s="167" t="str">
        <f t="shared" si="321"/>
        <v>2019-20 Summer</v>
      </c>
      <c r="AK1134" s="167" t="str">
        <f t="shared" si="322"/>
        <v>2018-19 Winter</v>
      </c>
      <c r="AL1134" s="127">
        <v>0</v>
      </c>
    </row>
    <row r="1135" spans="1:38">
      <c r="A1135" s="46">
        <v>43483</v>
      </c>
      <c r="B1135" s="13" t="str">
        <f t="shared" si="323"/>
        <v>Jan</v>
      </c>
      <c r="C1135" s="184"/>
      <c r="D1135" s="184"/>
      <c r="E1135" s="184"/>
      <c r="F1135" s="184"/>
      <c r="G1135" s="184"/>
      <c r="H1135" s="184"/>
      <c r="I1135" s="12">
        <f>VLOOKUP($B1135,'Gas wholesale lookups'!$A$4:$L$15,'Inputs - Gas wholesale index'!I$2,FALSE)</f>
        <v>208526.18181818182</v>
      </c>
      <c r="J1135" s="12">
        <f>VLOOKUP($B1135,'Gas wholesale lookups'!$A$4:$L$15,'Inputs - Gas wholesale index'!J$2,FALSE)</f>
        <v>166168.27272727274</v>
      </c>
      <c r="K1135" s="12">
        <f>VLOOKUP($B1135,'Gas wholesale lookups'!$A$4:$L$15,'Inputs - Gas wholesale index'!K$2,FALSE)</f>
        <v>291847.5</v>
      </c>
      <c r="L1135" s="12">
        <f>VLOOKUP($B1135,'Gas wholesale lookups'!$A$4:$L$15,'Inputs - Gas wholesale index'!L$2,FALSE)</f>
        <v>332991.45454545453</v>
      </c>
      <c r="M1135" s="12">
        <f>VLOOKUP($B1135,'Gas wholesale lookups'!$A$4:$L$15,'Inputs - Gas wholesale index'!M$2,FALSE)</f>
        <v>208526.18181818182</v>
      </c>
      <c r="N1135" s="12">
        <f>VLOOKUP($B1135,'Gas wholesale lookups'!$A$4:$L$15,'Inputs - Gas wholesale index'!N$2,FALSE)</f>
        <v>166168.27272727274</v>
      </c>
      <c r="O1135" s="37">
        <f>VLOOKUP($B1135,'Gas wholesale lookups'!$A$4:$R$15,'Inputs - Gas wholesale index'!O$2,FALSE)</f>
        <v>1</v>
      </c>
      <c r="P1135" s="37">
        <f>VLOOKUP($B1135,'Gas wholesale lookups'!$A$4:$R$15,'Inputs - Gas wholesale index'!P$2,FALSE)</f>
        <v>1</v>
      </c>
      <c r="Q1135" s="37">
        <f>VLOOKUP($B1135,'Gas wholesale lookups'!$A$4:$R$15,'Inputs - Gas wholesale index'!Q$2,FALSE)</f>
        <v>1</v>
      </c>
      <c r="R1135" s="37">
        <f>VLOOKUP($B1135,'Gas wholesale lookups'!$A$4:$R$15,'Inputs - Gas wholesale index'!R$2,FALSE)</f>
        <v>1</v>
      </c>
      <c r="S1135" s="37">
        <f>VLOOKUP($B1135,'Gas wholesale lookups'!$A$4:$R$15,'Inputs - Gas wholesale index'!S$2,FALSE)</f>
        <v>0</v>
      </c>
      <c r="T1135" s="37">
        <f>VLOOKUP($B1135,'Gas wholesale lookups'!$A$4:$R$15,'Inputs - Gas wholesale index'!T$2,FALSE)</f>
        <v>0</v>
      </c>
      <c r="U1135" s="12">
        <f t="shared" si="324"/>
        <v>208526.18181818182</v>
      </c>
      <c r="V1135" s="12">
        <f t="shared" si="325"/>
        <v>166168.27272727274</v>
      </c>
      <c r="W1135" s="12">
        <f t="shared" si="326"/>
        <v>291847.5</v>
      </c>
      <c r="X1135" s="12">
        <f t="shared" si="327"/>
        <v>332991.45454545453</v>
      </c>
      <c r="Y1135" s="12">
        <f t="shared" si="328"/>
        <v>0</v>
      </c>
      <c r="Z1135" s="12">
        <f t="shared" si="329"/>
        <v>0</v>
      </c>
      <c r="AA1135" s="12">
        <f t="shared" si="330"/>
        <v>999533.40909090918</v>
      </c>
      <c r="AB1135" s="22">
        <f t="shared" si="331"/>
        <v>0</v>
      </c>
      <c r="AC1135" s="22">
        <f t="shared" si="332"/>
        <v>0</v>
      </c>
      <c r="AD1135" s="22">
        <f t="shared" si="333"/>
        <v>0</v>
      </c>
      <c r="AE1135" s="22">
        <f t="shared" si="334"/>
        <v>0</v>
      </c>
      <c r="AF1135" s="22">
        <f t="shared" si="335"/>
        <v>0</v>
      </c>
      <c r="AG1135" s="22">
        <f t="shared" si="336"/>
        <v>0</v>
      </c>
      <c r="AH1135" s="22">
        <f t="shared" si="337"/>
        <v>0</v>
      </c>
      <c r="AI1135" s="43" t="str">
        <f t="shared" si="338"/>
        <v>n/a</v>
      </c>
      <c r="AJ1135" s="167" t="str">
        <f t="shared" si="321"/>
        <v>2019-20 Summer</v>
      </c>
      <c r="AK1135" s="167" t="str">
        <f t="shared" si="322"/>
        <v>2018-19 Winter</v>
      </c>
      <c r="AL1135" s="127">
        <v>0</v>
      </c>
    </row>
    <row r="1136" spans="1:38">
      <c r="A1136" s="46">
        <v>43486</v>
      </c>
      <c r="B1136" s="13" t="str">
        <f t="shared" si="323"/>
        <v>Jan</v>
      </c>
      <c r="C1136" s="184"/>
      <c r="D1136" s="184"/>
      <c r="E1136" s="184"/>
      <c r="F1136" s="184"/>
      <c r="G1136" s="184"/>
      <c r="H1136" s="184"/>
      <c r="I1136" s="12">
        <f>VLOOKUP($B1136,'Gas wholesale lookups'!$A$4:$L$15,'Inputs - Gas wholesale index'!I$2,FALSE)</f>
        <v>208526.18181818182</v>
      </c>
      <c r="J1136" s="12">
        <f>VLOOKUP($B1136,'Gas wholesale lookups'!$A$4:$L$15,'Inputs - Gas wholesale index'!J$2,FALSE)</f>
        <v>166168.27272727274</v>
      </c>
      <c r="K1136" s="12">
        <f>VLOOKUP($B1136,'Gas wholesale lookups'!$A$4:$L$15,'Inputs - Gas wholesale index'!K$2,FALSE)</f>
        <v>291847.5</v>
      </c>
      <c r="L1136" s="12">
        <f>VLOOKUP($B1136,'Gas wholesale lookups'!$A$4:$L$15,'Inputs - Gas wholesale index'!L$2,FALSE)</f>
        <v>332991.45454545453</v>
      </c>
      <c r="M1136" s="12">
        <f>VLOOKUP($B1136,'Gas wholesale lookups'!$A$4:$L$15,'Inputs - Gas wholesale index'!M$2,FALSE)</f>
        <v>208526.18181818182</v>
      </c>
      <c r="N1136" s="12">
        <f>VLOOKUP($B1136,'Gas wholesale lookups'!$A$4:$L$15,'Inputs - Gas wholesale index'!N$2,FALSE)</f>
        <v>166168.27272727274</v>
      </c>
      <c r="O1136" s="37">
        <f>VLOOKUP($B1136,'Gas wholesale lookups'!$A$4:$R$15,'Inputs - Gas wholesale index'!O$2,FALSE)</f>
        <v>1</v>
      </c>
      <c r="P1136" s="37">
        <f>VLOOKUP($B1136,'Gas wholesale lookups'!$A$4:$R$15,'Inputs - Gas wholesale index'!P$2,FALSE)</f>
        <v>1</v>
      </c>
      <c r="Q1136" s="37">
        <f>VLOOKUP($B1136,'Gas wholesale lookups'!$A$4:$R$15,'Inputs - Gas wholesale index'!Q$2,FALSE)</f>
        <v>1</v>
      </c>
      <c r="R1136" s="37">
        <f>VLOOKUP($B1136,'Gas wholesale lookups'!$A$4:$R$15,'Inputs - Gas wholesale index'!R$2,FALSE)</f>
        <v>1</v>
      </c>
      <c r="S1136" s="37">
        <f>VLOOKUP($B1136,'Gas wholesale lookups'!$A$4:$R$15,'Inputs - Gas wholesale index'!S$2,FALSE)</f>
        <v>0</v>
      </c>
      <c r="T1136" s="37">
        <f>VLOOKUP($B1136,'Gas wholesale lookups'!$A$4:$R$15,'Inputs - Gas wholesale index'!T$2,FALSE)</f>
        <v>0</v>
      </c>
      <c r="U1136" s="12">
        <f t="shared" si="324"/>
        <v>208526.18181818182</v>
      </c>
      <c r="V1136" s="12">
        <f t="shared" si="325"/>
        <v>166168.27272727274</v>
      </c>
      <c r="W1136" s="12">
        <f t="shared" si="326"/>
        <v>291847.5</v>
      </c>
      <c r="X1136" s="12">
        <f t="shared" si="327"/>
        <v>332991.45454545453</v>
      </c>
      <c r="Y1136" s="12">
        <f t="shared" si="328"/>
        <v>0</v>
      </c>
      <c r="Z1136" s="12">
        <f t="shared" si="329"/>
        <v>0</v>
      </c>
      <c r="AA1136" s="12">
        <f t="shared" si="330"/>
        <v>999533.40909090918</v>
      </c>
      <c r="AB1136" s="22">
        <f t="shared" si="331"/>
        <v>0</v>
      </c>
      <c r="AC1136" s="22">
        <f t="shared" si="332"/>
        <v>0</v>
      </c>
      <c r="AD1136" s="22">
        <f t="shared" si="333"/>
        <v>0</v>
      </c>
      <c r="AE1136" s="22">
        <f t="shared" si="334"/>
        <v>0</v>
      </c>
      <c r="AF1136" s="22">
        <f t="shared" si="335"/>
        <v>0</v>
      </c>
      <c r="AG1136" s="22">
        <f t="shared" si="336"/>
        <v>0</v>
      </c>
      <c r="AH1136" s="22">
        <f t="shared" si="337"/>
        <v>0</v>
      </c>
      <c r="AI1136" s="43" t="str">
        <f t="shared" si="338"/>
        <v>n/a</v>
      </c>
      <c r="AJ1136" s="167" t="str">
        <f t="shared" si="321"/>
        <v>2019-20 Summer</v>
      </c>
      <c r="AK1136" s="167" t="str">
        <f t="shared" si="322"/>
        <v>2018-19 Winter</v>
      </c>
      <c r="AL1136" s="127">
        <v>0</v>
      </c>
    </row>
    <row r="1137" spans="1:38">
      <c r="A1137" s="46">
        <v>43487</v>
      </c>
      <c r="B1137" s="13" t="str">
        <f t="shared" si="323"/>
        <v>Jan</v>
      </c>
      <c r="C1137" s="184"/>
      <c r="D1137" s="184"/>
      <c r="E1137" s="184"/>
      <c r="F1137" s="184"/>
      <c r="G1137" s="184"/>
      <c r="H1137" s="184"/>
      <c r="I1137" s="12">
        <f>VLOOKUP($B1137,'Gas wholesale lookups'!$A$4:$L$15,'Inputs - Gas wholesale index'!I$2,FALSE)</f>
        <v>208526.18181818182</v>
      </c>
      <c r="J1137" s="12">
        <f>VLOOKUP($B1137,'Gas wholesale lookups'!$A$4:$L$15,'Inputs - Gas wholesale index'!J$2,FALSE)</f>
        <v>166168.27272727274</v>
      </c>
      <c r="K1137" s="12">
        <f>VLOOKUP($B1137,'Gas wholesale lookups'!$A$4:$L$15,'Inputs - Gas wholesale index'!K$2,FALSE)</f>
        <v>291847.5</v>
      </c>
      <c r="L1137" s="12">
        <f>VLOOKUP($B1137,'Gas wholesale lookups'!$A$4:$L$15,'Inputs - Gas wholesale index'!L$2,FALSE)</f>
        <v>332991.45454545453</v>
      </c>
      <c r="M1137" s="12">
        <f>VLOOKUP($B1137,'Gas wholesale lookups'!$A$4:$L$15,'Inputs - Gas wholesale index'!M$2,FALSE)</f>
        <v>208526.18181818182</v>
      </c>
      <c r="N1137" s="12">
        <f>VLOOKUP($B1137,'Gas wholesale lookups'!$A$4:$L$15,'Inputs - Gas wholesale index'!N$2,FALSE)</f>
        <v>166168.27272727274</v>
      </c>
      <c r="O1137" s="37">
        <f>VLOOKUP($B1137,'Gas wholesale lookups'!$A$4:$R$15,'Inputs - Gas wholesale index'!O$2,FALSE)</f>
        <v>1</v>
      </c>
      <c r="P1137" s="37">
        <f>VLOOKUP($B1137,'Gas wholesale lookups'!$A$4:$R$15,'Inputs - Gas wholesale index'!P$2,FALSE)</f>
        <v>1</v>
      </c>
      <c r="Q1137" s="37">
        <f>VLOOKUP($B1137,'Gas wholesale lookups'!$A$4:$R$15,'Inputs - Gas wholesale index'!Q$2,FALSE)</f>
        <v>1</v>
      </c>
      <c r="R1137" s="37">
        <f>VLOOKUP($B1137,'Gas wholesale lookups'!$A$4:$R$15,'Inputs - Gas wholesale index'!R$2,FALSE)</f>
        <v>1</v>
      </c>
      <c r="S1137" s="37">
        <f>VLOOKUP($B1137,'Gas wholesale lookups'!$A$4:$R$15,'Inputs - Gas wholesale index'!S$2,FALSE)</f>
        <v>0</v>
      </c>
      <c r="T1137" s="37">
        <f>VLOOKUP($B1137,'Gas wholesale lookups'!$A$4:$R$15,'Inputs - Gas wholesale index'!T$2,FALSE)</f>
        <v>0</v>
      </c>
      <c r="U1137" s="12">
        <f t="shared" si="324"/>
        <v>208526.18181818182</v>
      </c>
      <c r="V1137" s="12">
        <f t="shared" si="325"/>
        <v>166168.27272727274</v>
      </c>
      <c r="W1137" s="12">
        <f t="shared" si="326"/>
        <v>291847.5</v>
      </c>
      <c r="X1137" s="12">
        <f t="shared" si="327"/>
        <v>332991.45454545453</v>
      </c>
      <c r="Y1137" s="12">
        <f t="shared" si="328"/>
        <v>0</v>
      </c>
      <c r="Z1137" s="12">
        <f t="shared" si="329"/>
        <v>0</v>
      </c>
      <c r="AA1137" s="12">
        <f t="shared" si="330"/>
        <v>999533.40909090918</v>
      </c>
      <c r="AB1137" s="22">
        <f t="shared" si="331"/>
        <v>0</v>
      </c>
      <c r="AC1137" s="22">
        <f t="shared" si="332"/>
        <v>0</v>
      </c>
      <c r="AD1137" s="22">
        <f t="shared" si="333"/>
        <v>0</v>
      </c>
      <c r="AE1137" s="22">
        <f t="shared" si="334"/>
        <v>0</v>
      </c>
      <c r="AF1137" s="22">
        <f t="shared" si="335"/>
        <v>0</v>
      </c>
      <c r="AG1137" s="22">
        <f t="shared" si="336"/>
        <v>0</v>
      </c>
      <c r="AH1137" s="22">
        <f t="shared" si="337"/>
        <v>0</v>
      </c>
      <c r="AI1137" s="43" t="str">
        <f t="shared" si="338"/>
        <v>n/a</v>
      </c>
      <c r="AJ1137" s="167" t="str">
        <f t="shared" si="321"/>
        <v>2019-20 Summer</v>
      </c>
      <c r="AK1137" s="167" t="str">
        <f t="shared" si="322"/>
        <v>2018-19 Winter</v>
      </c>
      <c r="AL1137" s="127">
        <v>0</v>
      </c>
    </row>
    <row r="1138" spans="1:38">
      <c r="A1138" s="46">
        <v>43488</v>
      </c>
      <c r="B1138" s="13" t="str">
        <f t="shared" si="323"/>
        <v>Jan</v>
      </c>
      <c r="C1138" s="184"/>
      <c r="D1138" s="184"/>
      <c r="E1138" s="184"/>
      <c r="F1138" s="184"/>
      <c r="G1138" s="184"/>
      <c r="H1138" s="184"/>
      <c r="I1138" s="12">
        <f>VLOOKUP($B1138,'Gas wholesale lookups'!$A$4:$L$15,'Inputs - Gas wholesale index'!I$2,FALSE)</f>
        <v>208526.18181818182</v>
      </c>
      <c r="J1138" s="12">
        <f>VLOOKUP($B1138,'Gas wholesale lookups'!$A$4:$L$15,'Inputs - Gas wholesale index'!J$2,FALSE)</f>
        <v>166168.27272727274</v>
      </c>
      <c r="K1138" s="12">
        <f>VLOOKUP($B1138,'Gas wholesale lookups'!$A$4:$L$15,'Inputs - Gas wholesale index'!K$2,FALSE)</f>
        <v>291847.5</v>
      </c>
      <c r="L1138" s="12">
        <f>VLOOKUP($B1138,'Gas wholesale lookups'!$A$4:$L$15,'Inputs - Gas wholesale index'!L$2,FALSE)</f>
        <v>332991.45454545453</v>
      </c>
      <c r="M1138" s="12">
        <f>VLOOKUP($B1138,'Gas wholesale lookups'!$A$4:$L$15,'Inputs - Gas wholesale index'!M$2,FALSE)</f>
        <v>208526.18181818182</v>
      </c>
      <c r="N1138" s="12">
        <f>VLOOKUP($B1138,'Gas wholesale lookups'!$A$4:$L$15,'Inputs - Gas wholesale index'!N$2,FALSE)</f>
        <v>166168.27272727274</v>
      </c>
      <c r="O1138" s="37">
        <f>VLOOKUP($B1138,'Gas wholesale lookups'!$A$4:$R$15,'Inputs - Gas wholesale index'!O$2,FALSE)</f>
        <v>1</v>
      </c>
      <c r="P1138" s="37">
        <f>VLOOKUP($B1138,'Gas wholesale lookups'!$A$4:$R$15,'Inputs - Gas wholesale index'!P$2,FALSE)</f>
        <v>1</v>
      </c>
      <c r="Q1138" s="37">
        <f>VLOOKUP($B1138,'Gas wholesale lookups'!$A$4:$R$15,'Inputs - Gas wholesale index'!Q$2,FALSE)</f>
        <v>1</v>
      </c>
      <c r="R1138" s="37">
        <f>VLOOKUP($B1138,'Gas wholesale lookups'!$A$4:$R$15,'Inputs - Gas wholesale index'!R$2,FALSE)</f>
        <v>1</v>
      </c>
      <c r="S1138" s="37">
        <f>VLOOKUP($B1138,'Gas wholesale lookups'!$A$4:$R$15,'Inputs - Gas wholesale index'!S$2,FALSE)</f>
        <v>0</v>
      </c>
      <c r="T1138" s="37">
        <f>VLOOKUP($B1138,'Gas wholesale lookups'!$A$4:$R$15,'Inputs - Gas wholesale index'!T$2,FALSE)</f>
        <v>0</v>
      </c>
      <c r="U1138" s="12">
        <f t="shared" si="324"/>
        <v>208526.18181818182</v>
      </c>
      <c r="V1138" s="12">
        <f t="shared" si="325"/>
        <v>166168.27272727274</v>
      </c>
      <c r="W1138" s="12">
        <f t="shared" si="326"/>
        <v>291847.5</v>
      </c>
      <c r="X1138" s="12">
        <f t="shared" si="327"/>
        <v>332991.45454545453</v>
      </c>
      <c r="Y1138" s="12">
        <f t="shared" si="328"/>
        <v>0</v>
      </c>
      <c r="Z1138" s="12">
        <f t="shared" si="329"/>
        <v>0</v>
      </c>
      <c r="AA1138" s="12">
        <f t="shared" si="330"/>
        <v>999533.40909090918</v>
      </c>
      <c r="AB1138" s="22">
        <f t="shared" si="331"/>
        <v>0</v>
      </c>
      <c r="AC1138" s="22">
        <f t="shared" si="332"/>
        <v>0</v>
      </c>
      <c r="AD1138" s="22">
        <f t="shared" si="333"/>
        <v>0</v>
      </c>
      <c r="AE1138" s="22">
        <f t="shared" si="334"/>
        <v>0</v>
      </c>
      <c r="AF1138" s="22">
        <f t="shared" si="335"/>
        <v>0</v>
      </c>
      <c r="AG1138" s="22">
        <f t="shared" si="336"/>
        <v>0</v>
      </c>
      <c r="AH1138" s="22">
        <f t="shared" si="337"/>
        <v>0</v>
      </c>
      <c r="AI1138" s="43" t="str">
        <f t="shared" si="338"/>
        <v>n/a</v>
      </c>
      <c r="AJ1138" s="167" t="str">
        <f t="shared" si="321"/>
        <v>2019-20 Summer</v>
      </c>
      <c r="AK1138" s="167" t="str">
        <f t="shared" si="322"/>
        <v>2018-19 Winter</v>
      </c>
      <c r="AL1138" s="127">
        <v>0</v>
      </c>
    </row>
    <row r="1139" spans="1:38">
      <c r="A1139" s="46">
        <v>43489</v>
      </c>
      <c r="B1139" s="13" t="str">
        <f t="shared" si="323"/>
        <v>Jan</v>
      </c>
      <c r="C1139" s="184"/>
      <c r="D1139" s="184"/>
      <c r="E1139" s="184"/>
      <c r="F1139" s="184"/>
      <c r="G1139" s="184"/>
      <c r="H1139" s="184"/>
      <c r="I1139" s="12">
        <f>VLOOKUP($B1139,'Gas wholesale lookups'!$A$4:$L$15,'Inputs - Gas wholesale index'!I$2,FALSE)</f>
        <v>208526.18181818182</v>
      </c>
      <c r="J1139" s="12">
        <f>VLOOKUP($B1139,'Gas wholesale lookups'!$A$4:$L$15,'Inputs - Gas wholesale index'!J$2,FALSE)</f>
        <v>166168.27272727274</v>
      </c>
      <c r="K1139" s="12">
        <f>VLOOKUP($B1139,'Gas wholesale lookups'!$A$4:$L$15,'Inputs - Gas wholesale index'!K$2,FALSE)</f>
        <v>291847.5</v>
      </c>
      <c r="L1139" s="12">
        <f>VLOOKUP($B1139,'Gas wholesale lookups'!$A$4:$L$15,'Inputs - Gas wholesale index'!L$2,FALSE)</f>
        <v>332991.45454545453</v>
      </c>
      <c r="M1139" s="12">
        <f>VLOOKUP($B1139,'Gas wholesale lookups'!$A$4:$L$15,'Inputs - Gas wholesale index'!M$2,FALSE)</f>
        <v>208526.18181818182</v>
      </c>
      <c r="N1139" s="12">
        <f>VLOOKUP($B1139,'Gas wholesale lookups'!$A$4:$L$15,'Inputs - Gas wholesale index'!N$2,FALSE)</f>
        <v>166168.27272727274</v>
      </c>
      <c r="O1139" s="37">
        <f>VLOOKUP($B1139,'Gas wholesale lookups'!$A$4:$R$15,'Inputs - Gas wholesale index'!O$2,FALSE)</f>
        <v>1</v>
      </c>
      <c r="P1139" s="37">
        <f>VLOOKUP($B1139,'Gas wholesale lookups'!$A$4:$R$15,'Inputs - Gas wholesale index'!P$2,FALSE)</f>
        <v>1</v>
      </c>
      <c r="Q1139" s="37">
        <f>VLOOKUP($B1139,'Gas wholesale lookups'!$A$4:$R$15,'Inputs - Gas wholesale index'!Q$2,FALSE)</f>
        <v>1</v>
      </c>
      <c r="R1139" s="37">
        <f>VLOOKUP($B1139,'Gas wholesale lookups'!$A$4:$R$15,'Inputs - Gas wholesale index'!R$2,FALSE)</f>
        <v>1</v>
      </c>
      <c r="S1139" s="37">
        <f>VLOOKUP($B1139,'Gas wholesale lookups'!$A$4:$R$15,'Inputs - Gas wholesale index'!S$2,FALSE)</f>
        <v>0</v>
      </c>
      <c r="T1139" s="37">
        <f>VLOOKUP($B1139,'Gas wholesale lookups'!$A$4:$R$15,'Inputs - Gas wholesale index'!T$2,FALSE)</f>
        <v>0</v>
      </c>
      <c r="U1139" s="12">
        <f t="shared" si="324"/>
        <v>208526.18181818182</v>
      </c>
      <c r="V1139" s="12">
        <f t="shared" si="325"/>
        <v>166168.27272727274</v>
      </c>
      <c r="W1139" s="12">
        <f t="shared" si="326"/>
        <v>291847.5</v>
      </c>
      <c r="X1139" s="12">
        <f t="shared" si="327"/>
        <v>332991.45454545453</v>
      </c>
      <c r="Y1139" s="12">
        <f t="shared" si="328"/>
        <v>0</v>
      </c>
      <c r="Z1139" s="12">
        <f t="shared" si="329"/>
        <v>0</v>
      </c>
      <c r="AA1139" s="12">
        <f t="shared" si="330"/>
        <v>999533.40909090918</v>
      </c>
      <c r="AB1139" s="22">
        <f t="shared" si="331"/>
        <v>0</v>
      </c>
      <c r="AC1139" s="22">
        <f t="shared" si="332"/>
        <v>0</v>
      </c>
      <c r="AD1139" s="22">
        <f t="shared" si="333"/>
        <v>0</v>
      </c>
      <c r="AE1139" s="22">
        <f t="shared" si="334"/>
        <v>0</v>
      </c>
      <c r="AF1139" s="22">
        <f t="shared" si="335"/>
        <v>0</v>
      </c>
      <c r="AG1139" s="22">
        <f t="shared" si="336"/>
        <v>0</v>
      </c>
      <c r="AH1139" s="22">
        <f t="shared" si="337"/>
        <v>0</v>
      </c>
      <c r="AI1139" s="43" t="str">
        <f t="shared" si="338"/>
        <v>n/a</v>
      </c>
      <c r="AJ1139" s="167" t="str">
        <f t="shared" si="321"/>
        <v>2019-20 Summer</v>
      </c>
      <c r="AK1139" s="167" t="str">
        <f t="shared" si="322"/>
        <v>2018-19 Winter</v>
      </c>
      <c r="AL1139" s="127">
        <v>0</v>
      </c>
    </row>
    <row r="1140" spans="1:38">
      <c r="A1140" s="46">
        <v>43490</v>
      </c>
      <c r="B1140" s="13" t="str">
        <f t="shared" si="323"/>
        <v>Jan</v>
      </c>
      <c r="C1140" s="184"/>
      <c r="D1140" s="184"/>
      <c r="E1140" s="184"/>
      <c r="F1140" s="184"/>
      <c r="G1140" s="184"/>
      <c r="H1140" s="184"/>
      <c r="I1140" s="12">
        <f>VLOOKUP($B1140,'Gas wholesale lookups'!$A$4:$L$15,'Inputs - Gas wholesale index'!I$2,FALSE)</f>
        <v>208526.18181818182</v>
      </c>
      <c r="J1140" s="12">
        <f>VLOOKUP($B1140,'Gas wholesale lookups'!$A$4:$L$15,'Inputs - Gas wholesale index'!J$2,FALSE)</f>
        <v>166168.27272727274</v>
      </c>
      <c r="K1140" s="12">
        <f>VLOOKUP($B1140,'Gas wholesale lookups'!$A$4:$L$15,'Inputs - Gas wholesale index'!K$2,FALSE)</f>
        <v>291847.5</v>
      </c>
      <c r="L1140" s="12">
        <f>VLOOKUP($B1140,'Gas wholesale lookups'!$A$4:$L$15,'Inputs - Gas wholesale index'!L$2,FALSE)</f>
        <v>332991.45454545453</v>
      </c>
      <c r="M1140" s="12">
        <f>VLOOKUP($B1140,'Gas wholesale lookups'!$A$4:$L$15,'Inputs - Gas wholesale index'!M$2,FALSE)</f>
        <v>208526.18181818182</v>
      </c>
      <c r="N1140" s="12">
        <f>VLOOKUP($B1140,'Gas wholesale lookups'!$A$4:$L$15,'Inputs - Gas wholesale index'!N$2,FALSE)</f>
        <v>166168.27272727274</v>
      </c>
      <c r="O1140" s="37">
        <f>VLOOKUP($B1140,'Gas wholesale lookups'!$A$4:$R$15,'Inputs - Gas wholesale index'!O$2,FALSE)</f>
        <v>1</v>
      </c>
      <c r="P1140" s="37">
        <f>VLOOKUP($B1140,'Gas wholesale lookups'!$A$4:$R$15,'Inputs - Gas wholesale index'!P$2,FALSE)</f>
        <v>1</v>
      </c>
      <c r="Q1140" s="37">
        <f>VLOOKUP($B1140,'Gas wholesale lookups'!$A$4:$R$15,'Inputs - Gas wholesale index'!Q$2,FALSE)</f>
        <v>1</v>
      </c>
      <c r="R1140" s="37">
        <f>VLOOKUP($B1140,'Gas wholesale lookups'!$A$4:$R$15,'Inputs - Gas wholesale index'!R$2,FALSE)</f>
        <v>1</v>
      </c>
      <c r="S1140" s="37">
        <f>VLOOKUP($B1140,'Gas wholesale lookups'!$A$4:$R$15,'Inputs - Gas wholesale index'!S$2,FALSE)</f>
        <v>0</v>
      </c>
      <c r="T1140" s="37">
        <f>VLOOKUP($B1140,'Gas wholesale lookups'!$A$4:$R$15,'Inputs - Gas wholesale index'!T$2,FALSE)</f>
        <v>0</v>
      </c>
      <c r="U1140" s="12">
        <f t="shared" si="324"/>
        <v>208526.18181818182</v>
      </c>
      <c r="V1140" s="12">
        <f t="shared" si="325"/>
        <v>166168.27272727274</v>
      </c>
      <c r="W1140" s="12">
        <f t="shared" si="326"/>
        <v>291847.5</v>
      </c>
      <c r="X1140" s="12">
        <f t="shared" si="327"/>
        <v>332991.45454545453</v>
      </c>
      <c r="Y1140" s="12">
        <f t="shared" si="328"/>
        <v>0</v>
      </c>
      <c r="Z1140" s="12">
        <f t="shared" si="329"/>
        <v>0</v>
      </c>
      <c r="AA1140" s="12">
        <f t="shared" si="330"/>
        <v>999533.40909090918</v>
      </c>
      <c r="AB1140" s="22">
        <f t="shared" si="331"/>
        <v>0</v>
      </c>
      <c r="AC1140" s="22">
        <f t="shared" si="332"/>
        <v>0</v>
      </c>
      <c r="AD1140" s="22">
        <f t="shared" si="333"/>
        <v>0</v>
      </c>
      <c r="AE1140" s="22">
        <f t="shared" si="334"/>
        <v>0</v>
      </c>
      <c r="AF1140" s="22">
        <f t="shared" si="335"/>
        <v>0</v>
      </c>
      <c r="AG1140" s="22">
        <f t="shared" si="336"/>
        <v>0</v>
      </c>
      <c r="AH1140" s="22">
        <f t="shared" si="337"/>
        <v>0</v>
      </c>
      <c r="AI1140" s="43" t="str">
        <f t="shared" si="338"/>
        <v>n/a</v>
      </c>
      <c r="AJ1140" s="167" t="str">
        <f t="shared" ref="AJ1140:AJ1144" si="339">IF(AND(MONTH(A1140)=8,MONTH(A1139)=7),YEAR(A1140)+1&amp;"-"&amp;YEAR(A1140)-1998&amp;" Summer",IF(AND(MONTH(A1140)=2,MONTH(A1139)=1),YEAR(A1140)&amp;"-"&amp;YEAR(A1140)-1999&amp;" Winter",AJ1139))</f>
        <v>2019-20 Summer</v>
      </c>
      <c r="AK1140" s="167" t="str">
        <f t="shared" ref="AK1140:AK1144" si="340">IF(AND(MONTH(A1140)=4,MONTH(A1139)=3),YEAR(A1140)&amp;"-"&amp;YEAR(A1140)-1999&amp;" Summer",IF(AND(MONTH(A1140)=10,MONTH(A1139)=9),YEAR(A1140)&amp;"-"&amp;YEAR(A1140)-1999&amp;" Winter",AK1139))</f>
        <v>2018-19 Winter</v>
      </c>
      <c r="AL1140" s="127">
        <v>0</v>
      </c>
    </row>
    <row r="1141" spans="1:38">
      <c r="A1141" s="46">
        <v>43493</v>
      </c>
      <c r="B1141" s="13" t="str">
        <f t="shared" si="323"/>
        <v>Jan</v>
      </c>
      <c r="C1141" s="184"/>
      <c r="D1141" s="184"/>
      <c r="E1141" s="184"/>
      <c r="F1141" s="184"/>
      <c r="G1141" s="184"/>
      <c r="H1141" s="184"/>
      <c r="I1141" s="12">
        <f>VLOOKUP($B1141,'Gas wholesale lookups'!$A$4:$L$15,'Inputs - Gas wholesale index'!I$2,FALSE)</f>
        <v>208526.18181818182</v>
      </c>
      <c r="J1141" s="12">
        <f>VLOOKUP($B1141,'Gas wholesale lookups'!$A$4:$L$15,'Inputs - Gas wholesale index'!J$2,FALSE)</f>
        <v>166168.27272727274</v>
      </c>
      <c r="K1141" s="12">
        <f>VLOOKUP($B1141,'Gas wholesale lookups'!$A$4:$L$15,'Inputs - Gas wholesale index'!K$2,FALSE)</f>
        <v>291847.5</v>
      </c>
      <c r="L1141" s="12">
        <f>VLOOKUP($B1141,'Gas wholesale lookups'!$A$4:$L$15,'Inputs - Gas wholesale index'!L$2,FALSE)</f>
        <v>332991.45454545453</v>
      </c>
      <c r="M1141" s="12">
        <f>VLOOKUP($B1141,'Gas wholesale lookups'!$A$4:$L$15,'Inputs - Gas wholesale index'!M$2,FALSE)</f>
        <v>208526.18181818182</v>
      </c>
      <c r="N1141" s="12">
        <f>VLOOKUP($B1141,'Gas wholesale lookups'!$A$4:$L$15,'Inputs - Gas wholesale index'!N$2,FALSE)</f>
        <v>166168.27272727274</v>
      </c>
      <c r="O1141" s="37">
        <f>VLOOKUP($B1141,'Gas wholesale lookups'!$A$4:$R$15,'Inputs - Gas wholesale index'!O$2,FALSE)</f>
        <v>1</v>
      </c>
      <c r="P1141" s="37">
        <f>VLOOKUP($B1141,'Gas wholesale lookups'!$A$4:$R$15,'Inputs - Gas wholesale index'!P$2,FALSE)</f>
        <v>1</v>
      </c>
      <c r="Q1141" s="37">
        <f>VLOOKUP($B1141,'Gas wholesale lookups'!$A$4:$R$15,'Inputs - Gas wholesale index'!Q$2,FALSE)</f>
        <v>1</v>
      </c>
      <c r="R1141" s="37">
        <f>VLOOKUP($B1141,'Gas wholesale lookups'!$A$4:$R$15,'Inputs - Gas wholesale index'!R$2,FALSE)</f>
        <v>1</v>
      </c>
      <c r="S1141" s="37">
        <f>VLOOKUP($B1141,'Gas wholesale lookups'!$A$4:$R$15,'Inputs - Gas wholesale index'!S$2,FALSE)</f>
        <v>0</v>
      </c>
      <c r="T1141" s="37">
        <f>VLOOKUP($B1141,'Gas wholesale lookups'!$A$4:$R$15,'Inputs - Gas wholesale index'!T$2,FALSE)</f>
        <v>0</v>
      </c>
      <c r="U1141" s="12">
        <f t="shared" si="324"/>
        <v>208526.18181818182</v>
      </c>
      <c r="V1141" s="12">
        <f t="shared" si="325"/>
        <v>166168.27272727274</v>
      </c>
      <c r="W1141" s="12">
        <f t="shared" si="326"/>
        <v>291847.5</v>
      </c>
      <c r="X1141" s="12">
        <f t="shared" si="327"/>
        <v>332991.45454545453</v>
      </c>
      <c r="Y1141" s="12">
        <f t="shared" si="328"/>
        <v>0</v>
      </c>
      <c r="Z1141" s="12">
        <f t="shared" si="329"/>
        <v>0</v>
      </c>
      <c r="AA1141" s="12">
        <f t="shared" si="330"/>
        <v>999533.40909090918</v>
      </c>
      <c r="AB1141" s="22">
        <f t="shared" si="331"/>
        <v>0</v>
      </c>
      <c r="AC1141" s="22">
        <f t="shared" si="332"/>
        <v>0</v>
      </c>
      <c r="AD1141" s="22">
        <f t="shared" si="333"/>
        <v>0</v>
      </c>
      <c r="AE1141" s="22">
        <f t="shared" si="334"/>
        <v>0</v>
      </c>
      <c r="AF1141" s="22">
        <f t="shared" si="335"/>
        <v>0</v>
      </c>
      <c r="AG1141" s="22">
        <f t="shared" si="336"/>
        <v>0</v>
      </c>
      <c r="AH1141" s="22">
        <f t="shared" si="337"/>
        <v>0</v>
      </c>
      <c r="AI1141" s="43" t="str">
        <f t="shared" si="338"/>
        <v>n/a</v>
      </c>
      <c r="AJ1141" s="167" t="str">
        <f t="shared" si="339"/>
        <v>2019-20 Summer</v>
      </c>
      <c r="AK1141" s="167" t="str">
        <f t="shared" si="340"/>
        <v>2018-19 Winter</v>
      </c>
      <c r="AL1141" s="127">
        <v>0</v>
      </c>
    </row>
    <row r="1142" spans="1:38">
      <c r="A1142" s="46">
        <v>43494</v>
      </c>
      <c r="B1142" s="13" t="str">
        <f t="shared" si="323"/>
        <v>Jan</v>
      </c>
      <c r="C1142" s="184"/>
      <c r="D1142" s="184"/>
      <c r="E1142" s="184"/>
      <c r="F1142" s="184"/>
      <c r="G1142" s="184"/>
      <c r="H1142" s="184"/>
      <c r="I1142" s="12">
        <f>VLOOKUP($B1142,'Gas wholesale lookups'!$A$4:$L$15,'Inputs - Gas wholesale index'!I$2,FALSE)</f>
        <v>208526.18181818182</v>
      </c>
      <c r="J1142" s="12">
        <f>VLOOKUP($B1142,'Gas wholesale lookups'!$A$4:$L$15,'Inputs - Gas wholesale index'!J$2,FALSE)</f>
        <v>166168.27272727274</v>
      </c>
      <c r="K1142" s="12">
        <f>VLOOKUP($B1142,'Gas wholesale lookups'!$A$4:$L$15,'Inputs - Gas wholesale index'!K$2,FALSE)</f>
        <v>291847.5</v>
      </c>
      <c r="L1142" s="12">
        <f>VLOOKUP($B1142,'Gas wholesale lookups'!$A$4:$L$15,'Inputs - Gas wholesale index'!L$2,FALSE)</f>
        <v>332991.45454545453</v>
      </c>
      <c r="M1142" s="12">
        <f>VLOOKUP($B1142,'Gas wholesale lookups'!$A$4:$L$15,'Inputs - Gas wholesale index'!M$2,FALSE)</f>
        <v>208526.18181818182</v>
      </c>
      <c r="N1142" s="12">
        <f>VLOOKUP($B1142,'Gas wholesale lookups'!$A$4:$L$15,'Inputs - Gas wholesale index'!N$2,FALSE)</f>
        <v>166168.27272727274</v>
      </c>
      <c r="O1142" s="37">
        <f>VLOOKUP($B1142,'Gas wholesale lookups'!$A$4:$R$15,'Inputs - Gas wholesale index'!O$2,FALSE)</f>
        <v>1</v>
      </c>
      <c r="P1142" s="37">
        <f>VLOOKUP($B1142,'Gas wholesale lookups'!$A$4:$R$15,'Inputs - Gas wholesale index'!P$2,FALSE)</f>
        <v>1</v>
      </c>
      <c r="Q1142" s="37">
        <f>VLOOKUP($B1142,'Gas wholesale lookups'!$A$4:$R$15,'Inputs - Gas wholesale index'!Q$2,FALSE)</f>
        <v>1</v>
      </c>
      <c r="R1142" s="37">
        <f>VLOOKUP($B1142,'Gas wholesale lookups'!$A$4:$R$15,'Inputs - Gas wholesale index'!R$2,FALSE)</f>
        <v>1</v>
      </c>
      <c r="S1142" s="37">
        <f>VLOOKUP($B1142,'Gas wholesale lookups'!$A$4:$R$15,'Inputs - Gas wholesale index'!S$2,FALSE)</f>
        <v>0</v>
      </c>
      <c r="T1142" s="37">
        <f>VLOOKUP($B1142,'Gas wholesale lookups'!$A$4:$R$15,'Inputs - Gas wholesale index'!T$2,FALSE)</f>
        <v>0</v>
      </c>
      <c r="U1142" s="12">
        <f t="shared" si="324"/>
        <v>208526.18181818182</v>
      </c>
      <c r="V1142" s="12">
        <f t="shared" si="325"/>
        <v>166168.27272727274</v>
      </c>
      <c r="W1142" s="12">
        <f t="shared" si="326"/>
        <v>291847.5</v>
      </c>
      <c r="X1142" s="12">
        <f t="shared" si="327"/>
        <v>332991.45454545453</v>
      </c>
      <c r="Y1142" s="12">
        <f t="shared" si="328"/>
        <v>0</v>
      </c>
      <c r="Z1142" s="12">
        <f t="shared" si="329"/>
        <v>0</v>
      </c>
      <c r="AA1142" s="12">
        <f t="shared" si="330"/>
        <v>999533.40909090918</v>
      </c>
      <c r="AB1142" s="22">
        <f t="shared" si="331"/>
        <v>0</v>
      </c>
      <c r="AC1142" s="22">
        <f t="shared" si="332"/>
        <v>0</v>
      </c>
      <c r="AD1142" s="22">
        <f t="shared" si="333"/>
        <v>0</v>
      </c>
      <c r="AE1142" s="22">
        <f t="shared" si="334"/>
        <v>0</v>
      </c>
      <c r="AF1142" s="22">
        <f t="shared" si="335"/>
        <v>0</v>
      </c>
      <c r="AG1142" s="22">
        <f t="shared" si="336"/>
        <v>0</v>
      </c>
      <c r="AH1142" s="22">
        <f t="shared" si="337"/>
        <v>0</v>
      </c>
      <c r="AI1142" s="43" t="str">
        <f t="shared" si="338"/>
        <v>n/a</v>
      </c>
      <c r="AJ1142" s="167" t="str">
        <f t="shared" si="339"/>
        <v>2019-20 Summer</v>
      </c>
      <c r="AK1142" s="167" t="str">
        <f t="shared" si="340"/>
        <v>2018-19 Winter</v>
      </c>
      <c r="AL1142" s="127">
        <v>0</v>
      </c>
    </row>
    <row r="1143" spans="1:38">
      <c r="A1143" s="46">
        <v>43495</v>
      </c>
      <c r="B1143" s="13" t="str">
        <f t="shared" si="323"/>
        <v>Jan</v>
      </c>
      <c r="C1143" s="184"/>
      <c r="D1143" s="184"/>
      <c r="E1143" s="184"/>
      <c r="F1143" s="184"/>
      <c r="G1143" s="184"/>
      <c r="H1143" s="184"/>
      <c r="I1143" s="12">
        <f>VLOOKUP($B1143,'Gas wholesale lookups'!$A$4:$L$15,'Inputs - Gas wholesale index'!I$2,FALSE)</f>
        <v>208526.18181818182</v>
      </c>
      <c r="J1143" s="12">
        <f>VLOOKUP($B1143,'Gas wholesale lookups'!$A$4:$L$15,'Inputs - Gas wholesale index'!J$2,FALSE)</f>
        <v>166168.27272727274</v>
      </c>
      <c r="K1143" s="12">
        <f>VLOOKUP($B1143,'Gas wholesale lookups'!$A$4:$L$15,'Inputs - Gas wholesale index'!K$2,FALSE)</f>
        <v>291847.5</v>
      </c>
      <c r="L1143" s="12">
        <f>VLOOKUP($B1143,'Gas wholesale lookups'!$A$4:$L$15,'Inputs - Gas wholesale index'!L$2,FALSE)</f>
        <v>332991.45454545453</v>
      </c>
      <c r="M1143" s="12">
        <f>VLOOKUP($B1143,'Gas wholesale lookups'!$A$4:$L$15,'Inputs - Gas wholesale index'!M$2,FALSE)</f>
        <v>208526.18181818182</v>
      </c>
      <c r="N1143" s="12">
        <f>VLOOKUP($B1143,'Gas wholesale lookups'!$A$4:$L$15,'Inputs - Gas wholesale index'!N$2,FALSE)</f>
        <v>166168.27272727274</v>
      </c>
      <c r="O1143" s="37">
        <f>VLOOKUP($B1143,'Gas wholesale lookups'!$A$4:$R$15,'Inputs - Gas wholesale index'!O$2,FALSE)</f>
        <v>1</v>
      </c>
      <c r="P1143" s="37">
        <f>VLOOKUP($B1143,'Gas wholesale lookups'!$A$4:$R$15,'Inputs - Gas wholesale index'!P$2,FALSE)</f>
        <v>1</v>
      </c>
      <c r="Q1143" s="37">
        <f>VLOOKUP($B1143,'Gas wholesale lookups'!$A$4:$R$15,'Inputs - Gas wholesale index'!Q$2,FALSE)</f>
        <v>1</v>
      </c>
      <c r="R1143" s="37">
        <f>VLOOKUP($B1143,'Gas wholesale lookups'!$A$4:$R$15,'Inputs - Gas wholesale index'!R$2,FALSE)</f>
        <v>1</v>
      </c>
      <c r="S1143" s="37">
        <f>VLOOKUP($B1143,'Gas wholesale lookups'!$A$4:$R$15,'Inputs - Gas wholesale index'!S$2,FALSE)</f>
        <v>0</v>
      </c>
      <c r="T1143" s="37">
        <f>VLOOKUP($B1143,'Gas wholesale lookups'!$A$4:$R$15,'Inputs - Gas wholesale index'!T$2,FALSE)</f>
        <v>0</v>
      </c>
      <c r="U1143" s="12">
        <f t="shared" si="324"/>
        <v>208526.18181818182</v>
      </c>
      <c r="V1143" s="12">
        <f t="shared" si="325"/>
        <v>166168.27272727274</v>
      </c>
      <c r="W1143" s="12">
        <f t="shared" si="326"/>
        <v>291847.5</v>
      </c>
      <c r="X1143" s="12">
        <f t="shared" si="327"/>
        <v>332991.45454545453</v>
      </c>
      <c r="Y1143" s="12">
        <f t="shared" si="328"/>
        <v>0</v>
      </c>
      <c r="Z1143" s="12">
        <f t="shared" si="329"/>
        <v>0</v>
      </c>
      <c r="AA1143" s="12">
        <f t="shared" si="330"/>
        <v>999533.40909090918</v>
      </c>
      <c r="AB1143" s="22">
        <f t="shared" si="331"/>
        <v>0</v>
      </c>
      <c r="AC1143" s="22">
        <f t="shared" si="332"/>
        <v>0</v>
      </c>
      <c r="AD1143" s="22">
        <f t="shared" si="333"/>
        <v>0</v>
      </c>
      <c r="AE1143" s="22">
        <f t="shared" si="334"/>
        <v>0</v>
      </c>
      <c r="AF1143" s="22">
        <f t="shared" si="335"/>
        <v>0</v>
      </c>
      <c r="AG1143" s="22">
        <f t="shared" si="336"/>
        <v>0</v>
      </c>
      <c r="AH1143" s="22">
        <f t="shared" si="337"/>
        <v>0</v>
      </c>
      <c r="AI1143" s="43" t="str">
        <f t="shared" si="338"/>
        <v>n/a</v>
      </c>
      <c r="AJ1143" s="167" t="str">
        <f t="shared" si="339"/>
        <v>2019-20 Summer</v>
      </c>
      <c r="AK1143" s="167" t="str">
        <f t="shared" si="340"/>
        <v>2018-19 Winter</v>
      </c>
      <c r="AL1143" s="127">
        <v>0</v>
      </c>
    </row>
    <row r="1144" spans="1:38">
      <c r="A1144" s="46">
        <v>43496</v>
      </c>
      <c r="B1144" s="13" t="str">
        <f t="shared" si="323"/>
        <v>Jan</v>
      </c>
      <c r="C1144" s="184"/>
      <c r="D1144" s="184"/>
      <c r="E1144" s="184"/>
      <c r="F1144" s="184"/>
      <c r="G1144" s="184"/>
      <c r="H1144" s="184"/>
      <c r="I1144" s="12">
        <f>VLOOKUP($B1144,'Gas wholesale lookups'!$A$4:$L$15,'Inputs - Gas wholesale index'!I$2,FALSE)</f>
        <v>208526.18181818182</v>
      </c>
      <c r="J1144" s="12">
        <f>VLOOKUP($B1144,'Gas wholesale lookups'!$A$4:$L$15,'Inputs - Gas wholesale index'!J$2,FALSE)</f>
        <v>166168.27272727274</v>
      </c>
      <c r="K1144" s="12">
        <f>VLOOKUP($B1144,'Gas wholesale lookups'!$A$4:$L$15,'Inputs - Gas wholesale index'!K$2,FALSE)</f>
        <v>291847.5</v>
      </c>
      <c r="L1144" s="12">
        <f>VLOOKUP($B1144,'Gas wholesale lookups'!$A$4:$L$15,'Inputs - Gas wholesale index'!L$2,FALSE)</f>
        <v>332991.45454545453</v>
      </c>
      <c r="M1144" s="12">
        <f>VLOOKUP($B1144,'Gas wholesale lookups'!$A$4:$L$15,'Inputs - Gas wholesale index'!M$2,FALSE)</f>
        <v>208526.18181818182</v>
      </c>
      <c r="N1144" s="12">
        <f>VLOOKUP($B1144,'Gas wholesale lookups'!$A$4:$L$15,'Inputs - Gas wholesale index'!N$2,FALSE)</f>
        <v>166168.27272727274</v>
      </c>
      <c r="O1144" s="37">
        <f>VLOOKUP($B1144,'Gas wholesale lookups'!$A$4:$R$15,'Inputs - Gas wholesale index'!O$2,FALSE)</f>
        <v>1</v>
      </c>
      <c r="P1144" s="37">
        <f>VLOOKUP($B1144,'Gas wholesale lookups'!$A$4:$R$15,'Inputs - Gas wholesale index'!P$2,FALSE)</f>
        <v>1</v>
      </c>
      <c r="Q1144" s="37">
        <f>VLOOKUP($B1144,'Gas wholesale lookups'!$A$4:$R$15,'Inputs - Gas wholesale index'!Q$2,FALSE)</f>
        <v>1</v>
      </c>
      <c r="R1144" s="37">
        <f>VLOOKUP($B1144,'Gas wholesale lookups'!$A$4:$R$15,'Inputs - Gas wholesale index'!R$2,FALSE)</f>
        <v>1</v>
      </c>
      <c r="S1144" s="37">
        <f>VLOOKUP($B1144,'Gas wholesale lookups'!$A$4:$R$15,'Inputs - Gas wholesale index'!S$2,FALSE)</f>
        <v>0</v>
      </c>
      <c r="T1144" s="37">
        <f>VLOOKUP($B1144,'Gas wholesale lookups'!$A$4:$R$15,'Inputs - Gas wholesale index'!T$2,FALSE)</f>
        <v>0</v>
      </c>
      <c r="U1144" s="12">
        <f t="shared" si="324"/>
        <v>208526.18181818182</v>
      </c>
      <c r="V1144" s="12">
        <f t="shared" si="325"/>
        <v>166168.27272727274</v>
      </c>
      <c r="W1144" s="12">
        <f t="shared" si="326"/>
        <v>291847.5</v>
      </c>
      <c r="X1144" s="12">
        <f t="shared" si="327"/>
        <v>332991.45454545453</v>
      </c>
      <c r="Y1144" s="12">
        <f t="shared" si="328"/>
        <v>0</v>
      </c>
      <c r="Z1144" s="12">
        <f t="shared" si="329"/>
        <v>0</v>
      </c>
      <c r="AA1144" s="12">
        <f t="shared" si="330"/>
        <v>999533.40909090918</v>
      </c>
      <c r="AB1144" s="22">
        <f t="shared" si="331"/>
        <v>0</v>
      </c>
      <c r="AC1144" s="22">
        <f t="shared" si="332"/>
        <v>0</v>
      </c>
      <c r="AD1144" s="22">
        <f t="shared" si="333"/>
        <v>0</v>
      </c>
      <c r="AE1144" s="22">
        <f t="shared" si="334"/>
        <v>0</v>
      </c>
      <c r="AF1144" s="22">
        <f t="shared" si="335"/>
        <v>0</v>
      </c>
      <c r="AG1144" s="22">
        <f t="shared" si="336"/>
        <v>0</v>
      </c>
      <c r="AH1144" s="22">
        <f t="shared" si="337"/>
        <v>0</v>
      </c>
      <c r="AI1144" s="43" t="str">
        <f t="shared" si="338"/>
        <v>n/a</v>
      </c>
      <c r="AJ1144" s="167" t="str">
        <f t="shared" si="339"/>
        <v>2019-20 Summer</v>
      </c>
      <c r="AK1144" s="167" t="str">
        <f t="shared" si="340"/>
        <v>2018-19 Winter</v>
      </c>
      <c r="AL1144" s="127">
        <v>0</v>
      </c>
    </row>
    <row r="1145" spans="1:38">
      <c r="A1145" s="46"/>
      <c r="B1145" s="13" t="str">
        <f t="shared" si="323"/>
        <v>Jan</v>
      </c>
      <c r="C1145" s="182"/>
      <c r="D1145" s="182"/>
      <c r="E1145" s="182"/>
      <c r="F1145" s="182"/>
      <c r="G1145" s="182"/>
      <c r="H1145" s="182"/>
      <c r="I1145" s="12">
        <f>VLOOKUP($B1145,'Gas wholesale lookups'!$A$4:$L$15,'Inputs - Gas wholesale index'!I$2,FALSE)</f>
        <v>208526.18181818182</v>
      </c>
      <c r="J1145" s="12">
        <f>VLOOKUP($B1145,'Gas wholesale lookups'!$A$4:$L$15,'Inputs - Gas wholesale index'!J$2,FALSE)</f>
        <v>166168.27272727274</v>
      </c>
      <c r="K1145" s="12">
        <f>VLOOKUP($B1145,'Gas wholesale lookups'!$A$4:$L$15,'Inputs - Gas wholesale index'!K$2,FALSE)</f>
        <v>291847.5</v>
      </c>
      <c r="L1145" s="12">
        <f>VLOOKUP($B1145,'Gas wholesale lookups'!$A$4:$L$15,'Inputs - Gas wholesale index'!L$2,FALSE)</f>
        <v>332991.45454545453</v>
      </c>
      <c r="M1145" s="12">
        <f>VLOOKUP($B1145,'Gas wholesale lookups'!$A$4:$L$15,'Inputs - Gas wholesale index'!M$2,FALSE)</f>
        <v>208526.18181818182</v>
      </c>
      <c r="N1145" s="12">
        <f>VLOOKUP($B1145,'Gas wholesale lookups'!$A$4:$L$15,'Inputs - Gas wholesale index'!N$2,FALSE)</f>
        <v>166168.27272727274</v>
      </c>
      <c r="O1145" s="37">
        <f>VLOOKUP($B1145,'Gas wholesale lookups'!$A$4:$R$15,'Inputs - Gas wholesale index'!O$2,FALSE)</f>
        <v>1</v>
      </c>
      <c r="P1145" s="37">
        <f>VLOOKUP($B1145,'Gas wholesale lookups'!$A$4:$R$15,'Inputs - Gas wholesale index'!P$2,FALSE)</f>
        <v>1</v>
      </c>
      <c r="Q1145" s="37">
        <f>VLOOKUP($B1145,'Gas wholesale lookups'!$A$4:$R$15,'Inputs - Gas wholesale index'!Q$2,FALSE)</f>
        <v>1</v>
      </c>
      <c r="R1145" s="37">
        <f>VLOOKUP($B1145,'Gas wholesale lookups'!$A$4:$R$15,'Inputs - Gas wholesale index'!R$2,FALSE)</f>
        <v>1</v>
      </c>
      <c r="S1145" s="37">
        <f>VLOOKUP($B1145,'Gas wholesale lookups'!$A$4:$R$15,'Inputs - Gas wholesale index'!S$2,FALSE)</f>
        <v>0</v>
      </c>
      <c r="T1145" s="37">
        <f>VLOOKUP($B1145,'Gas wholesale lookups'!$A$4:$R$15,'Inputs - Gas wholesale index'!T$2,FALSE)</f>
        <v>0</v>
      </c>
      <c r="U1145" s="12">
        <f t="shared" si="324"/>
        <v>208526.18181818182</v>
      </c>
      <c r="V1145" s="12">
        <f t="shared" si="325"/>
        <v>166168.27272727274</v>
      </c>
      <c r="W1145" s="12">
        <f t="shared" si="326"/>
        <v>291847.5</v>
      </c>
      <c r="X1145" s="12">
        <f t="shared" si="327"/>
        <v>332991.45454545453</v>
      </c>
      <c r="Y1145" s="12">
        <f t="shared" si="328"/>
        <v>0</v>
      </c>
      <c r="Z1145" s="12">
        <f t="shared" si="329"/>
        <v>0</v>
      </c>
      <c r="AA1145" s="12">
        <f t="shared" si="330"/>
        <v>999533.40909090918</v>
      </c>
      <c r="AB1145" s="22">
        <f t="shared" si="331"/>
        <v>0</v>
      </c>
      <c r="AC1145" s="22">
        <f t="shared" si="332"/>
        <v>0</v>
      </c>
      <c r="AD1145" s="22">
        <f t="shared" si="333"/>
        <v>0</v>
      </c>
      <c r="AE1145" s="22">
        <f t="shared" si="334"/>
        <v>0</v>
      </c>
      <c r="AF1145" s="22">
        <f t="shared" si="335"/>
        <v>0</v>
      </c>
      <c r="AG1145" s="22">
        <f t="shared" si="336"/>
        <v>0</v>
      </c>
      <c r="AH1145" s="22">
        <f t="shared" si="337"/>
        <v>0</v>
      </c>
      <c r="AI1145" s="43" t="str">
        <f t="shared" si="338"/>
        <v>n/a</v>
      </c>
      <c r="AJ1145" s="2"/>
      <c r="AK1145" s="2"/>
      <c r="AL1145" s="127">
        <v>0</v>
      </c>
    </row>
    <row r="1146" spans="1:38">
      <c r="A1146" s="46"/>
      <c r="B1146" s="13" t="str">
        <f t="shared" si="323"/>
        <v>Jan</v>
      </c>
      <c r="C1146" s="182"/>
      <c r="D1146" s="182"/>
      <c r="E1146" s="182"/>
      <c r="F1146" s="182"/>
      <c r="G1146" s="182"/>
      <c r="H1146" s="182"/>
      <c r="I1146" s="12">
        <f>VLOOKUP($B1146,'Gas wholesale lookups'!$A$4:$L$15,'Inputs - Gas wholesale index'!I$2,FALSE)</f>
        <v>208526.18181818182</v>
      </c>
      <c r="J1146" s="12">
        <f>VLOOKUP($B1146,'Gas wholesale lookups'!$A$4:$L$15,'Inputs - Gas wholesale index'!J$2,FALSE)</f>
        <v>166168.27272727274</v>
      </c>
      <c r="K1146" s="12">
        <f>VLOOKUP($B1146,'Gas wholesale lookups'!$A$4:$L$15,'Inputs - Gas wholesale index'!K$2,FALSE)</f>
        <v>291847.5</v>
      </c>
      <c r="L1146" s="12">
        <f>VLOOKUP($B1146,'Gas wholesale lookups'!$A$4:$L$15,'Inputs - Gas wholesale index'!L$2,FALSE)</f>
        <v>332991.45454545453</v>
      </c>
      <c r="M1146" s="12">
        <f>VLOOKUP($B1146,'Gas wholesale lookups'!$A$4:$L$15,'Inputs - Gas wholesale index'!M$2,FALSE)</f>
        <v>208526.18181818182</v>
      </c>
      <c r="N1146" s="12">
        <f>VLOOKUP($B1146,'Gas wholesale lookups'!$A$4:$L$15,'Inputs - Gas wholesale index'!N$2,FALSE)</f>
        <v>166168.27272727274</v>
      </c>
      <c r="O1146" s="37">
        <f>VLOOKUP($B1146,'Gas wholesale lookups'!$A$4:$R$15,'Inputs - Gas wholesale index'!O$2,FALSE)</f>
        <v>1</v>
      </c>
      <c r="P1146" s="37">
        <f>VLOOKUP($B1146,'Gas wholesale lookups'!$A$4:$R$15,'Inputs - Gas wholesale index'!P$2,FALSE)</f>
        <v>1</v>
      </c>
      <c r="Q1146" s="37">
        <f>VLOOKUP($B1146,'Gas wholesale lookups'!$A$4:$R$15,'Inputs - Gas wholesale index'!Q$2,FALSE)</f>
        <v>1</v>
      </c>
      <c r="R1146" s="37">
        <f>VLOOKUP($B1146,'Gas wholesale lookups'!$A$4:$R$15,'Inputs - Gas wholesale index'!R$2,FALSE)</f>
        <v>1</v>
      </c>
      <c r="S1146" s="37">
        <f>VLOOKUP($B1146,'Gas wholesale lookups'!$A$4:$R$15,'Inputs - Gas wholesale index'!S$2,FALSE)</f>
        <v>0</v>
      </c>
      <c r="T1146" s="37">
        <f>VLOOKUP($B1146,'Gas wholesale lookups'!$A$4:$R$15,'Inputs - Gas wholesale index'!T$2,FALSE)</f>
        <v>0</v>
      </c>
      <c r="U1146" s="12">
        <f t="shared" si="324"/>
        <v>208526.18181818182</v>
      </c>
      <c r="V1146" s="12">
        <f t="shared" si="325"/>
        <v>166168.27272727274</v>
      </c>
      <c r="W1146" s="12">
        <f t="shared" si="326"/>
        <v>291847.5</v>
      </c>
      <c r="X1146" s="12">
        <f t="shared" si="327"/>
        <v>332991.45454545453</v>
      </c>
      <c r="Y1146" s="12">
        <f t="shared" si="328"/>
        <v>0</v>
      </c>
      <c r="Z1146" s="12">
        <f t="shared" si="329"/>
        <v>0</v>
      </c>
      <c r="AA1146" s="12">
        <f t="shared" si="330"/>
        <v>999533.40909090918</v>
      </c>
      <c r="AB1146" s="22">
        <f t="shared" si="331"/>
        <v>0</v>
      </c>
      <c r="AC1146" s="22">
        <f t="shared" si="332"/>
        <v>0</v>
      </c>
      <c r="AD1146" s="22">
        <f t="shared" si="333"/>
        <v>0</v>
      </c>
      <c r="AE1146" s="22">
        <f t="shared" si="334"/>
        <v>0</v>
      </c>
      <c r="AF1146" s="22">
        <f t="shared" si="335"/>
        <v>0</v>
      </c>
      <c r="AG1146" s="22">
        <f t="shared" si="336"/>
        <v>0</v>
      </c>
      <c r="AH1146" s="22">
        <f t="shared" si="337"/>
        <v>0</v>
      </c>
      <c r="AI1146" s="43" t="str">
        <f t="shared" si="338"/>
        <v>n/a</v>
      </c>
      <c r="AJ1146" s="2"/>
      <c r="AK1146" s="2"/>
      <c r="AL1146" s="127">
        <v>0</v>
      </c>
    </row>
    <row r="1147" spans="1:38">
      <c r="A1147" s="46"/>
      <c r="B1147" s="13" t="str">
        <f t="shared" si="323"/>
        <v>Jan</v>
      </c>
      <c r="C1147" s="182"/>
      <c r="D1147" s="182"/>
      <c r="E1147" s="182"/>
      <c r="F1147" s="182"/>
      <c r="G1147" s="182"/>
      <c r="H1147" s="182"/>
      <c r="I1147" s="12">
        <f>VLOOKUP($B1147,'Gas wholesale lookups'!$A$4:$L$15,'Inputs - Gas wholesale index'!I$2,FALSE)</f>
        <v>208526.18181818182</v>
      </c>
      <c r="J1147" s="12">
        <f>VLOOKUP($B1147,'Gas wholesale lookups'!$A$4:$L$15,'Inputs - Gas wholesale index'!J$2,FALSE)</f>
        <v>166168.27272727274</v>
      </c>
      <c r="K1147" s="12">
        <f>VLOOKUP($B1147,'Gas wholesale lookups'!$A$4:$L$15,'Inputs - Gas wholesale index'!K$2,FALSE)</f>
        <v>291847.5</v>
      </c>
      <c r="L1147" s="12">
        <f>VLOOKUP($B1147,'Gas wholesale lookups'!$A$4:$L$15,'Inputs - Gas wholesale index'!L$2,FALSE)</f>
        <v>332991.45454545453</v>
      </c>
      <c r="M1147" s="12">
        <f>VLOOKUP($B1147,'Gas wholesale lookups'!$A$4:$L$15,'Inputs - Gas wholesale index'!M$2,FALSE)</f>
        <v>208526.18181818182</v>
      </c>
      <c r="N1147" s="12">
        <f>VLOOKUP($B1147,'Gas wholesale lookups'!$A$4:$L$15,'Inputs - Gas wholesale index'!N$2,FALSE)</f>
        <v>166168.27272727274</v>
      </c>
      <c r="O1147" s="37">
        <f>VLOOKUP($B1147,'Gas wholesale lookups'!$A$4:$R$15,'Inputs - Gas wholesale index'!O$2,FALSE)</f>
        <v>1</v>
      </c>
      <c r="P1147" s="37">
        <f>VLOOKUP($B1147,'Gas wholesale lookups'!$A$4:$R$15,'Inputs - Gas wholesale index'!P$2,FALSE)</f>
        <v>1</v>
      </c>
      <c r="Q1147" s="37">
        <f>VLOOKUP($B1147,'Gas wholesale lookups'!$A$4:$R$15,'Inputs - Gas wholesale index'!Q$2,FALSE)</f>
        <v>1</v>
      </c>
      <c r="R1147" s="37">
        <f>VLOOKUP($B1147,'Gas wholesale lookups'!$A$4:$R$15,'Inputs - Gas wholesale index'!R$2,FALSE)</f>
        <v>1</v>
      </c>
      <c r="S1147" s="37">
        <f>VLOOKUP($B1147,'Gas wholesale lookups'!$A$4:$R$15,'Inputs - Gas wholesale index'!S$2,FALSE)</f>
        <v>0</v>
      </c>
      <c r="T1147" s="37">
        <f>VLOOKUP($B1147,'Gas wholesale lookups'!$A$4:$R$15,'Inputs - Gas wholesale index'!T$2,FALSE)</f>
        <v>0</v>
      </c>
      <c r="U1147" s="12">
        <f t="shared" si="324"/>
        <v>208526.18181818182</v>
      </c>
      <c r="V1147" s="12">
        <f t="shared" si="325"/>
        <v>166168.27272727274</v>
      </c>
      <c r="W1147" s="12">
        <f t="shared" si="326"/>
        <v>291847.5</v>
      </c>
      <c r="X1147" s="12">
        <f t="shared" si="327"/>
        <v>332991.45454545453</v>
      </c>
      <c r="Y1147" s="12">
        <f t="shared" si="328"/>
        <v>0</v>
      </c>
      <c r="Z1147" s="12">
        <f t="shared" si="329"/>
        <v>0</v>
      </c>
      <c r="AA1147" s="12">
        <f t="shared" si="330"/>
        <v>999533.40909090918</v>
      </c>
      <c r="AB1147" s="22">
        <f t="shared" si="331"/>
        <v>0</v>
      </c>
      <c r="AC1147" s="22">
        <f t="shared" si="332"/>
        <v>0</v>
      </c>
      <c r="AD1147" s="22">
        <f t="shared" si="333"/>
        <v>0</v>
      </c>
      <c r="AE1147" s="22">
        <f t="shared" si="334"/>
        <v>0</v>
      </c>
      <c r="AF1147" s="22">
        <f t="shared" si="335"/>
        <v>0</v>
      </c>
      <c r="AG1147" s="22">
        <f t="shared" si="336"/>
        <v>0</v>
      </c>
      <c r="AH1147" s="22">
        <f t="shared" si="337"/>
        <v>0</v>
      </c>
      <c r="AI1147" s="43" t="str">
        <f t="shared" si="338"/>
        <v>n/a</v>
      </c>
      <c r="AJ1147" s="2"/>
      <c r="AK1147" s="2"/>
      <c r="AL1147" s="127">
        <v>0</v>
      </c>
    </row>
    <row r="1148" spans="1:38">
      <c r="A1148" s="46"/>
      <c r="B1148" s="13" t="str">
        <f t="shared" si="323"/>
        <v>Jan</v>
      </c>
      <c r="C1148" s="182"/>
      <c r="D1148" s="182"/>
      <c r="E1148" s="182"/>
      <c r="F1148" s="182"/>
      <c r="G1148" s="182"/>
      <c r="H1148" s="182"/>
      <c r="I1148" s="12">
        <f>VLOOKUP($B1148,'Gas wholesale lookups'!$A$4:$L$15,'Inputs - Gas wholesale index'!I$2,FALSE)</f>
        <v>208526.18181818182</v>
      </c>
      <c r="J1148" s="12">
        <f>VLOOKUP($B1148,'Gas wholesale lookups'!$A$4:$L$15,'Inputs - Gas wholesale index'!J$2,FALSE)</f>
        <v>166168.27272727274</v>
      </c>
      <c r="K1148" s="12">
        <f>VLOOKUP($B1148,'Gas wholesale lookups'!$A$4:$L$15,'Inputs - Gas wholesale index'!K$2,FALSE)</f>
        <v>291847.5</v>
      </c>
      <c r="L1148" s="12">
        <f>VLOOKUP($B1148,'Gas wholesale lookups'!$A$4:$L$15,'Inputs - Gas wholesale index'!L$2,FALSE)</f>
        <v>332991.45454545453</v>
      </c>
      <c r="M1148" s="12">
        <f>VLOOKUP($B1148,'Gas wholesale lookups'!$A$4:$L$15,'Inputs - Gas wholesale index'!M$2,FALSE)</f>
        <v>208526.18181818182</v>
      </c>
      <c r="N1148" s="12">
        <f>VLOOKUP($B1148,'Gas wholesale lookups'!$A$4:$L$15,'Inputs - Gas wholesale index'!N$2,FALSE)</f>
        <v>166168.27272727274</v>
      </c>
      <c r="O1148" s="37">
        <f>VLOOKUP($B1148,'Gas wholesale lookups'!$A$4:$R$15,'Inputs - Gas wholesale index'!O$2,FALSE)</f>
        <v>1</v>
      </c>
      <c r="P1148" s="37">
        <f>VLOOKUP($B1148,'Gas wholesale lookups'!$A$4:$R$15,'Inputs - Gas wholesale index'!P$2,FALSE)</f>
        <v>1</v>
      </c>
      <c r="Q1148" s="37">
        <f>VLOOKUP($B1148,'Gas wholesale lookups'!$A$4:$R$15,'Inputs - Gas wholesale index'!Q$2,FALSE)</f>
        <v>1</v>
      </c>
      <c r="R1148" s="37">
        <f>VLOOKUP($B1148,'Gas wholesale lookups'!$A$4:$R$15,'Inputs - Gas wholesale index'!R$2,FALSE)</f>
        <v>1</v>
      </c>
      <c r="S1148" s="37">
        <f>VLOOKUP($B1148,'Gas wholesale lookups'!$A$4:$R$15,'Inputs - Gas wholesale index'!S$2,FALSE)</f>
        <v>0</v>
      </c>
      <c r="T1148" s="37">
        <f>VLOOKUP($B1148,'Gas wholesale lookups'!$A$4:$R$15,'Inputs - Gas wholesale index'!T$2,FALSE)</f>
        <v>0</v>
      </c>
      <c r="U1148" s="12">
        <f t="shared" si="324"/>
        <v>208526.18181818182</v>
      </c>
      <c r="V1148" s="12">
        <f t="shared" si="325"/>
        <v>166168.27272727274</v>
      </c>
      <c r="W1148" s="12">
        <f t="shared" si="326"/>
        <v>291847.5</v>
      </c>
      <c r="X1148" s="12">
        <f t="shared" si="327"/>
        <v>332991.45454545453</v>
      </c>
      <c r="Y1148" s="12">
        <f t="shared" si="328"/>
        <v>0</v>
      </c>
      <c r="Z1148" s="12">
        <f t="shared" si="329"/>
        <v>0</v>
      </c>
      <c r="AA1148" s="12">
        <f t="shared" si="330"/>
        <v>999533.40909090918</v>
      </c>
      <c r="AB1148" s="22">
        <f t="shared" si="331"/>
        <v>0</v>
      </c>
      <c r="AC1148" s="22">
        <f t="shared" si="332"/>
        <v>0</v>
      </c>
      <c r="AD1148" s="22">
        <f t="shared" si="333"/>
        <v>0</v>
      </c>
      <c r="AE1148" s="22">
        <f t="shared" si="334"/>
        <v>0</v>
      </c>
      <c r="AF1148" s="22">
        <f t="shared" si="335"/>
        <v>0</v>
      </c>
      <c r="AG1148" s="22">
        <f t="shared" si="336"/>
        <v>0</v>
      </c>
      <c r="AH1148" s="22">
        <f t="shared" si="337"/>
        <v>0</v>
      </c>
      <c r="AI1148" s="43" t="str">
        <f t="shared" si="338"/>
        <v>n/a</v>
      </c>
      <c r="AJ1148" s="2"/>
      <c r="AK1148" s="2"/>
      <c r="AL1148" s="127">
        <v>0</v>
      </c>
    </row>
    <row r="1149" spans="1:38">
      <c r="A1149" s="46"/>
      <c r="B1149" s="13" t="str">
        <f t="shared" ref="B1149:B1212" si="341">TEXT(A1149,"mmm")</f>
        <v>Jan</v>
      </c>
      <c r="C1149" s="182"/>
      <c r="D1149" s="182"/>
      <c r="E1149" s="182"/>
      <c r="F1149" s="182"/>
      <c r="G1149" s="182"/>
      <c r="H1149" s="182"/>
      <c r="I1149" s="12">
        <f>VLOOKUP($B1149,'Gas wholesale lookups'!$A$4:$L$15,'Inputs - Gas wholesale index'!I$2,FALSE)</f>
        <v>208526.18181818182</v>
      </c>
      <c r="J1149" s="12">
        <f>VLOOKUP($B1149,'Gas wholesale lookups'!$A$4:$L$15,'Inputs - Gas wholesale index'!J$2,FALSE)</f>
        <v>166168.27272727274</v>
      </c>
      <c r="K1149" s="12">
        <f>VLOOKUP($B1149,'Gas wholesale lookups'!$A$4:$L$15,'Inputs - Gas wholesale index'!K$2,FALSE)</f>
        <v>291847.5</v>
      </c>
      <c r="L1149" s="12">
        <f>VLOOKUP($B1149,'Gas wholesale lookups'!$A$4:$L$15,'Inputs - Gas wholesale index'!L$2,FALSE)</f>
        <v>332991.45454545453</v>
      </c>
      <c r="M1149" s="12">
        <f>VLOOKUP($B1149,'Gas wholesale lookups'!$A$4:$L$15,'Inputs - Gas wholesale index'!M$2,FALSE)</f>
        <v>208526.18181818182</v>
      </c>
      <c r="N1149" s="12">
        <f>VLOOKUP($B1149,'Gas wholesale lookups'!$A$4:$L$15,'Inputs - Gas wholesale index'!N$2,FALSE)</f>
        <v>166168.27272727274</v>
      </c>
      <c r="O1149" s="37">
        <f>VLOOKUP($B1149,'Gas wholesale lookups'!$A$4:$R$15,'Inputs - Gas wholesale index'!O$2,FALSE)</f>
        <v>1</v>
      </c>
      <c r="P1149" s="37">
        <f>VLOOKUP($B1149,'Gas wholesale lookups'!$A$4:$R$15,'Inputs - Gas wholesale index'!P$2,FALSE)</f>
        <v>1</v>
      </c>
      <c r="Q1149" s="37">
        <f>VLOOKUP($B1149,'Gas wholesale lookups'!$A$4:$R$15,'Inputs - Gas wholesale index'!Q$2,FALSE)</f>
        <v>1</v>
      </c>
      <c r="R1149" s="37">
        <f>VLOOKUP($B1149,'Gas wholesale lookups'!$A$4:$R$15,'Inputs - Gas wholesale index'!R$2,FALSE)</f>
        <v>1</v>
      </c>
      <c r="S1149" s="37">
        <f>VLOOKUP($B1149,'Gas wholesale lookups'!$A$4:$R$15,'Inputs - Gas wholesale index'!S$2,FALSE)</f>
        <v>0</v>
      </c>
      <c r="T1149" s="37">
        <f>VLOOKUP($B1149,'Gas wholesale lookups'!$A$4:$R$15,'Inputs - Gas wholesale index'!T$2,FALSE)</f>
        <v>0</v>
      </c>
      <c r="U1149" s="12">
        <f t="shared" ref="U1149:U1212" si="342">IF(O1149="","",I1149*O1149)</f>
        <v>208526.18181818182</v>
      </c>
      <c r="V1149" s="12">
        <f t="shared" ref="V1149:V1212" si="343">IF(P1149="","",J1149*P1149)</f>
        <v>166168.27272727274</v>
      </c>
      <c r="W1149" s="12">
        <f t="shared" ref="W1149:W1212" si="344">IF(Q1149="","",K1149*Q1149)</f>
        <v>291847.5</v>
      </c>
      <c r="X1149" s="12">
        <f t="shared" ref="X1149:X1212" si="345">IF(R1149="","",L1149*R1149)</f>
        <v>332991.45454545453</v>
      </c>
      <c r="Y1149" s="12">
        <f t="shared" ref="Y1149:Y1212" si="346">IF(S1149="","",M1149*S1149)</f>
        <v>0</v>
      </c>
      <c r="Z1149" s="12">
        <f t="shared" ref="Z1149:Z1212" si="347">IF(T1149="","",N1149*T1149)</f>
        <v>0</v>
      </c>
      <c r="AA1149" s="12">
        <f t="shared" ref="AA1149:AA1212" si="348">SUM(U1149:Z1149)</f>
        <v>999533.40909090918</v>
      </c>
      <c r="AB1149" s="22">
        <f t="shared" ref="AB1149:AB1212" si="349">IF(U1149="","",U1149*C1149)</f>
        <v>0</v>
      </c>
      <c r="AC1149" s="22">
        <f t="shared" ref="AC1149:AC1212" si="350">IF(V1149="","",V1149*D1149)</f>
        <v>0</v>
      </c>
      <c r="AD1149" s="22">
        <f t="shared" ref="AD1149:AD1212" si="351">IF(W1149="","",W1149*E1149)</f>
        <v>0</v>
      </c>
      <c r="AE1149" s="22">
        <f t="shared" ref="AE1149:AE1212" si="352">IF(X1149="","",X1149*F1149)</f>
        <v>0</v>
      </c>
      <c r="AF1149" s="22">
        <f t="shared" ref="AF1149:AF1212" si="353">IF(Y1149="","",Y1149*G1149)</f>
        <v>0</v>
      </c>
      <c r="AG1149" s="22">
        <f t="shared" ref="AG1149:AG1212" si="354">IF(Z1149="","",Z1149*H1149)</f>
        <v>0</v>
      </c>
      <c r="AH1149" s="22">
        <f t="shared" ref="AH1149:AH1212" si="355">SUM(AB1149:AG1149)</f>
        <v>0</v>
      </c>
      <c r="AI1149" s="43" t="str">
        <f t="shared" ref="AI1149:AI1212" si="356">IF(MIN(C1149:H1149)&lt;1,"n/a",AH1149/AA1149)</f>
        <v>n/a</v>
      </c>
      <c r="AJ1149" s="2"/>
      <c r="AK1149" s="2"/>
      <c r="AL1149" s="127">
        <v>0</v>
      </c>
    </row>
    <row r="1150" spans="1:38">
      <c r="A1150" s="46"/>
      <c r="B1150" s="13" t="str">
        <f t="shared" si="341"/>
        <v>Jan</v>
      </c>
      <c r="C1150" s="182"/>
      <c r="D1150" s="182"/>
      <c r="E1150" s="182"/>
      <c r="F1150" s="182"/>
      <c r="G1150" s="182"/>
      <c r="H1150" s="182"/>
      <c r="I1150" s="12">
        <f>VLOOKUP($B1150,'Gas wholesale lookups'!$A$4:$L$15,'Inputs - Gas wholesale index'!I$2,FALSE)</f>
        <v>208526.18181818182</v>
      </c>
      <c r="J1150" s="12">
        <f>VLOOKUP($B1150,'Gas wholesale lookups'!$A$4:$L$15,'Inputs - Gas wholesale index'!J$2,FALSE)</f>
        <v>166168.27272727274</v>
      </c>
      <c r="K1150" s="12">
        <f>VLOOKUP($B1150,'Gas wholesale lookups'!$A$4:$L$15,'Inputs - Gas wholesale index'!K$2,FALSE)</f>
        <v>291847.5</v>
      </c>
      <c r="L1150" s="12">
        <f>VLOOKUP($B1150,'Gas wholesale lookups'!$A$4:$L$15,'Inputs - Gas wholesale index'!L$2,FALSE)</f>
        <v>332991.45454545453</v>
      </c>
      <c r="M1150" s="12">
        <f>VLOOKUP($B1150,'Gas wholesale lookups'!$A$4:$L$15,'Inputs - Gas wholesale index'!M$2,FALSE)</f>
        <v>208526.18181818182</v>
      </c>
      <c r="N1150" s="12">
        <f>VLOOKUP($B1150,'Gas wholesale lookups'!$A$4:$L$15,'Inputs - Gas wholesale index'!N$2,FALSE)</f>
        <v>166168.27272727274</v>
      </c>
      <c r="O1150" s="37">
        <f>VLOOKUP($B1150,'Gas wholesale lookups'!$A$4:$R$15,'Inputs - Gas wholesale index'!O$2,FALSE)</f>
        <v>1</v>
      </c>
      <c r="P1150" s="37">
        <f>VLOOKUP($B1150,'Gas wholesale lookups'!$A$4:$R$15,'Inputs - Gas wholesale index'!P$2,FALSE)</f>
        <v>1</v>
      </c>
      <c r="Q1150" s="37">
        <f>VLOOKUP($B1150,'Gas wholesale lookups'!$A$4:$R$15,'Inputs - Gas wholesale index'!Q$2,FALSE)</f>
        <v>1</v>
      </c>
      <c r="R1150" s="37">
        <f>VLOOKUP($B1150,'Gas wholesale lookups'!$A$4:$R$15,'Inputs - Gas wholesale index'!R$2,FALSE)</f>
        <v>1</v>
      </c>
      <c r="S1150" s="37">
        <f>VLOOKUP($B1150,'Gas wholesale lookups'!$A$4:$R$15,'Inputs - Gas wholesale index'!S$2,FALSE)</f>
        <v>0</v>
      </c>
      <c r="T1150" s="37">
        <f>VLOOKUP($B1150,'Gas wholesale lookups'!$A$4:$R$15,'Inputs - Gas wholesale index'!T$2,FALSE)</f>
        <v>0</v>
      </c>
      <c r="U1150" s="12">
        <f t="shared" si="342"/>
        <v>208526.18181818182</v>
      </c>
      <c r="V1150" s="12">
        <f t="shared" si="343"/>
        <v>166168.27272727274</v>
      </c>
      <c r="W1150" s="12">
        <f t="shared" si="344"/>
        <v>291847.5</v>
      </c>
      <c r="X1150" s="12">
        <f t="shared" si="345"/>
        <v>332991.45454545453</v>
      </c>
      <c r="Y1150" s="12">
        <f t="shared" si="346"/>
        <v>0</v>
      </c>
      <c r="Z1150" s="12">
        <f t="shared" si="347"/>
        <v>0</v>
      </c>
      <c r="AA1150" s="12">
        <f t="shared" si="348"/>
        <v>999533.40909090918</v>
      </c>
      <c r="AB1150" s="22">
        <f t="shared" si="349"/>
        <v>0</v>
      </c>
      <c r="AC1150" s="22">
        <f t="shared" si="350"/>
        <v>0</v>
      </c>
      <c r="AD1150" s="22">
        <f t="shared" si="351"/>
        <v>0</v>
      </c>
      <c r="AE1150" s="22">
        <f t="shared" si="352"/>
        <v>0</v>
      </c>
      <c r="AF1150" s="22">
        <f t="shared" si="353"/>
        <v>0</v>
      </c>
      <c r="AG1150" s="22">
        <f t="shared" si="354"/>
        <v>0</v>
      </c>
      <c r="AH1150" s="22">
        <f t="shared" si="355"/>
        <v>0</v>
      </c>
      <c r="AI1150" s="43" t="str">
        <f t="shared" si="356"/>
        <v>n/a</v>
      </c>
      <c r="AJ1150" s="2"/>
      <c r="AK1150" s="2"/>
      <c r="AL1150" s="127">
        <v>0</v>
      </c>
    </row>
    <row r="1151" spans="1:38">
      <c r="A1151" s="46"/>
      <c r="B1151" s="13" t="str">
        <f t="shared" si="341"/>
        <v>Jan</v>
      </c>
      <c r="C1151" s="182"/>
      <c r="D1151" s="182"/>
      <c r="E1151" s="182"/>
      <c r="F1151" s="182"/>
      <c r="G1151" s="182"/>
      <c r="H1151" s="182"/>
      <c r="I1151" s="12">
        <f>VLOOKUP($B1151,'Gas wholesale lookups'!$A$4:$L$15,'Inputs - Gas wholesale index'!I$2,FALSE)</f>
        <v>208526.18181818182</v>
      </c>
      <c r="J1151" s="12">
        <f>VLOOKUP($B1151,'Gas wholesale lookups'!$A$4:$L$15,'Inputs - Gas wholesale index'!J$2,FALSE)</f>
        <v>166168.27272727274</v>
      </c>
      <c r="K1151" s="12">
        <f>VLOOKUP($B1151,'Gas wholesale lookups'!$A$4:$L$15,'Inputs - Gas wholesale index'!K$2,FALSE)</f>
        <v>291847.5</v>
      </c>
      <c r="L1151" s="12">
        <f>VLOOKUP($B1151,'Gas wholesale lookups'!$A$4:$L$15,'Inputs - Gas wholesale index'!L$2,FALSE)</f>
        <v>332991.45454545453</v>
      </c>
      <c r="M1151" s="12">
        <f>VLOOKUP($B1151,'Gas wholesale lookups'!$A$4:$L$15,'Inputs - Gas wholesale index'!M$2,FALSE)</f>
        <v>208526.18181818182</v>
      </c>
      <c r="N1151" s="12">
        <f>VLOOKUP($B1151,'Gas wholesale lookups'!$A$4:$L$15,'Inputs - Gas wholesale index'!N$2,FALSE)</f>
        <v>166168.27272727274</v>
      </c>
      <c r="O1151" s="37">
        <f>VLOOKUP($B1151,'Gas wholesale lookups'!$A$4:$R$15,'Inputs - Gas wholesale index'!O$2,FALSE)</f>
        <v>1</v>
      </c>
      <c r="P1151" s="37">
        <f>VLOOKUP($B1151,'Gas wholesale lookups'!$A$4:$R$15,'Inputs - Gas wholesale index'!P$2,FALSE)</f>
        <v>1</v>
      </c>
      <c r="Q1151" s="37">
        <f>VLOOKUP($B1151,'Gas wholesale lookups'!$A$4:$R$15,'Inputs - Gas wholesale index'!Q$2,FALSE)</f>
        <v>1</v>
      </c>
      <c r="R1151" s="37">
        <f>VLOOKUP($B1151,'Gas wholesale lookups'!$A$4:$R$15,'Inputs - Gas wholesale index'!R$2,FALSE)</f>
        <v>1</v>
      </c>
      <c r="S1151" s="37">
        <f>VLOOKUP($B1151,'Gas wholesale lookups'!$A$4:$R$15,'Inputs - Gas wholesale index'!S$2,FALSE)</f>
        <v>0</v>
      </c>
      <c r="T1151" s="37">
        <f>VLOOKUP($B1151,'Gas wholesale lookups'!$A$4:$R$15,'Inputs - Gas wholesale index'!T$2,FALSE)</f>
        <v>0</v>
      </c>
      <c r="U1151" s="12">
        <f t="shared" si="342"/>
        <v>208526.18181818182</v>
      </c>
      <c r="V1151" s="12">
        <f t="shared" si="343"/>
        <v>166168.27272727274</v>
      </c>
      <c r="W1151" s="12">
        <f t="shared" si="344"/>
        <v>291847.5</v>
      </c>
      <c r="X1151" s="12">
        <f t="shared" si="345"/>
        <v>332991.45454545453</v>
      </c>
      <c r="Y1151" s="12">
        <f t="shared" si="346"/>
        <v>0</v>
      </c>
      <c r="Z1151" s="12">
        <f t="shared" si="347"/>
        <v>0</v>
      </c>
      <c r="AA1151" s="12">
        <f t="shared" si="348"/>
        <v>999533.40909090918</v>
      </c>
      <c r="AB1151" s="22">
        <f t="shared" si="349"/>
        <v>0</v>
      </c>
      <c r="AC1151" s="22">
        <f t="shared" si="350"/>
        <v>0</v>
      </c>
      <c r="AD1151" s="22">
        <f t="shared" si="351"/>
        <v>0</v>
      </c>
      <c r="AE1151" s="22">
        <f t="shared" si="352"/>
        <v>0</v>
      </c>
      <c r="AF1151" s="22">
        <f t="shared" si="353"/>
        <v>0</v>
      </c>
      <c r="AG1151" s="22">
        <f t="shared" si="354"/>
        <v>0</v>
      </c>
      <c r="AH1151" s="22">
        <f t="shared" si="355"/>
        <v>0</v>
      </c>
      <c r="AI1151" s="43" t="str">
        <f t="shared" si="356"/>
        <v>n/a</v>
      </c>
      <c r="AJ1151" s="2"/>
      <c r="AK1151" s="2"/>
      <c r="AL1151" s="127">
        <v>0</v>
      </c>
    </row>
    <row r="1152" spans="1:38">
      <c r="A1152" s="46"/>
      <c r="B1152" s="13" t="str">
        <f t="shared" si="341"/>
        <v>Jan</v>
      </c>
      <c r="C1152" s="182"/>
      <c r="D1152" s="182"/>
      <c r="E1152" s="182"/>
      <c r="F1152" s="182"/>
      <c r="G1152" s="182"/>
      <c r="H1152" s="182"/>
      <c r="I1152" s="12">
        <f>VLOOKUP($B1152,'Gas wholesale lookups'!$A$4:$L$15,'Inputs - Gas wholesale index'!I$2,FALSE)</f>
        <v>208526.18181818182</v>
      </c>
      <c r="J1152" s="12">
        <f>VLOOKUP($B1152,'Gas wholesale lookups'!$A$4:$L$15,'Inputs - Gas wholesale index'!J$2,FALSE)</f>
        <v>166168.27272727274</v>
      </c>
      <c r="K1152" s="12">
        <f>VLOOKUP($B1152,'Gas wholesale lookups'!$A$4:$L$15,'Inputs - Gas wholesale index'!K$2,FALSE)</f>
        <v>291847.5</v>
      </c>
      <c r="L1152" s="12">
        <f>VLOOKUP($B1152,'Gas wholesale lookups'!$A$4:$L$15,'Inputs - Gas wholesale index'!L$2,FALSE)</f>
        <v>332991.45454545453</v>
      </c>
      <c r="M1152" s="12">
        <f>VLOOKUP($B1152,'Gas wholesale lookups'!$A$4:$L$15,'Inputs - Gas wholesale index'!M$2,FALSE)</f>
        <v>208526.18181818182</v>
      </c>
      <c r="N1152" s="12">
        <f>VLOOKUP($B1152,'Gas wholesale lookups'!$A$4:$L$15,'Inputs - Gas wholesale index'!N$2,FALSE)</f>
        <v>166168.27272727274</v>
      </c>
      <c r="O1152" s="37">
        <f>VLOOKUP($B1152,'Gas wholesale lookups'!$A$4:$R$15,'Inputs - Gas wholesale index'!O$2,FALSE)</f>
        <v>1</v>
      </c>
      <c r="P1152" s="37">
        <f>VLOOKUP($B1152,'Gas wholesale lookups'!$A$4:$R$15,'Inputs - Gas wholesale index'!P$2,FALSE)</f>
        <v>1</v>
      </c>
      <c r="Q1152" s="37">
        <f>VLOOKUP($B1152,'Gas wholesale lookups'!$A$4:$R$15,'Inputs - Gas wholesale index'!Q$2,FALSE)</f>
        <v>1</v>
      </c>
      <c r="R1152" s="37">
        <f>VLOOKUP($B1152,'Gas wholesale lookups'!$A$4:$R$15,'Inputs - Gas wholesale index'!R$2,FALSE)</f>
        <v>1</v>
      </c>
      <c r="S1152" s="37">
        <f>VLOOKUP($B1152,'Gas wholesale lookups'!$A$4:$R$15,'Inputs - Gas wholesale index'!S$2,FALSE)</f>
        <v>0</v>
      </c>
      <c r="T1152" s="37">
        <f>VLOOKUP($B1152,'Gas wholesale lookups'!$A$4:$R$15,'Inputs - Gas wholesale index'!T$2,FALSE)</f>
        <v>0</v>
      </c>
      <c r="U1152" s="12">
        <f t="shared" si="342"/>
        <v>208526.18181818182</v>
      </c>
      <c r="V1152" s="12">
        <f t="shared" si="343"/>
        <v>166168.27272727274</v>
      </c>
      <c r="W1152" s="12">
        <f t="shared" si="344"/>
        <v>291847.5</v>
      </c>
      <c r="X1152" s="12">
        <f t="shared" si="345"/>
        <v>332991.45454545453</v>
      </c>
      <c r="Y1152" s="12">
        <f t="shared" si="346"/>
        <v>0</v>
      </c>
      <c r="Z1152" s="12">
        <f t="shared" si="347"/>
        <v>0</v>
      </c>
      <c r="AA1152" s="12">
        <f t="shared" si="348"/>
        <v>999533.40909090918</v>
      </c>
      <c r="AB1152" s="22">
        <f t="shared" si="349"/>
        <v>0</v>
      </c>
      <c r="AC1152" s="22">
        <f t="shared" si="350"/>
        <v>0</v>
      </c>
      <c r="AD1152" s="22">
        <f t="shared" si="351"/>
        <v>0</v>
      </c>
      <c r="AE1152" s="22">
        <f t="shared" si="352"/>
        <v>0</v>
      </c>
      <c r="AF1152" s="22">
        <f t="shared" si="353"/>
        <v>0</v>
      </c>
      <c r="AG1152" s="22">
        <f t="shared" si="354"/>
        <v>0</v>
      </c>
      <c r="AH1152" s="22">
        <f t="shared" si="355"/>
        <v>0</v>
      </c>
      <c r="AI1152" s="43" t="str">
        <f t="shared" si="356"/>
        <v>n/a</v>
      </c>
      <c r="AJ1152" s="2"/>
      <c r="AK1152" s="2"/>
      <c r="AL1152" s="127">
        <v>0</v>
      </c>
    </row>
    <row r="1153" spans="1:38">
      <c r="A1153" s="46"/>
      <c r="B1153" s="13" t="str">
        <f t="shared" si="341"/>
        <v>Jan</v>
      </c>
      <c r="C1153" s="182"/>
      <c r="D1153" s="182"/>
      <c r="E1153" s="182"/>
      <c r="F1153" s="182"/>
      <c r="G1153" s="182"/>
      <c r="H1153" s="182"/>
      <c r="I1153" s="12">
        <f>VLOOKUP($B1153,'Gas wholesale lookups'!$A$4:$L$15,'Inputs - Gas wholesale index'!I$2,FALSE)</f>
        <v>208526.18181818182</v>
      </c>
      <c r="J1153" s="12">
        <f>VLOOKUP($B1153,'Gas wholesale lookups'!$A$4:$L$15,'Inputs - Gas wholesale index'!J$2,FALSE)</f>
        <v>166168.27272727274</v>
      </c>
      <c r="K1153" s="12">
        <f>VLOOKUP($B1153,'Gas wholesale lookups'!$A$4:$L$15,'Inputs - Gas wholesale index'!K$2,FALSE)</f>
        <v>291847.5</v>
      </c>
      <c r="L1153" s="12">
        <f>VLOOKUP($B1153,'Gas wholesale lookups'!$A$4:$L$15,'Inputs - Gas wholesale index'!L$2,FALSE)</f>
        <v>332991.45454545453</v>
      </c>
      <c r="M1153" s="12">
        <f>VLOOKUP($B1153,'Gas wholesale lookups'!$A$4:$L$15,'Inputs - Gas wholesale index'!M$2,FALSE)</f>
        <v>208526.18181818182</v>
      </c>
      <c r="N1153" s="12">
        <f>VLOOKUP($B1153,'Gas wholesale lookups'!$A$4:$L$15,'Inputs - Gas wholesale index'!N$2,FALSE)</f>
        <v>166168.27272727274</v>
      </c>
      <c r="O1153" s="37">
        <f>VLOOKUP($B1153,'Gas wholesale lookups'!$A$4:$R$15,'Inputs - Gas wholesale index'!O$2,FALSE)</f>
        <v>1</v>
      </c>
      <c r="P1153" s="37">
        <f>VLOOKUP($B1153,'Gas wholesale lookups'!$A$4:$R$15,'Inputs - Gas wholesale index'!P$2,FALSE)</f>
        <v>1</v>
      </c>
      <c r="Q1153" s="37">
        <f>VLOOKUP($B1153,'Gas wholesale lookups'!$A$4:$R$15,'Inputs - Gas wholesale index'!Q$2,FALSE)</f>
        <v>1</v>
      </c>
      <c r="R1153" s="37">
        <f>VLOOKUP($B1153,'Gas wholesale lookups'!$A$4:$R$15,'Inputs - Gas wholesale index'!R$2,FALSE)</f>
        <v>1</v>
      </c>
      <c r="S1153" s="37">
        <f>VLOOKUP($B1153,'Gas wholesale lookups'!$A$4:$R$15,'Inputs - Gas wholesale index'!S$2,FALSE)</f>
        <v>0</v>
      </c>
      <c r="T1153" s="37">
        <f>VLOOKUP($B1153,'Gas wholesale lookups'!$A$4:$R$15,'Inputs - Gas wholesale index'!T$2,FALSE)</f>
        <v>0</v>
      </c>
      <c r="U1153" s="12">
        <f t="shared" si="342"/>
        <v>208526.18181818182</v>
      </c>
      <c r="V1153" s="12">
        <f t="shared" si="343"/>
        <v>166168.27272727274</v>
      </c>
      <c r="W1153" s="12">
        <f t="shared" si="344"/>
        <v>291847.5</v>
      </c>
      <c r="X1153" s="12">
        <f t="shared" si="345"/>
        <v>332991.45454545453</v>
      </c>
      <c r="Y1153" s="12">
        <f t="shared" si="346"/>
        <v>0</v>
      </c>
      <c r="Z1153" s="12">
        <f t="shared" si="347"/>
        <v>0</v>
      </c>
      <c r="AA1153" s="12">
        <f t="shared" si="348"/>
        <v>999533.40909090918</v>
      </c>
      <c r="AB1153" s="22">
        <f t="shared" si="349"/>
        <v>0</v>
      </c>
      <c r="AC1153" s="22">
        <f t="shared" si="350"/>
        <v>0</v>
      </c>
      <c r="AD1153" s="22">
        <f t="shared" si="351"/>
        <v>0</v>
      </c>
      <c r="AE1153" s="22">
        <f t="shared" si="352"/>
        <v>0</v>
      </c>
      <c r="AF1153" s="22">
        <f t="shared" si="353"/>
        <v>0</v>
      </c>
      <c r="AG1153" s="22">
        <f t="shared" si="354"/>
        <v>0</v>
      </c>
      <c r="AH1153" s="22">
        <f t="shared" si="355"/>
        <v>0</v>
      </c>
      <c r="AI1153" s="43" t="str">
        <f t="shared" si="356"/>
        <v>n/a</v>
      </c>
      <c r="AJ1153" s="2"/>
      <c r="AK1153" s="2"/>
      <c r="AL1153" s="127">
        <v>0</v>
      </c>
    </row>
    <row r="1154" spans="1:38">
      <c r="A1154" s="46"/>
      <c r="B1154" s="13" t="str">
        <f t="shared" si="341"/>
        <v>Jan</v>
      </c>
      <c r="C1154" s="182"/>
      <c r="D1154" s="182"/>
      <c r="E1154" s="182"/>
      <c r="F1154" s="182"/>
      <c r="G1154" s="182"/>
      <c r="H1154" s="182"/>
      <c r="I1154" s="12">
        <f>VLOOKUP($B1154,'Gas wholesale lookups'!$A$4:$L$15,'Inputs - Gas wholesale index'!I$2,FALSE)</f>
        <v>208526.18181818182</v>
      </c>
      <c r="J1154" s="12">
        <f>VLOOKUP($B1154,'Gas wholesale lookups'!$A$4:$L$15,'Inputs - Gas wholesale index'!J$2,FALSE)</f>
        <v>166168.27272727274</v>
      </c>
      <c r="K1154" s="12">
        <f>VLOOKUP($B1154,'Gas wholesale lookups'!$A$4:$L$15,'Inputs - Gas wholesale index'!K$2,FALSE)</f>
        <v>291847.5</v>
      </c>
      <c r="L1154" s="12">
        <f>VLOOKUP($B1154,'Gas wholesale lookups'!$A$4:$L$15,'Inputs - Gas wholesale index'!L$2,FALSE)</f>
        <v>332991.45454545453</v>
      </c>
      <c r="M1154" s="12">
        <f>VLOOKUP($B1154,'Gas wholesale lookups'!$A$4:$L$15,'Inputs - Gas wholesale index'!M$2,FALSE)</f>
        <v>208526.18181818182</v>
      </c>
      <c r="N1154" s="12">
        <f>VLOOKUP($B1154,'Gas wholesale lookups'!$A$4:$L$15,'Inputs - Gas wholesale index'!N$2,FALSE)</f>
        <v>166168.27272727274</v>
      </c>
      <c r="O1154" s="37">
        <f>VLOOKUP($B1154,'Gas wholesale lookups'!$A$4:$R$15,'Inputs - Gas wholesale index'!O$2,FALSE)</f>
        <v>1</v>
      </c>
      <c r="P1154" s="37">
        <f>VLOOKUP($B1154,'Gas wholesale lookups'!$A$4:$R$15,'Inputs - Gas wholesale index'!P$2,FALSE)</f>
        <v>1</v>
      </c>
      <c r="Q1154" s="37">
        <f>VLOOKUP($B1154,'Gas wholesale lookups'!$A$4:$R$15,'Inputs - Gas wholesale index'!Q$2,FALSE)</f>
        <v>1</v>
      </c>
      <c r="R1154" s="37">
        <f>VLOOKUP($B1154,'Gas wholesale lookups'!$A$4:$R$15,'Inputs - Gas wholesale index'!R$2,FALSE)</f>
        <v>1</v>
      </c>
      <c r="S1154" s="37">
        <f>VLOOKUP($B1154,'Gas wholesale lookups'!$A$4:$R$15,'Inputs - Gas wholesale index'!S$2,FALSE)</f>
        <v>0</v>
      </c>
      <c r="T1154" s="37">
        <f>VLOOKUP($B1154,'Gas wholesale lookups'!$A$4:$R$15,'Inputs - Gas wholesale index'!T$2,FALSE)</f>
        <v>0</v>
      </c>
      <c r="U1154" s="12">
        <f t="shared" si="342"/>
        <v>208526.18181818182</v>
      </c>
      <c r="V1154" s="12">
        <f t="shared" si="343"/>
        <v>166168.27272727274</v>
      </c>
      <c r="W1154" s="12">
        <f t="shared" si="344"/>
        <v>291847.5</v>
      </c>
      <c r="X1154" s="12">
        <f t="shared" si="345"/>
        <v>332991.45454545453</v>
      </c>
      <c r="Y1154" s="12">
        <f t="shared" si="346"/>
        <v>0</v>
      </c>
      <c r="Z1154" s="12">
        <f t="shared" si="347"/>
        <v>0</v>
      </c>
      <c r="AA1154" s="12">
        <f t="shared" si="348"/>
        <v>999533.40909090918</v>
      </c>
      <c r="AB1154" s="22">
        <f t="shared" si="349"/>
        <v>0</v>
      </c>
      <c r="AC1154" s="22">
        <f t="shared" si="350"/>
        <v>0</v>
      </c>
      <c r="AD1154" s="22">
        <f t="shared" si="351"/>
        <v>0</v>
      </c>
      <c r="AE1154" s="22">
        <f t="shared" si="352"/>
        <v>0</v>
      </c>
      <c r="AF1154" s="22">
        <f t="shared" si="353"/>
        <v>0</v>
      </c>
      <c r="AG1154" s="22">
        <f t="shared" si="354"/>
        <v>0</v>
      </c>
      <c r="AH1154" s="22">
        <f t="shared" si="355"/>
        <v>0</v>
      </c>
      <c r="AI1154" s="43" t="str">
        <f t="shared" si="356"/>
        <v>n/a</v>
      </c>
      <c r="AJ1154" s="2"/>
      <c r="AK1154" s="2"/>
      <c r="AL1154" s="127">
        <v>0</v>
      </c>
    </row>
    <row r="1155" spans="1:38">
      <c r="A1155" s="46"/>
      <c r="B1155" s="13" t="str">
        <f t="shared" si="341"/>
        <v>Jan</v>
      </c>
      <c r="C1155" s="182"/>
      <c r="D1155" s="182"/>
      <c r="E1155" s="182"/>
      <c r="F1155" s="182"/>
      <c r="G1155" s="182"/>
      <c r="H1155" s="182"/>
      <c r="I1155" s="12">
        <f>VLOOKUP($B1155,'Gas wholesale lookups'!$A$4:$L$15,'Inputs - Gas wholesale index'!I$2,FALSE)</f>
        <v>208526.18181818182</v>
      </c>
      <c r="J1155" s="12">
        <f>VLOOKUP($B1155,'Gas wholesale lookups'!$A$4:$L$15,'Inputs - Gas wholesale index'!J$2,FALSE)</f>
        <v>166168.27272727274</v>
      </c>
      <c r="K1155" s="12">
        <f>VLOOKUP($B1155,'Gas wholesale lookups'!$A$4:$L$15,'Inputs - Gas wholesale index'!K$2,FALSE)</f>
        <v>291847.5</v>
      </c>
      <c r="L1155" s="12">
        <f>VLOOKUP($B1155,'Gas wholesale lookups'!$A$4:$L$15,'Inputs - Gas wholesale index'!L$2,FALSE)</f>
        <v>332991.45454545453</v>
      </c>
      <c r="M1155" s="12">
        <f>VLOOKUP($B1155,'Gas wholesale lookups'!$A$4:$L$15,'Inputs - Gas wholesale index'!M$2,FALSE)</f>
        <v>208526.18181818182</v>
      </c>
      <c r="N1155" s="12">
        <f>VLOOKUP($B1155,'Gas wholesale lookups'!$A$4:$L$15,'Inputs - Gas wholesale index'!N$2,FALSE)</f>
        <v>166168.27272727274</v>
      </c>
      <c r="O1155" s="37">
        <f>VLOOKUP($B1155,'Gas wholesale lookups'!$A$4:$R$15,'Inputs - Gas wholesale index'!O$2,FALSE)</f>
        <v>1</v>
      </c>
      <c r="P1155" s="37">
        <f>VLOOKUP($B1155,'Gas wholesale lookups'!$A$4:$R$15,'Inputs - Gas wholesale index'!P$2,FALSE)</f>
        <v>1</v>
      </c>
      <c r="Q1155" s="37">
        <f>VLOOKUP($B1155,'Gas wholesale lookups'!$A$4:$R$15,'Inputs - Gas wholesale index'!Q$2,FALSE)</f>
        <v>1</v>
      </c>
      <c r="R1155" s="37">
        <f>VLOOKUP($B1155,'Gas wholesale lookups'!$A$4:$R$15,'Inputs - Gas wholesale index'!R$2,FALSE)</f>
        <v>1</v>
      </c>
      <c r="S1155" s="37">
        <f>VLOOKUP($B1155,'Gas wholesale lookups'!$A$4:$R$15,'Inputs - Gas wholesale index'!S$2,FALSE)</f>
        <v>0</v>
      </c>
      <c r="T1155" s="37">
        <f>VLOOKUP($B1155,'Gas wholesale lookups'!$A$4:$R$15,'Inputs - Gas wholesale index'!T$2,FALSE)</f>
        <v>0</v>
      </c>
      <c r="U1155" s="12">
        <f t="shared" si="342"/>
        <v>208526.18181818182</v>
      </c>
      <c r="V1155" s="12">
        <f t="shared" si="343"/>
        <v>166168.27272727274</v>
      </c>
      <c r="W1155" s="12">
        <f t="shared" si="344"/>
        <v>291847.5</v>
      </c>
      <c r="X1155" s="12">
        <f t="shared" si="345"/>
        <v>332991.45454545453</v>
      </c>
      <c r="Y1155" s="12">
        <f t="shared" si="346"/>
        <v>0</v>
      </c>
      <c r="Z1155" s="12">
        <f t="shared" si="347"/>
        <v>0</v>
      </c>
      <c r="AA1155" s="12">
        <f t="shared" si="348"/>
        <v>999533.40909090918</v>
      </c>
      <c r="AB1155" s="22">
        <f t="shared" si="349"/>
        <v>0</v>
      </c>
      <c r="AC1155" s="22">
        <f t="shared" si="350"/>
        <v>0</v>
      </c>
      <c r="AD1155" s="22">
        <f t="shared" si="351"/>
        <v>0</v>
      </c>
      <c r="AE1155" s="22">
        <f t="shared" si="352"/>
        <v>0</v>
      </c>
      <c r="AF1155" s="22">
        <f t="shared" si="353"/>
        <v>0</v>
      </c>
      <c r="AG1155" s="22">
        <f t="shared" si="354"/>
        <v>0</v>
      </c>
      <c r="AH1155" s="22">
        <f t="shared" si="355"/>
        <v>0</v>
      </c>
      <c r="AI1155" s="43" t="str">
        <f t="shared" si="356"/>
        <v>n/a</v>
      </c>
      <c r="AJ1155" s="2"/>
      <c r="AK1155" s="2"/>
      <c r="AL1155" s="127">
        <v>0</v>
      </c>
    </row>
    <row r="1156" spans="1:38">
      <c r="A1156" s="46"/>
      <c r="B1156" s="13" t="str">
        <f t="shared" si="341"/>
        <v>Jan</v>
      </c>
      <c r="C1156" s="182"/>
      <c r="D1156" s="182"/>
      <c r="E1156" s="182"/>
      <c r="F1156" s="182"/>
      <c r="G1156" s="182"/>
      <c r="H1156" s="182"/>
      <c r="I1156" s="12">
        <f>VLOOKUP($B1156,'Gas wholesale lookups'!$A$4:$L$15,'Inputs - Gas wholesale index'!I$2,FALSE)</f>
        <v>208526.18181818182</v>
      </c>
      <c r="J1156" s="12">
        <f>VLOOKUP($B1156,'Gas wholesale lookups'!$A$4:$L$15,'Inputs - Gas wholesale index'!J$2,FALSE)</f>
        <v>166168.27272727274</v>
      </c>
      <c r="K1156" s="12">
        <f>VLOOKUP($B1156,'Gas wholesale lookups'!$A$4:$L$15,'Inputs - Gas wholesale index'!K$2,FALSE)</f>
        <v>291847.5</v>
      </c>
      <c r="L1156" s="12">
        <f>VLOOKUP($B1156,'Gas wholesale lookups'!$A$4:$L$15,'Inputs - Gas wholesale index'!L$2,FALSE)</f>
        <v>332991.45454545453</v>
      </c>
      <c r="M1156" s="12">
        <f>VLOOKUP($B1156,'Gas wholesale lookups'!$A$4:$L$15,'Inputs - Gas wholesale index'!M$2,FALSE)</f>
        <v>208526.18181818182</v>
      </c>
      <c r="N1156" s="12">
        <f>VLOOKUP($B1156,'Gas wholesale lookups'!$A$4:$L$15,'Inputs - Gas wholesale index'!N$2,FALSE)</f>
        <v>166168.27272727274</v>
      </c>
      <c r="O1156" s="37">
        <f>VLOOKUP($B1156,'Gas wholesale lookups'!$A$4:$R$15,'Inputs - Gas wholesale index'!O$2,FALSE)</f>
        <v>1</v>
      </c>
      <c r="P1156" s="37">
        <f>VLOOKUP($B1156,'Gas wholesale lookups'!$A$4:$R$15,'Inputs - Gas wholesale index'!P$2,FALSE)</f>
        <v>1</v>
      </c>
      <c r="Q1156" s="37">
        <f>VLOOKUP($B1156,'Gas wholesale lookups'!$A$4:$R$15,'Inputs - Gas wholesale index'!Q$2,FALSE)</f>
        <v>1</v>
      </c>
      <c r="R1156" s="37">
        <f>VLOOKUP($B1156,'Gas wholesale lookups'!$A$4:$R$15,'Inputs - Gas wholesale index'!R$2,FALSE)</f>
        <v>1</v>
      </c>
      <c r="S1156" s="37">
        <f>VLOOKUP($B1156,'Gas wholesale lookups'!$A$4:$R$15,'Inputs - Gas wholesale index'!S$2,FALSE)</f>
        <v>0</v>
      </c>
      <c r="T1156" s="37">
        <f>VLOOKUP($B1156,'Gas wholesale lookups'!$A$4:$R$15,'Inputs - Gas wholesale index'!T$2,FALSE)</f>
        <v>0</v>
      </c>
      <c r="U1156" s="12">
        <f t="shared" si="342"/>
        <v>208526.18181818182</v>
      </c>
      <c r="V1156" s="12">
        <f t="shared" si="343"/>
        <v>166168.27272727274</v>
      </c>
      <c r="W1156" s="12">
        <f t="shared" si="344"/>
        <v>291847.5</v>
      </c>
      <c r="X1156" s="12">
        <f t="shared" si="345"/>
        <v>332991.45454545453</v>
      </c>
      <c r="Y1156" s="12">
        <f t="shared" si="346"/>
        <v>0</v>
      </c>
      <c r="Z1156" s="12">
        <f t="shared" si="347"/>
        <v>0</v>
      </c>
      <c r="AA1156" s="12">
        <f t="shared" si="348"/>
        <v>999533.40909090918</v>
      </c>
      <c r="AB1156" s="22">
        <f t="shared" si="349"/>
        <v>0</v>
      </c>
      <c r="AC1156" s="22">
        <f t="shared" si="350"/>
        <v>0</v>
      </c>
      <c r="AD1156" s="22">
        <f t="shared" si="351"/>
        <v>0</v>
      </c>
      <c r="AE1156" s="22">
        <f t="shared" si="352"/>
        <v>0</v>
      </c>
      <c r="AF1156" s="22">
        <f t="shared" si="353"/>
        <v>0</v>
      </c>
      <c r="AG1156" s="22">
        <f t="shared" si="354"/>
        <v>0</v>
      </c>
      <c r="AH1156" s="22">
        <f t="shared" si="355"/>
        <v>0</v>
      </c>
      <c r="AI1156" s="43" t="str">
        <f t="shared" si="356"/>
        <v>n/a</v>
      </c>
      <c r="AJ1156" s="2"/>
      <c r="AK1156" s="2"/>
      <c r="AL1156" s="127">
        <v>0</v>
      </c>
    </row>
    <row r="1157" spans="1:38">
      <c r="A1157" s="46"/>
      <c r="B1157" s="13" t="str">
        <f t="shared" si="341"/>
        <v>Jan</v>
      </c>
      <c r="C1157" s="182"/>
      <c r="D1157" s="182"/>
      <c r="E1157" s="182"/>
      <c r="F1157" s="182"/>
      <c r="G1157" s="182"/>
      <c r="H1157" s="182"/>
      <c r="I1157" s="12">
        <f>VLOOKUP($B1157,'Gas wholesale lookups'!$A$4:$L$15,'Inputs - Gas wholesale index'!I$2,FALSE)</f>
        <v>208526.18181818182</v>
      </c>
      <c r="J1157" s="12">
        <f>VLOOKUP($B1157,'Gas wholesale lookups'!$A$4:$L$15,'Inputs - Gas wholesale index'!J$2,FALSE)</f>
        <v>166168.27272727274</v>
      </c>
      <c r="K1157" s="12">
        <f>VLOOKUP($B1157,'Gas wholesale lookups'!$A$4:$L$15,'Inputs - Gas wholesale index'!K$2,FALSE)</f>
        <v>291847.5</v>
      </c>
      <c r="L1157" s="12">
        <f>VLOOKUP($B1157,'Gas wholesale lookups'!$A$4:$L$15,'Inputs - Gas wholesale index'!L$2,FALSE)</f>
        <v>332991.45454545453</v>
      </c>
      <c r="M1157" s="12">
        <f>VLOOKUP($B1157,'Gas wholesale lookups'!$A$4:$L$15,'Inputs - Gas wholesale index'!M$2,FALSE)</f>
        <v>208526.18181818182</v>
      </c>
      <c r="N1157" s="12">
        <f>VLOOKUP($B1157,'Gas wholesale lookups'!$A$4:$L$15,'Inputs - Gas wholesale index'!N$2,FALSE)</f>
        <v>166168.27272727274</v>
      </c>
      <c r="O1157" s="37">
        <f>VLOOKUP($B1157,'Gas wholesale lookups'!$A$4:$R$15,'Inputs - Gas wholesale index'!O$2,FALSE)</f>
        <v>1</v>
      </c>
      <c r="P1157" s="37">
        <f>VLOOKUP($B1157,'Gas wholesale lookups'!$A$4:$R$15,'Inputs - Gas wholesale index'!P$2,FALSE)</f>
        <v>1</v>
      </c>
      <c r="Q1157" s="37">
        <f>VLOOKUP($B1157,'Gas wholesale lookups'!$A$4:$R$15,'Inputs - Gas wholesale index'!Q$2,FALSE)</f>
        <v>1</v>
      </c>
      <c r="R1157" s="37">
        <f>VLOOKUP($B1157,'Gas wholesale lookups'!$A$4:$R$15,'Inputs - Gas wholesale index'!R$2,FALSE)</f>
        <v>1</v>
      </c>
      <c r="S1157" s="37">
        <f>VLOOKUP($B1157,'Gas wholesale lookups'!$A$4:$R$15,'Inputs - Gas wholesale index'!S$2,FALSE)</f>
        <v>0</v>
      </c>
      <c r="T1157" s="37">
        <f>VLOOKUP($B1157,'Gas wholesale lookups'!$A$4:$R$15,'Inputs - Gas wholesale index'!T$2,FALSE)</f>
        <v>0</v>
      </c>
      <c r="U1157" s="12">
        <f t="shared" si="342"/>
        <v>208526.18181818182</v>
      </c>
      <c r="V1157" s="12">
        <f t="shared" si="343"/>
        <v>166168.27272727274</v>
      </c>
      <c r="W1157" s="12">
        <f t="shared" si="344"/>
        <v>291847.5</v>
      </c>
      <c r="X1157" s="12">
        <f t="shared" si="345"/>
        <v>332991.45454545453</v>
      </c>
      <c r="Y1157" s="12">
        <f t="shared" si="346"/>
        <v>0</v>
      </c>
      <c r="Z1157" s="12">
        <f t="shared" si="347"/>
        <v>0</v>
      </c>
      <c r="AA1157" s="12">
        <f t="shared" si="348"/>
        <v>999533.40909090918</v>
      </c>
      <c r="AB1157" s="22">
        <f t="shared" si="349"/>
        <v>0</v>
      </c>
      <c r="AC1157" s="22">
        <f t="shared" si="350"/>
        <v>0</v>
      </c>
      <c r="AD1157" s="22">
        <f t="shared" si="351"/>
        <v>0</v>
      </c>
      <c r="AE1157" s="22">
        <f t="shared" si="352"/>
        <v>0</v>
      </c>
      <c r="AF1157" s="22">
        <f t="shared" si="353"/>
        <v>0</v>
      </c>
      <c r="AG1157" s="22">
        <f t="shared" si="354"/>
        <v>0</v>
      </c>
      <c r="AH1157" s="22">
        <f t="shared" si="355"/>
        <v>0</v>
      </c>
      <c r="AI1157" s="43" t="str">
        <f t="shared" si="356"/>
        <v>n/a</v>
      </c>
      <c r="AJ1157" s="2"/>
      <c r="AK1157" s="2"/>
      <c r="AL1157" s="127">
        <v>0</v>
      </c>
    </row>
    <row r="1158" spans="1:38">
      <c r="A1158" s="46"/>
      <c r="B1158" s="13" t="str">
        <f t="shared" si="341"/>
        <v>Jan</v>
      </c>
      <c r="C1158" s="182"/>
      <c r="D1158" s="182"/>
      <c r="E1158" s="182"/>
      <c r="F1158" s="182"/>
      <c r="G1158" s="182"/>
      <c r="H1158" s="182"/>
      <c r="I1158" s="12">
        <f>VLOOKUP($B1158,'Gas wholesale lookups'!$A$4:$L$15,'Inputs - Gas wholesale index'!I$2,FALSE)</f>
        <v>208526.18181818182</v>
      </c>
      <c r="J1158" s="12">
        <f>VLOOKUP($B1158,'Gas wholesale lookups'!$A$4:$L$15,'Inputs - Gas wholesale index'!J$2,FALSE)</f>
        <v>166168.27272727274</v>
      </c>
      <c r="K1158" s="12">
        <f>VLOOKUP($B1158,'Gas wholesale lookups'!$A$4:$L$15,'Inputs - Gas wholesale index'!K$2,FALSE)</f>
        <v>291847.5</v>
      </c>
      <c r="L1158" s="12">
        <f>VLOOKUP($B1158,'Gas wholesale lookups'!$A$4:$L$15,'Inputs - Gas wholesale index'!L$2,FALSE)</f>
        <v>332991.45454545453</v>
      </c>
      <c r="M1158" s="12">
        <f>VLOOKUP($B1158,'Gas wholesale lookups'!$A$4:$L$15,'Inputs - Gas wholesale index'!M$2,FALSE)</f>
        <v>208526.18181818182</v>
      </c>
      <c r="N1158" s="12">
        <f>VLOOKUP($B1158,'Gas wholesale lookups'!$A$4:$L$15,'Inputs - Gas wholesale index'!N$2,FALSE)</f>
        <v>166168.27272727274</v>
      </c>
      <c r="O1158" s="37">
        <f>VLOOKUP($B1158,'Gas wholesale lookups'!$A$4:$R$15,'Inputs - Gas wholesale index'!O$2,FALSE)</f>
        <v>1</v>
      </c>
      <c r="P1158" s="37">
        <f>VLOOKUP($B1158,'Gas wholesale lookups'!$A$4:$R$15,'Inputs - Gas wholesale index'!P$2,FALSE)</f>
        <v>1</v>
      </c>
      <c r="Q1158" s="37">
        <f>VLOOKUP($B1158,'Gas wholesale lookups'!$A$4:$R$15,'Inputs - Gas wholesale index'!Q$2,FALSE)</f>
        <v>1</v>
      </c>
      <c r="R1158" s="37">
        <f>VLOOKUP($B1158,'Gas wholesale lookups'!$A$4:$R$15,'Inputs - Gas wholesale index'!R$2,FALSE)</f>
        <v>1</v>
      </c>
      <c r="S1158" s="37">
        <f>VLOOKUP($B1158,'Gas wholesale lookups'!$A$4:$R$15,'Inputs - Gas wholesale index'!S$2,FALSE)</f>
        <v>0</v>
      </c>
      <c r="T1158" s="37">
        <f>VLOOKUP($B1158,'Gas wholesale lookups'!$A$4:$R$15,'Inputs - Gas wholesale index'!T$2,FALSE)</f>
        <v>0</v>
      </c>
      <c r="U1158" s="12">
        <f t="shared" si="342"/>
        <v>208526.18181818182</v>
      </c>
      <c r="V1158" s="12">
        <f t="shared" si="343"/>
        <v>166168.27272727274</v>
      </c>
      <c r="W1158" s="12">
        <f t="shared" si="344"/>
        <v>291847.5</v>
      </c>
      <c r="X1158" s="12">
        <f t="shared" si="345"/>
        <v>332991.45454545453</v>
      </c>
      <c r="Y1158" s="12">
        <f t="shared" si="346"/>
        <v>0</v>
      </c>
      <c r="Z1158" s="12">
        <f t="shared" si="347"/>
        <v>0</v>
      </c>
      <c r="AA1158" s="12">
        <f t="shared" si="348"/>
        <v>999533.40909090918</v>
      </c>
      <c r="AB1158" s="22">
        <f t="shared" si="349"/>
        <v>0</v>
      </c>
      <c r="AC1158" s="22">
        <f t="shared" si="350"/>
        <v>0</v>
      </c>
      <c r="AD1158" s="22">
        <f t="shared" si="351"/>
        <v>0</v>
      </c>
      <c r="AE1158" s="22">
        <f t="shared" si="352"/>
        <v>0</v>
      </c>
      <c r="AF1158" s="22">
        <f t="shared" si="353"/>
        <v>0</v>
      </c>
      <c r="AG1158" s="22">
        <f t="shared" si="354"/>
        <v>0</v>
      </c>
      <c r="AH1158" s="22">
        <f t="shared" si="355"/>
        <v>0</v>
      </c>
      <c r="AI1158" s="43" t="str">
        <f t="shared" si="356"/>
        <v>n/a</v>
      </c>
      <c r="AJ1158" s="2"/>
      <c r="AK1158" s="2"/>
      <c r="AL1158" s="127">
        <v>0</v>
      </c>
    </row>
    <row r="1159" spans="1:38">
      <c r="A1159" s="46"/>
      <c r="B1159" s="13" t="str">
        <f t="shared" si="341"/>
        <v>Jan</v>
      </c>
      <c r="C1159" s="182"/>
      <c r="D1159" s="182"/>
      <c r="E1159" s="182"/>
      <c r="F1159" s="182"/>
      <c r="G1159" s="182"/>
      <c r="H1159" s="182"/>
      <c r="I1159" s="12">
        <f>VLOOKUP($B1159,'Gas wholesale lookups'!$A$4:$L$15,'Inputs - Gas wholesale index'!I$2,FALSE)</f>
        <v>208526.18181818182</v>
      </c>
      <c r="J1159" s="12">
        <f>VLOOKUP($B1159,'Gas wholesale lookups'!$A$4:$L$15,'Inputs - Gas wholesale index'!J$2,FALSE)</f>
        <v>166168.27272727274</v>
      </c>
      <c r="K1159" s="12">
        <f>VLOOKUP($B1159,'Gas wholesale lookups'!$A$4:$L$15,'Inputs - Gas wholesale index'!K$2,FALSE)</f>
        <v>291847.5</v>
      </c>
      <c r="L1159" s="12">
        <f>VLOOKUP($B1159,'Gas wholesale lookups'!$A$4:$L$15,'Inputs - Gas wholesale index'!L$2,FALSE)</f>
        <v>332991.45454545453</v>
      </c>
      <c r="M1159" s="12">
        <f>VLOOKUP($B1159,'Gas wholesale lookups'!$A$4:$L$15,'Inputs - Gas wholesale index'!M$2,FALSE)</f>
        <v>208526.18181818182</v>
      </c>
      <c r="N1159" s="12">
        <f>VLOOKUP($B1159,'Gas wholesale lookups'!$A$4:$L$15,'Inputs - Gas wholesale index'!N$2,FALSE)</f>
        <v>166168.27272727274</v>
      </c>
      <c r="O1159" s="37">
        <f>VLOOKUP($B1159,'Gas wholesale lookups'!$A$4:$R$15,'Inputs - Gas wholesale index'!O$2,FALSE)</f>
        <v>1</v>
      </c>
      <c r="P1159" s="37">
        <f>VLOOKUP($B1159,'Gas wholesale lookups'!$A$4:$R$15,'Inputs - Gas wholesale index'!P$2,FALSE)</f>
        <v>1</v>
      </c>
      <c r="Q1159" s="37">
        <f>VLOOKUP($B1159,'Gas wholesale lookups'!$A$4:$R$15,'Inputs - Gas wholesale index'!Q$2,FALSE)</f>
        <v>1</v>
      </c>
      <c r="R1159" s="37">
        <f>VLOOKUP($B1159,'Gas wholesale lookups'!$A$4:$R$15,'Inputs - Gas wholesale index'!R$2,FALSE)</f>
        <v>1</v>
      </c>
      <c r="S1159" s="37">
        <f>VLOOKUP($B1159,'Gas wholesale lookups'!$A$4:$R$15,'Inputs - Gas wholesale index'!S$2,FALSE)</f>
        <v>0</v>
      </c>
      <c r="T1159" s="37">
        <f>VLOOKUP($B1159,'Gas wholesale lookups'!$A$4:$R$15,'Inputs - Gas wholesale index'!T$2,FALSE)</f>
        <v>0</v>
      </c>
      <c r="U1159" s="12">
        <f t="shared" si="342"/>
        <v>208526.18181818182</v>
      </c>
      <c r="V1159" s="12">
        <f t="shared" si="343"/>
        <v>166168.27272727274</v>
      </c>
      <c r="W1159" s="12">
        <f t="shared" si="344"/>
        <v>291847.5</v>
      </c>
      <c r="X1159" s="12">
        <f t="shared" si="345"/>
        <v>332991.45454545453</v>
      </c>
      <c r="Y1159" s="12">
        <f t="shared" si="346"/>
        <v>0</v>
      </c>
      <c r="Z1159" s="12">
        <f t="shared" si="347"/>
        <v>0</v>
      </c>
      <c r="AA1159" s="12">
        <f t="shared" si="348"/>
        <v>999533.40909090918</v>
      </c>
      <c r="AB1159" s="22">
        <f t="shared" si="349"/>
        <v>0</v>
      </c>
      <c r="AC1159" s="22">
        <f t="shared" si="350"/>
        <v>0</v>
      </c>
      <c r="AD1159" s="22">
        <f t="shared" si="351"/>
        <v>0</v>
      </c>
      <c r="AE1159" s="22">
        <f t="shared" si="352"/>
        <v>0</v>
      </c>
      <c r="AF1159" s="22">
        <f t="shared" si="353"/>
        <v>0</v>
      </c>
      <c r="AG1159" s="22">
        <f t="shared" si="354"/>
        <v>0</v>
      </c>
      <c r="AH1159" s="22">
        <f t="shared" si="355"/>
        <v>0</v>
      </c>
      <c r="AI1159" s="43" t="str">
        <f t="shared" si="356"/>
        <v>n/a</v>
      </c>
      <c r="AJ1159" s="2"/>
      <c r="AK1159" s="2"/>
      <c r="AL1159" s="127">
        <v>0</v>
      </c>
    </row>
    <row r="1160" spans="1:38">
      <c r="A1160" s="46"/>
      <c r="B1160" s="13" t="str">
        <f t="shared" si="341"/>
        <v>Jan</v>
      </c>
      <c r="C1160" s="182"/>
      <c r="D1160" s="182"/>
      <c r="E1160" s="182"/>
      <c r="F1160" s="182"/>
      <c r="G1160" s="182"/>
      <c r="H1160" s="182"/>
      <c r="I1160" s="12">
        <f>VLOOKUP($B1160,'Gas wholesale lookups'!$A$4:$L$15,'Inputs - Gas wholesale index'!I$2,FALSE)</f>
        <v>208526.18181818182</v>
      </c>
      <c r="J1160" s="12">
        <f>VLOOKUP($B1160,'Gas wholesale lookups'!$A$4:$L$15,'Inputs - Gas wholesale index'!J$2,FALSE)</f>
        <v>166168.27272727274</v>
      </c>
      <c r="K1160" s="12">
        <f>VLOOKUP($B1160,'Gas wholesale lookups'!$A$4:$L$15,'Inputs - Gas wholesale index'!K$2,FALSE)</f>
        <v>291847.5</v>
      </c>
      <c r="L1160" s="12">
        <f>VLOOKUP($B1160,'Gas wholesale lookups'!$A$4:$L$15,'Inputs - Gas wholesale index'!L$2,FALSE)</f>
        <v>332991.45454545453</v>
      </c>
      <c r="M1160" s="12">
        <f>VLOOKUP($B1160,'Gas wholesale lookups'!$A$4:$L$15,'Inputs - Gas wholesale index'!M$2,FALSE)</f>
        <v>208526.18181818182</v>
      </c>
      <c r="N1160" s="12">
        <f>VLOOKUP($B1160,'Gas wholesale lookups'!$A$4:$L$15,'Inputs - Gas wholesale index'!N$2,FALSE)</f>
        <v>166168.27272727274</v>
      </c>
      <c r="O1160" s="37">
        <f>VLOOKUP($B1160,'Gas wholesale lookups'!$A$4:$R$15,'Inputs - Gas wholesale index'!O$2,FALSE)</f>
        <v>1</v>
      </c>
      <c r="P1160" s="37">
        <f>VLOOKUP($B1160,'Gas wholesale lookups'!$A$4:$R$15,'Inputs - Gas wholesale index'!P$2,FALSE)</f>
        <v>1</v>
      </c>
      <c r="Q1160" s="37">
        <f>VLOOKUP($B1160,'Gas wholesale lookups'!$A$4:$R$15,'Inputs - Gas wholesale index'!Q$2,FALSE)</f>
        <v>1</v>
      </c>
      <c r="R1160" s="37">
        <f>VLOOKUP($B1160,'Gas wholesale lookups'!$A$4:$R$15,'Inputs - Gas wholesale index'!R$2,FALSE)</f>
        <v>1</v>
      </c>
      <c r="S1160" s="37">
        <f>VLOOKUP($B1160,'Gas wholesale lookups'!$A$4:$R$15,'Inputs - Gas wholesale index'!S$2,FALSE)</f>
        <v>0</v>
      </c>
      <c r="T1160" s="37">
        <f>VLOOKUP($B1160,'Gas wholesale lookups'!$A$4:$R$15,'Inputs - Gas wholesale index'!T$2,FALSE)</f>
        <v>0</v>
      </c>
      <c r="U1160" s="12">
        <f t="shared" si="342"/>
        <v>208526.18181818182</v>
      </c>
      <c r="V1160" s="12">
        <f t="shared" si="343"/>
        <v>166168.27272727274</v>
      </c>
      <c r="W1160" s="12">
        <f t="shared" si="344"/>
        <v>291847.5</v>
      </c>
      <c r="X1160" s="12">
        <f t="shared" si="345"/>
        <v>332991.45454545453</v>
      </c>
      <c r="Y1160" s="12">
        <f t="shared" si="346"/>
        <v>0</v>
      </c>
      <c r="Z1160" s="12">
        <f t="shared" si="347"/>
        <v>0</v>
      </c>
      <c r="AA1160" s="12">
        <f t="shared" si="348"/>
        <v>999533.40909090918</v>
      </c>
      <c r="AB1160" s="22">
        <f t="shared" si="349"/>
        <v>0</v>
      </c>
      <c r="AC1160" s="22">
        <f t="shared" si="350"/>
        <v>0</v>
      </c>
      <c r="AD1160" s="22">
        <f t="shared" si="351"/>
        <v>0</v>
      </c>
      <c r="AE1160" s="22">
        <f t="shared" si="352"/>
        <v>0</v>
      </c>
      <c r="AF1160" s="22">
        <f t="shared" si="353"/>
        <v>0</v>
      </c>
      <c r="AG1160" s="22">
        <f t="shared" si="354"/>
        <v>0</v>
      </c>
      <c r="AH1160" s="22">
        <f t="shared" si="355"/>
        <v>0</v>
      </c>
      <c r="AI1160" s="43" t="str">
        <f t="shared" si="356"/>
        <v>n/a</v>
      </c>
      <c r="AJ1160" s="2"/>
      <c r="AK1160" s="2"/>
      <c r="AL1160" s="127">
        <v>0</v>
      </c>
    </row>
    <row r="1161" spans="1:38">
      <c r="A1161" s="46"/>
      <c r="B1161" s="13" t="str">
        <f t="shared" si="341"/>
        <v>Jan</v>
      </c>
      <c r="C1161" s="182"/>
      <c r="D1161" s="182"/>
      <c r="E1161" s="182"/>
      <c r="F1161" s="182"/>
      <c r="G1161" s="182"/>
      <c r="H1161" s="182"/>
      <c r="I1161" s="12">
        <f>VLOOKUP($B1161,'Gas wholesale lookups'!$A$4:$L$15,'Inputs - Gas wholesale index'!I$2,FALSE)</f>
        <v>208526.18181818182</v>
      </c>
      <c r="J1161" s="12">
        <f>VLOOKUP($B1161,'Gas wholesale lookups'!$A$4:$L$15,'Inputs - Gas wholesale index'!J$2,FALSE)</f>
        <v>166168.27272727274</v>
      </c>
      <c r="K1161" s="12">
        <f>VLOOKUP($B1161,'Gas wholesale lookups'!$A$4:$L$15,'Inputs - Gas wholesale index'!K$2,FALSE)</f>
        <v>291847.5</v>
      </c>
      <c r="L1161" s="12">
        <f>VLOOKUP($B1161,'Gas wholesale lookups'!$A$4:$L$15,'Inputs - Gas wholesale index'!L$2,FALSE)</f>
        <v>332991.45454545453</v>
      </c>
      <c r="M1161" s="12">
        <f>VLOOKUP($B1161,'Gas wholesale lookups'!$A$4:$L$15,'Inputs - Gas wholesale index'!M$2,FALSE)</f>
        <v>208526.18181818182</v>
      </c>
      <c r="N1161" s="12">
        <f>VLOOKUP($B1161,'Gas wholesale lookups'!$A$4:$L$15,'Inputs - Gas wholesale index'!N$2,FALSE)</f>
        <v>166168.27272727274</v>
      </c>
      <c r="O1161" s="37">
        <f>VLOOKUP($B1161,'Gas wholesale lookups'!$A$4:$R$15,'Inputs - Gas wholesale index'!O$2,FALSE)</f>
        <v>1</v>
      </c>
      <c r="P1161" s="37">
        <f>VLOOKUP($B1161,'Gas wholesale lookups'!$A$4:$R$15,'Inputs - Gas wholesale index'!P$2,FALSE)</f>
        <v>1</v>
      </c>
      <c r="Q1161" s="37">
        <f>VLOOKUP($B1161,'Gas wholesale lookups'!$A$4:$R$15,'Inputs - Gas wholesale index'!Q$2,FALSE)</f>
        <v>1</v>
      </c>
      <c r="R1161" s="37">
        <f>VLOOKUP($B1161,'Gas wholesale lookups'!$A$4:$R$15,'Inputs - Gas wholesale index'!R$2,FALSE)</f>
        <v>1</v>
      </c>
      <c r="S1161" s="37">
        <f>VLOOKUP($B1161,'Gas wholesale lookups'!$A$4:$R$15,'Inputs - Gas wholesale index'!S$2,FALSE)</f>
        <v>0</v>
      </c>
      <c r="T1161" s="37">
        <f>VLOOKUP($B1161,'Gas wholesale lookups'!$A$4:$R$15,'Inputs - Gas wholesale index'!T$2,FALSE)</f>
        <v>0</v>
      </c>
      <c r="U1161" s="12">
        <f t="shared" si="342"/>
        <v>208526.18181818182</v>
      </c>
      <c r="V1161" s="12">
        <f t="shared" si="343"/>
        <v>166168.27272727274</v>
      </c>
      <c r="W1161" s="12">
        <f t="shared" si="344"/>
        <v>291847.5</v>
      </c>
      <c r="X1161" s="12">
        <f t="shared" si="345"/>
        <v>332991.45454545453</v>
      </c>
      <c r="Y1161" s="12">
        <f t="shared" si="346"/>
        <v>0</v>
      </c>
      <c r="Z1161" s="12">
        <f t="shared" si="347"/>
        <v>0</v>
      </c>
      <c r="AA1161" s="12">
        <f t="shared" si="348"/>
        <v>999533.40909090918</v>
      </c>
      <c r="AB1161" s="22">
        <f t="shared" si="349"/>
        <v>0</v>
      </c>
      <c r="AC1161" s="22">
        <f t="shared" si="350"/>
        <v>0</v>
      </c>
      <c r="AD1161" s="22">
        <f t="shared" si="351"/>
        <v>0</v>
      </c>
      <c r="AE1161" s="22">
        <f t="shared" si="352"/>
        <v>0</v>
      </c>
      <c r="AF1161" s="22">
        <f t="shared" si="353"/>
        <v>0</v>
      </c>
      <c r="AG1161" s="22">
        <f t="shared" si="354"/>
        <v>0</v>
      </c>
      <c r="AH1161" s="22">
        <f t="shared" si="355"/>
        <v>0</v>
      </c>
      <c r="AI1161" s="43" t="str">
        <f t="shared" si="356"/>
        <v>n/a</v>
      </c>
      <c r="AJ1161" s="2"/>
      <c r="AK1161" s="2"/>
      <c r="AL1161" s="127">
        <v>0</v>
      </c>
    </row>
    <row r="1162" spans="1:38">
      <c r="A1162" s="46"/>
      <c r="B1162" s="13" t="str">
        <f t="shared" si="341"/>
        <v>Jan</v>
      </c>
      <c r="C1162" s="182"/>
      <c r="D1162" s="182"/>
      <c r="E1162" s="182"/>
      <c r="F1162" s="182"/>
      <c r="G1162" s="182"/>
      <c r="H1162" s="182"/>
      <c r="I1162" s="12">
        <f>VLOOKUP($B1162,'Gas wholesale lookups'!$A$4:$L$15,'Inputs - Gas wholesale index'!I$2,FALSE)</f>
        <v>208526.18181818182</v>
      </c>
      <c r="J1162" s="12">
        <f>VLOOKUP($B1162,'Gas wholesale lookups'!$A$4:$L$15,'Inputs - Gas wholesale index'!J$2,FALSE)</f>
        <v>166168.27272727274</v>
      </c>
      <c r="K1162" s="12">
        <f>VLOOKUP($B1162,'Gas wholesale lookups'!$A$4:$L$15,'Inputs - Gas wholesale index'!K$2,FALSE)</f>
        <v>291847.5</v>
      </c>
      <c r="L1162" s="12">
        <f>VLOOKUP($B1162,'Gas wholesale lookups'!$A$4:$L$15,'Inputs - Gas wholesale index'!L$2,FALSE)</f>
        <v>332991.45454545453</v>
      </c>
      <c r="M1162" s="12">
        <f>VLOOKUP($B1162,'Gas wholesale lookups'!$A$4:$L$15,'Inputs - Gas wholesale index'!M$2,FALSE)</f>
        <v>208526.18181818182</v>
      </c>
      <c r="N1162" s="12">
        <f>VLOOKUP($B1162,'Gas wholesale lookups'!$A$4:$L$15,'Inputs - Gas wholesale index'!N$2,FALSE)</f>
        <v>166168.27272727274</v>
      </c>
      <c r="O1162" s="37">
        <f>VLOOKUP($B1162,'Gas wholesale lookups'!$A$4:$R$15,'Inputs - Gas wholesale index'!O$2,FALSE)</f>
        <v>1</v>
      </c>
      <c r="P1162" s="37">
        <f>VLOOKUP($B1162,'Gas wholesale lookups'!$A$4:$R$15,'Inputs - Gas wholesale index'!P$2,FALSE)</f>
        <v>1</v>
      </c>
      <c r="Q1162" s="37">
        <f>VLOOKUP($B1162,'Gas wholesale lookups'!$A$4:$R$15,'Inputs - Gas wholesale index'!Q$2,FALSE)</f>
        <v>1</v>
      </c>
      <c r="R1162" s="37">
        <f>VLOOKUP($B1162,'Gas wholesale lookups'!$A$4:$R$15,'Inputs - Gas wholesale index'!R$2,FALSE)</f>
        <v>1</v>
      </c>
      <c r="S1162" s="37">
        <f>VLOOKUP($B1162,'Gas wholesale lookups'!$A$4:$R$15,'Inputs - Gas wholesale index'!S$2,FALSE)</f>
        <v>0</v>
      </c>
      <c r="T1162" s="37">
        <f>VLOOKUP($B1162,'Gas wholesale lookups'!$A$4:$R$15,'Inputs - Gas wholesale index'!T$2,FALSE)</f>
        <v>0</v>
      </c>
      <c r="U1162" s="12">
        <f t="shared" si="342"/>
        <v>208526.18181818182</v>
      </c>
      <c r="V1162" s="12">
        <f t="shared" si="343"/>
        <v>166168.27272727274</v>
      </c>
      <c r="W1162" s="12">
        <f t="shared" si="344"/>
        <v>291847.5</v>
      </c>
      <c r="X1162" s="12">
        <f t="shared" si="345"/>
        <v>332991.45454545453</v>
      </c>
      <c r="Y1162" s="12">
        <f t="shared" si="346"/>
        <v>0</v>
      </c>
      <c r="Z1162" s="12">
        <f t="shared" si="347"/>
        <v>0</v>
      </c>
      <c r="AA1162" s="12">
        <f t="shared" si="348"/>
        <v>999533.40909090918</v>
      </c>
      <c r="AB1162" s="22">
        <f t="shared" si="349"/>
        <v>0</v>
      </c>
      <c r="AC1162" s="22">
        <f t="shared" si="350"/>
        <v>0</v>
      </c>
      <c r="AD1162" s="22">
        <f t="shared" si="351"/>
        <v>0</v>
      </c>
      <c r="AE1162" s="22">
        <f t="shared" si="352"/>
        <v>0</v>
      </c>
      <c r="AF1162" s="22">
        <f t="shared" si="353"/>
        <v>0</v>
      </c>
      <c r="AG1162" s="22">
        <f t="shared" si="354"/>
        <v>0</v>
      </c>
      <c r="AH1162" s="22">
        <f t="shared" si="355"/>
        <v>0</v>
      </c>
      <c r="AI1162" s="43" t="str">
        <f t="shared" si="356"/>
        <v>n/a</v>
      </c>
      <c r="AJ1162" s="2"/>
      <c r="AK1162" s="2"/>
      <c r="AL1162" s="127">
        <v>0</v>
      </c>
    </row>
    <row r="1163" spans="1:38">
      <c r="A1163" s="46"/>
      <c r="B1163" s="13" t="str">
        <f t="shared" si="341"/>
        <v>Jan</v>
      </c>
      <c r="C1163" s="182"/>
      <c r="D1163" s="182"/>
      <c r="E1163" s="182"/>
      <c r="F1163" s="182"/>
      <c r="G1163" s="182"/>
      <c r="H1163" s="182"/>
      <c r="I1163" s="12">
        <f>VLOOKUP($B1163,'Gas wholesale lookups'!$A$4:$L$15,'Inputs - Gas wholesale index'!I$2,FALSE)</f>
        <v>208526.18181818182</v>
      </c>
      <c r="J1163" s="12">
        <f>VLOOKUP($B1163,'Gas wholesale lookups'!$A$4:$L$15,'Inputs - Gas wholesale index'!J$2,FALSE)</f>
        <v>166168.27272727274</v>
      </c>
      <c r="K1163" s="12">
        <f>VLOOKUP($B1163,'Gas wholesale lookups'!$A$4:$L$15,'Inputs - Gas wholesale index'!K$2,FALSE)</f>
        <v>291847.5</v>
      </c>
      <c r="L1163" s="12">
        <f>VLOOKUP($B1163,'Gas wholesale lookups'!$A$4:$L$15,'Inputs - Gas wholesale index'!L$2,FALSE)</f>
        <v>332991.45454545453</v>
      </c>
      <c r="M1163" s="12">
        <f>VLOOKUP($B1163,'Gas wholesale lookups'!$A$4:$L$15,'Inputs - Gas wholesale index'!M$2,FALSE)</f>
        <v>208526.18181818182</v>
      </c>
      <c r="N1163" s="12">
        <f>VLOOKUP($B1163,'Gas wholesale lookups'!$A$4:$L$15,'Inputs - Gas wholesale index'!N$2,FALSE)</f>
        <v>166168.27272727274</v>
      </c>
      <c r="O1163" s="37">
        <f>VLOOKUP($B1163,'Gas wholesale lookups'!$A$4:$R$15,'Inputs - Gas wholesale index'!O$2,FALSE)</f>
        <v>1</v>
      </c>
      <c r="P1163" s="37">
        <f>VLOOKUP($B1163,'Gas wholesale lookups'!$A$4:$R$15,'Inputs - Gas wholesale index'!P$2,FALSE)</f>
        <v>1</v>
      </c>
      <c r="Q1163" s="37">
        <f>VLOOKUP($B1163,'Gas wholesale lookups'!$A$4:$R$15,'Inputs - Gas wholesale index'!Q$2,FALSE)</f>
        <v>1</v>
      </c>
      <c r="R1163" s="37">
        <f>VLOOKUP($B1163,'Gas wholesale lookups'!$A$4:$R$15,'Inputs - Gas wholesale index'!R$2,FALSE)</f>
        <v>1</v>
      </c>
      <c r="S1163" s="37">
        <f>VLOOKUP($B1163,'Gas wholesale lookups'!$A$4:$R$15,'Inputs - Gas wholesale index'!S$2,FALSE)</f>
        <v>0</v>
      </c>
      <c r="T1163" s="37">
        <f>VLOOKUP($B1163,'Gas wholesale lookups'!$A$4:$R$15,'Inputs - Gas wholesale index'!T$2,FALSE)</f>
        <v>0</v>
      </c>
      <c r="U1163" s="12">
        <f t="shared" si="342"/>
        <v>208526.18181818182</v>
      </c>
      <c r="V1163" s="12">
        <f t="shared" si="343"/>
        <v>166168.27272727274</v>
      </c>
      <c r="W1163" s="12">
        <f t="shared" si="344"/>
        <v>291847.5</v>
      </c>
      <c r="X1163" s="12">
        <f t="shared" si="345"/>
        <v>332991.45454545453</v>
      </c>
      <c r="Y1163" s="12">
        <f t="shared" si="346"/>
        <v>0</v>
      </c>
      <c r="Z1163" s="12">
        <f t="shared" si="347"/>
        <v>0</v>
      </c>
      <c r="AA1163" s="12">
        <f t="shared" si="348"/>
        <v>999533.40909090918</v>
      </c>
      <c r="AB1163" s="22">
        <f t="shared" si="349"/>
        <v>0</v>
      </c>
      <c r="AC1163" s="22">
        <f t="shared" si="350"/>
        <v>0</v>
      </c>
      <c r="AD1163" s="22">
        <f t="shared" si="351"/>
        <v>0</v>
      </c>
      <c r="AE1163" s="22">
        <f t="shared" si="352"/>
        <v>0</v>
      </c>
      <c r="AF1163" s="22">
        <f t="shared" si="353"/>
        <v>0</v>
      </c>
      <c r="AG1163" s="22">
        <f t="shared" si="354"/>
        <v>0</v>
      </c>
      <c r="AH1163" s="22">
        <f t="shared" si="355"/>
        <v>0</v>
      </c>
      <c r="AI1163" s="43" t="str">
        <f t="shared" si="356"/>
        <v>n/a</v>
      </c>
      <c r="AJ1163" s="2"/>
      <c r="AK1163" s="2"/>
      <c r="AL1163" s="127">
        <v>0</v>
      </c>
    </row>
    <row r="1164" spans="1:38">
      <c r="A1164" s="46"/>
      <c r="B1164" s="13" t="str">
        <f t="shared" si="341"/>
        <v>Jan</v>
      </c>
      <c r="C1164" s="182"/>
      <c r="D1164" s="182"/>
      <c r="E1164" s="182"/>
      <c r="F1164" s="182"/>
      <c r="G1164" s="182"/>
      <c r="H1164" s="182"/>
      <c r="I1164" s="12">
        <f>VLOOKUP($B1164,'Gas wholesale lookups'!$A$4:$L$15,'Inputs - Gas wholesale index'!I$2,FALSE)</f>
        <v>208526.18181818182</v>
      </c>
      <c r="J1164" s="12">
        <f>VLOOKUP($B1164,'Gas wholesale lookups'!$A$4:$L$15,'Inputs - Gas wholesale index'!J$2,FALSE)</f>
        <v>166168.27272727274</v>
      </c>
      <c r="K1164" s="12">
        <f>VLOOKUP($B1164,'Gas wholesale lookups'!$A$4:$L$15,'Inputs - Gas wholesale index'!K$2,FALSE)</f>
        <v>291847.5</v>
      </c>
      <c r="L1164" s="12">
        <f>VLOOKUP($B1164,'Gas wholesale lookups'!$A$4:$L$15,'Inputs - Gas wholesale index'!L$2,FALSE)</f>
        <v>332991.45454545453</v>
      </c>
      <c r="M1164" s="12">
        <f>VLOOKUP($B1164,'Gas wholesale lookups'!$A$4:$L$15,'Inputs - Gas wholesale index'!M$2,FALSE)</f>
        <v>208526.18181818182</v>
      </c>
      <c r="N1164" s="12">
        <f>VLOOKUP($B1164,'Gas wholesale lookups'!$A$4:$L$15,'Inputs - Gas wholesale index'!N$2,FALSE)</f>
        <v>166168.27272727274</v>
      </c>
      <c r="O1164" s="37">
        <f>VLOOKUP($B1164,'Gas wholesale lookups'!$A$4:$R$15,'Inputs - Gas wholesale index'!O$2,FALSE)</f>
        <v>1</v>
      </c>
      <c r="P1164" s="37">
        <f>VLOOKUP($B1164,'Gas wholesale lookups'!$A$4:$R$15,'Inputs - Gas wholesale index'!P$2,FALSE)</f>
        <v>1</v>
      </c>
      <c r="Q1164" s="37">
        <f>VLOOKUP($B1164,'Gas wholesale lookups'!$A$4:$R$15,'Inputs - Gas wholesale index'!Q$2,FALSE)</f>
        <v>1</v>
      </c>
      <c r="R1164" s="37">
        <f>VLOOKUP($B1164,'Gas wholesale lookups'!$A$4:$R$15,'Inputs - Gas wholesale index'!R$2,FALSE)</f>
        <v>1</v>
      </c>
      <c r="S1164" s="37">
        <f>VLOOKUP($B1164,'Gas wholesale lookups'!$A$4:$R$15,'Inputs - Gas wholesale index'!S$2,FALSE)</f>
        <v>0</v>
      </c>
      <c r="T1164" s="37">
        <f>VLOOKUP($B1164,'Gas wholesale lookups'!$A$4:$R$15,'Inputs - Gas wholesale index'!T$2,FALSE)</f>
        <v>0</v>
      </c>
      <c r="U1164" s="12">
        <f t="shared" si="342"/>
        <v>208526.18181818182</v>
      </c>
      <c r="V1164" s="12">
        <f t="shared" si="343"/>
        <v>166168.27272727274</v>
      </c>
      <c r="W1164" s="12">
        <f t="shared" si="344"/>
        <v>291847.5</v>
      </c>
      <c r="X1164" s="12">
        <f t="shared" si="345"/>
        <v>332991.45454545453</v>
      </c>
      <c r="Y1164" s="12">
        <f t="shared" si="346"/>
        <v>0</v>
      </c>
      <c r="Z1164" s="12">
        <f t="shared" si="347"/>
        <v>0</v>
      </c>
      <c r="AA1164" s="12">
        <f t="shared" si="348"/>
        <v>999533.40909090918</v>
      </c>
      <c r="AB1164" s="22">
        <f t="shared" si="349"/>
        <v>0</v>
      </c>
      <c r="AC1164" s="22">
        <f t="shared" si="350"/>
        <v>0</v>
      </c>
      <c r="AD1164" s="22">
        <f t="shared" si="351"/>
        <v>0</v>
      </c>
      <c r="AE1164" s="22">
        <f t="shared" si="352"/>
        <v>0</v>
      </c>
      <c r="AF1164" s="22">
        <f t="shared" si="353"/>
        <v>0</v>
      </c>
      <c r="AG1164" s="22">
        <f t="shared" si="354"/>
        <v>0</v>
      </c>
      <c r="AH1164" s="22">
        <f t="shared" si="355"/>
        <v>0</v>
      </c>
      <c r="AI1164" s="43" t="str">
        <f t="shared" si="356"/>
        <v>n/a</v>
      </c>
      <c r="AJ1164" s="2"/>
      <c r="AK1164" s="2"/>
      <c r="AL1164" s="127">
        <v>0</v>
      </c>
    </row>
    <row r="1165" spans="1:38">
      <c r="A1165" s="46"/>
      <c r="B1165" s="13" t="str">
        <f t="shared" si="341"/>
        <v>Jan</v>
      </c>
      <c r="C1165" s="182"/>
      <c r="D1165" s="182"/>
      <c r="E1165" s="182"/>
      <c r="F1165" s="182"/>
      <c r="G1165" s="182"/>
      <c r="H1165" s="182"/>
      <c r="I1165" s="12">
        <f>VLOOKUP($B1165,'Gas wholesale lookups'!$A$4:$L$15,'Inputs - Gas wholesale index'!I$2,FALSE)</f>
        <v>208526.18181818182</v>
      </c>
      <c r="J1165" s="12">
        <f>VLOOKUP($B1165,'Gas wholesale lookups'!$A$4:$L$15,'Inputs - Gas wholesale index'!J$2,FALSE)</f>
        <v>166168.27272727274</v>
      </c>
      <c r="K1165" s="12">
        <f>VLOOKUP($B1165,'Gas wholesale lookups'!$A$4:$L$15,'Inputs - Gas wholesale index'!K$2,FALSE)</f>
        <v>291847.5</v>
      </c>
      <c r="L1165" s="12">
        <f>VLOOKUP($B1165,'Gas wholesale lookups'!$A$4:$L$15,'Inputs - Gas wholesale index'!L$2,FALSE)</f>
        <v>332991.45454545453</v>
      </c>
      <c r="M1165" s="12">
        <f>VLOOKUP($B1165,'Gas wholesale lookups'!$A$4:$L$15,'Inputs - Gas wholesale index'!M$2,FALSE)</f>
        <v>208526.18181818182</v>
      </c>
      <c r="N1165" s="12">
        <f>VLOOKUP($B1165,'Gas wholesale lookups'!$A$4:$L$15,'Inputs - Gas wholesale index'!N$2,FALSE)</f>
        <v>166168.27272727274</v>
      </c>
      <c r="O1165" s="37">
        <f>VLOOKUP($B1165,'Gas wholesale lookups'!$A$4:$R$15,'Inputs - Gas wholesale index'!O$2,FALSE)</f>
        <v>1</v>
      </c>
      <c r="P1165" s="37">
        <f>VLOOKUP($B1165,'Gas wholesale lookups'!$A$4:$R$15,'Inputs - Gas wholesale index'!P$2,FALSE)</f>
        <v>1</v>
      </c>
      <c r="Q1165" s="37">
        <f>VLOOKUP($B1165,'Gas wholesale lookups'!$A$4:$R$15,'Inputs - Gas wholesale index'!Q$2,FALSE)</f>
        <v>1</v>
      </c>
      <c r="R1165" s="37">
        <f>VLOOKUP($B1165,'Gas wholesale lookups'!$A$4:$R$15,'Inputs - Gas wholesale index'!R$2,FALSE)</f>
        <v>1</v>
      </c>
      <c r="S1165" s="37">
        <f>VLOOKUP($B1165,'Gas wholesale lookups'!$A$4:$R$15,'Inputs - Gas wholesale index'!S$2,FALSE)</f>
        <v>0</v>
      </c>
      <c r="T1165" s="37">
        <f>VLOOKUP($B1165,'Gas wholesale lookups'!$A$4:$R$15,'Inputs - Gas wholesale index'!T$2,FALSE)</f>
        <v>0</v>
      </c>
      <c r="U1165" s="12">
        <f t="shared" si="342"/>
        <v>208526.18181818182</v>
      </c>
      <c r="V1165" s="12">
        <f t="shared" si="343"/>
        <v>166168.27272727274</v>
      </c>
      <c r="W1165" s="12">
        <f t="shared" si="344"/>
        <v>291847.5</v>
      </c>
      <c r="X1165" s="12">
        <f t="shared" si="345"/>
        <v>332991.45454545453</v>
      </c>
      <c r="Y1165" s="12">
        <f t="shared" si="346"/>
        <v>0</v>
      </c>
      <c r="Z1165" s="12">
        <f t="shared" si="347"/>
        <v>0</v>
      </c>
      <c r="AA1165" s="12">
        <f t="shared" si="348"/>
        <v>999533.40909090918</v>
      </c>
      <c r="AB1165" s="22">
        <f t="shared" si="349"/>
        <v>0</v>
      </c>
      <c r="AC1165" s="22">
        <f t="shared" si="350"/>
        <v>0</v>
      </c>
      <c r="AD1165" s="22">
        <f t="shared" si="351"/>
        <v>0</v>
      </c>
      <c r="AE1165" s="22">
        <f t="shared" si="352"/>
        <v>0</v>
      </c>
      <c r="AF1165" s="22">
        <f t="shared" si="353"/>
        <v>0</v>
      </c>
      <c r="AG1165" s="22">
        <f t="shared" si="354"/>
        <v>0</v>
      </c>
      <c r="AH1165" s="22">
        <f t="shared" si="355"/>
        <v>0</v>
      </c>
      <c r="AI1165" s="43" t="str">
        <f t="shared" si="356"/>
        <v>n/a</v>
      </c>
      <c r="AJ1165" s="2"/>
      <c r="AK1165" s="2"/>
      <c r="AL1165" s="127">
        <v>0</v>
      </c>
    </row>
    <row r="1166" spans="1:38">
      <c r="A1166" s="46"/>
      <c r="B1166" s="13" t="str">
        <f t="shared" si="341"/>
        <v>Jan</v>
      </c>
      <c r="C1166" s="182"/>
      <c r="D1166" s="182"/>
      <c r="E1166" s="182"/>
      <c r="F1166" s="182"/>
      <c r="G1166" s="182"/>
      <c r="H1166" s="182"/>
      <c r="I1166" s="12">
        <f>VLOOKUP($B1166,'Gas wholesale lookups'!$A$4:$L$15,'Inputs - Gas wholesale index'!I$2,FALSE)</f>
        <v>208526.18181818182</v>
      </c>
      <c r="J1166" s="12">
        <f>VLOOKUP($B1166,'Gas wholesale lookups'!$A$4:$L$15,'Inputs - Gas wholesale index'!J$2,FALSE)</f>
        <v>166168.27272727274</v>
      </c>
      <c r="K1166" s="12">
        <f>VLOOKUP($B1166,'Gas wholesale lookups'!$A$4:$L$15,'Inputs - Gas wholesale index'!K$2,FALSE)</f>
        <v>291847.5</v>
      </c>
      <c r="L1166" s="12">
        <f>VLOOKUP($B1166,'Gas wholesale lookups'!$A$4:$L$15,'Inputs - Gas wholesale index'!L$2,FALSE)</f>
        <v>332991.45454545453</v>
      </c>
      <c r="M1166" s="12">
        <f>VLOOKUP($B1166,'Gas wholesale lookups'!$A$4:$L$15,'Inputs - Gas wholesale index'!M$2,FALSE)</f>
        <v>208526.18181818182</v>
      </c>
      <c r="N1166" s="12">
        <f>VLOOKUP($B1166,'Gas wholesale lookups'!$A$4:$L$15,'Inputs - Gas wholesale index'!N$2,FALSE)</f>
        <v>166168.27272727274</v>
      </c>
      <c r="O1166" s="37">
        <f>VLOOKUP($B1166,'Gas wholesale lookups'!$A$4:$R$15,'Inputs - Gas wholesale index'!O$2,FALSE)</f>
        <v>1</v>
      </c>
      <c r="P1166" s="37">
        <f>VLOOKUP($B1166,'Gas wholesale lookups'!$A$4:$R$15,'Inputs - Gas wholesale index'!P$2,FALSE)</f>
        <v>1</v>
      </c>
      <c r="Q1166" s="37">
        <f>VLOOKUP($B1166,'Gas wholesale lookups'!$A$4:$R$15,'Inputs - Gas wholesale index'!Q$2,FALSE)</f>
        <v>1</v>
      </c>
      <c r="R1166" s="37">
        <f>VLOOKUP($B1166,'Gas wholesale lookups'!$A$4:$R$15,'Inputs - Gas wholesale index'!R$2,FALSE)</f>
        <v>1</v>
      </c>
      <c r="S1166" s="37">
        <f>VLOOKUP($B1166,'Gas wholesale lookups'!$A$4:$R$15,'Inputs - Gas wholesale index'!S$2,FALSE)</f>
        <v>0</v>
      </c>
      <c r="T1166" s="37">
        <f>VLOOKUP($B1166,'Gas wholesale lookups'!$A$4:$R$15,'Inputs - Gas wholesale index'!T$2,FALSE)</f>
        <v>0</v>
      </c>
      <c r="U1166" s="12">
        <f t="shared" si="342"/>
        <v>208526.18181818182</v>
      </c>
      <c r="V1166" s="12">
        <f t="shared" si="343"/>
        <v>166168.27272727274</v>
      </c>
      <c r="W1166" s="12">
        <f t="shared" si="344"/>
        <v>291847.5</v>
      </c>
      <c r="X1166" s="12">
        <f t="shared" si="345"/>
        <v>332991.45454545453</v>
      </c>
      <c r="Y1166" s="12">
        <f t="shared" si="346"/>
        <v>0</v>
      </c>
      <c r="Z1166" s="12">
        <f t="shared" si="347"/>
        <v>0</v>
      </c>
      <c r="AA1166" s="12">
        <f t="shared" si="348"/>
        <v>999533.40909090918</v>
      </c>
      <c r="AB1166" s="22">
        <f t="shared" si="349"/>
        <v>0</v>
      </c>
      <c r="AC1166" s="22">
        <f t="shared" si="350"/>
        <v>0</v>
      </c>
      <c r="AD1166" s="22">
        <f t="shared" si="351"/>
        <v>0</v>
      </c>
      <c r="AE1166" s="22">
        <f t="shared" si="352"/>
        <v>0</v>
      </c>
      <c r="AF1166" s="22">
        <f t="shared" si="353"/>
        <v>0</v>
      </c>
      <c r="AG1166" s="22">
        <f t="shared" si="354"/>
        <v>0</v>
      </c>
      <c r="AH1166" s="22">
        <f t="shared" si="355"/>
        <v>0</v>
      </c>
      <c r="AI1166" s="43" t="str">
        <f t="shared" si="356"/>
        <v>n/a</v>
      </c>
      <c r="AJ1166" s="2"/>
      <c r="AK1166" s="2"/>
      <c r="AL1166" s="127">
        <v>0</v>
      </c>
    </row>
    <row r="1167" spans="1:38">
      <c r="A1167" s="46"/>
      <c r="B1167" s="13" t="str">
        <f t="shared" si="341"/>
        <v>Jan</v>
      </c>
      <c r="C1167" s="182"/>
      <c r="D1167" s="182"/>
      <c r="E1167" s="182"/>
      <c r="F1167" s="182"/>
      <c r="G1167" s="182"/>
      <c r="H1167" s="182"/>
      <c r="I1167" s="12">
        <f>VLOOKUP($B1167,'Gas wholesale lookups'!$A$4:$L$15,'Inputs - Gas wholesale index'!I$2,FALSE)</f>
        <v>208526.18181818182</v>
      </c>
      <c r="J1167" s="12">
        <f>VLOOKUP($B1167,'Gas wholesale lookups'!$A$4:$L$15,'Inputs - Gas wholesale index'!J$2,FALSE)</f>
        <v>166168.27272727274</v>
      </c>
      <c r="K1167" s="12">
        <f>VLOOKUP($B1167,'Gas wholesale lookups'!$A$4:$L$15,'Inputs - Gas wholesale index'!K$2,FALSE)</f>
        <v>291847.5</v>
      </c>
      <c r="L1167" s="12">
        <f>VLOOKUP($B1167,'Gas wholesale lookups'!$A$4:$L$15,'Inputs - Gas wholesale index'!L$2,FALSE)</f>
        <v>332991.45454545453</v>
      </c>
      <c r="M1167" s="12">
        <f>VLOOKUP($B1167,'Gas wholesale lookups'!$A$4:$L$15,'Inputs - Gas wholesale index'!M$2,FALSE)</f>
        <v>208526.18181818182</v>
      </c>
      <c r="N1167" s="12">
        <f>VLOOKUP($B1167,'Gas wholesale lookups'!$A$4:$L$15,'Inputs - Gas wholesale index'!N$2,FALSE)</f>
        <v>166168.27272727274</v>
      </c>
      <c r="O1167" s="37">
        <f>VLOOKUP($B1167,'Gas wholesale lookups'!$A$4:$R$15,'Inputs - Gas wholesale index'!O$2,FALSE)</f>
        <v>1</v>
      </c>
      <c r="P1167" s="37">
        <f>VLOOKUP($B1167,'Gas wholesale lookups'!$A$4:$R$15,'Inputs - Gas wholesale index'!P$2,FALSE)</f>
        <v>1</v>
      </c>
      <c r="Q1167" s="37">
        <f>VLOOKUP($B1167,'Gas wholesale lookups'!$A$4:$R$15,'Inputs - Gas wholesale index'!Q$2,FALSE)</f>
        <v>1</v>
      </c>
      <c r="R1167" s="37">
        <f>VLOOKUP($B1167,'Gas wholesale lookups'!$A$4:$R$15,'Inputs - Gas wholesale index'!R$2,FALSE)</f>
        <v>1</v>
      </c>
      <c r="S1167" s="37">
        <f>VLOOKUP($B1167,'Gas wholesale lookups'!$A$4:$R$15,'Inputs - Gas wholesale index'!S$2,FALSE)</f>
        <v>0</v>
      </c>
      <c r="T1167" s="37">
        <f>VLOOKUP($B1167,'Gas wholesale lookups'!$A$4:$R$15,'Inputs - Gas wholesale index'!T$2,FALSE)</f>
        <v>0</v>
      </c>
      <c r="U1167" s="12">
        <f t="shared" si="342"/>
        <v>208526.18181818182</v>
      </c>
      <c r="V1167" s="12">
        <f t="shared" si="343"/>
        <v>166168.27272727274</v>
      </c>
      <c r="W1167" s="12">
        <f t="shared" si="344"/>
        <v>291847.5</v>
      </c>
      <c r="X1167" s="12">
        <f t="shared" si="345"/>
        <v>332991.45454545453</v>
      </c>
      <c r="Y1167" s="12">
        <f t="shared" si="346"/>
        <v>0</v>
      </c>
      <c r="Z1167" s="12">
        <f t="shared" si="347"/>
        <v>0</v>
      </c>
      <c r="AA1167" s="12">
        <f t="shared" si="348"/>
        <v>999533.40909090918</v>
      </c>
      <c r="AB1167" s="22">
        <f t="shared" si="349"/>
        <v>0</v>
      </c>
      <c r="AC1167" s="22">
        <f t="shared" si="350"/>
        <v>0</v>
      </c>
      <c r="AD1167" s="22">
        <f t="shared" si="351"/>
        <v>0</v>
      </c>
      <c r="AE1167" s="22">
        <f t="shared" si="352"/>
        <v>0</v>
      </c>
      <c r="AF1167" s="22">
        <f t="shared" si="353"/>
        <v>0</v>
      </c>
      <c r="AG1167" s="22">
        <f t="shared" si="354"/>
        <v>0</v>
      </c>
      <c r="AH1167" s="22">
        <f t="shared" si="355"/>
        <v>0</v>
      </c>
      <c r="AI1167" s="43" t="str">
        <f t="shared" si="356"/>
        <v>n/a</v>
      </c>
      <c r="AJ1167" s="2"/>
      <c r="AK1167" s="2"/>
      <c r="AL1167" s="127">
        <v>0</v>
      </c>
    </row>
    <row r="1168" spans="1:38">
      <c r="A1168" s="46"/>
      <c r="B1168" s="13" t="str">
        <f t="shared" si="341"/>
        <v>Jan</v>
      </c>
      <c r="C1168" s="182"/>
      <c r="D1168" s="182"/>
      <c r="E1168" s="182"/>
      <c r="F1168" s="182"/>
      <c r="G1168" s="182"/>
      <c r="H1168" s="182"/>
      <c r="I1168" s="12">
        <f>VLOOKUP($B1168,'Gas wholesale lookups'!$A$4:$L$15,'Inputs - Gas wholesale index'!I$2,FALSE)</f>
        <v>208526.18181818182</v>
      </c>
      <c r="J1168" s="12">
        <f>VLOOKUP($B1168,'Gas wholesale lookups'!$A$4:$L$15,'Inputs - Gas wholesale index'!J$2,FALSE)</f>
        <v>166168.27272727274</v>
      </c>
      <c r="K1168" s="12">
        <f>VLOOKUP($B1168,'Gas wholesale lookups'!$A$4:$L$15,'Inputs - Gas wholesale index'!K$2,FALSE)</f>
        <v>291847.5</v>
      </c>
      <c r="L1168" s="12">
        <f>VLOOKUP($B1168,'Gas wholesale lookups'!$A$4:$L$15,'Inputs - Gas wholesale index'!L$2,FALSE)</f>
        <v>332991.45454545453</v>
      </c>
      <c r="M1168" s="12">
        <f>VLOOKUP($B1168,'Gas wholesale lookups'!$A$4:$L$15,'Inputs - Gas wholesale index'!M$2,FALSE)</f>
        <v>208526.18181818182</v>
      </c>
      <c r="N1168" s="12">
        <f>VLOOKUP($B1168,'Gas wholesale lookups'!$A$4:$L$15,'Inputs - Gas wholesale index'!N$2,FALSE)</f>
        <v>166168.27272727274</v>
      </c>
      <c r="O1168" s="37">
        <f>VLOOKUP($B1168,'Gas wholesale lookups'!$A$4:$R$15,'Inputs - Gas wholesale index'!O$2,FALSE)</f>
        <v>1</v>
      </c>
      <c r="P1168" s="37">
        <f>VLOOKUP($B1168,'Gas wholesale lookups'!$A$4:$R$15,'Inputs - Gas wholesale index'!P$2,FALSE)</f>
        <v>1</v>
      </c>
      <c r="Q1168" s="37">
        <f>VLOOKUP($B1168,'Gas wholesale lookups'!$A$4:$R$15,'Inputs - Gas wholesale index'!Q$2,FALSE)</f>
        <v>1</v>
      </c>
      <c r="R1168" s="37">
        <f>VLOOKUP($B1168,'Gas wholesale lookups'!$A$4:$R$15,'Inputs - Gas wholesale index'!R$2,FALSE)</f>
        <v>1</v>
      </c>
      <c r="S1168" s="37">
        <f>VLOOKUP($B1168,'Gas wholesale lookups'!$A$4:$R$15,'Inputs - Gas wholesale index'!S$2,FALSE)</f>
        <v>0</v>
      </c>
      <c r="T1168" s="37">
        <f>VLOOKUP($B1168,'Gas wholesale lookups'!$A$4:$R$15,'Inputs - Gas wholesale index'!T$2,FALSE)</f>
        <v>0</v>
      </c>
      <c r="U1168" s="12">
        <f t="shared" si="342"/>
        <v>208526.18181818182</v>
      </c>
      <c r="V1168" s="12">
        <f t="shared" si="343"/>
        <v>166168.27272727274</v>
      </c>
      <c r="W1168" s="12">
        <f t="shared" si="344"/>
        <v>291847.5</v>
      </c>
      <c r="X1168" s="12">
        <f t="shared" si="345"/>
        <v>332991.45454545453</v>
      </c>
      <c r="Y1168" s="12">
        <f t="shared" si="346"/>
        <v>0</v>
      </c>
      <c r="Z1168" s="12">
        <f t="shared" si="347"/>
        <v>0</v>
      </c>
      <c r="AA1168" s="12">
        <f t="shared" si="348"/>
        <v>999533.40909090918</v>
      </c>
      <c r="AB1168" s="22">
        <f t="shared" si="349"/>
        <v>0</v>
      </c>
      <c r="AC1168" s="22">
        <f t="shared" si="350"/>
        <v>0</v>
      </c>
      <c r="AD1168" s="22">
        <f t="shared" si="351"/>
        <v>0</v>
      </c>
      <c r="AE1168" s="22">
        <f t="shared" si="352"/>
        <v>0</v>
      </c>
      <c r="AF1168" s="22">
        <f t="shared" si="353"/>
        <v>0</v>
      </c>
      <c r="AG1168" s="22">
        <f t="shared" si="354"/>
        <v>0</v>
      </c>
      <c r="AH1168" s="22">
        <f t="shared" si="355"/>
        <v>0</v>
      </c>
      <c r="AI1168" s="43" t="str">
        <f t="shared" si="356"/>
        <v>n/a</v>
      </c>
      <c r="AJ1168" s="2"/>
      <c r="AK1168" s="2"/>
      <c r="AL1168" s="127">
        <v>0</v>
      </c>
    </row>
    <row r="1169" spans="1:38">
      <c r="A1169" s="46"/>
      <c r="B1169" s="13" t="str">
        <f t="shared" si="341"/>
        <v>Jan</v>
      </c>
      <c r="C1169" s="182"/>
      <c r="D1169" s="182"/>
      <c r="E1169" s="182"/>
      <c r="F1169" s="182"/>
      <c r="G1169" s="182"/>
      <c r="H1169" s="182"/>
      <c r="I1169" s="12">
        <f>VLOOKUP($B1169,'Gas wholesale lookups'!$A$4:$L$15,'Inputs - Gas wholesale index'!I$2,FALSE)</f>
        <v>208526.18181818182</v>
      </c>
      <c r="J1169" s="12">
        <f>VLOOKUP($B1169,'Gas wholesale lookups'!$A$4:$L$15,'Inputs - Gas wholesale index'!J$2,FALSE)</f>
        <v>166168.27272727274</v>
      </c>
      <c r="K1169" s="12">
        <f>VLOOKUP($B1169,'Gas wholesale lookups'!$A$4:$L$15,'Inputs - Gas wholesale index'!K$2,FALSE)</f>
        <v>291847.5</v>
      </c>
      <c r="L1169" s="12">
        <f>VLOOKUP($B1169,'Gas wholesale lookups'!$A$4:$L$15,'Inputs - Gas wholesale index'!L$2,FALSE)</f>
        <v>332991.45454545453</v>
      </c>
      <c r="M1169" s="12">
        <f>VLOOKUP($B1169,'Gas wholesale lookups'!$A$4:$L$15,'Inputs - Gas wholesale index'!M$2,FALSE)</f>
        <v>208526.18181818182</v>
      </c>
      <c r="N1169" s="12">
        <f>VLOOKUP($B1169,'Gas wholesale lookups'!$A$4:$L$15,'Inputs - Gas wholesale index'!N$2,FALSE)</f>
        <v>166168.27272727274</v>
      </c>
      <c r="O1169" s="37">
        <f>VLOOKUP($B1169,'Gas wholesale lookups'!$A$4:$R$15,'Inputs - Gas wholesale index'!O$2,FALSE)</f>
        <v>1</v>
      </c>
      <c r="P1169" s="37">
        <f>VLOOKUP($B1169,'Gas wholesale lookups'!$A$4:$R$15,'Inputs - Gas wholesale index'!P$2,FALSE)</f>
        <v>1</v>
      </c>
      <c r="Q1169" s="37">
        <f>VLOOKUP($B1169,'Gas wholesale lookups'!$A$4:$R$15,'Inputs - Gas wholesale index'!Q$2,FALSE)</f>
        <v>1</v>
      </c>
      <c r="R1169" s="37">
        <f>VLOOKUP($B1169,'Gas wholesale lookups'!$A$4:$R$15,'Inputs - Gas wholesale index'!R$2,FALSE)</f>
        <v>1</v>
      </c>
      <c r="S1169" s="37">
        <f>VLOOKUP($B1169,'Gas wholesale lookups'!$A$4:$R$15,'Inputs - Gas wholesale index'!S$2,FALSE)</f>
        <v>0</v>
      </c>
      <c r="T1169" s="37">
        <f>VLOOKUP($B1169,'Gas wholesale lookups'!$A$4:$R$15,'Inputs - Gas wholesale index'!T$2,FALSE)</f>
        <v>0</v>
      </c>
      <c r="U1169" s="12">
        <f t="shared" si="342"/>
        <v>208526.18181818182</v>
      </c>
      <c r="V1169" s="12">
        <f t="shared" si="343"/>
        <v>166168.27272727274</v>
      </c>
      <c r="W1169" s="12">
        <f t="shared" si="344"/>
        <v>291847.5</v>
      </c>
      <c r="X1169" s="12">
        <f t="shared" si="345"/>
        <v>332991.45454545453</v>
      </c>
      <c r="Y1169" s="12">
        <f t="shared" si="346"/>
        <v>0</v>
      </c>
      <c r="Z1169" s="12">
        <f t="shared" si="347"/>
        <v>0</v>
      </c>
      <c r="AA1169" s="12">
        <f t="shared" si="348"/>
        <v>999533.40909090918</v>
      </c>
      <c r="AB1169" s="22">
        <f t="shared" si="349"/>
        <v>0</v>
      </c>
      <c r="AC1169" s="22">
        <f t="shared" si="350"/>
        <v>0</v>
      </c>
      <c r="AD1169" s="22">
        <f t="shared" si="351"/>
        <v>0</v>
      </c>
      <c r="AE1169" s="22">
        <f t="shared" si="352"/>
        <v>0</v>
      </c>
      <c r="AF1169" s="22">
        <f t="shared" si="353"/>
        <v>0</v>
      </c>
      <c r="AG1169" s="22">
        <f t="shared" si="354"/>
        <v>0</v>
      </c>
      <c r="AH1169" s="22">
        <f t="shared" si="355"/>
        <v>0</v>
      </c>
      <c r="AI1169" s="43" t="str">
        <f t="shared" si="356"/>
        <v>n/a</v>
      </c>
      <c r="AJ1169" s="2"/>
      <c r="AK1169" s="2"/>
      <c r="AL1169" s="127">
        <v>0</v>
      </c>
    </row>
    <row r="1170" spans="1:38">
      <c r="A1170" s="46"/>
      <c r="B1170" s="13" t="str">
        <f t="shared" si="341"/>
        <v>Jan</v>
      </c>
      <c r="C1170" s="182"/>
      <c r="D1170" s="182"/>
      <c r="E1170" s="182"/>
      <c r="F1170" s="182"/>
      <c r="G1170" s="182"/>
      <c r="H1170" s="182"/>
      <c r="I1170" s="12">
        <f>VLOOKUP($B1170,'Gas wholesale lookups'!$A$4:$L$15,'Inputs - Gas wholesale index'!I$2,FALSE)</f>
        <v>208526.18181818182</v>
      </c>
      <c r="J1170" s="12">
        <f>VLOOKUP($B1170,'Gas wholesale lookups'!$A$4:$L$15,'Inputs - Gas wholesale index'!J$2,FALSE)</f>
        <v>166168.27272727274</v>
      </c>
      <c r="K1170" s="12">
        <f>VLOOKUP($B1170,'Gas wholesale lookups'!$A$4:$L$15,'Inputs - Gas wholesale index'!K$2,FALSE)</f>
        <v>291847.5</v>
      </c>
      <c r="L1170" s="12">
        <f>VLOOKUP($B1170,'Gas wholesale lookups'!$A$4:$L$15,'Inputs - Gas wholesale index'!L$2,FALSE)</f>
        <v>332991.45454545453</v>
      </c>
      <c r="M1170" s="12">
        <f>VLOOKUP($B1170,'Gas wholesale lookups'!$A$4:$L$15,'Inputs - Gas wholesale index'!M$2,FALSE)</f>
        <v>208526.18181818182</v>
      </c>
      <c r="N1170" s="12">
        <f>VLOOKUP($B1170,'Gas wholesale lookups'!$A$4:$L$15,'Inputs - Gas wholesale index'!N$2,FALSE)</f>
        <v>166168.27272727274</v>
      </c>
      <c r="O1170" s="37">
        <f>VLOOKUP($B1170,'Gas wholesale lookups'!$A$4:$R$15,'Inputs - Gas wholesale index'!O$2,FALSE)</f>
        <v>1</v>
      </c>
      <c r="P1170" s="37">
        <f>VLOOKUP($B1170,'Gas wholesale lookups'!$A$4:$R$15,'Inputs - Gas wholesale index'!P$2,FALSE)</f>
        <v>1</v>
      </c>
      <c r="Q1170" s="37">
        <f>VLOOKUP($B1170,'Gas wholesale lookups'!$A$4:$R$15,'Inputs - Gas wholesale index'!Q$2,FALSE)</f>
        <v>1</v>
      </c>
      <c r="R1170" s="37">
        <f>VLOOKUP($B1170,'Gas wholesale lookups'!$A$4:$R$15,'Inputs - Gas wholesale index'!R$2,FALSE)</f>
        <v>1</v>
      </c>
      <c r="S1170" s="37">
        <f>VLOOKUP($B1170,'Gas wholesale lookups'!$A$4:$R$15,'Inputs - Gas wholesale index'!S$2,FALSE)</f>
        <v>0</v>
      </c>
      <c r="T1170" s="37">
        <f>VLOOKUP($B1170,'Gas wholesale lookups'!$A$4:$R$15,'Inputs - Gas wholesale index'!T$2,FALSE)</f>
        <v>0</v>
      </c>
      <c r="U1170" s="12">
        <f t="shared" si="342"/>
        <v>208526.18181818182</v>
      </c>
      <c r="V1170" s="12">
        <f t="shared" si="343"/>
        <v>166168.27272727274</v>
      </c>
      <c r="W1170" s="12">
        <f t="shared" si="344"/>
        <v>291847.5</v>
      </c>
      <c r="X1170" s="12">
        <f t="shared" si="345"/>
        <v>332991.45454545453</v>
      </c>
      <c r="Y1170" s="12">
        <f t="shared" si="346"/>
        <v>0</v>
      </c>
      <c r="Z1170" s="12">
        <f t="shared" si="347"/>
        <v>0</v>
      </c>
      <c r="AA1170" s="12">
        <f t="shared" si="348"/>
        <v>999533.40909090918</v>
      </c>
      <c r="AB1170" s="22">
        <f t="shared" si="349"/>
        <v>0</v>
      </c>
      <c r="AC1170" s="22">
        <f t="shared" si="350"/>
        <v>0</v>
      </c>
      <c r="AD1170" s="22">
        <f t="shared" si="351"/>
        <v>0</v>
      </c>
      <c r="AE1170" s="22">
        <f t="shared" si="352"/>
        <v>0</v>
      </c>
      <c r="AF1170" s="22">
        <f t="shared" si="353"/>
        <v>0</v>
      </c>
      <c r="AG1170" s="22">
        <f t="shared" si="354"/>
        <v>0</v>
      </c>
      <c r="AH1170" s="22">
        <f t="shared" si="355"/>
        <v>0</v>
      </c>
      <c r="AI1170" s="43" t="str">
        <f t="shared" si="356"/>
        <v>n/a</v>
      </c>
      <c r="AJ1170" s="2"/>
      <c r="AK1170" s="2"/>
      <c r="AL1170" s="127">
        <v>0</v>
      </c>
    </row>
    <row r="1171" spans="1:38">
      <c r="A1171" s="46"/>
      <c r="B1171" s="13" t="str">
        <f t="shared" si="341"/>
        <v>Jan</v>
      </c>
      <c r="C1171" s="182"/>
      <c r="D1171" s="182"/>
      <c r="E1171" s="182"/>
      <c r="F1171" s="182"/>
      <c r="G1171" s="182"/>
      <c r="H1171" s="182"/>
      <c r="I1171" s="12">
        <f>VLOOKUP($B1171,'Gas wholesale lookups'!$A$4:$L$15,'Inputs - Gas wholesale index'!I$2,FALSE)</f>
        <v>208526.18181818182</v>
      </c>
      <c r="J1171" s="12">
        <f>VLOOKUP($B1171,'Gas wholesale lookups'!$A$4:$L$15,'Inputs - Gas wholesale index'!J$2,FALSE)</f>
        <v>166168.27272727274</v>
      </c>
      <c r="K1171" s="12">
        <f>VLOOKUP($B1171,'Gas wholesale lookups'!$A$4:$L$15,'Inputs - Gas wholesale index'!K$2,FALSE)</f>
        <v>291847.5</v>
      </c>
      <c r="L1171" s="12">
        <f>VLOOKUP($B1171,'Gas wholesale lookups'!$A$4:$L$15,'Inputs - Gas wholesale index'!L$2,FALSE)</f>
        <v>332991.45454545453</v>
      </c>
      <c r="M1171" s="12">
        <f>VLOOKUP($B1171,'Gas wholesale lookups'!$A$4:$L$15,'Inputs - Gas wholesale index'!M$2,FALSE)</f>
        <v>208526.18181818182</v>
      </c>
      <c r="N1171" s="12">
        <f>VLOOKUP($B1171,'Gas wholesale lookups'!$A$4:$L$15,'Inputs - Gas wholesale index'!N$2,FALSE)</f>
        <v>166168.27272727274</v>
      </c>
      <c r="O1171" s="37">
        <f>VLOOKUP($B1171,'Gas wholesale lookups'!$A$4:$R$15,'Inputs - Gas wholesale index'!O$2,FALSE)</f>
        <v>1</v>
      </c>
      <c r="P1171" s="37">
        <f>VLOOKUP($B1171,'Gas wholesale lookups'!$A$4:$R$15,'Inputs - Gas wholesale index'!P$2,FALSE)</f>
        <v>1</v>
      </c>
      <c r="Q1171" s="37">
        <f>VLOOKUP($B1171,'Gas wholesale lookups'!$A$4:$R$15,'Inputs - Gas wholesale index'!Q$2,FALSE)</f>
        <v>1</v>
      </c>
      <c r="R1171" s="37">
        <f>VLOOKUP($B1171,'Gas wholesale lookups'!$A$4:$R$15,'Inputs - Gas wholesale index'!R$2,FALSE)</f>
        <v>1</v>
      </c>
      <c r="S1171" s="37">
        <f>VLOOKUP($B1171,'Gas wholesale lookups'!$A$4:$R$15,'Inputs - Gas wholesale index'!S$2,FALSE)</f>
        <v>0</v>
      </c>
      <c r="T1171" s="37">
        <f>VLOOKUP($B1171,'Gas wholesale lookups'!$A$4:$R$15,'Inputs - Gas wholesale index'!T$2,FALSE)</f>
        <v>0</v>
      </c>
      <c r="U1171" s="12">
        <f t="shared" si="342"/>
        <v>208526.18181818182</v>
      </c>
      <c r="V1171" s="12">
        <f t="shared" si="343"/>
        <v>166168.27272727274</v>
      </c>
      <c r="W1171" s="12">
        <f t="shared" si="344"/>
        <v>291847.5</v>
      </c>
      <c r="X1171" s="12">
        <f t="shared" si="345"/>
        <v>332991.45454545453</v>
      </c>
      <c r="Y1171" s="12">
        <f t="shared" si="346"/>
        <v>0</v>
      </c>
      <c r="Z1171" s="12">
        <f t="shared" si="347"/>
        <v>0</v>
      </c>
      <c r="AA1171" s="12">
        <f t="shared" si="348"/>
        <v>999533.40909090918</v>
      </c>
      <c r="AB1171" s="22">
        <f t="shared" si="349"/>
        <v>0</v>
      </c>
      <c r="AC1171" s="22">
        <f t="shared" si="350"/>
        <v>0</v>
      </c>
      <c r="AD1171" s="22">
        <f t="shared" si="351"/>
        <v>0</v>
      </c>
      <c r="AE1171" s="22">
        <f t="shared" si="352"/>
        <v>0</v>
      </c>
      <c r="AF1171" s="22">
        <f t="shared" si="353"/>
        <v>0</v>
      </c>
      <c r="AG1171" s="22">
        <f t="shared" si="354"/>
        <v>0</v>
      </c>
      <c r="AH1171" s="22">
        <f t="shared" si="355"/>
        <v>0</v>
      </c>
      <c r="AI1171" s="43" t="str">
        <f t="shared" si="356"/>
        <v>n/a</v>
      </c>
      <c r="AJ1171" s="2"/>
      <c r="AK1171" s="2"/>
      <c r="AL1171" s="127">
        <v>0</v>
      </c>
    </row>
    <row r="1172" spans="1:38">
      <c r="A1172" s="46"/>
      <c r="B1172" s="13" t="str">
        <f t="shared" si="341"/>
        <v>Jan</v>
      </c>
      <c r="C1172" s="182"/>
      <c r="D1172" s="182"/>
      <c r="E1172" s="182"/>
      <c r="F1172" s="182"/>
      <c r="G1172" s="182"/>
      <c r="H1172" s="182"/>
      <c r="I1172" s="12">
        <f>VLOOKUP($B1172,'Gas wholesale lookups'!$A$4:$L$15,'Inputs - Gas wholesale index'!I$2,FALSE)</f>
        <v>208526.18181818182</v>
      </c>
      <c r="J1172" s="12">
        <f>VLOOKUP($B1172,'Gas wholesale lookups'!$A$4:$L$15,'Inputs - Gas wholesale index'!J$2,FALSE)</f>
        <v>166168.27272727274</v>
      </c>
      <c r="K1172" s="12">
        <f>VLOOKUP($B1172,'Gas wholesale lookups'!$A$4:$L$15,'Inputs - Gas wholesale index'!K$2,FALSE)</f>
        <v>291847.5</v>
      </c>
      <c r="L1172" s="12">
        <f>VLOOKUP($B1172,'Gas wholesale lookups'!$A$4:$L$15,'Inputs - Gas wholesale index'!L$2,FALSE)</f>
        <v>332991.45454545453</v>
      </c>
      <c r="M1172" s="12">
        <f>VLOOKUP($B1172,'Gas wholesale lookups'!$A$4:$L$15,'Inputs - Gas wholesale index'!M$2,FALSE)</f>
        <v>208526.18181818182</v>
      </c>
      <c r="N1172" s="12">
        <f>VLOOKUP($B1172,'Gas wholesale lookups'!$A$4:$L$15,'Inputs - Gas wholesale index'!N$2,FALSE)</f>
        <v>166168.27272727274</v>
      </c>
      <c r="O1172" s="37">
        <f>VLOOKUP($B1172,'Gas wholesale lookups'!$A$4:$R$15,'Inputs - Gas wholesale index'!O$2,FALSE)</f>
        <v>1</v>
      </c>
      <c r="P1172" s="37">
        <f>VLOOKUP($B1172,'Gas wholesale lookups'!$A$4:$R$15,'Inputs - Gas wholesale index'!P$2,FALSE)</f>
        <v>1</v>
      </c>
      <c r="Q1172" s="37">
        <f>VLOOKUP($B1172,'Gas wholesale lookups'!$A$4:$R$15,'Inputs - Gas wholesale index'!Q$2,FALSE)</f>
        <v>1</v>
      </c>
      <c r="R1172" s="37">
        <f>VLOOKUP($B1172,'Gas wholesale lookups'!$A$4:$R$15,'Inputs - Gas wholesale index'!R$2,FALSE)</f>
        <v>1</v>
      </c>
      <c r="S1172" s="37">
        <f>VLOOKUP($B1172,'Gas wholesale lookups'!$A$4:$R$15,'Inputs - Gas wholesale index'!S$2,FALSE)</f>
        <v>0</v>
      </c>
      <c r="T1172" s="37">
        <f>VLOOKUP($B1172,'Gas wholesale lookups'!$A$4:$R$15,'Inputs - Gas wholesale index'!T$2,FALSE)</f>
        <v>0</v>
      </c>
      <c r="U1172" s="12">
        <f t="shared" si="342"/>
        <v>208526.18181818182</v>
      </c>
      <c r="V1172" s="12">
        <f t="shared" si="343"/>
        <v>166168.27272727274</v>
      </c>
      <c r="W1172" s="12">
        <f t="shared" si="344"/>
        <v>291847.5</v>
      </c>
      <c r="X1172" s="12">
        <f t="shared" si="345"/>
        <v>332991.45454545453</v>
      </c>
      <c r="Y1172" s="12">
        <f t="shared" si="346"/>
        <v>0</v>
      </c>
      <c r="Z1172" s="12">
        <f t="shared" si="347"/>
        <v>0</v>
      </c>
      <c r="AA1172" s="12">
        <f t="shared" si="348"/>
        <v>999533.40909090918</v>
      </c>
      <c r="AB1172" s="22">
        <f t="shared" si="349"/>
        <v>0</v>
      </c>
      <c r="AC1172" s="22">
        <f t="shared" si="350"/>
        <v>0</v>
      </c>
      <c r="AD1172" s="22">
        <f t="shared" si="351"/>
        <v>0</v>
      </c>
      <c r="AE1172" s="22">
        <f t="shared" si="352"/>
        <v>0</v>
      </c>
      <c r="AF1172" s="22">
        <f t="shared" si="353"/>
        <v>0</v>
      </c>
      <c r="AG1172" s="22">
        <f t="shared" si="354"/>
        <v>0</v>
      </c>
      <c r="AH1172" s="22">
        <f t="shared" si="355"/>
        <v>0</v>
      </c>
      <c r="AI1172" s="43" t="str">
        <f t="shared" si="356"/>
        <v>n/a</v>
      </c>
      <c r="AJ1172" s="2"/>
      <c r="AK1172" s="2"/>
      <c r="AL1172" s="127">
        <v>0</v>
      </c>
    </row>
    <row r="1173" spans="1:38">
      <c r="A1173" s="46"/>
      <c r="B1173" s="13" t="str">
        <f t="shared" si="341"/>
        <v>Jan</v>
      </c>
      <c r="C1173" s="182"/>
      <c r="D1173" s="182"/>
      <c r="E1173" s="182"/>
      <c r="F1173" s="182"/>
      <c r="G1173" s="182"/>
      <c r="H1173" s="182"/>
      <c r="I1173" s="12">
        <f>VLOOKUP($B1173,'Gas wholesale lookups'!$A$4:$L$15,'Inputs - Gas wholesale index'!I$2,FALSE)</f>
        <v>208526.18181818182</v>
      </c>
      <c r="J1173" s="12">
        <f>VLOOKUP($B1173,'Gas wholesale lookups'!$A$4:$L$15,'Inputs - Gas wholesale index'!J$2,FALSE)</f>
        <v>166168.27272727274</v>
      </c>
      <c r="K1173" s="12">
        <f>VLOOKUP($B1173,'Gas wholesale lookups'!$A$4:$L$15,'Inputs - Gas wholesale index'!K$2,FALSE)</f>
        <v>291847.5</v>
      </c>
      <c r="L1173" s="12">
        <f>VLOOKUP($B1173,'Gas wholesale lookups'!$A$4:$L$15,'Inputs - Gas wholesale index'!L$2,FALSE)</f>
        <v>332991.45454545453</v>
      </c>
      <c r="M1173" s="12">
        <f>VLOOKUP($B1173,'Gas wholesale lookups'!$A$4:$L$15,'Inputs - Gas wholesale index'!M$2,FALSE)</f>
        <v>208526.18181818182</v>
      </c>
      <c r="N1173" s="12">
        <f>VLOOKUP($B1173,'Gas wholesale lookups'!$A$4:$L$15,'Inputs - Gas wholesale index'!N$2,FALSE)</f>
        <v>166168.27272727274</v>
      </c>
      <c r="O1173" s="37">
        <f>VLOOKUP($B1173,'Gas wholesale lookups'!$A$4:$R$15,'Inputs - Gas wholesale index'!O$2,FALSE)</f>
        <v>1</v>
      </c>
      <c r="P1173" s="37">
        <f>VLOOKUP($B1173,'Gas wholesale lookups'!$A$4:$R$15,'Inputs - Gas wholesale index'!P$2,FALSE)</f>
        <v>1</v>
      </c>
      <c r="Q1173" s="37">
        <f>VLOOKUP($B1173,'Gas wholesale lookups'!$A$4:$R$15,'Inputs - Gas wholesale index'!Q$2,FALSE)</f>
        <v>1</v>
      </c>
      <c r="R1173" s="37">
        <f>VLOOKUP($B1173,'Gas wholesale lookups'!$A$4:$R$15,'Inputs - Gas wholesale index'!R$2,FALSE)</f>
        <v>1</v>
      </c>
      <c r="S1173" s="37">
        <f>VLOOKUP($B1173,'Gas wholesale lookups'!$A$4:$R$15,'Inputs - Gas wholesale index'!S$2,FALSE)</f>
        <v>0</v>
      </c>
      <c r="T1173" s="37">
        <f>VLOOKUP($B1173,'Gas wholesale lookups'!$A$4:$R$15,'Inputs - Gas wholesale index'!T$2,FALSE)</f>
        <v>0</v>
      </c>
      <c r="U1173" s="12">
        <f t="shared" si="342"/>
        <v>208526.18181818182</v>
      </c>
      <c r="V1173" s="12">
        <f t="shared" si="343"/>
        <v>166168.27272727274</v>
      </c>
      <c r="W1173" s="12">
        <f t="shared" si="344"/>
        <v>291847.5</v>
      </c>
      <c r="X1173" s="12">
        <f t="shared" si="345"/>
        <v>332991.45454545453</v>
      </c>
      <c r="Y1173" s="12">
        <f t="shared" si="346"/>
        <v>0</v>
      </c>
      <c r="Z1173" s="12">
        <f t="shared" si="347"/>
        <v>0</v>
      </c>
      <c r="AA1173" s="12">
        <f t="shared" si="348"/>
        <v>999533.40909090918</v>
      </c>
      <c r="AB1173" s="22">
        <f t="shared" si="349"/>
        <v>0</v>
      </c>
      <c r="AC1173" s="22">
        <f t="shared" si="350"/>
        <v>0</v>
      </c>
      <c r="AD1173" s="22">
        <f t="shared" si="351"/>
        <v>0</v>
      </c>
      <c r="AE1173" s="22">
        <f t="shared" si="352"/>
        <v>0</v>
      </c>
      <c r="AF1173" s="22">
        <f t="shared" si="353"/>
        <v>0</v>
      </c>
      <c r="AG1173" s="22">
        <f t="shared" si="354"/>
        <v>0</v>
      </c>
      <c r="AH1173" s="22">
        <f t="shared" si="355"/>
        <v>0</v>
      </c>
      <c r="AI1173" s="43" t="str">
        <f t="shared" si="356"/>
        <v>n/a</v>
      </c>
      <c r="AJ1173" s="2"/>
      <c r="AK1173" s="2"/>
      <c r="AL1173" s="127">
        <v>0</v>
      </c>
    </row>
    <row r="1174" spans="1:38">
      <c r="A1174" s="46"/>
      <c r="B1174" s="13" t="str">
        <f t="shared" si="341"/>
        <v>Jan</v>
      </c>
      <c r="C1174" s="182"/>
      <c r="D1174" s="182"/>
      <c r="E1174" s="182"/>
      <c r="F1174" s="182"/>
      <c r="G1174" s="182"/>
      <c r="H1174" s="182"/>
      <c r="I1174" s="12">
        <f>VLOOKUP($B1174,'Gas wholesale lookups'!$A$4:$L$15,'Inputs - Gas wholesale index'!I$2,FALSE)</f>
        <v>208526.18181818182</v>
      </c>
      <c r="J1174" s="12">
        <f>VLOOKUP($B1174,'Gas wholesale lookups'!$A$4:$L$15,'Inputs - Gas wholesale index'!J$2,FALSE)</f>
        <v>166168.27272727274</v>
      </c>
      <c r="K1174" s="12">
        <f>VLOOKUP($B1174,'Gas wholesale lookups'!$A$4:$L$15,'Inputs - Gas wholesale index'!K$2,FALSE)</f>
        <v>291847.5</v>
      </c>
      <c r="L1174" s="12">
        <f>VLOOKUP($B1174,'Gas wholesale lookups'!$A$4:$L$15,'Inputs - Gas wholesale index'!L$2,FALSE)</f>
        <v>332991.45454545453</v>
      </c>
      <c r="M1174" s="12">
        <f>VLOOKUP($B1174,'Gas wholesale lookups'!$A$4:$L$15,'Inputs - Gas wholesale index'!M$2,FALSE)</f>
        <v>208526.18181818182</v>
      </c>
      <c r="N1174" s="12">
        <f>VLOOKUP($B1174,'Gas wholesale lookups'!$A$4:$L$15,'Inputs - Gas wholesale index'!N$2,FALSE)</f>
        <v>166168.27272727274</v>
      </c>
      <c r="O1174" s="37">
        <f>VLOOKUP($B1174,'Gas wholesale lookups'!$A$4:$R$15,'Inputs - Gas wholesale index'!O$2,FALSE)</f>
        <v>1</v>
      </c>
      <c r="P1174" s="37">
        <f>VLOOKUP($B1174,'Gas wholesale lookups'!$A$4:$R$15,'Inputs - Gas wholesale index'!P$2,FALSE)</f>
        <v>1</v>
      </c>
      <c r="Q1174" s="37">
        <f>VLOOKUP($B1174,'Gas wholesale lookups'!$A$4:$R$15,'Inputs - Gas wholesale index'!Q$2,FALSE)</f>
        <v>1</v>
      </c>
      <c r="R1174" s="37">
        <f>VLOOKUP($B1174,'Gas wholesale lookups'!$A$4:$R$15,'Inputs - Gas wholesale index'!R$2,FALSE)</f>
        <v>1</v>
      </c>
      <c r="S1174" s="37">
        <f>VLOOKUP($B1174,'Gas wholesale lookups'!$A$4:$R$15,'Inputs - Gas wholesale index'!S$2,FALSE)</f>
        <v>0</v>
      </c>
      <c r="T1174" s="37">
        <f>VLOOKUP($B1174,'Gas wholesale lookups'!$A$4:$R$15,'Inputs - Gas wholesale index'!T$2,FALSE)</f>
        <v>0</v>
      </c>
      <c r="U1174" s="12">
        <f t="shared" si="342"/>
        <v>208526.18181818182</v>
      </c>
      <c r="V1174" s="12">
        <f t="shared" si="343"/>
        <v>166168.27272727274</v>
      </c>
      <c r="W1174" s="12">
        <f t="shared" si="344"/>
        <v>291847.5</v>
      </c>
      <c r="X1174" s="12">
        <f t="shared" si="345"/>
        <v>332991.45454545453</v>
      </c>
      <c r="Y1174" s="12">
        <f t="shared" si="346"/>
        <v>0</v>
      </c>
      <c r="Z1174" s="12">
        <f t="shared" si="347"/>
        <v>0</v>
      </c>
      <c r="AA1174" s="12">
        <f t="shared" si="348"/>
        <v>999533.40909090918</v>
      </c>
      <c r="AB1174" s="22">
        <f t="shared" si="349"/>
        <v>0</v>
      </c>
      <c r="AC1174" s="22">
        <f t="shared" si="350"/>
        <v>0</v>
      </c>
      <c r="AD1174" s="22">
        <f t="shared" si="351"/>
        <v>0</v>
      </c>
      <c r="AE1174" s="22">
        <f t="shared" si="352"/>
        <v>0</v>
      </c>
      <c r="AF1174" s="22">
        <f t="shared" si="353"/>
        <v>0</v>
      </c>
      <c r="AG1174" s="22">
        <f t="shared" si="354"/>
        <v>0</v>
      </c>
      <c r="AH1174" s="22">
        <f t="shared" si="355"/>
        <v>0</v>
      </c>
      <c r="AI1174" s="43" t="str">
        <f t="shared" si="356"/>
        <v>n/a</v>
      </c>
      <c r="AJ1174" s="2"/>
      <c r="AK1174" s="2"/>
      <c r="AL1174" s="127">
        <v>0</v>
      </c>
    </row>
    <row r="1175" spans="1:38">
      <c r="A1175" s="46"/>
      <c r="B1175" s="13" t="str">
        <f t="shared" si="341"/>
        <v>Jan</v>
      </c>
      <c r="C1175" s="182"/>
      <c r="D1175" s="182"/>
      <c r="E1175" s="182"/>
      <c r="F1175" s="182"/>
      <c r="G1175" s="182"/>
      <c r="H1175" s="182"/>
      <c r="I1175" s="12">
        <f>VLOOKUP($B1175,'Gas wholesale lookups'!$A$4:$L$15,'Inputs - Gas wholesale index'!I$2,FALSE)</f>
        <v>208526.18181818182</v>
      </c>
      <c r="J1175" s="12">
        <f>VLOOKUP($B1175,'Gas wholesale lookups'!$A$4:$L$15,'Inputs - Gas wholesale index'!J$2,FALSE)</f>
        <v>166168.27272727274</v>
      </c>
      <c r="K1175" s="12">
        <f>VLOOKUP($B1175,'Gas wholesale lookups'!$A$4:$L$15,'Inputs - Gas wholesale index'!K$2,FALSE)</f>
        <v>291847.5</v>
      </c>
      <c r="L1175" s="12">
        <f>VLOOKUP($B1175,'Gas wholesale lookups'!$A$4:$L$15,'Inputs - Gas wholesale index'!L$2,FALSE)</f>
        <v>332991.45454545453</v>
      </c>
      <c r="M1175" s="12">
        <f>VLOOKUP($B1175,'Gas wholesale lookups'!$A$4:$L$15,'Inputs - Gas wholesale index'!M$2,FALSE)</f>
        <v>208526.18181818182</v>
      </c>
      <c r="N1175" s="12">
        <f>VLOOKUP($B1175,'Gas wholesale lookups'!$A$4:$L$15,'Inputs - Gas wholesale index'!N$2,FALSE)</f>
        <v>166168.27272727274</v>
      </c>
      <c r="O1175" s="37">
        <f>VLOOKUP($B1175,'Gas wholesale lookups'!$A$4:$R$15,'Inputs - Gas wholesale index'!O$2,FALSE)</f>
        <v>1</v>
      </c>
      <c r="P1175" s="37">
        <f>VLOOKUP($B1175,'Gas wholesale lookups'!$A$4:$R$15,'Inputs - Gas wholesale index'!P$2,FALSE)</f>
        <v>1</v>
      </c>
      <c r="Q1175" s="37">
        <f>VLOOKUP($B1175,'Gas wholesale lookups'!$A$4:$R$15,'Inputs - Gas wholesale index'!Q$2,FALSE)</f>
        <v>1</v>
      </c>
      <c r="R1175" s="37">
        <f>VLOOKUP($B1175,'Gas wholesale lookups'!$A$4:$R$15,'Inputs - Gas wholesale index'!R$2,FALSE)</f>
        <v>1</v>
      </c>
      <c r="S1175" s="37">
        <f>VLOOKUP($B1175,'Gas wholesale lookups'!$A$4:$R$15,'Inputs - Gas wholesale index'!S$2,FALSE)</f>
        <v>0</v>
      </c>
      <c r="T1175" s="37">
        <f>VLOOKUP($B1175,'Gas wholesale lookups'!$A$4:$R$15,'Inputs - Gas wholesale index'!T$2,FALSE)</f>
        <v>0</v>
      </c>
      <c r="U1175" s="12">
        <f t="shared" si="342"/>
        <v>208526.18181818182</v>
      </c>
      <c r="V1175" s="12">
        <f t="shared" si="343"/>
        <v>166168.27272727274</v>
      </c>
      <c r="W1175" s="12">
        <f t="shared" si="344"/>
        <v>291847.5</v>
      </c>
      <c r="X1175" s="12">
        <f t="shared" si="345"/>
        <v>332991.45454545453</v>
      </c>
      <c r="Y1175" s="12">
        <f t="shared" si="346"/>
        <v>0</v>
      </c>
      <c r="Z1175" s="12">
        <f t="shared" si="347"/>
        <v>0</v>
      </c>
      <c r="AA1175" s="12">
        <f t="shared" si="348"/>
        <v>999533.40909090918</v>
      </c>
      <c r="AB1175" s="22">
        <f t="shared" si="349"/>
        <v>0</v>
      </c>
      <c r="AC1175" s="22">
        <f t="shared" si="350"/>
        <v>0</v>
      </c>
      <c r="AD1175" s="22">
        <f t="shared" si="351"/>
        <v>0</v>
      </c>
      <c r="AE1175" s="22">
        <f t="shared" si="352"/>
        <v>0</v>
      </c>
      <c r="AF1175" s="22">
        <f t="shared" si="353"/>
        <v>0</v>
      </c>
      <c r="AG1175" s="22">
        <f t="shared" si="354"/>
        <v>0</v>
      </c>
      <c r="AH1175" s="22">
        <f t="shared" si="355"/>
        <v>0</v>
      </c>
      <c r="AI1175" s="43" t="str">
        <f t="shared" si="356"/>
        <v>n/a</v>
      </c>
      <c r="AJ1175" s="2"/>
      <c r="AK1175" s="2"/>
      <c r="AL1175" s="127">
        <v>0</v>
      </c>
    </row>
    <row r="1176" spans="1:38">
      <c r="A1176" s="46"/>
      <c r="B1176" s="13" t="str">
        <f t="shared" si="341"/>
        <v>Jan</v>
      </c>
      <c r="C1176" s="182"/>
      <c r="D1176" s="182"/>
      <c r="E1176" s="182"/>
      <c r="F1176" s="182"/>
      <c r="G1176" s="182"/>
      <c r="H1176" s="182"/>
      <c r="I1176" s="12">
        <f>VLOOKUP($B1176,'Gas wholesale lookups'!$A$4:$L$15,'Inputs - Gas wholesale index'!I$2,FALSE)</f>
        <v>208526.18181818182</v>
      </c>
      <c r="J1176" s="12">
        <f>VLOOKUP($B1176,'Gas wholesale lookups'!$A$4:$L$15,'Inputs - Gas wholesale index'!J$2,FALSE)</f>
        <v>166168.27272727274</v>
      </c>
      <c r="K1176" s="12">
        <f>VLOOKUP($B1176,'Gas wholesale lookups'!$A$4:$L$15,'Inputs - Gas wholesale index'!K$2,FALSE)</f>
        <v>291847.5</v>
      </c>
      <c r="L1176" s="12">
        <f>VLOOKUP($B1176,'Gas wholesale lookups'!$A$4:$L$15,'Inputs - Gas wholesale index'!L$2,FALSE)</f>
        <v>332991.45454545453</v>
      </c>
      <c r="M1176" s="12">
        <f>VLOOKUP($B1176,'Gas wholesale lookups'!$A$4:$L$15,'Inputs - Gas wholesale index'!M$2,FALSE)</f>
        <v>208526.18181818182</v>
      </c>
      <c r="N1176" s="12">
        <f>VLOOKUP($B1176,'Gas wholesale lookups'!$A$4:$L$15,'Inputs - Gas wholesale index'!N$2,FALSE)</f>
        <v>166168.27272727274</v>
      </c>
      <c r="O1176" s="37">
        <f>VLOOKUP($B1176,'Gas wholesale lookups'!$A$4:$R$15,'Inputs - Gas wholesale index'!O$2,FALSE)</f>
        <v>1</v>
      </c>
      <c r="P1176" s="37">
        <f>VLOOKUP($B1176,'Gas wholesale lookups'!$A$4:$R$15,'Inputs - Gas wholesale index'!P$2,FALSE)</f>
        <v>1</v>
      </c>
      <c r="Q1176" s="37">
        <f>VLOOKUP($B1176,'Gas wholesale lookups'!$A$4:$R$15,'Inputs - Gas wholesale index'!Q$2,FALSE)</f>
        <v>1</v>
      </c>
      <c r="R1176" s="37">
        <f>VLOOKUP($B1176,'Gas wholesale lookups'!$A$4:$R$15,'Inputs - Gas wholesale index'!R$2,FALSE)</f>
        <v>1</v>
      </c>
      <c r="S1176" s="37">
        <f>VLOOKUP($B1176,'Gas wholesale lookups'!$A$4:$R$15,'Inputs - Gas wholesale index'!S$2,FALSE)</f>
        <v>0</v>
      </c>
      <c r="T1176" s="37">
        <f>VLOOKUP($B1176,'Gas wholesale lookups'!$A$4:$R$15,'Inputs - Gas wholesale index'!T$2,FALSE)</f>
        <v>0</v>
      </c>
      <c r="U1176" s="12">
        <f t="shared" si="342"/>
        <v>208526.18181818182</v>
      </c>
      <c r="V1176" s="12">
        <f t="shared" si="343"/>
        <v>166168.27272727274</v>
      </c>
      <c r="W1176" s="12">
        <f t="shared" si="344"/>
        <v>291847.5</v>
      </c>
      <c r="X1176" s="12">
        <f t="shared" si="345"/>
        <v>332991.45454545453</v>
      </c>
      <c r="Y1176" s="12">
        <f t="shared" si="346"/>
        <v>0</v>
      </c>
      <c r="Z1176" s="12">
        <f t="shared" si="347"/>
        <v>0</v>
      </c>
      <c r="AA1176" s="12">
        <f t="shared" si="348"/>
        <v>999533.40909090918</v>
      </c>
      <c r="AB1176" s="22">
        <f t="shared" si="349"/>
        <v>0</v>
      </c>
      <c r="AC1176" s="22">
        <f t="shared" si="350"/>
        <v>0</v>
      </c>
      <c r="AD1176" s="22">
        <f t="shared" si="351"/>
        <v>0</v>
      </c>
      <c r="AE1176" s="22">
        <f t="shared" si="352"/>
        <v>0</v>
      </c>
      <c r="AF1176" s="22">
        <f t="shared" si="353"/>
        <v>0</v>
      </c>
      <c r="AG1176" s="22">
        <f t="shared" si="354"/>
        <v>0</v>
      </c>
      <c r="AH1176" s="22">
        <f t="shared" si="355"/>
        <v>0</v>
      </c>
      <c r="AI1176" s="43" t="str">
        <f t="shared" si="356"/>
        <v>n/a</v>
      </c>
      <c r="AJ1176" s="2"/>
      <c r="AK1176" s="2"/>
      <c r="AL1176" s="127">
        <v>0</v>
      </c>
    </row>
    <row r="1177" spans="1:38">
      <c r="A1177" s="46"/>
      <c r="B1177" s="13" t="str">
        <f t="shared" si="341"/>
        <v>Jan</v>
      </c>
      <c r="C1177" s="182"/>
      <c r="D1177" s="182"/>
      <c r="E1177" s="182"/>
      <c r="F1177" s="182"/>
      <c r="G1177" s="182"/>
      <c r="H1177" s="182"/>
      <c r="I1177" s="12">
        <f>VLOOKUP($B1177,'Gas wholesale lookups'!$A$4:$L$15,'Inputs - Gas wholesale index'!I$2,FALSE)</f>
        <v>208526.18181818182</v>
      </c>
      <c r="J1177" s="12">
        <f>VLOOKUP($B1177,'Gas wholesale lookups'!$A$4:$L$15,'Inputs - Gas wholesale index'!J$2,FALSE)</f>
        <v>166168.27272727274</v>
      </c>
      <c r="K1177" s="12">
        <f>VLOOKUP($B1177,'Gas wholesale lookups'!$A$4:$L$15,'Inputs - Gas wholesale index'!K$2,FALSE)</f>
        <v>291847.5</v>
      </c>
      <c r="L1177" s="12">
        <f>VLOOKUP($B1177,'Gas wholesale lookups'!$A$4:$L$15,'Inputs - Gas wholesale index'!L$2,FALSE)</f>
        <v>332991.45454545453</v>
      </c>
      <c r="M1177" s="12">
        <f>VLOOKUP($B1177,'Gas wholesale lookups'!$A$4:$L$15,'Inputs - Gas wholesale index'!M$2,FALSE)</f>
        <v>208526.18181818182</v>
      </c>
      <c r="N1177" s="12">
        <f>VLOOKUP($B1177,'Gas wholesale lookups'!$A$4:$L$15,'Inputs - Gas wholesale index'!N$2,FALSE)</f>
        <v>166168.27272727274</v>
      </c>
      <c r="O1177" s="37">
        <f>VLOOKUP($B1177,'Gas wholesale lookups'!$A$4:$R$15,'Inputs - Gas wholesale index'!O$2,FALSE)</f>
        <v>1</v>
      </c>
      <c r="P1177" s="37">
        <f>VLOOKUP($B1177,'Gas wholesale lookups'!$A$4:$R$15,'Inputs - Gas wholesale index'!P$2,FALSE)</f>
        <v>1</v>
      </c>
      <c r="Q1177" s="37">
        <f>VLOOKUP($B1177,'Gas wholesale lookups'!$A$4:$R$15,'Inputs - Gas wholesale index'!Q$2,FALSE)</f>
        <v>1</v>
      </c>
      <c r="R1177" s="37">
        <f>VLOOKUP($B1177,'Gas wholesale lookups'!$A$4:$R$15,'Inputs - Gas wholesale index'!R$2,FALSE)</f>
        <v>1</v>
      </c>
      <c r="S1177" s="37">
        <f>VLOOKUP($B1177,'Gas wholesale lookups'!$A$4:$R$15,'Inputs - Gas wholesale index'!S$2,FALSE)</f>
        <v>0</v>
      </c>
      <c r="T1177" s="37">
        <f>VLOOKUP($B1177,'Gas wholesale lookups'!$A$4:$R$15,'Inputs - Gas wholesale index'!T$2,FALSE)</f>
        <v>0</v>
      </c>
      <c r="U1177" s="12">
        <f t="shared" si="342"/>
        <v>208526.18181818182</v>
      </c>
      <c r="V1177" s="12">
        <f t="shared" si="343"/>
        <v>166168.27272727274</v>
      </c>
      <c r="W1177" s="12">
        <f t="shared" si="344"/>
        <v>291847.5</v>
      </c>
      <c r="X1177" s="12">
        <f t="shared" si="345"/>
        <v>332991.45454545453</v>
      </c>
      <c r="Y1177" s="12">
        <f t="shared" si="346"/>
        <v>0</v>
      </c>
      <c r="Z1177" s="12">
        <f t="shared" si="347"/>
        <v>0</v>
      </c>
      <c r="AA1177" s="12">
        <f t="shared" si="348"/>
        <v>999533.40909090918</v>
      </c>
      <c r="AB1177" s="22">
        <f t="shared" si="349"/>
        <v>0</v>
      </c>
      <c r="AC1177" s="22">
        <f t="shared" si="350"/>
        <v>0</v>
      </c>
      <c r="AD1177" s="22">
        <f t="shared" si="351"/>
        <v>0</v>
      </c>
      <c r="AE1177" s="22">
        <f t="shared" si="352"/>
        <v>0</v>
      </c>
      <c r="AF1177" s="22">
        <f t="shared" si="353"/>
        <v>0</v>
      </c>
      <c r="AG1177" s="22">
        <f t="shared" si="354"/>
        <v>0</v>
      </c>
      <c r="AH1177" s="22">
        <f t="shared" si="355"/>
        <v>0</v>
      </c>
      <c r="AI1177" s="43" t="str">
        <f t="shared" si="356"/>
        <v>n/a</v>
      </c>
      <c r="AJ1177" s="2"/>
      <c r="AK1177" s="2"/>
      <c r="AL1177" s="127">
        <v>0</v>
      </c>
    </row>
    <row r="1178" spans="1:38">
      <c r="A1178" s="46"/>
      <c r="B1178" s="13" t="str">
        <f t="shared" si="341"/>
        <v>Jan</v>
      </c>
      <c r="C1178" s="182"/>
      <c r="D1178" s="182"/>
      <c r="E1178" s="182"/>
      <c r="F1178" s="182"/>
      <c r="G1178" s="182"/>
      <c r="H1178" s="182"/>
      <c r="I1178" s="12">
        <f>VLOOKUP($B1178,'Gas wholesale lookups'!$A$4:$L$15,'Inputs - Gas wholesale index'!I$2,FALSE)</f>
        <v>208526.18181818182</v>
      </c>
      <c r="J1178" s="12">
        <f>VLOOKUP($B1178,'Gas wholesale lookups'!$A$4:$L$15,'Inputs - Gas wholesale index'!J$2,FALSE)</f>
        <v>166168.27272727274</v>
      </c>
      <c r="K1178" s="12">
        <f>VLOOKUP($B1178,'Gas wholesale lookups'!$A$4:$L$15,'Inputs - Gas wholesale index'!K$2,FALSE)</f>
        <v>291847.5</v>
      </c>
      <c r="L1178" s="12">
        <f>VLOOKUP($B1178,'Gas wholesale lookups'!$A$4:$L$15,'Inputs - Gas wholesale index'!L$2,FALSE)</f>
        <v>332991.45454545453</v>
      </c>
      <c r="M1178" s="12">
        <f>VLOOKUP($B1178,'Gas wholesale lookups'!$A$4:$L$15,'Inputs - Gas wholesale index'!M$2,FALSE)</f>
        <v>208526.18181818182</v>
      </c>
      <c r="N1178" s="12">
        <f>VLOOKUP($B1178,'Gas wholesale lookups'!$A$4:$L$15,'Inputs - Gas wholesale index'!N$2,FALSE)</f>
        <v>166168.27272727274</v>
      </c>
      <c r="O1178" s="37">
        <f>VLOOKUP($B1178,'Gas wholesale lookups'!$A$4:$R$15,'Inputs - Gas wholesale index'!O$2,FALSE)</f>
        <v>1</v>
      </c>
      <c r="P1178" s="37">
        <f>VLOOKUP($B1178,'Gas wholesale lookups'!$A$4:$R$15,'Inputs - Gas wholesale index'!P$2,FALSE)</f>
        <v>1</v>
      </c>
      <c r="Q1178" s="37">
        <f>VLOOKUP($B1178,'Gas wholesale lookups'!$A$4:$R$15,'Inputs - Gas wholesale index'!Q$2,FALSE)</f>
        <v>1</v>
      </c>
      <c r="R1178" s="37">
        <f>VLOOKUP($B1178,'Gas wholesale lookups'!$A$4:$R$15,'Inputs - Gas wholesale index'!R$2,FALSE)</f>
        <v>1</v>
      </c>
      <c r="S1178" s="37">
        <f>VLOOKUP($B1178,'Gas wholesale lookups'!$A$4:$R$15,'Inputs - Gas wholesale index'!S$2,FALSE)</f>
        <v>0</v>
      </c>
      <c r="T1178" s="37">
        <f>VLOOKUP($B1178,'Gas wholesale lookups'!$A$4:$R$15,'Inputs - Gas wholesale index'!T$2,FALSE)</f>
        <v>0</v>
      </c>
      <c r="U1178" s="12">
        <f t="shared" si="342"/>
        <v>208526.18181818182</v>
      </c>
      <c r="V1178" s="12">
        <f t="shared" si="343"/>
        <v>166168.27272727274</v>
      </c>
      <c r="W1178" s="12">
        <f t="shared" si="344"/>
        <v>291847.5</v>
      </c>
      <c r="X1178" s="12">
        <f t="shared" si="345"/>
        <v>332991.45454545453</v>
      </c>
      <c r="Y1178" s="12">
        <f t="shared" si="346"/>
        <v>0</v>
      </c>
      <c r="Z1178" s="12">
        <f t="shared" si="347"/>
        <v>0</v>
      </c>
      <c r="AA1178" s="12">
        <f t="shared" si="348"/>
        <v>999533.40909090918</v>
      </c>
      <c r="AB1178" s="22">
        <f t="shared" si="349"/>
        <v>0</v>
      </c>
      <c r="AC1178" s="22">
        <f t="shared" si="350"/>
        <v>0</v>
      </c>
      <c r="AD1178" s="22">
        <f t="shared" si="351"/>
        <v>0</v>
      </c>
      <c r="AE1178" s="22">
        <f t="shared" si="352"/>
        <v>0</v>
      </c>
      <c r="AF1178" s="22">
        <f t="shared" si="353"/>
        <v>0</v>
      </c>
      <c r="AG1178" s="22">
        <f t="shared" si="354"/>
        <v>0</v>
      </c>
      <c r="AH1178" s="22">
        <f t="shared" si="355"/>
        <v>0</v>
      </c>
      <c r="AI1178" s="43" t="str">
        <f t="shared" si="356"/>
        <v>n/a</v>
      </c>
      <c r="AJ1178" s="2"/>
      <c r="AK1178" s="2"/>
      <c r="AL1178" s="127">
        <v>0</v>
      </c>
    </row>
    <row r="1179" spans="1:38">
      <c r="A1179" s="46"/>
      <c r="B1179" s="13" t="str">
        <f t="shared" si="341"/>
        <v>Jan</v>
      </c>
      <c r="C1179" s="182"/>
      <c r="D1179" s="182"/>
      <c r="E1179" s="182"/>
      <c r="F1179" s="182"/>
      <c r="G1179" s="182"/>
      <c r="H1179" s="182"/>
      <c r="I1179" s="12">
        <f>VLOOKUP($B1179,'Gas wholesale lookups'!$A$4:$L$15,'Inputs - Gas wholesale index'!I$2,FALSE)</f>
        <v>208526.18181818182</v>
      </c>
      <c r="J1179" s="12">
        <f>VLOOKUP($B1179,'Gas wholesale lookups'!$A$4:$L$15,'Inputs - Gas wholesale index'!J$2,FALSE)</f>
        <v>166168.27272727274</v>
      </c>
      <c r="K1179" s="12">
        <f>VLOOKUP($B1179,'Gas wholesale lookups'!$A$4:$L$15,'Inputs - Gas wholesale index'!K$2,FALSE)</f>
        <v>291847.5</v>
      </c>
      <c r="L1179" s="12">
        <f>VLOOKUP($B1179,'Gas wholesale lookups'!$A$4:$L$15,'Inputs - Gas wholesale index'!L$2,FALSE)</f>
        <v>332991.45454545453</v>
      </c>
      <c r="M1179" s="12">
        <f>VLOOKUP($B1179,'Gas wholesale lookups'!$A$4:$L$15,'Inputs - Gas wholesale index'!M$2,FALSE)</f>
        <v>208526.18181818182</v>
      </c>
      <c r="N1179" s="12">
        <f>VLOOKUP($B1179,'Gas wholesale lookups'!$A$4:$L$15,'Inputs - Gas wholesale index'!N$2,FALSE)</f>
        <v>166168.27272727274</v>
      </c>
      <c r="O1179" s="37">
        <f>VLOOKUP($B1179,'Gas wholesale lookups'!$A$4:$R$15,'Inputs - Gas wholesale index'!O$2,FALSE)</f>
        <v>1</v>
      </c>
      <c r="P1179" s="37">
        <f>VLOOKUP($B1179,'Gas wholesale lookups'!$A$4:$R$15,'Inputs - Gas wholesale index'!P$2,FALSE)</f>
        <v>1</v>
      </c>
      <c r="Q1179" s="37">
        <f>VLOOKUP($B1179,'Gas wholesale lookups'!$A$4:$R$15,'Inputs - Gas wholesale index'!Q$2,FALSE)</f>
        <v>1</v>
      </c>
      <c r="R1179" s="37">
        <f>VLOOKUP($B1179,'Gas wholesale lookups'!$A$4:$R$15,'Inputs - Gas wholesale index'!R$2,FALSE)</f>
        <v>1</v>
      </c>
      <c r="S1179" s="37">
        <f>VLOOKUP($B1179,'Gas wholesale lookups'!$A$4:$R$15,'Inputs - Gas wholesale index'!S$2,FALSE)</f>
        <v>0</v>
      </c>
      <c r="T1179" s="37">
        <f>VLOOKUP($B1179,'Gas wholesale lookups'!$A$4:$R$15,'Inputs - Gas wholesale index'!T$2,FALSE)</f>
        <v>0</v>
      </c>
      <c r="U1179" s="12">
        <f t="shared" si="342"/>
        <v>208526.18181818182</v>
      </c>
      <c r="V1179" s="12">
        <f t="shared" si="343"/>
        <v>166168.27272727274</v>
      </c>
      <c r="W1179" s="12">
        <f t="shared" si="344"/>
        <v>291847.5</v>
      </c>
      <c r="X1179" s="12">
        <f t="shared" si="345"/>
        <v>332991.45454545453</v>
      </c>
      <c r="Y1179" s="12">
        <f t="shared" si="346"/>
        <v>0</v>
      </c>
      <c r="Z1179" s="12">
        <f t="shared" si="347"/>
        <v>0</v>
      </c>
      <c r="AA1179" s="12">
        <f t="shared" si="348"/>
        <v>999533.40909090918</v>
      </c>
      <c r="AB1179" s="22">
        <f t="shared" si="349"/>
        <v>0</v>
      </c>
      <c r="AC1179" s="22">
        <f t="shared" si="350"/>
        <v>0</v>
      </c>
      <c r="AD1179" s="22">
        <f t="shared" si="351"/>
        <v>0</v>
      </c>
      <c r="AE1179" s="22">
        <f t="shared" si="352"/>
        <v>0</v>
      </c>
      <c r="AF1179" s="22">
        <f t="shared" si="353"/>
        <v>0</v>
      </c>
      <c r="AG1179" s="22">
        <f t="shared" si="354"/>
        <v>0</v>
      </c>
      <c r="AH1179" s="22">
        <f t="shared" si="355"/>
        <v>0</v>
      </c>
      <c r="AI1179" s="43" t="str">
        <f t="shared" si="356"/>
        <v>n/a</v>
      </c>
      <c r="AJ1179" s="2"/>
      <c r="AK1179" s="2"/>
      <c r="AL1179" s="127">
        <v>0</v>
      </c>
    </row>
    <row r="1180" spans="1:38">
      <c r="A1180" s="46"/>
      <c r="B1180" s="13" t="str">
        <f t="shared" si="341"/>
        <v>Jan</v>
      </c>
      <c r="C1180" s="182"/>
      <c r="D1180" s="182"/>
      <c r="E1180" s="182"/>
      <c r="F1180" s="182"/>
      <c r="G1180" s="182"/>
      <c r="H1180" s="182"/>
      <c r="I1180" s="12">
        <f>VLOOKUP($B1180,'Gas wholesale lookups'!$A$4:$L$15,'Inputs - Gas wholesale index'!I$2,FALSE)</f>
        <v>208526.18181818182</v>
      </c>
      <c r="J1180" s="12">
        <f>VLOOKUP($B1180,'Gas wholesale lookups'!$A$4:$L$15,'Inputs - Gas wholesale index'!J$2,FALSE)</f>
        <v>166168.27272727274</v>
      </c>
      <c r="K1180" s="12">
        <f>VLOOKUP($B1180,'Gas wholesale lookups'!$A$4:$L$15,'Inputs - Gas wholesale index'!K$2,FALSE)</f>
        <v>291847.5</v>
      </c>
      <c r="L1180" s="12">
        <f>VLOOKUP($B1180,'Gas wholesale lookups'!$A$4:$L$15,'Inputs - Gas wholesale index'!L$2,FALSE)</f>
        <v>332991.45454545453</v>
      </c>
      <c r="M1180" s="12">
        <f>VLOOKUP($B1180,'Gas wholesale lookups'!$A$4:$L$15,'Inputs - Gas wholesale index'!M$2,FALSE)</f>
        <v>208526.18181818182</v>
      </c>
      <c r="N1180" s="12">
        <f>VLOOKUP($B1180,'Gas wholesale lookups'!$A$4:$L$15,'Inputs - Gas wholesale index'!N$2,FALSE)</f>
        <v>166168.27272727274</v>
      </c>
      <c r="O1180" s="37">
        <f>VLOOKUP($B1180,'Gas wholesale lookups'!$A$4:$R$15,'Inputs - Gas wholesale index'!O$2,FALSE)</f>
        <v>1</v>
      </c>
      <c r="P1180" s="37">
        <f>VLOOKUP($B1180,'Gas wholesale lookups'!$A$4:$R$15,'Inputs - Gas wholesale index'!P$2,FALSE)</f>
        <v>1</v>
      </c>
      <c r="Q1180" s="37">
        <f>VLOOKUP($B1180,'Gas wholesale lookups'!$A$4:$R$15,'Inputs - Gas wholesale index'!Q$2,FALSE)</f>
        <v>1</v>
      </c>
      <c r="R1180" s="37">
        <f>VLOOKUP($B1180,'Gas wholesale lookups'!$A$4:$R$15,'Inputs - Gas wholesale index'!R$2,FALSE)</f>
        <v>1</v>
      </c>
      <c r="S1180" s="37">
        <f>VLOOKUP($B1180,'Gas wholesale lookups'!$A$4:$R$15,'Inputs - Gas wholesale index'!S$2,FALSE)</f>
        <v>0</v>
      </c>
      <c r="T1180" s="37">
        <f>VLOOKUP($B1180,'Gas wholesale lookups'!$A$4:$R$15,'Inputs - Gas wholesale index'!T$2,FALSE)</f>
        <v>0</v>
      </c>
      <c r="U1180" s="12">
        <f t="shared" si="342"/>
        <v>208526.18181818182</v>
      </c>
      <c r="V1180" s="12">
        <f t="shared" si="343"/>
        <v>166168.27272727274</v>
      </c>
      <c r="W1180" s="12">
        <f t="shared" si="344"/>
        <v>291847.5</v>
      </c>
      <c r="X1180" s="12">
        <f t="shared" si="345"/>
        <v>332991.45454545453</v>
      </c>
      <c r="Y1180" s="12">
        <f t="shared" si="346"/>
        <v>0</v>
      </c>
      <c r="Z1180" s="12">
        <f t="shared" si="347"/>
        <v>0</v>
      </c>
      <c r="AA1180" s="12">
        <f t="shared" si="348"/>
        <v>999533.40909090918</v>
      </c>
      <c r="AB1180" s="22">
        <f t="shared" si="349"/>
        <v>0</v>
      </c>
      <c r="AC1180" s="22">
        <f t="shared" si="350"/>
        <v>0</v>
      </c>
      <c r="AD1180" s="22">
        <f t="shared" si="351"/>
        <v>0</v>
      </c>
      <c r="AE1180" s="22">
        <f t="shared" si="352"/>
        <v>0</v>
      </c>
      <c r="AF1180" s="22">
        <f t="shared" si="353"/>
        <v>0</v>
      </c>
      <c r="AG1180" s="22">
        <f t="shared" si="354"/>
        <v>0</v>
      </c>
      <c r="AH1180" s="22">
        <f t="shared" si="355"/>
        <v>0</v>
      </c>
      <c r="AI1180" s="43" t="str">
        <f t="shared" si="356"/>
        <v>n/a</v>
      </c>
      <c r="AJ1180" s="2"/>
      <c r="AK1180" s="2"/>
      <c r="AL1180" s="127">
        <v>0</v>
      </c>
    </row>
    <row r="1181" spans="1:38">
      <c r="A1181" s="46"/>
      <c r="B1181" s="13" t="str">
        <f t="shared" si="341"/>
        <v>Jan</v>
      </c>
      <c r="C1181" s="182"/>
      <c r="D1181" s="182"/>
      <c r="E1181" s="182"/>
      <c r="F1181" s="182"/>
      <c r="G1181" s="182"/>
      <c r="H1181" s="182"/>
      <c r="I1181" s="12">
        <f>VLOOKUP($B1181,'Gas wholesale lookups'!$A$4:$L$15,'Inputs - Gas wholesale index'!I$2,FALSE)</f>
        <v>208526.18181818182</v>
      </c>
      <c r="J1181" s="12">
        <f>VLOOKUP($B1181,'Gas wholesale lookups'!$A$4:$L$15,'Inputs - Gas wholesale index'!J$2,FALSE)</f>
        <v>166168.27272727274</v>
      </c>
      <c r="K1181" s="12">
        <f>VLOOKUP($B1181,'Gas wholesale lookups'!$A$4:$L$15,'Inputs - Gas wholesale index'!K$2,FALSE)</f>
        <v>291847.5</v>
      </c>
      <c r="L1181" s="12">
        <f>VLOOKUP($B1181,'Gas wholesale lookups'!$A$4:$L$15,'Inputs - Gas wholesale index'!L$2,FALSE)</f>
        <v>332991.45454545453</v>
      </c>
      <c r="M1181" s="12">
        <f>VLOOKUP($B1181,'Gas wholesale lookups'!$A$4:$L$15,'Inputs - Gas wholesale index'!M$2,FALSE)</f>
        <v>208526.18181818182</v>
      </c>
      <c r="N1181" s="12">
        <f>VLOOKUP($B1181,'Gas wholesale lookups'!$A$4:$L$15,'Inputs - Gas wholesale index'!N$2,FALSE)</f>
        <v>166168.27272727274</v>
      </c>
      <c r="O1181" s="37">
        <f>VLOOKUP($B1181,'Gas wholesale lookups'!$A$4:$R$15,'Inputs - Gas wholesale index'!O$2,FALSE)</f>
        <v>1</v>
      </c>
      <c r="P1181" s="37">
        <f>VLOOKUP($B1181,'Gas wholesale lookups'!$A$4:$R$15,'Inputs - Gas wholesale index'!P$2,FALSE)</f>
        <v>1</v>
      </c>
      <c r="Q1181" s="37">
        <f>VLOOKUP($B1181,'Gas wholesale lookups'!$A$4:$R$15,'Inputs - Gas wholesale index'!Q$2,FALSE)</f>
        <v>1</v>
      </c>
      <c r="R1181" s="37">
        <f>VLOOKUP($B1181,'Gas wholesale lookups'!$A$4:$R$15,'Inputs - Gas wholesale index'!R$2,FALSE)</f>
        <v>1</v>
      </c>
      <c r="S1181" s="37">
        <f>VLOOKUP($B1181,'Gas wholesale lookups'!$A$4:$R$15,'Inputs - Gas wholesale index'!S$2,FALSE)</f>
        <v>0</v>
      </c>
      <c r="T1181" s="37">
        <f>VLOOKUP($B1181,'Gas wholesale lookups'!$A$4:$R$15,'Inputs - Gas wholesale index'!T$2,FALSE)</f>
        <v>0</v>
      </c>
      <c r="U1181" s="12">
        <f t="shared" si="342"/>
        <v>208526.18181818182</v>
      </c>
      <c r="V1181" s="12">
        <f t="shared" si="343"/>
        <v>166168.27272727274</v>
      </c>
      <c r="W1181" s="12">
        <f t="shared" si="344"/>
        <v>291847.5</v>
      </c>
      <c r="X1181" s="12">
        <f t="shared" si="345"/>
        <v>332991.45454545453</v>
      </c>
      <c r="Y1181" s="12">
        <f t="shared" si="346"/>
        <v>0</v>
      </c>
      <c r="Z1181" s="12">
        <f t="shared" si="347"/>
        <v>0</v>
      </c>
      <c r="AA1181" s="12">
        <f t="shared" si="348"/>
        <v>999533.40909090918</v>
      </c>
      <c r="AB1181" s="22">
        <f t="shared" si="349"/>
        <v>0</v>
      </c>
      <c r="AC1181" s="22">
        <f t="shared" si="350"/>
        <v>0</v>
      </c>
      <c r="AD1181" s="22">
        <f t="shared" si="351"/>
        <v>0</v>
      </c>
      <c r="AE1181" s="22">
        <f t="shared" si="352"/>
        <v>0</v>
      </c>
      <c r="AF1181" s="22">
        <f t="shared" si="353"/>
        <v>0</v>
      </c>
      <c r="AG1181" s="22">
        <f t="shared" si="354"/>
        <v>0</v>
      </c>
      <c r="AH1181" s="22">
        <f t="shared" si="355"/>
        <v>0</v>
      </c>
      <c r="AI1181" s="43" t="str">
        <f t="shared" si="356"/>
        <v>n/a</v>
      </c>
      <c r="AJ1181" s="2"/>
      <c r="AK1181" s="2"/>
      <c r="AL1181" s="127">
        <v>0</v>
      </c>
    </row>
    <row r="1182" spans="1:38">
      <c r="A1182" s="46"/>
      <c r="B1182" s="13" t="str">
        <f t="shared" si="341"/>
        <v>Jan</v>
      </c>
      <c r="C1182" s="182"/>
      <c r="D1182" s="182"/>
      <c r="E1182" s="182"/>
      <c r="F1182" s="182"/>
      <c r="G1182" s="182"/>
      <c r="H1182" s="182"/>
      <c r="I1182" s="12">
        <f>VLOOKUP($B1182,'Gas wholesale lookups'!$A$4:$L$15,'Inputs - Gas wholesale index'!I$2,FALSE)</f>
        <v>208526.18181818182</v>
      </c>
      <c r="J1182" s="12">
        <f>VLOOKUP($B1182,'Gas wholesale lookups'!$A$4:$L$15,'Inputs - Gas wholesale index'!J$2,FALSE)</f>
        <v>166168.27272727274</v>
      </c>
      <c r="K1182" s="12">
        <f>VLOOKUP($B1182,'Gas wholesale lookups'!$A$4:$L$15,'Inputs - Gas wholesale index'!K$2,FALSE)</f>
        <v>291847.5</v>
      </c>
      <c r="L1182" s="12">
        <f>VLOOKUP($B1182,'Gas wholesale lookups'!$A$4:$L$15,'Inputs - Gas wholesale index'!L$2,FALSE)</f>
        <v>332991.45454545453</v>
      </c>
      <c r="M1182" s="12">
        <f>VLOOKUP($B1182,'Gas wholesale lookups'!$A$4:$L$15,'Inputs - Gas wholesale index'!M$2,FALSE)</f>
        <v>208526.18181818182</v>
      </c>
      <c r="N1182" s="12">
        <f>VLOOKUP($B1182,'Gas wholesale lookups'!$A$4:$L$15,'Inputs - Gas wholesale index'!N$2,FALSE)</f>
        <v>166168.27272727274</v>
      </c>
      <c r="O1182" s="37">
        <f>VLOOKUP($B1182,'Gas wholesale lookups'!$A$4:$R$15,'Inputs - Gas wholesale index'!O$2,FALSE)</f>
        <v>1</v>
      </c>
      <c r="P1182" s="37">
        <f>VLOOKUP($B1182,'Gas wholesale lookups'!$A$4:$R$15,'Inputs - Gas wholesale index'!P$2,FALSE)</f>
        <v>1</v>
      </c>
      <c r="Q1182" s="37">
        <f>VLOOKUP($B1182,'Gas wholesale lookups'!$A$4:$R$15,'Inputs - Gas wholesale index'!Q$2,FALSE)</f>
        <v>1</v>
      </c>
      <c r="R1182" s="37">
        <f>VLOOKUP($B1182,'Gas wholesale lookups'!$A$4:$R$15,'Inputs - Gas wholesale index'!R$2,FALSE)</f>
        <v>1</v>
      </c>
      <c r="S1182" s="37">
        <f>VLOOKUP($B1182,'Gas wholesale lookups'!$A$4:$R$15,'Inputs - Gas wholesale index'!S$2,FALSE)</f>
        <v>0</v>
      </c>
      <c r="T1182" s="37">
        <f>VLOOKUP($B1182,'Gas wholesale lookups'!$A$4:$R$15,'Inputs - Gas wholesale index'!T$2,FALSE)</f>
        <v>0</v>
      </c>
      <c r="U1182" s="12">
        <f t="shared" si="342"/>
        <v>208526.18181818182</v>
      </c>
      <c r="V1182" s="12">
        <f t="shared" si="343"/>
        <v>166168.27272727274</v>
      </c>
      <c r="W1182" s="12">
        <f t="shared" si="344"/>
        <v>291847.5</v>
      </c>
      <c r="X1182" s="12">
        <f t="shared" si="345"/>
        <v>332991.45454545453</v>
      </c>
      <c r="Y1182" s="12">
        <f t="shared" si="346"/>
        <v>0</v>
      </c>
      <c r="Z1182" s="12">
        <f t="shared" si="347"/>
        <v>0</v>
      </c>
      <c r="AA1182" s="12">
        <f t="shared" si="348"/>
        <v>999533.40909090918</v>
      </c>
      <c r="AB1182" s="22">
        <f t="shared" si="349"/>
        <v>0</v>
      </c>
      <c r="AC1182" s="22">
        <f t="shared" si="350"/>
        <v>0</v>
      </c>
      <c r="AD1182" s="22">
        <f t="shared" si="351"/>
        <v>0</v>
      </c>
      <c r="AE1182" s="22">
        <f t="shared" si="352"/>
        <v>0</v>
      </c>
      <c r="AF1182" s="22">
        <f t="shared" si="353"/>
        <v>0</v>
      </c>
      <c r="AG1182" s="22">
        <f t="shared" si="354"/>
        <v>0</v>
      </c>
      <c r="AH1182" s="22">
        <f t="shared" si="355"/>
        <v>0</v>
      </c>
      <c r="AI1182" s="43" t="str">
        <f t="shared" si="356"/>
        <v>n/a</v>
      </c>
      <c r="AJ1182" s="2"/>
      <c r="AK1182" s="2"/>
      <c r="AL1182" s="127">
        <v>0</v>
      </c>
    </row>
    <row r="1183" spans="1:38">
      <c r="A1183" s="46"/>
      <c r="B1183" s="13" t="str">
        <f t="shared" si="341"/>
        <v>Jan</v>
      </c>
      <c r="C1183" s="182"/>
      <c r="D1183" s="182"/>
      <c r="E1183" s="182"/>
      <c r="F1183" s="182"/>
      <c r="G1183" s="182"/>
      <c r="H1183" s="182"/>
      <c r="I1183" s="12">
        <f>VLOOKUP($B1183,'Gas wholesale lookups'!$A$4:$L$15,'Inputs - Gas wholesale index'!I$2,FALSE)</f>
        <v>208526.18181818182</v>
      </c>
      <c r="J1183" s="12">
        <f>VLOOKUP($B1183,'Gas wholesale lookups'!$A$4:$L$15,'Inputs - Gas wholesale index'!J$2,FALSE)</f>
        <v>166168.27272727274</v>
      </c>
      <c r="K1183" s="12">
        <f>VLOOKUP($B1183,'Gas wholesale lookups'!$A$4:$L$15,'Inputs - Gas wholesale index'!K$2,FALSE)</f>
        <v>291847.5</v>
      </c>
      <c r="L1183" s="12">
        <f>VLOOKUP($B1183,'Gas wholesale lookups'!$A$4:$L$15,'Inputs - Gas wholesale index'!L$2,FALSE)</f>
        <v>332991.45454545453</v>
      </c>
      <c r="M1183" s="12">
        <f>VLOOKUP($B1183,'Gas wholesale lookups'!$A$4:$L$15,'Inputs - Gas wholesale index'!M$2,FALSE)</f>
        <v>208526.18181818182</v>
      </c>
      <c r="N1183" s="12">
        <f>VLOOKUP($B1183,'Gas wholesale lookups'!$A$4:$L$15,'Inputs - Gas wholesale index'!N$2,FALSE)</f>
        <v>166168.27272727274</v>
      </c>
      <c r="O1183" s="37">
        <f>VLOOKUP($B1183,'Gas wholesale lookups'!$A$4:$R$15,'Inputs - Gas wholesale index'!O$2,FALSE)</f>
        <v>1</v>
      </c>
      <c r="P1183" s="37">
        <f>VLOOKUP($B1183,'Gas wholesale lookups'!$A$4:$R$15,'Inputs - Gas wholesale index'!P$2,FALSE)</f>
        <v>1</v>
      </c>
      <c r="Q1183" s="37">
        <f>VLOOKUP($B1183,'Gas wholesale lookups'!$A$4:$R$15,'Inputs - Gas wholesale index'!Q$2,FALSE)</f>
        <v>1</v>
      </c>
      <c r="R1183" s="37">
        <f>VLOOKUP($B1183,'Gas wholesale lookups'!$A$4:$R$15,'Inputs - Gas wholesale index'!R$2,FALSE)</f>
        <v>1</v>
      </c>
      <c r="S1183" s="37">
        <f>VLOOKUP($B1183,'Gas wholesale lookups'!$A$4:$R$15,'Inputs - Gas wholesale index'!S$2,FALSE)</f>
        <v>0</v>
      </c>
      <c r="T1183" s="37">
        <f>VLOOKUP($B1183,'Gas wholesale lookups'!$A$4:$R$15,'Inputs - Gas wholesale index'!T$2,FALSE)</f>
        <v>0</v>
      </c>
      <c r="U1183" s="12">
        <f t="shared" si="342"/>
        <v>208526.18181818182</v>
      </c>
      <c r="V1183" s="12">
        <f t="shared" si="343"/>
        <v>166168.27272727274</v>
      </c>
      <c r="W1183" s="12">
        <f t="shared" si="344"/>
        <v>291847.5</v>
      </c>
      <c r="X1183" s="12">
        <f t="shared" si="345"/>
        <v>332991.45454545453</v>
      </c>
      <c r="Y1183" s="12">
        <f t="shared" si="346"/>
        <v>0</v>
      </c>
      <c r="Z1183" s="12">
        <f t="shared" si="347"/>
        <v>0</v>
      </c>
      <c r="AA1183" s="12">
        <f t="shared" si="348"/>
        <v>999533.40909090918</v>
      </c>
      <c r="AB1183" s="22">
        <f t="shared" si="349"/>
        <v>0</v>
      </c>
      <c r="AC1183" s="22">
        <f t="shared" si="350"/>
        <v>0</v>
      </c>
      <c r="AD1183" s="22">
        <f t="shared" si="351"/>
        <v>0</v>
      </c>
      <c r="AE1183" s="22">
        <f t="shared" si="352"/>
        <v>0</v>
      </c>
      <c r="AF1183" s="22">
        <f t="shared" si="353"/>
        <v>0</v>
      </c>
      <c r="AG1183" s="22">
        <f t="shared" si="354"/>
        <v>0</v>
      </c>
      <c r="AH1183" s="22">
        <f t="shared" si="355"/>
        <v>0</v>
      </c>
      <c r="AI1183" s="43" t="str">
        <f t="shared" si="356"/>
        <v>n/a</v>
      </c>
      <c r="AJ1183" s="2"/>
      <c r="AK1183" s="2"/>
      <c r="AL1183" s="127">
        <v>0</v>
      </c>
    </row>
    <row r="1184" spans="1:38">
      <c r="A1184" s="46"/>
      <c r="B1184" s="13" t="str">
        <f t="shared" si="341"/>
        <v>Jan</v>
      </c>
      <c r="C1184" s="182"/>
      <c r="D1184" s="182"/>
      <c r="E1184" s="182"/>
      <c r="F1184" s="182"/>
      <c r="G1184" s="182"/>
      <c r="H1184" s="182"/>
      <c r="I1184" s="12">
        <f>VLOOKUP($B1184,'Gas wholesale lookups'!$A$4:$L$15,'Inputs - Gas wholesale index'!I$2,FALSE)</f>
        <v>208526.18181818182</v>
      </c>
      <c r="J1184" s="12">
        <f>VLOOKUP($B1184,'Gas wholesale lookups'!$A$4:$L$15,'Inputs - Gas wholesale index'!J$2,FALSE)</f>
        <v>166168.27272727274</v>
      </c>
      <c r="K1184" s="12">
        <f>VLOOKUP($B1184,'Gas wholesale lookups'!$A$4:$L$15,'Inputs - Gas wholesale index'!K$2,FALSE)</f>
        <v>291847.5</v>
      </c>
      <c r="L1184" s="12">
        <f>VLOOKUP($B1184,'Gas wholesale lookups'!$A$4:$L$15,'Inputs - Gas wholesale index'!L$2,FALSE)</f>
        <v>332991.45454545453</v>
      </c>
      <c r="M1184" s="12">
        <f>VLOOKUP($B1184,'Gas wholesale lookups'!$A$4:$L$15,'Inputs - Gas wholesale index'!M$2,FALSE)</f>
        <v>208526.18181818182</v>
      </c>
      <c r="N1184" s="12">
        <f>VLOOKUP($B1184,'Gas wholesale lookups'!$A$4:$L$15,'Inputs - Gas wholesale index'!N$2,FALSE)</f>
        <v>166168.27272727274</v>
      </c>
      <c r="O1184" s="37">
        <f>VLOOKUP($B1184,'Gas wholesale lookups'!$A$4:$R$15,'Inputs - Gas wholesale index'!O$2,FALSE)</f>
        <v>1</v>
      </c>
      <c r="P1184" s="37">
        <f>VLOOKUP($B1184,'Gas wholesale lookups'!$A$4:$R$15,'Inputs - Gas wholesale index'!P$2,FALSE)</f>
        <v>1</v>
      </c>
      <c r="Q1184" s="37">
        <f>VLOOKUP($B1184,'Gas wholesale lookups'!$A$4:$R$15,'Inputs - Gas wholesale index'!Q$2,FALSE)</f>
        <v>1</v>
      </c>
      <c r="R1184" s="37">
        <f>VLOOKUP($B1184,'Gas wholesale lookups'!$A$4:$R$15,'Inputs - Gas wholesale index'!R$2,FALSE)</f>
        <v>1</v>
      </c>
      <c r="S1184" s="37">
        <f>VLOOKUP($B1184,'Gas wholesale lookups'!$A$4:$R$15,'Inputs - Gas wholesale index'!S$2,FALSE)</f>
        <v>0</v>
      </c>
      <c r="T1184" s="37">
        <f>VLOOKUP($B1184,'Gas wholesale lookups'!$A$4:$R$15,'Inputs - Gas wholesale index'!T$2,FALSE)</f>
        <v>0</v>
      </c>
      <c r="U1184" s="12">
        <f t="shared" si="342"/>
        <v>208526.18181818182</v>
      </c>
      <c r="V1184" s="12">
        <f t="shared" si="343"/>
        <v>166168.27272727274</v>
      </c>
      <c r="W1184" s="12">
        <f t="shared" si="344"/>
        <v>291847.5</v>
      </c>
      <c r="X1184" s="12">
        <f t="shared" si="345"/>
        <v>332991.45454545453</v>
      </c>
      <c r="Y1184" s="12">
        <f t="shared" si="346"/>
        <v>0</v>
      </c>
      <c r="Z1184" s="12">
        <f t="shared" si="347"/>
        <v>0</v>
      </c>
      <c r="AA1184" s="12">
        <f t="shared" si="348"/>
        <v>999533.40909090918</v>
      </c>
      <c r="AB1184" s="22">
        <f t="shared" si="349"/>
        <v>0</v>
      </c>
      <c r="AC1184" s="22">
        <f t="shared" si="350"/>
        <v>0</v>
      </c>
      <c r="AD1184" s="22">
        <f t="shared" si="351"/>
        <v>0</v>
      </c>
      <c r="AE1184" s="22">
        <f t="shared" si="352"/>
        <v>0</v>
      </c>
      <c r="AF1184" s="22">
        <f t="shared" si="353"/>
        <v>0</v>
      </c>
      <c r="AG1184" s="22">
        <f t="shared" si="354"/>
        <v>0</v>
      </c>
      <c r="AH1184" s="22">
        <f t="shared" si="355"/>
        <v>0</v>
      </c>
      <c r="AI1184" s="43" t="str">
        <f t="shared" si="356"/>
        <v>n/a</v>
      </c>
      <c r="AJ1184" s="2"/>
      <c r="AK1184" s="2"/>
      <c r="AL1184" s="127">
        <v>0</v>
      </c>
    </row>
    <row r="1185" spans="1:38">
      <c r="A1185" s="46"/>
      <c r="B1185" s="13" t="str">
        <f t="shared" si="341"/>
        <v>Jan</v>
      </c>
      <c r="C1185" s="182"/>
      <c r="D1185" s="182"/>
      <c r="E1185" s="182"/>
      <c r="F1185" s="182"/>
      <c r="G1185" s="182"/>
      <c r="H1185" s="182"/>
      <c r="I1185" s="12">
        <f>VLOOKUP($B1185,'Gas wholesale lookups'!$A$4:$L$15,'Inputs - Gas wholesale index'!I$2,FALSE)</f>
        <v>208526.18181818182</v>
      </c>
      <c r="J1185" s="12">
        <f>VLOOKUP($B1185,'Gas wholesale lookups'!$A$4:$L$15,'Inputs - Gas wholesale index'!J$2,FALSE)</f>
        <v>166168.27272727274</v>
      </c>
      <c r="K1185" s="12">
        <f>VLOOKUP($B1185,'Gas wholesale lookups'!$A$4:$L$15,'Inputs - Gas wholesale index'!K$2,FALSE)</f>
        <v>291847.5</v>
      </c>
      <c r="L1185" s="12">
        <f>VLOOKUP($B1185,'Gas wholesale lookups'!$A$4:$L$15,'Inputs - Gas wholesale index'!L$2,FALSE)</f>
        <v>332991.45454545453</v>
      </c>
      <c r="M1185" s="12">
        <f>VLOOKUP($B1185,'Gas wholesale lookups'!$A$4:$L$15,'Inputs - Gas wholesale index'!M$2,FALSE)</f>
        <v>208526.18181818182</v>
      </c>
      <c r="N1185" s="12">
        <f>VLOOKUP($B1185,'Gas wholesale lookups'!$A$4:$L$15,'Inputs - Gas wholesale index'!N$2,FALSE)</f>
        <v>166168.27272727274</v>
      </c>
      <c r="O1185" s="37">
        <f>VLOOKUP($B1185,'Gas wholesale lookups'!$A$4:$R$15,'Inputs - Gas wholesale index'!O$2,FALSE)</f>
        <v>1</v>
      </c>
      <c r="P1185" s="37">
        <f>VLOOKUP($B1185,'Gas wholesale lookups'!$A$4:$R$15,'Inputs - Gas wholesale index'!P$2,FALSE)</f>
        <v>1</v>
      </c>
      <c r="Q1185" s="37">
        <f>VLOOKUP($B1185,'Gas wholesale lookups'!$A$4:$R$15,'Inputs - Gas wholesale index'!Q$2,FALSE)</f>
        <v>1</v>
      </c>
      <c r="R1185" s="37">
        <f>VLOOKUP($B1185,'Gas wholesale lookups'!$A$4:$R$15,'Inputs - Gas wholesale index'!R$2,FALSE)</f>
        <v>1</v>
      </c>
      <c r="S1185" s="37">
        <f>VLOOKUP($B1185,'Gas wholesale lookups'!$A$4:$R$15,'Inputs - Gas wholesale index'!S$2,FALSE)</f>
        <v>0</v>
      </c>
      <c r="T1185" s="37">
        <f>VLOOKUP($B1185,'Gas wholesale lookups'!$A$4:$R$15,'Inputs - Gas wholesale index'!T$2,FALSE)</f>
        <v>0</v>
      </c>
      <c r="U1185" s="12">
        <f t="shared" si="342"/>
        <v>208526.18181818182</v>
      </c>
      <c r="V1185" s="12">
        <f t="shared" si="343"/>
        <v>166168.27272727274</v>
      </c>
      <c r="W1185" s="12">
        <f t="shared" si="344"/>
        <v>291847.5</v>
      </c>
      <c r="X1185" s="12">
        <f t="shared" si="345"/>
        <v>332991.45454545453</v>
      </c>
      <c r="Y1185" s="12">
        <f t="shared" si="346"/>
        <v>0</v>
      </c>
      <c r="Z1185" s="12">
        <f t="shared" si="347"/>
        <v>0</v>
      </c>
      <c r="AA1185" s="12">
        <f t="shared" si="348"/>
        <v>999533.40909090918</v>
      </c>
      <c r="AB1185" s="22">
        <f t="shared" si="349"/>
        <v>0</v>
      </c>
      <c r="AC1185" s="22">
        <f t="shared" si="350"/>
        <v>0</v>
      </c>
      <c r="AD1185" s="22">
        <f t="shared" si="351"/>
        <v>0</v>
      </c>
      <c r="AE1185" s="22">
        <f t="shared" si="352"/>
        <v>0</v>
      </c>
      <c r="AF1185" s="22">
        <f t="shared" si="353"/>
        <v>0</v>
      </c>
      <c r="AG1185" s="22">
        <f t="shared" si="354"/>
        <v>0</v>
      </c>
      <c r="AH1185" s="22">
        <f t="shared" si="355"/>
        <v>0</v>
      </c>
      <c r="AI1185" s="43" t="str">
        <f t="shared" si="356"/>
        <v>n/a</v>
      </c>
      <c r="AJ1185" s="2"/>
      <c r="AK1185" s="2"/>
      <c r="AL1185" s="127">
        <v>0</v>
      </c>
    </row>
    <row r="1186" spans="1:38">
      <c r="A1186" s="46"/>
      <c r="B1186" s="13" t="str">
        <f t="shared" si="341"/>
        <v>Jan</v>
      </c>
      <c r="C1186" s="182"/>
      <c r="D1186" s="182"/>
      <c r="E1186" s="182"/>
      <c r="F1186" s="182"/>
      <c r="G1186" s="182"/>
      <c r="H1186" s="182"/>
      <c r="I1186" s="12">
        <f>VLOOKUP($B1186,'Gas wholesale lookups'!$A$4:$L$15,'Inputs - Gas wholesale index'!I$2,FALSE)</f>
        <v>208526.18181818182</v>
      </c>
      <c r="J1186" s="12">
        <f>VLOOKUP($B1186,'Gas wholesale lookups'!$A$4:$L$15,'Inputs - Gas wholesale index'!J$2,FALSE)</f>
        <v>166168.27272727274</v>
      </c>
      <c r="K1186" s="12">
        <f>VLOOKUP($B1186,'Gas wholesale lookups'!$A$4:$L$15,'Inputs - Gas wholesale index'!K$2,FALSE)</f>
        <v>291847.5</v>
      </c>
      <c r="L1186" s="12">
        <f>VLOOKUP($B1186,'Gas wholesale lookups'!$A$4:$L$15,'Inputs - Gas wholesale index'!L$2,FALSE)</f>
        <v>332991.45454545453</v>
      </c>
      <c r="M1186" s="12">
        <f>VLOOKUP($B1186,'Gas wholesale lookups'!$A$4:$L$15,'Inputs - Gas wholesale index'!M$2,FALSE)</f>
        <v>208526.18181818182</v>
      </c>
      <c r="N1186" s="12">
        <f>VLOOKUP($B1186,'Gas wholesale lookups'!$A$4:$L$15,'Inputs - Gas wholesale index'!N$2,FALSE)</f>
        <v>166168.27272727274</v>
      </c>
      <c r="O1186" s="37">
        <f>VLOOKUP($B1186,'Gas wholesale lookups'!$A$4:$R$15,'Inputs - Gas wholesale index'!O$2,FALSE)</f>
        <v>1</v>
      </c>
      <c r="P1186" s="37">
        <f>VLOOKUP($B1186,'Gas wholesale lookups'!$A$4:$R$15,'Inputs - Gas wholesale index'!P$2,FALSE)</f>
        <v>1</v>
      </c>
      <c r="Q1186" s="37">
        <f>VLOOKUP($B1186,'Gas wholesale lookups'!$A$4:$R$15,'Inputs - Gas wholesale index'!Q$2,FALSE)</f>
        <v>1</v>
      </c>
      <c r="R1186" s="37">
        <f>VLOOKUP($B1186,'Gas wholesale lookups'!$A$4:$R$15,'Inputs - Gas wholesale index'!R$2,FALSE)</f>
        <v>1</v>
      </c>
      <c r="S1186" s="37">
        <f>VLOOKUP($B1186,'Gas wholesale lookups'!$A$4:$R$15,'Inputs - Gas wholesale index'!S$2,FALSE)</f>
        <v>0</v>
      </c>
      <c r="T1186" s="37">
        <f>VLOOKUP($B1186,'Gas wholesale lookups'!$A$4:$R$15,'Inputs - Gas wholesale index'!T$2,FALSE)</f>
        <v>0</v>
      </c>
      <c r="U1186" s="12">
        <f t="shared" si="342"/>
        <v>208526.18181818182</v>
      </c>
      <c r="V1186" s="12">
        <f t="shared" si="343"/>
        <v>166168.27272727274</v>
      </c>
      <c r="W1186" s="12">
        <f t="shared" si="344"/>
        <v>291847.5</v>
      </c>
      <c r="X1186" s="12">
        <f t="shared" si="345"/>
        <v>332991.45454545453</v>
      </c>
      <c r="Y1186" s="12">
        <f t="shared" si="346"/>
        <v>0</v>
      </c>
      <c r="Z1186" s="12">
        <f t="shared" si="347"/>
        <v>0</v>
      </c>
      <c r="AA1186" s="12">
        <f t="shared" si="348"/>
        <v>999533.40909090918</v>
      </c>
      <c r="AB1186" s="22">
        <f t="shared" si="349"/>
        <v>0</v>
      </c>
      <c r="AC1186" s="22">
        <f t="shared" si="350"/>
        <v>0</v>
      </c>
      <c r="AD1186" s="22">
        <f t="shared" si="351"/>
        <v>0</v>
      </c>
      <c r="AE1186" s="22">
        <f t="shared" si="352"/>
        <v>0</v>
      </c>
      <c r="AF1186" s="22">
        <f t="shared" si="353"/>
        <v>0</v>
      </c>
      <c r="AG1186" s="22">
        <f t="shared" si="354"/>
        <v>0</v>
      </c>
      <c r="AH1186" s="22">
        <f t="shared" si="355"/>
        <v>0</v>
      </c>
      <c r="AI1186" s="43" t="str">
        <f t="shared" si="356"/>
        <v>n/a</v>
      </c>
      <c r="AJ1186" s="2"/>
      <c r="AK1186" s="2"/>
      <c r="AL1186" s="127">
        <v>0</v>
      </c>
    </row>
    <row r="1187" spans="1:38">
      <c r="A1187" s="46"/>
      <c r="B1187" s="13" t="str">
        <f t="shared" si="341"/>
        <v>Jan</v>
      </c>
      <c r="C1187" s="182"/>
      <c r="D1187" s="182"/>
      <c r="E1187" s="182"/>
      <c r="F1187" s="182"/>
      <c r="G1187" s="182"/>
      <c r="H1187" s="182"/>
      <c r="I1187" s="12">
        <f>VLOOKUP($B1187,'Gas wholesale lookups'!$A$4:$L$15,'Inputs - Gas wholesale index'!I$2,FALSE)</f>
        <v>208526.18181818182</v>
      </c>
      <c r="J1187" s="12">
        <f>VLOOKUP($B1187,'Gas wholesale lookups'!$A$4:$L$15,'Inputs - Gas wholesale index'!J$2,FALSE)</f>
        <v>166168.27272727274</v>
      </c>
      <c r="K1187" s="12">
        <f>VLOOKUP($B1187,'Gas wholesale lookups'!$A$4:$L$15,'Inputs - Gas wholesale index'!K$2,FALSE)</f>
        <v>291847.5</v>
      </c>
      <c r="L1187" s="12">
        <f>VLOOKUP($B1187,'Gas wholesale lookups'!$A$4:$L$15,'Inputs - Gas wholesale index'!L$2,FALSE)</f>
        <v>332991.45454545453</v>
      </c>
      <c r="M1187" s="12">
        <f>VLOOKUP($B1187,'Gas wholesale lookups'!$A$4:$L$15,'Inputs - Gas wholesale index'!M$2,FALSE)</f>
        <v>208526.18181818182</v>
      </c>
      <c r="N1187" s="12">
        <f>VLOOKUP($B1187,'Gas wholesale lookups'!$A$4:$L$15,'Inputs - Gas wholesale index'!N$2,FALSE)</f>
        <v>166168.27272727274</v>
      </c>
      <c r="O1187" s="37">
        <f>VLOOKUP($B1187,'Gas wholesale lookups'!$A$4:$R$15,'Inputs - Gas wholesale index'!O$2,FALSE)</f>
        <v>1</v>
      </c>
      <c r="P1187" s="37">
        <f>VLOOKUP($B1187,'Gas wholesale lookups'!$A$4:$R$15,'Inputs - Gas wholesale index'!P$2,FALSE)</f>
        <v>1</v>
      </c>
      <c r="Q1187" s="37">
        <f>VLOOKUP($B1187,'Gas wholesale lookups'!$A$4:$R$15,'Inputs - Gas wholesale index'!Q$2,FALSE)</f>
        <v>1</v>
      </c>
      <c r="R1187" s="37">
        <f>VLOOKUP($B1187,'Gas wholesale lookups'!$A$4:$R$15,'Inputs - Gas wholesale index'!R$2,FALSE)</f>
        <v>1</v>
      </c>
      <c r="S1187" s="37">
        <f>VLOOKUP($B1187,'Gas wholesale lookups'!$A$4:$R$15,'Inputs - Gas wholesale index'!S$2,FALSE)</f>
        <v>0</v>
      </c>
      <c r="T1187" s="37">
        <f>VLOOKUP($B1187,'Gas wholesale lookups'!$A$4:$R$15,'Inputs - Gas wholesale index'!T$2,FALSE)</f>
        <v>0</v>
      </c>
      <c r="U1187" s="12">
        <f t="shared" si="342"/>
        <v>208526.18181818182</v>
      </c>
      <c r="V1187" s="12">
        <f t="shared" si="343"/>
        <v>166168.27272727274</v>
      </c>
      <c r="W1187" s="12">
        <f t="shared" si="344"/>
        <v>291847.5</v>
      </c>
      <c r="X1187" s="12">
        <f t="shared" si="345"/>
        <v>332991.45454545453</v>
      </c>
      <c r="Y1187" s="12">
        <f t="shared" si="346"/>
        <v>0</v>
      </c>
      <c r="Z1187" s="12">
        <f t="shared" si="347"/>
        <v>0</v>
      </c>
      <c r="AA1187" s="12">
        <f t="shared" si="348"/>
        <v>999533.40909090918</v>
      </c>
      <c r="AB1187" s="22">
        <f t="shared" si="349"/>
        <v>0</v>
      </c>
      <c r="AC1187" s="22">
        <f t="shared" si="350"/>
        <v>0</v>
      </c>
      <c r="AD1187" s="22">
        <f t="shared" si="351"/>
        <v>0</v>
      </c>
      <c r="AE1187" s="22">
        <f t="shared" si="352"/>
        <v>0</v>
      </c>
      <c r="AF1187" s="22">
        <f t="shared" si="353"/>
        <v>0</v>
      </c>
      <c r="AG1187" s="22">
        <f t="shared" si="354"/>
        <v>0</v>
      </c>
      <c r="AH1187" s="22">
        <f t="shared" si="355"/>
        <v>0</v>
      </c>
      <c r="AI1187" s="43" t="str">
        <f t="shared" si="356"/>
        <v>n/a</v>
      </c>
      <c r="AJ1187" s="2"/>
      <c r="AK1187" s="2"/>
      <c r="AL1187" s="127">
        <v>0</v>
      </c>
    </row>
    <row r="1188" spans="1:38">
      <c r="A1188" s="46"/>
      <c r="B1188" s="13" t="str">
        <f t="shared" si="341"/>
        <v>Jan</v>
      </c>
      <c r="C1188" s="182"/>
      <c r="D1188" s="182"/>
      <c r="E1188" s="182"/>
      <c r="F1188" s="182"/>
      <c r="G1188" s="182"/>
      <c r="H1188" s="182"/>
      <c r="I1188" s="12">
        <f>VLOOKUP($B1188,'Gas wholesale lookups'!$A$4:$L$15,'Inputs - Gas wholesale index'!I$2,FALSE)</f>
        <v>208526.18181818182</v>
      </c>
      <c r="J1188" s="12">
        <f>VLOOKUP($B1188,'Gas wholesale lookups'!$A$4:$L$15,'Inputs - Gas wholesale index'!J$2,FALSE)</f>
        <v>166168.27272727274</v>
      </c>
      <c r="K1188" s="12">
        <f>VLOOKUP($B1188,'Gas wholesale lookups'!$A$4:$L$15,'Inputs - Gas wholesale index'!K$2,FALSE)</f>
        <v>291847.5</v>
      </c>
      <c r="L1188" s="12">
        <f>VLOOKUP($B1188,'Gas wholesale lookups'!$A$4:$L$15,'Inputs - Gas wholesale index'!L$2,FALSE)</f>
        <v>332991.45454545453</v>
      </c>
      <c r="M1188" s="12">
        <f>VLOOKUP($B1188,'Gas wholesale lookups'!$A$4:$L$15,'Inputs - Gas wholesale index'!M$2,FALSE)</f>
        <v>208526.18181818182</v>
      </c>
      <c r="N1188" s="12">
        <f>VLOOKUP($B1188,'Gas wholesale lookups'!$A$4:$L$15,'Inputs - Gas wholesale index'!N$2,FALSE)</f>
        <v>166168.27272727274</v>
      </c>
      <c r="O1188" s="37">
        <f>VLOOKUP($B1188,'Gas wholesale lookups'!$A$4:$R$15,'Inputs - Gas wholesale index'!O$2,FALSE)</f>
        <v>1</v>
      </c>
      <c r="P1188" s="37">
        <f>VLOOKUP($B1188,'Gas wholesale lookups'!$A$4:$R$15,'Inputs - Gas wholesale index'!P$2,FALSE)</f>
        <v>1</v>
      </c>
      <c r="Q1188" s="37">
        <f>VLOOKUP($B1188,'Gas wholesale lookups'!$A$4:$R$15,'Inputs - Gas wholesale index'!Q$2,FALSE)</f>
        <v>1</v>
      </c>
      <c r="R1188" s="37">
        <f>VLOOKUP($B1188,'Gas wholesale lookups'!$A$4:$R$15,'Inputs - Gas wholesale index'!R$2,FALSE)</f>
        <v>1</v>
      </c>
      <c r="S1188" s="37">
        <f>VLOOKUP($B1188,'Gas wholesale lookups'!$A$4:$R$15,'Inputs - Gas wholesale index'!S$2,FALSE)</f>
        <v>0</v>
      </c>
      <c r="T1188" s="37">
        <f>VLOOKUP($B1188,'Gas wholesale lookups'!$A$4:$R$15,'Inputs - Gas wholesale index'!T$2,FALSE)</f>
        <v>0</v>
      </c>
      <c r="U1188" s="12">
        <f t="shared" si="342"/>
        <v>208526.18181818182</v>
      </c>
      <c r="V1188" s="12">
        <f t="shared" si="343"/>
        <v>166168.27272727274</v>
      </c>
      <c r="W1188" s="12">
        <f t="shared" si="344"/>
        <v>291847.5</v>
      </c>
      <c r="X1188" s="12">
        <f t="shared" si="345"/>
        <v>332991.45454545453</v>
      </c>
      <c r="Y1188" s="12">
        <f t="shared" si="346"/>
        <v>0</v>
      </c>
      <c r="Z1188" s="12">
        <f t="shared" si="347"/>
        <v>0</v>
      </c>
      <c r="AA1188" s="12">
        <f t="shared" si="348"/>
        <v>999533.40909090918</v>
      </c>
      <c r="AB1188" s="22">
        <f t="shared" si="349"/>
        <v>0</v>
      </c>
      <c r="AC1188" s="22">
        <f t="shared" si="350"/>
        <v>0</v>
      </c>
      <c r="AD1188" s="22">
        <f t="shared" si="351"/>
        <v>0</v>
      </c>
      <c r="AE1188" s="22">
        <f t="shared" si="352"/>
        <v>0</v>
      </c>
      <c r="AF1188" s="22">
        <f t="shared" si="353"/>
        <v>0</v>
      </c>
      <c r="AG1188" s="22">
        <f t="shared" si="354"/>
        <v>0</v>
      </c>
      <c r="AH1188" s="22">
        <f t="shared" si="355"/>
        <v>0</v>
      </c>
      <c r="AI1188" s="43" t="str">
        <f t="shared" si="356"/>
        <v>n/a</v>
      </c>
      <c r="AJ1188" s="2"/>
      <c r="AK1188" s="2"/>
      <c r="AL1188" s="127">
        <v>0</v>
      </c>
    </row>
    <row r="1189" spans="1:38">
      <c r="A1189" s="46"/>
      <c r="B1189" s="13" t="str">
        <f t="shared" si="341"/>
        <v>Jan</v>
      </c>
      <c r="C1189" s="182"/>
      <c r="D1189" s="182"/>
      <c r="E1189" s="182"/>
      <c r="F1189" s="182"/>
      <c r="G1189" s="182"/>
      <c r="H1189" s="182"/>
      <c r="I1189" s="12">
        <f>VLOOKUP($B1189,'Gas wholesale lookups'!$A$4:$L$15,'Inputs - Gas wholesale index'!I$2,FALSE)</f>
        <v>208526.18181818182</v>
      </c>
      <c r="J1189" s="12">
        <f>VLOOKUP($B1189,'Gas wholesale lookups'!$A$4:$L$15,'Inputs - Gas wholesale index'!J$2,FALSE)</f>
        <v>166168.27272727274</v>
      </c>
      <c r="K1189" s="12">
        <f>VLOOKUP($B1189,'Gas wholesale lookups'!$A$4:$L$15,'Inputs - Gas wholesale index'!K$2,FALSE)</f>
        <v>291847.5</v>
      </c>
      <c r="L1189" s="12">
        <f>VLOOKUP($B1189,'Gas wholesale lookups'!$A$4:$L$15,'Inputs - Gas wholesale index'!L$2,FALSE)</f>
        <v>332991.45454545453</v>
      </c>
      <c r="M1189" s="12">
        <f>VLOOKUP($B1189,'Gas wholesale lookups'!$A$4:$L$15,'Inputs - Gas wholesale index'!M$2,FALSE)</f>
        <v>208526.18181818182</v>
      </c>
      <c r="N1189" s="12">
        <f>VLOOKUP($B1189,'Gas wholesale lookups'!$A$4:$L$15,'Inputs - Gas wholesale index'!N$2,FALSE)</f>
        <v>166168.27272727274</v>
      </c>
      <c r="O1189" s="37">
        <f>VLOOKUP($B1189,'Gas wholesale lookups'!$A$4:$R$15,'Inputs - Gas wholesale index'!O$2,FALSE)</f>
        <v>1</v>
      </c>
      <c r="P1189" s="37">
        <f>VLOOKUP($B1189,'Gas wholesale lookups'!$A$4:$R$15,'Inputs - Gas wholesale index'!P$2,FALSE)</f>
        <v>1</v>
      </c>
      <c r="Q1189" s="37">
        <f>VLOOKUP($B1189,'Gas wholesale lookups'!$A$4:$R$15,'Inputs - Gas wholesale index'!Q$2,FALSE)</f>
        <v>1</v>
      </c>
      <c r="R1189" s="37">
        <f>VLOOKUP($B1189,'Gas wholesale lookups'!$A$4:$R$15,'Inputs - Gas wholesale index'!R$2,FALSE)</f>
        <v>1</v>
      </c>
      <c r="S1189" s="37">
        <f>VLOOKUP($B1189,'Gas wholesale lookups'!$A$4:$R$15,'Inputs - Gas wholesale index'!S$2,FALSE)</f>
        <v>0</v>
      </c>
      <c r="T1189" s="37">
        <f>VLOOKUP($B1189,'Gas wholesale lookups'!$A$4:$R$15,'Inputs - Gas wholesale index'!T$2,FALSE)</f>
        <v>0</v>
      </c>
      <c r="U1189" s="12">
        <f t="shared" si="342"/>
        <v>208526.18181818182</v>
      </c>
      <c r="V1189" s="12">
        <f t="shared" si="343"/>
        <v>166168.27272727274</v>
      </c>
      <c r="W1189" s="12">
        <f t="shared" si="344"/>
        <v>291847.5</v>
      </c>
      <c r="X1189" s="12">
        <f t="shared" si="345"/>
        <v>332991.45454545453</v>
      </c>
      <c r="Y1189" s="12">
        <f t="shared" si="346"/>
        <v>0</v>
      </c>
      <c r="Z1189" s="12">
        <f t="shared" si="347"/>
        <v>0</v>
      </c>
      <c r="AA1189" s="12">
        <f t="shared" si="348"/>
        <v>999533.40909090918</v>
      </c>
      <c r="AB1189" s="22">
        <f t="shared" si="349"/>
        <v>0</v>
      </c>
      <c r="AC1189" s="22">
        <f t="shared" si="350"/>
        <v>0</v>
      </c>
      <c r="AD1189" s="22">
        <f t="shared" si="351"/>
        <v>0</v>
      </c>
      <c r="AE1189" s="22">
        <f t="shared" si="352"/>
        <v>0</v>
      </c>
      <c r="AF1189" s="22">
        <f t="shared" si="353"/>
        <v>0</v>
      </c>
      <c r="AG1189" s="22">
        <f t="shared" si="354"/>
        <v>0</v>
      </c>
      <c r="AH1189" s="22">
        <f t="shared" si="355"/>
        <v>0</v>
      </c>
      <c r="AI1189" s="43" t="str">
        <f t="shared" si="356"/>
        <v>n/a</v>
      </c>
      <c r="AJ1189" s="2"/>
      <c r="AK1189" s="2"/>
      <c r="AL1189" s="127">
        <v>0</v>
      </c>
    </row>
    <row r="1190" spans="1:38">
      <c r="A1190" s="46"/>
      <c r="B1190" s="13" t="str">
        <f t="shared" si="341"/>
        <v>Jan</v>
      </c>
      <c r="C1190" s="182"/>
      <c r="D1190" s="182"/>
      <c r="E1190" s="182"/>
      <c r="F1190" s="182"/>
      <c r="G1190" s="182"/>
      <c r="H1190" s="182"/>
      <c r="I1190" s="12">
        <f>VLOOKUP($B1190,'Gas wholesale lookups'!$A$4:$L$15,'Inputs - Gas wholesale index'!I$2,FALSE)</f>
        <v>208526.18181818182</v>
      </c>
      <c r="J1190" s="12">
        <f>VLOOKUP($B1190,'Gas wholesale lookups'!$A$4:$L$15,'Inputs - Gas wholesale index'!J$2,FALSE)</f>
        <v>166168.27272727274</v>
      </c>
      <c r="K1190" s="12">
        <f>VLOOKUP($B1190,'Gas wholesale lookups'!$A$4:$L$15,'Inputs - Gas wholesale index'!K$2,FALSE)</f>
        <v>291847.5</v>
      </c>
      <c r="L1190" s="12">
        <f>VLOOKUP($B1190,'Gas wholesale lookups'!$A$4:$L$15,'Inputs - Gas wholesale index'!L$2,FALSE)</f>
        <v>332991.45454545453</v>
      </c>
      <c r="M1190" s="12">
        <f>VLOOKUP($B1190,'Gas wholesale lookups'!$A$4:$L$15,'Inputs - Gas wholesale index'!M$2,FALSE)</f>
        <v>208526.18181818182</v>
      </c>
      <c r="N1190" s="12">
        <f>VLOOKUP($B1190,'Gas wholesale lookups'!$A$4:$L$15,'Inputs - Gas wholesale index'!N$2,FALSE)</f>
        <v>166168.27272727274</v>
      </c>
      <c r="O1190" s="37">
        <f>VLOOKUP($B1190,'Gas wholesale lookups'!$A$4:$R$15,'Inputs - Gas wholesale index'!O$2,FALSE)</f>
        <v>1</v>
      </c>
      <c r="P1190" s="37">
        <f>VLOOKUP($B1190,'Gas wholesale lookups'!$A$4:$R$15,'Inputs - Gas wholesale index'!P$2,FALSE)</f>
        <v>1</v>
      </c>
      <c r="Q1190" s="37">
        <f>VLOOKUP($B1190,'Gas wholesale lookups'!$A$4:$R$15,'Inputs - Gas wholesale index'!Q$2,FALSE)</f>
        <v>1</v>
      </c>
      <c r="R1190" s="37">
        <f>VLOOKUP($B1190,'Gas wholesale lookups'!$A$4:$R$15,'Inputs - Gas wholesale index'!R$2,FALSE)</f>
        <v>1</v>
      </c>
      <c r="S1190" s="37">
        <f>VLOOKUP($B1190,'Gas wholesale lookups'!$A$4:$R$15,'Inputs - Gas wholesale index'!S$2,FALSE)</f>
        <v>0</v>
      </c>
      <c r="T1190" s="37">
        <f>VLOOKUP($B1190,'Gas wholesale lookups'!$A$4:$R$15,'Inputs - Gas wholesale index'!T$2,FALSE)</f>
        <v>0</v>
      </c>
      <c r="U1190" s="12">
        <f t="shared" si="342"/>
        <v>208526.18181818182</v>
      </c>
      <c r="V1190" s="12">
        <f t="shared" si="343"/>
        <v>166168.27272727274</v>
      </c>
      <c r="W1190" s="12">
        <f t="shared" si="344"/>
        <v>291847.5</v>
      </c>
      <c r="X1190" s="12">
        <f t="shared" si="345"/>
        <v>332991.45454545453</v>
      </c>
      <c r="Y1190" s="12">
        <f t="shared" si="346"/>
        <v>0</v>
      </c>
      <c r="Z1190" s="12">
        <f t="shared" si="347"/>
        <v>0</v>
      </c>
      <c r="AA1190" s="12">
        <f t="shared" si="348"/>
        <v>999533.40909090918</v>
      </c>
      <c r="AB1190" s="22">
        <f t="shared" si="349"/>
        <v>0</v>
      </c>
      <c r="AC1190" s="22">
        <f t="shared" si="350"/>
        <v>0</v>
      </c>
      <c r="AD1190" s="22">
        <f t="shared" si="351"/>
        <v>0</v>
      </c>
      <c r="AE1190" s="22">
        <f t="shared" si="352"/>
        <v>0</v>
      </c>
      <c r="AF1190" s="22">
        <f t="shared" si="353"/>
        <v>0</v>
      </c>
      <c r="AG1190" s="22">
        <f t="shared" si="354"/>
        <v>0</v>
      </c>
      <c r="AH1190" s="22">
        <f t="shared" si="355"/>
        <v>0</v>
      </c>
      <c r="AI1190" s="43" t="str">
        <f t="shared" si="356"/>
        <v>n/a</v>
      </c>
      <c r="AJ1190" s="2"/>
      <c r="AK1190" s="2"/>
      <c r="AL1190" s="127">
        <v>0</v>
      </c>
    </row>
    <row r="1191" spans="1:38">
      <c r="A1191" s="46"/>
      <c r="B1191" s="13" t="str">
        <f t="shared" si="341"/>
        <v>Jan</v>
      </c>
      <c r="C1191" s="182"/>
      <c r="D1191" s="182"/>
      <c r="E1191" s="182"/>
      <c r="F1191" s="182"/>
      <c r="G1191" s="182"/>
      <c r="H1191" s="182"/>
      <c r="I1191" s="12">
        <f>VLOOKUP($B1191,'Gas wholesale lookups'!$A$4:$L$15,'Inputs - Gas wholesale index'!I$2,FALSE)</f>
        <v>208526.18181818182</v>
      </c>
      <c r="J1191" s="12">
        <f>VLOOKUP($B1191,'Gas wholesale lookups'!$A$4:$L$15,'Inputs - Gas wholesale index'!J$2,FALSE)</f>
        <v>166168.27272727274</v>
      </c>
      <c r="K1191" s="12">
        <f>VLOOKUP($B1191,'Gas wholesale lookups'!$A$4:$L$15,'Inputs - Gas wholesale index'!K$2,FALSE)</f>
        <v>291847.5</v>
      </c>
      <c r="L1191" s="12">
        <f>VLOOKUP($B1191,'Gas wholesale lookups'!$A$4:$L$15,'Inputs - Gas wholesale index'!L$2,FALSE)</f>
        <v>332991.45454545453</v>
      </c>
      <c r="M1191" s="12">
        <f>VLOOKUP($B1191,'Gas wholesale lookups'!$A$4:$L$15,'Inputs - Gas wholesale index'!M$2,FALSE)</f>
        <v>208526.18181818182</v>
      </c>
      <c r="N1191" s="12">
        <f>VLOOKUP($B1191,'Gas wholesale lookups'!$A$4:$L$15,'Inputs - Gas wholesale index'!N$2,FALSE)</f>
        <v>166168.27272727274</v>
      </c>
      <c r="O1191" s="37">
        <f>VLOOKUP($B1191,'Gas wholesale lookups'!$A$4:$R$15,'Inputs - Gas wholesale index'!O$2,FALSE)</f>
        <v>1</v>
      </c>
      <c r="P1191" s="37">
        <f>VLOOKUP($B1191,'Gas wholesale lookups'!$A$4:$R$15,'Inputs - Gas wholesale index'!P$2,FALSE)</f>
        <v>1</v>
      </c>
      <c r="Q1191" s="37">
        <f>VLOOKUP($B1191,'Gas wholesale lookups'!$A$4:$R$15,'Inputs - Gas wholesale index'!Q$2,FALSE)</f>
        <v>1</v>
      </c>
      <c r="R1191" s="37">
        <f>VLOOKUP($B1191,'Gas wholesale lookups'!$A$4:$R$15,'Inputs - Gas wholesale index'!R$2,FALSE)</f>
        <v>1</v>
      </c>
      <c r="S1191" s="37">
        <f>VLOOKUP($B1191,'Gas wholesale lookups'!$A$4:$R$15,'Inputs - Gas wholesale index'!S$2,FALSE)</f>
        <v>0</v>
      </c>
      <c r="T1191" s="37">
        <f>VLOOKUP($B1191,'Gas wholesale lookups'!$A$4:$R$15,'Inputs - Gas wholesale index'!T$2,FALSE)</f>
        <v>0</v>
      </c>
      <c r="U1191" s="12">
        <f t="shared" si="342"/>
        <v>208526.18181818182</v>
      </c>
      <c r="V1191" s="12">
        <f t="shared" si="343"/>
        <v>166168.27272727274</v>
      </c>
      <c r="W1191" s="12">
        <f t="shared" si="344"/>
        <v>291847.5</v>
      </c>
      <c r="X1191" s="12">
        <f t="shared" si="345"/>
        <v>332991.45454545453</v>
      </c>
      <c r="Y1191" s="12">
        <f t="shared" si="346"/>
        <v>0</v>
      </c>
      <c r="Z1191" s="12">
        <f t="shared" si="347"/>
        <v>0</v>
      </c>
      <c r="AA1191" s="12">
        <f t="shared" si="348"/>
        <v>999533.40909090918</v>
      </c>
      <c r="AB1191" s="22">
        <f t="shared" si="349"/>
        <v>0</v>
      </c>
      <c r="AC1191" s="22">
        <f t="shared" si="350"/>
        <v>0</v>
      </c>
      <c r="AD1191" s="22">
        <f t="shared" si="351"/>
        <v>0</v>
      </c>
      <c r="AE1191" s="22">
        <f t="shared" si="352"/>
        <v>0</v>
      </c>
      <c r="AF1191" s="22">
        <f t="shared" si="353"/>
        <v>0</v>
      </c>
      <c r="AG1191" s="22">
        <f t="shared" si="354"/>
        <v>0</v>
      </c>
      <c r="AH1191" s="22">
        <f t="shared" si="355"/>
        <v>0</v>
      </c>
      <c r="AI1191" s="43" t="str">
        <f t="shared" si="356"/>
        <v>n/a</v>
      </c>
      <c r="AJ1191" s="2"/>
      <c r="AK1191" s="2"/>
      <c r="AL1191" s="127">
        <v>0</v>
      </c>
    </row>
    <row r="1192" spans="1:38">
      <c r="A1192" s="46"/>
      <c r="B1192" s="13" t="str">
        <f t="shared" si="341"/>
        <v>Jan</v>
      </c>
      <c r="C1192" s="182"/>
      <c r="D1192" s="182"/>
      <c r="E1192" s="182"/>
      <c r="F1192" s="182"/>
      <c r="G1192" s="182"/>
      <c r="H1192" s="182"/>
      <c r="I1192" s="12">
        <f>VLOOKUP($B1192,'Gas wholesale lookups'!$A$4:$L$15,'Inputs - Gas wholesale index'!I$2,FALSE)</f>
        <v>208526.18181818182</v>
      </c>
      <c r="J1192" s="12">
        <f>VLOOKUP($B1192,'Gas wholesale lookups'!$A$4:$L$15,'Inputs - Gas wholesale index'!J$2,FALSE)</f>
        <v>166168.27272727274</v>
      </c>
      <c r="K1192" s="12">
        <f>VLOOKUP($B1192,'Gas wholesale lookups'!$A$4:$L$15,'Inputs - Gas wholesale index'!K$2,FALSE)</f>
        <v>291847.5</v>
      </c>
      <c r="L1192" s="12">
        <f>VLOOKUP($B1192,'Gas wholesale lookups'!$A$4:$L$15,'Inputs - Gas wholesale index'!L$2,FALSE)</f>
        <v>332991.45454545453</v>
      </c>
      <c r="M1192" s="12">
        <f>VLOOKUP($B1192,'Gas wholesale lookups'!$A$4:$L$15,'Inputs - Gas wholesale index'!M$2,FALSE)</f>
        <v>208526.18181818182</v>
      </c>
      <c r="N1192" s="12">
        <f>VLOOKUP($B1192,'Gas wholesale lookups'!$A$4:$L$15,'Inputs - Gas wholesale index'!N$2,FALSE)</f>
        <v>166168.27272727274</v>
      </c>
      <c r="O1192" s="37">
        <f>VLOOKUP($B1192,'Gas wholesale lookups'!$A$4:$R$15,'Inputs - Gas wholesale index'!O$2,FALSE)</f>
        <v>1</v>
      </c>
      <c r="P1192" s="37">
        <f>VLOOKUP($B1192,'Gas wholesale lookups'!$A$4:$R$15,'Inputs - Gas wholesale index'!P$2,FALSE)</f>
        <v>1</v>
      </c>
      <c r="Q1192" s="37">
        <f>VLOOKUP($B1192,'Gas wholesale lookups'!$A$4:$R$15,'Inputs - Gas wholesale index'!Q$2,FALSE)</f>
        <v>1</v>
      </c>
      <c r="R1192" s="37">
        <f>VLOOKUP($B1192,'Gas wholesale lookups'!$A$4:$R$15,'Inputs - Gas wholesale index'!R$2,FALSE)</f>
        <v>1</v>
      </c>
      <c r="S1192" s="37">
        <f>VLOOKUP($B1192,'Gas wholesale lookups'!$A$4:$R$15,'Inputs - Gas wholesale index'!S$2,FALSE)</f>
        <v>0</v>
      </c>
      <c r="T1192" s="37">
        <f>VLOOKUP($B1192,'Gas wholesale lookups'!$A$4:$R$15,'Inputs - Gas wholesale index'!T$2,FALSE)</f>
        <v>0</v>
      </c>
      <c r="U1192" s="12">
        <f t="shared" si="342"/>
        <v>208526.18181818182</v>
      </c>
      <c r="V1192" s="12">
        <f t="shared" si="343"/>
        <v>166168.27272727274</v>
      </c>
      <c r="W1192" s="12">
        <f t="shared" si="344"/>
        <v>291847.5</v>
      </c>
      <c r="X1192" s="12">
        <f t="shared" si="345"/>
        <v>332991.45454545453</v>
      </c>
      <c r="Y1192" s="12">
        <f t="shared" si="346"/>
        <v>0</v>
      </c>
      <c r="Z1192" s="12">
        <f t="shared" si="347"/>
        <v>0</v>
      </c>
      <c r="AA1192" s="12">
        <f t="shared" si="348"/>
        <v>999533.40909090918</v>
      </c>
      <c r="AB1192" s="22">
        <f t="shared" si="349"/>
        <v>0</v>
      </c>
      <c r="AC1192" s="22">
        <f t="shared" si="350"/>
        <v>0</v>
      </c>
      <c r="AD1192" s="22">
        <f t="shared" si="351"/>
        <v>0</v>
      </c>
      <c r="AE1192" s="22">
        <f t="shared" si="352"/>
        <v>0</v>
      </c>
      <c r="AF1192" s="22">
        <f t="shared" si="353"/>
        <v>0</v>
      </c>
      <c r="AG1192" s="22">
        <f t="shared" si="354"/>
        <v>0</v>
      </c>
      <c r="AH1192" s="22">
        <f t="shared" si="355"/>
        <v>0</v>
      </c>
      <c r="AI1192" s="43" t="str">
        <f t="shared" si="356"/>
        <v>n/a</v>
      </c>
      <c r="AJ1192" s="2"/>
      <c r="AK1192" s="2"/>
      <c r="AL1192" s="127">
        <v>0</v>
      </c>
    </row>
    <row r="1193" spans="1:38">
      <c r="A1193" s="46"/>
      <c r="B1193" s="13" t="str">
        <f t="shared" si="341"/>
        <v>Jan</v>
      </c>
      <c r="C1193" s="182"/>
      <c r="D1193" s="182"/>
      <c r="E1193" s="182"/>
      <c r="F1193" s="182"/>
      <c r="G1193" s="182"/>
      <c r="H1193" s="182"/>
      <c r="I1193" s="12">
        <f>VLOOKUP($B1193,'Gas wholesale lookups'!$A$4:$L$15,'Inputs - Gas wholesale index'!I$2,FALSE)</f>
        <v>208526.18181818182</v>
      </c>
      <c r="J1193" s="12">
        <f>VLOOKUP($B1193,'Gas wholesale lookups'!$A$4:$L$15,'Inputs - Gas wholesale index'!J$2,FALSE)</f>
        <v>166168.27272727274</v>
      </c>
      <c r="K1193" s="12">
        <f>VLOOKUP($B1193,'Gas wholesale lookups'!$A$4:$L$15,'Inputs - Gas wholesale index'!K$2,FALSE)</f>
        <v>291847.5</v>
      </c>
      <c r="L1193" s="12">
        <f>VLOOKUP($B1193,'Gas wholesale lookups'!$A$4:$L$15,'Inputs - Gas wholesale index'!L$2,FALSE)</f>
        <v>332991.45454545453</v>
      </c>
      <c r="M1193" s="12">
        <f>VLOOKUP($B1193,'Gas wholesale lookups'!$A$4:$L$15,'Inputs - Gas wholesale index'!M$2,FALSE)</f>
        <v>208526.18181818182</v>
      </c>
      <c r="N1193" s="12">
        <f>VLOOKUP($B1193,'Gas wholesale lookups'!$A$4:$L$15,'Inputs - Gas wholesale index'!N$2,FALSE)</f>
        <v>166168.27272727274</v>
      </c>
      <c r="O1193" s="37">
        <f>VLOOKUP($B1193,'Gas wholesale lookups'!$A$4:$R$15,'Inputs - Gas wholesale index'!O$2,FALSE)</f>
        <v>1</v>
      </c>
      <c r="P1193" s="37">
        <f>VLOOKUP($B1193,'Gas wholesale lookups'!$A$4:$R$15,'Inputs - Gas wholesale index'!P$2,FALSE)</f>
        <v>1</v>
      </c>
      <c r="Q1193" s="37">
        <f>VLOOKUP($B1193,'Gas wholesale lookups'!$A$4:$R$15,'Inputs - Gas wholesale index'!Q$2,FALSE)</f>
        <v>1</v>
      </c>
      <c r="R1193" s="37">
        <f>VLOOKUP($B1193,'Gas wholesale lookups'!$A$4:$R$15,'Inputs - Gas wholesale index'!R$2,FALSE)</f>
        <v>1</v>
      </c>
      <c r="S1193" s="37">
        <f>VLOOKUP($B1193,'Gas wholesale lookups'!$A$4:$R$15,'Inputs - Gas wholesale index'!S$2,FALSE)</f>
        <v>0</v>
      </c>
      <c r="T1193" s="37">
        <f>VLOOKUP($B1193,'Gas wholesale lookups'!$A$4:$R$15,'Inputs - Gas wholesale index'!T$2,FALSE)</f>
        <v>0</v>
      </c>
      <c r="U1193" s="12">
        <f t="shared" si="342"/>
        <v>208526.18181818182</v>
      </c>
      <c r="V1193" s="12">
        <f t="shared" si="343"/>
        <v>166168.27272727274</v>
      </c>
      <c r="W1193" s="12">
        <f t="shared" si="344"/>
        <v>291847.5</v>
      </c>
      <c r="X1193" s="12">
        <f t="shared" si="345"/>
        <v>332991.45454545453</v>
      </c>
      <c r="Y1193" s="12">
        <f t="shared" si="346"/>
        <v>0</v>
      </c>
      <c r="Z1193" s="12">
        <f t="shared" si="347"/>
        <v>0</v>
      </c>
      <c r="AA1193" s="12">
        <f t="shared" si="348"/>
        <v>999533.40909090918</v>
      </c>
      <c r="AB1193" s="22">
        <f t="shared" si="349"/>
        <v>0</v>
      </c>
      <c r="AC1193" s="22">
        <f t="shared" si="350"/>
        <v>0</v>
      </c>
      <c r="AD1193" s="22">
        <f t="shared" si="351"/>
        <v>0</v>
      </c>
      <c r="AE1193" s="22">
        <f t="shared" si="352"/>
        <v>0</v>
      </c>
      <c r="AF1193" s="22">
        <f t="shared" si="353"/>
        <v>0</v>
      </c>
      <c r="AG1193" s="22">
        <f t="shared" si="354"/>
        <v>0</v>
      </c>
      <c r="AH1193" s="22">
        <f t="shared" si="355"/>
        <v>0</v>
      </c>
      <c r="AI1193" s="43" t="str">
        <f t="shared" si="356"/>
        <v>n/a</v>
      </c>
      <c r="AJ1193" s="2"/>
      <c r="AK1193" s="2"/>
      <c r="AL1193" s="127">
        <v>0</v>
      </c>
    </row>
    <row r="1194" spans="1:38">
      <c r="A1194" s="46"/>
      <c r="B1194" s="13" t="str">
        <f t="shared" si="341"/>
        <v>Jan</v>
      </c>
      <c r="C1194" s="182"/>
      <c r="D1194" s="182"/>
      <c r="E1194" s="182"/>
      <c r="F1194" s="182"/>
      <c r="G1194" s="182"/>
      <c r="H1194" s="182"/>
      <c r="I1194" s="12">
        <f>VLOOKUP($B1194,'Gas wholesale lookups'!$A$4:$L$15,'Inputs - Gas wholesale index'!I$2,FALSE)</f>
        <v>208526.18181818182</v>
      </c>
      <c r="J1194" s="12">
        <f>VLOOKUP($B1194,'Gas wholesale lookups'!$A$4:$L$15,'Inputs - Gas wholesale index'!J$2,FALSE)</f>
        <v>166168.27272727274</v>
      </c>
      <c r="K1194" s="12">
        <f>VLOOKUP($B1194,'Gas wholesale lookups'!$A$4:$L$15,'Inputs - Gas wholesale index'!K$2,FALSE)</f>
        <v>291847.5</v>
      </c>
      <c r="L1194" s="12">
        <f>VLOOKUP($B1194,'Gas wholesale lookups'!$A$4:$L$15,'Inputs - Gas wholesale index'!L$2,FALSE)</f>
        <v>332991.45454545453</v>
      </c>
      <c r="M1194" s="12">
        <f>VLOOKUP($B1194,'Gas wholesale lookups'!$A$4:$L$15,'Inputs - Gas wholesale index'!M$2,FALSE)</f>
        <v>208526.18181818182</v>
      </c>
      <c r="N1194" s="12">
        <f>VLOOKUP($B1194,'Gas wholesale lookups'!$A$4:$L$15,'Inputs - Gas wholesale index'!N$2,FALSE)</f>
        <v>166168.27272727274</v>
      </c>
      <c r="O1194" s="37">
        <f>VLOOKUP($B1194,'Gas wholesale lookups'!$A$4:$R$15,'Inputs - Gas wholesale index'!O$2,FALSE)</f>
        <v>1</v>
      </c>
      <c r="P1194" s="37">
        <f>VLOOKUP($B1194,'Gas wholesale lookups'!$A$4:$R$15,'Inputs - Gas wholesale index'!P$2,FALSE)</f>
        <v>1</v>
      </c>
      <c r="Q1194" s="37">
        <f>VLOOKUP($B1194,'Gas wholesale lookups'!$A$4:$R$15,'Inputs - Gas wholesale index'!Q$2,FALSE)</f>
        <v>1</v>
      </c>
      <c r="R1194" s="37">
        <f>VLOOKUP($B1194,'Gas wholesale lookups'!$A$4:$R$15,'Inputs - Gas wholesale index'!R$2,FALSE)</f>
        <v>1</v>
      </c>
      <c r="S1194" s="37">
        <f>VLOOKUP($B1194,'Gas wholesale lookups'!$A$4:$R$15,'Inputs - Gas wholesale index'!S$2,FALSE)</f>
        <v>0</v>
      </c>
      <c r="T1194" s="37">
        <f>VLOOKUP($B1194,'Gas wholesale lookups'!$A$4:$R$15,'Inputs - Gas wholesale index'!T$2,FALSE)</f>
        <v>0</v>
      </c>
      <c r="U1194" s="12">
        <f t="shared" si="342"/>
        <v>208526.18181818182</v>
      </c>
      <c r="V1194" s="12">
        <f t="shared" si="343"/>
        <v>166168.27272727274</v>
      </c>
      <c r="W1194" s="12">
        <f t="shared" si="344"/>
        <v>291847.5</v>
      </c>
      <c r="X1194" s="12">
        <f t="shared" si="345"/>
        <v>332991.45454545453</v>
      </c>
      <c r="Y1194" s="12">
        <f t="shared" si="346"/>
        <v>0</v>
      </c>
      <c r="Z1194" s="12">
        <f t="shared" si="347"/>
        <v>0</v>
      </c>
      <c r="AA1194" s="12">
        <f t="shared" si="348"/>
        <v>999533.40909090918</v>
      </c>
      <c r="AB1194" s="22">
        <f t="shared" si="349"/>
        <v>0</v>
      </c>
      <c r="AC1194" s="22">
        <f t="shared" si="350"/>
        <v>0</v>
      </c>
      <c r="AD1194" s="22">
        <f t="shared" si="351"/>
        <v>0</v>
      </c>
      <c r="AE1194" s="22">
        <f t="shared" si="352"/>
        <v>0</v>
      </c>
      <c r="AF1194" s="22">
        <f t="shared" si="353"/>
        <v>0</v>
      </c>
      <c r="AG1194" s="22">
        <f t="shared" si="354"/>
        <v>0</v>
      </c>
      <c r="AH1194" s="22">
        <f t="shared" si="355"/>
        <v>0</v>
      </c>
      <c r="AI1194" s="43" t="str">
        <f t="shared" si="356"/>
        <v>n/a</v>
      </c>
      <c r="AJ1194" s="2"/>
      <c r="AK1194" s="2"/>
      <c r="AL1194" s="127">
        <v>0</v>
      </c>
    </row>
    <row r="1195" spans="1:38">
      <c r="A1195" s="46"/>
      <c r="B1195" s="13" t="str">
        <f t="shared" si="341"/>
        <v>Jan</v>
      </c>
      <c r="C1195" s="182"/>
      <c r="D1195" s="182"/>
      <c r="E1195" s="182"/>
      <c r="F1195" s="182"/>
      <c r="G1195" s="182"/>
      <c r="H1195" s="182"/>
      <c r="I1195" s="12">
        <f>VLOOKUP($B1195,'Gas wholesale lookups'!$A$4:$L$15,'Inputs - Gas wholesale index'!I$2,FALSE)</f>
        <v>208526.18181818182</v>
      </c>
      <c r="J1195" s="12">
        <f>VLOOKUP($B1195,'Gas wholesale lookups'!$A$4:$L$15,'Inputs - Gas wholesale index'!J$2,FALSE)</f>
        <v>166168.27272727274</v>
      </c>
      <c r="K1195" s="12">
        <f>VLOOKUP($B1195,'Gas wholesale lookups'!$A$4:$L$15,'Inputs - Gas wholesale index'!K$2,FALSE)</f>
        <v>291847.5</v>
      </c>
      <c r="L1195" s="12">
        <f>VLOOKUP($B1195,'Gas wholesale lookups'!$A$4:$L$15,'Inputs - Gas wholesale index'!L$2,FALSE)</f>
        <v>332991.45454545453</v>
      </c>
      <c r="M1195" s="12">
        <f>VLOOKUP($B1195,'Gas wholesale lookups'!$A$4:$L$15,'Inputs - Gas wholesale index'!M$2,FALSE)</f>
        <v>208526.18181818182</v>
      </c>
      <c r="N1195" s="12">
        <f>VLOOKUP($B1195,'Gas wholesale lookups'!$A$4:$L$15,'Inputs - Gas wholesale index'!N$2,FALSE)</f>
        <v>166168.27272727274</v>
      </c>
      <c r="O1195" s="37">
        <f>VLOOKUP($B1195,'Gas wholesale lookups'!$A$4:$R$15,'Inputs - Gas wholesale index'!O$2,FALSE)</f>
        <v>1</v>
      </c>
      <c r="P1195" s="37">
        <f>VLOOKUP($B1195,'Gas wholesale lookups'!$A$4:$R$15,'Inputs - Gas wholesale index'!P$2,FALSE)</f>
        <v>1</v>
      </c>
      <c r="Q1195" s="37">
        <f>VLOOKUP($B1195,'Gas wholesale lookups'!$A$4:$R$15,'Inputs - Gas wholesale index'!Q$2,FALSE)</f>
        <v>1</v>
      </c>
      <c r="R1195" s="37">
        <f>VLOOKUP($B1195,'Gas wholesale lookups'!$A$4:$R$15,'Inputs - Gas wholesale index'!R$2,FALSE)</f>
        <v>1</v>
      </c>
      <c r="S1195" s="37">
        <f>VLOOKUP($B1195,'Gas wholesale lookups'!$A$4:$R$15,'Inputs - Gas wholesale index'!S$2,FALSE)</f>
        <v>0</v>
      </c>
      <c r="T1195" s="37">
        <f>VLOOKUP($B1195,'Gas wholesale lookups'!$A$4:$R$15,'Inputs - Gas wholesale index'!T$2,FALSE)</f>
        <v>0</v>
      </c>
      <c r="U1195" s="12">
        <f t="shared" si="342"/>
        <v>208526.18181818182</v>
      </c>
      <c r="V1195" s="12">
        <f t="shared" si="343"/>
        <v>166168.27272727274</v>
      </c>
      <c r="W1195" s="12">
        <f t="shared" si="344"/>
        <v>291847.5</v>
      </c>
      <c r="X1195" s="12">
        <f t="shared" si="345"/>
        <v>332991.45454545453</v>
      </c>
      <c r="Y1195" s="12">
        <f t="shared" si="346"/>
        <v>0</v>
      </c>
      <c r="Z1195" s="12">
        <f t="shared" si="347"/>
        <v>0</v>
      </c>
      <c r="AA1195" s="12">
        <f t="shared" si="348"/>
        <v>999533.40909090918</v>
      </c>
      <c r="AB1195" s="22">
        <f t="shared" si="349"/>
        <v>0</v>
      </c>
      <c r="AC1195" s="22">
        <f t="shared" si="350"/>
        <v>0</v>
      </c>
      <c r="AD1195" s="22">
        <f t="shared" si="351"/>
        <v>0</v>
      </c>
      <c r="AE1195" s="22">
        <f t="shared" si="352"/>
        <v>0</v>
      </c>
      <c r="AF1195" s="22">
        <f t="shared" si="353"/>
        <v>0</v>
      </c>
      <c r="AG1195" s="22">
        <f t="shared" si="354"/>
        <v>0</v>
      </c>
      <c r="AH1195" s="22">
        <f t="shared" si="355"/>
        <v>0</v>
      </c>
      <c r="AI1195" s="43" t="str">
        <f t="shared" si="356"/>
        <v>n/a</v>
      </c>
      <c r="AJ1195" s="2"/>
      <c r="AK1195" s="2"/>
      <c r="AL1195" s="127">
        <v>0</v>
      </c>
    </row>
    <row r="1196" spans="1:38">
      <c r="A1196" s="46"/>
      <c r="B1196" s="13" t="str">
        <f t="shared" si="341"/>
        <v>Jan</v>
      </c>
      <c r="C1196" s="182"/>
      <c r="D1196" s="182"/>
      <c r="E1196" s="182"/>
      <c r="F1196" s="182"/>
      <c r="G1196" s="182"/>
      <c r="H1196" s="182"/>
      <c r="I1196" s="12">
        <f>VLOOKUP($B1196,'Gas wholesale lookups'!$A$4:$L$15,'Inputs - Gas wholesale index'!I$2,FALSE)</f>
        <v>208526.18181818182</v>
      </c>
      <c r="J1196" s="12">
        <f>VLOOKUP($B1196,'Gas wholesale lookups'!$A$4:$L$15,'Inputs - Gas wholesale index'!J$2,FALSE)</f>
        <v>166168.27272727274</v>
      </c>
      <c r="K1196" s="12">
        <f>VLOOKUP($B1196,'Gas wholesale lookups'!$A$4:$L$15,'Inputs - Gas wholesale index'!K$2,FALSE)</f>
        <v>291847.5</v>
      </c>
      <c r="L1196" s="12">
        <f>VLOOKUP($B1196,'Gas wholesale lookups'!$A$4:$L$15,'Inputs - Gas wholesale index'!L$2,FALSE)</f>
        <v>332991.45454545453</v>
      </c>
      <c r="M1196" s="12">
        <f>VLOOKUP($B1196,'Gas wholesale lookups'!$A$4:$L$15,'Inputs - Gas wholesale index'!M$2,FALSE)</f>
        <v>208526.18181818182</v>
      </c>
      <c r="N1196" s="12">
        <f>VLOOKUP($B1196,'Gas wholesale lookups'!$A$4:$L$15,'Inputs - Gas wholesale index'!N$2,FALSE)</f>
        <v>166168.27272727274</v>
      </c>
      <c r="O1196" s="37">
        <f>VLOOKUP($B1196,'Gas wholesale lookups'!$A$4:$R$15,'Inputs - Gas wholesale index'!O$2,FALSE)</f>
        <v>1</v>
      </c>
      <c r="P1196" s="37">
        <f>VLOOKUP($B1196,'Gas wholesale lookups'!$A$4:$R$15,'Inputs - Gas wholesale index'!P$2,FALSE)</f>
        <v>1</v>
      </c>
      <c r="Q1196" s="37">
        <f>VLOOKUP($B1196,'Gas wholesale lookups'!$A$4:$R$15,'Inputs - Gas wholesale index'!Q$2,FALSE)</f>
        <v>1</v>
      </c>
      <c r="R1196" s="37">
        <f>VLOOKUP($B1196,'Gas wholesale lookups'!$A$4:$R$15,'Inputs - Gas wholesale index'!R$2,FALSE)</f>
        <v>1</v>
      </c>
      <c r="S1196" s="37">
        <f>VLOOKUP($B1196,'Gas wholesale lookups'!$A$4:$R$15,'Inputs - Gas wholesale index'!S$2,FALSE)</f>
        <v>0</v>
      </c>
      <c r="T1196" s="37">
        <f>VLOOKUP($B1196,'Gas wholesale lookups'!$A$4:$R$15,'Inputs - Gas wholesale index'!T$2,FALSE)</f>
        <v>0</v>
      </c>
      <c r="U1196" s="12">
        <f t="shared" si="342"/>
        <v>208526.18181818182</v>
      </c>
      <c r="V1196" s="12">
        <f t="shared" si="343"/>
        <v>166168.27272727274</v>
      </c>
      <c r="W1196" s="12">
        <f t="shared" si="344"/>
        <v>291847.5</v>
      </c>
      <c r="X1196" s="12">
        <f t="shared" si="345"/>
        <v>332991.45454545453</v>
      </c>
      <c r="Y1196" s="12">
        <f t="shared" si="346"/>
        <v>0</v>
      </c>
      <c r="Z1196" s="12">
        <f t="shared" si="347"/>
        <v>0</v>
      </c>
      <c r="AA1196" s="12">
        <f t="shared" si="348"/>
        <v>999533.40909090918</v>
      </c>
      <c r="AB1196" s="22">
        <f t="shared" si="349"/>
        <v>0</v>
      </c>
      <c r="AC1196" s="22">
        <f t="shared" si="350"/>
        <v>0</v>
      </c>
      <c r="AD1196" s="22">
        <f t="shared" si="351"/>
        <v>0</v>
      </c>
      <c r="AE1196" s="22">
        <f t="shared" si="352"/>
        <v>0</v>
      </c>
      <c r="AF1196" s="22">
        <f t="shared" si="353"/>
        <v>0</v>
      </c>
      <c r="AG1196" s="22">
        <f t="shared" si="354"/>
        <v>0</v>
      </c>
      <c r="AH1196" s="22">
        <f t="shared" si="355"/>
        <v>0</v>
      </c>
      <c r="AI1196" s="43" t="str">
        <f t="shared" si="356"/>
        <v>n/a</v>
      </c>
      <c r="AJ1196" s="2"/>
      <c r="AK1196" s="2"/>
      <c r="AL1196" s="127">
        <v>0</v>
      </c>
    </row>
    <row r="1197" spans="1:38">
      <c r="A1197" s="46"/>
      <c r="B1197" s="13" t="str">
        <f t="shared" si="341"/>
        <v>Jan</v>
      </c>
      <c r="C1197" s="182"/>
      <c r="D1197" s="182"/>
      <c r="E1197" s="182"/>
      <c r="F1197" s="182"/>
      <c r="G1197" s="182"/>
      <c r="H1197" s="182"/>
      <c r="I1197" s="12">
        <f>VLOOKUP($B1197,'Gas wholesale lookups'!$A$4:$L$15,'Inputs - Gas wholesale index'!I$2,FALSE)</f>
        <v>208526.18181818182</v>
      </c>
      <c r="J1197" s="12">
        <f>VLOOKUP($B1197,'Gas wholesale lookups'!$A$4:$L$15,'Inputs - Gas wholesale index'!J$2,FALSE)</f>
        <v>166168.27272727274</v>
      </c>
      <c r="K1197" s="12">
        <f>VLOOKUP($B1197,'Gas wholesale lookups'!$A$4:$L$15,'Inputs - Gas wholesale index'!K$2,FALSE)</f>
        <v>291847.5</v>
      </c>
      <c r="L1197" s="12">
        <f>VLOOKUP($B1197,'Gas wholesale lookups'!$A$4:$L$15,'Inputs - Gas wholesale index'!L$2,FALSE)</f>
        <v>332991.45454545453</v>
      </c>
      <c r="M1197" s="12">
        <f>VLOOKUP($B1197,'Gas wholesale lookups'!$A$4:$L$15,'Inputs - Gas wholesale index'!M$2,FALSE)</f>
        <v>208526.18181818182</v>
      </c>
      <c r="N1197" s="12">
        <f>VLOOKUP($B1197,'Gas wholesale lookups'!$A$4:$L$15,'Inputs - Gas wholesale index'!N$2,FALSE)</f>
        <v>166168.27272727274</v>
      </c>
      <c r="O1197" s="37">
        <f>VLOOKUP($B1197,'Gas wholesale lookups'!$A$4:$R$15,'Inputs - Gas wholesale index'!O$2,FALSE)</f>
        <v>1</v>
      </c>
      <c r="P1197" s="37">
        <f>VLOOKUP($B1197,'Gas wholesale lookups'!$A$4:$R$15,'Inputs - Gas wholesale index'!P$2,FALSE)</f>
        <v>1</v>
      </c>
      <c r="Q1197" s="37">
        <f>VLOOKUP($B1197,'Gas wholesale lookups'!$A$4:$R$15,'Inputs - Gas wholesale index'!Q$2,FALSE)</f>
        <v>1</v>
      </c>
      <c r="R1197" s="37">
        <f>VLOOKUP($B1197,'Gas wholesale lookups'!$A$4:$R$15,'Inputs - Gas wholesale index'!R$2,FALSE)</f>
        <v>1</v>
      </c>
      <c r="S1197" s="37">
        <f>VLOOKUP($B1197,'Gas wholesale lookups'!$A$4:$R$15,'Inputs - Gas wholesale index'!S$2,FALSE)</f>
        <v>0</v>
      </c>
      <c r="T1197" s="37">
        <f>VLOOKUP($B1197,'Gas wholesale lookups'!$A$4:$R$15,'Inputs - Gas wholesale index'!T$2,FALSE)</f>
        <v>0</v>
      </c>
      <c r="U1197" s="12">
        <f t="shared" si="342"/>
        <v>208526.18181818182</v>
      </c>
      <c r="V1197" s="12">
        <f t="shared" si="343"/>
        <v>166168.27272727274</v>
      </c>
      <c r="W1197" s="12">
        <f t="shared" si="344"/>
        <v>291847.5</v>
      </c>
      <c r="X1197" s="12">
        <f t="shared" si="345"/>
        <v>332991.45454545453</v>
      </c>
      <c r="Y1197" s="12">
        <f t="shared" si="346"/>
        <v>0</v>
      </c>
      <c r="Z1197" s="12">
        <f t="shared" si="347"/>
        <v>0</v>
      </c>
      <c r="AA1197" s="12">
        <f t="shared" si="348"/>
        <v>999533.40909090918</v>
      </c>
      <c r="AB1197" s="22">
        <f t="shared" si="349"/>
        <v>0</v>
      </c>
      <c r="AC1197" s="22">
        <f t="shared" si="350"/>
        <v>0</v>
      </c>
      <c r="AD1197" s="22">
        <f t="shared" si="351"/>
        <v>0</v>
      </c>
      <c r="AE1197" s="22">
        <f t="shared" si="352"/>
        <v>0</v>
      </c>
      <c r="AF1197" s="22">
        <f t="shared" si="353"/>
        <v>0</v>
      </c>
      <c r="AG1197" s="22">
        <f t="shared" si="354"/>
        <v>0</v>
      </c>
      <c r="AH1197" s="22">
        <f t="shared" si="355"/>
        <v>0</v>
      </c>
      <c r="AI1197" s="43" t="str">
        <f t="shared" si="356"/>
        <v>n/a</v>
      </c>
      <c r="AJ1197" s="2"/>
      <c r="AK1197" s="2"/>
      <c r="AL1197" s="127">
        <v>0</v>
      </c>
    </row>
    <row r="1198" spans="1:38">
      <c r="A1198" s="46"/>
      <c r="B1198" s="13" t="str">
        <f t="shared" si="341"/>
        <v>Jan</v>
      </c>
      <c r="C1198" s="182"/>
      <c r="D1198" s="182"/>
      <c r="E1198" s="182"/>
      <c r="F1198" s="182"/>
      <c r="G1198" s="182"/>
      <c r="H1198" s="182"/>
      <c r="I1198" s="12">
        <f>VLOOKUP($B1198,'Gas wholesale lookups'!$A$4:$L$15,'Inputs - Gas wholesale index'!I$2,FALSE)</f>
        <v>208526.18181818182</v>
      </c>
      <c r="J1198" s="12">
        <f>VLOOKUP($B1198,'Gas wholesale lookups'!$A$4:$L$15,'Inputs - Gas wholesale index'!J$2,FALSE)</f>
        <v>166168.27272727274</v>
      </c>
      <c r="K1198" s="12">
        <f>VLOOKUP($B1198,'Gas wholesale lookups'!$A$4:$L$15,'Inputs - Gas wholesale index'!K$2,FALSE)</f>
        <v>291847.5</v>
      </c>
      <c r="L1198" s="12">
        <f>VLOOKUP($B1198,'Gas wholesale lookups'!$A$4:$L$15,'Inputs - Gas wholesale index'!L$2,FALSE)</f>
        <v>332991.45454545453</v>
      </c>
      <c r="M1198" s="12">
        <f>VLOOKUP($B1198,'Gas wholesale lookups'!$A$4:$L$15,'Inputs - Gas wholesale index'!M$2,FALSE)</f>
        <v>208526.18181818182</v>
      </c>
      <c r="N1198" s="12">
        <f>VLOOKUP($B1198,'Gas wholesale lookups'!$A$4:$L$15,'Inputs - Gas wholesale index'!N$2,FALSE)</f>
        <v>166168.27272727274</v>
      </c>
      <c r="O1198" s="37">
        <f>VLOOKUP($B1198,'Gas wholesale lookups'!$A$4:$R$15,'Inputs - Gas wholesale index'!O$2,FALSE)</f>
        <v>1</v>
      </c>
      <c r="P1198" s="37">
        <f>VLOOKUP($B1198,'Gas wholesale lookups'!$A$4:$R$15,'Inputs - Gas wholesale index'!P$2,FALSE)</f>
        <v>1</v>
      </c>
      <c r="Q1198" s="37">
        <f>VLOOKUP($B1198,'Gas wholesale lookups'!$A$4:$R$15,'Inputs - Gas wholesale index'!Q$2,FALSE)</f>
        <v>1</v>
      </c>
      <c r="R1198" s="37">
        <f>VLOOKUP($B1198,'Gas wholesale lookups'!$A$4:$R$15,'Inputs - Gas wholesale index'!R$2,FALSE)</f>
        <v>1</v>
      </c>
      <c r="S1198" s="37">
        <f>VLOOKUP($B1198,'Gas wholesale lookups'!$A$4:$R$15,'Inputs - Gas wholesale index'!S$2,FALSE)</f>
        <v>0</v>
      </c>
      <c r="T1198" s="37">
        <f>VLOOKUP($B1198,'Gas wholesale lookups'!$A$4:$R$15,'Inputs - Gas wholesale index'!T$2,FALSE)</f>
        <v>0</v>
      </c>
      <c r="U1198" s="12">
        <f t="shared" si="342"/>
        <v>208526.18181818182</v>
      </c>
      <c r="V1198" s="12">
        <f t="shared" si="343"/>
        <v>166168.27272727274</v>
      </c>
      <c r="W1198" s="12">
        <f t="shared" si="344"/>
        <v>291847.5</v>
      </c>
      <c r="X1198" s="12">
        <f t="shared" si="345"/>
        <v>332991.45454545453</v>
      </c>
      <c r="Y1198" s="12">
        <f t="shared" si="346"/>
        <v>0</v>
      </c>
      <c r="Z1198" s="12">
        <f t="shared" si="347"/>
        <v>0</v>
      </c>
      <c r="AA1198" s="12">
        <f t="shared" si="348"/>
        <v>999533.40909090918</v>
      </c>
      <c r="AB1198" s="22">
        <f t="shared" si="349"/>
        <v>0</v>
      </c>
      <c r="AC1198" s="22">
        <f t="shared" si="350"/>
        <v>0</v>
      </c>
      <c r="AD1198" s="22">
        <f t="shared" si="351"/>
        <v>0</v>
      </c>
      <c r="AE1198" s="22">
        <f t="shared" si="352"/>
        <v>0</v>
      </c>
      <c r="AF1198" s="22">
        <f t="shared" si="353"/>
        <v>0</v>
      </c>
      <c r="AG1198" s="22">
        <f t="shared" si="354"/>
        <v>0</v>
      </c>
      <c r="AH1198" s="22">
        <f t="shared" si="355"/>
        <v>0</v>
      </c>
      <c r="AI1198" s="43" t="str">
        <f t="shared" si="356"/>
        <v>n/a</v>
      </c>
      <c r="AJ1198" s="2"/>
      <c r="AK1198" s="2"/>
      <c r="AL1198" s="127">
        <v>0</v>
      </c>
    </row>
    <row r="1199" spans="1:38">
      <c r="A1199" s="46"/>
      <c r="B1199" s="13" t="str">
        <f t="shared" si="341"/>
        <v>Jan</v>
      </c>
      <c r="C1199" s="182"/>
      <c r="D1199" s="182"/>
      <c r="E1199" s="182"/>
      <c r="F1199" s="182"/>
      <c r="G1199" s="182"/>
      <c r="H1199" s="182"/>
      <c r="I1199" s="12">
        <f>VLOOKUP($B1199,'Gas wholesale lookups'!$A$4:$L$15,'Inputs - Gas wholesale index'!I$2,FALSE)</f>
        <v>208526.18181818182</v>
      </c>
      <c r="J1199" s="12">
        <f>VLOOKUP($B1199,'Gas wholesale lookups'!$A$4:$L$15,'Inputs - Gas wholesale index'!J$2,FALSE)</f>
        <v>166168.27272727274</v>
      </c>
      <c r="K1199" s="12">
        <f>VLOOKUP($B1199,'Gas wholesale lookups'!$A$4:$L$15,'Inputs - Gas wholesale index'!K$2,FALSE)</f>
        <v>291847.5</v>
      </c>
      <c r="L1199" s="12">
        <f>VLOOKUP($B1199,'Gas wholesale lookups'!$A$4:$L$15,'Inputs - Gas wholesale index'!L$2,FALSE)</f>
        <v>332991.45454545453</v>
      </c>
      <c r="M1199" s="12">
        <f>VLOOKUP($B1199,'Gas wholesale lookups'!$A$4:$L$15,'Inputs - Gas wholesale index'!M$2,FALSE)</f>
        <v>208526.18181818182</v>
      </c>
      <c r="N1199" s="12">
        <f>VLOOKUP($B1199,'Gas wholesale lookups'!$A$4:$L$15,'Inputs - Gas wholesale index'!N$2,FALSE)</f>
        <v>166168.27272727274</v>
      </c>
      <c r="O1199" s="37">
        <f>VLOOKUP($B1199,'Gas wholesale lookups'!$A$4:$R$15,'Inputs - Gas wholesale index'!O$2,FALSE)</f>
        <v>1</v>
      </c>
      <c r="P1199" s="37">
        <f>VLOOKUP($B1199,'Gas wholesale lookups'!$A$4:$R$15,'Inputs - Gas wholesale index'!P$2,FALSE)</f>
        <v>1</v>
      </c>
      <c r="Q1199" s="37">
        <f>VLOOKUP($B1199,'Gas wholesale lookups'!$A$4:$R$15,'Inputs - Gas wholesale index'!Q$2,FALSE)</f>
        <v>1</v>
      </c>
      <c r="R1199" s="37">
        <f>VLOOKUP($B1199,'Gas wholesale lookups'!$A$4:$R$15,'Inputs - Gas wholesale index'!R$2,FALSE)</f>
        <v>1</v>
      </c>
      <c r="S1199" s="37">
        <f>VLOOKUP($B1199,'Gas wholesale lookups'!$A$4:$R$15,'Inputs - Gas wholesale index'!S$2,FALSE)</f>
        <v>0</v>
      </c>
      <c r="T1199" s="37">
        <f>VLOOKUP($B1199,'Gas wholesale lookups'!$A$4:$R$15,'Inputs - Gas wholesale index'!T$2,FALSE)</f>
        <v>0</v>
      </c>
      <c r="U1199" s="12">
        <f t="shared" si="342"/>
        <v>208526.18181818182</v>
      </c>
      <c r="V1199" s="12">
        <f t="shared" si="343"/>
        <v>166168.27272727274</v>
      </c>
      <c r="W1199" s="12">
        <f t="shared" si="344"/>
        <v>291847.5</v>
      </c>
      <c r="X1199" s="12">
        <f t="shared" si="345"/>
        <v>332991.45454545453</v>
      </c>
      <c r="Y1199" s="12">
        <f t="shared" si="346"/>
        <v>0</v>
      </c>
      <c r="Z1199" s="12">
        <f t="shared" si="347"/>
        <v>0</v>
      </c>
      <c r="AA1199" s="12">
        <f t="shared" si="348"/>
        <v>999533.40909090918</v>
      </c>
      <c r="AB1199" s="22">
        <f t="shared" si="349"/>
        <v>0</v>
      </c>
      <c r="AC1199" s="22">
        <f t="shared" si="350"/>
        <v>0</v>
      </c>
      <c r="AD1199" s="22">
        <f t="shared" si="351"/>
        <v>0</v>
      </c>
      <c r="AE1199" s="22">
        <f t="shared" si="352"/>
        <v>0</v>
      </c>
      <c r="AF1199" s="22">
        <f t="shared" si="353"/>
        <v>0</v>
      </c>
      <c r="AG1199" s="22">
        <f t="shared" si="354"/>
        <v>0</v>
      </c>
      <c r="AH1199" s="22">
        <f t="shared" si="355"/>
        <v>0</v>
      </c>
      <c r="AI1199" s="43" t="str">
        <f t="shared" si="356"/>
        <v>n/a</v>
      </c>
      <c r="AJ1199" s="2"/>
      <c r="AK1199" s="2"/>
      <c r="AL1199" s="127">
        <v>0</v>
      </c>
    </row>
    <row r="1200" spans="1:38">
      <c r="A1200" s="46"/>
      <c r="B1200" s="13" t="str">
        <f t="shared" si="341"/>
        <v>Jan</v>
      </c>
      <c r="C1200" s="182"/>
      <c r="D1200" s="182"/>
      <c r="E1200" s="182"/>
      <c r="F1200" s="182"/>
      <c r="G1200" s="182"/>
      <c r="H1200" s="182"/>
      <c r="I1200" s="12">
        <f>VLOOKUP($B1200,'Gas wholesale lookups'!$A$4:$L$15,'Inputs - Gas wholesale index'!I$2,FALSE)</f>
        <v>208526.18181818182</v>
      </c>
      <c r="J1200" s="12">
        <f>VLOOKUP($B1200,'Gas wholesale lookups'!$A$4:$L$15,'Inputs - Gas wholesale index'!J$2,FALSE)</f>
        <v>166168.27272727274</v>
      </c>
      <c r="K1200" s="12">
        <f>VLOOKUP($B1200,'Gas wholesale lookups'!$A$4:$L$15,'Inputs - Gas wholesale index'!K$2,FALSE)</f>
        <v>291847.5</v>
      </c>
      <c r="L1200" s="12">
        <f>VLOOKUP($B1200,'Gas wholesale lookups'!$A$4:$L$15,'Inputs - Gas wholesale index'!L$2,FALSE)</f>
        <v>332991.45454545453</v>
      </c>
      <c r="M1200" s="12">
        <f>VLOOKUP($B1200,'Gas wholesale lookups'!$A$4:$L$15,'Inputs - Gas wholesale index'!M$2,FALSE)</f>
        <v>208526.18181818182</v>
      </c>
      <c r="N1200" s="12">
        <f>VLOOKUP($B1200,'Gas wholesale lookups'!$A$4:$L$15,'Inputs - Gas wholesale index'!N$2,FALSE)</f>
        <v>166168.27272727274</v>
      </c>
      <c r="O1200" s="37">
        <f>VLOOKUP($B1200,'Gas wholesale lookups'!$A$4:$R$15,'Inputs - Gas wholesale index'!O$2,FALSE)</f>
        <v>1</v>
      </c>
      <c r="P1200" s="37">
        <f>VLOOKUP($B1200,'Gas wholesale lookups'!$A$4:$R$15,'Inputs - Gas wholesale index'!P$2,FALSE)</f>
        <v>1</v>
      </c>
      <c r="Q1200" s="37">
        <f>VLOOKUP($B1200,'Gas wholesale lookups'!$A$4:$R$15,'Inputs - Gas wholesale index'!Q$2,FALSE)</f>
        <v>1</v>
      </c>
      <c r="R1200" s="37">
        <f>VLOOKUP($B1200,'Gas wholesale lookups'!$A$4:$R$15,'Inputs - Gas wholesale index'!R$2,FALSE)</f>
        <v>1</v>
      </c>
      <c r="S1200" s="37">
        <f>VLOOKUP($B1200,'Gas wholesale lookups'!$A$4:$R$15,'Inputs - Gas wholesale index'!S$2,FALSE)</f>
        <v>0</v>
      </c>
      <c r="T1200" s="37">
        <f>VLOOKUP($B1200,'Gas wholesale lookups'!$A$4:$R$15,'Inputs - Gas wholesale index'!T$2,FALSE)</f>
        <v>0</v>
      </c>
      <c r="U1200" s="12">
        <f t="shared" si="342"/>
        <v>208526.18181818182</v>
      </c>
      <c r="V1200" s="12">
        <f t="shared" si="343"/>
        <v>166168.27272727274</v>
      </c>
      <c r="W1200" s="12">
        <f t="shared" si="344"/>
        <v>291847.5</v>
      </c>
      <c r="X1200" s="12">
        <f t="shared" si="345"/>
        <v>332991.45454545453</v>
      </c>
      <c r="Y1200" s="12">
        <f t="shared" si="346"/>
        <v>0</v>
      </c>
      <c r="Z1200" s="12">
        <f t="shared" si="347"/>
        <v>0</v>
      </c>
      <c r="AA1200" s="12">
        <f t="shared" si="348"/>
        <v>999533.40909090918</v>
      </c>
      <c r="AB1200" s="22">
        <f t="shared" si="349"/>
        <v>0</v>
      </c>
      <c r="AC1200" s="22">
        <f t="shared" si="350"/>
        <v>0</v>
      </c>
      <c r="AD1200" s="22">
        <f t="shared" si="351"/>
        <v>0</v>
      </c>
      <c r="AE1200" s="22">
        <f t="shared" si="352"/>
        <v>0</v>
      </c>
      <c r="AF1200" s="22">
        <f t="shared" si="353"/>
        <v>0</v>
      </c>
      <c r="AG1200" s="22">
        <f t="shared" si="354"/>
        <v>0</v>
      </c>
      <c r="AH1200" s="22">
        <f t="shared" si="355"/>
        <v>0</v>
      </c>
      <c r="AI1200" s="43" t="str">
        <f t="shared" si="356"/>
        <v>n/a</v>
      </c>
      <c r="AJ1200" s="2"/>
      <c r="AK1200" s="2"/>
      <c r="AL1200" s="127">
        <v>0</v>
      </c>
    </row>
    <row r="1201" spans="1:38">
      <c r="A1201" s="46"/>
      <c r="B1201" s="13" t="str">
        <f t="shared" si="341"/>
        <v>Jan</v>
      </c>
      <c r="C1201" s="182"/>
      <c r="D1201" s="182"/>
      <c r="E1201" s="182"/>
      <c r="F1201" s="182"/>
      <c r="G1201" s="182"/>
      <c r="H1201" s="182"/>
      <c r="I1201" s="12">
        <f>VLOOKUP($B1201,'Gas wholesale lookups'!$A$4:$L$15,'Inputs - Gas wholesale index'!I$2,FALSE)</f>
        <v>208526.18181818182</v>
      </c>
      <c r="J1201" s="12">
        <f>VLOOKUP($B1201,'Gas wholesale lookups'!$A$4:$L$15,'Inputs - Gas wholesale index'!J$2,FALSE)</f>
        <v>166168.27272727274</v>
      </c>
      <c r="K1201" s="12">
        <f>VLOOKUP($B1201,'Gas wholesale lookups'!$A$4:$L$15,'Inputs - Gas wholesale index'!K$2,FALSE)</f>
        <v>291847.5</v>
      </c>
      <c r="L1201" s="12">
        <f>VLOOKUP($B1201,'Gas wholesale lookups'!$A$4:$L$15,'Inputs - Gas wholesale index'!L$2,FALSE)</f>
        <v>332991.45454545453</v>
      </c>
      <c r="M1201" s="12">
        <f>VLOOKUP($B1201,'Gas wholesale lookups'!$A$4:$L$15,'Inputs - Gas wholesale index'!M$2,FALSE)</f>
        <v>208526.18181818182</v>
      </c>
      <c r="N1201" s="12">
        <f>VLOOKUP($B1201,'Gas wholesale lookups'!$A$4:$L$15,'Inputs - Gas wholesale index'!N$2,FALSE)</f>
        <v>166168.27272727274</v>
      </c>
      <c r="O1201" s="37">
        <f>VLOOKUP($B1201,'Gas wholesale lookups'!$A$4:$R$15,'Inputs - Gas wholesale index'!O$2,FALSE)</f>
        <v>1</v>
      </c>
      <c r="P1201" s="37">
        <f>VLOOKUP($B1201,'Gas wholesale lookups'!$A$4:$R$15,'Inputs - Gas wholesale index'!P$2,FALSE)</f>
        <v>1</v>
      </c>
      <c r="Q1201" s="37">
        <f>VLOOKUP($B1201,'Gas wholesale lookups'!$A$4:$R$15,'Inputs - Gas wholesale index'!Q$2,FALSE)</f>
        <v>1</v>
      </c>
      <c r="R1201" s="37">
        <f>VLOOKUP($B1201,'Gas wholesale lookups'!$A$4:$R$15,'Inputs - Gas wholesale index'!R$2,FALSE)</f>
        <v>1</v>
      </c>
      <c r="S1201" s="37">
        <f>VLOOKUP($B1201,'Gas wholesale lookups'!$A$4:$R$15,'Inputs - Gas wholesale index'!S$2,FALSE)</f>
        <v>0</v>
      </c>
      <c r="T1201" s="37">
        <f>VLOOKUP($B1201,'Gas wholesale lookups'!$A$4:$R$15,'Inputs - Gas wholesale index'!T$2,FALSE)</f>
        <v>0</v>
      </c>
      <c r="U1201" s="12">
        <f t="shared" si="342"/>
        <v>208526.18181818182</v>
      </c>
      <c r="V1201" s="12">
        <f t="shared" si="343"/>
        <v>166168.27272727274</v>
      </c>
      <c r="W1201" s="12">
        <f t="shared" si="344"/>
        <v>291847.5</v>
      </c>
      <c r="X1201" s="12">
        <f t="shared" si="345"/>
        <v>332991.45454545453</v>
      </c>
      <c r="Y1201" s="12">
        <f t="shared" si="346"/>
        <v>0</v>
      </c>
      <c r="Z1201" s="12">
        <f t="shared" si="347"/>
        <v>0</v>
      </c>
      <c r="AA1201" s="12">
        <f t="shared" si="348"/>
        <v>999533.40909090918</v>
      </c>
      <c r="AB1201" s="22">
        <f t="shared" si="349"/>
        <v>0</v>
      </c>
      <c r="AC1201" s="22">
        <f t="shared" si="350"/>
        <v>0</v>
      </c>
      <c r="AD1201" s="22">
        <f t="shared" si="351"/>
        <v>0</v>
      </c>
      <c r="AE1201" s="22">
        <f t="shared" si="352"/>
        <v>0</v>
      </c>
      <c r="AF1201" s="22">
        <f t="shared" si="353"/>
        <v>0</v>
      </c>
      <c r="AG1201" s="22">
        <f t="shared" si="354"/>
        <v>0</v>
      </c>
      <c r="AH1201" s="22">
        <f t="shared" si="355"/>
        <v>0</v>
      </c>
      <c r="AI1201" s="43" t="str">
        <f t="shared" si="356"/>
        <v>n/a</v>
      </c>
      <c r="AJ1201" s="2"/>
      <c r="AK1201" s="2"/>
      <c r="AL1201" s="127">
        <v>0</v>
      </c>
    </row>
    <row r="1202" spans="1:38">
      <c r="A1202" s="46"/>
      <c r="B1202" s="13" t="str">
        <f t="shared" si="341"/>
        <v>Jan</v>
      </c>
      <c r="C1202" s="182"/>
      <c r="D1202" s="182"/>
      <c r="E1202" s="182"/>
      <c r="F1202" s="182"/>
      <c r="G1202" s="182"/>
      <c r="H1202" s="182"/>
      <c r="I1202" s="12">
        <f>VLOOKUP($B1202,'Gas wholesale lookups'!$A$4:$L$15,'Inputs - Gas wholesale index'!I$2,FALSE)</f>
        <v>208526.18181818182</v>
      </c>
      <c r="J1202" s="12">
        <f>VLOOKUP($B1202,'Gas wholesale lookups'!$A$4:$L$15,'Inputs - Gas wholesale index'!J$2,FALSE)</f>
        <v>166168.27272727274</v>
      </c>
      <c r="K1202" s="12">
        <f>VLOOKUP($B1202,'Gas wholesale lookups'!$A$4:$L$15,'Inputs - Gas wholesale index'!K$2,FALSE)</f>
        <v>291847.5</v>
      </c>
      <c r="L1202" s="12">
        <f>VLOOKUP($B1202,'Gas wholesale lookups'!$A$4:$L$15,'Inputs - Gas wholesale index'!L$2,FALSE)</f>
        <v>332991.45454545453</v>
      </c>
      <c r="M1202" s="12">
        <f>VLOOKUP($B1202,'Gas wholesale lookups'!$A$4:$L$15,'Inputs - Gas wholesale index'!M$2,FALSE)</f>
        <v>208526.18181818182</v>
      </c>
      <c r="N1202" s="12">
        <f>VLOOKUP($B1202,'Gas wholesale lookups'!$A$4:$L$15,'Inputs - Gas wholesale index'!N$2,FALSE)</f>
        <v>166168.27272727274</v>
      </c>
      <c r="O1202" s="37">
        <f>VLOOKUP($B1202,'Gas wholesale lookups'!$A$4:$R$15,'Inputs - Gas wholesale index'!O$2,FALSE)</f>
        <v>1</v>
      </c>
      <c r="P1202" s="37">
        <f>VLOOKUP($B1202,'Gas wholesale lookups'!$A$4:$R$15,'Inputs - Gas wholesale index'!P$2,FALSE)</f>
        <v>1</v>
      </c>
      <c r="Q1202" s="37">
        <f>VLOOKUP($B1202,'Gas wholesale lookups'!$A$4:$R$15,'Inputs - Gas wholesale index'!Q$2,FALSE)</f>
        <v>1</v>
      </c>
      <c r="R1202" s="37">
        <f>VLOOKUP($B1202,'Gas wholesale lookups'!$A$4:$R$15,'Inputs - Gas wholesale index'!R$2,FALSE)</f>
        <v>1</v>
      </c>
      <c r="S1202" s="37">
        <f>VLOOKUP($B1202,'Gas wholesale lookups'!$A$4:$R$15,'Inputs - Gas wholesale index'!S$2,FALSE)</f>
        <v>0</v>
      </c>
      <c r="T1202" s="37">
        <f>VLOOKUP($B1202,'Gas wholesale lookups'!$A$4:$R$15,'Inputs - Gas wholesale index'!T$2,FALSE)</f>
        <v>0</v>
      </c>
      <c r="U1202" s="12">
        <f t="shared" si="342"/>
        <v>208526.18181818182</v>
      </c>
      <c r="V1202" s="12">
        <f t="shared" si="343"/>
        <v>166168.27272727274</v>
      </c>
      <c r="W1202" s="12">
        <f t="shared" si="344"/>
        <v>291847.5</v>
      </c>
      <c r="X1202" s="12">
        <f t="shared" si="345"/>
        <v>332991.45454545453</v>
      </c>
      <c r="Y1202" s="12">
        <f t="shared" si="346"/>
        <v>0</v>
      </c>
      <c r="Z1202" s="12">
        <f t="shared" si="347"/>
        <v>0</v>
      </c>
      <c r="AA1202" s="12">
        <f t="shared" si="348"/>
        <v>999533.40909090918</v>
      </c>
      <c r="AB1202" s="22">
        <f t="shared" si="349"/>
        <v>0</v>
      </c>
      <c r="AC1202" s="22">
        <f t="shared" si="350"/>
        <v>0</v>
      </c>
      <c r="AD1202" s="22">
        <f t="shared" si="351"/>
        <v>0</v>
      </c>
      <c r="AE1202" s="22">
        <f t="shared" si="352"/>
        <v>0</v>
      </c>
      <c r="AF1202" s="22">
        <f t="shared" si="353"/>
        <v>0</v>
      </c>
      <c r="AG1202" s="22">
        <f t="shared" si="354"/>
        <v>0</v>
      </c>
      <c r="AH1202" s="22">
        <f t="shared" si="355"/>
        <v>0</v>
      </c>
      <c r="AI1202" s="43" t="str">
        <f t="shared" si="356"/>
        <v>n/a</v>
      </c>
      <c r="AJ1202" s="2"/>
      <c r="AK1202" s="2"/>
      <c r="AL1202" s="127">
        <v>0</v>
      </c>
    </row>
    <row r="1203" spans="1:38">
      <c r="A1203" s="46"/>
      <c r="B1203" s="13" t="str">
        <f t="shared" si="341"/>
        <v>Jan</v>
      </c>
      <c r="C1203" s="182"/>
      <c r="D1203" s="182"/>
      <c r="E1203" s="182"/>
      <c r="F1203" s="182"/>
      <c r="G1203" s="182"/>
      <c r="H1203" s="182"/>
      <c r="I1203" s="12">
        <f>VLOOKUP($B1203,'Gas wholesale lookups'!$A$4:$L$15,'Inputs - Gas wholesale index'!I$2,FALSE)</f>
        <v>208526.18181818182</v>
      </c>
      <c r="J1203" s="12">
        <f>VLOOKUP($B1203,'Gas wholesale lookups'!$A$4:$L$15,'Inputs - Gas wholesale index'!J$2,FALSE)</f>
        <v>166168.27272727274</v>
      </c>
      <c r="K1203" s="12">
        <f>VLOOKUP($B1203,'Gas wholesale lookups'!$A$4:$L$15,'Inputs - Gas wholesale index'!K$2,FALSE)</f>
        <v>291847.5</v>
      </c>
      <c r="L1203" s="12">
        <f>VLOOKUP($B1203,'Gas wholesale lookups'!$A$4:$L$15,'Inputs - Gas wholesale index'!L$2,FALSE)</f>
        <v>332991.45454545453</v>
      </c>
      <c r="M1203" s="12">
        <f>VLOOKUP($B1203,'Gas wholesale lookups'!$A$4:$L$15,'Inputs - Gas wholesale index'!M$2,FALSE)</f>
        <v>208526.18181818182</v>
      </c>
      <c r="N1203" s="12">
        <f>VLOOKUP($B1203,'Gas wholesale lookups'!$A$4:$L$15,'Inputs - Gas wholesale index'!N$2,FALSE)</f>
        <v>166168.27272727274</v>
      </c>
      <c r="O1203" s="37">
        <f>VLOOKUP($B1203,'Gas wholesale lookups'!$A$4:$R$15,'Inputs - Gas wholesale index'!O$2,FALSE)</f>
        <v>1</v>
      </c>
      <c r="P1203" s="37">
        <f>VLOOKUP($B1203,'Gas wholesale lookups'!$A$4:$R$15,'Inputs - Gas wholesale index'!P$2,FALSE)</f>
        <v>1</v>
      </c>
      <c r="Q1203" s="37">
        <f>VLOOKUP($B1203,'Gas wholesale lookups'!$A$4:$R$15,'Inputs - Gas wholesale index'!Q$2,FALSE)</f>
        <v>1</v>
      </c>
      <c r="R1203" s="37">
        <f>VLOOKUP($B1203,'Gas wholesale lookups'!$A$4:$R$15,'Inputs - Gas wholesale index'!R$2,FALSE)</f>
        <v>1</v>
      </c>
      <c r="S1203" s="37">
        <f>VLOOKUP($B1203,'Gas wholesale lookups'!$A$4:$R$15,'Inputs - Gas wholesale index'!S$2,FALSE)</f>
        <v>0</v>
      </c>
      <c r="T1203" s="37">
        <f>VLOOKUP($B1203,'Gas wholesale lookups'!$A$4:$R$15,'Inputs - Gas wholesale index'!T$2,FALSE)</f>
        <v>0</v>
      </c>
      <c r="U1203" s="12">
        <f t="shared" si="342"/>
        <v>208526.18181818182</v>
      </c>
      <c r="V1203" s="12">
        <f t="shared" si="343"/>
        <v>166168.27272727274</v>
      </c>
      <c r="W1203" s="12">
        <f t="shared" si="344"/>
        <v>291847.5</v>
      </c>
      <c r="X1203" s="12">
        <f t="shared" si="345"/>
        <v>332991.45454545453</v>
      </c>
      <c r="Y1203" s="12">
        <f t="shared" si="346"/>
        <v>0</v>
      </c>
      <c r="Z1203" s="12">
        <f t="shared" si="347"/>
        <v>0</v>
      </c>
      <c r="AA1203" s="12">
        <f t="shared" si="348"/>
        <v>999533.40909090918</v>
      </c>
      <c r="AB1203" s="22">
        <f t="shared" si="349"/>
        <v>0</v>
      </c>
      <c r="AC1203" s="22">
        <f t="shared" si="350"/>
        <v>0</v>
      </c>
      <c r="AD1203" s="22">
        <f t="shared" si="351"/>
        <v>0</v>
      </c>
      <c r="AE1203" s="22">
        <f t="shared" si="352"/>
        <v>0</v>
      </c>
      <c r="AF1203" s="22">
        <f t="shared" si="353"/>
        <v>0</v>
      </c>
      <c r="AG1203" s="22">
        <f t="shared" si="354"/>
        <v>0</v>
      </c>
      <c r="AH1203" s="22">
        <f t="shared" si="355"/>
        <v>0</v>
      </c>
      <c r="AI1203" s="43" t="str">
        <f t="shared" si="356"/>
        <v>n/a</v>
      </c>
      <c r="AJ1203" s="2"/>
      <c r="AK1203" s="2"/>
      <c r="AL1203" s="127">
        <v>0</v>
      </c>
    </row>
    <row r="1204" spans="1:38">
      <c r="A1204" s="46"/>
      <c r="B1204" s="13" t="str">
        <f t="shared" si="341"/>
        <v>Jan</v>
      </c>
      <c r="C1204" s="182"/>
      <c r="D1204" s="182"/>
      <c r="E1204" s="182"/>
      <c r="F1204" s="182"/>
      <c r="G1204" s="182"/>
      <c r="H1204" s="182"/>
      <c r="I1204" s="12">
        <f>VLOOKUP($B1204,'Gas wholesale lookups'!$A$4:$L$15,'Inputs - Gas wholesale index'!I$2,FALSE)</f>
        <v>208526.18181818182</v>
      </c>
      <c r="J1204" s="12">
        <f>VLOOKUP($B1204,'Gas wholesale lookups'!$A$4:$L$15,'Inputs - Gas wholesale index'!J$2,FALSE)</f>
        <v>166168.27272727274</v>
      </c>
      <c r="K1204" s="12">
        <f>VLOOKUP($B1204,'Gas wholesale lookups'!$A$4:$L$15,'Inputs - Gas wholesale index'!K$2,FALSE)</f>
        <v>291847.5</v>
      </c>
      <c r="L1204" s="12">
        <f>VLOOKUP($B1204,'Gas wholesale lookups'!$A$4:$L$15,'Inputs - Gas wholesale index'!L$2,FALSE)</f>
        <v>332991.45454545453</v>
      </c>
      <c r="M1204" s="12">
        <f>VLOOKUP($B1204,'Gas wholesale lookups'!$A$4:$L$15,'Inputs - Gas wholesale index'!M$2,FALSE)</f>
        <v>208526.18181818182</v>
      </c>
      <c r="N1204" s="12">
        <f>VLOOKUP($B1204,'Gas wholesale lookups'!$A$4:$L$15,'Inputs - Gas wholesale index'!N$2,FALSE)</f>
        <v>166168.27272727274</v>
      </c>
      <c r="O1204" s="37">
        <f>VLOOKUP($B1204,'Gas wholesale lookups'!$A$4:$R$15,'Inputs - Gas wholesale index'!O$2,FALSE)</f>
        <v>1</v>
      </c>
      <c r="P1204" s="37">
        <f>VLOOKUP($B1204,'Gas wholesale lookups'!$A$4:$R$15,'Inputs - Gas wholesale index'!P$2,FALSE)</f>
        <v>1</v>
      </c>
      <c r="Q1204" s="37">
        <f>VLOOKUP($B1204,'Gas wholesale lookups'!$A$4:$R$15,'Inputs - Gas wholesale index'!Q$2,FALSE)</f>
        <v>1</v>
      </c>
      <c r="R1204" s="37">
        <f>VLOOKUP($B1204,'Gas wholesale lookups'!$A$4:$R$15,'Inputs - Gas wholesale index'!R$2,FALSE)</f>
        <v>1</v>
      </c>
      <c r="S1204" s="37">
        <f>VLOOKUP($B1204,'Gas wholesale lookups'!$A$4:$R$15,'Inputs - Gas wholesale index'!S$2,FALSE)</f>
        <v>0</v>
      </c>
      <c r="T1204" s="37">
        <f>VLOOKUP($B1204,'Gas wholesale lookups'!$A$4:$R$15,'Inputs - Gas wholesale index'!T$2,FALSE)</f>
        <v>0</v>
      </c>
      <c r="U1204" s="12">
        <f t="shared" si="342"/>
        <v>208526.18181818182</v>
      </c>
      <c r="V1204" s="12">
        <f t="shared" si="343"/>
        <v>166168.27272727274</v>
      </c>
      <c r="W1204" s="12">
        <f t="shared" si="344"/>
        <v>291847.5</v>
      </c>
      <c r="X1204" s="12">
        <f t="shared" si="345"/>
        <v>332991.45454545453</v>
      </c>
      <c r="Y1204" s="12">
        <f t="shared" si="346"/>
        <v>0</v>
      </c>
      <c r="Z1204" s="12">
        <f t="shared" si="347"/>
        <v>0</v>
      </c>
      <c r="AA1204" s="12">
        <f t="shared" si="348"/>
        <v>999533.40909090918</v>
      </c>
      <c r="AB1204" s="22">
        <f t="shared" si="349"/>
        <v>0</v>
      </c>
      <c r="AC1204" s="22">
        <f t="shared" si="350"/>
        <v>0</v>
      </c>
      <c r="AD1204" s="22">
        <f t="shared" si="351"/>
        <v>0</v>
      </c>
      <c r="AE1204" s="22">
        <f t="shared" si="352"/>
        <v>0</v>
      </c>
      <c r="AF1204" s="22">
        <f t="shared" si="353"/>
        <v>0</v>
      </c>
      <c r="AG1204" s="22">
        <f t="shared" si="354"/>
        <v>0</v>
      </c>
      <c r="AH1204" s="22">
        <f t="shared" si="355"/>
        <v>0</v>
      </c>
      <c r="AI1204" s="43" t="str">
        <f t="shared" si="356"/>
        <v>n/a</v>
      </c>
      <c r="AJ1204" s="2"/>
      <c r="AK1204" s="2"/>
      <c r="AL1204" s="127">
        <v>0</v>
      </c>
    </row>
    <row r="1205" spans="1:38">
      <c r="A1205" s="46"/>
      <c r="B1205" s="13" t="str">
        <f t="shared" si="341"/>
        <v>Jan</v>
      </c>
      <c r="C1205" s="182"/>
      <c r="D1205" s="182"/>
      <c r="E1205" s="182"/>
      <c r="F1205" s="182"/>
      <c r="G1205" s="182"/>
      <c r="H1205" s="182"/>
      <c r="I1205" s="12">
        <f>VLOOKUP($B1205,'Gas wholesale lookups'!$A$4:$L$15,'Inputs - Gas wholesale index'!I$2,FALSE)</f>
        <v>208526.18181818182</v>
      </c>
      <c r="J1205" s="12">
        <f>VLOOKUP($B1205,'Gas wholesale lookups'!$A$4:$L$15,'Inputs - Gas wholesale index'!J$2,FALSE)</f>
        <v>166168.27272727274</v>
      </c>
      <c r="K1205" s="12">
        <f>VLOOKUP($B1205,'Gas wholesale lookups'!$A$4:$L$15,'Inputs - Gas wholesale index'!K$2,FALSE)</f>
        <v>291847.5</v>
      </c>
      <c r="L1205" s="12">
        <f>VLOOKUP($B1205,'Gas wholesale lookups'!$A$4:$L$15,'Inputs - Gas wholesale index'!L$2,FALSE)</f>
        <v>332991.45454545453</v>
      </c>
      <c r="M1205" s="12">
        <f>VLOOKUP($B1205,'Gas wholesale lookups'!$A$4:$L$15,'Inputs - Gas wholesale index'!M$2,FALSE)</f>
        <v>208526.18181818182</v>
      </c>
      <c r="N1205" s="12">
        <f>VLOOKUP($B1205,'Gas wholesale lookups'!$A$4:$L$15,'Inputs - Gas wholesale index'!N$2,FALSE)</f>
        <v>166168.27272727274</v>
      </c>
      <c r="O1205" s="37">
        <f>VLOOKUP($B1205,'Gas wholesale lookups'!$A$4:$R$15,'Inputs - Gas wholesale index'!O$2,FALSE)</f>
        <v>1</v>
      </c>
      <c r="P1205" s="37">
        <f>VLOOKUP($B1205,'Gas wholesale lookups'!$A$4:$R$15,'Inputs - Gas wholesale index'!P$2,FALSE)</f>
        <v>1</v>
      </c>
      <c r="Q1205" s="37">
        <f>VLOOKUP($B1205,'Gas wholesale lookups'!$A$4:$R$15,'Inputs - Gas wholesale index'!Q$2,FALSE)</f>
        <v>1</v>
      </c>
      <c r="R1205" s="37">
        <f>VLOOKUP($B1205,'Gas wholesale lookups'!$A$4:$R$15,'Inputs - Gas wholesale index'!R$2,FALSE)</f>
        <v>1</v>
      </c>
      <c r="S1205" s="37">
        <f>VLOOKUP($B1205,'Gas wholesale lookups'!$A$4:$R$15,'Inputs - Gas wholesale index'!S$2,FALSE)</f>
        <v>0</v>
      </c>
      <c r="T1205" s="37">
        <f>VLOOKUP($B1205,'Gas wholesale lookups'!$A$4:$R$15,'Inputs - Gas wholesale index'!T$2,FALSE)</f>
        <v>0</v>
      </c>
      <c r="U1205" s="12">
        <f t="shared" si="342"/>
        <v>208526.18181818182</v>
      </c>
      <c r="V1205" s="12">
        <f t="shared" si="343"/>
        <v>166168.27272727274</v>
      </c>
      <c r="W1205" s="12">
        <f t="shared" si="344"/>
        <v>291847.5</v>
      </c>
      <c r="X1205" s="12">
        <f t="shared" si="345"/>
        <v>332991.45454545453</v>
      </c>
      <c r="Y1205" s="12">
        <f t="shared" si="346"/>
        <v>0</v>
      </c>
      <c r="Z1205" s="12">
        <f t="shared" si="347"/>
        <v>0</v>
      </c>
      <c r="AA1205" s="12">
        <f t="shared" si="348"/>
        <v>999533.40909090918</v>
      </c>
      <c r="AB1205" s="22">
        <f t="shared" si="349"/>
        <v>0</v>
      </c>
      <c r="AC1205" s="22">
        <f t="shared" si="350"/>
        <v>0</v>
      </c>
      <c r="AD1205" s="22">
        <f t="shared" si="351"/>
        <v>0</v>
      </c>
      <c r="AE1205" s="22">
        <f t="shared" si="352"/>
        <v>0</v>
      </c>
      <c r="AF1205" s="22">
        <f t="shared" si="353"/>
        <v>0</v>
      </c>
      <c r="AG1205" s="22">
        <f t="shared" si="354"/>
        <v>0</v>
      </c>
      <c r="AH1205" s="22">
        <f t="shared" si="355"/>
        <v>0</v>
      </c>
      <c r="AI1205" s="43" t="str">
        <f t="shared" si="356"/>
        <v>n/a</v>
      </c>
      <c r="AJ1205" s="2"/>
      <c r="AK1205" s="2"/>
      <c r="AL1205" s="127">
        <v>0</v>
      </c>
    </row>
    <row r="1206" spans="1:38">
      <c r="A1206" s="46"/>
      <c r="B1206" s="13" t="str">
        <f t="shared" si="341"/>
        <v>Jan</v>
      </c>
      <c r="C1206" s="182"/>
      <c r="D1206" s="182"/>
      <c r="E1206" s="182"/>
      <c r="F1206" s="182"/>
      <c r="G1206" s="182"/>
      <c r="H1206" s="182"/>
      <c r="I1206" s="12">
        <f>VLOOKUP($B1206,'Gas wholesale lookups'!$A$4:$L$15,'Inputs - Gas wholesale index'!I$2,FALSE)</f>
        <v>208526.18181818182</v>
      </c>
      <c r="J1206" s="12">
        <f>VLOOKUP($B1206,'Gas wholesale lookups'!$A$4:$L$15,'Inputs - Gas wholesale index'!J$2,FALSE)</f>
        <v>166168.27272727274</v>
      </c>
      <c r="K1206" s="12">
        <f>VLOOKUP($B1206,'Gas wholesale lookups'!$A$4:$L$15,'Inputs - Gas wholesale index'!K$2,FALSE)</f>
        <v>291847.5</v>
      </c>
      <c r="L1206" s="12">
        <f>VLOOKUP($B1206,'Gas wholesale lookups'!$A$4:$L$15,'Inputs - Gas wholesale index'!L$2,FALSE)</f>
        <v>332991.45454545453</v>
      </c>
      <c r="M1206" s="12">
        <f>VLOOKUP($B1206,'Gas wholesale lookups'!$A$4:$L$15,'Inputs - Gas wholesale index'!M$2,FALSE)</f>
        <v>208526.18181818182</v>
      </c>
      <c r="N1206" s="12">
        <f>VLOOKUP($B1206,'Gas wholesale lookups'!$A$4:$L$15,'Inputs - Gas wholesale index'!N$2,FALSE)</f>
        <v>166168.27272727274</v>
      </c>
      <c r="O1206" s="37">
        <f>VLOOKUP($B1206,'Gas wholesale lookups'!$A$4:$R$15,'Inputs - Gas wholesale index'!O$2,FALSE)</f>
        <v>1</v>
      </c>
      <c r="P1206" s="37">
        <f>VLOOKUP($B1206,'Gas wholesale lookups'!$A$4:$R$15,'Inputs - Gas wholesale index'!P$2,FALSE)</f>
        <v>1</v>
      </c>
      <c r="Q1206" s="37">
        <f>VLOOKUP($B1206,'Gas wholesale lookups'!$A$4:$R$15,'Inputs - Gas wholesale index'!Q$2,FALSE)</f>
        <v>1</v>
      </c>
      <c r="R1206" s="37">
        <f>VLOOKUP($B1206,'Gas wholesale lookups'!$A$4:$R$15,'Inputs - Gas wholesale index'!R$2,FALSE)</f>
        <v>1</v>
      </c>
      <c r="S1206" s="37">
        <f>VLOOKUP($B1206,'Gas wholesale lookups'!$A$4:$R$15,'Inputs - Gas wholesale index'!S$2,FALSE)</f>
        <v>0</v>
      </c>
      <c r="T1206" s="37">
        <f>VLOOKUP($B1206,'Gas wholesale lookups'!$A$4:$R$15,'Inputs - Gas wholesale index'!T$2,FALSE)</f>
        <v>0</v>
      </c>
      <c r="U1206" s="12">
        <f t="shared" si="342"/>
        <v>208526.18181818182</v>
      </c>
      <c r="V1206" s="12">
        <f t="shared" si="343"/>
        <v>166168.27272727274</v>
      </c>
      <c r="W1206" s="12">
        <f t="shared" si="344"/>
        <v>291847.5</v>
      </c>
      <c r="X1206" s="12">
        <f t="shared" si="345"/>
        <v>332991.45454545453</v>
      </c>
      <c r="Y1206" s="12">
        <f t="shared" si="346"/>
        <v>0</v>
      </c>
      <c r="Z1206" s="12">
        <f t="shared" si="347"/>
        <v>0</v>
      </c>
      <c r="AA1206" s="12">
        <f t="shared" si="348"/>
        <v>999533.40909090918</v>
      </c>
      <c r="AB1206" s="22">
        <f t="shared" si="349"/>
        <v>0</v>
      </c>
      <c r="AC1206" s="22">
        <f t="shared" si="350"/>
        <v>0</v>
      </c>
      <c r="AD1206" s="22">
        <f t="shared" si="351"/>
        <v>0</v>
      </c>
      <c r="AE1206" s="22">
        <f t="shared" si="352"/>
        <v>0</v>
      </c>
      <c r="AF1206" s="22">
        <f t="shared" si="353"/>
        <v>0</v>
      </c>
      <c r="AG1206" s="22">
        <f t="shared" si="354"/>
        <v>0</v>
      </c>
      <c r="AH1206" s="22">
        <f t="shared" si="355"/>
        <v>0</v>
      </c>
      <c r="AI1206" s="43" t="str">
        <f t="shared" si="356"/>
        <v>n/a</v>
      </c>
      <c r="AJ1206" s="2"/>
      <c r="AK1206" s="2"/>
      <c r="AL1206" s="127">
        <v>0</v>
      </c>
    </row>
    <row r="1207" spans="1:38">
      <c r="A1207" s="46"/>
      <c r="B1207" s="13" t="str">
        <f t="shared" si="341"/>
        <v>Jan</v>
      </c>
      <c r="C1207" s="182"/>
      <c r="D1207" s="182"/>
      <c r="E1207" s="182"/>
      <c r="F1207" s="182"/>
      <c r="G1207" s="182"/>
      <c r="H1207" s="182"/>
      <c r="I1207" s="12">
        <f>VLOOKUP($B1207,'Gas wholesale lookups'!$A$4:$L$15,'Inputs - Gas wholesale index'!I$2,FALSE)</f>
        <v>208526.18181818182</v>
      </c>
      <c r="J1207" s="12">
        <f>VLOOKUP($B1207,'Gas wholesale lookups'!$A$4:$L$15,'Inputs - Gas wholesale index'!J$2,FALSE)</f>
        <v>166168.27272727274</v>
      </c>
      <c r="K1207" s="12">
        <f>VLOOKUP($B1207,'Gas wholesale lookups'!$A$4:$L$15,'Inputs - Gas wholesale index'!K$2,FALSE)</f>
        <v>291847.5</v>
      </c>
      <c r="L1207" s="12">
        <f>VLOOKUP($B1207,'Gas wholesale lookups'!$A$4:$L$15,'Inputs - Gas wholesale index'!L$2,FALSE)</f>
        <v>332991.45454545453</v>
      </c>
      <c r="M1207" s="12">
        <f>VLOOKUP($B1207,'Gas wholesale lookups'!$A$4:$L$15,'Inputs - Gas wholesale index'!M$2,FALSE)</f>
        <v>208526.18181818182</v>
      </c>
      <c r="N1207" s="12">
        <f>VLOOKUP($B1207,'Gas wholesale lookups'!$A$4:$L$15,'Inputs - Gas wholesale index'!N$2,FALSE)</f>
        <v>166168.27272727274</v>
      </c>
      <c r="O1207" s="37">
        <f>VLOOKUP($B1207,'Gas wholesale lookups'!$A$4:$R$15,'Inputs - Gas wholesale index'!O$2,FALSE)</f>
        <v>1</v>
      </c>
      <c r="P1207" s="37">
        <f>VLOOKUP($B1207,'Gas wholesale lookups'!$A$4:$R$15,'Inputs - Gas wholesale index'!P$2,FALSE)</f>
        <v>1</v>
      </c>
      <c r="Q1207" s="37">
        <f>VLOOKUP($B1207,'Gas wholesale lookups'!$A$4:$R$15,'Inputs - Gas wholesale index'!Q$2,FALSE)</f>
        <v>1</v>
      </c>
      <c r="R1207" s="37">
        <f>VLOOKUP($B1207,'Gas wholesale lookups'!$A$4:$R$15,'Inputs - Gas wholesale index'!R$2,FALSE)</f>
        <v>1</v>
      </c>
      <c r="S1207" s="37">
        <f>VLOOKUP($B1207,'Gas wholesale lookups'!$A$4:$R$15,'Inputs - Gas wholesale index'!S$2,FALSE)</f>
        <v>0</v>
      </c>
      <c r="T1207" s="37">
        <f>VLOOKUP($B1207,'Gas wholesale lookups'!$A$4:$R$15,'Inputs - Gas wholesale index'!T$2,FALSE)</f>
        <v>0</v>
      </c>
      <c r="U1207" s="12">
        <f t="shared" si="342"/>
        <v>208526.18181818182</v>
      </c>
      <c r="V1207" s="12">
        <f t="shared" si="343"/>
        <v>166168.27272727274</v>
      </c>
      <c r="W1207" s="12">
        <f t="shared" si="344"/>
        <v>291847.5</v>
      </c>
      <c r="X1207" s="12">
        <f t="shared" si="345"/>
        <v>332991.45454545453</v>
      </c>
      <c r="Y1207" s="12">
        <f t="shared" si="346"/>
        <v>0</v>
      </c>
      <c r="Z1207" s="12">
        <f t="shared" si="347"/>
        <v>0</v>
      </c>
      <c r="AA1207" s="12">
        <f t="shared" si="348"/>
        <v>999533.40909090918</v>
      </c>
      <c r="AB1207" s="22">
        <f t="shared" si="349"/>
        <v>0</v>
      </c>
      <c r="AC1207" s="22">
        <f t="shared" si="350"/>
        <v>0</v>
      </c>
      <c r="AD1207" s="22">
        <f t="shared" si="351"/>
        <v>0</v>
      </c>
      <c r="AE1207" s="22">
        <f t="shared" si="352"/>
        <v>0</v>
      </c>
      <c r="AF1207" s="22">
        <f t="shared" si="353"/>
        <v>0</v>
      </c>
      <c r="AG1207" s="22">
        <f t="shared" si="354"/>
        <v>0</v>
      </c>
      <c r="AH1207" s="22">
        <f t="shared" si="355"/>
        <v>0</v>
      </c>
      <c r="AI1207" s="43" t="str">
        <f t="shared" si="356"/>
        <v>n/a</v>
      </c>
      <c r="AJ1207" s="2"/>
      <c r="AK1207" s="2"/>
      <c r="AL1207" s="127">
        <v>0</v>
      </c>
    </row>
    <row r="1208" spans="1:38">
      <c r="A1208" s="46"/>
      <c r="B1208" s="13" t="str">
        <f t="shared" si="341"/>
        <v>Jan</v>
      </c>
      <c r="C1208" s="182"/>
      <c r="D1208" s="182"/>
      <c r="E1208" s="182"/>
      <c r="F1208" s="182"/>
      <c r="G1208" s="182"/>
      <c r="H1208" s="182"/>
      <c r="I1208" s="12">
        <f>VLOOKUP($B1208,'Gas wholesale lookups'!$A$4:$L$15,'Inputs - Gas wholesale index'!I$2,FALSE)</f>
        <v>208526.18181818182</v>
      </c>
      <c r="J1208" s="12">
        <f>VLOOKUP($B1208,'Gas wholesale lookups'!$A$4:$L$15,'Inputs - Gas wholesale index'!J$2,FALSE)</f>
        <v>166168.27272727274</v>
      </c>
      <c r="K1208" s="12">
        <f>VLOOKUP($B1208,'Gas wholesale lookups'!$A$4:$L$15,'Inputs - Gas wholesale index'!K$2,FALSE)</f>
        <v>291847.5</v>
      </c>
      <c r="L1208" s="12">
        <f>VLOOKUP($B1208,'Gas wholesale lookups'!$A$4:$L$15,'Inputs - Gas wholesale index'!L$2,FALSE)</f>
        <v>332991.45454545453</v>
      </c>
      <c r="M1208" s="12">
        <f>VLOOKUP($B1208,'Gas wholesale lookups'!$A$4:$L$15,'Inputs - Gas wholesale index'!M$2,FALSE)</f>
        <v>208526.18181818182</v>
      </c>
      <c r="N1208" s="12">
        <f>VLOOKUP($B1208,'Gas wholesale lookups'!$A$4:$L$15,'Inputs - Gas wholesale index'!N$2,FALSE)</f>
        <v>166168.27272727274</v>
      </c>
      <c r="O1208" s="37">
        <f>VLOOKUP($B1208,'Gas wholesale lookups'!$A$4:$R$15,'Inputs - Gas wholesale index'!O$2,FALSE)</f>
        <v>1</v>
      </c>
      <c r="P1208" s="37">
        <f>VLOOKUP($B1208,'Gas wholesale lookups'!$A$4:$R$15,'Inputs - Gas wholesale index'!P$2,FALSE)</f>
        <v>1</v>
      </c>
      <c r="Q1208" s="37">
        <f>VLOOKUP($B1208,'Gas wholesale lookups'!$A$4:$R$15,'Inputs - Gas wholesale index'!Q$2,FALSE)</f>
        <v>1</v>
      </c>
      <c r="R1208" s="37">
        <f>VLOOKUP($B1208,'Gas wholesale lookups'!$A$4:$R$15,'Inputs - Gas wholesale index'!R$2,FALSE)</f>
        <v>1</v>
      </c>
      <c r="S1208" s="37">
        <f>VLOOKUP($B1208,'Gas wholesale lookups'!$A$4:$R$15,'Inputs - Gas wholesale index'!S$2,FALSE)</f>
        <v>0</v>
      </c>
      <c r="T1208" s="37">
        <f>VLOOKUP($B1208,'Gas wholesale lookups'!$A$4:$R$15,'Inputs - Gas wholesale index'!T$2,FALSE)</f>
        <v>0</v>
      </c>
      <c r="U1208" s="12">
        <f t="shared" si="342"/>
        <v>208526.18181818182</v>
      </c>
      <c r="V1208" s="12">
        <f t="shared" si="343"/>
        <v>166168.27272727274</v>
      </c>
      <c r="W1208" s="12">
        <f t="shared" si="344"/>
        <v>291847.5</v>
      </c>
      <c r="X1208" s="12">
        <f t="shared" si="345"/>
        <v>332991.45454545453</v>
      </c>
      <c r="Y1208" s="12">
        <f t="shared" si="346"/>
        <v>0</v>
      </c>
      <c r="Z1208" s="12">
        <f t="shared" si="347"/>
        <v>0</v>
      </c>
      <c r="AA1208" s="12">
        <f t="shared" si="348"/>
        <v>999533.40909090918</v>
      </c>
      <c r="AB1208" s="22">
        <f t="shared" si="349"/>
        <v>0</v>
      </c>
      <c r="AC1208" s="22">
        <f t="shared" si="350"/>
        <v>0</v>
      </c>
      <c r="AD1208" s="22">
        <f t="shared" si="351"/>
        <v>0</v>
      </c>
      <c r="AE1208" s="22">
        <f t="shared" si="352"/>
        <v>0</v>
      </c>
      <c r="AF1208" s="22">
        <f t="shared" si="353"/>
        <v>0</v>
      </c>
      <c r="AG1208" s="22">
        <f t="shared" si="354"/>
        <v>0</v>
      </c>
      <c r="AH1208" s="22">
        <f t="shared" si="355"/>
        <v>0</v>
      </c>
      <c r="AI1208" s="43" t="str">
        <f t="shared" si="356"/>
        <v>n/a</v>
      </c>
      <c r="AJ1208" s="2"/>
      <c r="AK1208" s="2"/>
      <c r="AL1208" s="127">
        <v>0</v>
      </c>
    </row>
    <row r="1209" spans="1:38">
      <c r="A1209" s="46"/>
      <c r="B1209" s="13" t="str">
        <f t="shared" si="341"/>
        <v>Jan</v>
      </c>
      <c r="C1209" s="182"/>
      <c r="D1209" s="182"/>
      <c r="E1209" s="182"/>
      <c r="F1209" s="182"/>
      <c r="G1209" s="182"/>
      <c r="H1209" s="182"/>
      <c r="I1209" s="12">
        <f>VLOOKUP($B1209,'Gas wholesale lookups'!$A$4:$L$15,'Inputs - Gas wholesale index'!I$2,FALSE)</f>
        <v>208526.18181818182</v>
      </c>
      <c r="J1209" s="12">
        <f>VLOOKUP($B1209,'Gas wholesale lookups'!$A$4:$L$15,'Inputs - Gas wholesale index'!J$2,FALSE)</f>
        <v>166168.27272727274</v>
      </c>
      <c r="K1209" s="12">
        <f>VLOOKUP($B1209,'Gas wholesale lookups'!$A$4:$L$15,'Inputs - Gas wholesale index'!K$2,FALSE)</f>
        <v>291847.5</v>
      </c>
      <c r="L1209" s="12">
        <f>VLOOKUP($B1209,'Gas wholesale lookups'!$A$4:$L$15,'Inputs - Gas wholesale index'!L$2,FALSE)</f>
        <v>332991.45454545453</v>
      </c>
      <c r="M1209" s="12">
        <f>VLOOKUP($B1209,'Gas wholesale lookups'!$A$4:$L$15,'Inputs - Gas wholesale index'!M$2,FALSE)</f>
        <v>208526.18181818182</v>
      </c>
      <c r="N1209" s="12">
        <f>VLOOKUP($B1209,'Gas wholesale lookups'!$A$4:$L$15,'Inputs - Gas wholesale index'!N$2,FALSE)</f>
        <v>166168.27272727274</v>
      </c>
      <c r="O1209" s="37">
        <f>VLOOKUP($B1209,'Gas wholesale lookups'!$A$4:$R$15,'Inputs - Gas wholesale index'!O$2,FALSE)</f>
        <v>1</v>
      </c>
      <c r="P1209" s="37">
        <f>VLOOKUP($B1209,'Gas wholesale lookups'!$A$4:$R$15,'Inputs - Gas wholesale index'!P$2,FALSE)</f>
        <v>1</v>
      </c>
      <c r="Q1209" s="37">
        <f>VLOOKUP($B1209,'Gas wholesale lookups'!$A$4:$R$15,'Inputs - Gas wholesale index'!Q$2,FALSE)</f>
        <v>1</v>
      </c>
      <c r="R1209" s="37">
        <f>VLOOKUP($B1209,'Gas wholesale lookups'!$A$4:$R$15,'Inputs - Gas wholesale index'!R$2,FALSE)</f>
        <v>1</v>
      </c>
      <c r="S1209" s="37">
        <f>VLOOKUP($B1209,'Gas wholesale lookups'!$A$4:$R$15,'Inputs - Gas wholesale index'!S$2,FALSE)</f>
        <v>0</v>
      </c>
      <c r="T1209" s="37">
        <f>VLOOKUP($B1209,'Gas wholesale lookups'!$A$4:$R$15,'Inputs - Gas wholesale index'!T$2,FALSE)</f>
        <v>0</v>
      </c>
      <c r="U1209" s="12">
        <f t="shared" si="342"/>
        <v>208526.18181818182</v>
      </c>
      <c r="V1209" s="12">
        <f t="shared" si="343"/>
        <v>166168.27272727274</v>
      </c>
      <c r="W1209" s="12">
        <f t="shared" si="344"/>
        <v>291847.5</v>
      </c>
      <c r="X1209" s="12">
        <f t="shared" si="345"/>
        <v>332991.45454545453</v>
      </c>
      <c r="Y1209" s="12">
        <f t="shared" si="346"/>
        <v>0</v>
      </c>
      <c r="Z1209" s="12">
        <f t="shared" si="347"/>
        <v>0</v>
      </c>
      <c r="AA1209" s="12">
        <f t="shared" si="348"/>
        <v>999533.40909090918</v>
      </c>
      <c r="AB1209" s="22">
        <f t="shared" si="349"/>
        <v>0</v>
      </c>
      <c r="AC1209" s="22">
        <f t="shared" si="350"/>
        <v>0</v>
      </c>
      <c r="AD1209" s="22">
        <f t="shared" si="351"/>
        <v>0</v>
      </c>
      <c r="AE1209" s="22">
        <f t="shared" si="352"/>
        <v>0</v>
      </c>
      <c r="AF1209" s="22">
        <f t="shared" si="353"/>
        <v>0</v>
      </c>
      <c r="AG1209" s="22">
        <f t="shared" si="354"/>
        <v>0</v>
      </c>
      <c r="AH1209" s="22">
        <f t="shared" si="355"/>
        <v>0</v>
      </c>
      <c r="AI1209" s="43" t="str">
        <f t="shared" si="356"/>
        <v>n/a</v>
      </c>
      <c r="AJ1209" s="2"/>
      <c r="AK1209" s="2"/>
      <c r="AL1209" s="127">
        <v>0</v>
      </c>
    </row>
    <row r="1210" spans="1:38">
      <c r="A1210" s="46"/>
      <c r="B1210" s="13" t="str">
        <f t="shared" si="341"/>
        <v>Jan</v>
      </c>
      <c r="C1210" s="182"/>
      <c r="D1210" s="182"/>
      <c r="E1210" s="182"/>
      <c r="F1210" s="182"/>
      <c r="G1210" s="182"/>
      <c r="H1210" s="182"/>
      <c r="I1210" s="12">
        <f>VLOOKUP($B1210,'Gas wholesale lookups'!$A$4:$L$15,'Inputs - Gas wholesale index'!I$2,FALSE)</f>
        <v>208526.18181818182</v>
      </c>
      <c r="J1210" s="12">
        <f>VLOOKUP($B1210,'Gas wholesale lookups'!$A$4:$L$15,'Inputs - Gas wholesale index'!J$2,FALSE)</f>
        <v>166168.27272727274</v>
      </c>
      <c r="K1210" s="12">
        <f>VLOOKUP($B1210,'Gas wholesale lookups'!$A$4:$L$15,'Inputs - Gas wholesale index'!K$2,FALSE)</f>
        <v>291847.5</v>
      </c>
      <c r="L1210" s="12">
        <f>VLOOKUP($B1210,'Gas wholesale lookups'!$A$4:$L$15,'Inputs - Gas wholesale index'!L$2,FALSE)</f>
        <v>332991.45454545453</v>
      </c>
      <c r="M1210" s="12">
        <f>VLOOKUP($B1210,'Gas wholesale lookups'!$A$4:$L$15,'Inputs - Gas wholesale index'!M$2,FALSE)</f>
        <v>208526.18181818182</v>
      </c>
      <c r="N1210" s="12">
        <f>VLOOKUP($B1210,'Gas wholesale lookups'!$A$4:$L$15,'Inputs - Gas wholesale index'!N$2,FALSE)</f>
        <v>166168.27272727274</v>
      </c>
      <c r="O1210" s="37">
        <f>VLOOKUP($B1210,'Gas wholesale lookups'!$A$4:$R$15,'Inputs - Gas wholesale index'!O$2,FALSE)</f>
        <v>1</v>
      </c>
      <c r="P1210" s="37">
        <f>VLOOKUP($B1210,'Gas wholesale lookups'!$A$4:$R$15,'Inputs - Gas wholesale index'!P$2,FALSE)</f>
        <v>1</v>
      </c>
      <c r="Q1210" s="37">
        <f>VLOOKUP($B1210,'Gas wholesale lookups'!$A$4:$R$15,'Inputs - Gas wholesale index'!Q$2,FALSE)</f>
        <v>1</v>
      </c>
      <c r="R1210" s="37">
        <f>VLOOKUP($B1210,'Gas wholesale lookups'!$A$4:$R$15,'Inputs - Gas wholesale index'!R$2,FALSE)</f>
        <v>1</v>
      </c>
      <c r="S1210" s="37">
        <f>VLOOKUP($B1210,'Gas wholesale lookups'!$A$4:$R$15,'Inputs - Gas wholesale index'!S$2,FALSE)</f>
        <v>0</v>
      </c>
      <c r="T1210" s="37">
        <f>VLOOKUP($B1210,'Gas wholesale lookups'!$A$4:$R$15,'Inputs - Gas wholesale index'!T$2,FALSE)</f>
        <v>0</v>
      </c>
      <c r="U1210" s="12">
        <f t="shared" si="342"/>
        <v>208526.18181818182</v>
      </c>
      <c r="V1210" s="12">
        <f t="shared" si="343"/>
        <v>166168.27272727274</v>
      </c>
      <c r="W1210" s="12">
        <f t="shared" si="344"/>
        <v>291847.5</v>
      </c>
      <c r="X1210" s="12">
        <f t="shared" si="345"/>
        <v>332991.45454545453</v>
      </c>
      <c r="Y1210" s="12">
        <f t="shared" si="346"/>
        <v>0</v>
      </c>
      <c r="Z1210" s="12">
        <f t="shared" si="347"/>
        <v>0</v>
      </c>
      <c r="AA1210" s="12">
        <f t="shared" si="348"/>
        <v>999533.40909090918</v>
      </c>
      <c r="AB1210" s="22">
        <f t="shared" si="349"/>
        <v>0</v>
      </c>
      <c r="AC1210" s="22">
        <f t="shared" si="350"/>
        <v>0</v>
      </c>
      <c r="AD1210" s="22">
        <f t="shared" si="351"/>
        <v>0</v>
      </c>
      <c r="AE1210" s="22">
        <f t="shared" si="352"/>
        <v>0</v>
      </c>
      <c r="AF1210" s="22">
        <f t="shared" si="353"/>
        <v>0</v>
      </c>
      <c r="AG1210" s="22">
        <f t="shared" si="354"/>
        <v>0</v>
      </c>
      <c r="AH1210" s="22">
        <f t="shared" si="355"/>
        <v>0</v>
      </c>
      <c r="AI1210" s="43" t="str">
        <f t="shared" si="356"/>
        <v>n/a</v>
      </c>
      <c r="AJ1210" s="2"/>
      <c r="AK1210" s="2"/>
      <c r="AL1210" s="127">
        <v>0</v>
      </c>
    </row>
    <row r="1211" spans="1:38">
      <c r="A1211" s="46"/>
      <c r="B1211" s="13" t="str">
        <f t="shared" si="341"/>
        <v>Jan</v>
      </c>
      <c r="C1211" s="182"/>
      <c r="D1211" s="182"/>
      <c r="E1211" s="182"/>
      <c r="F1211" s="182"/>
      <c r="G1211" s="182"/>
      <c r="H1211" s="182"/>
      <c r="I1211" s="12">
        <f>VLOOKUP($B1211,'Gas wholesale lookups'!$A$4:$L$15,'Inputs - Gas wholesale index'!I$2,FALSE)</f>
        <v>208526.18181818182</v>
      </c>
      <c r="J1211" s="12">
        <f>VLOOKUP($B1211,'Gas wholesale lookups'!$A$4:$L$15,'Inputs - Gas wholesale index'!J$2,FALSE)</f>
        <v>166168.27272727274</v>
      </c>
      <c r="K1211" s="12">
        <f>VLOOKUP($B1211,'Gas wholesale lookups'!$A$4:$L$15,'Inputs - Gas wholesale index'!K$2,FALSE)</f>
        <v>291847.5</v>
      </c>
      <c r="L1211" s="12">
        <f>VLOOKUP($B1211,'Gas wholesale lookups'!$A$4:$L$15,'Inputs - Gas wholesale index'!L$2,FALSE)</f>
        <v>332991.45454545453</v>
      </c>
      <c r="M1211" s="12">
        <f>VLOOKUP($B1211,'Gas wholesale lookups'!$A$4:$L$15,'Inputs - Gas wholesale index'!M$2,FALSE)</f>
        <v>208526.18181818182</v>
      </c>
      <c r="N1211" s="12">
        <f>VLOOKUP($B1211,'Gas wholesale lookups'!$A$4:$L$15,'Inputs - Gas wholesale index'!N$2,FALSE)</f>
        <v>166168.27272727274</v>
      </c>
      <c r="O1211" s="37">
        <f>VLOOKUP($B1211,'Gas wholesale lookups'!$A$4:$R$15,'Inputs - Gas wholesale index'!O$2,FALSE)</f>
        <v>1</v>
      </c>
      <c r="P1211" s="37">
        <f>VLOOKUP($B1211,'Gas wholesale lookups'!$A$4:$R$15,'Inputs - Gas wholesale index'!P$2,FALSE)</f>
        <v>1</v>
      </c>
      <c r="Q1211" s="37">
        <f>VLOOKUP($B1211,'Gas wholesale lookups'!$A$4:$R$15,'Inputs - Gas wholesale index'!Q$2,FALSE)</f>
        <v>1</v>
      </c>
      <c r="R1211" s="37">
        <f>VLOOKUP($B1211,'Gas wholesale lookups'!$A$4:$R$15,'Inputs - Gas wholesale index'!R$2,FALSE)</f>
        <v>1</v>
      </c>
      <c r="S1211" s="37">
        <f>VLOOKUP($B1211,'Gas wholesale lookups'!$A$4:$R$15,'Inputs - Gas wholesale index'!S$2,FALSE)</f>
        <v>0</v>
      </c>
      <c r="T1211" s="37">
        <f>VLOOKUP($B1211,'Gas wholesale lookups'!$A$4:$R$15,'Inputs - Gas wholesale index'!T$2,FALSE)</f>
        <v>0</v>
      </c>
      <c r="U1211" s="12">
        <f t="shared" si="342"/>
        <v>208526.18181818182</v>
      </c>
      <c r="V1211" s="12">
        <f t="shared" si="343"/>
        <v>166168.27272727274</v>
      </c>
      <c r="W1211" s="12">
        <f t="shared" si="344"/>
        <v>291847.5</v>
      </c>
      <c r="X1211" s="12">
        <f t="shared" si="345"/>
        <v>332991.45454545453</v>
      </c>
      <c r="Y1211" s="12">
        <f t="shared" si="346"/>
        <v>0</v>
      </c>
      <c r="Z1211" s="12">
        <f t="shared" si="347"/>
        <v>0</v>
      </c>
      <c r="AA1211" s="12">
        <f t="shared" si="348"/>
        <v>999533.40909090918</v>
      </c>
      <c r="AB1211" s="22">
        <f t="shared" si="349"/>
        <v>0</v>
      </c>
      <c r="AC1211" s="22">
        <f t="shared" si="350"/>
        <v>0</v>
      </c>
      <c r="AD1211" s="22">
        <f t="shared" si="351"/>
        <v>0</v>
      </c>
      <c r="AE1211" s="22">
        <f t="shared" si="352"/>
        <v>0</v>
      </c>
      <c r="AF1211" s="22">
        <f t="shared" si="353"/>
        <v>0</v>
      </c>
      <c r="AG1211" s="22">
        <f t="shared" si="354"/>
        <v>0</v>
      </c>
      <c r="AH1211" s="22">
        <f t="shared" si="355"/>
        <v>0</v>
      </c>
      <c r="AI1211" s="43" t="str">
        <f t="shared" si="356"/>
        <v>n/a</v>
      </c>
      <c r="AJ1211" s="2"/>
      <c r="AK1211" s="2"/>
      <c r="AL1211" s="127">
        <v>0</v>
      </c>
    </row>
    <row r="1212" spans="1:38">
      <c r="A1212" s="46"/>
      <c r="B1212" s="13" t="str">
        <f t="shared" si="341"/>
        <v>Jan</v>
      </c>
      <c r="C1212" s="182"/>
      <c r="D1212" s="182"/>
      <c r="E1212" s="182"/>
      <c r="F1212" s="182"/>
      <c r="G1212" s="182"/>
      <c r="H1212" s="182"/>
      <c r="I1212" s="12">
        <f>VLOOKUP($B1212,'Gas wholesale lookups'!$A$4:$L$15,'Inputs - Gas wholesale index'!I$2,FALSE)</f>
        <v>208526.18181818182</v>
      </c>
      <c r="J1212" s="12">
        <f>VLOOKUP($B1212,'Gas wholesale lookups'!$A$4:$L$15,'Inputs - Gas wholesale index'!J$2,FALSE)</f>
        <v>166168.27272727274</v>
      </c>
      <c r="K1212" s="12">
        <f>VLOOKUP($B1212,'Gas wholesale lookups'!$A$4:$L$15,'Inputs - Gas wholesale index'!K$2,FALSE)</f>
        <v>291847.5</v>
      </c>
      <c r="L1212" s="12">
        <f>VLOOKUP($B1212,'Gas wholesale lookups'!$A$4:$L$15,'Inputs - Gas wholesale index'!L$2,FALSE)</f>
        <v>332991.45454545453</v>
      </c>
      <c r="M1212" s="12">
        <f>VLOOKUP($B1212,'Gas wholesale lookups'!$A$4:$L$15,'Inputs - Gas wholesale index'!M$2,FALSE)</f>
        <v>208526.18181818182</v>
      </c>
      <c r="N1212" s="12">
        <f>VLOOKUP($B1212,'Gas wholesale lookups'!$A$4:$L$15,'Inputs - Gas wholesale index'!N$2,FALSE)</f>
        <v>166168.27272727274</v>
      </c>
      <c r="O1212" s="37">
        <f>VLOOKUP($B1212,'Gas wholesale lookups'!$A$4:$R$15,'Inputs - Gas wholesale index'!O$2,FALSE)</f>
        <v>1</v>
      </c>
      <c r="P1212" s="37">
        <f>VLOOKUP($B1212,'Gas wholesale lookups'!$A$4:$R$15,'Inputs - Gas wholesale index'!P$2,FALSE)</f>
        <v>1</v>
      </c>
      <c r="Q1212" s="37">
        <f>VLOOKUP($B1212,'Gas wholesale lookups'!$A$4:$R$15,'Inputs - Gas wholesale index'!Q$2,FALSE)</f>
        <v>1</v>
      </c>
      <c r="R1212" s="37">
        <f>VLOOKUP($B1212,'Gas wholesale lookups'!$A$4:$R$15,'Inputs - Gas wholesale index'!R$2,FALSE)</f>
        <v>1</v>
      </c>
      <c r="S1212" s="37">
        <f>VLOOKUP($B1212,'Gas wholesale lookups'!$A$4:$R$15,'Inputs - Gas wholesale index'!S$2,FALSE)</f>
        <v>0</v>
      </c>
      <c r="T1212" s="37">
        <f>VLOOKUP($B1212,'Gas wholesale lookups'!$A$4:$R$15,'Inputs - Gas wholesale index'!T$2,FALSE)</f>
        <v>0</v>
      </c>
      <c r="U1212" s="12">
        <f t="shared" si="342"/>
        <v>208526.18181818182</v>
      </c>
      <c r="V1212" s="12">
        <f t="shared" si="343"/>
        <v>166168.27272727274</v>
      </c>
      <c r="W1212" s="12">
        <f t="shared" si="344"/>
        <v>291847.5</v>
      </c>
      <c r="X1212" s="12">
        <f t="shared" si="345"/>
        <v>332991.45454545453</v>
      </c>
      <c r="Y1212" s="12">
        <f t="shared" si="346"/>
        <v>0</v>
      </c>
      <c r="Z1212" s="12">
        <f t="shared" si="347"/>
        <v>0</v>
      </c>
      <c r="AA1212" s="12">
        <f t="shared" si="348"/>
        <v>999533.40909090918</v>
      </c>
      <c r="AB1212" s="22">
        <f t="shared" si="349"/>
        <v>0</v>
      </c>
      <c r="AC1212" s="22">
        <f t="shared" si="350"/>
        <v>0</v>
      </c>
      <c r="AD1212" s="22">
        <f t="shared" si="351"/>
        <v>0</v>
      </c>
      <c r="AE1212" s="22">
        <f t="shared" si="352"/>
        <v>0</v>
      </c>
      <c r="AF1212" s="22">
        <f t="shared" si="353"/>
        <v>0</v>
      </c>
      <c r="AG1212" s="22">
        <f t="shared" si="354"/>
        <v>0</v>
      </c>
      <c r="AH1212" s="22">
        <f t="shared" si="355"/>
        <v>0</v>
      </c>
      <c r="AI1212" s="43" t="str">
        <f t="shared" si="356"/>
        <v>n/a</v>
      </c>
      <c r="AJ1212" s="2"/>
      <c r="AK1212" s="2"/>
      <c r="AL1212" s="127">
        <v>0</v>
      </c>
    </row>
    <row r="1213" spans="1:38">
      <c r="A1213" s="46"/>
      <c r="B1213" s="13" t="str">
        <f t="shared" ref="B1213:B1276" si="357">TEXT(A1213,"mmm")</f>
        <v>Jan</v>
      </c>
      <c r="C1213" s="182"/>
      <c r="D1213" s="182"/>
      <c r="E1213" s="182"/>
      <c r="F1213" s="182"/>
      <c r="G1213" s="182"/>
      <c r="H1213" s="182"/>
      <c r="I1213" s="12">
        <f>VLOOKUP($B1213,'Gas wholesale lookups'!$A$4:$L$15,'Inputs - Gas wholesale index'!I$2,FALSE)</f>
        <v>208526.18181818182</v>
      </c>
      <c r="J1213" s="12">
        <f>VLOOKUP($B1213,'Gas wholesale lookups'!$A$4:$L$15,'Inputs - Gas wholesale index'!J$2,FALSE)</f>
        <v>166168.27272727274</v>
      </c>
      <c r="K1213" s="12">
        <f>VLOOKUP($B1213,'Gas wholesale lookups'!$A$4:$L$15,'Inputs - Gas wholesale index'!K$2,FALSE)</f>
        <v>291847.5</v>
      </c>
      <c r="L1213" s="12">
        <f>VLOOKUP($B1213,'Gas wholesale lookups'!$A$4:$L$15,'Inputs - Gas wholesale index'!L$2,FALSE)</f>
        <v>332991.45454545453</v>
      </c>
      <c r="M1213" s="12">
        <f>VLOOKUP($B1213,'Gas wholesale lookups'!$A$4:$L$15,'Inputs - Gas wholesale index'!M$2,FALSE)</f>
        <v>208526.18181818182</v>
      </c>
      <c r="N1213" s="12">
        <f>VLOOKUP($B1213,'Gas wholesale lookups'!$A$4:$L$15,'Inputs - Gas wholesale index'!N$2,FALSE)</f>
        <v>166168.27272727274</v>
      </c>
      <c r="O1213" s="37">
        <f>VLOOKUP($B1213,'Gas wholesale lookups'!$A$4:$R$15,'Inputs - Gas wholesale index'!O$2,FALSE)</f>
        <v>1</v>
      </c>
      <c r="P1213" s="37">
        <f>VLOOKUP($B1213,'Gas wholesale lookups'!$A$4:$R$15,'Inputs - Gas wholesale index'!P$2,FALSE)</f>
        <v>1</v>
      </c>
      <c r="Q1213" s="37">
        <f>VLOOKUP($B1213,'Gas wholesale lookups'!$A$4:$R$15,'Inputs - Gas wholesale index'!Q$2,FALSE)</f>
        <v>1</v>
      </c>
      <c r="R1213" s="37">
        <f>VLOOKUP($B1213,'Gas wholesale lookups'!$A$4:$R$15,'Inputs - Gas wholesale index'!R$2,FALSE)</f>
        <v>1</v>
      </c>
      <c r="S1213" s="37">
        <f>VLOOKUP($B1213,'Gas wholesale lookups'!$A$4:$R$15,'Inputs - Gas wholesale index'!S$2,FALSE)</f>
        <v>0</v>
      </c>
      <c r="T1213" s="37">
        <f>VLOOKUP($B1213,'Gas wholesale lookups'!$A$4:$R$15,'Inputs - Gas wholesale index'!T$2,FALSE)</f>
        <v>0</v>
      </c>
      <c r="U1213" s="12">
        <f t="shared" ref="U1213:U1276" si="358">IF(O1213="","",I1213*O1213)</f>
        <v>208526.18181818182</v>
      </c>
      <c r="V1213" s="12">
        <f t="shared" ref="V1213:V1276" si="359">IF(P1213="","",J1213*P1213)</f>
        <v>166168.27272727274</v>
      </c>
      <c r="W1213" s="12">
        <f t="shared" ref="W1213:W1276" si="360">IF(Q1213="","",K1213*Q1213)</f>
        <v>291847.5</v>
      </c>
      <c r="X1213" s="12">
        <f t="shared" ref="X1213:X1276" si="361">IF(R1213="","",L1213*R1213)</f>
        <v>332991.45454545453</v>
      </c>
      <c r="Y1213" s="12">
        <f t="shared" ref="Y1213:Y1276" si="362">IF(S1213="","",M1213*S1213)</f>
        <v>0</v>
      </c>
      <c r="Z1213" s="12">
        <f t="shared" ref="Z1213:Z1276" si="363">IF(T1213="","",N1213*T1213)</f>
        <v>0</v>
      </c>
      <c r="AA1213" s="12">
        <f t="shared" ref="AA1213:AA1276" si="364">SUM(U1213:Z1213)</f>
        <v>999533.40909090918</v>
      </c>
      <c r="AB1213" s="22">
        <f t="shared" ref="AB1213:AB1276" si="365">IF(U1213="","",U1213*C1213)</f>
        <v>0</v>
      </c>
      <c r="AC1213" s="22">
        <f t="shared" ref="AC1213:AC1276" si="366">IF(V1213="","",V1213*D1213)</f>
        <v>0</v>
      </c>
      <c r="AD1213" s="22">
        <f t="shared" ref="AD1213:AD1276" si="367">IF(W1213="","",W1213*E1213)</f>
        <v>0</v>
      </c>
      <c r="AE1213" s="22">
        <f t="shared" ref="AE1213:AE1276" si="368">IF(X1213="","",X1213*F1213)</f>
        <v>0</v>
      </c>
      <c r="AF1213" s="22">
        <f t="shared" ref="AF1213:AF1276" si="369">IF(Y1213="","",Y1213*G1213)</f>
        <v>0</v>
      </c>
      <c r="AG1213" s="22">
        <f t="shared" ref="AG1213:AG1276" si="370">IF(Z1213="","",Z1213*H1213)</f>
        <v>0</v>
      </c>
      <c r="AH1213" s="22">
        <f t="shared" ref="AH1213:AH1276" si="371">SUM(AB1213:AG1213)</f>
        <v>0</v>
      </c>
      <c r="AI1213" s="43" t="str">
        <f t="shared" ref="AI1213:AI1276" si="372">IF(MIN(C1213:H1213)&lt;1,"n/a",AH1213/AA1213)</f>
        <v>n/a</v>
      </c>
      <c r="AJ1213" s="2"/>
      <c r="AK1213" s="2"/>
      <c r="AL1213" s="127">
        <v>0</v>
      </c>
    </row>
    <row r="1214" spans="1:38">
      <c r="A1214" s="46"/>
      <c r="B1214" s="13" t="str">
        <f t="shared" si="357"/>
        <v>Jan</v>
      </c>
      <c r="C1214" s="182"/>
      <c r="D1214" s="182"/>
      <c r="E1214" s="182"/>
      <c r="F1214" s="182"/>
      <c r="G1214" s="182"/>
      <c r="H1214" s="182"/>
      <c r="I1214" s="12">
        <f>VLOOKUP($B1214,'Gas wholesale lookups'!$A$4:$L$15,'Inputs - Gas wholesale index'!I$2,FALSE)</f>
        <v>208526.18181818182</v>
      </c>
      <c r="J1214" s="12">
        <f>VLOOKUP($B1214,'Gas wholesale lookups'!$A$4:$L$15,'Inputs - Gas wholesale index'!J$2,FALSE)</f>
        <v>166168.27272727274</v>
      </c>
      <c r="K1214" s="12">
        <f>VLOOKUP($B1214,'Gas wholesale lookups'!$A$4:$L$15,'Inputs - Gas wholesale index'!K$2,FALSE)</f>
        <v>291847.5</v>
      </c>
      <c r="L1214" s="12">
        <f>VLOOKUP($B1214,'Gas wholesale lookups'!$A$4:$L$15,'Inputs - Gas wholesale index'!L$2,FALSE)</f>
        <v>332991.45454545453</v>
      </c>
      <c r="M1214" s="12">
        <f>VLOOKUP($B1214,'Gas wholesale lookups'!$A$4:$L$15,'Inputs - Gas wholesale index'!M$2,FALSE)</f>
        <v>208526.18181818182</v>
      </c>
      <c r="N1214" s="12">
        <f>VLOOKUP($B1214,'Gas wholesale lookups'!$A$4:$L$15,'Inputs - Gas wholesale index'!N$2,FALSE)</f>
        <v>166168.27272727274</v>
      </c>
      <c r="O1214" s="37">
        <f>VLOOKUP($B1214,'Gas wholesale lookups'!$A$4:$R$15,'Inputs - Gas wholesale index'!O$2,FALSE)</f>
        <v>1</v>
      </c>
      <c r="P1214" s="37">
        <f>VLOOKUP($B1214,'Gas wholesale lookups'!$A$4:$R$15,'Inputs - Gas wholesale index'!P$2,FALSE)</f>
        <v>1</v>
      </c>
      <c r="Q1214" s="37">
        <f>VLOOKUP($B1214,'Gas wholesale lookups'!$A$4:$R$15,'Inputs - Gas wholesale index'!Q$2,FALSE)</f>
        <v>1</v>
      </c>
      <c r="R1214" s="37">
        <f>VLOOKUP($B1214,'Gas wholesale lookups'!$A$4:$R$15,'Inputs - Gas wholesale index'!R$2,FALSE)</f>
        <v>1</v>
      </c>
      <c r="S1214" s="37">
        <f>VLOOKUP($B1214,'Gas wholesale lookups'!$A$4:$R$15,'Inputs - Gas wholesale index'!S$2,FALSE)</f>
        <v>0</v>
      </c>
      <c r="T1214" s="37">
        <f>VLOOKUP($B1214,'Gas wholesale lookups'!$A$4:$R$15,'Inputs - Gas wholesale index'!T$2,FALSE)</f>
        <v>0</v>
      </c>
      <c r="U1214" s="12">
        <f t="shared" si="358"/>
        <v>208526.18181818182</v>
      </c>
      <c r="V1214" s="12">
        <f t="shared" si="359"/>
        <v>166168.27272727274</v>
      </c>
      <c r="W1214" s="12">
        <f t="shared" si="360"/>
        <v>291847.5</v>
      </c>
      <c r="X1214" s="12">
        <f t="shared" si="361"/>
        <v>332991.45454545453</v>
      </c>
      <c r="Y1214" s="12">
        <f t="shared" si="362"/>
        <v>0</v>
      </c>
      <c r="Z1214" s="12">
        <f t="shared" si="363"/>
        <v>0</v>
      </c>
      <c r="AA1214" s="12">
        <f t="shared" si="364"/>
        <v>999533.40909090918</v>
      </c>
      <c r="AB1214" s="22">
        <f t="shared" si="365"/>
        <v>0</v>
      </c>
      <c r="AC1214" s="22">
        <f t="shared" si="366"/>
        <v>0</v>
      </c>
      <c r="AD1214" s="22">
        <f t="shared" si="367"/>
        <v>0</v>
      </c>
      <c r="AE1214" s="22">
        <f t="shared" si="368"/>
        <v>0</v>
      </c>
      <c r="AF1214" s="22">
        <f t="shared" si="369"/>
        <v>0</v>
      </c>
      <c r="AG1214" s="22">
        <f t="shared" si="370"/>
        <v>0</v>
      </c>
      <c r="AH1214" s="22">
        <f t="shared" si="371"/>
        <v>0</v>
      </c>
      <c r="AI1214" s="43" t="str">
        <f t="shared" si="372"/>
        <v>n/a</v>
      </c>
      <c r="AJ1214" s="2"/>
      <c r="AK1214" s="2"/>
      <c r="AL1214" s="127">
        <v>0</v>
      </c>
    </row>
    <row r="1215" spans="1:38">
      <c r="A1215" s="46"/>
      <c r="B1215" s="13" t="str">
        <f t="shared" si="357"/>
        <v>Jan</v>
      </c>
      <c r="C1215" s="182"/>
      <c r="D1215" s="182"/>
      <c r="E1215" s="182"/>
      <c r="F1215" s="182"/>
      <c r="G1215" s="182"/>
      <c r="H1215" s="182"/>
      <c r="I1215" s="12">
        <f>VLOOKUP($B1215,'Gas wholesale lookups'!$A$4:$L$15,'Inputs - Gas wholesale index'!I$2,FALSE)</f>
        <v>208526.18181818182</v>
      </c>
      <c r="J1215" s="12">
        <f>VLOOKUP($B1215,'Gas wholesale lookups'!$A$4:$L$15,'Inputs - Gas wholesale index'!J$2,FALSE)</f>
        <v>166168.27272727274</v>
      </c>
      <c r="K1215" s="12">
        <f>VLOOKUP($B1215,'Gas wholesale lookups'!$A$4:$L$15,'Inputs - Gas wholesale index'!K$2,FALSE)</f>
        <v>291847.5</v>
      </c>
      <c r="L1215" s="12">
        <f>VLOOKUP($B1215,'Gas wholesale lookups'!$A$4:$L$15,'Inputs - Gas wholesale index'!L$2,FALSE)</f>
        <v>332991.45454545453</v>
      </c>
      <c r="M1215" s="12">
        <f>VLOOKUP($B1215,'Gas wholesale lookups'!$A$4:$L$15,'Inputs - Gas wholesale index'!M$2,FALSE)</f>
        <v>208526.18181818182</v>
      </c>
      <c r="N1215" s="12">
        <f>VLOOKUP($B1215,'Gas wholesale lookups'!$A$4:$L$15,'Inputs - Gas wholesale index'!N$2,FALSE)</f>
        <v>166168.27272727274</v>
      </c>
      <c r="O1215" s="37">
        <f>VLOOKUP($B1215,'Gas wholesale lookups'!$A$4:$R$15,'Inputs - Gas wholesale index'!O$2,FALSE)</f>
        <v>1</v>
      </c>
      <c r="P1215" s="37">
        <f>VLOOKUP($B1215,'Gas wholesale lookups'!$A$4:$R$15,'Inputs - Gas wholesale index'!P$2,FALSE)</f>
        <v>1</v>
      </c>
      <c r="Q1215" s="37">
        <f>VLOOKUP($B1215,'Gas wholesale lookups'!$A$4:$R$15,'Inputs - Gas wholesale index'!Q$2,FALSE)</f>
        <v>1</v>
      </c>
      <c r="R1215" s="37">
        <f>VLOOKUP($B1215,'Gas wholesale lookups'!$A$4:$R$15,'Inputs - Gas wholesale index'!R$2,FALSE)</f>
        <v>1</v>
      </c>
      <c r="S1215" s="37">
        <f>VLOOKUP($B1215,'Gas wholesale lookups'!$A$4:$R$15,'Inputs - Gas wholesale index'!S$2,FALSE)</f>
        <v>0</v>
      </c>
      <c r="T1215" s="37">
        <f>VLOOKUP($B1215,'Gas wholesale lookups'!$A$4:$R$15,'Inputs - Gas wholesale index'!T$2,FALSE)</f>
        <v>0</v>
      </c>
      <c r="U1215" s="12">
        <f t="shared" si="358"/>
        <v>208526.18181818182</v>
      </c>
      <c r="V1215" s="12">
        <f t="shared" si="359"/>
        <v>166168.27272727274</v>
      </c>
      <c r="W1215" s="12">
        <f t="shared" si="360"/>
        <v>291847.5</v>
      </c>
      <c r="X1215" s="12">
        <f t="shared" si="361"/>
        <v>332991.45454545453</v>
      </c>
      <c r="Y1215" s="12">
        <f t="shared" si="362"/>
        <v>0</v>
      </c>
      <c r="Z1215" s="12">
        <f t="shared" si="363"/>
        <v>0</v>
      </c>
      <c r="AA1215" s="12">
        <f t="shared" si="364"/>
        <v>999533.40909090918</v>
      </c>
      <c r="AB1215" s="22">
        <f t="shared" si="365"/>
        <v>0</v>
      </c>
      <c r="AC1215" s="22">
        <f t="shared" si="366"/>
        <v>0</v>
      </c>
      <c r="AD1215" s="22">
        <f t="shared" si="367"/>
        <v>0</v>
      </c>
      <c r="AE1215" s="22">
        <f t="shared" si="368"/>
        <v>0</v>
      </c>
      <c r="AF1215" s="22">
        <f t="shared" si="369"/>
        <v>0</v>
      </c>
      <c r="AG1215" s="22">
        <f t="shared" si="370"/>
        <v>0</v>
      </c>
      <c r="AH1215" s="22">
        <f t="shared" si="371"/>
        <v>0</v>
      </c>
      <c r="AI1215" s="43" t="str">
        <f t="shared" si="372"/>
        <v>n/a</v>
      </c>
      <c r="AJ1215" s="2"/>
      <c r="AK1215" s="2"/>
      <c r="AL1215" s="127">
        <v>0</v>
      </c>
    </row>
    <row r="1216" spans="1:38">
      <c r="A1216" s="46"/>
      <c r="B1216" s="13" t="str">
        <f t="shared" si="357"/>
        <v>Jan</v>
      </c>
      <c r="C1216" s="182"/>
      <c r="D1216" s="182"/>
      <c r="E1216" s="182"/>
      <c r="F1216" s="182"/>
      <c r="G1216" s="182"/>
      <c r="H1216" s="182"/>
      <c r="I1216" s="12">
        <f>VLOOKUP($B1216,'Gas wholesale lookups'!$A$4:$L$15,'Inputs - Gas wholesale index'!I$2,FALSE)</f>
        <v>208526.18181818182</v>
      </c>
      <c r="J1216" s="12">
        <f>VLOOKUP($B1216,'Gas wholesale lookups'!$A$4:$L$15,'Inputs - Gas wholesale index'!J$2,FALSE)</f>
        <v>166168.27272727274</v>
      </c>
      <c r="K1216" s="12">
        <f>VLOOKUP($B1216,'Gas wholesale lookups'!$A$4:$L$15,'Inputs - Gas wholesale index'!K$2,FALSE)</f>
        <v>291847.5</v>
      </c>
      <c r="L1216" s="12">
        <f>VLOOKUP($B1216,'Gas wholesale lookups'!$A$4:$L$15,'Inputs - Gas wholesale index'!L$2,FALSE)</f>
        <v>332991.45454545453</v>
      </c>
      <c r="M1216" s="12">
        <f>VLOOKUP($B1216,'Gas wholesale lookups'!$A$4:$L$15,'Inputs - Gas wholesale index'!M$2,FALSE)</f>
        <v>208526.18181818182</v>
      </c>
      <c r="N1216" s="12">
        <f>VLOOKUP($B1216,'Gas wholesale lookups'!$A$4:$L$15,'Inputs - Gas wholesale index'!N$2,FALSE)</f>
        <v>166168.27272727274</v>
      </c>
      <c r="O1216" s="37">
        <f>VLOOKUP($B1216,'Gas wholesale lookups'!$A$4:$R$15,'Inputs - Gas wholesale index'!O$2,FALSE)</f>
        <v>1</v>
      </c>
      <c r="P1216" s="37">
        <f>VLOOKUP($B1216,'Gas wholesale lookups'!$A$4:$R$15,'Inputs - Gas wholesale index'!P$2,FALSE)</f>
        <v>1</v>
      </c>
      <c r="Q1216" s="37">
        <f>VLOOKUP($B1216,'Gas wholesale lookups'!$A$4:$R$15,'Inputs - Gas wholesale index'!Q$2,FALSE)</f>
        <v>1</v>
      </c>
      <c r="R1216" s="37">
        <f>VLOOKUP($B1216,'Gas wholesale lookups'!$A$4:$R$15,'Inputs - Gas wholesale index'!R$2,FALSE)</f>
        <v>1</v>
      </c>
      <c r="S1216" s="37">
        <f>VLOOKUP($B1216,'Gas wholesale lookups'!$A$4:$R$15,'Inputs - Gas wholesale index'!S$2,FALSE)</f>
        <v>0</v>
      </c>
      <c r="T1216" s="37">
        <f>VLOOKUP($B1216,'Gas wholesale lookups'!$A$4:$R$15,'Inputs - Gas wholesale index'!T$2,FALSE)</f>
        <v>0</v>
      </c>
      <c r="U1216" s="12">
        <f t="shared" si="358"/>
        <v>208526.18181818182</v>
      </c>
      <c r="V1216" s="12">
        <f t="shared" si="359"/>
        <v>166168.27272727274</v>
      </c>
      <c r="W1216" s="12">
        <f t="shared" si="360"/>
        <v>291847.5</v>
      </c>
      <c r="X1216" s="12">
        <f t="shared" si="361"/>
        <v>332991.45454545453</v>
      </c>
      <c r="Y1216" s="12">
        <f t="shared" si="362"/>
        <v>0</v>
      </c>
      <c r="Z1216" s="12">
        <f t="shared" si="363"/>
        <v>0</v>
      </c>
      <c r="AA1216" s="12">
        <f t="shared" si="364"/>
        <v>999533.40909090918</v>
      </c>
      <c r="AB1216" s="22">
        <f t="shared" si="365"/>
        <v>0</v>
      </c>
      <c r="AC1216" s="22">
        <f t="shared" si="366"/>
        <v>0</v>
      </c>
      <c r="AD1216" s="22">
        <f t="shared" si="367"/>
        <v>0</v>
      </c>
      <c r="AE1216" s="22">
        <f t="shared" si="368"/>
        <v>0</v>
      </c>
      <c r="AF1216" s="22">
        <f t="shared" si="369"/>
        <v>0</v>
      </c>
      <c r="AG1216" s="22">
        <f t="shared" si="370"/>
        <v>0</v>
      </c>
      <c r="AH1216" s="22">
        <f t="shared" si="371"/>
        <v>0</v>
      </c>
      <c r="AI1216" s="43" t="str">
        <f t="shared" si="372"/>
        <v>n/a</v>
      </c>
      <c r="AJ1216" s="2"/>
      <c r="AK1216" s="2"/>
      <c r="AL1216" s="127">
        <v>0</v>
      </c>
    </row>
    <row r="1217" spans="1:38">
      <c r="A1217" s="46"/>
      <c r="B1217" s="13" t="str">
        <f t="shared" si="357"/>
        <v>Jan</v>
      </c>
      <c r="C1217" s="182"/>
      <c r="D1217" s="182"/>
      <c r="E1217" s="182"/>
      <c r="F1217" s="182"/>
      <c r="G1217" s="182"/>
      <c r="H1217" s="182"/>
      <c r="I1217" s="12">
        <f>VLOOKUP($B1217,'Gas wholesale lookups'!$A$4:$L$15,'Inputs - Gas wholesale index'!I$2,FALSE)</f>
        <v>208526.18181818182</v>
      </c>
      <c r="J1217" s="12">
        <f>VLOOKUP($B1217,'Gas wholesale lookups'!$A$4:$L$15,'Inputs - Gas wholesale index'!J$2,FALSE)</f>
        <v>166168.27272727274</v>
      </c>
      <c r="K1217" s="12">
        <f>VLOOKUP($B1217,'Gas wholesale lookups'!$A$4:$L$15,'Inputs - Gas wholesale index'!K$2,FALSE)</f>
        <v>291847.5</v>
      </c>
      <c r="L1217" s="12">
        <f>VLOOKUP($B1217,'Gas wholesale lookups'!$A$4:$L$15,'Inputs - Gas wholesale index'!L$2,FALSE)</f>
        <v>332991.45454545453</v>
      </c>
      <c r="M1217" s="12">
        <f>VLOOKUP($B1217,'Gas wholesale lookups'!$A$4:$L$15,'Inputs - Gas wholesale index'!M$2,FALSE)</f>
        <v>208526.18181818182</v>
      </c>
      <c r="N1217" s="12">
        <f>VLOOKUP($B1217,'Gas wholesale lookups'!$A$4:$L$15,'Inputs - Gas wholesale index'!N$2,FALSE)</f>
        <v>166168.27272727274</v>
      </c>
      <c r="O1217" s="37">
        <f>VLOOKUP($B1217,'Gas wholesale lookups'!$A$4:$R$15,'Inputs - Gas wholesale index'!O$2,FALSE)</f>
        <v>1</v>
      </c>
      <c r="P1217" s="37">
        <f>VLOOKUP($B1217,'Gas wholesale lookups'!$A$4:$R$15,'Inputs - Gas wholesale index'!P$2,FALSE)</f>
        <v>1</v>
      </c>
      <c r="Q1217" s="37">
        <f>VLOOKUP($B1217,'Gas wholesale lookups'!$A$4:$R$15,'Inputs - Gas wholesale index'!Q$2,FALSE)</f>
        <v>1</v>
      </c>
      <c r="R1217" s="37">
        <f>VLOOKUP($B1217,'Gas wholesale lookups'!$A$4:$R$15,'Inputs - Gas wholesale index'!R$2,FALSE)</f>
        <v>1</v>
      </c>
      <c r="S1217" s="37">
        <f>VLOOKUP($B1217,'Gas wholesale lookups'!$A$4:$R$15,'Inputs - Gas wholesale index'!S$2,FALSE)</f>
        <v>0</v>
      </c>
      <c r="T1217" s="37">
        <f>VLOOKUP($B1217,'Gas wholesale lookups'!$A$4:$R$15,'Inputs - Gas wholesale index'!T$2,FALSE)</f>
        <v>0</v>
      </c>
      <c r="U1217" s="12">
        <f t="shared" si="358"/>
        <v>208526.18181818182</v>
      </c>
      <c r="V1217" s="12">
        <f t="shared" si="359"/>
        <v>166168.27272727274</v>
      </c>
      <c r="W1217" s="12">
        <f t="shared" si="360"/>
        <v>291847.5</v>
      </c>
      <c r="X1217" s="12">
        <f t="shared" si="361"/>
        <v>332991.45454545453</v>
      </c>
      <c r="Y1217" s="12">
        <f t="shared" si="362"/>
        <v>0</v>
      </c>
      <c r="Z1217" s="12">
        <f t="shared" si="363"/>
        <v>0</v>
      </c>
      <c r="AA1217" s="12">
        <f t="shared" si="364"/>
        <v>999533.40909090918</v>
      </c>
      <c r="AB1217" s="22">
        <f t="shared" si="365"/>
        <v>0</v>
      </c>
      <c r="AC1217" s="22">
        <f t="shared" si="366"/>
        <v>0</v>
      </c>
      <c r="AD1217" s="22">
        <f t="shared" si="367"/>
        <v>0</v>
      </c>
      <c r="AE1217" s="22">
        <f t="shared" si="368"/>
        <v>0</v>
      </c>
      <c r="AF1217" s="22">
        <f t="shared" si="369"/>
        <v>0</v>
      </c>
      <c r="AG1217" s="22">
        <f t="shared" si="370"/>
        <v>0</v>
      </c>
      <c r="AH1217" s="22">
        <f t="shared" si="371"/>
        <v>0</v>
      </c>
      <c r="AI1217" s="43" t="str">
        <f t="shared" si="372"/>
        <v>n/a</v>
      </c>
      <c r="AJ1217" s="2"/>
      <c r="AK1217" s="2"/>
      <c r="AL1217" s="127">
        <v>0</v>
      </c>
    </row>
    <row r="1218" spans="1:38">
      <c r="A1218" s="46"/>
      <c r="B1218" s="13" t="str">
        <f t="shared" si="357"/>
        <v>Jan</v>
      </c>
      <c r="C1218" s="182"/>
      <c r="D1218" s="182"/>
      <c r="E1218" s="182"/>
      <c r="F1218" s="182"/>
      <c r="G1218" s="182"/>
      <c r="H1218" s="182"/>
      <c r="I1218" s="12">
        <f>VLOOKUP($B1218,'Gas wholesale lookups'!$A$4:$L$15,'Inputs - Gas wholesale index'!I$2,FALSE)</f>
        <v>208526.18181818182</v>
      </c>
      <c r="J1218" s="12">
        <f>VLOOKUP($B1218,'Gas wholesale lookups'!$A$4:$L$15,'Inputs - Gas wholesale index'!J$2,FALSE)</f>
        <v>166168.27272727274</v>
      </c>
      <c r="K1218" s="12">
        <f>VLOOKUP($B1218,'Gas wholesale lookups'!$A$4:$L$15,'Inputs - Gas wholesale index'!K$2,FALSE)</f>
        <v>291847.5</v>
      </c>
      <c r="L1218" s="12">
        <f>VLOOKUP($B1218,'Gas wholesale lookups'!$A$4:$L$15,'Inputs - Gas wholesale index'!L$2,FALSE)</f>
        <v>332991.45454545453</v>
      </c>
      <c r="M1218" s="12">
        <f>VLOOKUP($B1218,'Gas wholesale lookups'!$A$4:$L$15,'Inputs - Gas wholesale index'!M$2,FALSE)</f>
        <v>208526.18181818182</v>
      </c>
      <c r="N1218" s="12">
        <f>VLOOKUP($B1218,'Gas wholesale lookups'!$A$4:$L$15,'Inputs - Gas wholesale index'!N$2,FALSE)</f>
        <v>166168.27272727274</v>
      </c>
      <c r="O1218" s="37">
        <f>VLOOKUP($B1218,'Gas wholesale lookups'!$A$4:$R$15,'Inputs - Gas wholesale index'!O$2,FALSE)</f>
        <v>1</v>
      </c>
      <c r="P1218" s="37">
        <f>VLOOKUP($B1218,'Gas wholesale lookups'!$A$4:$R$15,'Inputs - Gas wholesale index'!P$2,FALSE)</f>
        <v>1</v>
      </c>
      <c r="Q1218" s="37">
        <f>VLOOKUP($B1218,'Gas wholesale lookups'!$A$4:$R$15,'Inputs - Gas wholesale index'!Q$2,FALSE)</f>
        <v>1</v>
      </c>
      <c r="R1218" s="37">
        <f>VLOOKUP($B1218,'Gas wholesale lookups'!$A$4:$R$15,'Inputs - Gas wholesale index'!R$2,FALSE)</f>
        <v>1</v>
      </c>
      <c r="S1218" s="37">
        <f>VLOOKUP($B1218,'Gas wholesale lookups'!$A$4:$R$15,'Inputs - Gas wholesale index'!S$2,FALSE)</f>
        <v>0</v>
      </c>
      <c r="T1218" s="37">
        <f>VLOOKUP($B1218,'Gas wholesale lookups'!$A$4:$R$15,'Inputs - Gas wholesale index'!T$2,FALSE)</f>
        <v>0</v>
      </c>
      <c r="U1218" s="12">
        <f t="shared" si="358"/>
        <v>208526.18181818182</v>
      </c>
      <c r="V1218" s="12">
        <f t="shared" si="359"/>
        <v>166168.27272727274</v>
      </c>
      <c r="W1218" s="12">
        <f t="shared" si="360"/>
        <v>291847.5</v>
      </c>
      <c r="X1218" s="12">
        <f t="shared" si="361"/>
        <v>332991.45454545453</v>
      </c>
      <c r="Y1218" s="12">
        <f t="shared" si="362"/>
        <v>0</v>
      </c>
      <c r="Z1218" s="12">
        <f t="shared" si="363"/>
        <v>0</v>
      </c>
      <c r="AA1218" s="12">
        <f t="shared" si="364"/>
        <v>999533.40909090918</v>
      </c>
      <c r="AB1218" s="22">
        <f t="shared" si="365"/>
        <v>0</v>
      </c>
      <c r="AC1218" s="22">
        <f t="shared" si="366"/>
        <v>0</v>
      </c>
      <c r="AD1218" s="22">
        <f t="shared" si="367"/>
        <v>0</v>
      </c>
      <c r="AE1218" s="22">
        <f t="shared" si="368"/>
        <v>0</v>
      </c>
      <c r="AF1218" s="22">
        <f t="shared" si="369"/>
        <v>0</v>
      </c>
      <c r="AG1218" s="22">
        <f t="shared" si="370"/>
        <v>0</v>
      </c>
      <c r="AH1218" s="22">
        <f t="shared" si="371"/>
        <v>0</v>
      </c>
      <c r="AI1218" s="43" t="str">
        <f t="shared" si="372"/>
        <v>n/a</v>
      </c>
      <c r="AJ1218" s="2"/>
      <c r="AK1218" s="2"/>
      <c r="AL1218" s="127">
        <v>0</v>
      </c>
    </row>
    <row r="1219" spans="1:38">
      <c r="A1219" s="46"/>
      <c r="B1219" s="13" t="str">
        <f t="shared" si="357"/>
        <v>Jan</v>
      </c>
      <c r="C1219" s="182"/>
      <c r="D1219" s="182"/>
      <c r="E1219" s="182"/>
      <c r="F1219" s="182"/>
      <c r="G1219" s="182"/>
      <c r="H1219" s="182"/>
      <c r="I1219" s="12">
        <f>VLOOKUP($B1219,'Gas wholesale lookups'!$A$4:$L$15,'Inputs - Gas wholesale index'!I$2,FALSE)</f>
        <v>208526.18181818182</v>
      </c>
      <c r="J1219" s="12">
        <f>VLOOKUP($B1219,'Gas wholesale lookups'!$A$4:$L$15,'Inputs - Gas wholesale index'!J$2,FALSE)</f>
        <v>166168.27272727274</v>
      </c>
      <c r="K1219" s="12">
        <f>VLOOKUP($B1219,'Gas wholesale lookups'!$A$4:$L$15,'Inputs - Gas wholesale index'!K$2,FALSE)</f>
        <v>291847.5</v>
      </c>
      <c r="L1219" s="12">
        <f>VLOOKUP($B1219,'Gas wholesale lookups'!$A$4:$L$15,'Inputs - Gas wholesale index'!L$2,FALSE)</f>
        <v>332991.45454545453</v>
      </c>
      <c r="M1219" s="12">
        <f>VLOOKUP($B1219,'Gas wholesale lookups'!$A$4:$L$15,'Inputs - Gas wholesale index'!M$2,FALSE)</f>
        <v>208526.18181818182</v>
      </c>
      <c r="N1219" s="12">
        <f>VLOOKUP($B1219,'Gas wholesale lookups'!$A$4:$L$15,'Inputs - Gas wholesale index'!N$2,FALSE)</f>
        <v>166168.27272727274</v>
      </c>
      <c r="O1219" s="37">
        <f>VLOOKUP($B1219,'Gas wholesale lookups'!$A$4:$R$15,'Inputs - Gas wholesale index'!O$2,FALSE)</f>
        <v>1</v>
      </c>
      <c r="P1219" s="37">
        <f>VLOOKUP($B1219,'Gas wholesale lookups'!$A$4:$R$15,'Inputs - Gas wholesale index'!P$2,FALSE)</f>
        <v>1</v>
      </c>
      <c r="Q1219" s="37">
        <f>VLOOKUP($B1219,'Gas wholesale lookups'!$A$4:$R$15,'Inputs - Gas wholesale index'!Q$2,FALSE)</f>
        <v>1</v>
      </c>
      <c r="R1219" s="37">
        <f>VLOOKUP($B1219,'Gas wholesale lookups'!$A$4:$R$15,'Inputs - Gas wholesale index'!R$2,FALSE)</f>
        <v>1</v>
      </c>
      <c r="S1219" s="37">
        <f>VLOOKUP($B1219,'Gas wholesale lookups'!$A$4:$R$15,'Inputs - Gas wholesale index'!S$2,FALSE)</f>
        <v>0</v>
      </c>
      <c r="T1219" s="37">
        <f>VLOOKUP($B1219,'Gas wholesale lookups'!$A$4:$R$15,'Inputs - Gas wholesale index'!T$2,FALSE)</f>
        <v>0</v>
      </c>
      <c r="U1219" s="12">
        <f t="shared" si="358"/>
        <v>208526.18181818182</v>
      </c>
      <c r="V1219" s="12">
        <f t="shared" si="359"/>
        <v>166168.27272727274</v>
      </c>
      <c r="W1219" s="12">
        <f t="shared" si="360"/>
        <v>291847.5</v>
      </c>
      <c r="X1219" s="12">
        <f t="shared" si="361"/>
        <v>332991.45454545453</v>
      </c>
      <c r="Y1219" s="12">
        <f t="shared" si="362"/>
        <v>0</v>
      </c>
      <c r="Z1219" s="12">
        <f t="shared" si="363"/>
        <v>0</v>
      </c>
      <c r="AA1219" s="12">
        <f t="shared" si="364"/>
        <v>999533.40909090918</v>
      </c>
      <c r="AB1219" s="22">
        <f t="shared" si="365"/>
        <v>0</v>
      </c>
      <c r="AC1219" s="22">
        <f t="shared" si="366"/>
        <v>0</v>
      </c>
      <c r="AD1219" s="22">
        <f t="shared" si="367"/>
        <v>0</v>
      </c>
      <c r="AE1219" s="22">
        <f t="shared" si="368"/>
        <v>0</v>
      </c>
      <c r="AF1219" s="22">
        <f t="shared" si="369"/>
        <v>0</v>
      </c>
      <c r="AG1219" s="22">
        <f t="shared" si="370"/>
        <v>0</v>
      </c>
      <c r="AH1219" s="22">
        <f t="shared" si="371"/>
        <v>0</v>
      </c>
      <c r="AI1219" s="43" t="str">
        <f t="shared" si="372"/>
        <v>n/a</v>
      </c>
      <c r="AJ1219" s="2"/>
      <c r="AK1219" s="2"/>
      <c r="AL1219" s="127">
        <v>0</v>
      </c>
    </row>
    <row r="1220" spans="1:38">
      <c r="A1220" s="46"/>
      <c r="B1220" s="13" t="str">
        <f t="shared" si="357"/>
        <v>Jan</v>
      </c>
      <c r="C1220" s="182"/>
      <c r="D1220" s="182"/>
      <c r="E1220" s="182"/>
      <c r="F1220" s="182"/>
      <c r="G1220" s="182"/>
      <c r="H1220" s="182"/>
      <c r="I1220" s="12">
        <f>VLOOKUP($B1220,'Gas wholesale lookups'!$A$4:$L$15,'Inputs - Gas wholesale index'!I$2,FALSE)</f>
        <v>208526.18181818182</v>
      </c>
      <c r="J1220" s="12">
        <f>VLOOKUP($B1220,'Gas wholesale lookups'!$A$4:$L$15,'Inputs - Gas wholesale index'!J$2,FALSE)</f>
        <v>166168.27272727274</v>
      </c>
      <c r="K1220" s="12">
        <f>VLOOKUP($B1220,'Gas wholesale lookups'!$A$4:$L$15,'Inputs - Gas wholesale index'!K$2,FALSE)</f>
        <v>291847.5</v>
      </c>
      <c r="L1220" s="12">
        <f>VLOOKUP($B1220,'Gas wholesale lookups'!$A$4:$L$15,'Inputs - Gas wholesale index'!L$2,FALSE)</f>
        <v>332991.45454545453</v>
      </c>
      <c r="M1220" s="12">
        <f>VLOOKUP($B1220,'Gas wholesale lookups'!$A$4:$L$15,'Inputs - Gas wholesale index'!M$2,FALSE)</f>
        <v>208526.18181818182</v>
      </c>
      <c r="N1220" s="12">
        <f>VLOOKUP($B1220,'Gas wholesale lookups'!$A$4:$L$15,'Inputs - Gas wholesale index'!N$2,FALSE)</f>
        <v>166168.27272727274</v>
      </c>
      <c r="O1220" s="37">
        <f>VLOOKUP($B1220,'Gas wholesale lookups'!$A$4:$R$15,'Inputs - Gas wholesale index'!O$2,FALSE)</f>
        <v>1</v>
      </c>
      <c r="P1220" s="37">
        <f>VLOOKUP($B1220,'Gas wholesale lookups'!$A$4:$R$15,'Inputs - Gas wholesale index'!P$2,FALSE)</f>
        <v>1</v>
      </c>
      <c r="Q1220" s="37">
        <f>VLOOKUP($B1220,'Gas wholesale lookups'!$A$4:$R$15,'Inputs - Gas wholesale index'!Q$2,FALSE)</f>
        <v>1</v>
      </c>
      <c r="R1220" s="37">
        <f>VLOOKUP($B1220,'Gas wholesale lookups'!$A$4:$R$15,'Inputs - Gas wholesale index'!R$2,FALSE)</f>
        <v>1</v>
      </c>
      <c r="S1220" s="37">
        <f>VLOOKUP($B1220,'Gas wholesale lookups'!$A$4:$R$15,'Inputs - Gas wholesale index'!S$2,FALSE)</f>
        <v>0</v>
      </c>
      <c r="T1220" s="37">
        <f>VLOOKUP($B1220,'Gas wholesale lookups'!$A$4:$R$15,'Inputs - Gas wholesale index'!T$2,FALSE)</f>
        <v>0</v>
      </c>
      <c r="U1220" s="12">
        <f t="shared" si="358"/>
        <v>208526.18181818182</v>
      </c>
      <c r="V1220" s="12">
        <f t="shared" si="359"/>
        <v>166168.27272727274</v>
      </c>
      <c r="W1220" s="12">
        <f t="shared" si="360"/>
        <v>291847.5</v>
      </c>
      <c r="X1220" s="12">
        <f t="shared" si="361"/>
        <v>332991.45454545453</v>
      </c>
      <c r="Y1220" s="12">
        <f t="shared" si="362"/>
        <v>0</v>
      </c>
      <c r="Z1220" s="12">
        <f t="shared" si="363"/>
        <v>0</v>
      </c>
      <c r="AA1220" s="12">
        <f t="shared" si="364"/>
        <v>999533.40909090918</v>
      </c>
      <c r="AB1220" s="22">
        <f t="shared" si="365"/>
        <v>0</v>
      </c>
      <c r="AC1220" s="22">
        <f t="shared" si="366"/>
        <v>0</v>
      </c>
      <c r="AD1220" s="22">
        <f t="shared" si="367"/>
        <v>0</v>
      </c>
      <c r="AE1220" s="22">
        <f t="shared" si="368"/>
        <v>0</v>
      </c>
      <c r="AF1220" s="22">
        <f t="shared" si="369"/>
        <v>0</v>
      </c>
      <c r="AG1220" s="22">
        <f t="shared" si="370"/>
        <v>0</v>
      </c>
      <c r="AH1220" s="22">
        <f t="shared" si="371"/>
        <v>0</v>
      </c>
      <c r="AI1220" s="43" t="str">
        <f t="shared" si="372"/>
        <v>n/a</v>
      </c>
      <c r="AJ1220" s="2"/>
      <c r="AK1220" s="2"/>
      <c r="AL1220" s="127">
        <v>0</v>
      </c>
    </row>
    <row r="1221" spans="1:38">
      <c r="A1221" s="46"/>
      <c r="B1221" s="13" t="str">
        <f t="shared" si="357"/>
        <v>Jan</v>
      </c>
      <c r="C1221" s="182"/>
      <c r="D1221" s="182"/>
      <c r="E1221" s="182"/>
      <c r="F1221" s="182"/>
      <c r="G1221" s="182"/>
      <c r="H1221" s="182"/>
      <c r="I1221" s="12">
        <f>VLOOKUP($B1221,'Gas wholesale lookups'!$A$4:$L$15,'Inputs - Gas wholesale index'!I$2,FALSE)</f>
        <v>208526.18181818182</v>
      </c>
      <c r="J1221" s="12">
        <f>VLOOKUP($B1221,'Gas wholesale lookups'!$A$4:$L$15,'Inputs - Gas wholesale index'!J$2,FALSE)</f>
        <v>166168.27272727274</v>
      </c>
      <c r="K1221" s="12">
        <f>VLOOKUP($B1221,'Gas wholesale lookups'!$A$4:$L$15,'Inputs - Gas wholesale index'!K$2,FALSE)</f>
        <v>291847.5</v>
      </c>
      <c r="L1221" s="12">
        <f>VLOOKUP($B1221,'Gas wholesale lookups'!$A$4:$L$15,'Inputs - Gas wholesale index'!L$2,FALSE)</f>
        <v>332991.45454545453</v>
      </c>
      <c r="M1221" s="12">
        <f>VLOOKUP($B1221,'Gas wholesale lookups'!$A$4:$L$15,'Inputs - Gas wholesale index'!M$2,FALSE)</f>
        <v>208526.18181818182</v>
      </c>
      <c r="N1221" s="12">
        <f>VLOOKUP($B1221,'Gas wholesale lookups'!$A$4:$L$15,'Inputs - Gas wholesale index'!N$2,FALSE)</f>
        <v>166168.27272727274</v>
      </c>
      <c r="O1221" s="37">
        <f>VLOOKUP($B1221,'Gas wholesale lookups'!$A$4:$R$15,'Inputs - Gas wholesale index'!O$2,FALSE)</f>
        <v>1</v>
      </c>
      <c r="P1221" s="37">
        <f>VLOOKUP($B1221,'Gas wholesale lookups'!$A$4:$R$15,'Inputs - Gas wholesale index'!P$2,FALSE)</f>
        <v>1</v>
      </c>
      <c r="Q1221" s="37">
        <f>VLOOKUP($B1221,'Gas wholesale lookups'!$A$4:$R$15,'Inputs - Gas wholesale index'!Q$2,FALSE)</f>
        <v>1</v>
      </c>
      <c r="R1221" s="37">
        <f>VLOOKUP($B1221,'Gas wholesale lookups'!$A$4:$R$15,'Inputs - Gas wholesale index'!R$2,FALSE)</f>
        <v>1</v>
      </c>
      <c r="S1221" s="37">
        <f>VLOOKUP($B1221,'Gas wholesale lookups'!$A$4:$R$15,'Inputs - Gas wholesale index'!S$2,FALSE)</f>
        <v>0</v>
      </c>
      <c r="T1221" s="37">
        <f>VLOOKUP($B1221,'Gas wholesale lookups'!$A$4:$R$15,'Inputs - Gas wholesale index'!T$2,FALSE)</f>
        <v>0</v>
      </c>
      <c r="U1221" s="12">
        <f t="shared" si="358"/>
        <v>208526.18181818182</v>
      </c>
      <c r="V1221" s="12">
        <f t="shared" si="359"/>
        <v>166168.27272727274</v>
      </c>
      <c r="W1221" s="12">
        <f t="shared" si="360"/>
        <v>291847.5</v>
      </c>
      <c r="X1221" s="12">
        <f t="shared" si="361"/>
        <v>332991.45454545453</v>
      </c>
      <c r="Y1221" s="12">
        <f t="shared" si="362"/>
        <v>0</v>
      </c>
      <c r="Z1221" s="12">
        <f t="shared" si="363"/>
        <v>0</v>
      </c>
      <c r="AA1221" s="12">
        <f t="shared" si="364"/>
        <v>999533.40909090918</v>
      </c>
      <c r="AB1221" s="22">
        <f t="shared" si="365"/>
        <v>0</v>
      </c>
      <c r="AC1221" s="22">
        <f t="shared" si="366"/>
        <v>0</v>
      </c>
      <c r="AD1221" s="22">
        <f t="shared" si="367"/>
        <v>0</v>
      </c>
      <c r="AE1221" s="22">
        <f t="shared" si="368"/>
        <v>0</v>
      </c>
      <c r="AF1221" s="22">
        <f t="shared" si="369"/>
        <v>0</v>
      </c>
      <c r="AG1221" s="22">
        <f t="shared" si="370"/>
        <v>0</v>
      </c>
      <c r="AH1221" s="22">
        <f t="shared" si="371"/>
        <v>0</v>
      </c>
      <c r="AI1221" s="43" t="str">
        <f t="shared" si="372"/>
        <v>n/a</v>
      </c>
      <c r="AJ1221" s="2"/>
      <c r="AK1221" s="2"/>
      <c r="AL1221" s="127">
        <v>0</v>
      </c>
    </row>
    <row r="1222" spans="1:38">
      <c r="A1222" s="46"/>
      <c r="B1222" s="13" t="str">
        <f t="shared" si="357"/>
        <v>Jan</v>
      </c>
      <c r="C1222" s="182"/>
      <c r="D1222" s="182"/>
      <c r="E1222" s="182"/>
      <c r="F1222" s="182"/>
      <c r="G1222" s="182"/>
      <c r="H1222" s="182"/>
      <c r="I1222" s="12">
        <f>VLOOKUP($B1222,'Gas wholesale lookups'!$A$4:$L$15,'Inputs - Gas wholesale index'!I$2,FALSE)</f>
        <v>208526.18181818182</v>
      </c>
      <c r="J1222" s="12">
        <f>VLOOKUP($B1222,'Gas wholesale lookups'!$A$4:$L$15,'Inputs - Gas wholesale index'!J$2,FALSE)</f>
        <v>166168.27272727274</v>
      </c>
      <c r="K1222" s="12">
        <f>VLOOKUP($B1222,'Gas wholesale lookups'!$A$4:$L$15,'Inputs - Gas wholesale index'!K$2,FALSE)</f>
        <v>291847.5</v>
      </c>
      <c r="L1222" s="12">
        <f>VLOOKUP($B1222,'Gas wholesale lookups'!$A$4:$L$15,'Inputs - Gas wholesale index'!L$2,FALSE)</f>
        <v>332991.45454545453</v>
      </c>
      <c r="M1222" s="12">
        <f>VLOOKUP($B1222,'Gas wholesale lookups'!$A$4:$L$15,'Inputs - Gas wholesale index'!M$2,FALSE)</f>
        <v>208526.18181818182</v>
      </c>
      <c r="N1222" s="12">
        <f>VLOOKUP($B1222,'Gas wholesale lookups'!$A$4:$L$15,'Inputs - Gas wholesale index'!N$2,FALSE)</f>
        <v>166168.27272727274</v>
      </c>
      <c r="O1222" s="37">
        <f>VLOOKUP($B1222,'Gas wholesale lookups'!$A$4:$R$15,'Inputs - Gas wholesale index'!O$2,FALSE)</f>
        <v>1</v>
      </c>
      <c r="P1222" s="37">
        <f>VLOOKUP($B1222,'Gas wholesale lookups'!$A$4:$R$15,'Inputs - Gas wholesale index'!P$2,FALSE)</f>
        <v>1</v>
      </c>
      <c r="Q1222" s="37">
        <f>VLOOKUP($B1222,'Gas wholesale lookups'!$A$4:$R$15,'Inputs - Gas wholesale index'!Q$2,FALSE)</f>
        <v>1</v>
      </c>
      <c r="R1222" s="37">
        <f>VLOOKUP($B1222,'Gas wholesale lookups'!$A$4:$R$15,'Inputs - Gas wholesale index'!R$2,FALSE)</f>
        <v>1</v>
      </c>
      <c r="S1222" s="37">
        <f>VLOOKUP($B1222,'Gas wholesale lookups'!$A$4:$R$15,'Inputs - Gas wholesale index'!S$2,FALSE)</f>
        <v>0</v>
      </c>
      <c r="T1222" s="37">
        <f>VLOOKUP($B1222,'Gas wholesale lookups'!$A$4:$R$15,'Inputs - Gas wholesale index'!T$2,FALSE)</f>
        <v>0</v>
      </c>
      <c r="U1222" s="12">
        <f t="shared" si="358"/>
        <v>208526.18181818182</v>
      </c>
      <c r="V1222" s="12">
        <f t="shared" si="359"/>
        <v>166168.27272727274</v>
      </c>
      <c r="W1222" s="12">
        <f t="shared" si="360"/>
        <v>291847.5</v>
      </c>
      <c r="X1222" s="12">
        <f t="shared" si="361"/>
        <v>332991.45454545453</v>
      </c>
      <c r="Y1222" s="12">
        <f t="shared" si="362"/>
        <v>0</v>
      </c>
      <c r="Z1222" s="12">
        <f t="shared" si="363"/>
        <v>0</v>
      </c>
      <c r="AA1222" s="12">
        <f t="shared" si="364"/>
        <v>999533.40909090918</v>
      </c>
      <c r="AB1222" s="22">
        <f t="shared" si="365"/>
        <v>0</v>
      </c>
      <c r="AC1222" s="22">
        <f t="shared" si="366"/>
        <v>0</v>
      </c>
      <c r="AD1222" s="22">
        <f t="shared" si="367"/>
        <v>0</v>
      </c>
      <c r="AE1222" s="22">
        <f t="shared" si="368"/>
        <v>0</v>
      </c>
      <c r="AF1222" s="22">
        <f t="shared" si="369"/>
        <v>0</v>
      </c>
      <c r="AG1222" s="22">
        <f t="shared" si="370"/>
        <v>0</v>
      </c>
      <c r="AH1222" s="22">
        <f t="shared" si="371"/>
        <v>0</v>
      </c>
      <c r="AI1222" s="43" t="str">
        <f t="shared" si="372"/>
        <v>n/a</v>
      </c>
      <c r="AJ1222" s="2"/>
      <c r="AK1222" s="2"/>
      <c r="AL1222" s="127">
        <v>0</v>
      </c>
    </row>
    <row r="1223" spans="1:38">
      <c r="A1223" s="46"/>
      <c r="B1223" s="13" t="str">
        <f t="shared" si="357"/>
        <v>Jan</v>
      </c>
      <c r="C1223" s="182"/>
      <c r="D1223" s="182"/>
      <c r="E1223" s="182"/>
      <c r="F1223" s="182"/>
      <c r="G1223" s="182"/>
      <c r="H1223" s="182"/>
      <c r="I1223" s="12">
        <f>VLOOKUP($B1223,'Gas wholesale lookups'!$A$4:$L$15,'Inputs - Gas wholesale index'!I$2,FALSE)</f>
        <v>208526.18181818182</v>
      </c>
      <c r="J1223" s="12">
        <f>VLOOKUP($B1223,'Gas wholesale lookups'!$A$4:$L$15,'Inputs - Gas wholesale index'!J$2,FALSE)</f>
        <v>166168.27272727274</v>
      </c>
      <c r="K1223" s="12">
        <f>VLOOKUP($B1223,'Gas wholesale lookups'!$A$4:$L$15,'Inputs - Gas wholesale index'!K$2,FALSE)</f>
        <v>291847.5</v>
      </c>
      <c r="L1223" s="12">
        <f>VLOOKUP($B1223,'Gas wholesale lookups'!$A$4:$L$15,'Inputs - Gas wholesale index'!L$2,FALSE)</f>
        <v>332991.45454545453</v>
      </c>
      <c r="M1223" s="12">
        <f>VLOOKUP($B1223,'Gas wholesale lookups'!$A$4:$L$15,'Inputs - Gas wholesale index'!M$2,FALSE)</f>
        <v>208526.18181818182</v>
      </c>
      <c r="N1223" s="12">
        <f>VLOOKUP($B1223,'Gas wholesale lookups'!$A$4:$L$15,'Inputs - Gas wholesale index'!N$2,FALSE)</f>
        <v>166168.27272727274</v>
      </c>
      <c r="O1223" s="37">
        <f>VLOOKUP($B1223,'Gas wholesale lookups'!$A$4:$R$15,'Inputs - Gas wholesale index'!O$2,FALSE)</f>
        <v>1</v>
      </c>
      <c r="P1223" s="37">
        <f>VLOOKUP($B1223,'Gas wholesale lookups'!$A$4:$R$15,'Inputs - Gas wholesale index'!P$2,FALSE)</f>
        <v>1</v>
      </c>
      <c r="Q1223" s="37">
        <f>VLOOKUP($B1223,'Gas wholesale lookups'!$A$4:$R$15,'Inputs - Gas wholesale index'!Q$2,FALSE)</f>
        <v>1</v>
      </c>
      <c r="R1223" s="37">
        <f>VLOOKUP($B1223,'Gas wholesale lookups'!$A$4:$R$15,'Inputs - Gas wholesale index'!R$2,FALSE)</f>
        <v>1</v>
      </c>
      <c r="S1223" s="37">
        <f>VLOOKUP($B1223,'Gas wholesale lookups'!$A$4:$R$15,'Inputs - Gas wholesale index'!S$2,FALSE)</f>
        <v>0</v>
      </c>
      <c r="T1223" s="37">
        <f>VLOOKUP($B1223,'Gas wholesale lookups'!$A$4:$R$15,'Inputs - Gas wholesale index'!T$2,FALSE)</f>
        <v>0</v>
      </c>
      <c r="U1223" s="12">
        <f t="shared" si="358"/>
        <v>208526.18181818182</v>
      </c>
      <c r="V1223" s="12">
        <f t="shared" si="359"/>
        <v>166168.27272727274</v>
      </c>
      <c r="W1223" s="12">
        <f t="shared" si="360"/>
        <v>291847.5</v>
      </c>
      <c r="X1223" s="12">
        <f t="shared" si="361"/>
        <v>332991.45454545453</v>
      </c>
      <c r="Y1223" s="12">
        <f t="shared" si="362"/>
        <v>0</v>
      </c>
      <c r="Z1223" s="12">
        <f t="shared" si="363"/>
        <v>0</v>
      </c>
      <c r="AA1223" s="12">
        <f t="shared" si="364"/>
        <v>999533.40909090918</v>
      </c>
      <c r="AB1223" s="22">
        <f t="shared" si="365"/>
        <v>0</v>
      </c>
      <c r="AC1223" s="22">
        <f t="shared" si="366"/>
        <v>0</v>
      </c>
      <c r="AD1223" s="22">
        <f t="shared" si="367"/>
        <v>0</v>
      </c>
      <c r="AE1223" s="22">
        <f t="shared" si="368"/>
        <v>0</v>
      </c>
      <c r="AF1223" s="22">
        <f t="shared" si="369"/>
        <v>0</v>
      </c>
      <c r="AG1223" s="22">
        <f t="shared" si="370"/>
        <v>0</v>
      </c>
      <c r="AH1223" s="22">
        <f t="shared" si="371"/>
        <v>0</v>
      </c>
      <c r="AI1223" s="43" t="str">
        <f t="shared" si="372"/>
        <v>n/a</v>
      </c>
      <c r="AJ1223" s="2"/>
      <c r="AK1223" s="2"/>
      <c r="AL1223" s="127">
        <v>0</v>
      </c>
    </row>
    <row r="1224" spans="1:38">
      <c r="A1224" s="46"/>
      <c r="B1224" s="13" t="str">
        <f t="shared" si="357"/>
        <v>Jan</v>
      </c>
      <c r="C1224" s="182"/>
      <c r="D1224" s="182"/>
      <c r="E1224" s="182"/>
      <c r="F1224" s="182"/>
      <c r="G1224" s="182"/>
      <c r="H1224" s="182"/>
      <c r="I1224" s="12">
        <f>VLOOKUP($B1224,'Gas wholesale lookups'!$A$4:$L$15,'Inputs - Gas wholesale index'!I$2,FALSE)</f>
        <v>208526.18181818182</v>
      </c>
      <c r="J1224" s="12">
        <f>VLOOKUP($B1224,'Gas wholesale lookups'!$A$4:$L$15,'Inputs - Gas wholesale index'!J$2,FALSE)</f>
        <v>166168.27272727274</v>
      </c>
      <c r="K1224" s="12">
        <f>VLOOKUP($B1224,'Gas wholesale lookups'!$A$4:$L$15,'Inputs - Gas wholesale index'!K$2,FALSE)</f>
        <v>291847.5</v>
      </c>
      <c r="L1224" s="12">
        <f>VLOOKUP($B1224,'Gas wholesale lookups'!$A$4:$L$15,'Inputs - Gas wholesale index'!L$2,FALSE)</f>
        <v>332991.45454545453</v>
      </c>
      <c r="M1224" s="12">
        <f>VLOOKUP($B1224,'Gas wholesale lookups'!$A$4:$L$15,'Inputs - Gas wholesale index'!M$2,FALSE)</f>
        <v>208526.18181818182</v>
      </c>
      <c r="N1224" s="12">
        <f>VLOOKUP($B1224,'Gas wholesale lookups'!$A$4:$L$15,'Inputs - Gas wholesale index'!N$2,FALSE)</f>
        <v>166168.27272727274</v>
      </c>
      <c r="O1224" s="37">
        <f>VLOOKUP($B1224,'Gas wholesale lookups'!$A$4:$R$15,'Inputs - Gas wholesale index'!O$2,FALSE)</f>
        <v>1</v>
      </c>
      <c r="P1224" s="37">
        <f>VLOOKUP($B1224,'Gas wholesale lookups'!$A$4:$R$15,'Inputs - Gas wholesale index'!P$2,FALSE)</f>
        <v>1</v>
      </c>
      <c r="Q1224" s="37">
        <f>VLOOKUP($B1224,'Gas wholesale lookups'!$A$4:$R$15,'Inputs - Gas wholesale index'!Q$2,FALSE)</f>
        <v>1</v>
      </c>
      <c r="R1224" s="37">
        <f>VLOOKUP($B1224,'Gas wholesale lookups'!$A$4:$R$15,'Inputs - Gas wholesale index'!R$2,FALSE)</f>
        <v>1</v>
      </c>
      <c r="S1224" s="37">
        <f>VLOOKUP($B1224,'Gas wholesale lookups'!$A$4:$R$15,'Inputs - Gas wholesale index'!S$2,FALSE)</f>
        <v>0</v>
      </c>
      <c r="T1224" s="37">
        <f>VLOOKUP($B1224,'Gas wholesale lookups'!$A$4:$R$15,'Inputs - Gas wholesale index'!T$2,FALSE)</f>
        <v>0</v>
      </c>
      <c r="U1224" s="12">
        <f t="shared" si="358"/>
        <v>208526.18181818182</v>
      </c>
      <c r="V1224" s="12">
        <f t="shared" si="359"/>
        <v>166168.27272727274</v>
      </c>
      <c r="W1224" s="12">
        <f t="shared" si="360"/>
        <v>291847.5</v>
      </c>
      <c r="X1224" s="12">
        <f t="shared" si="361"/>
        <v>332991.45454545453</v>
      </c>
      <c r="Y1224" s="12">
        <f t="shared" si="362"/>
        <v>0</v>
      </c>
      <c r="Z1224" s="12">
        <f t="shared" si="363"/>
        <v>0</v>
      </c>
      <c r="AA1224" s="12">
        <f t="shared" si="364"/>
        <v>999533.40909090918</v>
      </c>
      <c r="AB1224" s="22">
        <f t="shared" si="365"/>
        <v>0</v>
      </c>
      <c r="AC1224" s="22">
        <f t="shared" si="366"/>
        <v>0</v>
      </c>
      <c r="AD1224" s="22">
        <f t="shared" si="367"/>
        <v>0</v>
      </c>
      <c r="AE1224" s="22">
        <f t="shared" si="368"/>
        <v>0</v>
      </c>
      <c r="AF1224" s="22">
        <f t="shared" si="369"/>
        <v>0</v>
      </c>
      <c r="AG1224" s="22">
        <f t="shared" si="370"/>
        <v>0</v>
      </c>
      <c r="AH1224" s="22">
        <f t="shared" si="371"/>
        <v>0</v>
      </c>
      <c r="AI1224" s="43" t="str">
        <f t="shared" si="372"/>
        <v>n/a</v>
      </c>
      <c r="AJ1224" s="2"/>
      <c r="AK1224" s="2"/>
      <c r="AL1224" s="127">
        <v>0</v>
      </c>
    </row>
    <row r="1225" spans="1:38">
      <c r="A1225" s="46"/>
      <c r="B1225" s="13" t="str">
        <f t="shared" si="357"/>
        <v>Jan</v>
      </c>
      <c r="C1225" s="182"/>
      <c r="D1225" s="182"/>
      <c r="E1225" s="182"/>
      <c r="F1225" s="182"/>
      <c r="G1225" s="182"/>
      <c r="H1225" s="182"/>
      <c r="I1225" s="12">
        <f>VLOOKUP($B1225,'Gas wholesale lookups'!$A$4:$L$15,'Inputs - Gas wholesale index'!I$2,FALSE)</f>
        <v>208526.18181818182</v>
      </c>
      <c r="J1225" s="12">
        <f>VLOOKUP($B1225,'Gas wholesale lookups'!$A$4:$L$15,'Inputs - Gas wholesale index'!J$2,FALSE)</f>
        <v>166168.27272727274</v>
      </c>
      <c r="K1225" s="12">
        <f>VLOOKUP($B1225,'Gas wholesale lookups'!$A$4:$L$15,'Inputs - Gas wholesale index'!K$2,FALSE)</f>
        <v>291847.5</v>
      </c>
      <c r="L1225" s="12">
        <f>VLOOKUP($B1225,'Gas wholesale lookups'!$A$4:$L$15,'Inputs - Gas wholesale index'!L$2,FALSE)</f>
        <v>332991.45454545453</v>
      </c>
      <c r="M1225" s="12">
        <f>VLOOKUP($B1225,'Gas wholesale lookups'!$A$4:$L$15,'Inputs - Gas wholesale index'!M$2,FALSE)</f>
        <v>208526.18181818182</v>
      </c>
      <c r="N1225" s="12">
        <f>VLOOKUP($B1225,'Gas wholesale lookups'!$A$4:$L$15,'Inputs - Gas wholesale index'!N$2,FALSE)</f>
        <v>166168.27272727274</v>
      </c>
      <c r="O1225" s="37">
        <f>VLOOKUP($B1225,'Gas wholesale lookups'!$A$4:$R$15,'Inputs - Gas wholesale index'!O$2,FALSE)</f>
        <v>1</v>
      </c>
      <c r="P1225" s="37">
        <f>VLOOKUP($B1225,'Gas wholesale lookups'!$A$4:$R$15,'Inputs - Gas wholesale index'!P$2,FALSE)</f>
        <v>1</v>
      </c>
      <c r="Q1225" s="37">
        <f>VLOOKUP($B1225,'Gas wholesale lookups'!$A$4:$R$15,'Inputs - Gas wholesale index'!Q$2,FALSE)</f>
        <v>1</v>
      </c>
      <c r="R1225" s="37">
        <f>VLOOKUP($B1225,'Gas wholesale lookups'!$A$4:$R$15,'Inputs - Gas wholesale index'!R$2,FALSE)</f>
        <v>1</v>
      </c>
      <c r="S1225" s="37">
        <f>VLOOKUP($B1225,'Gas wholesale lookups'!$A$4:$R$15,'Inputs - Gas wholesale index'!S$2,FALSE)</f>
        <v>0</v>
      </c>
      <c r="T1225" s="37">
        <f>VLOOKUP($B1225,'Gas wholesale lookups'!$A$4:$R$15,'Inputs - Gas wholesale index'!T$2,FALSE)</f>
        <v>0</v>
      </c>
      <c r="U1225" s="12">
        <f t="shared" si="358"/>
        <v>208526.18181818182</v>
      </c>
      <c r="V1225" s="12">
        <f t="shared" si="359"/>
        <v>166168.27272727274</v>
      </c>
      <c r="W1225" s="12">
        <f t="shared" si="360"/>
        <v>291847.5</v>
      </c>
      <c r="X1225" s="12">
        <f t="shared" si="361"/>
        <v>332991.45454545453</v>
      </c>
      <c r="Y1225" s="12">
        <f t="shared" si="362"/>
        <v>0</v>
      </c>
      <c r="Z1225" s="12">
        <f t="shared" si="363"/>
        <v>0</v>
      </c>
      <c r="AA1225" s="12">
        <f t="shared" si="364"/>
        <v>999533.40909090918</v>
      </c>
      <c r="AB1225" s="22">
        <f t="shared" si="365"/>
        <v>0</v>
      </c>
      <c r="AC1225" s="22">
        <f t="shared" si="366"/>
        <v>0</v>
      </c>
      <c r="AD1225" s="22">
        <f t="shared" si="367"/>
        <v>0</v>
      </c>
      <c r="AE1225" s="22">
        <f t="shared" si="368"/>
        <v>0</v>
      </c>
      <c r="AF1225" s="22">
        <f t="shared" si="369"/>
        <v>0</v>
      </c>
      <c r="AG1225" s="22">
        <f t="shared" si="370"/>
        <v>0</v>
      </c>
      <c r="AH1225" s="22">
        <f t="shared" si="371"/>
        <v>0</v>
      </c>
      <c r="AI1225" s="43" t="str">
        <f t="shared" si="372"/>
        <v>n/a</v>
      </c>
      <c r="AJ1225" s="2"/>
      <c r="AK1225" s="2"/>
      <c r="AL1225" s="127">
        <v>0</v>
      </c>
    </row>
    <row r="1226" spans="1:38">
      <c r="A1226" s="46"/>
      <c r="B1226" s="13" t="str">
        <f t="shared" si="357"/>
        <v>Jan</v>
      </c>
      <c r="C1226" s="182"/>
      <c r="D1226" s="182"/>
      <c r="E1226" s="182"/>
      <c r="F1226" s="182"/>
      <c r="G1226" s="182"/>
      <c r="H1226" s="182"/>
      <c r="I1226" s="12">
        <f>VLOOKUP($B1226,'Gas wholesale lookups'!$A$4:$L$15,'Inputs - Gas wholesale index'!I$2,FALSE)</f>
        <v>208526.18181818182</v>
      </c>
      <c r="J1226" s="12">
        <f>VLOOKUP($B1226,'Gas wholesale lookups'!$A$4:$L$15,'Inputs - Gas wholesale index'!J$2,FALSE)</f>
        <v>166168.27272727274</v>
      </c>
      <c r="K1226" s="12">
        <f>VLOOKUP($B1226,'Gas wholesale lookups'!$A$4:$L$15,'Inputs - Gas wholesale index'!K$2,FALSE)</f>
        <v>291847.5</v>
      </c>
      <c r="L1226" s="12">
        <f>VLOOKUP($B1226,'Gas wholesale lookups'!$A$4:$L$15,'Inputs - Gas wholesale index'!L$2,FALSE)</f>
        <v>332991.45454545453</v>
      </c>
      <c r="M1226" s="12">
        <f>VLOOKUP($B1226,'Gas wholesale lookups'!$A$4:$L$15,'Inputs - Gas wholesale index'!M$2,FALSE)</f>
        <v>208526.18181818182</v>
      </c>
      <c r="N1226" s="12">
        <f>VLOOKUP($B1226,'Gas wholesale lookups'!$A$4:$L$15,'Inputs - Gas wholesale index'!N$2,FALSE)</f>
        <v>166168.27272727274</v>
      </c>
      <c r="O1226" s="37">
        <f>VLOOKUP($B1226,'Gas wholesale lookups'!$A$4:$R$15,'Inputs - Gas wholesale index'!O$2,FALSE)</f>
        <v>1</v>
      </c>
      <c r="P1226" s="37">
        <f>VLOOKUP($B1226,'Gas wholesale lookups'!$A$4:$R$15,'Inputs - Gas wholesale index'!P$2,FALSE)</f>
        <v>1</v>
      </c>
      <c r="Q1226" s="37">
        <f>VLOOKUP($B1226,'Gas wholesale lookups'!$A$4:$R$15,'Inputs - Gas wholesale index'!Q$2,FALSE)</f>
        <v>1</v>
      </c>
      <c r="R1226" s="37">
        <f>VLOOKUP($B1226,'Gas wholesale lookups'!$A$4:$R$15,'Inputs - Gas wholesale index'!R$2,FALSE)</f>
        <v>1</v>
      </c>
      <c r="S1226" s="37">
        <f>VLOOKUP($B1226,'Gas wholesale lookups'!$A$4:$R$15,'Inputs - Gas wholesale index'!S$2,FALSE)</f>
        <v>0</v>
      </c>
      <c r="T1226" s="37">
        <f>VLOOKUP($B1226,'Gas wholesale lookups'!$A$4:$R$15,'Inputs - Gas wholesale index'!T$2,FALSE)</f>
        <v>0</v>
      </c>
      <c r="U1226" s="12">
        <f t="shared" si="358"/>
        <v>208526.18181818182</v>
      </c>
      <c r="V1226" s="12">
        <f t="shared" si="359"/>
        <v>166168.27272727274</v>
      </c>
      <c r="W1226" s="12">
        <f t="shared" si="360"/>
        <v>291847.5</v>
      </c>
      <c r="X1226" s="12">
        <f t="shared" si="361"/>
        <v>332991.45454545453</v>
      </c>
      <c r="Y1226" s="12">
        <f t="shared" si="362"/>
        <v>0</v>
      </c>
      <c r="Z1226" s="12">
        <f t="shared" si="363"/>
        <v>0</v>
      </c>
      <c r="AA1226" s="12">
        <f t="shared" si="364"/>
        <v>999533.40909090918</v>
      </c>
      <c r="AB1226" s="22">
        <f t="shared" si="365"/>
        <v>0</v>
      </c>
      <c r="AC1226" s="22">
        <f t="shared" si="366"/>
        <v>0</v>
      </c>
      <c r="AD1226" s="22">
        <f t="shared" si="367"/>
        <v>0</v>
      </c>
      <c r="AE1226" s="22">
        <f t="shared" si="368"/>
        <v>0</v>
      </c>
      <c r="AF1226" s="22">
        <f t="shared" si="369"/>
        <v>0</v>
      </c>
      <c r="AG1226" s="22">
        <f t="shared" si="370"/>
        <v>0</v>
      </c>
      <c r="AH1226" s="22">
        <f t="shared" si="371"/>
        <v>0</v>
      </c>
      <c r="AI1226" s="43" t="str">
        <f t="shared" si="372"/>
        <v>n/a</v>
      </c>
      <c r="AJ1226" s="2"/>
      <c r="AK1226" s="2"/>
      <c r="AL1226" s="127">
        <v>0</v>
      </c>
    </row>
    <row r="1227" spans="1:38">
      <c r="A1227" s="46"/>
      <c r="B1227" s="13" t="str">
        <f t="shared" si="357"/>
        <v>Jan</v>
      </c>
      <c r="C1227" s="182"/>
      <c r="D1227" s="182"/>
      <c r="E1227" s="182"/>
      <c r="F1227" s="182"/>
      <c r="G1227" s="182"/>
      <c r="H1227" s="182"/>
      <c r="I1227" s="12">
        <f>VLOOKUP($B1227,'Gas wholesale lookups'!$A$4:$L$15,'Inputs - Gas wholesale index'!I$2,FALSE)</f>
        <v>208526.18181818182</v>
      </c>
      <c r="J1227" s="12">
        <f>VLOOKUP($B1227,'Gas wholesale lookups'!$A$4:$L$15,'Inputs - Gas wholesale index'!J$2,FALSE)</f>
        <v>166168.27272727274</v>
      </c>
      <c r="K1227" s="12">
        <f>VLOOKUP($B1227,'Gas wholesale lookups'!$A$4:$L$15,'Inputs - Gas wholesale index'!K$2,FALSE)</f>
        <v>291847.5</v>
      </c>
      <c r="L1227" s="12">
        <f>VLOOKUP($B1227,'Gas wholesale lookups'!$A$4:$L$15,'Inputs - Gas wholesale index'!L$2,FALSE)</f>
        <v>332991.45454545453</v>
      </c>
      <c r="M1227" s="12">
        <f>VLOOKUP($B1227,'Gas wholesale lookups'!$A$4:$L$15,'Inputs - Gas wholesale index'!M$2,FALSE)</f>
        <v>208526.18181818182</v>
      </c>
      <c r="N1227" s="12">
        <f>VLOOKUP($B1227,'Gas wholesale lookups'!$A$4:$L$15,'Inputs - Gas wholesale index'!N$2,FALSE)</f>
        <v>166168.27272727274</v>
      </c>
      <c r="O1227" s="37">
        <f>VLOOKUP($B1227,'Gas wholesale lookups'!$A$4:$R$15,'Inputs - Gas wholesale index'!O$2,FALSE)</f>
        <v>1</v>
      </c>
      <c r="P1227" s="37">
        <f>VLOOKUP($B1227,'Gas wholesale lookups'!$A$4:$R$15,'Inputs - Gas wholesale index'!P$2,FALSE)</f>
        <v>1</v>
      </c>
      <c r="Q1227" s="37">
        <f>VLOOKUP($B1227,'Gas wholesale lookups'!$A$4:$R$15,'Inputs - Gas wholesale index'!Q$2,FALSE)</f>
        <v>1</v>
      </c>
      <c r="R1227" s="37">
        <f>VLOOKUP($B1227,'Gas wholesale lookups'!$A$4:$R$15,'Inputs - Gas wholesale index'!R$2,FALSE)</f>
        <v>1</v>
      </c>
      <c r="S1227" s="37">
        <f>VLOOKUP($B1227,'Gas wholesale lookups'!$A$4:$R$15,'Inputs - Gas wholesale index'!S$2,FALSE)</f>
        <v>0</v>
      </c>
      <c r="T1227" s="37">
        <f>VLOOKUP($B1227,'Gas wholesale lookups'!$A$4:$R$15,'Inputs - Gas wholesale index'!T$2,FALSE)</f>
        <v>0</v>
      </c>
      <c r="U1227" s="12">
        <f t="shared" si="358"/>
        <v>208526.18181818182</v>
      </c>
      <c r="V1227" s="12">
        <f t="shared" si="359"/>
        <v>166168.27272727274</v>
      </c>
      <c r="W1227" s="12">
        <f t="shared" si="360"/>
        <v>291847.5</v>
      </c>
      <c r="X1227" s="12">
        <f t="shared" si="361"/>
        <v>332991.45454545453</v>
      </c>
      <c r="Y1227" s="12">
        <f t="shared" si="362"/>
        <v>0</v>
      </c>
      <c r="Z1227" s="12">
        <f t="shared" si="363"/>
        <v>0</v>
      </c>
      <c r="AA1227" s="12">
        <f t="shared" si="364"/>
        <v>999533.40909090918</v>
      </c>
      <c r="AB1227" s="22">
        <f t="shared" si="365"/>
        <v>0</v>
      </c>
      <c r="AC1227" s="22">
        <f t="shared" si="366"/>
        <v>0</v>
      </c>
      <c r="AD1227" s="22">
        <f t="shared" si="367"/>
        <v>0</v>
      </c>
      <c r="AE1227" s="22">
        <f t="shared" si="368"/>
        <v>0</v>
      </c>
      <c r="AF1227" s="22">
        <f t="shared" si="369"/>
        <v>0</v>
      </c>
      <c r="AG1227" s="22">
        <f t="shared" si="370"/>
        <v>0</v>
      </c>
      <c r="AH1227" s="22">
        <f t="shared" si="371"/>
        <v>0</v>
      </c>
      <c r="AI1227" s="43" t="str">
        <f t="shared" si="372"/>
        <v>n/a</v>
      </c>
      <c r="AJ1227" s="2"/>
      <c r="AK1227" s="2"/>
      <c r="AL1227" s="127">
        <v>0</v>
      </c>
    </row>
    <row r="1228" spans="1:38">
      <c r="A1228" s="46"/>
      <c r="B1228" s="13" t="str">
        <f t="shared" si="357"/>
        <v>Jan</v>
      </c>
      <c r="C1228" s="182"/>
      <c r="D1228" s="182"/>
      <c r="E1228" s="182"/>
      <c r="F1228" s="182"/>
      <c r="G1228" s="182"/>
      <c r="H1228" s="182"/>
      <c r="I1228" s="12">
        <f>VLOOKUP($B1228,'Gas wholesale lookups'!$A$4:$L$15,'Inputs - Gas wholesale index'!I$2,FALSE)</f>
        <v>208526.18181818182</v>
      </c>
      <c r="J1228" s="12">
        <f>VLOOKUP($B1228,'Gas wholesale lookups'!$A$4:$L$15,'Inputs - Gas wholesale index'!J$2,FALSE)</f>
        <v>166168.27272727274</v>
      </c>
      <c r="K1228" s="12">
        <f>VLOOKUP($B1228,'Gas wholesale lookups'!$A$4:$L$15,'Inputs - Gas wholesale index'!K$2,FALSE)</f>
        <v>291847.5</v>
      </c>
      <c r="L1228" s="12">
        <f>VLOOKUP($B1228,'Gas wholesale lookups'!$A$4:$L$15,'Inputs - Gas wholesale index'!L$2,FALSE)</f>
        <v>332991.45454545453</v>
      </c>
      <c r="M1228" s="12">
        <f>VLOOKUP($B1228,'Gas wholesale lookups'!$A$4:$L$15,'Inputs - Gas wholesale index'!M$2,FALSE)</f>
        <v>208526.18181818182</v>
      </c>
      <c r="N1228" s="12">
        <f>VLOOKUP($B1228,'Gas wholesale lookups'!$A$4:$L$15,'Inputs - Gas wholesale index'!N$2,FALSE)</f>
        <v>166168.27272727274</v>
      </c>
      <c r="O1228" s="37">
        <f>VLOOKUP($B1228,'Gas wholesale lookups'!$A$4:$R$15,'Inputs - Gas wholesale index'!O$2,FALSE)</f>
        <v>1</v>
      </c>
      <c r="P1228" s="37">
        <f>VLOOKUP($B1228,'Gas wholesale lookups'!$A$4:$R$15,'Inputs - Gas wholesale index'!P$2,FALSE)</f>
        <v>1</v>
      </c>
      <c r="Q1228" s="37">
        <f>VLOOKUP($B1228,'Gas wholesale lookups'!$A$4:$R$15,'Inputs - Gas wholesale index'!Q$2,FALSE)</f>
        <v>1</v>
      </c>
      <c r="R1228" s="37">
        <f>VLOOKUP($B1228,'Gas wholesale lookups'!$A$4:$R$15,'Inputs - Gas wholesale index'!R$2,FALSE)</f>
        <v>1</v>
      </c>
      <c r="S1228" s="37">
        <f>VLOOKUP($B1228,'Gas wholesale lookups'!$A$4:$R$15,'Inputs - Gas wholesale index'!S$2,FALSE)</f>
        <v>0</v>
      </c>
      <c r="T1228" s="37">
        <f>VLOOKUP($B1228,'Gas wholesale lookups'!$A$4:$R$15,'Inputs - Gas wholesale index'!T$2,FALSE)</f>
        <v>0</v>
      </c>
      <c r="U1228" s="12">
        <f t="shared" si="358"/>
        <v>208526.18181818182</v>
      </c>
      <c r="V1228" s="12">
        <f t="shared" si="359"/>
        <v>166168.27272727274</v>
      </c>
      <c r="W1228" s="12">
        <f t="shared" si="360"/>
        <v>291847.5</v>
      </c>
      <c r="X1228" s="12">
        <f t="shared" si="361"/>
        <v>332991.45454545453</v>
      </c>
      <c r="Y1228" s="12">
        <f t="shared" si="362"/>
        <v>0</v>
      </c>
      <c r="Z1228" s="12">
        <f t="shared" si="363"/>
        <v>0</v>
      </c>
      <c r="AA1228" s="12">
        <f t="shared" si="364"/>
        <v>999533.40909090918</v>
      </c>
      <c r="AB1228" s="22">
        <f t="shared" si="365"/>
        <v>0</v>
      </c>
      <c r="AC1228" s="22">
        <f t="shared" si="366"/>
        <v>0</v>
      </c>
      <c r="AD1228" s="22">
        <f t="shared" si="367"/>
        <v>0</v>
      </c>
      <c r="AE1228" s="22">
        <f t="shared" si="368"/>
        <v>0</v>
      </c>
      <c r="AF1228" s="22">
        <f t="shared" si="369"/>
        <v>0</v>
      </c>
      <c r="AG1228" s="22">
        <f t="shared" si="370"/>
        <v>0</v>
      </c>
      <c r="AH1228" s="22">
        <f t="shared" si="371"/>
        <v>0</v>
      </c>
      <c r="AI1228" s="43" t="str">
        <f t="shared" si="372"/>
        <v>n/a</v>
      </c>
      <c r="AJ1228" s="2"/>
      <c r="AK1228" s="2"/>
      <c r="AL1228" s="127">
        <v>0</v>
      </c>
    </row>
    <row r="1229" spans="1:38">
      <c r="A1229" s="46"/>
      <c r="B1229" s="13" t="str">
        <f t="shared" si="357"/>
        <v>Jan</v>
      </c>
      <c r="C1229" s="182"/>
      <c r="D1229" s="182"/>
      <c r="E1229" s="182"/>
      <c r="F1229" s="182"/>
      <c r="G1229" s="182"/>
      <c r="H1229" s="182"/>
      <c r="I1229" s="12">
        <f>VLOOKUP($B1229,'Gas wholesale lookups'!$A$4:$L$15,'Inputs - Gas wholesale index'!I$2,FALSE)</f>
        <v>208526.18181818182</v>
      </c>
      <c r="J1229" s="12">
        <f>VLOOKUP($B1229,'Gas wholesale lookups'!$A$4:$L$15,'Inputs - Gas wholesale index'!J$2,FALSE)</f>
        <v>166168.27272727274</v>
      </c>
      <c r="K1229" s="12">
        <f>VLOOKUP($B1229,'Gas wholesale lookups'!$A$4:$L$15,'Inputs - Gas wholesale index'!K$2,FALSE)</f>
        <v>291847.5</v>
      </c>
      <c r="L1229" s="12">
        <f>VLOOKUP($B1229,'Gas wholesale lookups'!$A$4:$L$15,'Inputs - Gas wholesale index'!L$2,FALSE)</f>
        <v>332991.45454545453</v>
      </c>
      <c r="M1229" s="12">
        <f>VLOOKUP($B1229,'Gas wholesale lookups'!$A$4:$L$15,'Inputs - Gas wholesale index'!M$2,FALSE)</f>
        <v>208526.18181818182</v>
      </c>
      <c r="N1229" s="12">
        <f>VLOOKUP($B1229,'Gas wholesale lookups'!$A$4:$L$15,'Inputs - Gas wholesale index'!N$2,FALSE)</f>
        <v>166168.27272727274</v>
      </c>
      <c r="O1229" s="37">
        <f>VLOOKUP($B1229,'Gas wholesale lookups'!$A$4:$R$15,'Inputs - Gas wholesale index'!O$2,FALSE)</f>
        <v>1</v>
      </c>
      <c r="P1229" s="37">
        <f>VLOOKUP($B1229,'Gas wholesale lookups'!$A$4:$R$15,'Inputs - Gas wholesale index'!P$2,FALSE)</f>
        <v>1</v>
      </c>
      <c r="Q1229" s="37">
        <f>VLOOKUP($B1229,'Gas wholesale lookups'!$A$4:$R$15,'Inputs - Gas wholesale index'!Q$2,FALSE)</f>
        <v>1</v>
      </c>
      <c r="R1229" s="37">
        <f>VLOOKUP($B1229,'Gas wholesale lookups'!$A$4:$R$15,'Inputs - Gas wholesale index'!R$2,FALSE)</f>
        <v>1</v>
      </c>
      <c r="S1229" s="37">
        <f>VLOOKUP($B1229,'Gas wholesale lookups'!$A$4:$R$15,'Inputs - Gas wholesale index'!S$2,FALSE)</f>
        <v>0</v>
      </c>
      <c r="T1229" s="37">
        <f>VLOOKUP($B1229,'Gas wholesale lookups'!$A$4:$R$15,'Inputs - Gas wholesale index'!T$2,FALSE)</f>
        <v>0</v>
      </c>
      <c r="U1229" s="12">
        <f t="shared" si="358"/>
        <v>208526.18181818182</v>
      </c>
      <c r="V1229" s="12">
        <f t="shared" si="359"/>
        <v>166168.27272727274</v>
      </c>
      <c r="W1229" s="12">
        <f t="shared" si="360"/>
        <v>291847.5</v>
      </c>
      <c r="X1229" s="12">
        <f t="shared" si="361"/>
        <v>332991.45454545453</v>
      </c>
      <c r="Y1229" s="12">
        <f t="shared" si="362"/>
        <v>0</v>
      </c>
      <c r="Z1229" s="12">
        <f t="shared" si="363"/>
        <v>0</v>
      </c>
      <c r="AA1229" s="12">
        <f t="shared" si="364"/>
        <v>999533.40909090918</v>
      </c>
      <c r="AB1229" s="22">
        <f t="shared" si="365"/>
        <v>0</v>
      </c>
      <c r="AC1229" s="22">
        <f t="shared" si="366"/>
        <v>0</v>
      </c>
      <c r="AD1229" s="22">
        <f t="shared" si="367"/>
        <v>0</v>
      </c>
      <c r="AE1229" s="22">
        <f t="shared" si="368"/>
        <v>0</v>
      </c>
      <c r="AF1229" s="22">
        <f t="shared" si="369"/>
        <v>0</v>
      </c>
      <c r="AG1229" s="22">
        <f t="shared" si="370"/>
        <v>0</v>
      </c>
      <c r="AH1229" s="22">
        <f t="shared" si="371"/>
        <v>0</v>
      </c>
      <c r="AI1229" s="43" t="str">
        <f t="shared" si="372"/>
        <v>n/a</v>
      </c>
      <c r="AJ1229" s="2"/>
      <c r="AK1229" s="2"/>
      <c r="AL1229" s="127">
        <v>0</v>
      </c>
    </row>
    <row r="1230" spans="1:38">
      <c r="A1230" s="46"/>
      <c r="B1230" s="13" t="str">
        <f t="shared" si="357"/>
        <v>Jan</v>
      </c>
      <c r="C1230" s="182"/>
      <c r="D1230" s="182"/>
      <c r="E1230" s="182"/>
      <c r="F1230" s="182"/>
      <c r="G1230" s="182"/>
      <c r="H1230" s="182"/>
      <c r="I1230" s="12">
        <f>VLOOKUP($B1230,'Gas wholesale lookups'!$A$4:$L$15,'Inputs - Gas wholesale index'!I$2,FALSE)</f>
        <v>208526.18181818182</v>
      </c>
      <c r="J1230" s="12">
        <f>VLOOKUP($B1230,'Gas wholesale lookups'!$A$4:$L$15,'Inputs - Gas wholesale index'!J$2,FALSE)</f>
        <v>166168.27272727274</v>
      </c>
      <c r="K1230" s="12">
        <f>VLOOKUP($B1230,'Gas wholesale lookups'!$A$4:$L$15,'Inputs - Gas wholesale index'!K$2,FALSE)</f>
        <v>291847.5</v>
      </c>
      <c r="L1230" s="12">
        <f>VLOOKUP($B1230,'Gas wholesale lookups'!$A$4:$L$15,'Inputs - Gas wholesale index'!L$2,FALSE)</f>
        <v>332991.45454545453</v>
      </c>
      <c r="M1230" s="12">
        <f>VLOOKUP($B1230,'Gas wholesale lookups'!$A$4:$L$15,'Inputs - Gas wholesale index'!M$2,FALSE)</f>
        <v>208526.18181818182</v>
      </c>
      <c r="N1230" s="12">
        <f>VLOOKUP($B1230,'Gas wholesale lookups'!$A$4:$L$15,'Inputs - Gas wholesale index'!N$2,FALSE)</f>
        <v>166168.27272727274</v>
      </c>
      <c r="O1230" s="37">
        <f>VLOOKUP($B1230,'Gas wholesale lookups'!$A$4:$R$15,'Inputs - Gas wholesale index'!O$2,FALSE)</f>
        <v>1</v>
      </c>
      <c r="P1230" s="37">
        <f>VLOOKUP($B1230,'Gas wholesale lookups'!$A$4:$R$15,'Inputs - Gas wholesale index'!P$2,FALSE)</f>
        <v>1</v>
      </c>
      <c r="Q1230" s="37">
        <f>VLOOKUP($B1230,'Gas wholesale lookups'!$A$4:$R$15,'Inputs - Gas wholesale index'!Q$2,FALSE)</f>
        <v>1</v>
      </c>
      <c r="R1230" s="37">
        <f>VLOOKUP($B1230,'Gas wholesale lookups'!$A$4:$R$15,'Inputs - Gas wholesale index'!R$2,FALSE)</f>
        <v>1</v>
      </c>
      <c r="S1230" s="37">
        <f>VLOOKUP($B1230,'Gas wholesale lookups'!$A$4:$R$15,'Inputs - Gas wholesale index'!S$2,FALSE)</f>
        <v>0</v>
      </c>
      <c r="T1230" s="37">
        <f>VLOOKUP($B1230,'Gas wholesale lookups'!$A$4:$R$15,'Inputs - Gas wholesale index'!T$2,FALSE)</f>
        <v>0</v>
      </c>
      <c r="U1230" s="12">
        <f t="shared" si="358"/>
        <v>208526.18181818182</v>
      </c>
      <c r="V1230" s="12">
        <f t="shared" si="359"/>
        <v>166168.27272727274</v>
      </c>
      <c r="W1230" s="12">
        <f t="shared" si="360"/>
        <v>291847.5</v>
      </c>
      <c r="X1230" s="12">
        <f t="shared" si="361"/>
        <v>332991.45454545453</v>
      </c>
      <c r="Y1230" s="12">
        <f t="shared" si="362"/>
        <v>0</v>
      </c>
      <c r="Z1230" s="12">
        <f t="shared" si="363"/>
        <v>0</v>
      </c>
      <c r="AA1230" s="12">
        <f t="shared" si="364"/>
        <v>999533.40909090918</v>
      </c>
      <c r="AB1230" s="22">
        <f t="shared" si="365"/>
        <v>0</v>
      </c>
      <c r="AC1230" s="22">
        <f t="shared" si="366"/>
        <v>0</v>
      </c>
      <c r="AD1230" s="22">
        <f t="shared" si="367"/>
        <v>0</v>
      </c>
      <c r="AE1230" s="22">
        <f t="shared" si="368"/>
        <v>0</v>
      </c>
      <c r="AF1230" s="22">
        <f t="shared" si="369"/>
        <v>0</v>
      </c>
      <c r="AG1230" s="22">
        <f t="shared" si="370"/>
        <v>0</v>
      </c>
      <c r="AH1230" s="22">
        <f t="shared" si="371"/>
        <v>0</v>
      </c>
      <c r="AI1230" s="43" t="str">
        <f t="shared" si="372"/>
        <v>n/a</v>
      </c>
      <c r="AJ1230" s="2"/>
      <c r="AK1230" s="2"/>
      <c r="AL1230" s="127">
        <v>0</v>
      </c>
    </row>
    <row r="1231" spans="1:38">
      <c r="A1231" s="46"/>
      <c r="B1231" s="13" t="str">
        <f t="shared" si="357"/>
        <v>Jan</v>
      </c>
      <c r="C1231" s="182"/>
      <c r="D1231" s="182"/>
      <c r="E1231" s="182"/>
      <c r="F1231" s="182"/>
      <c r="G1231" s="182"/>
      <c r="H1231" s="182"/>
      <c r="I1231" s="12">
        <f>VLOOKUP($B1231,'Gas wholesale lookups'!$A$4:$L$15,'Inputs - Gas wholesale index'!I$2,FALSE)</f>
        <v>208526.18181818182</v>
      </c>
      <c r="J1231" s="12">
        <f>VLOOKUP($B1231,'Gas wholesale lookups'!$A$4:$L$15,'Inputs - Gas wholesale index'!J$2,FALSE)</f>
        <v>166168.27272727274</v>
      </c>
      <c r="K1231" s="12">
        <f>VLOOKUP($B1231,'Gas wholesale lookups'!$A$4:$L$15,'Inputs - Gas wholesale index'!K$2,FALSE)</f>
        <v>291847.5</v>
      </c>
      <c r="L1231" s="12">
        <f>VLOOKUP($B1231,'Gas wholesale lookups'!$A$4:$L$15,'Inputs - Gas wholesale index'!L$2,FALSE)</f>
        <v>332991.45454545453</v>
      </c>
      <c r="M1231" s="12">
        <f>VLOOKUP($B1231,'Gas wholesale lookups'!$A$4:$L$15,'Inputs - Gas wholesale index'!M$2,FALSE)</f>
        <v>208526.18181818182</v>
      </c>
      <c r="N1231" s="12">
        <f>VLOOKUP($B1231,'Gas wholesale lookups'!$A$4:$L$15,'Inputs - Gas wholesale index'!N$2,FALSE)</f>
        <v>166168.27272727274</v>
      </c>
      <c r="O1231" s="37">
        <f>VLOOKUP($B1231,'Gas wholesale lookups'!$A$4:$R$15,'Inputs - Gas wholesale index'!O$2,FALSE)</f>
        <v>1</v>
      </c>
      <c r="P1231" s="37">
        <f>VLOOKUP($B1231,'Gas wholesale lookups'!$A$4:$R$15,'Inputs - Gas wholesale index'!P$2,FALSE)</f>
        <v>1</v>
      </c>
      <c r="Q1231" s="37">
        <f>VLOOKUP($B1231,'Gas wholesale lookups'!$A$4:$R$15,'Inputs - Gas wholesale index'!Q$2,FALSE)</f>
        <v>1</v>
      </c>
      <c r="R1231" s="37">
        <f>VLOOKUP($B1231,'Gas wholesale lookups'!$A$4:$R$15,'Inputs - Gas wholesale index'!R$2,FALSE)</f>
        <v>1</v>
      </c>
      <c r="S1231" s="37">
        <f>VLOOKUP($B1231,'Gas wholesale lookups'!$A$4:$R$15,'Inputs - Gas wholesale index'!S$2,FALSE)</f>
        <v>0</v>
      </c>
      <c r="T1231" s="37">
        <f>VLOOKUP($B1231,'Gas wholesale lookups'!$A$4:$R$15,'Inputs - Gas wholesale index'!T$2,FALSE)</f>
        <v>0</v>
      </c>
      <c r="U1231" s="12">
        <f t="shared" si="358"/>
        <v>208526.18181818182</v>
      </c>
      <c r="V1231" s="12">
        <f t="shared" si="359"/>
        <v>166168.27272727274</v>
      </c>
      <c r="W1231" s="12">
        <f t="shared" si="360"/>
        <v>291847.5</v>
      </c>
      <c r="X1231" s="12">
        <f t="shared" si="361"/>
        <v>332991.45454545453</v>
      </c>
      <c r="Y1231" s="12">
        <f t="shared" si="362"/>
        <v>0</v>
      </c>
      <c r="Z1231" s="12">
        <f t="shared" si="363"/>
        <v>0</v>
      </c>
      <c r="AA1231" s="12">
        <f t="shared" si="364"/>
        <v>999533.40909090918</v>
      </c>
      <c r="AB1231" s="22">
        <f t="shared" si="365"/>
        <v>0</v>
      </c>
      <c r="AC1231" s="22">
        <f t="shared" si="366"/>
        <v>0</v>
      </c>
      <c r="AD1231" s="22">
        <f t="shared" si="367"/>
        <v>0</v>
      </c>
      <c r="AE1231" s="22">
        <f t="shared" si="368"/>
        <v>0</v>
      </c>
      <c r="AF1231" s="22">
        <f t="shared" si="369"/>
        <v>0</v>
      </c>
      <c r="AG1231" s="22">
        <f t="shared" si="370"/>
        <v>0</v>
      </c>
      <c r="AH1231" s="22">
        <f t="shared" si="371"/>
        <v>0</v>
      </c>
      <c r="AI1231" s="43" t="str">
        <f t="shared" si="372"/>
        <v>n/a</v>
      </c>
      <c r="AJ1231" s="2"/>
      <c r="AK1231" s="2"/>
      <c r="AL1231" s="127">
        <v>0</v>
      </c>
    </row>
    <row r="1232" spans="1:38">
      <c r="A1232" s="46"/>
      <c r="B1232" s="13" t="str">
        <f t="shared" si="357"/>
        <v>Jan</v>
      </c>
      <c r="C1232" s="182"/>
      <c r="D1232" s="182"/>
      <c r="E1232" s="182"/>
      <c r="F1232" s="182"/>
      <c r="G1232" s="182"/>
      <c r="H1232" s="182"/>
      <c r="I1232" s="12">
        <f>VLOOKUP($B1232,'Gas wholesale lookups'!$A$4:$L$15,'Inputs - Gas wholesale index'!I$2,FALSE)</f>
        <v>208526.18181818182</v>
      </c>
      <c r="J1232" s="12">
        <f>VLOOKUP($B1232,'Gas wholesale lookups'!$A$4:$L$15,'Inputs - Gas wholesale index'!J$2,FALSE)</f>
        <v>166168.27272727274</v>
      </c>
      <c r="K1232" s="12">
        <f>VLOOKUP($B1232,'Gas wholesale lookups'!$A$4:$L$15,'Inputs - Gas wholesale index'!K$2,FALSE)</f>
        <v>291847.5</v>
      </c>
      <c r="L1232" s="12">
        <f>VLOOKUP($B1232,'Gas wholesale lookups'!$A$4:$L$15,'Inputs - Gas wholesale index'!L$2,FALSE)</f>
        <v>332991.45454545453</v>
      </c>
      <c r="M1232" s="12">
        <f>VLOOKUP($B1232,'Gas wholesale lookups'!$A$4:$L$15,'Inputs - Gas wholesale index'!M$2,FALSE)</f>
        <v>208526.18181818182</v>
      </c>
      <c r="N1232" s="12">
        <f>VLOOKUP($B1232,'Gas wholesale lookups'!$A$4:$L$15,'Inputs - Gas wholesale index'!N$2,FALSE)</f>
        <v>166168.27272727274</v>
      </c>
      <c r="O1232" s="37">
        <f>VLOOKUP($B1232,'Gas wholesale lookups'!$A$4:$R$15,'Inputs - Gas wholesale index'!O$2,FALSE)</f>
        <v>1</v>
      </c>
      <c r="P1232" s="37">
        <f>VLOOKUP($B1232,'Gas wholesale lookups'!$A$4:$R$15,'Inputs - Gas wholesale index'!P$2,FALSE)</f>
        <v>1</v>
      </c>
      <c r="Q1232" s="37">
        <f>VLOOKUP($B1232,'Gas wholesale lookups'!$A$4:$R$15,'Inputs - Gas wholesale index'!Q$2,FALSE)</f>
        <v>1</v>
      </c>
      <c r="R1232" s="37">
        <f>VLOOKUP($B1232,'Gas wholesale lookups'!$A$4:$R$15,'Inputs - Gas wholesale index'!R$2,FALSE)</f>
        <v>1</v>
      </c>
      <c r="S1232" s="37">
        <f>VLOOKUP($B1232,'Gas wholesale lookups'!$A$4:$R$15,'Inputs - Gas wholesale index'!S$2,FALSE)</f>
        <v>0</v>
      </c>
      <c r="T1232" s="37">
        <f>VLOOKUP($B1232,'Gas wholesale lookups'!$A$4:$R$15,'Inputs - Gas wholesale index'!T$2,FALSE)</f>
        <v>0</v>
      </c>
      <c r="U1232" s="12">
        <f t="shared" si="358"/>
        <v>208526.18181818182</v>
      </c>
      <c r="V1232" s="12">
        <f t="shared" si="359"/>
        <v>166168.27272727274</v>
      </c>
      <c r="W1232" s="12">
        <f t="shared" si="360"/>
        <v>291847.5</v>
      </c>
      <c r="X1232" s="12">
        <f t="shared" si="361"/>
        <v>332991.45454545453</v>
      </c>
      <c r="Y1232" s="12">
        <f t="shared" si="362"/>
        <v>0</v>
      </c>
      <c r="Z1232" s="12">
        <f t="shared" si="363"/>
        <v>0</v>
      </c>
      <c r="AA1232" s="12">
        <f t="shared" si="364"/>
        <v>999533.40909090918</v>
      </c>
      <c r="AB1232" s="22">
        <f t="shared" si="365"/>
        <v>0</v>
      </c>
      <c r="AC1232" s="22">
        <f t="shared" si="366"/>
        <v>0</v>
      </c>
      <c r="AD1232" s="22">
        <f t="shared" si="367"/>
        <v>0</v>
      </c>
      <c r="AE1232" s="22">
        <f t="shared" si="368"/>
        <v>0</v>
      </c>
      <c r="AF1232" s="22">
        <f t="shared" si="369"/>
        <v>0</v>
      </c>
      <c r="AG1232" s="22">
        <f t="shared" si="370"/>
        <v>0</v>
      </c>
      <c r="AH1232" s="22">
        <f t="shared" si="371"/>
        <v>0</v>
      </c>
      <c r="AI1232" s="43" t="str">
        <f t="shared" si="372"/>
        <v>n/a</v>
      </c>
      <c r="AJ1232" s="2"/>
      <c r="AK1232" s="2"/>
      <c r="AL1232" s="127">
        <v>0</v>
      </c>
    </row>
    <row r="1233" spans="1:38">
      <c r="A1233" s="46"/>
      <c r="B1233" s="13" t="str">
        <f t="shared" si="357"/>
        <v>Jan</v>
      </c>
      <c r="C1233" s="182"/>
      <c r="D1233" s="182"/>
      <c r="E1233" s="182"/>
      <c r="F1233" s="182"/>
      <c r="G1233" s="182"/>
      <c r="H1233" s="182"/>
      <c r="I1233" s="12">
        <f>VLOOKUP($B1233,'Gas wholesale lookups'!$A$4:$L$15,'Inputs - Gas wholesale index'!I$2,FALSE)</f>
        <v>208526.18181818182</v>
      </c>
      <c r="J1233" s="12">
        <f>VLOOKUP($B1233,'Gas wholesale lookups'!$A$4:$L$15,'Inputs - Gas wholesale index'!J$2,FALSE)</f>
        <v>166168.27272727274</v>
      </c>
      <c r="K1233" s="12">
        <f>VLOOKUP($B1233,'Gas wholesale lookups'!$A$4:$L$15,'Inputs - Gas wholesale index'!K$2,FALSE)</f>
        <v>291847.5</v>
      </c>
      <c r="L1233" s="12">
        <f>VLOOKUP($B1233,'Gas wholesale lookups'!$A$4:$L$15,'Inputs - Gas wholesale index'!L$2,FALSE)</f>
        <v>332991.45454545453</v>
      </c>
      <c r="M1233" s="12">
        <f>VLOOKUP($B1233,'Gas wholesale lookups'!$A$4:$L$15,'Inputs - Gas wholesale index'!M$2,FALSE)</f>
        <v>208526.18181818182</v>
      </c>
      <c r="N1233" s="12">
        <f>VLOOKUP($B1233,'Gas wholesale lookups'!$A$4:$L$15,'Inputs - Gas wholesale index'!N$2,FALSE)</f>
        <v>166168.27272727274</v>
      </c>
      <c r="O1233" s="37">
        <f>VLOOKUP($B1233,'Gas wholesale lookups'!$A$4:$R$15,'Inputs - Gas wholesale index'!O$2,FALSE)</f>
        <v>1</v>
      </c>
      <c r="P1233" s="37">
        <f>VLOOKUP($B1233,'Gas wholesale lookups'!$A$4:$R$15,'Inputs - Gas wholesale index'!P$2,FALSE)</f>
        <v>1</v>
      </c>
      <c r="Q1233" s="37">
        <f>VLOOKUP($B1233,'Gas wholesale lookups'!$A$4:$R$15,'Inputs - Gas wholesale index'!Q$2,FALSE)</f>
        <v>1</v>
      </c>
      <c r="R1233" s="37">
        <f>VLOOKUP($B1233,'Gas wholesale lookups'!$A$4:$R$15,'Inputs - Gas wholesale index'!R$2,FALSE)</f>
        <v>1</v>
      </c>
      <c r="S1233" s="37">
        <f>VLOOKUP($B1233,'Gas wholesale lookups'!$A$4:$R$15,'Inputs - Gas wholesale index'!S$2,FALSE)</f>
        <v>0</v>
      </c>
      <c r="T1233" s="37">
        <f>VLOOKUP($B1233,'Gas wholesale lookups'!$A$4:$R$15,'Inputs - Gas wholesale index'!T$2,FALSE)</f>
        <v>0</v>
      </c>
      <c r="U1233" s="12">
        <f t="shared" si="358"/>
        <v>208526.18181818182</v>
      </c>
      <c r="V1233" s="12">
        <f t="shared" si="359"/>
        <v>166168.27272727274</v>
      </c>
      <c r="W1233" s="12">
        <f t="shared" si="360"/>
        <v>291847.5</v>
      </c>
      <c r="X1233" s="12">
        <f t="shared" si="361"/>
        <v>332991.45454545453</v>
      </c>
      <c r="Y1233" s="12">
        <f t="shared" si="362"/>
        <v>0</v>
      </c>
      <c r="Z1233" s="12">
        <f t="shared" si="363"/>
        <v>0</v>
      </c>
      <c r="AA1233" s="12">
        <f t="shared" si="364"/>
        <v>999533.40909090918</v>
      </c>
      <c r="AB1233" s="22">
        <f t="shared" si="365"/>
        <v>0</v>
      </c>
      <c r="AC1233" s="22">
        <f t="shared" si="366"/>
        <v>0</v>
      </c>
      <c r="AD1233" s="22">
        <f t="shared" si="367"/>
        <v>0</v>
      </c>
      <c r="AE1233" s="22">
        <f t="shared" si="368"/>
        <v>0</v>
      </c>
      <c r="AF1233" s="22">
        <f t="shared" si="369"/>
        <v>0</v>
      </c>
      <c r="AG1233" s="22">
        <f t="shared" si="370"/>
        <v>0</v>
      </c>
      <c r="AH1233" s="22">
        <f t="shared" si="371"/>
        <v>0</v>
      </c>
      <c r="AI1233" s="43" t="str">
        <f t="shared" si="372"/>
        <v>n/a</v>
      </c>
      <c r="AJ1233" s="2"/>
      <c r="AK1233" s="2"/>
      <c r="AL1233" s="127">
        <v>0</v>
      </c>
    </row>
    <row r="1234" spans="1:38">
      <c r="A1234" s="46"/>
      <c r="B1234" s="13" t="str">
        <f t="shared" si="357"/>
        <v>Jan</v>
      </c>
      <c r="C1234" s="182"/>
      <c r="D1234" s="182"/>
      <c r="E1234" s="182"/>
      <c r="F1234" s="182"/>
      <c r="G1234" s="182"/>
      <c r="H1234" s="182"/>
      <c r="I1234" s="12">
        <f>VLOOKUP($B1234,'Gas wholesale lookups'!$A$4:$L$15,'Inputs - Gas wholesale index'!I$2,FALSE)</f>
        <v>208526.18181818182</v>
      </c>
      <c r="J1234" s="12">
        <f>VLOOKUP($B1234,'Gas wholesale lookups'!$A$4:$L$15,'Inputs - Gas wholesale index'!J$2,FALSE)</f>
        <v>166168.27272727274</v>
      </c>
      <c r="K1234" s="12">
        <f>VLOOKUP($B1234,'Gas wholesale lookups'!$A$4:$L$15,'Inputs - Gas wholesale index'!K$2,FALSE)</f>
        <v>291847.5</v>
      </c>
      <c r="L1234" s="12">
        <f>VLOOKUP($B1234,'Gas wholesale lookups'!$A$4:$L$15,'Inputs - Gas wholesale index'!L$2,FALSE)</f>
        <v>332991.45454545453</v>
      </c>
      <c r="M1234" s="12">
        <f>VLOOKUP($B1234,'Gas wholesale lookups'!$A$4:$L$15,'Inputs - Gas wholesale index'!M$2,FALSE)</f>
        <v>208526.18181818182</v>
      </c>
      <c r="N1234" s="12">
        <f>VLOOKUP($B1234,'Gas wholesale lookups'!$A$4:$L$15,'Inputs - Gas wholesale index'!N$2,FALSE)</f>
        <v>166168.27272727274</v>
      </c>
      <c r="O1234" s="37">
        <f>VLOOKUP($B1234,'Gas wholesale lookups'!$A$4:$R$15,'Inputs - Gas wholesale index'!O$2,FALSE)</f>
        <v>1</v>
      </c>
      <c r="P1234" s="37">
        <f>VLOOKUP($B1234,'Gas wholesale lookups'!$A$4:$R$15,'Inputs - Gas wholesale index'!P$2,FALSE)</f>
        <v>1</v>
      </c>
      <c r="Q1234" s="37">
        <f>VLOOKUP($B1234,'Gas wholesale lookups'!$A$4:$R$15,'Inputs - Gas wholesale index'!Q$2,FALSE)</f>
        <v>1</v>
      </c>
      <c r="R1234" s="37">
        <f>VLOOKUP($B1234,'Gas wholesale lookups'!$A$4:$R$15,'Inputs - Gas wholesale index'!R$2,FALSE)</f>
        <v>1</v>
      </c>
      <c r="S1234" s="37">
        <f>VLOOKUP($B1234,'Gas wholesale lookups'!$A$4:$R$15,'Inputs - Gas wholesale index'!S$2,FALSE)</f>
        <v>0</v>
      </c>
      <c r="T1234" s="37">
        <f>VLOOKUP($B1234,'Gas wholesale lookups'!$A$4:$R$15,'Inputs - Gas wholesale index'!T$2,FALSE)</f>
        <v>0</v>
      </c>
      <c r="U1234" s="12">
        <f t="shared" si="358"/>
        <v>208526.18181818182</v>
      </c>
      <c r="V1234" s="12">
        <f t="shared" si="359"/>
        <v>166168.27272727274</v>
      </c>
      <c r="W1234" s="12">
        <f t="shared" si="360"/>
        <v>291847.5</v>
      </c>
      <c r="X1234" s="12">
        <f t="shared" si="361"/>
        <v>332991.45454545453</v>
      </c>
      <c r="Y1234" s="12">
        <f t="shared" si="362"/>
        <v>0</v>
      </c>
      <c r="Z1234" s="12">
        <f t="shared" si="363"/>
        <v>0</v>
      </c>
      <c r="AA1234" s="12">
        <f t="shared" si="364"/>
        <v>999533.40909090918</v>
      </c>
      <c r="AB1234" s="22">
        <f t="shared" si="365"/>
        <v>0</v>
      </c>
      <c r="AC1234" s="22">
        <f t="shared" si="366"/>
        <v>0</v>
      </c>
      <c r="AD1234" s="22">
        <f t="shared" si="367"/>
        <v>0</v>
      </c>
      <c r="AE1234" s="22">
        <f t="shared" si="368"/>
        <v>0</v>
      </c>
      <c r="AF1234" s="22">
        <f t="shared" si="369"/>
        <v>0</v>
      </c>
      <c r="AG1234" s="22">
        <f t="shared" si="370"/>
        <v>0</v>
      </c>
      <c r="AH1234" s="22">
        <f t="shared" si="371"/>
        <v>0</v>
      </c>
      <c r="AI1234" s="43" t="str">
        <f t="shared" si="372"/>
        <v>n/a</v>
      </c>
      <c r="AJ1234" s="2"/>
      <c r="AK1234" s="2"/>
      <c r="AL1234" s="127">
        <v>0</v>
      </c>
    </row>
    <row r="1235" spans="1:38">
      <c r="A1235" s="46"/>
      <c r="B1235" s="13" t="str">
        <f t="shared" si="357"/>
        <v>Jan</v>
      </c>
      <c r="C1235" s="182"/>
      <c r="D1235" s="182"/>
      <c r="E1235" s="182"/>
      <c r="F1235" s="182"/>
      <c r="G1235" s="182"/>
      <c r="H1235" s="182"/>
      <c r="I1235" s="12">
        <f>VLOOKUP($B1235,'Gas wholesale lookups'!$A$4:$L$15,'Inputs - Gas wholesale index'!I$2,FALSE)</f>
        <v>208526.18181818182</v>
      </c>
      <c r="J1235" s="12">
        <f>VLOOKUP($B1235,'Gas wholesale lookups'!$A$4:$L$15,'Inputs - Gas wholesale index'!J$2,FALSE)</f>
        <v>166168.27272727274</v>
      </c>
      <c r="K1235" s="12">
        <f>VLOOKUP($B1235,'Gas wholesale lookups'!$A$4:$L$15,'Inputs - Gas wholesale index'!K$2,FALSE)</f>
        <v>291847.5</v>
      </c>
      <c r="L1235" s="12">
        <f>VLOOKUP($B1235,'Gas wholesale lookups'!$A$4:$L$15,'Inputs - Gas wholesale index'!L$2,FALSE)</f>
        <v>332991.45454545453</v>
      </c>
      <c r="M1235" s="12">
        <f>VLOOKUP($B1235,'Gas wholesale lookups'!$A$4:$L$15,'Inputs - Gas wholesale index'!M$2,FALSE)</f>
        <v>208526.18181818182</v>
      </c>
      <c r="N1235" s="12">
        <f>VLOOKUP($B1235,'Gas wholesale lookups'!$A$4:$L$15,'Inputs - Gas wholesale index'!N$2,FALSE)</f>
        <v>166168.27272727274</v>
      </c>
      <c r="O1235" s="37">
        <f>VLOOKUP($B1235,'Gas wholesale lookups'!$A$4:$R$15,'Inputs - Gas wholesale index'!O$2,FALSE)</f>
        <v>1</v>
      </c>
      <c r="P1235" s="37">
        <f>VLOOKUP($B1235,'Gas wholesale lookups'!$A$4:$R$15,'Inputs - Gas wholesale index'!P$2,FALSE)</f>
        <v>1</v>
      </c>
      <c r="Q1235" s="37">
        <f>VLOOKUP($B1235,'Gas wholesale lookups'!$A$4:$R$15,'Inputs - Gas wholesale index'!Q$2,FALSE)</f>
        <v>1</v>
      </c>
      <c r="R1235" s="37">
        <f>VLOOKUP($B1235,'Gas wholesale lookups'!$A$4:$R$15,'Inputs - Gas wholesale index'!R$2,FALSE)</f>
        <v>1</v>
      </c>
      <c r="S1235" s="37">
        <f>VLOOKUP($B1235,'Gas wholesale lookups'!$A$4:$R$15,'Inputs - Gas wholesale index'!S$2,FALSE)</f>
        <v>0</v>
      </c>
      <c r="T1235" s="37">
        <f>VLOOKUP($B1235,'Gas wholesale lookups'!$A$4:$R$15,'Inputs - Gas wholesale index'!T$2,FALSE)</f>
        <v>0</v>
      </c>
      <c r="U1235" s="12">
        <f t="shared" si="358"/>
        <v>208526.18181818182</v>
      </c>
      <c r="V1235" s="12">
        <f t="shared" si="359"/>
        <v>166168.27272727274</v>
      </c>
      <c r="W1235" s="12">
        <f t="shared" si="360"/>
        <v>291847.5</v>
      </c>
      <c r="X1235" s="12">
        <f t="shared" si="361"/>
        <v>332991.45454545453</v>
      </c>
      <c r="Y1235" s="12">
        <f t="shared" si="362"/>
        <v>0</v>
      </c>
      <c r="Z1235" s="12">
        <f t="shared" si="363"/>
        <v>0</v>
      </c>
      <c r="AA1235" s="12">
        <f t="shared" si="364"/>
        <v>999533.40909090918</v>
      </c>
      <c r="AB1235" s="22">
        <f t="shared" si="365"/>
        <v>0</v>
      </c>
      <c r="AC1235" s="22">
        <f t="shared" si="366"/>
        <v>0</v>
      </c>
      <c r="AD1235" s="22">
        <f t="shared" si="367"/>
        <v>0</v>
      </c>
      <c r="AE1235" s="22">
        <f t="shared" si="368"/>
        <v>0</v>
      </c>
      <c r="AF1235" s="22">
        <f t="shared" si="369"/>
        <v>0</v>
      </c>
      <c r="AG1235" s="22">
        <f t="shared" si="370"/>
        <v>0</v>
      </c>
      <c r="AH1235" s="22">
        <f t="shared" si="371"/>
        <v>0</v>
      </c>
      <c r="AI1235" s="43" t="str">
        <f t="shared" si="372"/>
        <v>n/a</v>
      </c>
      <c r="AJ1235" s="2"/>
      <c r="AK1235" s="2"/>
      <c r="AL1235" s="127">
        <v>0</v>
      </c>
    </row>
    <row r="1236" spans="1:38">
      <c r="A1236" s="46"/>
      <c r="B1236" s="13" t="str">
        <f t="shared" si="357"/>
        <v>Jan</v>
      </c>
      <c r="C1236" s="182"/>
      <c r="D1236" s="182"/>
      <c r="E1236" s="182"/>
      <c r="F1236" s="182"/>
      <c r="G1236" s="182"/>
      <c r="H1236" s="182"/>
      <c r="I1236" s="12">
        <f>VLOOKUP($B1236,'Gas wholesale lookups'!$A$4:$L$15,'Inputs - Gas wholesale index'!I$2,FALSE)</f>
        <v>208526.18181818182</v>
      </c>
      <c r="J1236" s="12">
        <f>VLOOKUP($B1236,'Gas wholesale lookups'!$A$4:$L$15,'Inputs - Gas wholesale index'!J$2,FALSE)</f>
        <v>166168.27272727274</v>
      </c>
      <c r="K1236" s="12">
        <f>VLOOKUP($B1236,'Gas wholesale lookups'!$A$4:$L$15,'Inputs - Gas wholesale index'!K$2,FALSE)</f>
        <v>291847.5</v>
      </c>
      <c r="L1236" s="12">
        <f>VLOOKUP($B1236,'Gas wholesale lookups'!$A$4:$L$15,'Inputs - Gas wholesale index'!L$2,FALSE)</f>
        <v>332991.45454545453</v>
      </c>
      <c r="M1236" s="12">
        <f>VLOOKUP($B1236,'Gas wholesale lookups'!$A$4:$L$15,'Inputs - Gas wholesale index'!M$2,FALSE)</f>
        <v>208526.18181818182</v>
      </c>
      <c r="N1236" s="12">
        <f>VLOOKUP($B1236,'Gas wholesale lookups'!$A$4:$L$15,'Inputs - Gas wholesale index'!N$2,FALSE)</f>
        <v>166168.27272727274</v>
      </c>
      <c r="O1236" s="37">
        <f>VLOOKUP($B1236,'Gas wholesale lookups'!$A$4:$R$15,'Inputs - Gas wholesale index'!O$2,FALSE)</f>
        <v>1</v>
      </c>
      <c r="P1236" s="37">
        <f>VLOOKUP($B1236,'Gas wholesale lookups'!$A$4:$R$15,'Inputs - Gas wholesale index'!P$2,FALSE)</f>
        <v>1</v>
      </c>
      <c r="Q1236" s="37">
        <f>VLOOKUP($B1236,'Gas wholesale lookups'!$A$4:$R$15,'Inputs - Gas wholesale index'!Q$2,FALSE)</f>
        <v>1</v>
      </c>
      <c r="R1236" s="37">
        <f>VLOOKUP($B1236,'Gas wholesale lookups'!$A$4:$R$15,'Inputs - Gas wholesale index'!R$2,FALSE)</f>
        <v>1</v>
      </c>
      <c r="S1236" s="37">
        <f>VLOOKUP($B1236,'Gas wholesale lookups'!$A$4:$R$15,'Inputs - Gas wholesale index'!S$2,FALSE)</f>
        <v>0</v>
      </c>
      <c r="T1236" s="37">
        <f>VLOOKUP($B1236,'Gas wholesale lookups'!$A$4:$R$15,'Inputs - Gas wholesale index'!T$2,FALSE)</f>
        <v>0</v>
      </c>
      <c r="U1236" s="12">
        <f t="shared" si="358"/>
        <v>208526.18181818182</v>
      </c>
      <c r="V1236" s="12">
        <f t="shared" si="359"/>
        <v>166168.27272727274</v>
      </c>
      <c r="W1236" s="12">
        <f t="shared" si="360"/>
        <v>291847.5</v>
      </c>
      <c r="X1236" s="12">
        <f t="shared" si="361"/>
        <v>332991.45454545453</v>
      </c>
      <c r="Y1236" s="12">
        <f t="shared" si="362"/>
        <v>0</v>
      </c>
      <c r="Z1236" s="12">
        <f t="shared" si="363"/>
        <v>0</v>
      </c>
      <c r="AA1236" s="12">
        <f t="shared" si="364"/>
        <v>999533.40909090918</v>
      </c>
      <c r="AB1236" s="22">
        <f t="shared" si="365"/>
        <v>0</v>
      </c>
      <c r="AC1236" s="22">
        <f t="shared" si="366"/>
        <v>0</v>
      </c>
      <c r="AD1236" s="22">
        <f t="shared" si="367"/>
        <v>0</v>
      </c>
      <c r="AE1236" s="22">
        <f t="shared" si="368"/>
        <v>0</v>
      </c>
      <c r="AF1236" s="22">
        <f t="shared" si="369"/>
        <v>0</v>
      </c>
      <c r="AG1236" s="22">
        <f t="shared" si="370"/>
        <v>0</v>
      </c>
      <c r="AH1236" s="22">
        <f t="shared" si="371"/>
        <v>0</v>
      </c>
      <c r="AI1236" s="43" t="str">
        <f t="shared" si="372"/>
        <v>n/a</v>
      </c>
      <c r="AJ1236" s="2"/>
      <c r="AK1236" s="2"/>
      <c r="AL1236" s="127">
        <v>0</v>
      </c>
    </row>
    <row r="1237" spans="1:38">
      <c r="A1237" s="46"/>
      <c r="B1237" s="13" t="str">
        <f t="shared" si="357"/>
        <v>Jan</v>
      </c>
      <c r="C1237" s="182"/>
      <c r="D1237" s="182"/>
      <c r="E1237" s="182"/>
      <c r="F1237" s="182"/>
      <c r="G1237" s="182"/>
      <c r="H1237" s="182"/>
      <c r="I1237" s="12">
        <f>VLOOKUP($B1237,'Gas wholesale lookups'!$A$4:$L$15,'Inputs - Gas wholesale index'!I$2,FALSE)</f>
        <v>208526.18181818182</v>
      </c>
      <c r="J1237" s="12">
        <f>VLOOKUP($B1237,'Gas wholesale lookups'!$A$4:$L$15,'Inputs - Gas wholesale index'!J$2,FALSE)</f>
        <v>166168.27272727274</v>
      </c>
      <c r="K1237" s="12">
        <f>VLOOKUP($B1237,'Gas wholesale lookups'!$A$4:$L$15,'Inputs - Gas wholesale index'!K$2,FALSE)</f>
        <v>291847.5</v>
      </c>
      <c r="L1237" s="12">
        <f>VLOOKUP($B1237,'Gas wholesale lookups'!$A$4:$L$15,'Inputs - Gas wholesale index'!L$2,FALSE)</f>
        <v>332991.45454545453</v>
      </c>
      <c r="M1237" s="12">
        <f>VLOOKUP($B1237,'Gas wholesale lookups'!$A$4:$L$15,'Inputs - Gas wholesale index'!M$2,FALSE)</f>
        <v>208526.18181818182</v>
      </c>
      <c r="N1237" s="12">
        <f>VLOOKUP($B1237,'Gas wholesale lookups'!$A$4:$L$15,'Inputs - Gas wholesale index'!N$2,FALSE)</f>
        <v>166168.27272727274</v>
      </c>
      <c r="O1237" s="37">
        <f>VLOOKUP($B1237,'Gas wholesale lookups'!$A$4:$R$15,'Inputs - Gas wholesale index'!O$2,FALSE)</f>
        <v>1</v>
      </c>
      <c r="P1237" s="37">
        <f>VLOOKUP($B1237,'Gas wholesale lookups'!$A$4:$R$15,'Inputs - Gas wholesale index'!P$2,FALSE)</f>
        <v>1</v>
      </c>
      <c r="Q1237" s="37">
        <f>VLOOKUP($B1237,'Gas wholesale lookups'!$A$4:$R$15,'Inputs - Gas wholesale index'!Q$2,FALSE)</f>
        <v>1</v>
      </c>
      <c r="R1237" s="37">
        <f>VLOOKUP($B1237,'Gas wholesale lookups'!$A$4:$R$15,'Inputs - Gas wholesale index'!R$2,FALSE)</f>
        <v>1</v>
      </c>
      <c r="S1237" s="37">
        <f>VLOOKUP($B1237,'Gas wholesale lookups'!$A$4:$R$15,'Inputs - Gas wholesale index'!S$2,FALSE)</f>
        <v>0</v>
      </c>
      <c r="T1237" s="37">
        <f>VLOOKUP($B1237,'Gas wholesale lookups'!$A$4:$R$15,'Inputs - Gas wholesale index'!T$2,FALSE)</f>
        <v>0</v>
      </c>
      <c r="U1237" s="12">
        <f t="shared" si="358"/>
        <v>208526.18181818182</v>
      </c>
      <c r="V1237" s="12">
        <f t="shared" si="359"/>
        <v>166168.27272727274</v>
      </c>
      <c r="W1237" s="12">
        <f t="shared" si="360"/>
        <v>291847.5</v>
      </c>
      <c r="X1237" s="12">
        <f t="shared" si="361"/>
        <v>332991.45454545453</v>
      </c>
      <c r="Y1237" s="12">
        <f t="shared" si="362"/>
        <v>0</v>
      </c>
      <c r="Z1237" s="12">
        <f t="shared" si="363"/>
        <v>0</v>
      </c>
      <c r="AA1237" s="12">
        <f t="shared" si="364"/>
        <v>999533.40909090918</v>
      </c>
      <c r="AB1237" s="22">
        <f t="shared" si="365"/>
        <v>0</v>
      </c>
      <c r="AC1237" s="22">
        <f t="shared" si="366"/>
        <v>0</v>
      </c>
      <c r="AD1237" s="22">
        <f t="shared" si="367"/>
        <v>0</v>
      </c>
      <c r="AE1237" s="22">
        <f t="shared" si="368"/>
        <v>0</v>
      </c>
      <c r="AF1237" s="22">
        <f t="shared" si="369"/>
        <v>0</v>
      </c>
      <c r="AG1237" s="22">
        <f t="shared" si="370"/>
        <v>0</v>
      </c>
      <c r="AH1237" s="22">
        <f t="shared" si="371"/>
        <v>0</v>
      </c>
      <c r="AI1237" s="43" t="str">
        <f t="shared" si="372"/>
        <v>n/a</v>
      </c>
      <c r="AJ1237" s="2"/>
      <c r="AK1237" s="2"/>
      <c r="AL1237" s="127">
        <v>0</v>
      </c>
    </row>
    <row r="1238" spans="1:38">
      <c r="A1238" s="46"/>
      <c r="B1238" s="13" t="str">
        <f t="shared" si="357"/>
        <v>Jan</v>
      </c>
      <c r="C1238" s="182"/>
      <c r="D1238" s="182"/>
      <c r="E1238" s="182"/>
      <c r="F1238" s="182"/>
      <c r="G1238" s="182"/>
      <c r="H1238" s="182"/>
      <c r="I1238" s="12">
        <f>VLOOKUP($B1238,'Gas wholesale lookups'!$A$4:$L$15,'Inputs - Gas wholesale index'!I$2,FALSE)</f>
        <v>208526.18181818182</v>
      </c>
      <c r="J1238" s="12">
        <f>VLOOKUP($B1238,'Gas wholesale lookups'!$A$4:$L$15,'Inputs - Gas wholesale index'!J$2,FALSE)</f>
        <v>166168.27272727274</v>
      </c>
      <c r="K1238" s="12">
        <f>VLOOKUP($B1238,'Gas wholesale lookups'!$A$4:$L$15,'Inputs - Gas wholesale index'!K$2,FALSE)</f>
        <v>291847.5</v>
      </c>
      <c r="L1238" s="12">
        <f>VLOOKUP($B1238,'Gas wholesale lookups'!$A$4:$L$15,'Inputs - Gas wholesale index'!L$2,FALSE)</f>
        <v>332991.45454545453</v>
      </c>
      <c r="M1238" s="12">
        <f>VLOOKUP($B1238,'Gas wholesale lookups'!$A$4:$L$15,'Inputs - Gas wholesale index'!M$2,FALSE)</f>
        <v>208526.18181818182</v>
      </c>
      <c r="N1238" s="12">
        <f>VLOOKUP($B1238,'Gas wholesale lookups'!$A$4:$L$15,'Inputs - Gas wholesale index'!N$2,FALSE)</f>
        <v>166168.27272727274</v>
      </c>
      <c r="O1238" s="37">
        <f>VLOOKUP($B1238,'Gas wholesale lookups'!$A$4:$R$15,'Inputs - Gas wholesale index'!O$2,FALSE)</f>
        <v>1</v>
      </c>
      <c r="P1238" s="37">
        <f>VLOOKUP($B1238,'Gas wholesale lookups'!$A$4:$R$15,'Inputs - Gas wholesale index'!P$2,FALSE)</f>
        <v>1</v>
      </c>
      <c r="Q1238" s="37">
        <f>VLOOKUP($B1238,'Gas wholesale lookups'!$A$4:$R$15,'Inputs - Gas wholesale index'!Q$2,FALSE)</f>
        <v>1</v>
      </c>
      <c r="R1238" s="37">
        <f>VLOOKUP($B1238,'Gas wholesale lookups'!$A$4:$R$15,'Inputs - Gas wholesale index'!R$2,FALSE)</f>
        <v>1</v>
      </c>
      <c r="S1238" s="37">
        <f>VLOOKUP($B1238,'Gas wholesale lookups'!$A$4:$R$15,'Inputs - Gas wholesale index'!S$2,FALSE)</f>
        <v>0</v>
      </c>
      <c r="T1238" s="37">
        <f>VLOOKUP($B1238,'Gas wholesale lookups'!$A$4:$R$15,'Inputs - Gas wholesale index'!T$2,FALSE)</f>
        <v>0</v>
      </c>
      <c r="U1238" s="12">
        <f t="shared" si="358"/>
        <v>208526.18181818182</v>
      </c>
      <c r="V1238" s="12">
        <f t="shared" si="359"/>
        <v>166168.27272727274</v>
      </c>
      <c r="W1238" s="12">
        <f t="shared" si="360"/>
        <v>291847.5</v>
      </c>
      <c r="X1238" s="12">
        <f t="shared" si="361"/>
        <v>332991.45454545453</v>
      </c>
      <c r="Y1238" s="12">
        <f t="shared" si="362"/>
        <v>0</v>
      </c>
      <c r="Z1238" s="12">
        <f t="shared" si="363"/>
        <v>0</v>
      </c>
      <c r="AA1238" s="12">
        <f t="shared" si="364"/>
        <v>999533.40909090918</v>
      </c>
      <c r="AB1238" s="22">
        <f t="shared" si="365"/>
        <v>0</v>
      </c>
      <c r="AC1238" s="22">
        <f t="shared" si="366"/>
        <v>0</v>
      </c>
      <c r="AD1238" s="22">
        <f t="shared" si="367"/>
        <v>0</v>
      </c>
      <c r="AE1238" s="22">
        <f t="shared" si="368"/>
        <v>0</v>
      </c>
      <c r="AF1238" s="22">
        <f t="shared" si="369"/>
        <v>0</v>
      </c>
      <c r="AG1238" s="22">
        <f t="shared" si="370"/>
        <v>0</v>
      </c>
      <c r="AH1238" s="22">
        <f t="shared" si="371"/>
        <v>0</v>
      </c>
      <c r="AI1238" s="43" t="str">
        <f t="shared" si="372"/>
        <v>n/a</v>
      </c>
      <c r="AJ1238" s="2"/>
      <c r="AK1238" s="2"/>
      <c r="AL1238" s="127">
        <v>0</v>
      </c>
    </row>
    <row r="1239" spans="1:38">
      <c r="A1239" s="46"/>
      <c r="B1239" s="13" t="str">
        <f t="shared" si="357"/>
        <v>Jan</v>
      </c>
      <c r="C1239" s="182"/>
      <c r="D1239" s="182"/>
      <c r="E1239" s="182"/>
      <c r="F1239" s="182"/>
      <c r="G1239" s="182"/>
      <c r="H1239" s="182"/>
      <c r="I1239" s="12">
        <f>VLOOKUP($B1239,'Gas wholesale lookups'!$A$4:$L$15,'Inputs - Gas wholesale index'!I$2,FALSE)</f>
        <v>208526.18181818182</v>
      </c>
      <c r="J1239" s="12">
        <f>VLOOKUP($B1239,'Gas wholesale lookups'!$A$4:$L$15,'Inputs - Gas wholesale index'!J$2,FALSE)</f>
        <v>166168.27272727274</v>
      </c>
      <c r="K1239" s="12">
        <f>VLOOKUP($B1239,'Gas wholesale lookups'!$A$4:$L$15,'Inputs - Gas wholesale index'!K$2,FALSE)</f>
        <v>291847.5</v>
      </c>
      <c r="L1239" s="12">
        <f>VLOOKUP($B1239,'Gas wholesale lookups'!$A$4:$L$15,'Inputs - Gas wholesale index'!L$2,FALSE)</f>
        <v>332991.45454545453</v>
      </c>
      <c r="M1239" s="12">
        <f>VLOOKUP($B1239,'Gas wholesale lookups'!$A$4:$L$15,'Inputs - Gas wholesale index'!M$2,FALSE)</f>
        <v>208526.18181818182</v>
      </c>
      <c r="N1239" s="12">
        <f>VLOOKUP($B1239,'Gas wholesale lookups'!$A$4:$L$15,'Inputs - Gas wholesale index'!N$2,FALSE)</f>
        <v>166168.27272727274</v>
      </c>
      <c r="O1239" s="37">
        <f>VLOOKUP($B1239,'Gas wholesale lookups'!$A$4:$R$15,'Inputs - Gas wholesale index'!O$2,FALSE)</f>
        <v>1</v>
      </c>
      <c r="P1239" s="37">
        <f>VLOOKUP($B1239,'Gas wholesale lookups'!$A$4:$R$15,'Inputs - Gas wholesale index'!P$2,FALSE)</f>
        <v>1</v>
      </c>
      <c r="Q1239" s="37">
        <f>VLOOKUP($B1239,'Gas wholesale lookups'!$A$4:$R$15,'Inputs - Gas wholesale index'!Q$2,FALSE)</f>
        <v>1</v>
      </c>
      <c r="R1239" s="37">
        <f>VLOOKUP($B1239,'Gas wholesale lookups'!$A$4:$R$15,'Inputs - Gas wholesale index'!R$2,FALSE)</f>
        <v>1</v>
      </c>
      <c r="S1239" s="37">
        <f>VLOOKUP($B1239,'Gas wholesale lookups'!$A$4:$R$15,'Inputs - Gas wholesale index'!S$2,FALSE)</f>
        <v>0</v>
      </c>
      <c r="T1239" s="37">
        <f>VLOOKUP($B1239,'Gas wholesale lookups'!$A$4:$R$15,'Inputs - Gas wholesale index'!T$2,FALSE)</f>
        <v>0</v>
      </c>
      <c r="U1239" s="12">
        <f t="shared" si="358"/>
        <v>208526.18181818182</v>
      </c>
      <c r="V1239" s="12">
        <f t="shared" si="359"/>
        <v>166168.27272727274</v>
      </c>
      <c r="W1239" s="12">
        <f t="shared" si="360"/>
        <v>291847.5</v>
      </c>
      <c r="X1239" s="12">
        <f t="shared" si="361"/>
        <v>332991.45454545453</v>
      </c>
      <c r="Y1239" s="12">
        <f t="shared" si="362"/>
        <v>0</v>
      </c>
      <c r="Z1239" s="12">
        <f t="shared" si="363"/>
        <v>0</v>
      </c>
      <c r="AA1239" s="12">
        <f t="shared" si="364"/>
        <v>999533.40909090918</v>
      </c>
      <c r="AB1239" s="22">
        <f t="shared" si="365"/>
        <v>0</v>
      </c>
      <c r="AC1239" s="22">
        <f t="shared" si="366"/>
        <v>0</v>
      </c>
      <c r="AD1239" s="22">
        <f t="shared" si="367"/>
        <v>0</v>
      </c>
      <c r="AE1239" s="22">
        <f t="shared" si="368"/>
        <v>0</v>
      </c>
      <c r="AF1239" s="22">
        <f t="shared" si="369"/>
        <v>0</v>
      </c>
      <c r="AG1239" s="22">
        <f t="shared" si="370"/>
        <v>0</v>
      </c>
      <c r="AH1239" s="22">
        <f t="shared" si="371"/>
        <v>0</v>
      </c>
      <c r="AI1239" s="43" t="str">
        <f t="shared" si="372"/>
        <v>n/a</v>
      </c>
      <c r="AJ1239" s="2"/>
      <c r="AK1239" s="2"/>
      <c r="AL1239" s="127">
        <v>0</v>
      </c>
    </row>
    <row r="1240" spans="1:38">
      <c r="A1240" s="46"/>
      <c r="B1240" s="13" t="str">
        <f t="shared" si="357"/>
        <v>Jan</v>
      </c>
      <c r="C1240" s="182"/>
      <c r="D1240" s="182"/>
      <c r="E1240" s="182"/>
      <c r="F1240" s="182"/>
      <c r="G1240" s="182"/>
      <c r="H1240" s="182"/>
      <c r="I1240" s="12">
        <f>VLOOKUP($B1240,'Gas wholesale lookups'!$A$4:$L$15,'Inputs - Gas wholesale index'!I$2,FALSE)</f>
        <v>208526.18181818182</v>
      </c>
      <c r="J1240" s="12">
        <f>VLOOKUP($B1240,'Gas wholesale lookups'!$A$4:$L$15,'Inputs - Gas wholesale index'!J$2,FALSE)</f>
        <v>166168.27272727274</v>
      </c>
      <c r="K1240" s="12">
        <f>VLOOKUP($B1240,'Gas wholesale lookups'!$A$4:$L$15,'Inputs - Gas wholesale index'!K$2,FALSE)</f>
        <v>291847.5</v>
      </c>
      <c r="L1240" s="12">
        <f>VLOOKUP($B1240,'Gas wholesale lookups'!$A$4:$L$15,'Inputs - Gas wholesale index'!L$2,FALSE)</f>
        <v>332991.45454545453</v>
      </c>
      <c r="M1240" s="12">
        <f>VLOOKUP($B1240,'Gas wholesale lookups'!$A$4:$L$15,'Inputs - Gas wholesale index'!M$2,FALSE)</f>
        <v>208526.18181818182</v>
      </c>
      <c r="N1240" s="12">
        <f>VLOOKUP($B1240,'Gas wholesale lookups'!$A$4:$L$15,'Inputs - Gas wholesale index'!N$2,FALSE)</f>
        <v>166168.27272727274</v>
      </c>
      <c r="O1240" s="37">
        <f>VLOOKUP($B1240,'Gas wholesale lookups'!$A$4:$R$15,'Inputs - Gas wholesale index'!O$2,FALSE)</f>
        <v>1</v>
      </c>
      <c r="P1240" s="37">
        <f>VLOOKUP($B1240,'Gas wholesale lookups'!$A$4:$R$15,'Inputs - Gas wholesale index'!P$2,FALSE)</f>
        <v>1</v>
      </c>
      <c r="Q1240" s="37">
        <f>VLOOKUP($B1240,'Gas wholesale lookups'!$A$4:$R$15,'Inputs - Gas wholesale index'!Q$2,FALSE)</f>
        <v>1</v>
      </c>
      <c r="R1240" s="37">
        <f>VLOOKUP($B1240,'Gas wholesale lookups'!$A$4:$R$15,'Inputs - Gas wholesale index'!R$2,FALSE)</f>
        <v>1</v>
      </c>
      <c r="S1240" s="37">
        <f>VLOOKUP($B1240,'Gas wholesale lookups'!$A$4:$R$15,'Inputs - Gas wholesale index'!S$2,FALSE)</f>
        <v>0</v>
      </c>
      <c r="T1240" s="37">
        <f>VLOOKUP($B1240,'Gas wholesale lookups'!$A$4:$R$15,'Inputs - Gas wholesale index'!T$2,FALSE)</f>
        <v>0</v>
      </c>
      <c r="U1240" s="12">
        <f t="shared" si="358"/>
        <v>208526.18181818182</v>
      </c>
      <c r="V1240" s="12">
        <f t="shared" si="359"/>
        <v>166168.27272727274</v>
      </c>
      <c r="W1240" s="12">
        <f t="shared" si="360"/>
        <v>291847.5</v>
      </c>
      <c r="X1240" s="12">
        <f t="shared" si="361"/>
        <v>332991.45454545453</v>
      </c>
      <c r="Y1240" s="12">
        <f t="shared" si="362"/>
        <v>0</v>
      </c>
      <c r="Z1240" s="12">
        <f t="shared" si="363"/>
        <v>0</v>
      </c>
      <c r="AA1240" s="12">
        <f t="shared" si="364"/>
        <v>999533.40909090918</v>
      </c>
      <c r="AB1240" s="22">
        <f t="shared" si="365"/>
        <v>0</v>
      </c>
      <c r="AC1240" s="22">
        <f t="shared" si="366"/>
        <v>0</v>
      </c>
      <c r="AD1240" s="22">
        <f t="shared" si="367"/>
        <v>0</v>
      </c>
      <c r="AE1240" s="22">
        <f t="shared" si="368"/>
        <v>0</v>
      </c>
      <c r="AF1240" s="22">
        <f t="shared" si="369"/>
        <v>0</v>
      </c>
      <c r="AG1240" s="22">
        <f t="shared" si="370"/>
        <v>0</v>
      </c>
      <c r="AH1240" s="22">
        <f t="shared" si="371"/>
        <v>0</v>
      </c>
      <c r="AI1240" s="43" t="str">
        <f t="shared" si="372"/>
        <v>n/a</v>
      </c>
      <c r="AJ1240" s="2"/>
      <c r="AK1240" s="2"/>
      <c r="AL1240" s="127">
        <v>0</v>
      </c>
    </row>
    <row r="1241" spans="1:38">
      <c r="A1241" s="46"/>
      <c r="B1241" s="13" t="str">
        <f t="shared" si="357"/>
        <v>Jan</v>
      </c>
      <c r="C1241" s="182"/>
      <c r="D1241" s="182"/>
      <c r="E1241" s="182"/>
      <c r="F1241" s="182"/>
      <c r="G1241" s="182"/>
      <c r="H1241" s="182"/>
      <c r="I1241" s="12">
        <f>VLOOKUP($B1241,'Gas wholesale lookups'!$A$4:$L$15,'Inputs - Gas wholesale index'!I$2,FALSE)</f>
        <v>208526.18181818182</v>
      </c>
      <c r="J1241" s="12">
        <f>VLOOKUP($B1241,'Gas wholesale lookups'!$A$4:$L$15,'Inputs - Gas wholesale index'!J$2,FALSE)</f>
        <v>166168.27272727274</v>
      </c>
      <c r="K1241" s="12">
        <f>VLOOKUP($B1241,'Gas wholesale lookups'!$A$4:$L$15,'Inputs - Gas wholesale index'!K$2,FALSE)</f>
        <v>291847.5</v>
      </c>
      <c r="L1241" s="12">
        <f>VLOOKUP($B1241,'Gas wholesale lookups'!$A$4:$L$15,'Inputs - Gas wholesale index'!L$2,FALSE)</f>
        <v>332991.45454545453</v>
      </c>
      <c r="M1241" s="12">
        <f>VLOOKUP($B1241,'Gas wholesale lookups'!$A$4:$L$15,'Inputs - Gas wholesale index'!M$2,FALSE)</f>
        <v>208526.18181818182</v>
      </c>
      <c r="N1241" s="12">
        <f>VLOOKUP($B1241,'Gas wholesale lookups'!$A$4:$L$15,'Inputs - Gas wholesale index'!N$2,FALSE)</f>
        <v>166168.27272727274</v>
      </c>
      <c r="O1241" s="37">
        <f>VLOOKUP($B1241,'Gas wholesale lookups'!$A$4:$R$15,'Inputs - Gas wholesale index'!O$2,FALSE)</f>
        <v>1</v>
      </c>
      <c r="P1241" s="37">
        <f>VLOOKUP($B1241,'Gas wholesale lookups'!$A$4:$R$15,'Inputs - Gas wholesale index'!P$2,FALSE)</f>
        <v>1</v>
      </c>
      <c r="Q1241" s="37">
        <f>VLOOKUP($B1241,'Gas wholesale lookups'!$A$4:$R$15,'Inputs - Gas wholesale index'!Q$2,FALSE)</f>
        <v>1</v>
      </c>
      <c r="R1241" s="37">
        <f>VLOOKUP($B1241,'Gas wholesale lookups'!$A$4:$R$15,'Inputs - Gas wholesale index'!R$2,FALSE)</f>
        <v>1</v>
      </c>
      <c r="S1241" s="37">
        <f>VLOOKUP($B1241,'Gas wholesale lookups'!$A$4:$R$15,'Inputs - Gas wholesale index'!S$2,FALSE)</f>
        <v>0</v>
      </c>
      <c r="T1241" s="37">
        <f>VLOOKUP($B1241,'Gas wholesale lookups'!$A$4:$R$15,'Inputs - Gas wholesale index'!T$2,FALSE)</f>
        <v>0</v>
      </c>
      <c r="U1241" s="12">
        <f t="shared" si="358"/>
        <v>208526.18181818182</v>
      </c>
      <c r="V1241" s="12">
        <f t="shared" si="359"/>
        <v>166168.27272727274</v>
      </c>
      <c r="W1241" s="12">
        <f t="shared" si="360"/>
        <v>291847.5</v>
      </c>
      <c r="X1241" s="12">
        <f t="shared" si="361"/>
        <v>332991.45454545453</v>
      </c>
      <c r="Y1241" s="12">
        <f t="shared" si="362"/>
        <v>0</v>
      </c>
      <c r="Z1241" s="12">
        <f t="shared" si="363"/>
        <v>0</v>
      </c>
      <c r="AA1241" s="12">
        <f t="shared" si="364"/>
        <v>999533.40909090918</v>
      </c>
      <c r="AB1241" s="22">
        <f t="shared" si="365"/>
        <v>0</v>
      </c>
      <c r="AC1241" s="22">
        <f t="shared" si="366"/>
        <v>0</v>
      </c>
      <c r="AD1241" s="22">
        <f t="shared" si="367"/>
        <v>0</v>
      </c>
      <c r="AE1241" s="22">
        <f t="shared" si="368"/>
        <v>0</v>
      </c>
      <c r="AF1241" s="22">
        <f t="shared" si="369"/>
        <v>0</v>
      </c>
      <c r="AG1241" s="22">
        <f t="shared" si="370"/>
        <v>0</v>
      </c>
      <c r="AH1241" s="22">
        <f t="shared" si="371"/>
        <v>0</v>
      </c>
      <c r="AI1241" s="43" t="str">
        <f t="shared" si="372"/>
        <v>n/a</v>
      </c>
      <c r="AJ1241" s="2"/>
      <c r="AK1241" s="2"/>
      <c r="AL1241" s="127">
        <v>0</v>
      </c>
    </row>
    <row r="1242" spans="1:38">
      <c r="A1242" s="46"/>
      <c r="B1242" s="13" t="str">
        <f t="shared" si="357"/>
        <v>Jan</v>
      </c>
      <c r="C1242" s="182"/>
      <c r="D1242" s="182"/>
      <c r="E1242" s="182"/>
      <c r="F1242" s="182"/>
      <c r="G1242" s="182"/>
      <c r="H1242" s="182"/>
      <c r="I1242" s="12">
        <f>VLOOKUP($B1242,'Gas wholesale lookups'!$A$4:$L$15,'Inputs - Gas wholesale index'!I$2,FALSE)</f>
        <v>208526.18181818182</v>
      </c>
      <c r="J1242" s="12">
        <f>VLOOKUP($B1242,'Gas wholesale lookups'!$A$4:$L$15,'Inputs - Gas wholesale index'!J$2,FALSE)</f>
        <v>166168.27272727274</v>
      </c>
      <c r="K1242" s="12">
        <f>VLOOKUP($B1242,'Gas wholesale lookups'!$A$4:$L$15,'Inputs - Gas wholesale index'!K$2,FALSE)</f>
        <v>291847.5</v>
      </c>
      <c r="L1242" s="12">
        <f>VLOOKUP($B1242,'Gas wholesale lookups'!$A$4:$L$15,'Inputs - Gas wholesale index'!L$2,FALSE)</f>
        <v>332991.45454545453</v>
      </c>
      <c r="M1242" s="12">
        <f>VLOOKUP($B1242,'Gas wholesale lookups'!$A$4:$L$15,'Inputs - Gas wholesale index'!M$2,FALSE)</f>
        <v>208526.18181818182</v>
      </c>
      <c r="N1242" s="12">
        <f>VLOOKUP($B1242,'Gas wholesale lookups'!$A$4:$L$15,'Inputs - Gas wholesale index'!N$2,FALSE)</f>
        <v>166168.27272727274</v>
      </c>
      <c r="O1242" s="37">
        <f>VLOOKUP($B1242,'Gas wholesale lookups'!$A$4:$R$15,'Inputs - Gas wholesale index'!O$2,FALSE)</f>
        <v>1</v>
      </c>
      <c r="P1242" s="37">
        <f>VLOOKUP($B1242,'Gas wholesale lookups'!$A$4:$R$15,'Inputs - Gas wholesale index'!P$2,FALSE)</f>
        <v>1</v>
      </c>
      <c r="Q1242" s="37">
        <f>VLOOKUP($B1242,'Gas wholesale lookups'!$A$4:$R$15,'Inputs - Gas wholesale index'!Q$2,FALSE)</f>
        <v>1</v>
      </c>
      <c r="R1242" s="37">
        <f>VLOOKUP($B1242,'Gas wholesale lookups'!$A$4:$R$15,'Inputs - Gas wholesale index'!R$2,FALSE)</f>
        <v>1</v>
      </c>
      <c r="S1242" s="37">
        <f>VLOOKUP($B1242,'Gas wholesale lookups'!$A$4:$R$15,'Inputs - Gas wholesale index'!S$2,FALSE)</f>
        <v>0</v>
      </c>
      <c r="T1242" s="37">
        <f>VLOOKUP($B1242,'Gas wholesale lookups'!$A$4:$R$15,'Inputs - Gas wholesale index'!T$2,FALSE)</f>
        <v>0</v>
      </c>
      <c r="U1242" s="12">
        <f t="shared" si="358"/>
        <v>208526.18181818182</v>
      </c>
      <c r="V1242" s="12">
        <f t="shared" si="359"/>
        <v>166168.27272727274</v>
      </c>
      <c r="W1242" s="12">
        <f t="shared" si="360"/>
        <v>291847.5</v>
      </c>
      <c r="X1242" s="12">
        <f t="shared" si="361"/>
        <v>332991.45454545453</v>
      </c>
      <c r="Y1242" s="12">
        <f t="shared" si="362"/>
        <v>0</v>
      </c>
      <c r="Z1242" s="12">
        <f t="shared" si="363"/>
        <v>0</v>
      </c>
      <c r="AA1242" s="12">
        <f t="shared" si="364"/>
        <v>999533.40909090918</v>
      </c>
      <c r="AB1242" s="22">
        <f t="shared" si="365"/>
        <v>0</v>
      </c>
      <c r="AC1242" s="22">
        <f t="shared" si="366"/>
        <v>0</v>
      </c>
      <c r="AD1242" s="22">
        <f t="shared" si="367"/>
        <v>0</v>
      </c>
      <c r="AE1242" s="22">
        <f t="shared" si="368"/>
        <v>0</v>
      </c>
      <c r="AF1242" s="22">
        <f t="shared" si="369"/>
        <v>0</v>
      </c>
      <c r="AG1242" s="22">
        <f t="shared" si="370"/>
        <v>0</v>
      </c>
      <c r="AH1242" s="22">
        <f t="shared" si="371"/>
        <v>0</v>
      </c>
      <c r="AI1242" s="43" t="str">
        <f t="shared" si="372"/>
        <v>n/a</v>
      </c>
      <c r="AJ1242" s="2"/>
      <c r="AK1242" s="2"/>
      <c r="AL1242" s="127">
        <v>0</v>
      </c>
    </row>
    <row r="1243" spans="1:38">
      <c r="A1243" s="46"/>
      <c r="B1243" s="13" t="str">
        <f t="shared" si="357"/>
        <v>Jan</v>
      </c>
      <c r="C1243" s="182"/>
      <c r="D1243" s="182"/>
      <c r="E1243" s="182"/>
      <c r="F1243" s="182"/>
      <c r="G1243" s="182"/>
      <c r="H1243" s="182"/>
      <c r="I1243" s="12">
        <f>VLOOKUP($B1243,'Gas wholesale lookups'!$A$4:$L$15,'Inputs - Gas wholesale index'!I$2,FALSE)</f>
        <v>208526.18181818182</v>
      </c>
      <c r="J1243" s="12">
        <f>VLOOKUP($B1243,'Gas wholesale lookups'!$A$4:$L$15,'Inputs - Gas wholesale index'!J$2,FALSE)</f>
        <v>166168.27272727274</v>
      </c>
      <c r="K1243" s="12">
        <f>VLOOKUP($B1243,'Gas wholesale lookups'!$A$4:$L$15,'Inputs - Gas wholesale index'!K$2,FALSE)</f>
        <v>291847.5</v>
      </c>
      <c r="L1243" s="12">
        <f>VLOOKUP($B1243,'Gas wholesale lookups'!$A$4:$L$15,'Inputs - Gas wholesale index'!L$2,FALSE)</f>
        <v>332991.45454545453</v>
      </c>
      <c r="M1243" s="12">
        <f>VLOOKUP($B1243,'Gas wholesale lookups'!$A$4:$L$15,'Inputs - Gas wholesale index'!M$2,FALSE)</f>
        <v>208526.18181818182</v>
      </c>
      <c r="N1243" s="12">
        <f>VLOOKUP($B1243,'Gas wholesale lookups'!$A$4:$L$15,'Inputs - Gas wholesale index'!N$2,FALSE)</f>
        <v>166168.27272727274</v>
      </c>
      <c r="O1243" s="37">
        <f>VLOOKUP($B1243,'Gas wholesale lookups'!$A$4:$R$15,'Inputs - Gas wholesale index'!O$2,FALSE)</f>
        <v>1</v>
      </c>
      <c r="P1243" s="37">
        <f>VLOOKUP($B1243,'Gas wholesale lookups'!$A$4:$R$15,'Inputs - Gas wholesale index'!P$2,FALSE)</f>
        <v>1</v>
      </c>
      <c r="Q1243" s="37">
        <f>VLOOKUP($B1243,'Gas wholesale lookups'!$A$4:$R$15,'Inputs - Gas wholesale index'!Q$2,FALSE)</f>
        <v>1</v>
      </c>
      <c r="R1243" s="37">
        <f>VLOOKUP($B1243,'Gas wholesale lookups'!$A$4:$R$15,'Inputs - Gas wholesale index'!R$2,FALSE)</f>
        <v>1</v>
      </c>
      <c r="S1243" s="37">
        <f>VLOOKUP($B1243,'Gas wholesale lookups'!$A$4:$R$15,'Inputs - Gas wholesale index'!S$2,FALSE)</f>
        <v>0</v>
      </c>
      <c r="T1243" s="37">
        <f>VLOOKUP($B1243,'Gas wholesale lookups'!$A$4:$R$15,'Inputs - Gas wholesale index'!T$2,FALSE)</f>
        <v>0</v>
      </c>
      <c r="U1243" s="12">
        <f t="shared" si="358"/>
        <v>208526.18181818182</v>
      </c>
      <c r="V1243" s="12">
        <f t="shared" si="359"/>
        <v>166168.27272727274</v>
      </c>
      <c r="W1243" s="12">
        <f t="shared" si="360"/>
        <v>291847.5</v>
      </c>
      <c r="X1243" s="12">
        <f t="shared" si="361"/>
        <v>332991.45454545453</v>
      </c>
      <c r="Y1243" s="12">
        <f t="shared" si="362"/>
        <v>0</v>
      </c>
      <c r="Z1243" s="12">
        <f t="shared" si="363"/>
        <v>0</v>
      </c>
      <c r="AA1243" s="12">
        <f t="shared" si="364"/>
        <v>999533.40909090918</v>
      </c>
      <c r="AB1243" s="22">
        <f t="shared" si="365"/>
        <v>0</v>
      </c>
      <c r="AC1243" s="22">
        <f t="shared" si="366"/>
        <v>0</v>
      </c>
      <c r="AD1243" s="22">
        <f t="shared" si="367"/>
        <v>0</v>
      </c>
      <c r="AE1243" s="22">
        <f t="shared" si="368"/>
        <v>0</v>
      </c>
      <c r="AF1243" s="22">
        <f t="shared" si="369"/>
        <v>0</v>
      </c>
      <c r="AG1243" s="22">
        <f t="shared" si="370"/>
        <v>0</v>
      </c>
      <c r="AH1243" s="22">
        <f t="shared" si="371"/>
        <v>0</v>
      </c>
      <c r="AI1243" s="43" t="str">
        <f t="shared" si="372"/>
        <v>n/a</v>
      </c>
      <c r="AJ1243" s="2"/>
      <c r="AK1243" s="2"/>
      <c r="AL1243" s="127">
        <v>0</v>
      </c>
    </row>
    <row r="1244" spans="1:38">
      <c r="A1244" s="46"/>
      <c r="B1244" s="13" t="str">
        <f t="shared" si="357"/>
        <v>Jan</v>
      </c>
      <c r="C1244" s="182"/>
      <c r="D1244" s="182"/>
      <c r="E1244" s="182"/>
      <c r="F1244" s="182"/>
      <c r="G1244" s="182"/>
      <c r="H1244" s="182"/>
      <c r="I1244" s="12">
        <f>VLOOKUP($B1244,'Gas wholesale lookups'!$A$4:$L$15,'Inputs - Gas wholesale index'!I$2,FALSE)</f>
        <v>208526.18181818182</v>
      </c>
      <c r="J1244" s="12">
        <f>VLOOKUP($B1244,'Gas wholesale lookups'!$A$4:$L$15,'Inputs - Gas wholesale index'!J$2,FALSE)</f>
        <v>166168.27272727274</v>
      </c>
      <c r="K1244" s="12">
        <f>VLOOKUP($B1244,'Gas wholesale lookups'!$A$4:$L$15,'Inputs - Gas wholesale index'!K$2,FALSE)</f>
        <v>291847.5</v>
      </c>
      <c r="L1244" s="12">
        <f>VLOOKUP($B1244,'Gas wholesale lookups'!$A$4:$L$15,'Inputs - Gas wholesale index'!L$2,FALSE)</f>
        <v>332991.45454545453</v>
      </c>
      <c r="M1244" s="12">
        <f>VLOOKUP($B1244,'Gas wholesale lookups'!$A$4:$L$15,'Inputs - Gas wholesale index'!M$2,FALSE)</f>
        <v>208526.18181818182</v>
      </c>
      <c r="N1244" s="12">
        <f>VLOOKUP($B1244,'Gas wholesale lookups'!$A$4:$L$15,'Inputs - Gas wholesale index'!N$2,FALSE)</f>
        <v>166168.27272727274</v>
      </c>
      <c r="O1244" s="37">
        <f>VLOOKUP($B1244,'Gas wholesale lookups'!$A$4:$R$15,'Inputs - Gas wholesale index'!O$2,FALSE)</f>
        <v>1</v>
      </c>
      <c r="P1244" s="37">
        <f>VLOOKUP($B1244,'Gas wholesale lookups'!$A$4:$R$15,'Inputs - Gas wholesale index'!P$2,FALSE)</f>
        <v>1</v>
      </c>
      <c r="Q1244" s="37">
        <f>VLOOKUP($B1244,'Gas wholesale lookups'!$A$4:$R$15,'Inputs - Gas wholesale index'!Q$2,FALSE)</f>
        <v>1</v>
      </c>
      <c r="R1244" s="37">
        <f>VLOOKUP($B1244,'Gas wholesale lookups'!$A$4:$R$15,'Inputs - Gas wholesale index'!R$2,FALSE)</f>
        <v>1</v>
      </c>
      <c r="S1244" s="37">
        <f>VLOOKUP($B1244,'Gas wholesale lookups'!$A$4:$R$15,'Inputs - Gas wholesale index'!S$2,FALSE)</f>
        <v>0</v>
      </c>
      <c r="T1244" s="37">
        <f>VLOOKUP($B1244,'Gas wholesale lookups'!$A$4:$R$15,'Inputs - Gas wholesale index'!T$2,FALSE)</f>
        <v>0</v>
      </c>
      <c r="U1244" s="12">
        <f t="shared" si="358"/>
        <v>208526.18181818182</v>
      </c>
      <c r="V1244" s="12">
        <f t="shared" si="359"/>
        <v>166168.27272727274</v>
      </c>
      <c r="W1244" s="12">
        <f t="shared" si="360"/>
        <v>291847.5</v>
      </c>
      <c r="X1244" s="12">
        <f t="shared" si="361"/>
        <v>332991.45454545453</v>
      </c>
      <c r="Y1244" s="12">
        <f t="shared" si="362"/>
        <v>0</v>
      </c>
      <c r="Z1244" s="12">
        <f t="shared" si="363"/>
        <v>0</v>
      </c>
      <c r="AA1244" s="12">
        <f t="shared" si="364"/>
        <v>999533.40909090918</v>
      </c>
      <c r="AB1244" s="22">
        <f t="shared" si="365"/>
        <v>0</v>
      </c>
      <c r="AC1244" s="22">
        <f t="shared" si="366"/>
        <v>0</v>
      </c>
      <c r="AD1244" s="22">
        <f t="shared" si="367"/>
        <v>0</v>
      </c>
      <c r="AE1244" s="22">
        <f t="shared" si="368"/>
        <v>0</v>
      </c>
      <c r="AF1244" s="22">
        <f t="shared" si="369"/>
        <v>0</v>
      </c>
      <c r="AG1244" s="22">
        <f t="shared" si="370"/>
        <v>0</v>
      </c>
      <c r="AH1244" s="22">
        <f t="shared" si="371"/>
        <v>0</v>
      </c>
      <c r="AI1244" s="43" t="str">
        <f t="shared" si="372"/>
        <v>n/a</v>
      </c>
      <c r="AJ1244" s="2"/>
      <c r="AK1244" s="2"/>
      <c r="AL1244" s="127">
        <v>0</v>
      </c>
    </row>
    <row r="1245" spans="1:38">
      <c r="A1245" s="46"/>
      <c r="B1245" s="13" t="str">
        <f t="shared" si="357"/>
        <v>Jan</v>
      </c>
      <c r="C1245" s="182"/>
      <c r="D1245" s="182"/>
      <c r="E1245" s="182"/>
      <c r="F1245" s="182"/>
      <c r="G1245" s="182"/>
      <c r="H1245" s="182"/>
      <c r="I1245" s="12">
        <f>VLOOKUP($B1245,'Gas wholesale lookups'!$A$4:$L$15,'Inputs - Gas wholesale index'!I$2,FALSE)</f>
        <v>208526.18181818182</v>
      </c>
      <c r="J1245" s="12">
        <f>VLOOKUP($B1245,'Gas wholesale lookups'!$A$4:$L$15,'Inputs - Gas wholesale index'!J$2,FALSE)</f>
        <v>166168.27272727274</v>
      </c>
      <c r="K1245" s="12">
        <f>VLOOKUP($B1245,'Gas wholesale lookups'!$A$4:$L$15,'Inputs - Gas wholesale index'!K$2,FALSE)</f>
        <v>291847.5</v>
      </c>
      <c r="L1245" s="12">
        <f>VLOOKUP($B1245,'Gas wholesale lookups'!$A$4:$L$15,'Inputs - Gas wholesale index'!L$2,FALSE)</f>
        <v>332991.45454545453</v>
      </c>
      <c r="M1245" s="12">
        <f>VLOOKUP($B1245,'Gas wholesale lookups'!$A$4:$L$15,'Inputs - Gas wholesale index'!M$2,FALSE)</f>
        <v>208526.18181818182</v>
      </c>
      <c r="N1245" s="12">
        <f>VLOOKUP($B1245,'Gas wholesale lookups'!$A$4:$L$15,'Inputs - Gas wholesale index'!N$2,FALSE)</f>
        <v>166168.27272727274</v>
      </c>
      <c r="O1245" s="37">
        <f>VLOOKUP($B1245,'Gas wholesale lookups'!$A$4:$R$15,'Inputs - Gas wholesale index'!O$2,FALSE)</f>
        <v>1</v>
      </c>
      <c r="P1245" s="37">
        <f>VLOOKUP($B1245,'Gas wholesale lookups'!$A$4:$R$15,'Inputs - Gas wholesale index'!P$2,FALSE)</f>
        <v>1</v>
      </c>
      <c r="Q1245" s="37">
        <f>VLOOKUP($B1245,'Gas wholesale lookups'!$A$4:$R$15,'Inputs - Gas wholesale index'!Q$2,FALSE)</f>
        <v>1</v>
      </c>
      <c r="R1245" s="37">
        <f>VLOOKUP($B1245,'Gas wholesale lookups'!$A$4:$R$15,'Inputs - Gas wholesale index'!R$2,FALSE)</f>
        <v>1</v>
      </c>
      <c r="S1245" s="37">
        <f>VLOOKUP($B1245,'Gas wholesale lookups'!$A$4:$R$15,'Inputs - Gas wholesale index'!S$2,FALSE)</f>
        <v>0</v>
      </c>
      <c r="T1245" s="37">
        <f>VLOOKUP($B1245,'Gas wholesale lookups'!$A$4:$R$15,'Inputs - Gas wholesale index'!T$2,FALSE)</f>
        <v>0</v>
      </c>
      <c r="U1245" s="12">
        <f t="shared" si="358"/>
        <v>208526.18181818182</v>
      </c>
      <c r="V1245" s="12">
        <f t="shared" si="359"/>
        <v>166168.27272727274</v>
      </c>
      <c r="W1245" s="12">
        <f t="shared" si="360"/>
        <v>291847.5</v>
      </c>
      <c r="X1245" s="12">
        <f t="shared" si="361"/>
        <v>332991.45454545453</v>
      </c>
      <c r="Y1245" s="12">
        <f t="shared" si="362"/>
        <v>0</v>
      </c>
      <c r="Z1245" s="12">
        <f t="shared" si="363"/>
        <v>0</v>
      </c>
      <c r="AA1245" s="12">
        <f t="shared" si="364"/>
        <v>999533.40909090918</v>
      </c>
      <c r="AB1245" s="22">
        <f t="shared" si="365"/>
        <v>0</v>
      </c>
      <c r="AC1245" s="22">
        <f t="shared" si="366"/>
        <v>0</v>
      </c>
      <c r="AD1245" s="22">
        <f t="shared" si="367"/>
        <v>0</v>
      </c>
      <c r="AE1245" s="22">
        <f t="shared" si="368"/>
        <v>0</v>
      </c>
      <c r="AF1245" s="22">
        <f t="shared" si="369"/>
        <v>0</v>
      </c>
      <c r="AG1245" s="22">
        <f t="shared" si="370"/>
        <v>0</v>
      </c>
      <c r="AH1245" s="22">
        <f t="shared" si="371"/>
        <v>0</v>
      </c>
      <c r="AI1245" s="43" t="str">
        <f t="shared" si="372"/>
        <v>n/a</v>
      </c>
      <c r="AJ1245" s="2"/>
      <c r="AK1245" s="2"/>
      <c r="AL1245" s="127">
        <v>0</v>
      </c>
    </row>
    <row r="1246" spans="1:38">
      <c r="A1246" s="46"/>
      <c r="B1246" s="13" t="str">
        <f t="shared" si="357"/>
        <v>Jan</v>
      </c>
      <c r="C1246" s="182"/>
      <c r="D1246" s="182"/>
      <c r="E1246" s="182"/>
      <c r="F1246" s="182"/>
      <c r="G1246" s="182"/>
      <c r="H1246" s="182"/>
      <c r="I1246" s="12">
        <f>VLOOKUP($B1246,'Gas wholesale lookups'!$A$4:$L$15,'Inputs - Gas wholesale index'!I$2,FALSE)</f>
        <v>208526.18181818182</v>
      </c>
      <c r="J1246" s="12">
        <f>VLOOKUP($B1246,'Gas wholesale lookups'!$A$4:$L$15,'Inputs - Gas wholesale index'!J$2,FALSE)</f>
        <v>166168.27272727274</v>
      </c>
      <c r="K1246" s="12">
        <f>VLOOKUP($B1246,'Gas wholesale lookups'!$A$4:$L$15,'Inputs - Gas wholesale index'!K$2,FALSE)</f>
        <v>291847.5</v>
      </c>
      <c r="L1246" s="12">
        <f>VLOOKUP($B1246,'Gas wholesale lookups'!$A$4:$L$15,'Inputs - Gas wholesale index'!L$2,FALSE)</f>
        <v>332991.45454545453</v>
      </c>
      <c r="M1246" s="12">
        <f>VLOOKUP($B1246,'Gas wholesale lookups'!$A$4:$L$15,'Inputs - Gas wholesale index'!M$2,FALSE)</f>
        <v>208526.18181818182</v>
      </c>
      <c r="N1246" s="12">
        <f>VLOOKUP($B1246,'Gas wholesale lookups'!$A$4:$L$15,'Inputs - Gas wholesale index'!N$2,FALSE)</f>
        <v>166168.27272727274</v>
      </c>
      <c r="O1246" s="37">
        <f>VLOOKUP($B1246,'Gas wholesale lookups'!$A$4:$R$15,'Inputs - Gas wholesale index'!O$2,FALSE)</f>
        <v>1</v>
      </c>
      <c r="P1246" s="37">
        <f>VLOOKUP($B1246,'Gas wholesale lookups'!$A$4:$R$15,'Inputs - Gas wholesale index'!P$2,FALSE)</f>
        <v>1</v>
      </c>
      <c r="Q1246" s="37">
        <f>VLOOKUP($B1246,'Gas wholesale lookups'!$A$4:$R$15,'Inputs - Gas wholesale index'!Q$2,FALSE)</f>
        <v>1</v>
      </c>
      <c r="R1246" s="37">
        <f>VLOOKUP($B1246,'Gas wholesale lookups'!$A$4:$R$15,'Inputs - Gas wholesale index'!R$2,FALSE)</f>
        <v>1</v>
      </c>
      <c r="S1246" s="37">
        <f>VLOOKUP($B1246,'Gas wholesale lookups'!$A$4:$R$15,'Inputs - Gas wholesale index'!S$2,FALSE)</f>
        <v>0</v>
      </c>
      <c r="T1246" s="37">
        <f>VLOOKUP($B1246,'Gas wholesale lookups'!$A$4:$R$15,'Inputs - Gas wholesale index'!T$2,FALSE)</f>
        <v>0</v>
      </c>
      <c r="U1246" s="12">
        <f t="shared" si="358"/>
        <v>208526.18181818182</v>
      </c>
      <c r="V1246" s="12">
        <f t="shared" si="359"/>
        <v>166168.27272727274</v>
      </c>
      <c r="W1246" s="12">
        <f t="shared" si="360"/>
        <v>291847.5</v>
      </c>
      <c r="X1246" s="12">
        <f t="shared" si="361"/>
        <v>332991.45454545453</v>
      </c>
      <c r="Y1246" s="12">
        <f t="shared" si="362"/>
        <v>0</v>
      </c>
      <c r="Z1246" s="12">
        <f t="shared" si="363"/>
        <v>0</v>
      </c>
      <c r="AA1246" s="12">
        <f t="shared" si="364"/>
        <v>999533.40909090918</v>
      </c>
      <c r="AB1246" s="22">
        <f t="shared" si="365"/>
        <v>0</v>
      </c>
      <c r="AC1246" s="22">
        <f t="shared" si="366"/>
        <v>0</v>
      </c>
      <c r="AD1246" s="22">
        <f t="shared" si="367"/>
        <v>0</v>
      </c>
      <c r="AE1246" s="22">
        <f t="shared" si="368"/>
        <v>0</v>
      </c>
      <c r="AF1246" s="22">
        <f t="shared" si="369"/>
        <v>0</v>
      </c>
      <c r="AG1246" s="22">
        <f t="shared" si="370"/>
        <v>0</v>
      </c>
      <c r="AH1246" s="22">
        <f t="shared" si="371"/>
        <v>0</v>
      </c>
      <c r="AI1246" s="43" t="str">
        <f t="shared" si="372"/>
        <v>n/a</v>
      </c>
      <c r="AJ1246" s="2"/>
      <c r="AK1246" s="2"/>
      <c r="AL1246" s="127">
        <v>0</v>
      </c>
    </row>
    <row r="1247" spans="1:38">
      <c r="A1247" s="46"/>
      <c r="B1247" s="13" t="str">
        <f t="shared" si="357"/>
        <v>Jan</v>
      </c>
      <c r="C1247" s="182"/>
      <c r="D1247" s="182"/>
      <c r="E1247" s="182"/>
      <c r="F1247" s="182"/>
      <c r="G1247" s="182"/>
      <c r="H1247" s="182"/>
      <c r="I1247" s="12">
        <f>VLOOKUP($B1247,'Gas wholesale lookups'!$A$4:$L$15,'Inputs - Gas wholesale index'!I$2,FALSE)</f>
        <v>208526.18181818182</v>
      </c>
      <c r="J1247" s="12">
        <f>VLOOKUP($B1247,'Gas wholesale lookups'!$A$4:$L$15,'Inputs - Gas wholesale index'!J$2,FALSE)</f>
        <v>166168.27272727274</v>
      </c>
      <c r="K1247" s="12">
        <f>VLOOKUP($B1247,'Gas wholesale lookups'!$A$4:$L$15,'Inputs - Gas wholesale index'!K$2,FALSE)</f>
        <v>291847.5</v>
      </c>
      <c r="L1247" s="12">
        <f>VLOOKUP($B1247,'Gas wholesale lookups'!$A$4:$L$15,'Inputs - Gas wholesale index'!L$2,FALSE)</f>
        <v>332991.45454545453</v>
      </c>
      <c r="M1247" s="12">
        <f>VLOOKUP($B1247,'Gas wholesale lookups'!$A$4:$L$15,'Inputs - Gas wholesale index'!M$2,FALSE)</f>
        <v>208526.18181818182</v>
      </c>
      <c r="N1247" s="12">
        <f>VLOOKUP($B1247,'Gas wholesale lookups'!$A$4:$L$15,'Inputs - Gas wholesale index'!N$2,FALSE)</f>
        <v>166168.27272727274</v>
      </c>
      <c r="O1247" s="37">
        <f>VLOOKUP($B1247,'Gas wholesale lookups'!$A$4:$R$15,'Inputs - Gas wholesale index'!O$2,FALSE)</f>
        <v>1</v>
      </c>
      <c r="P1247" s="37">
        <f>VLOOKUP($B1247,'Gas wholesale lookups'!$A$4:$R$15,'Inputs - Gas wholesale index'!P$2,FALSE)</f>
        <v>1</v>
      </c>
      <c r="Q1247" s="37">
        <f>VLOOKUP($B1247,'Gas wholesale lookups'!$A$4:$R$15,'Inputs - Gas wholesale index'!Q$2,FALSE)</f>
        <v>1</v>
      </c>
      <c r="R1247" s="37">
        <f>VLOOKUP($B1247,'Gas wholesale lookups'!$A$4:$R$15,'Inputs - Gas wholesale index'!R$2,FALSE)</f>
        <v>1</v>
      </c>
      <c r="S1247" s="37">
        <f>VLOOKUP($B1247,'Gas wholesale lookups'!$A$4:$R$15,'Inputs - Gas wholesale index'!S$2,FALSE)</f>
        <v>0</v>
      </c>
      <c r="T1247" s="37">
        <f>VLOOKUP($B1247,'Gas wholesale lookups'!$A$4:$R$15,'Inputs - Gas wholesale index'!T$2,FALSE)</f>
        <v>0</v>
      </c>
      <c r="U1247" s="12">
        <f t="shared" si="358"/>
        <v>208526.18181818182</v>
      </c>
      <c r="V1247" s="12">
        <f t="shared" si="359"/>
        <v>166168.27272727274</v>
      </c>
      <c r="W1247" s="12">
        <f t="shared" si="360"/>
        <v>291847.5</v>
      </c>
      <c r="X1247" s="12">
        <f t="shared" si="361"/>
        <v>332991.45454545453</v>
      </c>
      <c r="Y1247" s="12">
        <f t="shared" si="362"/>
        <v>0</v>
      </c>
      <c r="Z1247" s="12">
        <f t="shared" si="363"/>
        <v>0</v>
      </c>
      <c r="AA1247" s="12">
        <f t="shared" si="364"/>
        <v>999533.40909090918</v>
      </c>
      <c r="AB1247" s="22">
        <f t="shared" si="365"/>
        <v>0</v>
      </c>
      <c r="AC1247" s="22">
        <f t="shared" si="366"/>
        <v>0</v>
      </c>
      <c r="AD1247" s="22">
        <f t="shared" si="367"/>
        <v>0</v>
      </c>
      <c r="AE1247" s="22">
        <f t="shared" si="368"/>
        <v>0</v>
      </c>
      <c r="AF1247" s="22">
        <f t="shared" si="369"/>
        <v>0</v>
      </c>
      <c r="AG1247" s="22">
        <f t="shared" si="370"/>
        <v>0</v>
      </c>
      <c r="AH1247" s="22">
        <f t="shared" si="371"/>
        <v>0</v>
      </c>
      <c r="AI1247" s="43" t="str">
        <f t="shared" si="372"/>
        <v>n/a</v>
      </c>
      <c r="AJ1247" s="2"/>
      <c r="AK1247" s="2"/>
      <c r="AL1247" s="127">
        <v>0</v>
      </c>
    </row>
    <row r="1248" spans="1:38">
      <c r="A1248" s="46"/>
      <c r="B1248" s="13" t="str">
        <f t="shared" si="357"/>
        <v>Jan</v>
      </c>
      <c r="C1248" s="182"/>
      <c r="D1248" s="182"/>
      <c r="E1248" s="182"/>
      <c r="F1248" s="182"/>
      <c r="G1248" s="182"/>
      <c r="H1248" s="182"/>
      <c r="I1248" s="12">
        <f>VLOOKUP($B1248,'Gas wholesale lookups'!$A$4:$L$15,'Inputs - Gas wholesale index'!I$2,FALSE)</f>
        <v>208526.18181818182</v>
      </c>
      <c r="J1248" s="12">
        <f>VLOOKUP($B1248,'Gas wholesale lookups'!$A$4:$L$15,'Inputs - Gas wholesale index'!J$2,FALSE)</f>
        <v>166168.27272727274</v>
      </c>
      <c r="K1248" s="12">
        <f>VLOOKUP($B1248,'Gas wholesale lookups'!$A$4:$L$15,'Inputs - Gas wholesale index'!K$2,FALSE)</f>
        <v>291847.5</v>
      </c>
      <c r="L1248" s="12">
        <f>VLOOKUP($B1248,'Gas wholesale lookups'!$A$4:$L$15,'Inputs - Gas wholesale index'!L$2,FALSE)</f>
        <v>332991.45454545453</v>
      </c>
      <c r="M1248" s="12">
        <f>VLOOKUP($B1248,'Gas wholesale lookups'!$A$4:$L$15,'Inputs - Gas wholesale index'!M$2,FALSE)</f>
        <v>208526.18181818182</v>
      </c>
      <c r="N1248" s="12">
        <f>VLOOKUP($B1248,'Gas wholesale lookups'!$A$4:$L$15,'Inputs - Gas wholesale index'!N$2,FALSE)</f>
        <v>166168.27272727274</v>
      </c>
      <c r="O1248" s="37">
        <f>VLOOKUP($B1248,'Gas wholesale lookups'!$A$4:$R$15,'Inputs - Gas wholesale index'!O$2,FALSE)</f>
        <v>1</v>
      </c>
      <c r="P1248" s="37">
        <f>VLOOKUP($B1248,'Gas wholesale lookups'!$A$4:$R$15,'Inputs - Gas wholesale index'!P$2,FALSE)</f>
        <v>1</v>
      </c>
      <c r="Q1248" s="37">
        <f>VLOOKUP($B1248,'Gas wholesale lookups'!$A$4:$R$15,'Inputs - Gas wholesale index'!Q$2,FALSE)</f>
        <v>1</v>
      </c>
      <c r="R1248" s="37">
        <f>VLOOKUP($B1248,'Gas wholesale lookups'!$A$4:$R$15,'Inputs - Gas wholesale index'!R$2,FALSE)</f>
        <v>1</v>
      </c>
      <c r="S1248" s="37">
        <f>VLOOKUP($B1248,'Gas wholesale lookups'!$A$4:$R$15,'Inputs - Gas wholesale index'!S$2,FALSE)</f>
        <v>0</v>
      </c>
      <c r="T1248" s="37">
        <f>VLOOKUP($B1248,'Gas wholesale lookups'!$A$4:$R$15,'Inputs - Gas wholesale index'!T$2,FALSE)</f>
        <v>0</v>
      </c>
      <c r="U1248" s="12">
        <f t="shared" si="358"/>
        <v>208526.18181818182</v>
      </c>
      <c r="V1248" s="12">
        <f t="shared" si="359"/>
        <v>166168.27272727274</v>
      </c>
      <c r="W1248" s="12">
        <f t="shared" si="360"/>
        <v>291847.5</v>
      </c>
      <c r="X1248" s="12">
        <f t="shared" si="361"/>
        <v>332991.45454545453</v>
      </c>
      <c r="Y1248" s="12">
        <f t="shared" si="362"/>
        <v>0</v>
      </c>
      <c r="Z1248" s="12">
        <f t="shared" si="363"/>
        <v>0</v>
      </c>
      <c r="AA1248" s="12">
        <f t="shared" si="364"/>
        <v>999533.40909090918</v>
      </c>
      <c r="AB1248" s="22">
        <f t="shared" si="365"/>
        <v>0</v>
      </c>
      <c r="AC1248" s="22">
        <f t="shared" si="366"/>
        <v>0</v>
      </c>
      <c r="AD1248" s="22">
        <f t="shared" si="367"/>
        <v>0</v>
      </c>
      <c r="AE1248" s="22">
        <f t="shared" si="368"/>
        <v>0</v>
      </c>
      <c r="AF1248" s="22">
        <f t="shared" si="369"/>
        <v>0</v>
      </c>
      <c r="AG1248" s="22">
        <f t="shared" si="370"/>
        <v>0</v>
      </c>
      <c r="AH1248" s="22">
        <f t="shared" si="371"/>
        <v>0</v>
      </c>
      <c r="AI1248" s="43" t="str">
        <f t="shared" si="372"/>
        <v>n/a</v>
      </c>
      <c r="AJ1248" s="2"/>
      <c r="AK1248" s="2"/>
      <c r="AL1248" s="127">
        <v>0</v>
      </c>
    </row>
    <row r="1249" spans="1:38">
      <c r="A1249" s="46"/>
      <c r="B1249" s="13" t="str">
        <f t="shared" si="357"/>
        <v>Jan</v>
      </c>
      <c r="C1249" s="182"/>
      <c r="D1249" s="182"/>
      <c r="E1249" s="182"/>
      <c r="F1249" s="182"/>
      <c r="G1249" s="182"/>
      <c r="H1249" s="182"/>
      <c r="I1249" s="12">
        <f>VLOOKUP($B1249,'Gas wholesale lookups'!$A$4:$L$15,'Inputs - Gas wholesale index'!I$2,FALSE)</f>
        <v>208526.18181818182</v>
      </c>
      <c r="J1249" s="12">
        <f>VLOOKUP($B1249,'Gas wholesale lookups'!$A$4:$L$15,'Inputs - Gas wholesale index'!J$2,FALSE)</f>
        <v>166168.27272727274</v>
      </c>
      <c r="K1249" s="12">
        <f>VLOOKUP($B1249,'Gas wholesale lookups'!$A$4:$L$15,'Inputs - Gas wholesale index'!K$2,FALSE)</f>
        <v>291847.5</v>
      </c>
      <c r="L1249" s="12">
        <f>VLOOKUP($B1249,'Gas wholesale lookups'!$A$4:$L$15,'Inputs - Gas wholesale index'!L$2,FALSE)</f>
        <v>332991.45454545453</v>
      </c>
      <c r="M1249" s="12">
        <f>VLOOKUP($B1249,'Gas wholesale lookups'!$A$4:$L$15,'Inputs - Gas wholesale index'!M$2,FALSE)</f>
        <v>208526.18181818182</v>
      </c>
      <c r="N1249" s="12">
        <f>VLOOKUP($B1249,'Gas wholesale lookups'!$A$4:$L$15,'Inputs - Gas wholesale index'!N$2,FALSE)</f>
        <v>166168.27272727274</v>
      </c>
      <c r="O1249" s="37">
        <f>VLOOKUP($B1249,'Gas wholesale lookups'!$A$4:$R$15,'Inputs - Gas wholesale index'!O$2,FALSE)</f>
        <v>1</v>
      </c>
      <c r="P1249" s="37">
        <f>VLOOKUP($B1249,'Gas wholesale lookups'!$A$4:$R$15,'Inputs - Gas wholesale index'!P$2,FALSE)</f>
        <v>1</v>
      </c>
      <c r="Q1249" s="37">
        <f>VLOOKUP($B1249,'Gas wholesale lookups'!$A$4:$R$15,'Inputs - Gas wholesale index'!Q$2,FALSE)</f>
        <v>1</v>
      </c>
      <c r="R1249" s="37">
        <f>VLOOKUP($B1249,'Gas wholesale lookups'!$A$4:$R$15,'Inputs - Gas wholesale index'!R$2,FALSE)</f>
        <v>1</v>
      </c>
      <c r="S1249" s="37">
        <f>VLOOKUP($B1249,'Gas wholesale lookups'!$A$4:$R$15,'Inputs - Gas wholesale index'!S$2,FALSE)</f>
        <v>0</v>
      </c>
      <c r="T1249" s="37">
        <f>VLOOKUP($B1249,'Gas wholesale lookups'!$A$4:$R$15,'Inputs - Gas wholesale index'!T$2,FALSE)</f>
        <v>0</v>
      </c>
      <c r="U1249" s="12">
        <f t="shared" si="358"/>
        <v>208526.18181818182</v>
      </c>
      <c r="V1249" s="12">
        <f t="shared" si="359"/>
        <v>166168.27272727274</v>
      </c>
      <c r="W1249" s="12">
        <f t="shared" si="360"/>
        <v>291847.5</v>
      </c>
      <c r="X1249" s="12">
        <f t="shared" si="361"/>
        <v>332991.45454545453</v>
      </c>
      <c r="Y1249" s="12">
        <f t="shared" si="362"/>
        <v>0</v>
      </c>
      <c r="Z1249" s="12">
        <f t="shared" si="363"/>
        <v>0</v>
      </c>
      <c r="AA1249" s="12">
        <f t="shared" si="364"/>
        <v>999533.40909090918</v>
      </c>
      <c r="AB1249" s="22">
        <f t="shared" si="365"/>
        <v>0</v>
      </c>
      <c r="AC1249" s="22">
        <f t="shared" si="366"/>
        <v>0</v>
      </c>
      <c r="AD1249" s="22">
        <f t="shared" si="367"/>
        <v>0</v>
      </c>
      <c r="AE1249" s="22">
        <f t="shared" si="368"/>
        <v>0</v>
      </c>
      <c r="AF1249" s="22">
        <f t="shared" si="369"/>
        <v>0</v>
      </c>
      <c r="AG1249" s="22">
        <f t="shared" si="370"/>
        <v>0</v>
      </c>
      <c r="AH1249" s="22">
        <f t="shared" si="371"/>
        <v>0</v>
      </c>
      <c r="AI1249" s="43" t="str">
        <f t="shared" si="372"/>
        <v>n/a</v>
      </c>
      <c r="AJ1249" s="2"/>
      <c r="AK1249" s="2"/>
      <c r="AL1249" s="127">
        <v>0</v>
      </c>
    </row>
    <row r="1250" spans="1:38">
      <c r="A1250" s="46"/>
      <c r="B1250" s="13" t="str">
        <f t="shared" si="357"/>
        <v>Jan</v>
      </c>
      <c r="C1250" s="182"/>
      <c r="D1250" s="182"/>
      <c r="E1250" s="182"/>
      <c r="F1250" s="182"/>
      <c r="G1250" s="182"/>
      <c r="H1250" s="182"/>
      <c r="I1250" s="12">
        <f>VLOOKUP($B1250,'Gas wholesale lookups'!$A$4:$L$15,'Inputs - Gas wholesale index'!I$2,FALSE)</f>
        <v>208526.18181818182</v>
      </c>
      <c r="J1250" s="12">
        <f>VLOOKUP($B1250,'Gas wholesale lookups'!$A$4:$L$15,'Inputs - Gas wholesale index'!J$2,FALSE)</f>
        <v>166168.27272727274</v>
      </c>
      <c r="K1250" s="12">
        <f>VLOOKUP($B1250,'Gas wholesale lookups'!$A$4:$L$15,'Inputs - Gas wholesale index'!K$2,FALSE)</f>
        <v>291847.5</v>
      </c>
      <c r="L1250" s="12">
        <f>VLOOKUP($B1250,'Gas wholesale lookups'!$A$4:$L$15,'Inputs - Gas wholesale index'!L$2,FALSE)</f>
        <v>332991.45454545453</v>
      </c>
      <c r="M1250" s="12">
        <f>VLOOKUP($B1250,'Gas wholesale lookups'!$A$4:$L$15,'Inputs - Gas wholesale index'!M$2,FALSE)</f>
        <v>208526.18181818182</v>
      </c>
      <c r="N1250" s="12">
        <f>VLOOKUP($B1250,'Gas wholesale lookups'!$A$4:$L$15,'Inputs - Gas wholesale index'!N$2,FALSE)</f>
        <v>166168.27272727274</v>
      </c>
      <c r="O1250" s="37">
        <f>VLOOKUP($B1250,'Gas wholesale lookups'!$A$4:$R$15,'Inputs - Gas wholesale index'!O$2,FALSE)</f>
        <v>1</v>
      </c>
      <c r="P1250" s="37">
        <f>VLOOKUP($B1250,'Gas wholesale lookups'!$A$4:$R$15,'Inputs - Gas wholesale index'!P$2,FALSE)</f>
        <v>1</v>
      </c>
      <c r="Q1250" s="37">
        <f>VLOOKUP($B1250,'Gas wholesale lookups'!$A$4:$R$15,'Inputs - Gas wholesale index'!Q$2,FALSE)</f>
        <v>1</v>
      </c>
      <c r="R1250" s="37">
        <f>VLOOKUP($B1250,'Gas wholesale lookups'!$A$4:$R$15,'Inputs - Gas wholesale index'!R$2,FALSE)</f>
        <v>1</v>
      </c>
      <c r="S1250" s="37">
        <f>VLOOKUP($B1250,'Gas wholesale lookups'!$A$4:$R$15,'Inputs - Gas wholesale index'!S$2,FALSE)</f>
        <v>0</v>
      </c>
      <c r="T1250" s="37">
        <f>VLOOKUP($B1250,'Gas wholesale lookups'!$A$4:$R$15,'Inputs - Gas wholesale index'!T$2,FALSE)</f>
        <v>0</v>
      </c>
      <c r="U1250" s="12">
        <f t="shared" si="358"/>
        <v>208526.18181818182</v>
      </c>
      <c r="V1250" s="12">
        <f t="shared" si="359"/>
        <v>166168.27272727274</v>
      </c>
      <c r="W1250" s="12">
        <f t="shared" si="360"/>
        <v>291847.5</v>
      </c>
      <c r="X1250" s="12">
        <f t="shared" si="361"/>
        <v>332991.45454545453</v>
      </c>
      <c r="Y1250" s="12">
        <f t="shared" si="362"/>
        <v>0</v>
      </c>
      <c r="Z1250" s="12">
        <f t="shared" si="363"/>
        <v>0</v>
      </c>
      <c r="AA1250" s="12">
        <f t="shared" si="364"/>
        <v>999533.40909090918</v>
      </c>
      <c r="AB1250" s="22">
        <f t="shared" si="365"/>
        <v>0</v>
      </c>
      <c r="AC1250" s="22">
        <f t="shared" si="366"/>
        <v>0</v>
      </c>
      <c r="AD1250" s="22">
        <f t="shared" si="367"/>
        <v>0</v>
      </c>
      <c r="AE1250" s="22">
        <f t="shared" si="368"/>
        <v>0</v>
      </c>
      <c r="AF1250" s="22">
        <f t="shared" si="369"/>
        <v>0</v>
      </c>
      <c r="AG1250" s="22">
        <f t="shared" si="370"/>
        <v>0</v>
      </c>
      <c r="AH1250" s="22">
        <f t="shared" si="371"/>
        <v>0</v>
      </c>
      <c r="AI1250" s="43" t="str">
        <f t="shared" si="372"/>
        <v>n/a</v>
      </c>
      <c r="AJ1250" s="2"/>
      <c r="AK1250" s="2"/>
      <c r="AL1250" s="127">
        <v>0</v>
      </c>
    </row>
    <row r="1251" spans="1:38">
      <c r="A1251" s="46"/>
      <c r="B1251" s="13" t="str">
        <f t="shared" si="357"/>
        <v>Jan</v>
      </c>
      <c r="C1251" s="182"/>
      <c r="D1251" s="182"/>
      <c r="E1251" s="182"/>
      <c r="F1251" s="182"/>
      <c r="G1251" s="182"/>
      <c r="H1251" s="182"/>
      <c r="I1251" s="12">
        <f>VLOOKUP($B1251,'Gas wholesale lookups'!$A$4:$L$15,'Inputs - Gas wholesale index'!I$2,FALSE)</f>
        <v>208526.18181818182</v>
      </c>
      <c r="J1251" s="12">
        <f>VLOOKUP($B1251,'Gas wholesale lookups'!$A$4:$L$15,'Inputs - Gas wholesale index'!J$2,FALSE)</f>
        <v>166168.27272727274</v>
      </c>
      <c r="K1251" s="12">
        <f>VLOOKUP($B1251,'Gas wholesale lookups'!$A$4:$L$15,'Inputs - Gas wholesale index'!K$2,FALSE)</f>
        <v>291847.5</v>
      </c>
      <c r="L1251" s="12">
        <f>VLOOKUP($B1251,'Gas wholesale lookups'!$A$4:$L$15,'Inputs - Gas wholesale index'!L$2,FALSE)</f>
        <v>332991.45454545453</v>
      </c>
      <c r="M1251" s="12">
        <f>VLOOKUP($B1251,'Gas wholesale lookups'!$A$4:$L$15,'Inputs - Gas wholesale index'!M$2,FALSE)</f>
        <v>208526.18181818182</v>
      </c>
      <c r="N1251" s="12">
        <f>VLOOKUP($B1251,'Gas wholesale lookups'!$A$4:$L$15,'Inputs - Gas wholesale index'!N$2,FALSE)</f>
        <v>166168.27272727274</v>
      </c>
      <c r="O1251" s="37">
        <f>VLOOKUP($B1251,'Gas wholesale lookups'!$A$4:$R$15,'Inputs - Gas wholesale index'!O$2,FALSE)</f>
        <v>1</v>
      </c>
      <c r="P1251" s="37">
        <f>VLOOKUP($B1251,'Gas wholesale lookups'!$A$4:$R$15,'Inputs - Gas wholesale index'!P$2,FALSE)</f>
        <v>1</v>
      </c>
      <c r="Q1251" s="37">
        <f>VLOOKUP($B1251,'Gas wholesale lookups'!$A$4:$R$15,'Inputs - Gas wholesale index'!Q$2,FALSE)</f>
        <v>1</v>
      </c>
      <c r="R1251" s="37">
        <f>VLOOKUP($B1251,'Gas wholesale lookups'!$A$4:$R$15,'Inputs - Gas wholesale index'!R$2,FALSE)</f>
        <v>1</v>
      </c>
      <c r="S1251" s="37">
        <f>VLOOKUP($B1251,'Gas wholesale lookups'!$A$4:$R$15,'Inputs - Gas wholesale index'!S$2,FALSE)</f>
        <v>0</v>
      </c>
      <c r="T1251" s="37">
        <f>VLOOKUP($B1251,'Gas wholesale lookups'!$A$4:$R$15,'Inputs - Gas wholesale index'!T$2,FALSE)</f>
        <v>0</v>
      </c>
      <c r="U1251" s="12">
        <f t="shared" si="358"/>
        <v>208526.18181818182</v>
      </c>
      <c r="V1251" s="12">
        <f t="shared" si="359"/>
        <v>166168.27272727274</v>
      </c>
      <c r="W1251" s="12">
        <f t="shared" si="360"/>
        <v>291847.5</v>
      </c>
      <c r="X1251" s="12">
        <f t="shared" si="361"/>
        <v>332991.45454545453</v>
      </c>
      <c r="Y1251" s="12">
        <f t="shared" si="362"/>
        <v>0</v>
      </c>
      <c r="Z1251" s="12">
        <f t="shared" si="363"/>
        <v>0</v>
      </c>
      <c r="AA1251" s="12">
        <f t="shared" si="364"/>
        <v>999533.40909090918</v>
      </c>
      <c r="AB1251" s="22">
        <f t="shared" si="365"/>
        <v>0</v>
      </c>
      <c r="AC1251" s="22">
        <f t="shared" si="366"/>
        <v>0</v>
      </c>
      <c r="AD1251" s="22">
        <f t="shared" si="367"/>
        <v>0</v>
      </c>
      <c r="AE1251" s="22">
        <f t="shared" si="368"/>
        <v>0</v>
      </c>
      <c r="AF1251" s="22">
        <f t="shared" si="369"/>
        <v>0</v>
      </c>
      <c r="AG1251" s="22">
        <f t="shared" si="370"/>
        <v>0</v>
      </c>
      <c r="AH1251" s="22">
        <f t="shared" si="371"/>
        <v>0</v>
      </c>
      <c r="AI1251" s="43" t="str">
        <f t="shared" si="372"/>
        <v>n/a</v>
      </c>
      <c r="AJ1251" s="2"/>
      <c r="AK1251" s="2"/>
      <c r="AL1251" s="127">
        <v>0</v>
      </c>
    </row>
    <row r="1252" spans="1:38">
      <c r="A1252" s="46"/>
      <c r="B1252" s="13" t="str">
        <f t="shared" si="357"/>
        <v>Jan</v>
      </c>
      <c r="C1252" s="182"/>
      <c r="D1252" s="182"/>
      <c r="E1252" s="182"/>
      <c r="F1252" s="182"/>
      <c r="G1252" s="182"/>
      <c r="H1252" s="182"/>
      <c r="I1252" s="12">
        <f>VLOOKUP($B1252,'Gas wholesale lookups'!$A$4:$L$15,'Inputs - Gas wholesale index'!I$2,FALSE)</f>
        <v>208526.18181818182</v>
      </c>
      <c r="J1252" s="12">
        <f>VLOOKUP($B1252,'Gas wholesale lookups'!$A$4:$L$15,'Inputs - Gas wholesale index'!J$2,FALSE)</f>
        <v>166168.27272727274</v>
      </c>
      <c r="K1252" s="12">
        <f>VLOOKUP($B1252,'Gas wholesale lookups'!$A$4:$L$15,'Inputs - Gas wholesale index'!K$2,FALSE)</f>
        <v>291847.5</v>
      </c>
      <c r="L1252" s="12">
        <f>VLOOKUP($B1252,'Gas wholesale lookups'!$A$4:$L$15,'Inputs - Gas wholesale index'!L$2,FALSE)</f>
        <v>332991.45454545453</v>
      </c>
      <c r="M1252" s="12">
        <f>VLOOKUP($B1252,'Gas wholesale lookups'!$A$4:$L$15,'Inputs - Gas wholesale index'!M$2,FALSE)</f>
        <v>208526.18181818182</v>
      </c>
      <c r="N1252" s="12">
        <f>VLOOKUP($B1252,'Gas wholesale lookups'!$A$4:$L$15,'Inputs - Gas wholesale index'!N$2,FALSE)</f>
        <v>166168.27272727274</v>
      </c>
      <c r="O1252" s="37">
        <f>VLOOKUP($B1252,'Gas wholesale lookups'!$A$4:$R$15,'Inputs - Gas wholesale index'!O$2,FALSE)</f>
        <v>1</v>
      </c>
      <c r="P1252" s="37">
        <f>VLOOKUP($B1252,'Gas wholesale lookups'!$A$4:$R$15,'Inputs - Gas wholesale index'!P$2,FALSE)</f>
        <v>1</v>
      </c>
      <c r="Q1252" s="37">
        <f>VLOOKUP($B1252,'Gas wholesale lookups'!$A$4:$R$15,'Inputs - Gas wholesale index'!Q$2,FALSE)</f>
        <v>1</v>
      </c>
      <c r="R1252" s="37">
        <f>VLOOKUP($B1252,'Gas wholesale lookups'!$A$4:$R$15,'Inputs - Gas wholesale index'!R$2,FALSE)</f>
        <v>1</v>
      </c>
      <c r="S1252" s="37">
        <f>VLOOKUP($B1252,'Gas wholesale lookups'!$A$4:$R$15,'Inputs - Gas wholesale index'!S$2,FALSE)</f>
        <v>0</v>
      </c>
      <c r="T1252" s="37">
        <f>VLOOKUP($B1252,'Gas wholesale lookups'!$A$4:$R$15,'Inputs - Gas wholesale index'!T$2,FALSE)</f>
        <v>0</v>
      </c>
      <c r="U1252" s="12">
        <f t="shared" si="358"/>
        <v>208526.18181818182</v>
      </c>
      <c r="V1252" s="12">
        <f t="shared" si="359"/>
        <v>166168.27272727274</v>
      </c>
      <c r="W1252" s="12">
        <f t="shared" si="360"/>
        <v>291847.5</v>
      </c>
      <c r="X1252" s="12">
        <f t="shared" si="361"/>
        <v>332991.45454545453</v>
      </c>
      <c r="Y1252" s="12">
        <f t="shared" si="362"/>
        <v>0</v>
      </c>
      <c r="Z1252" s="12">
        <f t="shared" si="363"/>
        <v>0</v>
      </c>
      <c r="AA1252" s="12">
        <f t="shared" si="364"/>
        <v>999533.40909090918</v>
      </c>
      <c r="AB1252" s="22">
        <f t="shared" si="365"/>
        <v>0</v>
      </c>
      <c r="AC1252" s="22">
        <f t="shared" si="366"/>
        <v>0</v>
      </c>
      <c r="AD1252" s="22">
        <f t="shared" si="367"/>
        <v>0</v>
      </c>
      <c r="AE1252" s="22">
        <f t="shared" si="368"/>
        <v>0</v>
      </c>
      <c r="AF1252" s="22">
        <f t="shared" si="369"/>
        <v>0</v>
      </c>
      <c r="AG1252" s="22">
        <f t="shared" si="370"/>
        <v>0</v>
      </c>
      <c r="AH1252" s="22">
        <f t="shared" si="371"/>
        <v>0</v>
      </c>
      <c r="AI1252" s="43" t="str">
        <f t="shared" si="372"/>
        <v>n/a</v>
      </c>
      <c r="AJ1252" s="2"/>
      <c r="AK1252" s="2"/>
      <c r="AL1252" s="127">
        <v>0</v>
      </c>
    </row>
    <row r="1253" spans="1:38">
      <c r="A1253" s="46"/>
      <c r="B1253" s="13" t="str">
        <f t="shared" si="357"/>
        <v>Jan</v>
      </c>
      <c r="C1253" s="182"/>
      <c r="D1253" s="182"/>
      <c r="E1253" s="182"/>
      <c r="F1253" s="182"/>
      <c r="G1253" s="182"/>
      <c r="H1253" s="182"/>
      <c r="I1253" s="12">
        <f>VLOOKUP($B1253,'Gas wholesale lookups'!$A$4:$L$15,'Inputs - Gas wholesale index'!I$2,FALSE)</f>
        <v>208526.18181818182</v>
      </c>
      <c r="J1253" s="12">
        <f>VLOOKUP($B1253,'Gas wholesale lookups'!$A$4:$L$15,'Inputs - Gas wholesale index'!J$2,FALSE)</f>
        <v>166168.27272727274</v>
      </c>
      <c r="K1253" s="12">
        <f>VLOOKUP($B1253,'Gas wholesale lookups'!$A$4:$L$15,'Inputs - Gas wholesale index'!K$2,FALSE)</f>
        <v>291847.5</v>
      </c>
      <c r="L1253" s="12">
        <f>VLOOKUP($B1253,'Gas wholesale lookups'!$A$4:$L$15,'Inputs - Gas wholesale index'!L$2,FALSE)</f>
        <v>332991.45454545453</v>
      </c>
      <c r="M1253" s="12">
        <f>VLOOKUP($B1253,'Gas wholesale lookups'!$A$4:$L$15,'Inputs - Gas wholesale index'!M$2,FALSE)</f>
        <v>208526.18181818182</v>
      </c>
      <c r="N1253" s="12">
        <f>VLOOKUP($B1253,'Gas wholesale lookups'!$A$4:$L$15,'Inputs - Gas wholesale index'!N$2,FALSE)</f>
        <v>166168.27272727274</v>
      </c>
      <c r="O1253" s="37">
        <f>VLOOKUP($B1253,'Gas wholesale lookups'!$A$4:$R$15,'Inputs - Gas wholesale index'!O$2,FALSE)</f>
        <v>1</v>
      </c>
      <c r="P1253" s="37">
        <f>VLOOKUP($B1253,'Gas wholesale lookups'!$A$4:$R$15,'Inputs - Gas wholesale index'!P$2,FALSE)</f>
        <v>1</v>
      </c>
      <c r="Q1253" s="37">
        <f>VLOOKUP($B1253,'Gas wholesale lookups'!$A$4:$R$15,'Inputs - Gas wholesale index'!Q$2,FALSE)</f>
        <v>1</v>
      </c>
      <c r="R1253" s="37">
        <f>VLOOKUP($B1253,'Gas wholesale lookups'!$A$4:$R$15,'Inputs - Gas wholesale index'!R$2,FALSE)</f>
        <v>1</v>
      </c>
      <c r="S1253" s="37">
        <f>VLOOKUP($B1253,'Gas wholesale lookups'!$A$4:$R$15,'Inputs - Gas wholesale index'!S$2,FALSE)</f>
        <v>0</v>
      </c>
      <c r="T1253" s="37">
        <f>VLOOKUP($B1253,'Gas wholesale lookups'!$A$4:$R$15,'Inputs - Gas wholesale index'!T$2,FALSE)</f>
        <v>0</v>
      </c>
      <c r="U1253" s="12">
        <f t="shared" si="358"/>
        <v>208526.18181818182</v>
      </c>
      <c r="V1253" s="12">
        <f t="shared" si="359"/>
        <v>166168.27272727274</v>
      </c>
      <c r="W1253" s="12">
        <f t="shared" si="360"/>
        <v>291847.5</v>
      </c>
      <c r="X1253" s="12">
        <f t="shared" si="361"/>
        <v>332991.45454545453</v>
      </c>
      <c r="Y1253" s="12">
        <f t="shared" si="362"/>
        <v>0</v>
      </c>
      <c r="Z1253" s="12">
        <f t="shared" si="363"/>
        <v>0</v>
      </c>
      <c r="AA1253" s="12">
        <f t="shared" si="364"/>
        <v>999533.40909090918</v>
      </c>
      <c r="AB1253" s="22">
        <f t="shared" si="365"/>
        <v>0</v>
      </c>
      <c r="AC1253" s="22">
        <f t="shared" si="366"/>
        <v>0</v>
      </c>
      <c r="AD1253" s="22">
        <f t="shared" si="367"/>
        <v>0</v>
      </c>
      <c r="AE1253" s="22">
        <f t="shared" si="368"/>
        <v>0</v>
      </c>
      <c r="AF1253" s="22">
        <f t="shared" si="369"/>
        <v>0</v>
      </c>
      <c r="AG1253" s="22">
        <f t="shared" si="370"/>
        <v>0</v>
      </c>
      <c r="AH1253" s="22">
        <f t="shared" si="371"/>
        <v>0</v>
      </c>
      <c r="AI1253" s="43" t="str">
        <f t="shared" si="372"/>
        <v>n/a</v>
      </c>
      <c r="AJ1253" s="2"/>
      <c r="AK1253" s="2"/>
      <c r="AL1253" s="127">
        <v>0</v>
      </c>
    </row>
    <row r="1254" spans="1:38">
      <c r="A1254" s="46"/>
      <c r="B1254" s="13" t="str">
        <f t="shared" si="357"/>
        <v>Jan</v>
      </c>
      <c r="C1254" s="182"/>
      <c r="D1254" s="182"/>
      <c r="E1254" s="182"/>
      <c r="F1254" s="182"/>
      <c r="G1254" s="182"/>
      <c r="H1254" s="182"/>
      <c r="I1254" s="12">
        <f>VLOOKUP($B1254,'Gas wholesale lookups'!$A$4:$L$15,'Inputs - Gas wholesale index'!I$2,FALSE)</f>
        <v>208526.18181818182</v>
      </c>
      <c r="J1254" s="12">
        <f>VLOOKUP($B1254,'Gas wholesale lookups'!$A$4:$L$15,'Inputs - Gas wholesale index'!J$2,FALSE)</f>
        <v>166168.27272727274</v>
      </c>
      <c r="K1254" s="12">
        <f>VLOOKUP($B1254,'Gas wholesale lookups'!$A$4:$L$15,'Inputs - Gas wholesale index'!K$2,FALSE)</f>
        <v>291847.5</v>
      </c>
      <c r="L1254" s="12">
        <f>VLOOKUP($B1254,'Gas wholesale lookups'!$A$4:$L$15,'Inputs - Gas wholesale index'!L$2,FALSE)</f>
        <v>332991.45454545453</v>
      </c>
      <c r="M1254" s="12">
        <f>VLOOKUP($B1254,'Gas wholesale lookups'!$A$4:$L$15,'Inputs - Gas wholesale index'!M$2,FALSE)</f>
        <v>208526.18181818182</v>
      </c>
      <c r="N1254" s="12">
        <f>VLOOKUP($B1254,'Gas wholesale lookups'!$A$4:$L$15,'Inputs - Gas wholesale index'!N$2,FALSE)</f>
        <v>166168.27272727274</v>
      </c>
      <c r="O1254" s="37">
        <f>VLOOKUP($B1254,'Gas wholesale lookups'!$A$4:$R$15,'Inputs - Gas wholesale index'!O$2,FALSE)</f>
        <v>1</v>
      </c>
      <c r="P1254" s="37">
        <f>VLOOKUP($B1254,'Gas wholesale lookups'!$A$4:$R$15,'Inputs - Gas wholesale index'!P$2,FALSE)</f>
        <v>1</v>
      </c>
      <c r="Q1254" s="37">
        <f>VLOOKUP($B1254,'Gas wholesale lookups'!$A$4:$R$15,'Inputs - Gas wholesale index'!Q$2,FALSE)</f>
        <v>1</v>
      </c>
      <c r="R1254" s="37">
        <f>VLOOKUP($B1254,'Gas wholesale lookups'!$A$4:$R$15,'Inputs - Gas wholesale index'!R$2,FALSE)</f>
        <v>1</v>
      </c>
      <c r="S1254" s="37">
        <f>VLOOKUP($B1254,'Gas wholesale lookups'!$A$4:$R$15,'Inputs - Gas wholesale index'!S$2,FALSE)</f>
        <v>0</v>
      </c>
      <c r="T1254" s="37">
        <f>VLOOKUP($B1254,'Gas wholesale lookups'!$A$4:$R$15,'Inputs - Gas wholesale index'!T$2,FALSE)</f>
        <v>0</v>
      </c>
      <c r="U1254" s="12">
        <f t="shared" si="358"/>
        <v>208526.18181818182</v>
      </c>
      <c r="V1254" s="12">
        <f t="shared" si="359"/>
        <v>166168.27272727274</v>
      </c>
      <c r="W1254" s="12">
        <f t="shared" si="360"/>
        <v>291847.5</v>
      </c>
      <c r="X1254" s="12">
        <f t="shared" si="361"/>
        <v>332991.45454545453</v>
      </c>
      <c r="Y1254" s="12">
        <f t="shared" si="362"/>
        <v>0</v>
      </c>
      <c r="Z1254" s="12">
        <f t="shared" si="363"/>
        <v>0</v>
      </c>
      <c r="AA1254" s="12">
        <f t="shared" si="364"/>
        <v>999533.40909090918</v>
      </c>
      <c r="AB1254" s="22">
        <f t="shared" si="365"/>
        <v>0</v>
      </c>
      <c r="AC1254" s="22">
        <f t="shared" si="366"/>
        <v>0</v>
      </c>
      <c r="AD1254" s="22">
        <f t="shared" si="367"/>
        <v>0</v>
      </c>
      <c r="AE1254" s="22">
        <f t="shared" si="368"/>
        <v>0</v>
      </c>
      <c r="AF1254" s="22">
        <f t="shared" si="369"/>
        <v>0</v>
      </c>
      <c r="AG1254" s="22">
        <f t="shared" si="370"/>
        <v>0</v>
      </c>
      <c r="AH1254" s="22">
        <f t="shared" si="371"/>
        <v>0</v>
      </c>
      <c r="AI1254" s="43" t="str">
        <f t="shared" si="372"/>
        <v>n/a</v>
      </c>
      <c r="AJ1254" s="2"/>
      <c r="AK1254" s="2"/>
      <c r="AL1254" s="127">
        <v>0</v>
      </c>
    </row>
    <row r="1255" spans="1:38">
      <c r="A1255" s="46"/>
      <c r="B1255" s="13" t="str">
        <f t="shared" si="357"/>
        <v>Jan</v>
      </c>
      <c r="C1255" s="182"/>
      <c r="D1255" s="182"/>
      <c r="E1255" s="182"/>
      <c r="F1255" s="182"/>
      <c r="G1255" s="182"/>
      <c r="H1255" s="182"/>
      <c r="I1255" s="12">
        <f>VLOOKUP($B1255,'Gas wholesale lookups'!$A$4:$L$15,'Inputs - Gas wholesale index'!I$2,FALSE)</f>
        <v>208526.18181818182</v>
      </c>
      <c r="J1255" s="12">
        <f>VLOOKUP($B1255,'Gas wholesale lookups'!$A$4:$L$15,'Inputs - Gas wholesale index'!J$2,FALSE)</f>
        <v>166168.27272727274</v>
      </c>
      <c r="K1255" s="12">
        <f>VLOOKUP($B1255,'Gas wholesale lookups'!$A$4:$L$15,'Inputs - Gas wholesale index'!K$2,FALSE)</f>
        <v>291847.5</v>
      </c>
      <c r="L1255" s="12">
        <f>VLOOKUP($B1255,'Gas wholesale lookups'!$A$4:$L$15,'Inputs - Gas wholesale index'!L$2,FALSE)</f>
        <v>332991.45454545453</v>
      </c>
      <c r="M1255" s="12">
        <f>VLOOKUP($B1255,'Gas wholesale lookups'!$A$4:$L$15,'Inputs - Gas wholesale index'!M$2,FALSE)</f>
        <v>208526.18181818182</v>
      </c>
      <c r="N1255" s="12">
        <f>VLOOKUP($B1255,'Gas wholesale lookups'!$A$4:$L$15,'Inputs - Gas wholesale index'!N$2,FALSE)</f>
        <v>166168.27272727274</v>
      </c>
      <c r="O1255" s="37">
        <f>VLOOKUP($B1255,'Gas wholesale lookups'!$A$4:$R$15,'Inputs - Gas wholesale index'!O$2,FALSE)</f>
        <v>1</v>
      </c>
      <c r="P1255" s="37">
        <f>VLOOKUP($B1255,'Gas wholesale lookups'!$A$4:$R$15,'Inputs - Gas wholesale index'!P$2,FALSE)</f>
        <v>1</v>
      </c>
      <c r="Q1255" s="37">
        <f>VLOOKUP($B1255,'Gas wholesale lookups'!$A$4:$R$15,'Inputs - Gas wholesale index'!Q$2,FALSE)</f>
        <v>1</v>
      </c>
      <c r="R1255" s="37">
        <f>VLOOKUP($B1255,'Gas wholesale lookups'!$A$4:$R$15,'Inputs - Gas wholesale index'!R$2,FALSE)</f>
        <v>1</v>
      </c>
      <c r="S1255" s="37">
        <f>VLOOKUP($B1255,'Gas wholesale lookups'!$A$4:$R$15,'Inputs - Gas wholesale index'!S$2,FALSE)</f>
        <v>0</v>
      </c>
      <c r="T1255" s="37">
        <f>VLOOKUP($B1255,'Gas wholesale lookups'!$A$4:$R$15,'Inputs - Gas wholesale index'!T$2,FALSE)</f>
        <v>0</v>
      </c>
      <c r="U1255" s="12">
        <f t="shared" si="358"/>
        <v>208526.18181818182</v>
      </c>
      <c r="V1255" s="12">
        <f t="shared" si="359"/>
        <v>166168.27272727274</v>
      </c>
      <c r="W1255" s="12">
        <f t="shared" si="360"/>
        <v>291847.5</v>
      </c>
      <c r="X1255" s="12">
        <f t="shared" si="361"/>
        <v>332991.45454545453</v>
      </c>
      <c r="Y1255" s="12">
        <f t="shared" si="362"/>
        <v>0</v>
      </c>
      <c r="Z1255" s="12">
        <f t="shared" si="363"/>
        <v>0</v>
      </c>
      <c r="AA1255" s="12">
        <f t="shared" si="364"/>
        <v>999533.40909090918</v>
      </c>
      <c r="AB1255" s="22">
        <f t="shared" si="365"/>
        <v>0</v>
      </c>
      <c r="AC1255" s="22">
        <f t="shared" si="366"/>
        <v>0</v>
      </c>
      <c r="AD1255" s="22">
        <f t="shared" si="367"/>
        <v>0</v>
      </c>
      <c r="AE1255" s="22">
        <f t="shared" si="368"/>
        <v>0</v>
      </c>
      <c r="AF1255" s="22">
        <f t="shared" si="369"/>
        <v>0</v>
      </c>
      <c r="AG1255" s="22">
        <f t="shared" si="370"/>
        <v>0</v>
      </c>
      <c r="AH1255" s="22">
        <f t="shared" si="371"/>
        <v>0</v>
      </c>
      <c r="AI1255" s="43" t="str">
        <f t="shared" si="372"/>
        <v>n/a</v>
      </c>
      <c r="AJ1255" s="2"/>
      <c r="AK1255" s="2"/>
      <c r="AL1255" s="127">
        <v>0</v>
      </c>
    </row>
    <row r="1256" spans="1:38">
      <c r="A1256" s="46"/>
      <c r="B1256" s="13" t="str">
        <f t="shared" si="357"/>
        <v>Jan</v>
      </c>
      <c r="C1256" s="182"/>
      <c r="D1256" s="182"/>
      <c r="E1256" s="182"/>
      <c r="F1256" s="182"/>
      <c r="G1256" s="182"/>
      <c r="H1256" s="182"/>
      <c r="I1256" s="12">
        <f>VLOOKUP($B1256,'Gas wholesale lookups'!$A$4:$L$15,'Inputs - Gas wholesale index'!I$2,FALSE)</f>
        <v>208526.18181818182</v>
      </c>
      <c r="J1256" s="12">
        <f>VLOOKUP($B1256,'Gas wholesale lookups'!$A$4:$L$15,'Inputs - Gas wholesale index'!J$2,FALSE)</f>
        <v>166168.27272727274</v>
      </c>
      <c r="K1256" s="12">
        <f>VLOOKUP($B1256,'Gas wholesale lookups'!$A$4:$L$15,'Inputs - Gas wholesale index'!K$2,FALSE)</f>
        <v>291847.5</v>
      </c>
      <c r="L1256" s="12">
        <f>VLOOKUP($B1256,'Gas wholesale lookups'!$A$4:$L$15,'Inputs - Gas wholesale index'!L$2,FALSE)</f>
        <v>332991.45454545453</v>
      </c>
      <c r="M1256" s="12">
        <f>VLOOKUP($B1256,'Gas wholesale lookups'!$A$4:$L$15,'Inputs - Gas wholesale index'!M$2,FALSE)</f>
        <v>208526.18181818182</v>
      </c>
      <c r="N1256" s="12">
        <f>VLOOKUP($B1256,'Gas wholesale lookups'!$A$4:$L$15,'Inputs - Gas wholesale index'!N$2,FALSE)</f>
        <v>166168.27272727274</v>
      </c>
      <c r="O1256" s="37">
        <f>VLOOKUP($B1256,'Gas wholesale lookups'!$A$4:$R$15,'Inputs - Gas wholesale index'!O$2,FALSE)</f>
        <v>1</v>
      </c>
      <c r="P1256" s="37">
        <f>VLOOKUP($B1256,'Gas wholesale lookups'!$A$4:$R$15,'Inputs - Gas wholesale index'!P$2,FALSE)</f>
        <v>1</v>
      </c>
      <c r="Q1256" s="37">
        <f>VLOOKUP($B1256,'Gas wholesale lookups'!$A$4:$R$15,'Inputs - Gas wholesale index'!Q$2,FALSE)</f>
        <v>1</v>
      </c>
      <c r="R1256" s="37">
        <f>VLOOKUP($B1256,'Gas wholesale lookups'!$A$4:$R$15,'Inputs - Gas wholesale index'!R$2,FALSE)</f>
        <v>1</v>
      </c>
      <c r="S1256" s="37">
        <f>VLOOKUP($B1256,'Gas wholesale lookups'!$A$4:$R$15,'Inputs - Gas wholesale index'!S$2,FALSE)</f>
        <v>0</v>
      </c>
      <c r="T1256" s="37">
        <f>VLOOKUP($B1256,'Gas wholesale lookups'!$A$4:$R$15,'Inputs - Gas wholesale index'!T$2,FALSE)</f>
        <v>0</v>
      </c>
      <c r="U1256" s="12">
        <f t="shared" si="358"/>
        <v>208526.18181818182</v>
      </c>
      <c r="V1256" s="12">
        <f t="shared" si="359"/>
        <v>166168.27272727274</v>
      </c>
      <c r="W1256" s="12">
        <f t="shared" si="360"/>
        <v>291847.5</v>
      </c>
      <c r="X1256" s="12">
        <f t="shared" si="361"/>
        <v>332991.45454545453</v>
      </c>
      <c r="Y1256" s="12">
        <f t="shared" si="362"/>
        <v>0</v>
      </c>
      <c r="Z1256" s="12">
        <f t="shared" si="363"/>
        <v>0</v>
      </c>
      <c r="AA1256" s="12">
        <f t="shared" si="364"/>
        <v>999533.40909090918</v>
      </c>
      <c r="AB1256" s="22">
        <f t="shared" si="365"/>
        <v>0</v>
      </c>
      <c r="AC1256" s="22">
        <f t="shared" si="366"/>
        <v>0</v>
      </c>
      <c r="AD1256" s="22">
        <f t="shared" si="367"/>
        <v>0</v>
      </c>
      <c r="AE1256" s="22">
        <f t="shared" si="368"/>
        <v>0</v>
      </c>
      <c r="AF1256" s="22">
        <f t="shared" si="369"/>
        <v>0</v>
      </c>
      <c r="AG1256" s="22">
        <f t="shared" si="370"/>
        <v>0</v>
      </c>
      <c r="AH1256" s="22">
        <f t="shared" si="371"/>
        <v>0</v>
      </c>
      <c r="AI1256" s="43" t="str">
        <f t="shared" si="372"/>
        <v>n/a</v>
      </c>
      <c r="AJ1256" s="2"/>
      <c r="AK1256" s="2"/>
      <c r="AL1256" s="127">
        <v>0</v>
      </c>
    </row>
    <row r="1257" spans="1:38">
      <c r="A1257" s="46"/>
      <c r="B1257" s="13" t="str">
        <f t="shared" si="357"/>
        <v>Jan</v>
      </c>
      <c r="C1257" s="182"/>
      <c r="D1257" s="182"/>
      <c r="E1257" s="182"/>
      <c r="F1257" s="182"/>
      <c r="G1257" s="182"/>
      <c r="H1257" s="182"/>
      <c r="I1257" s="12">
        <f>VLOOKUP($B1257,'Gas wholesale lookups'!$A$4:$L$15,'Inputs - Gas wholesale index'!I$2,FALSE)</f>
        <v>208526.18181818182</v>
      </c>
      <c r="J1257" s="12">
        <f>VLOOKUP($B1257,'Gas wholesale lookups'!$A$4:$L$15,'Inputs - Gas wholesale index'!J$2,FALSE)</f>
        <v>166168.27272727274</v>
      </c>
      <c r="K1257" s="12">
        <f>VLOOKUP($B1257,'Gas wholesale lookups'!$A$4:$L$15,'Inputs - Gas wholesale index'!K$2,FALSE)</f>
        <v>291847.5</v>
      </c>
      <c r="L1257" s="12">
        <f>VLOOKUP($B1257,'Gas wholesale lookups'!$A$4:$L$15,'Inputs - Gas wholesale index'!L$2,FALSE)</f>
        <v>332991.45454545453</v>
      </c>
      <c r="M1257" s="12">
        <f>VLOOKUP($B1257,'Gas wholesale lookups'!$A$4:$L$15,'Inputs - Gas wholesale index'!M$2,FALSE)</f>
        <v>208526.18181818182</v>
      </c>
      <c r="N1257" s="12">
        <f>VLOOKUP($B1257,'Gas wholesale lookups'!$A$4:$L$15,'Inputs - Gas wholesale index'!N$2,FALSE)</f>
        <v>166168.27272727274</v>
      </c>
      <c r="O1257" s="37">
        <f>VLOOKUP($B1257,'Gas wholesale lookups'!$A$4:$R$15,'Inputs - Gas wholesale index'!O$2,FALSE)</f>
        <v>1</v>
      </c>
      <c r="P1257" s="37">
        <f>VLOOKUP($B1257,'Gas wholesale lookups'!$A$4:$R$15,'Inputs - Gas wholesale index'!P$2,FALSE)</f>
        <v>1</v>
      </c>
      <c r="Q1257" s="37">
        <f>VLOOKUP($B1257,'Gas wholesale lookups'!$A$4:$R$15,'Inputs - Gas wholesale index'!Q$2,FALSE)</f>
        <v>1</v>
      </c>
      <c r="R1257" s="37">
        <f>VLOOKUP($B1257,'Gas wholesale lookups'!$A$4:$R$15,'Inputs - Gas wholesale index'!R$2,FALSE)</f>
        <v>1</v>
      </c>
      <c r="S1257" s="37">
        <f>VLOOKUP($B1257,'Gas wholesale lookups'!$A$4:$R$15,'Inputs - Gas wholesale index'!S$2,FALSE)</f>
        <v>0</v>
      </c>
      <c r="T1257" s="37">
        <f>VLOOKUP($B1257,'Gas wholesale lookups'!$A$4:$R$15,'Inputs - Gas wholesale index'!T$2,FALSE)</f>
        <v>0</v>
      </c>
      <c r="U1257" s="12">
        <f t="shared" si="358"/>
        <v>208526.18181818182</v>
      </c>
      <c r="V1257" s="12">
        <f t="shared" si="359"/>
        <v>166168.27272727274</v>
      </c>
      <c r="W1257" s="12">
        <f t="shared" si="360"/>
        <v>291847.5</v>
      </c>
      <c r="X1257" s="12">
        <f t="shared" si="361"/>
        <v>332991.45454545453</v>
      </c>
      <c r="Y1257" s="12">
        <f t="shared" si="362"/>
        <v>0</v>
      </c>
      <c r="Z1257" s="12">
        <f t="shared" si="363"/>
        <v>0</v>
      </c>
      <c r="AA1257" s="12">
        <f t="shared" si="364"/>
        <v>999533.40909090918</v>
      </c>
      <c r="AB1257" s="22">
        <f t="shared" si="365"/>
        <v>0</v>
      </c>
      <c r="AC1257" s="22">
        <f t="shared" si="366"/>
        <v>0</v>
      </c>
      <c r="AD1257" s="22">
        <f t="shared" si="367"/>
        <v>0</v>
      </c>
      <c r="AE1257" s="22">
        <f t="shared" si="368"/>
        <v>0</v>
      </c>
      <c r="AF1257" s="22">
        <f t="shared" si="369"/>
        <v>0</v>
      </c>
      <c r="AG1257" s="22">
        <f t="shared" si="370"/>
        <v>0</v>
      </c>
      <c r="AH1257" s="22">
        <f t="shared" si="371"/>
        <v>0</v>
      </c>
      <c r="AI1257" s="43" t="str">
        <f t="shared" si="372"/>
        <v>n/a</v>
      </c>
      <c r="AJ1257" s="2"/>
      <c r="AK1257" s="2"/>
      <c r="AL1257" s="127">
        <v>0</v>
      </c>
    </row>
    <row r="1258" spans="1:38">
      <c r="A1258" s="46"/>
      <c r="B1258" s="13" t="str">
        <f t="shared" si="357"/>
        <v>Jan</v>
      </c>
      <c r="C1258" s="182"/>
      <c r="D1258" s="182"/>
      <c r="E1258" s="182"/>
      <c r="F1258" s="182"/>
      <c r="G1258" s="182"/>
      <c r="H1258" s="182"/>
      <c r="I1258" s="12">
        <f>VLOOKUP($B1258,'Gas wholesale lookups'!$A$4:$L$15,'Inputs - Gas wholesale index'!I$2,FALSE)</f>
        <v>208526.18181818182</v>
      </c>
      <c r="J1258" s="12">
        <f>VLOOKUP($B1258,'Gas wholesale lookups'!$A$4:$L$15,'Inputs - Gas wholesale index'!J$2,FALSE)</f>
        <v>166168.27272727274</v>
      </c>
      <c r="K1258" s="12">
        <f>VLOOKUP($B1258,'Gas wholesale lookups'!$A$4:$L$15,'Inputs - Gas wholesale index'!K$2,FALSE)</f>
        <v>291847.5</v>
      </c>
      <c r="L1258" s="12">
        <f>VLOOKUP($B1258,'Gas wholesale lookups'!$A$4:$L$15,'Inputs - Gas wholesale index'!L$2,FALSE)</f>
        <v>332991.45454545453</v>
      </c>
      <c r="M1258" s="12">
        <f>VLOOKUP($B1258,'Gas wholesale lookups'!$A$4:$L$15,'Inputs - Gas wholesale index'!M$2,FALSE)</f>
        <v>208526.18181818182</v>
      </c>
      <c r="N1258" s="12">
        <f>VLOOKUP($B1258,'Gas wholesale lookups'!$A$4:$L$15,'Inputs - Gas wholesale index'!N$2,FALSE)</f>
        <v>166168.27272727274</v>
      </c>
      <c r="O1258" s="37">
        <f>VLOOKUP($B1258,'Gas wholesale lookups'!$A$4:$R$15,'Inputs - Gas wholesale index'!O$2,FALSE)</f>
        <v>1</v>
      </c>
      <c r="P1258" s="37">
        <f>VLOOKUP($B1258,'Gas wholesale lookups'!$A$4:$R$15,'Inputs - Gas wholesale index'!P$2,FALSE)</f>
        <v>1</v>
      </c>
      <c r="Q1258" s="37">
        <f>VLOOKUP($B1258,'Gas wholesale lookups'!$A$4:$R$15,'Inputs - Gas wholesale index'!Q$2,FALSE)</f>
        <v>1</v>
      </c>
      <c r="R1258" s="37">
        <f>VLOOKUP($B1258,'Gas wholesale lookups'!$A$4:$R$15,'Inputs - Gas wholesale index'!R$2,FALSE)</f>
        <v>1</v>
      </c>
      <c r="S1258" s="37">
        <f>VLOOKUP($B1258,'Gas wholesale lookups'!$A$4:$R$15,'Inputs - Gas wholesale index'!S$2,FALSE)</f>
        <v>0</v>
      </c>
      <c r="T1258" s="37">
        <f>VLOOKUP($B1258,'Gas wholesale lookups'!$A$4:$R$15,'Inputs - Gas wholesale index'!T$2,FALSE)</f>
        <v>0</v>
      </c>
      <c r="U1258" s="12">
        <f t="shared" si="358"/>
        <v>208526.18181818182</v>
      </c>
      <c r="V1258" s="12">
        <f t="shared" si="359"/>
        <v>166168.27272727274</v>
      </c>
      <c r="W1258" s="12">
        <f t="shared" si="360"/>
        <v>291847.5</v>
      </c>
      <c r="X1258" s="12">
        <f t="shared" si="361"/>
        <v>332991.45454545453</v>
      </c>
      <c r="Y1258" s="12">
        <f t="shared" si="362"/>
        <v>0</v>
      </c>
      <c r="Z1258" s="12">
        <f t="shared" si="363"/>
        <v>0</v>
      </c>
      <c r="AA1258" s="12">
        <f t="shared" si="364"/>
        <v>999533.40909090918</v>
      </c>
      <c r="AB1258" s="22">
        <f t="shared" si="365"/>
        <v>0</v>
      </c>
      <c r="AC1258" s="22">
        <f t="shared" si="366"/>
        <v>0</v>
      </c>
      <c r="AD1258" s="22">
        <f t="shared" si="367"/>
        <v>0</v>
      </c>
      <c r="AE1258" s="22">
        <f t="shared" si="368"/>
        <v>0</v>
      </c>
      <c r="AF1258" s="22">
        <f t="shared" si="369"/>
        <v>0</v>
      </c>
      <c r="AG1258" s="22">
        <f t="shared" si="370"/>
        <v>0</v>
      </c>
      <c r="AH1258" s="22">
        <f t="shared" si="371"/>
        <v>0</v>
      </c>
      <c r="AI1258" s="43" t="str">
        <f t="shared" si="372"/>
        <v>n/a</v>
      </c>
      <c r="AJ1258" s="2"/>
      <c r="AK1258" s="2"/>
      <c r="AL1258" s="127">
        <v>0</v>
      </c>
    </row>
    <row r="1259" spans="1:38">
      <c r="A1259" s="46"/>
      <c r="B1259" s="13" t="str">
        <f t="shared" si="357"/>
        <v>Jan</v>
      </c>
      <c r="C1259" s="182"/>
      <c r="D1259" s="182"/>
      <c r="E1259" s="182"/>
      <c r="F1259" s="182"/>
      <c r="G1259" s="182"/>
      <c r="H1259" s="182"/>
      <c r="I1259" s="12">
        <f>VLOOKUP($B1259,'Gas wholesale lookups'!$A$4:$L$15,'Inputs - Gas wholesale index'!I$2,FALSE)</f>
        <v>208526.18181818182</v>
      </c>
      <c r="J1259" s="12">
        <f>VLOOKUP($B1259,'Gas wholesale lookups'!$A$4:$L$15,'Inputs - Gas wholesale index'!J$2,FALSE)</f>
        <v>166168.27272727274</v>
      </c>
      <c r="K1259" s="12">
        <f>VLOOKUP($B1259,'Gas wholesale lookups'!$A$4:$L$15,'Inputs - Gas wholesale index'!K$2,FALSE)</f>
        <v>291847.5</v>
      </c>
      <c r="L1259" s="12">
        <f>VLOOKUP($B1259,'Gas wholesale lookups'!$A$4:$L$15,'Inputs - Gas wholesale index'!L$2,FALSE)</f>
        <v>332991.45454545453</v>
      </c>
      <c r="M1259" s="12">
        <f>VLOOKUP($B1259,'Gas wholesale lookups'!$A$4:$L$15,'Inputs - Gas wholesale index'!M$2,FALSE)</f>
        <v>208526.18181818182</v>
      </c>
      <c r="N1259" s="12">
        <f>VLOOKUP($B1259,'Gas wholesale lookups'!$A$4:$L$15,'Inputs - Gas wholesale index'!N$2,FALSE)</f>
        <v>166168.27272727274</v>
      </c>
      <c r="O1259" s="37">
        <f>VLOOKUP($B1259,'Gas wholesale lookups'!$A$4:$R$15,'Inputs - Gas wholesale index'!O$2,FALSE)</f>
        <v>1</v>
      </c>
      <c r="P1259" s="37">
        <f>VLOOKUP($B1259,'Gas wholesale lookups'!$A$4:$R$15,'Inputs - Gas wholesale index'!P$2,FALSE)</f>
        <v>1</v>
      </c>
      <c r="Q1259" s="37">
        <f>VLOOKUP($B1259,'Gas wholesale lookups'!$A$4:$R$15,'Inputs - Gas wholesale index'!Q$2,FALSE)</f>
        <v>1</v>
      </c>
      <c r="R1259" s="37">
        <f>VLOOKUP($B1259,'Gas wholesale lookups'!$A$4:$R$15,'Inputs - Gas wholesale index'!R$2,FALSE)</f>
        <v>1</v>
      </c>
      <c r="S1259" s="37">
        <f>VLOOKUP($B1259,'Gas wholesale lookups'!$A$4:$R$15,'Inputs - Gas wholesale index'!S$2,FALSE)</f>
        <v>0</v>
      </c>
      <c r="T1259" s="37">
        <f>VLOOKUP($B1259,'Gas wholesale lookups'!$A$4:$R$15,'Inputs - Gas wholesale index'!T$2,FALSE)</f>
        <v>0</v>
      </c>
      <c r="U1259" s="12">
        <f t="shared" si="358"/>
        <v>208526.18181818182</v>
      </c>
      <c r="V1259" s="12">
        <f t="shared" si="359"/>
        <v>166168.27272727274</v>
      </c>
      <c r="W1259" s="12">
        <f t="shared" si="360"/>
        <v>291847.5</v>
      </c>
      <c r="X1259" s="12">
        <f t="shared" si="361"/>
        <v>332991.45454545453</v>
      </c>
      <c r="Y1259" s="12">
        <f t="shared" si="362"/>
        <v>0</v>
      </c>
      <c r="Z1259" s="12">
        <f t="shared" si="363"/>
        <v>0</v>
      </c>
      <c r="AA1259" s="12">
        <f t="shared" si="364"/>
        <v>999533.40909090918</v>
      </c>
      <c r="AB1259" s="22">
        <f t="shared" si="365"/>
        <v>0</v>
      </c>
      <c r="AC1259" s="22">
        <f t="shared" si="366"/>
        <v>0</v>
      </c>
      <c r="AD1259" s="22">
        <f t="shared" si="367"/>
        <v>0</v>
      </c>
      <c r="AE1259" s="22">
        <f t="shared" si="368"/>
        <v>0</v>
      </c>
      <c r="AF1259" s="22">
        <f t="shared" si="369"/>
        <v>0</v>
      </c>
      <c r="AG1259" s="22">
        <f t="shared" si="370"/>
        <v>0</v>
      </c>
      <c r="AH1259" s="22">
        <f t="shared" si="371"/>
        <v>0</v>
      </c>
      <c r="AI1259" s="43" t="str">
        <f t="shared" si="372"/>
        <v>n/a</v>
      </c>
      <c r="AJ1259" s="2"/>
      <c r="AK1259" s="2"/>
      <c r="AL1259" s="127">
        <v>0</v>
      </c>
    </row>
    <row r="1260" spans="1:38">
      <c r="A1260" s="46"/>
      <c r="B1260" s="13" t="str">
        <f t="shared" si="357"/>
        <v>Jan</v>
      </c>
      <c r="C1260" s="182"/>
      <c r="D1260" s="182"/>
      <c r="E1260" s="182"/>
      <c r="F1260" s="182"/>
      <c r="G1260" s="182"/>
      <c r="H1260" s="182"/>
      <c r="I1260" s="12">
        <f>VLOOKUP($B1260,'Gas wholesale lookups'!$A$4:$L$15,'Inputs - Gas wholesale index'!I$2,FALSE)</f>
        <v>208526.18181818182</v>
      </c>
      <c r="J1260" s="12">
        <f>VLOOKUP($B1260,'Gas wholesale lookups'!$A$4:$L$15,'Inputs - Gas wholesale index'!J$2,FALSE)</f>
        <v>166168.27272727274</v>
      </c>
      <c r="K1260" s="12">
        <f>VLOOKUP($B1260,'Gas wholesale lookups'!$A$4:$L$15,'Inputs - Gas wholesale index'!K$2,FALSE)</f>
        <v>291847.5</v>
      </c>
      <c r="L1260" s="12">
        <f>VLOOKUP($B1260,'Gas wholesale lookups'!$A$4:$L$15,'Inputs - Gas wholesale index'!L$2,FALSE)</f>
        <v>332991.45454545453</v>
      </c>
      <c r="M1260" s="12">
        <f>VLOOKUP($B1260,'Gas wholesale lookups'!$A$4:$L$15,'Inputs - Gas wholesale index'!M$2,FALSE)</f>
        <v>208526.18181818182</v>
      </c>
      <c r="N1260" s="12">
        <f>VLOOKUP($B1260,'Gas wholesale lookups'!$A$4:$L$15,'Inputs - Gas wholesale index'!N$2,FALSE)</f>
        <v>166168.27272727274</v>
      </c>
      <c r="O1260" s="37">
        <f>VLOOKUP($B1260,'Gas wholesale lookups'!$A$4:$R$15,'Inputs - Gas wholesale index'!O$2,FALSE)</f>
        <v>1</v>
      </c>
      <c r="P1260" s="37">
        <f>VLOOKUP($B1260,'Gas wholesale lookups'!$A$4:$R$15,'Inputs - Gas wholesale index'!P$2,FALSE)</f>
        <v>1</v>
      </c>
      <c r="Q1260" s="37">
        <f>VLOOKUP($B1260,'Gas wholesale lookups'!$A$4:$R$15,'Inputs - Gas wholesale index'!Q$2,FALSE)</f>
        <v>1</v>
      </c>
      <c r="R1260" s="37">
        <f>VLOOKUP($B1260,'Gas wholesale lookups'!$A$4:$R$15,'Inputs - Gas wholesale index'!R$2,FALSE)</f>
        <v>1</v>
      </c>
      <c r="S1260" s="37">
        <f>VLOOKUP($B1260,'Gas wholesale lookups'!$A$4:$R$15,'Inputs - Gas wholesale index'!S$2,FALSE)</f>
        <v>0</v>
      </c>
      <c r="T1260" s="37">
        <f>VLOOKUP($B1260,'Gas wholesale lookups'!$A$4:$R$15,'Inputs - Gas wholesale index'!T$2,FALSE)</f>
        <v>0</v>
      </c>
      <c r="U1260" s="12">
        <f t="shared" si="358"/>
        <v>208526.18181818182</v>
      </c>
      <c r="V1260" s="12">
        <f t="shared" si="359"/>
        <v>166168.27272727274</v>
      </c>
      <c r="W1260" s="12">
        <f t="shared" si="360"/>
        <v>291847.5</v>
      </c>
      <c r="X1260" s="12">
        <f t="shared" si="361"/>
        <v>332991.45454545453</v>
      </c>
      <c r="Y1260" s="12">
        <f t="shared" si="362"/>
        <v>0</v>
      </c>
      <c r="Z1260" s="12">
        <f t="shared" si="363"/>
        <v>0</v>
      </c>
      <c r="AA1260" s="12">
        <f t="shared" si="364"/>
        <v>999533.40909090918</v>
      </c>
      <c r="AB1260" s="22">
        <f t="shared" si="365"/>
        <v>0</v>
      </c>
      <c r="AC1260" s="22">
        <f t="shared" si="366"/>
        <v>0</v>
      </c>
      <c r="AD1260" s="22">
        <f t="shared" si="367"/>
        <v>0</v>
      </c>
      <c r="AE1260" s="22">
        <f t="shared" si="368"/>
        <v>0</v>
      </c>
      <c r="AF1260" s="22">
        <f t="shared" si="369"/>
        <v>0</v>
      </c>
      <c r="AG1260" s="22">
        <f t="shared" si="370"/>
        <v>0</v>
      </c>
      <c r="AH1260" s="22">
        <f t="shared" si="371"/>
        <v>0</v>
      </c>
      <c r="AI1260" s="43" t="str">
        <f t="shared" si="372"/>
        <v>n/a</v>
      </c>
      <c r="AJ1260" s="2"/>
      <c r="AK1260" s="2"/>
      <c r="AL1260" s="127">
        <v>0</v>
      </c>
    </row>
    <row r="1261" spans="1:38">
      <c r="A1261" s="46"/>
      <c r="B1261" s="13" t="str">
        <f t="shared" si="357"/>
        <v>Jan</v>
      </c>
      <c r="C1261" s="182"/>
      <c r="D1261" s="182"/>
      <c r="E1261" s="182"/>
      <c r="F1261" s="182"/>
      <c r="G1261" s="182"/>
      <c r="H1261" s="182"/>
      <c r="I1261" s="12">
        <f>VLOOKUP($B1261,'Gas wholesale lookups'!$A$4:$L$15,'Inputs - Gas wholesale index'!I$2,FALSE)</f>
        <v>208526.18181818182</v>
      </c>
      <c r="J1261" s="12">
        <f>VLOOKUP($B1261,'Gas wholesale lookups'!$A$4:$L$15,'Inputs - Gas wholesale index'!J$2,FALSE)</f>
        <v>166168.27272727274</v>
      </c>
      <c r="K1261" s="12">
        <f>VLOOKUP($B1261,'Gas wholesale lookups'!$A$4:$L$15,'Inputs - Gas wholesale index'!K$2,FALSE)</f>
        <v>291847.5</v>
      </c>
      <c r="L1261" s="12">
        <f>VLOOKUP($B1261,'Gas wholesale lookups'!$A$4:$L$15,'Inputs - Gas wholesale index'!L$2,FALSE)</f>
        <v>332991.45454545453</v>
      </c>
      <c r="M1261" s="12">
        <f>VLOOKUP($B1261,'Gas wholesale lookups'!$A$4:$L$15,'Inputs - Gas wholesale index'!M$2,FALSE)</f>
        <v>208526.18181818182</v>
      </c>
      <c r="N1261" s="12">
        <f>VLOOKUP($B1261,'Gas wholesale lookups'!$A$4:$L$15,'Inputs - Gas wholesale index'!N$2,FALSE)</f>
        <v>166168.27272727274</v>
      </c>
      <c r="O1261" s="37">
        <f>VLOOKUP($B1261,'Gas wholesale lookups'!$A$4:$R$15,'Inputs - Gas wholesale index'!O$2,FALSE)</f>
        <v>1</v>
      </c>
      <c r="P1261" s="37">
        <f>VLOOKUP($B1261,'Gas wholesale lookups'!$A$4:$R$15,'Inputs - Gas wholesale index'!P$2,FALSE)</f>
        <v>1</v>
      </c>
      <c r="Q1261" s="37">
        <f>VLOOKUP($B1261,'Gas wholesale lookups'!$A$4:$R$15,'Inputs - Gas wholesale index'!Q$2,FALSE)</f>
        <v>1</v>
      </c>
      <c r="R1261" s="37">
        <f>VLOOKUP($B1261,'Gas wholesale lookups'!$A$4:$R$15,'Inputs - Gas wholesale index'!R$2,FALSE)</f>
        <v>1</v>
      </c>
      <c r="S1261" s="37">
        <f>VLOOKUP($B1261,'Gas wholesale lookups'!$A$4:$R$15,'Inputs - Gas wholesale index'!S$2,FALSE)</f>
        <v>0</v>
      </c>
      <c r="T1261" s="37">
        <f>VLOOKUP($B1261,'Gas wholesale lookups'!$A$4:$R$15,'Inputs - Gas wholesale index'!T$2,FALSE)</f>
        <v>0</v>
      </c>
      <c r="U1261" s="12">
        <f t="shared" si="358"/>
        <v>208526.18181818182</v>
      </c>
      <c r="V1261" s="12">
        <f t="shared" si="359"/>
        <v>166168.27272727274</v>
      </c>
      <c r="W1261" s="12">
        <f t="shared" si="360"/>
        <v>291847.5</v>
      </c>
      <c r="X1261" s="12">
        <f t="shared" si="361"/>
        <v>332991.45454545453</v>
      </c>
      <c r="Y1261" s="12">
        <f t="shared" si="362"/>
        <v>0</v>
      </c>
      <c r="Z1261" s="12">
        <f t="shared" si="363"/>
        <v>0</v>
      </c>
      <c r="AA1261" s="12">
        <f t="shared" si="364"/>
        <v>999533.40909090918</v>
      </c>
      <c r="AB1261" s="22">
        <f t="shared" si="365"/>
        <v>0</v>
      </c>
      <c r="AC1261" s="22">
        <f t="shared" si="366"/>
        <v>0</v>
      </c>
      <c r="AD1261" s="22">
        <f t="shared" si="367"/>
        <v>0</v>
      </c>
      <c r="AE1261" s="22">
        <f t="shared" si="368"/>
        <v>0</v>
      </c>
      <c r="AF1261" s="22">
        <f t="shared" si="369"/>
        <v>0</v>
      </c>
      <c r="AG1261" s="22">
        <f t="shared" si="370"/>
        <v>0</v>
      </c>
      <c r="AH1261" s="22">
        <f t="shared" si="371"/>
        <v>0</v>
      </c>
      <c r="AI1261" s="43" t="str">
        <f t="shared" si="372"/>
        <v>n/a</v>
      </c>
      <c r="AJ1261" s="2"/>
      <c r="AK1261" s="2"/>
      <c r="AL1261" s="127">
        <v>0</v>
      </c>
    </row>
    <row r="1262" spans="1:38">
      <c r="A1262" s="46"/>
      <c r="B1262" s="13" t="str">
        <f t="shared" si="357"/>
        <v>Jan</v>
      </c>
      <c r="C1262" s="182"/>
      <c r="D1262" s="182"/>
      <c r="E1262" s="182"/>
      <c r="F1262" s="182"/>
      <c r="G1262" s="182"/>
      <c r="H1262" s="182"/>
      <c r="I1262" s="12">
        <f>VLOOKUP($B1262,'Gas wholesale lookups'!$A$4:$L$15,'Inputs - Gas wholesale index'!I$2,FALSE)</f>
        <v>208526.18181818182</v>
      </c>
      <c r="J1262" s="12">
        <f>VLOOKUP($B1262,'Gas wholesale lookups'!$A$4:$L$15,'Inputs - Gas wholesale index'!J$2,FALSE)</f>
        <v>166168.27272727274</v>
      </c>
      <c r="K1262" s="12">
        <f>VLOOKUP($B1262,'Gas wholesale lookups'!$A$4:$L$15,'Inputs - Gas wholesale index'!K$2,FALSE)</f>
        <v>291847.5</v>
      </c>
      <c r="L1262" s="12">
        <f>VLOOKUP($B1262,'Gas wholesale lookups'!$A$4:$L$15,'Inputs - Gas wholesale index'!L$2,FALSE)</f>
        <v>332991.45454545453</v>
      </c>
      <c r="M1262" s="12">
        <f>VLOOKUP($B1262,'Gas wholesale lookups'!$A$4:$L$15,'Inputs - Gas wholesale index'!M$2,FALSE)</f>
        <v>208526.18181818182</v>
      </c>
      <c r="N1262" s="12">
        <f>VLOOKUP($B1262,'Gas wholesale lookups'!$A$4:$L$15,'Inputs - Gas wholesale index'!N$2,FALSE)</f>
        <v>166168.27272727274</v>
      </c>
      <c r="O1262" s="37">
        <f>VLOOKUP($B1262,'Gas wholesale lookups'!$A$4:$R$15,'Inputs - Gas wholesale index'!O$2,FALSE)</f>
        <v>1</v>
      </c>
      <c r="P1262" s="37">
        <f>VLOOKUP($B1262,'Gas wholesale lookups'!$A$4:$R$15,'Inputs - Gas wholesale index'!P$2,FALSE)</f>
        <v>1</v>
      </c>
      <c r="Q1262" s="37">
        <f>VLOOKUP($B1262,'Gas wholesale lookups'!$A$4:$R$15,'Inputs - Gas wholesale index'!Q$2,FALSE)</f>
        <v>1</v>
      </c>
      <c r="R1262" s="37">
        <f>VLOOKUP($B1262,'Gas wholesale lookups'!$A$4:$R$15,'Inputs - Gas wholesale index'!R$2,FALSE)</f>
        <v>1</v>
      </c>
      <c r="S1262" s="37">
        <f>VLOOKUP($B1262,'Gas wholesale lookups'!$A$4:$R$15,'Inputs - Gas wholesale index'!S$2,FALSE)</f>
        <v>0</v>
      </c>
      <c r="T1262" s="37">
        <f>VLOOKUP($B1262,'Gas wholesale lookups'!$A$4:$R$15,'Inputs - Gas wholesale index'!T$2,FALSE)</f>
        <v>0</v>
      </c>
      <c r="U1262" s="12">
        <f t="shared" si="358"/>
        <v>208526.18181818182</v>
      </c>
      <c r="V1262" s="12">
        <f t="shared" si="359"/>
        <v>166168.27272727274</v>
      </c>
      <c r="W1262" s="12">
        <f t="shared" si="360"/>
        <v>291847.5</v>
      </c>
      <c r="X1262" s="12">
        <f t="shared" si="361"/>
        <v>332991.45454545453</v>
      </c>
      <c r="Y1262" s="12">
        <f t="shared" si="362"/>
        <v>0</v>
      </c>
      <c r="Z1262" s="12">
        <f t="shared" si="363"/>
        <v>0</v>
      </c>
      <c r="AA1262" s="12">
        <f t="shared" si="364"/>
        <v>999533.40909090918</v>
      </c>
      <c r="AB1262" s="22">
        <f t="shared" si="365"/>
        <v>0</v>
      </c>
      <c r="AC1262" s="22">
        <f t="shared" si="366"/>
        <v>0</v>
      </c>
      <c r="AD1262" s="22">
        <f t="shared" si="367"/>
        <v>0</v>
      </c>
      <c r="AE1262" s="22">
        <f t="shared" si="368"/>
        <v>0</v>
      </c>
      <c r="AF1262" s="22">
        <f t="shared" si="369"/>
        <v>0</v>
      </c>
      <c r="AG1262" s="22">
        <f t="shared" si="370"/>
        <v>0</v>
      </c>
      <c r="AH1262" s="22">
        <f t="shared" si="371"/>
        <v>0</v>
      </c>
      <c r="AI1262" s="43" t="str">
        <f t="shared" si="372"/>
        <v>n/a</v>
      </c>
      <c r="AJ1262" s="2"/>
      <c r="AK1262" s="2"/>
      <c r="AL1262" s="127">
        <v>0</v>
      </c>
    </row>
    <row r="1263" spans="1:38">
      <c r="A1263" s="46"/>
      <c r="B1263" s="13" t="str">
        <f t="shared" si="357"/>
        <v>Jan</v>
      </c>
      <c r="C1263" s="182"/>
      <c r="D1263" s="182"/>
      <c r="E1263" s="182"/>
      <c r="F1263" s="182"/>
      <c r="G1263" s="182"/>
      <c r="H1263" s="182"/>
      <c r="I1263" s="12">
        <f>VLOOKUP($B1263,'Gas wholesale lookups'!$A$4:$L$15,'Inputs - Gas wholesale index'!I$2,FALSE)</f>
        <v>208526.18181818182</v>
      </c>
      <c r="J1263" s="12">
        <f>VLOOKUP($B1263,'Gas wholesale lookups'!$A$4:$L$15,'Inputs - Gas wholesale index'!J$2,FALSE)</f>
        <v>166168.27272727274</v>
      </c>
      <c r="K1263" s="12">
        <f>VLOOKUP($B1263,'Gas wholesale lookups'!$A$4:$L$15,'Inputs - Gas wholesale index'!K$2,FALSE)</f>
        <v>291847.5</v>
      </c>
      <c r="L1263" s="12">
        <f>VLOOKUP($B1263,'Gas wholesale lookups'!$A$4:$L$15,'Inputs - Gas wholesale index'!L$2,FALSE)</f>
        <v>332991.45454545453</v>
      </c>
      <c r="M1263" s="12">
        <f>VLOOKUP($B1263,'Gas wholesale lookups'!$A$4:$L$15,'Inputs - Gas wholesale index'!M$2,FALSE)</f>
        <v>208526.18181818182</v>
      </c>
      <c r="N1263" s="12">
        <f>VLOOKUP($B1263,'Gas wholesale lookups'!$A$4:$L$15,'Inputs - Gas wholesale index'!N$2,FALSE)</f>
        <v>166168.27272727274</v>
      </c>
      <c r="O1263" s="37">
        <f>VLOOKUP($B1263,'Gas wholesale lookups'!$A$4:$R$15,'Inputs - Gas wholesale index'!O$2,FALSE)</f>
        <v>1</v>
      </c>
      <c r="P1263" s="37">
        <f>VLOOKUP($B1263,'Gas wholesale lookups'!$A$4:$R$15,'Inputs - Gas wholesale index'!P$2,FALSE)</f>
        <v>1</v>
      </c>
      <c r="Q1263" s="37">
        <f>VLOOKUP($B1263,'Gas wholesale lookups'!$A$4:$R$15,'Inputs - Gas wholesale index'!Q$2,FALSE)</f>
        <v>1</v>
      </c>
      <c r="R1263" s="37">
        <f>VLOOKUP($B1263,'Gas wholesale lookups'!$A$4:$R$15,'Inputs - Gas wholesale index'!R$2,FALSE)</f>
        <v>1</v>
      </c>
      <c r="S1263" s="37">
        <f>VLOOKUP($B1263,'Gas wholesale lookups'!$A$4:$R$15,'Inputs - Gas wholesale index'!S$2,FALSE)</f>
        <v>0</v>
      </c>
      <c r="T1263" s="37">
        <f>VLOOKUP($B1263,'Gas wholesale lookups'!$A$4:$R$15,'Inputs - Gas wholesale index'!T$2,FALSE)</f>
        <v>0</v>
      </c>
      <c r="U1263" s="12">
        <f t="shared" si="358"/>
        <v>208526.18181818182</v>
      </c>
      <c r="V1263" s="12">
        <f t="shared" si="359"/>
        <v>166168.27272727274</v>
      </c>
      <c r="W1263" s="12">
        <f t="shared" si="360"/>
        <v>291847.5</v>
      </c>
      <c r="X1263" s="12">
        <f t="shared" si="361"/>
        <v>332991.45454545453</v>
      </c>
      <c r="Y1263" s="12">
        <f t="shared" si="362"/>
        <v>0</v>
      </c>
      <c r="Z1263" s="12">
        <f t="shared" si="363"/>
        <v>0</v>
      </c>
      <c r="AA1263" s="12">
        <f t="shared" si="364"/>
        <v>999533.40909090918</v>
      </c>
      <c r="AB1263" s="22">
        <f t="shared" si="365"/>
        <v>0</v>
      </c>
      <c r="AC1263" s="22">
        <f t="shared" si="366"/>
        <v>0</v>
      </c>
      <c r="AD1263" s="22">
        <f t="shared" si="367"/>
        <v>0</v>
      </c>
      <c r="AE1263" s="22">
        <f t="shared" si="368"/>
        <v>0</v>
      </c>
      <c r="AF1263" s="22">
        <f t="shared" si="369"/>
        <v>0</v>
      </c>
      <c r="AG1263" s="22">
        <f t="shared" si="370"/>
        <v>0</v>
      </c>
      <c r="AH1263" s="22">
        <f t="shared" si="371"/>
        <v>0</v>
      </c>
      <c r="AI1263" s="43" t="str">
        <f t="shared" si="372"/>
        <v>n/a</v>
      </c>
      <c r="AJ1263" s="2"/>
      <c r="AK1263" s="2"/>
      <c r="AL1263" s="127">
        <v>0</v>
      </c>
    </row>
    <row r="1264" spans="1:38">
      <c r="A1264" s="46"/>
      <c r="B1264" s="13" t="str">
        <f t="shared" si="357"/>
        <v>Jan</v>
      </c>
      <c r="C1264" s="182"/>
      <c r="D1264" s="182"/>
      <c r="E1264" s="182"/>
      <c r="F1264" s="182"/>
      <c r="G1264" s="182"/>
      <c r="H1264" s="182"/>
      <c r="I1264" s="12">
        <f>VLOOKUP($B1264,'Gas wholesale lookups'!$A$4:$L$15,'Inputs - Gas wholesale index'!I$2,FALSE)</f>
        <v>208526.18181818182</v>
      </c>
      <c r="J1264" s="12">
        <f>VLOOKUP($B1264,'Gas wholesale lookups'!$A$4:$L$15,'Inputs - Gas wholesale index'!J$2,FALSE)</f>
        <v>166168.27272727274</v>
      </c>
      <c r="K1264" s="12">
        <f>VLOOKUP($B1264,'Gas wholesale lookups'!$A$4:$L$15,'Inputs - Gas wholesale index'!K$2,FALSE)</f>
        <v>291847.5</v>
      </c>
      <c r="L1264" s="12">
        <f>VLOOKUP($B1264,'Gas wholesale lookups'!$A$4:$L$15,'Inputs - Gas wholesale index'!L$2,FALSE)</f>
        <v>332991.45454545453</v>
      </c>
      <c r="M1264" s="12">
        <f>VLOOKUP($B1264,'Gas wholesale lookups'!$A$4:$L$15,'Inputs - Gas wholesale index'!M$2,FALSE)</f>
        <v>208526.18181818182</v>
      </c>
      <c r="N1264" s="12">
        <f>VLOOKUP($B1264,'Gas wholesale lookups'!$A$4:$L$15,'Inputs - Gas wholesale index'!N$2,FALSE)</f>
        <v>166168.27272727274</v>
      </c>
      <c r="O1264" s="37">
        <f>VLOOKUP($B1264,'Gas wholesale lookups'!$A$4:$R$15,'Inputs - Gas wholesale index'!O$2,FALSE)</f>
        <v>1</v>
      </c>
      <c r="P1264" s="37">
        <f>VLOOKUP($B1264,'Gas wholesale lookups'!$A$4:$R$15,'Inputs - Gas wholesale index'!P$2,FALSE)</f>
        <v>1</v>
      </c>
      <c r="Q1264" s="37">
        <f>VLOOKUP($B1264,'Gas wholesale lookups'!$A$4:$R$15,'Inputs - Gas wholesale index'!Q$2,FALSE)</f>
        <v>1</v>
      </c>
      <c r="R1264" s="37">
        <f>VLOOKUP($B1264,'Gas wholesale lookups'!$A$4:$R$15,'Inputs - Gas wholesale index'!R$2,FALSE)</f>
        <v>1</v>
      </c>
      <c r="S1264" s="37">
        <f>VLOOKUP($B1264,'Gas wholesale lookups'!$A$4:$R$15,'Inputs - Gas wholesale index'!S$2,FALSE)</f>
        <v>0</v>
      </c>
      <c r="T1264" s="37">
        <f>VLOOKUP($B1264,'Gas wholesale lookups'!$A$4:$R$15,'Inputs - Gas wholesale index'!T$2,FALSE)</f>
        <v>0</v>
      </c>
      <c r="U1264" s="12">
        <f t="shared" si="358"/>
        <v>208526.18181818182</v>
      </c>
      <c r="V1264" s="12">
        <f t="shared" si="359"/>
        <v>166168.27272727274</v>
      </c>
      <c r="W1264" s="12">
        <f t="shared" si="360"/>
        <v>291847.5</v>
      </c>
      <c r="X1264" s="12">
        <f t="shared" si="361"/>
        <v>332991.45454545453</v>
      </c>
      <c r="Y1264" s="12">
        <f t="shared" si="362"/>
        <v>0</v>
      </c>
      <c r="Z1264" s="12">
        <f t="shared" si="363"/>
        <v>0</v>
      </c>
      <c r="AA1264" s="12">
        <f t="shared" si="364"/>
        <v>999533.40909090918</v>
      </c>
      <c r="AB1264" s="22">
        <f t="shared" si="365"/>
        <v>0</v>
      </c>
      <c r="AC1264" s="22">
        <f t="shared" si="366"/>
        <v>0</v>
      </c>
      <c r="AD1264" s="22">
        <f t="shared" si="367"/>
        <v>0</v>
      </c>
      <c r="AE1264" s="22">
        <f t="shared" si="368"/>
        <v>0</v>
      </c>
      <c r="AF1264" s="22">
        <f t="shared" si="369"/>
        <v>0</v>
      </c>
      <c r="AG1264" s="22">
        <f t="shared" si="370"/>
        <v>0</v>
      </c>
      <c r="AH1264" s="22">
        <f t="shared" si="371"/>
        <v>0</v>
      </c>
      <c r="AI1264" s="43" t="str">
        <f t="shared" si="372"/>
        <v>n/a</v>
      </c>
      <c r="AJ1264" s="2"/>
      <c r="AK1264" s="2"/>
      <c r="AL1264" s="127">
        <v>0</v>
      </c>
    </row>
    <row r="1265" spans="1:38">
      <c r="A1265" s="46"/>
      <c r="B1265" s="13" t="str">
        <f t="shared" si="357"/>
        <v>Jan</v>
      </c>
      <c r="C1265" s="182"/>
      <c r="D1265" s="182"/>
      <c r="E1265" s="182"/>
      <c r="F1265" s="182"/>
      <c r="G1265" s="182"/>
      <c r="H1265" s="182"/>
      <c r="I1265" s="12">
        <f>VLOOKUP($B1265,'Gas wholesale lookups'!$A$4:$L$15,'Inputs - Gas wholesale index'!I$2,FALSE)</f>
        <v>208526.18181818182</v>
      </c>
      <c r="J1265" s="12">
        <f>VLOOKUP($B1265,'Gas wholesale lookups'!$A$4:$L$15,'Inputs - Gas wholesale index'!J$2,FALSE)</f>
        <v>166168.27272727274</v>
      </c>
      <c r="K1265" s="12">
        <f>VLOOKUP($B1265,'Gas wholesale lookups'!$A$4:$L$15,'Inputs - Gas wholesale index'!K$2,FALSE)</f>
        <v>291847.5</v>
      </c>
      <c r="L1265" s="12">
        <f>VLOOKUP($B1265,'Gas wholesale lookups'!$A$4:$L$15,'Inputs - Gas wholesale index'!L$2,FALSE)</f>
        <v>332991.45454545453</v>
      </c>
      <c r="M1265" s="12">
        <f>VLOOKUP($B1265,'Gas wholesale lookups'!$A$4:$L$15,'Inputs - Gas wholesale index'!M$2,FALSE)</f>
        <v>208526.18181818182</v>
      </c>
      <c r="N1265" s="12">
        <f>VLOOKUP($B1265,'Gas wholesale lookups'!$A$4:$L$15,'Inputs - Gas wholesale index'!N$2,FALSE)</f>
        <v>166168.27272727274</v>
      </c>
      <c r="O1265" s="37">
        <f>VLOOKUP($B1265,'Gas wholesale lookups'!$A$4:$R$15,'Inputs - Gas wholesale index'!O$2,FALSE)</f>
        <v>1</v>
      </c>
      <c r="P1265" s="37">
        <f>VLOOKUP($B1265,'Gas wholesale lookups'!$A$4:$R$15,'Inputs - Gas wholesale index'!P$2,FALSE)</f>
        <v>1</v>
      </c>
      <c r="Q1265" s="37">
        <f>VLOOKUP($B1265,'Gas wholesale lookups'!$A$4:$R$15,'Inputs - Gas wholesale index'!Q$2,FALSE)</f>
        <v>1</v>
      </c>
      <c r="R1265" s="37">
        <f>VLOOKUP($B1265,'Gas wholesale lookups'!$A$4:$R$15,'Inputs - Gas wholesale index'!R$2,FALSE)</f>
        <v>1</v>
      </c>
      <c r="S1265" s="37">
        <f>VLOOKUP($B1265,'Gas wholesale lookups'!$A$4:$R$15,'Inputs - Gas wholesale index'!S$2,FALSE)</f>
        <v>0</v>
      </c>
      <c r="T1265" s="37">
        <f>VLOOKUP($B1265,'Gas wholesale lookups'!$A$4:$R$15,'Inputs - Gas wholesale index'!T$2,FALSE)</f>
        <v>0</v>
      </c>
      <c r="U1265" s="12">
        <f t="shared" si="358"/>
        <v>208526.18181818182</v>
      </c>
      <c r="V1265" s="12">
        <f t="shared" si="359"/>
        <v>166168.27272727274</v>
      </c>
      <c r="W1265" s="12">
        <f t="shared" si="360"/>
        <v>291847.5</v>
      </c>
      <c r="X1265" s="12">
        <f t="shared" si="361"/>
        <v>332991.45454545453</v>
      </c>
      <c r="Y1265" s="12">
        <f t="shared" si="362"/>
        <v>0</v>
      </c>
      <c r="Z1265" s="12">
        <f t="shared" si="363"/>
        <v>0</v>
      </c>
      <c r="AA1265" s="12">
        <f t="shared" si="364"/>
        <v>999533.40909090918</v>
      </c>
      <c r="AB1265" s="22">
        <f t="shared" si="365"/>
        <v>0</v>
      </c>
      <c r="AC1265" s="22">
        <f t="shared" si="366"/>
        <v>0</v>
      </c>
      <c r="AD1265" s="22">
        <f t="shared" si="367"/>
        <v>0</v>
      </c>
      <c r="AE1265" s="22">
        <f t="shared" si="368"/>
        <v>0</v>
      </c>
      <c r="AF1265" s="22">
        <f t="shared" si="369"/>
        <v>0</v>
      </c>
      <c r="AG1265" s="22">
        <f t="shared" si="370"/>
        <v>0</v>
      </c>
      <c r="AH1265" s="22">
        <f t="shared" si="371"/>
        <v>0</v>
      </c>
      <c r="AI1265" s="43" t="str">
        <f t="shared" si="372"/>
        <v>n/a</v>
      </c>
      <c r="AJ1265" s="2"/>
      <c r="AK1265" s="2"/>
      <c r="AL1265" s="127">
        <v>0</v>
      </c>
    </row>
    <row r="1266" spans="1:38">
      <c r="A1266" s="46"/>
      <c r="B1266" s="13" t="str">
        <f t="shared" si="357"/>
        <v>Jan</v>
      </c>
      <c r="C1266" s="182"/>
      <c r="D1266" s="182"/>
      <c r="E1266" s="182"/>
      <c r="F1266" s="182"/>
      <c r="G1266" s="182"/>
      <c r="H1266" s="182"/>
      <c r="I1266" s="12">
        <f>VLOOKUP($B1266,'Gas wholesale lookups'!$A$4:$L$15,'Inputs - Gas wholesale index'!I$2,FALSE)</f>
        <v>208526.18181818182</v>
      </c>
      <c r="J1266" s="12">
        <f>VLOOKUP($B1266,'Gas wholesale lookups'!$A$4:$L$15,'Inputs - Gas wholesale index'!J$2,FALSE)</f>
        <v>166168.27272727274</v>
      </c>
      <c r="K1266" s="12">
        <f>VLOOKUP($B1266,'Gas wholesale lookups'!$A$4:$L$15,'Inputs - Gas wholesale index'!K$2,FALSE)</f>
        <v>291847.5</v>
      </c>
      <c r="L1266" s="12">
        <f>VLOOKUP($B1266,'Gas wholesale lookups'!$A$4:$L$15,'Inputs - Gas wholesale index'!L$2,FALSE)</f>
        <v>332991.45454545453</v>
      </c>
      <c r="M1266" s="12">
        <f>VLOOKUP($B1266,'Gas wholesale lookups'!$A$4:$L$15,'Inputs - Gas wholesale index'!M$2,FALSE)</f>
        <v>208526.18181818182</v>
      </c>
      <c r="N1266" s="12">
        <f>VLOOKUP($B1266,'Gas wholesale lookups'!$A$4:$L$15,'Inputs - Gas wholesale index'!N$2,FALSE)</f>
        <v>166168.27272727274</v>
      </c>
      <c r="O1266" s="37">
        <f>VLOOKUP($B1266,'Gas wholesale lookups'!$A$4:$R$15,'Inputs - Gas wholesale index'!O$2,FALSE)</f>
        <v>1</v>
      </c>
      <c r="P1266" s="37">
        <f>VLOOKUP($B1266,'Gas wholesale lookups'!$A$4:$R$15,'Inputs - Gas wholesale index'!P$2,FALSE)</f>
        <v>1</v>
      </c>
      <c r="Q1266" s="37">
        <f>VLOOKUP($B1266,'Gas wholesale lookups'!$A$4:$R$15,'Inputs - Gas wholesale index'!Q$2,FALSE)</f>
        <v>1</v>
      </c>
      <c r="R1266" s="37">
        <f>VLOOKUP($B1266,'Gas wholesale lookups'!$A$4:$R$15,'Inputs - Gas wholesale index'!R$2,FALSE)</f>
        <v>1</v>
      </c>
      <c r="S1266" s="37">
        <f>VLOOKUP($B1266,'Gas wholesale lookups'!$A$4:$R$15,'Inputs - Gas wholesale index'!S$2,FALSE)</f>
        <v>0</v>
      </c>
      <c r="T1266" s="37">
        <f>VLOOKUP($B1266,'Gas wholesale lookups'!$A$4:$R$15,'Inputs - Gas wholesale index'!T$2,FALSE)</f>
        <v>0</v>
      </c>
      <c r="U1266" s="12">
        <f t="shared" si="358"/>
        <v>208526.18181818182</v>
      </c>
      <c r="V1266" s="12">
        <f t="shared" si="359"/>
        <v>166168.27272727274</v>
      </c>
      <c r="W1266" s="12">
        <f t="shared" si="360"/>
        <v>291847.5</v>
      </c>
      <c r="X1266" s="12">
        <f t="shared" si="361"/>
        <v>332991.45454545453</v>
      </c>
      <c r="Y1266" s="12">
        <f t="shared" si="362"/>
        <v>0</v>
      </c>
      <c r="Z1266" s="12">
        <f t="shared" si="363"/>
        <v>0</v>
      </c>
      <c r="AA1266" s="12">
        <f t="shared" si="364"/>
        <v>999533.40909090918</v>
      </c>
      <c r="AB1266" s="22">
        <f t="shared" si="365"/>
        <v>0</v>
      </c>
      <c r="AC1266" s="22">
        <f t="shared" si="366"/>
        <v>0</v>
      </c>
      <c r="AD1266" s="22">
        <f t="shared" si="367"/>
        <v>0</v>
      </c>
      <c r="AE1266" s="22">
        <f t="shared" si="368"/>
        <v>0</v>
      </c>
      <c r="AF1266" s="22">
        <f t="shared" si="369"/>
        <v>0</v>
      </c>
      <c r="AG1266" s="22">
        <f t="shared" si="370"/>
        <v>0</v>
      </c>
      <c r="AH1266" s="22">
        <f t="shared" si="371"/>
        <v>0</v>
      </c>
      <c r="AI1266" s="43" t="str">
        <f t="shared" si="372"/>
        <v>n/a</v>
      </c>
      <c r="AJ1266" s="2"/>
      <c r="AK1266" s="2"/>
      <c r="AL1266" s="127">
        <v>0</v>
      </c>
    </row>
    <row r="1267" spans="1:38">
      <c r="A1267" s="46"/>
      <c r="B1267" s="13" t="str">
        <f t="shared" si="357"/>
        <v>Jan</v>
      </c>
      <c r="C1267" s="182"/>
      <c r="D1267" s="182"/>
      <c r="E1267" s="182"/>
      <c r="F1267" s="182"/>
      <c r="G1267" s="182"/>
      <c r="H1267" s="182"/>
      <c r="I1267" s="12">
        <f>VLOOKUP($B1267,'Gas wholesale lookups'!$A$4:$L$15,'Inputs - Gas wholesale index'!I$2,FALSE)</f>
        <v>208526.18181818182</v>
      </c>
      <c r="J1267" s="12">
        <f>VLOOKUP($B1267,'Gas wholesale lookups'!$A$4:$L$15,'Inputs - Gas wholesale index'!J$2,FALSE)</f>
        <v>166168.27272727274</v>
      </c>
      <c r="K1267" s="12">
        <f>VLOOKUP($B1267,'Gas wholesale lookups'!$A$4:$L$15,'Inputs - Gas wholesale index'!K$2,FALSE)</f>
        <v>291847.5</v>
      </c>
      <c r="L1267" s="12">
        <f>VLOOKUP($B1267,'Gas wholesale lookups'!$A$4:$L$15,'Inputs - Gas wholesale index'!L$2,FALSE)</f>
        <v>332991.45454545453</v>
      </c>
      <c r="M1267" s="12">
        <f>VLOOKUP($B1267,'Gas wholesale lookups'!$A$4:$L$15,'Inputs - Gas wholesale index'!M$2,FALSE)</f>
        <v>208526.18181818182</v>
      </c>
      <c r="N1267" s="12">
        <f>VLOOKUP($B1267,'Gas wholesale lookups'!$A$4:$L$15,'Inputs - Gas wholesale index'!N$2,FALSE)</f>
        <v>166168.27272727274</v>
      </c>
      <c r="O1267" s="37">
        <f>VLOOKUP($B1267,'Gas wholesale lookups'!$A$4:$R$15,'Inputs - Gas wholesale index'!O$2,FALSE)</f>
        <v>1</v>
      </c>
      <c r="P1267" s="37">
        <f>VLOOKUP($B1267,'Gas wholesale lookups'!$A$4:$R$15,'Inputs - Gas wholesale index'!P$2,FALSE)</f>
        <v>1</v>
      </c>
      <c r="Q1267" s="37">
        <f>VLOOKUP($B1267,'Gas wholesale lookups'!$A$4:$R$15,'Inputs - Gas wholesale index'!Q$2,FALSE)</f>
        <v>1</v>
      </c>
      <c r="R1267" s="37">
        <f>VLOOKUP($B1267,'Gas wholesale lookups'!$A$4:$R$15,'Inputs - Gas wholesale index'!R$2,FALSE)</f>
        <v>1</v>
      </c>
      <c r="S1267" s="37">
        <f>VLOOKUP($B1267,'Gas wholesale lookups'!$A$4:$R$15,'Inputs - Gas wholesale index'!S$2,FALSE)</f>
        <v>0</v>
      </c>
      <c r="T1267" s="37">
        <f>VLOOKUP($B1267,'Gas wholesale lookups'!$A$4:$R$15,'Inputs - Gas wholesale index'!T$2,FALSE)</f>
        <v>0</v>
      </c>
      <c r="U1267" s="12">
        <f t="shared" si="358"/>
        <v>208526.18181818182</v>
      </c>
      <c r="V1267" s="12">
        <f t="shared" si="359"/>
        <v>166168.27272727274</v>
      </c>
      <c r="W1267" s="12">
        <f t="shared" si="360"/>
        <v>291847.5</v>
      </c>
      <c r="X1267" s="12">
        <f t="shared" si="361"/>
        <v>332991.45454545453</v>
      </c>
      <c r="Y1267" s="12">
        <f t="shared" si="362"/>
        <v>0</v>
      </c>
      <c r="Z1267" s="12">
        <f t="shared" si="363"/>
        <v>0</v>
      </c>
      <c r="AA1267" s="12">
        <f t="shared" si="364"/>
        <v>999533.40909090918</v>
      </c>
      <c r="AB1267" s="22">
        <f t="shared" si="365"/>
        <v>0</v>
      </c>
      <c r="AC1267" s="22">
        <f t="shared" si="366"/>
        <v>0</v>
      </c>
      <c r="AD1267" s="22">
        <f t="shared" si="367"/>
        <v>0</v>
      </c>
      <c r="AE1267" s="22">
        <f t="shared" si="368"/>
        <v>0</v>
      </c>
      <c r="AF1267" s="22">
        <f t="shared" si="369"/>
        <v>0</v>
      </c>
      <c r="AG1267" s="22">
        <f t="shared" si="370"/>
        <v>0</v>
      </c>
      <c r="AH1267" s="22">
        <f t="shared" si="371"/>
        <v>0</v>
      </c>
      <c r="AI1267" s="43" t="str">
        <f t="shared" si="372"/>
        <v>n/a</v>
      </c>
      <c r="AJ1267" s="2"/>
      <c r="AK1267" s="2"/>
      <c r="AL1267" s="127">
        <v>0</v>
      </c>
    </row>
    <row r="1268" spans="1:38">
      <c r="A1268" s="46"/>
      <c r="B1268" s="13" t="str">
        <f t="shared" si="357"/>
        <v>Jan</v>
      </c>
      <c r="C1268" s="182"/>
      <c r="D1268" s="182"/>
      <c r="E1268" s="182"/>
      <c r="F1268" s="182"/>
      <c r="G1268" s="182"/>
      <c r="H1268" s="182"/>
      <c r="I1268" s="12">
        <f>VLOOKUP($B1268,'Gas wholesale lookups'!$A$4:$L$15,'Inputs - Gas wholesale index'!I$2,FALSE)</f>
        <v>208526.18181818182</v>
      </c>
      <c r="J1268" s="12">
        <f>VLOOKUP($B1268,'Gas wholesale lookups'!$A$4:$L$15,'Inputs - Gas wholesale index'!J$2,FALSE)</f>
        <v>166168.27272727274</v>
      </c>
      <c r="K1268" s="12">
        <f>VLOOKUP($B1268,'Gas wholesale lookups'!$A$4:$L$15,'Inputs - Gas wholesale index'!K$2,FALSE)</f>
        <v>291847.5</v>
      </c>
      <c r="L1268" s="12">
        <f>VLOOKUP($B1268,'Gas wholesale lookups'!$A$4:$L$15,'Inputs - Gas wholesale index'!L$2,FALSE)</f>
        <v>332991.45454545453</v>
      </c>
      <c r="M1268" s="12">
        <f>VLOOKUP($B1268,'Gas wholesale lookups'!$A$4:$L$15,'Inputs - Gas wholesale index'!M$2,FALSE)</f>
        <v>208526.18181818182</v>
      </c>
      <c r="N1268" s="12">
        <f>VLOOKUP($B1268,'Gas wholesale lookups'!$A$4:$L$15,'Inputs - Gas wholesale index'!N$2,FALSE)</f>
        <v>166168.27272727274</v>
      </c>
      <c r="O1268" s="37">
        <f>VLOOKUP($B1268,'Gas wholesale lookups'!$A$4:$R$15,'Inputs - Gas wholesale index'!O$2,FALSE)</f>
        <v>1</v>
      </c>
      <c r="P1268" s="37">
        <f>VLOOKUP($B1268,'Gas wholesale lookups'!$A$4:$R$15,'Inputs - Gas wholesale index'!P$2,FALSE)</f>
        <v>1</v>
      </c>
      <c r="Q1268" s="37">
        <f>VLOOKUP($B1268,'Gas wholesale lookups'!$A$4:$R$15,'Inputs - Gas wholesale index'!Q$2,FALSE)</f>
        <v>1</v>
      </c>
      <c r="R1268" s="37">
        <f>VLOOKUP($B1268,'Gas wholesale lookups'!$A$4:$R$15,'Inputs - Gas wholesale index'!R$2,FALSE)</f>
        <v>1</v>
      </c>
      <c r="S1268" s="37">
        <f>VLOOKUP($B1268,'Gas wholesale lookups'!$A$4:$R$15,'Inputs - Gas wholesale index'!S$2,FALSE)</f>
        <v>0</v>
      </c>
      <c r="T1268" s="37">
        <f>VLOOKUP($B1268,'Gas wholesale lookups'!$A$4:$R$15,'Inputs - Gas wholesale index'!T$2,FALSE)</f>
        <v>0</v>
      </c>
      <c r="U1268" s="12">
        <f t="shared" si="358"/>
        <v>208526.18181818182</v>
      </c>
      <c r="V1268" s="12">
        <f t="shared" si="359"/>
        <v>166168.27272727274</v>
      </c>
      <c r="W1268" s="12">
        <f t="shared" si="360"/>
        <v>291847.5</v>
      </c>
      <c r="X1268" s="12">
        <f t="shared" si="361"/>
        <v>332991.45454545453</v>
      </c>
      <c r="Y1268" s="12">
        <f t="shared" si="362"/>
        <v>0</v>
      </c>
      <c r="Z1268" s="12">
        <f t="shared" si="363"/>
        <v>0</v>
      </c>
      <c r="AA1268" s="12">
        <f t="shared" si="364"/>
        <v>999533.40909090918</v>
      </c>
      <c r="AB1268" s="22">
        <f t="shared" si="365"/>
        <v>0</v>
      </c>
      <c r="AC1268" s="22">
        <f t="shared" si="366"/>
        <v>0</v>
      </c>
      <c r="AD1268" s="22">
        <f t="shared" si="367"/>
        <v>0</v>
      </c>
      <c r="AE1268" s="22">
        <f t="shared" si="368"/>
        <v>0</v>
      </c>
      <c r="AF1268" s="22">
        <f t="shared" si="369"/>
        <v>0</v>
      </c>
      <c r="AG1268" s="22">
        <f t="shared" si="370"/>
        <v>0</v>
      </c>
      <c r="AH1268" s="22">
        <f t="shared" si="371"/>
        <v>0</v>
      </c>
      <c r="AI1268" s="43" t="str">
        <f t="shared" si="372"/>
        <v>n/a</v>
      </c>
      <c r="AJ1268" s="2"/>
      <c r="AK1268" s="2"/>
      <c r="AL1268" s="127">
        <v>0</v>
      </c>
    </row>
    <row r="1269" spans="1:38">
      <c r="A1269" s="46"/>
      <c r="B1269" s="13" t="str">
        <f t="shared" si="357"/>
        <v>Jan</v>
      </c>
      <c r="C1269" s="182"/>
      <c r="D1269" s="182"/>
      <c r="E1269" s="182"/>
      <c r="F1269" s="182"/>
      <c r="G1269" s="182"/>
      <c r="H1269" s="182"/>
      <c r="I1269" s="12">
        <f>VLOOKUP($B1269,'Gas wholesale lookups'!$A$4:$L$15,'Inputs - Gas wholesale index'!I$2,FALSE)</f>
        <v>208526.18181818182</v>
      </c>
      <c r="J1269" s="12">
        <f>VLOOKUP($B1269,'Gas wholesale lookups'!$A$4:$L$15,'Inputs - Gas wholesale index'!J$2,FALSE)</f>
        <v>166168.27272727274</v>
      </c>
      <c r="K1269" s="12">
        <f>VLOOKUP($B1269,'Gas wholesale lookups'!$A$4:$L$15,'Inputs - Gas wholesale index'!K$2,FALSE)</f>
        <v>291847.5</v>
      </c>
      <c r="L1269" s="12">
        <f>VLOOKUP($B1269,'Gas wholesale lookups'!$A$4:$L$15,'Inputs - Gas wholesale index'!L$2,FALSE)</f>
        <v>332991.45454545453</v>
      </c>
      <c r="M1269" s="12">
        <f>VLOOKUP($B1269,'Gas wholesale lookups'!$A$4:$L$15,'Inputs - Gas wholesale index'!M$2,FALSE)</f>
        <v>208526.18181818182</v>
      </c>
      <c r="N1269" s="12">
        <f>VLOOKUP($B1269,'Gas wholesale lookups'!$A$4:$L$15,'Inputs - Gas wholesale index'!N$2,FALSE)</f>
        <v>166168.27272727274</v>
      </c>
      <c r="O1269" s="37">
        <f>VLOOKUP($B1269,'Gas wholesale lookups'!$A$4:$R$15,'Inputs - Gas wholesale index'!O$2,FALSE)</f>
        <v>1</v>
      </c>
      <c r="P1269" s="37">
        <f>VLOOKUP($B1269,'Gas wholesale lookups'!$A$4:$R$15,'Inputs - Gas wholesale index'!P$2,FALSE)</f>
        <v>1</v>
      </c>
      <c r="Q1269" s="37">
        <f>VLOOKUP($B1269,'Gas wholesale lookups'!$A$4:$R$15,'Inputs - Gas wholesale index'!Q$2,FALSE)</f>
        <v>1</v>
      </c>
      <c r="R1269" s="37">
        <f>VLOOKUP($B1269,'Gas wholesale lookups'!$A$4:$R$15,'Inputs - Gas wholesale index'!R$2,FALSE)</f>
        <v>1</v>
      </c>
      <c r="S1269" s="37">
        <f>VLOOKUP($B1269,'Gas wholesale lookups'!$A$4:$R$15,'Inputs - Gas wholesale index'!S$2,FALSE)</f>
        <v>0</v>
      </c>
      <c r="T1269" s="37">
        <f>VLOOKUP($B1269,'Gas wholesale lookups'!$A$4:$R$15,'Inputs - Gas wholesale index'!T$2,FALSE)</f>
        <v>0</v>
      </c>
      <c r="U1269" s="12">
        <f t="shared" si="358"/>
        <v>208526.18181818182</v>
      </c>
      <c r="V1269" s="12">
        <f t="shared" si="359"/>
        <v>166168.27272727274</v>
      </c>
      <c r="W1269" s="12">
        <f t="shared" si="360"/>
        <v>291847.5</v>
      </c>
      <c r="X1269" s="12">
        <f t="shared" si="361"/>
        <v>332991.45454545453</v>
      </c>
      <c r="Y1269" s="12">
        <f t="shared" si="362"/>
        <v>0</v>
      </c>
      <c r="Z1269" s="12">
        <f t="shared" si="363"/>
        <v>0</v>
      </c>
      <c r="AA1269" s="12">
        <f t="shared" si="364"/>
        <v>999533.40909090918</v>
      </c>
      <c r="AB1269" s="22">
        <f t="shared" si="365"/>
        <v>0</v>
      </c>
      <c r="AC1269" s="22">
        <f t="shared" si="366"/>
        <v>0</v>
      </c>
      <c r="AD1269" s="22">
        <f t="shared" si="367"/>
        <v>0</v>
      </c>
      <c r="AE1269" s="22">
        <f t="shared" si="368"/>
        <v>0</v>
      </c>
      <c r="AF1269" s="22">
        <f t="shared" si="369"/>
        <v>0</v>
      </c>
      <c r="AG1269" s="22">
        <f t="shared" si="370"/>
        <v>0</v>
      </c>
      <c r="AH1269" s="22">
        <f t="shared" si="371"/>
        <v>0</v>
      </c>
      <c r="AI1269" s="43" t="str">
        <f t="shared" si="372"/>
        <v>n/a</v>
      </c>
      <c r="AJ1269" s="2"/>
      <c r="AK1269" s="2"/>
      <c r="AL1269" s="127">
        <v>0</v>
      </c>
    </row>
    <row r="1270" spans="1:38">
      <c r="A1270" s="46"/>
      <c r="B1270" s="13" t="str">
        <f t="shared" si="357"/>
        <v>Jan</v>
      </c>
      <c r="C1270" s="182"/>
      <c r="D1270" s="182"/>
      <c r="E1270" s="182"/>
      <c r="F1270" s="182"/>
      <c r="G1270" s="182"/>
      <c r="H1270" s="182"/>
      <c r="I1270" s="12">
        <f>VLOOKUP($B1270,'Gas wholesale lookups'!$A$4:$L$15,'Inputs - Gas wholesale index'!I$2,FALSE)</f>
        <v>208526.18181818182</v>
      </c>
      <c r="J1270" s="12">
        <f>VLOOKUP($B1270,'Gas wholesale lookups'!$A$4:$L$15,'Inputs - Gas wholesale index'!J$2,FALSE)</f>
        <v>166168.27272727274</v>
      </c>
      <c r="K1270" s="12">
        <f>VLOOKUP($B1270,'Gas wholesale lookups'!$A$4:$L$15,'Inputs - Gas wholesale index'!K$2,FALSE)</f>
        <v>291847.5</v>
      </c>
      <c r="L1270" s="12">
        <f>VLOOKUP($B1270,'Gas wholesale lookups'!$A$4:$L$15,'Inputs - Gas wholesale index'!L$2,FALSE)</f>
        <v>332991.45454545453</v>
      </c>
      <c r="M1270" s="12">
        <f>VLOOKUP($B1270,'Gas wholesale lookups'!$A$4:$L$15,'Inputs - Gas wholesale index'!M$2,FALSE)</f>
        <v>208526.18181818182</v>
      </c>
      <c r="N1270" s="12">
        <f>VLOOKUP($B1270,'Gas wholesale lookups'!$A$4:$L$15,'Inputs - Gas wholesale index'!N$2,FALSE)</f>
        <v>166168.27272727274</v>
      </c>
      <c r="O1270" s="37">
        <f>VLOOKUP($B1270,'Gas wholesale lookups'!$A$4:$R$15,'Inputs - Gas wholesale index'!O$2,FALSE)</f>
        <v>1</v>
      </c>
      <c r="P1270" s="37">
        <f>VLOOKUP($B1270,'Gas wholesale lookups'!$A$4:$R$15,'Inputs - Gas wholesale index'!P$2,FALSE)</f>
        <v>1</v>
      </c>
      <c r="Q1270" s="37">
        <f>VLOOKUP($B1270,'Gas wholesale lookups'!$A$4:$R$15,'Inputs - Gas wholesale index'!Q$2,FALSE)</f>
        <v>1</v>
      </c>
      <c r="R1270" s="37">
        <f>VLOOKUP($B1270,'Gas wholesale lookups'!$A$4:$R$15,'Inputs - Gas wholesale index'!R$2,FALSE)</f>
        <v>1</v>
      </c>
      <c r="S1270" s="37">
        <f>VLOOKUP($B1270,'Gas wholesale lookups'!$A$4:$R$15,'Inputs - Gas wholesale index'!S$2,FALSE)</f>
        <v>0</v>
      </c>
      <c r="T1270" s="37">
        <f>VLOOKUP($B1270,'Gas wholesale lookups'!$A$4:$R$15,'Inputs - Gas wholesale index'!T$2,FALSE)</f>
        <v>0</v>
      </c>
      <c r="U1270" s="12">
        <f t="shared" si="358"/>
        <v>208526.18181818182</v>
      </c>
      <c r="V1270" s="12">
        <f t="shared" si="359"/>
        <v>166168.27272727274</v>
      </c>
      <c r="W1270" s="12">
        <f t="shared" si="360"/>
        <v>291847.5</v>
      </c>
      <c r="X1270" s="12">
        <f t="shared" si="361"/>
        <v>332991.45454545453</v>
      </c>
      <c r="Y1270" s="12">
        <f t="shared" si="362"/>
        <v>0</v>
      </c>
      <c r="Z1270" s="12">
        <f t="shared" si="363"/>
        <v>0</v>
      </c>
      <c r="AA1270" s="12">
        <f t="shared" si="364"/>
        <v>999533.40909090918</v>
      </c>
      <c r="AB1270" s="22">
        <f t="shared" si="365"/>
        <v>0</v>
      </c>
      <c r="AC1270" s="22">
        <f t="shared" si="366"/>
        <v>0</v>
      </c>
      <c r="AD1270" s="22">
        <f t="shared" si="367"/>
        <v>0</v>
      </c>
      <c r="AE1270" s="22">
        <f t="shared" si="368"/>
        <v>0</v>
      </c>
      <c r="AF1270" s="22">
        <f t="shared" si="369"/>
        <v>0</v>
      </c>
      <c r="AG1270" s="22">
        <f t="shared" si="370"/>
        <v>0</v>
      </c>
      <c r="AH1270" s="22">
        <f t="shared" si="371"/>
        <v>0</v>
      </c>
      <c r="AI1270" s="43" t="str">
        <f t="shared" si="372"/>
        <v>n/a</v>
      </c>
      <c r="AJ1270" s="2"/>
      <c r="AK1270" s="2"/>
      <c r="AL1270" s="127">
        <v>0</v>
      </c>
    </row>
    <row r="1271" spans="1:38">
      <c r="A1271" s="46"/>
      <c r="B1271" s="13" t="str">
        <f t="shared" si="357"/>
        <v>Jan</v>
      </c>
      <c r="C1271" s="182"/>
      <c r="D1271" s="182"/>
      <c r="E1271" s="182"/>
      <c r="F1271" s="182"/>
      <c r="G1271" s="182"/>
      <c r="H1271" s="182"/>
      <c r="I1271" s="12">
        <f>VLOOKUP($B1271,'Gas wholesale lookups'!$A$4:$L$15,'Inputs - Gas wholesale index'!I$2,FALSE)</f>
        <v>208526.18181818182</v>
      </c>
      <c r="J1271" s="12">
        <f>VLOOKUP($B1271,'Gas wholesale lookups'!$A$4:$L$15,'Inputs - Gas wholesale index'!J$2,FALSE)</f>
        <v>166168.27272727274</v>
      </c>
      <c r="K1271" s="12">
        <f>VLOOKUP($B1271,'Gas wholesale lookups'!$A$4:$L$15,'Inputs - Gas wholesale index'!K$2,FALSE)</f>
        <v>291847.5</v>
      </c>
      <c r="L1271" s="12">
        <f>VLOOKUP($B1271,'Gas wholesale lookups'!$A$4:$L$15,'Inputs - Gas wholesale index'!L$2,FALSE)</f>
        <v>332991.45454545453</v>
      </c>
      <c r="M1271" s="12">
        <f>VLOOKUP($B1271,'Gas wholesale lookups'!$A$4:$L$15,'Inputs - Gas wholesale index'!M$2,FALSE)</f>
        <v>208526.18181818182</v>
      </c>
      <c r="N1271" s="12">
        <f>VLOOKUP($B1271,'Gas wholesale lookups'!$A$4:$L$15,'Inputs - Gas wholesale index'!N$2,FALSE)</f>
        <v>166168.27272727274</v>
      </c>
      <c r="O1271" s="37">
        <f>VLOOKUP($B1271,'Gas wholesale lookups'!$A$4:$R$15,'Inputs - Gas wholesale index'!O$2,FALSE)</f>
        <v>1</v>
      </c>
      <c r="P1271" s="37">
        <f>VLOOKUP($B1271,'Gas wholesale lookups'!$A$4:$R$15,'Inputs - Gas wholesale index'!P$2,FALSE)</f>
        <v>1</v>
      </c>
      <c r="Q1271" s="37">
        <f>VLOOKUP($B1271,'Gas wholesale lookups'!$A$4:$R$15,'Inputs - Gas wholesale index'!Q$2,FALSE)</f>
        <v>1</v>
      </c>
      <c r="R1271" s="37">
        <f>VLOOKUP($B1271,'Gas wholesale lookups'!$A$4:$R$15,'Inputs - Gas wholesale index'!R$2,FALSE)</f>
        <v>1</v>
      </c>
      <c r="S1271" s="37">
        <f>VLOOKUP($B1271,'Gas wholesale lookups'!$A$4:$R$15,'Inputs - Gas wholesale index'!S$2,FALSE)</f>
        <v>0</v>
      </c>
      <c r="T1271" s="37">
        <f>VLOOKUP($B1271,'Gas wholesale lookups'!$A$4:$R$15,'Inputs - Gas wholesale index'!T$2,FALSE)</f>
        <v>0</v>
      </c>
      <c r="U1271" s="12">
        <f t="shared" si="358"/>
        <v>208526.18181818182</v>
      </c>
      <c r="V1271" s="12">
        <f t="shared" si="359"/>
        <v>166168.27272727274</v>
      </c>
      <c r="W1271" s="12">
        <f t="shared" si="360"/>
        <v>291847.5</v>
      </c>
      <c r="X1271" s="12">
        <f t="shared" si="361"/>
        <v>332991.45454545453</v>
      </c>
      <c r="Y1271" s="12">
        <f t="shared" si="362"/>
        <v>0</v>
      </c>
      <c r="Z1271" s="12">
        <f t="shared" si="363"/>
        <v>0</v>
      </c>
      <c r="AA1271" s="12">
        <f t="shared" si="364"/>
        <v>999533.40909090918</v>
      </c>
      <c r="AB1271" s="22">
        <f t="shared" si="365"/>
        <v>0</v>
      </c>
      <c r="AC1271" s="22">
        <f t="shared" si="366"/>
        <v>0</v>
      </c>
      <c r="AD1271" s="22">
        <f t="shared" si="367"/>
        <v>0</v>
      </c>
      <c r="AE1271" s="22">
        <f t="shared" si="368"/>
        <v>0</v>
      </c>
      <c r="AF1271" s="22">
        <f t="shared" si="369"/>
        <v>0</v>
      </c>
      <c r="AG1271" s="22">
        <f t="shared" si="370"/>
        <v>0</v>
      </c>
      <c r="AH1271" s="22">
        <f t="shared" si="371"/>
        <v>0</v>
      </c>
      <c r="AI1271" s="43" t="str">
        <f t="shared" si="372"/>
        <v>n/a</v>
      </c>
      <c r="AJ1271" s="2"/>
      <c r="AK1271" s="2"/>
      <c r="AL1271" s="127">
        <v>0</v>
      </c>
    </row>
    <row r="1272" spans="1:38">
      <c r="A1272" s="46"/>
      <c r="B1272" s="13" t="str">
        <f t="shared" si="357"/>
        <v>Jan</v>
      </c>
      <c r="C1272" s="182"/>
      <c r="D1272" s="182"/>
      <c r="E1272" s="182"/>
      <c r="F1272" s="182"/>
      <c r="G1272" s="182"/>
      <c r="H1272" s="182"/>
      <c r="I1272" s="12">
        <f>VLOOKUP($B1272,'Gas wholesale lookups'!$A$4:$L$15,'Inputs - Gas wholesale index'!I$2,FALSE)</f>
        <v>208526.18181818182</v>
      </c>
      <c r="J1272" s="12">
        <f>VLOOKUP($B1272,'Gas wholesale lookups'!$A$4:$L$15,'Inputs - Gas wholesale index'!J$2,FALSE)</f>
        <v>166168.27272727274</v>
      </c>
      <c r="K1272" s="12">
        <f>VLOOKUP($B1272,'Gas wholesale lookups'!$A$4:$L$15,'Inputs - Gas wholesale index'!K$2,FALSE)</f>
        <v>291847.5</v>
      </c>
      <c r="L1272" s="12">
        <f>VLOOKUP($B1272,'Gas wholesale lookups'!$A$4:$L$15,'Inputs - Gas wholesale index'!L$2,FALSE)</f>
        <v>332991.45454545453</v>
      </c>
      <c r="M1272" s="12">
        <f>VLOOKUP($B1272,'Gas wholesale lookups'!$A$4:$L$15,'Inputs - Gas wholesale index'!M$2,FALSE)</f>
        <v>208526.18181818182</v>
      </c>
      <c r="N1272" s="12">
        <f>VLOOKUP($B1272,'Gas wholesale lookups'!$A$4:$L$15,'Inputs - Gas wholesale index'!N$2,FALSE)</f>
        <v>166168.27272727274</v>
      </c>
      <c r="O1272" s="37">
        <f>VLOOKUP($B1272,'Gas wholesale lookups'!$A$4:$R$15,'Inputs - Gas wholesale index'!O$2,FALSE)</f>
        <v>1</v>
      </c>
      <c r="P1272" s="37">
        <f>VLOOKUP($B1272,'Gas wholesale lookups'!$A$4:$R$15,'Inputs - Gas wholesale index'!P$2,FALSE)</f>
        <v>1</v>
      </c>
      <c r="Q1272" s="37">
        <f>VLOOKUP($B1272,'Gas wholesale lookups'!$A$4:$R$15,'Inputs - Gas wholesale index'!Q$2,FALSE)</f>
        <v>1</v>
      </c>
      <c r="R1272" s="37">
        <f>VLOOKUP($B1272,'Gas wholesale lookups'!$A$4:$R$15,'Inputs - Gas wholesale index'!R$2,FALSE)</f>
        <v>1</v>
      </c>
      <c r="S1272" s="37">
        <f>VLOOKUP($B1272,'Gas wholesale lookups'!$A$4:$R$15,'Inputs - Gas wholesale index'!S$2,FALSE)</f>
        <v>0</v>
      </c>
      <c r="T1272" s="37">
        <f>VLOOKUP($B1272,'Gas wholesale lookups'!$A$4:$R$15,'Inputs - Gas wholesale index'!T$2,FALSE)</f>
        <v>0</v>
      </c>
      <c r="U1272" s="12">
        <f t="shared" si="358"/>
        <v>208526.18181818182</v>
      </c>
      <c r="V1272" s="12">
        <f t="shared" si="359"/>
        <v>166168.27272727274</v>
      </c>
      <c r="W1272" s="12">
        <f t="shared" si="360"/>
        <v>291847.5</v>
      </c>
      <c r="X1272" s="12">
        <f t="shared" si="361"/>
        <v>332991.45454545453</v>
      </c>
      <c r="Y1272" s="12">
        <f t="shared" si="362"/>
        <v>0</v>
      </c>
      <c r="Z1272" s="12">
        <f t="shared" si="363"/>
        <v>0</v>
      </c>
      <c r="AA1272" s="12">
        <f t="shared" si="364"/>
        <v>999533.40909090918</v>
      </c>
      <c r="AB1272" s="22">
        <f t="shared" si="365"/>
        <v>0</v>
      </c>
      <c r="AC1272" s="22">
        <f t="shared" si="366"/>
        <v>0</v>
      </c>
      <c r="AD1272" s="22">
        <f t="shared" si="367"/>
        <v>0</v>
      </c>
      <c r="AE1272" s="22">
        <f t="shared" si="368"/>
        <v>0</v>
      </c>
      <c r="AF1272" s="22">
        <f t="shared" si="369"/>
        <v>0</v>
      </c>
      <c r="AG1272" s="22">
        <f t="shared" si="370"/>
        <v>0</v>
      </c>
      <c r="AH1272" s="22">
        <f t="shared" si="371"/>
        <v>0</v>
      </c>
      <c r="AI1272" s="43" t="str">
        <f t="shared" si="372"/>
        <v>n/a</v>
      </c>
      <c r="AJ1272" s="2"/>
      <c r="AK1272" s="2"/>
      <c r="AL1272" s="127">
        <v>0</v>
      </c>
    </row>
    <row r="1273" spans="1:38">
      <c r="A1273" s="46"/>
      <c r="B1273" s="13" t="str">
        <f t="shared" si="357"/>
        <v>Jan</v>
      </c>
      <c r="C1273" s="182"/>
      <c r="D1273" s="182"/>
      <c r="E1273" s="182"/>
      <c r="F1273" s="182"/>
      <c r="G1273" s="182"/>
      <c r="H1273" s="182"/>
      <c r="I1273" s="12">
        <f>VLOOKUP($B1273,'Gas wholesale lookups'!$A$4:$L$15,'Inputs - Gas wholesale index'!I$2,FALSE)</f>
        <v>208526.18181818182</v>
      </c>
      <c r="J1273" s="12">
        <f>VLOOKUP($B1273,'Gas wholesale lookups'!$A$4:$L$15,'Inputs - Gas wholesale index'!J$2,FALSE)</f>
        <v>166168.27272727274</v>
      </c>
      <c r="K1273" s="12">
        <f>VLOOKUP($B1273,'Gas wholesale lookups'!$A$4:$L$15,'Inputs - Gas wholesale index'!K$2,FALSE)</f>
        <v>291847.5</v>
      </c>
      <c r="L1273" s="12">
        <f>VLOOKUP($B1273,'Gas wholesale lookups'!$A$4:$L$15,'Inputs - Gas wholesale index'!L$2,FALSE)</f>
        <v>332991.45454545453</v>
      </c>
      <c r="M1273" s="12">
        <f>VLOOKUP($B1273,'Gas wholesale lookups'!$A$4:$L$15,'Inputs - Gas wholesale index'!M$2,FALSE)</f>
        <v>208526.18181818182</v>
      </c>
      <c r="N1273" s="12">
        <f>VLOOKUP($B1273,'Gas wholesale lookups'!$A$4:$L$15,'Inputs - Gas wholesale index'!N$2,FALSE)</f>
        <v>166168.27272727274</v>
      </c>
      <c r="O1273" s="37">
        <f>VLOOKUP($B1273,'Gas wholesale lookups'!$A$4:$R$15,'Inputs - Gas wholesale index'!O$2,FALSE)</f>
        <v>1</v>
      </c>
      <c r="P1273" s="37">
        <f>VLOOKUP($B1273,'Gas wholesale lookups'!$A$4:$R$15,'Inputs - Gas wholesale index'!P$2,FALSE)</f>
        <v>1</v>
      </c>
      <c r="Q1273" s="37">
        <f>VLOOKUP($B1273,'Gas wholesale lookups'!$A$4:$R$15,'Inputs - Gas wholesale index'!Q$2,FALSE)</f>
        <v>1</v>
      </c>
      <c r="R1273" s="37">
        <f>VLOOKUP($B1273,'Gas wholesale lookups'!$A$4:$R$15,'Inputs - Gas wholesale index'!R$2,FALSE)</f>
        <v>1</v>
      </c>
      <c r="S1273" s="37">
        <f>VLOOKUP($B1273,'Gas wholesale lookups'!$A$4:$R$15,'Inputs - Gas wholesale index'!S$2,FALSE)</f>
        <v>0</v>
      </c>
      <c r="T1273" s="37">
        <f>VLOOKUP($B1273,'Gas wholesale lookups'!$A$4:$R$15,'Inputs - Gas wholesale index'!T$2,FALSE)</f>
        <v>0</v>
      </c>
      <c r="U1273" s="12">
        <f t="shared" si="358"/>
        <v>208526.18181818182</v>
      </c>
      <c r="V1273" s="12">
        <f t="shared" si="359"/>
        <v>166168.27272727274</v>
      </c>
      <c r="W1273" s="12">
        <f t="shared" si="360"/>
        <v>291847.5</v>
      </c>
      <c r="X1273" s="12">
        <f t="shared" si="361"/>
        <v>332991.45454545453</v>
      </c>
      <c r="Y1273" s="12">
        <f t="shared" si="362"/>
        <v>0</v>
      </c>
      <c r="Z1273" s="12">
        <f t="shared" si="363"/>
        <v>0</v>
      </c>
      <c r="AA1273" s="12">
        <f t="shared" si="364"/>
        <v>999533.40909090918</v>
      </c>
      <c r="AB1273" s="22">
        <f t="shared" si="365"/>
        <v>0</v>
      </c>
      <c r="AC1273" s="22">
        <f t="shared" si="366"/>
        <v>0</v>
      </c>
      <c r="AD1273" s="22">
        <f t="shared" si="367"/>
        <v>0</v>
      </c>
      <c r="AE1273" s="22">
        <f t="shared" si="368"/>
        <v>0</v>
      </c>
      <c r="AF1273" s="22">
        <f t="shared" si="369"/>
        <v>0</v>
      </c>
      <c r="AG1273" s="22">
        <f t="shared" si="370"/>
        <v>0</v>
      </c>
      <c r="AH1273" s="22">
        <f t="shared" si="371"/>
        <v>0</v>
      </c>
      <c r="AI1273" s="43" t="str">
        <f t="shared" si="372"/>
        <v>n/a</v>
      </c>
      <c r="AJ1273" s="2"/>
      <c r="AK1273" s="2"/>
      <c r="AL1273" s="127">
        <v>0</v>
      </c>
    </row>
    <row r="1274" spans="1:38">
      <c r="A1274" s="46"/>
      <c r="B1274" s="13" t="str">
        <f t="shared" si="357"/>
        <v>Jan</v>
      </c>
      <c r="C1274" s="182"/>
      <c r="D1274" s="182"/>
      <c r="E1274" s="182"/>
      <c r="F1274" s="182"/>
      <c r="G1274" s="182"/>
      <c r="H1274" s="182"/>
      <c r="I1274" s="12">
        <f>VLOOKUP($B1274,'Gas wholesale lookups'!$A$4:$L$15,'Inputs - Gas wholesale index'!I$2,FALSE)</f>
        <v>208526.18181818182</v>
      </c>
      <c r="J1274" s="12">
        <f>VLOOKUP($B1274,'Gas wholesale lookups'!$A$4:$L$15,'Inputs - Gas wholesale index'!J$2,FALSE)</f>
        <v>166168.27272727274</v>
      </c>
      <c r="K1274" s="12">
        <f>VLOOKUP($B1274,'Gas wholesale lookups'!$A$4:$L$15,'Inputs - Gas wholesale index'!K$2,FALSE)</f>
        <v>291847.5</v>
      </c>
      <c r="L1274" s="12">
        <f>VLOOKUP($B1274,'Gas wholesale lookups'!$A$4:$L$15,'Inputs - Gas wholesale index'!L$2,FALSE)</f>
        <v>332991.45454545453</v>
      </c>
      <c r="M1274" s="12">
        <f>VLOOKUP($B1274,'Gas wholesale lookups'!$A$4:$L$15,'Inputs - Gas wholesale index'!M$2,FALSE)</f>
        <v>208526.18181818182</v>
      </c>
      <c r="N1274" s="12">
        <f>VLOOKUP($B1274,'Gas wholesale lookups'!$A$4:$L$15,'Inputs - Gas wholesale index'!N$2,FALSE)</f>
        <v>166168.27272727274</v>
      </c>
      <c r="O1274" s="37">
        <f>VLOOKUP($B1274,'Gas wholesale lookups'!$A$4:$R$15,'Inputs - Gas wholesale index'!O$2,FALSE)</f>
        <v>1</v>
      </c>
      <c r="P1274" s="37">
        <f>VLOOKUP($B1274,'Gas wholesale lookups'!$A$4:$R$15,'Inputs - Gas wholesale index'!P$2,FALSE)</f>
        <v>1</v>
      </c>
      <c r="Q1274" s="37">
        <f>VLOOKUP($B1274,'Gas wholesale lookups'!$A$4:$R$15,'Inputs - Gas wholesale index'!Q$2,FALSE)</f>
        <v>1</v>
      </c>
      <c r="R1274" s="37">
        <f>VLOOKUP($B1274,'Gas wholesale lookups'!$A$4:$R$15,'Inputs - Gas wholesale index'!R$2,FALSE)</f>
        <v>1</v>
      </c>
      <c r="S1274" s="37">
        <f>VLOOKUP($B1274,'Gas wholesale lookups'!$A$4:$R$15,'Inputs - Gas wholesale index'!S$2,FALSE)</f>
        <v>0</v>
      </c>
      <c r="T1274" s="37">
        <f>VLOOKUP($B1274,'Gas wholesale lookups'!$A$4:$R$15,'Inputs - Gas wholesale index'!T$2,FALSE)</f>
        <v>0</v>
      </c>
      <c r="U1274" s="12">
        <f t="shared" si="358"/>
        <v>208526.18181818182</v>
      </c>
      <c r="V1274" s="12">
        <f t="shared" si="359"/>
        <v>166168.27272727274</v>
      </c>
      <c r="W1274" s="12">
        <f t="shared" si="360"/>
        <v>291847.5</v>
      </c>
      <c r="X1274" s="12">
        <f t="shared" si="361"/>
        <v>332991.45454545453</v>
      </c>
      <c r="Y1274" s="12">
        <f t="shared" si="362"/>
        <v>0</v>
      </c>
      <c r="Z1274" s="12">
        <f t="shared" si="363"/>
        <v>0</v>
      </c>
      <c r="AA1274" s="12">
        <f t="shared" si="364"/>
        <v>999533.40909090918</v>
      </c>
      <c r="AB1274" s="22">
        <f t="shared" si="365"/>
        <v>0</v>
      </c>
      <c r="AC1274" s="22">
        <f t="shared" si="366"/>
        <v>0</v>
      </c>
      <c r="AD1274" s="22">
        <f t="shared" si="367"/>
        <v>0</v>
      </c>
      <c r="AE1274" s="22">
        <f t="shared" si="368"/>
        <v>0</v>
      </c>
      <c r="AF1274" s="22">
        <f t="shared" si="369"/>
        <v>0</v>
      </c>
      <c r="AG1274" s="22">
        <f t="shared" si="370"/>
        <v>0</v>
      </c>
      <c r="AH1274" s="22">
        <f t="shared" si="371"/>
        <v>0</v>
      </c>
      <c r="AI1274" s="43" t="str">
        <f t="shared" si="372"/>
        <v>n/a</v>
      </c>
      <c r="AJ1274" s="2"/>
      <c r="AK1274" s="2"/>
      <c r="AL1274" s="127">
        <v>0</v>
      </c>
    </row>
    <row r="1275" spans="1:38">
      <c r="A1275" s="46"/>
      <c r="B1275" s="13" t="str">
        <f t="shared" si="357"/>
        <v>Jan</v>
      </c>
      <c r="C1275" s="182"/>
      <c r="D1275" s="182"/>
      <c r="E1275" s="182"/>
      <c r="F1275" s="182"/>
      <c r="G1275" s="182"/>
      <c r="H1275" s="182"/>
      <c r="I1275" s="12">
        <f>VLOOKUP($B1275,'Gas wholesale lookups'!$A$4:$L$15,'Inputs - Gas wholesale index'!I$2,FALSE)</f>
        <v>208526.18181818182</v>
      </c>
      <c r="J1275" s="12">
        <f>VLOOKUP($B1275,'Gas wholesale lookups'!$A$4:$L$15,'Inputs - Gas wholesale index'!J$2,FALSE)</f>
        <v>166168.27272727274</v>
      </c>
      <c r="K1275" s="12">
        <f>VLOOKUP($B1275,'Gas wholesale lookups'!$A$4:$L$15,'Inputs - Gas wholesale index'!K$2,FALSE)</f>
        <v>291847.5</v>
      </c>
      <c r="L1275" s="12">
        <f>VLOOKUP($B1275,'Gas wholesale lookups'!$A$4:$L$15,'Inputs - Gas wholesale index'!L$2,FALSE)</f>
        <v>332991.45454545453</v>
      </c>
      <c r="M1275" s="12">
        <f>VLOOKUP($B1275,'Gas wholesale lookups'!$A$4:$L$15,'Inputs - Gas wholesale index'!M$2,FALSE)</f>
        <v>208526.18181818182</v>
      </c>
      <c r="N1275" s="12">
        <f>VLOOKUP($B1275,'Gas wholesale lookups'!$A$4:$L$15,'Inputs - Gas wholesale index'!N$2,FALSE)</f>
        <v>166168.27272727274</v>
      </c>
      <c r="O1275" s="37">
        <f>VLOOKUP($B1275,'Gas wholesale lookups'!$A$4:$R$15,'Inputs - Gas wholesale index'!O$2,FALSE)</f>
        <v>1</v>
      </c>
      <c r="P1275" s="37">
        <f>VLOOKUP($B1275,'Gas wholesale lookups'!$A$4:$R$15,'Inputs - Gas wholesale index'!P$2,FALSE)</f>
        <v>1</v>
      </c>
      <c r="Q1275" s="37">
        <f>VLOOKUP($B1275,'Gas wholesale lookups'!$A$4:$R$15,'Inputs - Gas wholesale index'!Q$2,FALSE)</f>
        <v>1</v>
      </c>
      <c r="R1275" s="37">
        <f>VLOOKUP($B1275,'Gas wholesale lookups'!$A$4:$R$15,'Inputs - Gas wholesale index'!R$2,FALSE)</f>
        <v>1</v>
      </c>
      <c r="S1275" s="37">
        <f>VLOOKUP($B1275,'Gas wholesale lookups'!$A$4:$R$15,'Inputs - Gas wholesale index'!S$2,FALSE)</f>
        <v>0</v>
      </c>
      <c r="T1275" s="37">
        <f>VLOOKUP($B1275,'Gas wholesale lookups'!$A$4:$R$15,'Inputs - Gas wholesale index'!T$2,FALSE)</f>
        <v>0</v>
      </c>
      <c r="U1275" s="12">
        <f t="shared" si="358"/>
        <v>208526.18181818182</v>
      </c>
      <c r="V1275" s="12">
        <f t="shared" si="359"/>
        <v>166168.27272727274</v>
      </c>
      <c r="W1275" s="12">
        <f t="shared" si="360"/>
        <v>291847.5</v>
      </c>
      <c r="X1275" s="12">
        <f t="shared" si="361"/>
        <v>332991.45454545453</v>
      </c>
      <c r="Y1275" s="12">
        <f t="shared" si="362"/>
        <v>0</v>
      </c>
      <c r="Z1275" s="12">
        <f t="shared" si="363"/>
        <v>0</v>
      </c>
      <c r="AA1275" s="12">
        <f t="shared" si="364"/>
        <v>999533.40909090918</v>
      </c>
      <c r="AB1275" s="22">
        <f t="shared" si="365"/>
        <v>0</v>
      </c>
      <c r="AC1275" s="22">
        <f t="shared" si="366"/>
        <v>0</v>
      </c>
      <c r="AD1275" s="22">
        <f t="shared" si="367"/>
        <v>0</v>
      </c>
      <c r="AE1275" s="22">
        <f t="shared" si="368"/>
        <v>0</v>
      </c>
      <c r="AF1275" s="22">
        <f t="shared" si="369"/>
        <v>0</v>
      </c>
      <c r="AG1275" s="22">
        <f t="shared" si="370"/>
        <v>0</v>
      </c>
      <c r="AH1275" s="22">
        <f t="shared" si="371"/>
        <v>0</v>
      </c>
      <c r="AI1275" s="43" t="str">
        <f t="shared" si="372"/>
        <v>n/a</v>
      </c>
      <c r="AJ1275" s="2"/>
      <c r="AK1275" s="2"/>
      <c r="AL1275" s="127">
        <v>0</v>
      </c>
    </row>
    <row r="1276" spans="1:38">
      <c r="A1276" s="46"/>
      <c r="B1276" s="13" t="str">
        <f t="shared" si="357"/>
        <v>Jan</v>
      </c>
      <c r="C1276" s="182"/>
      <c r="D1276" s="182"/>
      <c r="E1276" s="182"/>
      <c r="F1276" s="182"/>
      <c r="G1276" s="182"/>
      <c r="H1276" s="182"/>
      <c r="I1276" s="12">
        <f>VLOOKUP($B1276,'Gas wholesale lookups'!$A$4:$L$15,'Inputs - Gas wholesale index'!I$2,FALSE)</f>
        <v>208526.18181818182</v>
      </c>
      <c r="J1276" s="12">
        <f>VLOOKUP($B1276,'Gas wholesale lookups'!$A$4:$L$15,'Inputs - Gas wholesale index'!J$2,FALSE)</f>
        <v>166168.27272727274</v>
      </c>
      <c r="K1276" s="12">
        <f>VLOOKUP($B1276,'Gas wholesale lookups'!$A$4:$L$15,'Inputs - Gas wholesale index'!K$2,FALSE)</f>
        <v>291847.5</v>
      </c>
      <c r="L1276" s="12">
        <f>VLOOKUP($B1276,'Gas wholesale lookups'!$A$4:$L$15,'Inputs - Gas wholesale index'!L$2,FALSE)</f>
        <v>332991.45454545453</v>
      </c>
      <c r="M1276" s="12">
        <f>VLOOKUP($B1276,'Gas wholesale lookups'!$A$4:$L$15,'Inputs - Gas wholesale index'!M$2,FALSE)</f>
        <v>208526.18181818182</v>
      </c>
      <c r="N1276" s="12">
        <f>VLOOKUP($B1276,'Gas wholesale lookups'!$A$4:$L$15,'Inputs - Gas wholesale index'!N$2,FALSE)</f>
        <v>166168.27272727274</v>
      </c>
      <c r="O1276" s="37">
        <f>VLOOKUP($B1276,'Gas wholesale lookups'!$A$4:$R$15,'Inputs - Gas wholesale index'!O$2,FALSE)</f>
        <v>1</v>
      </c>
      <c r="P1276" s="37">
        <f>VLOOKUP($B1276,'Gas wholesale lookups'!$A$4:$R$15,'Inputs - Gas wholesale index'!P$2,FALSE)</f>
        <v>1</v>
      </c>
      <c r="Q1276" s="37">
        <f>VLOOKUP($B1276,'Gas wholesale lookups'!$A$4:$R$15,'Inputs - Gas wholesale index'!Q$2,FALSE)</f>
        <v>1</v>
      </c>
      <c r="R1276" s="37">
        <f>VLOOKUP($B1276,'Gas wholesale lookups'!$A$4:$R$15,'Inputs - Gas wholesale index'!R$2,FALSE)</f>
        <v>1</v>
      </c>
      <c r="S1276" s="37">
        <f>VLOOKUP($B1276,'Gas wholesale lookups'!$A$4:$R$15,'Inputs - Gas wholesale index'!S$2,FALSE)</f>
        <v>0</v>
      </c>
      <c r="T1276" s="37">
        <f>VLOOKUP($B1276,'Gas wholesale lookups'!$A$4:$R$15,'Inputs - Gas wholesale index'!T$2,FALSE)</f>
        <v>0</v>
      </c>
      <c r="U1276" s="12">
        <f t="shared" si="358"/>
        <v>208526.18181818182</v>
      </c>
      <c r="V1276" s="12">
        <f t="shared" si="359"/>
        <v>166168.27272727274</v>
      </c>
      <c r="W1276" s="12">
        <f t="shared" si="360"/>
        <v>291847.5</v>
      </c>
      <c r="X1276" s="12">
        <f t="shared" si="361"/>
        <v>332991.45454545453</v>
      </c>
      <c r="Y1276" s="12">
        <f t="shared" si="362"/>
        <v>0</v>
      </c>
      <c r="Z1276" s="12">
        <f t="shared" si="363"/>
        <v>0</v>
      </c>
      <c r="AA1276" s="12">
        <f t="shared" si="364"/>
        <v>999533.40909090918</v>
      </c>
      <c r="AB1276" s="22">
        <f t="shared" si="365"/>
        <v>0</v>
      </c>
      <c r="AC1276" s="22">
        <f t="shared" si="366"/>
        <v>0</v>
      </c>
      <c r="AD1276" s="22">
        <f t="shared" si="367"/>
        <v>0</v>
      </c>
      <c r="AE1276" s="22">
        <f t="shared" si="368"/>
        <v>0</v>
      </c>
      <c r="AF1276" s="22">
        <f t="shared" si="369"/>
        <v>0</v>
      </c>
      <c r="AG1276" s="22">
        <f t="shared" si="370"/>
        <v>0</v>
      </c>
      <c r="AH1276" s="22">
        <f t="shared" si="371"/>
        <v>0</v>
      </c>
      <c r="AI1276" s="43" t="str">
        <f t="shared" si="372"/>
        <v>n/a</v>
      </c>
      <c r="AJ1276" s="2"/>
      <c r="AK1276" s="2"/>
      <c r="AL1276" s="127">
        <v>0</v>
      </c>
    </row>
    <row r="1277" spans="1:38">
      <c r="A1277" s="46"/>
      <c r="B1277" s="13" t="str">
        <f t="shared" ref="B1277:B1340" si="373">TEXT(A1277,"mmm")</f>
        <v>Jan</v>
      </c>
      <c r="C1277" s="182"/>
      <c r="D1277" s="182"/>
      <c r="E1277" s="182"/>
      <c r="F1277" s="182"/>
      <c r="G1277" s="182"/>
      <c r="H1277" s="182"/>
      <c r="I1277" s="12">
        <f>VLOOKUP($B1277,'Gas wholesale lookups'!$A$4:$L$15,'Inputs - Gas wholesale index'!I$2,FALSE)</f>
        <v>208526.18181818182</v>
      </c>
      <c r="J1277" s="12">
        <f>VLOOKUP($B1277,'Gas wholesale lookups'!$A$4:$L$15,'Inputs - Gas wholesale index'!J$2,FALSE)</f>
        <v>166168.27272727274</v>
      </c>
      <c r="K1277" s="12">
        <f>VLOOKUP($B1277,'Gas wholesale lookups'!$A$4:$L$15,'Inputs - Gas wholesale index'!K$2,FALSE)</f>
        <v>291847.5</v>
      </c>
      <c r="L1277" s="12">
        <f>VLOOKUP($B1277,'Gas wholesale lookups'!$A$4:$L$15,'Inputs - Gas wholesale index'!L$2,FALSE)</f>
        <v>332991.45454545453</v>
      </c>
      <c r="M1277" s="12">
        <f>VLOOKUP($B1277,'Gas wholesale lookups'!$A$4:$L$15,'Inputs - Gas wholesale index'!M$2,FALSE)</f>
        <v>208526.18181818182</v>
      </c>
      <c r="N1277" s="12">
        <f>VLOOKUP($B1277,'Gas wholesale lookups'!$A$4:$L$15,'Inputs - Gas wholesale index'!N$2,FALSE)</f>
        <v>166168.27272727274</v>
      </c>
      <c r="O1277" s="37">
        <f>VLOOKUP($B1277,'Gas wholesale lookups'!$A$4:$R$15,'Inputs - Gas wholesale index'!O$2,FALSE)</f>
        <v>1</v>
      </c>
      <c r="P1277" s="37">
        <f>VLOOKUP($B1277,'Gas wholesale lookups'!$A$4:$R$15,'Inputs - Gas wholesale index'!P$2,FALSE)</f>
        <v>1</v>
      </c>
      <c r="Q1277" s="37">
        <f>VLOOKUP($B1277,'Gas wholesale lookups'!$A$4:$R$15,'Inputs - Gas wholesale index'!Q$2,FALSE)</f>
        <v>1</v>
      </c>
      <c r="R1277" s="37">
        <f>VLOOKUP($B1277,'Gas wholesale lookups'!$A$4:$R$15,'Inputs - Gas wholesale index'!R$2,FALSE)</f>
        <v>1</v>
      </c>
      <c r="S1277" s="37">
        <f>VLOOKUP($B1277,'Gas wholesale lookups'!$A$4:$R$15,'Inputs - Gas wholesale index'!S$2,FALSE)</f>
        <v>0</v>
      </c>
      <c r="T1277" s="37">
        <f>VLOOKUP($B1277,'Gas wholesale lookups'!$A$4:$R$15,'Inputs - Gas wholesale index'!T$2,FALSE)</f>
        <v>0</v>
      </c>
      <c r="U1277" s="12">
        <f t="shared" ref="U1277:U1340" si="374">IF(O1277="","",I1277*O1277)</f>
        <v>208526.18181818182</v>
      </c>
      <c r="V1277" s="12">
        <f t="shared" ref="V1277:V1340" si="375">IF(P1277="","",J1277*P1277)</f>
        <v>166168.27272727274</v>
      </c>
      <c r="W1277" s="12">
        <f t="shared" ref="W1277:W1340" si="376">IF(Q1277="","",K1277*Q1277)</f>
        <v>291847.5</v>
      </c>
      <c r="X1277" s="12">
        <f t="shared" ref="X1277:X1340" si="377">IF(R1277="","",L1277*R1277)</f>
        <v>332991.45454545453</v>
      </c>
      <c r="Y1277" s="12">
        <f t="shared" ref="Y1277:Y1340" si="378">IF(S1277="","",M1277*S1277)</f>
        <v>0</v>
      </c>
      <c r="Z1277" s="12">
        <f t="shared" ref="Z1277:Z1340" si="379">IF(T1277="","",N1277*T1277)</f>
        <v>0</v>
      </c>
      <c r="AA1277" s="12">
        <f t="shared" ref="AA1277:AA1340" si="380">SUM(U1277:Z1277)</f>
        <v>999533.40909090918</v>
      </c>
      <c r="AB1277" s="22">
        <f t="shared" ref="AB1277:AB1340" si="381">IF(U1277="","",U1277*C1277)</f>
        <v>0</v>
      </c>
      <c r="AC1277" s="22">
        <f t="shared" ref="AC1277:AC1340" si="382">IF(V1277="","",V1277*D1277)</f>
        <v>0</v>
      </c>
      <c r="AD1277" s="22">
        <f t="shared" ref="AD1277:AD1340" si="383">IF(W1277="","",W1277*E1277)</f>
        <v>0</v>
      </c>
      <c r="AE1277" s="22">
        <f t="shared" ref="AE1277:AE1340" si="384">IF(X1277="","",X1277*F1277)</f>
        <v>0</v>
      </c>
      <c r="AF1277" s="22">
        <f t="shared" ref="AF1277:AF1340" si="385">IF(Y1277="","",Y1277*G1277)</f>
        <v>0</v>
      </c>
      <c r="AG1277" s="22">
        <f t="shared" ref="AG1277:AG1340" si="386">IF(Z1277="","",Z1277*H1277)</f>
        <v>0</v>
      </c>
      <c r="AH1277" s="22">
        <f t="shared" ref="AH1277:AH1340" si="387">SUM(AB1277:AG1277)</f>
        <v>0</v>
      </c>
      <c r="AI1277" s="43" t="str">
        <f t="shared" ref="AI1277:AI1340" si="388">IF(MIN(C1277:H1277)&lt;1,"n/a",AH1277/AA1277)</f>
        <v>n/a</v>
      </c>
      <c r="AJ1277" s="2"/>
      <c r="AK1277" s="2"/>
      <c r="AL1277" s="127">
        <v>0</v>
      </c>
    </row>
    <row r="1278" spans="1:38">
      <c r="A1278" s="46"/>
      <c r="B1278" s="13" t="str">
        <f t="shared" si="373"/>
        <v>Jan</v>
      </c>
      <c r="C1278" s="182"/>
      <c r="D1278" s="182"/>
      <c r="E1278" s="182"/>
      <c r="F1278" s="182"/>
      <c r="G1278" s="182"/>
      <c r="H1278" s="182"/>
      <c r="I1278" s="12">
        <f>VLOOKUP($B1278,'Gas wholesale lookups'!$A$4:$L$15,'Inputs - Gas wholesale index'!I$2,FALSE)</f>
        <v>208526.18181818182</v>
      </c>
      <c r="J1278" s="12">
        <f>VLOOKUP($B1278,'Gas wholesale lookups'!$A$4:$L$15,'Inputs - Gas wholesale index'!J$2,FALSE)</f>
        <v>166168.27272727274</v>
      </c>
      <c r="K1278" s="12">
        <f>VLOOKUP($B1278,'Gas wholesale lookups'!$A$4:$L$15,'Inputs - Gas wholesale index'!K$2,FALSE)</f>
        <v>291847.5</v>
      </c>
      <c r="L1278" s="12">
        <f>VLOOKUP($B1278,'Gas wholesale lookups'!$A$4:$L$15,'Inputs - Gas wholesale index'!L$2,FALSE)</f>
        <v>332991.45454545453</v>
      </c>
      <c r="M1278" s="12">
        <f>VLOOKUP($B1278,'Gas wholesale lookups'!$A$4:$L$15,'Inputs - Gas wholesale index'!M$2,FALSE)</f>
        <v>208526.18181818182</v>
      </c>
      <c r="N1278" s="12">
        <f>VLOOKUP($B1278,'Gas wholesale lookups'!$A$4:$L$15,'Inputs - Gas wholesale index'!N$2,FALSE)</f>
        <v>166168.27272727274</v>
      </c>
      <c r="O1278" s="37">
        <f>VLOOKUP($B1278,'Gas wholesale lookups'!$A$4:$R$15,'Inputs - Gas wholesale index'!O$2,FALSE)</f>
        <v>1</v>
      </c>
      <c r="P1278" s="37">
        <f>VLOOKUP($B1278,'Gas wholesale lookups'!$A$4:$R$15,'Inputs - Gas wholesale index'!P$2,FALSE)</f>
        <v>1</v>
      </c>
      <c r="Q1278" s="37">
        <f>VLOOKUP($B1278,'Gas wholesale lookups'!$A$4:$R$15,'Inputs - Gas wholesale index'!Q$2,FALSE)</f>
        <v>1</v>
      </c>
      <c r="R1278" s="37">
        <f>VLOOKUP($B1278,'Gas wholesale lookups'!$A$4:$R$15,'Inputs - Gas wholesale index'!R$2,FALSE)</f>
        <v>1</v>
      </c>
      <c r="S1278" s="37">
        <f>VLOOKUP($B1278,'Gas wholesale lookups'!$A$4:$R$15,'Inputs - Gas wholesale index'!S$2,FALSE)</f>
        <v>0</v>
      </c>
      <c r="T1278" s="37">
        <f>VLOOKUP($B1278,'Gas wholesale lookups'!$A$4:$R$15,'Inputs - Gas wholesale index'!T$2,FALSE)</f>
        <v>0</v>
      </c>
      <c r="U1278" s="12">
        <f t="shared" si="374"/>
        <v>208526.18181818182</v>
      </c>
      <c r="V1278" s="12">
        <f t="shared" si="375"/>
        <v>166168.27272727274</v>
      </c>
      <c r="W1278" s="12">
        <f t="shared" si="376"/>
        <v>291847.5</v>
      </c>
      <c r="X1278" s="12">
        <f t="shared" si="377"/>
        <v>332991.45454545453</v>
      </c>
      <c r="Y1278" s="12">
        <f t="shared" si="378"/>
        <v>0</v>
      </c>
      <c r="Z1278" s="12">
        <f t="shared" si="379"/>
        <v>0</v>
      </c>
      <c r="AA1278" s="12">
        <f t="shared" si="380"/>
        <v>999533.40909090918</v>
      </c>
      <c r="AB1278" s="22">
        <f t="shared" si="381"/>
        <v>0</v>
      </c>
      <c r="AC1278" s="22">
        <f t="shared" si="382"/>
        <v>0</v>
      </c>
      <c r="AD1278" s="22">
        <f t="shared" si="383"/>
        <v>0</v>
      </c>
      <c r="AE1278" s="22">
        <f t="shared" si="384"/>
        <v>0</v>
      </c>
      <c r="AF1278" s="22">
        <f t="shared" si="385"/>
        <v>0</v>
      </c>
      <c r="AG1278" s="22">
        <f t="shared" si="386"/>
        <v>0</v>
      </c>
      <c r="AH1278" s="22">
        <f t="shared" si="387"/>
        <v>0</v>
      </c>
      <c r="AI1278" s="43" t="str">
        <f t="shared" si="388"/>
        <v>n/a</v>
      </c>
      <c r="AJ1278" s="2"/>
      <c r="AK1278" s="2"/>
      <c r="AL1278" s="127">
        <v>0</v>
      </c>
    </row>
    <row r="1279" spans="1:38">
      <c r="A1279" s="46"/>
      <c r="B1279" s="13" t="str">
        <f t="shared" si="373"/>
        <v>Jan</v>
      </c>
      <c r="C1279" s="182"/>
      <c r="D1279" s="182"/>
      <c r="E1279" s="182"/>
      <c r="F1279" s="182"/>
      <c r="G1279" s="182"/>
      <c r="H1279" s="182"/>
      <c r="I1279" s="12">
        <f>VLOOKUP($B1279,'Gas wholesale lookups'!$A$4:$L$15,'Inputs - Gas wholesale index'!I$2,FALSE)</f>
        <v>208526.18181818182</v>
      </c>
      <c r="J1279" s="12">
        <f>VLOOKUP($B1279,'Gas wholesale lookups'!$A$4:$L$15,'Inputs - Gas wholesale index'!J$2,FALSE)</f>
        <v>166168.27272727274</v>
      </c>
      <c r="K1279" s="12">
        <f>VLOOKUP($B1279,'Gas wholesale lookups'!$A$4:$L$15,'Inputs - Gas wholesale index'!K$2,FALSE)</f>
        <v>291847.5</v>
      </c>
      <c r="L1279" s="12">
        <f>VLOOKUP($B1279,'Gas wholesale lookups'!$A$4:$L$15,'Inputs - Gas wholesale index'!L$2,FALSE)</f>
        <v>332991.45454545453</v>
      </c>
      <c r="M1279" s="12">
        <f>VLOOKUP($B1279,'Gas wholesale lookups'!$A$4:$L$15,'Inputs - Gas wholesale index'!M$2,FALSE)</f>
        <v>208526.18181818182</v>
      </c>
      <c r="N1279" s="12">
        <f>VLOOKUP($B1279,'Gas wholesale lookups'!$A$4:$L$15,'Inputs - Gas wholesale index'!N$2,FALSE)</f>
        <v>166168.27272727274</v>
      </c>
      <c r="O1279" s="37">
        <f>VLOOKUP($B1279,'Gas wholesale lookups'!$A$4:$R$15,'Inputs - Gas wholesale index'!O$2,FALSE)</f>
        <v>1</v>
      </c>
      <c r="P1279" s="37">
        <f>VLOOKUP($B1279,'Gas wholesale lookups'!$A$4:$R$15,'Inputs - Gas wholesale index'!P$2,FALSE)</f>
        <v>1</v>
      </c>
      <c r="Q1279" s="37">
        <f>VLOOKUP($B1279,'Gas wholesale lookups'!$A$4:$R$15,'Inputs - Gas wholesale index'!Q$2,FALSE)</f>
        <v>1</v>
      </c>
      <c r="R1279" s="37">
        <f>VLOOKUP($B1279,'Gas wholesale lookups'!$A$4:$R$15,'Inputs - Gas wholesale index'!R$2,FALSE)</f>
        <v>1</v>
      </c>
      <c r="S1279" s="37">
        <f>VLOOKUP($B1279,'Gas wholesale lookups'!$A$4:$R$15,'Inputs - Gas wholesale index'!S$2,FALSE)</f>
        <v>0</v>
      </c>
      <c r="T1279" s="37">
        <f>VLOOKUP($B1279,'Gas wholesale lookups'!$A$4:$R$15,'Inputs - Gas wholesale index'!T$2,FALSE)</f>
        <v>0</v>
      </c>
      <c r="U1279" s="12">
        <f t="shared" si="374"/>
        <v>208526.18181818182</v>
      </c>
      <c r="V1279" s="12">
        <f t="shared" si="375"/>
        <v>166168.27272727274</v>
      </c>
      <c r="W1279" s="12">
        <f t="shared" si="376"/>
        <v>291847.5</v>
      </c>
      <c r="X1279" s="12">
        <f t="shared" si="377"/>
        <v>332991.45454545453</v>
      </c>
      <c r="Y1279" s="12">
        <f t="shared" si="378"/>
        <v>0</v>
      </c>
      <c r="Z1279" s="12">
        <f t="shared" si="379"/>
        <v>0</v>
      </c>
      <c r="AA1279" s="12">
        <f t="shared" si="380"/>
        <v>999533.40909090918</v>
      </c>
      <c r="AB1279" s="22">
        <f t="shared" si="381"/>
        <v>0</v>
      </c>
      <c r="AC1279" s="22">
        <f t="shared" si="382"/>
        <v>0</v>
      </c>
      <c r="AD1279" s="22">
        <f t="shared" si="383"/>
        <v>0</v>
      </c>
      <c r="AE1279" s="22">
        <f t="shared" si="384"/>
        <v>0</v>
      </c>
      <c r="AF1279" s="22">
        <f t="shared" si="385"/>
        <v>0</v>
      </c>
      <c r="AG1279" s="22">
        <f t="shared" si="386"/>
        <v>0</v>
      </c>
      <c r="AH1279" s="22">
        <f t="shared" si="387"/>
        <v>0</v>
      </c>
      <c r="AI1279" s="43" t="str">
        <f t="shared" si="388"/>
        <v>n/a</v>
      </c>
      <c r="AJ1279" s="2"/>
      <c r="AK1279" s="2"/>
      <c r="AL1279" s="127">
        <v>0</v>
      </c>
    </row>
    <row r="1280" spans="1:38">
      <c r="A1280" s="46"/>
      <c r="B1280" s="13" t="str">
        <f t="shared" si="373"/>
        <v>Jan</v>
      </c>
      <c r="C1280" s="182"/>
      <c r="D1280" s="182"/>
      <c r="E1280" s="182"/>
      <c r="F1280" s="182"/>
      <c r="G1280" s="182"/>
      <c r="H1280" s="182"/>
      <c r="I1280" s="12">
        <f>VLOOKUP($B1280,'Gas wholesale lookups'!$A$4:$L$15,'Inputs - Gas wholesale index'!I$2,FALSE)</f>
        <v>208526.18181818182</v>
      </c>
      <c r="J1280" s="12">
        <f>VLOOKUP($B1280,'Gas wholesale lookups'!$A$4:$L$15,'Inputs - Gas wholesale index'!J$2,FALSE)</f>
        <v>166168.27272727274</v>
      </c>
      <c r="K1280" s="12">
        <f>VLOOKUP($B1280,'Gas wholesale lookups'!$A$4:$L$15,'Inputs - Gas wholesale index'!K$2,FALSE)</f>
        <v>291847.5</v>
      </c>
      <c r="L1280" s="12">
        <f>VLOOKUP($B1280,'Gas wholesale lookups'!$A$4:$L$15,'Inputs - Gas wholesale index'!L$2,FALSE)</f>
        <v>332991.45454545453</v>
      </c>
      <c r="M1280" s="12">
        <f>VLOOKUP($B1280,'Gas wholesale lookups'!$A$4:$L$15,'Inputs - Gas wholesale index'!M$2,FALSE)</f>
        <v>208526.18181818182</v>
      </c>
      <c r="N1280" s="12">
        <f>VLOOKUP($B1280,'Gas wholesale lookups'!$A$4:$L$15,'Inputs - Gas wholesale index'!N$2,FALSE)</f>
        <v>166168.27272727274</v>
      </c>
      <c r="O1280" s="37">
        <f>VLOOKUP($B1280,'Gas wholesale lookups'!$A$4:$R$15,'Inputs - Gas wholesale index'!O$2,FALSE)</f>
        <v>1</v>
      </c>
      <c r="P1280" s="37">
        <f>VLOOKUP($B1280,'Gas wholesale lookups'!$A$4:$R$15,'Inputs - Gas wholesale index'!P$2,FALSE)</f>
        <v>1</v>
      </c>
      <c r="Q1280" s="37">
        <f>VLOOKUP($B1280,'Gas wholesale lookups'!$A$4:$R$15,'Inputs - Gas wholesale index'!Q$2,FALSE)</f>
        <v>1</v>
      </c>
      <c r="R1280" s="37">
        <f>VLOOKUP($B1280,'Gas wholesale lookups'!$A$4:$R$15,'Inputs - Gas wholesale index'!R$2,FALSE)</f>
        <v>1</v>
      </c>
      <c r="S1280" s="37">
        <f>VLOOKUP($B1280,'Gas wholesale lookups'!$A$4:$R$15,'Inputs - Gas wholesale index'!S$2,FALSE)</f>
        <v>0</v>
      </c>
      <c r="T1280" s="37">
        <f>VLOOKUP($B1280,'Gas wholesale lookups'!$A$4:$R$15,'Inputs - Gas wholesale index'!T$2,FALSE)</f>
        <v>0</v>
      </c>
      <c r="U1280" s="12">
        <f t="shared" si="374"/>
        <v>208526.18181818182</v>
      </c>
      <c r="V1280" s="12">
        <f t="shared" si="375"/>
        <v>166168.27272727274</v>
      </c>
      <c r="W1280" s="12">
        <f t="shared" si="376"/>
        <v>291847.5</v>
      </c>
      <c r="X1280" s="12">
        <f t="shared" si="377"/>
        <v>332991.45454545453</v>
      </c>
      <c r="Y1280" s="12">
        <f t="shared" si="378"/>
        <v>0</v>
      </c>
      <c r="Z1280" s="12">
        <f t="shared" si="379"/>
        <v>0</v>
      </c>
      <c r="AA1280" s="12">
        <f t="shared" si="380"/>
        <v>999533.40909090918</v>
      </c>
      <c r="AB1280" s="22">
        <f t="shared" si="381"/>
        <v>0</v>
      </c>
      <c r="AC1280" s="22">
        <f t="shared" si="382"/>
        <v>0</v>
      </c>
      <c r="AD1280" s="22">
        <f t="shared" si="383"/>
        <v>0</v>
      </c>
      <c r="AE1280" s="22">
        <f t="shared" si="384"/>
        <v>0</v>
      </c>
      <c r="AF1280" s="22">
        <f t="shared" si="385"/>
        <v>0</v>
      </c>
      <c r="AG1280" s="22">
        <f t="shared" si="386"/>
        <v>0</v>
      </c>
      <c r="AH1280" s="22">
        <f t="shared" si="387"/>
        <v>0</v>
      </c>
      <c r="AI1280" s="43" t="str">
        <f t="shared" si="388"/>
        <v>n/a</v>
      </c>
      <c r="AJ1280" s="2"/>
      <c r="AK1280" s="2"/>
      <c r="AL1280" s="127">
        <v>0</v>
      </c>
    </row>
    <row r="1281" spans="1:38">
      <c r="A1281" s="46"/>
      <c r="B1281" s="13" t="str">
        <f t="shared" si="373"/>
        <v>Jan</v>
      </c>
      <c r="C1281" s="182"/>
      <c r="D1281" s="182"/>
      <c r="E1281" s="182"/>
      <c r="F1281" s="182"/>
      <c r="G1281" s="182"/>
      <c r="H1281" s="182"/>
      <c r="I1281" s="12">
        <f>VLOOKUP($B1281,'Gas wholesale lookups'!$A$4:$L$15,'Inputs - Gas wholesale index'!I$2,FALSE)</f>
        <v>208526.18181818182</v>
      </c>
      <c r="J1281" s="12">
        <f>VLOOKUP($B1281,'Gas wholesale lookups'!$A$4:$L$15,'Inputs - Gas wholesale index'!J$2,FALSE)</f>
        <v>166168.27272727274</v>
      </c>
      <c r="K1281" s="12">
        <f>VLOOKUP($B1281,'Gas wholesale lookups'!$A$4:$L$15,'Inputs - Gas wholesale index'!K$2,FALSE)</f>
        <v>291847.5</v>
      </c>
      <c r="L1281" s="12">
        <f>VLOOKUP($B1281,'Gas wholesale lookups'!$A$4:$L$15,'Inputs - Gas wholesale index'!L$2,FALSE)</f>
        <v>332991.45454545453</v>
      </c>
      <c r="M1281" s="12">
        <f>VLOOKUP($B1281,'Gas wholesale lookups'!$A$4:$L$15,'Inputs - Gas wholesale index'!M$2,FALSE)</f>
        <v>208526.18181818182</v>
      </c>
      <c r="N1281" s="12">
        <f>VLOOKUP($B1281,'Gas wholesale lookups'!$A$4:$L$15,'Inputs - Gas wholesale index'!N$2,FALSE)</f>
        <v>166168.27272727274</v>
      </c>
      <c r="O1281" s="37">
        <f>VLOOKUP($B1281,'Gas wholesale lookups'!$A$4:$R$15,'Inputs - Gas wholesale index'!O$2,FALSE)</f>
        <v>1</v>
      </c>
      <c r="P1281" s="37">
        <f>VLOOKUP($B1281,'Gas wholesale lookups'!$A$4:$R$15,'Inputs - Gas wholesale index'!P$2,FALSE)</f>
        <v>1</v>
      </c>
      <c r="Q1281" s="37">
        <f>VLOOKUP($B1281,'Gas wholesale lookups'!$A$4:$R$15,'Inputs - Gas wholesale index'!Q$2,FALSE)</f>
        <v>1</v>
      </c>
      <c r="R1281" s="37">
        <f>VLOOKUP($B1281,'Gas wholesale lookups'!$A$4:$R$15,'Inputs - Gas wholesale index'!R$2,FALSE)</f>
        <v>1</v>
      </c>
      <c r="S1281" s="37">
        <f>VLOOKUP($B1281,'Gas wholesale lookups'!$A$4:$R$15,'Inputs - Gas wholesale index'!S$2,FALSE)</f>
        <v>0</v>
      </c>
      <c r="T1281" s="37">
        <f>VLOOKUP($B1281,'Gas wholesale lookups'!$A$4:$R$15,'Inputs - Gas wholesale index'!T$2,FALSE)</f>
        <v>0</v>
      </c>
      <c r="U1281" s="12">
        <f t="shared" si="374"/>
        <v>208526.18181818182</v>
      </c>
      <c r="V1281" s="12">
        <f t="shared" si="375"/>
        <v>166168.27272727274</v>
      </c>
      <c r="W1281" s="12">
        <f t="shared" si="376"/>
        <v>291847.5</v>
      </c>
      <c r="X1281" s="12">
        <f t="shared" si="377"/>
        <v>332991.45454545453</v>
      </c>
      <c r="Y1281" s="12">
        <f t="shared" si="378"/>
        <v>0</v>
      </c>
      <c r="Z1281" s="12">
        <f t="shared" si="379"/>
        <v>0</v>
      </c>
      <c r="AA1281" s="12">
        <f t="shared" si="380"/>
        <v>999533.40909090918</v>
      </c>
      <c r="AB1281" s="22">
        <f t="shared" si="381"/>
        <v>0</v>
      </c>
      <c r="AC1281" s="22">
        <f t="shared" si="382"/>
        <v>0</v>
      </c>
      <c r="AD1281" s="22">
        <f t="shared" si="383"/>
        <v>0</v>
      </c>
      <c r="AE1281" s="22">
        <f t="shared" si="384"/>
        <v>0</v>
      </c>
      <c r="AF1281" s="22">
        <f t="shared" si="385"/>
        <v>0</v>
      </c>
      <c r="AG1281" s="22">
        <f t="shared" si="386"/>
        <v>0</v>
      </c>
      <c r="AH1281" s="22">
        <f t="shared" si="387"/>
        <v>0</v>
      </c>
      <c r="AI1281" s="43" t="str">
        <f t="shared" si="388"/>
        <v>n/a</v>
      </c>
      <c r="AJ1281" s="2"/>
      <c r="AK1281" s="2"/>
      <c r="AL1281" s="127">
        <v>0</v>
      </c>
    </row>
    <row r="1282" spans="1:38">
      <c r="A1282" s="46"/>
      <c r="B1282" s="13" t="str">
        <f t="shared" si="373"/>
        <v>Jan</v>
      </c>
      <c r="C1282" s="182"/>
      <c r="D1282" s="182"/>
      <c r="E1282" s="182"/>
      <c r="F1282" s="182"/>
      <c r="G1282" s="182"/>
      <c r="H1282" s="182"/>
      <c r="I1282" s="12">
        <f>VLOOKUP($B1282,'Gas wholesale lookups'!$A$4:$L$15,'Inputs - Gas wholesale index'!I$2,FALSE)</f>
        <v>208526.18181818182</v>
      </c>
      <c r="J1282" s="12">
        <f>VLOOKUP($B1282,'Gas wholesale lookups'!$A$4:$L$15,'Inputs - Gas wholesale index'!J$2,FALSE)</f>
        <v>166168.27272727274</v>
      </c>
      <c r="K1282" s="12">
        <f>VLOOKUP($B1282,'Gas wholesale lookups'!$A$4:$L$15,'Inputs - Gas wholesale index'!K$2,FALSE)</f>
        <v>291847.5</v>
      </c>
      <c r="L1282" s="12">
        <f>VLOOKUP($B1282,'Gas wholesale lookups'!$A$4:$L$15,'Inputs - Gas wholesale index'!L$2,FALSE)</f>
        <v>332991.45454545453</v>
      </c>
      <c r="M1282" s="12">
        <f>VLOOKUP($B1282,'Gas wholesale lookups'!$A$4:$L$15,'Inputs - Gas wholesale index'!M$2,FALSE)</f>
        <v>208526.18181818182</v>
      </c>
      <c r="N1282" s="12">
        <f>VLOOKUP($B1282,'Gas wholesale lookups'!$A$4:$L$15,'Inputs - Gas wholesale index'!N$2,FALSE)</f>
        <v>166168.27272727274</v>
      </c>
      <c r="O1282" s="37">
        <f>VLOOKUP($B1282,'Gas wholesale lookups'!$A$4:$R$15,'Inputs - Gas wholesale index'!O$2,FALSE)</f>
        <v>1</v>
      </c>
      <c r="P1282" s="37">
        <f>VLOOKUP($B1282,'Gas wholesale lookups'!$A$4:$R$15,'Inputs - Gas wholesale index'!P$2,FALSE)</f>
        <v>1</v>
      </c>
      <c r="Q1282" s="37">
        <f>VLOOKUP($B1282,'Gas wholesale lookups'!$A$4:$R$15,'Inputs - Gas wholesale index'!Q$2,FALSE)</f>
        <v>1</v>
      </c>
      <c r="R1282" s="37">
        <f>VLOOKUP($B1282,'Gas wholesale lookups'!$A$4:$R$15,'Inputs - Gas wholesale index'!R$2,FALSE)</f>
        <v>1</v>
      </c>
      <c r="S1282" s="37">
        <f>VLOOKUP($B1282,'Gas wholesale lookups'!$A$4:$R$15,'Inputs - Gas wholesale index'!S$2,FALSE)</f>
        <v>0</v>
      </c>
      <c r="T1282" s="37">
        <f>VLOOKUP($B1282,'Gas wholesale lookups'!$A$4:$R$15,'Inputs - Gas wholesale index'!T$2,FALSE)</f>
        <v>0</v>
      </c>
      <c r="U1282" s="12">
        <f t="shared" si="374"/>
        <v>208526.18181818182</v>
      </c>
      <c r="V1282" s="12">
        <f t="shared" si="375"/>
        <v>166168.27272727274</v>
      </c>
      <c r="W1282" s="12">
        <f t="shared" si="376"/>
        <v>291847.5</v>
      </c>
      <c r="X1282" s="12">
        <f t="shared" si="377"/>
        <v>332991.45454545453</v>
      </c>
      <c r="Y1282" s="12">
        <f t="shared" si="378"/>
        <v>0</v>
      </c>
      <c r="Z1282" s="12">
        <f t="shared" si="379"/>
        <v>0</v>
      </c>
      <c r="AA1282" s="12">
        <f t="shared" si="380"/>
        <v>999533.40909090918</v>
      </c>
      <c r="AB1282" s="22">
        <f t="shared" si="381"/>
        <v>0</v>
      </c>
      <c r="AC1282" s="22">
        <f t="shared" si="382"/>
        <v>0</v>
      </c>
      <c r="AD1282" s="22">
        <f t="shared" si="383"/>
        <v>0</v>
      </c>
      <c r="AE1282" s="22">
        <f t="shared" si="384"/>
        <v>0</v>
      </c>
      <c r="AF1282" s="22">
        <f t="shared" si="385"/>
        <v>0</v>
      </c>
      <c r="AG1282" s="22">
        <f t="shared" si="386"/>
        <v>0</v>
      </c>
      <c r="AH1282" s="22">
        <f t="shared" si="387"/>
        <v>0</v>
      </c>
      <c r="AI1282" s="43" t="str">
        <f t="shared" si="388"/>
        <v>n/a</v>
      </c>
      <c r="AJ1282" s="2"/>
      <c r="AK1282" s="2"/>
      <c r="AL1282" s="127">
        <v>0</v>
      </c>
    </row>
    <row r="1283" spans="1:38">
      <c r="A1283" s="46"/>
      <c r="B1283" s="13" t="str">
        <f t="shared" si="373"/>
        <v>Jan</v>
      </c>
      <c r="C1283" s="182"/>
      <c r="D1283" s="182"/>
      <c r="E1283" s="182"/>
      <c r="F1283" s="182"/>
      <c r="G1283" s="182"/>
      <c r="H1283" s="182"/>
      <c r="I1283" s="12">
        <f>VLOOKUP($B1283,'Gas wholesale lookups'!$A$4:$L$15,'Inputs - Gas wholesale index'!I$2,FALSE)</f>
        <v>208526.18181818182</v>
      </c>
      <c r="J1283" s="12">
        <f>VLOOKUP($B1283,'Gas wholesale lookups'!$A$4:$L$15,'Inputs - Gas wholesale index'!J$2,FALSE)</f>
        <v>166168.27272727274</v>
      </c>
      <c r="K1283" s="12">
        <f>VLOOKUP($B1283,'Gas wholesale lookups'!$A$4:$L$15,'Inputs - Gas wholesale index'!K$2,FALSE)</f>
        <v>291847.5</v>
      </c>
      <c r="L1283" s="12">
        <f>VLOOKUP($B1283,'Gas wholesale lookups'!$A$4:$L$15,'Inputs - Gas wholesale index'!L$2,FALSE)</f>
        <v>332991.45454545453</v>
      </c>
      <c r="M1283" s="12">
        <f>VLOOKUP($B1283,'Gas wholesale lookups'!$A$4:$L$15,'Inputs - Gas wholesale index'!M$2,FALSE)</f>
        <v>208526.18181818182</v>
      </c>
      <c r="N1283" s="12">
        <f>VLOOKUP($B1283,'Gas wholesale lookups'!$A$4:$L$15,'Inputs - Gas wholesale index'!N$2,FALSE)</f>
        <v>166168.27272727274</v>
      </c>
      <c r="O1283" s="37">
        <f>VLOOKUP($B1283,'Gas wholesale lookups'!$A$4:$R$15,'Inputs - Gas wholesale index'!O$2,FALSE)</f>
        <v>1</v>
      </c>
      <c r="P1283" s="37">
        <f>VLOOKUP($B1283,'Gas wholesale lookups'!$A$4:$R$15,'Inputs - Gas wholesale index'!P$2,FALSE)</f>
        <v>1</v>
      </c>
      <c r="Q1283" s="37">
        <f>VLOOKUP($B1283,'Gas wholesale lookups'!$A$4:$R$15,'Inputs - Gas wholesale index'!Q$2,FALSE)</f>
        <v>1</v>
      </c>
      <c r="R1283" s="37">
        <f>VLOOKUP($B1283,'Gas wholesale lookups'!$A$4:$R$15,'Inputs - Gas wholesale index'!R$2,FALSE)</f>
        <v>1</v>
      </c>
      <c r="S1283" s="37">
        <f>VLOOKUP($B1283,'Gas wholesale lookups'!$A$4:$R$15,'Inputs - Gas wholesale index'!S$2,FALSE)</f>
        <v>0</v>
      </c>
      <c r="T1283" s="37">
        <f>VLOOKUP($B1283,'Gas wholesale lookups'!$A$4:$R$15,'Inputs - Gas wholesale index'!T$2,FALSE)</f>
        <v>0</v>
      </c>
      <c r="U1283" s="12">
        <f t="shared" si="374"/>
        <v>208526.18181818182</v>
      </c>
      <c r="V1283" s="12">
        <f t="shared" si="375"/>
        <v>166168.27272727274</v>
      </c>
      <c r="W1283" s="12">
        <f t="shared" si="376"/>
        <v>291847.5</v>
      </c>
      <c r="X1283" s="12">
        <f t="shared" si="377"/>
        <v>332991.45454545453</v>
      </c>
      <c r="Y1283" s="12">
        <f t="shared" si="378"/>
        <v>0</v>
      </c>
      <c r="Z1283" s="12">
        <f t="shared" si="379"/>
        <v>0</v>
      </c>
      <c r="AA1283" s="12">
        <f t="shared" si="380"/>
        <v>999533.40909090918</v>
      </c>
      <c r="AB1283" s="22">
        <f t="shared" si="381"/>
        <v>0</v>
      </c>
      <c r="AC1283" s="22">
        <f t="shared" si="382"/>
        <v>0</v>
      </c>
      <c r="AD1283" s="22">
        <f t="shared" si="383"/>
        <v>0</v>
      </c>
      <c r="AE1283" s="22">
        <f t="shared" si="384"/>
        <v>0</v>
      </c>
      <c r="AF1283" s="22">
        <f t="shared" si="385"/>
        <v>0</v>
      </c>
      <c r="AG1283" s="22">
        <f t="shared" si="386"/>
        <v>0</v>
      </c>
      <c r="AH1283" s="22">
        <f t="shared" si="387"/>
        <v>0</v>
      </c>
      <c r="AI1283" s="43" t="str">
        <f t="shared" si="388"/>
        <v>n/a</v>
      </c>
      <c r="AJ1283" s="2"/>
      <c r="AK1283" s="2"/>
      <c r="AL1283" s="127">
        <v>0</v>
      </c>
    </row>
    <row r="1284" spans="1:38">
      <c r="A1284" s="46"/>
      <c r="B1284" s="13" t="str">
        <f t="shared" si="373"/>
        <v>Jan</v>
      </c>
      <c r="C1284" s="182"/>
      <c r="D1284" s="182"/>
      <c r="E1284" s="182"/>
      <c r="F1284" s="182"/>
      <c r="G1284" s="182"/>
      <c r="H1284" s="182"/>
      <c r="I1284" s="12">
        <f>VLOOKUP($B1284,'Gas wholesale lookups'!$A$4:$L$15,'Inputs - Gas wholesale index'!I$2,FALSE)</f>
        <v>208526.18181818182</v>
      </c>
      <c r="J1284" s="12">
        <f>VLOOKUP($B1284,'Gas wholesale lookups'!$A$4:$L$15,'Inputs - Gas wholesale index'!J$2,FALSE)</f>
        <v>166168.27272727274</v>
      </c>
      <c r="K1284" s="12">
        <f>VLOOKUP($B1284,'Gas wholesale lookups'!$A$4:$L$15,'Inputs - Gas wholesale index'!K$2,FALSE)</f>
        <v>291847.5</v>
      </c>
      <c r="L1284" s="12">
        <f>VLOOKUP($B1284,'Gas wholesale lookups'!$A$4:$L$15,'Inputs - Gas wholesale index'!L$2,FALSE)</f>
        <v>332991.45454545453</v>
      </c>
      <c r="M1284" s="12">
        <f>VLOOKUP($B1284,'Gas wholesale lookups'!$A$4:$L$15,'Inputs - Gas wholesale index'!M$2,FALSE)</f>
        <v>208526.18181818182</v>
      </c>
      <c r="N1284" s="12">
        <f>VLOOKUP($B1284,'Gas wholesale lookups'!$A$4:$L$15,'Inputs - Gas wholesale index'!N$2,FALSE)</f>
        <v>166168.27272727274</v>
      </c>
      <c r="O1284" s="37">
        <f>VLOOKUP($B1284,'Gas wholesale lookups'!$A$4:$R$15,'Inputs - Gas wholesale index'!O$2,FALSE)</f>
        <v>1</v>
      </c>
      <c r="P1284" s="37">
        <f>VLOOKUP($B1284,'Gas wholesale lookups'!$A$4:$R$15,'Inputs - Gas wholesale index'!P$2,FALSE)</f>
        <v>1</v>
      </c>
      <c r="Q1284" s="37">
        <f>VLOOKUP($B1284,'Gas wholesale lookups'!$A$4:$R$15,'Inputs - Gas wholesale index'!Q$2,FALSE)</f>
        <v>1</v>
      </c>
      <c r="R1284" s="37">
        <f>VLOOKUP($B1284,'Gas wholesale lookups'!$A$4:$R$15,'Inputs - Gas wholesale index'!R$2,FALSE)</f>
        <v>1</v>
      </c>
      <c r="S1284" s="37">
        <f>VLOOKUP($B1284,'Gas wholesale lookups'!$A$4:$R$15,'Inputs - Gas wholesale index'!S$2,FALSE)</f>
        <v>0</v>
      </c>
      <c r="T1284" s="37">
        <f>VLOOKUP($B1284,'Gas wholesale lookups'!$A$4:$R$15,'Inputs - Gas wholesale index'!T$2,FALSE)</f>
        <v>0</v>
      </c>
      <c r="U1284" s="12">
        <f t="shared" si="374"/>
        <v>208526.18181818182</v>
      </c>
      <c r="V1284" s="12">
        <f t="shared" si="375"/>
        <v>166168.27272727274</v>
      </c>
      <c r="W1284" s="12">
        <f t="shared" si="376"/>
        <v>291847.5</v>
      </c>
      <c r="X1284" s="12">
        <f t="shared" si="377"/>
        <v>332991.45454545453</v>
      </c>
      <c r="Y1284" s="12">
        <f t="shared" si="378"/>
        <v>0</v>
      </c>
      <c r="Z1284" s="12">
        <f t="shared" si="379"/>
        <v>0</v>
      </c>
      <c r="AA1284" s="12">
        <f t="shared" si="380"/>
        <v>999533.40909090918</v>
      </c>
      <c r="AB1284" s="22">
        <f t="shared" si="381"/>
        <v>0</v>
      </c>
      <c r="AC1284" s="22">
        <f t="shared" si="382"/>
        <v>0</v>
      </c>
      <c r="AD1284" s="22">
        <f t="shared" si="383"/>
        <v>0</v>
      </c>
      <c r="AE1284" s="22">
        <f t="shared" si="384"/>
        <v>0</v>
      </c>
      <c r="AF1284" s="22">
        <f t="shared" si="385"/>
        <v>0</v>
      </c>
      <c r="AG1284" s="22">
        <f t="shared" si="386"/>
        <v>0</v>
      </c>
      <c r="AH1284" s="22">
        <f t="shared" si="387"/>
        <v>0</v>
      </c>
      <c r="AI1284" s="43" t="str">
        <f t="shared" si="388"/>
        <v>n/a</v>
      </c>
      <c r="AJ1284" s="2"/>
      <c r="AK1284" s="2"/>
      <c r="AL1284" s="127">
        <v>0</v>
      </c>
    </row>
    <row r="1285" spans="1:38">
      <c r="A1285" s="46"/>
      <c r="B1285" s="13" t="str">
        <f t="shared" si="373"/>
        <v>Jan</v>
      </c>
      <c r="C1285" s="182"/>
      <c r="D1285" s="182"/>
      <c r="E1285" s="182"/>
      <c r="F1285" s="182"/>
      <c r="G1285" s="182"/>
      <c r="H1285" s="182"/>
      <c r="I1285" s="12">
        <f>VLOOKUP($B1285,'Gas wholesale lookups'!$A$4:$L$15,'Inputs - Gas wholesale index'!I$2,FALSE)</f>
        <v>208526.18181818182</v>
      </c>
      <c r="J1285" s="12">
        <f>VLOOKUP($B1285,'Gas wholesale lookups'!$A$4:$L$15,'Inputs - Gas wholesale index'!J$2,FALSE)</f>
        <v>166168.27272727274</v>
      </c>
      <c r="K1285" s="12">
        <f>VLOOKUP($B1285,'Gas wholesale lookups'!$A$4:$L$15,'Inputs - Gas wholesale index'!K$2,FALSE)</f>
        <v>291847.5</v>
      </c>
      <c r="L1285" s="12">
        <f>VLOOKUP($B1285,'Gas wholesale lookups'!$A$4:$L$15,'Inputs - Gas wholesale index'!L$2,FALSE)</f>
        <v>332991.45454545453</v>
      </c>
      <c r="M1285" s="12">
        <f>VLOOKUP($B1285,'Gas wholesale lookups'!$A$4:$L$15,'Inputs - Gas wholesale index'!M$2,FALSE)</f>
        <v>208526.18181818182</v>
      </c>
      <c r="N1285" s="12">
        <f>VLOOKUP($B1285,'Gas wholesale lookups'!$A$4:$L$15,'Inputs - Gas wholesale index'!N$2,FALSE)</f>
        <v>166168.27272727274</v>
      </c>
      <c r="O1285" s="37">
        <f>VLOOKUP($B1285,'Gas wholesale lookups'!$A$4:$R$15,'Inputs - Gas wholesale index'!O$2,FALSE)</f>
        <v>1</v>
      </c>
      <c r="P1285" s="37">
        <f>VLOOKUP($B1285,'Gas wholesale lookups'!$A$4:$R$15,'Inputs - Gas wholesale index'!P$2,FALSE)</f>
        <v>1</v>
      </c>
      <c r="Q1285" s="37">
        <f>VLOOKUP($B1285,'Gas wholesale lookups'!$A$4:$R$15,'Inputs - Gas wholesale index'!Q$2,FALSE)</f>
        <v>1</v>
      </c>
      <c r="R1285" s="37">
        <f>VLOOKUP($B1285,'Gas wholesale lookups'!$A$4:$R$15,'Inputs - Gas wholesale index'!R$2,FALSE)</f>
        <v>1</v>
      </c>
      <c r="S1285" s="37">
        <f>VLOOKUP($B1285,'Gas wholesale lookups'!$A$4:$R$15,'Inputs - Gas wholesale index'!S$2,FALSE)</f>
        <v>0</v>
      </c>
      <c r="T1285" s="37">
        <f>VLOOKUP($B1285,'Gas wholesale lookups'!$A$4:$R$15,'Inputs - Gas wholesale index'!T$2,FALSE)</f>
        <v>0</v>
      </c>
      <c r="U1285" s="12">
        <f t="shared" si="374"/>
        <v>208526.18181818182</v>
      </c>
      <c r="V1285" s="12">
        <f t="shared" si="375"/>
        <v>166168.27272727274</v>
      </c>
      <c r="W1285" s="12">
        <f t="shared" si="376"/>
        <v>291847.5</v>
      </c>
      <c r="X1285" s="12">
        <f t="shared" si="377"/>
        <v>332991.45454545453</v>
      </c>
      <c r="Y1285" s="12">
        <f t="shared" si="378"/>
        <v>0</v>
      </c>
      <c r="Z1285" s="12">
        <f t="shared" si="379"/>
        <v>0</v>
      </c>
      <c r="AA1285" s="12">
        <f t="shared" si="380"/>
        <v>999533.40909090918</v>
      </c>
      <c r="AB1285" s="22">
        <f t="shared" si="381"/>
        <v>0</v>
      </c>
      <c r="AC1285" s="22">
        <f t="shared" si="382"/>
        <v>0</v>
      </c>
      <c r="AD1285" s="22">
        <f t="shared" si="383"/>
        <v>0</v>
      </c>
      <c r="AE1285" s="22">
        <f t="shared" si="384"/>
        <v>0</v>
      </c>
      <c r="AF1285" s="22">
        <f t="shared" si="385"/>
        <v>0</v>
      </c>
      <c r="AG1285" s="22">
        <f t="shared" si="386"/>
        <v>0</v>
      </c>
      <c r="AH1285" s="22">
        <f t="shared" si="387"/>
        <v>0</v>
      </c>
      <c r="AI1285" s="43" t="str">
        <f t="shared" si="388"/>
        <v>n/a</v>
      </c>
      <c r="AJ1285" s="2"/>
      <c r="AK1285" s="2"/>
      <c r="AL1285" s="127">
        <v>0</v>
      </c>
    </row>
    <row r="1286" spans="1:38">
      <c r="A1286" s="46"/>
      <c r="B1286" s="13" t="str">
        <f t="shared" si="373"/>
        <v>Jan</v>
      </c>
      <c r="C1286" s="182"/>
      <c r="D1286" s="182"/>
      <c r="E1286" s="182"/>
      <c r="F1286" s="182"/>
      <c r="G1286" s="182"/>
      <c r="H1286" s="182"/>
      <c r="I1286" s="12">
        <f>VLOOKUP($B1286,'Gas wholesale lookups'!$A$4:$L$15,'Inputs - Gas wholesale index'!I$2,FALSE)</f>
        <v>208526.18181818182</v>
      </c>
      <c r="J1286" s="12">
        <f>VLOOKUP($B1286,'Gas wholesale lookups'!$A$4:$L$15,'Inputs - Gas wholesale index'!J$2,FALSE)</f>
        <v>166168.27272727274</v>
      </c>
      <c r="K1286" s="12">
        <f>VLOOKUP($B1286,'Gas wholesale lookups'!$A$4:$L$15,'Inputs - Gas wholesale index'!K$2,FALSE)</f>
        <v>291847.5</v>
      </c>
      <c r="L1286" s="12">
        <f>VLOOKUP($B1286,'Gas wholesale lookups'!$A$4:$L$15,'Inputs - Gas wholesale index'!L$2,FALSE)</f>
        <v>332991.45454545453</v>
      </c>
      <c r="M1286" s="12">
        <f>VLOOKUP($B1286,'Gas wholesale lookups'!$A$4:$L$15,'Inputs - Gas wholesale index'!M$2,FALSE)</f>
        <v>208526.18181818182</v>
      </c>
      <c r="N1286" s="12">
        <f>VLOOKUP($B1286,'Gas wholesale lookups'!$A$4:$L$15,'Inputs - Gas wholesale index'!N$2,FALSE)</f>
        <v>166168.27272727274</v>
      </c>
      <c r="O1286" s="37">
        <f>VLOOKUP($B1286,'Gas wholesale lookups'!$A$4:$R$15,'Inputs - Gas wholesale index'!O$2,FALSE)</f>
        <v>1</v>
      </c>
      <c r="P1286" s="37">
        <f>VLOOKUP($B1286,'Gas wholesale lookups'!$A$4:$R$15,'Inputs - Gas wholesale index'!P$2,FALSE)</f>
        <v>1</v>
      </c>
      <c r="Q1286" s="37">
        <f>VLOOKUP($B1286,'Gas wholesale lookups'!$A$4:$R$15,'Inputs - Gas wholesale index'!Q$2,FALSE)</f>
        <v>1</v>
      </c>
      <c r="R1286" s="37">
        <f>VLOOKUP($B1286,'Gas wholesale lookups'!$A$4:$R$15,'Inputs - Gas wholesale index'!R$2,FALSE)</f>
        <v>1</v>
      </c>
      <c r="S1286" s="37">
        <f>VLOOKUP($B1286,'Gas wholesale lookups'!$A$4:$R$15,'Inputs - Gas wholesale index'!S$2,FALSE)</f>
        <v>0</v>
      </c>
      <c r="T1286" s="37">
        <f>VLOOKUP($B1286,'Gas wholesale lookups'!$A$4:$R$15,'Inputs - Gas wholesale index'!T$2,FALSE)</f>
        <v>0</v>
      </c>
      <c r="U1286" s="12">
        <f t="shared" si="374"/>
        <v>208526.18181818182</v>
      </c>
      <c r="V1286" s="12">
        <f t="shared" si="375"/>
        <v>166168.27272727274</v>
      </c>
      <c r="W1286" s="12">
        <f t="shared" si="376"/>
        <v>291847.5</v>
      </c>
      <c r="X1286" s="12">
        <f t="shared" si="377"/>
        <v>332991.45454545453</v>
      </c>
      <c r="Y1286" s="12">
        <f t="shared" si="378"/>
        <v>0</v>
      </c>
      <c r="Z1286" s="12">
        <f t="shared" si="379"/>
        <v>0</v>
      </c>
      <c r="AA1286" s="12">
        <f t="shared" si="380"/>
        <v>999533.40909090918</v>
      </c>
      <c r="AB1286" s="22">
        <f t="shared" si="381"/>
        <v>0</v>
      </c>
      <c r="AC1286" s="22">
        <f t="shared" si="382"/>
        <v>0</v>
      </c>
      <c r="AD1286" s="22">
        <f t="shared" si="383"/>
        <v>0</v>
      </c>
      <c r="AE1286" s="22">
        <f t="shared" si="384"/>
        <v>0</v>
      </c>
      <c r="AF1286" s="22">
        <f t="shared" si="385"/>
        <v>0</v>
      </c>
      <c r="AG1286" s="22">
        <f t="shared" si="386"/>
        <v>0</v>
      </c>
      <c r="AH1286" s="22">
        <f t="shared" si="387"/>
        <v>0</v>
      </c>
      <c r="AI1286" s="43" t="str">
        <f t="shared" si="388"/>
        <v>n/a</v>
      </c>
      <c r="AJ1286" s="2"/>
      <c r="AK1286" s="2"/>
      <c r="AL1286" s="127">
        <v>0</v>
      </c>
    </row>
    <row r="1287" spans="1:38">
      <c r="A1287" s="46"/>
      <c r="B1287" s="13" t="str">
        <f t="shared" si="373"/>
        <v>Jan</v>
      </c>
      <c r="C1287" s="182"/>
      <c r="D1287" s="182"/>
      <c r="E1287" s="182"/>
      <c r="F1287" s="182"/>
      <c r="G1287" s="182"/>
      <c r="H1287" s="182"/>
      <c r="I1287" s="12">
        <f>VLOOKUP($B1287,'Gas wholesale lookups'!$A$4:$L$15,'Inputs - Gas wholesale index'!I$2,FALSE)</f>
        <v>208526.18181818182</v>
      </c>
      <c r="J1287" s="12">
        <f>VLOOKUP($B1287,'Gas wholesale lookups'!$A$4:$L$15,'Inputs - Gas wholesale index'!J$2,FALSE)</f>
        <v>166168.27272727274</v>
      </c>
      <c r="K1287" s="12">
        <f>VLOOKUP($B1287,'Gas wholesale lookups'!$A$4:$L$15,'Inputs - Gas wholesale index'!K$2,FALSE)</f>
        <v>291847.5</v>
      </c>
      <c r="L1287" s="12">
        <f>VLOOKUP($B1287,'Gas wholesale lookups'!$A$4:$L$15,'Inputs - Gas wholesale index'!L$2,FALSE)</f>
        <v>332991.45454545453</v>
      </c>
      <c r="M1287" s="12">
        <f>VLOOKUP($B1287,'Gas wholesale lookups'!$A$4:$L$15,'Inputs - Gas wholesale index'!M$2,FALSE)</f>
        <v>208526.18181818182</v>
      </c>
      <c r="N1287" s="12">
        <f>VLOOKUP($B1287,'Gas wholesale lookups'!$A$4:$L$15,'Inputs - Gas wholesale index'!N$2,FALSE)</f>
        <v>166168.27272727274</v>
      </c>
      <c r="O1287" s="37">
        <f>VLOOKUP($B1287,'Gas wholesale lookups'!$A$4:$R$15,'Inputs - Gas wholesale index'!O$2,FALSE)</f>
        <v>1</v>
      </c>
      <c r="P1287" s="37">
        <f>VLOOKUP($B1287,'Gas wholesale lookups'!$A$4:$R$15,'Inputs - Gas wholesale index'!P$2,FALSE)</f>
        <v>1</v>
      </c>
      <c r="Q1287" s="37">
        <f>VLOOKUP($B1287,'Gas wholesale lookups'!$A$4:$R$15,'Inputs - Gas wholesale index'!Q$2,FALSE)</f>
        <v>1</v>
      </c>
      <c r="R1287" s="37">
        <f>VLOOKUP($B1287,'Gas wholesale lookups'!$A$4:$R$15,'Inputs - Gas wholesale index'!R$2,FALSE)</f>
        <v>1</v>
      </c>
      <c r="S1287" s="37">
        <f>VLOOKUP($B1287,'Gas wholesale lookups'!$A$4:$R$15,'Inputs - Gas wholesale index'!S$2,FALSE)</f>
        <v>0</v>
      </c>
      <c r="T1287" s="37">
        <f>VLOOKUP($B1287,'Gas wholesale lookups'!$A$4:$R$15,'Inputs - Gas wholesale index'!T$2,FALSE)</f>
        <v>0</v>
      </c>
      <c r="U1287" s="12">
        <f t="shared" si="374"/>
        <v>208526.18181818182</v>
      </c>
      <c r="V1287" s="12">
        <f t="shared" si="375"/>
        <v>166168.27272727274</v>
      </c>
      <c r="W1287" s="12">
        <f t="shared" si="376"/>
        <v>291847.5</v>
      </c>
      <c r="X1287" s="12">
        <f t="shared" si="377"/>
        <v>332991.45454545453</v>
      </c>
      <c r="Y1287" s="12">
        <f t="shared" si="378"/>
        <v>0</v>
      </c>
      <c r="Z1287" s="12">
        <f t="shared" si="379"/>
        <v>0</v>
      </c>
      <c r="AA1287" s="12">
        <f t="shared" si="380"/>
        <v>999533.40909090918</v>
      </c>
      <c r="AB1287" s="22">
        <f t="shared" si="381"/>
        <v>0</v>
      </c>
      <c r="AC1287" s="22">
        <f t="shared" si="382"/>
        <v>0</v>
      </c>
      <c r="AD1287" s="22">
        <f t="shared" si="383"/>
        <v>0</v>
      </c>
      <c r="AE1287" s="22">
        <f t="shared" si="384"/>
        <v>0</v>
      </c>
      <c r="AF1287" s="22">
        <f t="shared" si="385"/>
        <v>0</v>
      </c>
      <c r="AG1287" s="22">
        <f t="shared" si="386"/>
        <v>0</v>
      </c>
      <c r="AH1287" s="22">
        <f t="shared" si="387"/>
        <v>0</v>
      </c>
      <c r="AI1287" s="43" t="str">
        <f t="shared" si="388"/>
        <v>n/a</v>
      </c>
      <c r="AJ1287" s="2"/>
      <c r="AK1287" s="2"/>
      <c r="AL1287" s="127">
        <v>0</v>
      </c>
    </row>
    <row r="1288" spans="1:38">
      <c r="A1288" s="46"/>
      <c r="B1288" s="13" t="str">
        <f t="shared" si="373"/>
        <v>Jan</v>
      </c>
      <c r="C1288" s="182"/>
      <c r="D1288" s="182"/>
      <c r="E1288" s="182"/>
      <c r="F1288" s="182"/>
      <c r="G1288" s="182"/>
      <c r="H1288" s="182"/>
      <c r="I1288" s="12">
        <f>VLOOKUP($B1288,'Gas wholesale lookups'!$A$4:$L$15,'Inputs - Gas wholesale index'!I$2,FALSE)</f>
        <v>208526.18181818182</v>
      </c>
      <c r="J1288" s="12">
        <f>VLOOKUP($B1288,'Gas wholesale lookups'!$A$4:$L$15,'Inputs - Gas wholesale index'!J$2,FALSE)</f>
        <v>166168.27272727274</v>
      </c>
      <c r="K1288" s="12">
        <f>VLOOKUP($B1288,'Gas wholesale lookups'!$A$4:$L$15,'Inputs - Gas wholesale index'!K$2,FALSE)</f>
        <v>291847.5</v>
      </c>
      <c r="L1288" s="12">
        <f>VLOOKUP($B1288,'Gas wholesale lookups'!$A$4:$L$15,'Inputs - Gas wholesale index'!L$2,FALSE)</f>
        <v>332991.45454545453</v>
      </c>
      <c r="M1288" s="12">
        <f>VLOOKUP($B1288,'Gas wholesale lookups'!$A$4:$L$15,'Inputs - Gas wholesale index'!M$2,FALSE)</f>
        <v>208526.18181818182</v>
      </c>
      <c r="N1288" s="12">
        <f>VLOOKUP($B1288,'Gas wholesale lookups'!$A$4:$L$15,'Inputs - Gas wholesale index'!N$2,FALSE)</f>
        <v>166168.27272727274</v>
      </c>
      <c r="O1288" s="37">
        <f>VLOOKUP($B1288,'Gas wholesale lookups'!$A$4:$R$15,'Inputs - Gas wholesale index'!O$2,FALSE)</f>
        <v>1</v>
      </c>
      <c r="P1288" s="37">
        <f>VLOOKUP($B1288,'Gas wholesale lookups'!$A$4:$R$15,'Inputs - Gas wholesale index'!P$2,FALSE)</f>
        <v>1</v>
      </c>
      <c r="Q1288" s="37">
        <f>VLOOKUP($B1288,'Gas wholesale lookups'!$A$4:$R$15,'Inputs - Gas wholesale index'!Q$2,FALSE)</f>
        <v>1</v>
      </c>
      <c r="R1288" s="37">
        <f>VLOOKUP($B1288,'Gas wholesale lookups'!$A$4:$R$15,'Inputs - Gas wholesale index'!R$2,FALSE)</f>
        <v>1</v>
      </c>
      <c r="S1288" s="37">
        <f>VLOOKUP($B1288,'Gas wholesale lookups'!$A$4:$R$15,'Inputs - Gas wholesale index'!S$2,FALSE)</f>
        <v>0</v>
      </c>
      <c r="T1288" s="37">
        <f>VLOOKUP($B1288,'Gas wholesale lookups'!$A$4:$R$15,'Inputs - Gas wholesale index'!T$2,FALSE)</f>
        <v>0</v>
      </c>
      <c r="U1288" s="12">
        <f t="shared" si="374"/>
        <v>208526.18181818182</v>
      </c>
      <c r="V1288" s="12">
        <f t="shared" si="375"/>
        <v>166168.27272727274</v>
      </c>
      <c r="W1288" s="12">
        <f t="shared" si="376"/>
        <v>291847.5</v>
      </c>
      <c r="X1288" s="12">
        <f t="shared" si="377"/>
        <v>332991.45454545453</v>
      </c>
      <c r="Y1288" s="12">
        <f t="shared" si="378"/>
        <v>0</v>
      </c>
      <c r="Z1288" s="12">
        <f t="shared" si="379"/>
        <v>0</v>
      </c>
      <c r="AA1288" s="12">
        <f t="shared" si="380"/>
        <v>999533.40909090918</v>
      </c>
      <c r="AB1288" s="22">
        <f t="shared" si="381"/>
        <v>0</v>
      </c>
      <c r="AC1288" s="22">
        <f t="shared" si="382"/>
        <v>0</v>
      </c>
      <c r="AD1288" s="22">
        <f t="shared" si="383"/>
        <v>0</v>
      </c>
      <c r="AE1288" s="22">
        <f t="shared" si="384"/>
        <v>0</v>
      </c>
      <c r="AF1288" s="22">
        <f t="shared" si="385"/>
        <v>0</v>
      </c>
      <c r="AG1288" s="22">
        <f t="shared" si="386"/>
        <v>0</v>
      </c>
      <c r="AH1288" s="22">
        <f t="shared" si="387"/>
        <v>0</v>
      </c>
      <c r="AI1288" s="43" t="str">
        <f t="shared" si="388"/>
        <v>n/a</v>
      </c>
      <c r="AJ1288" s="2"/>
      <c r="AK1288" s="2"/>
      <c r="AL1288" s="127">
        <v>0</v>
      </c>
    </row>
    <row r="1289" spans="1:38">
      <c r="A1289" s="46"/>
      <c r="B1289" s="13" t="str">
        <f t="shared" si="373"/>
        <v>Jan</v>
      </c>
      <c r="C1289" s="182"/>
      <c r="D1289" s="182"/>
      <c r="E1289" s="182"/>
      <c r="F1289" s="182"/>
      <c r="G1289" s="182"/>
      <c r="H1289" s="182"/>
      <c r="I1289" s="12">
        <f>VLOOKUP($B1289,'Gas wholesale lookups'!$A$4:$L$15,'Inputs - Gas wholesale index'!I$2,FALSE)</f>
        <v>208526.18181818182</v>
      </c>
      <c r="J1289" s="12">
        <f>VLOOKUP($B1289,'Gas wholesale lookups'!$A$4:$L$15,'Inputs - Gas wholesale index'!J$2,FALSE)</f>
        <v>166168.27272727274</v>
      </c>
      <c r="K1289" s="12">
        <f>VLOOKUP($B1289,'Gas wholesale lookups'!$A$4:$L$15,'Inputs - Gas wholesale index'!K$2,FALSE)</f>
        <v>291847.5</v>
      </c>
      <c r="L1289" s="12">
        <f>VLOOKUP($B1289,'Gas wholesale lookups'!$A$4:$L$15,'Inputs - Gas wholesale index'!L$2,FALSE)</f>
        <v>332991.45454545453</v>
      </c>
      <c r="M1289" s="12">
        <f>VLOOKUP($B1289,'Gas wholesale lookups'!$A$4:$L$15,'Inputs - Gas wholesale index'!M$2,FALSE)</f>
        <v>208526.18181818182</v>
      </c>
      <c r="N1289" s="12">
        <f>VLOOKUP($B1289,'Gas wholesale lookups'!$A$4:$L$15,'Inputs - Gas wholesale index'!N$2,FALSE)</f>
        <v>166168.27272727274</v>
      </c>
      <c r="O1289" s="37">
        <f>VLOOKUP($B1289,'Gas wholesale lookups'!$A$4:$R$15,'Inputs - Gas wholesale index'!O$2,FALSE)</f>
        <v>1</v>
      </c>
      <c r="P1289" s="37">
        <f>VLOOKUP($B1289,'Gas wholesale lookups'!$A$4:$R$15,'Inputs - Gas wholesale index'!P$2,FALSE)</f>
        <v>1</v>
      </c>
      <c r="Q1289" s="37">
        <f>VLOOKUP($B1289,'Gas wholesale lookups'!$A$4:$R$15,'Inputs - Gas wholesale index'!Q$2,FALSE)</f>
        <v>1</v>
      </c>
      <c r="R1289" s="37">
        <f>VLOOKUP($B1289,'Gas wholesale lookups'!$A$4:$R$15,'Inputs - Gas wholesale index'!R$2,FALSE)</f>
        <v>1</v>
      </c>
      <c r="S1289" s="37">
        <f>VLOOKUP($B1289,'Gas wholesale lookups'!$A$4:$R$15,'Inputs - Gas wholesale index'!S$2,FALSE)</f>
        <v>0</v>
      </c>
      <c r="T1289" s="37">
        <f>VLOOKUP($B1289,'Gas wholesale lookups'!$A$4:$R$15,'Inputs - Gas wholesale index'!T$2,FALSE)</f>
        <v>0</v>
      </c>
      <c r="U1289" s="12">
        <f t="shared" si="374"/>
        <v>208526.18181818182</v>
      </c>
      <c r="V1289" s="12">
        <f t="shared" si="375"/>
        <v>166168.27272727274</v>
      </c>
      <c r="W1289" s="12">
        <f t="shared" si="376"/>
        <v>291847.5</v>
      </c>
      <c r="X1289" s="12">
        <f t="shared" si="377"/>
        <v>332991.45454545453</v>
      </c>
      <c r="Y1289" s="12">
        <f t="shared" si="378"/>
        <v>0</v>
      </c>
      <c r="Z1289" s="12">
        <f t="shared" si="379"/>
        <v>0</v>
      </c>
      <c r="AA1289" s="12">
        <f t="shared" si="380"/>
        <v>999533.40909090918</v>
      </c>
      <c r="AB1289" s="22">
        <f t="shared" si="381"/>
        <v>0</v>
      </c>
      <c r="AC1289" s="22">
        <f t="shared" si="382"/>
        <v>0</v>
      </c>
      <c r="AD1289" s="22">
        <f t="shared" si="383"/>
        <v>0</v>
      </c>
      <c r="AE1289" s="22">
        <f t="shared" si="384"/>
        <v>0</v>
      </c>
      <c r="AF1289" s="22">
        <f t="shared" si="385"/>
        <v>0</v>
      </c>
      <c r="AG1289" s="22">
        <f t="shared" si="386"/>
        <v>0</v>
      </c>
      <c r="AH1289" s="22">
        <f t="shared" si="387"/>
        <v>0</v>
      </c>
      <c r="AI1289" s="43" t="str">
        <f t="shared" si="388"/>
        <v>n/a</v>
      </c>
      <c r="AJ1289" s="2"/>
      <c r="AK1289" s="2"/>
      <c r="AL1289" s="127">
        <v>0</v>
      </c>
    </row>
    <row r="1290" spans="1:38">
      <c r="A1290" s="46"/>
      <c r="B1290" s="13" t="str">
        <f t="shared" si="373"/>
        <v>Jan</v>
      </c>
      <c r="C1290" s="182"/>
      <c r="D1290" s="182"/>
      <c r="E1290" s="182"/>
      <c r="F1290" s="182"/>
      <c r="G1290" s="182"/>
      <c r="H1290" s="182"/>
      <c r="I1290" s="12">
        <f>VLOOKUP($B1290,'Gas wholesale lookups'!$A$4:$L$15,'Inputs - Gas wholesale index'!I$2,FALSE)</f>
        <v>208526.18181818182</v>
      </c>
      <c r="J1290" s="12">
        <f>VLOOKUP($B1290,'Gas wholesale lookups'!$A$4:$L$15,'Inputs - Gas wholesale index'!J$2,FALSE)</f>
        <v>166168.27272727274</v>
      </c>
      <c r="K1290" s="12">
        <f>VLOOKUP($B1290,'Gas wholesale lookups'!$A$4:$L$15,'Inputs - Gas wholesale index'!K$2,FALSE)</f>
        <v>291847.5</v>
      </c>
      <c r="L1290" s="12">
        <f>VLOOKUP($B1290,'Gas wholesale lookups'!$A$4:$L$15,'Inputs - Gas wholesale index'!L$2,FALSE)</f>
        <v>332991.45454545453</v>
      </c>
      <c r="M1290" s="12">
        <f>VLOOKUP($B1290,'Gas wholesale lookups'!$A$4:$L$15,'Inputs - Gas wholesale index'!M$2,FALSE)</f>
        <v>208526.18181818182</v>
      </c>
      <c r="N1290" s="12">
        <f>VLOOKUP($B1290,'Gas wholesale lookups'!$A$4:$L$15,'Inputs - Gas wholesale index'!N$2,FALSE)</f>
        <v>166168.27272727274</v>
      </c>
      <c r="O1290" s="37">
        <f>VLOOKUP($B1290,'Gas wholesale lookups'!$A$4:$R$15,'Inputs - Gas wholesale index'!O$2,FALSE)</f>
        <v>1</v>
      </c>
      <c r="P1290" s="37">
        <f>VLOOKUP($B1290,'Gas wholesale lookups'!$A$4:$R$15,'Inputs - Gas wholesale index'!P$2,FALSE)</f>
        <v>1</v>
      </c>
      <c r="Q1290" s="37">
        <f>VLOOKUP($B1290,'Gas wholesale lookups'!$A$4:$R$15,'Inputs - Gas wholesale index'!Q$2,FALSE)</f>
        <v>1</v>
      </c>
      <c r="R1290" s="37">
        <f>VLOOKUP($B1290,'Gas wholesale lookups'!$A$4:$R$15,'Inputs - Gas wholesale index'!R$2,FALSE)</f>
        <v>1</v>
      </c>
      <c r="S1290" s="37">
        <f>VLOOKUP($B1290,'Gas wholesale lookups'!$A$4:$R$15,'Inputs - Gas wholesale index'!S$2,FALSE)</f>
        <v>0</v>
      </c>
      <c r="T1290" s="37">
        <f>VLOOKUP($B1290,'Gas wholesale lookups'!$A$4:$R$15,'Inputs - Gas wholesale index'!T$2,FALSE)</f>
        <v>0</v>
      </c>
      <c r="U1290" s="12">
        <f t="shared" si="374"/>
        <v>208526.18181818182</v>
      </c>
      <c r="V1290" s="12">
        <f t="shared" si="375"/>
        <v>166168.27272727274</v>
      </c>
      <c r="W1290" s="12">
        <f t="shared" si="376"/>
        <v>291847.5</v>
      </c>
      <c r="X1290" s="12">
        <f t="shared" si="377"/>
        <v>332991.45454545453</v>
      </c>
      <c r="Y1290" s="12">
        <f t="shared" si="378"/>
        <v>0</v>
      </c>
      <c r="Z1290" s="12">
        <f t="shared" si="379"/>
        <v>0</v>
      </c>
      <c r="AA1290" s="12">
        <f t="shared" si="380"/>
        <v>999533.40909090918</v>
      </c>
      <c r="AB1290" s="22">
        <f t="shared" si="381"/>
        <v>0</v>
      </c>
      <c r="AC1290" s="22">
        <f t="shared" si="382"/>
        <v>0</v>
      </c>
      <c r="AD1290" s="22">
        <f t="shared" si="383"/>
        <v>0</v>
      </c>
      <c r="AE1290" s="22">
        <f t="shared" si="384"/>
        <v>0</v>
      </c>
      <c r="AF1290" s="22">
        <f t="shared" si="385"/>
        <v>0</v>
      </c>
      <c r="AG1290" s="22">
        <f t="shared" si="386"/>
        <v>0</v>
      </c>
      <c r="AH1290" s="22">
        <f t="shared" si="387"/>
        <v>0</v>
      </c>
      <c r="AI1290" s="43" t="str">
        <f t="shared" si="388"/>
        <v>n/a</v>
      </c>
      <c r="AJ1290" s="2"/>
      <c r="AK1290" s="2"/>
      <c r="AL1290" s="127">
        <v>0</v>
      </c>
    </row>
    <row r="1291" spans="1:38">
      <c r="A1291" s="46"/>
      <c r="B1291" s="13" t="str">
        <f t="shared" si="373"/>
        <v>Jan</v>
      </c>
      <c r="C1291" s="182"/>
      <c r="D1291" s="182"/>
      <c r="E1291" s="182"/>
      <c r="F1291" s="182"/>
      <c r="G1291" s="182"/>
      <c r="H1291" s="182"/>
      <c r="I1291" s="12">
        <f>VLOOKUP($B1291,'Gas wholesale lookups'!$A$4:$L$15,'Inputs - Gas wholesale index'!I$2,FALSE)</f>
        <v>208526.18181818182</v>
      </c>
      <c r="J1291" s="12">
        <f>VLOOKUP($B1291,'Gas wholesale lookups'!$A$4:$L$15,'Inputs - Gas wholesale index'!J$2,FALSE)</f>
        <v>166168.27272727274</v>
      </c>
      <c r="K1291" s="12">
        <f>VLOOKUP($B1291,'Gas wholesale lookups'!$A$4:$L$15,'Inputs - Gas wholesale index'!K$2,FALSE)</f>
        <v>291847.5</v>
      </c>
      <c r="L1291" s="12">
        <f>VLOOKUP($B1291,'Gas wholesale lookups'!$A$4:$L$15,'Inputs - Gas wholesale index'!L$2,FALSE)</f>
        <v>332991.45454545453</v>
      </c>
      <c r="M1291" s="12">
        <f>VLOOKUP($B1291,'Gas wholesale lookups'!$A$4:$L$15,'Inputs - Gas wholesale index'!M$2,FALSE)</f>
        <v>208526.18181818182</v>
      </c>
      <c r="N1291" s="12">
        <f>VLOOKUP($B1291,'Gas wholesale lookups'!$A$4:$L$15,'Inputs - Gas wholesale index'!N$2,FALSE)</f>
        <v>166168.27272727274</v>
      </c>
      <c r="O1291" s="37">
        <f>VLOOKUP($B1291,'Gas wholesale lookups'!$A$4:$R$15,'Inputs - Gas wholesale index'!O$2,FALSE)</f>
        <v>1</v>
      </c>
      <c r="P1291" s="37">
        <f>VLOOKUP($B1291,'Gas wholesale lookups'!$A$4:$R$15,'Inputs - Gas wholesale index'!P$2,FALSE)</f>
        <v>1</v>
      </c>
      <c r="Q1291" s="37">
        <f>VLOOKUP($B1291,'Gas wholesale lookups'!$A$4:$R$15,'Inputs - Gas wholesale index'!Q$2,FALSE)</f>
        <v>1</v>
      </c>
      <c r="R1291" s="37">
        <f>VLOOKUP($B1291,'Gas wholesale lookups'!$A$4:$R$15,'Inputs - Gas wholesale index'!R$2,FALSE)</f>
        <v>1</v>
      </c>
      <c r="S1291" s="37">
        <f>VLOOKUP($B1291,'Gas wholesale lookups'!$A$4:$R$15,'Inputs - Gas wholesale index'!S$2,FALSE)</f>
        <v>0</v>
      </c>
      <c r="T1291" s="37">
        <f>VLOOKUP($B1291,'Gas wholesale lookups'!$A$4:$R$15,'Inputs - Gas wholesale index'!T$2,FALSE)</f>
        <v>0</v>
      </c>
      <c r="U1291" s="12">
        <f t="shared" si="374"/>
        <v>208526.18181818182</v>
      </c>
      <c r="V1291" s="12">
        <f t="shared" si="375"/>
        <v>166168.27272727274</v>
      </c>
      <c r="W1291" s="12">
        <f t="shared" si="376"/>
        <v>291847.5</v>
      </c>
      <c r="X1291" s="12">
        <f t="shared" si="377"/>
        <v>332991.45454545453</v>
      </c>
      <c r="Y1291" s="12">
        <f t="shared" si="378"/>
        <v>0</v>
      </c>
      <c r="Z1291" s="12">
        <f t="shared" si="379"/>
        <v>0</v>
      </c>
      <c r="AA1291" s="12">
        <f t="shared" si="380"/>
        <v>999533.40909090918</v>
      </c>
      <c r="AB1291" s="22">
        <f t="shared" si="381"/>
        <v>0</v>
      </c>
      <c r="AC1291" s="22">
        <f t="shared" si="382"/>
        <v>0</v>
      </c>
      <c r="AD1291" s="22">
        <f t="shared" si="383"/>
        <v>0</v>
      </c>
      <c r="AE1291" s="22">
        <f t="shared" si="384"/>
        <v>0</v>
      </c>
      <c r="AF1291" s="22">
        <f t="shared" si="385"/>
        <v>0</v>
      </c>
      <c r="AG1291" s="22">
        <f t="shared" si="386"/>
        <v>0</v>
      </c>
      <c r="AH1291" s="22">
        <f t="shared" si="387"/>
        <v>0</v>
      </c>
      <c r="AI1291" s="43" t="str">
        <f t="shared" si="388"/>
        <v>n/a</v>
      </c>
      <c r="AJ1291" s="2"/>
      <c r="AK1291" s="2"/>
      <c r="AL1291" s="127">
        <v>0</v>
      </c>
    </row>
    <row r="1292" spans="1:38">
      <c r="A1292" s="46"/>
      <c r="B1292" s="13" t="str">
        <f t="shared" si="373"/>
        <v>Jan</v>
      </c>
      <c r="C1292" s="182"/>
      <c r="D1292" s="182"/>
      <c r="E1292" s="182"/>
      <c r="F1292" s="182"/>
      <c r="G1292" s="182"/>
      <c r="H1292" s="182"/>
      <c r="I1292" s="12">
        <f>VLOOKUP($B1292,'Gas wholesale lookups'!$A$4:$L$15,'Inputs - Gas wholesale index'!I$2,FALSE)</f>
        <v>208526.18181818182</v>
      </c>
      <c r="J1292" s="12">
        <f>VLOOKUP($B1292,'Gas wholesale lookups'!$A$4:$L$15,'Inputs - Gas wholesale index'!J$2,FALSE)</f>
        <v>166168.27272727274</v>
      </c>
      <c r="K1292" s="12">
        <f>VLOOKUP($B1292,'Gas wholesale lookups'!$A$4:$L$15,'Inputs - Gas wholesale index'!K$2,FALSE)</f>
        <v>291847.5</v>
      </c>
      <c r="L1292" s="12">
        <f>VLOOKUP($B1292,'Gas wholesale lookups'!$A$4:$L$15,'Inputs - Gas wholesale index'!L$2,FALSE)</f>
        <v>332991.45454545453</v>
      </c>
      <c r="M1292" s="12">
        <f>VLOOKUP($B1292,'Gas wholesale lookups'!$A$4:$L$15,'Inputs - Gas wholesale index'!M$2,FALSE)</f>
        <v>208526.18181818182</v>
      </c>
      <c r="N1292" s="12">
        <f>VLOOKUP($B1292,'Gas wholesale lookups'!$A$4:$L$15,'Inputs - Gas wholesale index'!N$2,FALSE)</f>
        <v>166168.27272727274</v>
      </c>
      <c r="O1292" s="37">
        <f>VLOOKUP($B1292,'Gas wholesale lookups'!$A$4:$R$15,'Inputs - Gas wholesale index'!O$2,FALSE)</f>
        <v>1</v>
      </c>
      <c r="P1292" s="37">
        <f>VLOOKUP($B1292,'Gas wholesale lookups'!$A$4:$R$15,'Inputs - Gas wholesale index'!P$2,FALSE)</f>
        <v>1</v>
      </c>
      <c r="Q1292" s="37">
        <f>VLOOKUP($B1292,'Gas wholesale lookups'!$A$4:$R$15,'Inputs - Gas wholesale index'!Q$2,FALSE)</f>
        <v>1</v>
      </c>
      <c r="R1292" s="37">
        <f>VLOOKUP($B1292,'Gas wholesale lookups'!$A$4:$R$15,'Inputs - Gas wholesale index'!R$2,FALSE)</f>
        <v>1</v>
      </c>
      <c r="S1292" s="37">
        <f>VLOOKUP($B1292,'Gas wholesale lookups'!$A$4:$R$15,'Inputs - Gas wholesale index'!S$2,FALSE)</f>
        <v>0</v>
      </c>
      <c r="T1292" s="37">
        <f>VLOOKUP($B1292,'Gas wholesale lookups'!$A$4:$R$15,'Inputs - Gas wholesale index'!T$2,FALSE)</f>
        <v>0</v>
      </c>
      <c r="U1292" s="12">
        <f t="shared" si="374"/>
        <v>208526.18181818182</v>
      </c>
      <c r="V1292" s="12">
        <f t="shared" si="375"/>
        <v>166168.27272727274</v>
      </c>
      <c r="W1292" s="12">
        <f t="shared" si="376"/>
        <v>291847.5</v>
      </c>
      <c r="X1292" s="12">
        <f t="shared" si="377"/>
        <v>332991.45454545453</v>
      </c>
      <c r="Y1292" s="12">
        <f t="shared" si="378"/>
        <v>0</v>
      </c>
      <c r="Z1292" s="12">
        <f t="shared" si="379"/>
        <v>0</v>
      </c>
      <c r="AA1292" s="12">
        <f t="shared" si="380"/>
        <v>999533.40909090918</v>
      </c>
      <c r="AB1292" s="22">
        <f t="shared" si="381"/>
        <v>0</v>
      </c>
      <c r="AC1292" s="22">
        <f t="shared" si="382"/>
        <v>0</v>
      </c>
      <c r="AD1292" s="22">
        <f t="shared" si="383"/>
        <v>0</v>
      </c>
      <c r="AE1292" s="22">
        <f t="shared" si="384"/>
        <v>0</v>
      </c>
      <c r="AF1292" s="22">
        <f t="shared" si="385"/>
        <v>0</v>
      </c>
      <c r="AG1292" s="22">
        <f t="shared" si="386"/>
        <v>0</v>
      </c>
      <c r="AH1292" s="22">
        <f t="shared" si="387"/>
        <v>0</v>
      </c>
      <c r="AI1292" s="43" t="str">
        <f t="shared" si="388"/>
        <v>n/a</v>
      </c>
      <c r="AJ1292" s="2"/>
      <c r="AK1292" s="2"/>
      <c r="AL1292" s="127">
        <v>0</v>
      </c>
    </row>
    <row r="1293" spans="1:38">
      <c r="A1293" s="46"/>
      <c r="B1293" s="13" t="str">
        <f t="shared" si="373"/>
        <v>Jan</v>
      </c>
      <c r="C1293" s="182"/>
      <c r="D1293" s="182"/>
      <c r="E1293" s="182"/>
      <c r="F1293" s="182"/>
      <c r="G1293" s="182"/>
      <c r="H1293" s="182"/>
      <c r="I1293" s="12">
        <f>VLOOKUP($B1293,'Gas wholesale lookups'!$A$4:$L$15,'Inputs - Gas wholesale index'!I$2,FALSE)</f>
        <v>208526.18181818182</v>
      </c>
      <c r="J1293" s="12">
        <f>VLOOKUP($B1293,'Gas wholesale lookups'!$A$4:$L$15,'Inputs - Gas wholesale index'!J$2,FALSE)</f>
        <v>166168.27272727274</v>
      </c>
      <c r="K1293" s="12">
        <f>VLOOKUP($B1293,'Gas wholesale lookups'!$A$4:$L$15,'Inputs - Gas wholesale index'!K$2,FALSE)</f>
        <v>291847.5</v>
      </c>
      <c r="L1293" s="12">
        <f>VLOOKUP($B1293,'Gas wholesale lookups'!$A$4:$L$15,'Inputs - Gas wholesale index'!L$2,FALSE)</f>
        <v>332991.45454545453</v>
      </c>
      <c r="M1293" s="12">
        <f>VLOOKUP($B1293,'Gas wholesale lookups'!$A$4:$L$15,'Inputs - Gas wholesale index'!M$2,FALSE)</f>
        <v>208526.18181818182</v>
      </c>
      <c r="N1293" s="12">
        <f>VLOOKUP($B1293,'Gas wholesale lookups'!$A$4:$L$15,'Inputs - Gas wholesale index'!N$2,FALSE)</f>
        <v>166168.27272727274</v>
      </c>
      <c r="O1293" s="37">
        <f>VLOOKUP($B1293,'Gas wholesale lookups'!$A$4:$R$15,'Inputs - Gas wholesale index'!O$2,FALSE)</f>
        <v>1</v>
      </c>
      <c r="P1293" s="37">
        <f>VLOOKUP($B1293,'Gas wholesale lookups'!$A$4:$R$15,'Inputs - Gas wholesale index'!P$2,FALSE)</f>
        <v>1</v>
      </c>
      <c r="Q1293" s="37">
        <f>VLOOKUP($B1293,'Gas wholesale lookups'!$A$4:$R$15,'Inputs - Gas wholesale index'!Q$2,FALSE)</f>
        <v>1</v>
      </c>
      <c r="R1293" s="37">
        <f>VLOOKUP($B1293,'Gas wholesale lookups'!$A$4:$R$15,'Inputs - Gas wholesale index'!R$2,FALSE)</f>
        <v>1</v>
      </c>
      <c r="S1293" s="37">
        <f>VLOOKUP($B1293,'Gas wholesale lookups'!$A$4:$R$15,'Inputs - Gas wholesale index'!S$2,FALSE)</f>
        <v>0</v>
      </c>
      <c r="T1293" s="37">
        <f>VLOOKUP($B1293,'Gas wholesale lookups'!$A$4:$R$15,'Inputs - Gas wholesale index'!T$2,FALSE)</f>
        <v>0</v>
      </c>
      <c r="U1293" s="12">
        <f t="shared" si="374"/>
        <v>208526.18181818182</v>
      </c>
      <c r="V1293" s="12">
        <f t="shared" si="375"/>
        <v>166168.27272727274</v>
      </c>
      <c r="W1293" s="12">
        <f t="shared" si="376"/>
        <v>291847.5</v>
      </c>
      <c r="X1293" s="12">
        <f t="shared" si="377"/>
        <v>332991.45454545453</v>
      </c>
      <c r="Y1293" s="12">
        <f t="shared" si="378"/>
        <v>0</v>
      </c>
      <c r="Z1293" s="12">
        <f t="shared" si="379"/>
        <v>0</v>
      </c>
      <c r="AA1293" s="12">
        <f t="shared" si="380"/>
        <v>999533.40909090918</v>
      </c>
      <c r="AB1293" s="22">
        <f t="shared" si="381"/>
        <v>0</v>
      </c>
      <c r="AC1293" s="22">
        <f t="shared" si="382"/>
        <v>0</v>
      </c>
      <c r="AD1293" s="22">
        <f t="shared" si="383"/>
        <v>0</v>
      </c>
      <c r="AE1293" s="22">
        <f t="shared" si="384"/>
        <v>0</v>
      </c>
      <c r="AF1293" s="22">
        <f t="shared" si="385"/>
        <v>0</v>
      </c>
      <c r="AG1293" s="22">
        <f t="shared" si="386"/>
        <v>0</v>
      </c>
      <c r="AH1293" s="22">
        <f t="shared" si="387"/>
        <v>0</v>
      </c>
      <c r="AI1293" s="43" t="str">
        <f t="shared" si="388"/>
        <v>n/a</v>
      </c>
      <c r="AJ1293" s="2"/>
      <c r="AK1293" s="2"/>
      <c r="AL1293" s="127">
        <v>0</v>
      </c>
    </row>
    <row r="1294" spans="1:38">
      <c r="A1294" s="46"/>
      <c r="B1294" s="13" t="str">
        <f t="shared" si="373"/>
        <v>Jan</v>
      </c>
      <c r="C1294" s="182"/>
      <c r="D1294" s="182"/>
      <c r="E1294" s="182"/>
      <c r="F1294" s="182"/>
      <c r="G1294" s="182"/>
      <c r="H1294" s="182"/>
      <c r="I1294" s="12">
        <f>VLOOKUP($B1294,'Gas wholesale lookups'!$A$4:$L$15,'Inputs - Gas wholesale index'!I$2,FALSE)</f>
        <v>208526.18181818182</v>
      </c>
      <c r="J1294" s="12">
        <f>VLOOKUP($B1294,'Gas wholesale lookups'!$A$4:$L$15,'Inputs - Gas wholesale index'!J$2,FALSE)</f>
        <v>166168.27272727274</v>
      </c>
      <c r="K1294" s="12">
        <f>VLOOKUP($B1294,'Gas wholesale lookups'!$A$4:$L$15,'Inputs - Gas wholesale index'!K$2,FALSE)</f>
        <v>291847.5</v>
      </c>
      <c r="L1294" s="12">
        <f>VLOOKUP($B1294,'Gas wholesale lookups'!$A$4:$L$15,'Inputs - Gas wholesale index'!L$2,FALSE)</f>
        <v>332991.45454545453</v>
      </c>
      <c r="M1294" s="12">
        <f>VLOOKUP($B1294,'Gas wholesale lookups'!$A$4:$L$15,'Inputs - Gas wholesale index'!M$2,FALSE)</f>
        <v>208526.18181818182</v>
      </c>
      <c r="N1294" s="12">
        <f>VLOOKUP($B1294,'Gas wholesale lookups'!$A$4:$L$15,'Inputs - Gas wholesale index'!N$2,FALSE)</f>
        <v>166168.27272727274</v>
      </c>
      <c r="O1294" s="37">
        <f>VLOOKUP($B1294,'Gas wholesale lookups'!$A$4:$R$15,'Inputs - Gas wholesale index'!O$2,FALSE)</f>
        <v>1</v>
      </c>
      <c r="P1294" s="37">
        <f>VLOOKUP($B1294,'Gas wholesale lookups'!$A$4:$R$15,'Inputs - Gas wholesale index'!P$2,FALSE)</f>
        <v>1</v>
      </c>
      <c r="Q1294" s="37">
        <f>VLOOKUP($B1294,'Gas wholesale lookups'!$A$4:$R$15,'Inputs - Gas wholesale index'!Q$2,FALSE)</f>
        <v>1</v>
      </c>
      <c r="R1294" s="37">
        <f>VLOOKUP($B1294,'Gas wholesale lookups'!$A$4:$R$15,'Inputs - Gas wholesale index'!R$2,FALSE)</f>
        <v>1</v>
      </c>
      <c r="S1294" s="37">
        <f>VLOOKUP($B1294,'Gas wholesale lookups'!$A$4:$R$15,'Inputs - Gas wholesale index'!S$2,FALSE)</f>
        <v>0</v>
      </c>
      <c r="T1294" s="37">
        <f>VLOOKUP($B1294,'Gas wholesale lookups'!$A$4:$R$15,'Inputs - Gas wholesale index'!T$2,FALSE)</f>
        <v>0</v>
      </c>
      <c r="U1294" s="12">
        <f t="shared" si="374"/>
        <v>208526.18181818182</v>
      </c>
      <c r="V1294" s="12">
        <f t="shared" si="375"/>
        <v>166168.27272727274</v>
      </c>
      <c r="W1294" s="12">
        <f t="shared" si="376"/>
        <v>291847.5</v>
      </c>
      <c r="X1294" s="12">
        <f t="shared" si="377"/>
        <v>332991.45454545453</v>
      </c>
      <c r="Y1294" s="12">
        <f t="shared" si="378"/>
        <v>0</v>
      </c>
      <c r="Z1294" s="12">
        <f t="shared" si="379"/>
        <v>0</v>
      </c>
      <c r="AA1294" s="12">
        <f t="shared" si="380"/>
        <v>999533.40909090918</v>
      </c>
      <c r="AB1294" s="22">
        <f t="shared" si="381"/>
        <v>0</v>
      </c>
      <c r="AC1294" s="22">
        <f t="shared" si="382"/>
        <v>0</v>
      </c>
      <c r="AD1294" s="22">
        <f t="shared" si="383"/>
        <v>0</v>
      </c>
      <c r="AE1294" s="22">
        <f t="shared" si="384"/>
        <v>0</v>
      </c>
      <c r="AF1294" s="22">
        <f t="shared" si="385"/>
        <v>0</v>
      </c>
      <c r="AG1294" s="22">
        <f t="shared" si="386"/>
        <v>0</v>
      </c>
      <c r="AH1294" s="22">
        <f t="shared" si="387"/>
        <v>0</v>
      </c>
      <c r="AI1294" s="43" t="str">
        <f t="shared" si="388"/>
        <v>n/a</v>
      </c>
      <c r="AJ1294" s="2"/>
      <c r="AK1294" s="2"/>
      <c r="AL1294" s="127">
        <v>0</v>
      </c>
    </row>
    <row r="1295" spans="1:38">
      <c r="A1295" s="46"/>
      <c r="B1295" s="13" t="str">
        <f t="shared" si="373"/>
        <v>Jan</v>
      </c>
      <c r="C1295" s="182"/>
      <c r="D1295" s="182"/>
      <c r="E1295" s="182"/>
      <c r="F1295" s="182"/>
      <c r="G1295" s="182"/>
      <c r="H1295" s="182"/>
      <c r="I1295" s="12">
        <f>VLOOKUP($B1295,'Gas wholesale lookups'!$A$4:$L$15,'Inputs - Gas wholesale index'!I$2,FALSE)</f>
        <v>208526.18181818182</v>
      </c>
      <c r="J1295" s="12">
        <f>VLOOKUP($B1295,'Gas wholesale lookups'!$A$4:$L$15,'Inputs - Gas wholesale index'!J$2,FALSE)</f>
        <v>166168.27272727274</v>
      </c>
      <c r="K1295" s="12">
        <f>VLOOKUP($B1295,'Gas wholesale lookups'!$A$4:$L$15,'Inputs - Gas wholesale index'!K$2,FALSE)</f>
        <v>291847.5</v>
      </c>
      <c r="L1295" s="12">
        <f>VLOOKUP($B1295,'Gas wholesale lookups'!$A$4:$L$15,'Inputs - Gas wholesale index'!L$2,FALSE)</f>
        <v>332991.45454545453</v>
      </c>
      <c r="M1295" s="12">
        <f>VLOOKUP($B1295,'Gas wholesale lookups'!$A$4:$L$15,'Inputs - Gas wholesale index'!M$2,FALSE)</f>
        <v>208526.18181818182</v>
      </c>
      <c r="N1295" s="12">
        <f>VLOOKUP($B1295,'Gas wholesale lookups'!$A$4:$L$15,'Inputs - Gas wholesale index'!N$2,FALSE)</f>
        <v>166168.27272727274</v>
      </c>
      <c r="O1295" s="37">
        <f>VLOOKUP($B1295,'Gas wholesale lookups'!$A$4:$R$15,'Inputs - Gas wholesale index'!O$2,FALSE)</f>
        <v>1</v>
      </c>
      <c r="P1295" s="37">
        <f>VLOOKUP($B1295,'Gas wholesale lookups'!$A$4:$R$15,'Inputs - Gas wholesale index'!P$2,FALSE)</f>
        <v>1</v>
      </c>
      <c r="Q1295" s="37">
        <f>VLOOKUP($B1295,'Gas wholesale lookups'!$A$4:$R$15,'Inputs - Gas wholesale index'!Q$2,FALSE)</f>
        <v>1</v>
      </c>
      <c r="R1295" s="37">
        <f>VLOOKUP($B1295,'Gas wholesale lookups'!$A$4:$R$15,'Inputs - Gas wholesale index'!R$2,FALSE)</f>
        <v>1</v>
      </c>
      <c r="S1295" s="37">
        <f>VLOOKUP($B1295,'Gas wholesale lookups'!$A$4:$R$15,'Inputs - Gas wholesale index'!S$2,FALSE)</f>
        <v>0</v>
      </c>
      <c r="T1295" s="37">
        <f>VLOOKUP($B1295,'Gas wholesale lookups'!$A$4:$R$15,'Inputs - Gas wholesale index'!T$2,FALSE)</f>
        <v>0</v>
      </c>
      <c r="U1295" s="12">
        <f t="shared" si="374"/>
        <v>208526.18181818182</v>
      </c>
      <c r="V1295" s="12">
        <f t="shared" si="375"/>
        <v>166168.27272727274</v>
      </c>
      <c r="W1295" s="12">
        <f t="shared" si="376"/>
        <v>291847.5</v>
      </c>
      <c r="X1295" s="12">
        <f t="shared" si="377"/>
        <v>332991.45454545453</v>
      </c>
      <c r="Y1295" s="12">
        <f t="shared" si="378"/>
        <v>0</v>
      </c>
      <c r="Z1295" s="12">
        <f t="shared" si="379"/>
        <v>0</v>
      </c>
      <c r="AA1295" s="12">
        <f t="shared" si="380"/>
        <v>999533.40909090918</v>
      </c>
      <c r="AB1295" s="22">
        <f t="shared" si="381"/>
        <v>0</v>
      </c>
      <c r="AC1295" s="22">
        <f t="shared" si="382"/>
        <v>0</v>
      </c>
      <c r="AD1295" s="22">
        <f t="shared" si="383"/>
        <v>0</v>
      </c>
      <c r="AE1295" s="22">
        <f t="shared" si="384"/>
        <v>0</v>
      </c>
      <c r="AF1295" s="22">
        <f t="shared" si="385"/>
        <v>0</v>
      </c>
      <c r="AG1295" s="22">
        <f t="shared" si="386"/>
        <v>0</v>
      </c>
      <c r="AH1295" s="22">
        <f t="shared" si="387"/>
        <v>0</v>
      </c>
      <c r="AI1295" s="43" t="str">
        <f t="shared" si="388"/>
        <v>n/a</v>
      </c>
      <c r="AJ1295" s="2"/>
      <c r="AK1295" s="2"/>
      <c r="AL1295" s="127">
        <v>0</v>
      </c>
    </row>
    <row r="1296" spans="1:38">
      <c r="A1296" s="46"/>
      <c r="B1296" s="13" t="str">
        <f t="shared" si="373"/>
        <v>Jan</v>
      </c>
      <c r="C1296" s="182"/>
      <c r="D1296" s="182"/>
      <c r="E1296" s="182"/>
      <c r="F1296" s="182"/>
      <c r="G1296" s="182"/>
      <c r="H1296" s="182"/>
      <c r="I1296" s="12">
        <f>VLOOKUP($B1296,'Gas wholesale lookups'!$A$4:$L$15,'Inputs - Gas wholesale index'!I$2,FALSE)</f>
        <v>208526.18181818182</v>
      </c>
      <c r="J1296" s="12">
        <f>VLOOKUP($B1296,'Gas wholesale lookups'!$A$4:$L$15,'Inputs - Gas wholesale index'!J$2,FALSE)</f>
        <v>166168.27272727274</v>
      </c>
      <c r="K1296" s="12">
        <f>VLOOKUP($B1296,'Gas wholesale lookups'!$A$4:$L$15,'Inputs - Gas wholesale index'!K$2,FALSE)</f>
        <v>291847.5</v>
      </c>
      <c r="L1296" s="12">
        <f>VLOOKUP($B1296,'Gas wholesale lookups'!$A$4:$L$15,'Inputs - Gas wholesale index'!L$2,FALSE)</f>
        <v>332991.45454545453</v>
      </c>
      <c r="M1296" s="12">
        <f>VLOOKUP($B1296,'Gas wholesale lookups'!$A$4:$L$15,'Inputs - Gas wholesale index'!M$2,FALSE)</f>
        <v>208526.18181818182</v>
      </c>
      <c r="N1296" s="12">
        <f>VLOOKUP($B1296,'Gas wholesale lookups'!$A$4:$L$15,'Inputs - Gas wholesale index'!N$2,FALSE)</f>
        <v>166168.27272727274</v>
      </c>
      <c r="O1296" s="37">
        <f>VLOOKUP($B1296,'Gas wholesale lookups'!$A$4:$R$15,'Inputs - Gas wholesale index'!O$2,FALSE)</f>
        <v>1</v>
      </c>
      <c r="P1296" s="37">
        <f>VLOOKUP($B1296,'Gas wholesale lookups'!$A$4:$R$15,'Inputs - Gas wholesale index'!P$2,FALSE)</f>
        <v>1</v>
      </c>
      <c r="Q1296" s="37">
        <f>VLOOKUP($B1296,'Gas wholesale lookups'!$A$4:$R$15,'Inputs - Gas wholesale index'!Q$2,FALSE)</f>
        <v>1</v>
      </c>
      <c r="R1296" s="37">
        <f>VLOOKUP($B1296,'Gas wholesale lookups'!$A$4:$R$15,'Inputs - Gas wholesale index'!R$2,FALSE)</f>
        <v>1</v>
      </c>
      <c r="S1296" s="37">
        <f>VLOOKUP($B1296,'Gas wholesale lookups'!$A$4:$R$15,'Inputs - Gas wholesale index'!S$2,FALSE)</f>
        <v>0</v>
      </c>
      <c r="T1296" s="37">
        <f>VLOOKUP($B1296,'Gas wholesale lookups'!$A$4:$R$15,'Inputs - Gas wholesale index'!T$2,FALSE)</f>
        <v>0</v>
      </c>
      <c r="U1296" s="12">
        <f t="shared" si="374"/>
        <v>208526.18181818182</v>
      </c>
      <c r="V1296" s="12">
        <f t="shared" si="375"/>
        <v>166168.27272727274</v>
      </c>
      <c r="W1296" s="12">
        <f t="shared" si="376"/>
        <v>291847.5</v>
      </c>
      <c r="X1296" s="12">
        <f t="shared" si="377"/>
        <v>332991.45454545453</v>
      </c>
      <c r="Y1296" s="12">
        <f t="shared" si="378"/>
        <v>0</v>
      </c>
      <c r="Z1296" s="12">
        <f t="shared" si="379"/>
        <v>0</v>
      </c>
      <c r="AA1296" s="12">
        <f t="shared" si="380"/>
        <v>999533.40909090918</v>
      </c>
      <c r="AB1296" s="22">
        <f t="shared" si="381"/>
        <v>0</v>
      </c>
      <c r="AC1296" s="22">
        <f t="shared" si="382"/>
        <v>0</v>
      </c>
      <c r="AD1296" s="22">
        <f t="shared" si="383"/>
        <v>0</v>
      </c>
      <c r="AE1296" s="22">
        <f t="shared" si="384"/>
        <v>0</v>
      </c>
      <c r="AF1296" s="22">
        <f t="shared" si="385"/>
        <v>0</v>
      </c>
      <c r="AG1296" s="22">
        <f t="shared" si="386"/>
        <v>0</v>
      </c>
      <c r="AH1296" s="22">
        <f t="shared" si="387"/>
        <v>0</v>
      </c>
      <c r="AI1296" s="43" t="str">
        <f t="shared" si="388"/>
        <v>n/a</v>
      </c>
      <c r="AJ1296" s="2"/>
      <c r="AK1296" s="2"/>
      <c r="AL1296" s="127">
        <v>0</v>
      </c>
    </row>
    <row r="1297" spans="1:38">
      <c r="A1297" s="46"/>
      <c r="B1297" s="13" t="str">
        <f t="shared" si="373"/>
        <v>Jan</v>
      </c>
      <c r="C1297" s="182"/>
      <c r="D1297" s="182"/>
      <c r="E1297" s="182"/>
      <c r="F1297" s="182"/>
      <c r="G1297" s="182"/>
      <c r="H1297" s="182"/>
      <c r="I1297" s="12">
        <f>VLOOKUP($B1297,'Gas wholesale lookups'!$A$4:$L$15,'Inputs - Gas wholesale index'!I$2,FALSE)</f>
        <v>208526.18181818182</v>
      </c>
      <c r="J1297" s="12">
        <f>VLOOKUP($B1297,'Gas wholesale lookups'!$A$4:$L$15,'Inputs - Gas wholesale index'!J$2,FALSE)</f>
        <v>166168.27272727274</v>
      </c>
      <c r="K1297" s="12">
        <f>VLOOKUP($B1297,'Gas wholesale lookups'!$A$4:$L$15,'Inputs - Gas wholesale index'!K$2,FALSE)</f>
        <v>291847.5</v>
      </c>
      <c r="L1297" s="12">
        <f>VLOOKUP($B1297,'Gas wholesale lookups'!$A$4:$L$15,'Inputs - Gas wholesale index'!L$2,FALSE)</f>
        <v>332991.45454545453</v>
      </c>
      <c r="M1297" s="12">
        <f>VLOOKUP($B1297,'Gas wholesale lookups'!$A$4:$L$15,'Inputs - Gas wholesale index'!M$2,FALSE)</f>
        <v>208526.18181818182</v>
      </c>
      <c r="N1297" s="12">
        <f>VLOOKUP($B1297,'Gas wholesale lookups'!$A$4:$L$15,'Inputs - Gas wholesale index'!N$2,FALSE)</f>
        <v>166168.27272727274</v>
      </c>
      <c r="O1297" s="37">
        <f>VLOOKUP($B1297,'Gas wholesale lookups'!$A$4:$R$15,'Inputs - Gas wholesale index'!O$2,FALSE)</f>
        <v>1</v>
      </c>
      <c r="P1297" s="37">
        <f>VLOOKUP($B1297,'Gas wholesale lookups'!$A$4:$R$15,'Inputs - Gas wholesale index'!P$2,FALSE)</f>
        <v>1</v>
      </c>
      <c r="Q1297" s="37">
        <f>VLOOKUP($B1297,'Gas wholesale lookups'!$A$4:$R$15,'Inputs - Gas wholesale index'!Q$2,FALSE)</f>
        <v>1</v>
      </c>
      <c r="R1297" s="37">
        <f>VLOOKUP($B1297,'Gas wholesale lookups'!$A$4:$R$15,'Inputs - Gas wholesale index'!R$2,FALSE)</f>
        <v>1</v>
      </c>
      <c r="S1297" s="37">
        <f>VLOOKUP($B1297,'Gas wholesale lookups'!$A$4:$R$15,'Inputs - Gas wholesale index'!S$2,FALSE)</f>
        <v>0</v>
      </c>
      <c r="T1297" s="37">
        <f>VLOOKUP($B1297,'Gas wholesale lookups'!$A$4:$R$15,'Inputs - Gas wholesale index'!T$2,FALSE)</f>
        <v>0</v>
      </c>
      <c r="U1297" s="12">
        <f t="shared" si="374"/>
        <v>208526.18181818182</v>
      </c>
      <c r="V1297" s="12">
        <f t="shared" si="375"/>
        <v>166168.27272727274</v>
      </c>
      <c r="W1297" s="12">
        <f t="shared" si="376"/>
        <v>291847.5</v>
      </c>
      <c r="X1297" s="12">
        <f t="shared" si="377"/>
        <v>332991.45454545453</v>
      </c>
      <c r="Y1297" s="12">
        <f t="shared" si="378"/>
        <v>0</v>
      </c>
      <c r="Z1297" s="12">
        <f t="shared" si="379"/>
        <v>0</v>
      </c>
      <c r="AA1297" s="12">
        <f t="shared" si="380"/>
        <v>999533.40909090918</v>
      </c>
      <c r="AB1297" s="22">
        <f t="shared" si="381"/>
        <v>0</v>
      </c>
      <c r="AC1297" s="22">
        <f t="shared" si="382"/>
        <v>0</v>
      </c>
      <c r="AD1297" s="22">
        <f t="shared" si="383"/>
        <v>0</v>
      </c>
      <c r="AE1297" s="22">
        <f t="shared" si="384"/>
        <v>0</v>
      </c>
      <c r="AF1297" s="22">
        <f t="shared" si="385"/>
        <v>0</v>
      </c>
      <c r="AG1297" s="22">
        <f t="shared" si="386"/>
        <v>0</v>
      </c>
      <c r="AH1297" s="22">
        <f t="shared" si="387"/>
        <v>0</v>
      </c>
      <c r="AI1297" s="43" t="str">
        <f t="shared" si="388"/>
        <v>n/a</v>
      </c>
      <c r="AJ1297" s="2"/>
      <c r="AK1297" s="2"/>
      <c r="AL1297" s="127">
        <v>0</v>
      </c>
    </row>
    <row r="1298" spans="1:38">
      <c r="A1298" s="46"/>
      <c r="B1298" s="13" t="str">
        <f t="shared" si="373"/>
        <v>Jan</v>
      </c>
      <c r="C1298" s="182"/>
      <c r="D1298" s="182"/>
      <c r="E1298" s="182"/>
      <c r="F1298" s="182"/>
      <c r="G1298" s="182"/>
      <c r="H1298" s="182"/>
      <c r="I1298" s="12">
        <f>VLOOKUP($B1298,'Gas wholesale lookups'!$A$4:$L$15,'Inputs - Gas wholesale index'!I$2,FALSE)</f>
        <v>208526.18181818182</v>
      </c>
      <c r="J1298" s="12">
        <f>VLOOKUP($B1298,'Gas wholesale lookups'!$A$4:$L$15,'Inputs - Gas wholesale index'!J$2,FALSE)</f>
        <v>166168.27272727274</v>
      </c>
      <c r="K1298" s="12">
        <f>VLOOKUP($B1298,'Gas wholesale lookups'!$A$4:$L$15,'Inputs - Gas wholesale index'!K$2,FALSE)</f>
        <v>291847.5</v>
      </c>
      <c r="L1298" s="12">
        <f>VLOOKUP($B1298,'Gas wholesale lookups'!$A$4:$L$15,'Inputs - Gas wholesale index'!L$2,FALSE)</f>
        <v>332991.45454545453</v>
      </c>
      <c r="M1298" s="12">
        <f>VLOOKUP($B1298,'Gas wholesale lookups'!$A$4:$L$15,'Inputs - Gas wholesale index'!M$2,FALSE)</f>
        <v>208526.18181818182</v>
      </c>
      <c r="N1298" s="12">
        <f>VLOOKUP($B1298,'Gas wholesale lookups'!$A$4:$L$15,'Inputs - Gas wholesale index'!N$2,FALSE)</f>
        <v>166168.27272727274</v>
      </c>
      <c r="O1298" s="37">
        <f>VLOOKUP($B1298,'Gas wholesale lookups'!$A$4:$R$15,'Inputs - Gas wholesale index'!O$2,FALSE)</f>
        <v>1</v>
      </c>
      <c r="P1298" s="37">
        <f>VLOOKUP($B1298,'Gas wholesale lookups'!$A$4:$R$15,'Inputs - Gas wholesale index'!P$2,FALSE)</f>
        <v>1</v>
      </c>
      <c r="Q1298" s="37">
        <f>VLOOKUP($B1298,'Gas wholesale lookups'!$A$4:$R$15,'Inputs - Gas wholesale index'!Q$2,FALSE)</f>
        <v>1</v>
      </c>
      <c r="R1298" s="37">
        <f>VLOOKUP($B1298,'Gas wholesale lookups'!$A$4:$R$15,'Inputs - Gas wholesale index'!R$2,FALSE)</f>
        <v>1</v>
      </c>
      <c r="S1298" s="37">
        <f>VLOOKUP($B1298,'Gas wholesale lookups'!$A$4:$R$15,'Inputs - Gas wholesale index'!S$2,FALSE)</f>
        <v>0</v>
      </c>
      <c r="T1298" s="37">
        <f>VLOOKUP($B1298,'Gas wholesale lookups'!$A$4:$R$15,'Inputs - Gas wholesale index'!T$2,FALSE)</f>
        <v>0</v>
      </c>
      <c r="U1298" s="12">
        <f t="shared" si="374"/>
        <v>208526.18181818182</v>
      </c>
      <c r="V1298" s="12">
        <f t="shared" si="375"/>
        <v>166168.27272727274</v>
      </c>
      <c r="W1298" s="12">
        <f t="shared" si="376"/>
        <v>291847.5</v>
      </c>
      <c r="X1298" s="12">
        <f t="shared" si="377"/>
        <v>332991.45454545453</v>
      </c>
      <c r="Y1298" s="12">
        <f t="shared" si="378"/>
        <v>0</v>
      </c>
      <c r="Z1298" s="12">
        <f t="shared" si="379"/>
        <v>0</v>
      </c>
      <c r="AA1298" s="12">
        <f t="shared" si="380"/>
        <v>999533.40909090918</v>
      </c>
      <c r="AB1298" s="22">
        <f t="shared" si="381"/>
        <v>0</v>
      </c>
      <c r="AC1298" s="22">
        <f t="shared" si="382"/>
        <v>0</v>
      </c>
      <c r="AD1298" s="22">
        <f t="shared" si="383"/>
        <v>0</v>
      </c>
      <c r="AE1298" s="22">
        <f t="shared" si="384"/>
        <v>0</v>
      </c>
      <c r="AF1298" s="22">
        <f t="shared" si="385"/>
        <v>0</v>
      </c>
      <c r="AG1298" s="22">
        <f t="shared" si="386"/>
        <v>0</v>
      </c>
      <c r="AH1298" s="22">
        <f t="shared" si="387"/>
        <v>0</v>
      </c>
      <c r="AI1298" s="43" t="str">
        <f t="shared" si="388"/>
        <v>n/a</v>
      </c>
      <c r="AJ1298" s="2"/>
      <c r="AK1298" s="2"/>
      <c r="AL1298" s="127">
        <v>0</v>
      </c>
    </row>
    <row r="1299" spans="1:38">
      <c r="A1299" s="46"/>
      <c r="B1299" s="13" t="str">
        <f t="shared" si="373"/>
        <v>Jan</v>
      </c>
      <c r="C1299" s="182"/>
      <c r="D1299" s="182"/>
      <c r="E1299" s="182"/>
      <c r="F1299" s="182"/>
      <c r="G1299" s="182"/>
      <c r="H1299" s="182"/>
      <c r="I1299" s="12">
        <f>VLOOKUP($B1299,'Gas wholesale lookups'!$A$4:$L$15,'Inputs - Gas wholesale index'!I$2,FALSE)</f>
        <v>208526.18181818182</v>
      </c>
      <c r="J1299" s="12">
        <f>VLOOKUP($B1299,'Gas wholesale lookups'!$A$4:$L$15,'Inputs - Gas wholesale index'!J$2,FALSE)</f>
        <v>166168.27272727274</v>
      </c>
      <c r="K1299" s="12">
        <f>VLOOKUP($B1299,'Gas wholesale lookups'!$A$4:$L$15,'Inputs - Gas wholesale index'!K$2,FALSE)</f>
        <v>291847.5</v>
      </c>
      <c r="L1299" s="12">
        <f>VLOOKUP($B1299,'Gas wholesale lookups'!$A$4:$L$15,'Inputs - Gas wholesale index'!L$2,FALSE)</f>
        <v>332991.45454545453</v>
      </c>
      <c r="M1299" s="12">
        <f>VLOOKUP($B1299,'Gas wholesale lookups'!$A$4:$L$15,'Inputs - Gas wholesale index'!M$2,FALSE)</f>
        <v>208526.18181818182</v>
      </c>
      <c r="N1299" s="12">
        <f>VLOOKUP($B1299,'Gas wholesale lookups'!$A$4:$L$15,'Inputs - Gas wholesale index'!N$2,FALSE)</f>
        <v>166168.27272727274</v>
      </c>
      <c r="O1299" s="37">
        <f>VLOOKUP($B1299,'Gas wholesale lookups'!$A$4:$R$15,'Inputs - Gas wholesale index'!O$2,FALSE)</f>
        <v>1</v>
      </c>
      <c r="P1299" s="37">
        <f>VLOOKUP($B1299,'Gas wholesale lookups'!$A$4:$R$15,'Inputs - Gas wholesale index'!P$2,FALSE)</f>
        <v>1</v>
      </c>
      <c r="Q1299" s="37">
        <f>VLOOKUP($B1299,'Gas wholesale lookups'!$A$4:$R$15,'Inputs - Gas wholesale index'!Q$2,FALSE)</f>
        <v>1</v>
      </c>
      <c r="R1299" s="37">
        <f>VLOOKUP($B1299,'Gas wholesale lookups'!$A$4:$R$15,'Inputs - Gas wholesale index'!R$2,FALSE)</f>
        <v>1</v>
      </c>
      <c r="S1299" s="37">
        <f>VLOOKUP($B1299,'Gas wholesale lookups'!$A$4:$R$15,'Inputs - Gas wholesale index'!S$2,FALSE)</f>
        <v>0</v>
      </c>
      <c r="T1299" s="37">
        <f>VLOOKUP($B1299,'Gas wholesale lookups'!$A$4:$R$15,'Inputs - Gas wholesale index'!T$2,FALSE)</f>
        <v>0</v>
      </c>
      <c r="U1299" s="12">
        <f t="shared" si="374"/>
        <v>208526.18181818182</v>
      </c>
      <c r="V1299" s="12">
        <f t="shared" si="375"/>
        <v>166168.27272727274</v>
      </c>
      <c r="W1299" s="12">
        <f t="shared" si="376"/>
        <v>291847.5</v>
      </c>
      <c r="X1299" s="12">
        <f t="shared" si="377"/>
        <v>332991.45454545453</v>
      </c>
      <c r="Y1299" s="12">
        <f t="shared" si="378"/>
        <v>0</v>
      </c>
      <c r="Z1299" s="12">
        <f t="shared" si="379"/>
        <v>0</v>
      </c>
      <c r="AA1299" s="12">
        <f t="shared" si="380"/>
        <v>999533.40909090918</v>
      </c>
      <c r="AB1299" s="22">
        <f t="shared" si="381"/>
        <v>0</v>
      </c>
      <c r="AC1299" s="22">
        <f t="shared" si="382"/>
        <v>0</v>
      </c>
      <c r="AD1299" s="22">
        <f t="shared" si="383"/>
        <v>0</v>
      </c>
      <c r="AE1299" s="22">
        <f t="shared" si="384"/>
        <v>0</v>
      </c>
      <c r="AF1299" s="22">
        <f t="shared" si="385"/>
        <v>0</v>
      </c>
      <c r="AG1299" s="22">
        <f t="shared" si="386"/>
        <v>0</v>
      </c>
      <c r="AH1299" s="22">
        <f t="shared" si="387"/>
        <v>0</v>
      </c>
      <c r="AI1299" s="43" t="str">
        <f t="shared" si="388"/>
        <v>n/a</v>
      </c>
      <c r="AJ1299" s="2"/>
      <c r="AK1299" s="2"/>
      <c r="AL1299" s="127">
        <v>0</v>
      </c>
    </row>
    <row r="1300" spans="1:38">
      <c r="A1300" s="46"/>
      <c r="B1300" s="13" t="str">
        <f t="shared" si="373"/>
        <v>Jan</v>
      </c>
      <c r="C1300" s="182"/>
      <c r="D1300" s="182"/>
      <c r="E1300" s="182"/>
      <c r="F1300" s="182"/>
      <c r="G1300" s="182"/>
      <c r="H1300" s="182"/>
      <c r="I1300" s="12">
        <f>VLOOKUP($B1300,'Gas wholesale lookups'!$A$4:$L$15,'Inputs - Gas wholesale index'!I$2,FALSE)</f>
        <v>208526.18181818182</v>
      </c>
      <c r="J1300" s="12">
        <f>VLOOKUP($B1300,'Gas wholesale lookups'!$A$4:$L$15,'Inputs - Gas wholesale index'!J$2,FALSE)</f>
        <v>166168.27272727274</v>
      </c>
      <c r="K1300" s="12">
        <f>VLOOKUP($B1300,'Gas wholesale lookups'!$A$4:$L$15,'Inputs - Gas wholesale index'!K$2,FALSE)</f>
        <v>291847.5</v>
      </c>
      <c r="L1300" s="12">
        <f>VLOOKUP($B1300,'Gas wholesale lookups'!$A$4:$L$15,'Inputs - Gas wholesale index'!L$2,FALSE)</f>
        <v>332991.45454545453</v>
      </c>
      <c r="M1300" s="12">
        <f>VLOOKUP($B1300,'Gas wholesale lookups'!$A$4:$L$15,'Inputs - Gas wholesale index'!M$2,FALSE)</f>
        <v>208526.18181818182</v>
      </c>
      <c r="N1300" s="12">
        <f>VLOOKUP($B1300,'Gas wholesale lookups'!$A$4:$L$15,'Inputs - Gas wholesale index'!N$2,FALSE)</f>
        <v>166168.27272727274</v>
      </c>
      <c r="O1300" s="37">
        <f>VLOOKUP($B1300,'Gas wholesale lookups'!$A$4:$R$15,'Inputs - Gas wholesale index'!O$2,FALSE)</f>
        <v>1</v>
      </c>
      <c r="P1300" s="37">
        <f>VLOOKUP($B1300,'Gas wholesale lookups'!$A$4:$R$15,'Inputs - Gas wholesale index'!P$2,FALSE)</f>
        <v>1</v>
      </c>
      <c r="Q1300" s="37">
        <f>VLOOKUP($B1300,'Gas wholesale lookups'!$A$4:$R$15,'Inputs - Gas wholesale index'!Q$2,FALSE)</f>
        <v>1</v>
      </c>
      <c r="R1300" s="37">
        <f>VLOOKUP($B1300,'Gas wholesale lookups'!$A$4:$R$15,'Inputs - Gas wholesale index'!R$2,FALSE)</f>
        <v>1</v>
      </c>
      <c r="S1300" s="37">
        <f>VLOOKUP($B1300,'Gas wholesale lookups'!$A$4:$R$15,'Inputs - Gas wholesale index'!S$2,FALSE)</f>
        <v>0</v>
      </c>
      <c r="T1300" s="37">
        <f>VLOOKUP($B1300,'Gas wholesale lookups'!$A$4:$R$15,'Inputs - Gas wholesale index'!T$2,FALSE)</f>
        <v>0</v>
      </c>
      <c r="U1300" s="12">
        <f t="shared" si="374"/>
        <v>208526.18181818182</v>
      </c>
      <c r="V1300" s="12">
        <f t="shared" si="375"/>
        <v>166168.27272727274</v>
      </c>
      <c r="W1300" s="12">
        <f t="shared" si="376"/>
        <v>291847.5</v>
      </c>
      <c r="X1300" s="12">
        <f t="shared" si="377"/>
        <v>332991.45454545453</v>
      </c>
      <c r="Y1300" s="12">
        <f t="shared" si="378"/>
        <v>0</v>
      </c>
      <c r="Z1300" s="12">
        <f t="shared" si="379"/>
        <v>0</v>
      </c>
      <c r="AA1300" s="12">
        <f t="shared" si="380"/>
        <v>999533.40909090918</v>
      </c>
      <c r="AB1300" s="22">
        <f t="shared" si="381"/>
        <v>0</v>
      </c>
      <c r="AC1300" s="22">
        <f t="shared" si="382"/>
        <v>0</v>
      </c>
      <c r="AD1300" s="22">
        <f t="shared" si="383"/>
        <v>0</v>
      </c>
      <c r="AE1300" s="22">
        <f t="shared" si="384"/>
        <v>0</v>
      </c>
      <c r="AF1300" s="22">
        <f t="shared" si="385"/>
        <v>0</v>
      </c>
      <c r="AG1300" s="22">
        <f t="shared" si="386"/>
        <v>0</v>
      </c>
      <c r="AH1300" s="22">
        <f t="shared" si="387"/>
        <v>0</v>
      </c>
      <c r="AI1300" s="43" t="str">
        <f t="shared" si="388"/>
        <v>n/a</v>
      </c>
      <c r="AJ1300" s="2"/>
      <c r="AK1300" s="2"/>
      <c r="AL1300" s="127">
        <v>0</v>
      </c>
    </row>
    <row r="1301" spans="1:38">
      <c r="A1301" s="46"/>
      <c r="B1301" s="13" t="str">
        <f t="shared" si="373"/>
        <v>Jan</v>
      </c>
      <c r="C1301" s="182"/>
      <c r="D1301" s="182"/>
      <c r="E1301" s="182"/>
      <c r="F1301" s="182"/>
      <c r="G1301" s="182"/>
      <c r="H1301" s="182"/>
      <c r="I1301" s="12">
        <f>VLOOKUP($B1301,'Gas wholesale lookups'!$A$4:$L$15,'Inputs - Gas wholesale index'!I$2,FALSE)</f>
        <v>208526.18181818182</v>
      </c>
      <c r="J1301" s="12">
        <f>VLOOKUP($B1301,'Gas wholesale lookups'!$A$4:$L$15,'Inputs - Gas wholesale index'!J$2,FALSE)</f>
        <v>166168.27272727274</v>
      </c>
      <c r="K1301" s="12">
        <f>VLOOKUP($B1301,'Gas wholesale lookups'!$A$4:$L$15,'Inputs - Gas wholesale index'!K$2,FALSE)</f>
        <v>291847.5</v>
      </c>
      <c r="L1301" s="12">
        <f>VLOOKUP($B1301,'Gas wholesale lookups'!$A$4:$L$15,'Inputs - Gas wholesale index'!L$2,FALSE)</f>
        <v>332991.45454545453</v>
      </c>
      <c r="M1301" s="12">
        <f>VLOOKUP($B1301,'Gas wholesale lookups'!$A$4:$L$15,'Inputs - Gas wholesale index'!M$2,FALSE)</f>
        <v>208526.18181818182</v>
      </c>
      <c r="N1301" s="12">
        <f>VLOOKUP($B1301,'Gas wholesale lookups'!$A$4:$L$15,'Inputs - Gas wholesale index'!N$2,FALSE)</f>
        <v>166168.27272727274</v>
      </c>
      <c r="O1301" s="37">
        <f>VLOOKUP($B1301,'Gas wholesale lookups'!$A$4:$R$15,'Inputs - Gas wholesale index'!O$2,FALSE)</f>
        <v>1</v>
      </c>
      <c r="P1301" s="37">
        <f>VLOOKUP($B1301,'Gas wholesale lookups'!$A$4:$R$15,'Inputs - Gas wholesale index'!P$2,FALSE)</f>
        <v>1</v>
      </c>
      <c r="Q1301" s="37">
        <f>VLOOKUP($B1301,'Gas wholesale lookups'!$A$4:$R$15,'Inputs - Gas wholesale index'!Q$2,FALSE)</f>
        <v>1</v>
      </c>
      <c r="R1301" s="37">
        <f>VLOOKUP($B1301,'Gas wholesale lookups'!$A$4:$R$15,'Inputs - Gas wholesale index'!R$2,FALSE)</f>
        <v>1</v>
      </c>
      <c r="S1301" s="37">
        <f>VLOOKUP($B1301,'Gas wholesale lookups'!$A$4:$R$15,'Inputs - Gas wholesale index'!S$2,FALSE)</f>
        <v>0</v>
      </c>
      <c r="T1301" s="37">
        <f>VLOOKUP($B1301,'Gas wholesale lookups'!$A$4:$R$15,'Inputs - Gas wholesale index'!T$2,FALSE)</f>
        <v>0</v>
      </c>
      <c r="U1301" s="12">
        <f t="shared" si="374"/>
        <v>208526.18181818182</v>
      </c>
      <c r="V1301" s="12">
        <f t="shared" si="375"/>
        <v>166168.27272727274</v>
      </c>
      <c r="W1301" s="12">
        <f t="shared" si="376"/>
        <v>291847.5</v>
      </c>
      <c r="X1301" s="12">
        <f t="shared" si="377"/>
        <v>332991.45454545453</v>
      </c>
      <c r="Y1301" s="12">
        <f t="shared" si="378"/>
        <v>0</v>
      </c>
      <c r="Z1301" s="12">
        <f t="shared" si="379"/>
        <v>0</v>
      </c>
      <c r="AA1301" s="12">
        <f t="shared" si="380"/>
        <v>999533.40909090918</v>
      </c>
      <c r="AB1301" s="22">
        <f t="shared" si="381"/>
        <v>0</v>
      </c>
      <c r="AC1301" s="22">
        <f t="shared" si="382"/>
        <v>0</v>
      </c>
      <c r="AD1301" s="22">
        <f t="shared" si="383"/>
        <v>0</v>
      </c>
      <c r="AE1301" s="22">
        <f t="shared" si="384"/>
        <v>0</v>
      </c>
      <c r="AF1301" s="22">
        <f t="shared" si="385"/>
        <v>0</v>
      </c>
      <c r="AG1301" s="22">
        <f t="shared" si="386"/>
        <v>0</v>
      </c>
      <c r="AH1301" s="22">
        <f t="shared" si="387"/>
        <v>0</v>
      </c>
      <c r="AI1301" s="43" t="str">
        <f t="shared" si="388"/>
        <v>n/a</v>
      </c>
      <c r="AJ1301" s="2"/>
      <c r="AK1301" s="2"/>
      <c r="AL1301" s="127">
        <v>0</v>
      </c>
    </row>
    <row r="1302" spans="1:38">
      <c r="A1302" s="46"/>
      <c r="B1302" s="13" t="str">
        <f t="shared" si="373"/>
        <v>Jan</v>
      </c>
      <c r="C1302" s="182"/>
      <c r="D1302" s="182"/>
      <c r="E1302" s="182"/>
      <c r="F1302" s="182"/>
      <c r="G1302" s="182"/>
      <c r="H1302" s="182"/>
      <c r="I1302" s="12">
        <f>VLOOKUP($B1302,'Gas wholesale lookups'!$A$4:$L$15,'Inputs - Gas wholesale index'!I$2,FALSE)</f>
        <v>208526.18181818182</v>
      </c>
      <c r="J1302" s="12">
        <f>VLOOKUP($B1302,'Gas wholesale lookups'!$A$4:$L$15,'Inputs - Gas wholesale index'!J$2,FALSE)</f>
        <v>166168.27272727274</v>
      </c>
      <c r="K1302" s="12">
        <f>VLOOKUP($B1302,'Gas wholesale lookups'!$A$4:$L$15,'Inputs - Gas wholesale index'!K$2,FALSE)</f>
        <v>291847.5</v>
      </c>
      <c r="L1302" s="12">
        <f>VLOOKUP($B1302,'Gas wholesale lookups'!$A$4:$L$15,'Inputs - Gas wholesale index'!L$2,FALSE)</f>
        <v>332991.45454545453</v>
      </c>
      <c r="M1302" s="12">
        <f>VLOOKUP($B1302,'Gas wholesale lookups'!$A$4:$L$15,'Inputs - Gas wholesale index'!M$2,FALSE)</f>
        <v>208526.18181818182</v>
      </c>
      <c r="N1302" s="12">
        <f>VLOOKUP($B1302,'Gas wholesale lookups'!$A$4:$L$15,'Inputs - Gas wholesale index'!N$2,FALSE)</f>
        <v>166168.27272727274</v>
      </c>
      <c r="O1302" s="37">
        <f>VLOOKUP($B1302,'Gas wholesale lookups'!$A$4:$R$15,'Inputs - Gas wholesale index'!O$2,FALSE)</f>
        <v>1</v>
      </c>
      <c r="P1302" s="37">
        <f>VLOOKUP($B1302,'Gas wholesale lookups'!$A$4:$R$15,'Inputs - Gas wholesale index'!P$2,FALSE)</f>
        <v>1</v>
      </c>
      <c r="Q1302" s="37">
        <f>VLOOKUP($B1302,'Gas wholesale lookups'!$A$4:$R$15,'Inputs - Gas wholesale index'!Q$2,FALSE)</f>
        <v>1</v>
      </c>
      <c r="R1302" s="37">
        <f>VLOOKUP($B1302,'Gas wholesale lookups'!$A$4:$R$15,'Inputs - Gas wholesale index'!R$2,FALSE)</f>
        <v>1</v>
      </c>
      <c r="S1302" s="37">
        <f>VLOOKUP($B1302,'Gas wholesale lookups'!$A$4:$R$15,'Inputs - Gas wholesale index'!S$2,FALSE)</f>
        <v>0</v>
      </c>
      <c r="T1302" s="37">
        <f>VLOOKUP($B1302,'Gas wholesale lookups'!$A$4:$R$15,'Inputs - Gas wholesale index'!T$2,FALSE)</f>
        <v>0</v>
      </c>
      <c r="U1302" s="12">
        <f t="shared" si="374"/>
        <v>208526.18181818182</v>
      </c>
      <c r="V1302" s="12">
        <f t="shared" si="375"/>
        <v>166168.27272727274</v>
      </c>
      <c r="W1302" s="12">
        <f t="shared" si="376"/>
        <v>291847.5</v>
      </c>
      <c r="X1302" s="12">
        <f t="shared" si="377"/>
        <v>332991.45454545453</v>
      </c>
      <c r="Y1302" s="12">
        <f t="shared" si="378"/>
        <v>0</v>
      </c>
      <c r="Z1302" s="12">
        <f t="shared" si="379"/>
        <v>0</v>
      </c>
      <c r="AA1302" s="12">
        <f t="shared" si="380"/>
        <v>999533.40909090918</v>
      </c>
      <c r="AB1302" s="22">
        <f t="shared" si="381"/>
        <v>0</v>
      </c>
      <c r="AC1302" s="22">
        <f t="shared" si="382"/>
        <v>0</v>
      </c>
      <c r="AD1302" s="22">
        <f t="shared" si="383"/>
        <v>0</v>
      </c>
      <c r="AE1302" s="22">
        <f t="shared" si="384"/>
        <v>0</v>
      </c>
      <c r="AF1302" s="22">
        <f t="shared" si="385"/>
        <v>0</v>
      </c>
      <c r="AG1302" s="22">
        <f t="shared" si="386"/>
        <v>0</v>
      </c>
      <c r="AH1302" s="22">
        <f t="shared" si="387"/>
        <v>0</v>
      </c>
      <c r="AI1302" s="43" t="str">
        <f t="shared" si="388"/>
        <v>n/a</v>
      </c>
      <c r="AJ1302" s="2"/>
      <c r="AK1302" s="2"/>
      <c r="AL1302" s="127">
        <v>0</v>
      </c>
    </row>
    <row r="1303" spans="1:38">
      <c r="A1303" s="46"/>
      <c r="B1303" s="13" t="str">
        <f t="shared" si="373"/>
        <v>Jan</v>
      </c>
      <c r="C1303" s="182"/>
      <c r="D1303" s="182"/>
      <c r="E1303" s="182"/>
      <c r="F1303" s="182"/>
      <c r="G1303" s="182"/>
      <c r="H1303" s="182"/>
      <c r="I1303" s="12">
        <f>VLOOKUP($B1303,'Gas wholesale lookups'!$A$4:$L$15,'Inputs - Gas wholesale index'!I$2,FALSE)</f>
        <v>208526.18181818182</v>
      </c>
      <c r="J1303" s="12">
        <f>VLOOKUP($B1303,'Gas wholesale lookups'!$A$4:$L$15,'Inputs - Gas wholesale index'!J$2,FALSE)</f>
        <v>166168.27272727274</v>
      </c>
      <c r="K1303" s="12">
        <f>VLOOKUP($B1303,'Gas wholesale lookups'!$A$4:$L$15,'Inputs - Gas wholesale index'!K$2,FALSE)</f>
        <v>291847.5</v>
      </c>
      <c r="L1303" s="12">
        <f>VLOOKUP($B1303,'Gas wholesale lookups'!$A$4:$L$15,'Inputs - Gas wholesale index'!L$2,FALSE)</f>
        <v>332991.45454545453</v>
      </c>
      <c r="M1303" s="12">
        <f>VLOOKUP($B1303,'Gas wholesale lookups'!$A$4:$L$15,'Inputs - Gas wholesale index'!M$2,FALSE)</f>
        <v>208526.18181818182</v>
      </c>
      <c r="N1303" s="12">
        <f>VLOOKUP($B1303,'Gas wholesale lookups'!$A$4:$L$15,'Inputs - Gas wholesale index'!N$2,FALSE)</f>
        <v>166168.27272727274</v>
      </c>
      <c r="O1303" s="37">
        <f>VLOOKUP($B1303,'Gas wholesale lookups'!$A$4:$R$15,'Inputs - Gas wholesale index'!O$2,FALSE)</f>
        <v>1</v>
      </c>
      <c r="P1303" s="37">
        <f>VLOOKUP($B1303,'Gas wholesale lookups'!$A$4:$R$15,'Inputs - Gas wholesale index'!P$2,FALSE)</f>
        <v>1</v>
      </c>
      <c r="Q1303" s="37">
        <f>VLOOKUP($B1303,'Gas wholesale lookups'!$A$4:$R$15,'Inputs - Gas wholesale index'!Q$2,FALSE)</f>
        <v>1</v>
      </c>
      <c r="R1303" s="37">
        <f>VLOOKUP($B1303,'Gas wholesale lookups'!$A$4:$R$15,'Inputs - Gas wholesale index'!R$2,FALSE)</f>
        <v>1</v>
      </c>
      <c r="S1303" s="37">
        <f>VLOOKUP($B1303,'Gas wholesale lookups'!$A$4:$R$15,'Inputs - Gas wholesale index'!S$2,FALSE)</f>
        <v>0</v>
      </c>
      <c r="T1303" s="37">
        <f>VLOOKUP($B1303,'Gas wholesale lookups'!$A$4:$R$15,'Inputs - Gas wholesale index'!T$2,FALSE)</f>
        <v>0</v>
      </c>
      <c r="U1303" s="12">
        <f t="shared" si="374"/>
        <v>208526.18181818182</v>
      </c>
      <c r="V1303" s="12">
        <f t="shared" si="375"/>
        <v>166168.27272727274</v>
      </c>
      <c r="W1303" s="12">
        <f t="shared" si="376"/>
        <v>291847.5</v>
      </c>
      <c r="X1303" s="12">
        <f t="shared" si="377"/>
        <v>332991.45454545453</v>
      </c>
      <c r="Y1303" s="12">
        <f t="shared" si="378"/>
        <v>0</v>
      </c>
      <c r="Z1303" s="12">
        <f t="shared" si="379"/>
        <v>0</v>
      </c>
      <c r="AA1303" s="12">
        <f t="shared" si="380"/>
        <v>999533.40909090918</v>
      </c>
      <c r="AB1303" s="22">
        <f t="shared" si="381"/>
        <v>0</v>
      </c>
      <c r="AC1303" s="22">
        <f t="shared" si="382"/>
        <v>0</v>
      </c>
      <c r="AD1303" s="22">
        <f t="shared" si="383"/>
        <v>0</v>
      </c>
      <c r="AE1303" s="22">
        <f t="shared" si="384"/>
        <v>0</v>
      </c>
      <c r="AF1303" s="22">
        <f t="shared" si="385"/>
        <v>0</v>
      </c>
      <c r="AG1303" s="22">
        <f t="shared" si="386"/>
        <v>0</v>
      </c>
      <c r="AH1303" s="22">
        <f t="shared" si="387"/>
        <v>0</v>
      </c>
      <c r="AI1303" s="43" t="str">
        <f t="shared" si="388"/>
        <v>n/a</v>
      </c>
      <c r="AJ1303" s="2"/>
      <c r="AK1303" s="2"/>
      <c r="AL1303" s="127">
        <v>0</v>
      </c>
    </row>
    <row r="1304" spans="1:38">
      <c r="A1304" s="46"/>
      <c r="B1304" s="13" t="str">
        <f t="shared" si="373"/>
        <v>Jan</v>
      </c>
      <c r="C1304" s="182"/>
      <c r="D1304" s="182"/>
      <c r="E1304" s="182"/>
      <c r="F1304" s="182"/>
      <c r="G1304" s="182"/>
      <c r="H1304" s="182"/>
      <c r="I1304" s="12">
        <f>VLOOKUP($B1304,'Gas wholesale lookups'!$A$4:$L$15,'Inputs - Gas wholesale index'!I$2,FALSE)</f>
        <v>208526.18181818182</v>
      </c>
      <c r="J1304" s="12">
        <f>VLOOKUP($B1304,'Gas wholesale lookups'!$A$4:$L$15,'Inputs - Gas wholesale index'!J$2,FALSE)</f>
        <v>166168.27272727274</v>
      </c>
      <c r="K1304" s="12">
        <f>VLOOKUP($B1304,'Gas wholesale lookups'!$A$4:$L$15,'Inputs - Gas wholesale index'!K$2,FALSE)</f>
        <v>291847.5</v>
      </c>
      <c r="L1304" s="12">
        <f>VLOOKUP($B1304,'Gas wholesale lookups'!$A$4:$L$15,'Inputs - Gas wholesale index'!L$2,FALSE)</f>
        <v>332991.45454545453</v>
      </c>
      <c r="M1304" s="12">
        <f>VLOOKUP($B1304,'Gas wholesale lookups'!$A$4:$L$15,'Inputs - Gas wholesale index'!M$2,FALSE)</f>
        <v>208526.18181818182</v>
      </c>
      <c r="N1304" s="12">
        <f>VLOOKUP($B1304,'Gas wholesale lookups'!$A$4:$L$15,'Inputs - Gas wholesale index'!N$2,FALSE)</f>
        <v>166168.27272727274</v>
      </c>
      <c r="O1304" s="37">
        <f>VLOOKUP($B1304,'Gas wholesale lookups'!$A$4:$R$15,'Inputs - Gas wholesale index'!O$2,FALSE)</f>
        <v>1</v>
      </c>
      <c r="P1304" s="37">
        <f>VLOOKUP($B1304,'Gas wholesale lookups'!$A$4:$R$15,'Inputs - Gas wholesale index'!P$2,FALSE)</f>
        <v>1</v>
      </c>
      <c r="Q1304" s="37">
        <f>VLOOKUP($B1304,'Gas wholesale lookups'!$A$4:$R$15,'Inputs - Gas wholesale index'!Q$2,FALSE)</f>
        <v>1</v>
      </c>
      <c r="R1304" s="37">
        <f>VLOOKUP($B1304,'Gas wholesale lookups'!$A$4:$R$15,'Inputs - Gas wholesale index'!R$2,FALSE)</f>
        <v>1</v>
      </c>
      <c r="S1304" s="37">
        <f>VLOOKUP($B1304,'Gas wholesale lookups'!$A$4:$R$15,'Inputs - Gas wholesale index'!S$2,FALSE)</f>
        <v>0</v>
      </c>
      <c r="T1304" s="37">
        <f>VLOOKUP($B1304,'Gas wholesale lookups'!$A$4:$R$15,'Inputs - Gas wholesale index'!T$2,FALSE)</f>
        <v>0</v>
      </c>
      <c r="U1304" s="12">
        <f t="shared" si="374"/>
        <v>208526.18181818182</v>
      </c>
      <c r="V1304" s="12">
        <f t="shared" si="375"/>
        <v>166168.27272727274</v>
      </c>
      <c r="W1304" s="12">
        <f t="shared" si="376"/>
        <v>291847.5</v>
      </c>
      <c r="X1304" s="12">
        <f t="shared" si="377"/>
        <v>332991.45454545453</v>
      </c>
      <c r="Y1304" s="12">
        <f t="shared" si="378"/>
        <v>0</v>
      </c>
      <c r="Z1304" s="12">
        <f t="shared" si="379"/>
        <v>0</v>
      </c>
      <c r="AA1304" s="12">
        <f t="shared" si="380"/>
        <v>999533.40909090918</v>
      </c>
      <c r="AB1304" s="22">
        <f t="shared" si="381"/>
        <v>0</v>
      </c>
      <c r="AC1304" s="22">
        <f t="shared" si="382"/>
        <v>0</v>
      </c>
      <c r="AD1304" s="22">
        <f t="shared" si="383"/>
        <v>0</v>
      </c>
      <c r="AE1304" s="22">
        <f t="shared" si="384"/>
        <v>0</v>
      </c>
      <c r="AF1304" s="22">
        <f t="shared" si="385"/>
        <v>0</v>
      </c>
      <c r="AG1304" s="22">
        <f t="shared" si="386"/>
        <v>0</v>
      </c>
      <c r="AH1304" s="22">
        <f t="shared" si="387"/>
        <v>0</v>
      </c>
      <c r="AI1304" s="43" t="str">
        <f t="shared" si="388"/>
        <v>n/a</v>
      </c>
      <c r="AJ1304" s="2"/>
      <c r="AK1304" s="2"/>
      <c r="AL1304" s="127">
        <v>0</v>
      </c>
    </row>
    <row r="1305" spans="1:38">
      <c r="A1305" s="46"/>
      <c r="B1305" s="13" t="str">
        <f t="shared" si="373"/>
        <v>Jan</v>
      </c>
      <c r="C1305" s="182"/>
      <c r="D1305" s="182"/>
      <c r="E1305" s="182"/>
      <c r="F1305" s="182"/>
      <c r="G1305" s="182"/>
      <c r="H1305" s="182"/>
      <c r="I1305" s="12">
        <f>VLOOKUP($B1305,'Gas wholesale lookups'!$A$4:$L$15,'Inputs - Gas wholesale index'!I$2,FALSE)</f>
        <v>208526.18181818182</v>
      </c>
      <c r="J1305" s="12">
        <f>VLOOKUP($B1305,'Gas wholesale lookups'!$A$4:$L$15,'Inputs - Gas wholesale index'!J$2,FALSE)</f>
        <v>166168.27272727274</v>
      </c>
      <c r="K1305" s="12">
        <f>VLOOKUP($B1305,'Gas wholesale lookups'!$A$4:$L$15,'Inputs - Gas wholesale index'!K$2,FALSE)</f>
        <v>291847.5</v>
      </c>
      <c r="L1305" s="12">
        <f>VLOOKUP($B1305,'Gas wholesale lookups'!$A$4:$L$15,'Inputs - Gas wholesale index'!L$2,FALSE)</f>
        <v>332991.45454545453</v>
      </c>
      <c r="M1305" s="12">
        <f>VLOOKUP($B1305,'Gas wholesale lookups'!$A$4:$L$15,'Inputs - Gas wholesale index'!M$2,FALSE)</f>
        <v>208526.18181818182</v>
      </c>
      <c r="N1305" s="12">
        <f>VLOOKUP($B1305,'Gas wholesale lookups'!$A$4:$L$15,'Inputs - Gas wholesale index'!N$2,FALSE)</f>
        <v>166168.27272727274</v>
      </c>
      <c r="O1305" s="37">
        <f>VLOOKUP($B1305,'Gas wholesale lookups'!$A$4:$R$15,'Inputs - Gas wholesale index'!O$2,FALSE)</f>
        <v>1</v>
      </c>
      <c r="P1305" s="37">
        <f>VLOOKUP($B1305,'Gas wholesale lookups'!$A$4:$R$15,'Inputs - Gas wholesale index'!P$2,FALSE)</f>
        <v>1</v>
      </c>
      <c r="Q1305" s="37">
        <f>VLOOKUP($B1305,'Gas wholesale lookups'!$A$4:$R$15,'Inputs - Gas wholesale index'!Q$2,FALSE)</f>
        <v>1</v>
      </c>
      <c r="R1305" s="37">
        <f>VLOOKUP($B1305,'Gas wholesale lookups'!$A$4:$R$15,'Inputs - Gas wholesale index'!R$2,FALSE)</f>
        <v>1</v>
      </c>
      <c r="S1305" s="37">
        <f>VLOOKUP($B1305,'Gas wholesale lookups'!$A$4:$R$15,'Inputs - Gas wholesale index'!S$2,FALSE)</f>
        <v>0</v>
      </c>
      <c r="T1305" s="37">
        <f>VLOOKUP($B1305,'Gas wholesale lookups'!$A$4:$R$15,'Inputs - Gas wholesale index'!T$2,FALSE)</f>
        <v>0</v>
      </c>
      <c r="U1305" s="12">
        <f t="shared" si="374"/>
        <v>208526.18181818182</v>
      </c>
      <c r="V1305" s="12">
        <f t="shared" si="375"/>
        <v>166168.27272727274</v>
      </c>
      <c r="W1305" s="12">
        <f t="shared" si="376"/>
        <v>291847.5</v>
      </c>
      <c r="X1305" s="12">
        <f t="shared" si="377"/>
        <v>332991.45454545453</v>
      </c>
      <c r="Y1305" s="12">
        <f t="shared" si="378"/>
        <v>0</v>
      </c>
      <c r="Z1305" s="12">
        <f t="shared" si="379"/>
        <v>0</v>
      </c>
      <c r="AA1305" s="12">
        <f t="shared" si="380"/>
        <v>999533.40909090918</v>
      </c>
      <c r="AB1305" s="22">
        <f t="shared" si="381"/>
        <v>0</v>
      </c>
      <c r="AC1305" s="22">
        <f t="shared" si="382"/>
        <v>0</v>
      </c>
      <c r="AD1305" s="22">
        <f t="shared" si="383"/>
        <v>0</v>
      </c>
      <c r="AE1305" s="22">
        <f t="shared" si="384"/>
        <v>0</v>
      </c>
      <c r="AF1305" s="22">
        <f t="shared" si="385"/>
        <v>0</v>
      </c>
      <c r="AG1305" s="22">
        <f t="shared" si="386"/>
        <v>0</v>
      </c>
      <c r="AH1305" s="22">
        <f t="shared" si="387"/>
        <v>0</v>
      </c>
      <c r="AI1305" s="43" t="str">
        <f t="shared" si="388"/>
        <v>n/a</v>
      </c>
      <c r="AJ1305" s="2"/>
      <c r="AK1305" s="2"/>
      <c r="AL1305" s="127">
        <v>0</v>
      </c>
    </row>
    <row r="1306" spans="1:38">
      <c r="A1306" s="46"/>
      <c r="B1306" s="13" t="str">
        <f t="shared" si="373"/>
        <v>Jan</v>
      </c>
      <c r="C1306" s="182"/>
      <c r="D1306" s="182"/>
      <c r="E1306" s="182"/>
      <c r="F1306" s="182"/>
      <c r="G1306" s="182"/>
      <c r="H1306" s="182"/>
      <c r="I1306" s="12">
        <f>VLOOKUP($B1306,'Gas wholesale lookups'!$A$4:$L$15,'Inputs - Gas wholesale index'!I$2,FALSE)</f>
        <v>208526.18181818182</v>
      </c>
      <c r="J1306" s="12">
        <f>VLOOKUP($B1306,'Gas wholesale lookups'!$A$4:$L$15,'Inputs - Gas wholesale index'!J$2,FALSE)</f>
        <v>166168.27272727274</v>
      </c>
      <c r="K1306" s="12">
        <f>VLOOKUP($B1306,'Gas wholesale lookups'!$A$4:$L$15,'Inputs - Gas wholesale index'!K$2,FALSE)</f>
        <v>291847.5</v>
      </c>
      <c r="L1306" s="12">
        <f>VLOOKUP($B1306,'Gas wholesale lookups'!$A$4:$L$15,'Inputs - Gas wholesale index'!L$2,FALSE)</f>
        <v>332991.45454545453</v>
      </c>
      <c r="M1306" s="12">
        <f>VLOOKUP($B1306,'Gas wholesale lookups'!$A$4:$L$15,'Inputs - Gas wholesale index'!M$2,FALSE)</f>
        <v>208526.18181818182</v>
      </c>
      <c r="N1306" s="12">
        <f>VLOOKUP($B1306,'Gas wholesale lookups'!$A$4:$L$15,'Inputs - Gas wholesale index'!N$2,FALSE)</f>
        <v>166168.27272727274</v>
      </c>
      <c r="O1306" s="37">
        <f>VLOOKUP($B1306,'Gas wholesale lookups'!$A$4:$R$15,'Inputs - Gas wholesale index'!O$2,FALSE)</f>
        <v>1</v>
      </c>
      <c r="P1306" s="37">
        <f>VLOOKUP($B1306,'Gas wholesale lookups'!$A$4:$R$15,'Inputs - Gas wholesale index'!P$2,FALSE)</f>
        <v>1</v>
      </c>
      <c r="Q1306" s="37">
        <f>VLOOKUP($B1306,'Gas wholesale lookups'!$A$4:$R$15,'Inputs - Gas wholesale index'!Q$2,FALSE)</f>
        <v>1</v>
      </c>
      <c r="R1306" s="37">
        <f>VLOOKUP($B1306,'Gas wholesale lookups'!$A$4:$R$15,'Inputs - Gas wholesale index'!R$2,FALSE)</f>
        <v>1</v>
      </c>
      <c r="S1306" s="37">
        <f>VLOOKUP($B1306,'Gas wholesale lookups'!$A$4:$R$15,'Inputs - Gas wholesale index'!S$2,FALSE)</f>
        <v>0</v>
      </c>
      <c r="T1306" s="37">
        <f>VLOOKUP($B1306,'Gas wholesale lookups'!$A$4:$R$15,'Inputs - Gas wholesale index'!T$2,FALSE)</f>
        <v>0</v>
      </c>
      <c r="U1306" s="12">
        <f t="shared" si="374"/>
        <v>208526.18181818182</v>
      </c>
      <c r="V1306" s="12">
        <f t="shared" si="375"/>
        <v>166168.27272727274</v>
      </c>
      <c r="W1306" s="12">
        <f t="shared" si="376"/>
        <v>291847.5</v>
      </c>
      <c r="X1306" s="12">
        <f t="shared" si="377"/>
        <v>332991.45454545453</v>
      </c>
      <c r="Y1306" s="12">
        <f t="shared" si="378"/>
        <v>0</v>
      </c>
      <c r="Z1306" s="12">
        <f t="shared" si="379"/>
        <v>0</v>
      </c>
      <c r="AA1306" s="12">
        <f t="shared" si="380"/>
        <v>999533.40909090918</v>
      </c>
      <c r="AB1306" s="22">
        <f t="shared" si="381"/>
        <v>0</v>
      </c>
      <c r="AC1306" s="22">
        <f t="shared" si="382"/>
        <v>0</v>
      </c>
      <c r="AD1306" s="22">
        <f t="shared" si="383"/>
        <v>0</v>
      </c>
      <c r="AE1306" s="22">
        <f t="shared" si="384"/>
        <v>0</v>
      </c>
      <c r="AF1306" s="22">
        <f t="shared" si="385"/>
        <v>0</v>
      </c>
      <c r="AG1306" s="22">
        <f t="shared" si="386"/>
        <v>0</v>
      </c>
      <c r="AH1306" s="22">
        <f t="shared" si="387"/>
        <v>0</v>
      </c>
      <c r="AI1306" s="43" t="str">
        <f t="shared" si="388"/>
        <v>n/a</v>
      </c>
      <c r="AJ1306" s="2"/>
      <c r="AK1306" s="2"/>
      <c r="AL1306" s="127">
        <v>0</v>
      </c>
    </row>
    <row r="1307" spans="1:38">
      <c r="A1307" s="46"/>
      <c r="B1307" s="13" t="str">
        <f t="shared" si="373"/>
        <v>Jan</v>
      </c>
      <c r="C1307" s="182"/>
      <c r="D1307" s="182"/>
      <c r="E1307" s="182"/>
      <c r="F1307" s="182"/>
      <c r="G1307" s="182"/>
      <c r="H1307" s="182"/>
      <c r="I1307" s="12">
        <f>VLOOKUP($B1307,'Gas wholesale lookups'!$A$4:$L$15,'Inputs - Gas wholesale index'!I$2,FALSE)</f>
        <v>208526.18181818182</v>
      </c>
      <c r="J1307" s="12">
        <f>VLOOKUP($B1307,'Gas wholesale lookups'!$A$4:$L$15,'Inputs - Gas wholesale index'!J$2,FALSE)</f>
        <v>166168.27272727274</v>
      </c>
      <c r="K1307" s="12">
        <f>VLOOKUP($B1307,'Gas wholesale lookups'!$A$4:$L$15,'Inputs - Gas wholesale index'!K$2,FALSE)</f>
        <v>291847.5</v>
      </c>
      <c r="L1307" s="12">
        <f>VLOOKUP($B1307,'Gas wholesale lookups'!$A$4:$L$15,'Inputs - Gas wholesale index'!L$2,FALSE)</f>
        <v>332991.45454545453</v>
      </c>
      <c r="M1307" s="12">
        <f>VLOOKUP($B1307,'Gas wholesale lookups'!$A$4:$L$15,'Inputs - Gas wholesale index'!M$2,FALSE)</f>
        <v>208526.18181818182</v>
      </c>
      <c r="N1307" s="12">
        <f>VLOOKUP($B1307,'Gas wholesale lookups'!$A$4:$L$15,'Inputs - Gas wholesale index'!N$2,FALSE)</f>
        <v>166168.27272727274</v>
      </c>
      <c r="O1307" s="37">
        <f>VLOOKUP($B1307,'Gas wholesale lookups'!$A$4:$R$15,'Inputs - Gas wholesale index'!O$2,FALSE)</f>
        <v>1</v>
      </c>
      <c r="P1307" s="37">
        <f>VLOOKUP($B1307,'Gas wholesale lookups'!$A$4:$R$15,'Inputs - Gas wholesale index'!P$2,FALSE)</f>
        <v>1</v>
      </c>
      <c r="Q1307" s="37">
        <f>VLOOKUP($B1307,'Gas wholesale lookups'!$A$4:$R$15,'Inputs - Gas wholesale index'!Q$2,FALSE)</f>
        <v>1</v>
      </c>
      <c r="R1307" s="37">
        <f>VLOOKUP($B1307,'Gas wholesale lookups'!$A$4:$R$15,'Inputs - Gas wholesale index'!R$2,FALSE)</f>
        <v>1</v>
      </c>
      <c r="S1307" s="37">
        <f>VLOOKUP($B1307,'Gas wholesale lookups'!$A$4:$R$15,'Inputs - Gas wholesale index'!S$2,FALSE)</f>
        <v>0</v>
      </c>
      <c r="T1307" s="37">
        <f>VLOOKUP($B1307,'Gas wholesale lookups'!$A$4:$R$15,'Inputs - Gas wholesale index'!T$2,FALSE)</f>
        <v>0</v>
      </c>
      <c r="U1307" s="12">
        <f t="shared" si="374"/>
        <v>208526.18181818182</v>
      </c>
      <c r="V1307" s="12">
        <f t="shared" si="375"/>
        <v>166168.27272727274</v>
      </c>
      <c r="W1307" s="12">
        <f t="shared" si="376"/>
        <v>291847.5</v>
      </c>
      <c r="X1307" s="12">
        <f t="shared" si="377"/>
        <v>332991.45454545453</v>
      </c>
      <c r="Y1307" s="12">
        <f t="shared" si="378"/>
        <v>0</v>
      </c>
      <c r="Z1307" s="12">
        <f t="shared" si="379"/>
        <v>0</v>
      </c>
      <c r="AA1307" s="12">
        <f t="shared" si="380"/>
        <v>999533.40909090918</v>
      </c>
      <c r="AB1307" s="22">
        <f t="shared" si="381"/>
        <v>0</v>
      </c>
      <c r="AC1307" s="22">
        <f t="shared" si="382"/>
        <v>0</v>
      </c>
      <c r="AD1307" s="22">
        <f t="shared" si="383"/>
        <v>0</v>
      </c>
      <c r="AE1307" s="22">
        <f t="shared" si="384"/>
        <v>0</v>
      </c>
      <c r="AF1307" s="22">
        <f t="shared" si="385"/>
        <v>0</v>
      </c>
      <c r="AG1307" s="22">
        <f t="shared" si="386"/>
        <v>0</v>
      </c>
      <c r="AH1307" s="22">
        <f t="shared" si="387"/>
        <v>0</v>
      </c>
      <c r="AI1307" s="43" t="str">
        <f t="shared" si="388"/>
        <v>n/a</v>
      </c>
      <c r="AJ1307" s="2"/>
      <c r="AK1307" s="2"/>
      <c r="AL1307" s="127">
        <v>0</v>
      </c>
    </row>
    <row r="1308" spans="1:38">
      <c r="A1308" s="46"/>
      <c r="B1308" s="13" t="str">
        <f t="shared" si="373"/>
        <v>Jan</v>
      </c>
      <c r="C1308" s="182"/>
      <c r="D1308" s="182"/>
      <c r="E1308" s="182"/>
      <c r="F1308" s="182"/>
      <c r="G1308" s="182"/>
      <c r="H1308" s="182"/>
      <c r="I1308" s="12">
        <f>VLOOKUP($B1308,'Gas wholesale lookups'!$A$4:$L$15,'Inputs - Gas wholesale index'!I$2,FALSE)</f>
        <v>208526.18181818182</v>
      </c>
      <c r="J1308" s="12">
        <f>VLOOKUP($B1308,'Gas wholesale lookups'!$A$4:$L$15,'Inputs - Gas wholesale index'!J$2,FALSE)</f>
        <v>166168.27272727274</v>
      </c>
      <c r="K1308" s="12">
        <f>VLOOKUP($B1308,'Gas wholesale lookups'!$A$4:$L$15,'Inputs - Gas wholesale index'!K$2,FALSE)</f>
        <v>291847.5</v>
      </c>
      <c r="L1308" s="12">
        <f>VLOOKUP($B1308,'Gas wholesale lookups'!$A$4:$L$15,'Inputs - Gas wholesale index'!L$2,FALSE)</f>
        <v>332991.45454545453</v>
      </c>
      <c r="M1308" s="12">
        <f>VLOOKUP($B1308,'Gas wholesale lookups'!$A$4:$L$15,'Inputs - Gas wholesale index'!M$2,FALSE)</f>
        <v>208526.18181818182</v>
      </c>
      <c r="N1308" s="12">
        <f>VLOOKUP($B1308,'Gas wholesale lookups'!$A$4:$L$15,'Inputs - Gas wholesale index'!N$2,FALSE)</f>
        <v>166168.27272727274</v>
      </c>
      <c r="O1308" s="37">
        <f>VLOOKUP($B1308,'Gas wholesale lookups'!$A$4:$R$15,'Inputs - Gas wholesale index'!O$2,FALSE)</f>
        <v>1</v>
      </c>
      <c r="P1308" s="37">
        <f>VLOOKUP($B1308,'Gas wholesale lookups'!$A$4:$R$15,'Inputs - Gas wholesale index'!P$2,FALSE)</f>
        <v>1</v>
      </c>
      <c r="Q1308" s="37">
        <f>VLOOKUP($B1308,'Gas wholesale lookups'!$A$4:$R$15,'Inputs - Gas wholesale index'!Q$2,FALSE)</f>
        <v>1</v>
      </c>
      <c r="R1308" s="37">
        <f>VLOOKUP($B1308,'Gas wholesale lookups'!$A$4:$R$15,'Inputs - Gas wholesale index'!R$2,FALSE)</f>
        <v>1</v>
      </c>
      <c r="S1308" s="37">
        <f>VLOOKUP($B1308,'Gas wholesale lookups'!$A$4:$R$15,'Inputs - Gas wholesale index'!S$2,FALSE)</f>
        <v>0</v>
      </c>
      <c r="T1308" s="37">
        <f>VLOOKUP($B1308,'Gas wholesale lookups'!$A$4:$R$15,'Inputs - Gas wholesale index'!T$2,FALSE)</f>
        <v>0</v>
      </c>
      <c r="U1308" s="12">
        <f t="shared" si="374"/>
        <v>208526.18181818182</v>
      </c>
      <c r="V1308" s="12">
        <f t="shared" si="375"/>
        <v>166168.27272727274</v>
      </c>
      <c r="W1308" s="12">
        <f t="shared" si="376"/>
        <v>291847.5</v>
      </c>
      <c r="X1308" s="12">
        <f t="shared" si="377"/>
        <v>332991.45454545453</v>
      </c>
      <c r="Y1308" s="12">
        <f t="shared" si="378"/>
        <v>0</v>
      </c>
      <c r="Z1308" s="12">
        <f t="shared" si="379"/>
        <v>0</v>
      </c>
      <c r="AA1308" s="12">
        <f t="shared" si="380"/>
        <v>999533.40909090918</v>
      </c>
      <c r="AB1308" s="22">
        <f t="shared" si="381"/>
        <v>0</v>
      </c>
      <c r="AC1308" s="22">
        <f t="shared" si="382"/>
        <v>0</v>
      </c>
      <c r="AD1308" s="22">
        <f t="shared" si="383"/>
        <v>0</v>
      </c>
      <c r="AE1308" s="22">
        <f t="shared" si="384"/>
        <v>0</v>
      </c>
      <c r="AF1308" s="22">
        <f t="shared" si="385"/>
        <v>0</v>
      </c>
      <c r="AG1308" s="22">
        <f t="shared" si="386"/>
        <v>0</v>
      </c>
      <c r="AH1308" s="22">
        <f t="shared" si="387"/>
        <v>0</v>
      </c>
      <c r="AI1308" s="43" t="str">
        <f t="shared" si="388"/>
        <v>n/a</v>
      </c>
      <c r="AJ1308" s="2"/>
      <c r="AK1308" s="2"/>
      <c r="AL1308" s="127">
        <v>0</v>
      </c>
    </row>
    <row r="1309" spans="1:38">
      <c r="A1309" s="46"/>
      <c r="B1309" s="13" t="str">
        <f t="shared" si="373"/>
        <v>Jan</v>
      </c>
      <c r="C1309" s="182"/>
      <c r="D1309" s="182"/>
      <c r="E1309" s="182"/>
      <c r="F1309" s="182"/>
      <c r="G1309" s="182"/>
      <c r="H1309" s="182"/>
      <c r="I1309" s="12">
        <f>VLOOKUP($B1309,'Gas wholesale lookups'!$A$4:$L$15,'Inputs - Gas wholesale index'!I$2,FALSE)</f>
        <v>208526.18181818182</v>
      </c>
      <c r="J1309" s="12">
        <f>VLOOKUP($B1309,'Gas wholesale lookups'!$A$4:$L$15,'Inputs - Gas wholesale index'!J$2,FALSE)</f>
        <v>166168.27272727274</v>
      </c>
      <c r="K1309" s="12">
        <f>VLOOKUP($B1309,'Gas wholesale lookups'!$A$4:$L$15,'Inputs - Gas wholesale index'!K$2,FALSE)</f>
        <v>291847.5</v>
      </c>
      <c r="L1309" s="12">
        <f>VLOOKUP($B1309,'Gas wholesale lookups'!$A$4:$L$15,'Inputs - Gas wholesale index'!L$2,FALSE)</f>
        <v>332991.45454545453</v>
      </c>
      <c r="M1309" s="12">
        <f>VLOOKUP($B1309,'Gas wholesale lookups'!$A$4:$L$15,'Inputs - Gas wholesale index'!M$2,FALSE)</f>
        <v>208526.18181818182</v>
      </c>
      <c r="N1309" s="12">
        <f>VLOOKUP($B1309,'Gas wholesale lookups'!$A$4:$L$15,'Inputs - Gas wholesale index'!N$2,FALSE)</f>
        <v>166168.27272727274</v>
      </c>
      <c r="O1309" s="37">
        <f>VLOOKUP($B1309,'Gas wholesale lookups'!$A$4:$R$15,'Inputs - Gas wholesale index'!O$2,FALSE)</f>
        <v>1</v>
      </c>
      <c r="P1309" s="37">
        <f>VLOOKUP($B1309,'Gas wholesale lookups'!$A$4:$R$15,'Inputs - Gas wholesale index'!P$2,FALSE)</f>
        <v>1</v>
      </c>
      <c r="Q1309" s="37">
        <f>VLOOKUP($B1309,'Gas wholesale lookups'!$A$4:$R$15,'Inputs - Gas wholesale index'!Q$2,FALSE)</f>
        <v>1</v>
      </c>
      <c r="R1309" s="37">
        <f>VLOOKUP($B1309,'Gas wholesale lookups'!$A$4:$R$15,'Inputs - Gas wholesale index'!R$2,FALSE)</f>
        <v>1</v>
      </c>
      <c r="S1309" s="37">
        <f>VLOOKUP($B1309,'Gas wholesale lookups'!$A$4:$R$15,'Inputs - Gas wholesale index'!S$2,FALSE)</f>
        <v>0</v>
      </c>
      <c r="T1309" s="37">
        <f>VLOOKUP($B1309,'Gas wholesale lookups'!$A$4:$R$15,'Inputs - Gas wholesale index'!T$2,FALSE)</f>
        <v>0</v>
      </c>
      <c r="U1309" s="12">
        <f t="shared" si="374"/>
        <v>208526.18181818182</v>
      </c>
      <c r="V1309" s="12">
        <f t="shared" si="375"/>
        <v>166168.27272727274</v>
      </c>
      <c r="W1309" s="12">
        <f t="shared" si="376"/>
        <v>291847.5</v>
      </c>
      <c r="X1309" s="12">
        <f t="shared" si="377"/>
        <v>332991.45454545453</v>
      </c>
      <c r="Y1309" s="12">
        <f t="shared" si="378"/>
        <v>0</v>
      </c>
      <c r="Z1309" s="12">
        <f t="shared" si="379"/>
        <v>0</v>
      </c>
      <c r="AA1309" s="12">
        <f t="shared" si="380"/>
        <v>999533.40909090918</v>
      </c>
      <c r="AB1309" s="22">
        <f t="shared" si="381"/>
        <v>0</v>
      </c>
      <c r="AC1309" s="22">
        <f t="shared" si="382"/>
        <v>0</v>
      </c>
      <c r="AD1309" s="22">
        <f t="shared" si="383"/>
        <v>0</v>
      </c>
      <c r="AE1309" s="22">
        <f t="shared" si="384"/>
        <v>0</v>
      </c>
      <c r="AF1309" s="22">
        <f t="shared" si="385"/>
        <v>0</v>
      </c>
      <c r="AG1309" s="22">
        <f t="shared" si="386"/>
        <v>0</v>
      </c>
      <c r="AH1309" s="22">
        <f t="shared" si="387"/>
        <v>0</v>
      </c>
      <c r="AI1309" s="43" t="str">
        <f t="shared" si="388"/>
        <v>n/a</v>
      </c>
      <c r="AJ1309" s="2"/>
      <c r="AK1309" s="2"/>
      <c r="AL1309" s="127">
        <v>0</v>
      </c>
    </row>
    <row r="1310" spans="1:38">
      <c r="A1310" s="46"/>
      <c r="B1310" s="13" t="str">
        <f t="shared" si="373"/>
        <v>Jan</v>
      </c>
      <c r="C1310" s="182"/>
      <c r="D1310" s="182"/>
      <c r="E1310" s="182"/>
      <c r="F1310" s="182"/>
      <c r="G1310" s="182"/>
      <c r="H1310" s="182"/>
      <c r="I1310" s="12">
        <f>VLOOKUP($B1310,'Gas wholesale lookups'!$A$4:$L$15,'Inputs - Gas wholesale index'!I$2,FALSE)</f>
        <v>208526.18181818182</v>
      </c>
      <c r="J1310" s="12">
        <f>VLOOKUP($B1310,'Gas wholesale lookups'!$A$4:$L$15,'Inputs - Gas wholesale index'!J$2,FALSE)</f>
        <v>166168.27272727274</v>
      </c>
      <c r="K1310" s="12">
        <f>VLOOKUP($B1310,'Gas wholesale lookups'!$A$4:$L$15,'Inputs - Gas wholesale index'!K$2,FALSE)</f>
        <v>291847.5</v>
      </c>
      <c r="L1310" s="12">
        <f>VLOOKUP($B1310,'Gas wholesale lookups'!$A$4:$L$15,'Inputs - Gas wholesale index'!L$2,FALSE)</f>
        <v>332991.45454545453</v>
      </c>
      <c r="M1310" s="12">
        <f>VLOOKUP($B1310,'Gas wholesale lookups'!$A$4:$L$15,'Inputs - Gas wholesale index'!M$2,FALSE)</f>
        <v>208526.18181818182</v>
      </c>
      <c r="N1310" s="12">
        <f>VLOOKUP($B1310,'Gas wholesale lookups'!$A$4:$L$15,'Inputs - Gas wholesale index'!N$2,FALSE)</f>
        <v>166168.27272727274</v>
      </c>
      <c r="O1310" s="37">
        <f>VLOOKUP($B1310,'Gas wholesale lookups'!$A$4:$R$15,'Inputs - Gas wholesale index'!O$2,FALSE)</f>
        <v>1</v>
      </c>
      <c r="P1310" s="37">
        <f>VLOOKUP($B1310,'Gas wholesale lookups'!$A$4:$R$15,'Inputs - Gas wholesale index'!P$2,FALSE)</f>
        <v>1</v>
      </c>
      <c r="Q1310" s="37">
        <f>VLOOKUP($B1310,'Gas wholesale lookups'!$A$4:$R$15,'Inputs - Gas wholesale index'!Q$2,FALSE)</f>
        <v>1</v>
      </c>
      <c r="R1310" s="37">
        <f>VLOOKUP($B1310,'Gas wholesale lookups'!$A$4:$R$15,'Inputs - Gas wholesale index'!R$2,FALSE)</f>
        <v>1</v>
      </c>
      <c r="S1310" s="37">
        <f>VLOOKUP($B1310,'Gas wholesale lookups'!$A$4:$R$15,'Inputs - Gas wholesale index'!S$2,FALSE)</f>
        <v>0</v>
      </c>
      <c r="T1310" s="37">
        <f>VLOOKUP($B1310,'Gas wholesale lookups'!$A$4:$R$15,'Inputs - Gas wholesale index'!T$2,FALSE)</f>
        <v>0</v>
      </c>
      <c r="U1310" s="12">
        <f t="shared" si="374"/>
        <v>208526.18181818182</v>
      </c>
      <c r="V1310" s="12">
        <f t="shared" si="375"/>
        <v>166168.27272727274</v>
      </c>
      <c r="W1310" s="12">
        <f t="shared" si="376"/>
        <v>291847.5</v>
      </c>
      <c r="X1310" s="12">
        <f t="shared" si="377"/>
        <v>332991.45454545453</v>
      </c>
      <c r="Y1310" s="12">
        <f t="shared" si="378"/>
        <v>0</v>
      </c>
      <c r="Z1310" s="12">
        <f t="shared" si="379"/>
        <v>0</v>
      </c>
      <c r="AA1310" s="12">
        <f t="shared" si="380"/>
        <v>999533.40909090918</v>
      </c>
      <c r="AB1310" s="22">
        <f t="shared" si="381"/>
        <v>0</v>
      </c>
      <c r="AC1310" s="22">
        <f t="shared" si="382"/>
        <v>0</v>
      </c>
      <c r="AD1310" s="22">
        <f t="shared" si="383"/>
        <v>0</v>
      </c>
      <c r="AE1310" s="22">
        <f t="shared" si="384"/>
        <v>0</v>
      </c>
      <c r="AF1310" s="22">
        <f t="shared" si="385"/>
        <v>0</v>
      </c>
      <c r="AG1310" s="22">
        <f t="shared" si="386"/>
        <v>0</v>
      </c>
      <c r="AH1310" s="22">
        <f t="shared" si="387"/>
        <v>0</v>
      </c>
      <c r="AI1310" s="43" t="str">
        <f t="shared" si="388"/>
        <v>n/a</v>
      </c>
      <c r="AJ1310" s="2"/>
      <c r="AK1310" s="2"/>
      <c r="AL1310" s="127">
        <v>0</v>
      </c>
    </row>
    <row r="1311" spans="1:38">
      <c r="A1311" s="46"/>
      <c r="B1311" s="13" t="str">
        <f t="shared" si="373"/>
        <v>Jan</v>
      </c>
      <c r="C1311" s="182"/>
      <c r="D1311" s="182"/>
      <c r="E1311" s="182"/>
      <c r="F1311" s="182"/>
      <c r="G1311" s="182"/>
      <c r="H1311" s="182"/>
      <c r="I1311" s="12">
        <f>VLOOKUP($B1311,'Gas wholesale lookups'!$A$4:$L$15,'Inputs - Gas wholesale index'!I$2,FALSE)</f>
        <v>208526.18181818182</v>
      </c>
      <c r="J1311" s="12">
        <f>VLOOKUP($B1311,'Gas wholesale lookups'!$A$4:$L$15,'Inputs - Gas wholesale index'!J$2,FALSE)</f>
        <v>166168.27272727274</v>
      </c>
      <c r="K1311" s="12">
        <f>VLOOKUP($B1311,'Gas wholesale lookups'!$A$4:$L$15,'Inputs - Gas wholesale index'!K$2,FALSE)</f>
        <v>291847.5</v>
      </c>
      <c r="L1311" s="12">
        <f>VLOOKUP($B1311,'Gas wholesale lookups'!$A$4:$L$15,'Inputs - Gas wholesale index'!L$2,FALSE)</f>
        <v>332991.45454545453</v>
      </c>
      <c r="M1311" s="12">
        <f>VLOOKUP($B1311,'Gas wholesale lookups'!$A$4:$L$15,'Inputs - Gas wholesale index'!M$2,FALSE)</f>
        <v>208526.18181818182</v>
      </c>
      <c r="N1311" s="12">
        <f>VLOOKUP($B1311,'Gas wholesale lookups'!$A$4:$L$15,'Inputs - Gas wholesale index'!N$2,FALSE)</f>
        <v>166168.27272727274</v>
      </c>
      <c r="O1311" s="37">
        <f>VLOOKUP($B1311,'Gas wholesale lookups'!$A$4:$R$15,'Inputs - Gas wholesale index'!O$2,FALSE)</f>
        <v>1</v>
      </c>
      <c r="P1311" s="37">
        <f>VLOOKUP($B1311,'Gas wholesale lookups'!$A$4:$R$15,'Inputs - Gas wholesale index'!P$2,FALSE)</f>
        <v>1</v>
      </c>
      <c r="Q1311" s="37">
        <f>VLOOKUP($B1311,'Gas wholesale lookups'!$A$4:$R$15,'Inputs - Gas wholesale index'!Q$2,FALSE)</f>
        <v>1</v>
      </c>
      <c r="R1311" s="37">
        <f>VLOOKUP($B1311,'Gas wholesale lookups'!$A$4:$R$15,'Inputs - Gas wholesale index'!R$2,FALSE)</f>
        <v>1</v>
      </c>
      <c r="S1311" s="37">
        <f>VLOOKUP($B1311,'Gas wholesale lookups'!$A$4:$R$15,'Inputs - Gas wholesale index'!S$2,FALSE)</f>
        <v>0</v>
      </c>
      <c r="T1311" s="37">
        <f>VLOOKUP($B1311,'Gas wholesale lookups'!$A$4:$R$15,'Inputs - Gas wholesale index'!T$2,FALSE)</f>
        <v>0</v>
      </c>
      <c r="U1311" s="12">
        <f t="shared" si="374"/>
        <v>208526.18181818182</v>
      </c>
      <c r="V1311" s="12">
        <f t="shared" si="375"/>
        <v>166168.27272727274</v>
      </c>
      <c r="W1311" s="12">
        <f t="shared" si="376"/>
        <v>291847.5</v>
      </c>
      <c r="X1311" s="12">
        <f t="shared" si="377"/>
        <v>332991.45454545453</v>
      </c>
      <c r="Y1311" s="12">
        <f t="shared" si="378"/>
        <v>0</v>
      </c>
      <c r="Z1311" s="12">
        <f t="shared" si="379"/>
        <v>0</v>
      </c>
      <c r="AA1311" s="12">
        <f t="shared" si="380"/>
        <v>999533.40909090918</v>
      </c>
      <c r="AB1311" s="22">
        <f t="shared" si="381"/>
        <v>0</v>
      </c>
      <c r="AC1311" s="22">
        <f t="shared" si="382"/>
        <v>0</v>
      </c>
      <c r="AD1311" s="22">
        <f t="shared" si="383"/>
        <v>0</v>
      </c>
      <c r="AE1311" s="22">
        <f t="shared" si="384"/>
        <v>0</v>
      </c>
      <c r="AF1311" s="22">
        <f t="shared" si="385"/>
        <v>0</v>
      </c>
      <c r="AG1311" s="22">
        <f t="shared" si="386"/>
        <v>0</v>
      </c>
      <c r="AH1311" s="22">
        <f t="shared" si="387"/>
        <v>0</v>
      </c>
      <c r="AI1311" s="43" t="str">
        <f t="shared" si="388"/>
        <v>n/a</v>
      </c>
      <c r="AJ1311" s="2"/>
      <c r="AK1311" s="2"/>
      <c r="AL1311" s="127">
        <v>0</v>
      </c>
    </row>
    <row r="1312" spans="1:38">
      <c r="A1312" s="46"/>
      <c r="B1312" s="13" t="str">
        <f t="shared" si="373"/>
        <v>Jan</v>
      </c>
      <c r="C1312" s="182"/>
      <c r="D1312" s="182"/>
      <c r="E1312" s="182"/>
      <c r="F1312" s="182"/>
      <c r="G1312" s="182"/>
      <c r="H1312" s="182"/>
      <c r="I1312" s="12">
        <f>VLOOKUP($B1312,'Gas wholesale lookups'!$A$4:$L$15,'Inputs - Gas wholesale index'!I$2,FALSE)</f>
        <v>208526.18181818182</v>
      </c>
      <c r="J1312" s="12">
        <f>VLOOKUP($B1312,'Gas wholesale lookups'!$A$4:$L$15,'Inputs - Gas wholesale index'!J$2,FALSE)</f>
        <v>166168.27272727274</v>
      </c>
      <c r="K1312" s="12">
        <f>VLOOKUP($B1312,'Gas wholesale lookups'!$A$4:$L$15,'Inputs - Gas wholesale index'!K$2,FALSE)</f>
        <v>291847.5</v>
      </c>
      <c r="L1312" s="12">
        <f>VLOOKUP($B1312,'Gas wholesale lookups'!$A$4:$L$15,'Inputs - Gas wholesale index'!L$2,FALSE)</f>
        <v>332991.45454545453</v>
      </c>
      <c r="M1312" s="12">
        <f>VLOOKUP($B1312,'Gas wholesale lookups'!$A$4:$L$15,'Inputs - Gas wholesale index'!M$2,FALSE)</f>
        <v>208526.18181818182</v>
      </c>
      <c r="N1312" s="12">
        <f>VLOOKUP($B1312,'Gas wholesale lookups'!$A$4:$L$15,'Inputs - Gas wholesale index'!N$2,FALSE)</f>
        <v>166168.27272727274</v>
      </c>
      <c r="O1312" s="37">
        <f>VLOOKUP($B1312,'Gas wholesale lookups'!$A$4:$R$15,'Inputs - Gas wholesale index'!O$2,FALSE)</f>
        <v>1</v>
      </c>
      <c r="P1312" s="37">
        <f>VLOOKUP($B1312,'Gas wholesale lookups'!$A$4:$R$15,'Inputs - Gas wholesale index'!P$2,FALSE)</f>
        <v>1</v>
      </c>
      <c r="Q1312" s="37">
        <f>VLOOKUP($B1312,'Gas wholesale lookups'!$A$4:$R$15,'Inputs - Gas wholesale index'!Q$2,FALSE)</f>
        <v>1</v>
      </c>
      <c r="R1312" s="37">
        <f>VLOOKUP($B1312,'Gas wholesale lookups'!$A$4:$R$15,'Inputs - Gas wholesale index'!R$2,FALSE)</f>
        <v>1</v>
      </c>
      <c r="S1312" s="37">
        <f>VLOOKUP($B1312,'Gas wholesale lookups'!$A$4:$R$15,'Inputs - Gas wholesale index'!S$2,FALSE)</f>
        <v>0</v>
      </c>
      <c r="T1312" s="37">
        <f>VLOOKUP($B1312,'Gas wholesale lookups'!$A$4:$R$15,'Inputs - Gas wholesale index'!T$2,FALSE)</f>
        <v>0</v>
      </c>
      <c r="U1312" s="12">
        <f t="shared" si="374"/>
        <v>208526.18181818182</v>
      </c>
      <c r="V1312" s="12">
        <f t="shared" si="375"/>
        <v>166168.27272727274</v>
      </c>
      <c r="W1312" s="12">
        <f t="shared" si="376"/>
        <v>291847.5</v>
      </c>
      <c r="X1312" s="12">
        <f t="shared" si="377"/>
        <v>332991.45454545453</v>
      </c>
      <c r="Y1312" s="12">
        <f t="shared" si="378"/>
        <v>0</v>
      </c>
      <c r="Z1312" s="12">
        <f t="shared" si="379"/>
        <v>0</v>
      </c>
      <c r="AA1312" s="12">
        <f t="shared" si="380"/>
        <v>999533.40909090918</v>
      </c>
      <c r="AB1312" s="22">
        <f t="shared" si="381"/>
        <v>0</v>
      </c>
      <c r="AC1312" s="22">
        <f t="shared" si="382"/>
        <v>0</v>
      </c>
      <c r="AD1312" s="22">
        <f t="shared" si="383"/>
        <v>0</v>
      </c>
      <c r="AE1312" s="22">
        <f t="shared" si="384"/>
        <v>0</v>
      </c>
      <c r="AF1312" s="22">
        <f t="shared" si="385"/>
        <v>0</v>
      </c>
      <c r="AG1312" s="22">
        <f t="shared" si="386"/>
        <v>0</v>
      </c>
      <c r="AH1312" s="22">
        <f t="shared" si="387"/>
        <v>0</v>
      </c>
      <c r="AI1312" s="43" t="str">
        <f t="shared" si="388"/>
        <v>n/a</v>
      </c>
      <c r="AJ1312" s="2"/>
      <c r="AK1312" s="2"/>
      <c r="AL1312" s="127">
        <v>0</v>
      </c>
    </row>
    <row r="1313" spans="1:38">
      <c r="A1313" s="46"/>
      <c r="B1313" s="13" t="str">
        <f t="shared" si="373"/>
        <v>Jan</v>
      </c>
      <c r="C1313" s="182"/>
      <c r="D1313" s="182"/>
      <c r="E1313" s="182"/>
      <c r="F1313" s="182"/>
      <c r="G1313" s="182"/>
      <c r="H1313" s="182"/>
      <c r="I1313" s="12">
        <f>VLOOKUP($B1313,'Gas wholesale lookups'!$A$4:$L$15,'Inputs - Gas wholesale index'!I$2,FALSE)</f>
        <v>208526.18181818182</v>
      </c>
      <c r="J1313" s="12">
        <f>VLOOKUP($B1313,'Gas wholesale lookups'!$A$4:$L$15,'Inputs - Gas wholesale index'!J$2,FALSE)</f>
        <v>166168.27272727274</v>
      </c>
      <c r="K1313" s="12">
        <f>VLOOKUP($B1313,'Gas wholesale lookups'!$A$4:$L$15,'Inputs - Gas wholesale index'!K$2,FALSE)</f>
        <v>291847.5</v>
      </c>
      <c r="L1313" s="12">
        <f>VLOOKUP($B1313,'Gas wholesale lookups'!$A$4:$L$15,'Inputs - Gas wholesale index'!L$2,FALSE)</f>
        <v>332991.45454545453</v>
      </c>
      <c r="M1313" s="12">
        <f>VLOOKUP($B1313,'Gas wholesale lookups'!$A$4:$L$15,'Inputs - Gas wholesale index'!M$2,FALSE)</f>
        <v>208526.18181818182</v>
      </c>
      <c r="N1313" s="12">
        <f>VLOOKUP($B1313,'Gas wholesale lookups'!$A$4:$L$15,'Inputs - Gas wholesale index'!N$2,FALSE)</f>
        <v>166168.27272727274</v>
      </c>
      <c r="O1313" s="37">
        <f>VLOOKUP($B1313,'Gas wholesale lookups'!$A$4:$R$15,'Inputs - Gas wholesale index'!O$2,FALSE)</f>
        <v>1</v>
      </c>
      <c r="P1313" s="37">
        <f>VLOOKUP($B1313,'Gas wholesale lookups'!$A$4:$R$15,'Inputs - Gas wholesale index'!P$2,FALSE)</f>
        <v>1</v>
      </c>
      <c r="Q1313" s="37">
        <f>VLOOKUP($B1313,'Gas wholesale lookups'!$A$4:$R$15,'Inputs - Gas wholesale index'!Q$2,FALSE)</f>
        <v>1</v>
      </c>
      <c r="R1313" s="37">
        <f>VLOOKUP($B1313,'Gas wholesale lookups'!$A$4:$R$15,'Inputs - Gas wholesale index'!R$2,FALSE)</f>
        <v>1</v>
      </c>
      <c r="S1313" s="37">
        <f>VLOOKUP($B1313,'Gas wholesale lookups'!$A$4:$R$15,'Inputs - Gas wholesale index'!S$2,FALSE)</f>
        <v>0</v>
      </c>
      <c r="T1313" s="37">
        <f>VLOOKUP($B1313,'Gas wholesale lookups'!$A$4:$R$15,'Inputs - Gas wholesale index'!T$2,FALSE)</f>
        <v>0</v>
      </c>
      <c r="U1313" s="12">
        <f t="shared" si="374"/>
        <v>208526.18181818182</v>
      </c>
      <c r="V1313" s="12">
        <f t="shared" si="375"/>
        <v>166168.27272727274</v>
      </c>
      <c r="W1313" s="12">
        <f t="shared" si="376"/>
        <v>291847.5</v>
      </c>
      <c r="X1313" s="12">
        <f t="shared" si="377"/>
        <v>332991.45454545453</v>
      </c>
      <c r="Y1313" s="12">
        <f t="shared" si="378"/>
        <v>0</v>
      </c>
      <c r="Z1313" s="12">
        <f t="shared" si="379"/>
        <v>0</v>
      </c>
      <c r="AA1313" s="12">
        <f t="shared" si="380"/>
        <v>999533.40909090918</v>
      </c>
      <c r="AB1313" s="22">
        <f t="shared" si="381"/>
        <v>0</v>
      </c>
      <c r="AC1313" s="22">
        <f t="shared" si="382"/>
        <v>0</v>
      </c>
      <c r="AD1313" s="22">
        <f t="shared" si="383"/>
        <v>0</v>
      </c>
      <c r="AE1313" s="22">
        <f t="shared" si="384"/>
        <v>0</v>
      </c>
      <c r="AF1313" s="22">
        <f t="shared" si="385"/>
        <v>0</v>
      </c>
      <c r="AG1313" s="22">
        <f t="shared" si="386"/>
        <v>0</v>
      </c>
      <c r="AH1313" s="22">
        <f t="shared" si="387"/>
        <v>0</v>
      </c>
      <c r="AI1313" s="43" t="str">
        <f t="shared" si="388"/>
        <v>n/a</v>
      </c>
      <c r="AJ1313" s="2"/>
      <c r="AK1313" s="2"/>
      <c r="AL1313" s="127">
        <v>0</v>
      </c>
    </row>
    <row r="1314" spans="1:38">
      <c r="A1314" s="46"/>
      <c r="B1314" s="13" t="str">
        <f t="shared" si="373"/>
        <v>Jan</v>
      </c>
      <c r="C1314" s="182"/>
      <c r="D1314" s="182"/>
      <c r="E1314" s="182"/>
      <c r="F1314" s="182"/>
      <c r="G1314" s="182"/>
      <c r="H1314" s="182"/>
      <c r="I1314" s="12">
        <f>VLOOKUP($B1314,'Gas wholesale lookups'!$A$4:$L$15,'Inputs - Gas wholesale index'!I$2,FALSE)</f>
        <v>208526.18181818182</v>
      </c>
      <c r="J1314" s="12">
        <f>VLOOKUP($B1314,'Gas wholesale lookups'!$A$4:$L$15,'Inputs - Gas wholesale index'!J$2,FALSE)</f>
        <v>166168.27272727274</v>
      </c>
      <c r="K1314" s="12">
        <f>VLOOKUP($B1314,'Gas wholesale lookups'!$A$4:$L$15,'Inputs - Gas wholesale index'!K$2,FALSE)</f>
        <v>291847.5</v>
      </c>
      <c r="L1314" s="12">
        <f>VLOOKUP($B1314,'Gas wholesale lookups'!$A$4:$L$15,'Inputs - Gas wholesale index'!L$2,FALSE)</f>
        <v>332991.45454545453</v>
      </c>
      <c r="M1314" s="12">
        <f>VLOOKUP($B1314,'Gas wholesale lookups'!$A$4:$L$15,'Inputs - Gas wholesale index'!M$2,FALSE)</f>
        <v>208526.18181818182</v>
      </c>
      <c r="N1314" s="12">
        <f>VLOOKUP($B1314,'Gas wholesale lookups'!$A$4:$L$15,'Inputs - Gas wholesale index'!N$2,FALSE)</f>
        <v>166168.27272727274</v>
      </c>
      <c r="O1314" s="37">
        <f>VLOOKUP($B1314,'Gas wholesale lookups'!$A$4:$R$15,'Inputs - Gas wholesale index'!O$2,FALSE)</f>
        <v>1</v>
      </c>
      <c r="P1314" s="37">
        <f>VLOOKUP($B1314,'Gas wholesale lookups'!$A$4:$R$15,'Inputs - Gas wholesale index'!P$2,FALSE)</f>
        <v>1</v>
      </c>
      <c r="Q1314" s="37">
        <f>VLOOKUP($B1314,'Gas wholesale lookups'!$A$4:$R$15,'Inputs - Gas wholesale index'!Q$2,FALSE)</f>
        <v>1</v>
      </c>
      <c r="R1314" s="37">
        <f>VLOOKUP($B1314,'Gas wholesale lookups'!$A$4:$R$15,'Inputs - Gas wholesale index'!R$2,FALSE)</f>
        <v>1</v>
      </c>
      <c r="S1314" s="37">
        <f>VLOOKUP($B1314,'Gas wholesale lookups'!$A$4:$R$15,'Inputs - Gas wholesale index'!S$2,FALSE)</f>
        <v>0</v>
      </c>
      <c r="T1314" s="37">
        <f>VLOOKUP($B1314,'Gas wholesale lookups'!$A$4:$R$15,'Inputs - Gas wholesale index'!T$2,FALSE)</f>
        <v>0</v>
      </c>
      <c r="U1314" s="12">
        <f t="shared" si="374"/>
        <v>208526.18181818182</v>
      </c>
      <c r="V1314" s="12">
        <f t="shared" si="375"/>
        <v>166168.27272727274</v>
      </c>
      <c r="W1314" s="12">
        <f t="shared" si="376"/>
        <v>291847.5</v>
      </c>
      <c r="X1314" s="12">
        <f t="shared" si="377"/>
        <v>332991.45454545453</v>
      </c>
      <c r="Y1314" s="12">
        <f t="shared" si="378"/>
        <v>0</v>
      </c>
      <c r="Z1314" s="12">
        <f t="shared" si="379"/>
        <v>0</v>
      </c>
      <c r="AA1314" s="12">
        <f t="shared" si="380"/>
        <v>999533.40909090918</v>
      </c>
      <c r="AB1314" s="22">
        <f t="shared" si="381"/>
        <v>0</v>
      </c>
      <c r="AC1314" s="22">
        <f t="shared" si="382"/>
        <v>0</v>
      </c>
      <c r="AD1314" s="22">
        <f t="shared" si="383"/>
        <v>0</v>
      </c>
      <c r="AE1314" s="22">
        <f t="shared" si="384"/>
        <v>0</v>
      </c>
      <c r="AF1314" s="22">
        <f t="shared" si="385"/>
        <v>0</v>
      </c>
      <c r="AG1314" s="22">
        <f t="shared" si="386"/>
        <v>0</v>
      </c>
      <c r="AH1314" s="22">
        <f t="shared" si="387"/>
        <v>0</v>
      </c>
      <c r="AI1314" s="43" t="str">
        <f t="shared" si="388"/>
        <v>n/a</v>
      </c>
      <c r="AJ1314" s="2"/>
      <c r="AK1314" s="2"/>
      <c r="AL1314" s="127">
        <v>0</v>
      </c>
    </row>
    <row r="1315" spans="1:38">
      <c r="A1315" s="46"/>
      <c r="B1315" s="13" t="str">
        <f t="shared" si="373"/>
        <v>Jan</v>
      </c>
      <c r="C1315" s="182"/>
      <c r="D1315" s="182"/>
      <c r="E1315" s="182"/>
      <c r="F1315" s="182"/>
      <c r="G1315" s="182"/>
      <c r="H1315" s="182"/>
      <c r="I1315" s="12">
        <f>VLOOKUP($B1315,'Gas wholesale lookups'!$A$4:$L$15,'Inputs - Gas wholesale index'!I$2,FALSE)</f>
        <v>208526.18181818182</v>
      </c>
      <c r="J1315" s="12">
        <f>VLOOKUP($B1315,'Gas wholesale lookups'!$A$4:$L$15,'Inputs - Gas wholesale index'!J$2,FALSE)</f>
        <v>166168.27272727274</v>
      </c>
      <c r="K1315" s="12">
        <f>VLOOKUP($B1315,'Gas wholesale lookups'!$A$4:$L$15,'Inputs - Gas wholesale index'!K$2,FALSE)</f>
        <v>291847.5</v>
      </c>
      <c r="L1315" s="12">
        <f>VLOOKUP($B1315,'Gas wholesale lookups'!$A$4:$L$15,'Inputs - Gas wholesale index'!L$2,FALSE)</f>
        <v>332991.45454545453</v>
      </c>
      <c r="M1315" s="12">
        <f>VLOOKUP($B1315,'Gas wholesale lookups'!$A$4:$L$15,'Inputs - Gas wholesale index'!M$2,FALSE)</f>
        <v>208526.18181818182</v>
      </c>
      <c r="N1315" s="12">
        <f>VLOOKUP($B1315,'Gas wholesale lookups'!$A$4:$L$15,'Inputs - Gas wholesale index'!N$2,FALSE)</f>
        <v>166168.27272727274</v>
      </c>
      <c r="O1315" s="37">
        <f>VLOOKUP($B1315,'Gas wholesale lookups'!$A$4:$R$15,'Inputs - Gas wholesale index'!O$2,FALSE)</f>
        <v>1</v>
      </c>
      <c r="P1315" s="37">
        <f>VLOOKUP($B1315,'Gas wholesale lookups'!$A$4:$R$15,'Inputs - Gas wholesale index'!P$2,FALSE)</f>
        <v>1</v>
      </c>
      <c r="Q1315" s="37">
        <f>VLOOKUP($B1315,'Gas wholesale lookups'!$A$4:$R$15,'Inputs - Gas wholesale index'!Q$2,FALSE)</f>
        <v>1</v>
      </c>
      <c r="R1315" s="37">
        <f>VLOOKUP($B1315,'Gas wholesale lookups'!$A$4:$R$15,'Inputs - Gas wholesale index'!R$2,FALSE)</f>
        <v>1</v>
      </c>
      <c r="S1315" s="37">
        <f>VLOOKUP($B1315,'Gas wholesale lookups'!$A$4:$R$15,'Inputs - Gas wholesale index'!S$2,FALSE)</f>
        <v>0</v>
      </c>
      <c r="T1315" s="37">
        <f>VLOOKUP($B1315,'Gas wholesale lookups'!$A$4:$R$15,'Inputs - Gas wholesale index'!T$2,FALSE)</f>
        <v>0</v>
      </c>
      <c r="U1315" s="12">
        <f t="shared" si="374"/>
        <v>208526.18181818182</v>
      </c>
      <c r="V1315" s="12">
        <f t="shared" si="375"/>
        <v>166168.27272727274</v>
      </c>
      <c r="W1315" s="12">
        <f t="shared" si="376"/>
        <v>291847.5</v>
      </c>
      <c r="X1315" s="12">
        <f t="shared" si="377"/>
        <v>332991.45454545453</v>
      </c>
      <c r="Y1315" s="12">
        <f t="shared" si="378"/>
        <v>0</v>
      </c>
      <c r="Z1315" s="12">
        <f t="shared" si="379"/>
        <v>0</v>
      </c>
      <c r="AA1315" s="12">
        <f t="shared" si="380"/>
        <v>999533.40909090918</v>
      </c>
      <c r="AB1315" s="22">
        <f t="shared" si="381"/>
        <v>0</v>
      </c>
      <c r="AC1315" s="22">
        <f t="shared" si="382"/>
        <v>0</v>
      </c>
      <c r="AD1315" s="22">
        <f t="shared" si="383"/>
        <v>0</v>
      </c>
      <c r="AE1315" s="22">
        <f t="shared" si="384"/>
        <v>0</v>
      </c>
      <c r="AF1315" s="22">
        <f t="shared" si="385"/>
        <v>0</v>
      </c>
      <c r="AG1315" s="22">
        <f t="shared" si="386"/>
        <v>0</v>
      </c>
      <c r="AH1315" s="22">
        <f t="shared" si="387"/>
        <v>0</v>
      </c>
      <c r="AI1315" s="43" t="str">
        <f t="shared" si="388"/>
        <v>n/a</v>
      </c>
      <c r="AJ1315" s="2"/>
      <c r="AK1315" s="2"/>
      <c r="AL1315" s="127">
        <v>0</v>
      </c>
    </row>
    <row r="1316" spans="1:38">
      <c r="A1316" s="46"/>
      <c r="B1316" s="13" t="str">
        <f t="shared" si="373"/>
        <v>Jan</v>
      </c>
      <c r="C1316" s="182"/>
      <c r="D1316" s="182"/>
      <c r="E1316" s="182"/>
      <c r="F1316" s="182"/>
      <c r="G1316" s="182"/>
      <c r="H1316" s="182"/>
      <c r="I1316" s="12">
        <f>VLOOKUP($B1316,'Gas wholesale lookups'!$A$4:$L$15,'Inputs - Gas wholesale index'!I$2,FALSE)</f>
        <v>208526.18181818182</v>
      </c>
      <c r="J1316" s="12">
        <f>VLOOKUP($B1316,'Gas wholesale lookups'!$A$4:$L$15,'Inputs - Gas wholesale index'!J$2,FALSE)</f>
        <v>166168.27272727274</v>
      </c>
      <c r="K1316" s="12">
        <f>VLOOKUP($B1316,'Gas wholesale lookups'!$A$4:$L$15,'Inputs - Gas wholesale index'!K$2,FALSE)</f>
        <v>291847.5</v>
      </c>
      <c r="L1316" s="12">
        <f>VLOOKUP($B1316,'Gas wholesale lookups'!$A$4:$L$15,'Inputs - Gas wholesale index'!L$2,FALSE)</f>
        <v>332991.45454545453</v>
      </c>
      <c r="M1316" s="12">
        <f>VLOOKUP($B1316,'Gas wholesale lookups'!$A$4:$L$15,'Inputs - Gas wholesale index'!M$2,FALSE)</f>
        <v>208526.18181818182</v>
      </c>
      <c r="N1316" s="12">
        <f>VLOOKUP($B1316,'Gas wholesale lookups'!$A$4:$L$15,'Inputs - Gas wholesale index'!N$2,FALSE)</f>
        <v>166168.27272727274</v>
      </c>
      <c r="O1316" s="37">
        <f>VLOOKUP($B1316,'Gas wholesale lookups'!$A$4:$R$15,'Inputs - Gas wholesale index'!O$2,FALSE)</f>
        <v>1</v>
      </c>
      <c r="P1316" s="37">
        <f>VLOOKUP($B1316,'Gas wholesale lookups'!$A$4:$R$15,'Inputs - Gas wholesale index'!P$2,FALSE)</f>
        <v>1</v>
      </c>
      <c r="Q1316" s="37">
        <f>VLOOKUP($B1316,'Gas wholesale lookups'!$A$4:$R$15,'Inputs - Gas wholesale index'!Q$2,FALSE)</f>
        <v>1</v>
      </c>
      <c r="R1316" s="37">
        <f>VLOOKUP($B1316,'Gas wholesale lookups'!$A$4:$R$15,'Inputs - Gas wholesale index'!R$2,FALSE)</f>
        <v>1</v>
      </c>
      <c r="S1316" s="37">
        <f>VLOOKUP($B1316,'Gas wholesale lookups'!$A$4:$R$15,'Inputs - Gas wholesale index'!S$2,FALSE)</f>
        <v>0</v>
      </c>
      <c r="T1316" s="37">
        <f>VLOOKUP($B1316,'Gas wholesale lookups'!$A$4:$R$15,'Inputs - Gas wholesale index'!T$2,FALSE)</f>
        <v>0</v>
      </c>
      <c r="U1316" s="12">
        <f t="shared" si="374"/>
        <v>208526.18181818182</v>
      </c>
      <c r="V1316" s="12">
        <f t="shared" si="375"/>
        <v>166168.27272727274</v>
      </c>
      <c r="W1316" s="12">
        <f t="shared" si="376"/>
        <v>291847.5</v>
      </c>
      <c r="X1316" s="12">
        <f t="shared" si="377"/>
        <v>332991.45454545453</v>
      </c>
      <c r="Y1316" s="12">
        <f t="shared" si="378"/>
        <v>0</v>
      </c>
      <c r="Z1316" s="12">
        <f t="shared" si="379"/>
        <v>0</v>
      </c>
      <c r="AA1316" s="12">
        <f t="shared" si="380"/>
        <v>999533.40909090918</v>
      </c>
      <c r="AB1316" s="22">
        <f t="shared" si="381"/>
        <v>0</v>
      </c>
      <c r="AC1316" s="22">
        <f t="shared" si="382"/>
        <v>0</v>
      </c>
      <c r="AD1316" s="22">
        <f t="shared" si="383"/>
        <v>0</v>
      </c>
      <c r="AE1316" s="22">
        <f t="shared" si="384"/>
        <v>0</v>
      </c>
      <c r="AF1316" s="22">
        <f t="shared" si="385"/>
        <v>0</v>
      </c>
      <c r="AG1316" s="22">
        <f t="shared" si="386"/>
        <v>0</v>
      </c>
      <c r="AH1316" s="22">
        <f t="shared" si="387"/>
        <v>0</v>
      </c>
      <c r="AI1316" s="43" t="str">
        <f t="shared" si="388"/>
        <v>n/a</v>
      </c>
      <c r="AJ1316" s="2"/>
      <c r="AK1316" s="2"/>
      <c r="AL1316" s="127">
        <v>0</v>
      </c>
    </row>
    <row r="1317" spans="1:38">
      <c r="A1317" s="46"/>
      <c r="B1317" s="13" t="str">
        <f t="shared" si="373"/>
        <v>Jan</v>
      </c>
      <c r="C1317" s="182"/>
      <c r="D1317" s="182"/>
      <c r="E1317" s="182"/>
      <c r="F1317" s="182"/>
      <c r="G1317" s="182"/>
      <c r="H1317" s="182"/>
      <c r="I1317" s="12">
        <f>VLOOKUP($B1317,'Gas wholesale lookups'!$A$4:$L$15,'Inputs - Gas wholesale index'!I$2,FALSE)</f>
        <v>208526.18181818182</v>
      </c>
      <c r="J1317" s="12">
        <f>VLOOKUP($B1317,'Gas wholesale lookups'!$A$4:$L$15,'Inputs - Gas wholesale index'!J$2,FALSE)</f>
        <v>166168.27272727274</v>
      </c>
      <c r="K1317" s="12">
        <f>VLOOKUP($B1317,'Gas wholesale lookups'!$A$4:$L$15,'Inputs - Gas wholesale index'!K$2,FALSE)</f>
        <v>291847.5</v>
      </c>
      <c r="L1317" s="12">
        <f>VLOOKUP($B1317,'Gas wholesale lookups'!$A$4:$L$15,'Inputs - Gas wholesale index'!L$2,FALSE)</f>
        <v>332991.45454545453</v>
      </c>
      <c r="M1317" s="12">
        <f>VLOOKUP($B1317,'Gas wholesale lookups'!$A$4:$L$15,'Inputs - Gas wholesale index'!M$2,FALSE)</f>
        <v>208526.18181818182</v>
      </c>
      <c r="N1317" s="12">
        <f>VLOOKUP($B1317,'Gas wholesale lookups'!$A$4:$L$15,'Inputs - Gas wholesale index'!N$2,FALSE)</f>
        <v>166168.27272727274</v>
      </c>
      <c r="O1317" s="37">
        <f>VLOOKUP($B1317,'Gas wholesale lookups'!$A$4:$R$15,'Inputs - Gas wholesale index'!O$2,FALSE)</f>
        <v>1</v>
      </c>
      <c r="P1317" s="37">
        <f>VLOOKUP($B1317,'Gas wholesale lookups'!$A$4:$R$15,'Inputs - Gas wholesale index'!P$2,FALSE)</f>
        <v>1</v>
      </c>
      <c r="Q1317" s="37">
        <f>VLOOKUP($B1317,'Gas wholesale lookups'!$A$4:$R$15,'Inputs - Gas wholesale index'!Q$2,FALSE)</f>
        <v>1</v>
      </c>
      <c r="R1317" s="37">
        <f>VLOOKUP($B1317,'Gas wholesale lookups'!$A$4:$R$15,'Inputs - Gas wholesale index'!R$2,FALSE)</f>
        <v>1</v>
      </c>
      <c r="S1317" s="37">
        <f>VLOOKUP($B1317,'Gas wholesale lookups'!$A$4:$R$15,'Inputs - Gas wholesale index'!S$2,FALSE)</f>
        <v>0</v>
      </c>
      <c r="T1317" s="37">
        <f>VLOOKUP($B1317,'Gas wholesale lookups'!$A$4:$R$15,'Inputs - Gas wholesale index'!T$2,FALSE)</f>
        <v>0</v>
      </c>
      <c r="U1317" s="12">
        <f t="shared" si="374"/>
        <v>208526.18181818182</v>
      </c>
      <c r="V1317" s="12">
        <f t="shared" si="375"/>
        <v>166168.27272727274</v>
      </c>
      <c r="W1317" s="12">
        <f t="shared" si="376"/>
        <v>291847.5</v>
      </c>
      <c r="X1317" s="12">
        <f t="shared" si="377"/>
        <v>332991.45454545453</v>
      </c>
      <c r="Y1317" s="12">
        <f t="shared" si="378"/>
        <v>0</v>
      </c>
      <c r="Z1317" s="12">
        <f t="shared" si="379"/>
        <v>0</v>
      </c>
      <c r="AA1317" s="12">
        <f t="shared" si="380"/>
        <v>999533.40909090918</v>
      </c>
      <c r="AB1317" s="22">
        <f t="shared" si="381"/>
        <v>0</v>
      </c>
      <c r="AC1317" s="22">
        <f t="shared" si="382"/>
        <v>0</v>
      </c>
      <c r="AD1317" s="22">
        <f t="shared" si="383"/>
        <v>0</v>
      </c>
      <c r="AE1317" s="22">
        <f t="shared" si="384"/>
        <v>0</v>
      </c>
      <c r="AF1317" s="22">
        <f t="shared" si="385"/>
        <v>0</v>
      </c>
      <c r="AG1317" s="22">
        <f t="shared" si="386"/>
        <v>0</v>
      </c>
      <c r="AH1317" s="22">
        <f t="shared" si="387"/>
        <v>0</v>
      </c>
      <c r="AI1317" s="43" t="str">
        <f t="shared" si="388"/>
        <v>n/a</v>
      </c>
      <c r="AJ1317" s="2"/>
      <c r="AK1317" s="2"/>
      <c r="AL1317" s="127">
        <v>0</v>
      </c>
    </row>
    <row r="1318" spans="1:38">
      <c r="A1318" s="46"/>
      <c r="B1318" s="13" t="str">
        <f t="shared" si="373"/>
        <v>Jan</v>
      </c>
      <c r="C1318" s="182"/>
      <c r="D1318" s="182"/>
      <c r="E1318" s="182"/>
      <c r="F1318" s="182"/>
      <c r="G1318" s="182"/>
      <c r="H1318" s="182"/>
      <c r="I1318" s="12">
        <f>VLOOKUP($B1318,'Gas wholesale lookups'!$A$4:$L$15,'Inputs - Gas wholesale index'!I$2,FALSE)</f>
        <v>208526.18181818182</v>
      </c>
      <c r="J1318" s="12">
        <f>VLOOKUP($B1318,'Gas wholesale lookups'!$A$4:$L$15,'Inputs - Gas wholesale index'!J$2,FALSE)</f>
        <v>166168.27272727274</v>
      </c>
      <c r="K1318" s="12">
        <f>VLOOKUP($B1318,'Gas wholesale lookups'!$A$4:$L$15,'Inputs - Gas wholesale index'!K$2,FALSE)</f>
        <v>291847.5</v>
      </c>
      <c r="L1318" s="12">
        <f>VLOOKUP($B1318,'Gas wholesale lookups'!$A$4:$L$15,'Inputs - Gas wholesale index'!L$2,FALSE)</f>
        <v>332991.45454545453</v>
      </c>
      <c r="M1318" s="12">
        <f>VLOOKUP($B1318,'Gas wholesale lookups'!$A$4:$L$15,'Inputs - Gas wholesale index'!M$2,FALSE)</f>
        <v>208526.18181818182</v>
      </c>
      <c r="N1318" s="12">
        <f>VLOOKUP($B1318,'Gas wholesale lookups'!$A$4:$L$15,'Inputs - Gas wholesale index'!N$2,FALSE)</f>
        <v>166168.27272727274</v>
      </c>
      <c r="O1318" s="37">
        <f>VLOOKUP($B1318,'Gas wholesale lookups'!$A$4:$R$15,'Inputs - Gas wholesale index'!O$2,FALSE)</f>
        <v>1</v>
      </c>
      <c r="P1318" s="37">
        <f>VLOOKUP($B1318,'Gas wholesale lookups'!$A$4:$R$15,'Inputs - Gas wholesale index'!P$2,FALSE)</f>
        <v>1</v>
      </c>
      <c r="Q1318" s="37">
        <f>VLOOKUP($B1318,'Gas wholesale lookups'!$A$4:$R$15,'Inputs - Gas wholesale index'!Q$2,FALSE)</f>
        <v>1</v>
      </c>
      <c r="R1318" s="37">
        <f>VLOOKUP($B1318,'Gas wholesale lookups'!$A$4:$R$15,'Inputs - Gas wholesale index'!R$2,FALSE)</f>
        <v>1</v>
      </c>
      <c r="S1318" s="37">
        <f>VLOOKUP($B1318,'Gas wholesale lookups'!$A$4:$R$15,'Inputs - Gas wholesale index'!S$2,FALSE)</f>
        <v>0</v>
      </c>
      <c r="T1318" s="37">
        <f>VLOOKUP($B1318,'Gas wholesale lookups'!$A$4:$R$15,'Inputs - Gas wholesale index'!T$2,FALSE)</f>
        <v>0</v>
      </c>
      <c r="U1318" s="12">
        <f t="shared" si="374"/>
        <v>208526.18181818182</v>
      </c>
      <c r="V1318" s="12">
        <f t="shared" si="375"/>
        <v>166168.27272727274</v>
      </c>
      <c r="W1318" s="12">
        <f t="shared" si="376"/>
        <v>291847.5</v>
      </c>
      <c r="X1318" s="12">
        <f t="shared" si="377"/>
        <v>332991.45454545453</v>
      </c>
      <c r="Y1318" s="12">
        <f t="shared" si="378"/>
        <v>0</v>
      </c>
      <c r="Z1318" s="12">
        <f t="shared" si="379"/>
        <v>0</v>
      </c>
      <c r="AA1318" s="12">
        <f t="shared" si="380"/>
        <v>999533.40909090918</v>
      </c>
      <c r="AB1318" s="22">
        <f t="shared" si="381"/>
        <v>0</v>
      </c>
      <c r="AC1318" s="22">
        <f t="shared" si="382"/>
        <v>0</v>
      </c>
      <c r="AD1318" s="22">
        <f t="shared" si="383"/>
        <v>0</v>
      </c>
      <c r="AE1318" s="22">
        <f t="shared" si="384"/>
        <v>0</v>
      </c>
      <c r="AF1318" s="22">
        <f t="shared" si="385"/>
        <v>0</v>
      </c>
      <c r="AG1318" s="22">
        <f t="shared" si="386"/>
        <v>0</v>
      </c>
      <c r="AH1318" s="22">
        <f t="shared" si="387"/>
        <v>0</v>
      </c>
      <c r="AI1318" s="43" t="str">
        <f t="shared" si="388"/>
        <v>n/a</v>
      </c>
      <c r="AJ1318" s="2"/>
      <c r="AK1318" s="2"/>
      <c r="AL1318" s="127">
        <v>0</v>
      </c>
    </row>
    <row r="1319" spans="1:38">
      <c r="A1319" s="46"/>
      <c r="B1319" s="13" t="str">
        <f t="shared" si="373"/>
        <v>Jan</v>
      </c>
      <c r="C1319" s="182"/>
      <c r="D1319" s="182"/>
      <c r="E1319" s="182"/>
      <c r="F1319" s="182"/>
      <c r="G1319" s="182"/>
      <c r="H1319" s="182"/>
      <c r="I1319" s="12">
        <f>VLOOKUP($B1319,'Gas wholesale lookups'!$A$4:$L$15,'Inputs - Gas wholesale index'!I$2,FALSE)</f>
        <v>208526.18181818182</v>
      </c>
      <c r="J1319" s="12">
        <f>VLOOKUP($B1319,'Gas wholesale lookups'!$A$4:$L$15,'Inputs - Gas wholesale index'!J$2,FALSE)</f>
        <v>166168.27272727274</v>
      </c>
      <c r="K1319" s="12">
        <f>VLOOKUP($B1319,'Gas wholesale lookups'!$A$4:$L$15,'Inputs - Gas wholesale index'!K$2,FALSE)</f>
        <v>291847.5</v>
      </c>
      <c r="L1319" s="12">
        <f>VLOOKUP($B1319,'Gas wholesale lookups'!$A$4:$L$15,'Inputs - Gas wholesale index'!L$2,FALSE)</f>
        <v>332991.45454545453</v>
      </c>
      <c r="M1319" s="12">
        <f>VLOOKUP($B1319,'Gas wholesale lookups'!$A$4:$L$15,'Inputs - Gas wholesale index'!M$2,FALSE)</f>
        <v>208526.18181818182</v>
      </c>
      <c r="N1319" s="12">
        <f>VLOOKUP($B1319,'Gas wholesale lookups'!$A$4:$L$15,'Inputs - Gas wholesale index'!N$2,FALSE)</f>
        <v>166168.27272727274</v>
      </c>
      <c r="O1319" s="37">
        <f>VLOOKUP($B1319,'Gas wholesale lookups'!$A$4:$R$15,'Inputs - Gas wholesale index'!O$2,FALSE)</f>
        <v>1</v>
      </c>
      <c r="P1319" s="37">
        <f>VLOOKUP($B1319,'Gas wholesale lookups'!$A$4:$R$15,'Inputs - Gas wholesale index'!P$2,FALSE)</f>
        <v>1</v>
      </c>
      <c r="Q1319" s="37">
        <f>VLOOKUP($B1319,'Gas wholesale lookups'!$A$4:$R$15,'Inputs - Gas wholesale index'!Q$2,FALSE)</f>
        <v>1</v>
      </c>
      <c r="R1319" s="37">
        <f>VLOOKUP($B1319,'Gas wholesale lookups'!$A$4:$R$15,'Inputs - Gas wholesale index'!R$2,FALSE)</f>
        <v>1</v>
      </c>
      <c r="S1319" s="37">
        <f>VLOOKUP($B1319,'Gas wholesale lookups'!$A$4:$R$15,'Inputs - Gas wholesale index'!S$2,FALSE)</f>
        <v>0</v>
      </c>
      <c r="T1319" s="37">
        <f>VLOOKUP($B1319,'Gas wholesale lookups'!$A$4:$R$15,'Inputs - Gas wholesale index'!T$2,FALSE)</f>
        <v>0</v>
      </c>
      <c r="U1319" s="12">
        <f t="shared" si="374"/>
        <v>208526.18181818182</v>
      </c>
      <c r="V1319" s="12">
        <f t="shared" si="375"/>
        <v>166168.27272727274</v>
      </c>
      <c r="W1319" s="12">
        <f t="shared" si="376"/>
        <v>291847.5</v>
      </c>
      <c r="X1319" s="12">
        <f t="shared" si="377"/>
        <v>332991.45454545453</v>
      </c>
      <c r="Y1319" s="12">
        <f t="shared" si="378"/>
        <v>0</v>
      </c>
      <c r="Z1319" s="12">
        <f t="shared" si="379"/>
        <v>0</v>
      </c>
      <c r="AA1319" s="12">
        <f t="shared" si="380"/>
        <v>999533.40909090918</v>
      </c>
      <c r="AB1319" s="22">
        <f t="shared" si="381"/>
        <v>0</v>
      </c>
      <c r="AC1319" s="22">
        <f t="shared" si="382"/>
        <v>0</v>
      </c>
      <c r="AD1319" s="22">
        <f t="shared" si="383"/>
        <v>0</v>
      </c>
      <c r="AE1319" s="22">
        <f t="shared" si="384"/>
        <v>0</v>
      </c>
      <c r="AF1319" s="22">
        <f t="shared" si="385"/>
        <v>0</v>
      </c>
      <c r="AG1319" s="22">
        <f t="shared" si="386"/>
        <v>0</v>
      </c>
      <c r="AH1319" s="22">
        <f t="shared" si="387"/>
        <v>0</v>
      </c>
      <c r="AI1319" s="43" t="str">
        <f t="shared" si="388"/>
        <v>n/a</v>
      </c>
      <c r="AJ1319" s="2"/>
      <c r="AK1319" s="2"/>
      <c r="AL1319" s="127">
        <v>0</v>
      </c>
    </row>
    <row r="1320" spans="1:38">
      <c r="A1320" s="46"/>
      <c r="B1320" s="13" t="str">
        <f t="shared" si="373"/>
        <v>Jan</v>
      </c>
      <c r="C1320" s="182"/>
      <c r="D1320" s="182"/>
      <c r="E1320" s="182"/>
      <c r="F1320" s="182"/>
      <c r="G1320" s="182"/>
      <c r="H1320" s="182"/>
      <c r="I1320" s="12">
        <f>VLOOKUP($B1320,'Gas wholesale lookups'!$A$4:$L$15,'Inputs - Gas wholesale index'!I$2,FALSE)</f>
        <v>208526.18181818182</v>
      </c>
      <c r="J1320" s="12">
        <f>VLOOKUP($B1320,'Gas wholesale lookups'!$A$4:$L$15,'Inputs - Gas wholesale index'!J$2,FALSE)</f>
        <v>166168.27272727274</v>
      </c>
      <c r="K1320" s="12">
        <f>VLOOKUP($B1320,'Gas wholesale lookups'!$A$4:$L$15,'Inputs - Gas wholesale index'!K$2,FALSE)</f>
        <v>291847.5</v>
      </c>
      <c r="L1320" s="12">
        <f>VLOOKUP($B1320,'Gas wholesale lookups'!$A$4:$L$15,'Inputs - Gas wholesale index'!L$2,FALSE)</f>
        <v>332991.45454545453</v>
      </c>
      <c r="M1320" s="12">
        <f>VLOOKUP($B1320,'Gas wholesale lookups'!$A$4:$L$15,'Inputs - Gas wholesale index'!M$2,FALSE)</f>
        <v>208526.18181818182</v>
      </c>
      <c r="N1320" s="12">
        <f>VLOOKUP($B1320,'Gas wholesale lookups'!$A$4:$L$15,'Inputs - Gas wholesale index'!N$2,FALSE)</f>
        <v>166168.27272727274</v>
      </c>
      <c r="O1320" s="37">
        <f>VLOOKUP($B1320,'Gas wholesale lookups'!$A$4:$R$15,'Inputs - Gas wholesale index'!O$2,FALSE)</f>
        <v>1</v>
      </c>
      <c r="P1320" s="37">
        <f>VLOOKUP($B1320,'Gas wholesale lookups'!$A$4:$R$15,'Inputs - Gas wholesale index'!P$2,FALSE)</f>
        <v>1</v>
      </c>
      <c r="Q1320" s="37">
        <f>VLOOKUP($B1320,'Gas wholesale lookups'!$A$4:$R$15,'Inputs - Gas wholesale index'!Q$2,FALSE)</f>
        <v>1</v>
      </c>
      <c r="R1320" s="37">
        <f>VLOOKUP($B1320,'Gas wholesale lookups'!$A$4:$R$15,'Inputs - Gas wholesale index'!R$2,FALSE)</f>
        <v>1</v>
      </c>
      <c r="S1320" s="37">
        <f>VLOOKUP($B1320,'Gas wholesale lookups'!$A$4:$R$15,'Inputs - Gas wholesale index'!S$2,FALSE)</f>
        <v>0</v>
      </c>
      <c r="T1320" s="37">
        <f>VLOOKUP($B1320,'Gas wholesale lookups'!$A$4:$R$15,'Inputs - Gas wholesale index'!T$2,FALSE)</f>
        <v>0</v>
      </c>
      <c r="U1320" s="12">
        <f t="shared" si="374"/>
        <v>208526.18181818182</v>
      </c>
      <c r="V1320" s="12">
        <f t="shared" si="375"/>
        <v>166168.27272727274</v>
      </c>
      <c r="W1320" s="12">
        <f t="shared" si="376"/>
        <v>291847.5</v>
      </c>
      <c r="X1320" s="12">
        <f t="shared" si="377"/>
        <v>332991.45454545453</v>
      </c>
      <c r="Y1320" s="12">
        <f t="shared" si="378"/>
        <v>0</v>
      </c>
      <c r="Z1320" s="12">
        <f t="shared" si="379"/>
        <v>0</v>
      </c>
      <c r="AA1320" s="12">
        <f t="shared" si="380"/>
        <v>999533.40909090918</v>
      </c>
      <c r="AB1320" s="22">
        <f t="shared" si="381"/>
        <v>0</v>
      </c>
      <c r="AC1320" s="22">
        <f t="shared" si="382"/>
        <v>0</v>
      </c>
      <c r="AD1320" s="22">
        <f t="shared" si="383"/>
        <v>0</v>
      </c>
      <c r="AE1320" s="22">
        <f t="shared" si="384"/>
        <v>0</v>
      </c>
      <c r="AF1320" s="22">
        <f t="shared" si="385"/>
        <v>0</v>
      </c>
      <c r="AG1320" s="22">
        <f t="shared" si="386"/>
        <v>0</v>
      </c>
      <c r="AH1320" s="22">
        <f t="shared" si="387"/>
        <v>0</v>
      </c>
      <c r="AI1320" s="43" t="str">
        <f t="shared" si="388"/>
        <v>n/a</v>
      </c>
      <c r="AJ1320" s="2"/>
      <c r="AK1320" s="2"/>
      <c r="AL1320" s="127">
        <v>0</v>
      </c>
    </row>
    <row r="1321" spans="1:38">
      <c r="A1321" s="46"/>
      <c r="B1321" s="13" t="str">
        <f t="shared" si="373"/>
        <v>Jan</v>
      </c>
      <c r="C1321" s="182"/>
      <c r="D1321" s="182"/>
      <c r="E1321" s="182"/>
      <c r="F1321" s="182"/>
      <c r="G1321" s="182"/>
      <c r="H1321" s="182"/>
      <c r="I1321" s="12">
        <f>VLOOKUP($B1321,'Gas wholesale lookups'!$A$4:$L$15,'Inputs - Gas wholesale index'!I$2,FALSE)</f>
        <v>208526.18181818182</v>
      </c>
      <c r="J1321" s="12">
        <f>VLOOKUP($B1321,'Gas wholesale lookups'!$A$4:$L$15,'Inputs - Gas wholesale index'!J$2,FALSE)</f>
        <v>166168.27272727274</v>
      </c>
      <c r="K1321" s="12">
        <f>VLOOKUP($B1321,'Gas wholesale lookups'!$A$4:$L$15,'Inputs - Gas wholesale index'!K$2,FALSE)</f>
        <v>291847.5</v>
      </c>
      <c r="L1321" s="12">
        <f>VLOOKUP($B1321,'Gas wholesale lookups'!$A$4:$L$15,'Inputs - Gas wholesale index'!L$2,FALSE)</f>
        <v>332991.45454545453</v>
      </c>
      <c r="M1321" s="12">
        <f>VLOOKUP($B1321,'Gas wholesale lookups'!$A$4:$L$15,'Inputs - Gas wholesale index'!M$2,FALSE)</f>
        <v>208526.18181818182</v>
      </c>
      <c r="N1321" s="12">
        <f>VLOOKUP($B1321,'Gas wholesale lookups'!$A$4:$L$15,'Inputs - Gas wholesale index'!N$2,FALSE)</f>
        <v>166168.27272727274</v>
      </c>
      <c r="O1321" s="37">
        <f>VLOOKUP($B1321,'Gas wholesale lookups'!$A$4:$R$15,'Inputs - Gas wholesale index'!O$2,FALSE)</f>
        <v>1</v>
      </c>
      <c r="P1321" s="37">
        <f>VLOOKUP($B1321,'Gas wholesale lookups'!$A$4:$R$15,'Inputs - Gas wholesale index'!P$2,FALSE)</f>
        <v>1</v>
      </c>
      <c r="Q1321" s="37">
        <f>VLOOKUP($B1321,'Gas wholesale lookups'!$A$4:$R$15,'Inputs - Gas wholesale index'!Q$2,FALSE)</f>
        <v>1</v>
      </c>
      <c r="R1321" s="37">
        <f>VLOOKUP($B1321,'Gas wholesale lookups'!$A$4:$R$15,'Inputs - Gas wholesale index'!R$2,FALSE)</f>
        <v>1</v>
      </c>
      <c r="S1321" s="37">
        <f>VLOOKUP($B1321,'Gas wholesale lookups'!$A$4:$R$15,'Inputs - Gas wholesale index'!S$2,FALSE)</f>
        <v>0</v>
      </c>
      <c r="T1321" s="37">
        <f>VLOOKUP($B1321,'Gas wholesale lookups'!$A$4:$R$15,'Inputs - Gas wholesale index'!T$2,FALSE)</f>
        <v>0</v>
      </c>
      <c r="U1321" s="12">
        <f t="shared" si="374"/>
        <v>208526.18181818182</v>
      </c>
      <c r="V1321" s="12">
        <f t="shared" si="375"/>
        <v>166168.27272727274</v>
      </c>
      <c r="W1321" s="12">
        <f t="shared" si="376"/>
        <v>291847.5</v>
      </c>
      <c r="X1321" s="12">
        <f t="shared" si="377"/>
        <v>332991.45454545453</v>
      </c>
      <c r="Y1321" s="12">
        <f t="shared" si="378"/>
        <v>0</v>
      </c>
      <c r="Z1321" s="12">
        <f t="shared" si="379"/>
        <v>0</v>
      </c>
      <c r="AA1321" s="12">
        <f t="shared" si="380"/>
        <v>999533.40909090918</v>
      </c>
      <c r="AB1321" s="22">
        <f t="shared" si="381"/>
        <v>0</v>
      </c>
      <c r="AC1321" s="22">
        <f t="shared" si="382"/>
        <v>0</v>
      </c>
      <c r="AD1321" s="22">
        <f t="shared" si="383"/>
        <v>0</v>
      </c>
      <c r="AE1321" s="22">
        <f t="shared" si="384"/>
        <v>0</v>
      </c>
      <c r="AF1321" s="22">
        <f t="shared" si="385"/>
        <v>0</v>
      </c>
      <c r="AG1321" s="22">
        <f t="shared" si="386"/>
        <v>0</v>
      </c>
      <c r="AH1321" s="22">
        <f t="shared" si="387"/>
        <v>0</v>
      </c>
      <c r="AI1321" s="43" t="str">
        <f t="shared" si="388"/>
        <v>n/a</v>
      </c>
      <c r="AJ1321" s="2"/>
      <c r="AK1321" s="2"/>
      <c r="AL1321" s="127">
        <v>0</v>
      </c>
    </row>
    <row r="1322" spans="1:38">
      <c r="A1322" s="46"/>
      <c r="B1322" s="13" t="str">
        <f t="shared" si="373"/>
        <v>Jan</v>
      </c>
      <c r="C1322" s="182"/>
      <c r="D1322" s="182"/>
      <c r="E1322" s="182"/>
      <c r="F1322" s="182"/>
      <c r="G1322" s="182"/>
      <c r="H1322" s="182"/>
      <c r="I1322" s="12">
        <f>VLOOKUP($B1322,'Gas wholesale lookups'!$A$4:$L$15,'Inputs - Gas wholesale index'!I$2,FALSE)</f>
        <v>208526.18181818182</v>
      </c>
      <c r="J1322" s="12">
        <f>VLOOKUP($B1322,'Gas wholesale lookups'!$A$4:$L$15,'Inputs - Gas wholesale index'!J$2,FALSE)</f>
        <v>166168.27272727274</v>
      </c>
      <c r="K1322" s="12">
        <f>VLOOKUP($B1322,'Gas wholesale lookups'!$A$4:$L$15,'Inputs - Gas wholesale index'!K$2,FALSE)</f>
        <v>291847.5</v>
      </c>
      <c r="L1322" s="12">
        <f>VLOOKUP($B1322,'Gas wholesale lookups'!$A$4:$L$15,'Inputs - Gas wholesale index'!L$2,FALSE)</f>
        <v>332991.45454545453</v>
      </c>
      <c r="M1322" s="12">
        <f>VLOOKUP($B1322,'Gas wholesale lookups'!$A$4:$L$15,'Inputs - Gas wholesale index'!M$2,FALSE)</f>
        <v>208526.18181818182</v>
      </c>
      <c r="N1322" s="12">
        <f>VLOOKUP($B1322,'Gas wholesale lookups'!$A$4:$L$15,'Inputs - Gas wholesale index'!N$2,FALSE)</f>
        <v>166168.27272727274</v>
      </c>
      <c r="O1322" s="37">
        <f>VLOOKUP($B1322,'Gas wholesale lookups'!$A$4:$R$15,'Inputs - Gas wholesale index'!O$2,FALSE)</f>
        <v>1</v>
      </c>
      <c r="P1322" s="37">
        <f>VLOOKUP($B1322,'Gas wholesale lookups'!$A$4:$R$15,'Inputs - Gas wholesale index'!P$2,FALSE)</f>
        <v>1</v>
      </c>
      <c r="Q1322" s="37">
        <f>VLOOKUP($B1322,'Gas wholesale lookups'!$A$4:$R$15,'Inputs - Gas wholesale index'!Q$2,FALSE)</f>
        <v>1</v>
      </c>
      <c r="R1322" s="37">
        <f>VLOOKUP($B1322,'Gas wholesale lookups'!$A$4:$R$15,'Inputs - Gas wholesale index'!R$2,FALSE)</f>
        <v>1</v>
      </c>
      <c r="S1322" s="37">
        <f>VLOOKUP($B1322,'Gas wholesale lookups'!$A$4:$R$15,'Inputs - Gas wholesale index'!S$2,FALSE)</f>
        <v>0</v>
      </c>
      <c r="T1322" s="37">
        <f>VLOOKUP($B1322,'Gas wholesale lookups'!$A$4:$R$15,'Inputs - Gas wholesale index'!T$2,FALSE)</f>
        <v>0</v>
      </c>
      <c r="U1322" s="12">
        <f t="shared" si="374"/>
        <v>208526.18181818182</v>
      </c>
      <c r="V1322" s="12">
        <f t="shared" si="375"/>
        <v>166168.27272727274</v>
      </c>
      <c r="W1322" s="12">
        <f t="shared" si="376"/>
        <v>291847.5</v>
      </c>
      <c r="X1322" s="12">
        <f t="shared" si="377"/>
        <v>332991.45454545453</v>
      </c>
      <c r="Y1322" s="12">
        <f t="shared" si="378"/>
        <v>0</v>
      </c>
      <c r="Z1322" s="12">
        <f t="shared" si="379"/>
        <v>0</v>
      </c>
      <c r="AA1322" s="12">
        <f t="shared" si="380"/>
        <v>999533.40909090918</v>
      </c>
      <c r="AB1322" s="22">
        <f t="shared" si="381"/>
        <v>0</v>
      </c>
      <c r="AC1322" s="22">
        <f t="shared" si="382"/>
        <v>0</v>
      </c>
      <c r="AD1322" s="22">
        <f t="shared" si="383"/>
        <v>0</v>
      </c>
      <c r="AE1322" s="22">
        <f t="shared" si="384"/>
        <v>0</v>
      </c>
      <c r="AF1322" s="22">
        <f t="shared" si="385"/>
        <v>0</v>
      </c>
      <c r="AG1322" s="22">
        <f t="shared" si="386"/>
        <v>0</v>
      </c>
      <c r="AH1322" s="22">
        <f t="shared" si="387"/>
        <v>0</v>
      </c>
      <c r="AI1322" s="43" t="str">
        <f t="shared" si="388"/>
        <v>n/a</v>
      </c>
      <c r="AJ1322" s="2"/>
      <c r="AK1322" s="2"/>
      <c r="AL1322" s="127">
        <v>0</v>
      </c>
    </row>
    <row r="1323" spans="1:38">
      <c r="A1323" s="46"/>
      <c r="B1323" s="13" t="str">
        <f t="shared" si="373"/>
        <v>Jan</v>
      </c>
      <c r="C1323" s="182"/>
      <c r="D1323" s="182"/>
      <c r="E1323" s="182"/>
      <c r="F1323" s="182"/>
      <c r="G1323" s="182"/>
      <c r="H1323" s="182"/>
      <c r="I1323" s="12">
        <f>VLOOKUP($B1323,'Gas wholesale lookups'!$A$4:$L$15,'Inputs - Gas wholesale index'!I$2,FALSE)</f>
        <v>208526.18181818182</v>
      </c>
      <c r="J1323" s="12">
        <f>VLOOKUP($B1323,'Gas wholesale lookups'!$A$4:$L$15,'Inputs - Gas wholesale index'!J$2,FALSE)</f>
        <v>166168.27272727274</v>
      </c>
      <c r="K1323" s="12">
        <f>VLOOKUP($B1323,'Gas wholesale lookups'!$A$4:$L$15,'Inputs - Gas wholesale index'!K$2,FALSE)</f>
        <v>291847.5</v>
      </c>
      <c r="L1323" s="12">
        <f>VLOOKUP($B1323,'Gas wholesale lookups'!$A$4:$L$15,'Inputs - Gas wholesale index'!L$2,FALSE)</f>
        <v>332991.45454545453</v>
      </c>
      <c r="M1323" s="12">
        <f>VLOOKUP($B1323,'Gas wholesale lookups'!$A$4:$L$15,'Inputs - Gas wholesale index'!M$2,FALSE)</f>
        <v>208526.18181818182</v>
      </c>
      <c r="N1323" s="12">
        <f>VLOOKUP($B1323,'Gas wholesale lookups'!$A$4:$L$15,'Inputs - Gas wholesale index'!N$2,FALSE)</f>
        <v>166168.27272727274</v>
      </c>
      <c r="O1323" s="37">
        <f>VLOOKUP($B1323,'Gas wholesale lookups'!$A$4:$R$15,'Inputs - Gas wholesale index'!O$2,FALSE)</f>
        <v>1</v>
      </c>
      <c r="P1323" s="37">
        <f>VLOOKUP($B1323,'Gas wholesale lookups'!$A$4:$R$15,'Inputs - Gas wholesale index'!P$2,FALSE)</f>
        <v>1</v>
      </c>
      <c r="Q1323" s="37">
        <f>VLOOKUP($B1323,'Gas wholesale lookups'!$A$4:$R$15,'Inputs - Gas wholesale index'!Q$2,FALSE)</f>
        <v>1</v>
      </c>
      <c r="R1323" s="37">
        <f>VLOOKUP($B1323,'Gas wholesale lookups'!$A$4:$R$15,'Inputs - Gas wholesale index'!R$2,FALSE)</f>
        <v>1</v>
      </c>
      <c r="S1323" s="37">
        <f>VLOOKUP($B1323,'Gas wholesale lookups'!$A$4:$R$15,'Inputs - Gas wholesale index'!S$2,FALSE)</f>
        <v>0</v>
      </c>
      <c r="T1323" s="37">
        <f>VLOOKUP($B1323,'Gas wholesale lookups'!$A$4:$R$15,'Inputs - Gas wholesale index'!T$2,FALSE)</f>
        <v>0</v>
      </c>
      <c r="U1323" s="12">
        <f t="shared" si="374"/>
        <v>208526.18181818182</v>
      </c>
      <c r="V1323" s="12">
        <f t="shared" si="375"/>
        <v>166168.27272727274</v>
      </c>
      <c r="W1323" s="12">
        <f t="shared" si="376"/>
        <v>291847.5</v>
      </c>
      <c r="X1323" s="12">
        <f t="shared" si="377"/>
        <v>332991.45454545453</v>
      </c>
      <c r="Y1323" s="12">
        <f t="shared" si="378"/>
        <v>0</v>
      </c>
      <c r="Z1323" s="12">
        <f t="shared" si="379"/>
        <v>0</v>
      </c>
      <c r="AA1323" s="12">
        <f t="shared" si="380"/>
        <v>999533.40909090918</v>
      </c>
      <c r="AB1323" s="22">
        <f t="shared" si="381"/>
        <v>0</v>
      </c>
      <c r="AC1323" s="22">
        <f t="shared" si="382"/>
        <v>0</v>
      </c>
      <c r="AD1323" s="22">
        <f t="shared" si="383"/>
        <v>0</v>
      </c>
      <c r="AE1323" s="22">
        <f t="shared" si="384"/>
        <v>0</v>
      </c>
      <c r="AF1323" s="22">
        <f t="shared" si="385"/>
        <v>0</v>
      </c>
      <c r="AG1323" s="22">
        <f t="shared" si="386"/>
        <v>0</v>
      </c>
      <c r="AH1323" s="22">
        <f t="shared" si="387"/>
        <v>0</v>
      </c>
      <c r="AI1323" s="43" t="str">
        <f t="shared" si="388"/>
        <v>n/a</v>
      </c>
      <c r="AJ1323" s="2"/>
      <c r="AK1323" s="2"/>
      <c r="AL1323" s="127">
        <v>0</v>
      </c>
    </row>
    <row r="1324" spans="1:38">
      <c r="A1324" s="46"/>
      <c r="B1324" s="13" t="str">
        <f t="shared" si="373"/>
        <v>Jan</v>
      </c>
      <c r="C1324" s="182"/>
      <c r="D1324" s="182"/>
      <c r="E1324" s="182"/>
      <c r="F1324" s="182"/>
      <c r="G1324" s="182"/>
      <c r="H1324" s="182"/>
      <c r="I1324" s="12">
        <f>VLOOKUP($B1324,'Gas wholesale lookups'!$A$4:$L$15,'Inputs - Gas wholesale index'!I$2,FALSE)</f>
        <v>208526.18181818182</v>
      </c>
      <c r="J1324" s="12">
        <f>VLOOKUP($B1324,'Gas wholesale lookups'!$A$4:$L$15,'Inputs - Gas wholesale index'!J$2,FALSE)</f>
        <v>166168.27272727274</v>
      </c>
      <c r="K1324" s="12">
        <f>VLOOKUP($B1324,'Gas wholesale lookups'!$A$4:$L$15,'Inputs - Gas wholesale index'!K$2,FALSE)</f>
        <v>291847.5</v>
      </c>
      <c r="L1324" s="12">
        <f>VLOOKUP($B1324,'Gas wholesale lookups'!$A$4:$L$15,'Inputs - Gas wholesale index'!L$2,FALSE)</f>
        <v>332991.45454545453</v>
      </c>
      <c r="M1324" s="12">
        <f>VLOOKUP($B1324,'Gas wholesale lookups'!$A$4:$L$15,'Inputs - Gas wholesale index'!M$2,FALSE)</f>
        <v>208526.18181818182</v>
      </c>
      <c r="N1324" s="12">
        <f>VLOOKUP($B1324,'Gas wholesale lookups'!$A$4:$L$15,'Inputs - Gas wholesale index'!N$2,FALSE)</f>
        <v>166168.27272727274</v>
      </c>
      <c r="O1324" s="37">
        <f>VLOOKUP($B1324,'Gas wholesale lookups'!$A$4:$R$15,'Inputs - Gas wholesale index'!O$2,FALSE)</f>
        <v>1</v>
      </c>
      <c r="P1324" s="37">
        <f>VLOOKUP($B1324,'Gas wholesale lookups'!$A$4:$R$15,'Inputs - Gas wholesale index'!P$2,FALSE)</f>
        <v>1</v>
      </c>
      <c r="Q1324" s="37">
        <f>VLOOKUP($B1324,'Gas wholesale lookups'!$A$4:$R$15,'Inputs - Gas wholesale index'!Q$2,FALSE)</f>
        <v>1</v>
      </c>
      <c r="R1324" s="37">
        <f>VLOOKUP($B1324,'Gas wholesale lookups'!$A$4:$R$15,'Inputs - Gas wholesale index'!R$2,FALSE)</f>
        <v>1</v>
      </c>
      <c r="S1324" s="37">
        <f>VLOOKUP($B1324,'Gas wholesale lookups'!$A$4:$R$15,'Inputs - Gas wholesale index'!S$2,FALSE)</f>
        <v>0</v>
      </c>
      <c r="T1324" s="37">
        <f>VLOOKUP($B1324,'Gas wholesale lookups'!$A$4:$R$15,'Inputs - Gas wholesale index'!T$2,FALSE)</f>
        <v>0</v>
      </c>
      <c r="U1324" s="12">
        <f t="shared" si="374"/>
        <v>208526.18181818182</v>
      </c>
      <c r="V1324" s="12">
        <f t="shared" si="375"/>
        <v>166168.27272727274</v>
      </c>
      <c r="W1324" s="12">
        <f t="shared" si="376"/>
        <v>291847.5</v>
      </c>
      <c r="X1324" s="12">
        <f t="shared" si="377"/>
        <v>332991.45454545453</v>
      </c>
      <c r="Y1324" s="12">
        <f t="shared" si="378"/>
        <v>0</v>
      </c>
      <c r="Z1324" s="12">
        <f t="shared" si="379"/>
        <v>0</v>
      </c>
      <c r="AA1324" s="12">
        <f t="shared" si="380"/>
        <v>999533.40909090918</v>
      </c>
      <c r="AB1324" s="22">
        <f t="shared" si="381"/>
        <v>0</v>
      </c>
      <c r="AC1324" s="22">
        <f t="shared" si="382"/>
        <v>0</v>
      </c>
      <c r="AD1324" s="22">
        <f t="shared" si="383"/>
        <v>0</v>
      </c>
      <c r="AE1324" s="22">
        <f t="shared" si="384"/>
        <v>0</v>
      </c>
      <c r="AF1324" s="22">
        <f t="shared" si="385"/>
        <v>0</v>
      </c>
      <c r="AG1324" s="22">
        <f t="shared" si="386"/>
        <v>0</v>
      </c>
      <c r="AH1324" s="22">
        <f t="shared" si="387"/>
        <v>0</v>
      </c>
      <c r="AI1324" s="43" t="str">
        <f t="shared" si="388"/>
        <v>n/a</v>
      </c>
      <c r="AJ1324" s="2"/>
      <c r="AK1324" s="2"/>
      <c r="AL1324" s="127">
        <v>0</v>
      </c>
    </row>
    <row r="1325" spans="1:38">
      <c r="A1325" s="46"/>
      <c r="B1325" s="13" t="str">
        <f t="shared" si="373"/>
        <v>Jan</v>
      </c>
      <c r="C1325" s="182"/>
      <c r="D1325" s="182"/>
      <c r="E1325" s="182"/>
      <c r="F1325" s="182"/>
      <c r="G1325" s="182"/>
      <c r="H1325" s="182"/>
      <c r="I1325" s="12">
        <f>VLOOKUP($B1325,'Gas wholesale lookups'!$A$4:$L$15,'Inputs - Gas wholesale index'!I$2,FALSE)</f>
        <v>208526.18181818182</v>
      </c>
      <c r="J1325" s="12">
        <f>VLOOKUP($B1325,'Gas wholesale lookups'!$A$4:$L$15,'Inputs - Gas wholesale index'!J$2,FALSE)</f>
        <v>166168.27272727274</v>
      </c>
      <c r="K1325" s="12">
        <f>VLOOKUP($B1325,'Gas wholesale lookups'!$A$4:$L$15,'Inputs - Gas wholesale index'!K$2,FALSE)</f>
        <v>291847.5</v>
      </c>
      <c r="L1325" s="12">
        <f>VLOOKUP($B1325,'Gas wholesale lookups'!$A$4:$L$15,'Inputs - Gas wholesale index'!L$2,FALSE)</f>
        <v>332991.45454545453</v>
      </c>
      <c r="M1325" s="12">
        <f>VLOOKUP($B1325,'Gas wholesale lookups'!$A$4:$L$15,'Inputs - Gas wholesale index'!M$2,FALSE)</f>
        <v>208526.18181818182</v>
      </c>
      <c r="N1325" s="12">
        <f>VLOOKUP($B1325,'Gas wholesale lookups'!$A$4:$L$15,'Inputs - Gas wholesale index'!N$2,FALSE)</f>
        <v>166168.27272727274</v>
      </c>
      <c r="O1325" s="37">
        <f>VLOOKUP($B1325,'Gas wholesale lookups'!$A$4:$R$15,'Inputs - Gas wholesale index'!O$2,FALSE)</f>
        <v>1</v>
      </c>
      <c r="P1325" s="37">
        <f>VLOOKUP($B1325,'Gas wholesale lookups'!$A$4:$R$15,'Inputs - Gas wholesale index'!P$2,FALSE)</f>
        <v>1</v>
      </c>
      <c r="Q1325" s="37">
        <f>VLOOKUP($B1325,'Gas wholesale lookups'!$A$4:$R$15,'Inputs - Gas wholesale index'!Q$2,FALSE)</f>
        <v>1</v>
      </c>
      <c r="R1325" s="37">
        <f>VLOOKUP($B1325,'Gas wholesale lookups'!$A$4:$R$15,'Inputs - Gas wholesale index'!R$2,FALSE)</f>
        <v>1</v>
      </c>
      <c r="S1325" s="37">
        <f>VLOOKUP($B1325,'Gas wholesale lookups'!$A$4:$R$15,'Inputs - Gas wholesale index'!S$2,FALSE)</f>
        <v>0</v>
      </c>
      <c r="T1325" s="37">
        <f>VLOOKUP($B1325,'Gas wholesale lookups'!$A$4:$R$15,'Inputs - Gas wholesale index'!T$2,FALSE)</f>
        <v>0</v>
      </c>
      <c r="U1325" s="12">
        <f t="shared" si="374"/>
        <v>208526.18181818182</v>
      </c>
      <c r="V1325" s="12">
        <f t="shared" si="375"/>
        <v>166168.27272727274</v>
      </c>
      <c r="W1325" s="12">
        <f t="shared" si="376"/>
        <v>291847.5</v>
      </c>
      <c r="X1325" s="12">
        <f t="shared" si="377"/>
        <v>332991.45454545453</v>
      </c>
      <c r="Y1325" s="12">
        <f t="shared" si="378"/>
        <v>0</v>
      </c>
      <c r="Z1325" s="12">
        <f t="shared" si="379"/>
        <v>0</v>
      </c>
      <c r="AA1325" s="12">
        <f t="shared" si="380"/>
        <v>999533.40909090918</v>
      </c>
      <c r="AB1325" s="22">
        <f t="shared" si="381"/>
        <v>0</v>
      </c>
      <c r="AC1325" s="22">
        <f t="shared" si="382"/>
        <v>0</v>
      </c>
      <c r="AD1325" s="22">
        <f t="shared" si="383"/>
        <v>0</v>
      </c>
      <c r="AE1325" s="22">
        <f t="shared" si="384"/>
        <v>0</v>
      </c>
      <c r="AF1325" s="22">
        <f t="shared" si="385"/>
        <v>0</v>
      </c>
      <c r="AG1325" s="22">
        <f t="shared" si="386"/>
        <v>0</v>
      </c>
      <c r="AH1325" s="22">
        <f t="shared" si="387"/>
        <v>0</v>
      </c>
      <c r="AI1325" s="43" t="str">
        <f t="shared" si="388"/>
        <v>n/a</v>
      </c>
      <c r="AJ1325" s="2"/>
      <c r="AK1325" s="2"/>
      <c r="AL1325" s="127">
        <v>0</v>
      </c>
    </row>
    <row r="1326" spans="1:38">
      <c r="A1326" s="46"/>
      <c r="B1326" s="13" t="str">
        <f t="shared" si="373"/>
        <v>Jan</v>
      </c>
      <c r="C1326" s="182"/>
      <c r="D1326" s="182"/>
      <c r="E1326" s="182"/>
      <c r="F1326" s="182"/>
      <c r="G1326" s="182"/>
      <c r="H1326" s="182"/>
      <c r="I1326" s="12">
        <f>VLOOKUP($B1326,'Gas wholesale lookups'!$A$4:$L$15,'Inputs - Gas wholesale index'!I$2,FALSE)</f>
        <v>208526.18181818182</v>
      </c>
      <c r="J1326" s="12">
        <f>VLOOKUP($B1326,'Gas wholesale lookups'!$A$4:$L$15,'Inputs - Gas wholesale index'!J$2,FALSE)</f>
        <v>166168.27272727274</v>
      </c>
      <c r="K1326" s="12">
        <f>VLOOKUP($B1326,'Gas wholesale lookups'!$A$4:$L$15,'Inputs - Gas wholesale index'!K$2,FALSE)</f>
        <v>291847.5</v>
      </c>
      <c r="L1326" s="12">
        <f>VLOOKUP($B1326,'Gas wholesale lookups'!$A$4:$L$15,'Inputs - Gas wholesale index'!L$2,FALSE)</f>
        <v>332991.45454545453</v>
      </c>
      <c r="M1326" s="12">
        <f>VLOOKUP($B1326,'Gas wholesale lookups'!$A$4:$L$15,'Inputs - Gas wholesale index'!M$2,FALSE)</f>
        <v>208526.18181818182</v>
      </c>
      <c r="N1326" s="12">
        <f>VLOOKUP($B1326,'Gas wholesale lookups'!$A$4:$L$15,'Inputs - Gas wholesale index'!N$2,FALSE)</f>
        <v>166168.27272727274</v>
      </c>
      <c r="O1326" s="37">
        <f>VLOOKUP($B1326,'Gas wholesale lookups'!$A$4:$R$15,'Inputs - Gas wholesale index'!O$2,FALSE)</f>
        <v>1</v>
      </c>
      <c r="P1326" s="37">
        <f>VLOOKUP($B1326,'Gas wholesale lookups'!$A$4:$R$15,'Inputs - Gas wholesale index'!P$2,FALSE)</f>
        <v>1</v>
      </c>
      <c r="Q1326" s="37">
        <f>VLOOKUP($B1326,'Gas wholesale lookups'!$A$4:$R$15,'Inputs - Gas wholesale index'!Q$2,FALSE)</f>
        <v>1</v>
      </c>
      <c r="R1326" s="37">
        <f>VLOOKUP($B1326,'Gas wholesale lookups'!$A$4:$R$15,'Inputs - Gas wholesale index'!R$2,FALSE)</f>
        <v>1</v>
      </c>
      <c r="S1326" s="37">
        <f>VLOOKUP($B1326,'Gas wholesale lookups'!$A$4:$R$15,'Inputs - Gas wholesale index'!S$2,FALSE)</f>
        <v>0</v>
      </c>
      <c r="T1326" s="37">
        <f>VLOOKUP($B1326,'Gas wholesale lookups'!$A$4:$R$15,'Inputs - Gas wholesale index'!T$2,FALSE)</f>
        <v>0</v>
      </c>
      <c r="U1326" s="12">
        <f t="shared" si="374"/>
        <v>208526.18181818182</v>
      </c>
      <c r="V1326" s="12">
        <f t="shared" si="375"/>
        <v>166168.27272727274</v>
      </c>
      <c r="W1326" s="12">
        <f t="shared" si="376"/>
        <v>291847.5</v>
      </c>
      <c r="X1326" s="12">
        <f t="shared" si="377"/>
        <v>332991.45454545453</v>
      </c>
      <c r="Y1326" s="12">
        <f t="shared" si="378"/>
        <v>0</v>
      </c>
      <c r="Z1326" s="12">
        <f t="shared" si="379"/>
        <v>0</v>
      </c>
      <c r="AA1326" s="12">
        <f t="shared" si="380"/>
        <v>999533.40909090918</v>
      </c>
      <c r="AB1326" s="22">
        <f t="shared" si="381"/>
        <v>0</v>
      </c>
      <c r="AC1326" s="22">
        <f t="shared" si="382"/>
        <v>0</v>
      </c>
      <c r="AD1326" s="22">
        <f t="shared" si="383"/>
        <v>0</v>
      </c>
      <c r="AE1326" s="22">
        <f t="shared" si="384"/>
        <v>0</v>
      </c>
      <c r="AF1326" s="22">
        <f t="shared" si="385"/>
        <v>0</v>
      </c>
      <c r="AG1326" s="22">
        <f t="shared" si="386"/>
        <v>0</v>
      </c>
      <c r="AH1326" s="22">
        <f t="shared" si="387"/>
        <v>0</v>
      </c>
      <c r="AI1326" s="43" t="str">
        <f t="shared" si="388"/>
        <v>n/a</v>
      </c>
      <c r="AJ1326" s="2"/>
      <c r="AK1326" s="2"/>
      <c r="AL1326" s="127">
        <v>0</v>
      </c>
    </row>
    <row r="1327" spans="1:38">
      <c r="A1327" s="46"/>
      <c r="B1327" s="13" t="str">
        <f t="shared" si="373"/>
        <v>Jan</v>
      </c>
      <c r="C1327" s="182"/>
      <c r="D1327" s="182"/>
      <c r="E1327" s="182"/>
      <c r="F1327" s="182"/>
      <c r="G1327" s="182"/>
      <c r="H1327" s="182"/>
      <c r="I1327" s="12">
        <f>VLOOKUP($B1327,'Gas wholesale lookups'!$A$4:$L$15,'Inputs - Gas wholesale index'!I$2,FALSE)</f>
        <v>208526.18181818182</v>
      </c>
      <c r="J1327" s="12">
        <f>VLOOKUP($B1327,'Gas wholesale lookups'!$A$4:$L$15,'Inputs - Gas wholesale index'!J$2,FALSE)</f>
        <v>166168.27272727274</v>
      </c>
      <c r="K1327" s="12">
        <f>VLOOKUP($B1327,'Gas wholesale lookups'!$A$4:$L$15,'Inputs - Gas wholesale index'!K$2,FALSE)</f>
        <v>291847.5</v>
      </c>
      <c r="L1327" s="12">
        <f>VLOOKUP($B1327,'Gas wholesale lookups'!$A$4:$L$15,'Inputs - Gas wholesale index'!L$2,FALSE)</f>
        <v>332991.45454545453</v>
      </c>
      <c r="M1327" s="12">
        <f>VLOOKUP($B1327,'Gas wholesale lookups'!$A$4:$L$15,'Inputs - Gas wholesale index'!M$2,FALSE)</f>
        <v>208526.18181818182</v>
      </c>
      <c r="N1327" s="12">
        <f>VLOOKUP($B1327,'Gas wholesale lookups'!$A$4:$L$15,'Inputs - Gas wholesale index'!N$2,FALSE)</f>
        <v>166168.27272727274</v>
      </c>
      <c r="O1327" s="37">
        <f>VLOOKUP($B1327,'Gas wholesale lookups'!$A$4:$R$15,'Inputs - Gas wholesale index'!O$2,FALSE)</f>
        <v>1</v>
      </c>
      <c r="P1327" s="37">
        <f>VLOOKUP($B1327,'Gas wholesale lookups'!$A$4:$R$15,'Inputs - Gas wholesale index'!P$2,FALSE)</f>
        <v>1</v>
      </c>
      <c r="Q1327" s="37">
        <f>VLOOKUP($B1327,'Gas wholesale lookups'!$A$4:$R$15,'Inputs - Gas wholesale index'!Q$2,FALSE)</f>
        <v>1</v>
      </c>
      <c r="R1327" s="37">
        <f>VLOOKUP($B1327,'Gas wholesale lookups'!$A$4:$R$15,'Inputs - Gas wholesale index'!R$2,FALSE)</f>
        <v>1</v>
      </c>
      <c r="S1327" s="37">
        <f>VLOOKUP($B1327,'Gas wholesale lookups'!$A$4:$R$15,'Inputs - Gas wholesale index'!S$2,FALSE)</f>
        <v>0</v>
      </c>
      <c r="T1327" s="37">
        <f>VLOOKUP($B1327,'Gas wholesale lookups'!$A$4:$R$15,'Inputs - Gas wholesale index'!T$2,FALSE)</f>
        <v>0</v>
      </c>
      <c r="U1327" s="12">
        <f t="shared" si="374"/>
        <v>208526.18181818182</v>
      </c>
      <c r="V1327" s="12">
        <f t="shared" si="375"/>
        <v>166168.27272727274</v>
      </c>
      <c r="W1327" s="12">
        <f t="shared" si="376"/>
        <v>291847.5</v>
      </c>
      <c r="X1327" s="12">
        <f t="shared" si="377"/>
        <v>332991.45454545453</v>
      </c>
      <c r="Y1327" s="12">
        <f t="shared" si="378"/>
        <v>0</v>
      </c>
      <c r="Z1327" s="12">
        <f t="shared" si="379"/>
        <v>0</v>
      </c>
      <c r="AA1327" s="12">
        <f t="shared" si="380"/>
        <v>999533.40909090918</v>
      </c>
      <c r="AB1327" s="22">
        <f t="shared" si="381"/>
        <v>0</v>
      </c>
      <c r="AC1327" s="22">
        <f t="shared" si="382"/>
        <v>0</v>
      </c>
      <c r="AD1327" s="22">
        <f t="shared" si="383"/>
        <v>0</v>
      </c>
      <c r="AE1327" s="22">
        <f t="shared" si="384"/>
        <v>0</v>
      </c>
      <c r="AF1327" s="22">
        <f t="shared" si="385"/>
        <v>0</v>
      </c>
      <c r="AG1327" s="22">
        <f t="shared" si="386"/>
        <v>0</v>
      </c>
      <c r="AH1327" s="22">
        <f t="shared" si="387"/>
        <v>0</v>
      </c>
      <c r="AI1327" s="43" t="str">
        <f t="shared" si="388"/>
        <v>n/a</v>
      </c>
      <c r="AJ1327" s="2"/>
      <c r="AK1327" s="2"/>
      <c r="AL1327" s="127">
        <v>0</v>
      </c>
    </row>
    <row r="1328" spans="1:38">
      <c r="A1328" s="46"/>
      <c r="B1328" s="13" t="str">
        <f t="shared" si="373"/>
        <v>Jan</v>
      </c>
      <c r="C1328" s="182"/>
      <c r="D1328" s="182"/>
      <c r="E1328" s="182"/>
      <c r="F1328" s="182"/>
      <c r="G1328" s="182"/>
      <c r="H1328" s="182"/>
      <c r="I1328" s="12">
        <f>VLOOKUP($B1328,'Gas wholesale lookups'!$A$4:$L$15,'Inputs - Gas wholesale index'!I$2,FALSE)</f>
        <v>208526.18181818182</v>
      </c>
      <c r="J1328" s="12">
        <f>VLOOKUP($B1328,'Gas wholesale lookups'!$A$4:$L$15,'Inputs - Gas wholesale index'!J$2,FALSE)</f>
        <v>166168.27272727274</v>
      </c>
      <c r="K1328" s="12">
        <f>VLOOKUP($B1328,'Gas wholesale lookups'!$A$4:$L$15,'Inputs - Gas wholesale index'!K$2,FALSE)</f>
        <v>291847.5</v>
      </c>
      <c r="L1328" s="12">
        <f>VLOOKUP($B1328,'Gas wholesale lookups'!$A$4:$L$15,'Inputs - Gas wholesale index'!L$2,FALSE)</f>
        <v>332991.45454545453</v>
      </c>
      <c r="M1328" s="12">
        <f>VLOOKUP($B1328,'Gas wholesale lookups'!$A$4:$L$15,'Inputs - Gas wholesale index'!M$2,FALSE)</f>
        <v>208526.18181818182</v>
      </c>
      <c r="N1328" s="12">
        <f>VLOOKUP($B1328,'Gas wholesale lookups'!$A$4:$L$15,'Inputs - Gas wholesale index'!N$2,FALSE)</f>
        <v>166168.27272727274</v>
      </c>
      <c r="O1328" s="37">
        <f>VLOOKUP($B1328,'Gas wholesale lookups'!$A$4:$R$15,'Inputs - Gas wholesale index'!O$2,FALSE)</f>
        <v>1</v>
      </c>
      <c r="P1328" s="37">
        <f>VLOOKUP($B1328,'Gas wholesale lookups'!$A$4:$R$15,'Inputs - Gas wholesale index'!P$2,FALSE)</f>
        <v>1</v>
      </c>
      <c r="Q1328" s="37">
        <f>VLOOKUP($B1328,'Gas wholesale lookups'!$A$4:$R$15,'Inputs - Gas wholesale index'!Q$2,FALSE)</f>
        <v>1</v>
      </c>
      <c r="R1328" s="37">
        <f>VLOOKUP($B1328,'Gas wholesale lookups'!$A$4:$R$15,'Inputs - Gas wholesale index'!R$2,FALSE)</f>
        <v>1</v>
      </c>
      <c r="S1328" s="37">
        <f>VLOOKUP($B1328,'Gas wholesale lookups'!$A$4:$R$15,'Inputs - Gas wholesale index'!S$2,FALSE)</f>
        <v>0</v>
      </c>
      <c r="T1328" s="37">
        <f>VLOOKUP($B1328,'Gas wholesale lookups'!$A$4:$R$15,'Inputs - Gas wholesale index'!T$2,FALSE)</f>
        <v>0</v>
      </c>
      <c r="U1328" s="12">
        <f t="shared" si="374"/>
        <v>208526.18181818182</v>
      </c>
      <c r="V1328" s="12">
        <f t="shared" si="375"/>
        <v>166168.27272727274</v>
      </c>
      <c r="W1328" s="12">
        <f t="shared" si="376"/>
        <v>291847.5</v>
      </c>
      <c r="X1328" s="12">
        <f t="shared" si="377"/>
        <v>332991.45454545453</v>
      </c>
      <c r="Y1328" s="12">
        <f t="shared" si="378"/>
        <v>0</v>
      </c>
      <c r="Z1328" s="12">
        <f t="shared" si="379"/>
        <v>0</v>
      </c>
      <c r="AA1328" s="12">
        <f t="shared" si="380"/>
        <v>999533.40909090918</v>
      </c>
      <c r="AB1328" s="22">
        <f t="shared" si="381"/>
        <v>0</v>
      </c>
      <c r="AC1328" s="22">
        <f t="shared" si="382"/>
        <v>0</v>
      </c>
      <c r="AD1328" s="22">
        <f t="shared" si="383"/>
        <v>0</v>
      </c>
      <c r="AE1328" s="22">
        <f t="shared" si="384"/>
        <v>0</v>
      </c>
      <c r="AF1328" s="22">
        <f t="shared" si="385"/>
        <v>0</v>
      </c>
      <c r="AG1328" s="22">
        <f t="shared" si="386"/>
        <v>0</v>
      </c>
      <c r="AH1328" s="22">
        <f t="shared" si="387"/>
        <v>0</v>
      </c>
      <c r="AI1328" s="43" t="str">
        <f t="shared" si="388"/>
        <v>n/a</v>
      </c>
      <c r="AJ1328" s="2"/>
      <c r="AK1328" s="2"/>
      <c r="AL1328" s="127">
        <v>0</v>
      </c>
    </row>
    <row r="1329" spans="1:38">
      <c r="A1329" s="46"/>
      <c r="B1329" s="13" t="str">
        <f t="shared" si="373"/>
        <v>Jan</v>
      </c>
      <c r="C1329" s="182"/>
      <c r="D1329" s="182"/>
      <c r="E1329" s="182"/>
      <c r="F1329" s="182"/>
      <c r="G1329" s="182"/>
      <c r="H1329" s="182"/>
      <c r="I1329" s="12">
        <f>VLOOKUP($B1329,'Gas wholesale lookups'!$A$4:$L$15,'Inputs - Gas wholesale index'!I$2,FALSE)</f>
        <v>208526.18181818182</v>
      </c>
      <c r="J1329" s="12">
        <f>VLOOKUP($B1329,'Gas wholesale lookups'!$A$4:$L$15,'Inputs - Gas wholesale index'!J$2,FALSE)</f>
        <v>166168.27272727274</v>
      </c>
      <c r="K1329" s="12">
        <f>VLOOKUP($B1329,'Gas wholesale lookups'!$A$4:$L$15,'Inputs - Gas wholesale index'!K$2,FALSE)</f>
        <v>291847.5</v>
      </c>
      <c r="L1329" s="12">
        <f>VLOOKUP($B1329,'Gas wholesale lookups'!$A$4:$L$15,'Inputs - Gas wholesale index'!L$2,FALSE)</f>
        <v>332991.45454545453</v>
      </c>
      <c r="M1329" s="12">
        <f>VLOOKUP($B1329,'Gas wholesale lookups'!$A$4:$L$15,'Inputs - Gas wholesale index'!M$2,FALSE)</f>
        <v>208526.18181818182</v>
      </c>
      <c r="N1329" s="12">
        <f>VLOOKUP($B1329,'Gas wholesale lookups'!$A$4:$L$15,'Inputs - Gas wholesale index'!N$2,FALSE)</f>
        <v>166168.27272727274</v>
      </c>
      <c r="O1329" s="37">
        <f>VLOOKUP($B1329,'Gas wholesale lookups'!$A$4:$R$15,'Inputs - Gas wholesale index'!O$2,FALSE)</f>
        <v>1</v>
      </c>
      <c r="P1329" s="37">
        <f>VLOOKUP($B1329,'Gas wholesale lookups'!$A$4:$R$15,'Inputs - Gas wholesale index'!P$2,FALSE)</f>
        <v>1</v>
      </c>
      <c r="Q1329" s="37">
        <f>VLOOKUP($B1329,'Gas wholesale lookups'!$A$4:$R$15,'Inputs - Gas wholesale index'!Q$2,FALSE)</f>
        <v>1</v>
      </c>
      <c r="R1329" s="37">
        <f>VLOOKUP($B1329,'Gas wholesale lookups'!$A$4:$R$15,'Inputs - Gas wholesale index'!R$2,FALSE)</f>
        <v>1</v>
      </c>
      <c r="S1329" s="37">
        <f>VLOOKUP($B1329,'Gas wholesale lookups'!$A$4:$R$15,'Inputs - Gas wholesale index'!S$2,FALSE)</f>
        <v>0</v>
      </c>
      <c r="T1329" s="37">
        <f>VLOOKUP($B1329,'Gas wholesale lookups'!$A$4:$R$15,'Inputs - Gas wholesale index'!T$2,FALSE)</f>
        <v>0</v>
      </c>
      <c r="U1329" s="12">
        <f t="shared" si="374"/>
        <v>208526.18181818182</v>
      </c>
      <c r="V1329" s="12">
        <f t="shared" si="375"/>
        <v>166168.27272727274</v>
      </c>
      <c r="W1329" s="12">
        <f t="shared" si="376"/>
        <v>291847.5</v>
      </c>
      <c r="X1329" s="12">
        <f t="shared" si="377"/>
        <v>332991.45454545453</v>
      </c>
      <c r="Y1329" s="12">
        <f t="shared" si="378"/>
        <v>0</v>
      </c>
      <c r="Z1329" s="12">
        <f t="shared" si="379"/>
        <v>0</v>
      </c>
      <c r="AA1329" s="12">
        <f t="shared" si="380"/>
        <v>999533.40909090918</v>
      </c>
      <c r="AB1329" s="22">
        <f t="shared" si="381"/>
        <v>0</v>
      </c>
      <c r="AC1329" s="22">
        <f t="shared" si="382"/>
        <v>0</v>
      </c>
      <c r="AD1329" s="22">
        <f t="shared" si="383"/>
        <v>0</v>
      </c>
      <c r="AE1329" s="22">
        <f t="shared" si="384"/>
        <v>0</v>
      </c>
      <c r="AF1329" s="22">
        <f t="shared" si="385"/>
        <v>0</v>
      </c>
      <c r="AG1329" s="22">
        <f t="shared" si="386"/>
        <v>0</v>
      </c>
      <c r="AH1329" s="22">
        <f t="shared" si="387"/>
        <v>0</v>
      </c>
      <c r="AI1329" s="43" t="str">
        <f t="shared" si="388"/>
        <v>n/a</v>
      </c>
      <c r="AJ1329" s="2"/>
      <c r="AK1329" s="2"/>
      <c r="AL1329" s="127">
        <v>0</v>
      </c>
    </row>
    <row r="1330" spans="1:38">
      <c r="A1330" s="46"/>
      <c r="B1330" s="13" t="str">
        <f t="shared" si="373"/>
        <v>Jan</v>
      </c>
      <c r="C1330" s="182"/>
      <c r="D1330" s="182"/>
      <c r="E1330" s="182"/>
      <c r="F1330" s="182"/>
      <c r="G1330" s="182"/>
      <c r="H1330" s="182"/>
      <c r="I1330" s="12">
        <f>VLOOKUP($B1330,'Gas wholesale lookups'!$A$4:$L$15,'Inputs - Gas wholesale index'!I$2,FALSE)</f>
        <v>208526.18181818182</v>
      </c>
      <c r="J1330" s="12">
        <f>VLOOKUP($B1330,'Gas wholesale lookups'!$A$4:$L$15,'Inputs - Gas wholesale index'!J$2,FALSE)</f>
        <v>166168.27272727274</v>
      </c>
      <c r="K1330" s="12">
        <f>VLOOKUP($B1330,'Gas wholesale lookups'!$A$4:$L$15,'Inputs - Gas wholesale index'!K$2,FALSE)</f>
        <v>291847.5</v>
      </c>
      <c r="L1330" s="12">
        <f>VLOOKUP($B1330,'Gas wholesale lookups'!$A$4:$L$15,'Inputs - Gas wholesale index'!L$2,FALSE)</f>
        <v>332991.45454545453</v>
      </c>
      <c r="M1330" s="12">
        <f>VLOOKUP($B1330,'Gas wholesale lookups'!$A$4:$L$15,'Inputs - Gas wholesale index'!M$2,FALSE)</f>
        <v>208526.18181818182</v>
      </c>
      <c r="N1330" s="12">
        <f>VLOOKUP($B1330,'Gas wholesale lookups'!$A$4:$L$15,'Inputs - Gas wholesale index'!N$2,FALSE)</f>
        <v>166168.27272727274</v>
      </c>
      <c r="O1330" s="37">
        <f>VLOOKUP($B1330,'Gas wholesale lookups'!$A$4:$R$15,'Inputs - Gas wholesale index'!O$2,FALSE)</f>
        <v>1</v>
      </c>
      <c r="P1330" s="37">
        <f>VLOOKUP($B1330,'Gas wholesale lookups'!$A$4:$R$15,'Inputs - Gas wholesale index'!P$2,FALSE)</f>
        <v>1</v>
      </c>
      <c r="Q1330" s="37">
        <f>VLOOKUP($B1330,'Gas wholesale lookups'!$A$4:$R$15,'Inputs - Gas wholesale index'!Q$2,FALSE)</f>
        <v>1</v>
      </c>
      <c r="R1330" s="37">
        <f>VLOOKUP($B1330,'Gas wholesale lookups'!$A$4:$R$15,'Inputs - Gas wholesale index'!R$2,FALSE)</f>
        <v>1</v>
      </c>
      <c r="S1330" s="37">
        <f>VLOOKUP($B1330,'Gas wholesale lookups'!$A$4:$R$15,'Inputs - Gas wholesale index'!S$2,FALSE)</f>
        <v>0</v>
      </c>
      <c r="T1330" s="37">
        <f>VLOOKUP($B1330,'Gas wholesale lookups'!$A$4:$R$15,'Inputs - Gas wholesale index'!T$2,FALSE)</f>
        <v>0</v>
      </c>
      <c r="U1330" s="12">
        <f t="shared" si="374"/>
        <v>208526.18181818182</v>
      </c>
      <c r="V1330" s="12">
        <f t="shared" si="375"/>
        <v>166168.27272727274</v>
      </c>
      <c r="W1330" s="12">
        <f t="shared" si="376"/>
        <v>291847.5</v>
      </c>
      <c r="X1330" s="12">
        <f t="shared" si="377"/>
        <v>332991.45454545453</v>
      </c>
      <c r="Y1330" s="12">
        <f t="shared" si="378"/>
        <v>0</v>
      </c>
      <c r="Z1330" s="12">
        <f t="shared" si="379"/>
        <v>0</v>
      </c>
      <c r="AA1330" s="12">
        <f t="shared" si="380"/>
        <v>999533.40909090918</v>
      </c>
      <c r="AB1330" s="22">
        <f t="shared" si="381"/>
        <v>0</v>
      </c>
      <c r="AC1330" s="22">
        <f t="shared" si="382"/>
        <v>0</v>
      </c>
      <c r="AD1330" s="22">
        <f t="shared" si="383"/>
        <v>0</v>
      </c>
      <c r="AE1330" s="22">
        <f t="shared" si="384"/>
        <v>0</v>
      </c>
      <c r="AF1330" s="22">
        <f t="shared" si="385"/>
        <v>0</v>
      </c>
      <c r="AG1330" s="22">
        <f t="shared" si="386"/>
        <v>0</v>
      </c>
      <c r="AH1330" s="22">
        <f t="shared" si="387"/>
        <v>0</v>
      </c>
      <c r="AI1330" s="43" t="str">
        <f t="shared" si="388"/>
        <v>n/a</v>
      </c>
      <c r="AJ1330" s="2"/>
      <c r="AK1330" s="2"/>
      <c r="AL1330" s="127">
        <v>0</v>
      </c>
    </row>
    <row r="1331" spans="1:38">
      <c r="A1331" s="46"/>
      <c r="B1331" s="13" t="str">
        <f t="shared" si="373"/>
        <v>Jan</v>
      </c>
      <c r="C1331" s="182"/>
      <c r="D1331" s="182"/>
      <c r="E1331" s="182"/>
      <c r="F1331" s="182"/>
      <c r="G1331" s="182"/>
      <c r="H1331" s="182"/>
      <c r="I1331" s="12">
        <f>VLOOKUP($B1331,'Gas wholesale lookups'!$A$4:$L$15,'Inputs - Gas wholesale index'!I$2,FALSE)</f>
        <v>208526.18181818182</v>
      </c>
      <c r="J1331" s="12">
        <f>VLOOKUP($B1331,'Gas wholesale lookups'!$A$4:$L$15,'Inputs - Gas wholesale index'!J$2,FALSE)</f>
        <v>166168.27272727274</v>
      </c>
      <c r="K1331" s="12">
        <f>VLOOKUP($B1331,'Gas wholesale lookups'!$A$4:$L$15,'Inputs - Gas wholesale index'!K$2,FALSE)</f>
        <v>291847.5</v>
      </c>
      <c r="L1331" s="12">
        <f>VLOOKUP($B1331,'Gas wholesale lookups'!$A$4:$L$15,'Inputs - Gas wholesale index'!L$2,FALSE)</f>
        <v>332991.45454545453</v>
      </c>
      <c r="M1331" s="12">
        <f>VLOOKUP($B1331,'Gas wholesale lookups'!$A$4:$L$15,'Inputs - Gas wholesale index'!M$2,FALSE)</f>
        <v>208526.18181818182</v>
      </c>
      <c r="N1331" s="12">
        <f>VLOOKUP($B1331,'Gas wholesale lookups'!$A$4:$L$15,'Inputs - Gas wholesale index'!N$2,FALSE)</f>
        <v>166168.27272727274</v>
      </c>
      <c r="O1331" s="37">
        <f>VLOOKUP($B1331,'Gas wholesale lookups'!$A$4:$R$15,'Inputs - Gas wholesale index'!O$2,FALSE)</f>
        <v>1</v>
      </c>
      <c r="P1331" s="37">
        <f>VLOOKUP($B1331,'Gas wholesale lookups'!$A$4:$R$15,'Inputs - Gas wholesale index'!P$2,FALSE)</f>
        <v>1</v>
      </c>
      <c r="Q1331" s="37">
        <f>VLOOKUP($B1331,'Gas wholesale lookups'!$A$4:$R$15,'Inputs - Gas wholesale index'!Q$2,FALSE)</f>
        <v>1</v>
      </c>
      <c r="R1331" s="37">
        <f>VLOOKUP($B1331,'Gas wholesale lookups'!$A$4:$R$15,'Inputs - Gas wholesale index'!R$2,FALSE)</f>
        <v>1</v>
      </c>
      <c r="S1331" s="37">
        <f>VLOOKUP($B1331,'Gas wholesale lookups'!$A$4:$R$15,'Inputs - Gas wholesale index'!S$2,FALSE)</f>
        <v>0</v>
      </c>
      <c r="T1331" s="37">
        <f>VLOOKUP($B1331,'Gas wholesale lookups'!$A$4:$R$15,'Inputs - Gas wholesale index'!T$2,FALSE)</f>
        <v>0</v>
      </c>
      <c r="U1331" s="12">
        <f t="shared" si="374"/>
        <v>208526.18181818182</v>
      </c>
      <c r="V1331" s="12">
        <f t="shared" si="375"/>
        <v>166168.27272727274</v>
      </c>
      <c r="W1331" s="12">
        <f t="shared" si="376"/>
        <v>291847.5</v>
      </c>
      <c r="X1331" s="12">
        <f t="shared" si="377"/>
        <v>332991.45454545453</v>
      </c>
      <c r="Y1331" s="12">
        <f t="shared" si="378"/>
        <v>0</v>
      </c>
      <c r="Z1331" s="12">
        <f t="shared" si="379"/>
        <v>0</v>
      </c>
      <c r="AA1331" s="12">
        <f t="shared" si="380"/>
        <v>999533.40909090918</v>
      </c>
      <c r="AB1331" s="22">
        <f t="shared" si="381"/>
        <v>0</v>
      </c>
      <c r="AC1331" s="22">
        <f t="shared" si="382"/>
        <v>0</v>
      </c>
      <c r="AD1331" s="22">
        <f t="shared" si="383"/>
        <v>0</v>
      </c>
      <c r="AE1331" s="22">
        <f t="shared" si="384"/>
        <v>0</v>
      </c>
      <c r="AF1331" s="22">
        <f t="shared" si="385"/>
        <v>0</v>
      </c>
      <c r="AG1331" s="22">
        <f t="shared" si="386"/>
        <v>0</v>
      </c>
      <c r="AH1331" s="22">
        <f t="shared" si="387"/>
        <v>0</v>
      </c>
      <c r="AI1331" s="43" t="str">
        <f t="shared" si="388"/>
        <v>n/a</v>
      </c>
      <c r="AJ1331" s="2"/>
      <c r="AK1331" s="2"/>
      <c r="AL1331" s="127">
        <v>0</v>
      </c>
    </row>
    <row r="1332" spans="1:38">
      <c r="A1332" s="46"/>
      <c r="B1332" s="13" t="str">
        <f t="shared" si="373"/>
        <v>Jan</v>
      </c>
      <c r="C1332" s="182"/>
      <c r="D1332" s="182"/>
      <c r="E1332" s="182"/>
      <c r="F1332" s="182"/>
      <c r="G1332" s="182"/>
      <c r="H1332" s="182"/>
      <c r="I1332" s="12">
        <f>VLOOKUP($B1332,'Gas wholesale lookups'!$A$4:$L$15,'Inputs - Gas wholesale index'!I$2,FALSE)</f>
        <v>208526.18181818182</v>
      </c>
      <c r="J1332" s="12">
        <f>VLOOKUP($B1332,'Gas wholesale lookups'!$A$4:$L$15,'Inputs - Gas wholesale index'!J$2,FALSE)</f>
        <v>166168.27272727274</v>
      </c>
      <c r="K1332" s="12">
        <f>VLOOKUP($B1332,'Gas wholesale lookups'!$A$4:$L$15,'Inputs - Gas wholesale index'!K$2,FALSE)</f>
        <v>291847.5</v>
      </c>
      <c r="L1332" s="12">
        <f>VLOOKUP($B1332,'Gas wholesale lookups'!$A$4:$L$15,'Inputs - Gas wholesale index'!L$2,FALSE)</f>
        <v>332991.45454545453</v>
      </c>
      <c r="M1332" s="12">
        <f>VLOOKUP($B1332,'Gas wholesale lookups'!$A$4:$L$15,'Inputs - Gas wholesale index'!M$2,FALSE)</f>
        <v>208526.18181818182</v>
      </c>
      <c r="N1332" s="12">
        <f>VLOOKUP($B1332,'Gas wholesale lookups'!$A$4:$L$15,'Inputs - Gas wholesale index'!N$2,FALSE)</f>
        <v>166168.27272727274</v>
      </c>
      <c r="O1332" s="37">
        <f>VLOOKUP($B1332,'Gas wholesale lookups'!$A$4:$R$15,'Inputs - Gas wholesale index'!O$2,FALSE)</f>
        <v>1</v>
      </c>
      <c r="P1332" s="37">
        <f>VLOOKUP($B1332,'Gas wholesale lookups'!$A$4:$R$15,'Inputs - Gas wholesale index'!P$2,FALSE)</f>
        <v>1</v>
      </c>
      <c r="Q1332" s="37">
        <f>VLOOKUP($B1332,'Gas wholesale lookups'!$A$4:$R$15,'Inputs - Gas wholesale index'!Q$2,FALSE)</f>
        <v>1</v>
      </c>
      <c r="R1332" s="37">
        <f>VLOOKUP($B1332,'Gas wholesale lookups'!$A$4:$R$15,'Inputs - Gas wholesale index'!R$2,FALSE)</f>
        <v>1</v>
      </c>
      <c r="S1332" s="37">
        <f>VLOOKUP($B1332,'Gas wholesale lookups'!$A$4:$R$15,'Inputs - Gas wholesale index'!S$2,FALSE)</f>
        <v>0</v>
      </c>
      <c r="T1332" s="37">
        <f>VLOOKUP($B1332,'Gas wholesale lookups'!$A$4:$R$15,'Inputs - Gas wholesale index'!T$2,FALSE)</f>
        <v>0</v>
      </c>
      <c r="U1332" s="12">
        <f t="shared" si="374"/>
        <v>208526.18181818182</v>
      </c>
      <c r="V1332" s="12">
        <f t="shared" si="375"/>
        <v>166168.27272727274</v>
      </c>
      <c r="W1332" s="12">
        <f t="shared" si="376"/>
        <v>291847.5</v>
      </c>
      <c r="X1332" s="12">
        <f t="shared" si="377"/>
        <v>332991.45454545453</v>
      </c>
      <c r="Y1332" s="12">
        <f t="shared" si="378"/>
        <v>0</v>
      </c>
      <c r="Z1332" s="12">
        <f t="shared" si="379"/>
        <v>0</v>
      </c>
      <c r="AA1332" s="12">
        <f t="shared" si="380"/>
        <v>999533.40909090918</v>
      </c>
      <c r="AB1332" s="22">
        <f t="shared" si="381"/>
        <v>0</v>
      </c>
      <c r="AC1332" s="22">
        <f t="shared" si="382"/>
        <v>0</v>
      </c>
      <c r="AD1332" s="22">
        <f t="shared" si="383"/>
        <v>0</v>
      </c>
      <c r="AE1332" s="22">
        <f t="shared" si="384"/>
        <v>0</v>
      </c>
      <c r="AF1332" s="22">
        <f t="shared" si="385"/>
        <v>0</v>
      </c>
      <c r="AG1332" s="22">
        <f t="shared" si="386"/>
        <v>0</v>
      </c>
      <c r="AH1332" s="22">
        <f t="shared" si="387"/>
        <v>0</v>
      </c>
      <c r="AI1332" s="43" t="str">
        <f t="shared" si="388"/>
        <v>n/a</v>
      </c>
      <c r="AJ1332" s="2"/>
      <c r="AK1332" s="2"/>
      <c r="AL1332" s="127">
        <v>0</v>
      </c>
    </row>
    <row r="1333" spans="1:38">
      <c r="A1333" s="46"/>
      <c r="B1333" s="13" t="str">
        <f t="shared" si="373"/>
        <v>Jan</v>
      </c>
      <c r="C1333" s="182"/>
      <c r="D1333" s="182"/>
      <c r="E1333" s="182"/>
      <c r="F1333" s="182"/>
      <c r="G1333" s="182"/>
      <c r="H1333" s="182"/>
      <c r="I1333" s="12">
        <f>VLOOKUP($B1333,'Gas wholesale lookups'!$A$4:$L$15,'Inputs - Gas wholesale index'!I$2,FALSE)</f>
        <v>208526.18181818182</v>
      </c>
      <c r="J1333" s="12">
        <f>VLOOKUP($B1333,'Gas wholesale lookups'!$A$4:$L$15,'Inputs - Gas wholesale index'!J$2,FALSE)</f>
        <v>166168.27272727274</v>
      </c>
      <c r="K1333" s="12">
        <f>VLOOKUP($B1333,'Gas wholesale lookups'!$A$4:$L$15,'Inputs - Gas wholesale index'!K$2,FALSE)</f>
        <v>291847.5</v>
      </c>
      <c r="L1333" s="12">
        <f>VLOOKUP($B1333,'Gas wholesale lookups'!$A$4:$L$15,'Inputs - Gas wholesale index'!L$2,FALSE)</f>
        <v>332991.45454545453</v>
      </c>
      <c r="M1333" s="12">
        <f>VLOOKUP($B1333,'Gas wholesale lookups'!$A$4:$L$15,'Inputs - Gas wholesale index'!M$2,FALSE)</f>
        <v>208526.18181818182</v>
      </c>
      <c r="N1333" s="12">
        <f>VLOOKUP($B1333,'Gas wholesale lookups'!$A$4:$L$15,'Inputs - Gas wholesale index'!N$2,FALSE)</f>
        <v>166168.27272727274</v>
      </c>
      <c r="O1333" s="37">
        <f>VLOOKUP($B1333,'Gas wholesale lookups'!$A$4:$R$15,'Inputs - Gas wholesale index'!O$2,FALSE)</f>
        <v>1</v>
      </c>
      <c r="P1333" s="37">
        <f>VLOOKUP($B1333,'Gas wholesale lookups'!$A$4:$R$15,'Inputs - Gas wholesale index'!P$2,FALSE)</f>
        <v>1</v>
      </c>
      <c r="Q1333" s="37">
        <f>VLOOKUP($B1333,'Gas wholesale lookups'!$A$4:$R$15,'Inputs - Gas wholesale index'!Q$2,FALSE)</f>
        <v>1</v>
      </c>
      <c r="R1333" s="37">
        <f>VLOOKUP($B1333,'Gas wholesale lookups'!$A$4:$R$15,'Inputs - Gas wholesale index'!R$2,FALSE)</f>
        <v>1</v>
      </c>
      <c r="S1333" s="37">
        <f>VLOOKUP($B1333,'Gas wholesale lookups'!$A$4:$R$15,'Inputs - Gas wholesale index'!S$2,FALSE)</f>
        <v>0</v>
      </c>
      <c r="T1333" s="37">
        <f>VLOOKUP($B1333,'Gas wholesale lookups'!$A$4:$R$15,'Inputs - Gas wholesale index'!T$2,FALSE)</f>
        <v>0</v>
      </c>
      <c r="U1333" s="12">
        <f t="shared" si="374"/>
        <v>208526.18181818182</v>
      </c>
      <c r="V1333" s="12">
        <f t="shared" si="375"/>
        <v>166168.27272727274</v>
      </c>
      <c r="W1333" s="12">
        <f t="shared" si="376"/>
        <v>291847.5</v>
      </c>
      <c r="X1333" s="12">
        <f t="shared" si="377"/>
        <v>332991.45454545453</v>
      </c>
      <c r="Y1333" s="12">
        <f t="shared" si="378"/>
        <v>0</v>
      </c>
      <c r="Z1333" s="12">
        <f t="shared" si="379"/>
        <v>0</v>
      </c>
      <c r="AA1333" s="12">
        <f t="shared" si="380"/>
        <v>999533.40909090918</v>
      </c>
      <c r="AB1333" s="22">
        <f t="shared" si="381"/>
        <v>0</v>
      </c>
      <c r="AC1333" s="22">
        <f t="shared" si="382"/>
        <v>0</v>
      </c>
      <c r="AD1333" s="22">
        <f t="shared" si="383"/>
        <v>0</v>
      </c>
      <c r="AE1333" s="22">
        <f t="shared" si="384"/>
        <v>0</v>
      </c>
      <c r="AF1333" s="22">
        <f t="shared" si="385"/>
        <v>0</v>
      </c>
      <c r="AG1333" s="22">
        <f t="shared" si="386"/>
        <v>0</v>
      </c>
      <c r="AH1333" s="22">
        <f t="shared" si="387"/>
        <v>0</v>
      </c>
      <c r="AI1333" s="43" t="str">
        <f t="shared" si="388"/>
        <v>n/a</v>
      </c>
      <c r="AJ1333" s="2"/>
      <c r="AK1333" s="2"/>
      <c r="AL1333" s="127">
        <v>0</v>
      </c>
    </row>
    <row r="1334" spans="1:38">
      <c r="A1334" s="46"/>
      <c r="B1334" s="13" t="str">
        <f t="shared" si="373"/>
        <v>Jan</v>
      </c>
      <c r="C1334" s="182"/>
      <c r="D1334" s="182"/>
      <c r="E1334" s="182"/>
      <c r="F1334" s="182"/>
      <c r="G1334" s="182"/>
      <c r="H1334" s="182"/>
      <c r="I1334" s="12">
        <f>VLOOKUP($B1334,'Gas wholesale lookups'!$A$4:$L$15,'Inputs - Gas wholesale index'!I$2,FALSE)</f>
        <v>208526.18181818182</v>
      </c>
      <c r="J1334" s="12">
        <f>VLOOKUP($B1334,'Gas wholesale lookups'!$A$4:$L$15,'Inputs - Gas wholesale index'!J$2,FALSE)</f>
        <v>166168.27272727274</v>
      </c>
      <c r="K1334" s="12">
        <f>VLOOKUP($B1334,'Gas wholesale lookups'!$A$4:$L$15,'Inputs - Gas wholesale index'!K$2,FALSE)</f>
        <v>291847.5</v>
      </c>
      <c r="L1334" s="12">
        <f>VLOOKUP($B1334,'Gas wholesale lookups'!$A$4:$L$15,'Inputs - Gas wholesale index'!L$2,FALSE)</f>
        <v>332991.45454545453</v>
      </c>
      <c r="M1334" s="12">
        <f>VLOOKUP($B1334,'Gas wholesale lookups'!$A$4:$L$15,'Inputs - Gas wholesale index'!M$2,FALSE)</f>
        <v>208526.18181818182</v>
      </c>
      <c r="N1334" s="12">
        <f>VLOOKUP($B1334,'Gas wholesale lookups'!$A$4:$L$15,'Inputs - Gas wholesale index'!N$2,FALSE)</f>
        <v>166168.27272727274</v>
      </c>
      <c r="O1334" s="37">
        <f>VLOOKUP($B1334,'Gas wholesale lookups'!$A$4:$R$15,'Inputs - Gas wholesale index'!O$2,FALSE)</f>
        <v>1</v>
      </c>
      <c r="P1334" s="37">
        <f>VLOOKUP($B1334,'Gas wholesale lookups'!$A$4:$R$15,'Inputs - Gas wholesale index'!P$2,FALSE)</f>
        <v>1</v>
      </c>
      <c r="Q1334" s="37">
        <f>VLOOKUP($B1334,'Gas wholesale lookups'!$A$4:$R$15,'Inputs - Gas wholesale index'!Q$2,FALSE)</f>
        <v>1</v>
      </c>
      <c r="R1334" s="37">
        <f>VLOOKUP($B1334,'Gas wholesale lookups'!$A$4:$R$15,'Inputs - Gas wholesale index'!R$2,FALSE)</f>
        <v>1</v>
      </c>
      <c r="S1334" s="37">
        <f>VLOOKUP($B1334,'Gas wholesale lookups'!$A$4:$R$15,'Inputs - Gas wholesale index'!S$2,FALSE)</f>
        <v>0</v>
      </c>
      <c r="T1334" s="37">
        <f>VLOOKUP($B1334,'Gas wholesale lookups'!$A$4:$R$15,'Inputs - Gas wholesale index'!T$2,FALSE)</f>
        <v>0</v>
      </c>
      <c r="U1334" s="12">
        <f t="shared" si="374"/>
        <v>208526.18181818182</v>
      </c>
      <c r="V1334" s="12">
        <f t="shared" si="375"/>
        <v>166168.27272727274</v>
      </c>
      <c r="W1334" s="12">
        <f t="shared" si="376"/>
        <v>291847.5</v>
      </c>
      <c r="X1334" s="12">
        <f t="shared" si="377"/>
        <v>332991.45454545453</v>
      </c>
      <c r="Y1334" s="12">
        <f t="shared" si="378"/>
        <v>0</v>
      </c>
      <c r="Z1334" s="12">
        <f t="shared" si="379"/>
        <v>0</v>
      </c>
      <c r="AA1334" s="12">
        <f t="shared" si="380"/>
        <v>999533.40909090918</v>
      </c>
      <c r="AB1334" s="22">
        <f t="shared" si="381"/>
        <v>0</v>
      </c>
      <c r="AC1334" s="22">
        <f t="shared" si="382"/>
        <v>0</v>
      </c>
      <c r="AD1334" s="22">
        <f t="shared" si="383"/>
        <v>0</v>
      </c>
      <c r="AE1334" s="22">
        <f t="shared" si="384"/>
        <v>0</v>
      </c>
      <c r="AF1334" s="22">
        <f t="shared" si="385"/>
        <v>0</v>
      </c>
      <c r="AG1334" s="22">
        <f t="shared" si="386"/>
        <v>0</v>
      </c>
      <c r="AH1334" s="22">
        <f t="shared" si="387"/>
        <v>0</v>
      </c>
      <c r="AI1334" s="43" t="str">
        <f t="shared" si="388"/>
        <v>n/a</v>
      </c>
      <c r="AJ1334" s="2"/>
      <c r="AK1334" s="2"/>
      <c r="AL1334" s="127">
        <v>0</v>
      </c>
    </row>
    <row r="1335" spans="1:38">
      <c r="A1335" s="46"/>
      <c r="B1335" s="13" t="str">
        <f t="shared" si="373"/>
        <v>Jan</v>
      </c>
      <c r="C1335" s="182"/>
      <c r="D1335" s="182"/>
      <c r="E1335" s="182"/>
      <c r="F1335" s="182"/>
      <c r="G1335" s="182"/>
      <c r="H1335" s="182"/>
      <c r="I1335" s="12">
        <f>VLOOKUP($B1335,'Gas wholesale lookups'!$A$4:$L$15,'Inputs - Gas wholesale index'!I$2,FALSE)</f>
        <v>208526.18181818182</v>
      </c>
      <c r="J1335" s="12">
        <f>VLOOKUP($B1335,'Gas wholesale lookups'!$A$4:$L$15,'Inputs - Gas wholesale index'!J$2,FALSE)</f>
        <v>166168.27272727274</v>
      </c>
      <c r="K1335" s="12">
        <f>VLOOKUP($B1335,'Gas wholesale lookups'!$A$4:$L$15,'Inputs - Gas wholesale index'!K$2,FALSE)</f>
        <v>291847.5</v>
      </c>
      <c r="L1335" s="12">
        <f>VLOOKUP($B1335,'Gas wholesale lookups'!$A$4:$L$15,'Inputs - Gas wholesale index'!L$2,FALSE)</f>
        <v>332991.45454545453</v>
      </c>
      <c r="M1335" s="12">
        <f>VLOOKUP($B1335,'Gas wholesale lookups'!$A$4:$L$15,'Inputs - Gas wholesale index'!M$2,FALSE)</f>
        <v>208526.18181818182</v>
      </c>
      <c r="N1335" s="12">
        <f>VLOOKUP($B1335,'Gas wholesale lookups'!$A$4:$L$15,'Inputs - Gas wholesale index'!N$2,FALSE)</f>
        <v>166168.27272727274</v>
      </c>
      <c r="O1335" s="37">
        <f>VLOOKUP($B1335,'Gas wholesale lookups'!$A$4:$R$15,'Inputs - Gas wholesale index'!O$2,FALSE)</f>
        <v>1</v>
      </c>
      <c r="P1335" s="37">
        <f>VLOOKUP($B1335,'Gas wholesale lookups'!$A$4:$R$15,'Inputs - Gas wholesale index'!P$2,FALSE)</f>
        <v>1</v>
      </c>
      <c r="Q1335" s="37">
        <f>VLOOKUP($B1335,'Gas wholesale lookups'!$A$4:$R$15,'Inputs - Gas wholesale index'!Q$2,FALSE)</f>
        <v>1</v>
      </c>
      <c r="R1335" s="37">
        <f>VLOOKUP($B1335,'Gas wholesale lookups'!$A$4:$R$15,'Inputs - Gas wholesale index'!R$2,FALSE)</f>
        <v>1</v>
      </c>
      <c r="S1335" s="37">
        <f>VLOOKUP($B1335,'Gas wholesale lookups'!$A$4:$R$15,'Inputs - Gas wholesale index'!S$2,FALSE)</f>
        <v>0</v>
      </c>
      <c r="T1335" s="37">
        <f>VLOOKUP($B1335,'Gas wholesale lookups'!$A$4:$R$15,'Inputs - Gas wholesale index'!T$2,FALSE)</f>
        <v>0</v>
      </c>
      <c r="U1335" s="12">
        <f t="shared" si="374"/>
        <v>208526.18181818182</v>
      </c>
      <c r="V1335" s="12">
        <f t="shared" si="375"/>
        <v>166168.27272727274</v>
      </c>
      <c r="W1335" s="12">
        <f t="shared" si="376"/>
        <v>291847.5</v>
      </c>
      <c r="X1335" s="12">
        <f t="shared" si="377"/>
        <v>332991.45454545453</v>
      </c>
      <c r="Y1335" s="12">
        <f t="shared" si="378"/>
        <v>0</v>
      </c>
      <c r="Z1335" s="12">
        <f t="shared" si="379"/>
        <v>0</v>
      </c>
      <c r="AA1335" s="12">
        <f t="shared" si="380"/>
        <v>999533.40909090918</v>
      </c>
      <c r="AB1335" s="22">
        <f t="shared" si="381"/>
        <v>0</v>
      </c>
      <c r="AC1335" s="22">
        <f t="shared" si="382"/>
        <v>0</v>
      </c>
      <c r="AD1335" s="22">
        <f t="shared" si="383"/>
        <v>0</v>
      </c>
      <c r="AE1335" s="22">
        <f t="shared" si="384"/>
        <v>0</v>
      </c>
      <c r="AF1335" s="22">
        <f t="shared" si="385"/>
        <v>0</v>
      </c>
      <c r="AG1335" s="22">
        <f t="shared" si="386"/>
        <v>0</v>
      </c>
      <c r="AH1335" s="22">
        <f t="shared" si="387"/>
        <v>0</v>
      </c>
      <c r="AI1335" s="43" t="str">
        <f t="shared" si="388"/>
        <v>n/a</v>
      </c>
      <c r="AJ1335" s="2"/>
      <c r="AK1335" s="2"/>
      <c r="AL1335" s="127">
        <v>0</v>
      </c>
    </row>
    <row r="1336" spans="1:38">
      <c r="A1336" s="46"/>
      <c r="B1336" s="13" t="str">
        <f t="shared" si="373"/>
        <v>Jan</v>
      </c>
      <c r="C1336" s="182"/>
      <c r="D1336" s="182"/>
      <c r="E1336" s="182"/>
      <c r="F1336" s="182"/>
      <c r="G1336" s="182"/>
      <c r="H1336" s="182"/>
      <c r="I1336" s="12">
        <f>VLOOKUP($B1336,'Gas wholesale lookups'!$A$4:$L$15,'Inputs - Gas wholesale index'!I$2,FALSE)</f>
        <v>208526.18181818182</v>
      </c>
      <c r="J1336" s="12">
        <f>VLOOKUP($B1336,'Gas wholesale lookups'!$A$4:$L$15,'Inputs - Gas wholesale index'!J$2,FALSE)</f>
        <v>166168.27272727274</v>
      </c>
      <c r="K1336" s="12">
        <f>VLOOKUP($B1336,'Gas wholesale lookups'!$A$4:$L$15,'Inputs - Gas wholesale index'!K$2,FALSE)</f>
        <v>291847.5</v>
      </c>
      <c r="L1336" s="12">
        <f>VLOOKUP($B1336,'Gas wholesale lookups'!$A$4:$L$15,'Inputs - Gas wholesale index'!L$2,FALSE)</f>
        <v>332991.45454545453</v>
      </c>
      <c r="M1336" s="12">
        <f>VLOOKUP($B1336,'Gas wholesale lookups'!$A$4:$L$15,'Inputs - Gas wholesale index'!M$2,FALSE)</f>
        <v>208526.18181818182</v>
      </c>
      <c r="N1336" s="12">
        <f>VLOOKUP($B1336,'Gas wholesale lookups'!$A$4:$L$15,'Inputs - Gas wholesale index'!N$2,FALSE)</f>
        <v>166168.27272727274</v>
      </c>
      <c r="O1336" s="37">
        <f>VLOOKUP($B1336,'Gas wholesale lookups'!$A$4:$R$15,'Inputs - Gas wholesale index'!O$2,FALSE)</f>
        <v>1</v>
      </c>
      <c r="P1336" s="37">
        <f>VLOOKUP($B1336,'Gas wholesale lookups'!$A$4:$R$15,'Inputs - Gas wholesale index'!P$2,FALSE)</f>
        <v>1</v>
      </c>
      <c r="Q1336" s="37">
        <f>VLOOKUP($B1336,'Gas wholesale lookups'!$A$4:$R$15,'Inputs - Gas wholesale index'!Q$2,FALSE)</f>
        <v>1</v>
      </c>
      <c r="R1336" s="37">
        <f>VLOOKUP($B1336,'Gas wholesale lookups'!$A$4:$R$15,'Inputs - Gas wholesale index'!R$2,FALSE)</f>
        <v>1</v>
      </c>
      <c r="S1336" s="37">
        <f>VLOOKUP($B1336,'Gas wholesale lookups'!$A$4:$R$15,'Inputs - Gas wholesale index'!S$2,FALSE)</f>
        <v>0</v>
      </c>
      <c r="T1336" s="37">
        <f>VLOOKUP($B1336,'Gas wholesale lookups'!$A$4:$R$15,'Inputs - Gas wholesale index'!T$2,FALSE)</f>
        <v>0</v>
      </c>
      <c r="U1336" s="12">
        <f t="shared" si="374"/>
        <v>208526.18181818182</v>
      </c>
      <c r="V1336" s="12">
        <f t="shared" si="375"/>
        <v>166168.27272727274</v>
      </c>
      <c r="W1336" s="12">
        <f t="shared" si="376"/>
        <v>291847.5</v>
      </c>
      <c r="X1336" s="12">
        <f t="shared" si="377"/>
        <v>332991.45454545453</v>
      </c>
      <c r="Y1336" s="12">
        <f t="shared" si="378"/>
        <v>0</v>
      </c>
      <c r="Z1336" s="12">
        <f t="shared" si="379"/>
        <v>0</v>
      </c>
      <c r="AA1336" s="12">
        <f t="shared" si="380"/>
        <v>999533.40909090918</v>
      </c>
      <c r="AB1336" s="22">
        <f t="shared" si="381"/>
        <v>0</v>
      </c>
      <c r="AC1336" s="22">
        <f t="shared" si="382"/>
        <v>0</v>
      </c>
      <c r="AD1336" s="22">
        <f t="shared" si="383"/>
        <v>0</v>
      </c>
      <c r="AE1336" s="22">
        <f t="shared" si="384"/>
        <v>0</v>
      </c>
      <c r="AF1336" s="22">
        <f t="shared" si="385"/>
        <v>0</v>
      </c>
      <c r="AG1336" s="22">
        <f t="shared" si="386"/>
        <v>0</v>
      </c>
      <c r="AH1336" s="22">
        <f t="shared" si="387"/>
        <v>0</v>
      </c>
      <c r="AI1336" s="43" t="str">
        <f t="shared" si="388"/>
        <v>n/a</v>
      </c>
      <c r="AJ1336" s="2"/>
      <c r="AK1336" s="2"/>
      <c r="AL1336" s="127">
        <v>0</v>
      </c>
    </row>
    <row r="1337" spans="1:38">
      <c r="A1337" s="46"/>
      <c r="B1337" s="13" t="str">
        <f t="shared" si="373"/>
        <v>Jan</v>
      </c>
      <c r="C1337" s="182"/>
      <c r="D1337" s="182"/>
      <c r="E1337" s="182"/>
      <c r="F1337" s="182"/>
      <c r="G1337" s="182"/>
      <c r="H1337" s="182"/>
      <c r="I1337" s="12">
        <f>VLOOKUP($B1337,'Gas wholesale lookups'!$A$4:$L$15,'Inputs - Gas wholesale index'!I$2,FALSE)</f>
        <v>208526.18181818182</v>
      </c>
      <c r="J1337" s="12">
        <f>VLOOKUP($B1337,'Gas wholesale lookups'!$A$4:$L$15,'Inputs - Gas wholesale index'!J$2,FALSE)</f>
        <v>166168.27272727274</v>
      </c>
      <c r="K1337" s="12">
        <f>VLOOKUP($B1337,'Gas wholesale lookups'!$A$4:$L$15,'Inputs - Gas wholesale index'!K$2,FALSE)</f>
        <v>291847.5</v>
      </c>
      <c r="L1337" s="12">
        <f>VLOOKUP($B1337,'Gas wholesale lookups'!$A$4:$L$15,'Inputs - Gas wholesale index'!L$2,FALSE)</f>
        <v>332991.45454545453</v>
      </c>
      <c r="M1337" s="12">
        <f>VLOOKUP($B1337,'Gas wholesale lookups'!$A$4:$L$15,'Inputs - Gas wholesale index'!M$2,FALSE)</f>
        <v>208526.18181818182</v>
      </c>
      <c r="N1337" s="12">
        <f>VLOOKUP($B1337,'Gas wholesale lookups'!$A$4:$L$15,'Inputs - Gas wholesale index'!N$2,FALSE)</f>
        <v>166168.27272727274</v>
      </c>
      <c r="O1337" s="37">
        <f>VLOOKUP($B1337,'Gas wholesale lookups'!$A$4:$R$15,'Inputs - Gas wholesale index'!O$2,FALSE)</f>
        <v>1</v>
      </c>
      <c r="P1337" s="37">
        <f>VLOOKUP($B1337,'Gas wholesale lookups'!$A$4:$R$15,'Inputs - Gas wholesale index'!P$2,FALSE)</f>
        <v>1</v>
      </c>
      <c r="Q1337" s="37">
        <f>VLOOKUP($B1337,'Gas wholesale lookups'!$A$4:$R$15,'Inputs - Gas wholesale index'!Q$2,FALSE)</f>
        <v>1</v>
      </c>
      <c r="R1337" s="37">
        <f>VLOOKUP($B1337,'Gas wholesale lookups'!$A$4:$R$15,'Inputs - Gas wholesale index'!R$2,FALSE)</f>
        <v>1</v>
      </c>
      <c r="S1337" s="37">
        <f>VLOOKUP($B1337,'Gas wholesale lookups'!$A$4:$R$15,'Inputs - Gas wholesale index'!S$2,FALSE)</f>
        <v>0</v>
      </c>
      <c r="T1337" s="37">
        <f>VLOOKUP($B1337,'Gas wholesale lookups'!$A$4:$R$15,'Inputs - Gas wholesale index'!T$2,FALSE)</f>
        <v>0</v>
      </c>
      <c r="U1337" s="12">
        <f t="shared" si="374"/>
        <v>208526.18181818182</v>
      </c>
      <c r="V1337" s="12">
        <f t="shared" si="375"/>
        <v>166168.27272727274</v>
      </c>
      <c r="W1337" s="12">
        <f t="shared" si="376"/>
        <v>291847.5</v>
      </c>
      <c r="X1337" s="12">
        <f t="shared" si="377"/>
        <v>332991.45454545453</v>
      </c>
      <c r="Y1337" s="12">
        <f t="shared" si="378"/>
        <v>0</v>
      </c>
      <c r="Z1337" s="12">
        <f t="shared" si="379"/>
        <v>0</v>
      </c>
      <c r="AA1337" s="12">
        <f t="shared" si="380"/>
        <v>999533.40909090918</v>
      </c>
      <c r="AB1337" s="22">
        <f t="shared" si="381"/>
        <v>0</v>
      </c>
      <c r="AC1337" s="22">
        <f t="shared" si="382"/>
        <v>0</v>
      </c>
      <c r="AD1337" s="22">
        <f t="shared" si="383"/>
        <v>0</v>
      </c>
      <c r="AE1337" s="22">
        <f t="shared" si="384"/>
        <v>0</v>
      </c>
      <c r="AF1337" s="22">
        <f t="shared" si="385"/>
        <v>0</v>
      </c>
      <c r="AG1337" s="22">
        <f t="shared" si="386"/>
        <v>0</v>
      </c>
      <c r="AH1337" s="22">
        <f t="shared" si="387"/>
        <v>0</v>
      </c>
      <c r="AI1337" s="43" t="str">
        <f t="shared" si="388"/>
        <v>n/a</v>
      </c>
      <c r="AJ1337" s="2"/>
      <c r="AK1337" s="2"/>
      <c r="AL1337" s="127">
        <v>0</v>
      </c>
    </row>
    <row r="1338" spans="1:38">
      <c r="A1338" s="46"/>
      <c r="B1338" s="13" t="str">
        <f t="shared" si="373"/>
        <v>Jan</v>
      </c>
      <c r="C1338" s="182"/>
      <c r="D1338" s="182"/>
      <c r="E1338" s="182"/>
      <c r="F1338" s="182"/>
      <c r="G1338" s="182"/>
      <c r="H1338" s="182"/>
      <c r="I1338" s="12">
        <f>VLOOKUP($B1338,'Gas wholesale lookups'!$A$4:$L$15,'Inputs - Gas wholesale index'!I$2,FALSE)</f>
        <v>208526.18181818182</v>
      </c>
      <c r="J1338" s="12">
        <f>VLOOKUP($B1338,'Gas wholesale lookups'!$A$4:$L$15,'Inputs - Gas wholesale index'!J$2,FALSE)</f>
        <v>166168.27272727274</v>
      </c>
      <c r="K1338" s="12">
        <f>VLOOKUP($B1338,'Gas wholesale lookups'!$A$4:$L$15,'Inputs - Gas wholesale index'!K$2,FALSE)</f>
        <v>291847.5</v>
      </c>
      <c r="L1338" s="12">
        <f>VLOOKUP($B1338,'Gas wholesale lookups'!$A$4:$L$15,'Inputs - Gas wholesale index'!L$2,FALSE)</f>
        <v>332991.45454545453</v>
      </c>
      <c r="M1338" s="12">
        <f>VLOOKUP($B1338,'Gas wholesale lookups'!$A$4:$L$15,'Inputs - Gas wholesale index'!M$2,FALSE)</f>
        <v>208526.18181818182</v>
      </c>
      <c r="N1338" s="12">
        <f>VLOOKUP($B1338,'Gas wholesale lookups'!$A$4:$L$15,'Inputs - Gas wholesale index'!N$2,FALSE)</f>
        <v>166168.27272727274</v>
      </c>
      <c r="O1338" s="37">
        <f>VLOOKUP($B1338,'Gas wholesale lookups'!$A$4:$R$15,'Inputs - Gas wholesale index'!O$2,FALSE)</f>
        <v>1</v>
      </c>
      <c r="P1338" s="37">
        <f>VLOOKUP($B1338,'Gas wholesale lookups'!$A$4:$R$15,'Inputs - Gas wholesale index'!P$2,FALSE)</f>
        <v>1</v>
      </c>
      <c r="Q1338" s="37">
        <f>VLOOKUP($B1338,'Gas wholesale lookups'!$A$4:$R$15,'Inputs - Gas wholesale index'!Q$2,FALSE)</f>
        <v>1</v>
      </c>
      <c r="R1338" s="37">
        <f>VLOOKUP($B1338,'Gas wholesale lookups'!$A$4:$R$15,'Inputs - Gas wholesale index'!R$2,FALSE)</f>
        <v>1</v>
      </c>
      <c r="S1338" s="37">
        <f>VLOOKUP($B1338,'Gas wholesale lookups'!$A$4:$R$15,'Inputs - Gas wholesale index'!S$2,FALSE)</f>
        <v>0</v>
      </c>
      <c r="T1338" s="37">
        <f>VLOOKUP($B1338,'Gas wholesale lookups'!$A$4:$R$15,'Inputs - Gas wholesale index'!T$2,FALSE)</f>
        <v>0</v>
      </c>
      <c r="U1338" s="12">
        <f t="shared" si="374"/>
        <v>208526.18181818182</v>
      </c>
      <c r="V1338" s="12">
        <f t="shared" si="375"/>
        <v>166168.27272727274</v>
      </c>
      <c r="W1338" s="12">
        <f t="shared" si="376"/>
        <v>291847.5</v>
      </c>
      <c r="X1338" s="12">
        <f t="shared" si="377"/>
        <v>332991.45454545453</v>
      </c>
      <c r="Y1338" s="12">
        <f t="shared" si="378"/>
        <v>0</v>
      </c>
      <c r="Z1338" s="12">
        <f t="shared" si="379"/>
        <v>0</v>
      </c>
      <c r="AA1338" s="12">
        <f t="shared" si="380"/>
        <v>999533.40909090918</v>
      </c>
      <c r="AB1338" s="22">
        <f t="shared" si="381"/>
        <v>0</v>
      </c>
      <c r="AC1338" s="22">
        <f t="shared" si="382"/>
        <v>0</v>
      </c>
      <c r="AD1338" s="22">
        <f t="shared" si="383"/>
        <v>0</v>
      </c>
      <c r="AE1338" s="22">
        <f t="shared" si="384"/>
        <v>0</v>
      </c>
      <c r="AF1338" s="22">
        <f t="shared" si="385"/>
        <v>0</v>
      </c>
      <c r="AG1338" s="22">
        <f t="shared" si="386"/>
        <v>0</v>
      </c>
      <c r="AH1338" s="22">
        <f t="shared" si="387"/>
        <v>0</v>
      </c>
      <c r="AI1338" s="43" t="str">
        <f t="shared" si="388"/>
        <v>n/a</v>
      </c>
      <c r="AJ1338" s="2"/>
      <c r="AK1338" s="2"/>
      <c r="AL1338" s="127">
        <v>0</v>
      </c>
    </row>
    <row r="1339" spans="1:38">
      <c r="A1339" s="46"/>
      <c r="B1339" s="13" t="str">
        <f t="shared" si="373"/>
        <v>Jan</v>
      </c>
      <c r="C1339" s="182"/>
      <c r="D1339" s="182"/>
      <c r="E1339" s="182"/>
      <c r="F1339" s="182"/>
      <c r="G1339" s="182"/>
      <c r="H1339" s="182"/>
      <c r="I1339" s="12">
        <f>VLOOKUP($B1339,'Gas wholesale lookups'!$A$4:$L$15,'Inputs - Gas wholesale index'!I$2,FALSE)</f>
        <v>208526.18181818182</v>
      </c>
      <c r="J1339" s="12">
        <f>VLOOKUP($B1339,'Gas wholesale lookups'!$A$4:$L$15,'Inputs - Gas wholesale index'!J$2,FALSE)</f>
        <v>166168.27272727274</v>
      </c>
      <c r="K1339" s="12">
        <f>VLOOKUP($B1339,'Gas wholesale lookups'!$A$4:$L$15,'Inputs - Gas wholesale index'!K$2,FALSE)</f>
        <v>291847.5</v>
      </c>
      <c r="L1339" s="12">
        <f>VLOOKUP($B1339,'Gas wholesale lookups'!$A$4:$L$15,'Inputs - Gas wholesale index'!L$2,FALSE)</f>
        <v>332991.45454545453</v>
      </c>
      <c r="M1339" s="12">
        <f>VLOOKUP($B1339,'Gas wholesale lookups'!$A$4:$L$15,'Inputs - Gas wholesale index'!M$2,FALSE)</f>
        <v>208526.18181818182</v>
      </c>
      <c r="N1339" s="12">
        <f>VLOOKUP($B1339,'Gas wholesale lookups'!$A$4:$L$15,'Inputs - Gas wholesale index'!N$2,FALSE)</f>
        <v>166168.27272727274</v>
      </c>
      <c r="O1339" s="37">
        <f>VLOOKUP($B1339,'Gas wholesale lookups'!$A$4:$R$15,'Inputs - Gas wholesale index'!O$2,FALSE)</f>
        <v>1</v>
      </c>
      <c r="P1339" s="37">
        <f>VLOOKUP($B1339,'Gas wholesale lookups'!$A$4:$R$15,'Inputs - Gas wholesale index'!P$2,FALSE)</f>
        <v>1</v>
      </c>
      <c r="Q1339" s="37">
        <f>VLOOKUP($B1339,'Gas wholesale lookups'!$A$4:$R$15,'Inputs - Gas wholesale index'!Q$2,FALSE)</f>
        <v>1</v>
      </c>
      <c r="R1339" s="37">
        <f>VLOOKUP($B1339,'Gas wholesale lookups'!$A$4:$R$15,'Inputs - Gas wholesale index'!R$2,FALSE)</f>
        <v>1</v>
      </c>
      <c r="S1339" s="37">
        <f>VLOOKUP($B1339,'Gas wholesale lookups'!$A$4:$R$15,'Inputs - Gas wholesale index'!S$2,FALSE)</f>
        <v>0</v>
      </c>
      <c r="T1339" s="37">
        <f>VLOOKUP($B1339,'Gas wholesale lookups'!$A$4:$R$15,'Inputs - Gas wholesale index'!T$2,FALSE)</f>
        <v>0</v>
      </c>
      <c r="U1339" s="12">
        <f t="shared" si="374"/>
        <v>208526.18181818182</v>
      </c>
      <c r="V1339" s="12">
        <f t="shared" si="375"/>
        <v>166168.27272727274</v>
      </c>
      <c r="W1339" s="12">
        <f t="shared" si="376"/>
        <v>291847.5</v>
      </c>
      <c r="X1339" s="12">
        <f t="shared" si="377"/>
        <v>332991.45454545453</v>
      </c>
      <c r="Y1339" s="12">
        <f t="shared" si="378"/>
        <v>0</v>
      </c>
      <c r="Z1339" s="12">
        <f t="shared" si="379"/>
        <v>0</v>
      </c>
      <c r="AA1339" s="12">
        <f t="shared" si="380"/>
        <v>999533.40909090918</v>
      </c>
      <c r="AB1339" s="22">
        <f t="shared" si="381"/>
        <v>0</v>
      </c>
      <c r="AC1339" s="22">
        <f t="shared" si="382"/>
        <v>0</v>
      </c>
      <c r="AD1339" s="22">
        <f t="shared" si="383"/>
        <v>0</v>
      </c>
      <c r="AE1339" s="22">
        <f t="shared" si="384"/>
        <v>0</v>
      </c>
      <c r="AF1339" s="22">
        <f t="shared" si="385"/>
        <v>0</v>
      </c>
      <c r="AG1339" s="22">
        <f t="shared" si="386"/>
        <v>0</v>
      </c>
      <c r="AH1339" s="22">
        <f t="shared" si="387"/>
        <v>0</v>
      </c>
      <c r="AI1339" s="43" t="str">
        <f t="shared" si="388"/>
        <v>n/a</v>
      </c>
      <c r="AJ1339" s="2"/>
      <c r="AK1339" s="2"/>
      <c r="AL1339" s="127">
        <v>0</v>
      </c>
    </row>
    <row r="1340" spans="1:38">
      <c r="A1340" s="46"/>
      <c r="B1340" s="13" t="str">
        <f t="shared" si="373"/>
        <v>Jan</v>
      </c>
      <c r="C1340" s="182"/>
      <c r="D1340" s="182"/>
      <c r="E1340" s="182"/>
      <c r="F1340" s="182"/>
      <c r="G1340" s="182"/>
      <c r="H1340" s="182"/>
      <c r="I1340" s="12">
        <f>VLOOKUP($B1340,'Gas wholesale lookups'!$A$4:$L$15,'Inputs - Gas wholesale index'!I$2,FALSE)</f>
        <v>208526.18181818182</v>
      </c>
      <c r="J1340" s="12">
        <f>VLOOKUP($B1340,'Gas wholesale lookups'!$A$4:$L$15,'Inputs - Gas wholesale index'!J$2,FALSE)</f>
        <v>166168.27272727274</v>
      </c>
      <c r="K1340" s="12">
        <f>VLOOKUP($B1340,'Gas wholesale lookups'!$A$4:$L$15,'Inputs - Gas wholesale index'!K$2,FALSE)</f>
        <v>291847.5</v>
      </c>
      <c r="L1340" s="12">
        <f>VLOOKUP($B1340,'Gas wholesale lookups'!$A$4:$L$15,'Inputs - Gas wholesale index'!L$2,FALSE)</f>
        <v>332991.45454545453</v>
      </c>
      <c r="M1340" s="12">
        <f>VLOOKUP($B1340,'Gas wholesale lookups'!$A$4:$L$15,'Inputs - Gas wholesale index'!M$2,FALSE)</f>
        <v>208526.18181818182</v>
      </c>
      <c r="N1340" s="12">
        <f>VLOOKUP($B1340,'Gas wholesale lookups'!$A$4:$L$15,'Inputs - Gas wholesale index'!N$2,FALSE)</f>
        <v>166168.27272727274</v>
      </c>
      <c r="O1340" s="37">
        <f>VLOOKUP($B1340,'Gas wholesale lookups'!$A$4:$R$15,'Inputs - Gas wholesale index'!O$2,FALSE)</f>
        <v>1</v>
      </c>
      <c r="P1340" s="37">
        <f>VLOOKUP($B1340,'Gas wholesale lookups'!$A$4:$R$15,'Inputs - Gas wholesale index'!P$2,FALSE)</f>
        <v>1</v>
      </c>
      <c r="Q1340" s="37">
        <f>VLOOKUP($B1340,'Gas wholesale lookups'!$A$4:$R$15,'Inputs - Gas wholesale index'!Q$2,FALSE)</f>
        <v>1</v>
      </c>
      <c r="R1340" s="37">
        <f>VLOOKUP($B1340,'Gas wholesale lookups'!$A$4:$R$15,'Inputs - Gas wholesale index'!R$2,FALSE)</f>
        <v>1</v>
      </c>
      <c r="S1340" s="37">
        <f>VLOOKUP($B1340,'Gas wholesale lookups'!$A$4:$R$15,'Inputs - Gas wholesale index'!S$2,FALSE)</f>
        <v>0</v>
      </c>
      <c r="T1340" s="37">
        <f>VLOOKUP($B1340,'Gas wholesale lookups'!$A$4:$R$15,'Inputs - Gas wholesale index'!T$2,FALSE)</f>
        <v>0</v>
      </c>
      <c r="U1340" s="12">
        <f t="shared" si="374"/>
        <v>208526.18181818182</v>
      </c>
      <c r="V1340" s="12">
        <f t="shared" si="375"/>
        <v>166168.27272727274</v>
      </c>
      <c r="W1340" s="12">
        <f t="shared" si="376"/>
        <v>291847.5</v>
      </c>
      <c r="X1340" s="12">
        <f t="shared" si="377"/>
        <v>332991.45454545453</v>
      </c>
      <c r="Y1340" s="12">
        <f t="shared" si="378"/>
        <v>0</v>
      </c>
      <c r="Z1340" s="12">
        <f t="shared" si="379"/>
        <v>0</v>
      </c>
      <c r="AA1340" s="12">
        <f t="shared" si="380"/>
        <v>999533.40909090918</v>
      </c>
      <c r="AB1340" s="22">
        <f t="shared" si="381"/>
        <v>0</v>
      </c>
      <c r="AC1340" s="22">
        <f t="shared" si="382"/>
        <v>0</v>
      </c>
      <c r="AD1340" s="22">
        <f t="shared" si="383"/>
        <v>0</v>
      </c>
      <c r="AE1340" s="22">
        <f t="shared" si="384"/>
        <v>0</v>
      </c>
      <c r="AF1340" s="22">
        <f t="shared" si="385"/>
        <v>0</v>
      </c>
      <c r="AG1340" s="22">
        <f t="shared" si="386"/>
        <v>0</v>
      </c>
      <c r="AH1340" s="22">
        <f t="shared" si="387"/>
        <v>0</v>
      </c>
      <c r="AI1340" s="43" t="str">
        <f t="shared" si="388"/>
        <v>n/a</v>
      </c>
      <c r="AJ1340" s="2"/>
      <c r="AK1340" s="2"/>
      <c r="AL1340" s="127">
        <v>0</v>
      </c>
    </row>
    <row r="1341" spans="1:38">
      <c r="A1341" s="46"/>
      <c r="B1341" s="13" t="str">
        <f t="shared" ref="B1341:B1404" si="389">TEXT(A1341,"mmm")</f>
        <v>Jan</v>
      </c>
      <c r="C1341" s="182"/>
      <c r="D1341" s="182"/>
      <c r="E1341" s="182"/>
      <c r="F1341" s="182"/>
      <c r="G1341" s="182"/>
      <c r="H1341" s="182"/>
      <c r="I1341" s="12">
        <f>VLOOKUP($B1341,'Gas wholesale lookups'!$A$4:$L$15,'Inputs - Gas wholesale index'!I$2,FALSE)</f>
        <v>208526.18181818182</v>
      </c>
      <c r="J1341" s="12">
        <f>VLOOKUP($B1341,'Gas wholesale lookups'!$A$4:$L$15,'Inputs - Gas wholesale index'!J$2,FALSE)</f>
        <v>166168.27272727274</v>
      </c>
      <c r="K1341" s="12">
        <f>VLOOKUP($B1341,'Gas wholesale lookups'!$A$4:$L$15,'Inputs - Gas wholesale index'!K$2,FALSE)</f>
        <v>291847.5</v>
      </c>
      <c r="L1341" s="12">
        <f>VLOOKUP($B1341,'Gas wholesale lookups'!$A$4:$L$15,'Inputs - Gas wholesale index'!L$2,FALSE)</f>
        <v>332991.45454545453</v>
      </c>
      <c r="M1341" s="12">
        <f>VLOOKUP($B1341,'Gas wholesale lookups'!$A$4:$L$15,'Inputs - Gas wholesale index'!M$2,FALSE)</f>
        <v>208526.18181818182</v>
      </c>
      <c r="N1341" s="12">
        <f>VLOOKUP($B1341,'Gas wholesale lookups'!$A$4:$L$15,'Inputs - Gas wholesale index'!N$2,FALSE)</f>
        <v>166168.27272727274</v>
      </c>
      <c r="O1341" s="37">
        <f>VLOOKUP($B1341,'Gas wholesale lookups'!$A$4:$R$15,'Inputs - Gas wholesale index'!O$2,FALSE)</f>
        <v>1</v>
      </c>
      <c r="P1341" s="37">
        <f>VLOOKUP($B1341,'Gas wholesale lookups'!$A$4:$R$15,'Inputs - Gas wholesale index'!P$2,FALSE)</f>
        <v>1</v>
      </c>
      <c r="Q1341" s="37">
        <f>VLOOKUP($B1341,'Gas wholesale lookups'!$A$4:$R$15,'Inputs - Gas wholesale index'!Q$2,FALSE)</f>
        <v>1</v>
      </c>
      <c r="R1341" s="37">
        <f>VLOOKUP($B1341,'Gas wholesale lookups'!$A$4:$R$15,'Inputs - Gas wholesale index'!R$2,FALSE)</f>
        <v>1</v>
      </c>
      <c r="S1341" s="37">
        <f>VLOOKUP($B1341,'Gas wholesale lookups'!$A$4:$R$15,'Inputs - Gas wholesale index'!S$2,FALSE)</f>
        <v>0</v>
      </c>
      <c r="T1341" s="37">
        <f>VLOOKUP($B1341,'Gas wholesale lookups'!$A$4:$R$15,'Inputs - Gas wholesale index'!T$2,FALSE)</f>
        <v>0</v>
      </c>
      <c r="U1341" s="12">
        <f t="shared" ref="U1341:U1404" si="390">IF(O1341="","",I1341*O1341)</f>
        <v>208526.18181818182</v>
      </c>
      <c r="V1341" s="12">
        <f t="shared" ref="V1341:V1404" si="391">IF(P1341="","",J1341*P1341)</f>
        <v>166168.27272727274</v>
      </c>
      <c r="W1341" s="12">
        <f t="shared" ref="W1341:W1404" si="392">IF(Q1341="","",K1341*Q1341)</f>
        <v>291847.5</v>
      </c>
      <c r="X1341" s="12">
        <f t="shared" ref="X1341:X1404" si="393">IF(R1341="","",L1341*R1341)</f>
        <v>332991.45454545453</v>
      </c>
      <c r="Y1341" s="12">
        <f t="shared" ref="Y1341:Y1404" si="394">IF(S1341="","",M1341*S1341)</f>
        <v>0</v>
      </c>
      <c r="Z1341" s="12">
        <f t="shared" ref="Z1341:Z1404" si="395">IF(T1341="","",N1341*T1341)</f>
        <v>0</v>
      </c>
      <c r="AA1341" s="12">
        <f t="shared" ref="AA1341:AA1404" si="396">SUM(U1341:Z1341)</f>
        <v>999533.40909090918</v>
      </c>
      <c r="AB1341" s="22">
        <f t="shared" ref="AB1341:AB1404" si="397">IF(U1341="","",U1341*C1341)</f>
        <v>0</v>
      </c>
      <c r="AC1341" s="22">
        <f t="shared" ref="AC1341:AC1404" si="398">IF(V1341="","",V1341*D1341)</f>
        <v>0</v>
      </c>
      <c r="AD1341" s="22">
        <f t="shared" ref="AD1341:AD1404" si="399">IF(W1341="","",W1341*E1341)</f>
        <v>0</v>
      </c>
      <c r="AE1341" s="22">
        <f t="shared" ref="AE1341:AE1404" si="400">IF(X1341="","",X1341*F1341)</f>
        <v>0</v>
      </c>
      <c r="AF1341" s="22">
        <f t="shared" ref="AF1341:AF1404" si="401">IF(Y1341="","",Y1341*G1341)</f>
        <v>0</v>
      </c>
      <c r="AG1341" s="22">
        <f t="shared" ref="AG1341:AG1404" si="402">IF(Z1341="","",Z1341*H1341)</f>
        <v>0</v>
      </c>
      <c r="AH1341" s="22">
        <f t="shared" ref="AH1341:AH1404" si="403">SUM(AB1341:AG1341)</f>
        <v>0</v>
      </c>
      <c r="AI1341" s="43" t="str">
        <f t="shared" ref="AI1341:AI1404" si="404">IF(MIN(C1341:H1341)&lt;1,"n/a",AH1341/AA1341)</f>
        <v>n/a</v>
      </c>
      <c r="AJ1341" s="2"/>
      <c r="AK1341" s="2"/>
      <c r="AL1341" s="127">
        <v>0</v>
      </c>
    </row>
    <row r="1342" spans="1:38">
      <c r="A1342" s="46"/>
      <c r="B1342" s="13" t="str">
        <f t="shared" si="389"/>
        <v>Jan</v>
      </c>
      <c r="C1342" s="182"/>
      <c r="D1342" s="182"/>
      <c r="E1342" s="182"/>
      <c r="F1342" s="182"/>
      <c r="G1342" s="182"/>
      <c r="H1342" s="182"/>
      <c r="I1342" s="12">
        <f>VLOOKUP($B1342,'Gas wholesale lookups'!$A$4:$L$15,'Inputs - Gas wholesale index'!I$2,FALSE)</f>
        <v>208526.18181818182</v>
      </c>
      <c r="J1342" s="12">
        <f>VLOOKUP($B1342,'Gas wholesale lookups'!$A$4:$L$15,'Inputs - Gas wholesale index'!J$2,FALSE)</f>
        <v>166168.27272727274</v>
      </c>
      <c r="K1342" s="12">
        <f>VLOOKUP($B1342,'Gas wholesale lookups'!$A$4:$L$15,'Inputs - Gas wholesale index'!K$2,FALSE)</f>
        <v>291847.5</v>
      </c>
      <c r="L1342" s="12">
        <f>VLOOKUP($B1342,'Gas wholesale lookups'!$A$4:$L$15,'Inputs - Gas wholesale index'!L$2,FALSE)</f>
        <v>332991.45454545453</v>
      </c>
      <c r="M1342" s="12">
        <f>VLOOKUP($B1342,'Gas wholesale lookups'!$A$4:$L$15,'Inputs - Gas wholesale index'!M$2,FALSE)</f>
        <v>208526.18181818182</v>
      </c>
      <c r="N1342" s="12">
        <f>VLOOKUP($B1342,'Gas wholesale lookups'!$A$4:$L$15,'Inputs - Gas wholesale index'!N$2,FALSE)</f>
        <v>166168.27272727274</v>
      </c>
      <c r="O1342" s="37">
        <f>VLOOKUP($B1342,'Gas wholesale lookups'!$A$4:$R$15,'Inputs - Gas wholesale index'!O$2,FALSE)</f>
        <v>1</v>
      </c>
      <c r="P1342" s="37">
        <f>VLOOKUP($B1342,'Gas wholesale lookups'!$A$4:$R$15,'Inputs - Gas wholesale index'!P$2,FALSE)</f>
        <v>1</v>
      </c>
      <c r="Q1342" s="37">
        <f>VLOOKUP($B1342,'Gas wholesale lookups'!$A$4:$R$15,'Inputs - Gas wholesale index'!Q$2,FALSE)</f>
        <v>1</v>
      </c>
      <c r="R1342" s="37">
        <f>VLOOKUP($B1342,'Gas wholesale lookups'!$A$4:$R$15,'Inputs - Gas wholesale index'!R$2,FALSE)</f>
        <v>1</v>
      </c>
      <c r="S1342" s="37">
        <f>VLOOKUP($B1342,'Gas wholesale lookups'!$A$4:$R$15,'Inputs - Gas wholesale index'!S$2,FALSE)</f>
        <v>0</v>
      </c>
      <c r="T1342" s="37">
        <f>VLOOKUP($B1342,'Gas wholesale lookups'!$A$4:$R$15,'Inputs - Gas wholesale index'!T$2,FALSE)</f>
        <v>0</v>
      </c>
      <c r="U1342" s="12">
        <f t="shared" si="390"/>
        <v>208526.18181818182</v>
      </c>
      <c r="V1342" s="12">
        <f t="shared" si="391"/>
        <v>166168.27272727274</v>
      </c>
      <c r="W1342" s="12">
        <f t="shared" si="392"/>
        <v>291847.5</v>
      </c>
      <c r="X1342" s="12">
        <f t="shared" si="393"/>
        <v>332991.45454545453</v>
      </c>
      <c r="Y1342" s="12">
        <f t="shared" si="394"/>
        <v>0</v>
      </c>
      <c r="Z1342" s="12">
        <f t="shared" si="395"/>
        <v>0</v>
      </c>
      <c r="AA1342" s="12">
        <f t="shared" si="396"/>
        <v>999533.40909090918</v>
      </c>
      <c r="AB1342" s="22">
        <f t="shared" si="397"/>
        <v>0</v>
      </c>
      <c r="AC1342" s="22">
        <f t="shared" si="398"/>
        <v>0</v>
      </c>
      <c r="AD1342" s="22">
        <f t="shared" si="399"/>
        <v>0</v>
      </c>
      <c r="AE1342" s="22">
        <f t="shared" si="400"/>
        <v>0</v>
      </c>
      <c r="AF1342" s="22">
        <f t="shared" si="401"/>
        <v>0</v>
      </c>
      <c r="AG1342" s="22">
        <f t="shared" si="402"/>
        <v>0</v>
      </c>
      <c r="AH1342" s="22">
        <f t="shared" si="403"/>
        <v>0</v>
      </c>
      <c r="AI1342" s="43" t="str">
        <f t="shared" si="404"/>
        <v>n/a</v>
      </c>
      <c r="AJ1342" s="2"/>
      <c r="AK1342" s="2"/>
      <c r="AL1342" s="127">
        <v>0</v>
      </c>
    </row>
    <row r="1343" spans="1:38">
      <c r="A1343" s="46"/>
      <c r="B1343" s="13" t="str">
        <f t="shared" si="389"/>
        <v>Jan</v>
      </c>
      <c r="C1343" s="182"/>
      <c r="D1343" s="182"/>
      <c r="E1343" s="182"/>
      <c r="F1343" s="182"/>
      <c r="G1343" s="182"/>
      <c r="H1343" s="182"/>
      <c r="I1343" s="12">
        <f>VLOOKUP($B1343,'Gas wholesale lookups'!$A$4:$L$15,'Inputs - Gas wholesale index'!I$2,FALSE)</f>
        <v>208526.18181818182</v>
      </c>
      <c r="J1343" s="12">
        <f>VLOOKUP($B1343,'Gas wholesale lookups'!$A$4:$L$15,'Inputs - Gas wholesale index'!J$2,FALSE)</f>
        <v>166168.27272727274</v>
      </c>
      <c r="K1343" s="12">
        <f>VLOOKUP($B1343,'Gas wholesale lookups'!$A$4:$L$15,'Inputs - Gas wholesale index'!K$2,FALSE)</f>
        <v>291847.5</v>
      </c>
      <c r="L1343" s="12">
        <f>VLOOKUP($B1343,'Gas wholesale lookups'!$A$4:$L$15,'Inputs - Gas wholesale index'!L$2,FALSE)</f>
        <v>332991.45454545453</v>
      </c>
      <c r="M1343" s="12">
        <f>VLOOKUP($B1343,'Gas wholesale lookups'!$A$4:$L$15,'Inputs - Gas wholesale index'!M$2,FALSE)</f>
        <v>208526.18181818182</v>
      </c>
      <c r="N1343" s="12">
        <f>VLOOKUP($B1343,'Gas wholesale lookups'!$A$4:$L$15,'Inputs - Gas wholesale index'!N$2,FALSE)</f>
        <v>166168.27272727274</v>
      </c>
      <c r="O1343" s="37">
        <f>VLOOKUP($B1343,'Gas wholesale lookups'!$A$4:$R$15,'Inputs - Gas wholesale index'!O$2,FALSE)</f>
        <v>1</v>
      </c>
      <c r="P1343" s="37">
        <f>VLOOKUP($B1343,'Gas wholesale lookups'!$A$4:$R$15,'Inputs - Gas wholesale index'!P$2,FALSE)</f>
        <v>1</v>
      </c>
      <c r="Q1343" s="37">
        <f>VLOOKUP($B1343,'Gas wholesale lookups'!$A$4:$R$15,'Inputs - Gas wholesale index'!Q$2,FALSE)</f>
        <v>1</v>
      </c>
      <c r="R1343" s="37">
        <f>VLOOKUP($B1343,'Gas wholesale lookups'!$A$4:$R$15,'Inputs - Gas wholesale index'!R$2,FALSE)</f>
        <v>1</v>
      </c>
      <c r="S1343" s="37">
        <f>VLOOKUP($B1343,'Gas wholesale lookups'!$A$4:$R$15,'Inputs - Gas wholesale index'!S$2,FALSE)</f>
        <v>0</v>
      </c>
      <c r="T1343" s="37">
        <f>VLOOKUP($B1343,'Gas wholesale lookups'!$A$4:$R$15,'Inputs - Gas wholesale index'!T$2,FALSE)</f>
        <v>0</v>
      </c>
      <c r="U1343" s="12">
        <f t="shared" si="390"/>
        <v>208526.18181818182</v>
      </c>
      <c r="V1343" s="12">
        <f t="shared" si="391"/>
        <v>166168.27272727274</v>
      </c>
      <c r="W1343" s="12">
        <f t="shared" si="392"/>
        <v>291847.5</v>
      </c>
      <c r="X1343" s="12">
        <f t="shared" si="393"/>
        <v>332991.45454545453</v>
      </c>
      <c r="Y1343" s="12">
        <f t="shared" si="394"/>
        <v>0</v>
      </c>
      <c r="Z1343" s="12">
        <f t="shared" si="395"/>
        <v>0</v>
      </c>
      <c r="AA1343" s="12">
        <f t="shared" si="396"/>
        <v>999533.40909090918</v>
      </c>
      <c r="AB1343" s="22">
        <f t="shared" si="397"/>
        <v>0</v>
      </c>
      <c r="AC1343" s="22">
        <f t="shared" si="398"/>
        <v>0</v>
      </c>
      <c r="AD1343" s="22">
        <f t="shared" si="399"/>
        <v>0</v>
      </c>
      <c r="AE1343" s="22">
        <f t="shared" si="400"/>
        <v>0</v>
      </c>
      <c r="AF1343" s="22">
        <f t="shared" si="401"/>
        <v>0</v>
      </c>
      <c r="AG1343" s="22">
        <f t="shared" si="402"/>
        <v>0</v>
      </c>
      <c r="AH1343" s="22">
        <f t="shared" si="403"/>
        <v>0</v>
      </c>
      <c r="AI1343" s="43" t="str">
        <f t="shared" si="404"/>
        <v>n/a</v>
      </c>
      <c r="AJ1343" s="2"/>
      <c r="AK1343" s="2"/>
      <c r="AL1343" s="127">
        <v>0</v>
      </c>
    </row>
    <row r="1344" spans="1:38">
      <c r="A1344" s="46"/>
      <c r="B1344" s="13" t="str">
        <f t="shared" si="389"/>
        <v>Jan</v>
      </c>
      <c r="C1344" s="182"/>
      <c r="D1344" s="182"/>
      <c r="E1344" s="182"/>
      <c r="F1344" s="182"/>
      <c r="G1344" s="182"/>
      <c r="H1344" s="182"/>
      <c r="I1344" s="12">
        <f>VLOOKUP($B1344,'Gas wholesale lookups'!$A$4:$L$15,'Inputs - Gas wholesale index'!I$2,FALSE)</f>
        <v>208526.18181818182</v>
      </c>
      <c r="J1344" s="12">
        <f>VLOOKUP($B1344,'Gas wholesale lookups'!$A$4:$L$15,'Inputs - Gas wholesale index'!J$2,FALSE)</f>
        <v>166168.27272727274</v>
      </c>
      <c r="K1344" s="12">
        <f>VLOOKUP($B1344,'Gas wholesale lookups'!$A$4:$L$15,'Inputs - Gas wholesale index'!K$2,FALSE)</f>
        <v>291847.5</v>
      </c>
      <c r="L1344" s="12">
        <f>VLOOKUP($B1344,'Gas wholesale lookups'!$A$4:$L$15,'Inputs - Gas wholesale index'!L$2,FALSE)</f>
        <v>332991.45454545453</v>
      </c>
      <c r="M1344" s="12">
        <f>VLOOKUP($B1344,'Gas wholesale lookups'!$A$4:$L$15,'Inputs - Gas wholesale index'!M$2,FALSE)</f>
        <v>208526.18181818182</v>
      </c>
      <c r="N1344" s="12">
        <f>VLOOKUP($B1344,'Gas wholesale lookups'!$A$4:$L$15,'Inputs - Gas wholesale index'!N$2,FALSE)</f>
        <v>166168.27272727274</v>
      </c>
      <c r="O1344" s="37">
        <f>VLOOKUP($B1344,'Gas wholesale lookups'!$A$4:$R$15,'Inputs - Gas wholesale index'!O$2,FALSE)</f>
        <v>1</v>
      </c>
      <c r="P1344" s="37">
        <f>VLOOKUP($B1344,'Gas wholesale lookups'!$A$4:$R$15,'Inputs - Gas wholesale index'!P$2,FALSE)</f>
        <v>1</v>
      </c>
      <c r="Q1344" s="37">
        <f>VLOOKUP($B1344,'Gas wholesale lookups'!$A$4:$R$15,'Inputs - Gas wholesale index'!Q$2,FALSE)</f>
        <v>1</v>
      </c>
      <c r="R1344" s="37">
        <f>VLOOKUP($B1344,'Gas wholesale lookups'!$A$4:$R$15,'Inputs - Gas wholesale index'!R$2,FALSE)</f>
        <v>1</v>
      </c>
      <c r="S1344" s="37">
        <f>VLOOKUP($B1344,'Gas wholesale lookups'!$A$4:$R$15,'Inputs - Gas wholesale index'!S$2,FALSE)</f>
        <v>0</v>
      </c>
      <c r="T1344" s="37">
        <f>VLOOKUP($B1344,'Gas wholesale lookups'!$A$4:$R$15,'Inputs - Gas wholesale index'!T$2,FALSE)</f>
        <v>0</v>
      </c>
      <c r="U1344" s="12">
        <f t="shared" si="390"/>
        <v>208526.18181818182</v>
      </c>
      <c r="V1344" s="12">
        <f t="shared" si="391"/>
        <v>166168.27272727274</v>
      </c>
      <c r="W1344" s="12">
        <f t="shared" si="392"/>
        <v>291847.5</v>
      </c>
      <c r="X1344" s="12">
        <f t="shared" si="393"/>
        <v>332991.45454545453</v>
      </c>
      <c r="Y1344" s="12">
        <f t="shared" si="394"/>
        <v>0</v>
      </c>
      <c r="Z1344" s="12">
        <f t="shared" si="395"/>
        <v>0</v>
      </c>
      <c r="AA1344" s="12">
        <f t="shared" si="396"/>
        <v>999533.40909090918</v>
      </c>
      <c r="AB1344" s="22">
        <f t="shared" si="397"/>
        <v>0</v>
      </c>
      <c r="AC1344" s="22">
        <f t="shared" si="398"/>
        <v>0</v>
      </c>
      <c r="AD1344" s="22">
        <f t="shared" si="399"/>
        <v>0</v>
      </c>
      <c r="AE1344" s="22">
        <f t="shared" si="400"/>
        <v>0</v>
      </c>
      <c r="AF1344" s="22">
        <f t="shared" si="401"/>
        <v>0</v>
      </c>
      <c r="AG1344" s="22">
        <f t="shared" si="402"/>
        <v>0</v>
      </c>
      <c r="AH1344" s="22">
        <f t="shared" si="403"/>
        <v>0</v>
      </c>
      <c r="AI1344" s="43" t="str">
        <f t="shared" si="404"/>
        <v>n/a</v>
      </c>
      <c r="AJ1344" s="2"/>
      <c r="AK1344" s="2"/>
      <c r="AL1344" s="127">
        <v>0</v>
      </c>
    </row>
    <row r="1345" spans="1:38">
      <c r="A1345" s="46"/>
      <c r="B1345" s="13" t="str">
        <f t="shared" si="389"/>
        <v>Jan</v>
      </c>
      <c r="C1345" s="182"/>
      <c r="D1345" s="182"/>
      <c r="E1345" s="182"/>
      <c r="F1345" s="182"/>
      <c r="G1345" s="182"/>
      <c r="H1345" s="182"/>
      <c r="I1345" s="12">
        <f>VLOOKUP($B1345,'Gas wholesale lookups'!$A$4:$L$15,'Inputs - Gas wholesale index'!I$2,FALSE)</f>
        <v>208526.18181818182</v>
      </c>
      <c r="J1345" s="12">
        <f>VLOOKUP($B1345,'Gas wholesale lookups'!$A$4:$L$15,'Inputs - Gas wholesale index'!J$2,FALSE)</f>
        <v>166168.27272727274</v>
      </c>
      <c r="K1345" s="12">
        <f>VLOOKUP($B1345,'Gas wholesale lookups'!$A$4:$L$15,'Inputs - Gas wholesale index'!K$2,FALSE)</f>
        <v>291847.5</v>
      </c>
      <c r="L1345" s="12">
        <f>VLOOKUP($B1345,'Gas wholesale lookups'!$A$4:$L$15,'Inputs - Gas wholesale index'!L$2,FALSE)</f>
        <v>332991.45454545453</v>
      </c>
      <c r="M1345" s="12">
        <f>VLOOKUP($B1345,'Gas wholesale lookups'!$A$4:$L$15,'Inputs - Gas wholesale index'!M$2,FALSE)</f>
        <v>208526.18181818182</v>
      </c>
      <c r="N1345" s="12">
        <f>VLOOKUP($B1345,'Gas wholesale lookups'!$A$4:$L$15,'Inputs - Gas wholesale index'!N$2,FALSE)</f>
        <v>166168.27272727274</v>
      </c>
      <c r="O1345" s="37">
        <f>VLOOKUP($B1345,'Gas wholesale lookups'!$A$4:$R$15,'Inputs - Gas wholesale index'!O$2,FALSE)</f>
        <v>1</v>
      </c>
      <c r="P1345" s="37">
        <f>VLOOKUP($B1345,'Gas wholesale lookups'!$A$4:$R$15,'Inputs - Gas wholesale index'!P$2,FALSE)</f>
        <v>1</v>
      </c>
      <c r="Q1345" s="37">
        <f>VLOOKUP($B1345,'Gas wholesale lookups'!$A$4:$R$15,'Inputs - Gas wholesale index'!Q$2,FALSE)</f>
        <v>1</v>
      </c>
      <c r="R1345" s="37">
        <f>VLOOKUP($B1345,'Gas wholesale lookups'!$A$4:$R$15,'Inputs - Gas wholesale index'!R$2,FALSE)</f>
        <v>1</v>
      </c>
      <c r="S1345" s="37">
        <f>VLOOKUP($B1345,'Gas wholesale lookups'!$A$4:$R$15,'Inputs - Gas wholesale index'!S$2,FALSE)</f>
        <v>0</v>
      </c>
      <c r="T1345" s="37">
        <f>VLOOKUP($B1345,'Gas wholesale lookups'!$A$4:$R$15,'Inputs - Gas wholesale index'!T$2,FALSE)</f>
        <v>0</v>
      </c>
      <c r="U1345" s="12">
        <f t="shared" si="390"/>
        <v>208526.18181818182</v>
      </c>
      <c r="V1345" s="12">
        <f t="shared" si="391"/>
        <v>166168.27272727274</v>
      </c>
      <c r="W1345" s="12">
        <f t="shared" si="392"/>
        <v>291847.5</v>
      </c>
      <c r="X1345" s="12">
        <f t="shared" si="393"/>
        <v>332991.45454545453</v>
      </c>
      <c r="Y1345" s="12">
        <f t="shared" si="394"/>
        <v>0</v>
      </c>
      <c r="Z1345" s="12">
        <f t="shared" si="395"/>
        <v>0</v>
      </c>
      <c r="AA1345" s="12">
        <f t="shared" si="396"/>
        <v>999533.40909090918</v>
      </c>
      <c r="AB1345" s="22">
        <f t="shared" si="397"/>
        <v>0</v>
      </c>
      <c r="AC1345" s="22">
        <f t="shared" si="398"/>
        <v>0</v>
      </c>
      <c r="AD1345" s="22">
        <f t="shared" si="399"/>
        <v>0</v>
      </c>
      <c r="AE1345" s="22">
        <f t="shared" si="400"/>
        <v>0</v>
      </c>
      <c r="AF1345" s="22">
        <f t="shared" si="401"/>
        <v>0</v>
      </c>
      <c r="AG1345" s="22">
        <f t="shared" si="402"/>
        <v>0</v>
      </c>
      <c r="AH1345" s="22">
        <f t="shared" si="403"/>
        <v>0</v>
      </c>
      <c r="AI1345" s="43" t="str">
        <f t="shared" si="404"/>
        <v>n/a</v>
      </c>
      <c r="AJ1345" s="2"/>
      <c r="AK1345" s="2"/>
      <c r="AL1345" s="127">
        <v>0</v>
      </c>
    </row>
    <row r="1346" spans="1:38">
      <c r="A1346" s="46"/>
      <c r="B1346" s="13" t="str">
        <f t="shared" si="389"/>
        <v>Jan</v>
      </c>
      <c r="C1346" s="182"/>
      <c r="D1346" s="182"/>
      <c r="E1346" s="182"/>
      <c r="F1346" s="182"/>
      <c r="G1346" s="182"/>
      <c r="H1346" s="182"/>
      <c r="I1346" s="12">
        <f>VLOOKUP($B1346,'Gas wholesale lookups'!$A$4:$L$15,'Inputs - Gas wholesale index'!I$2,FALSE)</f>
        <v>208526.18181818182</v>
      </c>
      <c r="J1346" s="12">
        <f>VLOOKUP($B1346,'Gas wholesale lookups'!$A$4:$L$15,'Inputs - Gas wholesale index'!J$2,FALSE)</f>
        <v>166168.27272727274</v>
      </c>
      <c r="K1346" s="12">
        <f>VLOOKUP($B1346,'Gas wholesale lookups'!$A$4:$L$15,'Inputs - Gas wholesale index'!K$2,FALSE)</f>
        <v>291847.5</v>
      </c>
      <c r="L1346" s="12">
        <f>VLOOKUP($B1346,'Gas wholesale lookups'!$A$4:$L$15,'Inputs - Gas wholesale index'!L$2,FALSE)</f>
        <v>332991.45454545453</v>
      </c>
      <c r="M1346" s="12">
        <f>VLOOKUP($B1346,'Gas wholesale lookups'!$A$4:$L$15,'Inputs - Gas wholesale index'!M$2,FALSE)</f>
        <v>208526.18181818182</v>
      </c>
      <c r="N1346" s="12">
        <f>VLOOKUP($B1346,'Gas wholesale lookups'!$A$4:$L$15,'Inputs - Gas wholesale index'!N$2,FALSE)</f>
        <v>166168.27272727274</v>
      </c>
      <c r="O1346" s="37">
        <f>VLOOKUP($B1346,'Gas wholesale lookups'!$A$4:$R$15,'Inputs - Gas wholesale index'!O$2,FALSE)</f>
        <v>1</v>
      </c>
      <c r="P1346" s="37">
        <f>VLOOKUP($B1346,'Gas wholesale lookups'!$A$4:$R$15,'Inputs - Gas wholesale index'!P$2,FALSE)</f>
        <v>1</v>
      </c>
      <c r="Q1346" s="37">
        <f>VLOOKUP($B1346,'Gas wholesale lookups'!$A$4:$R$15,'Inputs - Gas wholesale index'!Q$2,FALSE)</f>
        <v>1</v>
      </c>
      <c r="R1346" s="37">
        <f>VLOOKUP($B1346,'Gas wholesale lookups'!$A$4:$R$15,'Inputs - Gas wholesale index'!R$2,FALSE)</f>
        <v>1</v>
      </c>
      <c r="S1346" s="37">
        <f>VLOOKUP($B1346,'Gas wholesale lookups'!$A$4:$R$15,'Inputs - Gas wholesale index'!S$2,FALSE)</f>
        <v>0</v>
      </c>
      <c r="T1346" s="37">
        <f>VLOOKUP($B1346,'Gas wholesale lookups'!$A$4:$R$15,'Inputs - Gas wholesale index'!T$2,FALSE)</f>
        <v>0</v>
      </c>
      <c r="U1346" s="12">
        <f t="shared" si="390"/>
        <v>208526.18181818182</v>
      </c>
      <c r="V1346" s="12">
        <f t="shared" si="391"/>
        <v>166168.27272727274</v>
      </c>
      <c r="W1346" s="12">
        <f t="shared" si="392"/>
        <v>291847.5</v>
      </c>
      <c r="X1346" s="12">
        <f t="shared" si="393"/>
        <v>332991.45454545453</v>
      </c>
      <c r="Y1346" s="12">
        <f t="shared" si="394"/>
        <v>0</v>
      </c>
      <c r="Z1346" s="12">
        <f t="shared" si="395"/>
        <v>0</v>
      </c>
      <c r="AA1346" s="12">
        <f t="shared" si="396"/>
        <v>999533.40909090918</v>
      </c>
      <c r="AB1346" s="22">
        <f t="shared" si="397"/>
        <v>0</v>
      </c>
      <c r="AC1346" s="22">
        <f t="shared" si="398"/>
        <v>0</v>
      </c>
      <c r="AD1346" s="22">
        <f t="shared" si="399"/>
        <v>0</v>
      </c>
      <c r="AE1346" s="22">
        <f t="shared" si="400"/>
        <v>0</v>
      </c>
      <c r="AF1346" s="22">
        <f t="shared" si="401"/>
        <v>0</v>
      </c>
      <c r="AG1346" s="22">
        <f t="shared" si="402"/>
        <v>0</v>
      </c>
      <c r="AH1346" s="22">
        <f t="shared" si="403"/>
        <v>0</v>
      </c>
      <c r="AI1346" s="43" t="str">
        <f t="shared" si="404"/>
        <v>n/a</v>
      </c>
      <c r="AJ1346" s="2"/>
      <c r="AK1346" s="2"/>
      <c r="AL1346" s="127">
        <v>0</v>
      </c>
    </row>
    <row r="1347" spans="1:38">
      <c r="A1347" s="46"/>
      <c r="B1347" s="13" t="str">
        <f t="shared" si="389"/>
        <v>Jan</v>
      </c>
      <c r="C1347" s="182"/>
      <c r="D1347" s="182"/>
      <c r="E1347" s="182"/>
      <c r="F1347" s="182"/>
      <c r="G1347" s="182"/>
      <c r="H1347" s="182"/>
      <c r="I1347" s="12">
        <f>VLOOKUP($B1347,'Gas wholesale lookups'!$A$4:$L$15,'Inputs - Gas wholesale index'!I$2,FALSE)</f>
        <v>208526.18181818182</v>
      </c>
      <c r="J1347" s="12">
        <f>VLOOKUP($B1347,'Gas wholesale lookups'!$A$4:$L$15,'Inputs - Gas wholesale index'!J$2,FALSE)</f>
        <v>166168.27272727274</v>
      </c>
      <c r="K1347" s="12">
        <f>VLOOKUP($B1347,'Gas wholesale lookups'!$A$4:$L$15,'Inputs - Gas wholesale index'!K$2,FALSE)</f>
        <v>291847.5</v>
      </c>
      <c r="L1347" s="12">
        <f>VLOOKUP($B1347,'Gas wholesale lookups'!$A$4:$L$15,'Inputs - Gas wholesale index'!L$2,FALSE)</f>
        <v>332991.45454545453</v>
      </c>
      <c r="M1347" s="12">
        <f>VLOOKUP($B1347,'Gas wholesale lookups'!$A$4:$L$15,'Inputs - Gas wholesale index'!M$2,FALSE)</f>
        <v>208526.18181818182</v>
      </c>
      <c r="N1347" s="12">
        <f>VLOOKUP($B1347,'Gas wholesale lookups'!$A$4:$L$15,'Inputs - Gas wholesale index'!N$2,FALSE)</f>
        <v>166168.27272727274</v>
      </c>
      <c r="O1347" s="37">
        <f>VLOOKUP($B1347,'Gas wholesale lookups'!$A$4:$R$15,'Inputs - Gas wholesale index'!O$2,FALSE)</f>
        <v>1</v>
      </c>
      <c r="P1347" s="37">
        <f>VLOOKUP($B1347,'Gas wholesale lookups'!$A$4:$R$15,'Inputs - Gas wholesale index'!P$2,FALSE)</f>
        <v>1</v>
      </c>
      <c r="Q1347" s="37">
        <f>VLOOKUP($B1347,'Gas wholesale lookups'!$A$4:$R$15,'Inputs - Gas wholesale index'!Q$2,FALSE)</f>
        <v>1</v>
      </c>
      <c r="R1347" s="37">
        <f>VLOOKUP($B1347,'Gas wholesale lookups'!$A$4:$R$15,'Inputs - Gas wholesale index'!R$2,FALSE)</f>
        <v>1</v>
      </c>
      <c r="S1347" s="37">
        <f>VLOOKUP($B1347,'Gas wholesale lookups'!$A$4:$R$15,'Inputs - Gas wholesale index'!S$2,FALSE)</f>
        <v>0</v>
      </c>
      <c r="T1347" s="37">
        <f>VLOOKUP($B1347,'Gas wholesale lookups'!$A$4:$R$15,'Inputs - Gas wholesale index'!T$2,FALSE)</f>
        <v>0</v>
      </c>
      <c r="U1347" s="12">
        <f t="shared" si="390"/>
        <v>208526.18181818182</v>
      </c>
      <c r="V1347" s="12">
        <f t="shared" si="391"/>
        <v>166168.27272727274</v>
      </c>
      <c r="W1347" s="12">
        <f t="shared" si="392"/>
        <v>291847.5</v>
      </c>
      <c r="X1347" s="12">
        <f t="shared" si="393"/>
        <v>332991.45454545453</v>
      </c>
      <c r="Y1347" s="12">
        <f t="shared" si="394"/>
        <v>0</v>
      </c>
      <c r="Z1347" s="12">
        <f t="shared" si="395"/>
        <v>0</v>
      </c>
      <c r="AA1347" s="12">
        <f t="shared" si="396"/>
        <v>999533.40909090918</v>
      </c>
      <c r="AB1347" s="22">
        <f t="shared" si="397"/>
        <v>0</v>
      </c>
      <c r="AC1347" s="22">
        <f t="shared" si="398"/>
        <v>0</v>
      </c>
      <c r="AD1347" s="22">
        <f t="shared" si="399"/>
        <v>0</v>
      </c>
      <c r="AE1347" s="22">
        <f t="shared" si="400"/>
        <v>0</v>
      </c>
      <c r="AF1347" s="22">
        <f t="shared" si="401"/>
        <v>0</v>
      </c>
      <c r="AG1347" s="22">
        <f t="shared" si="402"/>
        <v>0</v>
      </c>
      <c r="AH1347" s="22">
        <f t="shared" si="403"/>
        <v>0</v>
      </c>
      <c r="AI1347" s="43" t="str">
        <f t="shared" si="404"/>
        <v>n/a</v>
      </c>
      <c r="AJ1347" s="2"/>
      <c r="AK1347" s="2"/>
      <c r="AL1347" s="127">
        <v>0</v>
      </c>
    </row>
    <row r="1348" spans="1:38">
      <c r="A1348" s="46"/>
      <c r="B1348" s="13" t="str">
        <f t="shared" si="389"/>
        <v>Jan</v>
      </c>
      <c r="C1348" s="182"/>
      <c r="D1348" s="182"/>
      <c r="E1348" s="182"/>
      <c r="F1348" s="182"/>
      <c r="G1348" s="182"/>
      <c r="H1348" s="182"/>
      <c r="I1348" s="12">
        <f>VLOOKUP($B1348,'Gas wholesale lookups'!$A$4:$L$15,'Inputs - Gas wholesale index'!I$2,FALSE)</f>
        <v>208526.18181818182</v>
      </c>
      <c r="J1348" s="12">
        <f>VLOOKUP($B1348,'Gas wholesale lookups'!$A$4:$L$15,'Inputs - Gas wholesale index'!J$2,FALSE)</f>
        <v>166168.27272727274</v>
      </c>
      <c r="K1348" s="12">
        <f>VLOOKUP($B1348,'Gas wholesale lookups'!$A$4:$L$15,'Inputs - Gas wholesale index'!K$2,FALSE)</f>
        <v>291847.5</v>
      </c>
      <c r="L1348" s="12">
        <f>VLOOKUP($B1348,'Gas wholesale lookups'!$A$4:$L$15,'Inputs - Gas wholesale index'!L$2,FALSE)</f>
        <v>332991.45454545453</v>
      </c>
      <c r="M1348" s="12">
        <f>VLOOKUP($B1348,'Gas wholesale lookups'!$A$4:$L$15,'Inputs - Gas wholesale index'!M$2,FALSE)</f>
        <v>208526.18181818182</v>
      </c>
      <c r="N1348" s="12">
        <f>VLOOKUP($B1348,'Gas wholesale lookups'!$A$4:$L$15,'Inputs - Gas wholesale index'!N$2,FALSE)</f>
        <v>166168.27272727274</v>
      </c>
      <c r="O1348" s="37">
        <f>VLOOKUP($B1348,'Gas wholesale lookups'!$A$4:$R$15,'Inputs - Gas wholesale index'!O$2,FALSE)</f>
        <v>1</v>
      </c>
      <c r="P1348" s="37">
        <f>VLOOKUP($B1348,'Gas wholesale lookups'!$A$4:$R$15,'Inputs - Gas wholesale index'!P$2,FALSE)</f>
        <v>1</v>
      </c>
      <c r="Q1348" s="37">
        <f>VLOOKUP($B1348,'Gas wholesale lookups'!$A$4:$R$15,'Inputs - Gas wholesale index'!Q$2,FALSE)</f>
        <v>1</v>
      </c>
      <c r="R1348" s="37">
        <f>VLOOKUP($B1348,'Gas wholesale lookups'!$A$4:$R$15,'Inputs - Gas wholesale index'!R$2,FALSE)</f>
        <v>1</v>
      </c>
      <c r="S1348" s="37">
        <f>VLOOKUP($B1348,'Gas wholesale lookups'!$A$4:$R$15,'Inputs - Gas wholesale index'!S$2,FALSE)</f>
        <v>0</v>
      </c>
      <c r="T1348" s="37">
        <f>VLOOKUP($B1348,'Gas wholesale lookups'!$A$4:$R$15,'Inputs - Gas wholesale index'!T$2,FALSE)</f>
        <v>0</v>
      </c>
      <c r="U1348" s="12">
        <f t="shared" si="390"/>
        <v>208526.18181818182</v>
      </c>
      <c r="V1348" s="12">
        <f t="shared" si="391"/>
        <v>166168.27272727274</v>
      </c>
      <c r="W1348" s="12">
        <f t="shared" si="392"/>
        <v>291847.5</v>
      </c>
      <c r="X1348" s="12">
        <f t="shared" si="393"/>
        <v>332991.45454545453</v>
      </c>
      <c r="Y1348" s="12">
        <f t="shared" si="394"/>
        <v>0</v>
      </c>
      <c r="Z1348" s="12">
        <f t="shared" si="395"/>
        <v>0</v>
      </c>
      <c r="AA1348" s="12">
        <f t="shared" si="396"/>
        <v>999533.40909090918</v>
      </c>
      <c r="AB1348" s="22">
        <f t="shared" si="397"/>
        <v>0</v>
      </c>
      <c r="AC1348" s="22">
        <f t="shared" si="398"/>
        <v>0</v>
      </c>
      <c r="AD1348" s="22">
        <f t="shared" si="399"/>
        <v>0</v>
      </c>
      <c r="AE1348" s="22">
        <f t="shared" si="400"/>
        <v>0</v>
      </c>
      <c r="AF1348" s="22">
        <f t="shared" si="401"/>
        <v>0</v>
      </c>
      <c r="AG1348" s="22">
        <f t="shared" si="402"/>
        <v>0</v>
      </c>
      <c r="AH1348" s="22">
        <f t="shared" si="403"/>
        <v>0</v>
      </c>
      <c r="AI1348" s="43" t="str">
        <f t="shared" si="404"/>
        <v>n/a</v>
      </c>
      <c r="AJ1348" s="2"/>
      <c r="AK1348" s="2"/>
      <c r="AL1348" s="127">
        <v>0</v>
      </c>
    </row>
    <row r="1349" spans="1:38">
      <c r="A1349" s="46"/>
      <c r="B1349" s="13" t="str">
        <f t="shared" si="389"/>
        <v>Jan</v>
      </c>
      <c r="C1349" s="182"/>
      <c r="D1349" s="182"/>
      <c r="E1349" s="182"/>
      <c r="F1349" s="182"/>
      <c r="G1349" s="182"/>
      <c r="H1349" s="182"/>
      <c r="I1349" s="12">
        <f>VLOOKUP($B1349,'Gas wholesale lookups'!$A$4:$L$15,'Inputs - Gas wholesale index'!I$2,FALSE)</f>
        <v>208526.18181818182</v>
      </c>
      <c r="J1349" s="12">
        <f>VLOOKUP($B1349,'Gas wholesale lookups'!$A$4:$L$15,'Inputs - Gas wholesale index'!J$2,FALSE)</f>
        <v>166168.27272727274</v>
      </c>
      <c r="K1349" s="12">
        <f>VLOOKUP($B1349,'Gas wholesale lookups'!$A$4:$L$15,'Inputs - Gas wholesale index'!K$2,FALSE)</f>
        <v>291847.5</v>
      </c>
      <c r="L1349" s="12">
        <f>VLOOKUP($B1349,'Gas wholesale lookups'!$A$4:$L$15,'Inputs - Gas wholesale index'!L$2,FALSE)</f>
        <v>332991.45454545453</v>
      </c>
      <c r="M1349" s="12">
        <f>VLOOKUP($B1349,'Gas wholesale lookups'!$A$4:$L$15,'Inputs - Gas wholesale index'!M$2,FALSE)</f>
        <v>208526.18181818182</v>
      </c>
      <c r="N1349" s="12">
        <f>VLOOKUP($B1349,'Gas wholesale lookups'!$A$4:$L$15,'Inputs - Gas wholesale index'!N$2,FALSE)</f>
        <v>166168.27272727274</v>
      </c>
      <c r="O1349" s="37">
        <f>VLOOKUP($B1349,'Gas wholesale lookups'!$A$4:$R$15,'Inputs - Gas wholesale index'!O$2,FALSE)</f>
        <v>1</v>
      </c>
      <c r="P1349" s="37">
        <f>VLOOKUP($B1349,'Gas wholesale lookups'!$A$4:$R$15,'Inputs - Gas wholesale index'!P$2,FALSE)</f>
        <v>1</v>
      </c>
      <c r="Q1349" s="37">
        <f>VLOOKUP($B1349,'Gas wholesale lookups'!$A$4:$R$15,'Inputs - Gas wholesale index'!Q$2,FALSE)</f>
        <v>1</v>
      </c>
      <c r="R1349" s="37">
        <f>VLOOKUP($B1349,'Gas wholesale lookups'!$A$4:$R$15,'Inputs - Gas wholesale index'!R$2,FALSE)</f>
        <v>1</v>
      </c>
      <c r="S1349" s="37">
        <f>VLOOKUP($B1349,'Gas wholesale lookups'!$A$4:$R$15,'Inputs - Gas wholesale index'!S$2,FALSE)</f>
        <v>0</v>
      </c>
      <c r="T1349" s="37">
        <f>VLOOKUP($B1349,'Gas wholesale lookups'!$A$4:$R$15,'Inputs - Gas wholesale index'!T$2,FALSE)</f>
        <v>0</v>
      </c>
      <c r="U1349" s="12">
        <f t="shared" si="390"/>
        <v>208526.18181818182</v>
      </c>
      <c r="V1349" s="12">
        <f t="shared" si="391"/>
        <v>166168.27272727274</v>
      </c>
      <c r="W1349" s="12">
        <f t="shared" si="392"/>
        <v>291847.5</v>
      </c>
      <c r="X1349" s="12">
        <f t="shared" si="393"/>
        <v>332991.45454545453</v>
      </c>
      <c r="Y1349" s="12">
        <f t="shared" si="394"/>
        <v>0</v>
      </c>
      <c r="Z1349" s="12">
        <f t="shared" si="395"/>
        <v>0</v>
      </c>
      <c r="AA1349" s="12">
        <f t="shared" si="396"/>
        <v>999533.40909090918</v>
      </c>
      <c r="AB1349" s="22">
        <f t="shared" si="397"/>
        <v>0</v>
      </c>
      <c r="AC1349" s="22">
        <f t="shared" si="398"/>
        <v>0</v>
      </c>
      <c r="AD1349" s="22">
        <f t="shared" si="399"/>
        <v>0</v>
      </c>
      <c r="AE1349" s="22">
        <f t="shared" si="400"/>
        <v>0</v>
      </c>
      <c r="AF1349" s="22">
        <f t="shared" si="401"/>
        <v>0</v>
      </c>
      <c r="AG1349" s="22">
        <f t="shared" si="402"/>
        <v>0</v>
      </c>
      <c r="AH1349" s="22">
        <f t="shared" si="403"/>
        <v>0</v>
      </c>
      <c r="AI1349" s="43" t="str">
        <f t="shared" si="404"/>
        <v>n/a</v>
      </c>
      <c r="AJ1349" s="2"/>
      <c r="AK1349" s="2"/>
      <c r="AL1349" s="127">
        <v>0</v>
      </c>
    </row>
    <row r="1350" spans="1:38">
      <c r="A1350" s="46"/>
      <c r="B1350" s="13" t="str">
        <f t="shared" si="389"/>
        <v>Jan</v>
      </c>
      <c r="C1350" s="182"/>
      <c r="D1350" s="182"/>
      <c r="E1350" s="182"/>
      <c r="F1350" s="182"/>
      <c r="G1350" s="182"/>
      <c r="H1350" s="182"/>
      <c r="I1350" s="12">
        <f>VLOOKUP($B1350,'Gas wholesale lookups'!$A$4:$L$15,'Inputs - Gas wholesale index'!I$2,FALSE)</f>
        <v>208526.18181818182</v>
      </c>
      <c r="J1350" s="12">
        <f>VLOOKUP($B1350,'Gas wholesale lookups'!$A$4:$L$15,'Inputs - Gas wholesale index'!J$2,FALSE)</f>
        <v>166168.27272727274</v>
      </c>
      <c r="K1350" s="12">
        <f>VLOOKUP($B1350,'Gas wholesale lookups'!$A$4:$L$15,'Inputs - Gas wholesale index'!K$2,FALSE)</f>
        <v>291847.5</v>
      </c>
      <c r="L1350" s="12">
        <f>VLOOKUP($B1350,'Gas wholesale lookups'!$A$4:$L$15,'Inputs - Gas wholesale index'!L$2,FALSE)</f>
        <v>332991.45454545453</v>
      </c>
      <c r="M1350" s="12">
        <f>VLOOKUP($B1350,'Gas wholesale lookups'!$A$4:$L$15,'Inputs - Gas wholesale index'!M$2,FALSE)</f>
        <v>208526.18181818182</v>
      </c>
      <c r="N1350" s="12">
        <f>VLOOKUP($B1350,'Gas wholesale lookups'!$A$4:$L$15,'Inputs - Gas wholesale index'!N$2,FALSE)</f>
        <v>166168.27272727274</v>
      </c>
      <c r="O1350" s="37">
        <f>VLOOKUP($B1350,'Gas wholesale lookups'!$A$4:$R$15,'Inputs - Gas wholesale index'!O$2,FALSE)</f>
        <v>1</v>
      </c>
      <c r="P1350" s="37">
        <f>VLOOKUP($B1350,'Gas wholesale lookups'!$A$4:$R$15,'Inputs - Gas wholesale index'!P$2,FALSE)</f>
        <v>1</v>
      </c>
      <c r="Q1350" s="37">
        <f>VLOOKUP($B1350,'Gas wholesale lookups'!$A$4:$R$15,'Inputs - Gas wholesale index'!Q$2,FALSE)</f>
        <v>1</v>
      </c>
      <c r="R1350" s="37">
        <f>VLOOKUP($B1350,'Gas wholesale lookups'!$A$4:$R$15,'Inputs - Gas wholesale index'!R$2,FALSE)</f>
        <v>1</v>
      </c>
      <c r="S1350" s="37">
        <f>VLOOKUP($B1350,'Gas wholesale lookups'!$A$4:$R$15,'Inputs - Gas wholesale index'!S$2,FALSE)</f>
        <v>0</v>
      </c>
      <c r="T1350" s="37">
        <f>VLOOKUP($B1350,'Gas wholesale lookups'!$A$4:$R$15,'Inputs - Gas wholesale index'!T$2,FALSE)</f>
        <v>0</v>
      </c>
      <c r="U1350" s="12">
        <f t="shared" si="390"/>
        <v>208526.18181818182</v>
      </c>
      <c r="V1350" s="12">
        <f t="shared" si="391"/>
        <v>166168.27272727274</v>
      </c>
      <c r="W1350" s="12">
        <f t="shared" si="392"/>
        <v>291847.5</v>
      </c>
      <c r="X1350" s="12">
        <f t="shared" si="393"/>
        <v>332991.45454545453</v>
      </c>
      <c r="Y1350" s="12">
        <f t="shared" si="394"/>
        <v>0</v>
      </c>
      <c r="Z1350" s="12">
        <f t="shared" si="395"/>
        <v>0</v>
      </c>
      <c r="AA1350" s="12">
        <f t="shared" si="396"/>
        <v>999533.40909090918</v>
      </c>
      <c r="AB1350" s="22">
        <f t="shared" si="397"/>
        <v>0</v>
      </c>
      <c r="AC1350" s="22">
        <f t="shared" si="398"/>
        <v>0</v>
      </c>
      <c r="AD1350" s="22">
        <f t="shared" si="399"/>
        <v>0</v>
      </c>
      <c r="AE1350" s="22">
        <f t="shared" si="400"/>
        <v>0</v>
      </c>
      <c r="AF1350" s="22">
        <f t="shared" si="401"/>
        <v>0</v>
      </c>
      <c r="AG1350" s="22">
        <f t="shared" si="402"/>
        <v>0</v>
      </c>
      <c r="AH1350" s="22">
        <f t="shared" si="403"/>
        <v>0</v>
      </c>
      <c r="AI1350" s="43" t="str">
        <f t="shared" si="404"/>
        <v>n/a</v>
      </c>
      <c r="AJ1350" s="2"/>
      <c r="AK1350" s="2"/>
      <c r="AL1350" s="127">
        <v>0</v>
      </c>
    </row>
    <row r="1351" spans="1:38">
      <c r="A1351" s="46"/>
      <c r="B1351" s="13" t="str">
        <f t="shared" si="389"/>
        <v>Jan</v>
      </c>
      <c r="C1351" s="182"/>
      <c r="D1351" s="182"/>
      <c r="E1351" s="182"/>
      <c r="F1351" s="182"/>
      <c r="G1351" s="182"/>
      <c r="H1351" s="182"/>
      <c r="I1351" s="12">
        <f>VLOOKUP($B1351,'Gas wholesale lookups'!$A$4:$L$15,'Inputs - Gas wholesale index'!I$2,FALSE)</f>
        <v>208526.18181818182</v>
      </c>
      <c r="J1351" s="12">
        <f>VLOOKUP($B1351,'Gas wholesale lookups'!$A$4:$L$15,'Inputs - Gas wholesale index'!J$2,FALSE)</f>
        <v>166168.27272727274</v>
      </c>
      <c r="K1351" s="12">
        <f>VLOOKUP($B1351,'Gas wholesale lookups'!$A$4:$L$15,'Inputs - Gas wholesale index'!K$2,FALSE)</f>
        <v>291847.5</v>
      </c>
      <c r="L1351" s="12">
        <f>VLOOKUP($B1351,'Gas wholesale lookups'!$A$4:$L$15,'Inputs - Gas wholesale index'!L$2,FALSE)</f>
        <v>332991.45454545453</v>
      </c>
      <c r="M1351" s="12">
        <f>VLOOKUP($B1351,'Gas wholesale lookups'!$A$4:$L$15,'Inputs - Gas wholesale index'!M$2,FALSE)</f>
        <v>208526.18181818182</v>
      </c>
      <c r="N1351" s="12">
        <f>VLOOKUP($B1351,'Gas wholesale lookups'!$A$4:$L$15,'Inputs - Gas wholesale index'!N$2,FALSE)</f>
        <v>166168.27272727274</v>
      </c>
      <c r="O1351" s="37">
        <f>VLOOKUP($B1351,'Gas wholesale lookups'!$A$4:$R$15,'Inputs - Gas wholesale index'!O$2,FALSE)</f>
        <v>1</v>
      </c>
      <c r="P1351" s="37">
        <f>VLOOKUP($B1351,'Gas wholesale lookups'!$A$4:$R$15,'Inputs - Gas wholesale index'!P$2,FALSE)</f>
        <v>1</v>
      </c>
      <c r="Q1351" s="37">
        <f>VLOOKUP($B1351,'Gas wholesale lookups'!$A$4:$R$15,'Inputs - Gas wholesale index'!Q$2,FALSE)</f>
        <v>1</v>
      </c>
      <c r="R1351" s="37">
        <f>VLOOKUP($B1351,'Gas wholesale lookups'!$A$4:$R$15,'Inputs - Gas wholesale index'!R$2,FALSE)</f>
        <v>1</v>
      </c>
      <c r="S1351" s="37">
        <f>VLOOKUP($B1351,'Gas wholesale lookups'!$A$4:$R$15,'Inputs - Gas wholesale index'!S$2,FALSE)</f>
        <v>0</v>
      </c>
      <c r="T1351" s="37">
        <f>VLOOKUP($B1351,'Gas wholesale lookups'!$A$4:$R$15,'Inputs - Gas wholesale index'!T$2,FALSE)</f>
        <v>0</v>
      </c>
      <c r="U1351" s="12">
        <f t="shared" si="390"/>
        <v>208526.18181818182</v>
      </c>
      <c r="V1351" s="12">
        <f t="shared" si="391"/>
        <v>166168.27272727274</v>
      </c>
      <c r="W1351" s="12">
        <f t="shared" si="392"/>
        <v>291847.5</v>
      </c>
      <c r="X1351" s="12">
        <f t="shared" si="393"/>
        <v>332991.45454545453</v>
      </c>
      <c r="Y1351" s="12">
        <f t="shared" si="394"/>
        <v>0</v>
      </c>
      <c r="Z1351" s="12">
        <f t="shared" si="395"/>
        <v>0</v>
      </c>
      <c r="AA1351" s="12">
        <f t="shared" si="396"/>
        <v>999533.40909090918</v>
      </c>
      <c r="AB1351" s="22">
        <f t="shared" si="397"/>
        <v>0</v>
      </c>
      <c r="AC1351" s="22">
        <f t="shared" si="398"/>
        <v>0</v>
      </c>
      <c r="AD1351" s="22">
        <f t="shared" si="399"/>
        <v>0</v>
      </c>
      <c r="AE1351" s="22">
        <f t="shared" si="400"/>
        <v>0</v>
      </c>
      <c r="AF1351" s="22">
        <f t="shared" si="401"/>
        <v>0</v>
      </c>
      <c r="AG1351" s="22">
        <f t="shared" si="402"/>
        <v>0</v>
      </c>
      <c r="AH1351" s="22">
        <f t="shared" si="403"/>
        <v>0</v>
      </c>
      <c r="AI1351" s="43" t="str">
        <f t="shared" si="404"/>
        <v>n/a</v>
      </c>
      <c r="AJ1351" s="2"/>
      <c r="AK1351" s="2"/>
      <c r="AL1351" s="127">
        <v>0</v>
      </c>
    </row>
    <row r="1352" spans="1:38">
      <c r="A1352" s="46"/>
      <c r="B1352" s="13" t="str">
        <f t="shared" si="389"/>
        <v>Jan</v>
      </c>
      <c r="C1352" s="182"/>
      <c r="D1352" s="182"/>
      <c r="E1352" s="182"/>
      <c r="F1352" s="182"/>
      <c r="G1352" s="182"/>
      <c r="H1352" s="182"/>
      <c r="I1352" s="12">
        <f>VLOOKUP($B1352,'Gas wholesale lookups'!$A$4:$L$15,'Inputs - Gas wholesale index'!I$2,FALSE)</f>
        <v>208526.18181818182</v>
      </c>
      <c r="J1352" s="12">
        <f>VLOOKUP($B1352,'Gas wholesale lookups'!$A$4:$L$15,'Inputs - Gas wholesale index'!J$2,FALSE)</f>
        <v>166168.27272727274</v>
      </c>
      <c r="K1352" s="12">
        <f>VLOOKUP($B1352,'Gas wholesale lookups'!$A$4:$L$15,'Inputs - Gas wholesale index'!K$2,FALSE)</f>
        <v>291847.5</v>
      </c>
      <c r="L1352" s="12">
        <f>VLOOKUP($B1352,'Gas wholesale lookups'!$A$4:$L$15,'Inputs - Gas wholesale index'!L$2,FALSE)</f>
        <v>332991.45454545453</v>
      </c>
      <c r="M1352" s="12">
        <f>VLOOKUP($B1352,'Gas wholesale lookups'!$A$4:$L$15,'Inputs - Gas wholesale index'!M$2,FALSE)</f>
        <v>208526.18181818182</v>
      </c>
      <c r="N1352" s="12">
        <f>VLOOKUP($B1352,'Gas wholesale lookups'!$A$4:$L$15,'Inputs - Gas wholesale index'!N$2,FALSE)</f>
        <v>166168.27272727274</v>
      </c>
      <c r="O1352" s="37">
        <f>VLOOKUP($B1352,'Gas wholesale lookups'!$A$4:$R$15,'Inputs - Gas wholesale index'!O$2,FALSE)</f>
        <v>1</v>
      </c>
      <c r="P1352" s="37">
        <f>VLOOKUP($B1352,'Gas wholesale lookups'!$A$4:$R$15,'Inputs - Gas wholesale index'!P$2,FALSE)</f>
        <v>1</v>
      </c>
      <c r="Q1352" s="37">
        <f>VLOOKUP($B1352,'Gas wholesale lookups'!$A$4:$R$15,'Inputs - Gas wholesale index'!Q$2,FALSE)</f>
        <v>1</v>
      </c>
      <c r="R1352" s="37">
        <f>VLOOKUP($B1352,'Gas wholesale lookups'!$A$4:$R$15,'Inputs - Gas wholesale index'!R$2,FALSE)</f>
        <v>1</v>
      </c>
      <c r="S1352" s="37">
        <f>VLOOKUP($B1352,'Gas wholesale lookups'!$A$4:$R$15,'Inputs - Gas wholesale index'!S$2,FALSE)</f>
        <v>0</v>
      </c>
      <c r="T1352" s="37">
        <f>VLOOKUP($B1352,'Gas wholesale lookups'!$A$4:$R$15,'Inputs - Gas wholesale index'!T$2,FALSE)</f>
        <v>0</v>
      </c>
      <c r="U1352" s="12">
        <f t="shared" si="390"/>
        <v>208526.18181818182</v>
      </c>
      <c r="V1352" s="12">
        <f t="shared" si="391"/>
        <v>166168.27272727274</v>
      </c>
      <c r="W1352" s="12">
        <f t="shared" si="392"/>
        <v>291847.5</v>
      </c>
      <c r="X1352" s="12">
        <f t="shared" si="393"/>
        <v>332991.45454545453</v>
      </c>
      <c r="Y1352" s="12">
        <f t="shared" si="394"/>
        <v>0</v>
      </c>
      <c r="Z1352" s="12">
        <f t="shared" si="395"/>
        <v>0</v>
      </c>
      <c r="AA1352" s="12">
        <f t="shared" si="396"/>
        <v>999533.40909090918</v>
      </c>
      <c r="AB1352" s="22">
        <f t="shared" si="397"/>
        <v>0</v>
      </c>
      <c r="AC1352" s="22">
        <f t="shared" si="398"/>
        <v>0</v>
      </c>
      <c r="AD1352" s="22">
        <f t="shared" si="399"/>
        <v>0</v>
      </c>
      <c r="AE1352" s="22">
        <f t="shared" si="400"/>
        <v>0</v>
      </c>
      <c r="AF1352" s="22">
        <f t="shared" si="401"/>
        <v>0</v>
      </c>
      <c r="AG1352" s="22">
        <f t="shared" si="402"/>
        <v>0</v>
      </c>
      <c r="AH1352" s="22">
        <f t="shared" si="403"/>
        <v>0</v>
      </c>
      <c r="AI1352" s="43" t="str">
        <f t="shared" si="404"/>
        <v>n/a</v>
      </c>
      <c r="AJ1352" s="2"/>
      <c r="AK1352" s="2"/>
      <c r="AL1352" s="127">
        <v>0</v>
      </c>
    </row>
    <row r="1353" spans="1:38">
      <c r="A1353" s="46"/>
      <c r="B1353" s="13" t="str">
        <f t="shared" si="389"/>
        <v>Jan</v>
      </c>
      <c r="C1353" s="182"/>
      <c r="D1353" s="182"/>
      <c r="E1353" s="182"/>
      <c r="F1353" s="182"/>
      <c r="G1353" s="182"/>
      <c r="H1353" s="182"/>
      <c r="I1353" s="12">
        <f>VLOOKUP($B1353,'Gas wholesale lookups'!$A$4:$L$15,'Inputs - Gas wholesale index'!I$2,FALSE)</f>
        <v>208526.18181818182</v>
      </c>
      <c r="J1353" s="12">
        <f>VLOOKUP($B1353,'Gas wholesale lookups'!$A$4:$L$15,'Inputs - Gas wholesale index'!J$2,FALSE)</f>
        <v>166168.27272727274</v>
      </c>
      <c r="K1353" s="12">
        <f>VLOOKUP($B1353,'Gas wholesale lookups'!$A$4:$L$15,'Inputs - Gas wholesale index'!K$2,FALSE)</f>
        <v>291847.5</v>
      </c>
      <c r="L1353" s="12">
        <f>VLOOKUP($B1353,'Gas wholesale lookups'!$A$4:$L$15,'Inputs - Gas wholesale index'!L$2,FALSE)</f>
        <v>332991.45454545453</v>
      </c>
      <c r="M1353" s="12">
        <f>VLOOKUP($B1353,'Gas wholesale lookups'!$A$4:$L$15,'Inputs - Gas wholesale index'!M$2,FALSE)</f>
        <v>208526.18181818182</v>
      </c>
      <c r="N1353" s="12">
        <f>VLOOKUP($B1353,'Gas wholesale lookups'!$A$4:$L$15,'Inputs - Gas wholesale index'!N$2,FALSE)</f>
        <v>166168.27272727274</v>
      </c>
      <c r="O1353" s="37">
        <f>VLOOKUP($B1353,'Gas wholesale lookups'!$A$4:$R$15,'Inputs - Gas wholesale index'!O$2,FALSE)</f>
        <v>1</v>
      </c>
      <c r="P1353" s="37">
        <f>VLOOKUP($B1353,'Gas wholesale lookups'!$A$4:$R$15,'Inputs - Gas wholesale index'!P$2,FALSE)</f>
        <v>1</v>
      </c>
      <c r="Q1353" s="37">
        <f>VLOOKUP($B1353,'Gas wholesale lookups'!$A$4:$R$15,'Inputs - Gas wholesale index'!Q$2,FALSE)</f>
        <v>1</v>
      </c>
      <c r="R1353" s="37">
        <f>VLOOKUP($B1353,'Gas wholesale lookups'!$A$4:$R$15,'Inputs - Gas wholesale index'!R$2,FALSE)</f>
        <v>1</v>
      </c>
      <c r="S1353" s="37">
        <f>VLOOKUP($B1353,'Gas wholesale lookups'!$A$4:$R$15,'Inputs - Gas wholesale index'!S$2,FALSE)</f>
        <v>0</v>
      </c>
      <c r="T1353" s="37">
        <f>VLOOKUP($B1353,'Gas wholesale lookups'!$A$4:$R$15,'Inputs - Gas wholesale index'!T$2,FALSE)</f>
        <v>0</v>
      </c>
      <c r="U1353" s="12">
        <f t="shared" si="390"/>
        <v>208526.18181818182</v>
      </c>
      <c r="V1353" s="12">
        <f t="shared" si="391"/>
        <v>166168.27272727274</v>
      </c>
      <c r="W1353" s="12">
        <f t="shared" si="392"/>
        <v>291847.5</v>
      </c>
      <c r="X1353" s="12">
        <f t="shared" si="393"/>
        <v>332991.45454545453</v>
      </c>
      <c r="Y1353" s="12">
        <f t="shared" si="394"/>
        <v>0</v>
      </c>
      <c r="Z1353" s="12">
        <f t="shared" si="395"/>
        <v>0</v>
      </c>
      <c r="AA1353" s="12">
        <f t="shared" si="396"/>
        <v>999533.40909090918</v>
      </c>
      <c r="AB1353" s="22">
        <f t="shared" si="397"/>
        <v>0</v>
      </c>
      <c r="AC1353" s="22">
        <f t="shared" si="398"/>
        <v>0</v>
      </c>
      <c r="AD1353" s="22">
        <f t="shared" si="399"/>
        <v>0</v>
      </c>
      <c r="AE1353" s="22">
        <f t="shared" si="400"/>
        <v>0</v>
      </c>
      <c r="AF1353" s="22">
        <f t="shared" si="401"/>
        <v>0</v>
      </c>
      <c r="AG1353" s="22">
        <f t="shared" si="402"/>
        <v>0</v>
      </c>
      <c r="AH1353" s="22">
        <f t="shared" si="403"/>
        <v>0</v>
      </c>
      <c r="AI1353" s="43" t="str">
        <f t="shared" si="404"/>
        <v>n/a</v>
      </c>
      <c r="AJ1353" s="2"/>
      <c r="AK1353" s="2"/>
      <c r="AL1353" s="127">
        <v>0</v>
      </c>
    </row>
    <row r="1354" spans="1:38">
      <c r="A1354" s="46"/>
      <c r="B1354" s="13" t="str">
        <f t="shared" si="389"/>
        <v>Jan</v>
      </c>
      <c r="C1354" s="182"/>
      <c r="D1354" s="182"/>
      <c r="E1354" s="182"/>
      <c r="F1354" s="182"/>
      <c r="G1354" s="182"/>
      <c r="H1354" s="182"/>
      <c r="I1354" s="12">
        <f>VLOOKUP($B1354,'Gas wholesale lookups'!$A$4:$L$15,'Inputs - Gas wholesale index'!I$2,FALSE)</f>
        <v>208526.18181818182</v>
      </c>
      <c r="J1354" s="12">
        <f>VLOOKUP($B1354,'Gas wholesale lookups'!$A$4:$L$15,'Inputs - Gas wholesale index'!J$2,FALSE)</f>
        <v>166168.27272727274</v>
      </c>
      <c r="K1354" s="12">
        <f>VLOOKUP($B1354,'Gas wholesale lookups'!$A$4:$L$15,'Inputs - Gas wholesale index'!K$2,FALSE)</f>
        <v>291847.5</v>
      </c>
      <c r="L1354" s="12">
        <f>VLOOKUP($B1354,'Gas wholesale lookups'!$A$4:$L$15,'Inputs - Gas wholesale index'!L$2,FALSE)</f>
        <v>332991.45454545453</v>
      </c>
      <c r="M1354" s="12">
        <f>VLOOKUP($B1354,'Gas wholesale lookups'!$A$4:$L$15,'Inputs - Gas wholesale index'!M$2,FALSE)</f>
        <v>208526.18181818182</v>
      </c>
      <c r="N1354" s="12">
        <f>VLOOKUP($B1354,'Gas wholesale lookups'!$A$4:$L$15,'Inputs - Gas wholesale index'!N$2,FALSE)</f>
        <v>166168.27272727274</v>
      </c>
      <c r="O1354" s="37">
        <f>VLOOKUP($B1354,'Gas wholesale lookups'!$A$4:$R$15,'Inputs - Gas wholesale index'!O$2,FALSE)</f>
        <v>1</v>
      </c>
      <c r="P1354" s="37">
        <f>VLOOKUP($B1354,'Gas wholesale lookups'!$A$4:$R$15,'Inputs - Gas wholesale index'!P$2,FALSE)</f>
        <v>1</v>
      </c>
      <c r="Q1354" s="37">
        <f>VLOOKUP($B1354,'Gas wholesale lookups'!$A$4:$R$15,'Inputs - Gas wholesale index'!Q$2,FALSE)</f>
        <v>1</v>
      </c>
      <c r="R1354" s="37">
        <f>VLOOKUP($B1354,'Gas wholesale lookups'!$A$4:$R$15,'Inputs - Gas wholesale index'!R$2,FALSE)</f>
        <v>1</v>
      </c>
      <c r="S1354" s="37">
        <f>VLOOKUP($B1354,'Gas wholesale lookups'!$A$4:$R$15,'Inputs - Gas wholesale index'!S$2,FALSE)</f>
        <v>0</v>
      </c>
      <c r="T1354" s="37">
        <f>VLOOKUP($B1354,'Gas wholesale lookups'!$A$4:$R$15,'Inputs - Gas wholesale index'!T$2,FALSE)</f>
        <v>0</v>
      </c>
      <c r="U1354" s="12">
        <f t="shared" si="390"/>
        <v>208526.18181818182</v>
      </c>
      <c r="V1354" s="12">
        <f t="shared" si="391"/>
        <v>166168.27272727274</v>
      </c>
      <c r="W1354" s="12">
        <f t="shared" si="392"/>
        <v>291847.5</v>
      </c>
      <c r="X1354" s="12">
        <f t="shared" si="393"/>
        <v>332991.45454545453</v>
      </c>
      <c r="Y1354" s="12">
        <f t="shared" si="394"/>
        <v>0</v>
      </c>
      <c r="Z1354" s="12">
        <f t="shared" si="395"/>
        <v>0</v>
      </c>
      <c r="AA1354" s="12">
        <f t="shared" si="396"/>
        <v>999533.40909090918</v>
      </c>
      <c r="AB1354" s="22">
        <f t="shared" si="397"/>
        <v>0</v>
      </c>
      <c r="AC1354" s="22">
        <f t="shared" si="398"/>
        <v>0</v>
      </c>
      <c r="AD1354" s="22">
        <f t="shared" si="399"/>
        <v>0</v>
      </c>
      <c r="AE1354" s="22">
        <f t="shared" si="400"/>
        <v>0</v>
      </c>
      <c r="AF1354" s="22">
        <f t="shared" si="401"/>
        <v>0</v>
      </c>
      <c r="AG1354" s="22">
        <f t="shared" si="402"/>
        <v>0</v>
      </c>
      <c r="AH1354" s="22">
        <f t="shared" si="403"/>
        <v>0</v>
      </c>
      <c r="AI1354" s="43" t="str">
        <f t="shared" si="404"/>
        <v>n/a</v>
      </c>
      <c r="AJ1354" s="2"/>
      <c r="AK1354" s="2"/>
      <c r="AL1354" s="127">
        <v>0</v>
      </c>
    </row>
    <row r="1355" spans="1:38">
      <c r="A1355" s="46"/>
      <c r="B1355" s="13" t="str">
        <f t="shared" si="389"/>
        <v>Jan</v>
      </c>
      <c r="C1355" s="182"/>
      <c r="D1355" s="182"/>
      <c r="E1355" s="182"/>
      <c r="F1355" s="182"/>
      <c r="G1355" s="182"/>
      <c r="H1355" s="182"/>
      <c r="I1355" s="12">
        <f>VLOOKUP($B1355,'Gas wholesale lookups'!$A$4:$L$15,'Inputs - Gas wholesale index'!I$2,FALSE)</f>
        <v>208526.18181818182</v>
      </c>
      <c r="J1355" s="12">
        <f>VLOOKUP($B1355,'Gas wholesale lookups'!$A$4:$L$15,'Inputs - Gas wholesale index'!J$2,FALSE)</f>
        <v>166168.27272727274</v>
      </c>
      <c r="K1355" s="12">
        <f>VLOOKUP($B1355,'Gas wholesale lookups'!$A$4:$L$15,'Inputs - Gas wholesale index'!K$2,FALSE)</f>
        <v>291847.5</v>
      </c>
      <c r="L1355" s="12">
        <f>VLOOKUP($B1355,'Gas wholesale lookups'!$A$4:$L$15,'Inputs - Gas wholesale index'!L$2,FALSE)</f>
        <v>332991.45454545453</v>
      </c>
      <c r="M1355" s="12">
        <f>VLOOKUP($B1355,'Gas wholesale lookups'!$A$4:$L$15,'Inputs - Gas wholesale index'!M$2,FALSE)</f>
        <v>208526.18181818182</v>
      </c>
      <c r="N1355" s="12">
        <f>VLOOKUP($B1355,'Gas wholesale lookups'!$A$4:$L$15,'Inputs - Gas wholesale index'!N$2,FALSE)</f>
        <v>166168.27272727274</v>
      </c>
      <c r="O1355" s="37">
        <f>VLOOKUP($B1355,'Gas wholesale lookups'!$A$4:$R$15,'Inputs - Gas wholesale index'!O$2,FALSE)</f>
        <v>1</v>
      </c>
      <c r="P1355" s="37">
        <f>VLOOKUP($B1355,'Gas wholesale lookups'!$A$4:$R$15,'Inputs - Gas wholesale index'!P$2,FALSE)</f>
        <v>1</v>
      </c>
      <c r="Q1355" s="37">
        <f>VLOOKUP($B1355,'Gas wholesale lookups'!$A$4:$R$15,'Inputs - Gas wholesale index'!Q$2,FALSE)</f>
        <v>1</v>
      </c>
      <c r="R1355" s="37">
        <f>VLOOKUP($B1355,'Gas wholesale lookups'!$A$4:$R$15,'Inputs - Gas wholesale index'!R$2,FALSE)</f>
        <v>1</v>
      </c>
      <c r="S1355" s="37">
        <f>VLOOKUP($B1355,'Gas wholesale lookups'!$A$4:$R$15,'Inputs - Gas wholesale index'!S$2,FALSE)</f>
        <v>0</v>
      </c>
      <c r="T1355" s="37">
        <f>VLOOKUP($B1355,'Gas wholesale lookups'!$A$4:$R$15,'Inputs - Gas wholesale index'!T$2,FALSE)</f>
        <v>0</v>
      </c>
      <c r="U1355" s="12">
        <f t="shared" si="390"/>
        <v>208526.18181818182</v>
      </c>
      <c r="V1355" s="12">
        <f t="shared" si="391"/>
        <v>166168.27272727274</v>
      </c>
      <c r="W1355" s="12">
        <f t="shared" si="392"/>
        <v>291847.5</v>
      </c>
      <c r="X1355" s="12">
        <f t="shared" si="393"/>
        <v>332991.45454545453</v>
      </c>
      <c r="Y1355" s="12">
        <f t="shared" si="394"/>
        <v>0</v>
      </c>
      <c r="Z1355" s="12">
        <f t="shared" si="395"/>
        <v>0</v>
      </c>
      <c r="AA1355" s="12">
        <f t="shared" si="396"/>
        <v>999533.40909090918</v>
      </c>
      <c r="AB1355" s="22">
        <f t="shared" si="397"/>
        <v>0</v>
      </c>
      <c r="AC1355" s="22">
        <f t="shared" si="398"/>
        <v>0</v>
      </c>
      <c r="AD1355" s="22">
        <f t="shared" si="399"/>
        <v>0</v>
      </c>
      <c r="AE1355" s="22">
        <f t="shared" si="400"/>
        <v>0</v>
      </c>
      <c r="AF1355" s="22">
        <f t="shared" si="401"/>
        <v>0</v>
      </c>
      <c r="AG1355" s="22">
        <f t="shared" si="402"/>
        <v>0</v>
      </c>
      <c r="AH1355" s="22">
        <f t="shared" si="403"/>
        <v>0</v>
      </c>
      <c r="AI1355" s="43" t="str">
        <f t="shared" si="404"/>
        <v>n/a</v>
      </c>
      <c r="AJ1355" s="2"/>
      <c r="AK1355" s="2"/>
      <c r="AL1355" s="127">
        <v>0</v>
      </c>
    </row>
    <row r="1356" spans="1:38">
      <c r="A1356" s="46"/>
      <c r="B1356" s="13" t="str">
        <f t="shared" si="389"/>
        <v>Jan</v>
      </c>
      <c r="C1356" s="182"/>
      <c r="D1356" s="182"/>
      <c r="E1356" s="182"/>
      <c r="F1356" s="182"/>
      <c r="G1356" s="182"/>
      <c r="H1356" s="182"/>
      <c r="I1356" s="12">
        <f>VLOOKUP($B1356,'Gas wholesale lookups'!$A$4:$L$15,'Inputs - Gas wholesale index'!I$2,FALSE)</f>
        <v>208526.18181818182</v>
      </c>
      <c r="J1356" s="12">
        <f>VLOOKUP($B1356,'Gas wholesale lookups'!$A$4:$L$15,'Inputs - Gas wholesale index'!J$2,FALSE)</f>
        <v>166168.27272727274</v>
      </c>
      <c r="K1356" s="12">
        <f>VLOOKUP($B1356,'Gas wholesale lookups'!$A$4:$L$15,'Inputs - Gas wholesale index'!K$2,FALSE)</f>
        <v>291847.5</v>
      </c>
      <c r="L1356" s="12">
        <f>VLOOKUP($B1356,'Gas wholesale lookups'!$A$4:$L$15,'Inputs - Gas wholesale index'!L$2,FALSE)</f>
        <v>332991.45454545453</v>
      </c>
      <c r="M1356" s="12">
        <f>VLOOKUP($B1356,'Gas wholesale lookups'!$A$4:$L$15,'Inputs - Gas wholesale index'!M$2,FALSE)</f>
        <v>208526.18181818182</v>
      </c>
      <c r="N1356" s="12">
        <f>VLOOKUP($B1356,'Gas wholesale lookups'!$A$4:$L$15,'Inputs - Gas wholesale index'!N$2,FALSE)</f>
        <v>166168.27272727274</v>
      </c>
      <c r="O1356" s="37">
        <f>VLOOKUP($B1356,'Gas wholesale lookups'!$A$4:$R$15,'Inputs - Gas wholesale index'!O$2,FALSE)</f>
        <v>1</v>
      </c>
      <c r="P1356" s="37">
        <f>VLOOKUP($B1356,'Gas wholesale lookups'!$A$4:$R$15,'Inputs - Gas wholesale index'!P$2,FALSE)</f>
        <v>1</v>
      </c>
      <c r="Q1356" s="37">
        <f>VLOOKUP($B1356,'Gas wholesale lookups'!$A$4:$R$15,'Inputs - Gas wholesale index'!Q$2,FALSE)</f>
        <v>1</v>
      </c>
      <c r="R1356" s="37">
        <f>VLOOKUP($B1356,'Gas wholesale lookups'!$A$4:$R$15,'Inputs - Gas wholesale index'!R$2,FALSE)</f>
        <v>1</v>
      </c>
      <c r="S1356" s="37">
        <f>VLOOKUP($B1356,'Gas wholesale lookups'!$A$4:$R$15,'Inputs - Gas wholesale index'!S$2,FALSE)</f>
        <v>0</v>
      </c>
      <c r="T1356" s="37">
        <f>VLOOKUP($B1356,'Gas wholesale lookups'!$A$4:$R$15,'Inputs - Gas wholesale index'!T$2,FALSE)</f>
        <v>0</v>
      </c>
      <c r="U1356" s="12">
        <f t="shared" si="390"/>
        <v>208526.18181818182</v>
      </c>
      <c r="V1356" s="12">
        <f t="shared" si="391"/>
        <v>166168.27272727274</v>
      </c>
      <c r="W1356" s="12">
        <f t="shared" si="392"/>
        <v>291847.5</v>
      </c>
      <c r="X1356" s="12">
        <f t="shared" si="393"/>
        <v>332991.45454545453</v>
      </c>
      <c r="Y1356" s="12">
        <f t="shared" si="394"/>
        <v>0</v>
      </c>
      <c r="Z1356" s="12">
        <f t="shared" si="395"/>
        <v>0</v>
      </c>
      <c r="AA1356" s="12">
        <f t="shared" si="396"/>
        <v>999533.40909090918</v>
      </c>
      <c r="AB1356" s="22">
        <f t="shared" si="397"/>
        <v>0</v>
      </c>
      <c r="AC1356" s="22">
        <f t="shared" si="398"/>
        <v>0</v>
      </c>
      <c r="AD1356" s="22">
        <f t="shared" si="399"/>
        <v>0</v>
      </c>
      <c r="AE1356" s="22">
        <f t="shared" si="400"/>
        <v>0</v>
      </c>
      <c r="AF1356" s="22">
        <f t="shared" si="401"/>
        <v>0</v>
      </c>
      <c r="AG1356" s="22">
        <f t="shared" si="402"/>
        <v>0</v>
      </c>
      <c r="AH1356" s="22">
        <f t="shared" si="403"/>
        <v>0</v>
      </c>
      <c r="AI1356" s="43" t="str">
        <f t="shared" si="404"/>
        <v>n/a</v>
      </c>
      <c r="AJ1356" s="2"/>
      <c r="AK1356" s="2"/>
      <c r="AL1356" s="127">
        <v>0</v>
      </c>
    </row>
    <row r="1357" spans="1:38">
      <c r="A1357" s="46"/>
      <c r="B1357" s="13" t="str">
        <f t="shared" si="389"/>
        <v>Jan</v>
      </c>
      <c r="C1357" s="182"/>
      <c r="D1357" s="182"/>
      <c r="E1357" s="182"/>
      <c r="F1357" s="182"/>
      <c r="G1357" s="182"/>
      <c r="H1357" s="182"/>
      <c r="I1357" s="12">
        <f>VLOOKUP($B1357,'Gas wholesale lookups'!$A$4:$L$15,'Inputs - Gas wholesale index'!I$2,FALSE)</f>
        <v>208526.18181818182</v>
      </c>
      <c r="J1357" s="12">
        <f>VLOOKUP($B1357,'Gas wholesale lookups'!$A$4:$L$15,'Inputs - Gas wholesale index'!J$2,FALSE)</f>
        <v>166168.27272727274</v>
      </c>
      <c r="K1357" s="12">
        <f>VLOOKUP($B1357,'Gas wholesale lookups'!$A$4:$L$15,'Inputs - Gas wholesale index'!K$2,FALSE)</f>
        <v>291847.5</v>
      </c>
      <c r="L1357" s="12">
        <f>VLOOKUP($B1357,'Gas wholesale lookups'!$A$4:$L$15,'Inputs - Gas wholesale index'!L$2,FALSE)</f>
        <v>332991.45454545453</v>
      </c>
      <c r="M1357" s="12">
        <f>VLOOKUP($B1357,'Gas wholesale lookups'!$A$4:$L$15,'Inputs - Gas wholesale index'!M$2,FALSE)</f>
        <v>208526.18181818182</v>
      </c>
      <c r="N1357" s="12">
        <f>VLOOKUP($B1357,'Gas wholesale lookups'!$A$4:$L$15,'Inputs - Gas wholesale index'!N$2,FALSE)</f>
        <v>166168.27272727274</v>
      </c>
      <c r="O1357" s="37">
        <f>VLOOKUP($B1357,'Gas wholesale lookups'!$A$4:$R$15,'Inputs - Gas wholesale index'!O$2,FALSE)</f>
        <v>1</v>
      </c>
      <c r="P1357" s="37">
        <f>VLOOKUP($B1357,'Gas wholesale lookups'!$A$4:$R$15,'Inputs - Gas wholesale index'!P$2,FALSE)</f>
        <v>1</v>
      </c>
      <c r="Q1357" s="37">
        <f>VLOOKUP($B1357,'Gas wholesale lookups'!$A$4:$R$15,'Inputs - Gas wholesale index'!Q$2,FALSE)</f>
        <v>1</v>
      </c>
      <c r="R1357" s="37">
        <f>VLOOKUP($B1357,'Gas wholesale lookups'!$A$4:$R$15,'Inputs - Gas wholesale index'!R$2,FALSE)</f>
        <v>1</v>
      </c>
      <c r="S1357" s="37">
        <f>VLOOKUP($B1357,'Gas wholesale lookups'!$A$4:$R$15,'Inputs - Gas wholesale index'!S$2,FALSE)</f>
        <v>0</v>
      </c>
      <c r="T1357" s="37">
        <f>VLOOKUP($B1357,'Gas wholesale lookups'!$A$4:$R$15,'Inputs - Gas wholesale index'!T$2,FALSE)</f>
        <v>0</v>
      </c>
      <c r="U1357" s="12">
        <f t="shared" si="390"/>
        <v>208526.18181818182</v>
      </c>
      <c r="V1357" s="12">
        <f t="shared" si="391"/>
        <v>166168.27272727274</v>
      </c>
      <c r="W1357" s="12">
        <f t="shared" si="392"/>
        <v>291847.5</v>
      </c>
      <c r="X1357" s="12">
        <f t="shared" si="393"/>
        <v>332991.45454545453</v>
      </c>
      <c r="Y1357" s="12">
        <f t="shared" si="394"/>
        <v>0</v>
      </c>
      <c r="Z1357" s="12">
        <f t="shared" si="395"/>
        <v>0</v>
      </c>
      <c r="AA1357" s="12">
        <f t="shared" si="396"/>
        <v>999533.40909090918</v>
      </c>
      <c r="AB1357" s="22">
        <f t="shared" si="397"/>
        <v>0</v>
      </c>
      <c r="AC1357" s="22">
        <f t="shared" si="398"/>
        <v>0</v>
      </c>
      <c r="AD1357" s="22">
        <f t="shared" si="399"/>
        <v>0</v>
      </c>
      <c r="AE1357" s="22">
        <f t="shared" si="400"/>
        <v>0</v>
      </c>
      <c r="AF1357" s="22">
        <f t="shared" si="401"/>
        <v>0</v>
      </c>
      <c r="AG1357" s="22">
        <f t="shared" si="402"/>
        <v>0</v>
      </c>
      <c r="AH1357" s="22">
        <f t="shared" si="403"/>
        <v>0</v>
      </c>
      <c r="AI1357" s="43" t="str">
        <f t="shared" si="404"/>
        <v>n/a</v>
      </c>
      <c r="AJ1357" s="2"/>
      <c r="AK1357" s="2"/>
      <c r="AL1357" s="127">
        <v>0</v>
      </c>
    </row>
    <row r="1358" spans="1:38">
      <c r="A1358" s="46"/>
      <c r="B1358" s="13" t="str">
        <f t="shared" si="389"/>
        <v>Jan</v>
      </c>
      <c r="C1358" s="182"/>
      <c r="D1358" s="182"/>
      <c r="E1358" s="182"/>
      <c r="F1358" s="182"/>
      <c r="G1358" s="182"/>
      <c r="H1358" s="182"/>
      <c r="I1358" s="12">
        <f>VLOOKUP($B1358,'Gas wholesale lookups'!$A$4:$L$15,'Inputs - Gas wholesale index'!I$2,FALSE)</f>
        <v>208526.18181818182</v>
      </c>
      <c r="J1358" s="12">
        <f>VLOOKUP($B1358,'Gas wholesale lookups'!$A$4:$L$15,'Inputs - Gas wholesale index'!J$2,FALSE)</f>
        <v>166168.27272727274</v>
      </c>
      <c r="K1358" s="12">
        <f>VLOOKUP($B1358,'Gas wholesale lookups'!$A$4:$L$15,'Inputs - Gas wholesale index'!K$2,FALSE)</f>
        <v>291847.5</v>
      </c>
      <c r="L1358" s="12">
        <f>VLOOKUP($B1358,'Gas wholesale lookups'!$A$4:$L$15,'Inputs - Gas wholesale index'!L$2,FALSE)</f>
        <v>332991.45454545453</v>
      </c>
      <c r="M1358" s="12">
        <f>VLOOKUP($B1358,'Gas wholesale lookups'!$A$4:$L$15,'Inputs - Gas wholesale index'!M$2,FALSE)</f>
        <v>208526.18181818182</v>
      </c>
      <c r="N1358" s="12">
        <f>VLOOKUP($B1358,'Gas wholesale lookups'!$A$4:$L$15,'Inputs - Gas wholesale index'!N$2,FALSE)</f>
        <v>166168.27272727274</v>
      </c>
      <c r="O1358" s="37">
        <f>VLOOKUP($B1358,'Gas wholesale lookups'!$A$4:$R$15,'Inputs - Gas wholesale index'!O$2,FALSE)</f>
        <v>1</v>
      </c>
      <c r="P1358" s="37">
        <f>VLOOKUP($B1358,'Gas wholesale lookups'!$A$4:$R$15,'Inputs - Gas wholesale index'!P$2,FALSE)</f>
        <v>1</v>
      </c>
      <c r="Q1358" s="37">
        <f>VLOOKUP($B1358,'Gas wholesale lookups'!$A$4:$R$15,'Inputs - Gas wholesale index'!Q$2,FALSE)</f>
        <v>1</v>
      </c>
      <c r="R1358" s="37">
        <f>VLOOKUP($B1358,'Gas wholesale lookups'!$A$4:$R$15,'Inputs - Gas wholesale index'!R$2,FALSE)</f>
        <v>1</v>
      </c>
      <c r="S1358" s="37">
        <f>VLOOKUP($B1358,'Gas wholesale lookups'!$A$4:$R$15,'Inputs - Gas wholesale index'!S$2,FALSE)</f>
        <v>0</v>
      </c>
      <c r="T1358" s="37">
        <f>VLOOKUP($B1358,'Gas wholesale lookups'!$A$4:$R$15,'Inputs - Gas wholesale index'!T$2,FALSE)</f>
        <v>0</v>
      </c>
      <c r="U1358" s="12">
        <f t="shared" si="390"/>
        <v>208526.18181818182</v>
      </c>
      <c r="V1358" s="12">
        <f t="shared" si="391"/>
        <v>166168.27272727274</v>
      </c>
      <c r="W1358" s="12">
        <f t="shared" si="392"/>
        <v>291847.5</v>
      </c>
      <c r="X1358" s="12">
        <f t="shared" si="393"/>
        <v>332991.45454545453</v>
      </c>
      <c r="Y1358" s="12">
        <f t="shared" si="394"/>
        <v>0</v>
      </c>
      <c r="Z1358" s="12">
        <f t="shared" si="395"/>
        <v>0</v>
      </c>
      <c r="AA1358" s="12">
        <f t="shared" si="396"/>
        <v>999533.40909090918</v>
      </c>
      <c r="AB1358" s="22">
        <f t="shared" si="397"/>
        <v>0</v>
      </c>
      <c r="AC1358" s="22">
        <f t="shared" si="398"/>
        <v>0</v>
      </c>
      <c r="AD1358" s="22">
        <f t="shared" si="399"/>
        <v>0</v>
      </c>
      <c r="AE1358" s="22">
        <f t="shared" si="400"/>
        <v>0</v>
      </c>
      <c r="AF1358" s="22">
        <f t="shared" si="401"/>
        <v>0</v>
      </c>
      <c r="AG1358" s="22">
        <f t="shared" si="402"/>
        <v>0</v>
      </c>
      <c r="AH1358" s="22">
        <f t="shared" si="403"/>
        <v>0</v>
      </c>
      <c r="AI1358" s="43" t="str">
        <f t="shared" si="404"/>
        <v>n/a</v>
      </c>
      <c r="AJ1358" s="2"/>
      <c r="AK1358" s="2"/>
      <c r="AL1358" s="127">
        <v>0</v>
      </c>
    </row>
    <row r="1359" spans="1:38">
      <c r="A1359" s="46"/>
      <c r="B1359" s="13" t="str">
        <f t="shared" si="389"/>
        <v>Jan</v>
      </c>
      <c r="C1359" s="182"/>
      <c r="D1359" s="182"/>
      <c r="E1359" s="182"/>
      <c r="F1359" s="182"/>
      <c r="G1359" s="182"/>
      <c r="H1359" s="182"/>
      <c r="I1359" s="12">
        <f>VLOOKUP($B1359,'Gas wholesale lookups'!$A$4:$L$15,'Inputs - Gas wholesale index'!I$2,FALSE)</f>
        <v>208526.18181818182</v>
      </c>
      <c r="J1359" s="12">
        <f>VLOOKUP($B1359,'Gas wholesale lookups'!$A$4:$L$15,'Inputs - Gas wholesale index'!J$2,FALSE)</f>
        <v>166168.27272727274</v>
      </c>
      <c r="K1359" s="12">
        <f>VLOOKUP($B1359,'Gas wholesale lookups'!$A$4:$L$15,'Inputs - Gas wholesale index'!K$2,FALSE)</f>
        <v>291847.5</v>
      </c>
      <c r="L1359" s="12">
        <f>VLOOKUP($B1359,'Gas wholesale lookups'!$A$4:$L$15,'Inputs - Gas wholesale index'!L$2,FALSE)</f>
        <v>332991.45454545453</v>
      </c>
      <c r="M1359" s="12">
        <f>VLOOKUP($B1359,'Gas wholesale lookups'!$A$4:$L$15,'Inputs - Gas wholesale index'!M$2,FALSE)</f>
        <v>208526.18181818182</v>
      </c>
      <c r="N1359" s="12">
        <f>VLOOKUP($B1359,'Gas wholesale lookups'!$A$4:$L$15,'Inputs - Gas wholesale index'!N$2,FALSE)</f>
        <v>166168.27272727274</v>
      </c>
      <c r="O1359" s="37">
        <f>VLOOKUP($B1359,'Gas wholesale lookups'!$A$4:$R$15,'Inputs - Gas wholesale index'!O$2,FALSE)</f>
        <v>1</v>
      </c>
      <c r="P1359" s="37">
        <f>VLOOKUP($B1359,'Gas wholesale lookups'!$A$4:$R$15,'Inputs - Gas wholesale index'!P$2,FALSE)</f>
        <v>1</v>
      </c>
      <c r="Q1359" s="37">
        <f>VLOOKUP($B1359,'Gas wholesale lookups'!$A$4:$R$15,'Inputs - Gas wholesale index'!Q$2,FALSE)</f>
        <v>1</v>
      </c>
      <c r="R1359" s="37">
        <f>VLOOKUP($B1359,'Gas wholesale lookups'!$A$4:$R$15,'Inputs - Gas wholesale index'!R$2,FALSE)</f>
        <v>1</v>
      </c>
      <c r="S1359" s="37">
        <f>VLOOKUP($B1359,'Gas wholesale lookups'!$A$4:$R$15,'Inputs - Gas wholesale index'!S$2,FALSE)</f>
        <v>0</v>
      </c>
      <c r="T1359" s="37">
        <f>VLOOKUP($B1359,'Gas wholesale lookups'!$A$4:$R$15,'Inputs - Gas wholesale index'!T$2,FALSE)</f>
        <v>0</v>
      </c>
      <c r="U1359" s="12">
        <f t="shared" si="390"/>
        <v>208526.18181818182</v>
      </c>
      <c r="V1359" s="12">
        <f t="shared" si="391"/>
        <v>166168.27272727274</v>
      </c>
      <c r="W1359" s="12">
        <f t="shared" si="392"/>
        <v>291847.5</v>
      </c>
      <c r="X1359" s="12">
        <f t="shared" si="393"/>
        <v>332991.45454545453</v>
      </c>
      <c r="Y1359" s="12">
        <f t="shared" si="394"/>
        <v>0</v>
      </c>
      <c r="Z1359" s="12">
        <f t="shared" si="395"/>
        <v>0</v>
      </c>
      <c r="AA1359" s="12">
        <f t="shared" si="396"/>
        <v>999533.40909090918</v>
      </c>
      <c r="AB1359" s="22">
        <f t="shared" si="397"/>
        <v>0</v>
      </c>
      <c r="AC1359" s="22">
        <f t="shared" si="398"/>
        <v>0</v>
      </c>
      <c r="AD1359" s="22">
        <f t="shared" si="399"/>
        <v>0</v>
      </c>
      <c r="AE1359" s="22">
        <f t="shared" si="400"/>
        <v>0</v>
      </c>
      <c r="AF1359" s="22">
        <f t="shared" si="401"/>
        <v>0</v>
      </c>
      <c r="AG1359" s="22">
        <f t="shared" si="402"/>
        <v>0</v>
      </c>
      <c r="AH1359" s="22">
        <f t="shared" si="403"/>
        <v>0</v>
      </c>
      <c r="AI1359" s="43" t="str">
        <f t="shared" si="404"/>
        <v>n/a</v>
      </c>
      <c r="AJ1359" s="2"/>
      <c r="AK1359" s="2"/>
      <c r="AL1359" s="127">
        <v>0</v>
      </c>
    </row>
    <row r="1360" spans="1:38">
      <c r="A1360" s="46"/>
      <c r="B1360" s="13" t="str">
        <f t="shared" si="389"/>
        <v>Jan</v>
      </c>
      <c r="C1360" s="182"/>
      <c r="D1360" s="182"/>
      <c r="E1360" s="182"/>
      <c r="F1360" s="182"/>
      <c r="G1360" s="182"/>
      <c r="H1360" s="182"/>
      <c r="I1360" s="12">
        <f>VLOOKUP($B1360,'Gas wholesale lookups'!$A$4:$L$15,'Inputs - Gas wholesale index'!I$2,FALSE)</f>
        <v>208526.18181818182</v>
      </c>
      <c r="J1360" s="12">
        <f>VLOOKUP($B1360,'Gas wholesale lookups'!$A$4:$L$15,'Inputs - Gas wholesale index'!J$2,FALSE)</f>
        <v>166168.27272727274</v>
      </c>
      <c r="K1360" s="12">
        <f>VLOOKUP($B1360,'Gas wholesale lookups'!$A$4:$L$15,'Inputs - Gas wholesale index'!K$2,FALSE)</f>
        <v>291847.5</v>
      </c>
      <c r="L1360" s="12">
        <f>VLOOKUP($B1360,'Gas wholesale lookups'!$A$4:$L$15,'Inputs - Gas wholesale index'!L$2,FALSE)</f>
        <v>332991.45454545453</v>
      </c>
      <c r="M1360" s="12">
        <f>VLOOKUP($B1360,'Gas wholesale lookups'!$A$4:$L$15,'Inputs - Gas wholesale index'!M$2,FALSE)</f>
        <v>208526.18181818182</v>
      </c>
      <c r="N1360" s="12">
        <f>VLOOKUP($B1360,'Gas wholesale lookups'!$A$4:$L$15,'Inputs - Gas wholesale index'!N$2,FALSE)</f>
        <v>166168.27272727274</v>
      </c>
      <c r="O1360" s="37">
        <f>VLOOKUP($B1360,'Gas wholesale lookups'!$A$4:$R$15,'Inputs - Gas wholesale index'!O$2,FALSE)</f>
        <v>1</v>
      </c>
      <c r="P1360" s="37">
        <f>VLOOKUP($B1360,'Gas wholesale lookups'!$A$4:$R$15,'Inputs - Gas wholesale index'!P$2,FALSE)</f>
        <v>1</v>
      </c>
      <c r="Q1360" s="37">
        <f>VLOOKUP($B1360,'Gas wholesale lookups'!$A$4:$R$15,'Inputs - Gas wholesale index'!Q$2,FALSE)</f>
        <v>1</v>
      </c>
      <c r="R1360" s="37">
        <f>VLOOKUP($B1360,'Gas wholesale lookups'!$A$4:$R$15,'Inputs - Gas wholesale index'!R$2,FALSE)</f>
        <v>1</v>
      </c>
      <c r="S1360" s="37">
        <f>VLOOKUP($B1360,'Gas wholesale lookups'!$A$4:$R$15,'Inputs - Gas wholesale index'!S$2,FALSE)</f>
        <v>0</v>
      </c>
      <c r="T1360" s="37">
        <f>VLOOKUP($B1360,'Gas wholesale lookups'!$A$4:$R$15,'Inputs - Gas wholesale index'!T$2,FALSE)</f>
        <v>0</v>
      </c>
      <c r="U1360" s="12">
        <f t="shared" si="390"/>
        <v>208526.18181818182</v>
      </c>
      <c r="V1360" s="12">
        <f t="shared" si="391"/>
        <v>166168.27272727274</v>
      </c>
      <c r="W1360" s="12">
        <f t="shared" si="392"/>
        <v>291847.5</v>
      </c>
      <c r="X1360" s="12">
        <f t="shared" si="393"/>
        <v>332991.45454545453</v>
      </c>
      <c r="Y1360" s="12">
        <f t="shared" si="394"/>
        <v>0</v>
      </c>
      <c r="Z1360" s="12">
        <f t="shared" si="395"/>
        <v>0</v>
      </c>
      <c r="AA1360" s="12">
        <f t="shared" si="396"/>
        <v>999533.40909090918</v>
      </c>
      <c r="AB1360" s="22">
        <f t="shared" si="397"/>
        <v>0</v>
      </c>
      <c r="AC1360" s="22">
        <f t="shared" si="398"/>
        <v>0</v>
      </c>
      <c r="AD1360" s="22">
        <f t="shared" si="399"/>
        <v>0</v>
      </c>
      <c r="AE1360" s="22">
        <f t="shared" si="400"/>
        <v>0</v>
      </c>
      <c r="AF1360" s="22">
        <f t="shared" si="401"/>
        <v>0</v>
      </c>
      <c r="AG1360" s="22">
        <f t="shared" si="402"/>
        <v>0</v>
      </c>
      <c r="AH1360" s="22">
        <f t="shared" si="403"/>
        <v>0</v>
      </c>
      <c r="AI1360" s="43" t="str">
        <f t="shared" si="404"/>
        <v>n/a</v>
      </c>
      <c r="AJ1360" s="2"/>
      <c r="AK1360" s="2"/>
      <c r="AL1360" s="127">
        <v>0</v>
      </c>
    </row>
    <row r="1361" spans="1:38">
      <c r="A1361" s="46"/>
      <c r="B1361" s="13" t="str">
        <f t="shared" si="389"/>
        <v>Jan</v>
      </c>
      <c r="C1361" s="182"/>
      <c r="D1361" s="182"/>
      <c r="E1361" s="182"/>
      <c r="F1361" s="182"/>
      <c r="G1361" s="182"/>
      <c r="H1361" s="182"/>
      <c r="I1361" s="12">
        <f>VLOOKUP($B1361,'Gas wholesale lookups'!$A$4:$L$15,'Inputs - Gas wholesale index'!I$2,FALSE)</f>
        <v>208526.18181818182</v>
      </c>
      <c r="J1361" s="12">
        <f>VLOOKUP($B1361,'Gas wholesale lookups'!$A$4:$L$15,'Inputs - Gas wholesale index'!J$2,FALSE)</f>
        <v>166168.27272727274</v>
      </c>
      <c r="K1361" s="12">
        <f>VLOOKUP($B1361,'Gas wholesale lookups'!$A$4:$L$15,'Inputs - Gas wholesale index'!K$2,FALSE)</f>
        <v>291847.5</v>
      </c>
      <c r="L1361" s="12">
        <f>VLOOKUP($B1361,'Gas wholesale lookups'!$A$4:$L$15,'Inputs - Gas wholesale index'!L$2,FALSE)</f>
        <v>332991.45454545453</v>
      </c>
      <c r="M1361" s="12">
        <f>VLOOKUP($B1361,'Gas wholesale lookups'!$A$4:$L$15,'Inputs - Gas wholesale index'!M$2,FALSE)</f>
        <v>208526.18181818182</v>
      </c>
      <c r="N1361" s="12">
        <f>VLOOKUP($B1361,'Gas wholesale lookups'!$A$4:$L$15,'Inputs - Gas wholesale index'!N$2,FALSE)</f>
        <v>166168.27272727274</v>
      </c>
      <c r="O1361" s="37">
        <f>VLOOKUP($B1361,'Gas wholesale lookups'!$A$4:$R$15,'Inputs - Gas wholesale index'!O$2,FALSE)</f>
        <v>1</v>
      </c>
      <c r="P1361" s="37">
        <f>VLOOKUP($B1361,'Gas wholesale lookups'!$A$4:$R$15,'Inputs - Gas wholesale index'!P$2,FALSE)</f>
        <v>1</v>
      </c>
      <c r="Q1361" s="37">
        <f>VLOOKUP($B1361,'Gas wholesale lookups'!$A$4:$R$15,'Inputs - Gas wholesale index'!Q$2,FALSE)</f>
        <v>1</v>
      </c>
      <c r="R1361" s="37">
        <f>VLOOKUP($B1361,'Gas wholesale lookups'!$A$4:$R$15,'Inputs - Gas wholesale index'!R$2,FALSE)</f>
        <v>1</v>
      </c>
      <c r="S1361" s="37">
        <f>VLOOKUP($B1361,'Gas wholesale lookups'!$A$4:$R$15,'Inputs - Gas wholesale index'!S$2,FALSE)</f>
        <v>0</v>
      </c>
      <c r="T1361" s="37">
        <f>VLOOKUP($B1361,'Gas wholesale lookups'!$A$4:$R$15,'Inputs - Gas wholesale index'!T$2,FALSE)</f>
        <v>0</v>
      </c>
      <c r="U1361" s="12">
        <f t="shared" si="390"/>
        <v>208526.18181818182</v>
      </c>
      <c r="V1361" s="12">
        <f t="shared" si="391"/>
        <v>166168.27272727274</v>
      </c>
      <c r="W1361" s="12">
        <f t="shared" si="392"/>
        <v>291847.5</v>
      </c>
      <c r="X1361" s="12">
        <f t="shared" si="393"/>
        <v>332991.45454545453</v>
      </c>
      <c r="Y1361" s="12">
        <f t="shared" si="394"/>
        <v>0</v>
      </c>
      <c r="Z1361" s="12">
        <f t="shared" si="395"/>
        <v>0</v>
      </c>
      <c r="AA1361" s="12">
        <f t="shared" si="396"/>
        <v>999533.40909090918</v>
      </c>
      <c r="AB1361" s="22">
        <f t="shared" si="397"/>
        <v>0</v>
      </c>
      <c r="AC1361" s="22">
        <f t="shared" si="398"/>
        <v>0</v>
      </c>
      <c r="AD1361" s="22">
        <f t="shared" si="399"/>
        <v>0</v>
      </c>
      <c r="AE1361" s="22">
        <f t="shared" si="400"/>
        <v>0</v>
      </c>
      <c r="AF1361" s="22">
        <f t="shared" si="401"/>
        <v>0</v>
      </c>
      <c r="AG1361" s="22">
        <f t="shared" si="402"/>
        <v>0</v>
      </c>
      <c r="AH1361" s="22">
        <f t="shared" si="403"/>
        <v>0</v>
      </c>
      <c r="AI1361" s="43" t="str">
        <f t="shared" si="404"/>
        <v>n/a</v>
      </c>
      <c r="AJ1361" s="2"/>
      <c r="AK1361" s="2"/>
      <c r="AL1361" s="127">
        <v>0</v>
      </c>
    </row>
    <row r="1362" spans="1:38">
      <c r="A1362" s="46"/>
      <c r="B1362" s="13" t="str">
        <f t="shared" si="389"/>
        <v>Jan</v>
      </c>
      <c r="C1362" s="182"/>
      <c r="D1362" s="182"/>
      <c r="E1362" s="182"/>
      <c r="F1362" s="182"/>
      <c r="G1362" s="182"/>
      <c r="H1362" s="182"/>
      <c r="I1362" s="12">
        <f>VLOOKUP($B1362,'Gas wholesale lookups'!$A$4:$L$15,'Inputs - Gas wholesale index'!I$2,FALSE)</f>
        <v>208526.18181818182</v>
      </c>
      <c r="J1362" s="12">
        <f>VLOOKUP($B1362,'Gas wholesale lookups'!$A$4:$L$15,'Inputs - Gas wholesale index'!J$2,FALSE)</f>
        <v>166168.27272727274</v>
      </c>
      <c r="K1362" s="12">
        <f>VLOOKUP($B1362,'Gas wholesale lookups'!$A$4:$L$15,'Inputs - Gas wholesale index'!K$2,FALSE)</f>
        <v>291847.5</v>
      </c>
      <c r="L1362" s="12">
        <f>VLOOKUP($B1362,'Gas wholesale lookups'!$A$4:$L$15,'Inputs - Gas wholesale index'!L$2,FALSE)</f>
        <v>332991.45454545453</v>
      </c>
      <c r="M1362" s="12">
        <f>VLOOKUP($B1362,'Gas wholesale lookups'!$A$4:$L$15,'Inputs - Gas wholesale index'!M$2,FALSE)</f>
        <v>208526.18181818182</v>
      </c>
      <c r="N1362" s="12">
        <f>VLOOKUP($B1362,'Gas wholesale lookups'!$A$4:$L$15,'Inputs - Gas wholesale index'!N$2,FALSE)</f>
        <v>166168.27272727274</v>
      </c>
      <c r="O1362" s="37">
        <f>VLOOKUP($B1362,'Gas wholesale lookups'!$A$4:$R$15,'Inputs - Gas wholesale index'!O$2,FALSE)</f>
        <v>1</v>
      </c>
      <c r="P1362" s="37">
        <f>VLOOKUP($B1362,'Gas wholesale lookups'!$A$4:$R$15,'Inputs - Gas wholesale index'!P$2,FALSE)</f>
        <v>1</v>
      </c>
      <c r="Q1362" s="37">
        <f>VLOOKUP($B1362,'Gas wholesale lookups'!$A$4:$R$15,'Inputs - Gas wholesale index'!Q$2,FALSE)</f>
        <v>1</v>
      </c>
      <c r="R1362" s="37">
        <f>VLOOKUP($B1362,'Gas wholesale lookups'!$A$4:$R$15,'Inputs - Gas wholesale index'!R$2,FALSE)</f>
        <v>1</v>
      </c>
      <c r="S1362" s="37">
        <f>VLOOKUP($B1362,'Gas wholesale lookups'!$A$4:$R$15,'Inputs - Gas wholesale index'!S$2,FALSE)</f>
        <v>0</v>
      </c>
      <c r="T1362" s="37">
        <f>VLOOKUP($B1362,'Gas wholesale lookups'!$A$4:$R$15,'Inputs - Gas wholesale index'!T$2,FALSE)</f>
        <v>0</v>
      </c>
      <c r="U1362" s="12">
        <f t="shared" si="390"/>
        <v>208526.18181818182</v>
      </c>
      <c r="V1362" s="12">
        <f t="shared" si="391"/>
        <v>166168.27272727274</v>
      </c>
      <c r="W1362" s="12">
        <f t="shared" si="392"/>
        <v>291847.5</v>
      </c>
      <c r="X1362" s="12">
        <f t="shared" si="393"/>
        <v>332991.45454545453</v>
      </c>
      <c r="Y1362" s="12">
        <f t="shared" si="394"/>
        <v>0</v>
      </c>
      <c r="Z1362" s="12">
        <f t="shared" si="395"/>
        <v>0</v>
      </c>
      <c r="AA1362" s="12">
        <f t="shared" si="396"/>
        <v>999533.40909090918</v>
      </c>
      <c r="AB1362" s="22">
        <f t="shared" si="397"/>
        <v>0</v>
      </c>
      <c r="AC1362" s="22">
        <f t="shared" si="398"/>
        <v>0</v>
      </c>
      <c r="AD1362" s="22">
        <f t="shared" si="399"/>
        <v>0</v>
      </c>
      <c r="AE1362" s="22">
        <f t="shared" si="400"/>
        <v>0</v>
      </c>
      <c r="AF1362" s="22">
        <f t="shared" si="401"/>
        <v>0</v>
      </c>
      <c r="AG1362" s="22">
        <f t="shared" si="402"/>
        <v>0</v>
      </c>
      <c r="AH1362" s="22">
        <f t="shared" si="403"/>
        <v>0</v>
      </c>
      <c r="AI1362" s="43" t="str">
        <f t="shared" si="404"/>
        <v>n/a</v>
      </c>
      <c r="AJ1362" s="2"/>
      <c r="AK1362" s="2"/>
      <c r="AL1362" s="127">
        <v>0</v>
      </c>
    </row>
    <row r="1363" spans="1:38">
      <c r="A1363" s="46"/>
      <c r="B1363" s="13" t="str">
        <f t="shared" si="389"/>
        <v>Jan</v>
      </c>
      <c r="C1363" s="182"/>
      <c r="D1363" s="182"/>
      <c r="E1363" s="182"/>
      <c r="F1363" s="182"/>
      <c r="G1363" s="182"/>
      <c r="H1363" s="182"/>
      <c r="I1363" s="12">
        <f>VLOOKUP($B1363,'Gas wholesale lookups'!$A$4:$L$15,'Inputs - Gas wholesale index'!I$2,FALSE)</f>
        <v>208526.18181818182</v>
      </c>
      <c r="J1363" s="12">
        <f>VLOOKUP($B1363,'Gas wholesale lookups'!$A$4:$L$15,'Inputs - Gas wholesale index'!J$2,FALSE)</f>
        <v>166168.27272727274</v>
      </c>
      <c r="K1363" s="12">
        <f>VLOOKUP($B1363,'Gas wholesale lookups'!$A$4:$L$15,'Inputs - Gas wholesale index'!K$2,FALSE)</f>
        <v>291847.5</v>
      </c>
      <c r="L1363" s="12">
        <f>VLOOKUP($B1363,'Gas wholesale lookups'!$A$4:$L$15,'Inputs - Gas wholesale index'!L$2,FALSE)</f>
        <v>332991.45454545453</v>
      </c>
      <c r="M1363" s="12">
        <f>VLOOKUP($B1363,'Gas wholesale lookups'!$A$4:$L$15,'Inputs - Gas wholesale index'!M$2,FALSE)</f>
        <v>208526.18181818182</v>
      </c>
      <c r="N1363" s="12">
        <f>VLOOKUP($B1363,'Gas wholesale lookups'!$A$4:$L$15,'Inputs - Gas wholesale index'!N$2,FALSE)</f>
        <v>166168.27272727274</v>
      </c>
      <c r="O1363" s="37">
        <f>VLOOKUP($B1363,'Gas wholesale lookups'!$A$4:$R$15,'Inputs - Gas wholesale index'!O$2,FALSE)</f>
        <v>1</v>
      </c>
      <c r="P1363" s="37">
        <f>VLOOKUP($B1363,'Gas wholesale lookups'!$A$4:$R$15,'Inputs - Gas wholesale index'!P$2,FALSE)</f>
        <v>1</v>
      </c>
      <c r="Q1363" s="37">
        <f>VLOOKUP($B1363,'Gas wholesale lookups'!$A$4:$R$15,'Inputs - Gas wholesale index'!Q$2,FALSE)</f>
        <v>1</v>
      </c>
      <c r="R1363" s="37">
        <f>VLOOKUP($B1363,'Gas wholesale lookups'!$A$4:$R$15,'Inputs - Gas wholesale index'!R$2,FALSE)</f>
        <v>1</v>
      </c>
      <c r="S1363" s="37">
        <f>VLOOKUP($B1363,'Gas wholesale lookups'!$A$4:$R$15,'Inputs - Gas wholesale index'!S$2,FALSE)</f>
        <v>0</v>
      </c>
      <c r="T1363" s="37">
        <f>VLOOKUP($B1363,'Gas wholesale lookups'!$A$4:$R$15,'Inputs - Gas wholesale index'!T$2,FALSE)</f>
        <v>0</v>
      </c>
      <c r="U1363" s="12">
        <f t="shared" si="390"/>
        <v>208526.18181818182</v>
      </c>
      <c r="V1363" s="12">
        <f t="shared" si="391"/>
        <v>166168.27272727274</v>
      </c>
      <c r="W1363" s="12">
        <f t="shared" si="392"/>
        <v>291847.5</v>
      </c>
      <c r="X1363" s="12">
        <f t="shared" si="393"/>
        <v>332991.45454545453</v>
      </c>
      <c r="Y1363" s="12">
        <f t="shared" si="394"/>
        <v>0</v>
      </c>
      <c r="Z1363" s="12">
        <f t="shared" si="395"/>
        <v>0</v>
      </c>
      <c r="AA1363" s="12">
        <f t="shared" si="396"/>
        <v>999533.40909090918</v>
      </c>
      <c r="AB1363" s="22">
        <f t="shared" si="397"/>
        <v>0</v>
      </c>
      <c r="AC1363" s="22">
        <f t="shared" si="398"/>
        <v>0</v>
      </c>
      <c r="AD1363" s="22">
        <f t="shared" si="399"/>
        <v>0</v>
      </c>
      <c r="AE1363" s="22">
        <f t="shared" si="400"/>
        <v>0</v>
      </c>
      <c r="AF1363" s="22">
        <f t="shared" si="401"/>
        <v>0</v>
      </c>
      <c r="AG1363" s="22">
        <f t="shared" si="402"/>
        <v>0</v>
      </c>
      <c r="AH1363" s="22">
        <f t="shared" si="403"/>
        <v>0</v>
      </c>
      <c r="AI1363" s="43" t="str">
        <f t="shared" si="404"/>
        <v>n/a</v>
      </c>
      <c r="AJ1363" s="2"/>
      <c r="AK1363" s="2"/>
      <c r="AL1363" s="127">
        <v>0</v>
      </c>
    </row>
    <row r="1364" spans="1:38">
      <c r="A1364" s="46"/>
      <c r="B1364" s="13" t="str">
        <f t="shared" si="389"/>
        <v>Jan</v>
      </c>
      <c r="C1364" s="182"/>
      <c r="D1364" s="182"/>
      <c r="E1364" s="182"/>
      <c r="F1364" s="182"/>
      <c r="G1364" s="182"/>
      <c r="H1364" s="182"/>
      <c r="I1364" s="12">
        <f>VLOOKUP($B1364,'Gas wholesale lookups'!$A$4:$L$15,'Inputs - Gas wholesale index'!I$2,FALSE)</f>
        <v>208526.18181818182</v>
      </c>
      <c r="J1364" s="12">
        <f>VLOOKUP($B1364,'Gas wholesale lookups'!$A$4:$L$15,'Inputs - Gas wholesale index'!J$2,FALSE)</f>
        <v>166168.27272727274</v>
      </c>
      <c r="K1364" s="12">
        <f>VLOOKUP($B1364,'Gas wholesale lookups'!$A$4:$L$15,'Inputs - Gas wholesale index'!K$2,FALSE)</f>
        <v>291847.5</v>
      </c>
      <c r="L1364" s="12">
        <f>VLOOKUP($B1364,'Gas wholesale lookups'!$A$4:$L$15,'Inputs - Gas wholesale index'!L$2,FALSE)</f>
        <v>332991.45454545453</v>
      </c>
      <c r="M1364" s="12">
        <f>VLOOKUP($B1364,'Gas wholesale lookups'!$A$4:$L$15,'Inputs - Gas wholesale index'!M$2,FALSE)</f>
        <v>208526.18181818182</v>
      </c>
      <c r="N1364" s="12">
        <f>VLOOKUP($B1364,'Gas wholesale lookups'!$A$4:$L$15,'Inputs - Gas wholesale index'!N$2,FALSE)</f>
        <v>166168.27272727274</v>
      </c>
      <c r="O1364" s="37">
        <f>VLOOKUP($B1364,'Gas wholesale lookups'!$A$4:$R$15,'Inputs - Gas wholesale index'!O$2,FALSE)</f>
        <v>1</v>
      </c>
      <c r="P1364" s="37">
        <f>VLOOKUP($B1364,'Gas wholesale lookups'!$A$4:$R$15,'Inputs - Gas wholesale index'!P$2,FALSE)</f>
        <v>1</v>
      </c>
      <c r="Q1364" s="37">
        <f>VLOOKUP($B1364,'Gas wholesale lookups'!$A$4:$R$15,'Inputs - Gas wholesale index'!Q$2,FALSE)</f>
        <v>1</v>
      </c>
      <c r="R1364" s="37">
        <f>VLOOKUP($B1364,'Gas wholesale lookups'!$A$4:$R$15,'Inputs - Gas wholesale index'!R$2,FALSE)</f>
        <v>1</v>
      </c>
      <c r="S1364" s="37">
        <f>VLOOKUP($B1364,'Gas wholesale lookups'!$A$4:$R$15,'Inputs - Gas wholesale index'!S$2,FALSE)</f>
        <v>0</v>
      </c>
      <c r="T1364" s="37">
        <f>VLOOKUP($B1364,'Gas wholesale lookups'!$A$4:$R$15,'Inputs - Gas wholesale index'!T$2,FALSE)</f>
        <v>0</v>
      </c>
      <c r="U1364" s="12">
        <f t="shared" si="390"/>
        <v>208526.18181818182</v>
      </c>
      <c r="V1364" s="12">
        <f t="shared" si="391"/>
        <v>166168.27272727274</v>
      </c>
      <c r="W1364" s="12">
        <f t="shared" si="392"/>
        <v>291847.5</v>
      </c>
      <c r="X1364" s="12">
        <f t="shared" si="393"/>
        <v>332991.45454545453</v>
      </c>
      <c r="Y1364" s="12">
        <f t="shared" si="394"/>
        <v>0</v>
      </c>
      <c r="Z1364" s="12">
        <f t="shared" si="395"/>
        <v>0</v>
      </c>
      <c r="AA1364" s="12">
        <f t="shared" si="396"/>
        <v>999533.40909090918</v>
      </c>
      <c r="AB1364" s="22">
        <f t="shared" si="397"/>
        <v>0</v>
      </c>
      <c r="AC1364" s="22">
        <f t="shared" si="398"/>
        <v>0</v>
      </c>
      <c r="AD1364" s="22">
        <f t="shared" si="399"/>
        <v>0</v>
      </c>
      <c r="AE1364" s="22">
        <f t="shared" si="400"/>
        <v>0</v>
      </c>
      <c r="AF1364" s="22">
        <f t="shared" si="401"/>
        <v>0</v>
      </c>
      <c r="AG1364" s="22">
        <f t="shared" si="402"/>
        <v>0</v>
      </c>
      <c r="AH1364" s="22">
        <f t="shared" si="403"/>
        <v>0</v>
      </c>
      <c r="AI1364" s="43" t="str">
        <f t="shared" si="404"/>
        <v>n/a</v>
      </c>
      <c r="AJ1364" s="2"/>
      <c r="AK1364" s="2"/>
      <c r="AL1364" s="127">
        <v>0</v>
      </c>
    </row>
    <row r="1365" spans="1:38">
      <c r="A1365" s="46"/>
      <c r="B1365" s="13" t="str">
        <f t="shared" si="389"/>
        <v>Jan</v>
      </c>
      <c r="C1365" s="182"/>
      <c r="D1365" s="182"/>
      <c r="E1365" s="182"/>
      <c r="F1365" s="182"/>
      <c r="G1365" s="182"/>
      <c r="H1365" s="182"/>
      <c r="I1365" s="12">
        <f>VLOOKUP($B1365,'Gas wholesale lookups'!$A$4:$L$15,'Inputs - Gas wholesale index'!I$2,FALSE)</f>
        <v>208526.18181818182</v>
      </c>
      <c r="J1365" s="12">
        <f>VLOOKUP($B1365,'Gas wholesale lookups'!$A$4:$L$15,'Inputs - Gas wholesale index'!J$2,FALSE)</f>
        <v>166168.27272727274</v>
      </c>
      <c r="K1365" s="12">
        <f>VLOOKUP($B1365,'Gas wholesale lookups'!$A$4:$L$15,'Inputs - Gas wholesale index'!K$2,FALSE)</f>
        <v>291847.5</v>
      </c>
      <c r="L1365" s="12">
        <f>VLOOKUP($B1365,'Gas wholesale lookups'!$A$4:$L$15,'Inputs - Gas wholesale index'!L$2,FALSE)</f>
        <v>332991.45454545453</v>
      </c>
      <c r="M1365" s="12">
        <f>VLOOKUP($B1365,'Gas wholesale lookups'!$A$4:$L$15,'Inputs - Gas wholesale index'!M$2,FALSE)</f>
        <v>208526.18181818182</v>
      </c>
      <c r="N1365" s="12">
        <f>VLOOKUP($B1365,'Gas wholesale lookups'!$A$4:$L$15,'Inputs - Gas wholesale index'!N$2,FALSE)</f>
        <v>166168.27272727274</v>
      </c>
      <c r="O1365" s="37">
        <f>VLOOKUP($B1365,'Gas wholesale lookups'!$A$4:$R$15,'Inputs - Gas wholesale index'!O$2,FALSE)</f>
        <v>1</v>
      </c>
      <c r="P1365" s="37">
        <f>VLOOKUP($B1365,'Gas wholesale lookups'!$A$4:$R$15,'Inputs - Gas wholesale index'!P$2,FALSE)</f>
        <v>1</v>
      </c>
      <c r="Q1365" s="37">
        <f>VLOOKUP($B1365,'Gas wholesale lookups'!$A$4:$R$15,'Inputs - Gas wholesale index'!Q$2,FALSE)</f>
        <v>1</v>
      </c>
      <c r="R1365" s="37">
        <f>VLOOKUP($B1365,'Gas wholesale lookups'!$A$4:$R$15,'Inputs - Gas wholesale index'!R$2,FALSE)</f>
        <v>1</v>
      </c>
      <c r="S1365" s="37">
        <f>VLOOKUP($B1365,'Gas wholesale lookups'!$A$4:$R$15,'Inputs - Gas wholesale index'!S$2,FALSE)</f>
        <v>0</v>
      </c>
      <c r="T1365" s="37">
        <f>VLOOKUP($B1365,'Gas wholesale lookups'!$A$4:$R$15,'Inputs - Gas wholesale index'!T$2,FALSE)</f>
        <v>0</v>
      </c>
      <c r="U1365" s="12">
        <f t="shared" si="390"/>
        <v>208526.18181818182</v>
      </c>
      <c r="V1365" s="12">
        <f t="shared" si="391"/>
        <v>166168.27272727274</v>
      </c>
      <c r="W1365" s="12">
        <f t="shared" si="392"/>
        <v>291847.5</v>
      </c>
      <c r="X1365" s="12">
        <f t="shared" si="393"/>
        <v>332991.45454545453</v>
      </c>
      <c r="Y1365" s="12">
        <f t="shared" si="394"/>
        <v>0</v>
      </c>
      <c r="Z1365" s="12">
        <f t="shared" si="395"/>
        <v>0</v>
      </c>
      <c r="AA1365" s="12">
        <f t="shared" si="396"/>
        <v>999533.40909090918</v>
      </c>
      <c r="AB1365" s="22">
        <f t="shared" si="397"/>
        <v>0</v>
      </c>
      <c r="AC1365" s="22">
        <f t="shared" si="398"/>
        <v>0</v>
      </c>
      <c r="AD1365" s="22">
        <f t="shared" si="399"/>
        <v>0</v>
      </c>
      <c r="AE1365" s="22">
        <f t="shared" si="400"/>
        <v>0</v>
      </c>
      <c r="AF1365" s="22">
        <f t="shared" si="401"/>
        <v>0</v>
      </c>
      <c r="AG1365" s="22">
        <f t="shared" si="402"/>
        <v>0</v>
      </c>
      <c r="AH1365" s="22">
        <f t="shared" si="403"/>
        <v>0</v>
      </c>
      <c r="AI1365" s="43" t="str">
        <f t="shared" si="404"/>
        <v>n/a</v>
      </c>
      <c r="AJ1365" s="2"/>
      <c r="AK1365" s="2"/>
      <c r="AL1365" s="127">
        <v>0</v>
      </c>
    </row>
    <row r="1366" spans="1:38">
      <c r="A1366" s="46"/>
      <c r="B1366" s="13" t="str">
        <f t="shared" si="389"/>
        <v>Jan</v>
      </c>
      <c r="C1366" s="182"/>
      <c r="D1366" s="182"/>
      <c r="E1366" s="182"/>
      <c r="F1366" s="182"/>
      <c r="G1366" s="182"/>
      <c r="H1366" s="182"/>
      <c r="I1366" s="12">
        <f>VLOOKUP($B1366,'Gas wholesale lookups'!$A$4:$L$15,'Inputs - Gas wholesale index'!I$2,FALSE)</f>
        <v>208526.18181818182</v>
      </c>
      <c r="J1366" s="12">
        <f>VLOOKUP($B1366,'Gas wholesale lookups'!$A$4:$L$15,'Inputs - Gas wholesale index'!J$2,FALSE)</f>
        <v>166168.27272727274</v>
      </c>
      <c r="K1366" s="12">
        <f>VLOOKUP($B1366,'Gas wholesale lookups'!$A$4:$L$15,'Inputs - Gas wholesale index'!K$2,FALSE)</f>
        <v>291847.5</v>
      </c>
      <c r="L1366" s="12">
        <f>VLOOKUP($B1366,'Gas wholesale lookups'!$A$4:$L$15,'Inputs - Gas wholesale index'!L$2,FALSE)</f>
        <v>332991.45454545453</v>
      </c>
      <c r="M1366" s="12">
        <f>VLOOKUP($B1366,'Gas wholesale lookups'!$A$4:$L$15,'Inputs - Gas wholesale index'!M$2,FALSE)</f>
        <v>208526.18181818182</v>
      </c>
      <c r="N1366" s="12">
        <f>VLOOKUP($B1366,'Gas wholesale lookups'!$A$4:$L$15,'Inputs - Gas wholesale index'!N$2,FALSE)</f>
        <v>166168.27272727274</v>
      </c>
      <c r="O1366" s="37">
        <f>VLOOKUP($B1366,'Gas wholesale lookups'!$A$4:$R$15,'Inputs - Gas wholesale index'!O$2,FALSE)</f>
        <v>1</v>
      </c>
      <c r="P1366" s="37">
        <f>VLOOKUP($B1366,'Gas wholesale lookups'!$A$4:$R$15,'Inputs - Gas wholesale index'!P$2,FALSE)</f>
        <v>1</v>
      </c>
      <c r="Q1366" s="37">
        <f>VLOOKUP($B1366,'Gas wholesale lookups'!$A$4:$R$15,'Inputs - Gas wholesale index'!Q$2,FALSE)</f>
        <v>1</v>
      </c>
      <c r="R1366" s="37">
        <f>VLOOKUP($B1366,'Gas wholesale lookups'!$A$4:$R$15,'Inputs - Gas wholesale index'!R$2,FALSE)</f>
        <v>1</v>
      </c>
      <c r="S1366" s="37">
        <f>VLOOKUP($B1366,'Gas wholesale lookups'!$A$4:$R$15,'Inputs - Gas wholesale index'!S$2,FALSE)</f>
        <v>0</v>
      </c>
      <c r="T1366" s="37">
        <f>VLOOKUP($B1366,'Gas wholesale lookups'!$A$4:$R$15,'Inputs - Gas wholesale index'!T$2,FALSE)</f>
        <v>0</v>
      </c>
      <c r="U1366" s="12">
        <f t="shared" si="390"/>
        <v>208526.18181818182</v>
      </c>
      <c r="V1366" s="12">
        <f t="shared" si="391"/>
        <v>166168.27272727274</v>
      </c>
      <c r="W1366" s="12">
        <f t="shared" si="392"/>
        <v>291847.5</v>
      </c>
      <c r="X1366" s="12">
        <f t="shared" si="393"/>
        <v>332991.45454545453</v>
      </c>
      <c r="Y1366" s="12">
        <f t="shared" si="394"/>
        <v>0</v>
      </c>
      <c r="Z1366" s="12">
        <f t="shared" si="395"/>
        <v>0</v>
      </c>
      <c r="AA1366" s="12">
        <f t="shared" si="396"/>
        <v>999533.40909090918</v>
      </c>
      <c r="AB1366" s="22">
        <f t="shared" si="397"/>
        <v>0</v>
      </c>
      <c r="AC1366" s="22">
        <f t="shared" si="398"/>
        <v>0</v>
      </c>
      <c r="AD1366" s="22">
        <f t="shared" si="399"/>
        <v>0</v>
      </c>
      <c r="AE1366" s="22">
        <f t="shared" si="400"/>
        <v>0</v>
      </c>
      <c r="AF1366" s="22">
        <f t="shared" si="401"/>
        <v>0</v>
      </c>
      <c r="AG1366" s="22">
        <f t="shared" si="402"/>
        <v>0</v>
      </c>
      <c r="AH1366" s="22">
        <f t="shared" si="403"/>
        <v>0</v>
      </c>
      <c r="AI1366" s="43" t="str">
        <f t="shared" si="404"/>
        <v>n/a</v>
      </c>
      <c r="AJ1366" s="2"/>
      <c r="AK1366" s="2"/>
      <c r="AL1366" s="127">
        <v>0</v>
      </c>
    </row>
    <row r="1367" spans="1:38">
      <c r="A1367" s="46"/>
      <c r="B1367" s="13" t="str">
        <f t="shared" si="389"/>
        <v>Jan</v>
      </c>
      <c r="C1367" s="182"/>
      <c r="D1367" s="182"/>
      <c r="E1367" s="182"/>
      <c r="F1367" s="182"/>
      <c r="G1367" s="182"/>
      <c r="H1367" s="182"/>
      <c r="I1367" s="12">
        <f>VLOOKUP($B1367,'Gas wholesale lookups'!$A$4:$L$15,'Inputs - Gas wholesale index'!I$2,FALSE)</f>
        <v>208526.18181818182</v>
      </c>
      <c r="J1367" s="12">
        <f>VLOOKUP($B1367,'Gas wholesale lookups'!$A$4:$L$15,'Inputs - Gas wholesale index'!J$2,FALSE)</f>
        <v>166168.27272727274</v>
      </c>
      <c r="K1367" s="12">
        <f>VLOOKUP($B1367,'Gas wholesale lookups'!$A$4:$L$15,'Inputs - Gas wholesale index'!K$2,FALSE)</f>
        <v>291847.5</v>
      </c>
      <c r="L1367" s="12">
        <f>VLOOKUP($B1367,'Gas wholesale lookups'!$A$4:$L$15,'Inputs - Gas wholesale index'!L$2,FALSE)</f>
        <v>332991.45454545453</v>
      </c>
      <c r="M1367" s="12">
        <f>VLOOKUP($B1367,'Gas wholesale lookups'!$A$4:$L$15,'Inputs - Gas wholesale index'!M$2,FALSE)</f>
        <v>208526.18181818182</v>
      </c>
      <c r="N1367" s="12">
        <f>VLOOKUP($B1367,'Gas wholesale lookups'!$A$4:$L$15,'Inputs - Gas wholesale index'!N$2,FALSE)</f>
        <v>166168.27272727274</v>
      </c>
      <c r="O1367" s="37">
        <f>VLOOKUP($B1367,'Gas wholesale lookups'!$A$4:$R$15,'Inputs - Gas wholesale index'!O$2,FALSE)</f>
        <v>1</v>
      </c>
      <c r="P1367" s="37">
        <f>VLOOKUP($B1367,'Gas wholesale lookups'!$A$4:$R$15,'Inputs - Gas wholesale index'!P$2,FALSE)</f>
        <v>1</v>
      </c>
      <c r="Q1367" s="37">
        <f>VLOOKUP($B1367,'Gas wholesale lookups'!$A$4:$R$15,'Inputs - Gas wholesale index'!Q$2,FALSE)</f>
        <v>1</v>
      </c>
      <c r="R1367" s="37">
        <f>VLOOKUP($B1367,'Gas wholesale lookups'!$A$4:$R$15,'Inputs - Gas wholesale index'!R$2,FALSE)</f>
        <v>1</v>
      </c>
      <c r="S1367" s="37">
        <f>VLOOKUP($B1367,'Gas wholesale lookups'!$A$4:$R$15,'Inputs - Gas wholesale index'!S$2,FALSE)</f>
        <v>0</v>
      </c>
      <c r="T1367" s="37">
        <f>VLOOKUP($B1367,'Gas wholesale lookups'!$A$4:$R$15,'Inputs - Gas wholesale index'!T$2,FALSE)</f>
        <v>0</v>
      </c>
      <c r="U1367" s="12">
        <f t="shared" si="390"/>
        <v>208526.18181818182</v>
      </c>
      <c r="V1367" s="12">
        <f t="shared" si="391"/>
        <v>166168.27272727274</v>
      </c>
      <c r="W1367" s="12">
        <f t="shared" si="392"/>
        <v>291847.5</v>
      </c>
      <c r="X1367" s="12">
        <f t="shared" si="393"/>
        <v>332991.45454545453</v>
      </c>
      <c r="Y1367" s="12">
        <f t="shared" si="394"/>
        <v>0</v>
      </c>
      <c r="Z1367" s="12">
        <f t="shared" si="395"/>
        <v>0</v>
      </c>
      <c r="AA1367" s="12">
        <f t="shared" si="396"/>
        <v>999533.40909090918</v>
      </c>
      <c r="AB1367" s="22">
        <f t="shared" si="397"/>
        <v>0</v>
      </c>
      <c r="AC1367" s="22">
        <f t="shared" si="398"/>
        <v>0</v>
      </c>
      <c r="AD1367" s="22">
        <f t="shared" si="399"/>
        <v>0</v>
      </c>
      <c r="AE1367" s="22">
        <f t="shared" si="400"/>
        <v>0</v>
      </c>
      <c r="AF1367" s="22">
        <f t="shared" si="401"/>
        <v>0</v>
      </c>
      <c r="AG1367" s="22">
        <f t="shared" si="402"/>
        <v>0</v>
      </c>
      <c r="AH1367" s="22">
        <f t="shared" si="403"/>
        <v>0</v>
      </c>
      <c r="AI1367" s="43" t="str">
        <f t="shared" si="404"/>
        <v>n/a</v>
      </c>
      <c r="AJ1367" s="2"/>
      <c r="AK1367" s="2"/>
      <c r="AL1367" s="127">
        <v>0</v>
      </c>
    </row>
    <row r="1368" spans="1:38">
      <c r="A1368" s="46"/>
      <c r="B1368" s="13" t="str">
        <f t="shared" si="389"/>
        <v>Jan</v>
      </c>
      <c r="C1368" s="182"/>
      <c r="D1368" s="182"/>
      <c r="E1368" s="182"/>
      <c r="F1368" s="182"/>
      <c r="G1368" s="182"/>
      <c r="H1368" s="182"/>
      <c r="I1368" s="12">
        <f>VLOOKUP($B1368,'Gas wholesale lookups'!$A$4:$L$15,'Inputs - Gas wholesale index'!I$2,FALSE)</f>
        <v>208526.18181818182</v>
      </c>
      <c r="J1368" s="12">
        <f>VLOOKUP($B1368,'Gas wholesale lookups'!$A$4:$L$15,'Inputs - Gas wholesale index'!J$2,FALSE)</f>
        <v>166168.27272727274</v>
      </c>
      <c r="K1368" s="12">
        <f>VLOOKUP($B1368,'Gas wholesale lookups'!$A$4:$L$15,'Inputs - Gas wholesale index'!K$2,FALSE)</f>
        <v>291847.5</v>
      </c>
      <c r="L1368" s="12">
        <f>VLOOKUP($B1368,'Gas wholesale lookups'!$A$4:$L$15,'Inputs - Gas wholesale index'!L$2,FALSE)</f>
        <v>332991.45454545453</v>
      </c>
      <c r="M1368" s="12">
        <f>VLOOKUP($B1368,'Gas wholesale lookups'!$A$4:$L$15,'Inputs - Gas wholesale index'!M$2,FALSE)</f>
        <v>208526.18181818182</v>
      </c>
      <c r="N1368" s="12">
        <f>VLOOKUP($B1368,'Gas wholesale lookups'!$A$4:$L$15,'Inputs - Gas wholesale index'!N$2,FALSE)</f>
        <v>166168.27272727274</v>
      </c>
      <c r="O1368" s="37">
        <f>VLOOKUP($B1368,'Gas wholesale lookups'!$A$4:$R$15,'Inputs - Gas wholesale index'!O$2,FALSE)</f>
        <v>1</v>
      </c>
      <c r="P1368" s="37">
        <f>VLOOKUP($B1368,'Gas wholesale lookups'!$A$4:$R$15,'Inputs - Gas wholesale index'!P$2,FALSE)</f>
        <v>1</v>
      </c>
      <c r="Q1368" s="37">
        <f>VLOOKUP($B1368,'Gas wholesale lookups'!$A$4:$R$15,'Inputs - Gas wholesale index'!Q$2,FALSE)</f>
        <v>1</v>
      </c>
      <c r="R1368" s="37">
        <f>VLOOKUP($B1368,'Gas wholesale lookups'!$A$4:$R$15,'Inputs - Gas wholesale index'!R$2,FALSE)</f>
        <v>1</v>
      </c>
      <c r="S1368" s="37">
        <f>VLOOKUP($B1368,'Gas wholesale lookups'!$A$4:$R$15,'Inputs - Gas wholesale index'!S$2,FALSE)</f>
        <v>0</v>
      </c>
      <c r="T1368" s="37">
        <f>VLOOKUP($B1368,'Gas wholesale lookups'!$A$4:$R$15,'Inputs - Gas wholesale index'!T$2,FALSE)</f>
        <v>0</v>
      </c>
      <c r="U1368" s="12">
        <f t="shared" si="390"/>
        <v>208526.18181818182</v>
      </c>
      <c r="V1368" s="12">
        <f t="shared" si="391"/>
        <v>166168.27272727274</v>
      </c>
      <c r="W1368" s="12">
        <f t="shared" si="392"/>
        <v>291847.5</v>
      </c>
      <c r="X1368" s="12">
        <f t="shared" si="393"/>
        <v>332991.45454545453</v>
      </c>
      <c r="Y1368" s="12">
        <f t="shared" si="394"/>
        <v>0</v>
      </c>
      <c r="Z1368" s="12">
        <f t="shared" si="395"/>
        <v>0</v>
      </c>
      <c r="AA1368" s="12">
        <f t="shared" si="396"/>
        <v>999533.40909090918</v>
      </c>
      <c r="AB1368" s="22">
        <f t="shared" si="397"/>
        <v>0</v>
      </c>
      <c r="AC1368" s="22">
        <f t="shared" si="398"/>
        <v>0</v>
      </c>
      <c r="AD1368" s="22">
        <f t="shared" si="399"/>
        <v>0</v>
      </c>
      <c r="AE1368" s="22">
        <f t="shared" si="400"/>
        <v>0</v>
      </c>
      <c r="AF1368" s="22">
        <f t="shared" si="401"/>
        <v>0</v>
      </c>
      <c r="AG1368" s="22">
        <f t="shared" si="402"/>
        <v>0</v>
      </c>
      <c r="AH1368" s="22">
        <f t="shared" si="403"/>
        <v>0</v>
      </c>
      <c r="AI1368" s="43" t="str">
        <f t="shared" si="404"/>
        <v>n/a</v>
      </c>
      <c r="AJ1368" s="2"/>
      <c r="AK1368" s="2"/>
      <c r="AL1368" s="127">
        <v>0</v>
      </c>
    </row>
    <row r="1369" spans="1:38">
      <c r="A1369" s="46"/>
      <c r="B1369" s="13" t="str">
        <f t="shared" si="389"/>
        <v>Jan</v>
      </c>
      <c r="C1369" s="182"/>
      <c r="D1369" s="182"/>
      <c r="E1369" s="182"/>
      <c r="F1369" s="182"/>
      <c r="G1369" s="182"/>
      <c r="H1369" s="182"/>
      <c r="I1369" s="12">
        <f>VLOOKUP($B1369,'Gas wholesale lookups'!$A$4:$L$15,'Inputs - Gas wholesale index'!I$2,FALSE)</f>
        <v>208526.18181818182</v>
      </c>
      <c r="J1369" s="12">
        <f>VLOOKUP($B1369,'Gas wholesale lookups'!$A$4:$L$15,'Inputs - Gas wholesale index'!J$2,FALSE)</f>
        <v>166168.27272727274</v>
      </c>
      <c r="K1369" s="12">
        <f>VLOOKUP($B1369,'Gas wholesale lookups'!$A$4:$L$15,'Inputs - Gas wholesale index'!K$2,FALSE)</f>
        <v>291847.5</v>
      </c>
      <c r="L1369" s="12">
        <f>VLOOKUP($B1369,'Gas wholesale lookups'!$A$4:$L$15,'Inputs - Gas wholesale index'!L$2,FALSE)</f>
        <v>332991.45454545453</v>
      </c>
      <c r="M1369" s="12">
        <f>VLOOKUP($B1369,'Gas wholesale lookups'!$A$4:$L$15,'Inputs - Gas wholesale index'!M$2,FALSE)</f>
        <v>208526.18181818182</v>
      </c>
      <c r="N1369" s="12">
        <f>VLOOKUP($B1369,'Gas wholesale lookups'!$A$4:$L$15,'Inputs - Gas wholesale index'!N$2,FALSE)</f>
        <v>166168.27272727274</v>
      </c>
      <c r="O1369" s="37">
        <f>VLOOKUP($B1369,'Gas wholesale lookups'!$A$4:$R$15,'Inputs - Gas wholesale index'!O$2,FALSE)</f>
        <v>1</v>
      </c>
      <c r="P1369" s="37">
        <f>VLOOKUP($B1369,'Gas wholesale lookups'!$A$4:$R$15,'Inputs - Gas wholesale index'!P$2,FALSE)</f>
        <v>1</v>
      </c>
      <c r="Q1369" s="37">
        <f>VLOOKUP($B1369,'Gas wholesale lookups'!$A$4:$R$15,'Inputs - Gas wholesale index'!Q$2,FALSE)</f>
        <v>1</v>
      </c>
      <c r="R1369" s="37">
        <f>VLOOKUP($B1369,'Gas wholesale lookups'!$A$4:$R$15,'Inputs - Gas wholesale index'!R$2,FALSE)</f>
        <v>1</v>
      </c>
      <c r="S1369" s="37">
        <f>VLOOKUP($B1369,'Gas wholesale lookups'!$A$4:$R$15,'Inputs - Gas wholesale index'!S$2,FALSE)</f>
        <v>0</v>
      </c>
      <c r="T1369" s="37">
        <f>VLOOKUP($B1369,'Gas wholesale lookups'!$A$4:$R$15,'Inputs - Gas wholesale index'!T$2,FALSE)</f>
        <v>0</v>
      </c>
      <c r="U1369" s="12">
        <f t="shared" si="390"/>
        <v>208526.18181818182</v>
      </c>
      <c r="V1369" s="12">
        <f t="shared" si="391"/>
        <v>166168.27272727274</v>
      </c>
      <c r="W1369" s="12">
        <f t="shared" si="392"/>
        <v>291847.5</v>
      </c>
      <c r="X1369" s="12">
        <f t="shared" si="393"/>
        <v>332991.45454545453</v>
      </c>
      <c r="Y1369" s="12">
        <f t="shared" si="394"/>
        <v>0</v>
      </c>
      <c r="Z1369" s="12">
        <f t="shared" si="395"/>
        <v>0</v>
      </c>
      <c r="AA1369" s="12">
        <f t="shared" si="396"/>
        <v>999533.40909090918</v>
      </c>
      <c r="AB1369" s="22">
        <f t="shared" si="397"/>
        <v>0</v>
      </c>
      <c r="AC1369" s="22">
        <f t="shared" si="398"/>
        <v>0</v>
      </c>
      <c r="AD1369" s="22">
        <f t="shared" si="399"/>
        <v>0</v>
      </c>
      <c r="AE1369" s="22">
        <f t="shared" si="400"/>
        <v>0</v>
      </c>
      <c r="AF1369" s="22">
        <f t="shared" si="401"/>
        <v>0</v>
      </c>
      <c r="AG1369" s="22">
        <f t="shared" si="402"/>
        <v>0</v>
      </c>
      <c r="AH1369" s="22">
        <f t="shared" si="403"/>
        <v>0</v>
      </c>
      <c r="AI1369" s="43" t="str">
        <f t="shared" si="404"/>
        <v>n/a</v>
      </c>
      <c r="AJ1369" s="2"/>
      <c r="AK1369" s="2"/>
      <c r="AL1369" s="127">
        <v>0</v>
      </c>
    </row>
    <row r="1370" spans="1:38">
      <c r="A1370" s="46"/>
      <c r="B1370" s="13" t="str">
        <f t="shared" si="389"/>
        <v>Jan</v>
      </c>
      <c r="C1370" s="182"/>
      <c r="D1370" s="182"/>
      <c r="E1370" s="182"/>
      <c r="F1370" s="182"/>
      <c r="G1370" s="182"/>
      <c r="H1370" s="182"/>
      <c r="I1370" s="12">
        <f>VLOOKUP($B1370,'Gas wholesale lookups'!$A$4:$L$15,'Inputs - Gas wholesale index'!I$2,FALSE)</f>
        <v>208526.18181818182</v>
      </c>
      <c r="J1370" s="12">
        <f>VLOOKUP($B1370,'Gas wholesale lookups'!$A$4:$L$15,'Inputs - Gas wholesale index'!J$2,FALSE)</f>
        <v>166168.27272727274</v>
      </c>
      <c r="K1370" s="12">
        <f>VLOOKUP($B1370,'Gas wholesale lookups'!$A$4:$L$15,'Inputs - Gas wholesale index'!K$2,FALSE)</f>
        <v>291847.5</v>
      </c>
      <c r="L1370" s="12">
        <f>VLOOKUP($B1370,'Gas wholesale lookups'!$A$4:$L$15,'Inputs - Gas wholesale index'!L$2,FALSE)</f>
        <v>332991.45454545453</v>
      </c>
      <c r="M1370" s="12">
        <f>VLOOKUP($B1370,'Gas wholesale lookups'!$A$4:$L$15,'Inputs - Gas wholesale index'!M$2,FALSE)</f>
        <v>208526.18181818182</v>
      </c>
      <c r="N1370" s="12">
        <f>VLOOKUP($B1370,'Gas wholesale lookups'!$A$4:$L$15,'Inputs - Gas wholesale index'!N$2,FALSE)</f>
        <v>166168.27272727274</v>
      </c>
      <c r="O1370" s="37">
        <f>VLOOKUP($B1370,'Gas wholesale lookups'!$A$4:$R$15,'Inputs - Gas wholesale index'!O$2,FALSE)</f>
        <v>1</v>
      </c>
      <c r="P1370" s="37">
        <f>VLOOKUP($B1370,'Gas wholesale lookups'!$A$4:$R$15,'Inputs - Gas wholesale index'!P$2,FALSE)</f>
        <v>1</v>
      </c>
      <c r="Q1370" s="37">
        <f>VLOOKUP($B1370,'Gas wholesale lookups'!$A$4:$R$15,'Inputs - Gas wholesale index'!Q$2,FALSE)</f>
        <v>1</v>
      </c>
      <c r="R1370" s="37">
        <f>VLOOKUP($B1370,'Gas wholesale lookups'!$A$4:$R$15,'Inputs - Gas wholesale index'!R$2,FALSE)</f>
        <v>1</v>
      </c>
      <c r="S1370" s="37">
        <f>VLOOKUP($B1370,'Gas wholesale lookups'!$A$4:$R$15,'Inputs - Gas wholesale index'!S$2,FALSE)</f>
        <v>0</v>
      </c>
      <c r="T1370" s="37">
        <f>VLOOKUP($B1370,'Gas wholesale lookups'!$A$4:$R$15,'Inputs - Gas wholesale index'!T$2,FALSE)</f>
        <v>0</v>
      </c>
      <c r="U1370" s="12">
        <f t="shared" si="390"/>
        <v>208526.18181818182</v>
      </c>
      <c r="V1370" s="12">
        <f t="shared" si="391"/>
        <v>166168.27272727274</v>
      </c>
      <c r="W1370" s="12">
        <f t="shared" si="392"/>
        <v>291847.5</v>
      </c>
      <c r="X1370" s="12">
        <f t="shared" si="393"/>
        <v>332991.45454545453</v>
      </c>
      <c r="Y1370" s="12">
        <f t="shared" si="394"/>
        <v>0</v>
      </c>
      <c r="Z1370" s="12">
        <f t="shared" si="395"/>
        <v>0</v>
      </c>
      <c r="AA1370" s="12">
        <f t="shared" si="396"/>
        <v>999533.40909090918</v>
      </c>
      <c r="AB1370" s="22">
        <f t="shared" si="397"/>
        <v>0</v>
      </c>
      <c r="AC1370" s="22">
        <f t="shared" si="398"/>
        <v>0</v>
      </c>
      <c r="AD1370" s="22">
        <f t="shared" si="399"/>
        <v>0</v>
      </c>
      <c r="AE1370" s="22">
        <f t="shared" si="400"/>
        <v>0</v>
      </c>
      <c r="AF1370" s="22">
        <f t="shared" si="401"/>
        <v>0</v>
      </c>
      <c r="AG1370" s="22">
        <f t="shared" si="402"/>
        <v>0</v>
      </c>
      <c r="AH1370" s="22">
        <f t="shared" si="403"/>
        <v>0</v>
      </c>
      <c r="AI1370" s="43" t="str">
        <f t="shared" si="404"/>
        <v>n/a</v>
      </c>
      <c r="AJ1370" s="2"/>
      <c r="AK1370" s="2"/>
      <c r="AL1370" s="127">
        <v>0</v>
      </c>
    </row>
    <row r="1371" spans="1:38">
      <c r="A1371" s="46"/>
      <c r="B1371" s="13" t="str">
        <f t="shared" si="389"/>
        <v>Jan</v>
      </c>
      <c r="C1371" s="182"/>
      <c r="D1371" s="182"/>
      <c r="E1371" s="182"/>
      <c r="F1371" s="182"/>
      <c r="G1371" s="182"/>
      <c r="H1371" s="182"/>
      <c r="I1371" s="12">
        <f>VLOOKUP($B1371,'Gas wholesale lookups'!$A$4:$L$15,'Inputs - Gas wholesale index'!I$2,FALSE)</f>
        <v>208526.18181818182</v>
      </c>
      <c r="J1371" s="12">
        <f>VLOOKUP($B1371,'Gas wholesale lookups'!$A$4:$L$15,'Inputs - Gas wholesale index'!J$2,FALSE)</f>
        <v>166168.27272727274</v>
      </c>
      <c r="K1371" s="12">
        <f>VLOOKUP($B1371,'Gas wholesale lookups'!$A$4:$L$15,'Inputs - Gas wholesale index'!K$2,FALSE)</f>
        <v>291847.5</v>
      </c>
      <c r="L1371" s="12">
        <f>VLOOKUP($B1371,'Gas wholesale lookups'!$A$4:$L$15,'Inputs - Gas wholesale index'!L$2,FALSE)</f>
        <v>332991.45454545453</v>
      </c>
      <c r="M1371" s="12">
        <f>VLOOKUP($B1371,'Gas wholesale lookups'!$A$4:$L$15,'Inputs - Gas wholesale index'!M$2,FALSE)</f>
        <v>208526.18181818182</v>
      </c>
      <c r="N1371" s="12">
        <f>VLOOKUP($B1371,'Gas wholesale lookups'!$A$4:$L$15,'Inputs - Gas wholesale index'!N$2,FALSE)</f>
        <v>166168.27272727274</v>
      </c>
      <c r="O1371" s="37">
        <f>VLOOKUP($B1371,'Gas wholesale lookups'!$A$4:$R$15,'Inputs - Gas wholesale index'!O$2,FALSE)</f>
        <v>1</v>
      </c>
      <c r="P1371" s="37">
        <f>VLOOKUP($B1371,'Gas wholesale lookups'!$A$4:$R$15,'Inputs - Gas wholesale index'!P$2,FALSE)</f>
        <v>1</v>
      </c>
      <c r="Q1371" s="37">
        <f>VLOOKUP($B1371,'Gas wholesale lookups'!$A$4:$R$15,'Inputs - Gas wholesale index'!Q$2,FALSE)</f>
        <v>1</v>
      </c>
      <c r="R1371" s="37">
        <f>VLOOKUP($B1371,'Gas wholesale lookups'!$A$4:$R$15,'Inputs - Gas wholesale index'!R$2,FALSE)</f>
        <v>1</v>
      </c>
      <c r="S1371" s="37">
        <f>VLOOKUP($B1371,'Gas wholesale lookups'!$A$4:$R$15,'Inputs - Gas wholesale index'!S$2,FALSE)</f>
        <v>0</v>
      </c>
      <c r="T1371" s="37">
        <f>VLOOKUP($B1371,'Gas wholesale lookups'!$A$4:$R$15,'Inputs - Gas wholesale index'!T$2,FALSE)</f>
        <v>0</v>
      </c>
      <c r="U1371" s="12">
        <f t="shared" si="390"/>
        <v>208526.18181818182</v>
      </c>
      <c r="V1371" s="12">
        <f t="shared" si="391"/>
        <v>166168.27272727274</v>
      </c>
      <c r="W1371" s="12">
        <f t="shared" si="392"/>
        <v>291847.5</v>
      </c>
      <c r="X1371" s="12">
        <f t="shared" si="393"/>
        <v>332991.45454545453</v>
      </c>
      <c r="Y1371" s="12">
        <f t="shared" si="394"/>
        <v>0</v>
      </c>
      <c r="Z1371" s="12">
        <f t="shared" si="395"/>
        <v>0</v>
      </c>
      <c r="AA1371" s="12">
        <f t="shared" si="396"/>
        <v>999533.40909090918</v>
      </c>
      <c r="AB1371" s="22">
        <f t="shared" si="397"/>
        <v>0</v>
      </c>
      <c r="AC1371" s="22">
        <f t="shared" si="398"/>
        <v>0</v>
      </c>
      <c r="AD1371" s="22">
        <f t="shared" si="399"/>
        <v>0</v>
      </c>
      <c r="AE1371" s="22">
        <f t="shared" si="400"/>
        <v>0</v>
      </c>
      <c r="AF1371" s="22">
        <f t="shared" si="401"/>
        <v>0</v>
      </c>
      <c r="AG1371" s="22">
        <f t="shared" si="402"/>
        <v>0</v>
      </c>
      <c r="AH1371" s="22">
        <f t="shared" si="403"/>
        <v>0</v>
      </c>
      <c r="AI1371" s="43" t="str">
        <f t="shared" si="404"/>
        <v>n/a</v>
      </c>
      <c r="AJ1371" s="2"/>
      <c r="AK1371" s="2"/>
      <c r="AL1371" s="127">
        <v>0</v>
      </c>
    </row>
    <row r="1372" spans="1:38">
      <c r="A1372" s="46"/>
      <c r="B1372" s="13" t="str">
        <f t="shared" si="389"/>
        <v>Jan</v>
      </c>
      <c r="C1372" s="182"/>
      <c r="D1372" s="182"/>
      <c r="E1372" s="182"/>
      <c r="F1372" s="182"/>
      <c r="G1372" s="182"/>
      <c r="H1372" s="182"/>
      <c r="I1372" s="12">
        <f>VLOOKUP($B1372,'Gas wholesale lookups'!$A$4:$L$15,'Inputs - Gas wholesale index'!I$2,FALSE)</f>
        <v>208526.18181818182</v>
      </c>
      <c r="J1372" s="12">
        <f>VLOOKUP($B1372,'Gas wholesale lookups'!$A$4:$L$15,'Inputs - Gas wholesale index'!J$2,FALSE)</f>
        <v>166168.27272727274</v>
      </c>
      <c r="K1372" s="12">
        <f>VLOOKUP($B1372,'Gas wholesale lookups'!$A$4:$L$15,'Inputs - Gas wholesale index'!K$2,FALSE)</f>
        <v>291847.5</v>
      </c>
      <c r="L1372" s="12">
        <f>VLOOKUP($B1372,'Gas wholesale lookups'!$A$4:$L$15,'Inputs - Gas wholesale index'!L$2,FALSE)</f>
        <v>332991.45454545453</v>
      </c>
      <c r="M1372" s="12">
        <f>VLOOKUP($B1372,'Gas wholesale lookups'!$A$4:$L$15,'Inputs - Gas wholesale index'!M$2,FALSE)</f>
        <v>208526.18181818182</v>
      </c>
      <c r="N1372" s="12">
        <f>VLOOKUP($B1372,'Gas wholesale lookups'!$A$4:$L$15,'Inputs - Gas wholesale index'!N$2,FALSE)</f>
        <v>166168.27272727274</v>
      </c>
      <c r="O1372" s="37">
        <f>VLOOKUP($B1372,'Gas wholesale lookups'!$A$4:$R$15,'Inputs - Gas wholesale index'!O$2,FALSE)</f>
        <v>1</v>
      </c>
      <c r="P1372" s="37">
        <f>VLOOKUP($B1372,'Gas wholesale lookups'!$A$4:$R$15,'Inputs - Gas wholesale index'!P$2,FALSE)</f>
        <v>1</v>
      </c>
      <c r="Q1372" s="37">
        <f>VLOOKUP($B1372,'Gas wholesale lookups'!$A$4:$R$15,'Inputs - Gas wholesale index'!Q$2,FALSE)</f>
        <v>1</v>
      </c>
      <c r="R1372" s="37">
        <f>VLOOKUP($B1372,'Gas wholesale lookups'!$A$4:$R$15,'Inputs - Gas wholesale index'!R$2,FALSE)</f>
        <v>1</v>
      </c>
      <c r="S1372" s="37">
        <f>VLOOKUP($B1372,'Gas wholesale lookups'!$A$4:$R$15,'Inputs - Gas wholesale index'!S$2,FALSE)</f>
        <v>0</v>
      </c>
      <c r="T1372" s="37">
        <f>VLOOKUP($B1372,'Gas wholesale lookups'!$A$4:$R$15,'Inputs - Gas wholesale index'!T$2,FALSE)</f>
        <v>0</v>
      </c>
      <c r="U1372" s="12">
        <f t="shared" si="390"/>
        <v>208526.18181818182</v>
      </c>
      <c r="V1372" s="12">
        <f t="shared" si="391"/>
        <v>166168.27272727274</v>
      </c>
      <c r="W1372" s="12">
        <f t="shared" si="392"/>
        <v>291847.5</v>
      </c>
      <c r="X1372" s="12">
        <f t="shared" si="393"/>
        <v>332991.45454545453</v>
      </c>
      <c r="Y1372" s="12">
        <f t="shared" si="394"/>
        <v>0</v>
      </c>
      <c r="Z1372" s="12">
        <f t="shared" si="395"/>
        <v>0</v>
      </c>
      <c r="AA1372" s="12">
        <f t="shared" si="396"/>
        <v>999533.40909090918</v>
      </c>
      <c r="AB1372" s="22">
        <f t="shared" si="397"/>
        <v>0</v>
      </c>
      <c r="AC1372" s="22">
        <f t="shared" si="398"/>
        <v>0</v>
      </c>
      <c r="AD1372" s="22">
        <f t="shared" si="399"/>
        <v>0</v>
      </c>
      <c r="AE1372" s="22">
        <f t="shared" si="400"/>
        <v>0</v>
      </c>
      <c r="AF1372" s="22">
        <f t="shared" si="401"/>
        <v>0</v>
      </c>
      <c r="AG1372" s="22">
        <f t="shared" si="402"/>
        <v>0</v>
      </c>
      <c r="AH1372" s="22">
        <f t="shared" si="403"/>
        <v>0</v>
      </c>
      <c r="AI1372" s="43" t="str">
        <f t="shared" si="404"/>
        <v>n/a</v>
      </c>
      <c r="AJ1372" s="2"/>
      <c r="AK1372" s="2"/>
      <c r="AL1372" s="127">
        <v>0</v>
      </c>
    </row>
    <row r="1373" spans="1:38">
      <c r="A1373" s="46"/>
      <c r="B1373" s="13" t="str">
        <f t="shared" si="389"/>
        <v>Jan</v>
      </c>
      <c r="C1373" s="182"/>
      <c r="D1373" s="182"/>
      <c r="E1373" s="182"/>
      <c r="F1373" s="182"/>
      <c r="G1373" s="182"/>
      <c r="H1373" s="182"/>
      <c r="I1373" s="12">
        <f>VLOOKUP($B1373,'Gas wholesale lookups'!$A$4:$L$15,'Inputs - Gas wholesale index'!I$2,FALSE)</f>
        <v>208526.18181818182</v>
      </c>
      <c r="J1373" s="12">
        <f>VLOOKUP($B1373,'Gas wholesale lookups'!$A$4:$L$15,'Inputs - Gas wholesale index'!J$2,FALSE)</f>
        <v>166168.27272727274</v>
      </c>
      <c r="K1373" s="12">
        <f>VLOOKUP($B1373,'Gas wholesale lookups'!$A$4:$L$15,'Inputs - Gas wholesale index'!K$2,FALSE)</f>
        <v>291847.5</v>
      </c>
      <c r="L1373" s="12">
        <f>VLOOKUP($B1373,'Gas wholesale lookups'!$A$4:$L$15,'Inputs - Gas wholesale index'!L$2,FALSE)</f>
        <v>332991.45454545453</v>
      </c>
      <c r="M1373" s="12">
        <f>VLOOKUP($B1373,'Gas wholesale lookups'!$A$4:$L$15,'Inputs - Gas wholesale index'!M$2,FALSE)</f>
        <v>208526.18181818182</v>
      </c>
      <c r="N1373" s="12">
        <f>VLOOKUP($B1373,'Gas wholesale lookups'!$A$4:$L$15,'Inputs - Gas wholesale index'!N$2,FALSE)</f>
        <v>166168.27272727274</v>
      </c>
      <c r="O1373" s="37">
        <f>VLOOKUP($B1373,'Gas wholesale lookups'!$A$4:$R$15,'Inputs - Gas wholesale index'!O$2,FALSE)</f>
        <v>1</v>
      </c>
      <c r="P1373" s="37">
        <f>VLOOKUP($B1373,'Gas wholesale lookups'!$A$4:$R$15,'Inputs - Gas wholesale index'!P$2,FALSE)</f>
        <v>1</v>
      </c>
      <c r="Q1373" s="37">
        <f>VLOOKUP($B1373,'Gas wholesale lookups'!$A$4:$R$15,'Inputs - Gas wholesale index'!Q$2,FALSE)</f>
        <v>1</v>
      </c>
      <c r="R1373" s="37">
        <f>VLOOKUP($B1373,'Gas wholesale lookups'!$A$4:$R$15,'Inputs - Gas wholesale index'!R$2,FALSE)</f>
        <v>1</v>
      </c>
      <c r="S1373" s="37">
        <f>VLOOKUP($B1373,'Gas wholesale lookups'!$A$4:$R$15,'Inputs - Gas wholesale index'!S$2,FALSE)</f>
        <v>0</v>
      </c>
      <c r="T1373" s="37">
        <f>VLOOKUP($B1373,'Gas wholesale lookups'!$A$4:$R$15,'Inputs - Gas wholesale index'!T$2,FALSE)</f>
        <v>0</v>
      </c>
      <c r="U1373" s="12">
        <f t="shared" si="390"/>
        <v>208526.18181818182</v>
      </c>
      <c r="V1373" s="12">
        <f t="shared" si="391"/>
        <v>166168.27272727274</v>
      </c>
      <c r="W1373" s="12">
        <f t="shared" si="392"/>
        <v>291847.5</v>
      </c>
      <c r="X1373" s="12">
        <f t="shared" si="393"/>
        <v>332991.45454545453</v>
      </c>
      <c r="Y1373" s="12">
        <f t="shared" si="394"/>
        <v>0</v>
      </c>
      <c r="Z1373" s="12">
        <f t="shared" si="395"/>
        <v>0</v>
      </c>
      <c r="AA1373" s="12">
        <f t="shared" si="396"/>
        <v>999533.40909090918</v>
      </c>
      <c r="AB1373" s="22">
        <f t="shared" si="397"/>
        <v>0</v>
      </c>
      <c r="AC1373" s="22">
        <f t="shared" si="398"/>
        <v>0</v>
      </c>
      <c r="AD1373" s="22">
        <f t="shared" si="399"/>
        <v>0</v>
      </c>
      <c r="AE1373" s="22">
        <f t="shared" si="400"/>
        <v>0</v>
      </c>
      <c r="AF1373" s="22">
        <f t="shared" si="401"/>
        <v>0</v>
      </c>
      <c r="AG1373" s="22">
        <f t="shared" si="402"/>
        <v>0</v>
      </c>
      <c r="AH1373" s="22">
        <f t="shared" si="403"/>
        <v>0</v>
      </c>
      <c r="AI1373" s="43" t="str">
        <f t="shared" si="404"/>
        <v>n/a</v>
      </c>
      <c r="AJ1373" s="2"/>
      <c r="AK1373" s="2"/>
      <c r="AL1373" s="127">
        <v>0</v>
      </c>
    </row>
    <row r="1374" spans="1:38">
      <c r="A1374" s="46"/>
      <c r="B1374" s="13" t="str">
        <f t="shared" si="389"/>
        <v>Jan</v>
      </c>
      <c r="C1374" s="182"/>
      <c r="D1374" s="182"/>
      <c r="E1374" s="182"/>
      <c r="F1374" s="182"/>
      <c r="G1374" s="182"/>
      <c r="H1374" s="182"/>
      <c r="I1374" s="12">
        <f>VLOOKUP($B1374,'Gas wholesale lookups'!$A$4:$L$15,'Inputs - Gas wholesale index'!I$2,FALSE)</f>
        <v>208526.18181818182</v>
      </c>
      <c r="J1374" s="12">
        <f>VLOOKUP($B1374,'Gas wholesale lookups'!$A$4:$L$15,'Inputs - Gas wholesale index'!J$2,FALSE)</f>
        <v>166168.27272727274</v>
      </c>
      <c r="K1374" s="12">
        <f>VLOOKUP($B1374,'Gas wholesale lookups'!$A$4:$L$15,'Inputs - Gas wholesale index'!K$2,FALSE)</f>
        <v>291847.5</v>
      </c>
      <c r="L1374" s="12">
        <f>VLOOKUP($B1374,'Gas wholesale lookups'!$A$4:$L$15,'Inputs - Gas wholesale index'!L$2,FALSE)</f>
        <v>332991.45454545453</v>
      </c>
      <c r="M1374" s="12">
        <f>VLOOKUP($B1374,'Gas wholesale lookups'!$A$4:$L$15,'Inputs - Gas wholesale index'!M$2,FALSE)</f>
        <v>208526.18181818182</v>
      </c>
      <c r="N1374" s="12">
        <f>VLOOKUP($B1374,'Gas wholesale lookups'!$A$4:$L$15,'Inputs - Gas wholesale index'!N$2,FALSE)</f>
        <v>166168.27272727274</v>
      </c>
      <c r="O1374" s="37">
        <f>VLOOKUP($B1374,'Gas wholesale lookups'!$A$4:$R$15,'Inputs - Gas wholesale index'!O$2,FALSE)</f>
        <v>1</v>
      </c>
      <c r="P1374" s="37">
        <f>VLOOKUP($B1374,'Gas wholesale lookups'!$A$4:$R$15,'Inputs - Gas wholesale index'!P$2,FALSE)</f>
        <v>1</v>
      </c>
      <c r="Q1374" s="37">
        <f>VLOOKUP($B1374,'Gas wholesale lookups'!$A$4:$R$15,'Inputs - Gas wholesale index'!Q$2,FALSE)</f>
        <v>1</v>
      </c>
      <c r="R1374" s="37">
        <f>VLOOKUP($B1374,'Gas wholesale lookups'!$A$4:$R$15,'Inputs - Gas wholesale index'!R$2,FALSE)</f>
        <v>1</v>
      </c>
      <c r="S1374" s="37">
        <f>VLOOKUP($B1374,'Gas wholesale lookups'!$A$4:$R$15,'Inputs - Gas wholesale index'!S$2,FALSE)</f>
        <v>0</v>
      </c>
      <c r="T1374" s="37">
        <f>VLOOKUP($B1374,'Gas wholesale lookups'!$A$4:$R$15,'Inputs - Gas wholesale index'!T$2,FALSE)</f>
        <v>0</v>
      </c>
      <c r="U1374" s="12">
        <f t="shared" si="390"/>
        <v>208526.18181818182</v>
      </c>
      <c r="V1374" s="12">
        <f t="shared" si="391"/>
        <v>166168.27272727274</v>
      </c>
      <c r="W1374" s="12">
        <f t="shared" si="392"/>
        <v>291847.5</v>
      </c>
      <c r="X1374" s="12">
        <f t="shared" si="393"/>
        <v>332991.45454545453</v>
      </c>
      <c r="Y1374" s="12">
        <f t="shared" si="394"/>
        <v>0</v>
      </c>
      <c r="Z1374" s="12">
        <f t="shared" si="395"/>
        <v>0</v>
      </c>
      <c r="AA1374" s="12">
        <f t="shared" si="396"/>
        <v>999533.40909090918</v>
      </c>
      <c r="AB1374" s="22">
        <f t="shared" si="397"/>
        <v>0</v>
      </c>
      <c r="AC1374" s="22">
        <f t="shared" si="398"/>
        <v>0</v>
      </c>
      <c r="AD1374" s="22">
        <f t="shared" si="399"/>
        <v>0</v>
      </c>
      <c r="AE1374" s="22">
        <f t="shared" si="400"/>
        <v>0</v>
      </c>
      <c r="AF1374" s="22">
        <f t="shared" si="401"/>
        <v>0</v>
      </c>
      <c r="AG1374" s="22">
        <f t="shared" si="402"/>
        <v>0</v>
      </c>
      <c r="AH1374" s="22">
        <f t="shared" si="403"/>
        <v>0</v>
      </c>
      <c r="AI1374" s="43" t="str">
        <f t="shared" si="404"/>
        <v>n/a</v>
      </c>
      <c r="AJ1374" s="2"/>
      <c r="AK1374" s="2"/>
      <c r="AL1374" s="127">
        <v>0</v>
      </c>
    </row>
    <row r="1375" spans="1:38">
      <c r="A1375" s="46"/>
      <c r="B1375" s="13" t="str">
        <f t="shared" si="389"/>
        <v>Jan</v>
      </c>
      <c r="C1375" s="182"/>
      <c r="D1375" s="182"/>
      <c r="E1375" s="182"/>
      <c r="F1375" s="182"/>
      <c r="G1375" s="182"/>
      <c r="H1375" s="182"/>
      <c r="I1375" s="12">
        <f>VLOOKUP($B1375,'Gas wholesale lookups'!$A$4:$L$15,'Inputs - Gas wholesale index'!I$2,FALSE)</f>
        <v>208526.18181818182</v>
      </c>
      <c r="J1375" s="12">
        <f>VLOOKUP($B1375,'Gas wholesale lookups'!$A$4:$L$15,'Inputs - Gas wholesale index'!J$2,FALSE)</f>
        <v>166168.27272727274</v>
      </c>
      <c r="K1375" s="12">
        <f>VLOOKUP($B1375,'Gas wholesale lookups'!$A$4:$L$15,'Inputs - Gas wholesale index'!K$2,FALSE)</f>
        <v>291847.5</v>
      </c>
      <c r="L1375" s="12">
        <f>VLOOKUP($B1375,'Gas wholesale lookups'!$A$4:$L$15,'Inputs - Gas wholesale index'!L$2,FALSE)</f>
        <v>332991.45454545453</v>
      </c>
      <c r="M1375" s="12">
        <f>VLOOKUP($B1375,'Gas wholesale lookups'!$A$4:$L$15,'Inputs - Gas wholesale index'!M$2,FALSE)</f>
        <v>208526.18181818182</v>
      </c>
      <c r="N1375" s="12">
        <f>VLOOKUP($B1375,'Gas wholesale lookups'!$A$4:$L$15,'Inputs - Gas wholesale index'!N$2,FALSE)</f>
        <v>166168.27272727274</v>
      </c>
      <c r="O1375" s="37">
        <f>VLOOKUP($B1375,'Gas wholesale lookups'!$A$4:$R$15,'Inputs - Gas wholesale index'!O$2,FALSE)</f>
        <v>1</v>
      </c>
      <c r="P1375" s="37">
        <f>VLOOKUP($B1375,'Gas wholesale lookups'!$A$4:$R$15,'Inputs - Gas wholesale index'!P$2,FALSE)</f>
        <v>1</v>
      </c>
      <c r="Q1375" s="37">
        <f>VLOOKUP($B1375,'Gas wholesale lookups'!$A$4:$R$15,'Inputs - Gas wholesale index'!Q$2,FALSE)</f>
        <v>1</v>
      </c>
      <c r="R1375" s="37">
        <f>VLOOKUP($B1375,'Gas wholesale lookups'!$A$4:$R$15,'Inputs - Gas wholesale index'!R$2,FALSE)</f>
        <v>1</v>
      </c>
      <c r="S1375" s="37">
        <f>VLOOKUP($B1375,'Gas wholesale lookups'!$A$4:$R$15,'Inputs - Gas wholesale index'!S$2,FALSE)</f>
        <v>0</v>
      </c>
      <c r="T1375" s="37">
        <f>VLOOKUP($B1375,'Gas wholesale lookups'!$A$4:$R$15,'Inputs - Gas wholesale index'!T$2,FALSE)</f>
        <v>0</v>
      </c>
      <c r="U1375" s="12">
        <f t="shared" si="390"/>
        <v>208526.18181818182</v>
      </c>
      <c r="V1375" s="12">
        <f t="shared" si="391"/>
        <v>166168.27272727274</v>
      </c>
      <c r="W1375" s="12">
        <f t="shared" si="392"/>
        <v>291847.5</v>
      </c>
      <c r="X1375" s="12">
        <f t="shared" si="393"/>
        <v>332991.45454545453</v>
      </c>
      <c r="Y1375" s="12">
        <f t="shared" si="394"/>
        <v>0</v>
      </c>
      <c r="Z1375" s="12">
        <f t="shared" si="395"/>
        <v>0</v>
      </c>
      <c r="AA1375" s="12">
        <f t="shared" si="396"/>
        <v>999533.40909090918</v>
      </c>
      <c r="AB1375" s="22">
        <f t="shared" si="397"/>
        <v>0</v>
      </c>
      <c r="AC1375" s="22">
        <f t="shared" si="398"/>
        <v>0</v>
      </c>
      <c r="AD1375" s="22">
        <f t="shared" si="399"/>
        <v>0</v>
      </c>
      <c r="AE1375" s="22">
        <f t="shared" si="400"/>
        <v>0</v>
      </c>
      <c r="AF1375" s="22">
        <f t="shared" si="401"/>
        <v>0</v>
      </c>
      <c r="AG1375" s="22">
        <f t="shared" si="402"/>
        <v>0</v>
      </c>
      <c r="AH1375" s="22">
        <f t="shared" si="403"/>
        <v>0</v>
      </c>
      <c r="AI1375" s="43" t="str">
        <f t="shared" si="404"/>
        <v>n/a</v>
      </c>
      <c r="AJ1375" s="2"/>
      <c r="AK1375" s="2"/>
      <c r="AL1375" s="127">
        <v>0</v>
      </c>
    </row>
    <row r="1376" spans="1:38">
      <c r="A1376" s="46"/>
      <c r="B1376" s="13" t="str">
        <f t="shared" si="389"/>
        <v>Jan</v>
      </c>
      <c r="C1376" s="182"/>
      <c r="D1376" s="182"/>
      <c r="E1376" s="182"/>
      <c r="F1376" s="182"/>
      <c r="G1376" s="182"/>
      <c r="H1376" s="182"/>
      <c r="I1376" s="12">
        <f>VLOOKUP($B1376,'Gas wholesale lookups'!$A$4:$L$15,'Inputs - Gas wholesale index'!I$2,FALSE)</f>
        <v>208526.18181818182</v>
      </c>
      <c r="J1376" s="12">
        <f>VLOOKUP($B1376,'Gas wholesale lookups'!$A$4:$L$15,'Inputs - Gas wholesale index'!J$2,FALSE)</f>
        <v>166168.27272727274</v>
      </c>
      <c r="K1376" s="12">
        <f>VLOOKUP($B1376,'Gas wholesale lookups'!$A$4:$L$15,'Inputs - Gas wholesale index'!K$2,FALSE)</f>
        <v>291847.5</v>
      </c>
      <c r="L1376" s="12">
        <f>VLOOKUP($B1376,'Gas wholesale lookups'!$A$4:$L$15,'Inputs - Gas wholesale index'!L$2,FALSE)</f>
        <v>332991.45454545453</v>
      </c>
      <c r="M1376" s="12">
        <f>VLOOKUP($B1376,'Gas wholesale lookups'!$A$4:$L$15,'Inputs - Gas wholesale index'!M$2,FALSE)</f>
        <v>208526.18181818182</v>
      </c>
      <c r="N1376" s="12">
        <f>VLOOKUP($B1376,'Gas wholesale lookups'!$A$4:$L$15,'Inputs - Gas wholesale index'!N$2,FALSE)</f>
        <v>166168.27272727274</v>
      </c>
      <c r="O1376" s="37">
        <f>VLOOKUP($B1376,'Gas wholesale lookups'!$A$4:$R$15,'Inputs - Gas wholesale index'!O$2,FALSE)</f>
        <v>1</v>
      </c>
      <c r="P1376" s="37">
        <f>VLOOKUP($B1376,'Gas wholesale lookups'!$A$4:$R$15,'Inputs - Gas wholesale index'!P$2,FALSE)</f>
        <v>1</v>
      </c>
      <c r="Q1376" s="37">
        <f>VLOOKUP($B1376,'Gas wholesale lookups'!$A$4:$R$15,'Inputs - Gas wholesale index'!Q$2,FALSE)</f>
        <v>1</v>
      </c>
      <c r="R1376" s="37">
        <f>VLOOKUP($B1376,'Gas wholesale lookups'!$A$4:$R$15,'Inputs - Gas wholesale index'!R$2,FALSE)</f>
        <v>1</v>
      </c>
      <c r="S1376" s="37">
        <f>VLOOKUP($B1376,'Gas wholesale lookups'!$A$4:$R$15,'Inputs - Gas wholesale index'!S$2,FALSE)</f>
        <v>0</v>
      </c>
      <c r="T1376" s="37">
        <f>VLOOKUP($B1376,'Gas wholesale lookups'!$A$4:$R$15,'Inputs - Gas wholesale index'!T$2,FALSE)</f>
        <v>0</v>
      </c>
      <c r="U1376" s="12">
        <f t="shared" si="390"/>
        <v>208526.18181818182</v>
      </c>
      <c r="V1376" s="12">
        <f t="shared" si="391"/>
        <v>166168.27272727274</v>
      </c>
      <c r="W1376" s="12">
        <f t="shared" si="392"/>
        <v>291847.5</v>
      </c>
      <c r="X1376" s="12">
        <f t="shared" si="393"/>
        <v>332991.45454545453</v>
      </c>
      <c r="Y1376" s="12">
        <f t="shared" si="394"/>
        <v>0</v>
      </c>
      <c r="Z1376" s="12">
        <f t="shared" si="395"/>
        <v>0</v>
      </c>
      <c r="AA1376" s="12">
        <f t="shared" si="396"/>
        <v>999533.40909090918</v>
      </c>
      <c r="AB1376" s="22">
        <f t="shared" si="397"/>
        <v>0</v>
      </c>
      <c r="AC1376" s="22">
        <f t="shared" si="398"/>
        <v>0</v>
      </c>
      <c r="AD1376" s="22">
        <f t="shared" si="399"/>
        <v>0</v>
      </c>
      <c r="AE1376" s="22">
        <f t="shared" si="400"/>
        <v>0</v>
      </c>
      <c r="AF1376" s="22">
        <f t="shared" si="401"/>
        <v>0</v>
      </c>
      <c r="AG1376" s="22">
        <f t="shared" si="402"/>
        <v>0</v>
      </c>
      <c r="AH1376" s="22">
        <f t="shared" si="403"/>
        <v>0</v>
      </c>
      <c r="AI1376" s="43" t="str">
        <f t="shared" si="404"/>
        <v>n/a</v>
      </c>
      <c r="AJ1376" s="2"/>
      <c r="AK1376" s="2"/>
      <c r="AL1376" s="127">
        <v>0</v>
      </c>
    </row>
    <row r="1377" spans="1:38">
      <c r="A1377" s="46"/>
      <c r="B1377" s="13" t="str">
        <f t="shared" si="389"/>
        <v>Jan</v>
      </c>
      <c r="C1377" s="182"/>
      <c r="D1377" s="182"/>
      <c r="E1377" s="182"/>
      <c r="F1377" s="182"/>
      <c r="G1377" s="182"/>
      <c r="H1377" s="182"/>
      <c r="I1377" s="12">
        <f>VLOOKUP($B1377,'Gas wholesale lookups'!$A$4:$L$15,'Inputs - Gas wholesale index'!I$2,FALSE)</f>
        <v>208526.18181818182</v>
      </c>
      <c r="J1377" s="12">
        <f>VLOOKUP($B1377,'Gas wholesale lookups'!$A$4:$L$15,'Inputs - Gas wholesale index'!J$2,FALSE)</f>
        <v>166168.27272727274</v>
      </c>
      <c r="K1377" s="12">
        <f>VLOOKUP($B1377,'Gas wholesale lookups'!$A$4:$L$15,'Inputs - Gas wholesale index'!K$2,FALSE)</f>
        <v>291847.5</v>
      </c>
      <c r="L1377" s="12">
        <f>VLOOKUP($B1377,'Gas wholesale lookups'!$A$4:$L$15,'Inputs - Gas wholesale index'!L$2,FALSE)</f>
        <v>332991.45454545453</v>
      </c>
      <c r="M1377" s="12">
        <f>VLOOKUP($B1377,'Gas wholesale lookups'!$A$4:$L$15,'Inputs - Gas wholesale index'!M$2,FALSE)</f>
        <v>208526.18181818182</v>
      </c>
      <c r="N1377" s="12">
        <f>VLOOKUP($B1377,'Gas wholesale lookups'!$A$4:$L$15,'Inputs - Gas wholesale index'!N$2,FALSE)</f>
        <v>166168.27272727274</v>
      </c>
      <c r="O1377" s="37">
        <f>VLOOKUP($B1377,'Gas wholesale lookups'!$A$4:$R$15,'Inputs - Gas wholesale index'!O$2,FALSE)</f>
        <v>1</v>
      </c>
      <c r="P1377" s="37">
        <f>VLOOKUP($B1377,'Gas wholesale lookups'!$A$4:$R$15,'Inputs - Gas wholesale index'!P$2,FALSE)</f>
        <v>1</v>
      </c>
      <c r="Q1377" s="37">
        <f>VLOOKUP($B1377,'Gas wholesale lookups'!$A$4:$R$15,'Inputs - Gas wholesale index'!Q$2,FALSE)</f>
        <v>1</v>
      </c>
      <c r="R1377" s="37">
        <f>VLOOKUP($B1377,'Gas wholesale lookups'!$A$4:$R$15,'Inputs - Gas wholesale index'!R$2,FALSE)</f>
        <v>1</v>
      </c>
      <c r="S1377" s="37">
        <f>VLOOKUP($B1377,'Gas wholesale lookups'!$A$4:$R$15,'Inputs - Gas wholesale index'!S$2,FALSE)</f>
        <v>0</v>
      </c>
      <c r="T1377" s="37">
        <f>VLOOKUP($B1377,'Gas wholesale lookups'!$A$4:$R$15,'Inputs - Gas wholesale index'!T$2,FALSE)</f>
        <v>0</v>
      </c>
      <c r="U1377" s="12">
        <f t="shared" si="390"/>
        <v>208526.18181818182</v>
      </c>
      <c r="V1377" s="12">
        <f t="shared" si="391"/>
        <v>166168.27272727274</v>
      </c>
      <c r="W1377" s="12">
        <f t="shared" si="392"/>
        <v>291847.5</v>
      </c>
      <c r="X1377" s="12">
        <f t="shared" si="393"/>
        <v>332991.45454545453</v>
      </c>
      <c r="Y1377" s="12">
        <f t="shared" si="394"/>
        <v>0</v>
      </c>
      <c r="Z1377" s="12">
        <f t="shared" si="395"/>
        <v>0</v>
      </c>
      <c r="AA1377" s="12">
        <f t="shared" si="396"/>
        <v>999533.40909090918</v>
      </c>
      <c r="AB1377" s="22">
        <f t="shared" si="397"/>
        <v>0</v>
      </c>
      <c r="AC1377" s="22">
        <f t="shared" si="398"/>
        <v>0</v>
      </c>
      <c r="AD1377" s="22">
        <f t="shared" si="399"/>
        <v>0</v>
      </c>
      <c r="AE1377" s="22">
        <f t="shared" si="400"/>
        <v>0</v>
      </c>
      <c r="AF1377" s="22">
        <f t="shared" si="401"/>
        <v>0</v>
      </c>
      <c r="AG1377" s="22">
        <f t="shared" si="402"/>
        <v>0</v>
      </c>
      <c r="AH1377" s="22">
        <f t="shared" si="403"/>
        <v>0</v>
      </c>
      <c r="AI1377" s="43" t="str">
        <f t="shared" si="404"/>
        <v>n/a</v>
      </c>
      <c r="AJ1377" s="2"/>
      <c r="AK1377" s="2"/>
      <c r="AL1377" s="127">
        <v>0</v>
      </c>
    </row>
    <row r="1378" spans="1:38">
      <c r="A1378" s="46"/>
      <c r="B1378" s="13" t="str">
        <f t="shared" si="389"/>
        <v>Jan</v>
      </c>
      <c r="C1378" s="182"/>
      <c r="D1378" s="182"/>
      <c r="E1378" s="182"/>
      <c r="F1378" s="182"/>
      <c r="G1378" s="182"/>
      <c r="H1378" s="182"/>
      <c r="I1378" s="12">
        <f>VLOOKUP($B1378,'Gas wholesale lookups'!$A$4:$L$15,'Inputs - Gas wholesale index'!I$2,FALSE)</f>
        <v>208526.18181818182</v>
      </c>
      <c r="J1378" s="12">
        <f>VLOOKUP($B1378,'Gas wholesale lookups'!$A$4:$L$15,'Inputs - Gas wholesale index'!J$2,FALSE)</f>
        <v>166168.27272727274</v>
      </c>
      <c r="K1378" s="12">
        <f>VLOOKUP($B1378,'Gas wholesale lookups'!$A$4:$L$15,'Inputs - Gas wholesale index'!K$2,FALSE)</f>
        <v>291847.5</v>
      </c>
      <c r="L1378" s="12">
        <f>VLOOKUP($B1378,'Gas wholesale lookups'!$A$4:$L$15,'Inputs - Gas wholesale index'!L$2,FALSE)</f>
        <v>332991.45454545453</v>
      </c>
      <c r="M1378" s="12">
        <f>VLOOKUP($B1378,'Gas wholesale lookups'!$A$4:$L$15,'Inputs - Gas wholesale index'!M$2,FALSE)</f>
        <v>208526.18181818182</v>
      </c>
      <c r="N1378" s="12">
        <f>VLOOKUP($B1378,'Gas wholesale lookups'!$A$4:$L$15,'Inputs - Gas wholesale index'!N$2,FALSE)</f>
        <v>166168.27272727274</v>
      </c>
      <c r="O1378" s="37">
        <f>VLOOKUP($B1378,'Gas wholesale lookups'!$A$4:$R$15,'Inputs - Gas wholesale index'!O$2,FALSE)</f>
        <v>1</v>
      </c>
      <c r="P1378" s="37">
        <f>VLOOKUP($B1378,'Gas wholesale lookups'!$A$4:$R$15,'Inputs - Gas wholesale index'!P$2,FALSE)</f>
        <v>1</v>
      </c>
      <c r="Q1378" s="37">
        <f>VLOOKUP($B1378,'Gas wholesale lookups'!$A$4:$R$15,'Inputs - Gas wholesale index'!Q$2,FALSE)</f>
        <v>1</v>
      </c>
      <c r="R1378" s="37">
        <f>VLOOKUP($B1378,'Gas wholesale lookups'!$A$4:$R$15,'Inputs - Gas wholesale index'!R$2,FALSE)</f>
        <v>1</v>
      </c>
      <c r="S1378" s="37">
        <f>VLOOKUP($B1378,'Gas wholesale lookups'!$A$4:$R$15,'Inputs - Gas wholesale index'!S$2,FALSE)</f>
        <v>0</v>
      </c>
      <c r="T1378" s="37">
        <f>VLOOKUP($B1378,'Gas wholesale lookups'!$A$4:$R$15,'Inputs - Gas wholesale index'!T$2,FALSE)</f>
        <v>0</v>
      </c>
      <c r="U1378" s="12">
        <f t="shared" si="390"/>
        <v>208526.18181818182</v>
      </c>
      <c r="V1378" s="12">
        <f t="shared" si="391"/>
        <v>166168.27272727274</v>
      </c>
      <c r="W1378" s="12">
        <f t="shared" si="392"/>
        <v>291847.5</v>
      </c>
      <c r="X1378" s="12">
        <f t="shared" si="393"/>
        <v>332991.45454545453</v>
      </c>
      <c r="Y1378" s="12">
        <f t="shared" si="394"/>
        <v>0</v>
      </c>
      <c r="Z1378" s="12">
        <f t="shared" si="395"/>
        <v>0</v>
      </c>
      <c r="AA1378" s="12">
        <f t="shared" si="396"/>
        <v>999533.40909090918</v>
      </c>
      <c r="AB1378" s="22">
        <f t="shared" si="397"/>
        <v>0</v>
      </c>
      <c r="AC1378" s="22">
        <f t="shared" si="398"/>
        <v>0</v>
      </c>
      <c r="AD1378" s="22">
        <f t="shared" si="399"/>
        <v>0</v>
      </c>
      <c r="AE1378" s="22">
        <f t="shared" si="400"/>
        <v>0</v>
      </c>
      <c r="AF1378" s="22">
        <f t="shared" si="401"/>
        <v>0</v>
      </c>
      <c r="AG1378" s="22">
        <f t="shared" si="402"/>
        <v>0</v>
      </c>
      <c r="AH1378" s="22">
        <f t="shared" si="403"/>
        <v>0</v>
      </c>
      <c r="AI1378" s="43" t="str">
        <f t="shared" si="404"/>
        <v>n/a</v>
      </c>
      <c r="AJ1378" s="2"/>
      <c r="AK1378" s="2"/>
      <c r="AL1378" s="127">
        <v>0</v>
      </c>
    </row>
    <row r="1379" spans="1:38">
      <c r="A1379" s="46"/>
      <c r="B1379" s="13" t="str">
        <f t="shared" si="389"/>
        <v>Jan</v>
      </c>
      <c r="C1379" s="182"/>
      <c r="D1379" s="182"/>
      <c r="E1379" s="182"/>
      <c r="F1379" s="182"/>
      <c r="G1379" s="182"/>
      <c r="H1379" s="182"/>
      <c r="I1379" s="12">
        <f>VLOOKUP($B1379,'Gas wholesale lookups'!$A$4:$L$15,'Inputs - Gas wholesale index'!I$2,FALSE)</f>
        <v>208526.18181818182</v>
      </c>
      <c r="J1379" s="12">
        <f>VLOOKUP($B1379,'Gas wholesale lookups'!$A$4:$L$15,'Inputs - Gas wholesale index'!J$2,FALSE)</f>
        <v>166168.27272727274</v>
      </c>
      <c r="K1379" s="12">
        <f>VLOOKUP($B1379,'Gas wholesale lookups'!$A$4:$L$15,'Inputs - Gas wholesale index'!K$2,FALSE)</f>
        <v>291847.5</v>
      </c>
      <c r="L1379" s="12">
        <f>VLOOKUP($B1379,'Gas wholesale lookups'!$A$4:$L$15,'Inputs - Gas wholesale index'!L$2,FALSE)</f>
        <v>332991.45454545453</v>
      </c>
      <c r="M1379" s="12">
        <f>VLOOKUP($B1379,'Gas wholesale lookups'!$A$4:$L$15,'Inputs - Gas wholesale index'!M$2,FALSE)</f>
        <v>208526.18181818182</v>
      </c>
      <c r="N1379" s="12">
        <f>VLOOKUP($B1379,'Gas wholesale lookups'!$A$4:$L$15,'Inputs - Gas wholesale index'!N$2,FALSE)</f>
        <v>166168.27272727274</v>
      </c>
      <c r="O1379" s="37">
        <f>VLOOKUP($B1379,'Gas wholesale lookups'!$A$4:$R$15,'Inputs - Gas wholesale index'!O$2,FALSE)</f>
        <v>1</v>
      </c>
      <c r="P1379" s="37">
        <f>VLOOKUP($B1379,'Gas wholesale lookups'!$A$4:$R$15,'Inputs - Gas wholesale index'!P$2,FALSE)</f>
        <v>1</v>
      </c>
      <c r="Q1379" s="37">
        <f>VLOOKUP($B1379,'Gas wholesale lookups'!$A$4:$R$15,'Inputs - Gas wholesale index'!Q$2,FALSE)</f>
        <v>1</v>
      </c>
      <c r="R1379" s="37">
        <f>VLOOKUP($B1379,'Gas wholesale lookups'!$A$4:$R$15,'Inputs - Gas wholesale index'!R$2,FALSE)</f>
        <v>1</v>
      </c>
      <c r="S1379" s="37">
        <f>VLOOKUP($B1379,'Gas wholesale lookups'!$A$4:$R$15,'Inputs - Gas wholesale index'!S$2,FALSE)</f>
        <v>0</v>
      </c>
      <c r="T1379" s="37">
        <f>VLOOKUP($B1379,'Gas wholesale lookups'!$A$4:$R$15,'Inputs - Gas wholesale index'!T$2,FALSE)</f>
        <v>0</v>
      </c>
      <c r="U1379" s="12">
        <f t="shared" si="390"/>
        <v>208526.18181818182</v>
      </c>
      <c r="V1379" s="12">
        <f t="shared" si="391"/>
        <v>166168.27272727274</v>
      </c>
      <c r="W1379" s="12">
        <f t="shared" si="392"/>
        <v>291847.5</v>
      </c>
      <c r="X1379" s="12">
        <f t="shared" si="393"/>
        <v>332991.45454545453</v>
      </c>
      <c r="Y1379" s="12">
        <f t="shared" si="394"/>
        <v>0</v>
      </c>
      <c r="Z1379" s="12">
        <f t="shared" si="395"/>
        <v>0</v>
      </c>
      <c r="AA1379" s="12">
        <f t="shared" si="396"/>
        <v>999533.40909090918</v>
      </c>
      <c r="AB1379" s="22">
        <f t="shared" si="397"/>
        <v>0</v>
      </c>
      <c r="AC1379" s="22">
        <f t="shared" si="398"/>
        <v>0</v>
      </c>
      <c r="AD1379" s="22">
        <f t="shared" si="399"/>
        <v>0</v>
      </c>
      <c r="AE1379" s="22">
        <f t="shared" si="400"/>
        <v>0</v>
      </c>
      <c r="AF1379" s="22">
        <f t="shared" si="401"/>
        <v>0</v>
      </c>
      <c r="AG1379" s="22">
        <f t="shared" si="402"/>
        <v>0</v>
      </c>
      <c r="AH1379" s="22">
        <f t="shared" si="403"/>
        <v>0</v>
      </c>
      <c r="AI1379" s="43" t="str">
        <f t="shared" si="404"/>
        <v>n/a</v>
      </c>
      <c r="AJ1379" s="2"/>
      <c r="AK1379" s="2"/>
      <c r="AL1379" s="127">
        <v>0</v>
      </c>
    </row>
    <row r="1380" spans="1:38">
      <c r="A1380" s="46"/>
      <c r="B1380" s="13" t="str">
        <f t="shared" si="389"/>
        <v>Jan</v>
      </c>
      <c r="C1380" s="182"/>
      <c r="D1380" s="182"/>
      <c r="E1380" s="182"/>
      <c r="F1380" s="182"/>
      <c r="G1380" s="182"/>
      <c r="H1380" s="182"/>
      <c r="I1380" s="12">
        <f>VLOOKUP($B1380,'Gas wholesale lookups'!$A$4:$L$15,'Inputs - Gas wholesale index'!I$2,FALSE)</f>
        <v>208526.18181818182</v>
      </c>
      <c r="J1380" s="12">
        <f>VLOOKUP($B1380,'Gas wholesale lookups'!$A$4:$L$15,'Inputs - Gas wholesale index'!J$2,FALSE)</f>
        <v>166168.27272727274</v>
      </c>
      <c r="K1380" s="12">
        <f>VLOOKUP($B1380,'Gas wholesale lookups'!$A$4:$L$15,'Inputs - Gas wholesale index'!K$2,FALSE)</f>
        <v>291847.5</v>
      </c>
      <c r="L1380" s="12">
        <f>VLOOKUP($B1380,'Gas wholesale lookups'!$A$4:$L$15,'Inputs - Gas wholesale index'!L$2,FALSE)</f>
        <v>332991.45454545453</v>
      </c>
      <c r="M1380" s="12">
        <f>VLOOKUP($B1380,'Gas wholesale lookups'!$A$4:$L$15,'Inputs - Gas wholesale index'!M$2,FALSE)</f>
        <v>208526.18181818182</v>
      </c>
      <c r="N1380" s="12">
        <f>VLOOKUP($B1380,'Gas wholesale lookups'!$A$4:$L$15,'Inputs - Gas wholesale index'!N$2,FALSE)</f>
        <v>166168.27272727274</v>
      </c>
      <c r="O1380" s="37">
        <f>VLOOKUP($B1380,'Gas wholesale lookups'!$A$4:$R$15,'Inputs - Gas wholesale index'!O$2,FALSE)</f>
        <v>1</v>
      </c>
      <c r="P1380" s="37">
        <f>VLOOKUP($B1380,'Gas wholesale lookups'!$A$4:$R$15,'Inputs - Gas wholesale index'!P$2,FALSE)</f>
        <v>1</v>
      </c>
      <c r="Q1380" s="37">
        <f>VLOOKUP($B1380,'Gas wholesale lookups'!$A$4:$R$15,'Inputs - Gas wholesale index'!Q$2,FALSE)</f>
        <v>1</v>
      </c>
      <c r="R1380" s="37">
        <f>VLOOKUP($B1380,'Gas wholesale lookups'!$A$4:$R$15,'Inputs - Gas wholesale index'!R$2,FALSE)</f>
        <v>1</v>
      </c>
      <c r="S1380" s="37">
        <f>VLOOKUP($B1380,'Gas wholesale lookups'!$A$4:$R$15,'Inputs - Gas wholesale index'!S$2,FALSE)</f>
        <v>0</v>
      </c>
      <c r="T1380" s="37">
        <f>VLOOKUP($B1380,'Gas wholesale lookups'!$A$4:$R$15,'Inputs - Gas wholesale index'!T$2,FALSE)</f>
        <v>0</v>
      </c>
      <c r="U1380" s="12">
        <f t="shared" si="390"/>
        <v>208526.18181818182</v>
      </c>
      <c r="V1380" s="12">
        <f t="shared" si="391"/>
        <v>166168.27272727274</v>
      </c>
      <c r="W1380" s="12">
        <f t="shared" si="392"/>
        <v>291847.5</v>
      </c>
      <c r="X1380" s="12">
        <f t="shared" si="393"/>
        <v>332991.45454545453</v>
      </c>
      <c r="Y1380" s="12">
        <f t="shared" si="394"/>
        <v>0</v>
      </c>
      <c r="Z1380" s="12">
        <f t="shared" si="395"/>
        <v>0</v>
      </c>
      <c r="AA1380" s="12">
        <f t="shared" si="396"/>
        <v>999533.40909090918</v>
      </c>
      <c r="AB1380" s="22">
        <f t="shared" si="397"/>
        <v>0</v>
      </c>
      <c r="AC1380" s="22">
        <f t="shared" si="398"/>
        <v>0</v>
      </c>
      <c r="AD1380" s="22">
        <f t="shared" si="399"/>
        <v>0</v>
      </c>
      <c r="AE1380" s="22">
        <f t="shared" si="400"/>
        <v>0</v>
      </c>
      <c r="AF1380" s="22">
        <f t="shared" si="401"/>
        <v>0</v>
      </c>
      <c r="AG1380" s="22">
        <f t="shared" si="402"/>
        <v>0</v>
      </c>
      <c r="AH1380" s="22">
        <f t="shared" si="403"/>
        <v>0</v>
      </c>
      <c r="AI1380" s="43" t="str">
        <f t="shared" si="404"/>
        <v>n/a</v>
      </c>
      <c r="AJ1380" s="2"/>
      <c r="AK1380" s="2"/>
      <c r="AL1380" s="127">
        <v>0</v>
      </c>
    </row>
    <row r="1381" spans="1:38">
      <c r="A1381" s="46"/>
      <c r="B1381" s="13" t="str">
        <f t="shared" si="389"/>
        <v>Jan</v>
      </c>
      <c r="C1381" s="182"/>
      <c r="D1381" s="182"/>
      <c r="E1381" s="182"/>
      <c r="F1381" s="182"/>
      <c r="G1381" s="182"/>
      <c r="H1381" s="182"/>
      <c r="I1381" s="12">
        <f>VLOOKUP($B1381,'Gas wholesale lookups'!$A$4:$L$15,'Inputs - Gas wholesale index'!I$2,FALSE)</f>
        <v>208526.18181818182</v>
      </c>
      <c r="J1381" s="12">
        <f>VLOOKUP($B1381,'Gas wholesale lookups'!$A$4:$L$15,'Inputs - Gas wholesale index'!J$2,FALSE)</f>
        <v>166168.27272727274</v>
      </c>
      <c r="K1381" s="12">
        <f>VLOOKUP($B1381,'Gas wholesale lookups'!$A$4:$L$15,'Inputs - Gas wholesale index'!K$2,FALSE)</f>
        <v>291847.5</v>
      </c>
      <c r="L1381" s="12">
        <f>VLOOKUP($B1381,'Gas wholesale lookups'!$A$4:$L$15,'Inputs - Gas wholesale index'!L$2,FALSE)</f>
        <v>332991.45454545453</v>
      </c>
      <c r="M1381" s="12">
        <f>VLOOKUP($B1381,'Gas wholesale lookups'!$A$4:$L$15,'Inputs - Gas wholesale index'!M$2,FALSE)</f>
        <v>208526.18181818182</v>
      </c>
      <c r="N1381" s="12">
        <f>VLOOKUP($B1381,'Gas wholesale lookups'!$A$4:$L$15,'Inputs - Gas wholesale index'!N$2,FALSE)</f>
        <v>166168.27272727274</v>
      </c>
      <c r="O1381" s="37">
        <f>VLOOKUP($B1381,'Gas wholesale lookups'!$A$4:$R$15,'Inputs - Gas wholesale index'!O$2,FALSE)</f>
        <v>1</v>
      </c>
      <c r="P1381" s="37">
        <f>VLOOKUP($B1381,'Gas wholesale lookups'!$A$4:$R$15,'Inputs - Gas wholesale index'!P$2,FALSE)</f>
        <v>1</v>
      </c>
      <c r="Q1381" s="37">
        <f>VLOOKUP($B1381,'Gas wholesale lookups'!$A$4:$R$15,'Inputs - Gas wholesale index'!Q$2,FALSE)</f>
        <v>1</v>
      </c>
      <c r="R1381" s="37">
        <f>VLOOKUP($B1381,'Gas wholesale lookups'!$A$4:$R$15,'Inputs - Gas wholesale index'!R$2,FALSE)</f>
        <v>1</v>
      </c>
      <c r="S1381" s="37">
        <f>VLOOKUP($B1381,'Gas wholesale lookups'!$A$4:$R$15,'Inputs - Gas wholesale index'!S$2,FALSE)</f>
        <v>0</v>
      </c>
      <c r="T1381" s="37">
        <f>VLOOKUP($B1381,'Gas wholesale lookups'!$A$4:$R$15,'Inputs - Gas wholesale index'!T$2,FALSE)</f>
        <v>0</v>
      </c>
      <c r="U1381" s="12">
        <f t="shared" si="390"/>
        <v>208526.18181818182</v>
      </c>
      <c r="V1381" s="12">
        <f t="shared" si="391"/>
        <v>166168.27272727274</v>
      </c>
      <c r="W1381" s="12">
        <f t="shared" si="392"/>
        <v>291847.5</v>
      </c>
      <c r="X1381" s="12">
        <f t="shared" si="393"/>
        <v>332991.45454545453</v>
      </c>
      <c r="Y1381" s="12">
        <f t="shared" si="394"/>
        <v>0</v>
      </c>
      <c r="Z1381" s="12">
        <f t="shared" si="395"/>
        <v>0</v>
      </c>
      <c r="AA1381" s="12">
        <f t="shared" si="396"/>
        <v>999533.40909090918</v>
      </c>
      <c r="AB1381" s="22">
        <f t="shared" si="397"/>
        <v>0</v>
      </c>
      <c r="AC1381" s="22">
        <f t="shared" si="398"/>
        <v>0</v>
      </c>
      <c r="AD1381" s="22">
        <f t="shared" si="399"/>
        <v>0</v>
      </c>
      <c r="AE1381" s="22">
        <f t="shared" si="400"/>
        <v>0</v>
      </c>
      <c r="AF1381" s="22">
        <f t="shared" si="401"/>
        <v>0</v>
      </c>
      <c r="AG1381" s="22">
        <f t="shared" si="402"/>
        <v>0</v>
      </c>
      <c r="AH1381" s="22">
        <f t="shared" si="403"/>
        <v>0</v>
      </c>
      <c r="AI1381" s="43" t="str">
        <f t="shared" si="404"/>
        <v>n/a</v>
      </c>
      <c r="AJ1381" s="2"/>
      <c r="AK1381" s="2"/>
      <c r="AL1381" s="127">
        <v>0</v>
      </c>
    </row>
    <row r="1382" spans="1:38">
      <c r="A1382" s="46"/>
      <c r="B1382" s="13" t="str">
        <f t="shared" si="389"/>
        <v>Jan</v>
      </c>
      <c r="C1382" s="182"/>
      <c r="D1382" s="182"/>
      <c r="E1382" s="182"/>
      <c r="F1382" s="182"/>
      <c r="G1382" s="182"/>
      <c r="H1382" s="182"/>
      <c r="I1382" s="12">
        <f>VLOOKUP($B1382,'Gas wholesale lookups'!$A$4:$L$15,'Inputs - Gas wholesale index'!I$2,FALSE)</f>
        <v>208526.18181818182</v>
      </c>
      <c r="J1382" s="12">
        <f>VLOOKUP($B1382,'Gas wholesale lookups'!$A$4:$L$15,'Inputs - Gas wholesale index'!J$2,FALSE)</f>
        <v>166168.27272727274</v>
      </c>
      <c r="K1382" s="12">
        <f>VLOOKUP($B1382,'Gas wholesale lookups'!$A$4:$L$15,'Inputs - Gas wholesale index'!K$2,FALSE)</f>
        <v>291847.5</v>
      </c>
      <c r="L1382" s="12">
        <f>VLOOKUP($B1382,'Gas wholesale lookups'!$A$4:$L$15,'Inputs - Gas wholesale index'!L$2,FALSE)</f>
        <v>332991.45454545453</v>
      </c>
      <c r="M1382" s="12">
        <f>VLOOKUP($B1382,'Gas wholesale lookups'!$A$4:$L$15,'Inputs - Gas wholesale index'!M$2,FALSE)</f>
        <v>208526.18181818182</v>
      </c>
      <c r="N1382" s="12">
        <f>VLOOKUP($B1382,'Gas wholesale lookups'!$A$4:$L$15,'Inputs - Gas wholesale index'!N$2,FALSE)</f>
        <v>166168.27272727274</v>
      </c>
      <c r="O1382" s="37">
        <f>VLOOKUP($B1382,'Gas wholesale lookups'!$A$4:$R$15,'Inputs - Gas wholesale index'!O$2,FALSE)</f>
        <v>1</v>
      </c>
      <c r="P1382" s="37">
        <f>VLOOKUP($B1382,'Gas wholesale lookups'!$A$4:$R$15,'Inputs - Gas wholesale index'!P$2,FALSE)</f>
        <v>1</v>
      </c>
      <c r="Q1382" s="37">
        <f>VLOOKUP($B1382,'Gas wholesale lookups'!$A$4:$R$15,'Inputs - Gas wholesale index'!Q$2,FALSE)</f>
        <v>1</v>
      </c>
      <c r="R1382" s="37">
        <f>VLOOKUP($B1382,'Gas wholesale lookups'!$A$4:$R$15,'Inputs - Gas wholesale index'!R$2,FALSE)</f>
        <v>1</v>
      </c>
      <c r="S1382" s="37">
        <f>VLOOKUP($B1382,'Gas wholesale lookups'!$A$4:$R$15,'Inputs - Gas wholesale index'!S$2,FALSE)</f>
        <v>0</v>
      </c>
      <c r="T1382" s="37">
        <f>VLOOKUP($B1382,'Gas wholesale lookups'!$A$4:$R$15,'Inputs - Gas wholesale index'!T$2,FALSE)</f>
        <v>0</v>
      </c>
      <c r="U1382" s="12">
        <f t="shared" si="390"/>
        <v>208526.18181818182</v>
      </c>
      <c r="V1382" s="12">
        <f t="shared" si="391"/>
        <v>166168.27272727274</v>
      </c>
      <c r="W1382" s="12">
        <f t="shared" si="392"/>
        <v>291847.5</v>
      </c>
      <c r="X1382" s="12">
        <f t="shared" si="393"/>
        <v>332991.45454545453</v>
      </c>
      <c r="Y1382" s="12">
        <f t="shared" si="394"/>
        <v>0</v>
      </c>
      <c r="Z1382" s="12">
        <f t="shared" si="395"/>
        <v>0</v>
      </c>
      <c r="AA1382" s="12">
        <f t="shared" si="396"/>
        <v>999533.40909090918</v>
      </c>
      <c r="AB1382" s="22">
        <f t="shared" si="397"/>
        <v>0</v>
      </c>
      <c r="AC1382" s="22">
        <f t="shared" si="398"/>
        <v>0</v>
      </c>
      <c r="AD1382" s="22">
        <f t="shared" si="399"/>
        <v>0</v>
      </c>
      <c r="AE1382" s="22">
        <f t="shared" si="400"/>
        <v>0</v>
      </c>
      <c r="AF1382" s="22">
        <f t="shared" si="401"/>
        <v>0</v>
      </c>
      <c r="AG1382" s="22">
        <f t="shared" si="402"/>
        <v>0</v>
      </c>
      <c r="AH1382" s="22">
        <f t="shared" si="403"/>
        <v>0</v>
      </c>
      <c r="AI1382" s="43" t="str">
        <f t="shared" si="404"/>
        <v>n/a</v>
      </c>
      <c r="AJ1382" s="2"/>
      <c r="AK1382" s="2"/>
      <c r="AL1382" s="127">
        <v>0</v>
      </c>
    </row>
    <row r="1383" spans="1:38">
      <c r="A1383" s="46"/>
      <c r="B1383" s="13" t="str">
        <f t="shared" si="389"/>
        <v>Jan</v>
      </c>
      <c r="C1383" s="182"/>
      <c r="D1383" s="182"/>
      <c r="E1383" s="182"/>
      <c r="F1383" s="182"/>
      <c r="G1383" s="182"/>
      <c r="H1383" s="182"/>
      <c r="I1383" s="12">
        <f>VLOOKUP($B1383,'Gas wholesale lookups'!$A$4:$L$15,'Inputs - Gas wholesale index'!I$2,FALSE)</f>
        <v>208526.18181818182</v>
      </c>
      <c r="J1383" s="12">
        <f>VLOOKUP($B1383,'Gas wholesale lookups'!$A$4:$L$15,'Inputs - Gas wholesale index'!J$2,FALSE)</f>
        <v>166168.27272727274</v>
      </c>
      <c r="K1383" s="12">
        <f>VLOOKUP($B1383,'Gas wholesale lookups'!$A$4:$L$15,'Inputs - Gas wholesale index'!K$2,FALSE)</f>
        <v>291847.5</v>
      </c>
      <c r="L1383" s="12">
        <f>VLOOKUP($B1383,'Gas wholesale lookups'!$A$4:$L$15,'Inputs - Gas wholesale index'!L$2,FALSE)</f>
        <v>332991.45454545453</v>
      </c>
      <c r="M1383" s="12">
        <f>VLOOKUP($B1383,'Gas wholesale lookups'!$A$4:$L$15,'Inputs - Gas wholesale index'!M$2,FALSE)</f>
        <v>208526.18181818182</v>
      </c>
      <c r="N1383" s="12">
        <f>VLOOKUP($B1383,'Gas wholesale lookups'!$A$4:$L$15,'Inputs - Gas wholesale index'!N$2,FALSE)</f>
        <v>166168.27272727274</v>
      </c>
      <c r="O1383" s="37">
        <f>VLOOKUP($B1383,'Gas wholesale lookups'!$A$4:$R$15,'Inputs - Gas wholesale index'!O$2,FALSE)</f>
        <v>1</v>
      </c>
      <c r="P1383" s="37">
        <f>VLOOKUP($B1383,'Gas wholesale lookups'!$A$4:$R$15,'Inputs - Gas wholesale index'!P$2,FALSE)</f>
        <v>1</v>
      </c>
      <c r="Q1383" s="37">
        <f>VLOOKUP($B1383,'Gas wholesale lookups'!$A$4:$R$15,'Inputs - Gas wholesale index'!Q$2,FALSE)</f>
        <v>1</v>
      </c>
      <c r="R1383" s="37">
        <f>VLOOKUP($B1383,'Gas wholesale lookups'!$A$4:$R$15,'Inputs - Gas wholesale index'!R$2,FALSE)</f>
        <v>1</v>
      </c>
      <c r="S1383" s="37">
        <f>VLOOKUP($B1383,'Gas wholesale lookups'!$A$4:$R$15,'Inputs - Gas wholesale index'!S$2,FALSE)</f>
        <v>0</v>
      </c>
      <c r="T1383" s="37">
        <f>VLOOKUP($B1383,'Gas wholesale lookups'!$A$4:$R$15,'Inputs - Gas wholesale index'!T$2,FALSE)</f>
        <v>0</v>
      </c>
      <c r="U1383" s="12">
        <f t="shared" si="390"/>
        <v>208526.18181818182</v>
      </c>
      <c r="V1383" s="12">
        <f t="shared" si="391"/>
        <v>166168.27272727274</v>
      </c>
      <c r="W1383" s="12">
        <f t="shared" si="392"/>
        <v>291847.5</v>
      </c>
      <c r="X1383" s="12">
        <f t="shared" si="393"/>
        <v>332991.45454545453</v>
      </c>
      <c r="Y1383" s="12">
        <f t="shared" si="394"/>
        <v>0</v>
      </c>
      <c r="Z1383" s="12">
        <f t="shared" si="395"/>
        <v>0</v>
      </c>
      <c r="AA1383" s="12">
        <f t="shared" si="396"/>
        <v>999533.40909090918</v>
      </c>
      <c r="AB1383" s="22">
        <f t="shared" si="397"/>
        <v>0</v>
      </c>
      <c r="AC1383" s="22">
        <f t="shared" si="398"/>
        <v>0</v>
      </c>
      <c r="AD1383" s="22">
        <f t="shared" si="399"/>
        <v>0</v>
      </c>
      <c r="AE1383" s="22">
        <f t="shared" si="400"/>
        <v>0</v>
      </c>
      <c r="AF1383" s="22">
        <f t="shared" si="401"/>
        <v>0</v>
      </c>
      <c r="AG1383" s="22">
        <f t="shared" si="402"/>
        <v>0</v>
      </c>
      <c r="AH1383" s="22">
        <f t="shared" si="403"/>
        <v>0</v>
      </c>
      <c r="AI1383" s="43" t="str">
        <f t="shared" si="404"/>
        <v>n/a</v>
      </c>
      <c r="AJ1383" s="2"/>
      <c r="AK1383" s="2"/>
      <c r="AL1383" s="127">
        <v>0</v>
      </c>
    </row>
    <row r="1384" spans="1:38">
      <c r="A1384" s="46"/>
      <c r="B1384" s="13" t="str">
        <f t="shared" si="389"/>
        <v>Jan</v>
      </c>
      <c r="C1384" s="182"/>
      <c r="D1384" s="182"/>
      <c r="E1384" s="182"/>
      <c r="F1384" s="182"/>
      <c r="G1384" s="182"/>
      <c r="H1384" s="182"/>
      <c r="I1384" s="12">
        <f>VLOOKUP($B1384,'Gas wholesale lookups'!$A$4:$L$15,'Inputs - Gas wholesale index'!I$2,FALSE)</f>
        <v>208526.18181818182</v>
      </c>
      <c r="J1384" s="12">
        <f>VLOOKUP($B1384,'Gas wholesale lookups'!$A$4:$L$15,'Inputs - Gas wholesale index'!J$2,FALSE)</f>
        <v>166168.27272727274</v>
      </c>
      <c r="K1384" s="12">
        <f>VLOOKUP($B1384,'Gas wholesale lookups'!$A$4:$L$15,'Inputs - Gas wholesale index'!K$2,FALSE)</f>
        <v>291847.5</v>
      </c>
      <c r="L1384" s="12">
        <f>VLOOKUP($B1384,'Gas wholesale lookups'!$A$4:$L$15,'Inputs - Gas wholesale index'!L$2,FALSE)</f>
        <v>332991.45454545453</v>
      </c>
      <c r="M1384" s="12">
        <f>VLOOKUP($B1384,'Gas wholesale lookups'!$A$4:$L$15,'Inputs - Gas wholesale index'!M$2,FALSE)</f>
        <v>208526.18181818182</v>
      </c>
      <c r="N1384" s="12">
        <f>VLOOKUP($B1384,'Gas wholesale lookups'!$A$4:$L$15,'Inputs - Gas wholesale index'!N$2,FALSE)</f>
        <v>166168.27272727274</v>
      </c>
      <c r="O1384" s="37">
        <f>VLOOKUP($B1384,'Gas wholesale lookups'!$A$4:$R$15,'Inputs - Gas wholesale index'!O$2,FALSE)</f>
        <v>1</v>
      </c>
      <c r="P1384" s="37">
        <f>VLOOKUP($B1384,'Gas wholesale lookups'!$A$4:$R$15,'Inputs - Gas wholesale index'!P$2,FALSE)</f>
        <v>1</v>
      </c>
      <c r="Q1384" s="37">
        <f>VLOOKUP($B1384,'Gas wholesale lookups'!$A$4:$R$15,'Inputs - Gas wholesale index'!Q$2,FALSE)</f>
        <v>1</v>
      </c>
      <c r="R1384" s="37">
        <f>VLOOKUP($B1384,'Gas wholesale lookups'!$A$4:$R$15,'Inputs - Gas wholesale index'!R$2,FALSE)</f>
        <v>1</v>
      </c>
      <c r="S1384" s="37">
        <f>VLOOKUP($B1384,'Gas wholesale lookups'!$A$4:$R$15,'Inputs - Gas wholesale index'!S$2,FALSE)</f>
        <v>0</v>
      </c>
      <c r="T1384" s="37">
        <f>VLOOKUP($B1384,'Gas wholesale lookups'!$A$4:$R$15,'Inputs - Gas wholesale index'!T$2,FALSE)</f>
        <v>0</v>
      </c>
      <c r="U1384" s="12">
        <f t="shared" si="390"/>
        <v>208526.18181818182</v>
      </c>
      <c r="V1384" s="12">
        <f t="shared" si="391"/>
        <v>166168.27272727274</v>
      </c>
      <c r="W1384" s="12">
        <f t="shared" si="392"/>
        <v>291847.5</v>
      </c>
      <c r="X1384" s="12">
        <f t="shared" si="393"/>
        <v>332991.45454545453</v>
      </c>
      <c r="Y1384" s="12">
        <f t="shared" si="394"/>
        <v>0</v>
      </c>
      <c r="Z1384" s="12">
        <f t="shared" si="395"/>
        <v>0</v>
      </c>
      <c r="AA1384" s="12">
        <f t="shared" si="396"/>
        <v>999533.40909090918</v>
      </c>
      <c r="AB1384" s="22">
        <f t="shared" si="397"/>
        <v>0</v>
      </c>
      <c r="AC1384" s="22">
        <f t="shared" si="398"/>
        <v>0</v>
      </c>
      <c r="AD1384" s="22">
        <f t="shared" si="399"/>
        <v>0</v>
      </c>
      <c r="AE1384" s="22">
        <f t="shared" si="400"/>
        <v>0</v>
      </c>
      <c r="AF1384" s="22">
        <f t="shared" si="401"/>
        <v>0</v>
      </c>
      <c r="AG1384" s="22">
        <f t="shared" si="402"/>
        <v>0</v>
      </c>
      <c r="AH1384" s="22">
        <f t="shared" si="403"/>
        <v>0</v>
      </c>
      <c r="AI1384" s="43" t="str">
        <f t="shared" si="404"/>
        <v>n/a</v>
      </c>
      <c r="AJ1384" s="2"/>
      <c r="AK1384" s="2"/>
      <c r="AL1384" s="127">
        <v>0</v>
      </c>
    </row>
    <row r="1385" spans="1:38">
      <c r="A1385" s="46"/>
      <c r="B1385" s="13" t="str">
        <f t="shared" si="389"/>
        <v>Jan</v>
      </c>
      <c r="C1385" s="182"/>
      <c r="D1385" s="182"/>
      <c r="E1385" s="182"/>
      <c r="F1385" s="182"/>
      <c r="G1385" s="182"/>
      <c r="H1385" s="182"/>
      <c r="I1385" s="12">
        <f>VLOOKUP($B1385,'Gas wholesale lookups'!$A$4:$L$15,'Inputs - Gas wholesale index'!I$2,FALSE)</f>
        <v>208526.18181818182</v>
      </c>
      <c r="J1385" s="12">
        <f>VLOOKUP($B1385,'Gas wholesale lookups'!$A$4:$L$15,'Inputs - Gas wholesale index'!J$2,FALSE)</f>
        <v>166168.27272727274</v>
      </c>
      <c r="K1385" s="12">
        <f>VLOOKUP($B1385,'Gas wholesale lookups'!$A$4:$L$15,'Inputs - Gas wholesale index'!K$2,FALSE)</f>
        <v>291847.5</v>
      </c>
      <c r="L1385" s="12">
        <f>VLOOKUP($B1385,'Gas wholesale lookups'!$A$4:$L$15,'Inputs - Gas wholesale index'!L$2,FALSE)</f>
        <v>332991.45454545453</v>
      </c>
      <c r="M1385" s="12">
        <f>VLOOKUP($B1385,'Gas wholesale lookups'!$A$4:$L$15,'Inputs - Gas wholesale index'!M$2,FALSE)</f>
        <v>208526.18181818182</v>
      </c>
      <c r="N1385" s="12">
        <f>VLOOKUP($B1385,'Gas wholesale lookups'!$A$4:$L$15,'Inputs - Gas wholesale index'!N$2,FALSE)</f>
        <v>166168.27272727274</v>
      </c>
      <c r="O1385" s="37">
        <f>VLOOKUP($B1385,'Gas wholesale lookups'!$A$4:$R$15,'Inputs - Gas wholesale index'!O$2,FALSE)</f>
        <v>1</v>
      </c>
      <c r="P1385" s="37">
        <f>VLOOKUP($B1385,'Gas wholesale lookups'!$A$4:$R$15,'Inputs - Gas wholesale index'!P$2,FALSE)</f>
        <v>1</v>
      </c>
      <c r="Q1385" s="37">
        <f>VLOOKUP($B1385,'Gas wholesale lookups'!$A$4:$R$15,'Inputs - Gas wholesale index'!Q$2,FALSE)</f>
        <v>1</v>
      </c>
      <c r="R1385" s="37">
        <f>VLOOKUP($B1385,'Gas wholesale lookups'!$A$4:$R$15,'Inputs - Gas wholesale index'!R$2,FALSE)</f>
        <v>1</v>
      </c>
      <c r="S1385" s="37">
        <f>VLOOKUP($B1385,'Gas wholesale lookups'!$A$4:$R$15,'Inputs - Gas wholesale index'!S$2,FALSE)</f>
        <v>0</v>
      </c>
      <c r="T1385" s="37">
        <f>VLOOKUP($B1385,'Gas wholesale lookups'!$A$4:$R$15,'Inputs - Gas wholesale index'!T$2,FALSE)</f>
        <v>0</v>
      </c>
      <c r="U1385" s="12">
        <f t="shared" si="390"/>
        <v>208526.18181818182</v>
      </c>
      <c r="V1385" s="12">
        <f t="shared" si="391"/>
        <v>166168.27272727274</v>
      </c>
      <c r="W1385" s="12">
        <f t="shared" si="392"/>
        <v>291847.5</v>
      </c>
      <c r="X1385" s="12">
        <f t="shared" si="393"/>
        <v>332991.45454545453</v>
      </c>
      <c r="Y1385" s="12">
        <f t="shared" si="394"/>
        <v>0</v>
      </c>
      <c r="Z1385" s="12">
        <f t="shared" si="395"/>
        <v>0</v>
      </c>
      <c r="AA1385" s="12">
        <f t="shared" si="396"/>
        <v>999533.40909090918</v>
      </c>
      <c r="AB1385" s="22">
        <f t="shared" si="397"/>
        <v>0</v>
      </c>
      <c r="AC1385" s="22">
        <f t="shared" si="398"/>
        <v>0</v>
      </c>
      <c r="AD1385" s="22">
        <f t="shared" si="399"/>
        <v>0</v>
      </c>
      <c r="AE1385" s="22">
        <f t="shared" si="400"/>
        <v>0</v>
      </c>
      <c r="AF1385" s="22">
        <f t="shared" si="401"/>
        <v>0</v>
      </c>
      <c r="AG1385" s="22">
        <f t="shared" si="402"/>
        <v>0</v>
      </c>
      <c r="AH1385" s="22">
        <f t="shared" si="403"/>
        <v>0</v>
      </c>
      <c r="AI1385" s="43" t="str">
        <f t="shared" si="404"/>
        <v>n/a</v>
      </c>
      <c r="AJ1385" s="2"/>
      <c r="AK1385" s="2"/>
      <c r="AL1385" s="127">
        <v>0</v>
      </c>
    </row>
    <row r="1386" spans="1:38">
      <c r="A1386" s="46"/>
      <c r="B1386" s="13" t="str">
        <f t="shared" si="389"/>
        <v>Jan</v>
      </c>
      <c r="C1386" s="182"/>
      <c r="D1386" s="182"/>
      <c r="E1386" s="182"/>
      <c r="F1386" s="182"/>
      <c r="G1386" s="182"/>
      <c r="H1386" s="182"/>
      <c r="I1386" s="12">
        <f>VLOOKUP($B1386,'Gas wholesale lookups'!$A$4:$L$15,'Inputs - Gas wholesale index'!I$2,FALSE)</f>
        <v>208526.18181818182</v>
      </c>
      <c r="J1386" s="12">
        <f>VLOOKUP($B1386,'Gas wholesale lookups'!$A$4:$L$15,'Inputs - Gas wholesale index'!J$2,FALSE)</f>
        <v>166168.27272727274</v>
      </c>
      <c r="K1386" s="12">
        <f>VLOOKUP($B1386,'Gas wholesale lookups'!$A$4:$L$15,'Inputs - Gas wholesale index'!K$2,FALSE)</f>
        <v>291847.5</v>
      </c>
      <c r="L1386" s="12">
        <f>VLOOKUP($B1386,'Gas wholesale lookups'!$A$4:$L$15,'Inputs - Gas wholesale index'!L$2,FALSE)</f>
        <v>332991.45454545453</v>
      </c>
      <c r="M1386" s="12">
        <f>VLOOKUP($B1386,'Gas wholesale lookups'!$A$4:$L$15,'Inputs - Gas wholesale index'!M$2,FALSE)</f>
        <v>208526.18181818182</v>
      </c>
      <c r="N1386" s="12">
        <f>VLOOKUP($B1386,'Gas wholesale lookups'!$A$4:$L$15,'Inputs - Gas wholesale index'!N$2,FALSE)</f>
        <v>166168.27272727274</v>
      </c>
      <c r="O1386" s="37">
        <f>VLOOKUP($B1386,'Gas wholesale lookups'!$A$4:$R$15,'Inputs - Gas wholesale index'!O$2,FALSE)</f>
        <v>1</v>
      </c>
      <c r="P1386" s="37">
        <f>VLOOKUP($B1386,'Gas wholesale lookups'!$A$4:$R$15,'Inputs - Gas wholesale index'!P$2,FALSE)</f>
        <v>1</v>
      </c>
      <c r="Q1386" s="37">
        <f>VLOOKUP($B1386,'Gas wholesale lookups'!$A$4:$R$15,'Inputs - Gas wholesale index'!Q$2,FALSE)</f>
        <v>1</v>
      </c>
      <c r="R1386" s="37">
        <f>VLOOKUP($B1386,'Gas wholesale lookups'!$A$4:$R$15,'Inputs - Gas wholesale index'!R$2,FALSE)</f>
        <v>1</v>
      </c>
      <c r="S1386" s="37">
        <f>VLOOKUP($B1386,'Gas wholesale lookups'!$A$4:$R$15,'Inputs - Gas wholesale index'!S$2,FALSE)</f>
        <v>0</v>
      </c>
      <c r="T1386" s="37">
        <f>VLOOKUP($B1386,'Gas wholesale lookups'!$A$4:$R$15,'Inputs - Gas wholesale index'!T$2,FALSE)</f>
        <v>0</v>
      </c>
      <c r="U1386" s="12">
        <f t="shared" si="390"/>
        <v>208526.18181818182</v>
      </c>
      <c r="V1386" s="12">
        <f t="shared" si="391"/>
        <v>166168.27272727274</v>
      </c>
      <c r="W1386" s="12">
        <f t="shared" si="392"/>
        <v>291847.5</v>
      </c>
      <c r="X1386" s="12">
        <f t="shared" si="393"/>
        <v>332991.45454545453</v>
      </c>
      <c r="Y1386" s="12">
        <f t="shared" si="394"/>
        <v>0</v>
      </c>
      <c r="Z1386" s="12">
        <f t="shared" si="395"/>
        <v>0</v>
      </c>
      <c r="AA1386" s="12">
        <f t="shared" si="396"/>
        <v>999533.40909090918</v>
      </c>
      <c r="AB1386" s="22">
        <f t="shared" si="397"/>
        <v>0</v>
      </c>
      <c r="AC1386" s="22">
        <f t="shared" si="398"/>
        <v>0</v>
      </c>
      <c r="AD1386" s="22">
        <f t="shared" si="399"/>
        <v>0</v>
      </c>
      <c r="AE1386" s="22">
        <f t="shared" si="400"/>
        <v>0</v>
      </c>
      <c r="AF1386" s="22">
        <f t="shared" si="401"/>
        <v>0</v>
      </c>
      <c r="AG1386" s="22">
        <f t="shared" si="402"/>
        <v>0</v>
      </c>
      <c r="AH1386" s="22">
        <f t="shared" si="403"/>
        <v>0</v>
      </c>
      <c r="AI1386" s="43" t="str">
        <f t="shared" si="404"/>
        <v>n/a</v>
      </c>
      <c r="AJ1386" s="2"/>
      <c r="AK1386" s="2"/>
      <c r="AL1386" s="127">
        <v>0</v>
      </c>
    </row>
    <row r="1387" spans="1:38">
      <c r="A1387" s="46"/>
      <c r="B1387" s="13" t="str">
        <f t="shared" si="389"/>
        <v>Jan</v>
      </c>
      <c r="C1387" s="182"/>
      <c r="D1387" s="182"/>
      <c r="E1387" s="182"/>
      <c r="F1387" s="182"/>
      <c r="G1387" s="182"/>
      <c r="H1387" s="182"/>
      <c r="I1387" s="12">
        <f>VLOOKUP($B1387,'Gas wholesale lookups'!$A$4:$L$15,'Inputs - Gas wholesale index'!I$2,FALSE)</f>
        <v>208526.18181818182</v>
      </c>
      <c r="J1387" s="12">
        <f>VLOOKUP($B1387,'Gas wholesale lookups'!$A$4:$L$15,'Inputs - Gas wholesale index'!J$2,FALSE)</f>
        <v>166168.27272727274</v>
      </c>
      <c r="K1387" s="12">
        <f>VLOOKUP($B1387,'Gas wholesale lookups'!$A$4:$L$15,'Inputs - Gas wholesale index'!K$2,FALSE)</f>
        <v>291847.5</v>
      </c>
      <c r="L1387" s="12">
        <f>VLOOKUP($B1387,'Gas wholesale lookups'!$A$4:$L$15,'Inputs - Gas wholesale index'!L$2,FALSE)</f>
        <v>332991.45454545453</v>
      </c>
      <c r="M1387" s="12">
        <f>VLOOKUP($B1387,'Gas wholesale lookups'!$A$4:$L$15,'Inputs - Gas wholesale index'!M$2,FALSE)</f>
        <v>208526.18181818182</v>
      </c>
      <c r="N1387" s="12">
        <f>VLOOKUP($B1387,'Gas wholesale lookups'!$A$4:$L$15,'Inputs - Gas wholesale index'!N$2,FALSE)</f>
        <v>166168.27272727274</v>
      </c>
      <c r="O1387" s="37">
        <f>VLOOKUP($B1387,'Gas wholesale lookups'!$A$4:$R$15,'Inputs - Gas wholesale index'!O$2,FALSE)</f>
        <v>1</v>
      </c>
      <c r="P1387" s="37">
        <f>VLOOKUP($B1387,'Gas wholesale lookups'!$A$4:$R$15,'Inputs - Gas wholesale index'!P$2,FALSE)</f>
        <v>1</v>
      </c>
      <c r="Q1387" s="37">
        <f>VLOOKUP($B1387,'Gas wholesale lookups'!$A$4:$R$15,'Inputs - Gas wholesale index'!Q$2,FALSE)</f>
        <v>1</v>
      </c>
      <c r="R1387" s="37">
        <f>VLOOKUP($B1387,'Gas wholesale lookups'!$A$4:$R$15,'Inputs - Gas wholesale index'!R$2,FALSE)</f>
        <v>1</v>
      </c>
      <c r="S1387" s="37">
        <f>VLOOKUP($B1387,'Gas wholesale lookups'!$A$4:$R$15,'Inputs - Gas wholesale index'!S$2,FALSE)</f>
        <v>0</v>
      </c>
      <c r="T1387" s="37">
        <f>VLOOKUP($B1387,'Gas wholesale lookups'!$A$4:$R$15,'Inputs - Gas wholesale index'!T$2,FALSE)</f>
        <v>0</v>
      </c>
      <c r="U1387" s="12">
        <f t="shared" si="390"/>
        <v>208526.18181818182</v>
      </c>
      <c r="V1387" s="12">
        <f t="shared" si="391"/>
        <v>166168.27272727274</v>
      </c>
      <c r="W1387" s="12">
        <f t="shared" si="392"/>
        <v>291847.5</v>
      </c>
      <c r="X1387" s="12">
        <f t="shared" si="393"/>
        <v>332991.45454545453</v>
      </c>
      <c r="Y1387" s="12">
        <f t="shared" si="394"/>
        <v>0</v>
      </c>
      <c r="Z1387" s="12">
        <f t="shared" si="395"/>
        <v>0</v>
      </c>
      <c r="AA1387" s="12">
        <f t="shared" si="396"/>
        <v>999533.40909090918</v>
      </c>
      <c r="AB1387" s="22">
        <f t="shared" si="397"/>
        <v>0</v>
      </c>
      <c r="AC1387" s="22">
        <f t="shared" si="398"/>
        <v>0</v>
      </c>
      <c r="AD1387" s="22">
        <f t="shared" si="399"/>
        <v>0</v>
      </c>
      <c r="AE1387" s="22">
        <f t="shared" si="400"/>
        <v>0</v>
      </c>
      <c r="AF1387" s="22">
        <f t="shared" si="401"/>
        <v>0</v>
      </c>
      <c r="AG1387" s="22">
        <f t="shared" si="402"/>
        <v>0</v>
      </c>
      <c r="AH1387" s="22">
        <f t="shared" si="403"/>
        <v>0</v>
      </c>
      <c r="AI1387" s="43" t="str">
        <f t="shared" si="404"/>
        <v>n/a</v>
      </c>
      <c r="AJ1387" s="2"/>
      <c r="AK1387" s="2"/>
      <c r="AL1387" s="127">
        <v>0</v>
      </c>
    </row>
    <row r="1388" spans="1:38">
      <c r="A1388" s="46"/>
      <c r="B1388" s="13" t="str">
        <f t="shared" si="389"/>
        <v>Jan</v>
      </c>
      <c r="C1388" s="182"/>
      <c r="D1388" s="182"/>
      <c r="E1388" s="182"/>
      <c r="F1388" s="182"/>
      <c r="G1388" s="182"/>
      <c r="H1388" s="182"/>
      <c r="I1388" s="12">
        <f>VLOOKUP($B1388,'Gas wholesale lookups'!$A$4:$L$15,'Inputs - Gas wholesale index'!I$2,FALSE)</f>
        <v>208526.18181818182</v>
      </c>
      <c r="J1388" s="12">
        <f>VLOOKUP($B1388,'Gas wholesale lookups'!$A$4:$L$15,'Inputs - Gas wholesale index'!J$2,FALSE)</f>
        <v>166168.27272727274</v>
      </c>
      <c r="K1388" s="12">
        <f>VLOOKUP($B1388,'Gas wholesale lookups'!$A$4:$L$15,'Inputs - Gas wholesale index'!K$2,FALSE)</f>
        <v>291847.5</v>
      </c>
      <c r="L1388" s="12">
        <f>VLOOKUP($B1388,'Gas wholesale lookups'!$A$4:$L$15,'Inputs - Gas wholesale index'!L$2,FALSE)</f>
        <v>332991.45454545453</v>
      </c>
      <c r="M1388" s="12">
        <f>VLOOKUP($B1388,'Gas wholesale lookups'!$A$4:$L$15,'Inputs - Gas wholesale index'!M$2,FALSE)</f>
        <v>208526.18181818182</v>
      </c>
      <c r="N1388" s="12">
        <f>VLOOKUP($B1388,'Gas wholesale lookups'!$A$4:$L$15,'Inputs - Gas wholesale index'!N$2,FALSE)</f>
        <v>166168.27272727274</v>
      </c>
      <c r="O1388" s="37">
        <f>VLOOKUP($B1388,'Gas wholesale lookups'!$A$4:$R$15,'Inputs - Gas wholesale index'!O$2,FALSE)</f>
        <v>1</v>
      </c>
      <c r="P1388" s="37">
        <f>VLOOKUP($B1388,'Gas wholesale lookups'!$A$4:$R$15,'Inputs - Gas wholesale index'!P$2,FALSE)</f>
        <v>1</v>
      </c>
      <c r="Q1388" s="37">
        <f>VLOOKUP($B1388,'Gas wholesale lookups'!$A$4:$R$15,'Inputs - Gas wholesale index'!Q$2,FALSE)</f>
        <v>1</v>
      </c>
      <c r="R1388" s="37">
        <f>VLOOKUP($B1388,'Gas wholesale lookups'!$A$4:$R$15,'Inputs - Gas wholesale index'!R$2,FALSE)</f>
        <v>1</v>
      </c>
      <c r="S1388" s="37">
        <f>VLOOKUP($B1388,'Gas wholesale lookups'!$A$4:$R$15,'Inputs - Gas wholesale index'!S$2,FALSE)</f>
        <v>0</v>
      </c>
      <c r="T1388" s="37">
        <f>VLOOKUP($B1388,'Gas wholesale lookups'!$A$4:$R$15,'Inputs - Gas wholesale index'!T$2,FALSE)</f>
        <v>0</v>
      </c>
      <c r="U1388" s="12">
        <f t="shared" si="390"/>
        <v>208526.18181818182</v>
      </c>
      <c r="V1388" s="12">
        <f t="shared" si="391"/>
        <v>166168.27272727274</v>
      </c>
      <c r="W1388" s="12">
        <f t="shared" si="392"/>
        <v>291847.5</v>
      </c>
      <c r="X1388" s="12">
        <f t="shared" si="393"/>
        <v>332991.45454545453</v>
      </c>
      <c r="Y1388" s="12">
        <f t="shared" si="394"/>
        <v>0</v>
      </c>
      <c r="Z1388" s="12">
        <f t="shared" si="395"/>
        <v>0</v>
      </c>
      <c r="AA1388" s="12">
        <f t="shared" si="396"/>
        <v>999533.40909090918</v>
      </c>
      <c r="AB1388" s="22">
        <f t="shared" si="397"/>
        <v>0</v>
      </c>
      <c r="AC1388" s="22">
        <f t="shared" si="398"/>
        <v>0</v>
      </c>
      <c r="AD1388" s="22">
        <f t="shared" si="399"/>
        <v>0</v>
      </c>
      <c r="AE1388" s="22">
        <f t="shared" si="400"/>
        <v>0</v>
      </c>
      <c r="AF1388" s="22">
        <f t="shared" si="401"/>
        <v>0</v>
      </c>
      <c r="AG1388" s="22">
        <f t="shared" si="402"/>
        <v>0</v>
      </c>
      <c r="AH1388" s="22">
        <f t="shared" si="403"/>
        <v>0</v>
      </c>
      <c r="AI1388" s="43" t="str">
        <f t="shared" si="404"/>
        <v>n/a</v>
      </c>
      <c r="AJ1388" s="2"/>
      <c r="AK1388" s="2"/>
      <c r="AL1388" s="127">
        <v>0</v>
      </c>
    </row>
    <row r="1389" spans="1:38">
      <c r="A1389" s="46"/>
      <c r="B1389" s="13" t="str">
        <f t="shared" si="389"/>
        <v>Jan</v>
      </c>
      <c r="C1389" s="182"/>
      <c r="D1389" s="182"/>
      <c r="E1389" s="182"/>
      <c r="F1389" s="182"/>
      <c r="G1389" s="182"/>
      <c r="H1389" s="182"/>
      <c r="I1389" s="12">
        <f>VLOOKUP($B1389,'Gas wholesale lookups'!$A$4:$L$15,'Inputs - Gas wholesale index'!I$2,FALSE)</f>
        <v>208526.18181818182</v>
      </c>
      <c r="J1389" s="12">
        <f>VLOOKUP($B1389,'Gas wholesale lookups'!$A$4:$L$15,'Inputs - Gas wholesale index'!J$2,FALSE)</f>
        <v>166168.27272727274</v>
      </c>
      <c r="K1389" s="12">
        <f>VLOOKUP($B1389,'Gas wholesale lookups'!$A$4:$L$15,'Inputs - Gas wholesale index'!K$2,FALSE)</f>
        <v>291847.5</v>
      </c>
      <c r="L1389" s="12">
        <f>VLOOKUP($B1389,'Gas wholesale lookups'!$A$4:$L$15,'Inputs - Gas wholesale index'!L$2,FALSE)</f>
        <v>332991.45454545453</v>
      </c>
      <c r="M1389" s="12">
        <f>VLOOKUP($B1389,'Gas wholesale lookups'!$A$4:$L$15,'Inputs - Gas wholesale index'!M$2,FALSE)</f>
        <v>208526.18181818182</v>
      </c>
      <c r="N1389" s="12">
        <f>VLOOKUP($B1389,'Gas wholesale lookups'!$A$4:$L$15,'Inputs - Gas wholesale index'!N$2,FALSE)</f>
        <v>166168.27272727274</v>
      </c>
      <c r="O1389" s="37">
        <f>VLOOKUP($B1389,'Gas wholesale lookups'!$A$4:$R$15,'Inputs - Gas wholesale index'!O$2,FALSE)</f>
        <v>1</v>
      </c>
      <c r="P1389" s="37">
        <f>VLOOKUP($B1389,'Gas wholesale lookups'!$A$4:$R$15,'Inputs - Gas wholesale index'!P$2,FALSE)</f>
        <v>1</v>
      </c>
      <c r="Q1389" s="37">
        <f>VLOOKUP($B1389,'Gas wholesale lookups'!$A$4:$R$15,'Inputs - Gas wholesale index'!Q$2,FALSE)</f>
        <v>1</v>
      </c>
      <c r="R1389" s="37">
        <f>VLOOKUP($B1389,'Gas wholesale lookups'!$A$4:$R$15,'Inputs - Gas wholesale index'!R$2,FALSE)</f>
        <v>1</v>
      </c>
      <c r="S1389" s="37">
        <f>VLOOKUP($B1389,'Gas wholesale lookups'!$A$4:$R$15,'Inputs - Gas wholesale index'!S$2,FALSE)</f>
        <v>0</v>
      </c>
      <c r="T1389" s="37">
        <f>VLOOKUP($B1389,'Gas wholesale lookups'!$A$4:$R$15,'Inputs - Gas wholesale index'!T$2,FALSE)</f>
        <v>0</v>
      </c>
      <c r="U1389" s="12">
        <f t="shared" si="390"/>
        <v>208526.18181818182</v>
      </c>
      <c r="V1389" s="12">
        <f t="shared" si="391"/>
        <v>166168.27272727274</v>
      </c>
      <c r="W1389" s="12">
        <f t="shared" si="392"/>
        <v>291847.5</v>
      </c>
      <c r="X1389" s="12">
        <f t="shared" si="393"/>
        <v>332991.45454545453</v>
      </c>
      <c r="Y1389" s="12">
        <f t="shared" si="394"/>
        <v>0</v>
      </c>
      <c r="Z1389" s="12">
        <f t="shared" si="395"/>
        <v>0</v>
      </c>
      <c r="AA1389" s="12">
        <f t="shared" si="396"/>
        <v>999533.40909090918</v>
      </c>
      <c r="AB1389" s="22">
        <f t="shared" si="397"/>
        <v>0</v>
      </c>
      <c r="AC1389" s="22">
        <f t="shared" si="398"/>
        <v>0</v>
      </c>
      <c r="AD1389" s="22">
        <f t="shared" si="399"/>
        <v>0</v>
      </c>
      <c r="AE1389" s="22">
        <f t="shared" si="400"/>
        <v>0</v>
      </c>
      <c r="AF1389" s="22">
        <f t="shared" si="401"/>
        <v>0</v>
      </c>
      <c r="AG1389" s="22">
        <f t="shared" si="402"/>
        <v>0</v>
      </c>
      <c r="AH1389" s="22">
        <f t="shared" si="403"/>
        <v>0</v>
      </c>
      <c r="AI1389" s="43" t="str">
        <f t="shared" si="404"/>
        <v>n/a</v>
      </c>
      <c r="AJ1389" s="2"/>
      <c r="AK1389" s="2"/>
      <c r="AL1389" s="127">
        <v>0</v>
      </c>
    </row>
    <row r="1390" spans="1:38">
      <c r="A1390" s="46"/>
      <c r="B1390" s="13" t="str">
        <f t="shared" si="389"/>
        <v>Jan</v>
      </c>
      <c r="C1390" s="182"/>
      <c r="D1390" s="182"/>
      <c r="E1390" s="182"/>
      <c r="F1390" s="182"/>
      <c r="G1390" s="182"/>
      <c r="H1390" s="182"/>
      <c r="I1390" s="12">
        <f>VLOOKUP($B1390,'Gas wholesale lookups'!$A$4:$L$15,'Inputs - Gas wholesale index'!I$2,FALSE)</f>
        <v>208526.18181818182</v>
      </c>
      <c r="J1390" s="12">
        <f>VLOOKUP($B1390,'Gas wholesale lookups'!$A$4:$L$15,'Inputs - Gas wholesale index'!J$2,FALSE)</f>
        <v>166168.27272727274</v>
      </c>
      <c r="K1390" s="12">
        <f>VLOOKUP($B1390,'Gas wholesale lookups'!$A$4:$L$15,'Inputs - Gas wholesale index'!K$2,FALSE)</f>
        <v>291847.5</v>
      </c>
      <c r="L1390" s="12">
        <f>VLOOKUP($B1390,'Gas wholesale lookups'!$A$4:$L$15,'Inputs - Gas wholesale index'!L$2,FALSE)</f>
        <v>332991.45454545453</v>
      </c>
      <c r="M1390" s="12">
        <f>VLOOKUP($B1390,'Gas wholesale lookups'!$A$4:$L$15,'Inputs - Gas wholesale index'!M$2,FALSE)</f>
        <v>208526.18181818182</v>
      </c>
      <c r="N1390" s="12">
        <f>VLOOKUP($B1390,'Gas wholesale lookups'!$A$4:$L$15,'Inputs - Gas wholesale index'!N$2,FALSE)</f>
        <v>166168.27272727274</v>
      </c>
      <c r="O1390" s="37">
        <f>VLOOKUP($B1390,'Gas wholesale lookups'!$A$4:$R$15,'Inputs - Gas wholesale index'!O$2,FALSE)</f>
        <v>1</v>
      </c>
      <c r="P1390" s="37">
        <f>VLOOKUP($B1390,'Gas wholesale lookups'!$A$4:$R$15,'Inputs - Gas wholesale index'!P$2,FALSE)</f>
        <v>1</v>
      </c>
      <c r="Q1390" s="37">
        <f>VLOOKUP($B1390,'Gas wholesale lookups'!$A$4:$R$15,'Inputs - Gas wholesale index'!Q$2,FALSE)</f>
        <v>1</v>
      </c>
      <c r="R1390" s="37">
        <f>VLOOKUP($B1390,'Gas wholesale lookups'!$A$4:$R$15,'Inputs - Gas wholesale index'!R$2,FALSE)</f>
        <v>1</v>
      </c>
      <c r="S1390" s="37">
        <f>VLOOKUP($B1390,'Gas wholesale lookups'!$A$4:$R$15,'Inputs - Gas wholesale index'!S$2,FALSE)</f>
        <v>0</v>
      </c>
      <c r="T1390" s="37">
        <f>VLOOKUP($B1390,'Gas wholesale lookups'!$A$4:$R$15,'Inputs - Gas wholesale index'!T$2,FALSE)</f>
        <v>0</v>
      </c>
      <c r="U1390" s="12">
        <f t="shared" si="390"/>
        <v>208526.18181818182</v>
      </c>
      <c r="V1390" s="12">
        <f t="shared" si="391"/>
        <v>166168.27272727274</v>
      </c>
      <c r="W1390" s="12">
        <f t="shared" si="392"/>
        <v>291847.5</v>
      </c>
      <c r="X1390" s="12">
        <f t="shared" si="393"/>
        <v>332991.45454545453</v>
      </c>
      <c r="Y1390" s="12">
        <f t="shared" si="394"/>
        <v>0</v>
      </c>
      <c r="Z1390" s="12">
        <f t="shared" si="395"/>
        <v>0</v>
      </c>
      <c r="AA1390" s="12">
        <f t="shared" si="396"/>
        <v>999533.40909090918</v>
      </c>
      <c r="AB1390" s="22">
        <f t="shared" si="397"/>
        <v>0</v>
      </c>
      <c r="AC1390" s="22">
        <f t="shared" si="398"/>
        <v>0</v>
      </c>
      <c r="AD1390" s="22">
        <f t="shared" si="399"/>
        <v>0</v>
      </c>
      <c r="AE1390" s="22">
        <f t="shared" si="400"/>
        <v>0</v>
      </c>
      <c r="AF1390" s="22">
        <f t="shared" si="401"/>
        <v>0</v>
      </c>
      <c r="AG1390" s="22">
        <f t="shared" si="402"/>
        <v>0</v>
      </c>
      <c r="AH1390" s="22">
        <f t="shared" si="403"/>
        <v>0</v>
      </c>
      <c r="AI1390" s="43" t="str">
        <f t="shared" si="404"/>
        <v>n/a</v>
      </c>
      <c r="AJ1390" s="2"/>
      <c r="AK1390" s="2"/>
      <c r="AL1390" s="127">
        <v>0</v>
      </c>
    </row>
    <row r="1391" spans="1:38">
      <c r="A1391" s="46"/>
      <c r="B1391" s="13" t="str">
        <f t="shared" si="389"/>
        <v>Jan</v>
      </c>
      <c r="C1391" s="182"/>
      <c r="D1391" s="182"/>
      <c r="E1391" s="182"/>
      <c r="F1391" s="182"/>
      <c r="G1391" s="182"/>
      <c r="H1391" s="182"/>
      <c r="I1391" s="12">
        <f>VLOOKUP($B1391,'Gas wholesale lookups'!$A$4:$L$15,'Inputs - Gas wholesale index'!I$2,FALSE)</f>
        <v>208526.18181818182</v>
      </c>
      <c r="J1391" s="12">
        <f>VLOOKUP($B1391,'Gas wholesale lookups'!$A$4:$L$15,'Inputs - Gas wholesale index'!J$2,FALSE)</f>
        <v>166168.27272727274</v>
      </c>
      <c r="K1391" s="12">
        <f>VLOOKUP($B1391,'Gas wholesale lookups'!$A$4:$L$15,'Inputs - Gas wholesale index'!K$2,FALSE)</f>
        <v>291847.5</v>
      </c>
      <c r="L1391" s="12">
        <f>VLOOKUP($B1391,'Gas wholesale lookups'!$A$4:$L$15,'Inputs - Gas wholesale index'!L$2,FALSE)</f>
        <v>332991.45454545453</v>
      </c>
      <c r="M1391" s="12">
        <f>VLOOKUP($B1391,'Gas wholesale lookups'!$A$4:$L$15,'Inputs - Gas wholesale index'!M$2,FALSE)</f>
        <v>208526.18181818182</v>
      </c>
      <c r="N1391" s="12">
        <f>VLOOKUP($B1391,'Gas wholesale lookups'!$A$4:$L$15,'Inputs - Gas wholesale index'!N$2,FALSE)</f>
        <v>166168.27272727274</v>
      </c>
      <c r="O1391" s="37">
        <f>VLOOKUP($B1391,'Gas wholesale lookups'!$A$4:$R$15,'Inputs - Gas wholesale index'!O$2,FALSE)</f>
        <v>1</v>
      </c>
      <c r="P1391" s="37">
        <f>VLOOKUP($B1391,'Gas wholesale lookups'!$A$4:$R$15,'Inputs - Gas wholesale index'!P$2,FALSE)</f>
        <v>1</v>
      </c>
      <c r="Q1391" s="37">
        <f>VLOOKUP($B1391,'Gas wholesale lookups'!$A$4:$R$15,'Inputs - Gas wholesale index'!Q$2,FALSE)</f>
        <v>1</v>
      </c>
      <c r="R1391" s="37">
        <f>VLOOKUP($B1391,'Gas wholesale lookups'!$A$4:$R$15,'Inputs - Gas wholesale index'!R$2,FALSE)</f>
        <v>1</v>
      </c>
      <c r="S1391" s="37">
        <f>VLOOKUP($B1391,'Gas wholesale lookups'!$A$4:$R$15,'Inputs - Gas wholesale index'!S$2,FALSE)</f>
        <v>0</v>
      </c>
      <c r="T1391" s="37">
        <f>VLOOKUP($B1391,'Gas wholesale lookups'!$A$4:$R$15,'Inputs - Gas wholesale index'!T$2,FALSE)</f>
        <v>0</v>
      </c>
      <c r="U1391" s="12">
        <f t="shared" si="390"/>
        <v>208526.18181818182</v>
      </c>
      <c r="V1391" s="12">
        <f t="shared" si="391"/>
        <v>166168.27272727274</v>
      </c>
      <c r="W1391" s="12">
        <f t="shared" si="392"/>
        <v>291847.5</v>
      </c>
      <c r="X1391" s="12">
        <f t="shared" si="393"/>
        <v>332991.45454545453</v>
      </c>
      <c r="Y1391" s="12">
        <f t="shared" si="394"/>
        <v>0</v>
      </c>
      <c r="Z1391" s="12">
        <f t="shared" si="395"/>
        <v>0</v>
      </c>
      <c r="AA1391" s="12">
        <f t="shared" si="396"/>
        <v>999533.40909090918</v>
      </c>
      <c r="AB1391" s="22">
        <f t="shared" si="397"/>
        <v>0</v>
      </c>
      <c r="AC1391" s="22">
        <f t="shared" si="398"/>
        <v>0</v>
      </c>
      <c r="AD1391" s="22">
        <f t="shared" si="399"/>
        <v>0</v>
      </c>
      <c r="AE1391" s="22">
        <f t="shared" si="400"/>
        <v>0</v>
      </c>
      <c r="AF1391" s="22">
        <f t="shared" si="401"/>
        <v>0</v>
      </c>
      <c r="AG1391" s="22">
        <f t="shared" si="402"/>
        <v>0</v>
      </c>
      <c r="AH1391" s="22">
        <f t="shared" si="403"/>
        <v>0</v>
      </c>
      <c r="AI1391" s="43" t="str">
        <f t="shared" si="404"/>
        <v>n/a</v>
      </c>
      <c r="AJ1391" s="2"/>
      <c r="AK1391" s="2"/>
      <c r="AL1391" s="127">
        <v>0</v>
      </c>
    </row>
    <row r="1392" spans="1:38">
      <c r="A1392" s="46"/>
      <c r="B1392" s="13" t="str">
        <f t="shared" si="389"/>
        <v>Jan</v>
      </c>
      <c r="C1392" s="182"/>
      <c r="D1392" s="182"/>
      <c r="E1392" s="182"/>
      <c r="F1392" s="182"/>
      <c r="G1392" s="182"/>
      <c r="H1392" s="182"/>
      <c r="I1392" s="12">
        <f>VLOOKUP($B1392,'Gas wholesale lookups'!$A$4:$L$15,'Inputs - Gas wholesale index'!I$2,FALSE)</f>
        <v>208526.18181818182</v>
      </c>
      <c r="J1392" s="12">
        <f>VLOOKUP($B1392,'Gas wholesale lookups'!$A$4:$L$15,'Inputs - Gas wholesale index'!J$2,FALSE)</f>
        <v>166168.27272727274</v>
      </c>
      <c r="K1392" s="12">
        <f>VLOOKUP($B1392,'Gas wholesale lookups'!$A$4:$L$15,'Inputs - Gas wholesale index'!K$2,FALSE)</f>
        <v>291847.5</v>
      </c>
      <c r="L1392" s="12">
        <f>VLOOKUP($B1392,'Gas wholesale lookups'!$A$4:$L$15,'Inputs - Gas wholesale index'!L$2,FALSE)</f>
        <v>332991.45454545453</v>
      </c>
      <c r="M1392" s="12">
        <f>VLOOKUP($B1392,'Gas wholesale lookups'!$A$4:$L$15,'Inputs - Gas wholesale index'!M$2,FALSE)</f>
        <v>208526.18181818182</v>
      </c>
      <c r="N1392" s="12">
        <f>VLOOKUP($B1392,'Gas wholesale lookups'!$A$4:$L$15,'Inputs - Gas wholesale index'!N$2,FALSE)</f>
        <v>166168.27272727274</v>
      </c>
      <c r="O1392" s="37">
        <f>VLOOKUP($B1392,'Gas wholesale lookups'!$A$4:$R$15,'Inputs - Gas wholesale index'!O$2,FALSE)</f>
        <v>1</v>
      </c>
      <c r="P1392" s="37">
        <f>VLOOKUP($B1392,'Gas wholesale lookups'!$A$4:$R$15,'Inputs - Gas wholesale index'!P$2,FALSE)</f>
        <v>1</v>
      </c>
      <c r="Q1392" s="37">
        <f>VLOOKUP($B1392,'Gas wholesale lookups'!$A$4:$R$15,'Inputs - Gas wholesale index'!Q$2,FALSE)</f>
        <v>1</v>
      </c>
      <c r="R1392" s="37">
        <f>VLOOKUP($B1392,'Gas wholesale lookups'!$A$4:$R$15,'Inputs - Gas wholesale index'!R$2,FALSE)</f>
        <v>1</v>
      </c>
      <c r="S1392" s="37">
        <f>VLOOKUP($B1392,'Gas wholesale lookups'!$A$4:$R$15,'Inputs - Gas wholesale index'!S$2,FALSE)</f>
        <v>0</v>
      </c>
      <c r="T1392" s="37">
        <f>VLOOKUP($B1392,'Gas wholesale lookups'!$A$4:$R$15,'Inputs - Gas wholesale index'!T$2,FALSE)</f>
        <v>0</v>
      </c>
      <c r="U1392" s="12">
        <f t="shared" si="390"/>
        <v>208526.18181818182</v>
      </c>
      <c r="V1392" s="12">
        <f t="shared" si="391"/>
        <v>166168.27272727274</v>
      </c>
      <c r="W1392" s="12">
        <f t="shared" si="392"/>
        <v>291847.5</v>
      </c>
      <c r="X1392" s="12">
        <f t="shared" si="393"/>
        <v>332991.45454545453</v>
      </c>
      <c r="Y1392" s="12">
        <f t="shared" si="394"/>
        <v>0</v>
      </c>
      <c r="Z1392" s="12">
        <f t="shared" si="395"/>
        <v>0</v>
      </c>
      <c r="AA1392" s="12">
        <f t="shared" si="396"/>
        <v>999533.40909090918</v>
      </c>
      <c r="AB1392" s="22">
        <f t="shared" si="397"/>
        <v>0</v>
      </c>
      <c r="AC1392" s="22">
        <f t="shared" si="398"/>
        <v>0</v>
      </c>
      <c r="AD1392" s="22">
        <f t="shared" si="399"/>
        <v>0</v>
      </c>
      <c r="AE1392" s="22">
        <f t="shared" si="400"/>
        <v>0</v>
      </c>
      <c r="AF1392" s="22">
        <f t="shared" si="401"/>
        <v>0</v>
      </c>
      <c r="AG1392" s="22">
        <f t="shared" si="402"/>
        <v>0</v>
      </c>
      <c r="AH1392" s="22">
        <f t="shared" si="403"/>
        <v>0</v>
      </c>
      <c r="AI1392" s="43" t="str">
        <f t="shared" si="404"/>
        <v>n/a</v>
      </c>
      <c r="AJ1392" s="2"/>
      <c r="AK1392" s="2"/>
      <c r="AL1392" s="127">
        <v>0</v>
      </c>
    </row>
    <row r="1393" spans="1:38">
      <c r="A1393" s="46"/>
      <c r="B1393" s="13" t="str">
        <f t="shared" si="389"/>
        <v>Jan</v>
      </c>
      <c r="C1393" s="182"/>
      <c r="D1393" s="182"/>
      <c r="E1393" s="182"/>
      <c r="F1393" s="182"/>
      <c r="G1393" s="182"/>
      <c r="H1393" s="182"/>
      <c r="I1393" s="12">
        <f>VLOOKUP($B1393,'Gas wholesale lookups'!$A$4:$L$15,'Inputs - Gas wholesale index'!I$2,FALSE)</f>
        <v>208526.18181818182</v>
      </c>
      <c r="J1393" s="12">
        <f>VLOOKUP($B1393,'Gas wholesale lookups'!$A$4:$L$15,'Inputs - Gas wholesale index'!J$2,FALSE)</f>
        <v>166168.27272727274</v>
      </c>
      <c r="K1393" s="12">
        <f>VLOOKUP($B1393,'Gas wholesale lookups'!$A$4:$L$15,'Inputs - Gas wholesale index'!K$2,FALSE)</f>
        <v>291847.5</v>
      </c>
      <c r="L1393" s="12">
        <f>VLOOKUP($B1393,'Gas wholesale lookups'!$A$4:$L$15,'Inputs - Gas wholesale index'!L$2,FALSE)</f>
        <v>332991.45454545453</v>
      </c>
      <c r="M1393" s="12">
        <f>VLOOKUP($B1393,'Gas wholesale lookups'!$A$4:$L$15,'Inputs - Gas wholesale index'!M$2,FALSE)</f>
        <v>208526.18181818182</v>
      </c>
      <c r="N1393" s="12">
        <f>VLOOKUP($B1393,'Gas wholesale lookups'!$A$4:$L$15,'Inputs - Gas wholesale index'!N$2,FALSE)</f>
        <v>166168.27272727274</v>
      </c>
      <c r="O1393" s="37">
        <f>VLOOKUP($B1393,'Gas wholesale lookups'!$A$4:$R$15,'Inputs - Gas wholesale index'!O$2,FALSE)</f>
        <v>1</v>
      </c>
      <c r="P1393" s="37">
        <f>VLOOKUP($B1393,'Gas wholesale lookups'!$A$4:$R$15,'Inputs - Gas wholesale index'!P$2,FALSE)</f>
        <v>1</v>
      </c>
      <c r="Q1393" s="37">
        <f>VLOOKUP($B1393,'Gas wholesale lookups'!$A$4:$R$15,'Inputs - Gas wholesale index'!Q$2,FALSE)</f>
        <v>1</v>
      </c>
      <c r="R1393" s="37">
        <f>VLOOKUP($B1393,'Gas wholesale lookups'!$A$4:$R$15,'Inputs - Gas wholesale index'!R$2,FALSE)</f>
        <v>1</v>
      </c>
      <c r="S1393" s="37">
        <f>VLOOKUP($B1393,'Gas wholesale lookups'!$A$4:$R$15,'Inputs - Gas wholesale index'!S$2,FALSE)</f>
        <v>0</v>
      </c>
      <c r="T1393" s="37">
        <f>VLOOKUP($B1393,'Gas wholesale lookups'!$A$4:$R$15,'Inputs - Gas wholesale index'!T$2,FALSE)</f>
        <v>0</v>
      </c>
      <c r="U1393" s="12">
        <f t="shared" si="390"/>
        <v>208526.18181818182</v>
      </c>
      <c r="V1393" s="12">
        <f t="shared" si="391"/>
        <v>166168.27272727274</v>
      </c>
      <c r="W1393" s="12">
        <f t="shared" si="392"/>
        <v>291847.5</v>
      </c>
      <c r="X1393" s="12">
        <f t="shared" si="393"/>
        <v>332991.45454545453</v>
      </c>
      <c r="Y1393" s="12">
        <f t="shared" si="394"/>
        <v>0</v>
      </c>
      <c r="Z1393" s="12">
        <f t="shared" si="395"/>
        <v>0</v>
      </c>
      <c r="AA1393" s="12">
        <f t="shared" si="396"/>
        <v>999533.40909090918</v>
      </c>
      <c r="AB1393" s="22">
        <f t="shared" si="397"/>
        <v>0</v>
      </c>
      <c r="AC1393" s="22">
        <f t="shared" si="398"/>
        <v>0</v>
      </c>
      <c r="AD1393" s="22">
        <f t="shared" si="399"/>
        <v>0</v>
      </c>
      <c r="AE1393" s="22">
        <f t="shared" si="400"/>
        <v>0</v>
      </c>
      <c r="AF1393" s="22">
        <f t="shared" si="401"/>
        <v>0</v>
      </c>
      <c r="AG1393" s="22">
        <f t="shared" si="402"/>
        <v>0</v>
      </c>
      <c r="AH1393" s="22">
        <f t="shared" si="403"/>
        <v>0</v>
      </c>
      <c r="AI1393" s="43" t="str">
        <f t="shared" si="404"/>
        <v>n/a</v>
      </c>
      <c r="AJ1393" s="2"/>
      <c r="AK1393" s="2"/>
      <c r="AL1393" s="127">
        <v>0</v>
      </c>
    </row>
    <row r="1394" spans="1:38">
      <c r="A1394" s="46"/>
      <c r="B1394" s="13" t="str">
        <f t="shared" si="389"/>
        <v>Jan</v>
      </c>
      <c r="C1394" s="182"/>
      <c r="D1394" s="182"/>
      <c r="E1394" s="182"/>
      <c r="F1394" s="182"/>
      <c r="G1394" s="182"/>
      <c r="H1394" s="182"/>
      <c r="I1394" s="12">
        <f>VLOOKUP($B1394,'Gas wholesale lookups'!$A$4:$L$15,'Inputs - Gas wholesale index'!I$2,FALSE)</f>
        <v>208526.18181818182</v>
      </c>
      <c r="J1394" s="12">
        <f>VLOOKUP($B1394,'Gas wholesale lookups'!$A$4:$L$15,'Inputs - Gas wholesale index'!J$2,FALSE)</f>
        <v>166168.27272727274</v>
      </c>
      <c r="K1394" s="12">
        <f>VLOOKUP($B1394,'Gas wholesale lookups'!$A$4:$L$15,'Inputs - Gas wholesale index'!K$2,FALSE)</f>
        <v>291847.5</v>
      </c>
      <c r="L1394" s="12">
        <f>VLOOKUP($B1394,'Gas wholesale lookups'!$A$4:$L$15,'Inputs - Gas wholesale index'!L$2,FALSE)</f>
        <v>332991.45454545453</v>
      </c>
      <c r="M1394" s="12">
        <f>VLOOKUP($B1394,'Gas wholesale lookups'!$A$4:$L$15,'Inputs - Gas wholesale index'!M$2,FALSE)</f>
        <v>208526.18181818182</v>
      </c>
      <c r="N1394" s="12">
        <f>VLOOKUP($B1394,'Gas wholesale lookups'!$A$4:$L$15,'Inputs - Gas wholesale index'!N$2,FALSE)</f>
        <v>166168.27272727274</v>
      </c>
      <c r="O1394" s="37">
        <f>VLOOKUP($B1394,'Gas wholesale lookups'!$A$4:$R$15,'Inputs - Gas wholesale index'!O$2,FALSE)</f>
        <v>1</v>
      </c>
      <c r="P1394" s="37">
        <f>VLOOKUP($B1394,'Gas wholesale lookups'!$A$4:$R$15,'Inputs - Gas wholesale index'!P$2,FALSE)</f>
        <v>1</v>
      </c>
      <c r="Q1394" s="37">
        <f>VLOOKUP($B1394,'Gas wholesale lookups'!$A$4:$R$15,'Inputs - Gas wholesale index'!Q$2,FALSE)</f>
        <v>1</v>
      </c>
      <c r="R1394" s="37">
        <f>VLOOKUP($B1394,'Gas wholesale lookups'!$A$4:$R$15,'Inputs - Gas wholesale index'!R$2,FALSE)</f>
        <v>1</v>
      </c>
      <c r="S1394" s="37">
        <f>VLOOKUP($B1394,'Gas wholesale lookups'!$A$4:$R$15,'Inputs - Gas wholesale index'!S$2,FALSE)</f>
        <v>0</v>
      </c>
      <c r="T1394" s="37">
        <f>VLOOKUP($B1394,'Gas wholesale lookups'!$A$4:$R$15,'Inputs - Gas wholesale index'!T$2,FALSE)</f>
        <v>0</v>
      </c>
      <c r="U1394" s="12">
        <f t="shared" si="390"/>
        <v>208526.18181818182</v>
      </c>
      <c r="V1394" s="12">
        <f t="shared" si="391"/>
        <v>166168.27272727274</v>
      </c>
      <c r="W1394" s="12">
        <f t="shared" si="392"/>
        <v>291847.5</v>
      </c>
      <c r="X1394" s="12">
        <f t="shared" si="393"/>
        <v>332991.45454545453</v>
      </c>
      <c r="Y1394" s="12">
        <f t="shared" si="394"/>
        <v>0</v>
      </c>
      <c r="Z1394" s="12">
        <f t="shared" si="395"/>
        <v>0</v>
      </c>
      <c r="AA1394" s="12">
        <f t="shared" si="396"/>
        <v>999533.40909090918</v>
      </c>
      <c r="AB1394" s="22">
        <f t="shared" si="397"/>
        <v>0</v>
      </c>
      <c r="AC1394" s="22">
        <f t="shared" si="398"/>
        <v>0</v>
      </c>
      <c r="AD1394" s="22">
        <f t="shared" si="399"/>
        <v>0</v>
      </c>
      <c r="AE1394" s="22">
        <f t="shared" si="400"/>
        <v>0</v>
      </c>
      <c r="AF1394" s="22">
        <f t="shared" si="401"/>
        <v>0</v>
      </c>
      <c r="AG1394" s="22">
        <f t="shared" si="402"/>
        <v>0</v>
      </c>
      <c r="AH1394" s="22">
        <f t="shared" si="403"/>
        <v>0</v>
      </c>
      <c r="AI1394" s="43" t="str">
        <f t="shared" si="404"/>
        <v>n/a</v>
      </c>
      <c r="AJ1394" s="2"/>
      <c r="AK1394" s="2"/>
      <c r="AL1394" s="127">
        <v>0</v>
      </c>
    </row>
    <row r="1395" spans="1:38">
      <c r="A1395" s="46"/>
      <c r="B1395" s="13" t="str">
        <f t="shared" si="389"/>
        <v>Jan</v>
      </c>
      <c r="C1395" s="182"/>
      <c r="D1395" s="182"/>
      <c r="E1395" s="182"/>
      <c r="F1395" s="182"/>
      <c r="G1395" s="182"/>
      <c r="H1395" s="182"/>
      <c r="I1395" s="12">
        <f>VLOOKUP($B1395,'Gas wholesale lookups'!$A$4:$L$15,'Inputs - Gas wholesale index'!I$2,FALSE)</f>
        <v>208526.18181818182</v>
      </c>
      <c r="J1395" s="12">
        <f>VLOOKUP($B1395,'Gas wholesale lookups'!$A$4:$L$15,'Inputs - Gas wholesale index'!J$2,FALSE)</f>
        <v>166168.27272727274</v>
      </c>
      <c r="K1395" s="12">
        <f>VLOOKUP($B1395,'Gas wholesale lookups'!$A$4:$L$15,'Inputs - Gas wholesale index'!K$2,FALSE)</f>
        <v>291847.5</v>
      </c>
      <c r="L1395" s="12">
        <f>VLOOKUP($B1395,'Gas wholesale lookups'!$A$4:$L$15,'Inputs - Gas wholesale index'!L$2,FALSE)</f>
        <v>332991.45454545453</v>
      </c>
      <c r="M1395" s="12">
        <f>VLOOKUP($B1395,'Gas wholesale lookups'!$A$4:$L$15,'Inputs - Gas wholesale index'!M$2,FALSE)</f>
        <v>208526.18181818182</v>
      </c>
      <c r="N1395" s="12">
        <f>VLOOKUP($B1395,'Gas wholesale lookups'!$A$4:$L$15,'Inputs - Gas wholesale index'!N$2,FALSE)</f>
        <v>166168.27272727274</v>
      </c>
      <c r="O1395" s="37">
        <f>VLOOKUP($B1395,'Gas wholesale lookups'!$A$4:$R$15,'Inputs - Gas wholesale index'!O$2,FALSE)</f>
        <v>1</v>
      </c>
      <c r="P1395" s="37">
        <f>VLOOKUP($B1395,'Gas wholesale lookups'!$A$4:$R$15,'Inputs - Gas wholesale index'!P$2,FALSE)</f>
        <v>1</v>
      </c>
      <c r="Q1395" s="37">
        <f>VLOOKUP($B1395,'Gas wholesale lookups'!$A$4:$R$15,'Inputs - Gas wholesale index'!Q$2,FALSE)</f>
        <v>1</v>
      </c>
      <c r="R1395" s="37">
        <f>VLOOKUP($B1395,'Gas wholesale lookups'!$A$4:$R$15,'Inputs - Gas wholesale index'!R$2,FALSE)</f>
        <v>1</v>
      </c>
      <c r="S1395" s="37">
        <f>VLOOKUP($B1395,'Gas wholesale lookups'!$A$4:$R$15,'Inputs - Gas wholesale index'!S$2,FALSE)</f>
        <v>0</v>
      </c>
      <c r="T1395" s="37">
        <f>VLOOKUP($B1395,'Gas wholesale lookups'!$A$4:$R$15,'Inputs - Gas wholesale index'!T$2,FALSE)</f>
        <v>0</v>
      </c>
      <c r="U1395" s="12">
        <f t="shared" si="390"/>
        <v>208526.18181818182</v>
      </c>
      <c r="V1395" s="12">
        <f t="shared" si="391"/>
        <v>166168.27272727274</v>
      </c>
      <c r="W1395" s="12">
        <f t="shared" si="392"/>
        <v>291847.5</v>
      </c>
      <c r="X1395" s="12">
        <f t="shared" si="393"/>
        <v>332991.45454545453</v>
      </c>
      <c r="Y1395" s="12">
        <f t="shared" si="394"/>
        <v>0</v>
      </c>
      <c r="Z1395" s="12">
        <f t="shared" si="395"/>
        <v>0</v>
      </c>
      <c r="AA1395" s="12">
        <f t="shared" si="396"/>
        <v>999533.40909090918</v>
      </c>
      <c r="AB1395" s="22">
        <f t="shared" si="397"/>
        <v>0</v>
      </c>
      <c r="AC1395" s="22">
        <f t="shared" si="398"/>
        <v>0</v>
      </c>
      <c r="AD1395" s="22">
        <f t="shared" si="399"/>
        <v>0</v>
      </c>
      <c r="AE1395" s="22">
        <f t="shared" si="400"/>
        <v>0</v>
      </c>
      <c r="AF1395" s="22">
        <f t="shared" si="401"/>
        <v>0</v>
      </c>
      <c r="AG1395" s="22">
        <f t="shared" si="402"/>
        <v>0</v>
      </c>
      <c r="AH1395" s="22">
        <f t="shared" si="403"/>
        <v>0</v>
      </c>
      <c r="AI1395" s="43" t="str">
        <f t="shared" si="404"/>
        <v>n/a</v>
      </c>
      <c r="AJ1395" s="2"/>
      <c r="AK1395" s="2"/>
      <c r="AL1395" s="127">
        <v>0</v>
      </c>
    </row>
    <row r="1396" spans="1:38">
      <c r="A1396" s="46"/>
      <c r="B1396" s="13" t="str">
        <f t="shared" si="389"/>
        <v>Jan</v>
      </c>
      <c r="C1396" s="182"/>
      <c r="D1396" s="182"/>
      <c r="E1396" s="182"/>
      <c r="F1396" s="182"/>
      <c r="G1396" s="182"/>
      <c r="H1396" s="182"/>
      <c r="I1396" s="12">
        <f>VLOOKUP($B1396,'Gas wholesale lookups'!$A$4:$L$15,'Inputs - Gas wholesale index'!I$2,FALSE)</f>
        <v>208526.18181818182</v>
      </c>
      <c r="J1396" s="12">
        <f>VLOOKUP($B1396,'Gas wholesale lookups'!$A$4:$L$15,'Inputs - Gas wholesale index'!J$2,FALSE)</f>
        <v>166168.27272727274</v>
      </c>
      <c r="K1396" s="12">
        <f>VLOOKUP($B1396,'Gas wholesale lookups'!$A$4:$L$15,'Inputs - Gas wholesale index'!K$2,FALSE)</f>
        <v>291847.5</v>
      </c>
      <c r="L1396" s="12">
        <f>VLOOKUP($B1396,'Gas wholesale lookups'!$A$4:$L$15,'Inputs - Gas wholesale index'!L$2,FALSE)</f>
        <v>332991.45454545453</v>
      </c>
      <c r="M1396" s="12">
        <f>VLOOKUP($B1396,'Gas wholesale lookups'!$A$4:$L$15,'Inputs - Gas wholesale index'!M$2,FALSE)</f>
        <v>208526.18181818182</v>
      </c>
      <c r="N1396" s="12">
        <f>VLOOKUP($B1396,'Gas wholesale lookups'!$A$4:$L$15,'Inputs - Gas wholesale index'!N$2,FALSE)</f>
        <v>166168.27272727274</v>
      </c>
      <c r="O1396" s="37">
        <f>VLOOKUP($B1396,'Gas wholesale lookups'!$A$4:$R$15,'Inputs - Gas wholesale index'!O$2,FALSE)</f>
        <v>1</v>
      </c>
      <c r="P1396" s="37">
        <f>VLOOKUP($B1396,'Gas wholesale lookups'!$A$4:$R$15,'Inputs - Gas wholesale index'!P$2,FALSE)</f>
        <v>1</v>
      </c>
      <c r="Q1396" s="37">
        <f>VLOOKUP($B1396,'Gas wholesale lookups'!$A$4:$R$15,'Inputs - Gas wholesale index'!Q$2,FALSE)</f>
        <v>1</v>
      </c>
      <c r="R1396" s="37">
        <f>VLOOKUP($B1396,'Gas wholesale lookups'!$A$4:$R$15,'Inputs - Gas wholesale index'!R$2,FALSE)</f>
        <v>1</v>
      </c>
      <c r="S1396" s="37">
        <f>VLOOKUP($B1396,'Gas wholesale lookups'!$A$4:$R$15,'Inputs - Gas wholesale index'!S$2,FALSE)</f>
        <v>0</v>
      </c>
      <c r="T1396" s="37">
        <f>VLOOKUP($B1396,'Gas wholesale lookups'!$A$4:$R$15,'Inputs - Gas wholesale index'!T$2,FALSE)</f>
        <v>0</v>
      </c>
      <c r="U1396" s="12">
        <f t="shared" si="390"/>
        <v>208526.18181818182</v>
      </c>
      <c r="V1396" s="12">
        <f t="shared" si="391"/>
        <v>166168.27272727274</v>
      </c>
      <c r="W1396" s="12">
        <f t="shared" si="392"/>
        <v>291847.5</v>
      </c>
      <c r="X1396" s="12">
        <f t="shared" si="393"/>
        <v>332991.45454545453</v>
      </c>
      <c r="Y1396" s="12">
        <f t="shared" si="394"/>
        <v>0</v>
      </c>
      <c r="Z1396" s="12">
        <f t="shared" si="395"/>
        <v>0</v>
      </c>
      <c r="AA1396" s="12">
        <f t="shared" si="396"/>
        <v>999533.40909090918</v>
      </c>
      <c r="AB1396" s="22">
        <f t="shared" si="397"/>
        <v>0</v>
      </c>
      <c r="AC1396" s="22">
        <f t="shared" si="398"/>
        <v>0</v>
      </c>
      <c r="AD1396" s="22">
        <f t="shared" si="399"/>
        <v>0</v>
      </c>
      <c r="AE1396" s="22">
        <f t="shared" si="400"/>
        <v>0</v>
      </c>
      <c r="AF1396" s="22">
        <f t="shared" si="401"/>
        <v>0</v>
      </c>
      <c r="AG1396" s="22">
        <f t="shared" si="402"/>
        <v>0</v>
      </c>
      <c r="AH1396" s="22">
        <f t="shared" si="403"/>
        <v>0</v>
      </c>
      <c r="AI1396" s="43" t="str">
        <f t="shared" si="404"/>
        <v>n/a</v>
      </c>
      <c r="AJ1396" s="2"/>
      <c r="AK1396" s="2"/>
      <c r="AL1396" s="127">
        <v>0</v>
      </c>
    </row>
    <row r="1397" spans="1:38">
      <c r="A1397" s="46"/>
      <c r="B1397" s="13" t="str">
        <f t="shared" si="389"/>
        <v>Jan</v>
      </c>
      <c r="C1397" s="182"/>
      <c r="D1397" s="182"/>
      <c r="E1397" s="182"/>
      <c r="F1397" s="182"/>
      <c r="G1397" s="182"/>
      <c r="H1397" s="182"/>
      <c r="I1397" s="12">
        <f>VLOOKUP($B1397,'Gas wholesale lookups'!$A$4:$L$15,'Inputs - Gas wholesale index'!I$2,FALSE)</f>
        <v>208526.18181818182</v>
      </c>
      <c r="J1397" s="12">
        <f>VLOOKUP($B1397,'Gas wholesale lookups'!$A$4:$L$15,'Inputs - Gas wholesale index'!J$2,FALSE)</f>
        <v>166168.27272727274</v>
      </c>
      <c r="K1397" s="12">
        <f>VLOOKUP($B1397,'Gas wholesale lookups'!$A$4:$L$15,'Inputs - Gas wholesale index'!K$2,FALSE)</f>
        <v>291847.5</v>
      </c>
      <c r="L1397" s="12">
        <f>VLOOKUP($B1397,'Gas wholesale lookups'!$A$4:$L$15,'Inputs - Gas wholesale index'!L$2,FALSE)</f>
        <v>332991.45454545453</v>
      </c>
      <c r="M1397" s="12">
        <f>VLOOKUP($B1397,'Gas wholesale lookups'!$A$4:$L$15,'Inputs - Gas wholesale index'!M$2,FALSE)</f>
        <v>208526.18181818182</v>
      </c>
      <c r="N1397" s="12">
        <f>VLOOKUP($B1397,'Gas wholesale lookups'!$A$4:$L$15,'Inputs - Gas wholesale index'!N$2,FALSE)</f>
        <v>166168.27272727274</v>
      </c>
      <c r="O1397" s="37">
        <f>VLOOKUP($B1397,'Gas wholesale lookups'!$A$4:$R$15,'Inputs - Gas wholesale index'!O$2,FALSE)</f>
        <v>1</v>
      </c>
      <c r="P1397" s="37">
        <f>VLOOKUP($B1397,'Gas wholesale lookups'!$A$4:$R$15,'Inputs - Gas wholesale index'!P$2,FALSE)</f>
        <v>1</v>
      </c>
      <c r="Q1397" s="37">
        <f>VLOOKUP($B1397,'Gas wholesale lookups'!$A$4:$R$15,'Inputs - Gas wholesale index'!Q$2,FALSE)</f>
        <v>1</v>
      </c>
      <c r="R1397" s="37">
        <f>VLOOKUP($B1397,'Gas wholesale lookups'!$A$4:$R$15,'Inputs - Gas wholesale index'!R$2,FALSE)</f>
        <v>1</v>
      </c>
      <c r="S1397" s="37">
        <f>VLOOKUP($B1397,'Gas wholesale lookups'!$A$4:$R$15,'Inputs - Gas wholesale index'!S$2,FALSE)</f>
        <v>0</v>
      </c>
      <c r="T1397" s="37">
        <f>VLOOKUP($B1397,'Gas wholesale lookups'!$A$4:$R$15,'Inputs - Gas wholesale index'!T$2,FALSE)</f>
        <v>0</v>
      </c>
      <c r="U1397" s="12">
        <f t="shared" si="390"/>
        <v>208526.18181818182</v>
      </c>
      <c r="V1397" s="12">
        <f t="shared" si="391"/>
        <v>166168.27272727274</v>
      </c>
      <c r="W1397" s="12">
        <f t="shared" si="392"/>
        <v>291847.5</v>
      </c>
      <c r="X1397" s="12">
        <f t="shared" si="393"/>
        <v>332991.45454545453</v>
      </c>
      <c r="Y1397" s="12">
        <f t="shared" si="394"/>
        <v>0</v>
      </c>
      <c r="Z1397" s="12">
        <f t="shared" si="395"/>
        <v>0</v>
      </c>
      <c r="AA1397" s="12">
        <f t="shared" si="396"/>
        <v>999533.40909090918</v>
      </c>
      <c r="AB1397" s="22">
        <f t="shared" si="397"/>
        <v>0</v>
      </c>
      <c r="AC1397" s="22">
        <f t="shared" si="398"/>
        <v>0</v>
      </c>
      <c r="AD1397" s="22">
        <f t="shared" si="399"/>
        <v>0</v>
      </c>
      <c r="AE1397" s="22">
        <f t="shared" si="400"/>
        <v>0</v>
      </c>
      <c r="AF1397" s="22">
        <f t="shared" si="401"/>
        <v>0</v>
      </c>
      <c r="AG1397" s="22">
        <f t="shared" si="402"/>
        <v>0</v>
      </c>
      <c r="AH1397" s="22">
        <f t="shared" si="403"/>
        <v>0</v>
      </c>
      <c r="AI1397" s="43" t="str">
        <f t="shared" si="404"/>
        <v>n/a</v>
      </c>
      <c r="AJ1397" s="2"/>
      <c r="AK1397" s="2"/>
      <c r="AL1397" s="127">
        <v>0</v>
      </c>
    </row>
    <row r="1398" spans="1:38">
      <c r="A1398" s="46"/>
      <c r="B1398" s="13" t="str">
        <f t="shared" si="389"/>
        <v>Jan</v>
      </c>
      <c r="C1398" s="182"/>
      <c r="D1398" s="182"/>
      <c r="E1398" s="182"/>
      <c r="F1398" s="182"/>
      <c r="G1398" s="182"/>
      <c r="H1398" s="182"/>
      <c r="I1398" s="12">
        <f>VLOOKUP($B1398,'Gas wholesale lookups'!$A$4:$L$15,'Inputs - Gas wholesale index'!I$2,FALSE)</f>
        <v>208526.18181818182</v>
      </c>
      <c r="J1398" s="12">
        <f>VLOOKUP($B1398,'Gas wholesale lookups'!$A$4:$L$15,'Inputs - Gas wholesale index'!J$2,FALSE)</f>
        <v>166168.27272727274</v>
      </c>
      <c r="K1398" s="12">
        <f>VLOOKUP($B1398,'Gas wholesale lookups'!$A$4:$L$15,'Inputs - Gas wholesale index'!K$2,FALSE)</f>
        <v>291847.5</v>
      </c>
      <c r="L1398" s="12">
        <f>VLOOKUP($B1398,'Gas wholesale lookups'!$A$4:$L$15,'Inputs - Gas wholesale index'!L$2,FALSE)</f>
        <v>332991.45454545453</v>
      </c>
      <c r="M1398" s="12">
        <f>VLOOKUP($B1398,'Gas wholesale lookups'!$A$4:$L$15,'Inputs - Gas wholesale index'!M$2,FALSE)</f>
        <v>208526.18181818182</v>
      </c>
      <c r="N1398" s="12">
        <f>VLOOKUP($B1398,'Gas wholesale lookups'!$A$4:$L$15,'Inputs - Gas wholesale index'!N$2,FALSE)</f>
        <v>166168.27272727274</v>
      </c>
      <c r="O1398" s="37">
        <f>VLOOKUP($B1398,'Gas wholesale lookups'!$A$4:$R$15,'Inputs - Gas wholesale index'!O$2,FALSE)</f>
        <v>1</v>
      </c>
      <c r="P1398" s="37">
        <f>VLOOKUP($B1398,'Gas wholesale lookups'!$A$4:$R$15,'Inputs - Gas wholesale index'!P$2,FALSE)</f>
        <v>1</v>
      </c>
      <c r="Q1398" s="37">
        <f>VLOOKUP($B1398,'Gas wholesale lookups'!$A$4:$R$15,'Inputs - Gas wholesale index'!Q$2,FALSE)</f>
        <v>1</v>
      </c>
      <c r="R1398" s="37">
        <f>VLOOKUP($B1398,'Gas wholesale lookups'!$A$4:$R$15,'Inputs - Gas wholesale index'!R$2,FALSE)</f>
        <v>1</v>
      </c>
      <c r="S1398" s="37">
        <f>VLOOKUP($B1398,'Gas wholesale lookups'!$A$4:$R$15,'Inputs - Gas wholesale index'!S$2,FALSE)</f>
        <v>0</v>
      </c>
      <c r="T1398" s="37">
        <f>VLOOKUP($B1398,'Gas wholesale lookups'!$A$4:$R$15,'Inputs - Gas wholesale index'!T$2,FALSE)</f>
        <v>0</v>
      </c>
      <c r="U1398" s="12">
        <f t="shared" si="390"/>
        <v>208526.18181818182</v>
      </c>
      <c r="V1398" s="12">
        <f t="shared" si="391"/>
        <v>166168.27272727274</v>
      </c>
      <c r="W1398" s="12">
        <f t="shared" si="392"/>
        <v>291847.5</v>
      </c>
      <c r="X1398" s="12">
        <f t="shared" si="393"/>
        <v>332991.45454545453</v>
      </c>
      <c r="Y1398" s="12">
        <f t="shared" si="394"/>
        <v>0</v>
      </c>
      <c r="Z1398" s="12">
        <f t="shared" si="395"/>
        <v>0</v>
      </c>
      <c r="AA1398" s="12">
        <f t="shared" si="396"/>
        <v>999533.40909090918</v>
      </c>
      <c r="AB1398" s="22">
        <f t="shared" si="397"/>
        <v>0</v>
      </c>
      <c r="AC1398" s="22">
        <f t="shared" si="398"/>
        <v>0</v>
      </c>
      <c r="AD1398" s="22">
        <f t="shared" si="399"/>
        <v>0</v>
      </c>
      <c r="AE1398" s="22">
        <f t="shared" si="400"/>
        <v>0</v>
      </c>
      <c r="AF1398" s="22">
        <f t="shared" si="401"/>
        <v>0</v>
      </c>
      <c r="AG1398" s="22">
        <f t="shared" si="402"/>
        <v>0</v>
      </c>
      <c r="AH1398" s="22">
        <f t="shared" si="403"/>
        <v>0</v>
      </c>
      <c r="AI1398" s="43" t="str">
        <f t="shared" si="404"/>
        <v>n/a</v>
      </c>
      <c r="AJ1398" s="2"/>
      <c r="AK1398" s="2"/>
      <c r="AL1398" s="127">
        <v>0</v>
      </c>
    </row>
    <row r="1399" spans="1:38">
      <c r="A1399" s="46"/>
      <c r="B1399" s="13" t="str">
        <f t="shared" si="389"/>
        <v>Jan</v>
      </c>
      <c r="C1399" s="182"/>
      <c r="D1399" s="182"/>
      <c r="E1399" s="182"/>
      <c r="F1399" s="182"/>
      <c r="G1399" s="182"/>
      <c r="H1399" s="182"/>
      <c r="I1399" s="12">
        <f>VLOOKUP($B1399,'Gas wholesale lookups'!$A$4:$L$15,'Inputs - Gas wholesale index'!I$2,FALSE)</f>
        <v>208526.18181818182</v>
      </c>
      <c r="J1399" s="12">
        <f>VLOOKUP($B1399,'Gas wholesale lookups'!$A$4:$L$15,'Inputs - Gas wholesale index'!J$2,FALSE)</f>
        <v>166168.27272727274</v>
      </c>
      <c r="K1399" s="12">
        <f>VLOOKUP($B1399,'Gas wholesale lookups'!$A$4:$L$15,'Inputs - Gas wholesale index'!K$2,FALSE)</f>
        <v>291847.5</v>
      </c>
      <c r="L1399" s="12">
        <f>VLOOKUP($B1399,'Gas wholesale lookups'!$A$4:$L$15,'Inputs - Gas wholesale index'!L$2,FALSE)</f>
        <v>332991.45454545453</v>
      </c>
      <c r="M1399" s="12">
        <f>VLOOKUP($B1399,'Gas wholesale lookups'!$A$4:$L$15,'Inputs - Gas wholesale index'!M$2,FALSE)</f>
        <v>208526.18181818182</v>
      </c>
      <c r="N1399" s="12">
        <f>VLOOKUP($B1399,'Gas wholesale lookups'!$A$4:$L$15,'Inputs - Gas wholesale index'!N$2,FALSE)</f>
        <v>166168.27272727274</v>
      </c>
      <c r="O1399" s="37">
        <f>VLOOKUP($B1399,'Gas wholesale lookups'!$A$4:$R$15,'Inputs - Gas wholesale index'!O$2,FALSE)</f>
        <v>1</v>
      </c>
      <c r="P1399" s="37">
        <f>VLOOKUP($B1399,'Gas wholesale lookups'!$A$4:$R$15,'Inputs - Gas wholesale index'!P$2,FALSE)</f>
        <v>1</v>
      </c>
      <c r="Q1399" s="37">
        <f>VLOOKUP($B1399,'Gas wholesale lookups'!$A$4:$R$15,'Inputs - Gas wholesale index'!Q$2,FALSE)</f>
        <v>1</v>
      </c>
      <c r="R1399" s="37">
        <f>VLOOKUP($B1399,'Gas wholesale lookups'!$A$4:$R$15,'Inputs - Gas wholesale index'!R$2,FALSE)</f>
        <v>1</v>
      </c>
      <c r="S1399" s="37">
        <f>VLOOKUP($B1399,'Gas wholesale lookups'!$A$4:$R$15,'Inputs - Gas wholesale index'!S$2,FALSE)</f>
        <v>0</v>
      </c>
      <c r="T1399" s="37">
        <f>VLOOKUP($B1399,'Gas wholesale lookups'!$A$4:$R$15,'Inputs - Gas wholesale index'!T$2,FALSE)</f>
        <v>0</v>
      </c>
      <c r="U1399" s="12">
        <f t="shared" si="390"/>
        <v>208526.18181818182</v>
      </c>
      <c r="V1399" s="12">
        <f t="shared" si="391"/>
        <v>166168.27272727274</v>
      </c>
      <c r="W1399" s="12">
        <f t="shared" si="392"/>
        <v>291847.5</v>
      </c>
      <c r="X1399" s="12">
        <f t="shared" si="393"/>
        <v>332991.45454545453</v>
      </c>
      <c r="Y1399" s="12">
        <f t="shared" si="394"/>
        <v>0</v>
      </c>
      <c r="Z1399" s="12">
        <f t="shared" si="395"/>
        <v>0</v>
      </c>
      <c r="AA1399" s="12">
        <f t="shared" si="396"/>
        <v>999533.40909090918</v>
      </c>
      <c r="AB1399" s="22">
        <f t="shared" si="397"/>
        <v>0</v>
      </c>
      <c r="AC1399" s="22">
        <f t="shared" si="398"/>
        <v>0</v>
      </c>
      <c r="AD1399" s="22">
        <f t="shared" si="399"/>
        <v>0</v>
      </c>
      <c r="AE1399" s="22">
        <f t="shared" si="400"/>
        <v>0</v>
      </c>
      <c r="AF1399" s="22">
        <f t="shared" si="401"/>
        <v>0</v>
      </c>
      <c r="AG1399" s="22">
        <f t="shared" si="402"/>
        <v>0</v>
      </c>
      <c r="AH1399" s="22">
        <f t="shared" si="403"/>
        <v>0</v>
      </c>
      <c r="AI1399" s="43" t="str">
        <f t="shared" si="404"/>
        <v>n/a</v>
      </c>
      <c r="AJ1399" s="2"/>
      <c r="AK1399" s="2"/>
      <c r="AL1399" s="127">
        <v>0</v>
      </c>
    </row>
    <row r="1400" spans="1:38">
      <c r="A1400" s="46"/>
      <c r="B1400" s="13" t="str">
        <f t="shared" si="389"/>
        <v>Jan</v>
      </c>
      <c r="C1400" s="182"/>
      <c r="D1400" s="182"/>
      <c r="E1400" s="182"/>
      <c r="F1400" s="182"/>
      <c r="G1400" s="182"/>
      <c r="H1400" s="182"/>
      <c r="I1400" s="12">
        <f>VLOOKUP($B1400,'Gas wholesale lookups'!$A$4:$L$15,'Inputs - Gas wholesale index'!I$2,FALSE)</f>
        <v>208526.18181818182</v>
      </c>
      <c r="J1400" s="12">
        <f>VLOOKUP($B1400,'Gas wholesale lookups'!$A$4:$L$15,'Inputs - Gas wholesale index'!J$2,FALSE)</f>
        <v>166168.27272727274</v>
      </c>
      <c r="K1400" s="12">
        <f>VLOOKUP($B1400,'Gas wholesale lookups'!$A$4:$L$15,'Inputs - Gas wholesale index'!K$2,FALSE)</f>
        <v>291847.5</v>
      </c>
      <c r="L1400" s="12">
        <f>VLOOKUP($B1400,'Gas wholesale lookups'!$A$4:$L$15,'Inputs - Gas wholesale index'!L$2,FALSE)</f>
        <v>332991.45454545453</v>
      </c>
      <c r="M1400" s="12">
        <f>VLOOKUP($B1400,'Gas wholesale lookups'!$A$4:$L$15,'Inputs - Gas wholesale index'!M$2,FALSE)</f>
        <v>208526.18181818182</v>
      </c>
      <c r="N1400" s="12">
        <f>VLOOKUP($B1400,'Gas wholesale lookups'!$A$4:$L$15,'Inputs - Gas wholesale index'!N$2,FALSE)</f>
        <v>166168.27272727274</v>
      </c>
      <c r="O1400" s="37">
        <f>VLOOKUP($B1400,'Gas wholesale lookups'!$A$4:$R$15,'Inputs - Gas wholesale index'!O$2,FALSE)</f>
        <v>1</v>
      </c>
      <c r="P1400" s="37">
        <f>VLOOKUP($B1400,'Gas wholesale lookups'!$A$4:$R$15,'Inputs - Gas wholesale index'!P$2,FALSE)</f>
        <v>1</v>
      </c>
      <c r="Q1400" s="37">
        <f>VLOOKUP($B1400,'Gas wholesale lookups'!$A$4:$R$15,'Inputs - Gas wholesale index'!Q$2,FALSE)</f>
        <v>1</v>
      </c>
      <c r="R1400" s="37">
        <f>VLOOKUP($B1400,'Gas wholesale lookups'!$A$4:$R$15,'Inputs - Gas wholesale index'!R$2,FALSE)</f>
        <v>1</v>
      </c>
      <c r="S1400" s="37">
        <f>VLOOKUP($B1400,'Gas wholesale lookups'!$A$4:$R$15,'Inputs - Gas wholesale index'!S$2,FALSE)</f>
        <v>0</v>
      </c>
      <c r="T1400" s="37">
        <f>VLOOKUP($B1400,'Gas wholesale lookups'!$A$4:$R$15,'Inputs - Gas wholesale index'!T$2,FALSE)</f>
        <v>0</v>
      </c>
      <c r="U1400" s="12">
        <f t="shared" si="390"/>
        <v>208526.18181818182</v>
      </c>
      <c r="V1400" s="12">
        <f t="shared" si="391"/>
        <v>166168.27272727274</v>
      </c>
      <c r="W1400" s="12">
        <f t="shared" si="392"/>
        <v>291847.5</v>
      </c>
      <c r="X1400" s="12">
        <f t="shared" si="393"/>
        <v>332991.45454545453</v>
      </c>
      <c r="Y1400" s="12">
        <f t="shared" si="394"/>
        <v>0</v>
      </c>
      <c r="Z1400" s="12">
        <f t="shared" si="395"/>
        <v>0</v>
      </c>
      <c r="AA1400" s="12">
        <f t="shared" si="396"/>
        <v>999533.40909090918</v>
      </c>
      <c r="AB1400" s="22">
        <f t="shared" si="397"/>
        <v>0</v>
      </c>
      <c r="AC1400" s="22">
        <f t="shared" si="398"/>
        <v>0</v>
      </c>
      <c r="AD1400" s="22">
        <f t="shared" si="399"/>
        <v>0</v>
      </c>
      <c r="AE1400" s="22">
        <f t="shared" si="400"/>
        <v>0</v>
      </c>
      <c r="AF1400" s="22">
        <f t="shared" si="401"/>
        <v>0</v>
      </c>
      <c r="AG1400" s="22">
        <f t="shared" si="402"/>
        <v>0</v>
      </c>
      <c r="AH1400" s="22">
        <f t="shared" si="403"/>
        <v>0</v>
      </c>
      <c r="AI1400" s="43" t="str">
        <f t="shared" si="404"/>
        <v>n/a</v>
      </c>
      <c r="AJ1400" s="2"/>
      <c r="AK1400" s="2"/>
      <c r="AL1400" s="127">
        <v>0</v>
      </c>
    </row>
    <row r="1401" spans="1:38">
      <c r="A1401" s="46"/>
      <c r="B1401" s="13" t="str">
        <f t="shared" si="389"/>
        <v>Jan</v>
      </c>
      <c r="C1401" s="182"/>
      <c r="D1401" s="182"/>
      <c r="E1401" s="182"/>
      <c r="F1401" s="182"/>
      <c r="G1401" s="182"/>
      <c r="H1401" s="182"/>
      <c r="I1401" s="12">
        <f>VLOOKUP($B1401,'Gas wholesale lookups'!$A$4:$L$15,'Inputs - Gas wholesale index'!I$2,FALSE)</f>
        <v>208526.18181818182</v>
      </c>
      <c r="J1401" s="12">
        <f>VLOOKUP($B1401,'Gas wholesale lookups'!$A$4:$L$15,'Inputs - Gas wholesale index'!J$2,FALSE)</f>
        <v>166168.27272727274</v>
      </c>
      <c r="K1401" s="12">
        <f>VLOOKUP($B1401,'Gas wholesale lookups'!$A$4:$L$15,'Inputs - Gas wholesale index'!K$2,FALSE)</f>
        <v>291847.5</v>
      </c>
      <c r="L1401" s="12">
        <f>VLOOKUP($B1401,'Gas wholesale lookups'!$A$4:$L$15,'Inputs - Gas wholesale index'!L$2,FALSE)</f>
        <v>332991.45454545453</v>
      </c>
      <c r="M1401" s="12">
        <f>VLOOKUP($B1401,'Gas wholesale lookups'!$A$4:$L$15,'Inputs - Gas wholesale index'!M$2,FALSE)</f>
        <v>208526.18181818182</v>
      </c>
      <c r="N1401" s="12">
        <f>VLOOKUP($B1401,'Gas wholesale lookups'!$A$4:$L$15,'Inputs - Gas wholesale index'!N$2,FALSE)</f>
        <v>166168.27272727274</v>
      </c>
      <c r="O1401" s="37">
        <f>VLOOKUP($B1401,'Gas wholesale lookups'!$A$4:$R$15,'Inputs - Gas wholesale index'!O$2,FALSE)</f>
        <v>1</v>
      </c>
      <c r="P1401" s="37">
        <f>VLOOKUP($B1401,'Gas wholesale lookups'!$A$4:$R$15,'Inputs - Gas wholesale index'!P$2,FALSE)</f>
        <v>1</v>
      </c>
      <c r="Q1401" s="37">
        <f>VLOOKUP($B1401,'Gas wholesale lookups'!$A$4:$R$15,'Inputs - Gas wholesale index'!Q$2,FALSE)</f>
        <v>1</v>
      </c>
      <c r="R1401" s="37">
        <f>VLOOKUP($B1401,'Gas wholesale lookups'!$A$4:$R$15,'Inputs - Gas wholesale index'!R$2,FALSE)</f>
        <v>1</v>
      </c>
      <c r="S1401" s="37">
        <f>VLOOKUP($B1401,'Gas wholesale lookups'!$A$4:$R$15,'Inputs - Gas wholesale index'!S$2,FALSE)</f>
        <v>0</v>
      </c>
      <c r="T1401" s="37">
        <f>VLOOKUP($B1401,'Gas wholesale lookups'!$A$4:$R$15,'Inputs - Gas wholesale index'!T$2,FALSE)</f>
        <v>0</v>
      </c>
      <c r="U1401" s="12">
        <f t="shared" si="390"/>
        <v>208526.18181818182</v>
      </c>
      <c r="V1401" s="12">
        <f t="shared" si="391"/>
        <v>166168.27272727274</v>
      </c>
      <c r="W1401" s="12">
        <f t="shared" si="392"/>
        <v>291847.5</v>
      </c>
      <c r="X1401" s="12">
        <f t="shared" si="393"/>
        <v>332991.45454545453</v>
      </c>
      <c r="Y1401" s="12">
        <f t="shared" si="394"/>
        <v>0</v>
      </c>
      <c r="Z1401" s="12">
        <f t="shared" si="395"/>
        <v>0</v>
      </c>
      <c r="AA1401" s="12">
        <f t="shared" si="396"/>
        <v>999533.40909090918</v>
      </c>
      <c r="AB1401" s="22">
        <f t="shared" si="397"/>
        <v>0</v>
      </c>
      <c r="AC1401" s="22">
        <f t="shared" si="398"/>
        <v>0</v>
      </c>
      <c r="AD1401" s="22">
        <f t="shared" si="399"/>
        <v>0</v>
      </c>
      <c r="AE1401" s="22">
        <f t="shared" si="400"/>
        <v>0</v>
      </c>
      <c r="AF1401" s="22">
        <f t="shared" si="401"/>
        <v>0</v>
      </c>
      <c r="AG1401" s="22">
        <f t="shared" si="402"/>
        <v>0</v>
      </c>
      <c r="AH1401" s="22">
        <f t="shared" si="403"/>
        <v>0</v>
      </c>
      <c r="AI1401" s="43" t="str">
        <f t="shared" si="404"/>
        <v>n/a</v>
      </c>
      <c r="AJ1401" s="2"/>
      <c r="AK1401" s="2"/>
      <c r="AL1401" s="127">
        <v>0</v>
      </c>
    </row>
    <row r="1402" spans="1:38">
      <c r="A1402" s="46"/>
      <c r="B1402" s="13" t="str">
        <f t="shared" si="389"/>
        <v>Jan</v>
      </c>
      <c r="C1402" s="182"/>
      <c r="D1402" s="182"/>
      <c r="E1402" s="182"/>
      <c r="F1402" s="182"/>
      <c r="G1402" s="182"/>
      <c r="H1402" s="182"/>
      <c r="I1402" s="12">
        <f>VLOOKUP($B1402,'Gas wholesale lookups'!$A$4:$L$15,'Inputs - Gas wholesale index'!I$2,FALSE)</f>
        <v>208526.18181818182</v>
      </c>
      <c r="J1402" s="12">
        <f>VLOOKUP($B1402,'Gas wholesale lookups'!$A$4:$L$15,'Inputs - Gas wholesale index'!J$2,FALSE)</f>
        <v>166168.27272727274</v>
      </c>
      <c r="K1402" s="12">
        <f>VLOOKUP($B1402,'Gas wholesale lookups'!$A$4:$L$15,'Inputs - Gas wholesale index'!K$2,FALSE)</f>
        <v>291847.5</v>
      </c>
      <c r="L1402" s="12">
        <f>VLOOKUP($B1402,'Gas wholesale lookups'!$A$4:$L$15,'Inputs - Gas wholesale index'!L$2,FALSE)</f>
        <v>332991.45454545453</v>
      </c>
      <c r="M1402" s="12">
        <f>VLOOKUP($B1402,'Gas wholesale lookups'!$A$4:$L$15,'Inputs - Gas wholesale index'!M$2,FALSE)</f>
        <v>208526.18181818182</v>
      </c>
      <c r="N1402" s="12">
        <f>VLOOKUP($B1402,'Gas wholesale lookups'!$A$4:$L$15,'Inputs - Gas wholesale index'!N$2,FALSE)</f>
        <v>166168.27272727274</v>
      </c>
      <c r="O1402" s="37">
        <f>VLOOKUP($B1402,'Gas wholesale lookups'!$A$4:$R$15,'Inputs - Gas wholesale index'!O$2,FALSE)</f>
        <v>1</v>
      </c>
      <c r="P1402" s="37">
        <f>VLOOKUP($B1402,'Gas wholesale lookups'!$A$4:$R$15,'Inputs - Gas wholesale index'!P$2,FALSE)</f>
        <v>1</v>
      </c>
      <c r="Q1402" s="37">
        <f>VLOOKUP($B1402,'Gas wholesale lookups'!$A$4:$R$15,'Inputs - Gas wholesale index'!Q$2,FALSE)</f>
        <v>1</v>
      </c>
      <c r="R1402" s="37">
        <f>VLOOKUP($B1402,'Gas wholesale lookups'!$A$4:$R$15,'Inputs - Gas wholesale index'!R$2,FALSE)</f>
        <v>1</v>
      </c>
      <c r="S1402" s="37">
        <f>VLOOKUP($B1402,'Gas wholesale lookups'!$A$4:$R$15,'Inputs - Gas wholesale index'!S$2,FALSE)</f>
        <v>0</v>
      </c>
      <c r="T1402" s="37">
        <f>VLOOKUP($B1402,'Gas wholesale lookups'!$A$4:$R$15,'Inputs - Gas wholesale index'!T$2,FALSE)</f>
        <v>0</v>
      </c>
      <c r="U1402" s="12">
        <f t="shared" si="390"/>
        <v>208526.18181818182</v>
      </c>
      <c r="V1402" s="12">
        <f t="shared" si="391"/>
        <v>166168.27272727274</v>
      </c>
      <c r="W1402" s="12">
        <f t="shared" si="392"/>
        <v>291847.5</v>
      </c>
      <c r="X1402" s="12">
        <f t="shared" si="393"/>
        <v>332991.45454545453</v>
      </c>
      <c r="Y1402" s="12">
        <f t="shared" si="394"/>
        <v>0</v>
      </c>
      <c r="Z1402" s="12">
        <f t="shared" si="395"/>
        <v>0</v>
      </c>
      <c r="AA1402" s="12">
        <f t="shared" si="396"/>
        <v>999533.40909090918</v>
      </c>
      <c r="AB1402" s="22">
        <f t="shared" si="397"/>
        <v>0</v>
      </c>
      <c r="AC1402" s="22">
        <f t="shared" si="398"/>
        <v>0</v>
      </c>
      <c r="AD1402" s="22">
        <f t="shared" si="399"/>
        <v>0</v>
      </c>
      <c r="AE1402" s="22">
        <f t="shared" si="400"/>
        <v>0</v>
      </c>
      <c r="AF1402" s="22">
        <f t="shared" si="401"/>
        <v>0</v>
      </c>
      <c r="AG1402" s="22">
        <f t="shared" si="402"/>
        <v>0</v>
      </c>
      <c r="AH1402" s="22">
        <f t="shared" si="403"/>
        <v>0</v>
      </c>
      <c r="AI1402" s="43" t="str">
        <f t="shared" si="404"/>
        <v>n/a</v>
      </c>
      <c r="AJ1402" s="2"/>
      <c r="AK1402" s="2"/>
      <c r="AL1402" s="127">
        <v>0</v>
      </c>
    </row>
    <row r="1403" spans="1:38">
      <c r="A1403" s="46"/>
      <c r="B1403" s="13" t="str">
        <f t="shared" si="389"/>
        <v>Jan</v>
      </c>
      <c r="C1403" s="182"/>
      <c r="D1403" s="182"/>
      <c r="E1403" s="182"/>
      <c r="F1403" s="182"/>
      <c r="G1403" s="182"/>
      <c r="H1403" s="182"/>
      <c r="I1403" s="12">
        <f>VLOOKUP($B1403,'Gas wholesale lookups'!$A$4:$L$15,'Inputs - Gas wholesale index'!I$2,FALSE)</f>
        <v>208526.18181818182</v>
      </c>
      <c r="J1403" s="12">
        <f>VLOOKUP($B1403,'Gas wholesale lookups'!$A$4:$L$15,'Inputs - Gas wholesale index'!J$2,FALSE)</f>
        <v>166168.27272727274</v>
      </c>
      <c r="K1403" s="12">
        <f>VLOOKUP($B1403,'Gas wholesale lookups'!$A$4:$L$15,'Inputs - Gas wholesale index'!K$2,FALSE)</f>
        <v>291847.5</v>
      </c>
      <c r="L1403" s="12">
        <f>VLOOKUP($B1403,'Gas wholesale lookups'!$A$4:$L$15,'Inputs - Gas wholesale index'!L$2,FALSE)</f>
        <v>332991.45454545453</v>
      </c>
      <c r="M1403" s="12">
        <f>VLOOKUP($B1403,'Gas wholesale lookups'!$A$4:$L$15,'Inputs - Gas wholesale index'!M$2,FALSE)</f>
        <v>208526.18181818182</v>
      </c>
      <c r="N1403" s="12">
        <f>VLOOKUP($B1403,'Gas wholesale lookups'!$A$4:$L$15,'Inputs - Gas wholesale index'!N$2,FALSE)</f>
        <v>166168.27272727274</v>
      </c>
      <c r="O1403" s="37">
        <f>VLOOKUP($B1403,'Gas wholesale lookups'!$A$4:$R$15,'Inputs - Gas wholesale index'!O$2,FALSE)</f>
        <v>1</v>
      </c>
      <c r="P1403" s="37">
        <f>VLOOKUP($B1403,'Gas wholesale lookups'!$A$4:$R$15,'Inputs - Gas wholesale index'!P$2,FALSE)</f>
        <v>1</v>
      </c>
      <c r="Q1403" s="37">
        <f>VLOOKUP($B1403,'Gas wholesale lookups'!$A$4:$R$15,'Inputs - Gas wholesale index'!Q$2,FALSE)</f>
        <v>1</v>
      </c>
      <c r="R1403" s="37">
        <f>VLOOKUP($B1403,'Gas wholesale lookups'!$A$4:$R$15,'Inputs - Gas wholesale index'!R$2,FALSE)</f>
        <v>1</v>
      </c>
      <c r="S1403" s="37">
        <f>VLOOKUP($B1403,'Gas wholesale lookups'!$A$4:$R$15,'Inputs - Gas wholesale index'!S$2,FALSE)</f>
        <v>0</v>
      </c>
      <c r="T1403" s="37">
        <f>VLOOKUP($B1403,'Gas wholesale lookups'!$A$4:$R$15,'Inputs - Gas wholesale index'!T$2,FALSE)</f>
        <v>0</v>
      </c>
      <c r="U1403" s="12">
        <f t="shared" si="390"/>
        <v>208526.18181818182</v>
      </c>
      <c r="V1403" s="12">
        <f t="shared" si="391"/>
        <v>166168.27272727274</v>
      </c>
      <c r="W1403" s="12">
        <f t="shared" si="392"/>
        <v>291847.5</v>
      </c>
      <c r="X1403" s="12">
        <f t="shared" si="393"/>
        <v>332991.45454545453</v>
      </c>
      <c r="Y1403" s="12">
        <f t="shared" si="394"/>
        <v>0</v>
      </c>
      <c r="Z1403" s="12">
        <f t="shared" si="395"/>
        <v>0</v>
      </c>
      <c r="AA1403" s="12">
        <f t="shared" si="396"/>
        <v>999533.40909090918</v>
      </c>
      <c r="AB1403" s="22">
        <f t="shared" si="397"/>
        <v>0</v>
      </c>
      <c r="AC1403" s="22">
        <f t="shared" si="398"/>
        <v>0</v>
      </c>
      <c r="AD1403" s="22">
        <f t="shared" si="399"/>
        <v>0</v>
      </c>
      <c r="AE1403" s="22">
        <f t="shared" si="400"/>
        <v>0</v>
      </c>
      <c r="AF1403" s="22">
        <f t="shared" si="401"/>
        <v>0</v>
      </c>
      <c r="AG1403" s="22">
        <f t="shared" si="402"/>
        <v>0</v>
      </c>
      <c r="AH1403" s="22">
        <f t="shared" si="403"/>
        <v>0</v>
      </c>
      <c r="AI1403" s="43" t="str">
        <f t="shared" si="404"/>
        <v>n/a</v>
      </c>
      <c r="AJ1403" s="2"/>
      <c r="AK1403" s="2"/>
      <c r="AL1403" s="127">
        <v>0</v>
      </c>
    </row>
    <row r="1404" spans="1:38">
      <c r="A1404" s="46"/>
      <c r="B1404" s="13" t="str">
        <f t="shared" si="389"/>
        <v>Jan</v>
      </c>
      <c r="C1404" s="182"/>
      <c r="D1404" s="182"/>
      <c r="E1404" s="182"/>
      <c r="F1404" s="182"/>
      <c r="G1404" s="182"/>
      <c r="H1404" s="182"/>
      <c r="I1404" s="12">
        <f>VLOOKUP($B1404,'Gas wholesale lookups'!$A$4:$L$15,'Inputs - Gas wholesale index'!I$2,FALSE)</f>
        <v>208526.18181818182</v>
      </c>
      <c r="J1404" s="12">
        <f>VLOOKUP($B1404,'Gas wholesale lookups'!$A$4:$L$15,'Inputs - Gas wholesale index'!J$2,FALSE)</f>
        <v>166168.27272727274</v>
      </c>
      <c r="K1404" s="12">
        <f>VLOOKUP($B1404,'Gas wholesale lookups'!$A$4:$L$15,'Inputs - Gas wholesale index'!K$2,FALSE)</f>
        <v>291847.5</v>
      </c>
      <c r="L1404" s="12">
        <f>VLOOKUP($B1404,'Gas wholesale lookups'!$A$4:$L$15,'Inputs - Gas wholesale index'!L$2,FALSE)</f>
        <v>332991.45454545453</v>
      </c>
      <c r="M1404" s="12">
        <f>VLOOKUP($B1404,'Gas wholesale lookups'!$A$4:$L$15,'Inputs - Gas wholesale index'!M$2,FALSE)</f>
        <v>208526.18181818182</v>
      </c>
      <c r="N1404" s="12">
        <f>VLOOKUP($B1404,'Gas wholesale lookups'!$A$4:$L$15,'Inputs - Gas wholesale index'!N$2,FALSE)</f>
        <v>166168.27272727274</v>
      </c>
      <c r="O1404" s="37">
        <f>VLOOKUP($B1404,'Gas wholesale lookups'!$A$4:$R$15,'Inputs - Gas wholesale index'!O$2,FALSE)</f>
        <v>1</v>
      </c>
      <c r="P1404" s="37">
        <f>VLOOKUP($B1404,'Gas wholesale lookups'!$A$4:$R$15,'Inputs - Gas wholesale index'!P$2,FALSE)</f>
        <v>1</v>
      </c>
      <c r="Q1404" s="37">
        <f>VLOOKUP($B1404,'Gas wholesale lookups'!$A$4:$R$15,'Inputs - Gas wholesale index'!Q$2,FALSE)</f>
        <v>1</v>
      </c>
      <c r="R1404" s="37">
        <f>VLOOKUP($B1404,'Gas wholesale lookups'!$A$4:$R$15,'Inputs - Gas wholesale index'!R$2,FALSE)</f>
        <v>1</v>
      </c>
      <c r="S1404" s="37">
        <f>VLOOKUP($B1404,'Gas wholesale lookups'!$A$4:$R$15,'Inputs - Gas wholesale index'!S$2,FALSE)</f>
        <v>0</v>
      </c>
      <c r="T1404" s="37">
        <f>VLOOKUP($B1404,'Gas wholesale lookups'!$A$4:$R$15,'Inputs - Gas wholesale index'!T$2,FALSE)</f>
        <v>0</v>
      </c>
      <c r="U1404" s="12">
        <f t="shared" si="390"/>
        <v>208526.18181818182</v>
      </c>
      <c r="V1404" s="12">
        <f t="shared" si="391"/>
        <v>166168.27272727274</v>
      </c>
      <c r="W1404" s="12">
        <f t="shared" si="392"/>
        <v>291847.5</v>
      </c>
      <c r="X1404" s="12">
        <f t="shared" si="393"/>
        <v>332991.45454545453</v>
      </c>
      <c r="Y1404" s="12">
        <f t="shared" si="394"/>
        <v>0</v>
      </c>
      <c r="Z1404" s="12">
        <f t="shared" si="395"/>
        <v>0</v>
      </c>
      <c r="AA1404" s="12">
        <f t="shared" si="396"/>
        <v>999533.40909090918</v>
      </c>
      <c r="AB1404" s="22">
        <f t="shared" si="397"/>
        <v>0</v>
      </c>
      <c r="AC1404" s="22">
        <f t="shared" si="398"/>
        <v>0</v>
      </c>
      <c r="AD1404" s="22">
        <f t="shared" si="399"/>
        <v>0</v>
      </c>
      <c r="AE1404" s="22">
        <f t="shared" si="400"/>
        <v>0</v>
      </c>
      <c r="AF1404" s="22">
        <f t="shared" si="401"/>
        <v>0</v>
      </c>
      <c r="AG1404" s="22">
        <f t="shared" si="402"/>
        <v>0</v>
      </c>
      <c r="AH1404" s="22">
        <f t="shared" si="403"/>
        <v>0</v>
      </c>
      <c r="AI1404" s="43" t="str">
        <f t="shared" si="404"/>
        <v>n/a</v>
      </c>
      <c r="AJ1404" s="2"/>
      <c r="AK1404" s="2"/>
      <c r="AL1404" s="127">
        <v>0</v>
      </c>
    </row>
    <row r="1405" spans="1:38">
      <c r="A1405" s="46"/>
      <c r="B1405" s="13" t="str">
        <f t="shared" ref="B1405:B1468" si="405">TEXT(A1405,"mmm")</f>
        <v>Jan</v>
      </c>
      <c r="C1405" s="182"/>
      <c r="D1405" s="182"/>
      <c r="E1405" s="182"/>
      <c r="F1405" s="182"/>
      <c r="G1405" s="182"/>
      <c r="H1405" s="182"/>
      <c r="I1405" s="12">
        <f>VLOOKUP($B1405,'Gas wholesale lookups'!$A$4:$L$15,'Inputs - Gas wholesale index'!I$2,FALSE)</f>
        <v>208526.18181818182</v>
      </c>
      <c r="J1405" s="12">
        <f>VLOOKUP($B1405,'Gas wholesale lookups'!$A$4:$L$15,'Inputs - Gas wholesale index'!J$2,FALSE)</f>
        <v>166168.27272727274</v>
      </c>
      <c r="K1405" s="12">
        <f>VLOOKUP($B1405,'Gas wholesale lookups'!$A$4:$L$15,'Inputs - Gas wholesale index'!K$2,FALSE)</f>
        <v>291847.5</v>
      </c>
      <c r="L1405" s="12">
        <f>VLOOKUP($B1405,'Gas wholesale lookups'!$A$4:$L$15,'Inputs - Gas wholesale index'!L$2,FALSE)</f>
        <v>332991.45454545453</v>
      </c>
      <c r="M1405" s="12">
        <f>VLOOKUP($B1405,'Gas wholesale lookups'!$A$4:$L$15,'Inputs - Gas wholesale index'!M$2,FALSE)</f>
        <v>208526.18181818182</v>
      </c>
      <c r="N1405" s="12">
        <f>VLOOKUP($B1405,'Gas wholesale lookups'!$A$4:$L$15,'Inputs - Gas wholesale index'!N$2,FALSE)</f>
        <v>166168.27272727274</v>
      </c>
      <c r="O1405" s="37">
        <f>VLOOKUP($B1405,'Gas wholesale lookups'!$A$4:$R$15,'Inputs - Gas wholesale index'!O$2,FALSE)</f>
        <v>1</v>
      </c>
      <c r="P1405" s="37">
        <f>VLOOKUP($B1405,'Gas wholesale lookups'!$A$4:$R$15,'Inputs - Gas wholesale index'!P$2,FALSE)</f>
        <v>1</v>
      </c>
      <c r="Q1405" s="37">
        <f>VLOOKUP($B1405,'Gas wholesale lookups'!$A$4:$R$15,'Inputs - Gas wholesale index'!Q$2,FALSE)</f>
        <v>1</v>
      </c>
      <c r="R1405" s="37">
        <f>VLOOKUP($B1405,'Gas wholesale lookups'!$A$4:$R$15,'Inputs - Gas wholesale index'!R$2,FALSE)</f>
        <v>1</v>
      </c>
      <c r="S1405" s="37">
        <f>VLOOKUP($B1405,'Gas wholesale lookups'!$A$4:$R$15,'Inputs - Gas wholesale index'!S$2,FALSE)</f>
        <v>0</v>
      </c>
      <c r="T1405" s="37">
        <f>VLOOKUP($B1405,'Gas wholesale lookups'!$A$4:$R$15,'Inputs - Gas wholesale index'!T$2,FALSE)</f>
        <v>0</v>
      </c>
      <c r="U1405" s="12">
        <f t="shared" ref="U1405:U1468" si="406">IF(O1405="","",I1405*O1405)</f>
        <v>208526.18181818182</v>
      </c>
      <c r="V1405" s="12">
        <f t="shared" ref="V1405:V1468" si="407">IF(P1405="","",J1405*P1405)</f>
        <v>166168.27272727274</v>
      </c>
      <c r="W1405" s="12">
        <f t="shared" ref="W1405:W1468" si="408">IF(Q1405="","",K1405*Q1405)</f>
        <v>291847.5</v>
      </c>
      <c r="X1405" s="12">
        <f t="shared" ref="X1405:X1468" si="409">IF(R1405="","",L1405*R1405)</f>
        <v>332991.45454545453</v>
      </c>
      <c r="Y1405" s="12">
        <f t="shared" ref="Y1405:Y1468" si="410">IF(S1405="","",M1405*S1405)</f>
        <v>0</v>
      </c>
      <c r="Z1405" s="12">
        <f t="shared" ref="Z1405:Z1468" si="411">IF(T1405="","",N1405*T1405)</f>
        <v>0</v>
      </c>
      <c r="AA1405" s="12">
        <f t="shared" ref="AA1405:AA1468" si="412">SUM(U1405:Z1405)</f>
        <v>999533.40909090918</v>
      </c>
      <c r="AB1405" s="22">
        <f t="shared" ref="AB1405:AB1468" si="413">IF(U1405="","",U1405*C1405)</f>
        <v>0</v>
      </c>
      <c r="AC1405" s="22">
        <f t="shared" ref="AC1405:AC1468" si="414">IF(V1405="","",V1405*D1405)</f>
        <v>0</v>
      </c>
      <c r="AD1405" s="22">
        <f t="shared" ref="AD1405:AD1468" si="415">IF(W1405="","",W1405*E1405)</f>
        <v>0</v>
      </c>
      <c r="AE1405" s="22">
        <f t="shared" ref="AE1405:AE1468" si="416">IF(X1405="","",X1405*F1405)</f>
        <v>0</v>
      </c>
      <c r="AF1405" s="22">
        <f t="shared" ref="AF1405:AF1468" si="417">IF(Y1405="","",Y1405*G1405)</f>
        <v>0</v>
      </c>
      <c r="AG1405" s="22">
        <f t="shared" ref="AG1405:AG1468" si="418">IF(Z1405="","",Z1405*H1405)</f>
        <v>0</v>
      </c>
      <c r="AH1405" s="22">
        <f t="shared" ref="AH1405:AH1468" si="419">SUM(AB1405:AG1405)</f>
        <v>0</v>
      </c>
      <c r="AI1405" s="43" t="str">
        <f t="shared" ref="AI1405:AI1468" si="420">IF(MIN(C1405:H1405)&lt;1,"n/a",AH1405/AA1405)</f>
        <v>n/a</v>
      </c>
      <c r="AJ1405" s="2"/>
      <c r="AK1405" s="2"/>
      <c r="AL1405" s="127">
        <v>0</v>
      </c>
    </row>
    <row r="1406" spans="1:38">
      <c r="A1406" s="46"/>
      <c r="B1406" s="13" t="str">
        <f t="shared" si="405"/>
        <v>Jan</v>
      </c>
      <c r="C1406" s="182"/>
      <c r="D1406" s="182"/>
      <c r="E1406" s="182"/>
      <c r="F1406" s="182"/>
      <c r="G1406" s="182"/>
      <c r="H1406" s="182"/>
      <c r="I1406" s="12">
        <f>VLOOKUP($B1406,'Gas wholesale lookups'!$A$4:$L$15,'Inputs - Gas wholesale index'!I$2,FALSE)</f>
        <v>208526.18181818182</v>
      </c>
      <c r="J1406" s="12">
        <f>VLOOKUP($B1406,'Gas wholesale lookups'!$A$4:$L$15,'Inputs - Gas wholesale index'!J$2,FALSE)</f>
        <v>166168.27272727274</v>
      </c>
      <c r="K1406" s="12">
        <f>VLOOKUP($B1406,'Gas wholesale lookups'!$A$4:$L$15,'Inputs - Gas wholesale index'!K$2,FALSE)</f>
        <v>291847.5</v>
      </c>
      <c r="L1406" s="12">
        <f>VLOOKUP($B1406,'Gas wholesale lookups'!$A$4:$L$15,'Inputs - Gas wholesale index'!L$2,FALSE)</f>
        <v>332991.45454545453</v>
      </c>
      <c r="M1406" s="12">
        <f>VLOOKUP($B1406,'Gas wholesale lookups'!$A$4:$L$15,'Inputs - Gas wholesale index'!M$2,FALSE)</f>
        <v>208526.18181818182</v>
      </c>
      <c r="N1406" s="12">
        <f>VLOOKUP($B1406,'Gas wholesale lookups'!$A$4:$L$15,'Inputs - Gas wholesale index'!N$2,FALSE)</f>
        <v>166168.27272727274</v>
      </c>
      <c r="O1406" s="37">
        <f>VLOOKUP($B1406,'Gas wholesale lookups'!$A$4:$R$15,'Inputs - Gas wholesale index'!O$2,FALSE)</f>
        <v>1</v>
      </c>
      <c r="P1406" s="37">
        <f>VLOOKUP($B1406,'Gas wholesale lookups'!$A$4:$R$15,'Inputs - Gas wholesale index'!P$2,FALSE)</f>
        <v>1</v>
      </c>
      <c r="Q1406" s="37">
        <f>VLOOKUP($B1406,'Gas wholesale lookups'!$A$4:$R$15,'Inputs - Gas wholesale index'!Q$2,FALSE)</f>
        <v>1</v>
      </c>
      <c r="R1406" s="37">
        <f>VLOOKUP($B1406,'Gas wholesale lookups'!$A$4:$R$15,'Inputs - Gas wholesale index'!R$2,FALSE)</f>
        <v>1</v>
      </c>
      <c r="S1406" s="37">
        <f>VLOOKUP($B1406,'Gas wholesale lookups'!$A$4:$R$15,'Inputs - Gas wholesale index'!S$2,FALSE)</f>
        <v>0</v>
      </c>
      <c r="T1406" s="37">
        <f>VLOOKUP($B1406,'Gas wholesale lookups'!$A$4:$R$15,'Inputs - Gas wholesale index'!T$2,FALSE)</f>
        <v>0</v>
      </c>
      <c r="U1406" s="12">
        <f t="shared" si="406"/>
        <v>208526.18181818182</v>
      </c>
      <c r="V1406" s="12">
        <f t="shared" si="407"/>
        <v>166168.27272727274</v>
      </c>
      <c r="W1406" s="12">
        <f t="shared" si="408"/>
        <v>291847.5</v>
      </c>
      <c r="X1406" s="12">
        <f t="shared" si="409"/>
        <v>332991.45454545453</v>
      </c>
      <c r="Y1406" s="12">
        <f t="shared" si="410"/>
        <v>0</v>
      </c>
      <c r="Z1406" s="12">
        <f t="shared" si="411"/>
        <v>0</v>
      </c>
      <c r="AA1406" s="12">
        <f t="shared" si="412"/>
        <v>999533.40909090918</v>
      </c>
      <c r="AB1406" s="22">
        <f t="shared" si="413"/>
        <v>0</v>
      </c>
      <c r="AC1406" s="22">
        <f t="shared" si="414"/>
        <v>0</v>
      </c>
      <c r="AD1406" s="22">
        <f t="shared" si="415"/>
        <v>0</v>
      </c>
      <c r="AE1406" s="22">
        <f t="shared" si="416"/>
        <v>0</v>
      </c>
      <c r="AF1406" s="22">
        <f t="shared" si="417"/>
        <v>0</v>
      </c>
      <c r="AG1406" s="22">
        <f t="shared" si="418"/>
        <v>0</v>
      </c>
      <c r="AH1406" s="22">
        <f t="shared" si="419"/>
        <v>0</v>
      </c>
      <c r="AI1406" s="43" t="str">
        <f t="shared" si="420"/>
        <v>n/a</v>
      </c>
      <c r="AJ1406" s="2"/>
      <c r="AK1406" s="2"/>
      <c r="AL1406" s="127">
        <v>0</v>
      </c>
    </row>
    <row r="1407" spans="1:38">
      <c r="A1407" s="46"/>
      <c r="B1407" s="13" t="str">
        <f t="shared" si="405"/>
        <v>Jan</v>
      </c>
      <c r="C1407" s="182"/>
      <c r="D1407" s="182"/>
      <c r="E1407" s="182"/>
      <c r="F1407" s="182"/>
      <c r="G1407" s="182"/>
      <c r="H1407" s="182"/>
      <c r="I1407" s="12">
        <f>VLOOKUP($B1407,'Gas wholesale lookups'!$A$4:$L$15,'Inputs - Gas wholesale index'!I$2,FALSE)</f>
        <v>208526.18181818182</v>
      </c>
      <c r="J1407" s="12">
        <f>VLOOKUP($B1407,'Gas wholesale lookups'!$A$4:$L$15,'Inputs - Gas wholesale index'!J$2,FALSE)</f>
        <v>166168.27272727274</v>
      </c>
      <c r="K1407" s="12">
        <f>VLOOKUP($B1407,'Gas wholesale lookups'!$A$4:$L$15,'Inputs - Gas wholesale index'!K$2,FALSE)</f>
        <v>291847.5</v>
      </c>
      <c r="L1407" s="12">
        <f>VLOOKUP($B1407,'Gas wholesale lookups'!$A$4:$L$15,'Inputs - Gas wholesale index'!L$2,FALSE)</f>
        <v>332991.45454545453</v>
      </c>
      <c r="M1407" s="12">
        <f>VLOOKUP($B1407,'Gas wholesale lookups'!$A$4:$L$15,'Inputs - Gas wholesale index'!M$2,FALSE)</f>
        <v>208526.18181818182</v>
      </c>
      <c r="N1407" s="12">
        <f>VLOOKUP($B1407,'Gas wholesale lookups'!$A$4:$L$15,'Inputs - Gas wholesale index'!N$2,FALSE)</f>
        <v>166168.27272727274</v>
      </c>
      <c r="O1407" s="37">
        <f>VLOOKUP($B1407,'Gas wholesale lookups'!$A$4:$R$15,'Inputs - Gas wholesale index'!O$2,FALSE)</f>
        <v>1</v>
      </c>
      <c r="P1407" s="37">
        <f>VLOOKUP($B1407,'Gas wholesale lookups'!$A$4:$R$15,'Inputs - Gas wholesale index'!P$2,FALSE)</f>
        <v>1</v>
      </c>
      <c r="Q1407" s="37">
        <f>VLOOKUP($B1407,'Gas wholesale lookups'!$A$4:$R$15,'Inputs - Gas wholesale index'!Q$2,FALSE)</f>
        <v>1</v>
      </c>
      <c r="R1407" s="37">
        <f>VLOOKUP($B1407,'Gas wholesale lookups'!$A$4:$R$15,'Inputs - Gas wholesale index'!R$2,FALSE)</f>
        <v>1</v>
      </c>
      <c r="S1407" s="37">
        <f>VLOOKUP($B1407,'Gas wholesale lookups'!$A$4:$R$15,'Inputs - Gas wholesale index'!S$2,FALSE)</f>
        <v>0</v>
      </c>
      <c r="T1407" s="37">
        <f>VLOOKUP($B1407,'Gas wholesale lookups'!$A$4:$R$15,'Inputs - Gas wholesale index'!T$2,FALSE)</f>
        <v>0</v>
      </c>
      <c r="U1407" s="12">
        <f t="shared" si="406"/>
        <v>208526.18181818182</v>
      </c>
      <c r="V1407" s="12">
        <f t="shared" si="407"/>
        <v>166168.27272727274</v>
      </c>
      <c r="W1407" s="12">
        <f t="shared" si="408"/>
        <v>291847.5</v>
      </c>
      <c r="X1407" s="12">
        <f t="shared" si="409"/>
        <v>332991.45454545453</v>
      </c>
      <c r="Y1407" s="12">
        <f t="shared" si="410"/>
        <v>0</v>
      </c>
      <c r="Z1407" s="12">
        <f t="shared" si="411"/>
        <v>0</v>
      </c>
      <c r="AA1407" s="12">
        <f t="shared" si="412"/>
        <v>999533.40909090918</v>
      </c>
      <c r="AB1407" s="22">
        <f t="shared" si="413"/>
        <v>0</v>
      </c>
      <c r="AC1407" s="22">
        <f t="shared" si="414"/>
        <v>0</v>
      </c>
      <c r="AD1407" s="22">
        <f t="shared" si="415"/>
        <v>0</v>
      </c>
      <c r="AE1407" s="22">
        <f t="shared" si="416"/>
        <v>0</v>
      </c>
      <c r="AF1407" s="22">
        <f t="shared" si="417"/>
        <v>0</v>
      </c>
      <c r="AG1407" s="22">
        <f t="shared" si="418"/>
        <v>0</v>
      </c>
      <c r="AH1407" s="22">
        <f t="shared" si="419"/>
        <v>0</v>
      </c>
      <c r="AI1407" s="43" t="str">
        <f t="shared" si="420"/>
        <v>n/a</v>
      </c>
      <c r="AJ1407" s="2"/>
      <c r="AK1407" s="2"/>
      <c r="AL1407" s="127">
        <v>0</v>
      </c>
    </row>
    <row r="1408" spans="1:38">
      <c r="A1408" s="46"/>
      <c r="B1408" s="13" t="str">
        <f t="shared" si="405"/>
        <v>Jan</v>
      </c>
      <c r="C1408" s="182"/>
      <c r="D1408" s="182"/>
      <c r="E1408" s="182"/>
      <c r="F1408" s="182"/>
      <c r="G1408" s="182"/>
      <c r="H1408" s="182"/>
      <c r="I1408" s="12">
        <f>VLOOKUP($B1408,'Gas wholesale lookups'!$A$4:$L$15,'Inputs - Gas wholesale index'!I$2,FALSE)</f>
        <v>208526.18181818182</v>
      </c>
      <c r="J1408" s="12">
        <f>VLOOKUP($B1408,'Gas wholesale lookups'!$A$4:$L$15,'Inputs - Gas wholesale index'!J$2,FALSE)</f>
        <v>166168.27272727274</v>
      </c>
      <c r="K1408" s="12">
        <f>VLOOKUP($B1408,'Gas wholesale lookups'!$A$4:$L$15,'Inputs - Gas wholesale index'!K$2,FALSE)</f>
        <v>291847.5</v>
      </c>
      <c r="L1408" s="12">
        <f>VLOOKUP($B1408,'Gas wholesale lookups'!$A$4:$L$15,'Inputs - Gas wholesale index'!L$2,FALSE)</f>
        <v>332991.45454545453</v>
      </c>
      <c r="M1408" s="12">
        <f>VLOOKUP($B1408,'Gas wholesale lookups'!$A$4:$L$15,'Inputs - Gas wholesale index'!M$2,FALSE)</f>
        <v>208526.18181818182</v>
      </c>
      <c r="N1408" s="12">
        <f>VLOOKUP($B1408,'Gas wholesale lookups'!$A$4:$L$15,'Inputs - Gas wholesale index'!N$2,FALSE)</f>
        <v>166168.27272727274</v>
      </c>
      <c r="O1408" s="37">
        <f>VLOOKUP($B1408,'Gas wholesale lookups'!$A$4:$R$15,'Inputs - Gas wholesale index'!O$2,FALSE)</f>
        <v>1</v>
      </c>
      <c r="P1408" s="37">
        <f>VLOOKUP($B1408,'Gas wholesale lookups'!$A$4:$R$15,'Inputs - Gas wholesale index'!P$2,FALSE)</f>
        <v>1</v>
      </c>
      <c r="Q1408" s="37">
        <f>VLOOKUP($B1408,'Gas wholesale lookups'!$A$4:$R$15,'Inputs - Gas wholesale index'!Q$2,FALSE)</f>
        <v>1</v>
      </c>
      <c r="R1408" s="37">
        <f>VLOOKUP($B1408,'Gas wholesale lookups'!$A$4:$R$15,'Inputs - Gas wholesale index'!R$2,FALSE)</f>
        <v>1</v>
      </c>
      <c r="S1408" s="37">
        <f>VLOOKUP($B1408,'Gas wholesale lookups'!$A$4:$R$15,'Inputs - Gas wholesale index'!S$2,FALSE)</f>
        <v>0</v>
      </c>
      <c r="T1408" s="37">
        <f>VLOOKUP($B1408,'Gas wholesale lookups'!$A$4:$R$15,'Inputs - Gas wholesale index'!T$2,FALSE)</f>
        <v>0</v>
      </c>
      <c r="U1408" s="12">
        <f t="shared" si="406"/>
        <v>208526.18181818182</v>
      </c>
      <c r="V1408" s="12">
        <f t="shared" si="407"/>
        <v>166168.27272727274</v>
      </c>
      <c r="W1408" s="12">
        <f t="shared" si="408"/>
        <v>291847.5</v>
      </c>
      <c r="X1408" s="12">
        <f t="shared" si="409"/>
        <v>332991.45454545453</v>
      </c>
      <c r="Y1408" s="12">
        <f t="shared" si="410"/>
        <v>0</v>
      </c>
      <c r="Z1408" s="12">
        <f t="shared" si="411"/>
        <v>0</v>
      </c>
      <c r="AA1408" s="12">
        <f t="shared" si="412"/>
        <v>999533.40909090918</v>
      </c>
      <c r="AB1408" s="22">
        <f t="shared" si="413"/>
        <v>0</v>
      </c>
      <c r="AC1408" s="22">
        <f t="shared" si="414"/>
        <v>0</v>
      </c>
      <c r="AD1408" s="22">
        <f t="shared" si="415"/>
        <v>0</v>
      </c>
      <c r="AE1408" s="22">
        <f t="shared" si="416"/>
        <v>0</v>
      </c>
      <c r="AF1408" s="22">
        <f t="shared" si="417"/>
        <v>0</v>
      </c>
      <c r="AG1408" s="22">
        <f t="shared" si="418"/>
        <v>0</v>
      </c>
      <c r="AH1408" s="22">
        <f t="shared" si="419"/>
        <v>0</v>
      </c>
      <c r="AI1408" s="43" t="str">
        <f t="shared" si="420"/>
        <v>n/a</v>
      </c>
      <c r="AJ1408" s="2"/>
      <c r="AK1408" s="2"/>
      <c r="AL1408" s="127">
        <v>0</v>
      </c>
    </row>
    <row r="1409" spans="1:38">
      <c r="A1409" s="46"/>
      <c r="B1409" s="13" t="str">
        <f t="shared" si="405"/>
        <v>Jan</v>
      </c>
      <c r="C1409" s="182"/>
      <c r="D1409" s="182"/>
      <c r="E1409" s="182"/>
      <c r="F1409" s="182"/>
      <c r="G1409" s="182"/>
      <c r="H1409" s="182"/>
      <c r="I1409" s="12">
        <f>VLOOKUP($B1409,'Gas wholesale lookups'!$A$4:$L$15,'Inputs - Gas wholesale index'!I$2,FALSE)</f>
        <v>208526.18181818182</v>
      </c>
      <c r="J1409" s="12">
        <f>VLOOKUP($B1409,'Gas wholesale lookups'!$A$4:$L$15,'Inputs - Gas wholesale index'!J$2,FALSE)</f>
        <v>166168.27272727274</v>
      </c>
      <c r="K1409" s="12">
        <f>VLOOKUP($B1409,'Gas wholesale lookups'!$A$4:$L$15,'Inputs - Gas wholesale index'!K$2,FALSE)</f>
        <v>291847.5</v>
      </c>
      <c r="L1409" s="12">
        <f>VLOOKUP($B1409,'Gas wholesale lookups'!$A$4:$L$15,'Inputs - Gas wholesale index'!L$2,FALSE)</f>
        <v>332991.45454545453</v>
      </c>
      <c r="M1409" s="12">
        <f>VLOOKUP($B1409,'Gas wholesale lookups'!$A$4:$L$15,'Inputs - Gas wholesale index'!M$2,FALSE)</f>
        <v>208526.18181818182</v>
      </c>
      <c r="N1409" s="12">
        <f>VLOOKUP($B1409,'Gas wholesale lookups'!$A$4:$L$15,'Inputs - Gas wholesale index'!N$2,FALSE)</f>
        <v>166168.27272727274</v>
      </c>
      <c r="O1409" s="37">
        <f>VLOOKUP($B1409,'Gas wholesale lookups'!$A$4:$R$15,'Inputs - Gas wholesale index'!O$2,FALSE)</f>
        <v>1</v>
      </c>
      <c r="P1409" s="37">
        <f>VLOOKUP($B1409,'Gas wholesale lookups'!$A$4:$R$15,'Inputs - Gas wholesale index'!P$2,FALSE)</f>
        <v>1</v>
      </c>
      <c r="Q1409" s="37">
        <f>VLOOKUP($B1409,'Gas wholesale lookups'!$A$4:$R$15,'Inputs - Gas wholesale index'!Q$2,FALSE)</f>
        <v>1</v>
      </c>
      <c r="R1409" s="37">
        <f>VLOOKUP($B1409,'Gas wholesale lookups'!$A$4:$R$15,'Inputs - Gas wholesale index'!R$2,FALSE)</f>
        <v>1</v>
      </c>
      <c r="S1409" s="37">
        <f>VLOOKUP($B1409,'Gas wholesale lookups'!$A$4:$R$15,'Inputs - Gas wholesale index'!S$2,FALSE)</f>
        <v>0</v>
      </c>
      <c r="T1409" s="37">
        <f>VLOOKUP($B1409,'Gas wholesale lookups'!$A$4:$R$15,'Inputs - Gas wholesale index'!T$2,FALSE)</f>
        <v>0</v>
      </c>
      <c r="U1409" s="12">
        <f t="shared" si="406"/>
        <v>208526.18181818182</v>
      </c>
      <c r="V1409" s="12">
        <f t="shared" si="407"/>
        <v>166168.27272727274</v>
      </c>
      <c r="W1409" s="12">
        <f t="shared" si="408"/>
        <v>291847.5</v>
      </c>
      <c r="X1409" s="12">
        <f t="shared" si="409"/>
        <v>332991.45454545453</v>
      </c>
      <c r="Y1409" s="12">
        <f t="shared" si="410"/>
        <v>0</v>
      </c>
      <c r="Z1409" s="12">
        <f t="shared" si="411"/>
        <v>0</v>
      </c>
      <c r="AA1409" s="12">
        <f t="shared" si="412"/>
        <v>999533.40909090918</v>
      </c>
      <c r="AB1409" s="22">
        <f t="shared" si="413"/>
        <v>0</v>
      </c>
      <c r="AC1409" s="22">
        <f t="shared" si="414"/>
        <v>0</v>
      </c>
      <c r="AD1409" s="22">
        <f t="shared" si="415"/>
        <v>0</v>
      </c>
      <c r="AE1409" s="22">
        <f t="shared" si="416"/>
        <v>0</v>
      </c>
      <c r="AF1409" s="22">
        <f t="shared" si="417"/>
        <v>0</v>
      </c>
      <c r="AG1409" s="22">
        <f t="shared" si="418"/>
        <v>0</v>
      </c>
      <c r="AH1409" s="22">
        <f t="shared" si="419"/>
        <v>0</v>
      </c>
      <c r="AI1409" s="43" t="str">
        <f t="shared" si="420"/>
        <v>n/a</v>
      </c>
      <c r="AJ1409" s="2"/>
      <c r="AK1409" s="2"/>
      <c r="AL1409" s="127">
        <v>0</v>
      </c>
    </row>
    <row r="1410" spans="1:38">
      <c r="A1410" s="46"/>
      <c r="B1410" s="13" t="str">
        <f t="shared" si="405"/>
        <v>Jan</v>
      </c>
      <c r="C1410" s="182"/>
      <c r="D1410" s="182"/>
      <c r="E1410" s="182"/>
      <c r="F1410" s="182"/>
      <c r="G1410" s="182"/>
      <c r="H1410" s="182"/>
      <c r="I1410" s="12">
        <f>VLOOKUP($B1410,'Gas wholesale lookups'!$A$4:$L$15,'Inputs - Gas wholesale index'!I$2,FALSE)</f>
        <v>208526.18181818182</v>
      </c>
      <c r="J1410" s="12">
        <f>VLOOKUP($B1410,'Gas wholesale lookups'!$A$4:$L$15,'Inputs - Gas wholesale index'!J$2,FALSE)</f>
        <v>166168.27272727274</v>
      </c>
      <c r="K1410" s="12">
        <f>VLOOKUP($B1410,'Gas wholesale lookups'!$A$4:$L$15,'Inputs - Gas wholesale index'!K$2,FALSE)</f>
        <v>291847.5</v>
      </c>
      <c r="L1410" s="12">
        <f>VLOOKUP($B1410,'Gas wholesale lookups'!$A$4:$L$15,'Inputs - Gas wholesale index'!L$2,FALSE)</f>
        <v>332991.45454545453</v>
      </c>
      <c r="M1410" s="12">
        <f>VLOOKUP($B1410,'Gas wholesale lookups'!$A$4:$L$15,'Inputs - Gas wholesale index'!M$2,FALSE)</f>
        <v>208526.18181818182</v>
      </c>
      <c r="N1410" s="12">
        <f>VLOOKUP($B1410,'Gas wholesale lookups'!$A$4:$L$15,'Inputs - Gas wholesale index'!N$2,FALSE)</f>
        <v>166168.27272727274</v>
      </c>
      <c r="O1410" s="37">
        <f>VLOOKUP($B1410,'Gas wholesale lookups'!$A$4:$R$15,'Inputs - Gas wholesale index'!O$2,FALSE)</f>
        <v>1</v>
      </c>
      <c r="P1410" s="37">
        <f>VLOOKUP($B1410,'Gas wholesale lookups'!$A$4:$R$15,'Inputs - Gas wholesale index'!P$2,FALSE)</f>
        <v>1</v>
      </c>
      <c r="Q1410" s="37">
        <f>VLOOKUP($B1410,'Gas wholesale lookups'!$A$4:$R$15,'Inputs - Gas wholesale index'!Q$2,FALSE)</f>
        <v>1</v>
      </c>
      <c r="R1410" s="37">
        <f>VLOOKUP($B1410,'Gas wholesale lookups'!$A$4:$R$15,'Inputs - Gas wholesale index'!R$2,FALSE)</f>
        <v>1</v>
      </c>
      <c r="S1410" s="37">
        <f>VLOOKUP($B1410,'Gas wholesale lookups'!$A$4:$R$15,'Inputs - Gas wholesale index'!S$2,FALSE)</f>
        <v>0</v>
      </c>
      <c r="T1410" s="37">
        <f>VLOOKUP($B1410,'Gas wholesale lookups'!$A$4:$R$15,'Inputs - Gas wholesale index'!T$2,FALSE)</f>
        <v>0</v>
      </c>
      <c r="U1410" s="12">
        <f t="shared" si="406"/>
        <v>208526.18181818182</v>
      </c>
      <c r="V1410" s="12">
        <f t="shared" si="407"/>
        <v>166168.27272727274</v>
      </c>
      <c r="W1410" s="12">
        <f t="shared" si="408"/>
        <v>291847.5</v>
      </c>
      <c r="X1410" s="12">
        <f t="shared" si="409"/>
        <v>332991.45454545453</v>
      </c>
      <c r="Y1410" s="12">
        <f t="shared" si="410"/>
        <v>0</v>
      </c>
      <c r="Z1410" s="12">
        <f t="shared" si="411"/>
        <v>0</v>
      </c>
      <c r="AA1410" s="12">
        <f t="shared" si="412"/>
        <v>999533.40909090918</v>
      </c>
      <c r="AB1410" s="22">
        <f t="shared" si="413"/>
        <v>0</v>
      </c>
      <c r="AC1410" s="22">
        <f t="shared" si="414"/>
        <v>0</v>
      </c>
      <c r="AD1410" s="22">
        <f t="shared" si="415"/>
        <v>0</v>
      </c>
      <c r="AE1410" s="22">
        <f t="shared" si="416"/>
        <v>0</v>
      </c>
      <c r="AF1410" s="22">
        <f t="shared" si="417"/>
        <v>0</v>
      </c>
      <c r="AG1410" s="22">
        <f t="shared" si="418"/>
        <v>0</v>
      </c>
      <c r="AH1410" s="22">
        <f t="shared" si="419"/>
        <v>0</v>
      </c>
      <c r="AI1410" s="43" t="str">
        <f t="shared" si="420"/>
        <v>n/a</v>
      </c>
      <c r="AJ1410" s="2"/>
      <c r="AK1410" s="2"/>
      <c r="AL1410" s="127">
        <v>0</v>
      </c>
    </row>
    <row r="1411" spans="1:38">
      <c r="A1411" s="46"/>
      <c r="B1411" s="13" t="str">
        <f t="shared" si="405"/>
        <v>Jan</v>
      </c>
      <c r="C1411" s="182"/>
      <c r="D1411" s="182"/>
      <c r="E1411" s="182"/>
      <c r="F1411" s="182"/>
      <c r="G1411" s="182"/>
      <c r="H1411" s="182"/>
      <c r="I1411" s="12">
        <f>VLOOKUP($B1411,'Gas wholesale lookups'!$A$4:$L$15,'Inputs - Gas wholesale index'!I$2,FALSE)</f>
        <v>208526.18181818182</v>
      </c>
      <c r="J1411" s="12">
        <f>VLOOKUP($B1411,'Gas wholesale lookups'!$A$4:$L$15,'Inputs - Gas wholesale index'!J$2,FALSE)</f>
        <v>166168.27272727274</v>
      </c>
      <c r="K1411" s="12">
        <f>VLOOKUP($B1411,'Gas wholesale lookups'!$A$4:$L$15,'Inputs - Gas wholesale index'!K$2,FALSE)</f>
        <v>291847.5</v>
      </c>
      <c r="L1411" s="12">
        <f>VLOOKUP($B1411,'Gas wholesale lookups'!$A$4:$L$15,'Inputs - Gas wholesale index'!L$2,FALSE)</f>
        <v>332991.45454545453</v>
      </c>
      <c r="M1411" s="12">
        <f>VLOOKUP($B1411,'Gas wholesale lookups'!$A$4:$L$15,'Inputs - Gas wholesale index'!M$2,FALSE)</f>
        <v>208526.18181818182</v>
      </c>
      <c r="N1411" s="12">
        <f>VLOOKUP($B1411,'Gas wholesale lookups'!$A$4:$L$15,'Inputs - Gas wholesale index'!N$2,FALSE)</f>
        <v>166168.27272727274</v>
      </c>
      <c r="O1411" s="37">
        <f>VLOOKUP($B1411,'Gas wholesale lookups'!$A$4:$R$15,'Inputs - Gas wholesale index'!O$2,FALSE)</f>
        <v>1</v>
      </c>
      <c r="P1411" s="37">
        <f>VLOOKUP($B1411,'Gas wholesale lookups'!$A$4:$R$15,'Inputs - Gas wholesale index'!P$2,FALSE)</f>
        <v>1</v>
      </c>
      <c r="Q1411" s="37">
        <f>VLOOKUP($B1411,'Gas wholesale lookups'!$A$4:$R$15,'Inputs - Gas wholesale index'!Q$2,FALSE)</f>
        <v>1</v>
      </c>
      <c r="R1411" s="37">
        <f>VLOOKUP($B1411,'Gas wholesale lookups'!$A$4:$R$15,'Inputs - Gas wholesale index'!R$2,FALSE)</f>
        <v>1</v>
      </c>
      <c r="S1411" s="37">
        <f>VLOOKUP($B1411,'Gas wholesale lookups'!$A$4:$R$15,'Inputs - Gas wholesale index'!S$2,FALSE)</f>
        <v>0</v>
      </c>
      <c r="T1411" s="37">
        <f>VLOOKUP($B1411,'Gas wholesale lookups'!$A$4:$R$15,'Inputs - Gas wholesale index'!T$2,FALSE)</f>
        <v>0</v>
      </c>
      <c r="U1411" s="12">
        <f t="shared" si="406"/>
        <v>208526.18181818182</v>
      </c>
      <c r="V1411" s="12">
        <f t="shared" si="407"/>
        <v>166168.27272727274</v>
      </c>
      <c r="W1411" s="12">
        <f t="shared" si="408"/>
        <v>291847.5</v>
      </c>
      <c r="X1411" s="12">
        <f t="shared" si="409"/>
        <v>332991.45454545453</v>
      </c>
      <c r="Y1411" s="12">
        <f t="shared" si="410"/>
        <v>0</v>
      </c>
      <c r="Z1411" s="12">
        <f t="shared" si="411"/>
        <v>0</v>
      </c>
      <c r="AA1411" s="12">
        <f t="shared" si="412"/>
        <v>999533.40909090918</v>
      </c>
      <c r="AB1411" s="22">
        <f t="shared" si="413"/>
        <v>0</v>
      </c>
      <c r="AC1411" s="22">
        <f t="shared" si="414"/>
        <v>0</v>
      </c>
      <c r="AD1411" s="22">
        <f t="shared" si="415"/>
        <v>0</v>
      </c>
      <c r="AE1411" s="22">
        <f t="shared" si="416"/>
        <v>0</v>
      </c>
      <c r="AF1411" s="22">
        <f t="shared" si="417"/>
        <v>0</v>
      </c>
      <c r="AG1411" s="22">
        <f t="shared" si="418"/>
        <v>0</v>
      </c>
      <c r="AH1411" s="22">
        <f t="shared" si="419"/>
        <v>0</v>
      </c>
      <c r="AI1411" s="43" t="str">
        <f t="shared" si="420"/>
        <v>n/a</v>
      </c>
      <c r="AJ1411" s="2"/>
      <c r="AK1411" s="2"/>
      <c r="AL1411" s="127">
        <v>0</v>
      </c>
    </row>
    <row r="1412" spans="1:38">
      <c r="A1412" s="46"/>
      <c r="B1412" s="13" t="str">
        <f t="shared" si="405"/>
        <v>Jan</v>
      </c>
      <c r="C1412" s="182"/>
      <c r="D1412" s="182"/>
      <c r="E1412" s="182"/>
      <c r="F1412" s="182"/>
      <c r="G1412" s="182"/>
      <c r="H1412" s="182"/>
      <c r="I1412" s="12">
        <f>VLOOKUP($B1412,'Gas wholesale lookups'!$A$4:$L$15,'Inputs - Gas wholesale index'!I$2,FALSE)</f>
        <v>208526.18181818182</v>
      </c>
      <c r="J1412" s="12">
        <f>VLOOKUP($B1412,'Gas wholesale lookups'!$A$4:$L$15,'Inputs - Gas wholesale index'!J$2,FALSE)</f>
        <v>166168.27272727274</v>
      </c>
      <c r="K1412" s="12">
        <f>VLOOKUP($B1412,'Gas wholesale lookups'!$A$4:$L$15,'Inputs - Gas wholesale index'!K$2,FALSE)</f>
        <v>291847.5</v>
      </c>
      <c r="L1412" s="12">
        <f>VLOOKUP($B1412,'Gas wholesale lookups'!$A$4:$L$15,'Inputs - Gas wholesale index'!L$2,FALSE)</f>
        <v>332991.45454545453</v>
      </c>
      <c r="M1412" s="12">
        <f>VLOOKUP($B1412,'Gas wholesale lookups'!$A$4:$L$15,'Inputs - Gas wholesale index'!M$2,FALSE)</f>
        <v>208526.18181818182</v>
      </c>
      <c r="N1412" s="12">
        <f>VLOOKUP($B1412,'Gas wholesale lookups'!$A$4:$L$15,'Inputs - Gas wholesale index'!N$2,FALSE)</f>
        <v>166168.27272727274</v>
      </c>
      <c r="O1412" s="37">
        <f>VLOOKUP($B1412,'Gas wholesale lookups'!$A$4:$R$15,'Inputs - Gas wholesale index'!O$2,FALSE)</f>
        <v>1</v>
      </c>
      <c r="P1412" s="37">
        <f>VLOOKUP($B1412,'Gas wholesale lookups'!$A$4:$R$15,'Inputs - Gas wholesale index'!P$2,FALSE)</f>
        <v>1</v>
      </c>
      <c r="Q1412" s="37">
        <f>VLOOKUP($B1412,'Gas wholesale lookups'!$A$4:$R$15,'Inputs - Gas wholesale index'!Q$2,FALSE)</f>
        <v>1</v>
      </c>
      <c r="R1412" s="37">
        <f>VLOOKUP($B1412,'Gas wholesale lookups'!$A$4:$R$15,'Inputs - Gas wholesale index'!R$2,FALSE)</f>
        <v>1</v>
      </c>
      <c r="S1412" s="37">
        <f>VLOOKUP($B1412,'Gas wholesale lookups'!$A$4:$R$15,'Inputs - Gas wholesale index'!S$2,FALSE)</f>
        <v>0</v>
      </c>
      <c r="T1412" s="37">
        <f>VLOOKUP($B1412,'Gas wholesale lookups'!$A$4:$R$15,'Inputs - Gas wholesale index'!T$2,FALSE)</f>
        <v>0</v>
      </c>
      <c r="U1412" s="12">
        <f t="shared" si="406"/>
        <v>208526.18181818182</v>
      </c>
      <c r="V1412" s="12">
        <f t="shared" si="407"/>
        <v>166168.27272727274</v>
      </c>
      <c r="W1412" s="12">
        <f t="shared" si="408"/>
        <v>291847.5</v>
      </c>
      <c r="X1412" s="12">
        <f t="shared" si="409"/>
        <v>332991.45454545453</v>
      </c>
      <c r="Y1412" s="12">
        <f t="shared" si="410"/>
        <v>0</v>
      </c>
      <c r="Z1412" s="12">
        <f t="shared" si="411"/>
        <v>0</v>
      </c>
      <c r="AA1412" s="12">
        <f t="shared" si="412"/>
        <v>999533.40909090918</v>
      </c>
      <c r="AB1412" s="22">
        <f t="shared" si="413"/>
        <v>0</v>
      </c>
      <c r="AC1412" s="22">
        <f t="shared" si="414"/>
        <v>0</v>
      </c>
      <c r="AD1412" s="22">
        <f t="shared" si="415"/>
        <v>0</v>
      </c>
      <c r="AE1412" s="22">
        <f t="shared" si="416"/>
        <v>0</v>
      </c>
      <c r="AF1412" s="22">
        <f t="shared" si="417"/>
        <v>0</v>
      </c>
      <c r="AG1412" s="22">
        <f t="shared" si="418"/>
        <v>0</v>
      </c>
      <c r="AH1412" s="22">
        <f t="shared" si="419"/>
        <v>0</v>
      </c>
      <c r="AI1412" s="43" t="str">
        <f t="shared" si="420"/>
        <v>n/a</v>
      </c>
      <c r="AJ1412" s="2"/>
      <c r="AK1412" s="2"/>
      <c r="AL1412" s="127">
        <v>0</v>
      </c>
    </row>
    <row r="1413" spans="1:38">
      <c r="A1413" s="46"/>
      <c r="B1413" s="13" t="str">
        <f t="shared" si="405"/>
        <v>Jan</v>
      </c>
      <c r="C1413" s="182"/>
      <c r="D1413" s="182"/>
      <c r="E1413" s="182"/>
      <c r="F1413" s="182"/>
      <c r="G1413" s="182"/>
      <c r="H1413" s="182"/>
      <c r="I1413" s="12">
        <f>VLOOKUP($B1413,'Gas wholesale lookups'!$A$4:$L$15,'Inputs - Gas wholesale index'!I$2,FALSE)</f>
        <v>208526.18181818182</v>
      </c>
      <c r="J1413" s="12">
        <f>VLOOKUP($B1413,'Gas wholesale lookups'!$A$4:$L$15,'Inputs - Gas wholesale index'!J$2,FALSE)</f>
        <v>166168.27272727274</v>
      </c>
      <c r="K1413" s="12">
        <f>VLOOKUP($B1413,'Gas wholesale lookups'!$A$4:$L$15,'Inputs - Gas wholesale index'!K$2,FALSE)</f>
        <v>291847.5</v>
      </c>
      <c r="L1413" s="12">
        <f>VLOOKUP($B1413,'Gas wholesale lookups'!$A$4:$L$15,'Inputs - Gas wholesale index'!L$2,FALSE)</f>
        <v>332991.45454545453</v>
      </c>
      <c r="M1413" s="12">
        <f>VLOOKUP($B1413,'Gas wholesale lookups'!$A$4:$L$15,'Inputs - Gas wholesale index'!M$2,FALSE)</f>
        <v>208526.18181818182</v>
      </c>
      <c r="N1413" s="12">
        <f>VLOOKUP($B1413,'Gas wholesale lookups'!$A$4:$L$15,'Inputs - Gas wholesale index'!N$2,FALSE)</f>
        <v>166168.27272727274</v>
      </c>
      <c r="O1413" s="37">
        <f>VLOOKUP($B1413,'Gas wholesale lookups'!$A$4:$R$15,'Inputs - Gas wholesale index'!O$2,FALSE)</f>
        <v>1</v>
      </c>
      <c r="P1413" s="37">
        <f>VLOOKUP($B1413,'Gas wholesale lookups'!$A$4:$R$15,'Inputs - Gas wholesale index'!P$2,FALSE)</f>
        <v>1</v>
      </c>
      <c r="Q1413" s="37">
        <f>VLOOKUP($B1413,'Gas wholesale lookups'!$A$4:$R$15,'Inputs - Gas wholesale index'!Q$2,FALSE)</f>
        <v>1</v>
      </c>
      <c r="R1413" s="37">
        <f>VLOOKUP($B1413,'Gas wholesale lookups'!$A$4:$R$15,'Inputs - Gas wholesale index'!R$2,FALSE)</f>
        <v>1</v>
      </c>
      <c r="S1413" s="37">
        <f>VLOOKUP($B1413,'Gas wholesale lookups'!$A$4:$R$15,'Inputs - Gas wholesale index'!S$2,FALSE)</f>
        <v>0</v>
      </c>
      <c r="T1413" s="37">
        <f>VLOOKUP($B1413,'Gas wholesale lookups'!$A$4:$R$15,'Inputs - Gas wholesale index'!T$2,FALSE)</f>
        <v>0</v>
      </c>
      <c r="U1413" s="12">
        <f t="shared" si="406"/>
        <v>208526.18181818182</v>
      </c>
      <c r="V1413" s="12">
        <f t="shared" si="407"/>
        <v>166168.27272727274</v>
      </c>
      <c r="W1413" s="12">
        <f t="shared" si="408"/>
        <v>291847.5</v>
      </c>
      <c r="X1413" s="12">
        <f t="shared" si="409"/>
        <v>332991.45454545453</v>
      </c>
      <c r="Y1413" s="12">
        <f t="shared" si="410"/>
        <v>0</v>
      </c>
      <c r="Z1413" s="12">
        <f t="shared" si="411"/>
        <v>0</v>
      </c>
      <c r="AA1413" s="12">
        <f t="shared" si="412"/>
        <v>999533.40909090918</v>
      </c>
      <c r="AB1413" s="22">
        <f t="shared" si="413"/>
        <v>0</v>
      </c>
      <c r="AC1413" s="22">
        <f t="shared" si="414"/>
        <v>0</v>
      </c>
      <c r="AD1413" s="22">
        <f t="shared" si="415"/>
        <v>0</v>
      </c>
      <c r="AE1413" s="22">
        <f t="shared" si="416"/>
        <v>0</v>
      </c>
      <c r="AF1413" s="22">
        <f t="shared" si="417"/>
        <v>0</v>
      </c>
      <c r="AG1413" s="22">
        <f t="shared" si="418"/>
        <v>0</v>
      </c>
      <c r="AH1413" s="22">
        <f t="shared" si="419"/>
        <v>0</v>
      </c>
      <c r="AI1413" s="43" t="str">
        <f t="shared" si="420"/>
        <v>n/a</v>
      </c>
      <c r="AJ1413" s="2"/>
      <c r="AK1413" s="2"/>
      <c r="AL1413" s="127">
        <v>0</v>
      </c>
    </row>
    <row r="1414" spans="1:38">
      <c r="A1414" s="46"/>
      <c r="B1414" s="13" t="str">
        <f t="shared" si="405"/>
        <v>Jan</v>
      </c>
      <c r="C1414" s="182"/>
      <c r="D1414" s="182"/>
      <c r="E1414" s="182"/>
      <c r="F1414" s="182"/>
      <c r="G1414" s="182"/>
      <c r="H1414" s="182"/>
      <c r="I1414" s="12">
        <f>VLOOKUP($B1414,'Gas wholesale lookups'!$A$4:$L$15,'Inputs - Gas wholesale index'!I$2,FALSE)</f>
        <v>208526.18181818182</v>
      </c>
      <c r="J1414" s="12">
        <f>VLOOKUP($B1414,'Gas wholesale lookups'!$A$4:$L$15,'Inputs - Gas wholesale index'!J$2,FALSE)</f>
        <v>166168.27272727274</v>
      </c>
      <c r="K1414" s="12">
        <f>VLOOKUP($B1414,'Gas wholesale lookups'!$A$4:$L$15,'Inputs - Gas wholesale index'!K$2,FALSE)</f>
        <v>291847.5</v>
      </c>
      <c r="L1414" s="12">
        <f>VLOOKUP($B1414,'Gas wholesale lookups'!$A$4:$L$15,'Inputs - Gas wholesale index'!L$2,FALSE)</f>
        <v>332991.45454545453</v>
      </c>
      <c r="M1414" s="12">
        <f>VLOOKUP($B1414,'Gas wholesale lookups'!$A$4:$L$15,'Inputs - Gas wholesale index'!M$2,FALSE)</f>
        <v>208526.18181818182</v>
      </c>
      <c r="N1414" s="12">
        <f>VLOOKUP($B1414,'Gas wholesale lookups'!$A$4:$L$15,'Inputs - Gas wholesale index'!N$2,FALSE)</f>
        <v>166168.27272727274</v>
      </c>
      <c r="O1414" s="37">
        <f>VLOOKUP($B1414,'Gas wholesale lookups'!$A$4:$R$15,'Inputs - Gas wholesale index'!O$2,FALSE)</f>
        <v>1</v>
      </c>
      <c r="P1414" s="37">
        <f>VLOOKUP($B1414,'Gas wholesale lookups'!$A$4:$R$15,'Inputs - Gas wholesale index'!P$2,FALSE)</f>
        <v>1</v>
      </c>
      <c r="Q1414" s="37">
        <f>VLOOKUP($B1414,'Gas wholesale lookups'!$A$4:$R$15,'Inputs - Gas wholesale index'!Q$2,FALSE)</f>
        <v>1</v>
      </c>
      <c r="R1414" s="37">
        <f>VLOOKUP($B1414,'Gas wholesale lookups'!$A$4:$R$15,'Inputs - Gas wholesale index'!R$2,FALSE)</f>
        <v>1</v>
      </c>
      <c r="S1414" s="37">
        <f>VLOOKUP($B1414,'Gas wholesale lookups'!$A$4:$R$15,'Inputs - Gas wholesale index'!S$2,FALSE)</f>
        <v>0</v>
      </c>
      <c r="T1414" s="37">
        <f>VLOOKUP($B1414,'Gas wholesale lookups'!$A$4:$R$15,'Inputs - Gas wholesale index'!T$2,FALSE)</f>
        <v>0</v>
      </c>
      <c r="U1414" s="12">
        <f t="shared" si="406"/>
        <v>208526.18181818182</v>
      </c>
      <c r="V1414" s="12">
        <f t="shared" si="407"/>
        <v>166168.27272727274</v>
      </c>
      <c r="W1414" s="12">
        <f t="shared" si="408"/>
        <v>291847.5</v>
      </c>
      <c r="X1414" s="12">
        <f t="shared" si="409"/>
        <v>332991.45454545453</v>
      </c>
      <c r="Y1414" s="12">
        <f t="shared" si="410"/>
        <v>0</v>
      </c>
      <c r="Z1414" s="12">
        <f t="shared" si="411"/>
        <v>0</v>
      </c>
      <c r="AA1414" s="12">
        <f t="shared" si="412"/>
        <v>999533.40909090918</v>
      </c>
      <c r="AB1414" s="22">
        <f t="shared" si="413"/>
        <v>0</v>
      </c>
      <c r="AC1414" s="22">
        <f t="shared" si="414"/>
        <v>0</v>
      </c>
      <c r="AD1414" s="22">
        <f t="shared" si="415"/>
        <v>0</v>
      </c>
      <c r="AE1414" s="22">
        <f t="shared" si="416"/>
        <v>0</v>
      </c>
      <c r="AF1414" s="22">
        <f t="shared" si="417"/>
        <v>0</v>
      </c>
      <c r="AG1414" s="22">
        <f t="shared" si="418"/>
        <v>0</v>
      </c>
      <c r="AH1414" s="22">
        <f t="shared" si="419"/>
        <v>0</v>
      </c>
      <c r="AI1414" s="43" t="str">
        <f t="shared" si="420"/>
        <v>n/a</v>
      </c>
      <c r="AJ1414" s="2"/>
      <c r="AK1414" s="2"/>
      <c r="AL1414" s="127">
        <v>0</v>
      </c>
    </row>
    <row r="1415" spans="1:38">
      <c r="A1415" s="46"/>
      <c r="B1415" s="13" t="str">
        <f t="shared" si="405"/>
        <v>Jan</v>
      </c>
      <c r="C1415" s="182"/>
      <c r="D1415" s="182"/>
      <c r="E1415" s="182"/>
      <c r="F1415" s="182"/>
      <c r="G1415" s="182"/>
      <c r="H1415" s="182"/>
      <c r="I1415" s="12">
        <f>VLOOKUP($B1415,'Gas wholesale lookups'!$A$4:$L$15,'Inputs - Gas wholesale index'!I$2,FALSE)</f>
        <v>208526.18181818182</v>
      </c>
      <c r="J1415" s="12">
        <f>VLOOKUP($B1415,'Gas wholesale lookups'!$A$4:$L$15,'Inputs - Gas wholesale index'!J$2,FALSE)</f>
        <v>166168.27272727274</v>
      </c>
      <c r="K1415" s="12">
        <f>VLOOKUP($B1415,'Gas wholesale lookups'!$A$4:$L$15,'Inputs - Gas wholesale index'!K$2,FALSE)</f>
        <v>291847.5</v>
      </c>
      <c r="L1415" s="12">
        <f>VLOOKUP($B1415,'Gas wholesale lookups'!$A$4:$L$15,'Inputs - Gas wholesale index'!L$2,FALSE)</f>
        <v>332991.45454545453</v>
      </c>
      <c r="M1415" s="12">
        <f>VLOOKUP($B1415,'Gas wholesale lookups'!$A$4:$L$15,'Inputs - Gas wholesale index'!M$2,FALSE)</f>
        <v>208526.18181818182</v>
      </c>
      <c r="N1415" s="12">
        <f>VLOOKUP($B1415,'Gas wholesale lookups'!$A$4:$L$15,'Inputs - Gas wholesale index'!N$2,FALSE)</f>
        <v>166168.27272727274</v>
      </c>
      <c r="O1415" s="37">
        <f>VLOOKUP($B1415,'Gas wholesale lookups'!$A$4:$R$15,'Inputs - Gas wholesale index'!O$2,FALSE)</f>
        <v>1</v>
      </c>
      <c r="P1415" s="37">
        <f>VLOOKUP($B1415,'Gas wholesale lookups'!$A$4:$R$15,'Inputs - Gas wholesale index'!P$2,FALSE)</f>
        <v>1</v>
      </c>
      <c r="Q1415" s="37">
        <f>VLOOKUP($B1415,'Gas wholesale lookups'!$A$4:$R$15,'Inputs - Gas wholesale index'!Q$2,FALSE)</f>
        <v>1</v>
      </c>
      <c r="R1415" s="37">
        <f>VLOOKUP($B1415,'Gas wholesale lookups'!$A$4:$R$15,'Inputs - Gas wholesale index'!R$2,FALSE)</f>
        <v>1</v>
      </c>
      <c r="S1415" s="37">
        <f>VLOOKUP($B1415,'Gas wholesale lookups'!$A$4:$R$15,'Inputs - Gas wholesale index'!S$2,FALSE)</f>
        <v>0</v>
      </c>
      <c r="T1415" s="37">
        <f>VLOOKUP($B1415,'Gas wholesale lookups'!$A$4:$R$15,'Inputs - Gas wholesale index'!T$2,FALSE)</f>
        <v>0</v>
      </c>
      <c r="U1415" s="12">
        <f t="shared" si="406"/>
        <v>208526.18181818182</v>
      </c>
      <c r="V1415" s="12">
        <f t="shared" si="407"/>
        <v>166168.27272727274</v>
      </c>
      <c r="W1415" s="12">
        <f t="shared" si="408"/>
        <v>291847.5</v>
      </c>
      <c r="X1415" s="12">
        <f t="shared" si="409"/>
        <v>332991.45454545453</v>
      </c>
      <c r="Y1415" s="12">
        <f t="shared" si="410"/>
        <v>0</v>
      </c>
      <c r="Z1415" s="12">
        <f t="shared" si="411"/>
        <v>0</v>
      </c>
      <c r="AA1415" s="12">
        <f t="shared" si="412"/>
        <v>999533.40909090918</v>
      </c>
      <c r="AB1415" s="22">
        <f t="shared" si="413"/>
        <v>0</v>
      </c>
      <c r="AC1415" s="22">
        <f t="shared" si="414"/>
        <v>0</v>
      </c>
      <c r="AD1415" s="22">
        <f t="shared" si="415"/>
        <v>0</v>
      </c>
      <c r="AE1415" s="22">
        <f t="shared" si="416"/>
        <v>0</v>
      </c>
      <c r="AF1415" s="22">
        <f t="shared" si="417"/>
        <v>0</v>
      </c>
      <c r="AG1415" s="22">
        <f t="shared" si="418"/>
        <v>0</v>
      </c>
      <c r="AH1415" s="22">
        <f t="shared" si="419"/>
        <v>0</v>
      </c>
      <c r="AI1415" s="43" t="str">
        <f t="shared" si="420"/>
        <v>n/a</v>
      </c>
      <c r="AJ1415" s="2"/>
      <c r="AK1415" s="2"/>
      <c r="AL1415" s="127">
        <v>0</v>
      </c>
    </row>
    <row r="1416" spans="1:38">
      <c r="A1416" s="46"/>
      <c r="B1416" s="13" t="str">
        <f t="shared" si="405"/>
        <v>Jan</v>
      </c>
      <c r="C1416" s="182"/>
      <c r="D1416" s="182"/>
      <c r="E1416" s="182"/>
      <c r="F1416" s="182"/>
      <c r="G1416" s="182"/>
      <c r="H1416" s="182"/>
      <c r="I1416" s="12">
        <f>VLOOKUP($B1416,'Gas wholesale lookups'!$A$4:$L$15,'Inputs - Gas wholesale index'!I$2,FALSE)</f>
        <v>208526.18181818182</v>
      </c>
      <c r="J1416" s="12">
        <f>VLOOKUP($B1416,'Gas wholesale lookups'!$A$4:$L$15,'Inputs - Gas wholesale index'!J$2,FALSE)</f>
        <v>166168.27272727274</v>
      </c>
      <c r="K1416" s="12">
        <f>VLOOKUP($B1416,'Gas wholesale lookups'!$A$4:$L$15,'Inputs - Gas wholesale index'!K$2,FALSE)</f>
        <v>291847.5</v>
      </c>
      <c r="L1416" s="12">
        <f>VLOOKUP($B1416,'Gas wholesale lookups'!$A$4:$L$15,'Inputs - Gas wholesale index'!L$2,FALSE)</f>
        <v>332991.45454545453</v>
      </c>
      <c r="M1416" s="12">
        <f>VLOOKUP($B1416,'Gas wholesale lookups'!$A$4:$L$15,'Inputs - Gas wholesale index'!M$2,FALSE)</f>
        <v>208526.18181818182</v>
      </c>
      <c r="N1416" s="12">
        <f>VLOOKUP($B1416,'Gas wholesale lookups'!$A$4:$L$15,'Inputs - Gas wholesale index'!N$2,FALSE)</f>
        <v>166168.27272727274</v>
      </c>
      <c r="O1416" s="37">
        <f>VLOOKUP($B1416,'Gas wholesale lookups'!$A$4:$R$15,'Inputs - Gas wholesale index'!O$2,FALSE)</f>
        <v>1</v>
      </c>
      <c r="P1416" s="37">
        <f>VLOOKUP($B1416,'Gas wholesale lookups'!$A$4:$R$15,'Inputs - Gas wholesale index'!P$2,FALSE)</f>
        <v>1</v>
      </c>
      <c r="Q1416" s="37">
        <f>VLOOKUP($B1416,'Gas wholesale lookups'!$A$4:$R$15,'Inputs - Gas wholesale index'!Q$2,FALSE)</f>
        <v>1</v>
      </c>
      <c r="R1416" s="37">
        <f>VLOOKUP($B1416,'Gas wholesale lookups'!$A$4:$R$15,'Inputs - Gas wholesale index'!R$2,FALSE)</f>
        <v>1</v>
      </c>
      <c r="S1416" s="37">
        <f>VLOOKUP($B1416,'Gas wholesale lookups'!$A$4:$R$15,'Inputs - Gas wholesale index'!S$2,FALSE)</f>
        <v>0</v>
      </c>
      <c r="T1416" s="37">
        <f>VLOOKUP($B1416,'Gas wholesale lookups'!$A$4:$R$15,'Inputs - Gas wholesale index'!T$2,FALSE)</f>
        <v>0</v>
      </c>
      <c r="U1416" s="12">
        <f t="shared" si="406"/>
        <v>208526.18181818182</v>
      </c>
      <c r="V1416" s="12">
        <f t="shared" si="407"/>
        <v>166168.27272727274</v>
      </c>
      <c r="W1416" s="12">
        <f t="shared" si="408"/>
        <v>291847.5</v>
      </c>
      <c r="X1416" s="12">
        <f t="shared" si="409"/>
        <v>332991.45454545453</v>
      </c>
      <c r="Y1416" s="12">
        <f t="shared" si="410"/>
        <v>0</v>
      </c>
      <c r="Z1416" s="12">
        <f t="shared" si="411"/>
        <v>0</v>
      </c>
      <c r="AA1416" s="12">
        <f t="shared" si="412"/>
        <v>999533.40909090918</v>
      </c>
      <c r="AB1416" s="22">
        <f t="shared" si="413"/>
        <v>0</v>
      </c>
      <c r="AC1416" s="22">
        <f t="shared" si="414"/>
        <v>0</v>
      </c>
      <c r="AD1416" s="22">
        <f t="shared" si="415"/>
        <v>0</v>
      </c>
      <c r="AE1416" s="22">
        <f t="shared" si="416"/>
        <v>0</v>
      </c>
      <c r="AF1416" s="22">
        <f t="shared" si="417"/>
        <v>0</v>
      </c>
      <c r="AG1416" s="22">
        <f t="shared" si="418"/>
        <v>0</v>
      </c>
      <c r="AH1416" s="22">
        <f t="shared" si="419"/>
        <v>0</v>
      </c>
      <c r="AI1416" s="43" t="str">
        <f t="shared" si="420"/>
        <v>n/a</v>
      </c>
      <c r="AJ1416" s="2"/>
      <c r="AK1416" s="2"/>
      <c r="AL1416" s="127">
        <v>0</v>
      </c>
    </row>
    <row r="1417" spans="1:38">
      <c r="A1417" s="46"/>
      <c r="B1417" s="13" t="str">
        <f t="shared" si="405"/>
        <v>Jan</v>
      </c>
      <c r="C1417" s="182"/>
      <c r="D1417" s="182"/>
      <c r="E1417" s="182"/>
      <c r="F1417" s="182"/>
      <c r="G1417" s="182"/>
      <c r="H1417" s="182"/>
      <c r="I1417" s="12">
        <f>VLOOKUP($B1417,'Gas wholesale lookups'!$A$4:$L$15,'Inputs - Gas wholesale index'!I$2,FALSE)</f>
        <v>208526.18181818182</v>
      </c>
      <c r="J1417" s="12">
        <f>VLOOKUP($B1417,'Gas wholesale lookups'!$A$4:$L$15,'Inputs - Gas wholesale index'!J$2,FALSE)</f>
        <v>166168.27272727274</v>
      </c>
      <c r="K1417" s="12">
        <f>VLOOKUP($B1417,'Gas wholesale lookups'!$A$4:$L$15,'Inputs - Gas wholesale index'!K$2,FALSE)</f>
        <v>291847.5</v>
      </c>
      <c r="L1417" s="12">
        <f>VLOOKUP($B1417,'Gas wholesale lookups'!$A$4:$L$15,'Inputs - Gas wholesale index'!L$2,FALSE)</f>
        <v>332991.45454545453</v>
      </c>
      <c r="M1417" s="12">
        <f>VLOOKUP($B1417,'Gas wholesale lookups'!$A$4:$L$15,'Inputs - Gas wholesale index'!M$2,FALSE)</f>
        <v>208526.18181818182</v>
      </c>
      <c r="N1417" s="12">
        <f>VLOOKUP($B1417,'Gas wholesale lookups'!$A$4:$L$15,'Inputs - Gas wholesale index'!N$2,FALSE)</f>
        <v>166168.27272727274</v>
      </c>
      <c r="O1417" s="37">
        <f>VLOOKUP($B1417,'Gas wholesale lookups'!$A$4:$R$15,'Inputs - Gas wholesale index'!O$2,FALSE)</f>
        <v>1</v>
      </c>
      <c r="P1417" s="37">
        <f>VLOOKUP($B1417,'Gas wholesale lookups'!$A$4:$R$15,'Inputs - Gas wholesale index'!P$2,FALSE)</f>
        <v>1</v>
      </c>
      <c r="Q1417" s="37">
        <f>VLOOKUP($B1417,'Gas wholesale lookups'!$A$4:$R$15,'Inputs - Gas wholesale index'!Q$2,FALSE)</f>
        <v>1</v>
      </c>
      <c r="R1417" s="37">
        <f>VLOOKUP($B1417,'Gas wholesale lookups'!$A$4:$R$15,'Inputs - Gas wholesale index'!R$2,FALSE)</f>
        <v>1</v>
      </c>
      <c r="S1417" s="37">
        <f>VLOOKUP($B1417,'Gas wholesale lookups'!$A$4:$R$15,'Inputs - Gas wholesale index'!S$2,FALSE)</f>
        <v>0</v>
      </c>
      <c r="T1417" s="37">
        <f>VLOOKUP($B1417,'Gas wholesale lookups'!$A$4:$R$15,'Inputs - Gas wholesale index'!T$2,FALSE)</f>
        <v>0</v>
      </c>
      <c r="U1417" s="12">
        <f t="shared" si="406"/>
        <v>208526.18181818182</v>
      </c>
      <c r="V1417" s="12">
        <f t="shared" si="407"/>
        <v>166168.27272727274</v>
      </c>
      <c r="W1417" s="12">
        <f t="shared" si="408"/>
        <v>291847.5</v>
      </c>
      <c r="X1417" s="12">
        <f t="shared" si="409"/>
        <v>332991.45454545453</v>
      </c>
      <c r="Y1417" s="12">
        <f t="shared" si="410"/>
        <v>0</v>
      </c>
      <c r="Z1417" s="12">
        <f t="shared" si="411"/>
        <v>0</v>
      </c>
      <c r="AA1417" s="12">
        <f t="shared" si="412"/>
        <v>999533.40909090918</v>
      </c>
      <c r="AB1417" s="22">
        <f t="shared" si="413"/>
        <v>0</v>
      </c>
      <c r="AC1417" s="22">
        <f t="shared" si="414"/>
        <v>0</v>
      </c>
      <c r="AD1417" s="22">
        <f t="shared" si="415"/>
        <v>0</v>
      </c>
      <c r="AE1417" s="22">
        <f t="shared" si="416"/>
        <v>0</v>
      </c>
      <c r="AF1417" s="22">
        <f t="shared" si="417"/>
        <v>0</v>
      </c>
      <c r="AG1417" s="22">
        <f t="shared" si="418"/>
        <v>0</v>
      </c>
      <c r="AH1417" s="22">
        <f t="shared" si="419"/>
        <v>0</v>
      </c>
      <c r="AI1417" s="43" t="str">
        <f t="shared" si="420"/>
        <v>n/a</v>
      </c>
      <c r="AJ1417" s="2"/>
      <c r="AK1417" s="2"/>
      <c r="AL1417" s="127">
        <v>0</v>
      </c>
    </row>
    <row r="1418" spans="1:38">
      <c r="A1418" s="46"/>
      <c r="B1418" s="13" t="str">
        <f t="shared" si="405"/>
        <v>Jan</v>
      </c>
      <c r="C1418" s="182"/>
      <c r="D1418" s="182"/>
      <c r="E1418" s="182"/>
      <c r="F1418" s="182"/>
      <c r="G1418" s="182"/>
      <c r="H1418" s="182"/>
      <c r="I1418" s="12">
        <f>VLOOKUP($B1418,'Gas wholesale lookups'!$A$4:$L$15,'Inputs - Gas wholesale index'!I$2,FALSE)</f>
        <v>208526.18181818182</v>
      </c>
      <c r="J1418" s="12">
        <f>VLOOKUP($B1418,'Gas wholesale lookups'!$A$4:$L$15,'Inputs - Gas wholesale index'!J$2,FALSE)</f>
        <v>166168.27272727274</v>
      </c>
      <c r="K1418" s="12">
        <f>VLOOKUP($B1418,'Gas wholesale lookups'!$A$4:$L$15,'Inputs - Gas wholesale index'!K$2,FALSE)</f>
        <v>291847.5</v>
      </c>
      <c r="L1418" s="12">
        <f>VLOOKUP($B1418,'Gas wholesale lookups'!$A$4:$L$15,'Inputs - Gas wholesale index'!L$2,FALSE)</f>
        <v>332991.45454545453</v>
      </c>
      <c r="M1418" s="12">
        <f>VLOOKUP($B1418,'Gas wholesale lookups'!$A$4:$L$15,'Inputs - Gas wholesale index'!M$2,FALSE)</f>
        <v>208526.18181818182</v>
      </c>
      <c r="N1418" s="12">
        <f>VLOOKUP($B1418,'Gas wholesale lookups'!$A$4:$L$15,'Inputs - Gas wholesale index'!N$2,FALSE)</f>
        <v>166168.27272727274</v>
      </c>
      <c r="O1418" s="37">
        <f>VLOOKUP($B1418,'Gas wholesale lookups'!$A$4:$R$15,'Inputs - Gas wholesale index'!O$2,FALSE)</f>
        <v>1</v>
      </c>
      <c r="P1418" s="37">
        <f>VLOOKUP($B1418,'Gas wholesale lookups'!$A$4:$R$15,'Inputs - Gas wholesale index'!P$2,FALSE)</f>
        <v>1</v>
      </c>
      <c r="Q1418" s="37">
        <f>VLOOKUP($B1418,'Gas wholesale lookups'!$A$4:$R$15,'Inputs - Gas wholesale index'!Q$2,FALSE)</f>
        <v>1</v>
      </c>
      <c r="R1418" s="37">
        <f>VLOOKUP($B1418,'Gas wholesale lookups'!$A$4:$R$15,'Inputs - Gas wholesale index'!R$2,FALSE)</f>
        <v>1</v>
      </c>
      <c r="S1418" s="37">
        <f>VLOOKUP($B1418,'Gas wholesale lookups'!$A$4:$R$15,'Inputs - Gas wholesale index'!S$2,FALSE)</f>
        <v>0</v>
      </c>
      <c r="T1418" s="37">
        <f>VLOOKUP($B1418,'Gas wholesale lookups'!$A$4:$R$15,'Inputs - Gas wholesale index'!T$2,FALSE)</f>
        <v>0</v>
      </c>
      <c r="U1418" s="12">
        <f t="shared" si="406"/>
        <v>208526.18181818182</v>
      </c>
      <c r="V1418" s="12">
        <f t="shared" si="407"/>
        <v>166168.27272727274</v>
      </c>
      <c r="W1418" s="12">
        <f t="shared" si="408"/>
        <v>291847.5</v>
      </c>
      <c r="X1418" s="12">
        <f t="shared" si="409"/>
        <v>332991.45454545453</v>
      </c>
      <c r="Y1418" s="12">
        <f t="shared" si="410"/>
        <v>0</v>
      </c>
      <c r="Z1418" s="12">
        <f t="shared" si="411"/>
        <v>0</v>
      </c>
      <c r="AA1418" s="12">
        <f t="shared" si="412"/>
        <v>999533.40909090918</v>
      </c>
      <c r="AB1418" s="22">
        <f t="shared" si="413"/>
        <v>0</v>
      </c>
      <c r="AC1418" s="22">
        <f t="shared" si="414"/>
        <v>0</v>
      </c>
      <c r="AD1418" s="22">
        <f t="shared" si="415"/>
        <v>0</v>
      </c>
      <c r="AE1418" s="22">
        <f t="shared" si="416"/>
        <v>0</v>
      </c>
      <c r="AF1418" s="22">
        <f t="shared" si="417"/>
        <v>0</v>
      </c>
      <c r="AG1418" s="22">
        <f t="shared" si="418"/>
        <v>0</v>
      </c>
      <c r="AH1418" s="22">
        <f t="shared" si="419"/>
        <v>0</v>
      </c>
      <c r="AI1418" s="43" t="str">
        <f t="shared" si="420"/>
        <v>n/a</v>
      </c>
      <c r="AJ1418" s="2"/>
      <c r="AK1418" s="2"/>
      <c r="AL1418" s="127">
        <v>0</v>
      </c>
    </row>
    <row r="1419" spans="1:38">
      <c r="A1419" s="46"/>
      <c r="B1419" s="13" t="str">
        <f t="shared" si="405"/>
        <v>Jan</v>
      </c>
      <c r="C1419" s="182"/>
      <c r="D1419" s="182"/>
      <c r="E1419" s="182"/>
      <c r="F1419" s="182"/>
      <c r="G1419" s="182"/>
      <c r="H1419" s="182"/>
      <c r="I1419" s="12">
        <f>VLOOKUP($B1419,'Gas wholesale lookups'!$A$4:$L$15,'Inputs - Gas wholesale index'!I$2,FALSE)</f>
        <v>208526.18181818182</v>
      </c>
      <c r="J1419" s="12">
        <f>VLOOKUP($B1419,'Gas wholesale lookups'!$A$4:$L$15,'Inputs - Gas wholesale index'!J$2,FALSE)</f>
        <v>166168.27272727274</v>
      </c>
      <c r="K1419" s="12">
        <f>VLOOKUP($B1419,'Gas wholesale lookups'!$A$4:$L$15,'Inputs - Gas wholesale index'!K$2,FALSE)</f>
        <v>291847.5</v>
      </c>
      <c r="L1419" s="12">
        <f>VLOOKUP($B1419,'Gas wholesale lookups'!$A$4:$L$15,'Inputs - Gas wholesale index'!L$2,FALSE)</f>
        <v>332991.45454545453</v>
      </c>
      <c r="M1419" s="12">
        <f>VLOOKUP($B1419,'Gas wholesale lookups'!$A$4:$L$15,'Inputs - Gas wholesale index'!M$2,FALSE)</f>
        <v>208526.18181818182</v>
      </c>
      <c r="N1419" s="12">
        <f>VLOOKUP($B1419,'Gas wholesale lookups'!$A$4:$L$15,'Inputs - Gas wholesale index'!N$2,FALSE)</f>
        <v>166168.27272727274</v>
      </c>
      <c r="O1419" s="37">
        <f>VLOOKUP($B1419,'Gas wholesale lookups'!$A$4:$R$15,'Inputs - Gas wholesale index'!O$2,FALSE)</f>
        <v>1</v>
      </c>
      <c r="P1419" s="37">
        <f>VLOOKUP($B1419,'Gas wholesale lookups'!$A$4:$R$15,'Inputs - Gas wholesale index'!P$2,FALSE)</f>
        <v>1</v>
      </c>
      <c r="Q1419" s="37">
        <f>VLOOKUP($B1419,'Gas wholesale lookups'!$A$4:$R$15,'Inputs - Gas wholesale index'!Q$2,FALSE)</f>
        <v>1</v>
      </c>
      <c r="R1419" s="37">
        <f>VLOOKUP($B1419,'Gas wholesale lookups'!$A$4:$R$15,'Inputs - Gas wholesale index'!R$2,FALSE)</f>
        <v>1</v>
      </c>
      <c r="S1419" s="37">
        <f>VLOOKUP($B1419,'Gas wholesale lookups'!$A$4:$R$15,'Inputs - Gas wholesale index'!S$2,FALSE)</f>
        <v>0</v>
      </c>
      <c r="T1419" s="37">
        <f>VLOOKUP($B1419,'Gas wholesale lookups'!$A$4:$R$15,'Inputs - Gas wholesale index'!T$2,FALSE)</f>
        <v>0</v>
      </c>
      <c r="U1419" s="12">
        <f t="shared" si="406"/>
        <v>208526.18181818182</v>
      </c>
      <c r="V1419" s="12">
        <f t="shared" si="407"/>
        <v>166168.27272727274</v>
      </c>
      <c r="W1419" s="12">
        <f t="shared" si="408"/>
        <v>291847.5</v>
      </c>
      <c r="X1419" s="12">
        <f t="shared" si="409"/>
        <v>332991.45454545453</v>
      </c>
      <c r="Y1419" s="12">
        <f t="shared" si="410"/>
        <v>0</v>
      </c>
      <c r="Z1419" s="12">
        <f t="shared" si="411"/>
        <v>0</v>
      </c>
      <c r="AA1419" s="12">
        <f t="shared" si="412"/>
        <v>999533.40909090918</v>
      </c>
      <c r="AB1419" s="22">
        <f t="shared" si="413"/>
        <v>0</v>
      </c>
      <c r="AC1419" s="22">
        <f t="shared" si="414"/>
        <v>0</v>
      </c>
      <c r="AD1419" s="22">
        <f t="shared" si="415"/>
        <v>0</v>
      </c>
      <c r="AE1419" s="22">
        <f t="shared" si="416"/>
        <v>0</v>
      </c>
      <c r="AF1419" s="22">
        <f t="shared" si="417"/>
        <v>0</v>
      </c>
      <c r="AG1419" s="22">
        <f t="shared" si="418"/>
        <v>0</v>
      </c>
      <c r="AH1419" s="22">
        <f t="shared" si="419"/>
        <v>0</v>
      </c>
      <c r="AI1419" s="43" t="str">
        <f t="shared" si="420"/>
        <v>n/a</v>
      </c>
      <c r="AJ1419" s="2"/>
      <c r="AK1419" s="2"/>
      <c r="AL1419" s="127">
        <v>0</v>
      </c>
    </row>
    <row r="1420" spans="1:38">
      <c r="A1420" s="46"/>
      <c r="B1420" s="13" t="str">
        <f t="shared" si="405"/>
        <v>Jan</v>
      </c>
      <c r="C1420" s="182"/>
      <c r="D1420" s="182"/>
      <c r="E1420" s="182"/>
      <c r="F1420" s="182"/>
      <c r="G1420" s="182"/>
      <c r="H1420" s="182"/>
      <c r="I1420" s="12">
        <f>VLOOKUP($B1420,'Gas wholesale lookups'!$A$4:$L$15,'Inputs - Gas wholesale index'!I$2,FALSE)</f>
        <v>208526.18181818182</v>
      </c>
      <c r="J1420" s="12">
        <f>VLOOKUP($B1420,'Gas wholesale lookups'!$A$4:$L$15,'Inputs - Gas wholesale index'!J$2,FALSE)</f>
        <v>166168.27272727274</v>
      </c>
      <c r="K1420" s="12">
        <f>VLOOKUP($B1420,'Gas wholesale lookups'!$A$4:$L$15,'Inputs - Gas wholesale index'!K$2,FALSE)</f>
        <v>291847.5</v>
      </c>
      <c r="L1420" s="12">
        <f>VLOOKUP($B1420,'Gas wholesale lookups'!$A$4:$L$15,'Inputs - Gas wholesale index'!L$2,FALSE)</f>
        <v>332991.45454545453</v>
      </c>
      <c r="M1420" s="12">
        <f>VLOOKUP($B1420,'Gas wholesale lookups'!$A$4:$L$15,'Inputs - Gas wholesale index'!M$2,FALSE)</f>
        <v>208526.18181818182</v>
      </c>
      <c r="N1420" s="12">
        <f>VLOOKUP($B1420,'Gas wholesale lookups'!$A$4:$L$15,'Inputs - Gas wholesale index'!N$2,FALSE)</f>
        <v>166168.27272727274</v>
      </c>
      <c r="O1420" s="37">
        <f>VLOOKUP($B1420,'Gas wholesale lookups'!$A$4:$R$15,'Inputs - Gas wholesale index'!O$2,FALSE)</f>
        <v>1</v>
      </c>
      <c r="P1420" s="37">
        <f>VLOOKUP($B1420,'Gas wholesale lookups'!$A$4:$R$15,'Inputs - Gas wholesale index'!P$2,FALSE)</f>
        <v>1</v>
      </c>
      <c r="Q1420" s="37">
        <f>VLOOKUP($B1420,'Gas wholesale lookups'!$A$4:$R$15,'Inputs - Gas wholesale index'!Q$2,FALSE)</f>
        <v>1</v>
      </c>
      <c r="R1420" s="37">
        <f>VLOOKUP($B1420,'Gas wholesale lookups'!$A$4:$R$15,'Inputs - Gas wholesale index'!R$2,FALSE)</f>
        <v>1</v>
      </c>
      <c r="S1420" s="37">
        <f>VLOOKUP($B1420,'Gas wholesale lookups'!$A$4:$R$15,'Inputs - Gas wholesale index'!S$2,FALSE)</f>
        <v>0</v>
      </c>
      <c r="T1420" s="37">
        <f>VLOOKUP($B1420,'Gas wholesale lookups'!$A$4:$R$15,'Inputs - Gas wholesale index'!T$2,FALSE)</f>
        <v>0</v>
      </c>
      <c r="U1420" s="12">
        <f t="shared" si="406"/>
        <v>208526.18181818182</v>
      </c>
      <c r="V1420" s="12">
        <f t="shared" si="407"/>
        <v>166168.27272727274</v>
      </c>
      <c r="W1420" s="12">
        <f t="shared" si="408"/>
        <v>291847.5</v>
      </c>
      <c r="X1420" s="12">
        <f t="shared" si="409"/>
        <v>332991.45454545453</v>
      </c>
      <c r="Y1420" s="12">
        <f t="shared" si="410"/>
        <v>0</v>
      </c>
      <c r="Z1420" s="12">
        <f t="shared" si="411"/>
        <v>0</v>
      </c>
      <c r="AA1420" s="12">
        <f t="shared" si="412"/>
        <v>999533.40909090918</v>
      </c>
      <c r="AB1420" s="22">
        <f t="shared" si="413"/>
        <v>0</v>
      </c>
      <c r="AC1420" s="22">
        <f t="shared" si="414"/>
        <v>0</v>
      </c>
      <c r="AD1420" s="22">
        <f t="shared" si="415"/>
        <v>0</v>
      </c>
      <c r="AE1420" s="22">
        <f t="shared" si="416"/>
        <v>0</v>
      </c>
      <c r="AF1420" s="22">
        <f t="shared" si="417"/>
        <v>0</v>
      </c>
      <c r="AG1420" s="22">
        <f t="shared" si="418"/>
        <v>0</v>
      </c>
      <c r="AH1420" s="22">
        <f t="shared" si="419"/>
        <v>0</v>
      </c>
      <c r="AI1420" s="43" t="str">
        <f t="shared" si="420"/>
        <v>n/a</v>
      </c>
      <c r="AJ1420" s="2"/>
      <c r="AK1420" s="2"/>
      <c r="AL1420" s="127">
        <v>0</v>
      </c>
    </row>
    <row r="1421" spans="1:38">
      <c r="A1421" s="46"/>
      <c r="B1421" s="13" t="str">
        <f t="shared" si="405"/>
        <v>Jan</v>
      </c>
      <c r="C1421" s="182"/>
      <c r="D1421" s="182"/>
      <c r="E1421" s="182"/>
      <c r="F1421" s="182"/>
      <c r="G1421" s="182"/>
      <c r="H1421" s="182"/>
      <c r="I1421" s="12">
        <f>VLOOKUP($B1421,'Gas wholesale lookups'!$A$4:$L$15,'Inputs - Gas wholesale index'!I$2,FALSE)</f>
        <v>208526.18181818182</v>
      </c>
      <c r="J1421" s="12">
        <f>VLOOKUP($B1421,'Gas wholesale lookups'!$A$4:$L$15,'Inputs - Gas wholesale index'!J$2,FALSE)</f>
        <v>166168.27272727274</v>
      </c>
      <c r="K1421" s="12">
        <f>VLOOKUP($B1421,'Gas wholesale lookups'!$A$4:$L$15,'Inputs - Gas wholesale index'!K$2,FALSE)</f>
        <v>291847.5</v>
      </c>
      <c r="L1421" s="12">
        <f>VLOOKUP($B1421,'Gas wholesale lookups'!$A$4:$L$15,'Inputs - Gas wholesale index'!L$2,FALSE)</f>
        <v>332991.45454545453</v>
      </c>
      <c r="M1421" s="12">
        <f>VLOOKUP($B1421,'Gas wholesale lookups'!$A$4:$L$15,'Inputs - Gas wholesale index'!M$2,FALSE)</f>
        <v>208526.18181818182</v>
      </c>
      <c r="N1421" s="12">
        <f>VLOOKUP($B1421,'Gas wholesale lookups'!$A$4:$L$15,'Inputs - Gas wholesale index'!N$2,FALSE)</f>
        <v>166168.27272727274</v>
      </c>
      <c r="O1421" s="37">
        <f>VLOOKUP($B1421,'Gas wholesale lookups'!$A$4:$R$15,'Inputs - Gas wholesale index'!O$2,FALSE)</f>
        <v>1</v>
      </c>
      <c r="P1421" s="37">
        <f>VLOOKUP($B1421,'Gas wholesale lookups'!$A$4:$R$15,'Inputs - Gas wholesale index'!P$2,FALSE)</f>
        <v>1</v>
      </c>
      <c r="Q1421" s="37">
        <f>VLOOKUP($B1421,'Gas wholesale lookups'!$A$4:$R$15,'Inputs - Gas wholesale index'!Q$2,FALSE)</f>
        <v>1</v>
      </c>
      <c r="R1421" s="37">
        <f>VLOOKUP($B1421,'Gas wholesale lookups'!$A$4:$R$15,'Inputs - Gas wholesale index'!R$2,FALSE)</f>
        <v>1</v>
      </c>
      <c r="S1421" s="37">
        <f>VLOOKUP($B1421,'Gas wholesale lookups'!$A$4:$R$15,'Inputs - Gas wholesale index'!S$2,FALSE)</f>
        <v>0</v>
      </c>
      <c r="T1421" s="37">
        <f>VLOOKUP($B1421,'Gas wholesale lookups'!$A$4:$R$15,'Inputs - Gas wholesale index'!T$2,FALSE)</f>
        <v>0</v>
      </c>
      <c r="U1421" s="12">
        <f t="shared" si="406"/>
        <v>208526.18181818182</v>
      </c>
      <c r="V1421" s="12">
        <f t="shared" si="407"/>
        <v>166168.27272727274</v>
      </c>
      <c r="W1421" s="12">
        <f t="shared" si="408"/>
        <v>291847.5</v>
      </c>
      <c r="X1421" s="12">
        <f t="shared" si="409"/>
        <v>332991.45454545453</v>
      </c>
      <c r="Y1421" s="12">
        <f t="shared" si="410"/>
        <v>0</v>
      </c>
      <c r="Z1421" s="12">
        <f t="shared" si="411"/>
        <v>0</v>
      </c>
      <c r="AA1421" s="12">
        <f t="shared" si="412"/>
        <v>999533.40909090918</v>
      </c>
      <c r="AB1421" s="22">
        <f t="shared" si="413"/>
        <v>0</v>
      </c>
      <c r="AC1421" s="22">
        <f t="shared" si="414"/>
        <v>0</v>
      </c>
      <c r="AD1421" s="22">
        <f t="shared" si="415"/>
        <v>0</v>
      </c>
      <c r="AE1421" s="22">
        <f t="shared" si="416"/>
        <v>0</v>
      </c>
      <c r="AF1421" s="22">
        <f t="shared" si="417"/>
        <v>0</v>
      </c>
      <c r="AG1421" s="22">
        <f t="shared" si="418"/>
        <v>0</v>
      </c>
      <c r="AH1421" s="22">
        <f t="shared" si="419"/>
        <v>0</v>
      </c>
      <c r="AI1421" s="43" t="str">
        <f t="shared" si="420"/>
        <v>n/a</v>
      </c>
      <c r="AJ1421" s="2"/>
      <c r="AK1421" s="2"/>
      <c r="AL1421" s="127">
        <v>0</v>
      </c>
    </row>
    <row r="1422" spans="1:38">
      <c r="A1422" s="46"/>
      <c r="B1422" s="13" t="str">
        <f t="shared" si="405"/>
        <v>Jan</v>
      </c>
      <c r="C1422" s="182"/>
      <c r="D1422" s="182"/>
      <c r="E1422" s="182"/>
      <c r="F1422" s="182"/>
      <c r="G1422" s="182"/>
      <c r="H1422" s="182"/>
      <c r="I1422" s="12">
        <f>VLOOKUP($B1422,'Gas wholesale lookups'!$A$4:$L$15,'Inputs - Gas wholesale index'!I$2,FALSE)</f>
        <v>208526.18181818182</v>
      </c>
      <c r="J1422" s="12">
        <f>VLOOKUP($B1422,'Gas wholesale lookups'!$A$4:$L$15,'Inputs - Gas wholesale index'!J$2,FALSE)</f>
        <v>166168.27272727274</v>
      </c>
      <c r="K1422" s="12">
        <f>VLOOKUP($B1422,'Gas wholesale lookups'!$A$4:$L$15,'Inputs - Gas wholesale index'!K$2,FALSE)</f>
        <v>291847.5</v>
      </c>
      <c r="L1422" s="12">
        <f>VLOOKUP($B1422,'Gas wholesale lookups'!$A$4:$L$15,'Inputs - Gas wholesale index'!L$2,FALSE)</f>
        <v>332991.45454545453</v>
      </c>
      <c r="M1422" s="12">
        <f>VLOOKUP($B1422,'Gas wholesale lookups'!$A$4:$L$15,'Inputs - Gas wholesale index'!M$2,FALSE)</f>
        <v>208526.18181818182</v>
      </c>
      <c r="N1422" s="12">
        <f>VLOOKUP($B1422,'Gas wholesale lookups'!$A$4:$L$15,'Inputs - Gas wholesale index'!N$2,FALSE)</f>
        <v>166168.27272727274</v>
      </c>
      <c r="O1422" s="37">
        <f>VLOOKUP($B1422,'Gas wholesale lookups'!$A$4:$R$15,'Inputs - Gas wholesale index'!O$2,FALSE)</f>
        <v>1</v>
      </c>
      <c r="P1422" s="37">
        <f>VLOOKUP($B1422,'Gas wholesale lookups'!$A$4:$R$15,'Inputs - Gas wholesale index'!P$2,FALSE)</f>
        <v>1</v>
      </c>
      <c r="Q1422" s="37">
        <f>VLOOKUP($B1422,'Gas wholesale lookups'!$A$4:$R$15,'Inputs - Gas wholesale index'!Q$2,FALSE)</f>
        <v>1</v>
      </c>
      <c r="R1422" s="37">
        <f>VLOOKUP($B1422,'Gas wholesale lookups'!$A$4:$R$15,'Inputs - Gas wholesale index'!R$2,FALSE)</f>
        <v>1</v>
      </c>
      <c r="S1422" s="37">
        <f>VLOOKUP($B1422,'Gas wholesale lookups'!$A$4:$R$15,'Inputs - Gas wholesale index'!S$2,FALSE)</f>
        <v>0</v>
      </c>
      <c r="T1422" s="37">
        <f>VLOOKUP($B1422,'Gas wholesale lookups'!$A$4:$R$15,'Inputs - Gas wholesale index'!T$2,FALSE)</f>
        <v>0</v>
      </c>
      <c r="U1422" s="12">
        <f t="shared" si="406"/>
        <v>208526.18181818182</v>
      </c>
      <c r="V1422" s="12">
        <f t="shared" si="407"/>
        <v>166168.27272727274</v>
      </c>
      <c r="W1422" s="12">
        <f t="shared" si="408"/>
        <v>291847.5</v>
      </c>
      <c r="X1422" s="12">
        <f t="shared" si="409"/>
        <v>332991.45454545453</v>
      </c>
      <c r="Y1422" s="12">
        <f t="shared" si="410"/>
        <v>0</v>
      </c>
      <c r="Z1422" s="12">
        <f t="shared" si="411"/>
        <v>0</v>
      </c>
      <c r="AA1422" s="12">
        <f t="shared" si="412"/>
        <v>999533.40909090918</v>
      </c>
      <c r="AB1422" s="22">
        <f t="shared" si="413"/>
        <v>0</v>
      </c>
      <c r="AC1422" s="22">
        <f t="shared" si="414"/>
        <v>0</v>
      </c>
      <c r="AD1422" s="22">
        <f t="shared" si="415"/>
        <v>0</v>
      </c>
      <c r="AE1422" s="22">
        <f t="shared" si="416"/>
        <v>0</v>
      </c>
      <c r="AF1422" s="22">
        <f t="shared" si="417"/>
        <v>0</v>
      </c>
      <c r="AG1422" s="22">
        <f t="shared" si="418"/>
        <v>0</v>
      </c>
      <c r="AH1422" s="22">
        <f t="shared" si="419"/>
        <v>0</v>
      </c>
      <c r="AI1422" s="43" t="str">
        <f t="shared" si="420"/>
        <v>n/a</v>
      </c>
      <c r="AJ1422" s="2"/>
      <c r="AK1422" s="2"/>
      <c r="AL1422" s="127">
        <v>0</v>
      </c>
    </row>
    <row r="1423" spans="1:38">
      <c r="A1423" s="46"/>
      <c r="B1423" s="13" t="str">
        <f t="shared" si="405"/>
        <v>Jan</v>
      </c>
      <c r="C1423" s="182"/>
      <c r="D1423" s="182"/>
      <c r="E1423" s="182"/>
      <c r="F1423" s="182"/>
      <c r="G1423" s="182"/>
      <c r="H1423" s="182"/>
      <c r="I1423" s="12">
        <f>VLOOKUP($B1423,'Gas wholesale lookups'!$A$4:$L$15,'Inputs - Gas wholesale index'!I$2,FALSE)</f>
        <v>208526.18181818182</v>
      </c>
      <c r="J1423" s="12">
        <f>VLOOKUP($B1423,'Gas wholesale lookups'!$A$4:$L$15,'Inputs - Gas wholesale index'!J$2,FALSE)</f>
        <v>166168.27272727274</v>
      </c>
      <c r="K1423" s="12">
        <f>VLOOKUP($B1423,'Gas wholesale lookups'!$A$4:$L$15,'Inputs - Gas wholesale index'!K$2,FALSE)</f>
        <v>291847.5</v>
      </c>
      <c r="L1423" s="12">
        <f>VLOOKUP($B1423,'Gas wholesale lookups'!$A$4:$L$15,'Inputs - Gas wholesale index'!L$2,FALSE)</f>
        <v>332991.45454545453</v>
      </c>
      <c r="M1423" s="12">
        <f>VLOOKUP($B1423,'Gas wholesale lookups'!$A$4:$L$15,'Inputs - Gas wholesale index'!M$2,FALSE)</f>
        <v>208526.18181818182</v>
      </c>
      <c r="N1423" s="12">
        <f>VLOOKUP($B1423,'Gas wholesale lookups'!$A$4:$L$15,'Inputs - Gas wholesale index'!N$2,FALSE)</f>
        <v>166168.27272727274</v>
      </c>
      <c r="O1423" s="37">
        <f>VLOOKUP($B1423,'Gas wholesale lookups'!$A$4:$R$15,'Inputs - Gas wholesale index'!O$2,FALSE)</f>
        <v>1</v>
      </c>
      <c r="P1423" s="37">
        <f>VLOOKUP($B1423,'Gas wholesale lookups'!$A$4:$R$15,'Inputs - Gas wholesale index'!P$2,FALSE)</f>
        <v>1</v>
      </c>
      <c r="Q1423" s="37">
        <f>VLOOKUP($B1423,'Gas wholesale lookups'!$A$4:$R$15,'Inputs - Gas wholesale index'!Q$2,FALSE)</f>
        <v>1</v>
      </c>
      <c r="R1423" s="37">
        <f>VLOOKUP($B1423,'Gas wholesale lookups'!$A$4:$R$15,'Inputs - Gas wholesale index'!R$2,FALSE)</f>
        <v>1</v>
      </c>
      <c r="S1423" s="37">
        <f>VLOOKUP($B1423,'Gas wholesale lookups'!$A$4:$R$15,'Inputs - Gas wholesale index'!S$2,FALSE)</f>
        <v>0</v>
      </c>
      <c r="T1423" s="37">
        <f>VLOOKUP($B1423,'Gas wholesale lookups'!$A$4:$R$15,'Inputs - Gas wholesale index'!T$2,FALSE)</f>
        <v>0</v>
      </c>
      <c r="U1423" s="12">
        <f t="shared" si="406"/>
        <v>208526.18181818182</v>
      </c>
      <c r="V1423" s="12">
        <f t="shared" si="407"/>
        <v>166168.27272727274</v>
      </c>
      <c r="W1423" s="12">
        <f t="shared" si="408"/>
        <v>291847.5</v>
      </c>
      <c r="X1423" s="12">
        <f t="shared" si="409"/>
        <v>332991.45454545453</v>
      </c>
      <c r="Y1423" s="12">
        <f t="shared" si="410"/>
        <v>0</v>
      </c>
      <c r="Z1423" s="12">
        <f t="shared" si="411"/>
        <v>0</v>
      </c>
      <c r="AA1423" s="12">
        <f t="shared" si="412"/>
        <v>999533.40909090918</v>
      </c>
      <c r="AB1423" s="22">
        <f t="shared" si="413"/>
        <v>0</v>
      </c>
      <c r="AC1423" s="22">
        <f t="shared" si="414"/>
        <v>0</v>
      </c>
      <c r="AD1423" s="22">
        <f t="shared" si="415"/>
        <v>0</v>
      </c>
      <c r="AE1423" s="22">
        <f t="shared" si="416"/>
        <v>0</v>
      </c>
      <c r="AF1423" s="22">
        <f t="shared" si="417"/>
        <v>0</v>
      </c>
      <c r="AG1423" s="22">
        <f t="shared" si="418"/>
        <v>0</v>
      </c>
      <c r="AH1423" s="22">
        <f t="shared" si="419"/>
        <v>0</v>
      </c>
      <c r="AI1423" s="43" t="str">
        <f t="shared" si="420"/>
        <v>n/a</v>
      </c>
      <c r="AJ1423" s="2"/>
      <c r="AK1423" s="2"/>
      <c r="AL1423" s="127">
        <v>0</v>
      </c>
    </row>
    <row r="1424" spans="1:38">
      <c r="A1424" s="46"/>
      <c r="B1424" s="13" t="str">
        <f t="shared" si="405"/>
        <v>Jan</v>
      </c>
      <c r="C1424" s="182"/>
      <c r="D1424" s="182"/>
      <c r="E1424" s="182"/>
      <c r="F1424" s="182"/>
      <c r="G1424" s="182"/>
      <c r="H1424" s="182"/>
      <c r="I1424" s="12">
        <f>VLOOKUP($B1424,'Gas wholesale lookups'!$A$4:$L$15,'Inputs - Gas wholesale index'!I$2,FALSE)</f>
        <v>208526.18181818182</v>
      </c>
      <c r="J1424" s="12">
        <f>VLOOKUP($B1424,'Gas wholesale lookups'!$A$4:$L$15,'Inputs - Gas wholesale index'!J$2,FALSE)</f>
        <v>166168.27272727274</v>
      </c>
      <c r="K1424" s="12">
        <f>VLOOKUP($B1424,'Gas wholesale lookups'!$A$4:$L$15,'Inputs - Gas wholesale index'!K$2,FALSE)</f>
        <v>291847.5</v>
      </c>
      <c r="L1424" s="12">
        <f>VLOOKUP($B1424,'Gas wholesale lookups'!$A$4:$L$15,'Inputs - Gas wholesale index'!L$2,FALSE)</f>
        <v>332991.45454545453</v>
      </c>
      <c r="M1424" s="12">
        <f>VLOOKUP($B1424,'Gas wholesale lookups'!$A$4:$L$15,'Inputs - Gas wholesale index'!M$2,FALSE)</f>
        <v>208526.18181818182</v>
      </c>
      <c r="N1424" s="12">
        <f>VLOOKUP($B1424,'Gas wholesale lookups'!$A$4:$L$15,'Inputs - Gas wholesale index'!N$2,FALSE)</f>
        <v>166168.27272727274</v>
      </c>
      <c r="O1424" s="37">
        <f>VLOOKUP($B1424,'Gas wholesale lookups'!$A$4:$R$15,'Inputs - Gas wholesale index'!O$2,FALSE)</f>
        <v>1</v>
      </c>
      <c r="P1424" s="37">
        <f>VLOOKUP($B1424,'Gas wholesale lookups'!$A$4:$R$15,'Inputs - Gas wholesale index'!P$2,FALSE)</f>
        <v>1</v>
      </c>
      <c r="Q1424" s="37">
        <f>VLOOKUP($B1424,'Gas wholesale lookups'!$A$4:$R$15,'Inputs - Gas wholesale index'!Q$2,FALSE)</f>
        <v>1</v>
      </c>
      <c r="R1424" s="37">
        <f>VLOOKUP($B1424,'Gas wholesale lookups'!$A$4:$R$15,'Inputs - Gas wholesale index'!R$2,FALSE)</f>
        <v>1</v>
      </c>
      <c r="S1424" s="37">
        <f>VLOOKUP($B1424,'Gas wholesale lookups'!$A$4:$R$15,'Inputs - Gas wholesale index'!S$2,FALSE)</f>
        <v>0</v>
      </c>
      <c r="T1424" s="37">
        <f>VLOOKUP($B1424,'Gas wholesale lookups'!$A$4:$R$15,'Inputs - Gas wholesale index'!T$2,FALSE)</f>
        <v>0</v>
      </c>
      <c r="U1424" s="12">
        <f t="shared" si="406"/>
        <v>208526.18181818182</v>
      </c>
      <c r="V1424" s="12">
        <f t="shared" si="407"/>
        <v>166168.27272727274</v>
      </c>
      <c r="W1424" s="12">
        <f t="shared" si="408"/>
        <v>291847.5</v>
      </c>
      <c r="X1424" s="12">
        <f t="shared" si="409"/>
        <v>332991.45454545453</v>
      </c>
      <c r="Y1424" s="12">
        <f t="shared" si="410"/>
        <v>0</v>
      </c>
      <c r="Z1424" s="12">
        <f t="shared" si="411"/>
        <v>0</v>
      </c>
      <c r="AA1424" s="12">
        <f t="shared" si="412"/>
        <v>999533.40909090918</v>
      </c>
      <c r="AB1424" s="22">
        <f t="shared" si="413"/>
        <v>0</v>
      </c>
      <c r="AC1424" s="22">
        <f t="shared" si="414"/>
        <v>0</v>
      </c>
      <c r="AD1424" s="22">
        <f t="shared" si="415"/>
        <v>0</v>
      </c>
      <c r="AE1424" s="22">
        <f t="shared" si="416"/>
        <v>0</v>
      </c>
      <c r="AF1424" s="22">
        <f t="shared" si="417"/>
        <v>0</v>
      </c>
      <c r="AG1424" s="22">
        <f t="shared" si="418"/>
        <v>0</v>
      </c>
      <c r="AH1424" s="22">
        <f t="shared" si="419"/>
        <v>0</v>
      </c>
      <c r="AI1424" s="43" t="str">
        <f t="shared" si="420"/>
        <v>n/a</v>
      </c>
      <c r="AJ1424" s="2"/>
      <c r="AK1424" s="2"/>
      <c r="AL1424" s="127">
        <v>0</v>
      </c>
    </row>
    <row r="1425" spans="1:38">
      <c r="A1425" s="46"/>
      <c r="B1425" s="13" t="str">
        <f t="shared" si="405"/>
        <v>Jan</v>
      </c>
      <c r="C1425" s="182"/>
      <c r="D1425" s="182"/>
      <c r="E1425" s="182"/>
      <c r="F1425" s="182"/>
      <c r="G1425" s="182"/>
      <c r="H1425" s="182"/>
      <c r="I1425" s="12">
        <f>VLOOKUP($B1425,'Gas wholesale lookups'!$A$4:$L$15,'Inputs - Gas wholesale index'!I$2,FALSE)</f>
        <v>208526.18181818182</v>
      </c>
      <c r="J1425" s="12">
        <f>VLOOKUP($B1425,'Gas wholesale lookups'!$A$4:$L$15,'Inputs - Gas wholesale index'!J$2,FALSE)</f>
        <v>166168.27272727274</v>
      </c>
      <c r="K1425" s="12">
        <f>VLOOKUP($B1425,'Gas wholesale lookups'!$A$4:$L$15,'Inputs - Gas wholesale index'!K$2,FALSE)</f>
        <v>291847.5</v>
      </c>
      <c r="L1425" s="12">
        <f>VLOOKUP($B1425,'Gas wholesale lookups'!$A$4:$L$15,'Inputs - Gas wholesale index'!L$2,FALSE)</f>
        <v>332991.45454545453</v>
      </c>
      <c r="M1425" s="12">
        <f>VLOOKUP($B1425,'Gas wholesale lookups'!$A$4:$L$15,'Inputs - Gas wholesale index'!M$2,FALSE)</f>
        <v>208526.18181818182</v>
      </c>
      <c r="N1425" s="12">
        <f>VLOOKUP($B1425,'Gas wholesale lookups'!$A$4:$L$15,'Inputs - Gas wholesale index'!N$2,FALSE)</f>
        <v>166168.27272727274</v>
      </c>
      <c r="O1425" s="37">
        <f>VLOOKUP($B1425,'Gas wholesale lookups'!$A$4:$R$15,'Inputs - Gas wholesale index'!O$2,FALSE)</f>
        <v>1</v>
      </c>
      <c r="P1425" s="37">
        <f>VLOOKUP($B1425,'Gas wholesale lookups'!$A$4:$R$15,'Inputs - Gas wholesale index'!P$2,FALSE)</f>
        <v>1</v>
      </c>
      <c r="Q1425" s="37">
        <f>VLOOKUP($B1425,'Gas wholesale lookups'!$A$4:$R$15,'Inputs - Gas wholesale index'!Q$2,FALSE)</f>
        <v>1</v>
      </c>
      <c r="R1425" s="37">
        <f>VLOOKUP($B1425,'Gas wholesale lookups'!$A$4:$R$15,'Inputs - Gas wholesale index'!R$2,FALSE)</f>
        <v>1</v>
      </c>
      <c r="S1425" s="37">
        <f>VLOOKUP($B1425,'Gas wholesale lookups'!$A$4:$R$15,'Inputs - Gas wholesale index'!S$2,FALSE)</f>
        <v>0</v>
      </c>
      <c r="T1425" s="37">
        <f>VLOOKUP($B1425,'Gas wholesale lookups'!$A$4:$R$15,'Inputs - Gas wholesale index'!T$2,FALSE)</f>
        <v>0</v>
      </c>
      <c r="U1425" s="12">
        <f t="shared" si="406"/>
        <v>208526.18181818182</v>
      </c>
      <c r="V1425" s="12">
        <f t="shared" si="407"/>
        <v>166168.27272727274</v>
      </c>
      <c r="W1425" s="12">
        <f t="shared" si="408"/>
        <v>291847.5</v>
      </c>
      <c r="X1425" s="12">
        <f t="shared" si="409"/>
        <v>332991.45454545453</v>
      </c>
      <c r="Y1425" s="12">
        <f t="shared" si="410"/>
        <v>0</v>
      </c>
      <c r="Z1425" s="12">
        <f t="shared" si="411"/>
        <v>0</v>
      </c>
      <c r="AA1425" s="12">
        <f t="shared" si="412"/>
        <v>999533.40909090918</v>
      </c>
      <c r="AB1425" s="22">
        <f t="shared" si="413"/>
        <v>0</v>
      </c>
      <c r="AC1425" s="22">
        <f t="shared" si="414"/>
        <v>0</v>
      </c>
      <c r="AD1425" s="22">
        <f t="shared" si="415"/>
        <v>0</v>
      </c>
      <c r="AE1425" s="22">
        <f t="shared" si="416"/>
        <v>0</v>
      </c>
      <c r="AF1425" s="22">
        <f t="shared" si="417"/>
        <v>0</v>
      </c>
      <c r="AG1425" s="22">
        <f t="shared" si="418"/>
        <v>0</v>
      </c>
      <c r="AH1425" s="22">
        <f t="shared" si="419"/>
        <v>0</v>
      </c>
      <c r="AI1425" s="43" t="str">
        <f t="shared" si="420"/>
        <v>n/a</v>
      </c>
      <c r="AJ1425" s="2"/>
      <c r="AK1425" s="2"/>
      <c r="AL1425" s="127">
        <v>0</v>
      </c>
    </row>
    <row r="1426" spans="1:38">
      <c r="A1426" s="46"/>
      <c r="B1426" s="13" t="str">
        <f t="shared" si="405"/>
        <v>Jan</v>
      </c>
      <c r="C1426" s="182"/>
      <c r="D1426" s="182"/>
      <c r="E1426" s="182"/>
      <c r="F1426" s="182"/>
      <c r="G1426" s="182"/>
      <c r="H1426" s="182"/>
      <c r="I1426" s="12">
        <f>VLOOKUP($B1426,'Gas wholesale lookups'!$A$4:$L$15,'Inputs - Gas wholesale index'!I$2,FALSE)</f>
        <v>208526.18181818182</v>
      </c>
      <c r="J1426" s="12">
        <f>VLOOKUP($B1426,'Gas wholesale lookups'!$A$4:$L$15,'Inputs - Gas wholesale index'!J$2,FALSE)</f>
        <v>166168.27272727274</v>
      </c>
      <c r="K1426" s="12">
        <f>VLOOKUP($B1426,'Gas wholesale lookups'!$A$4:$L$15,'Inputs - Gas wholesale index'!K$2,FALSE)</f>
        <v>291847.5</v>
      </c>
      <c r="L1426" s="12">
        <f>VLOOKUP($B1426,'Gas wholesale lookups'!$A$4:$L$15,'Inputs - Gas wholesale index'!L$2,FALSE)</f>
        <v>332991.45454545453</v>
      </c>
      <c r="M1426" s="12">
        <f>VLOOKUP($B1426,'Gas wholesale lookups'!$A$4:$L$15,'Inputs - Gas wholesale index'!M$2,FALSE)</f>
        <v>208526.18181818182</v>
      </c>
      <c r="N1426" s="12">
        <f>VLOOKUP($B1426,'Gas wholesale lookups'!$A$4:$L$15,'Inputs - Gas wholesale index'!N$2,FALSE)</f>
        <v>166168.27272727274</v>
      </c>
      <c r="O1426" s="37">
        <f>VLOOKUP($B1426,'Gas wholesale lookups'!$A$4:$R$15,'Inputs - Gas wholesale index'!O$2,FALSE)</f>
        <v>1</v>
      </c>
      <c r="P1426" s="37">
        <f>VLOOKUP($B1426,'Gas wholesale lookups'!$A$4:$R$15,'Inputs - Gas wholesale index'!P$2,FALSE)</f>
        <v>1</v>
      </c>
      <c r="Q1426" s="37">
        <f>VLOOKUP($B1426,'Gas wholesale lookups'!$A$4:$R$15,'Inputs - Gas wholesale index'!Q$2,FALSE)</f>
        <v>1</v>
      </c>
      <c r="R1426" s="37">
        <f>VLOOKUP($B1426,'Gas wholesale lookups'!$A$4:$R$15,'Inputs - Gas wholesale index'!R$2,FALSE)</f>
        <v>1</v>
      </c>
      <c r="S1426" s="37">
        <f>VLOOKUP($B1426,'Gas wholesale lookups'!$A$4:$R$15,'Inputs - Gas wholesale index'!S$2,FALSE)</f>
        <v>0</v>
      </c>
      <c r="T1426" s="37">
        <f>VLOOKUP($B1426,'Gas wholesale lookups'!$A$4:$R$15,'Inputs - Gas wholesale index'!T$2,FALSE)</f>
        <v>0</v>
      </c>
      <c r="U1426" s="12">
        <f t="shared" si="406"/>
        <v>208526.18181818182</v>
      </c>
      <c r="V1426" s="12">
        <f t="shared" si="407"/>
        <v>166168.27272727274</v>
      </c>
      <c r="W1426" s="12">
        <f t="shared" si="408"/>
        <v>291847.5</v>
      </c>
      <c r="X1426" s="12">
        <f t="shared" si="409"/>
        <v>332991.45454545453</v>
      </c>
      <c r="Y1426" s="12">
        <f t="shared" si="410"/>
        <v>0</v>
      </c>
      <c r="Z1426" s="12">
        <f t="shared" si="411"/>
        <v>0</v>
      </c>
      <c r="AA1426" s="12">
        <f t="shared" si="412"/>
        <v>999533.40909090918</v>
      </c>
      <c r="AB1426" s="22">
        <f t="shared" si="413"/>
        <v>0</v>
      </c>
      <c r="AC1426" s="22">
        <f t="shared" si="414"/>
        <v>0</v>
      </c>
      <c r="AD1426" s="22">
        <f t="shared" si="415"/>
        <v>0</v>
      </c>
      <c r="AE1426" s="22">
        <f t="shared" si="416"/>
        <v>0</v>
      </c>
      <c r="AF1426" s="22">
        <f t="shared" si="417"/>
        <v>0</v>
      </c>
      <c r="AG1426" s="22">
        <f t="shared" si="418"/>
        <v>0</v>
      </c>
      <c r="AH1426" s="22">
        <f t="shared" si="419"/>
        <v>0</v>
      </c>
      <c r="AI1426" s="43" t="str">
        <f t="shared" si="420"/>
        <v>n/a</v>
      </c>
      <c r="AJ1426" s="2"/>
      <c r="AK1426" s="2"/>
      <c r="AL1426" s="127">
        <v>0</v>
      </c>
    </row>
    <row r="1427" spans="1:38">
      <c r="A1427" s="46"/>
      <c r="B1427" s="13" t="str">
        <f t="shared" si="405"/>
        <v>Jan</v>
      </c>
      <c r="C1427" s="182"/>
      <c r="D1427" s="182"/>
      <c r="E1427" s="182"/>
      <c r="F1427" s="182"/>
      <c r="G1427" s="182"/>
      <c r="H1427" s="182"/>
      <c r="I1427" s="12">
        <f>VLOOKUP($B1427,'Gas wholesale lookups'!$A$4:$L$15,'Inputs - Gas wholesale index'!I$2,FALSE)</f>
        <v>208526.18181818182</v>
      </c>
      <c r="J1427" s="12">
        <f>VLOOKUP($B1427,'Gas wholesale lookups'!$A$4:$L$15,'Inputs - Gas wholesale index'!J$2,FALSE)</f>
        <v>166168.27272727274</v>
      </c>
      <c r="K1427" s="12">
        <f>VLOOKUP($B1427,'Gas wholesale lookups'!$A$4:$L$15,'Inputs - Gas wholesale index'!K$2,FALSE)</f>
        <v>291847.5</v>
      </c>
      <c r="L1427" s="12">
        <f>VLOOKUP($B1427,'Gas wholesale lookups'!$A$4:$L$15,'Inputs - Gas wholesale index'!L$2,FALSE)</f>
        <v>332991.45454545453</v>
      </c>
      <c r="M1427" s="12">
        <f>VLOOKUP($B1427,'Gas wholesale lookups'!$A$4:$L$15,'Inputs - Gas wholesale index'!M$2,FALSE)</f>
        <v>208526.18181818182</v>
      </c>
      <c r="N1427" s="12">
        <f>VLOOKUP($B1427,'Gas wholesale lookups'!$A$4:$L$15,'Inputs - Gas wholesale index'!N$2,FALSE)</f>
        <v>166168.27272727274</v>
      </c>
      <c r="O1427" s="37">
        <f>VLOOKUP($B1427,'Gas wholesale lookups'!$A$4:$R$15,'Inputs - Gas wholesale index'!O$2,FALSE)</f>
        <v>1</v>
      </c>
      <c r="P1427" s="37">
        <f>VLOOKUP($B1427,'Gas wholesale lookups'!$A$4:$R$15,'Inputs - Gas wholesale index'!P$2,FALSE)</f>
        <v>1</v>
      </c>
      <c r="Q1427" s="37">
        <f>VLOOKUP($B1427,'Gas wholesale lookups'!$A$4:$R$15,'Inputs - Gas wholesale index'!Q$2,FALSE)</f>
        <v>1</v>
      </c>
      <c r="R1427" s="37">
        <f>VLOOKUP($B1427,'Gas wholesale lookups'!$A$4:$R$15,'Inputs - Gas wholesale index'!R$2,FALSE)</f>
        <v>1</v>
      </c>
      <c r="S1427" s="37">
        <f>VLOOKUP($B1427,'Gas wholesale lookups'!$A$4:$R$15,'Inputs - Gas wholesale index'!S$2,FALSE)</f>
        <v>0</v>
      </c>
      <c r="T1427" s="37">
        <f>VLOOKUP($B1427,'Gas wholesale lookups'!$A$4:$R$15,'Inputs - Gas wholesale index'!T$2,FALSE)</f>
        <v>0</v>
      </c>
      <c r="U1427" s="12">
        <f t="shared" si="406"/>
        <v>208526.18181818182</v>
      </c>
      <c r="V1427" s="12">
        <f t="shared" si="407"/>
        <v>166168.27272727274</v>
      </c>
      <c r="W1427" s="12">
        <f t="shared" si="408"/>
        <v>291847.5</v>
      </c>
      <c r="X1427" s="12">
        <f t="shared" si="409"/>
        <v>332991.45454545453</v>
      </c>
      <c r="Y1427" s="12">
        <f t="shared" si="410"/>
        <v>0</v>
      </c>
      <c r="Z1427" s="12">
        <f t="shared" si="411"/>
        <v>0</v>
      </c>
      <c r="AA1427" s="12">
        <f t="shared" si="412"/>
        <v>999533.40909090918</v>
      </c>
      <c r="AB1427" s="22">
        <f t="shared" si="413"/>
        <v>0</v>
      </c>
      <c r="AC1427" s="22">
        <f t="shared" si="414"/>
        <v>0</v>
      </c>
      <c r="AD1427" s="22">
        <f t="shared" si="415"/>
        <v>0</v>
      </c>
      <c r="AE1427" s="22">
        <f t="shared" si="416"/>
        <v>0</v>
      </c>
      <c r="AF1427" s="22">
        <f t="shared" si="417"/>
        <v>0</v>
      </c>
      <c r="AG1427" s="22">
        <f t="shared" si="418"/>
        <v>0</v>
      </c>
      <c r="AH1427" s="22">
        <f t="shared" si="419"/>
        <v>0</v>
      </c>
      <c r="AI1427" s="43" t="str">
        <f t="shared" si="420"/>
        <v>n/a</v>
      </c>
      <c r="AJ1427" s="2"/>
      <c r="AK1427" s="2"/>
      <c r="AL1427" s="127">
        <v>0</v>
      </c>
    </row>
    <row r="1428" spans="1:38">
      <c r="A1428" s="46"/>
      <c r="B1428" s="13" t="str">
        <f t="shared" si="405"/>
        <v>Jan</v>
      </c>
      <c r="C1428" s="182"/>
      <c r="D1428" s="182"/>
      <c r="E1428" s="182"/>
      <c r="F1428" s="182"/>
      <c r="G1428" s="182"/>
      <c r="H1428" s="182"/>
      <c r="I1428" s="12">
        <f>VLOOKUP($B1428,'Gas wholesale lookups'!$A$4:$L$15,'Inputs - Gas wholesale index'!I$2,FALSE)</f>
        <v>208526.18181818182</v>
      </c>
      <c r="J1428" s="12">
        <f>VLOOKUP($B1428,'Gas wholesale lookups'!$A$4:$L$15,'Inputs - Gas wholesale index'!J$2,FALSE)</f>
        <v>166168.27272727274</v>
      </c>
      <c r="K1428" s="12">
        <f>VLOOKUP($B1428,'Gas wholesale lookups'!$A$4:$L$15,'Inputs - Gas wholesale index'!K$2,FALSE)</f>
        <v>291847.5</v>
      </c>
      <c r="L1428" s="12">
        <f>VLOOKUP($B1428,'Gas wholesale lookups'!$A$4:$L$15,'Inputs - Gas wholesale index'!L$2,FALSE)</f>
        <v>332991.45454545453</v>
      </c>
      <c r="M1428" s="12">
        <f>VLOOKUP($B1428,'Gas wholesale lookups'!$A$4:$L$15,'Inputs - Gas wholesale index'!M$2,FALSE)</f>
        <v>208526.18181818182</v>
      </c>
      <c r="N1428" s="12">
        <f>VLOOKUP($B1428,'Gas wholesale lookups'!$A$4:$L$15,'Inputs - Gas wholesale index'!N$2,FALSE)</f>
        <v>166168.27272727274</v>
      </c>
      <c r="O1428" s="37">
        <f>VLOOKUP($B1428,'Gas wholesale lookups'!$A$4:$R$15,'Inputs - Gas wholesale index'!O$2,FALSE)</f>
        <v>1</v>
      </c>
      <c r="P1428" s="37">
        <f>VLOOKUP($B1428,'Gas wholesale lookups'!$A$4:$R$15,'Inputs - Gas wholesale index'!P$2,FALSE)</f>
        <v>1</v>
      </c>
      <c r="Q1428" s="37">
        <f>VLOOKUP($B1428,'Gas wholesale lookups'!$A$4:$R$15,'Inputs - Gas wholesale index'!Q$2,FALSE)</f>
        <v>1</v>
      </c>
      <c r="R1428" s="37">
        <f>VLOOKUP($B1428,'Gas wholesale lookups'!$A$4:$R$15,'Inputs - Gas wholesale index'!R$2,FALSE)</f>
        <v>1</v>
      </c>
      <c r="S1428" s="37">
        <f>VLOOKUP($B1428,'Gas wholesale lookups'!$A$4:$R$15,'Inputs - Gas wholesale index'!S$2,FALSE)</f>
        <v>0</v>
      </c>
      <c r="T1428" s="37">
        <f>VLOOKUP($B1428,'Gas wholesale lookups'!$A$4:$R$15,'Inputs - Gas wholesale index'!T$2,FALSE)</f>
        <v>0</v>
      </c>
      <c r="U1428" s="12">
        <f t="shared" si="406"/>
        <v>208526.18181818182</v>
      </c>
      <c r="V1428" s="12">
        <f t="shared" si="407"/>
        <v>166168.27272727274</v>
      </c>
      <c r="W1428" s="12">
        <f t="shared" si="408"/>
        <v>291847.5</v>
      </c>
      <c r="X1428" s="12">
        <f t="shared" si="409"/>
        <v>332991.45454545453</v>
      </c>
      <c r="Y1428" s="12">
        <f t="shared" si="410"/>
        <v>0</v>
      </c>
      <c r="Z1428" s="12">
        <f t="shared" si="411"/>
        <v>0</v>
      </c>
      <c r="AA1428" s="12">
        <f t="shared" si="412"/>
        <v>999533.40909090918</v>
      </c>
      <c r="AB1428" s="22">
        <f t="shared" si="413"/>
        <v>0</v>
      </c>
      <c r="AC1428" s="22">
        <f t="shared" si="414"/>
        <v>0</v>
      </c>
      <c r="AD1428" s="22">
        <f t="shared" si="415"/>
        <v>0</v>
      </c>
      <c r="AE1428" s="22">
        <f t="shared" si="416"/>
        <v>0</v>
      </c>
      <c r="AF1428" s="22">
        <f t="shared" si="417"/>
        <v>0</v>
      </c>
      <c r="AG1428" s="22">
        <f t="shared" si="418"/>
        <v>0</v>
      </c>
      <c r="AH1428" s="22">
        <f t="shared" si="419"/>
        <v>0</v>
      </c>
      <c r="AI1428" s="43" t="str">
        <f t="shared" si="420"/>
        <v>n/a</v>
      </c>
      <c r="AJ1428" s="2"/>
      <c r="AK1428" s="2"/>
      <c r="AL1428" s="127">
        <v>0</v>
      </c>
    </row>
    <row r="1429" spans="1:38">
      <c r="A1429" s="46"/>
      <c r="B1429" s="13" t="str">
        <f t="shared" si="405"/>
        <v>Jan</v>
      </c>
      <c r="C1429" s="182"/>
      <c r="D1429" s="182"/>
      <c r="E1429" s="182"/>
      <c r="F1429" s="182"/>
      <c r="G1429" s="182"/>
      <c r="H1429" s="182"/>
      <c r="I1429" s="12">
        <f>VLOOKUP($B1429,'Gas wholesale lookups'!$A$4:$L$15,'Inputs - Gas wholesale index'!I$2,FALSE)</f>
        <v>208526.18181818182</v>
      </c>
      <c r="J1429" s="12">
        <f>VLOOKUP($B1429,'Gas wholesale lookups'!$A$4:$L$15,'Inputs - Gas wholesale index'!J$2,FALSE)</f>
        <v>166168.27272727274</v>
      </c>
      <c r="K1429" s="12">
        <f>VLOOKUP($B1429,'Gas wholesale lookups'!$A$4:$L$15,'Inputs - Gas wholesale index'!K$2,FALSE)</f>
        <v>291847.5</v>
      </c>
      <c r="L1429" s="12">
        <f>VLOOKUP($B1429,'Gas wholesale lookups'!$A$4:$L$15,'Inputs - Gas wholesale index'!L$2,FALSE)</f>
        <v>332991.45454545453</v>
      </c>
      <c r="M1429" s="12">
        <f>VLOOKUP($B1429,'Gas wholesale lookups'!$A$4:$L$15,'Inputs - Gas wholesale index'!M$2,FALSE)</f>
        <v>208526.18181818182</v>
      </c>
      <c r="N1429" s="12">
        <f>VLOOKUP($B1429,'Gas wholesale lookups'!$A$4:$L$15,'Inputs - Gas wholesale index'!N$2,FALSE)</f>
        <v>166168.27272727274</v>
      </c>
      <c r="O1429" s="37">
        <f>VLOOKUP($B1429,'Gas wholesale lookups'!$A$4:$R$15,'Inputs - Gas wholesale index'!O$2,FALSE)</f>
        <v>1</v>
      </c>
      <c r="P1429" s="37">
        <f>VLOOKUP($B1429,'Gas wholesale lookups'!$A$4:$R$15,'Inputs - Gas wholesale index'!P$2,FALSE)</f>
        <v>1</v>
      </c>
      <c r="Q1429" s="37">
        <f>VLOOKUP($B1429,'Gas wholesale lookups'!$A$4:$R$15,'Inputs - Gas wholesale index'!Q$2,FALSE)</f>
        <v>1</v>
      </c>
      <c r="R1429" s="37">
        <f>VLOOKUP($B1429,'Gas wholesale lookups'!$A$4:$R$15,'Inputs - Gas wholesale index'!R$2,FALSE)</f>
        <v>1</v>
      </c>
      <c r="S1429" s="37">
        <f>VLOOKUP($B1429,'Gas wholesale lookups'!$A$4:$R$15,'Inputs - Gas wholesale index'!S$2,FALSE)</f>
        <v>0</v>
      </c>
      <c r="T1429" s="37">
        <f>VLOOKUP($B1429,'Gas wholesale lookups'!$A$4:$R$15,'Inputs - Gas wholesale index'!T$2,FALSE)</f>
        <v>0</v>
      </c>
      <c r="U1429" s="12">
        <f t="shared" si="406"/>
        <v>208526.18181818182</v>
      </c>
      <c r="V1429" s="12">
        <f t="shared" si="407"/>
        <v>166168.27272727274</v>
      </c>
      <c r="W1429" s="12">
        <f t="shared" si="408"/>
        <v>291847.5</v>
      </c>
      <c r="X1429" s="12">
        <f t="shared" si="409"/>
        <v>332991.45454545453</v>
      </c>
      <c r="Y1429" s="12">
        <f t="shared" si="410"/>
        <v>0</v>
      </c>
      <c r="Z1429" s="12">
        <f t="shared" si="411"/>
        <v>0</v>
      </c>
      <c r="AA1429" s="12">
        <f t="shared" si="412"/>
        <v>999533.40909090918</v>
      </c>
      <c r="AB1429" s="22">
        <f t="shared" si="413"/>
        <v>0</v>
      </c>
      <c r="AC1429" s="22">
        <f t="shared" si="414"/>
        <v>0</v>
      </c>
      <c r="AD1429" s="22">
        <f t="shared" si="415"/>
        <v>0</v>
      </c>
      <c r="AE1429" s="22">
        <f t="shared" si="416"/>
        <v>0</v>
      </c>
      <c r="AF1429" s="22">
        <f t="shared" si="417"/>
        <v>0</v>
      </c>
      <c r="AG1429" s="22">
        <f t="shared" si="418"/>
        <v>0</v>
      </c>
      <c r="AH1429" s="22">
        <f t="shared" si="419"/>
        <v>0</v>
      </c>
      <c r="AI1429" s="43" t="str">
        <f t="shared" si="420"/>
        <v>n/a</v>
      </c>
      <c r="AJ1429" s="2"/>
      <c r="AK1429" s="2"/>
      <c r="AL1429" s="127">
        <v>0</v>
      </c>
    </row>
    <row r="1430" spans="1:38">
      <c r="A1430" s="46"/>
      <c r="B1430" s="13" t="str">
        <f t="shared" si="405"/>
        <v>Jan</v>
      </c>
      <c r="C1430" s="182"/>
      <c r="D1430" s="182"/>
      <c r="E1430" s="182"/>
      <c r="F1430" s="182"/>
      <c r="G1430" s="182"/>
      <c r="H1430" s="182"/>
      <c r="I1430" s="12">
        <f>VLOOKUP($B1430,'Gas wholesale lookups'!$A$4:$L$15,'Inputs - Gas wholesale index'!I$2,FALSE)</f>
        <v>208526.18181818182</v>
      </c>
      <c r="J1430" s="12">
        <f>VLOOKUP($B1430,'Gas wholesale lookups'!$A$4:$L$15,'Inputs - Gas wholesale index'!J$2,FALSE)</f>
        <v>166168.27272727274</v>
      </c>
      <c r="K1430" s="12">
        <f>VLOOKUP($B1430,'Gas wholesale lookups'!$A$4:$L$15,'Inputs - Gas wholesale index'!K$2,FALSE)</f>
        <v>291847.5</v>
      </c>
      <c r="L1430" s="12">
        <f>VLOOKUP($B1430,'Gas wholesale lookups'!$A$4:$L$15,'Inputs - Gas wholesale index'!L$2,FALSE)</f>
        <v>332991.45454545453</v>
      </c>
      <c r="M1430" s="12">
        <f>VLOOKUP($B1430,'Gas wholesale lookups'!$A$4:$L$15,'Inputs - Gas wholesale index'!M$2,FALSE)</f>
        <v>208526.18181818182</v>
      </c>
      <c r="N1430" s="12">
        <f>VLOOKUP($B1430,'Gas wholesale lookups'!$A$4:$L$15,'Inputs - Gas wholesale index'!N$2,FALSE)</f>
        <v>166168.27272727274</v>
      </c>
      <c r="O1430" s="37">
        <f>VLOOKUP($B1430,'Gas wholesale lookups'!$A$4:$R$15,'Inputs - Gas wholesale index'!O$2,FALSE)</f>
        <v>1</v>
      </c>
      <c r="P1430" s="37">
        <f>VLOOKUP($B1430,'Gas wholesale lookups'!$A$4:$R$15,'Inputs - Gas wholesale index'!P$2,FALSE)</f>
        <v>1</v>
      </c>
      <c r="Q1430" s="37">
        <f>VLOOKUP($B1430,'Gas wholesale lookups'!$A$4:$R$15,'Inputs - Gas wholesale index'!Q$2,FALSE)</f>
        <v>1</v>
      </c>
      <c r="R1430" s="37">
        <f>VLOOKUP($B1430,'Gas wholesale lookups'!$A$4:$R$15,'Inputs - Gas wholesale index'!R$2,FALSE)</f>
        <v>1</v>
      </c>
      <c r="S1430" s="37">
        <f>VLOOKUP($B1430,'Gas wholesale lookups'!$A$4:$R$15,'Inputs - Gas wholesale index'!S$2,FALSE)</f>
        <v>0</v>
      </c>
      <c r="T1430" s="37">
        <f>VLOOKUP($B1430,'Gas wholesale lookups'!$A$4:$R$15,'Inputs - Gas wholesale index'!T$2,FALSE)</f>
        <v>0</v>
      </c>
      <c r="U1430" s="12">
        <f t="shared" si="406"/>
        <v>208526.18181818182</v>
      </c>
      <c r="V1430" s="12">
        <f t="shared" si="407"/>
        <v>166168.27272727274</v>
      </c>
      <c r="W1430" s="12">
        <f t="shared" si="408"/>
        <v>291847.5</v>
      </c>
      <c r="X1430" s="12">
        <f t="shared" si="409"/>
        <v>332991.45454545453</v>
      </c>
      <c r="Y1430" s="12">
        <f t="shared" si="410"/>
        <v>0</v>
      </c>
      <c r="Z1430" s="12">
        <f t="shared" si="411"/>
        <v>0</v>
      </c>
      <c r="AA1430" s="12">
        <f t="shared" si="412"/>
        <v>999533.40909090918</v>
      </c>
      <c r="AB1430" s="22">
        <f t="shared" si="413"/>
        <v>0</v>
      </c>
      <c r="AC1430" s="22">
        <f t="shared" si="414"/>
        <v>0</v>
      </c>
      <c r="AD1430" s="22">
        <f t="shared" si="415"/>
        <v>0</v>
      </c>
      <c r="AE1430" s="22">
        <f t="shared" si="416"/>
        <v>0</v>
      </c>
      <c r="AF1430" s="22">
        <f t="shared" si="417"/>
        <v>0</v>
      </c>
      <c r="AG1430" s="22">
        <f t="shared" si="418"/>
        <v>0</v>
      </c>
      <c r="AH1430" s="22">
        <f t="shared" si="419"/>
        <v>0</v>
      </c>
      <c r="AI1430" s="43" t="str">
        <f t="shared" si="420"/>
        <v>n/a</v>
      </c>
      <c r="AJ1430" s="2"/>
      <c r="AK1430" s="2"/>
      <c r="AL1430" s="127">
        <v>0</v>
      </c>
    </row>
    <row r="1431" spans="1:38">
      <c r="A1431" s="46"/>
      <c r="B1431" s="13" t="str">
        <f t="shared" si="405"/>
        <v>Jan</v>
      </c>
      <c r="C1431" s="182"/>
      <c r="D1431" s="182"/>
      <c r="E1431" s="182"/>
      <c r="F1431" s="182"/>
      <c r="G1431" s="182"/>
      <c r="H1431" s="182"/>
      <c r="I1431" s="12">
        <f>VLOOKUP($B1431,'Gas wholesale lookups'!$A$4:$L$15,'Inputs - Gas wholesale index'!I$2,FALSE)</f>
        <v>208526.18181818182</v>
      </c>
      <c r="J1431" s="12">
        <f>VLOOKUP($B1431,'Gas wholesale lookups'!$A$4:$L$15,'Inputs - Gas wholesale index'!J$2,FALSE)</f>
        <v>166168.27272727274</v>
      </c>
      <c r="K1431" s="12">
        <f>VLOOKUP($B1431,'Gas wholesale lookups'!$A$4:$L$15,'Inputs - Gas wholesale index'!K$2,FALSE)</f>
        <v>291847.5</v>
      </c>
      <c r="L1431" s="12">
        <f>VLOOKUP($B1431,'Gas wholesale lookups'!$A$4:$L$15,'Inputs - Gas wholesale index'!L$2,FALSE)</f>
        <v>332991.45454545453</v>
      </c>
      <c r="M1431" s="12">
        <f>VLOOKUP($B1431,'Gas wholesale lookups'!$A$4:$L$15,'Inputs - Gas wholesale index'!M$2,FALSE)</f>
        <v>208526.18181818182</v>
      </c>
      <c r="N1431" s="12">
        <f>VLOOKUP($B1431,'Gas wholesale lookups'!$A$4:$L$15,'Inputs - Gas wholesale index'!N$2,FALSE)</f>
        <v>166168.27272727274</v>
      </c>
      <c r="O1431" s="37">
        <f>VLOOKUP($B1431,'Gas wholesale lookups'!$A$4:$R$15,'Inputs - Gas wholesale index'!O$2,FALSE)</f>
        <v>1</v>
      </c>
      <c r="P1431" s="37">
        <f>VLOOKUP($B1431,'Gas wholesale lookups'!$A$4:$R$15,'Inputs - Gas wholesale index'!P$2,FALSE)</f>
        <v>1</v>
      </c>
      <c r="Q1431" s="37">
        <f>VLOOKUP($B1431,'Gas wholesale lookups'!$A$4:$R$15,'Inputs - Gas wholesale index'!Q$2,FALSE)</f>
        <v>1</v>
      </c>
      <c r="R1431" s="37">
        <f>VLOOKUP($B1431,'Gas wholesale lookups'!$A$4:$R$15,'Inputs - Gas wholesale index'!R$2,FALSE)</f>
        <v>1</v>
      </c>
      <c r="S1431" s="37">
        <f>VLOOKUP($B1431,'Gas wholesale lookups'!$A$4:$R$15,'Inputs - Gas wholesale index'!S$2,FALSE)</f>
        <v>0</v>
      </c>
      <c r="T1431" s="37">
        <f>VLOOKUP($B1431,'Gas wholesale lookups'!$A$4:$R$15,'Inputs - Gas wholesale index'!T$2,FALSE)</f>
        <v>0</v>
      </c>
      <c r="U1431" s="12">
        <f t="shared" si="406"/>
        <v>208526.18181818182</v>
      </c>
      <c r="V1431" s="12">
        <f t="shared" si="407"/>
        <v>166168.27272727274</v>
      </c>
      <c r="W1431" s="12">
        <f t="shared" si="408"/>
        <v>291847.5</v>
      </c>
      <c r="X1431" s="12">
        <f t="shared" si="409"/>
        <v>332991.45454545453</v>
      </c>
      <c r="Y1431" s="12">
        <f t="shared" si="410"/>
        <v>0</v>
      </c>
      <c r="Z1431" s="12">
        <f t="shared" si="411"/>
        <v>0</v>
      </c>
      <c r="AA1431" s="12">
        <f t="shared" si="412"/>
        <v>999533.40909090918</v>
      </c>
      <c r="AB1431" s="22">
        <f t="shared" si="413"/>
        <v>0</v>
      </c>
      <c r="AC1431" s="22">
        <f t="shared" si="414"/>
        <v>0</v>
      </c>
      <c r="AD1431" s="22">
        <f t="shared" si="415"/>
        <v>0</v>
      </c>
      <c r="AE1431" s="22">
        <f t="shared" si="416"/>
        <v>0</v>
      </c>
      <c r="AF1431" s="22">
        <f t="shared" si="417"/>
        <v>0</v>
      </c>
      <c r="AG1431" s="22">
        <f t="shared" si="418"/>
        <v>0</v>
      </c>
      <c r="AH1431" s="22">
        <f t="shared" si="419"/>
        <v>0</v>
      </c>
      <c r="AI1431" s="43" t="str">
        <f t="shared" si="420"/>
        <v>n/a</v>
      </c>
      <c r="AJ1431" s="2"/>
      <c r="AK1431" s="2"/>
      <c r="AL1431" s="127">
        <v>0</v>
      </c>
    </row>
    <row r="1432" spans="1:38">
      <c r="A1432" s="46"/>
      <c r="B1432" s="13" t="str">
        <f t="shared" si="405"/>
        <v>Jan</v>
      </c>
      <c r="C1432" s="182"/>
      <c r="D1432" s="182"/>
      <c r="E1432" s="182"/>
      <c r="F1432" s="182"/>
      <c r="G1432" s="182"/>
      <c r="H1432" s="182"/>
      <c r="I1432" s="12">
        <f>VLOOKUP($B1432,'Gas wholesale lookups'!$A$4:$L$15,'Inputs - Gas wholesale index'!I$2,FALSE)</f>
        <v>208526.18181818182</v>
      </c>
      <c r="J1432" s="12">
        <f>VLOOKUP($B1432,'Gas wholesale lookups'!$A$4:$L$15,'Inputs - Gas wholesale index'!J$2,FALSE)</f>
        <v>166168.27272727274</v>
      </c>
      <c r="K1432" s="12">
        <f>VLOOKUP($B1432,'Gas wholesale lookups'!$A$4:$L$15,'Inputs - Gas wholesale index'!K$2,FALSE)</f>
        <v>291847.5</v>
      </c>
      <c r="L1432" s="12">
        <f>VLOOKUP($B1432,'Gas wholesale lookups'!$A$4:$L$15,'Inputs - Gas wholesale index'!L$2,FALSE)</f>
        <v>332991.45454545453</v>
      </c>
      <c r="M1432" s="12">
        <f>VLOOKUP($B1432,'Gas wholesale lookups'!$A$4:$L$15,'Inputs - Gas wholesale index'!M$2,FALSE)</f>
        <v>208526.18181818182</v>
      </c>
      <c r="N1432" s="12">
        <f>VLOOKUP($B1432,'Gas wholesale lookups'!$A$4:$L$15,'Inputs - Gas wholesale index'!N$2,FALSE)</f>
        <v>166168.27272727274</v>
      </c>
      <c r="O1432" s="37">
        <f>VLOOKUP($B1432,'Gas wholesale lookups'!$A$4:$R$15,'Inputs - Gas wholesale index'!O$2,FALSE)</f>
        <v>1</v>
      </c>
      <c r="P1432" s="37">
        <f>VLOOKUP($B1432,'Gas wholesale lookups'!$A$4:$R$15,'Inputs - Gas wholesale index'!P$2,FALSE)</f>
        <v>1</v>
      </c>
      <c r="Q1432" s="37">
        <f>VLOOKUP($B1432,'Gas wholesale lookups'!$A$4:$R$15,'Inputs - Gas wholesale index'!Q$2,FALSE)</f>
        <v>1</v>
      </c>
      <c r="R1432" s="37">
        <f>VLOOKUP($B1432,'Gas wholesale lookups'!$A$4:$R$15,'Inputs - Gas wholesale index'!R$2,FALSE)</f>
        <v>1</v>
      </c>
      <c r="S1432" s="37">
        <f>VLOOKUP($B1432,'Gas wholesale lookups'!$A$4:$R$15,'Inputs - Gas wholesale index'!S$2,FALSE)</f>
        <v>0</v>
      </c>
      <c r="T1432" s="37">
        <f>VLOOKUP($B1432,'Gas wholesale lookups'!$A$4:$R$15,'Inputs - Gas wholesale index'!T$2,FALSE)</f>
        <v>0</v>
      </c>
      <c r="U1432" s="12">
        <f t="shared" si="406"/>
        <v>208526.18181818182</v>
      </c>
      <c r="V1432" s="12">
        <f t="shared" si="407"/>
        <v>166168.27272727274</v>
      </c>
      <c r="W1432" s="12">
        <f t="shared" si="408"/>
        <v>291847.5</v>
      </c>
      <c r="X1432" s="12">
        <f t="shared" si="409"/>
        <v>332991.45454545453</v>
      </c>
      <c r="Y1432" s="12">
        <f t="shared" si="410"/>
        <v>0</v>
      </c>
      <c r="Z1432" s="12">
        <f t="shared" si="411"/>
        <v>0</v>
      </c>
      <c r="AA1432" s="12">
        <f t="shared" si="412"/>
        <v>999533.40909090918</v>
      </c>
      <c r="AB1432" s="22">
        <f t="shared" si="413"/>
        <v>0</v>
      </c>
      <c r="AC1432" s="22">
        <f t="shared" si="414"/>
        <v>0</v>
      </c>
      <c r="AD1432" s="22">
        <f t="shared" si="415"/>
        <v>0</v>
      </c>
      <c r="AE1432" s="22">
        <f t="shared" si="416"/>
        <v>0</v>
      </c>
      <c r="AF1432" s="22">
        <f t="shared" si="417"/>
        <v>0</v>
      </c>
      <c r="AG1432" s="22">
        <f t="shared" si="418"/>
        <v>0</v>
      </c>
      <c r="AH1432" s="22">
        <f t="shared" si="419"/>
        <v>0</v>
      </c>
      <c r="AI1432" s="43" t="str">
        <f t="shared" si="420"/>
        <v>n/a</v>
      </c>
      <c r="AJ1432" s="2"/>
      <c r="AK1432" s="2"/>
      <c r="AL1432" s="127">
        <v>0</v>
      </c>
    </row>
    <row r="1433" spans="1:38">
      <c r="A1433" s="46"/>
      <c r="B1433" s="13" t="str">
        <f t="shared" si="405"/>
        <v>Jan</v>
      </c>
      <c r="C1433" s="182"/>
      <c r="D1433" s="182"/>
      <c r="E1433" s="182"/>
      <c r="F1433" s="182"/>
      <c r="G1433" s="182"/>
      <c r="H1433" s="182"/>
      <c r="I1433" s="12">
        <f>VLOOKUP($B1433,'Gas wholesale lookups'!$A$4:$L$15,'Inputs - Gas wholesale index'!I$2,FALSE)</f>
        <v>208526.18181818182</v>
      </c>
      <c r="J1433" s="12">
        <f>VLOOKUP($B1433,'Gas wholesale lookups'!$A$4:$L$15,'Inputs - Gas wholesale index'!J$2,FALSE)</f>
        <v>166168.27272727274</v>
      </c>
      <c r="K1433" s="12">
        <f>VLOOKUP($B1433,'Gas wholesale lookups'!$A$4:$L$15,'Inputs - Gas wholesale index'!K$2,FALSE)</f>
        <v>291847.5</v>
      </c>
      <c r="L1433" s="12">
        <f>VLOOKUP($B1433,'Gas wholesale lookups'!$A$4:$L$15,'Inputs - Gas wholesale index'!L$2,FALSE)</f>
        <v>332991.45454545453</v>
      </c>
      <c r="M1433" s="12">
        <f>VLOOKUP($B1433,'Gas wholesale lookups'!$A$4:$L$15,'Inputs - Gas wholesale index'!M$2,FALSE)</f>
        <v>208526.18181818182</v>
      </c>
      <c r="N1433" s="12">
        <f>VLOOKUP($B1433,'Gas wholesale lookups'!$A$4:$L$15,'Inputs - Gas wholesale index'!N$2,FALSE)</f>
        <v>166168.27272727274</v>
      </c>
      <c r="O1433" s="37">
        <f>VLOOKUP($B1433,'Gas wholesale lookups'!$A$4:$R$15,'Inputs - Gas wholesale index'!O$2,FALSE)</f>
        <v>1</v>
      </c>
      <c r="P1433" s="37">
        <f>VLOOKUP($B1433,'Gas wholesale lookups'!$A$4:$R$15,'Inputs - Gas wholesale index'!P$2,FALSE)</f>
        <v>1</v>
      </c>
      <c r="Q1433" s="37">
        <f>VLOOKUP($B1433,'Gas wholesale lookups'!$A$4:$R$15,'Inputs - Gas wholesale index'!Q$2,FALSE)</f>
        <v>1</v>
      </c>
      <c r="R1433" s="37">
        <f>VLOOKUP($B1433,'Gas wholesale lookups'!$A$4:$R$15,'Inputs - Gas wholesale index'!R$2,FALSE)</f>
        <v>1</v>
      </c>
      <c r="S1433" s="37">
        <f>VLOOKUP($B1433,'Gas wholesale lookups'!$A$4:$R$15,'Inputs - Gas wholesale index'!S$2,FALSE)</f>
        <v>0</v>
      </c>
      <c r="T1433" s="37">
        <f>VLOOKUP($B1433,'Gas wholesale lookups'!$A$4:$R$15,'Inputs - Gas wholesale index'!T$2,FALSE)</f>
        <v>0</v>
      </c>
      <c r="U1433" s="12">
        <f t="shared" si="406"/>
        <v>208526.18181818182</v>
      </c>
      <c r="V1433" s="12">
        <f t="shared" si="407"/>
        <v>166168.27272727274</v>
      </c>
      <c r="W1433" s="12">
        <f t="shared" si="408"/>
        <v>291847.5</v>
      </c>
      <c r="X1433" s="12">
        <f t="shared" si="409"/>
        <v>332991.45454545453</v>
      </c>
      <c r="Y1433" s="12">
        <f t="shared" si="410"/>
        <v>0</v>
      </c>
      <c r="Z1433" s="12">
        <f t="shared" si="411"/>
        <v>0</v>
      </c>
      <c r="AA1433" s="12">
        <f t="shared" si="412"/>
        <v>999533.40909090918</v>
      </c>
      <c r="AB1433" s="22">
        <f t="shared" si="413"/>
        <v>0</v>
      </c>
      <c r="AC1433" s="22">
        <f t="shared" si="414"/>
        <v>0</v>
      </c>
      <c r="AD1433" s="22">
        <f t="shared" si="415"/>
        <v>0</v>
      </c>
      <c r="AE1433" s="22">
        <f t="shared" si="416"/>
        <v>0</v>
      </c>
      <c r="AF1433" s="22">
        <f t="shared" si="417"/>
        <v>0</v>
      </c>
      <c r="AG1433" s="22">
        <f t="shared" si="418"/>
        <v>0</v>
      </c>
      <c r="AH1433" s="22">
        <f t="shared" si="419"/>
        <v>0</v>
      </c>
      <c r="AI1433" s="43" t="str">
        <f t="shared" si="420"/>
        <v>n/a</v>
      </c>
      <c r="AJ1433" s="2"/>
      <c r="AK1433" s="2"/>
      <c r="AL1433" s="127">
        <v>0</v>
      </c>
    </row>
    <row r="1434" spans="1:38">
      <c r="A1434" s="46"/>
      <c r="B1434" s="13" t="str">
        <f t="shared" si="405"/>
        <v>Jan</v>
      </c>
      <c r="C1434" s="182"/>
      <c r="D1434" s="182"/>
      <c r="E1434" s="182"/>
      <c r="F1434" s="182"/>
      <c r="G1434" s="182"/>
      <c r="H1434" s="182"/>
      <c r="I1434" s="12">
        <f>VLOOKUP($B1434,'Gas wholesale lookups'!$A$4:$L$15,'Inputs - Gas wholesale index'!I$2,FALSE)</f>
        <v>208526.18181818182</v>
      </c>
      <c r="J1434" s="12">
        <f>VLOOKUP($B1434,'Gas wholesale lookups'!$A$4:$L$15,'Inputs - Gas wholesale index'!J$2,FALSE)</f>
        <v>166168.27272727274</v>
      </c>
      <c r="K1434" s="12">
        <f>VLOOKUP($B1434,'Gas wholesale lookups'!$A$4:$L$15,'Inputs - Gas wholesale index'!K$2,FALSE)</f>
        <v>291847.5</v>
      </c>
      <c r="L1434" s="12">
        <f>VLOOKUP($B1434,'Gas wholesale lookups'!$A$4:$L$15,'Inputs - Gas wholesale index'!L$2,FALSE)</f>
        <v>332991.45454545453</v>
      </c>
      <c r="M1434" s="12">
        <f>VLOOKUP($B1434,'Gas wholesale lookups'!$A$4:$L$15,'Inputs - Gas wholesale index'!M$2,FALSE)</f>
        <v>208526.18181818182</v>
      </c>
      <c r="N1434" s="12">
        <f>VLOOKUP($B1434,'Gas wholesale lookups'!$A$4:$L$15,'Inputs - Gas wholesale index'!N$2,FALSE)</f>
        <v>166168.27272727274</v>
      </c>
      <c r="O1434" s="37">
        <f>VLOOKUP($B1434,'Gas wholesale lookups'!$A$4:$R$15,'Inputs - Gas wholesale index'!O$2,FALSE)</f>
        <v>1</v>
      </c>
      <c r="P1434" s="37">
        <f>VLOOKUP($B1434,'Gas wholesale lookups'!$A$4:$R$15,'Inputs - Gas wholesale index'!P$2,FALSE)</f>
        <v>1</v>
      </c>
      <c r="Q1434" s="37">
        <f>VLOOKUP($B1434,'Gas wholesale lookups'!$A$4:$R$15,'Inputs - Gas wholesale index'!Q$2,FALSE)</f>
        <v>1</v>
      </c>
      <c r="R1434" s="37">
        <f>VLOOKUP($B1434,'Gas wholesale lookups'!$A$4:$R$15,'Inputs - Gas wholesale index'!R$2,FALSE)</f>
        <v>1</v>
      </c>
      <c r="S1434" s="37">
        <f>VLOOKUP($B1434,'Gas wholesale lookups'!$A$4:$R$15,'Inputs - Gas wholesale index'!S$2,FALSE)</f>
        <v>0</v>
      </c>
      <c r="T1434" s="37">
        <f>VLOOKUP($B1434,'Gas wholesale lookups'!$A$4:$R$15,'Inputs - Gas wholesale index'!T$2,FALSE)</f>
        <v>0</v>
      </c>
      <c r="U1434" s="12">
        <f t="shared" si="406"/>
        <v>208526.18181818182</v>
      </c>
      <c r="V1434" s="12">
        <f t="shared" si="407"/>
        <v>166168.27272727274</v>
      </c>
      <c r="W1434" s="12">
        <f t="shared" si="408"/>
        <v>291847.5</v>
      </c>
      <c r="X1434" s="12">
        <f t="shared" si="409"/>
        <v>332991.45454545453</v>
      </c>
      <c r="Y1434" s="12">
        <f t="shared" si="410"/>
        <v>0</v>
      </c>
      <c r="Z1434" s="12">
        <f t="shared" si="411"/>
        <v>0</v>
      </c>
      <c r="AA1434" s="12">
        <f t="shared" si="412"/>
        <v>999533.40909090918</v>
      </c>
      <c r="AB1434" s="22">
        <f t="shared" si="413"/>
        <v>0</v>
      </c>
      <c r="AC1434" s="22">
        <f t="shared" si="414"/>
        <v>0</v>
      </c>
      <c r="AD1434" s="22">
        <f t="shared" si="415"/>
        <v>0</v>
      </c>
      <c r="AE1434" s="22">
        <f t="shared" si="416"/>
        <v>0</v>
      </c>
      <c r="AF1434" s="22">
        <f t="shared" si="417"/>
        <v>0</v>
      </c>
      <c r="AG1434" s="22">
        <f t="shared" si="418"/>
        <v>0</v>
      </c>
      <c r="AH1434" s="22">
        <f t="shared" si="419"/>
        <v>0</v>
      </c>
      <c r="AI1434" s="43" t="str">
        <f t="shared" si="420"/>
        <v>n/a</v>
      </c>
      <c r="AJ1434" s="2"/>
      <c r="AK1434" s="2"/>
      <c r="AL1434" s="127">
        <v>0</v>
      </c>
    </row>
    <row r="1435" spans="1:38">
      <c r="A1435" s="46"/>
      <c r="B1435" s="13" t="str">
        <f t="shared" si="405"/>
        <v>Jan</v>
      </c>
      <c r="C1435" s="182"/>
      <c r="D1435" s="182"/>
      <c r="E1435" s="182"/>
      <c r="F1435" s="182"/>
      <c r="G1435" s="182"/>
      <c r="H1435" s="182"/>
      <c r="I1435" s="12">
        <f>VLOOKUP($B1435,'Gas wholesale lookups'!$A$4:$L$15,'Inputs - Gas wholesale index'!I$2,FALSE)</f>
        <v>208526.18181818182</v>
      </c>
      <c r="J1435" s="12">
        <f>VLOOKUP($B1435,'Gas wholesale lookups'!$A$4:$L$15,'Inputs - Gas wholesale index'!J$2,FALSE)</f>
        <v>166168.27272727274</v>
      </c>
      <c r="K1435" s="12">
        <f>VLOOKUP($B1435,'Gas wholesale lookups'!$A$4:$L$15,'Inputs - Gas wholesale index'!K$2,FALSE)</f>
        <v>291847.5</v>
      </c>
      <c r="L1435" s="12">
        <f>VLOOKUP($B1435,'Gas wholesale lookups'!$A$4:$L$15,'Inputs - Gas wholesale index'!L$2,FALSE)</f>
        <v>332991.45454545453</v>
      </c>
      <c r="M1435" s="12">
        <f>VLOOKUP($B1435,'Gas wholesale lookups'!$A$4:$L$15,'Inputs - Gas wholesale index'!M$2,FALSE)</f>
        <v>208526.18181818182</v>
      </c>
      <c r="N1435" s="12">
        <f>VLOOKUP($B1435,'Gas wholesale lookups'!$A$4:$L$15,'Inputs - Gas wholesale index'!N$2,FALSE)</f>
        <v>166168.27272727274</v>
      </c>
      <c r="O1435" s="37">
        <f>VLOOKUP($B1435,'Gas wholesale lookups'!$A$4:$R$15,'Inputs - Gas wholesale index'!O$2,FALSE)</f>
        <v>1</v>
      </c>
      <c r="P1435" s="37">
        <f>VLOOKUP($B1435,'Gas wholesale lookups'!$A$4:$R$15,'Inputs - Gas wholesale index'!P$2,FALSE)</f>
        <v>1</v>
      </c>
      <c r="Q1435" s="37">
        <f>VLOOKUP($B1435,'Gas wholesale lookups'!$A$4:$R$15,'Inputs - Gas wholesale index'!Q$2,FALSE)</f>
        <v>1</v>
      </c>
      <c r="R1435" s="37">
        <f>VLOOKUP($B1435,'Gas wholesale lookups'!$A$4:$R$15,'Inputs - Gas wholesale index'!R$2,FALSE)</f>
        <v>1</v>
      </c>
      <c r="S1435" s="37">
        <f>VLOOKUP($B1435,'Gas wholesale lookups'!$A$4:$R$15,'Inputs - Gas wholesale index'!S$2,FALSE)</f>
        <v>0</v>
      </c>
      <c r="T1435" s="37">
        <f>VLOOKUP($B1435,'Gas wholesale lookups'!$A$4:$R$15,'Inputs - Gas wholesale index'!T$2,FALSE)</f>
        <v>0</v>
      </c>
      <c r="U1435" s="12">
        <f t="shared" si="406"/>
        <v>208526.18181818182</v>
      </c>
      <c r="V1435" s="12">
        <f t="shared" si="407"/>
        <v>166168.27272727274</v>
      </c>
      <c r="W1435" s="12">
        <f t="shared" si="408"/>
        <v>291847.5</v>
      </c>
      <c r="X1435" s="12">
        <f t="shared" si="409"/>
        <v>332991.45454545453</v>
      </c>
      <c r="Y1435" s="12">
        <f t="shared" si="410"/>
        <v>0</v>
      </c>
      <c r="Z1435" s="12">
        <f t="shared" si="411"/>
        <v>0</v>
      </c>
      <c r="AA1435" s="12">
        <f t="shared" si="412"/>
        <v>999533.40909090918</v>
      </c>
      <c r="AB1435" s="22">
        <f t="shared" si="413"/>
        <v>0</v>
      </c>
      <c r="AC1435" s="22">
        <f t="shared" si="414"/>
        <v>0</v>
      </c>
      <c r="AD1435" s="22">
        <f t="shared" si="415"/>
        <v>0</v>
      </c>
      <c r="AE1435" s="22">
        <f t="shared" si="416"/>
        <v>0</v>
      </c>
      <c r="AF1435" s="22">
        <f t="shared" si="417"/>
        <v>0</v>
      </c>
      <c r="AG1435" s="22">
        <f t="shared" si="418"/>
        <v>0</v>
      </c>
      <c r="AH1435" s="22">
        <f t="shared" si="419"/>
        <v>0</v>
      </c>
      <c r="AI1435" s="43" t="str">
        <f t="shared" si="420"/>
        <v>n/a</v>
      </c>
      <c r="AJ1435" s="2"/>
      <c r="AK1435" s="2"/>
      <c r="AL1435" s="127">
        <v>0</v>
      </c>
    </row>
    <row r="1436" spans="1:38">
      <c r="A1436" s="46"/>
      <c r="B1436" s="13" t="str">
        <f t="shared" si="405"/>
        <v>Jan</v>
      </c>
      <c r="C1436" s="182"/>
      <c r="D1436" s="182"/>
      <c r="E1436" s="182"/>
      <c r="F1436" s="182"/>
      <c r="G1436" s="182"/>
      <c r="H1436" s="182"/>
      <c r="I1436" s="12">
        <f>VLOOKUP($B1436,'Gas wholesale lookups'!$A$4:$L$15,'Inputs - Gas wholesale index'!I$2,FALSE)</f>
        <v>208526.18181818182</v>
      </c>
      <c r="J1436" s="12">
        <f>VLOOKUP($B1436,'Gas wholesale lookups'!$A$4:$L$15,'Inputs - Gas wholesale index'!J$2,FALSE)</f>
        <v>166168.27272727274</v>
      </c>
      <c r="K1436" s="12">
        <f>VLOOKUP($B1436,'Gas wholesale lookups'!$A$4:$L$15,'Inputs - Gas wholesale index'!K$2,FALSE)</f>
        <v>291847.5</v>
      </c>
      <c r="L1436" s="12">
        <f>VLOOKUP($B1436,'Gas wholesale lookups'!$A$4:$L$15,'Inputs - Gas wholesale index'!L$2,FALSE)</f>
        <v>332991.45454545453</v>
      </c>
      <c r="M1436" s="12">
        <f>VLOOKUP($B1436,'Gas wholesale lookups'!$A$4:$L$15,'Inputs - Gas wholesale index'!M$2,FALSE)</f>
        <v>208526.18181818182</v>
      </c>
      <c r="N1436" s="12">
        <f>VLOOKUP($B1436,'Gas wholesale lookups'!$A$4:$L$15,'Inputs - Gas wholesale index'!N$2,FALSE)</f>
        <v>166168.27272727274</v>
      </c>
      <c r="O1436" s="37">
        <f>VLOOKUP($B1436,'Gas wholesale lookups'!$A$4:$R$15,'Inputs - Gas wholesale index'!O$2,FALSE)</f>
        <v>1</v>
      </c>
      <c r="P1436" s="37">
        <f>VLOOKUP($B1436,'Gas wholesale lookups'!$A$4:$R$15,'Inputs - Gas wholesale index'!P$2,FALSE)</f>
        <v>1</v>
      </c>
      <c r="Q1436" s="37">
        <f>VLOOKUP($B1436,'Gas wholesale lookups'!$A$4:$R$15,'Inputs - Gas wholesale index'!Q$2,FALSE)</f>
        <v>1</v>
      </c>
      <c r="R1436" s="37">
        <f>VLOOKUP($B1436,'Gas wholesale lookups'!$A$4:$R$15,'Inputs - Gas wholesale index'!R$2,FALSE)</f>
        <v>1</v>
      </c>
      <c r="S1436" s="37">
        <f>VLOOKUP($B1436,'Gas wholesale lookups'!$A$4:$R$15,'Inputs - Gas wholesale index'!S$2,FALSE)</f>
        <v>0</v>
      </c>
      <c r="T1436" s="37">
        <f>VLOOKUP($B1436,'Gas wholesale lookups'!$A$4:$R$15,'Inputs - Gas wholesale index'!T$2,FALSE)</f>
        <v>0</v>
      </c>
      <c r="U1436" s="12">
        <f t="shared" si="406"/>
        <v>208526.18181818182</v>
      </c>
      <c r="V1436" s="12">
        <f t="shared" si="407"/>
        <v>166168.27272727274</v>
      </c>
      <c r="W1436" s="12">
        <f t="shared" si="408"/>
        <v>291847.5</v>
      </c>
      <c r="X1436" s="12">
        <f t="shared" si="409"/>
        <v>332991.45454545453</v>
      </c>
      <c r="Y1436" s="12">
        <f t="shared" si="410"/>
        <v>0</v>
      </c>
      <c r="Z1436" s="12">
        <f t="shared" si="411"/>
        <v>0</v>
      </c>
      <c r="AA1436" s="12">
        <f t="shared" si="412"/>
        <v>999533.40909090918</v>
      </c>
      <c r="AB1436" s="22">
        <f t="shared" si="413"/>
        <v>0</v>
      </c>
      <c r="AC1436" s="22">
        <f t="shared" si="414"/>
        <v>0</v>
      </c>
      <c r="AD1436" s="22">
        <f t="shared" si="415"/>
        <v>0</v>
      </c>
      <c r="AE1436" s="22">
        <f t="shared" si="416"/>
        <v>0</v>
      </c>
      <c r="AF1436" s="22">
        <f t="shared" si="417"/>
        <v>0</v>
      </c>
      <c r="AG1436" s="22">
        <f t="shared" si="418"/>
        <v>0</v>
      </c>
      <c r="AH1436" s="22">
        <f t="shared" si="419"/>
        <v>0</v>
      </c>
      <c r="AI1436" s="43" t="str">
        <f t="shared" si="420"/>
        <v>n/a</v>
      </c>
      <c r="AJ1436" s="2"/>
      <c r="AK1436" s="2"/>
      <c r="AL1436" s="127">
        <v>0</v>
      </c>
    </row>
    <row r="1437" spans="1:38">
      <c r="A1437" s="46"/>
      <c r="B1437" s="13" t="str">
        <f t="shared" si="405"/>
        <v>Jan</v>
      </c>
      <c r="C1437" s="182"/>
      <c r="D1437" s="182"/>
      <c r="E1437" s="182"/>
      <c r="F1437" s="182"/>
      <c r="G1437" s="182"/>
      <c r="H1437" s="182"/>
      <c r="I1437" s="12">
        <f>VLOOKUP($B1437,'Gas wholesale lookups'!$A$4:$L$15,'Inputs - Gas wholesale index'!I$2,FALSE)</f>
        <v>208526.18181818182</v>
      </c>
      <c r="J1437" s="12">
        <f>VLOOKUP($B1437,'Gas wholesale lookups'!$A$4:$L$15,'Inputs - Gas wholesale index'!J$2,FALSE)</f>
        <v>166168.27272727274</v>
      </c>
      <c r="K1437" s="12">
        <f>VLOOKUP($B1437,'Gas wholesale lookups'!$A$4:$L$15,'Inputs - Gas wholesale index'!K$2,FALSE)</f>
        <v>291847.5</v>
      </c>
      <c r="L1437" s="12">
        <f>VLOOKUP($B1437,'Gas wholesale lookups'!$A$4:$L$15,'Inputs - Gas wholesale index'!L$2,FALSE)</f>
        <v>332991.45454545453</v>
      </c>
      <c r="M1437" s="12">
        <f>VLOOKUP($B1437,'Gas wholesale lookups'!$A$4:$L$15,'Inputs - Gas wholesale index'!M$2,FALSE)</f>
        <v>208526.18181818182</v>
      </c>
      <c r="N1437" s="12">
        <f>VLOOKUP($B1437,'Gas wholesale lookups'!$A$4:$L$15,'Inputs - Gas wholesale index'!N$2,FALSE)</f>
        <v>166168.27272727274</v>
      </c>
      <c r="O1437" s="37">
        <f>VLOOKUP($B1437,'Gas wholesale lookups'!$A$4:$R$15,'Inputs - Gas wholesale index'!O$2,FALSE)</f>
        <v>1</v>
      </c>
      <c r="P1437" s="37">
        <f>VLOOKUP($B1437,'Gas wholesale lookups'!$A$4:$R$15,'Inputs - Gas wholesale index'!P$2,FALSE)</f>
        <v>1</v>
      </c>
      <c r="Q1437" s="37">
        <f>VLOOKUP($B1437,'Gas wholesale lookups'!$A$4:$R$15,'Inputs - Gas wholesale index'!Q$2,FALSE)</f>
        <v>1</v>
      </c>
      <c r="R1437" s="37">
        <f>VLOOKUP($B1437,'Gas wholesale lookups'!$A$4:$R$15,'Inputs - Gas wholesale index'!R$2,FALSE)</f>
        <v>1</v>
      </c>
      <c r="S1437" s="37">
        <f>VLOOKUP($B1437,'Gas wholesale lookups'!$A$4:$R$15,'Inputs - Gas wholesale index'!S$2,FALSE)</f>
        <v>0</v>
      </c>
      <c r="T1437" s="37">
        <f>VLOOKUP($B1437,'Gas wholesale lookups'!$A$4:$R$15,'Inputs - Gas wholesale index'!T$2,FALSE)</f>
        <v>0</v>
      </c>
      <c r="U1437" s="12">
        <f t="shared" si="406"/>
        <v>208526.18181818182</v>
      </c>
      <c r="V1437" s="12">
        <f t="shared" si="407"/>
        <v>166168.27272727274</v>
      </c>
      <c r="W1437" s="12">
        <f t="shared" si="408"/>
        <v>291847.5</v>
      </c>
      <c r="X1437" s="12">
        <f t="shared" si="409"/>
        <v>332991.45454545453</v>
      </c>
      <c r="Y1437" s="12">
        <f t="shared" si="410"/>
        <v>0</v>
      </c>
      <c r="Z1437" s="12">
        <f t="shared" si="411"/>
        <v>0</v>
      </c>
      <c r="AA1437" s="12">
        <f t="shared" si="412"/>
        <v>999533.40909090918</v>
      </c>
      <c r="AB1437" s="22">
        <f t="shared" si="413"/>
        <v>0</v>
      </c>
      <c r="AC1437" s="22">
        <f t="shared" si="414"/>
        <v>0</v>
      </c>
      <c r="AD1437" s="22">
        <f t="shared" si="415"/>
        <v>0</v>
      </c>
      <c r="AE1437" s="22">
        <f t="shared" si="416"/>
        <v>0</v>
      </c>
      <c r="AF1437" s="22">
        <f t="shared" si="417"/>
        <v>0</v>
      </c>
      <c r="AG1437" s="22">
        <f t="shared" si="418"/>
        <v>0</v>
      </c>
      <c r="AH1437" s="22">
        <f t="shared" si="419"/>
        <v>0</v>
      </c>
      <c r="AI1437" s="43" t="str">
        <f t="shared" si="420"/>
        <v>n/a</v>
      </c>
      <c r="AJ1437" s="2"/>
      <c r="AK1437" s="2"/>
      <c r="AL1437" s="127">
        <v>0</v>
      </c>
    </row>
    <row r="1438" spans="1:38">
      <c r="A1438" s="46"/>
      <c r="B1438" s="13" t="str">
        <f t="shared" si="405"/>
        <v>Jan</v>
      </c>
      <c r="C1438" s="182"/>
      <c r="D1438" s="182"/>
      <c r="E1438" s="182"/>
      <c r="F1438" s="182"/>
      <c r="G1438" s="182"/>
      <c r="H1438" s="182"/>
      <c r="I1438" s="12">
        <f>VLOOKUP($B1438,'Gas wholesale lookups'!$A$4:$L$15,'Inputs - Gas wholesale index'!I$2,FALSE)</f>
        <v>208526.18181818182</v>
      </c>
      <c r="J1438" s="12">
        <f>VLOOKUP($B1438,'Gas wholesale lookups'!$A$4:$L$15,'Inputs - Gas wholesale index'!J$2,FALSE)</f>
        <v>166168.27272727274</v>
      </c>
      <c r="K1438" s="12">
        <f>VLOOKUP($B1438,'Gas wholesale lookups'!$A$4:$L$15,'Inputs - Gas wholesale index'!K$2,FALSE)</f>
        <v>291847.5</v>
      </c>
      <c r="L1438" s="12">
        <f>VLOOKUP($B1438,'Gas wholesale lookups'!$A$4:$L$15,'Inputs - Gas wholesale index'!L$2,FALSE)</f>
        <v>332991.45454545453</v>
      </c>
      <c r="M1438" s="12">
        <f>VLOOKUP($B1438,'Gas wholesale lookups'!$A$4:$L$15,'Inputs - Gas wholesale index'!M$2,FALSE)</f>
        <v>208526.18181818182</v>
      </c>
      <c r="N1438" s="12">
        <f>VLOOKUP($B1438,'Gas wholesale lookups'!$A$4:$L$15,'Inputs - Gas wholesale index'!N$2,FALSE)</f>
        <v>166168.27272727274</v>
      </c>
      <c r="O1438" s="37">
        <f>VLOOKUP($B1438,'Gas wholesale lookups'!$A$4:$R$15,'Inputs - Gas wholesale index'!O$2,FALSE)</f>
        <v>1</v>
      </c>
      <c r="P1438" s="37">
        <f>VLOOKUP($B1438,'Gas wholesale lookups'!$A$4:$R$15,'Inputs - Gas wholesale index'!P$2,FALSE)</f>
        <v>1</v>
      </c>
      <c r="Q1438" s="37">
        <f>VLOOKUP($B1438,'Gas wholesale lookups'!$A$4:$R$15,'Inputs - Gas wholesale index'!Q$2,FALSE)</f>
        <v>1</v>
      </c>
      <c r="R1438" s="37">
        <f>VLOOKUP($B1438,'Gas wholesale lookups'!$A$4:$R$15,'Inputs - Gas wholesale index'!R$2,FALSE)</f>
        <v>1</v>
      </c>
      <c r="S1438" s="37">
        <f>VLOOKUP($B1438,'Gas wholesale lookups'!$A$4:$R$15,'Inputs - Gas wholesale index'!S$2,FALSE)</f>
        <v>0</v>
      </c>
      <c r="T1438" s="37">
        <f>VLOOKUP($B1438,'Gas wholesale lookups'!$A$4:$R$15,'Inputs - Gas wholesale index'!T$2,FALSE)</f>
        <v>0</v>
      </c>
      <c r="U1438" s="12">
        <f t="shared" si="406"/>
        <v>208526.18181818182</v>
      </c>
      <c r="V1438" s="12">
        <f t="shared" si="407"/>
        <v>166168.27272727274</v>
      </c>
      <c r="W1438" s="12">
        <f t="shared" si="408"/>
        <v>291847.5</v>
      </c>
      <c r="X1438" s="12">
        <f t="shared" si="409"/>
        <v>332991.45454545453</v>
      </c>
      <c r="Y1438" s="12">
        <f t="shared" si="410"/>
        <v>0</v>
      </c>
      <c r="Z1438" s="12">
        <f t="shared" si="411"/>
        <v>0</v>
      </c>
      <c r="AA1438" s="12">
        <f t="shared" si="412"/>
        <v>999533.40909090918</v>
      </c>
      <c r="AB1438" s="22">
        <f t="shared" si="413"/>
        <v>0</v>
      </c>
      <c r="AC1438" s="22">
        <f t="shared" si="414"/>
        <v>0</v>
      </c>
      <c r="AD1438" s="22">
        <f t="shared" si="415"/>
        <v>0</v>
      </c>
      <c r="AE1438" s="22">
        <f t="shared" si="416"/>
        <v>0</v>
      </c>
      <c r="AF1438" s="22">
        <f t="shared" si="417"/>
        <v>0</v>
      </c>
      <c r="AG1438" s="22">
        <f t="shared" si="418"/>
        <v>0</v>
      </c>
      <c r="AH1438" s="22">
        <f t="shared" si="419"/>
        <v>0</v>
      </c>
      <c r="AI1438" s="43" t="str">
        <f t="shared" si="420"/>
        <v>n/a</v>
      </c>
      <c r="AJ1438" s="2"/>
      <c r="AK1438" s="2"/>
      <c r="AL1438" s="127">
        <v>0</v>
      </c>
    </row>
    <row r="1439" spans="1:38">
      <c r="A1439" s="46"/>
      <c r="B1439" s="13" t="str">
        <f t="shared" si="405"/>
        <v>Jan</v>
      </c>
      <c r="C1439" s="182"/>
      <c r="D1439" s="182"/>
      <c r="E1439" s="182"/>
      <c r="F1439" s="182"/>
      <c r="G1439" s="182"/>
      <c r="H1439" s="182"/>
      <c r="I1439" s="12">
        <f>VLOOKUP($B1439,'Gas wholesale lookups'!$A$4:$L$15,'Inputs - Gas wholesale index'!I$2,FALSE)</f>
        <v>208526.18181818182</v>
      </c>
      <c r="J1439" s="12">
        <f>VLOOKUP($B1439,'Gas wholesale lookups'!$A$4:$L$15,'Inputs - Gas wholesale index'!J$2,FALSE)</f>
        <v>166168.27272727274</v>
      </c>
      <c r="K1439" s="12">
        <f>VLOOKUP($B1439,'Gas wholesale lookups'!$A$4:$L$15,'Inputs - Gas wholesale index'!K$2,FALSE)</f>
        <v>291847.5</v>
      </c>
      <c r="L1439" s="12">
        <f>VLOOKUP($B1439,'Gas wholesale lookups'!$A$4:$L$15,'Inputs - Gas wholesale index'!L$2,FALSE)</f>
        <v>332991.45454545453</v>
      </c>
      <c r="M1439" s="12">
        <f>VLOOKUP($B1439,'Gas wholesale lookups'!$A$4:$L$15,'Inputs - Gas wholesale index'!M$2,FALSE)</f>
        <v>208526.18181818182</v>
      </c>
      <c r="N1439" s="12">
        <f>VLOOKUP($B1439,'Gas wholesale lookups'!$A$4:$L$15,'Inputs - Gas wholesale index'!N$2,FALSE)</f>
        <v>166168.27272727274</v>
      </c>
      <c r="O1439" s="37">
        <f>VLOOKUP($B1439,'Gas wholesale lookups'!$A$4:$R$15,'Inputs - Gas wholesale index'!O$2,FALSE)</f>
        <v>1</v>
      </c>
      <c r="P1439" s="37">
        <f>VLOOKUP($B1439,'Gas wholesale lookups'!$A$4:$R$15,'Inputs - Gas wholesale index'!P$2,FALSE)</f>
        <v>1</v>
      </c>
      <c r="Q1439" s="37">
        <f>VLOOKUP($B1439,'Gas wholesale lookups'!$A$4:$R$15,'Inputs - Gas wholesale index'!Q$2,FALSE)</f>
        <v>1</v>
      </c>
      <c r="R1439" s="37">
        <f>VLOOKUP($B1439,'Gas wholesale lookups'!$A$4:$R$15,'Inputs - Gas wholesale index'!R$2,FALSE)</f>
        <v>1</v>
      </c>
      <c r="S1439" s="37">
        <f>VLOOKUP($B1439,'Gas wholesale lookups'!$A$4:$R$15,'Inputs - Gas wholesale index'!S$2,FALSE)</f>
        <v>0</v>
      </c>
      <c r="T1439" s="37">
        <f>VLOOKUP($B1439,'Gas wholesale lookups'!$A$4:$R$15,'Inputs - Gas wholesale index'!T$2,FALSE)</f>
        <v>0</v>
      </c>
      <c r="U1439" s="12">
        <f t="shared" si="406"/>
        <v>208526.18181818182</v>
      </c>
      <c r="V1439" s="12">
        <f t="shared" si="407"/>
        <v>166168.27272727274</v>
      </c>
      <c r="W1439" s="12">
        <f t="shared" si="408"/>
        <v>291847.5</v>
      </c>
      <c r="X1439" s="12">
        <f t="shared" si="409"/>
        <v>332991.45454545453</v>
      </c>
      <c r="Y1439" s="12">
        <f t="shared" si="410"/>
        <v>0</v>
      </c>
      <c r="Z1439" s="12">
        <f t="shared" si="411"/>
        <v>0</v>
      </c>
      <c r="AA1439" s="12">
        <f t="shared" si="412"/>
        <v>999533.40909090918</v>
      </c>
      <c r="AB1439" s="22">
        <f t="shared" si="413"/>
        <v>0</v>
      </c>
      <c r="AC1439" s="22">
        <f t="shared" si="414"/>
        <v>0</v>
      </c>
      <c r="AD1439" s="22">
        <f t="shared" si="415"/>
        <v>0</v>
      </c>
      <c r="AE1439" s="22">
        <f t="shared" si="416"/>
        <v>0</v>
      </c>
      <c r="AF1439" s="22">
        <f t="shared" si="417"/>
        <v>0</v>
      </c>
      <c r="AG1439" s="22">
        <f t="shared" si="418"/>
        <v>0</v>
      </c>
      <c r="AH1439" s="22">
        <f t="shared" si="419"/>
        <v>0</v>
      </c>
      <c r="AI1439" s="43" t="str">
        <f t="shared" si="420"/>
        <v>n/a</v>
      </c>
      <c r="AJ1439" s="2"/>
      <c r="AK1439" s="2"/>
      <c r="AL1439" s="127">
        <v>0</v>
      </c>
    </row>
    <row r="1440" spans="1:38">
      <c r="A1440" s="46"/>
      <c r="B1440" s="13" t="str">
        <f t="shared" si="405"/>
        <v>Jan</v>
      </c>
      <c r="C1440" s="182"/>
      <c r="D1440" s="182"/>
      <c r="E1440" s="182"/>
      <c r="F1440" s="182"/>
      <c r="G1440" s="182"/>
      <c r="H1440" s="182"/>
      <c r="I1440" s="12">
        <f>VLOOKUP($B1440,'Gas wholesale lookups'!$A$4:$L$15,'Inputs - Gas wholesale index'!I$2,FALSE)</f>
        <v>208526.18181818182</v>
      </c>
      <c r="J1440" s="12">
        <f>VLOOKUP($B1440,'Gas wholesale lookups'!$A$4:$L$15,'Inputs - Gas wholesale index'!J$2,FALSE)</f>
        <v>166168.27272727274</v>
      </c>
      <c r="K1440" s="12">
        <f>VLOOKUP($B1440,'Gas wholesale lookups'!$A$4:$L$15,'Inputs - Gas wholesale index'!K$2,FALSE)</f>
        <v>291847.5</v>
      </c>
      <c r="L1440" s="12">
        <f>VLOOKUP($B1440,'Gas wholesale lookups'!$A$4:$L$15,'Inputs - Gas wholesale index'!L$2,FALSE)</f>
        <v>332991.45454545453</v>
      </c>
      <c r="M1440" s="12">
        <f>VLOOKUP($B1440,'Gas wholesale lookups'!$A$4:$L$15,'Inputs - Gas wholesale index'!M$2,FALSE)</f>
        <v>208526.18181818182</v>
      </c>
      <c r="N1440" s="12">
        <f>VLOOKUP($B1440,'Gas wholesale lookups'!$A$4:$L$15,'Inputs - Gas wholesale index'!N$2,FALSE)</f>
        <v>166168.27272727274</v>
      </c>
      <c r="O1440" s="37">
        <f>VLOOKUP($B1440,'Gas wholesale lookups'!$A$4:$R$15,'Inputs - Gas wholesale index'!O$2,FALSE)</f>
        <v>1</v>
      </c>
      <c r="P1440" s="37">
        <f>VLOOKUP($B1440,'Gas wholesale lookups'!$A$4:$R$15,'Inputs - Gas wholesale index'!P$2,FALSE)</f>
        <v>1</v>
      </c>
      <c r="Q1440" s="37">
        <f>VLOOKUP($B1440,'Gas wholesale lookups'!$A$4:$R$15,'Inputs - Gas wholesale index'!Q$2,FALSE)</f>
        <v>1</v>
      </c>
      <c r="R1440" s="37">
        <f>VLOOKUP($B1440,'Gas wholesale lookups'!$A$4:$R$15,'Inputs - Gas wholesale index'!R$2,FALSE)</f>
        <v>1</v>
      </c>
      <c r="S1440" s="37">
        <f>VLOOKUP($B1440,'Gas wholesale lookups'!$A$4:$R$15,'Inputs - Gas wholesale index'!S$2,FALSE)</f>
        <v>0</v>
      </c>
      <c r="T1440" s="37">
        <f>VLOOKUP($B1440,'Gas wholesale lookups'!$A$4:$R$15,'Inputs - Gas wholesale index'!T$2,FALSE)</f>
        <v>0</v>
      </c>
      <c r="U1440" s="12">
        <f t="shared" si="406"/>
        <v>208526.18181818182</v>
      </c>
      <c r="V1440" s="12">
        <f t="shared" si="407"/>
        <v>166168.27272727274</v>
      </c>
      <c r="W1440" s="12">
        <f t="shared" si="408"/>
        <v>291847.5</v>
      </c>
      <c r="X1440" s="12">
        <f t="shared" si="409"/>
        <v>332991.45454545453</v>
      </c>
      <c r="Y1440" s="12">
        <f t="shared" si="410"/>
        <v>0</v>
      </c>
      <c r="Z1440" s="12">
        <f t="shared" si="411"/>
        <v>0</v>
      </c>
      <c r="AA1440" s="12">
        <f t="shared" si="412"/>
        <v>999533.40909090918</v>
      </c>
      <c r="AB1440" s="22">
        <f t="shared" si="413"/>
        <v>0</v>
      </c>
      <c r="AC1440" s="22">
        <f t="shared" si="414"/>
        <v>0</v>
      </c>
      <c r="AD1440" s="22">
        <f t="shared" si="415"/>
        <v>0</v>
      </c>
      <c r="AE1440" s="22">
        <f t="shared" si="416"/>
        <v>0</v>
      </c>
      <c r="AF1440" s="22">
        <f t="shared" si="417"/>
        <v>0</v>
      </c>
      <c r="AG1440" s="22">
        <f t="shared" si="418"/>
        <v>0</v>
      </c>
      <c r="AH1440" s="22">
        <f t="shared" si="419"/>
        <v>0</v>
      </c>
      <c r="AI1440" s="43" t="str">
        <f t="shared" si="420"/>
        <v>n/a</v>
      </c>
      <c r="AJ1440" s="2"/>
      <c r="AK1440" s="2"/>
      <c r="AL1440" s="127">
        <v>0</v>
      </c>
    </row>
    <row r="1441" spans="1:38">
      <c r="A1441" s="46"/>
      <c r="B1441" s="13" t="str">
        <f t="shared" si="405"/>
        <v>Jan</v>
      </c>
      <c r="C1441" s="182"/>
      <c r="D1441" s="182"/>
      <c r="E1441" s="182"/>
      <c r="F1441" s="182"/>
      <c r="G1441" s="182"/>
      <c r="H1441" s="182"/>
      <c r="I1441" s="12">
        <f>VLOOKUP($B1441,'Gas wholesale lookups'!$A$4:$L$15,'Inputs - Gas wholesale index'!I$2,FALSE)</f>
        <v>208526.18181818182</v>
      </c>
      <c r="J1441" s="12">
        <f>VLOOKUP($B1441,'Gas wholesale lookups'!$A$4:$L$15,'Inputs - Gas wholesale index'!J$2,FALSE)</f>
        <v>166168.27272727274</v>
      </c>
      <c r="K1441" s="12">
        <f>VLOOKUP($B1441,'Gas wholesale lookups'!$A$4:$L$15,'Inputs - Gas wholesale index'!K$2,FALSE)</f>
        <v>291847.5</v>
      </c>
      <c r="L1441" s="12">
        <f>VLOOKUP($B1441,'Gas wholesale lookups'!$A$4:$L$15,'Inputs - Gas wholesale index'!L$2,FALSE)</f>
        <v>332991.45454545453</v>
      </c>
      <c r="M1441" s="12">
        <f>VLOOKUP($B1441,'Gas wholesale lookups'!$A$4:$L$15,'Inputs - Gas wholesale index'!M$2,FALSE)</f>
        <v>208526.18181818182</v>
      </c>
      <c r="N1441" s="12">
        <f>VLOOKUP($B1441,'Gas wholesale lookups'!$A$4:$L$15,'Inputs - Gas wholesale index'!N$2,FALSE)</f>
        <v>166168.27272727274</v>
      </c>
      <c r="O1441" s="37">
        <f>VLOOKUP($B1441,'Gas wholesale lookups'!$A$4:$R$15,'Inputs - Gas wholesale index'!O$2,FALSE)</f>
        <v>1</v>
      </c>
      <c r="P1441" s="37">
        <f>VLOOKUP($B1441,'Gas wholesale lookups'!$A$4:$R$15,'Inputs - Gas wholesale index'!P$2,FALSE)</f>
        <v>1</v>
      </c>
      <c r="Q1441" s="37">
        <f>VLOOKUP($B1441,'Gas wholesale lookups'!$A$4:$R$15,'Inputs - Gas wholesale index'!Q$2,FALSE)</f>
        <v>1</v>
      </c>
      <c r="R1441" s="37">
        <f>VLOOKUP($B1441,'Gas wholesale lookups'!$A$4:$R$15,'Inputs - Gas wholesale index'!R$2,FALSE)</f>
        <v>1</v>
      </c>
      <c r="S1441" s="37">
        <f>VLOOKUP($B1441,'Gas wholesale lookups'!$A$4:$R$15,'Inputs - Gas wholesale index'!S$2,FALSE)</f>
        <v>0</v>
      </c>
      <c r="T1441" s="37">
        <f>VLOOKUP($B1441,'Gas wholesale lookups'!$A$4:$R$15,'Inputs - Gas wholesale index'!T$2,FALSE)</f>
        <v>0</v>
      </c>
      <c r="U1441" s="12">
        <f t="shared" si="406"/>
        <v>208526.18181818182</v>
      </c>
      <c r="V1441" s="12">
        <f t="shared" si="407"/>
        <v>166168.27272727274</v>
      </c>
      <c r="W1441" s="12">
        <f t="shared" si="408"/>
        <v>291847.5</v>
      </c>
      <c r="X1441" s="12">
        <f t="shared" si="409"/>
        <v>332991.45454545453</v>
      </c>
      <c r="Y1441" s="12">
        <f t="shared" si="410"/>
        <v>0</v>
      </c>
      <c r="Z1441" s="12">
        <f t="shared" si="411"/>
        <v>0</v>
      </c>
      <c r="AA1441" s="12">
        <f t="shared" si="412"/>
        <v>999533.40909090918</v>
      </c>
      <c r="AB1441" s="22">
        <f t="shared" si="413"/>
        <v>0</v>
      </c>
      <c r="AC1441" s="22">
        <f t="shared" si="414"/>
        <v>0</v>
      </c>
      <c r="AD1441" s="22">
        <f t="shared" si="415"/>
        <v>0</v>
      </c>
      <c r="AE1441" s="22">
        <f t="shared" si="416"/>
        <v>0</v>
      </c>
      <c r="AF1441" s="22">
        <f t="shared" si="417"/>
        <v>0</v>
      </c>
      <c r="AG1441" s="22">
        <f t="shared" si="418"/>
        <v>0</v>
      </c>
      <c r="AH1441" s="22">
        <f t="shared" si="419"/>
        <v>0</v>
      </c>
      <c r="AI1441" s="43" t="str">
        <f t="shared" si="420"/>
        <v>n/a</v>
      </c>
      <c r="AJ1441" s="2"/>
      <c r="AK1441" s="2"/>
      <c r="AL1441" s="127">
        <v>0</v>
      </c>
    </row>
    <row r="1442" spans="1:38">
      <c r="A1442" s="46"/>
      <c r="B1442" s="13" t="str">
        <f t="shared" si="405"/>
        <v>Jan</v>
      </c>
      <c r="C1442" s="182"/>
      <c r="D1442" s="182"/>
      <c r="E1442" s="182"/>
      <c r="F1442" s="182"/>
      <c r="G1442" s="182"/>
      <c r="H1442" s="182"/>
      <c r="I1442" s="12">
        <f>VLOOKUP($B1442,'Gas wholesale lookups'!$A$4:$L$15,'Inputs - Gas wholesale index'!I$2,FALSE)</f>
        <v>208526.18181818182</v>
      </c>
      <c r="J1442" s="12">
        <f>VLOOKUP($B1442,'Gas wholesale lookups'!$A$4:$L$15,'Inputs - Gas wholesale index'!J$2,FALSE)</f>
        <v>166168.27272727274</v>
      </c>
      <c r="K1442" s="12">
        <f>VLOOKUP($B1442,'Gas wholesale lookups'!$A$4:$L$15,'Inputs - Gas wholesale index'!K$2,FALSE)</f>
        <v>291847.5</v>
      </c>
      <c r="L1442" s="12">
        <f>VLOOKUP($B1442,'Gas wholesale lookups'!$A$4:$L$15,'Inputs - Gas wholesale index'!L$2,FALSE)</f>
        <v>332991.45454545453</v>
      </c>
      <c r="M1442" s="12">
        <f>VLOOKUP($B1442,'Gas wholesale lookups'!$A$4:$L$15,'Inputs - Gas wholesale index'!M$2,FALSE)</f>
        <v>208526.18181818182</v>
      </c>
      <c r="N1442" s="12">
        <f>VLOOKUP($B1442,'Gas wholesale lookups'!$A$4:$L$15,'Inputs - Gas wholesale index'!N$2,FALSE)</f>
        <v>166168.27272727274</v>
      </c>
      <c r="O1442" s="37">
        <f>VLOOKUP($B1442,'Gas wholesale lookups'!$A$4:$R$15,'Inputs - Gas wholesale index'!O$2,FALSE)</f>
        <v>1</v>
      </c>
      <c r="P1442" s="37">
        <f>VLOOKUP($B1442,'Gas wholesale lookups'!$A$4:$R$15,'Inputs - Gas wholesale index'!P$2,FALSE)</f>
        <v>1</v>
      </c>
      <c r="Q1442" s="37">
        <f>VLOOKUP($B1442,'Gas wholesale lookups'!$A$4:$R$15,'Inputs - Gas wholesale index'!Q$2,FALSE)</f>
        <v>1</v>
      </c>
      <c r="R1442" s="37">
        <f>VLOOKUP($B1442,'Gas wholesale lookups'!$A$4:$R$15,'Inputs - Gas wholesale index'!R$2,FALSE)</f>
        <v>1</v>
      </c>
      <c r="S1442" s="37">
        <f>VLOOKUP($B1442,'Gas wholesale lookups'!$A$4:$R$15,'Inputs - Gas wholesale index'!S$2,FALSE)</f>
        <v>0</v>
      </c>
      <c r="T1442" s="37">
        <f>VLOOKUP($B1442,'Gas wholesale lookups'!$A$4:$R$15,'Inputs - Gas wholesale index'!T$2,FALSE)</f>
        <v>0</v>
      </c>
      <c r="U1442" s="12">
        <f t="shared" si="406"/>
        <v>208526.18181818182</v>
      </c>
      <c r="V1442" s="12">
        <f t="shared" si="407"/>
        <v>166168.27272727274</v>
      </c>
      <c r="W1442" s="12">
        <f t="shared" si="408"/>
        <v>291847.5</v>
      </c>
      <c r="X1442" s="12">
        <f t="shared" si="409"/>
        <v>332991.45454545453</v>
      </c>
      <c r="Y1442" s="12">
        <f t="shared" si="410"/>
        <v>0</v>
      </c>
      <c r="Z1442" s="12">
        <f t="shared" si="411"/>
        <v>0</v>
      </c>
      <c r="AA1442" s="12">
        <f t="shared" si="412"/>
        <v>999533.40909090918</v>
      </c>
      <c r="AB1442" s="22">
        <f t="shared" si="413"/>
        <v>0</v>
      </c>
      <c r="AC1442" s="22">
        <f t="shared" si="414"/>
        <v>0</v>
      </c>
      <c r="AD1442" s="22">
        <f t="shared" si="415"/>
        <v>0</v>
      </c>
      <c r="AE1442" s="22">
        <f t="shared" si="416"/>
        <v>0</v>
      </c>
      <c r="AF1442" s="22">
        <f t="shared" si="417"/>
        <v>0</v>
      </c>
      <c r="AG1442" s="22">
        <f t="shared" si="418"/>
        <v>0</v>
      </c>
      <c r="AH1442" s="22">
        <f t="shared" si="419"/>
        <v>0</v>
      </c>
      <c r="AI1442" s="43" t="str">
        <f t="shared" si="420"/>
        <v>n/a</v>
      </c>
      <c r="AJ1442" s="2"/>
      <c r="AK1442" s="2"/>
      <c r="AL1442" s="127">
        <v>0</v>
      </c>
    </row>
    <row r="1443" spans="1:38">
      <c r="A1443" s="46"/>
      <c r="B1443" s="13" t="str">
        <f t="shared" si="405"/>
        <v>Jan</v>
      </c>
      <c r="C1443" s="182"/>
      <c r="D1443" s="182"/>
      <c r="E1443" s="182"/>
      <c r="F1443" s="182"/>
      <c r="G1443" s="182"/>
      <c r="H1443" s="182"/>
      <c r="I1443" s="12">
        <f>VLOOKUP($B1443,'Gas wholesale lookups'!$A$4:$L$15,'Inputs - Gas wholesale index'!I$2,FALSE)</f>
        <v>208526.18181818182</v>
      </c>
      <c r="J1443" s="12">
        <f>VLOOKUP($B1443,'Gas wholesale lookups'!$A$4:$L$15,'Inputs - Gas wholesale index'!J$2,FALSE)</f>
        <v>166168.27272727274</v>
      </c>
      <c r="K1443" s="12">
        <f>VLOOKUP($B1443,'Gas wholesale lookups'!$A$4:$L$15,'Inputs - Gas wholesale index'!K$2,FALSE)</f>
        <v>291847.5</v>
      </c>
      <c r="L1443" s="12">
        <f>VLOOKUP($B1443,'Gas wholesale lookups'!$A$4:$L$15,'Inputs - Gas wholesale index'!L$2,FALSE)</f>
        <v>332991.45454545453</v>
      </c>
      <c r="M1443" s="12">
        <f>VLOOKUP($B1443,'Gas wholesale lookups'!$A$4:$L$15,'Inputs - Gas wholesale index'!M$2,FALSE)</f>
        <v>208526.18181818182</v>
      </c>
      <c r="N1443" s="12">
        <f>VLOOKUP($B1443,'Gas wholesale lookups'!$A$4:$L$15,'Inputs - Gas wholesale index'!N$2,FALSE)</f>
        <v>166168.27272727274</v>
      </c>
      <c r="O1443" s="37">
        <f>VLOOKUP($B1443,'Gas wholesale lookups'!$A$4:$R$15,'Inputs - Gas wholesale index'!O$2,FALSE)</f>
        <v>1</v>
      </c>
      <c r="P1443" s="37">
        <f>VLOOKUP($B1443,'Gas wholesale lookups'!$A$4:$R$15,'Inputs - Gas wholesale index'!P$2,FALSE)</f>
        <v>1</v>
      </c>
      <c r="Q1443" s="37">
        <f>VLOOKUP($B1443,'Gas wholesale lookups'!$A$4:$R$15,'Inputs - Gas wholesale index'!Q$2,FALSE)</f>
        <v>1</v>
      </c>
      <c r="R1443" s="37">
        <f>VLOOKUP($B1443,'Gas wholesale lookups'!$A$4:$R$15,'Inputs - Gas wholesale index'!R$2,FALSE)</f>
        <v>1</v>
      </c>
      <c r="S1443" s="37">
        <f>VLOOKUP($B1443,'Gas wholesale lookups'!$A$4:$R$15,'Inputs - Gas wholesale index'!S$2,FALSE)</f>
        <v>0</v>
      </c>
      <c r="T1443" s="37">
        <f>VLOOKUP($B1443,'Gas wholesale lookups'!$A$4:$R$15,'Inputs - Gas wholesale index'!T$2,FALSE)</f>
        <v>0</v>
      </c>
      <c r="U1443" s="12">
        <f t="shared" si="406"/>
        <v>208526.18181818182</v>
      </c>
      <c r="V1443" s="12">
        <f t="shared" si="407"/>
        <v>166168.27272727274</v>
      </c>
      <c r="W1443" s="12">
        <f t="shared" si="408"/>
        <v>291847.5</v>
      </c>
      <c r="X1443" s="12">
        <f t="shared" si="409"/>
        <v>332991.45454545453</v>
      </c>
      <c r="Y1443" s="12">
        <f t="shared" si="410"/>
        <v>0</v>
      </c>
      <c r="Z1443" s="12">
        <f t="shared" si="411"/>
        <v>0</v>
      </c>
      <c r="AA1443" s="12">
        <f t="shared" si="412"/>
        <v>999533.40909090918</v>
      </c>
      <c r="AB1443" s="22">
        <f t="shared" si="413"/>
        <v>0</v>
      </c>
      <c r="AC1443" s="22">
        <f t="shared" si="414"/>
        <v>0</v>
      </c>
      <c r="AD1443" s="22">
        <f t="shared" si="415"/>
        <v>0</v>
      </c>
      <c r="AE1443" s="22">
        <f t="shared" si="416"/>
        <v>0</v>
      </c>
      <c r="AF1443" s="22">
        <f t="shared" si="417"/>
        <v>0</v>
      </c>
      <c r="AG1443" s="22">
        <f t="shared" si="418"/>
        <v>0</v>
      </c>
      <c r="AH1443" s="22">
        <f t="shared" si="419"/>
        <v>0</v>
      </c>
      <c r="AI1443" s="43" t="str">
        <f t="shared" si="420"/>
        <v>n/a</v>
      </c>
      <c r="AJ1443" s="2"/>
      <c r="AK1443" s="2"/>
      <c r="AL1443" s="127">
        <v>0</v>
      </c>
    </row>
    <row r="1444" spans="1:38">
      <c r="A1444" s="46"/>
      <c r="B1444" s="13" t="str">
        <f t="shared" si="405"/>
        <v>Jan</v>
      </c>
      <c r="C1444" s="182"/>
      <c r="D1444" s="182"/>
      <c r="E1444" s="182"/>
      <c r="F1444" s="182"/>
      <c r="G1444" s="182"/>
      <c r="H1444" s="182"/>
      <c r="I1444" s="12">
        <f>VLOOKUP($B1444,'Gas wholesale lookups'!$A$4:$L$15,'Inputs - Gas wholesale index'!I$2,FALSE)</f>
        <v>208526.18181818182</v>
      </c>
      <c r="J1444" s="12">
        <f>VLOOKUP($B1444,'Gas wholesale lookups'!$A$4:$L$15,'Inputs - Gas wholesale index'!J$2,FALSE)</f>
        <v>166168.27272727274</v>
      </c>
      <c r="K1444" s="12">
        <f>VLOOKUP($B1444,'Gas wholesale lookups'!$A$4:$L$15,'Inputs - Gas wholesale index'!K$2,FALSE)</f>
        <v>291847.5</v>
      </c>
      <c r="L1444" s="12">
        <f>VLOOKUP($B1444,'Gas wholesale lookups'!$A$4:$L$15,'Inputs - Gas wholesale index'!L$2,FALSE)</f>
        <v>332991.45454545453</v>
      </c>
      <c r="M1444" s="12">
        <f>VLOOKUP($B1444,'Gas wholesale lookups'!$A$4:$L$15,'Inputs - Gas wholesale index'!M$2,FALSE)</f>
        <v>208526.18181818182</v>
      </c>
      <c r="N1444" s="12">
        <f>VLOOKUP($B1444,'Gas wholesale lookups'!$A$4:$L$15,'Inputs - Gas wholesale index'!N$2,FALSE)</f>
        <v>166168.27272727274</v>
      </c>
      <c r="O1444" s="37">
        <f>VLOOKUP($B1444,'Gas wholesale lookups'!$A$4:$R$15,'Inputs - Gas wholesale index'!O$2,FALSE)</f>
        <v>1</v>
      </c>
      <c r="P1444" s="37">
        <f>VLOOKUP($B1444,'Gas wholesale lookups'!$A$4:$R$15,'Inputs - Gas wholesale index'!P$2,FALSE)</f>
        <v>1</v>
      </c>
      <c r="Q1444" s="37">
        <f>VLOOKUP($B1444,'Gas wholesale lookups'!$A$4:$R$15,'Inputs - Gas wholesale index'!Q$2,FALSE)</f>
        <v>1</v>
      </c>
      <c r="R1444" s="37">
        <f>VLOOKUP($B1444,'Gas wholesale lookups'!$A$4:$R$15,'Inputs - Gas wholesale index'!R$2,FALSE)</f>
        <v>1</v>
      </c>
      <c r="S1444" s="37">
        <f>VLOOKUP($B1444,'Gas wholesale lookups'!$A$4:$R$15,'Inputs - Gas wholesale index'!S$2,FALSE)</f>
        <v>0</v>
      </c>
      <c r="T1444" s="37">
        <f>VLOOKUP($B1444,'Gas wholesale lookups'!$A$4:$R$15,'Inputs - Gas wholesale index'!T$2,FALSE)</f>
        <v>0</v>
      </c>
      <c r="U1444" s="12">
        <f t="shared" si="406"/>
        <v>208526.18181818182</v>
      </c>
      <c r="V1444" s="12">
        <f t="shared" si="407"/>
        <v>166168.27272727274</v>
      </c>
      <c r="W1444" s="12">
        <f t="shared" si="408"/>
        <v>291847.5</v>
      </c>
      <c r="X1444" s="12">
        <f t="shared" si="409"/>
        <v>332991.45454545453</v>
      </c>
      <c r="Y1444" s="12">
        <f t="shared" si="410"/>
        <v>0</v>
      </c>
      <c r="Z1444" s="12">
        <f t="shared" si="411"/>
        <v>0</v>
      </c>
      <c r="AA1444" s="12">
        <f t="shared" si="412"/>
        <v>999533.40909090918</v>
      </c>
      <c r="AB1444" s="22">
        <f t="shared" si="413"/>
        <v>0</v>
      </c>
      <c r="AC1444" s="22">
        <f t="shared" si="414"/>
        <v>0</v>
      </c>
      <c r="AD1444" s="22">
        <f t="shared" si="415"/>
        <v>0</v>
      </c>
      <c r="AE1444" s="22">
        <f t="shared" si="416"/>
        <v>0</v>
      </c>
      <c r="AF1444" s="22">
        <f t="shared" si="417"/>
        <v>0</v>
      </c>
      <c r="AG1444" s="22">
        <f t="shared" si="418"/>
        <v>0</v>
      </c>
      <c r="AH1444" s="22">
        <f t="shared" si="419"/>
        <v>0</v>
      </c>
      <c r="AI1444" s="43" t="str">
        <f t="shared" si="420"/>
        <v>n/a</v>
      </c>
      <c r="AJ1444" s="2"/>
      <c r="AK1444" s="2"/>
      <c r="AL1444" s="127">
        <v>0</v>
      </c>
    </row>
    <row r="1445" spans="1:38">
      <c r="A1445" s="46"/>
      <c r="B1445" s="13" t="str">
        <f t="shared" si="405"/>
        <v>Jan</v>
      </c>
      <c r="C1445" s="182"/>
      <c r="D1445" s="182"/>
      <c r="E1445" s="182"/>
      <c r="F1445" s="182"/>
      <c r="G1445" s="182"/>
      <c r="H1445" s="182"/>
      <c r="I1445" s="12">
        <f>VLOOKUP($B1445,'Gas wholesale lookups'!$A$4:$L$15,'Inputs - Gas wholesale index'!I$2,FALSE)</f>
        <v>208526.18181818182</v>
      </c>
      <c r="J1445" s="12">
        <f>VLOOKUP($B1445,'Gas wholesale lookups'!$A$4:$L$15,'Inputs - Gas wholesale index'!J$2,FALSE)</f>
        <v>166168.27272727274</v>
      </c>
      <c r="K1445" s="12">
        <f>VLOOKUP($B1445,'Gas wholesale lookups'!$A$4:$L$15,'Inputs - Gas wholesale index'!K$2,FALSE)</f>
        <v>291847.5</v>
      </c>
      <c r="L1445" s="12">
        <f>VLOOKUP($B1445,'Gas wholesale lookups'!$A$4:$L$15,'Inputs - Gas wholesale index'!L$2,FALSE)</f>
        <v>332991.45454545453</v>
      </c>
      <c r="M1445" s="12">
        <f>VLOOKUP($B1445,'Gas wholesale lookups'!$A$4:$L$15,'Inputs - Gas wholesale index'!M$2,FALSE)</f>
        <v>208526.18181818182</v>
      </c>
      <c r="N1445" s="12">
        <f>VLOOKUP($B1445,'Gas wholesale lookups'!$A$4:$L$15,'Inputs - Gas wholesale index'!N$2,FALSE)</f>
        <v>166168.27272727274</v>
      </c>
      <c r="O1445" s="37">
        <f>VLOOKUP($B1445,'Gas wholesale lookups'!$A$4:$R$15,'Inputs - Gas wholesale index'!O$2,FALSE)</f>
        <v>1</v>
      </c>
      <c r="P1445" s="37">
        <f>VLOOKUP($B1445,'Gas wholesale lookups'!$A$4:$R$15,'Inputs - Gas wholesale index'!P$2,FALSE)</f>
        <v>1</v>
      </c>
      <c r="Q1445" s="37">
        <f>VLOOKUP($B1445,'Gas wholesale lookups'!$A$4:$R$15,'Inputs - Gas wholesale index'!Q$2,FALSE)</f>
        <v>1</v>
      </c>
      <c r="R1445" s="37">
        <f>VLOOKUP($B1445,'Gas wholesale lookups'!$A$4:$R$15,'Inputs - Gas wholesale index'!R$2,FALSE)</f>
        <v>1</v>
      </c>
      <c r="S1445" s="37">
        <f>VLOOKUP($B1445,'Gas wholesale lookups'!$A$4:$R$15,'Inputs - Gas wholesale index'!S$2,FALSE)</f>
        <v>0</v>
      </c>
      <c r="T1445" s="37">
        <f>VLOOKUP($B1445,'Gas wholesale lookups'!$A$4:$R$15,'Inputs - Gas wholesale index'!T$2,FALSE)</f>
        <v>0</v>
      </c>
      <c r="U1445" s="12">
        <f t="shared" si="406"/>
        <v>208526.18181818182</v>
      </c>
      <c r="V1445" s="12">
        <f t="shared" si="407"/>
        <v>166168.27272727274</v>
      </c>
      <c r="W1445" s="12">
        <f t="shared" si="408"/>
        <v>291847.5</v>
      </c>
      <c r="X1445" s="12">
        <f t="shared" si="409"/>
        <v>332991.45454545453</v>
      </c>
      <c r="Y1445" s="12">
        <f t="shared" si="410"/>
        <v>0</v>
      </c>
      <c r="Z1445" s="12">
        <f t="shared" si="411"/>
        <v>0</v>
      </c>
      <c r="AA1445" s="12">
        <f t="shared" si="412"/>
        <v>999533.40909090918</v>
      </c>
      <c r="AB1445" s="22">
        <f t="shared" si="413"/>
        <v>0</v>
      </c>
      <c r="AC1445" s="22">
        <f t="shared" si="414"/>
        <v>0</v>
      </c>
      <c r="AD1445" s="22">
        <f t="shared" si="415"/>
        <v>0</v>
      </c>
      <c r="AE1445" s="22">
        <f t="shared" si="416"/>
        <v>0</v>
      </c>
      <c r="AF1445" s="22">
        <f t="shared" si="417"/>
        <v>0</v>
      </c>
      <c r="AG1445" s="22">
        <f t="shared" si="418"/>
        <v>0</v>
      </c>
      <c r="AH1445" s="22">
        <f t="shared" si="419"/>
        <v>0</v>
      </c>
      <c r="AI1445" s="43" t="str">
        <f t="shared" si="420"/>
        <v>n/a</v>
      </c>
      <c r="AJ1445" s="2"/>
      <c r="AK1445" s="2"/>
      <c r="AL1445" s="127">
        <v>0</v>
      </c>
    </row>
    <row r="1446" spans="1:38">
      <c r="A1446" s="46"/>
      <c r="B1446" s="13" t="str">
        <f t="shared" si="405"/>
        <v>Jan</v>
      </c>
      <c r="C1446" s="182"/>
      <c r="D1446" s="182"/>
      <c r="E1446" s="182"/>
      <c r="F1446" s="182"/>
      <c r="G1446" s="182"/>
      <c r="H1446" s="182"/>
      <c r="I1446" s="12">
        <f>VLOOKUP($B1446,'Gas wholesale lookups'!$A$4:$L$15,'Inputs - Gas wholesale index'!I$2,FALSE)</f>
        <v>208526.18181818182</v>
      </c>
      <c r="J1446" s="12">
        <f>VLOOKUP($B1446,'Gas wholesale lookups'!$A$4:$L$15,'Inputs - Gas wholesale index'!J$2,FALSE)</f>
        <v>166168.27272727274</v>
      </c>
      <c r="K1446" s="12">
        <f>VLOOKUP($B1446,'Gas wholesale lookups'!$A$4:$L$15,'Inputs - Gas wholesale index'!K$2,FALSE)</f>
        <v>291847.5</v>
      </c>
      <c r="L1446" s="12">
        <f>VLOOKUP($B1446,'Gas wholesale lookups'!$A$4:$L$15,'Inputs - Gas wholesale index'!L$2,FALSE)</f>
        <v>332991.45454545453</v>
      </c>
      <c r="M1446" s="12">
        <f>VLOOKUP($B1446,'Gas wholesale lookups'!$A$4:$L$15,'Inputs - Gas wholesale index'!M$2,FALSE)</f>
        <v>208526.18181818182</v>
      </c>
      <c r="N1446" s="12">
        <f>VLOOKUP($B1446,'Gas wholesale lookups'!$A$4:$L$15,'Inputs - Gas wholesale index'!N$2,FALSE)</f>
        <v>166168.27272727274</v>
      </c>
      <c r="O1446" s="37">
        <f>VLOOKUP($B1446,'Gas wholesale lookups'!$A$4:$R$15,'Inputs - Gas wholesale index'!O$2,FALSE)</f>
        <v>1</v>
      </c>
      <c r="P1446" s="37">
        <f>VLOOKUP($B1446,'Gas wholesale lookups'!$A$4:$R$15,'Inputs - Gas wholesale index'!P$2,FALSE)</f>
        <v>1</v>
      </c>
      <c r="Q1446" s="37">
        <f>VLOOKUP($B1446,'Gas wholesale lookups'!$A$4:$R$15,'Inputs - Gas wholesale index'!Q$2,FALSE)</f>
        <v>1</v>
      </c>
      <c r="R1446" s="37">
        <f>VLOOKUP($B1446,'Gas wholesale lookups'!$A$4:$R$15,'Inputs - Gas wholesale index'!R$2,FALSE)</f>
        <v>1</v>
      </c>
      <c r="S1446" s="37">
        <f>VLOOKUP($B1446,'Gas wholesale lookups'!$A$4:$R$15,'Inputs - Gas wholesale index'!S$2,FALSE)</f>
        <v>0</v>
      </c>
      <c r="T1446" s="37">
        <f>VLOOKUP($B1446,'Gas wholesale lookups'!$A$4:$R$15,'Inputs - Gas wholesale index'!T$2,FALSE)</f>
        <v>0</v>
      </c>
      <c r="U1446" s="12">
        <f t="shared" si="406"/>
        <v>208526.18181818182</v>
      </c>
      <c r="V1446" s="12">
        <f t="shared" si="407"/>
        <v>166168.27272727274</v>
      </c>
      <c r="W1446" s="12">
        <f t="shared" si="408"/>
        <v>291847.5</v>
      </c>
      <c r="X1446" s="12">
        <f t="shared" si="409"/>
        <v>332991.45454545453</v>
      </c>
      <c r="Y1446" s="12">
        <f t="shared" si="410"/>
        <v>0</v>
      </c>
      <c r="Z1446" s="12">
        <f t="shared" si="411"/>
        <v>0</v>
      </c>
      <c r="AA1446" s="12">
        <f t="shared" si="412"/>
        <v>999533.40909090918</v>
      </c>
      <c r="AB1446" s="22">
        <f t="shared" si="413"/>
        <v>0</v>
      </c>
      <c r="AC1446" s="22">
        <f t="shared" si="414"/>
        <v>0</v>
      </c>
      <c r="AD1446" s="22">
        <f t="shared" si="415"/>
        <v>0</v>
      </c>
      <c r="AE1446" s="22">
        <f t="shared" si="416"/>
        <v>0</v>
      </c>
      <c r="AF1446" s="22">
        <f t="shared" si="417"/>
        <v>0</v>
      </c>
      <c r="AG1446" s="22">
        <f t="shared" si="418"/>
        <v>0</v>
      </c>
      <c r="AH1446" s="22">
        <f t="shared" si="419"/>
        <v>0</v>
      </c>
      <c r="AI1446" s="43" t="str">
        <f t="shared" si="420"/>
        <v>n/a</v>
      </c>
      <c r="AJ1446" s="2"/>
      <c r="AK1446" s="2"/>
      <c r="AL1446" s="127">
        <v>0</v>
      </c>
    </row>
    <row r="1447" spans="1:38">
      <c r="A1447" s="46"/>
      <c r="B1447" s="13" t="str">
        <f t="shared" si="405"/>
        <v>Jan</v>
      </c>
      <c r="C1447" s="182"/>
      <c r="D1447" s="182"/>
      <c r="E1447" s="182"/>
      <c r="F1447" s="182"/>
      <c r="G1447" s="182"/>
      <c r="H1447" s="182"/>
      <c r="I1447" s="12">
        <f>VLOOKUP($B1447,'Gas wholesale lookups'!$A$4:$L$15,'Inputs - Gas wholesale index'!I$2,FALSE)</f>
        <v>208526.18181818182</v>
      </c>
      <c r="J1447" s="12">
        <f>VLOOKUP($B1447,'Gas wholesale lookups'!$A$4:$L$15,'Inputs - Gas wholesale index'!J$2,FALSE)</f>
        <v>166168.27272727274</v>
      </c>
      <c r="K1447" s="12">
        <f>VLOOKUP($B1447,'Gas wholesale lookups'!$A$4:$L$15,'Inputs - Gas wholesale index'!K$2,FALSE)</f>
        <v>291847.5</v>
      </c>
      <c r="L1447" s="12">
        <f>VLOOKUP($B1447,'Gas wholesale lookups'!$A$4:$L$15,'Inputs - Gas wholesale index'!L$2,FALSE)</f>
        <v>332991.45454545453</v>
      </c>
      <c r="M1447" s="12">
        <f>VLOOKUP($B1447,'Gas wholesale lookups'!$A$4:$L$15,'Inputs - Gas wholesale index'!M$2,FALSE)</f>
        <v>208526.18181818182</v>
      </c>
      <c r="N1447" s="12">
        <f>VLOOKUP($B1447,'Gas wholesale lookups'!$A$4:$L$15,'Inputs - Gas wholesale index'!N$2,FALSE)</f>
        <v>166168.27272727274</v>
      </c>
      <c r="O1447" s="37">
        <f>VLOOKUP($B1447,'Gas wholesale lookups'!$A$4:$R$15,'Inputs - Gas wholesale index'!O$2,FALSE)</f>
        <v>1</v>
      </c>
      <c r="P1447" s="37">
        <f>VLOOKUP($B1447,'Gas wholesale lookups'!$A$4:$R$15,'Inputs - Gas wholesale index'!P$2,FALSE)</f>
        <v>1</v>
      </c>
      <c r="Q1447" s="37">
        <f>VLOOKUP($B1447,'Gas wholesale lookups'!$A$4:$R$15,'Inputs - Gas wholesale index'!Q$2,FALSE)</f>
        <v>1</v>
      </c>
      <c r="R1447" s="37">
        <f>VLOOKUP($B1447,'Gas wholesale lookups'!$A$4:$R$15,'Inputs - Gas wholesale index'!R$2,FALSE)</f>
        <v>1</v>
      </c>
      <c r="S1447" s="37">
        <f>VLOOKUP($B1447,'Gas wholesale lookups'!$A$4:$R$15,'Inputs - Gas wholesale index'!S$2,FALSE)</f>
        <v>0</v>
      </c>
      <c r="T1447" s="37">
        <f>VLOOKUP($B1447,'Gas wholesale lookups'!$A$4:$R$15,'Inputs - Gas wholesale index'!T$2,FALSE)</f>
        <v>0</v>
      </c>
      <c r="U1447" s="12">
        <f t="shared" si="406"/>
        <v>208526.18181818182</v>
      </c>
      <c r="V1447" s="12">
        <f t="shared" si="407"/>
        <v>166168.27272727274</v>
      </c>
      <c r="W1447" s="12">
        <f t="shared" si="408"/>
        <v>291847.5</v>
      </c>
      <c r="X1447" s="12">
        <f t="shared" si="409"/>
        <v>332991.45454545453</v>
      </c>
      <c r="Y1447" s="12">
        <f t="shared" si="410"/>
        <v>0</v>
      </c>
      <c r="Z1447" s="12">
        <f t="shared" si="411"/>
        <v>0</v>
      </c>
      <c r="AA1447" s="12">
        <f t="shared" si="412"/>
        <v>999533.40909090918</v>
      </c>
      <c r="AB1447" s="22">
        <f t="shared" si="413"/>
        <v>0</v>
      </c>
      <c r="AC1447" s="22">
        <f t="shared" si="414"/>
        <v>0</v>
      </c>
      <c r="AD1447" s="22">
        <f t="shared" si="415"/>
        <v>0</v>
      </c>
      <c r="AE1447" s="22">
        <f t="shared" si="416"/>
        <v>0</v>
      </c>
      <c r="AF1447" s="22">
        <f t="shared" si="417"/>
        <v>0</v>
      </c>
      <c r="AG1447" s="22">
        <f t="shared" si="418"/>
        <v>0</v>
      </c>
      <c r="AH1447" s="22">
        <f t="shared" si="419"/>
        <v>0</v>
      </c>
      <c r="AI1447" s="43" t="str">
        <f t="shared" si="420"/>
        <v>n/a</v>
      </c>
      <c r="AJ1447" s="2"/>
      <c r="AK1447" s="2"/>
      <c r="AL1447" s="127">
        <v>0</v>
      </c>
    </row>
    <row r="1448" spans="1:38">
      <c r="A1448" s="46"/>
      <c r="B1448" s="13" t="str">
        <f t="shared" si="405"/>
        <v>Jan</v>
      </c>
      <c r="C1448" s="182"/>
      <c r="D1448" s="182"/>
      <c r="E1448" s="182"/>
      <c r="F1448" s="182"/>
      <c r="G1448" s="182"/>
      <c r="H1448" s="182"/>
      <c r="I1448" s="12">
        <f>VLOOKUP($B1448,'Gas wholesale lookups'!$A$4:$L$15,'Inputs - Gas wholesale index'!I$2,FALSE)</f>
        <v>208526.18181818182</v>
      </c>
      <c r="J1448" s="12">
        <f>VLOOKUP($B1448,'Gas wholesale lookups'!$A$4:$L$15,'Inputs - Gas wholesale index'!J$2,FALSE)</f>
        <v>166168.27272727274</v>
      </c>
      <c r="K1448" s="12">
        <f>VLOOKUP($B1448,'Gas wholesale lookups'!$A$4:$L$15,'Inputs - Gas wholesale index'!K$2,FALSE)</f>
        <v>291847.5</v>
      </c>
      <c r="L1448" s="12">
        <f>VLOOKUP($B1448,'Gas wholesale lookups'!$A$4:$L$15,'Inputs - Gas wholesale index'!L$2,FALSE)</f>
        <v>332991.45454545453</v>
      </c>
      <c r="M1448" s="12">
        <f>VLOOKUP($B1448,'Gas wholesale lookups'!$A$4:$L$15,'Inputs - Gas wholesale index'!M$2,FALSE)</f>
        <v>208526.18181818182</v>
      </c>
      <c r="N1448" s="12">
        <f>VLOOKUP($B1448,'Gas wholesale lookups'!$A$4:$L$15,'Inputs - Gas wholesale index'!N$2,FALSE)</f>
        <v>166168.27272727274</v>
      </c>
      <c r="O1448" s="37">
        <f>VLOOKUP($B1448,'Gas wholesale lookups'!$A$4:$R$15,'Inputs - Gas wholesale index'!O$2,FALSE)</f>
        <v>1</v>
      </c>
      <c r="P1448" s="37">
        <f>VLOOKUP($B1448,'Gas wholesale lookups'!$A$4:$R$15,'Inputs - Gas wholesale index'!P$2,FALSE)</f>
        <v>1</v>
      </c>
      <c r="Q1448" s="37">
        <f>VLOOKUP($B1448,'Gas wholesale lookups'!$A$4:$R$15,'Inputs - Gas wholesale index'!Q$2,FALSE)</f>
        <v>1</v>
      </c>
      <c r="R1448" s="37">
        <f>VLOOKUP($B1448,'Gas wholesale lookups'!$A$4:$R$15,'Inputs - Gas wholesale index'!R$2,FALSE)</f>
        <v>1</v>
      </c>
      <c r="S1448" s="37">
        <f>VLOOKUP($B1448,'Gas wholesale lookups'!$A$4:$R$15,'Inputs - Gas wholesale index'!S$2,FALSE)</f>
        <v>0</v>
      </c>
      <c r="T1448" s="37">
        <f>VLOOKUP($B1448,'Gas wholesale lookups'!$A$4:$R$15,'Inputs - Gas wholesale index'!T$2,FALSE)</f>
        <v>0</v>
      </c>
      <c r="U1448" s="12">
        <f t="shared" si="406"/>
        <v>208526.18181818182</v>
      </c>
      <c r="V1448" s="12">
        <f t="shared" si="407"/>
        <v>166168.27272727274</v>
      </c>
      <c r="W1448" s="12">
        <f t="shared" si="408"/>
        <v>291847.5</v>
      </c>
      <c r="X1448" s="12">
        <f t="shared" si="409"/>
        <v>332991.45454545453</v>
      </c>
      <c r="Y1448" s="12">
        <f t="shared" si="410"/>
        <v>0</v>
      </c>
      <c r="Z1448" s="12">
        <f t="shared" si="411"/>
        <v>0</v>
      </c>
      <c r="AA1448" s="12">
        <f t="shared" si="412"/>
        <v>999533.40909090918</v>
      </c>
      <c r="AB1448" s="22">
        <f t="shared" si="413"/>
        <v>0</v>
      </c>
      <c r="AC1448" s="22">
        <f t="shared" si="414"/>
        <v>0</v>
      </c>
      <c r="AD1448" s="22">
        <f t="shared" si="415"/>
        <v>0</v>
      </c>
      <c r="AE1448" s="22">
        <f t="shared" si="416"/>
        <v>0</v>
      </c>
      <c r="AF1448" s="22">
        <f t="shared" si="417"/>
        <v>0</v>
      </c>
      <c r="AG1448" s="22">
        <f t="shared" si="418"/>
        <v>0</v>
      </c>
      <c r="AH1448" s="22">
        <f t="shared" si="419"/>
        <v>0</v>
      </c>
      <c r="AI1448" s="43" t="str">
        <f t="shared" si="420"/>
        <v>n/a</v>
      </c>
      <c r="AJ1448" s="2"/>
      <c r="AK1448" s="2"/>
      <c r="AL1448" s="127">
        <v>0</v>
      </c>
    </row>
    <row r="1449" spans="1:38">
      <c r="A1449" s="46"/>
      <c r="B1449" s="13" t="str">
        <f t="shared" si="405"/>
        <v>Jan</v>
      </c>
      <c r="C1449" s="182"/>
      <c r="D1449" s="182"/>
      <c r="E1449" s="182"/>
      <c r="F1449" s="182"/>
      <c r="G1449" s="182"/>
      <c r="H1449" s="182"/>
      <c r="I1449" s="12">
        <f>VLOOKUP($B1449,'Gas wholesale lookups'!$A$4:$L$15,'Inputs - Gas wholesale index'!I$2,FALSE)</f>
        <v>208526.18181818182</v>
      </c>
      <c r="J1449" s="12">
        <f>VLOOKUP($B1449,'Gas wholesale lookups'!$A$4:$L$15,'Inputs - Gas wholesale index'!J$2,FALSE)</f>
        <v>166168.27272727274</v>
      </c>
      <c r="K1449" s="12">
        <f>VLOOKUP($B1449,'Gas wholesale lookups'!$A$4:$L$15,'Inputs - Gas wholesale index'!K$2,FALSE)</f>
        <v>291847.5</v>
      </c>
      <c r="L1449" s="12">
        <f>VLOOKUP($B1449,'Gas wholesale lookups'!$A$4:$L$15,'Inputs - Gas wholesale index'!L$2,FALSE)</f>
        <v>332991.45454545453</v>
      </c>
      <c r="M1449" s="12">
        <f>VLOOKUP($B1449,'Gas wholesale lookups'!$A$4:$L$15,'Inputs - Gas wholesale index'!M$2,FALSE)</f>
        <v>208526.18181818182</v>
      </c>
      <c r="N1449" s="12">
        <f>VLOOKUP($B1449,'Gas wholesale lookups'!$A$4:$L$15,'Inputs - Gas wholesale index'!N$2,FALSE)</f>
        <v>166168.27272727274</v>
      </c>
      <c r="O1449" s="37">
        <f>VLOOKUP($B1449,'Gas wholesale lookups'!$A$4:$R$15,'Inputs - Gas wholesale index'!O$2,FALSE)</f>
        <v>1</v>
      </c>
      <c r="P1449" s="37">
        <f>VLOOKUP($B1449,'Gas wholesale lookups'!$A$4:$R$15,'Inputs - Gas wholesale index'!P$2,FALSE)</f>
        <v>1</v>
      </c>
      <c r="Q1449" s="37">
        <f>VLOOKUP($B1449,'Gas wholesale lookups'!$A$4:$R$15,'Inputs - Gas wholesale index'!Q$2,FALSE)</f>
        <v>1</v>
      </c>
      <c r="R1449" s="37">
        <f>VLOOKUP($B1449,'Gas wholesale lookups'!$A$4:$R$15,'Inputs - Gas wholesale index'!R$2,FALSE)</f>
        <v>1</v>
      </c>
      <c r="S1449" s="37">
        <f>VLOOKUP($B1449,'Gas wholesale lookups'!$A$4:$R$15,'Inputs - Gas wholesale index'!S$2,FALSE)</f>
        <v>0</v>
      </c>
      <c r="T1449" s="37">
        <f>VLOOKUP($B1449,'Gas wholesale lookups'!$A$4:$R$15,'Inputs - Gas wholesale index'!T$2,FALSE)</f>
        <v>0</v>
      </c>
      <c r="U1449" s="12">
        <f t="shared" si="406"/>
        <v>208526.18181818182</v>
      </c>
      <c r="V1449" s="12">
        <f t="shared" si="407"/>
        <v>166168.27272727274</v>
      </c>
      <c r="W1449" s="12">
        <f t="shared" si="408"/>
        <v>291847.5</v>
      </c>
      <c r="X1449" s="12">
        <f t="shared" si="409"/>
        <v>332991.45454545453</v>
      </c>
      <c r="Y1449" s="12">
        <f t="shared" si="410"/>
        <v>0</v>
      </c>
      <c r="Z1449" s="12">
        <f t="shared" si="411"/>
        <v>0</v>
      </c>
      <c r="AA1449" s="12">
        <f t="shared" si="412"/>
        <v>999533.40909090918</v>
      </c>
      <c r="AB1449" s="22">
        <f t="shared" si="413"/>
        <v>0</v>
      </c>
      <c r="AC1449" s="22">
        <f t="shared" si="414"/>
        <v>0</v>
      </c>
      <c r="AD1449" s="22">
        <f t="shared" si="415"/>
        <v>0</v>
      </c>
      <c r="AE1449" s="22">
        <f t="shared" si="416"/>
        <v>0</v>
      </c>
      <c r="AF1449" s="22">
        <f t="shared" si="417"/>
        <v>0</v>
      </c>
      <c r="AG1449" s="22">
        <f t="shared" si="418"/>
        <v>0</v>
      </c>
      <c r="AH1449" s="22">
        <f t="shared" si="419"/>
        <v>0</v>
      </c>
      <c r="AI1449" s="43" t="str">
        <f t="shared" si="420"/>
        <v>n/a</v>
      </c>
      <c r="AJ1449" s="2"/>
      <c r="AK1449" s="2"/>
      <c r="AL1449" s="127">
        <v>0</v>
      </c>
    </row>
    <row r="1450" spans="1:38">
      <c r="A1450" s="46"/>
      <c r="B1450" s="13" t="str">
        <f t="shared" si="405"/>
        <v>Jan</v>
      </c>
      <c r="C1450" s="182"/>
      <c r="D1450" s="182"/>
      <c r="E1450" s="182"/>
      <c r="F1450" s="182"/>
      <c r="G1450" s="182"/>
      <c r="H1450" s="182"/>
      <c r="I1450" s="12">
        <f>VLOOKUP($B1450,'Gas wholesale lookups'!$A$4:$L$15,'Inputs - Gas wholesale index'!I$2,FALSE)</f>
        <v>208526.18181818182</v>
      </c>
      <c r="J1450" s="12">
        <f>VLOOKUP($B1450,'Gas wholesale lookups'!$A$4:$L$15,'Inputs - Gas wholesale index'!J$2,FALSE)</f>
        <v>166168.27272727274</v>
      </c>
      <c r="K1450" s="12">
        <f>VLOOKUP($B1450,'Gas wholesale lookups'!$A$4:$L$15,'Inputs - Gas wholesale index'!K$2,FALSE)</f>
        <v>291847.5</v>
      </c>
      <c r="L1450" s="12">
        <f>VLOOKUP($B1450,'Gas wholesale lookups'!$A$4:$L$15,'Inputs - Gas wholesale index'!L$2,FALSE)</f>
        <v>332991.45454545453</v>
      </c>
      <c r="M1450" s="12">
        <f>VLOOKUP($B1450,'Gas wholesale lookups'!$A$4:$L$15,'Inputs - Gas wholesale index'!M$2,FALSE)</f>
        <v>208526.18181818182</v>
      </c>
      <c r="N1450" s="12">
        <f>VLOOKUP($B1450,'Gas wholesale lookups'!$A$4:$L$15,'Inputs - Gas wholesale index'!N$2,FALSE)</f>
        <v>166168.27272727274</v>
      </c>
      <c r="O1450" s="37">
        <f>VLOOKUP($B1450,'Gas wholesale lookups'!$A$4:$R$15,'Inputs - Gas wholesale index'!O$2,FALSE)</f>
        <v>1</v>
      </c>
      <c r="P1450" s="37">
        <f>VLOOKUP($B1450,'Gas wholesale lookups'!$A$4:$R$15,'Inputs - Gas wholesale index'!P$2,FALSE)</f>
        <v>1</v>
      </c>
      <c r="Q1450" s="37">
        <f>VLOOKUP($B1450,'Gas wholesale lookups'!$A$4:$R$15,'Inputs - Gas wholesale index'!Q$2,FALSE)</f>
        <v>1</v>
      </c>
      <c r="R1450" s="37">
        <f>VLOOKUP($B1450,'Gas wholesale lookups'!$A$4:$R$15,'Inputs - Gas wholesale index'!R$2,FALSE)</f>
        <v>1</v>
      </c>
      <c r="S1450" s="37">
        <f>VLOOKUP($B1450,'Gas wholesale lookups'!$A$4:$R$15,'Inputs - Gas wholesale index'!S$2,FALSE)</f>
        <v>0</v>
      </c>
      <c r="T1450" s="37">
        <f>VLOOKUP($B1450,'Gas wholesale lookups'!$A$4:$R$15,'Inputs - Gas wholesale index'!T$2,FALSE)</f>
        <v>0</v>
      </c>
      <c r="U1450" s="12">
        <f t="shared" si="406"/>
        <v>208526.18181818182</v>
      </c>
      <c r="V1450" s="12">
        <f t="shared" si="407"/>
        <v>166168.27272727274</v>
      </c>
      <c r="W1450" s="12">
        <f t="shared" si="408"/>
        <v>291847.5</v>
      </c>
      <c r="X1450" s="12">
        <f t="shared" si="409"/>
        <v>332991.45454545453</v>
      </c>
      <c r="Y1450" s="12">
        <f t="shared" si="410"/>
        <v>0</v>
      </c>
      <c r="Z1450" s="12">
        <f t="shared" si="411"/>
        <v>0</v>
      </c>
      <c r="AA1450" s="12">
        <f t="shared" si="412"/>
        <v>999533.40909090918</v>
      </c>
      <c r="AB1450" s="22">
        <f t="shared" si="413"/>
        <v>0</v>
      </c>
      <c r="AC1450" s="22">
        <f t="shared" si="414"/>
        <v>0</v>
      </c>
      <c r="AD1450" s="22">
        <f t="shared" si="415"/>
        <v>0</v>
      </c>
      <c r="AE1450" s="22">
        <f t="shared" si="416"/>
        <v>0</v>
      </c>
      <c r="AF1450" s="22">
        <f t="shared" si="417"/>
        <v>0</v>
      </c>
      <c r="AG1450" s="22">
        <f t="shared" si="418"/>
        <v>0</v>
      </c>
      <c r="AH1450" s="22">
        <f t="shared" si="419"/>
        <v>0</v>
      </c>
      <c r="AI1450" s="43" t="str">
        <f t="shared" si="420"/>
        <v>n/a</v>
      </c>
      <c r="AJ1450" s="2"/>
      <c r="AK1450" s="2"/>
      <c r="AL1450" s="127">
        <v>0</v>
      </c>
    </row>
    <row r="1451" spans="1:38">
      <c r="A1451" s="46"/>
      <c r="B1451" s="13" t="str">
        <f t="shared" si="405"/>
        <v>Jan</v>
      </c>
      <c r="C1451" s="182"/>
      <c r="D1451" s="182"/>
      <c r="E1451" s="182"/>
      <c r="F1451" s="182"/>
      <c r="G1451" s="182"/>
      <c r="H1451" s="182"/>
      <c r="I1451" s="12">
        <f>VLOOKUP($B1451,'Gas wholesale lookups'!$A$4:$L$15,'Inputs - Gas wholesale index'!I$2,FALSE)</f>
        <v>208526.18181818182</v>
      </c>
      <c r="J1451" s="12">
        <f>VLOOKUP($B1451,'Gas wholesale lookups'!$A$4:$L$15,'Inputs - Gas wholesale index'!J$2,FALSE)</f>
        <v>166168.27272727274</v>
      </c>
      <c r="K1451" s="12">
        <f>VLOOKUP($B1451,'Gas wholesale lookups'!$A$4:$L$15,'Inputs - Gas wholesale index'!K$2,FALSE)</f>
        <v>291847.5</v>
      </c>
      <c r="L1451" s="12">
        <f>VLOOKUP($B1451,'Gas wholesale lookups'!$A$4:$L$15,'Inputs - Gas wholesale index'!L$2,FALSE)</f>
        <v>332991.45454545453</v>
      </c>
      <c r="M1451" s="12">
        <f>VLOOKUP($B1451,'Gas wholesale lookups'!$A$4:$L$15,'Inputs - Gas wholesale index'!M$2,FALSE)</f>
        <v>208526.18181818182</v>
      </c>
      <c r="N1451" s="12">
        <f>VLOOKUP($B1451,'Gas wholesale lookups'!$A$4:$L$15,'Inputs - Gas wholesale index'!N$2,FALSE)</f>
        <v>166168.27272727274</v>
      </c>
      <c r="O1451" s="37">
        <f>VLOOKUP($B1451,'Gas wholesale lookups'!$A$4:$R$15,'Inputs - Gas wholesale index'!O$2,FALSE)</f>
        <v>1</v>
      </c>
      <c r="P1451" s="37">
        <f>VLOOKUP($B1451,'Gas wholesale lookups'!$A$4:$R$15,'Inputs - Gas wholesale index'!P$2,FALSE)</f>
        <v>1</v>
      </c>
      <c r="Q1451" s="37">
        <f>VLOOKUP($B1451,'Gas wholesale lookups'!$A$4:$R$15,'Inputs - Gas wholesale index'!Q$2,FALSE)</f>
        <v>1</v>
      </c>
      <c r="R1451" s="37">
        <f>VLOOKUP($B1451,'Gas wholesale lookups'!$A$4:$R$15,'Inputs - Gas wholesale index'!R$2,FALSE)</f>
        <v>1</v>
      </c>
      <c r="S1451" s="37">
        <f>VLOOKUP($B1451,'Gas wholesale lookups'!$A$4:$R$15,'Inputs - Gas wholesale index'!S$2,FALSE)</f>
        <v>0</v>
      </c>
      <c r="T1451" s="37">
        <f>VLOOKUP($B1451,'Gas wholesale lookups'!$A$4:$R$15,'Inputs - Gas wholesale index'!T$2,FALSE)</f>
        <v>0</v>
      </c>
      <c r="U1451" s="12">
        <f t="shared" si="406"/>
        <v>208526.18181818182</v>
      </c>
      <c r="V1451" s="12">
        <f t="shared" si="407"/>
        <v>166168.27272727274</v>
      </c>
      <c r="W1451" s="12">
        <f t="shared" si="408"/>
        <v>291847.5</v>
      </c>
      <c r="X1451" s="12">
        <f t="shared" si="409"/>
        <v>332991.45454545453</v>
      </c>
      <c r="Y1451" s="12">
        <f t="shared" si="410"/>
        <v>0</v>
      </c>
      <c r="Z1451" s="12">
        <f t="shared" si="411"/>
        <v>0</v>
      </c>
      <c r="AA1451" s="12">
        <f t="shared" si="412"/>
        <v>999533.40909090918</v>
      </c>
      <c r="AB1451" s="22">
        <f t="shared" si="413"/>
        <v>0</v>
      </c>
      <c r="AC1451" s="22">
        <f t="shared" si="414"/>
        <v>0</v>
      </c>
      <c r="AD1451" s="22">
        <f t="shared" si="415"/>
        <v>0</v>
      </c>
      <c r="AE1451" s="22">
        <f t="shared" si="416"/>
        <v>0</v>
      </c>
      <c r="AF1451" s="22">
        <f t="shared" si="417"/>
        <v>0</v>
      </c>
      <c r="AG1451" s="22">
        <f t="shared" si="418"/>
        <v>0</v>
      </c>
      <c r="AH1451" s="22">
        <f t="shared" si="419"/>
        <v>0</v>
      </c>
      <c r="AI1451" s="43" t="str">
        <f t="shared" si="420"/>
        <v>n/a</v>
      </c>
      <c r="AJ1451" s="2"/>
      <c r="AK1451" s="2"/>
      <c r="AL1451" s="127">
        <v>0</v>
      </c>
    </row>
    <row r="1452" spans="1:38">
      <c r="A1452" s="46"/>
      <c r="B1452" s="13" t="str">
        <f t="shared" si="405"/>
        <v>Jan</v>
      </c>
      <c r="C1452" s="182"/>
      <c r="D1452" s="182"/>
      <c r="E1452" s="182"/>
      <c r="F1452" s="182"/>
      <c r="G1452" s="182"/>
      <c r="H1452" s="182"/>
      <c r="I1452" s="12">
        <f>VLOOKUP($B1452,'Gas wholesale lookups'!$A$4:$L$15,'Inputs - Gas wholesale index'!I$2,FALSE)</f>
        <v>208526.18181818182</v>
      </c>
      <c r="J1452" s="12">
        <f>VLOOKUP($B1452,'Gas wholesale lookups'!$A$4:$L$15,'Inputs - Gas wholesale index'!J$2,FALSE)</f>
        <v>166168.27272727274</v>
      </c>
      <c r="K1452" s="12">
        <f>VLOOKUP($B1452,'Gas wholesale lookups'!$A$4:$L$15,'Inputs - Gas wholesale index'!K$2,FALSE)</f>
        <v>291847.5</v>
      </c>
      <c r="L1452" s="12">
        <f>VLOOKUP($B1452,'Gas wholesale lookups'!$A$4:$L$15,'Inputs - Gas wholesale index'!L$2,FALSE)</f>
        <v>332991.45454545453</v>
      </c>
      <c r="M1452" s="12">
        <f>VLOOKUP($B1452,'Gas wholesale lookups'!$A$4:$L$15,'Inputs - Gas wholesale index'!M$2,FALSE)</f>
        <v>208526.18181818182</v>
      </c>
      <c r="N1452" s="12">
        <f>VLOOKUP($B1452,'Gas wholesale lookups'!$A$4:$L$15,'Inputs - Gas wholesale index'!N$2,FALSE)</f>
        <v>166168.27272727274</v>
      </c>
      <c r="O1452" s="37">
        <f>VLOOKUP($B1452,'Gas wholesale lookups'!$A$4:$R$15,'Inputs - Gas wholesale index'!O$2,FALSE)</f>
        <v>1</v>
      </c>
      <c r="P1452" s="37">
        <f>VLOOKUP($B1452,'Gas wholesale lookups'!$A$4:$R$15,'Inputs - Gas wholesale index'!P$2,FALSE)</f>
        <v>1</v>
      </c>
      <c r="Q1452" s="37">
        <f>VLOOKUP($B1452,'Gas wholesale lookups'!$A$4:$R$15,'Inputs - Gas wholesale index'!Q$2,FALSE)</f>
        <v>1</v>
      </c>
      <c r="R1452" s="37">
        <f>VLOOKUP($B1452,'Gas wholesale lookups'!$A$4:$R$15,'Inputs - Gas wholesale index'!R$2,FALSE)</f>
        <v>1</v>
      </c>
      <c r="S1452" s="37">
        <f>VLOOKUP($B1452,'Gas wholesale lookups'!$A$4:$R$15,'Inputs - Gas wholesale index'!S$2,FALSE)</f>
        <v>0</v>
      </c>
      <c r="T1452" s="37">
        <f>VLOOKUP($B1452,'Gas wholesale lookups'!$A$4:$R$15,'Inputs - Gas wholesale index'!T$2,FALSE)</f>
        <v>0</v>
      </c>
      <c r="U1452" s="12">
        <f t="shared" si="406"/>
        <v>208526.18181818182</v>
      </c>
      <c r="V1452" s="12">
        <f t="shared" si="407"/>
        <v>166168.27272727274</v>
      </c>
      <c r="W1452" s="12">
        <f t="shared" si="408"/>
        <v>291847.5</v>
      </c>
      <c r="X1452" s="12">
        <f t="shared" si="409"/>
        <v>332991.45454545453</v>
      </c>
      <c r="Y1452" s="12">
        <f t="shared" si="410"/>
        <v>0</v>
      </c>
      <c r="Z1452" s="12">
        <f t="shared" si="411"/>
        <v>0</v>
      </c>
      <c r="AA1452" s="12">
        <f t="shared" si="412"/>
        <v>999533.40909090918</v>
      </c>
      <c r="AB1452" s="22">
        <f t="shared" si="413"/>
        <v>0</v>
      </c>
      <c r="AC1452" s="22">
        <f t="shared" si="414"/>
        <v>0</v>
      </c>
      <c r="AD1452" s="22">
        <f t="shared" si="415"/>
        <v>0</v>
      </c>
      <c r="AE1452" s="22">
        <f t="shared" si="416"/>
        <v>0</v>
      </c>
      <c r="AF1452" s="22">
        <f t="shared" si="417"/>
        <v>0</v>
      </c>
      <c r="AG1452" s="22">
        <f t="shared" si="418"/>
        <v>0</v>
      </c>
      <c r="AH1452" s="22">
        <f t="shared" si="419"/>
        <v>0</v>
      </c>
      <c r="AI1452" s="43" t="str">
        <f t="shared" si="420"/>
        <v>n/a</v>
      </c>
      <c r="AJ1452" s="2"/>
      <c r="AK1452" s="2"/>
      <c r="AL1452" s="127">
        <v>0</v>
      </c>
    </row>
    <row r="1453" spans="1:38">
      <c r="A1453" s="46"/>
      <c r="B1453" s="13" t="str">
        <f t="shared" si="405"/>
        <v>Jan</v>
      </c>
      <c r="C1453" s="182"/>
      <c r="D1453" s="182"/>
      <c r="E1453" s="182"/>
      <c r="F1453" s="182"/>
      <c r="G1453" s="182"/>
      <c r="H1453" s="182"/>
      <c r="I1453" s="12">
        <f>VLOOKUP($B1453,'Gas wholesale lookups'!$A$4:$L$15,'Inputs - Gas wholesale index'!I$2,FALSE)</f>
        <v>208526.18181818182</v>
      </c>
      <c r="J1453" s="12">
        <f>VLOOKUP($B1453,'Gas wholesale lookups'!$A$4:$L$15,'Inputs - Gas wholesale index'!J$2,FALSE)</f>
        <v>166168.27272727274</v>
      </c>
      <c r="K1453" s="12">
        <f>VLOOKUP($B1453,'Gas wholesale lookups'!$A$4:$L$15,'Inputs - Gas wholesale index'!K$2,FALSE)</f>
        <v>291847.5</v>
      </c>
      <c r="L1453" s="12">
        <f>VLOOKUP($B1453,'Gas wholesale lookups'!$A$4:$L$15,'Inputs - Gas wholesale index'!L$2,FALSE)</f>
        <v>332991.45454545453</v>
      </c>
      <c r="M1453" s="12">
        <f>VLOOKUP($B1453,'Gas wholesale lookups'!$A$4:$L$15,'Inputs - Gas wholesale index'!M$2,FALSE)</f>
        <v>208526.18181818182</v>
      </c>
      <c r="N1453" s="12">
        <f>VLOOKUP($B1453,'Gas wholesale lookups'!$A$4:$L$15,'Inputs - Gas wholesale index'!N$2,FALSE)</f>
        <v>166168.27272727274</v>
      </c>
      <c r="O1453" s="37">
        <f>VLOOKUP($B1453,'Gas wholesale lookups'!$A$4:$R$15,'Inputs - Gas wholesale index'!O$2,FALSE)</f>
        <v>1</v>
      </c>
      <c r="P1453" s="37">
        <f>VLOOKUP($B1453,'Gas wholesale lookups'!$A$4:$R$15,'Inputs - Gas wholesale index'!P$2,FALSE)</f>
        <v>1</v>
      </c>
      <c r="Q1453" s="37">
        <f>VLOOKUP($B1453,'Gas wholesale lookups'!$A$4:$R$15,'Inputs - Gas wholesale index'!Q$2,FALSE)</f>
        <v>1</v>
      </c>
      <c r="R1453" s="37">
        <f>VLOOKUP($B1453,'Gas wholesale lookups'!$A$4:$R$15,'Inputs - Gas wholesale index'!R$2,FALSE)</f>
        <v>1</v>
      </c>
      <c r="S1453" s="37">
        <f>VLOOKUP($B1453,'Gas wholesale lookups'!$A$4:$R$15,'Inputs - Gas wholesale index'!S$2,FALSE)</f>
        <v>0</v>
      </c>
      <c r="T1453" s="37">
        <f>VLOOKUP($B1453,'Gas wholesale lookups'!$A$4:$R$15,'Inputs - Gas wholesale index'!T$2,FALSE)</f>
        <v>0</v>
      </c>
      <c r="U1453" s="12">
        <f t="shared" si="406"/>
        <v>208526.18181818182</v>
      </c>
      <c r="V1453" s="12">
        <f t="shared" si="407"/>
        <v>166168.27272727274</v>
      </c>
      <c r="W1453" s="12">
        <f t="shared" si="408"/>
        <v>291847.5</v>
      </c>
      <c r="X1453" s="12">
        <f t="shared" si="409"/>
        <v>332991.45454545453</v>
      </c>
      <c r="Y1453" s="12">
        <f t="shared" si="410"/>
        <v>0</v>
      </c>
      <c r="Z1453" s="12">
        <f t="shared" si="411"/>
        <v>0</v>
      </c>
      <c r="AA1453" s="12">
        <f t="shared" si="412"/>
        <v>999533.40909090918</v>
      </c>
      <c r="AB1453" s="22">
        <f t="shared" si="413"/>
        <v>0</v>
      </c>
      <c r="AC1453" s="22">
        <f t="shared" si="414"/>
        <v>0</v>
      </c>
      <c r="AD1453" s="22">
        <f t="shared" si="415"/>
        <v>0</v>
      </c>
      <c r="AE1453" s="22">
        <f t="shared" si="416"/>
        <v>0</v>
      </c>
      <c r="AF1453" s="22">
        <f t="shared" si="417"/>
        <v>0</v>
      </c>
      <c r="AG1453" s="22">
        <f t="shared" si="418"/>
        <v>0</v>
      </c>
      <c r="AH1453" s="22">
        <f t="shared" si="419"/>
        <v>0</v>
      </c>
      <c r="AI1453" s="43" t="str">
        <f t="shared" si="420"/>
        <v>n/a</v>
      </c>
      <c r="AJ1453" s="2"/>
      <c r="AK1453" s="2"/>
      <c r="AL1453" s="127">
        <v>0</v>
      </c>
    </row>
    <row r="1454" spans="1:38">
      <c r="A1454" s="46"/>
      <c r="B1454" s="13" t="str">
        <f t="shared" si="405"/>
        <v>Jan</v>
      </c>
      <c r="C1454" s="182"/>
      <c r="D1454" s="182"/>
      <c r="E1454" s="182"/>
      <c r="F1454" s="182"/>
      <c r="G1454" s="182"/>
      <c r="H1454" s="182"/>
      <c r="I1454" s="12">
        <f>VLOOKUP($B1454,'Gas wholesale lookups'!$A$4:$L$15,'Inputs - Gas wholesale index'!I$2,FALSE)</f>
        <v>208526.18181818182</v>
      </c>
      <c r="J1454" s="12">
        <f>VLOOKUP($B1454,'Gas wholesale lookups'!$A$4:$L$15,'Inputs - Gas wholesale index'!J$2,FALSE)</f>
        <v>166168.27272727274</v>
      </c>
      <c r="K1454" s="12">
        <f>VLOOKUP($B1454,'Gas wholesale lookups'!$A$4:$L$15,'Inputs - Gas wholesale index'!K$2,FALSE)</f>
        <v>291847.5</v>
      </c>
      <c r="L1454" s="12">
        <f>VLOOKUP($B1454,'Gas wholesale lookups'!$A$4:$L$15,'Inputs - Gas wholesale index'!L$2,FALSE)</f>
        <v>332991.45454545453</v>
      </c>
      <c r="M1454" s="12">
        <f>VLOOKUP($B1454,'Gas wholesale lookups'!$A$4:$L$15,'Inputs - Gas wholesale index'!M$2,FALSE)</f>
        <v>208526.18181818182</v>
      </c>
      <c r="N1454" s="12">
        <f>VLOOKUP($B1454,'Gas wholesale lookups'!$A$4:$L$15,'Inputs - Gas wholesale index'!N$2,FALSE)</f>
        <v>166168.27272727274</v>
      </c>
      <c r="O1454" s="37">
        <f>VLOOKUP($B1454,'Gas wholesale lookups'!$A$4:$R$15,'Inputs - Gas wholesale index'!O$2,FALSE)</f>
        <v>1</v>
      </c>
      <c r="P1454" s="37">
        <f>VLOOKUP($B1454,'Gas wholesale lookups'!$A$4:$R$15,'Inputs - Gas wholesale index'!P$2,FALSE)</f>
        <v>1</v>
      </c>
      <c r="Q1454" s="37">
        <f>VLOOKUP($B1454,'Gas wholesale lookups'!$A$4:$R$15,'Inputs - Gas wholesale index'!Q$2,FALSE)</f>
        <v>1</v>
      </c>
      <c r="R1454" s="37">
        <f>VLOOKUP($B1454,'Gas wholesale lookups'!$A$4:$R$15,'Inputs - Gas wholesale index'!R$2,FALSE)</f>
        <v>1</v>
      </c>
      <c r="S1454" s="37">
        <f>VLOOKUP($B1454,'Gas wholesale lookups'!$A$4:$R$15,'Inputs - Gas wholesale index'!S$2,FALSE)</f>
        <v>0</v>
      </c>
      <c r="T1454" s="37">
        <f>VLOOKUP($B1454,'Gas wholesale lookups'!$A$4:$R$15,'Inputs - Gas wholesale index'!T$2,FALSE)</f>
        <v>0</v>
      </c>
      <c r="U1454" s="12">
        <f t="shared" si="406"/>
        <v>208526.18181818182</v>
      </c>
      <c r="V1454" s="12">
        <f t="shared" si="407"/>
        <v>166168.27272727274</v>
      </c>
      <c r="W1454" s="12">
        <f t="shared" si="408"/>
        <v>291847.5</v>
      </c>
      <c r="X1454" s="12">
        <f t="shared" si="409"/>
        <v>332991.45454545453</v>
      </c>
      <c r="Y1454" s="12">
        <f t="shared" si="410"/>
        <v>0</v>
      </c>
      <c r="Z1454" s="12">
        <f t="shared" si="411"/>
        <v>0</v>
      </c>
      <c r="AA1454" s="12">
        <f t="shared" si="412"/>
        <v>999533.40909090918</v>
      </c>
      <c r="AB1454" s="22">
        <f t="shared" si="413"/>
        <v>0</v>
      </c>
      <c r="AC1454" s="22">
        <f t="shared" si="414"/>
        <v>0</v>
      </c>
      <c r="AD1454" s="22">
        <f t="shared" si="415"/>
        <v>0</v>
      </c>
      <c r="AE1454" s="22">
        <f t="shared" si="416"/>
        <v>0</v>
      </c>
      <c r="AF1454" s="22">
        <f t="shared" si="417"/>
        <v>0</v>
      </c>
      <c r="AG1454" s="22">
        <f t="shared" si="418"/>
        <v>0</v>
      </c>
      <c r="AH1454" s="22">
        <f t="shared" si="419"/>
        <v>0</v>
      </c>
      <c r="AI1454" s="43" t="str">
        <f t="shared" si="420"/>
        <v>n/a</v>
      </c>
      <c r="AJ1454" s="2"/>
      <c r="AK1454" s="2"/>
      <c r="AL1454" s="127">
        <v>0</v>
      </c>
    </row>
    <row r="1455" spans="1:38">
      <c r="A1455" s="46"/>
      <c r="B1455" s="13" t="str">
        <f t="shared" si="405"/>
        <v>Jan</v>
      </c>
      <c r="C1455" s="182"/>
      <c r="D1455" s="182"/>
      <c r="E1455" s="182"/>
      <c r="F1455" s="182"/>
      <c r="G1455" s="182"/>
      <c r="H1455" s="182"/>
      <c r="I1455" s="12">
        <f>VLOOKUP($B1455,'Gas wholesale lookups'!$A$4:$L$15,'Inputs - Gas wholesale index'!I$2,FALSE)</f>
        <v>208526.18181818182</v>
      </c>
      <c r="J1455" s="12">
        <f>VLOOKUP($B1455,'Gas wholesale lookups'!$A$4:$L$15,'Inputs - Gas wholesale index'!J$2,FALSE)</f>
        <v>166168.27272727274</v>
      </c>
      <c r="K1455" s="12">
        <f>VLOOKUP($B1455,'Gas wholesale lookups'!$A$4:$L$15,'Inputs - Gas wholesale index'!K$2,FALSE)</f>
        <v>291847.5</v>
      </c>
      <c r="L1455" s="12">
        <f>VLOOKUP($B1455,'Gas wholesale lookups'!$A$4:$L$15,'Inputs - Gas wholesale index'!L$2,FALSE)</f>
        <v>332991.45454545453</v>
      </c>
      <c r="M1455" s="12">
        <f>VLOOKUP($B1455,'Gas wholesale lookups'!$A$4:$L$15,'Inputs - Gas wholesale index'!M$2,FALSE)</f>
        <v>208526.18181818182</v>
      </c>
      <c r="N1455" s="12">
        <f>VLOOKUP($B1455,'Gas wholesale lookups'!$A$4:$L$15,'Inputs - Gas wholesale index'!N$2,FALSE)</f>
        <v>166168.27272727274</v>
      </c>
      <c r="O1455" s="37">
        <f>VLOOKUP($B1455,'Gas wholesale lookups'!$A$4:$R$15,'Inputs - Gas wholesale index'!O$2,FALSE)</f>
        <v>1</v>
      </c>
      <c r="P1455" s="37">
        <f>VLOOKUP($B1455,'Gas wholesale lookups'!$A$4:$R$15,'Inputs - Gas wholesale index'!P$2,FALSE)</f>
        <v>1</v>
      </c>
      <c r="Q1455" s="37">
        <f>VLOOKUP($B1455,'Gas wholesale lookups'!$A$4:$R$15,'Inputs - Gas wholesale index'!Q$2,FALSE)</f>
        <v>1</v>
      </c>
      <c r="R1455" s="37">
        <f>VLOOKUP($B1455,'Gas wholesale lookups'!$A$4:$R$15,'Inputs - Gas wholesale index'!R$2,FALSE)</f>
        <v>1</v>
      </c>
      <c r="S1455" s="37">
        <f>VLOOKUP($B1455,'Gas wholesale lookups'!$A$4:$R$15,'Inputs - Gas wholesale index'!S$2,FALSE)</f>
        <v>0</v>
      </c>
      <c r="T1455" s="37">
        <f>VLOOKUP($B1455,'Gas wholesale lookups'!$A$4:$R$15,'Inputs - Gas wholesale index'!T$2,FALSE)</f>
        <v>0</v>
      </c>
      <c r="U1455" s="12">
        <f t="shared" si="406"/>
        <v>208526.18181818182</v>
      </c>
      <c r="V1455" s="12">
        <f t="shared" si="407"/>
        <v>166168.27272727274</v>
      </c>
      <c r="W1455" s="12">
        <f t="shared" si="408"/>
        <v>291847.5</v>
      </c>
      <c r="X1455" s="12">
        <f t="shared" si="409"/>
        <v>332991.45454545453</v>
      </c>
      <c r="Y1455" s="12">
        <f t="shared" si="410"/>
        <v>0</v>
      </c>
      <c r="Z1455" s="12">
        <f t="shared" si="411"/>
        <v>0</v>
      </c>
      <c r="AA1455" s="12">
        <f t="shared" si="412"/>
        <v>999533.40909090918</v>
      </c>
      <c r="AB1455" s="22">
        <f t="shared" si="413"/>
        <v>0</v>
      </c>
      <c r="AC1455" s="22">
        <f t="shared" si="414"/>
        <v>0</v>
      </c>
      <c r="AD1455" s="22">
        <f t="shared" si="415"/>
        <v>0</v>
      </c>
      <c r="AE1455" s="22">
        <f t="shared" si="416"/>
        <v>0</v>
      </c>
      <c r="AF1455" s="22">
        <f t="shared" si="417"/>
        <v>0</v>
      </c>
      <c r="AG1455" s="22">
        <f t="shared" si="418"/>
        <v>0</v>
      </c>
      <c r="AH1455" s="22">
        <f t="shared" si="419"/>
        <v>0</v>
      </c>
      <c r="AI1455" s="43" t="str">
        <f t="shared" si="420"/>
        <v>n/a</v>
      </c>
      <c r="AJ1455" s="2"/>
      <c r="AK1455" s="2"/>
      <c r="AL1455" s="127">
        <v>0</v>
      </c>
    </row>
    <row r="1456" spans="1:38">
      <c r="A1456" s="46"/>
      <c r="B1456" s="13" t="str">
        <f t="shared" si="405"/>
        <v>Jan</v>
      </c>
      <c r="C1456" s="182"/>
      <c r="D1456" s="182"/>
      <c r="E1456" s="182"/>
      <c r="F1456" s="182"/>
      <c r="G1456" s="182"/>
      <c r="H1456" s="182"/>
      <c r="I1456" s="12">
        <f>VLOOKUP($B1456,'Gas wholesale lookups'!$A$4:$L$15,'Inputs - Gas wholesale index'!I$2,FALSE)</f>
        <v>208526.18181818182</v>
      </c>
      <c r="J1456" s="12">
        <f>VLOOKUP($B1456,'Gas wholesale lookups'!$A$4:$L$15,'Inputs - Gas wholesale index'!J$2,FALSE)</f>
        <v>166168.27272727274</v>
      </c>
      <c r="K1456" s="12">
        <f>VLOOKUP($B1456,'Gas wholesale lookups'!$A$4:$L$15,'Inputs - Gas wholesale index'!K$2,FALSE)</f>
        <v>291847.5</v>
      </c>
      <c r="L1456" s="12">
        <f>VLOOKUP($B1456,'Gas wholesale lookups'!$A$4:$L$15,'Inputs - Gas wholesale index'!L$2,FALSE)</f>
        <v>332991.45454545453</v>
      </c>
      <c r="M1456" s="12">
        <f>VLOOKUP($B1456,'Gas wholesale lookups'!$A$4:$L$15,'Inputs - Gas wholesale index'!M$2,FALSE)</f>
        <v>208526.18181818182</v>
      </c>
      <c r="N1456" s="12">
        <f>VLOOKUP($B1456,'Gas wholesale lookups'!$A$4:$L$15,'Inputs - Gas wholesale index'!N$2,FALSE)</f>
        <v>166168.27272727274</v>
      </c>
      <c r="O1456" s="37">
        <f>VLOOKUP($B1456,'Gas wholesale lookups'!$A$4:$R$15,'Inputs - Gas wholesale index'!O$2,FALSE)</f>
        <v>1</v>
      </c>
      <c r="P1456" s="37">
        <f>VLOOKUP($B1456,'Gas wholesale lookups'!$A$4:$R$15,'Inputs - Gas wholesale index'!P$2,FALSE)</f>
        <v>1</v>
      </c>
      <c r="Q1456" s="37">
        <f>VLOOKUP($B1456,'Gas wholesale lookups'!$A$4:$R$15,'Inputs - Gas wholesale index'!Q$2,FALSE)</f>
        <v>1</v>
      </c>
      <c r="R1456" s="37">
        <f>VLOOKUP($B1456,'Gas wholesale lookups'!$A$4:$R$15,'Inputs - Gas wholesale index'!R$2,FALSE)</f>
        <v>1</v>
      </c>
      <c r="S1456" s="37">
        <f>VLOOKUP($B1456,'Gas wholesale lookups'!$A$4:$R$15,'Inputs - Gas wholesale index'!S$2,FALSE)</f>
        <v>0</v>
      </c>
      <c r="T1456" s="37">
        <f>VLOOKUP($B1456,'Gas wholesale lookups'!$A$4:$R$15,'Inputs - Gas wholesale index'!T$2,FALSE)</f>
        <v>0</v>
      </c>
      <c r="U1456" s="12">
        <f t="shared" si="406"/>
        <v>208526.18181818182</v>
      </c>
      <c r="V1456" s="12">
        <f t="shared" si="407"/>
        <v>166168.27272727274</v>
      </c>
      <c r="W1456" s="12">
        <f t="shared" si="408"/>
        <v>291847.5</v>
      </c>
      <c r="X1456" s="12">
        <f t="shared" si="409"/>
        <v>332991.45454545453</v>
      </c>
      <c r="Y1456" s="12">
        <f t="shared" si="410"/>
        <v>0</v>
      </c>
      <c r="Z1456" s="12">
        <f t="shared" si="411"/>
        <v>0</v>
      </c>
      <c r="AA1456" s="12">
        <f t="shared" si="412"/>
        <v>999533.40909090918</v>
      </c>
      <c r="AB1456" s="22">
        <f t="shared" si="413"/>
        <v>0</v>
      </c>
      <c r="AC1456" s="22">
        <f t="shared" si="414"/>
        <v>0</v>
      </c>
      <c r="AD1456" s="22">
        <f t="shared" si="415"/>
        <v>0</v>
      </c>
      <c r="AE1456" s="22">
        <f t="shared" si="416"/>
        <v>0</v>
      </c>
      <c r="AF1456" s="22">
        <f t="shared" si="417"/>
        <v>0</v>
      </c>
      <c r="AG1456" s="22">
        <f t="shared" si="418"/>
        <v>0</v>
      </c>
      <c r="AH1456" s="22">
        <f t="shared" si="419"/>
        <v>0</v>
      </c>
      <c r="AI1456" s="43" t="str">
        <f t="shared" si="420"/>
        <v>n/a</v>
      </c>
      <c r="AJ1456" s="2"/>
      <c r="AK1456" s="2"/>
      <c r="AL1456" s="127">
        <v>0</v>
      </c>
    </row>
    <row r="1457" spans="1:38">
      <c r="A1457" s="46"/>
      <c r="B1457" s="13" t="str">
        <f t="shared" si="405"/>
        <v>Jan</v>
      </c>
      <c r="C1457" s="182"/>
      <c r="D1457" s="182"/>
      <c r="E1457" s="182"/>
      <c r="F1457" s="182"/>
      <c r="G1457" s="182"/>
      <c r="H1457" s="182"/>
      <c r="I1457" s="12">
        <f>VLOOKUP($B1457,'Gas wholesale lookups'!$A$4:$L$15,'Inputs - Gas wholesale index'!I$2,FALSE)</f>
        <v>208526.18181818182</v>
      </c>
      <c r="J1457" s="12">
        <f>VLOOKUP($B1457,'Gas wholesale lookups'!$A$4:$L$15,'Inputs - Gas wholesale index'!J$2,FALSE)</f>
        <v>166168.27272727274</v>
      </c>
      <c r="K1457" s="12">
        <f>VLOOKUP($B1457,'Gas wholesale lookups'!$A$4:$L$15,'Inputs - Gas wholesale index'!K$2,FALSE)</f>
        <v>291847.5</v>
      </c>
      <c r="L1457" s="12">
        <f>VLOOKUP($B1457,'Gas wholesale lookups'!$A$4:$L$15,'Inputs - Gas wholesale index'!L$2,FALSE)</f>
        <v>332991.45454545453</v>
      </c>
      <c r="M1457" s="12">
        <f>VLOOKUP($B1457,'Gas wholesale lookups'!$A$4:$L$15,'Inputs - Gas wholesale index'!M$2,FALSE)</f>
        <v>208526.18181818182</v>
      </c>
      <c r="N1457" s="12">
        <f>VLOOKUP($B1457,'Gas wholesale lookups'!$A$4:$L$15,'Inputs - Gas wholesale index'!N$2,FALSE)</f>
        <v>166168.27272727274</v>
      </c>
      <c r="O1457" s="37">
        <f>VLOOKUP($B1457,'Gas wholesale lookups'!$A$4:$R$15,'Inputs - Gas wholesale index'!O$2,FALSE)</f>
        <v>1</v>
      </c>
      <c r="P1457" s="37">
        <f>VLOOKUP($B1457,'Gas wholesale lookups'!$A$4:$R$15,'Inputs - Gas wholesale index'!P$2,FALSE)</f>
        <v>1</v>
      </c>
      <c r="Q1457" s="37">
        <f>VLOOKUP($B1457,'Gas wholesale lookups'!$A$4:$R$15,'Inputs - Gas wholesale index'!Q$2,FALSE)</f>
        <v>1</v>
      </c>
      <c r="R1457" s="37">
        <f>VLOOKUP($B1457,'Gas wholesale lookups'!$A$4:$R$15,'Inputs - Gas wholesale index'!R$2,FALSE)</f>
        <v>1</v>
      </c>
      <c r="S1457" s="37">
        <f>VLOOKUP($B1457,'Gas wholesale lookups'!$A$4:$R$15,'Inputs - Gas wholesale index'!S$2,FALSE)</f>
        <v>0</v>
      </c>
      <c r="T1457" s="37">
        <f>VLOOKUP($B1457,'Gas wholesale lookups'!$A$4:$R$15,'Inputs - Gas wholesale index'!T$2,FALSE)</f>
        <v>0</v>
      </c>
      <c r="U1457" s="12">
        <f t="shared" si="406"/>
        <v>208526.18181818182</v>
      </c>
      <c r="V1457" s="12">
        <f t="shared" si="407"/>
        <v>166168.27272727274</v>
      </c>
      <c r="W1457" s="12">
        <f t="shared" si="408"/>
        <v>291847.5</v>
      </c>
      <c r="X1457" s="12">
        <f t="shared" si="409"/>
        <v>332991.45454545453</v>
      </c>
      <c r="Y1457" s="12">
        <f t="shared" si="410"/>
        <v>0</v>
      </c>
      <c r="Z1457" s="12">
        <f t="shared" si="411"/>
        <v>0</v>
      </c>
      <c r="AA1457" s="12">
        <f t="shared" si="412"/>
        <v>999533.40909090918</v>
      </c>
      <c r="AB1457" s="22">
        <f t="shared" si="413"/>
        <v>0</v>
      </c>
      <c r="AC1457" s="22">
        <f t="shared" si="414"/>
        <v>0</v>
      </c>
      <c r="AD1457" s="22">
        <f t="shared" si="415"/>
        <v>0</v>
      </c>
      <c r="AE1457" s="22">
        <f t="shared" si="416"/>
        <v>0</v>
      </c>
      <c r="AF1457" s="22">
        <f t="shared" si="417"/>
        <v>0</v>
      </c>
      <c r="AG1457" s="22">
        <f t="shared" si="418"/>
        <v>0</v>
      </c>
      <c r="AH1457" s="22">
        <f t="shared" si="419"/>
        <v>0</v>
      </c>
      <c r="AI1457" s="43" t="str">
        <f t="shared" si="420"/>
        <v>n/a</v>
      </c>
      <c r="AJ1457" s="2"/>
      <c r="AK1457" s="2"/>
      <c r="AL1457" s="127">
        <v>0</v>
      </c>
    </row>
    <row r="1458" spans="1:38">
      <c r="A1458" s="46"/>
      <c r="B1458" s="13" t="str">
        <f t="shared" si="405"/>
        <v>Jan</v>
      </c>
      <c r="C1458" s="182"/>
      <c r="D1458" s="182"/>
      <c r="E1458" s="182"/>
      <c r="F1458" s="182"/>
      <c r="G1458" s="182"/>
      <c r="H1458" s="182"/>
      <c r="I1458" s="12">
        <f>VLOOKUP($B1458,'Gas wholesale lookups'!$A$4:$L$15,'Inputs - Gas wholesale index'!I$2,FALSE)</f>
        <v>208526.18181818182</v>
      </c>
      <c r="J1458" s="12">
        <f>VLOOKUP($B1458,'Gas wholesale lookups'!$A$4:$L$15,'Inputs - Gas wholesale index'!J$2,FALSE)</f>
        <v>166168.27272727274</v>
      </c>
      <c r="K1458" s="12">
        <f>VLOOKUP($B1458,'Gas wholesale lookups'!$A$4:$L$15,'Inputs - Gas wholesale index'!K$2,FALSE)</f>
        <v>291847.5</v>
      </c>
      <c r="L1458" s="12">
        <f>VLOOKUP($B1458,'Gas wholesale lookups'!$A$4:$L$15,'Inputs - Gas wholesale index'!L$2,FALSE)</f>
        <v>332991.45454545453</v>
      </c>
      <c r="M1458" s="12">
        <f>VLOOKUP($B1458,'Gas wholesale lookups'!$A$4:$L$15,'Inputs - Gas wholesale index'!M$2,FALSE)</f>
        <v>208526.18181818182</v>
      </c>
      <c r="N1458" s="12">
        <f>VLOOKUP($B1458,'Gas wholesale lookups'!$A$4:$L$15,'Inputs - Gas wholesale index'!N$2,FALSE)</f>
        <v>166168.27272727274</v>
      </c>
      <c r="O1458" s="37">
        <f>VLOOKUP($B1458,'Gas wholesale lookups'!$A$4:$R$15,'Inputs - Gas wholesale index'!O$2,FALSE)</f>
        <v>1</v>
      </c>
      <c r="P1458" s="37">
        <f>VLOOKUP($B1458,'Gas wholesale lookups'!$A$4:$R$15,'Inputs - Gas wholesale index'!P$2,FALSE)</f>
        <v>1</v>
      </c>
      <c r="Q1458" s="37">
        <f>VLOOKUP($B1458,'Gas wholesale lookups'!$A$4:$R$15,'Inputs - Gas wholesale index'!Q$2,FALSE)</f>
        <v>1</v>
      </c>
      <c r="R1458" s="37">
        <f>VLOOKUP($B1458,'Gas wholesale lookups'!$A$4:$R$15,'Inputs - Gas wholesale index'!R$2,FALSE)</f>
        <v>1</v>
      </c>
      <c r="S1458" s="37">
        <f>VLOOKUP($B1458,'Gas wholesale lookups'!$A$4:$R$15,'Inputs - Gas wholesale index'!S$2,FALSE)</f>
        <v>0</v>
      </c>
      <c r="T1458" s="37">
        <f>VLOOKUP($B1458,'Gas wholesale lookups'!$A$4:$R$15,'Inputs - Gas wholesale index'!T$2,FALSE)</f>
        <v>0</v>
      </c>
      <c r="U1458" s="12">
        <f t="shared" si="406"/>
        <v>208526.18181818182</v>
      </c>
      <c r="V1458" s="12">
        <f t="shared" si="407"/>
        <v>166168.27272727274</v>
      </c>
      <c r="W1458" s="12">
        <f t="shared" si="408"/>
        <v>291847.5</v>
      </c>
      <c r="X1458" s="12">
        <f t="shared" si="409"/>
        <v>332991.45454545453</v>
      </c>
      <c r="Y1458" s="12">
        <f t="shared" si="410"/>
        <v>0</v>
      </c>
      <c r="Z1458" s="12">
        <f t="shared" si="411"/>
        <v>0</v>
      </c>
      <c r="AA1458" s="12">
        <f t="shared" si="412"/>
        <v>999533.40909090918</v>
      </c>
      <c r="AB1458" s="22">
        <f t="shared" si="413"/>
        <v>0</v>
      </c>
      <c r="AC1458" s="22">
        <f t="shared" si="414"/>
        <v>0</v>
      </c>
      <c r="AD1458" s="22">
        <f t="shared" si="415"/>
        <v>0</v>
      </c>
      <c r="AE1458" s="22">
        <f t="shared" si="416"/>
        <v>0</v>
      </c>
      <c r="AF1458" s="22">
        <f t="shared" si="417"/>
        <v>0</v>
      </c>
      <c r="AG1458" s="22">
        <f t="shared" si="418"/>
        <v>0</v>
      </c>
      <c r="AH1458" s="22">
        <f t="shared" si="419"/>
        <v>0</v>
      </c>
      <c r="AI1458" s="43" t="str">
        <f t="shared" si="420"/>
        <v>n/a</v>
      </c>
      <c r="AJ1458" s="2"/>
      <c r="AK1458" s="2"/>
      <c r="AL1458" s="127">
        <v>0</v>
      </c>
    </row>
    <row r="1459" spans="1:38">
      <c r="A1459" s="46"/>
      <c r="B1459" s="13" t="str">
        <f t="shared" si="405"/>
        <v>Jan</v>
      </c>
      <c r="C1459" s="182"/>
      <c r="D1459" s="182"/>
      <c r="E1459" s="182"/>
      <c r="F1459" s="182"/>
      <c r="G1459" s="182"/>
      <c r="H1459" s="182"/>
      <c r="I1459" s="12">
        <f>VLOOKUP($B1459,'Gas wholesale lookups'!$A$4:$L$15,'Inputs - Gas wholesale index'!I$2,FALSE)</f>
        <v>208526.18181818182</v>
      </c>
      <c r="J1459" s="12">
        <f>VLOOKUP($B1459,'Gas wholesale lookups'!$A$4:$L$15,'Inputs - Gas wholesale index'!J$2,FALSE)</f>
        <v>166168.27272727274</v>
      </c>
      <c r="K1459" s="12">
        <f>VLOOKUP($B1459,'Gas wholesale lookups'!$A$4:$L$15,'Inputs - Gas wholesale index'!K$2,FALSE)</f>
        <v>291847.5</v>
      </c>
      <c r="L1459" s="12">
        <f>VLOOKUP($B1459,'Gas wholesale lookups'!$A$4:$L$15,'Inputs - Gas wholesale index'!L$2,FALSE)</f>
        <v>332991.45454545453</v>
      </c>
      <c r="M1459" s="12">
        <f>VLOOKUP($B1459,'Gas wholesale lookups'!$A$4:$L$15,'Inputs - Gas wholesale index'!M$2,FALSE)</f>
        <v>208526.18181818182</v>
      </c>
      <c r="N1459" s="12">
        <f>VLOOKUP($B1459,'Gas wholesale lookups'!$A$4:$L$15,'Inputs - Gas wholesale index'!N$2,FALSE)</f>
        <v>166168.27272727274</v>
      </c>
      <c r="O1459" s="37">
        <f>VLOOKUP($B1459,'Gas wholesale lookups'!$A$4:$R$15,'Inputs - Gas wholesale index'!O$2,FALSE)</f>
        <v>1</v>
      </c>
      <c r="P1459" s="37">
        <f>VLOOKUP($B1459,'Gas wholesale lookups'!$A$4:$R$15,'Inputs - Gas wholesale index'!P$2,FALSE)</f>
        <v>1</v>
      </c>
      <c r="Q1459" s="37">
        <f>VLOOKUP($B1459,'Gas wholesale lookups'!$A$4:$R$15,'Inputs - Gas wholesale index'!Q$2,FALSE)</f>
        <v>1</v>
      </c>
      <c r="R1459" s="37">
        <f>VLOOKUP($B1459,'Gas wholesale lookups'!$A$4:$R$15,'Inputs - Gas wholesale index'!R$2,FALSE)</f>
        <v>1</v>
      </c>
      <c r="S1459" s="37">
        <f>VLOOKUP($B1459,'Gas wholesale lookups'!$A$4:$R$15,'Inputs - Gas wholesale index'!S$2,FALSE)</f>
        <v>0</v>
      </c>
      <c r="T1459" s="37">
        <f>VLOOKUP($B1459,'Gas wholesale lookups'!$A$4:$R$15,'Inputs - Gas wholesale index'!T$2,FALSE)</f>
        <v>0</v>
      </c>
      <c r="U1459" s="12">
        <f t="shared" si="406"/>
        <v>208526.18181818182</v>
      </c>
      <c r="V1459" s="12">
        <f t="shared" si="407"/>
        <v>166168.27272727274</v>
      </c>
      <c r="W1459" s="12">
        <f t="shared" si="408"/>
        <v>291847.5</v>
      </c>
      <c r="X1459" s="12">
        <f t="shared" si="409"/>
        <v>332991.45454545453</v>
      </c>
      <c r="Y1459" s="12">
        <f t="shared" si="410"/>
        <v>0</v>
      </c>
      <c r="Z1459" s="12">
        <f t="shared" si="411"/>
        <v>0</v>
      </c>
      <c r="AA1459" s="12">
        <f t="shared" si="412"/>
        <v>999533.40909090918</v>
      </c>
      <c r="AB1459" s="22">
        <f t="shared" si="413"/>
        <v>0</v>
      </c>
      <c r="AC1459" s="22">
        <f t="shared" si="414"/>
        <v>0</v>
      </c>
      <c r="AD1459" s="22">
        <f t="shared" si="415"/>
        <v>0</v>
      </c>
      <c r="AE1459" s="22">
        <f t="shared" si="416"/>
        <v>0</v>
      </c>
      <c r="AF1459" s="22">
        <f t="shared" si="417"/>
        <v>0</v>
      </c>
      <c r="AG1459" s="22">
        <f t="shared" si="418"/>
        <v>0</v>
      </c>
      <c r="AH1459" s="22">
        <f t="shared" si="419"/>
        <v>0</v>
      </c>
      <c r="AI1459" s="43" t="str">
        <f t="shared" si="420"/>
        <v>n/a</v>
      </c>
      <c r="AJ1459" s="2"/>
      <c r="AK1459" s="2"/>
      <c r="AL1459" s="127">
        <v>0</v>
      </c>
    </row>
    <row r="1460" spans="1:38">
      <c r="A1460" s="46"/>
      <c r="B1460" s="13" t="str">
        <f t="shared" si="405"/>
        <v>Jan</v>
      </c>
      <c r="C1460" s="182"/>
      <c r="D1460" s="182"/>
      <c r="E1460" s="182"/>
      <c r="F1460" s="182"/>
      <c r="G1460" s="182"/>
      <c r="H1460" s="182"/>
      <c r="I1460" s="12">
        <f>VLOOKUP($B1460,'Gas wholesale lookups'!$A$4:$L$15,'Inputs - Gas wholesale index'!I$2,FALSE)</f>
        <v>208526.18181818182</v>
      </c>
      <c r="J1460" s="12">
        <f>VLOOKUP($B1460,'Gas wholesale lookups'!$A$4:$L$15,'Inputs - Gas wholesale index'!J$2,FALSE)</f>
        <v>166168.27272727274</v>
      </c>
      <c r="K1460" s="12">
        <f>VLOOKUP($B1460,'Gas wholesale lookups'!$A$4:$L$15,'Inputs - Gas wholesale index'!K$2,FALSE)</f>
        <v>291847.5</v>
      </c>
      <c r="L1460" s="12">
        <f>VLOOKUP($B1460,'Gas wholesale lookups'!$A$4:$L$15,'Inputs - Gas wholesale index'!L$2,FALSE)</f>
        <v>332991.45454545453</v>
      </c>
      <c r="M1460" s="12">
        <f>VLOOKUP($B1460,'Gas wholesale lookups'!$A$4:$L$15,'Inputs - Gas wholesale index'!M$2,FALSE)</f>
        <v>208526.18181818182</v>
      </c>
      <c r="N1460" s="12">
        <f>VLOOKUP($B1460,'Gas wholesale lookups'!$A$4:$L$15,'Inputs - Gas wholesale index'!N$2,FALSE)</f>
        <v>166168.27272727274</v>
      </c>
      <c r="O1460" s="37">
        <f>VLOOKUP($B1460,'Gas wholesale lookups'!$A$4:$R$15,'Inputs - Gas wholesale index'!O$2,FALSE)</f>
        <v>1</v>
      </c>
      <c r="P1460" s="37">
        <f>VLOOKUP($B1460,'Gas wholesale lookups'!$A$4:$R$15,'Inputs - Gas wholesale index'!P$2,FALSE)</f>
        <v>1</v>
      </c>
      <c r="Q1460" s="37">
        <f>VLOOKUP($B1460,'Gas wholesale lookups'!$A$4:$R$15,'Inputs - Gas wholesale index'!Q$2,FALSE)</f>
        <v>1</v>
      </c>
      <c r="R1460" s="37">
        <f>VLOOKUP($B1460,'Gas wholesale lookups'!$A$4:$R$15,'Inputs - Gas wholesale index'!R$2,FALSE)</f>
        <v>1</v>
      </c>
      <c r="S1460" s="37">
        <f>VLOOKUP($B1460,'Gas wholesale lookups'!$A$4:$R$15,'Inputs - Gas wholesale index'!S$2,FALSE)</f>
        <v>0</v>
      </c>
      <c r="T1460" s="37">
        <f>VLOOKUP($B1460,'Gas wholesale lookups'!$A$4:$R$15,'Inputs - Gas wholesale index'!T$2,FALSE)</f>
        <v>0</v>
      </c>
      <c r="U1460" s="12">
        <f t="shared" si="406"/>
        <v>208526.18181818182</v>
      </c>
      <c r="V1460" s="12">
        <f t="shared" si="407"/>
        <v>166168.27272727274</v>
      </c>
      <c r="W1460" s="12">
        <f t="shared" si="408"/>
        <v>291847.5</v>
      </c>
      <c r="X1460" s="12">
        <f t="shared" si="409"/>
        <v>332991.45454545453</v>
      </c>
      <c r="Y1460" s="12">
        <f t="shared" si="410"/>
        <v>0</v>
      </c>
      <c r="Z1460" s="12">
        <f t="shared" si="411"/>
        <v>0</v>
      </c>
      <c r="AA1460" s="12">
        <f t="shared" si="412"/>
        <v>999533.40909090918</v>
      </c>
      <c r="AB1460" s="22">
        <f t="shared" si="413"/>
        <v>0</v>
      </c>
      <c r="AC1460" s="22">
        <f t="shared" si="414"/>
        <v>0</v>
      </c>
      <c r="AD1460" s="22">
        <f t="shared" si="415"/>
        <v>0</v>
      </c>
      <c r="AE1460" s="22">
        <f t="shared" si="416"/>
        <v>0</v>
      </c>
      <c r="AF1460" s="22">
        <f t="shared" si="417"/>
        <v>0</v>
      </c>
      <c r="AG1460" s="22">
        <f t="shared" si="418"/>
        <v>0</v>
      </c>
      <c r="AH1460" s="22">
        <f t="shared" si="419"/>
        <v>0</v>
      </c>
      <c r="AI1460" s="43" t="str">
        <f t="shared" si="420"/>
        <v>n/a</v>
      </c>
      <c r="AJ1460" s="2"/>
      <c r="AK1460" s="2"/>
      <c r="AL1460" s="127">
        <v>0</v>
      </c>
    </row>
    <row r="1461" spans="1:38">
      <c r="A1461" s="46"/>
      <c r="B1461" s="13" t="str">
        <f t="shared" si="405"/>
        <v>Jan</v>
      </c>
      <c r="C1461" s="182"/>
      <c r="D1461" s="182"/>
      <c r="E1461" s="182"/>
      <c r="F1461" s="182"/>
      <c r="G1461" s="182"/>
      <c r="H1461" s="182"/>
      <c r="I1461" s="12">
        <f>VLOOKUP($B1461,'Gas wholesale lookups'!$A$4:$L$15,'Inputs - Gas wholesale index'!I$2,FALSE)</f>
        <v>208526.18181818182</v>
      </c>
      <c r="J1461" s="12">
        <f>VLOOKUP($B1461,'Gas wholesale lookups'!$A$4:$L$15,'Inputs - Gas wholesale index'!J$2,FALSE)</f>
        <v>166168.27272727274</v>
      </c>
      <c r="K1461" s="12">
        <f>VLOOKUP($B1461,'Gas wholesale lookups'!$A$4:$L$15,'Inputs - Gas wholesale index'!K$2,FALSE)</f>
        <v>291847.5</v>
      </c>
      <c r="L1461" s="12">
        <f>VLOOKUP($B1461,'Gas wholesale lookups'!$A$4:$L$15,'Inputs - Gas wholesale index'!L$2,FALSE)</f>
        <v>332991.45454545453</v>
      </c>
      <c r="M1461" s="12">
        <f>VLOOKUP($B1461,'Gas wholesale lookups'!$A$4:$L$15,'Inputs - Gas wholesale index'!M$2,FALSE)</f>
        <v>208526.18181818182</v>
      </c>
      <c r="N1461" s="12">
        <f>VLOOKUP($B1461,'Gas wholesale lookups'!$A$4:$L$15,'Inputs - Gas wholesale index'!N$2,FALSE)</f>
        <v>166168.27272727274</v>
      </c>
      <c r="O1461" s="37">
        <f>VLOOKUP($B1461,'Gas wholesale lookups'!$A$4:$R$15,'Inputs - Gas wholesale index'!O$2,FALSE)</f>
        <v>1</v>
      </c>
      <c r="P1461" s="37">
        <f>VLOOKUP($B1461,'Gas wholesale lookups'!$A$4:$R$15,'Inputs - Gas wholesale index'!P$2,FALSE)</f>
        <v>1</v>
      </c>
      <c r="Q1461" s="37">
        <f>VLOOKUP($B1461,'Gas wholesale lookups'!$A$4:$R$15,'Inputs - Gas wholesale index'!Q$2,FALSE)</f>
        <v>1</v>
      </c>
      <c r="R1461" s="37">
        <f>VLOOKUP($B1461,'Gas wholesale lookups'!$A$4:$R$15,'Inputs - Gas wholesale index'!R$2,FALSE)</f>
        <v>1</v>
      </c>
      <c r="S1461" s="37">
        <f>VLOOKUP($B1461,'Gas wholesale lookups'!$A$4:$R$15,'Inputs - Gas wholesale index'!S$2,FALSE)</f>
        <v>0</v>
      </c>
      <c r="T1461" s="37">
        <f>VLOOKUP($B1461,'Gas wholesale lookups'!$A$4:$R$15,'Inputs - Gas wholesale index'!T$2,FALSE)</f>
        <v>0</v>
      </c>
      <c r="U1461" s="12">
        <f t="shared" si="406"/>
        <v>208526.18181818182</v>
      </c>
      <c r="V1461" s="12">
        <f t="shared" si="407"/>
        <v>166168.27272727274</v>
      </c>
      <c r="W1461" s="12">
        <f t="shared" si="408"/>
        <v>291847.5</v>
      </c>
      <c r="X1461" s="12">
        <f t="shared" si="409"/>
        <v>332991.45454545453</v>
      </c>
      <c r="Y1461" s="12">
        <f t="shared" si="410"/>
        <v>0</v>
      </c>
      <c r="Z1461" s="12">
        <f t="shared" si="411"/>
        <v>0</v>
      </c>
      <c r="AA1461" s="12">
        <f t="shared" si="412"/>
        <v>999533.40909090918</v>
      </c>
      <c r="AB1461" s="22">
        <f t="shared" si="413"/>
        <v>0</v>
      </c>
      <c r="AC1461" s="22">
        <f t="shared" si="414"/>
        <v>0</v>
      </c>
      <c r="AD1461" s="22">
        <f t="shared" si="415"/>
        <v>0</v>
      </c>
      <c r="AE1461" s="22">
        <f t="shared" si="416"/>
        <v>0</v>
      </c>
      <c r="AF1461" s="22">
        <f t="shared" si="417"/>
        <v>0</v>
      </c>
      <c r="AG1461" s="22">
        <f t="shared" si="418"/>
        <v>0</v>
      </c>
      <c r="AH1461" s="22">
        <f t="shared" si="419"/>
        <v>0</v>
      </c>
      <c r="AI1461" s="43" t="str">
        <f t="shared" si="420"/>
        <v>n/a</v>
      </c>
      <c r="AJ1461" s="2"/>
      <c r="AK1461" s="2"/>
      <c r="AL1461" s="127">
        <v>0</v>
      </c>
    </row>
    <row r="1462" spans="1:38">
      <c r="A1462" s="46"/>
      <c r="B1462" s="13" t="str">
        <f t="shared" si="405"/>
        <v>Jan</v>
      </c>
      <c r="C1462" s="182"/>
      <c r="D1462" s="182"/>
      <c r="E1462" s="182"/>
      <c r="F1462" s="182"/>
      <c r="G1462" s="182"/>
      <c r="H1462" s="182"/>
      <c r="I1462" s="12">
        <f>VLOOKUP($B1462,'Gas wholesale lookups'!$A$4:$L$15,'Inputs - Gas wholesale index'!I$2,FALSE)</f>
        <v>208526.18181818182</v>
      </c>
      <c r="J1462" s="12">
        <f>VLOOKUP($B1462,'Gas wholesale lookups'!$A$4:$L$15,'Inputs - Gas wholesale index'!J$2,FALSE)</f>
        <v>166168.27272727274</v>
      </c>
      <c r="K1462" s="12">
        <f>VLOOKUP($B1462,'Gas wholesale lookups'!$A$4:$L$15,'Inputs - Gas wholesale index'!K$2,FALSE)</f>
        <v>291847.5</v>
      </c>
      <c r="L1462" s="12">
        <f>VLOOKUP($B1462,'Gas wholesale lookups'!$A$4:$L$15,'Inputs - Gas wholesale index'!L$2,FALSE)</f>
        <v>332991.45454545453</v>
      </c>
      <c r="M1462" s="12">
        <f>VLOOKUP($B1462,'Gas wholesale lookups'!$A$4:$L$15,'Inputs - Gas wholesale index'!M$2,FALSE)</f>
        <v>208526.18181818182</v>
      </c>
      <c r="N1462" s="12">
        <f>VLOOKUP($B1462,'Gas wholesale lookups'!$A$4:$L$15,'Inputs - Gas wholesale index'!N$2,FALSE)</f>
        <v>166168.27272727274</v>
      </c>
      <c r="O1462" s="37">
        <f>VLOOKUP($B1462,'Gas wholesale lookups'!$A$4:$R$15,'Inputs - Gas wholesale index'!O$2,FALSE)</f>
        <v>1</v>
      </c>
      <c r="P1462" s="37">
        <f>VLOOKUP($B1462,'Gas wholesale lookups'!$A$4:$R$15,'Inputs - Gas wholesale index'!P$2,FALSE)</f>
        <v>1</v>
      </c>
      <c r="Q1462" s="37">
        <f>VLOOKUP($B1462,'Gas wholesale lookups'!$A$4:$R$15,'Inputs - Gas wholesale index'!Q$2,FALSE)</f>
        <v>1</v>
      </c>
      <c r="R1462" s="37">
        <f>VLOOKUP($B1462,'Gas wholesale lookups'!$A$4:$R$15,'Inputs - Gas wholesale index'!R$2,FALSE)</f>
        <v>1</v>
      </c>
      <c r="S1462" s="37">
        <f>VLOOKUP($B1462,'Gas wholesale lookups'!$A$4:$R$15,'Inputs - Gas wholesale index'!S$2,FALSE)</f>
        <v>0</v>
      </c>
      <c r="T1462" s="37">
        <f>VLOOKUP($B1462,'Gas wholesale lookups'!$A$4:$R$15,'Inputs - Gas wholesale index'!T$2,FALSE)</f>
        <v>0</v>
      </c>
      <c r="U1462" s="12">
        <f t="shared" si="406"/>
        <v>208526.18181818182</v>
      </c>
      <c r="V1462" s="12">
        <f t="shared" si="407"/>
        <v>166168.27272727274</v>
      </c>
      <c r="W1462" s="12">
        <f t="shared" si="408"/>
        <v>291847.5</v>
      </c>
      <c r="X1462" s="12">
        <f t="shared" si="409"/>
        <v>332991.45454545453</v>
      </c>
      <c r="Y1462" s="12">
        <f t="shared" si="410"/>
        <v>0</v>
      </c>
      <c r="Z1462" s="12">
        <f t="shared" si="411"/>
        <v>0</v>
      </c>
      <c r="AA1462" s="12">
        <f t="shared" si="412"/>
        <v>999533.40909090918</v>
      </c>
      <c r="AB1462" s="22">
        <f t="shared" si="413"/>
        <v>0</v>
      </c>
      <c r="AC1462" s="22">
        <f t="shared" si="414"/>
        <v>0</v>
      </c>
      <c r="AD1462" s="22">
        <f t="shared" si="415"/>
        <v>0</v>
      </c>
      <c r="AE1462" s="22">
        <f t="shared" si="416"/>
        <v>0</v>
      </c>
      <c r="AF1462" s="22">
        <f t="shared" si="417"/>
        <v>0</v>
      </c>
      <c r="AG1462" s="22">
        <f t="shared" si="418"/>
        <v>0</v>
      </c>
      <c r="AH1462" s="22">
        <f t="shared" si="419"/>
        <v>0</v>
      </c>
      <c r="AI1462" s="43" t="str">
        <f t="shared" si="420"/>
        <v>n/a</v>
      </c>
      <c r="AJ1462" s="2"/>
      <c r="AK1462" s="2"/>
      <c r="AL1462" s="127">
        <v>0</v>
      </c>
    </row>
    <row r="1463" spans="1:38">
      <c r="A1463" s="46"/>
      <c r="B1463" s="13" t="str">
        <f t="shared" si="405"/>
        <v>Jan</v>
      </c>
      <c r="C1463" s="182"/>
      <c r="D1463" s="182"/>
      <c r="E1463" s="182"/>
      <c r="F1463" s="182"/>
      <c r="G1463" s="182"/>
      <c r="H1463" s="182"/>
      <c r="I1463" s="12">
        <f>VLOOKUP($B1463,'Gas wholesale lookups'!$A$4:$L$15,'Inputs - Gas wholesale index'!I$2,FALSE)</f>
        <v>208526.18181818182</v>
      </c>
      <c r="J1463" s="12">
        <f>VLOOKUP($B1463,'Gas wholesale lookups'!$A$4:$L$15,'Inputs - Gas wholesale index'!J$2,FALSE)</f>
        <v>166168.27272727274</v>
      </c>
      <c r="K1463" s="12">
        <f>VLOOKUP($B1463,'Gas wholesale lookups'!$A$4:$L$15,'Inputs - Gas wholesale index'!K$2,FALSE)</f>
        <v>291847.5</v>
      </c>
      <c r="L1463" s="12">
        <f>VLOOKUP($B1463,'Gas wholesale lookups'!$A$4:$L$15,'Inputs - Gas wholesale index'!L$2,FALSE)</f>
        <v>332991.45454545453</v>
      </c>
      <c r="M1463" s="12">
        <f>VLOOKUP($B1463,'Gas wholesale lookups'!$A$4:$L$15,'Inputs - Gas wholesale index'!M$2,FALSE)</f>
        <v>208526.18181818182</v>
      </c>
      <c r="N1463" s="12">
        <f>VLOOKUP($B1463,'Gas wholesale lookups'!$A$4:$L$15,'Inputs - Gas wholesale index'!N$2,FALSE)</f>
        <v>166168.27272727274</v>
      </c>
      <c r="O1463" s="37">
        <f>VLOOKUP($B1463,'Gas wholesale lookups'!$A$4:$R$15,'Inputs - Gas wholesale index'!O$2,FALSE)</f>
        <v>1</v>
      </c>
      <c r="P1463" s="37">
        <f>VLOOKUP($B1463,'Gas wholesale lookups'!$A$4:$R$15,'Inputs - Gas wholesale index'!P$2,FALSE)</f>
        <v>1</v>
      </c>
      <c r="Q1463" s="37">
        <f>VLOOKUP($B1463,'Gas wholesale lookups'!$A$4:$R$15,'Inputs - Gas wholesale index'!Q$2,FALSE)</f>
        <v>1</v>
      </c>
      <c r="R1463" s="37">
        <f>VLOOKUP($B1463,'Gas wholesale lookups'!$A$4:$R$15,'Inputs - Gas wholesale index'!R$2,FALSE)</f>
        <v>1</v>
      </c>
      <c r="S1463" s="37">
        <f>VLOOKUP($B1463,'Gas wholesale lookups'!$A$4:$R$15,'Inputs - Gas wholesale index'!S$2,FALSE)</f>
        <v>0</v>
      </c>
      <c r="T1463" s="37">
        <f>VLOOKUP($B1463,'Gas wholesale lookups'!$A$4:$R$15,'Inputs - Gas wholesale index'!T$2,FALSE)</f>
        <v>0</v>
      </c>
      <c r="U1463" s="12">
        <f t="shared" si="406"/>
        <v>208526.18181818182</v>
      </c>
      <c r="V1463" s="12">
        <f t="shared" si="407"/>
        <v>166168.27272727274</v>
      </c>
      <c r="W1463" s="12">
        <f t="shared" si="408"/>
        <v>291847.5</v>
      </c>
      <c r="X1463" s="12">
        <f t="shared" si="409"/>
        <v>332991.45454545453</v>
      </c>
      <c r="Y1463" s="12">
        <f t="shared" si="410"/>
        <v>0</v>
      </c>
      <c r="Z1463" s="12">
        <f t="shared" si="411"/>
        <v>0</v>
      </c>
      <c r="AA1463" s="12">
        <f t="shared" si="412"/>
        <v>999533.40909090918</v>
      </c>
      <c r="AB1463" s="22">
        <f t="shared" si="413"/>
        <v>0</v>
      </c>
      <c r="AC1463" s="22">
        <f t="shared" si="414"/>
        <v>0</v>
      </c>
      <c r="AD1463" s="22">
        <f t="shared" si="415"/>
        <v>0</v>
      </c>
      <c r="AE1463" s="22">
        <f t="shared" si="416"/>
        <v>0</v>
      </c>
      <c r="AF1463" s="22">
        <f t="shared" si="417"/>
        <v>0</v>
      </c>
      <c r="AG1463" s="22">
        <f t="shared" si="418"/>
        <v>0</v>
      </c>
      <c r="AH1463" s="22">
        <f t="shared" si="419"/>
        <v>0</v>
      </c>
      <c r="AI1463" s="43" t="str">
        <f t="shared" si="420"/>
        <v>n/a</v>
      </c>
      <c r="AJ1463" s="2"/>
      <c r="AK1463" s="2"/>
      <c r="AL1463" s="127">
        <v>0</v>
      </c>
    </row>
    <row r="1464" spans="1:38">
      <c r="A1464" s="46"/>
      <c r="B1464" s="13" t="str">
        <f t="shared" si="405"/>
        <v>Jan</v>
      </c>
      <c r="C1464" s="182"/>
      <c r="D1464" s="182"/>
      <c r="E1464" s="182"/>
      <c r="F1464" s="182"/>
      <c r="G1464" s="182"/>
      <c r="H1464" s="182"/>
      <c r="I1464" s="12">
        <f>VLOOKUP($B1464,'Gas wholesale lookups'!$A$4:$L$15,'Inputs - Gas wholesale index'!I$2,FALSE)</f>
        <v>208526.18181818182</v>
      </c>
      <c r="J1464" s="12">
        <f>VLOOKUP($B1464,'Gas wholesale lookups'!$A$4:$L$15,'Inputs - Gas wholesale index'!J$2,FALSE)</f>
        <v>166168.27272727274</v>
      </c>
      <c r="K1464" s="12">
        <f>VLOOKUP($B1464,'Gas wholesale lookups'!$A$4:$L$15,'Inputs - Gas wholesale index'!K$2,FALSE)</f>
        <v>291847.5</v>
      </c>
      <c r="L1464" s="12">
        <f>VLOOKUP($B1464,'Gas wholesale lookups'!$A$4:$L$15,'Inputs - Gas wholesale index'!L$2,FALSE)</f>
        <v>332991.45454545453</v>
      </c>
      <c r="M1464" s="12">
        <f>VLOOKUP($B1464,'Gas wholesale lookups'!$A$4:$L$15,'Inputs - Gas wholesale index'!M$2,FALSE)</f>
        <v>208526.18181818182</v>
      </c>
      <c r="N1464" s="12">
        <f>VLOOKUP($B1464,'Gas wholesale lookups'!$A$4:$L$15,'Inputs - Gas wholesale index'!N$2,FALSE)</f>
        <v>166168.27272727274</v>
      </c>
      <c r="O1464" s="37">
        <f>VLOOKUP($B1464,'Gas wholesale lookups'!$A$4:$R$15,'Inputs - Gas wholesale index'!O$2,FALSE)</f>
        <v>1</v>
      </c>
      <c r="P1464" s="37">
        <f>VLOOKUP($B1464,'Gas wholesale lookups'!$A$4:$R$15,'Inputs - Gas wholesale index'!P$2,FALSE)</f>
        <v>1</v>
      </c>
      <c r="Q1464" s="37">
        <f>VLOOKUP($B1464,'Gas wholesale lookups'!$A$4:$R$15,'Inputs - Gas wholesale index'!Q$2,FALSE)</f>
        <v>1</v>
      </c>
      <c r="R1464" s="37">
        <f>VLOOKUP($B1464,'Gas wholesale lookups'!$A$4:$R$15,'Inputs - Gas wholesale index'!R$2,FALSE)</f>
        <v>1</v>
      </c>
      <c r="S1464" s="37">
        <f>VLOOKUP($B1464,'Gas wholesale lookups'!$A$4:$R$15,'Inputs - Gas wholesale index'!S$2,FALSE)</f>
        <v>0</v>
      </c>
      <c r="T1464" s="37">
        <f>VLOOKUP($B1464,'Gas wholesale lookups'!$A$4:$R$15,'Inputs - Gas wholesale index'!T$2,FALSE)</f>
        <v>0</v>
      </c>
      <c r="U1464" s="12">
        <f t="shared" si="406"/>
        <v>208526.18181818182</v>
      </c>
      <c r="V1464" s="12">
        <f t="shared" si="407"/>
        <v>166168.27272727274</v>
      </c>
      <c r="W1464" s="12">
        <f t="shared" si="408"/>
        <v>291847.5</v>
      </c>
      <c r="X1464" s="12">
        <f t="shared" si="409"/>
        <v>332991.45454545453</v>
      </c>
      <c r="Y1464" s="12">
        <f t="shared" si="410"/>
        <v>0</v>
      </c>
      <c r="Z1464" s="12">
        <f t="shared" si="411"/>
        <v>0</v>
      </c>
      <c r="AA1464" s="12">
        <f t="shared" si="412"/>
        <v>999533.40909090918</v>
      </c>
      <c r="AB1464" s="22">
        <f t="shared" si="413"/>
        <v>0</v>
      </c>
      <c r="AC1464" s="22">
        <f t="shared" si="414"/>
        <v>0</v>
      </c>
      <c r="AD1464" s="22">
        <f t="shared" si="415"/>
        <v>0</v>
      </c>
      <c r="AE1464" s="22">
        <f t="shared" si="416"/>
        <v>0</v>
      </c>
      <c r="AF1464" s="22">
        <f t="shared" si="417"/>
        <v>0</v>
      </c>
      <c r="AG1464" s="22">
        <f t="shared" si="418"/>
        <v>0</v>
      </c>
      <c r="AH1464" s="22">
        <f t="shared" si="419"/>
        <v>0</v>
      </c>
      <c r="AI1464" s="43" t="str">
        <f t="shared" si="420"/>
        <v>n/a</v>
      </c>
      <c r="AJ1464" s="2"/>
      <c r="AK1464" s="2"/>
      <c r="AL1464" s="127">
        <v>0</v>
      </c>
    </row>
    <row r="1465" spans="1:38">
      <c r="A1465" s="46"/>
      <c r="B1465" s="13" t="str">
        <f t="shared" si="405"/>
        <v>Jan</v>
      </c>
      <c r="C1465" s="182"/>
      <c r="D1465" s="182"/>
      <c r="E1465" s="182"/>
      <c r="F1465" s="182"/>
      <c r="G1465" s="182"/>
      <c r="H1465" s="182"/>
      <c r="I1465" s="12">
        <f>VLOOKUP($B1465,'Gas wholesale lookups'!$A$4:$L$15,'Inputs - Gas wholesale index'!I$2,FALSE)</f>
        <v>208526.18181818182</v>
      </c>
      <c r="J1465" s="12">
        <f>VLOOKUP($B1465,'Gas wholesale lookups'!$A$4:$L$15,'Inputs - Gas wholesale index'!J$2,FALSE)</f>
        <v>166168.27272727274</v>
      </c>
      <c r="K1465" s="12">
        <f>VLOOKUP($B1465,'Gas wholesale lookups'!$A$4:$L$15,'Inputs - Gas wholesale index'!K$2,FALSE)</f>
        <v>291847.5</v>
      </c>
      <c r="L1465" s="12">
        <f>VLOOKUP($B1465,'Gas wholesale lookups'!$A$4:$L$15,'Inputs - Gas wholesale index'!L$2,FALSE)</f>
        <v>332991.45454545453</v>
      </c>
      <c r="M1465" s="12">
        <f>VLOOKUP($B1465,'Gas wholesale lookups'!$A$4:$L$15,'Inputs - Gas wholesale index'!M$2,FALSE)</f>
        <v>208526.18181818182</v>
      </c>
      <c r="N1465" s="12">
        <f>VLOOKUP($B1465,'Gas wholesale lookups'!$A$4:$L$15,'Inputs - Gas wholesale index'!N$2,FALSE)</f>
        <v>166168.27272727274</v>
      </c>
      <c r="O1465" s="37">
        <f>VLOOKUP($B1465,'Gas wholesale lookups'!$A$4:$R$15,'Inputs - Gas wholesale index'!O$2,FALSE)</f>
        <v>1</v>
      </c>
      <c r="P1465" s="37">
        <f>VLOOKUP($B1465,'Gas wholesale lookups'!$A$4:$R$15,'Inputs - Gas wholesale index'!P$2,FALSE)</f>
        <v>1</v>
      </c>
      <c r="Q1465" s="37">
        <f>VLOOKUP($B1465,'Gas wholesale lookups'!$A$4:$R$15,'Inputs - Gas wholesale index'!Q$2,FALSE)</f>
        <v>1</v>
      </c>
      <c r="R1465" s="37">
        <f>VLOOKUP($B1465,'Gas wholesale lookups'!$A$4:$R$15,'Inputs - Gas wholesale index'!R$2,FALSE)</f>
        <v>1</v>
      </c>
      <c r="S1465" s="37">
        <f>VLOOKUP($B1465,'Gas wholesale lookups'!$A$4:$R$15,'Inputs - Gas wholesale index'!S$2,FALSE)</f>
        <v>0</v>
      </c>
      <c r="T1465" s="37">
        <f>VLOOKUP($B1465,'Gas wholesale lookups'!$A$4:$R$15,'Inputs - Gas wholesale index'!T$2,FALSE)</f>
        <v>0</v>
      </c>
      <c r="U1465" s="12">
        <f t="shared" si="406"/>
        <v>208526.18181818182</v>
      </c>
      <c r="V1465" s="12">
        <f t="shared" si="407"/>
        <v>166168.27272727274</v>
      </c>
      <c r="W1465" s="12">
        <f t="shared" si="408"/>
        <v>291847.5</v>
      </c>
      <c r="X1465" s="12">
        <f t="shared" si="409"/>
        <v>332991.45454545453</v>
      </c>
      <c r="Y1465" s="12">
        <f t="shared" si="410"/>
        <v>0</v>
      </c>
      <c r="Z1465" s="12">
        <f t="shared" si="411"/>
        <v>0</v>
      </c>
      <c r="AA1465" s="12">
        <f t="shared" si="412"/>
        <v>999533.40909090918</v>
      </c>
      <c r="AB1465" s="22">
        <f t="shared" si="413"/>
        <v>0</v>
      </c>
      <c r="AC1465" s="22">
        <f t="shared" si="414"/>
        <v>0</v>
      </c>
      <c r="AD1465" s="22">
        <f t="shared" si="415"/>
        <v>0</v>
      </c>
      <c r="AE1465" s="22">
        <f t="shared" si="416"/>
        <v>0</v>
      </c>
      <c r="AF1465" s="22">
        <f t="shared" si="417"/>
        <v>0</v>
      </c>
      <c r="AG1465" s="22">
        <f t="shared" si="418"/>
        <v>0</v>
      </c>
      <c r="AH1465" s="22">
        <f t="shared" si="419"/>
        <v>0</v>
      </c>
      <c r="AI1465" s="43" t="str">
        <f t="shared" si="420"/>
        <v>n/a</v>
      </c>
      <c r="AJ1465" s="2"/>
      <c r="AK1465" s="2"/>
      <c r="AL1465" s="127">
        <v>0</v>
      </c>
    </row>
    <row r="1466" spans="1:38">
      <c r="A1466" s="46"/>
      <c r="B1466" s="13" t="str">
        <f t="shared" si="405"/>
        <v>Jan</v>
      </c>
      <c r="C1466" s="182"/>
      <c r="D1466" s="182"/>
      <c r="E1466" s="182"/>
      <c r="F1466" s="182"/>
      <c r="G1466" s="182"/>
      <c r="H1466" s="182"/>
      <c r="I1466" s="12">
        <f>VLOOKUP($B1466,'Gas wholesale lookups'!$A$4:$L$15,'Inputs - Gas wholesale index'!I$2,FALSE)</f>
        <v>208526.18181818182</v>
      </c>
      <c r="J1466" s="12">
        <f>VLOOKUP($B1466,'Gas wholesale lookups'!$A$4:$L$15,'Inputs - Gas wholesale index'!J$2,FALSE)</f>
        <v>166168.27272727274</v>
      </c>
      <c r="K1466" s="12">
        <f>VLOOKUP($B1466,'Gas wholesale lookups'!$A$4:$L$15,'Inputs - Gas wholesale index'!K$2,FALSE)</f>
        <v>291847.5</v>
      </c>
      <c r="L1466" s="12">
        <f>VLOOKUP($B1466,'Gas wholesale lookups'!$A$4:$L$15,'Inputs - Gas wholesale index'!L$2,FALSE)</f>
        <v>332991.45454545453</v>
      </c>
      <c r="M1466" s="12">
        <f>VLOOKUP($B1466,'Gas wholesale lookups'!$A$4:$L$15,'Inputs - Gas wholesale index'!M$2,FALSE)</f>
        <v>208526.18181818182</v>
      </c>
      <c r="N1466" s="12">
        <f>VLOOKUP($B1466,'Gas wholesale lookups'!$A$4:$L$15,'Inputs - Gas wholesale index'!N$2,FALSE)</f>
        <v>166168.27272727274</v>
      </c>
      <c r="O1466" s="37">
        <f>VLOOKUP($B1466,'Gas wholesale lookups'!$A$4:$R$15,'Inputs - Gas wholesale index'!O$2,FALSE)</f>
        <v>1</v>
      </c>
      <c r="P1466" s="37">
        <f>VLOOKUP($B1466,'Gas wholesale lookups'!$A$4:$R$15,'Inputs - Gas wholesale index'!P$2,FALSE)</f>
        <v>1</v>
      </c>
      <c r="Q1466" s="37">
        <f>VLOOKUP($B1466,'Gas wholesale lookups'!$A$4:$R$15,'Inputs - Gas wholesale index'!Q$2,FALSE)</f>
        <v>1</v>
      </c>
      <c r="R1466" s="37">
        <f>VLOOKUP($B1466,'Gas wholesale lookups'!$A$4:$R$15,'Inputs - Gas wholesale index'!R$2,FALSE)</f>
        <v>1</v>
      </c>
      <c r="S1466" s="37">
        <f>VLOOKUP($B1466,'Gas wholesale lookups'!$A$4:$R$15,'Inputs - Gas wholesale index'!S$2,FALSE)</f>
        <v>0</v>
      </c>
      <c r="T1466" s="37">
        <f>VLOOKUP($B1466,'Gas wholesale lookups'!$A$4:$R$15,'Inputs - Gas wholesale index'!T$2,FALSE)</f>
        <v>0</v>
      </c>
      <c r="U1466" s="12">
        <f t="shared" si="406"/>
        <v>208526.18181818182</v>
      </c>
      <c r="V1466" s="12">
        <f t="shared" si="407"/>
        <v>166168.27272727274</v>
      </c>
      <c r="W1466" s="12">
        <f t="shared" si="408"/>
        <v>291847.5</v>
      </c>
      <c r="X1466" s="12">
        <f t="shared" si="409"/>
        <v>332991.45454545453</v>
      </c>
      <c r="Y1466" s="12">
        <f t="shared" si="410"/>
        <v>0</v>
      </c>
      <c r="Z1466" s="12">
        <f t="shared" si="411"/>
        <v>0</v>
      </c>
      <c r="AA1466" s="12">
        <f t="shared" si="412"/>
        <v>999533.40909090918</v>
      </c>
      <c r="AB1466" s="22">
        <f t="shared" si="413"/>
        <v>0</v>
      </c>
      <c r="AC1466" s="22">
        <f t="shared" si="414"/>
        <v>0</v>
      </c>
      <c r="AD1466" s="22">
        <f t="shared" si="415"/>
        <v>0</v>
      </c>
      <c r="AE1466" s="22">
        <f t="shared" si="416"/>
        <v>0</v>
      </c>
      <c r="AF1466" s="22">
        <f t="shared" si="417"/>
        <v>0</v>
      </c>
      <c r="AG1466" s="22">
        <f t="shared" si="418"/>
        <v>0</v>
      </c>
      <c r="AH1466" s="22">
        <f t="shared" si="419"/>
        <v>0</v>
      </c>
      <c r="AI1466" s="43" t="str">
        <f t="shared" si="420"/>
        <v>n/a</v>
      </c>
      <c r="AJ1466" s="2"/>
      <c r="AK1466" s="2"/>
      <c r="AL1466" s="127">
        <v>0</v>
      </c>
    </row>
    <row r="1467" spans="1:38">
      <c r="A1467" s="46"/>
      <c r="B1467" s="13" t="str">
        <f t="shared" si="405"/>
        <v>Jan</v>
      </c>
      <c r="C1467" s="182"/>
      <c r="D1467" s="182"/>
      <c r="E1467" s="182"/>
      <c r="F1467" s="182"/>
      <c r="G1467" s="182"/>
      <c r="H1467" s="182"/>
      <c r="I1467" s="12">
        <f>VLOOKUP($B1467,'Gas wholesale lookups'!$A$4:$L$15,'Inputs - Gas wholesale index'!I$2,FALSE)</f>
        <v>208526.18181818182</v>
      </c>
      <c r="J1467" s="12">
        <f>VLOOKUP($B1467,'Gas wholesale lookups'!$A$4:$L$15,'Inputs - Gas wholesale index'!J$2,FALSE)</f>
        <v>166168.27272727274</v>
      </c>
      <c r="K1467" s="12">
        <f>VLOOKUP($B1467,'Gas wholesale lookups'!$A$4:$L$15,'Inputs - Gas wholesale index'!K$2,FALSE)</f>
        <v>291847.5</v>
      </c>
      <c r="L1467" s="12">
        <f>VLOOKUP($B1467,'Gas wholesale lookups'!$A$4:$L$15,'Inputs - Gas wholesale index'!L$2,FALSE)</f>
        <v>332991.45454545453</v>
      </c>
      <c r="M1467" s="12">
        <f>VLOOKUP($B1467,'Gas wholesale lookups'!$A$4:$L$15,'Inputs - Gas wholesale index'!M$2,FALSE)</f>
        <v>208526.18181818182</v>
      </c>
      <c r="N1467" s="12">
        <f>VLOOKUP($B1467,'Gas wholesale lookups'!$A$4:$L$15,'Inputs - Gas wholesale index'!N$2,FALSE)</f>
        <v>166168.27272727274</v>
      </c>
      <c r="O1467" s="37">
        <f>VLOOKUP($B1467,'Gas wholesale lookups'!$A$4:$R$15,'Inputs - Gas wholesale index'!O$2,FALSE)</f>
        <v>1</v>
      </c>
      <c r="P1467" s="37">
        <f>VLOOKUP($B1467,'Gas wholesale lookups'!$A$4:$R$15,'Inputs - Gas wholesale index'!P$2,FALSE)</f>
        <v>1</v>
      </c>
      <c r="Q1467" s="37">
        <f>VLOOKUP($B1467,'Gas wholesale lookups'!$A$4:$R$15,'Inputs - Gas wholesale index'!Q$2,FALSE)</f>
        <v>1</v>
      </c>
      <c r="R1467" s="37">
        <f>VLOOKUP($B1467,'Gas wholesale lookups'!$A$4:$R$15,'Inputs - Gas wholesale index'!R$2,FALSE)</f>
        <v>1</v>
      </c>
      <c r="S1467" s="37">
        <f>VLOOKUP($B1467,'Gas wholesale lookups'!$A$4:$R$15,'Inputs - Gas wholesale index'!S$2,FALSE)</f>
        <v>0</v>
      </c>
      <c r="T1467" s="37">
        <f>VLOOKUP($B1467,'Gas wholesale lookups'!$A$4:$R$15,'Inputs - Gas wholesale index'!T$2,FALSE)</f>
        <v>0</v>
      </c>
      <c r="U1467" s="12">
        <f t="shared" si="406"/>
        <v>208526.18181818182</v>
      </c>
      <c r="V1467" s="12">
        <f t="shared" si="407"/>
        <v>166168.27272727274</v>
      </c>
      <c r="W1467" s="12">
        <f t="shared" si="408"/>
        <v>291847.5</v>
      </c>
      <c r="X1467" s="12">
        <f t="shared" si="409"/>
        <v>332991.45454545453</v>
      </c>
      <c r="Y1467" s="12">
        <f t="shared" si="410"/>
        <v>0</v>
      </c>
      <c r="Z1467" s="12">
        <f t="shared" si="411"/>
        <v>0</v>
      </c>
      <c r="AA1467" s="12">
        <f t="shared" si="412"/>
        <v>999533.40909090918</v>
      </c>
      <c r="AB1467" s="22">
        <f t="shared" si="413"/>
        <v>0</v>
      </c>
      <c r="AC1467" s="22">
        <f t="shared" si="414"/>
        <v>0</v>
      </c>
      <c r="AD1467" s="22">
        <f t="shared" si="415"/>
        <v>0</v>
      </c>
      <c r="AE1467" s="22">
        <f t="shared" si="416"/>
        <v>0</v>
      </c>
      <c r="AF1467" s="22">
        <f t="shared" si="417"/>
        <v>0</v>
      </c>
      <c r="AG1467" s="22">
        <f t="shared" si="418"/>
        <v>0</v>
      </c>
      <c r="AH1467" s="22">
        <f t="shared" si="419"/>
        <v>0</v>
      </c>
      <c r="AI1467" s="43" t="str">
        <f t="shared" si="420"/>
        <v>n/a</v>
      </c>
      <c r="AJ1467" s="2"/>
      <c r="AK1467" s="2"/>
      <c r="AL1467" s="127">
        <v>0</v>
      </c>
    </row>
    <row r="1468" spans="1:38">
      <c r="A1468" s="46"/>
      <c r="B1468" s="13" t="str">
        <f t="shared" si="405"/>
        <v>Jan</v>
      </c>
      <c r="C1468" s="182"/>
      <c r="D1468" s="182"/>
      <c r="E1468" s="182"/>
      <c r="F1468" s="182"/>
      <c r="G1468" s="182"/>
      <c r="H1468" s="182"/>
      <c r="I1468" s="12">
        <f>VLOOKUP($B1468,'Gas wholesale lookups'!$A$4:$L$15,'Inputs - Gas wholesale index'!I$2,FALSE)</f>
        <v>208526.18181818182</v>
      </c>
      <c r="J1468" s="12">
        <f>VLOOKUP($B1468,'Gas wholesale lookups'!$A$4:$L$15,'Inputs - Gas wholesale index'!J$2,FALSE)</f>
        <v>166168.27272727274</v>
      </c>
      <c r="K1468" s="12">
        <f>VLOOKUP($B1468,'Gas wholesale lookups'!$A$4:$L$15,'Inputs - Gas wholesale index'!K$2,FALSE)</f>
        <v>291847.5</v>
      </c>
      <c r="L1468" s="12">
        <f>VLOOKUP($B1468,'Gas wholesale lookups'!$A$4:$L$15,'Inputs - Gas wholesale index'!L$2,FALSE)</f>
        <v>332991.45454545453</v>
      </c>
      <c r="M1468" s="12">
        <f>VLOOKUP($B1468,'Gas wholesale lookups'!$A$4:$L$15,'Inputs - Gas wholesale index'!M$2,FALSE)</f>
        <v>208526.18181818182</v>
      </c>
      <c r="N1468" s="12">
        <f>VLOOKUP($B1468,'Gas wholesale lookups'!$A$4:$L$15,'Inputs - Gas wholesale index'!N$2,FALSE)</f>
        <v>166168.27272727274</v>
      </c>
      <c r="O1468" s="37">
        <f>VLOOKUP($B1468,'Gas wholesale lookups'!$A$4:$R$15,'Inputs - Gas wholesale index'!O$2,FALSE)</f>
        <v>1</v>
      </c>
      <c r="P1468" s="37">
        <f>VLOOKUP($B1468,'Gas wholesale lookups'!$A$4:$R$15,'Inputs - Gas wholesale index'!P$2,FALSE)</f>
        <v>1</v>
      </c>
      <c r="Q1468" s="37">
        <f>VLOOKUP($B1468,'Gas wholesale lookups'!$A$4:$R$15,'Inputs - Gas wholesale index'!Q$2,FALSE)</f>
        <v>1</v>
      </c>
      <c r="R1468" s="37">
        <f>VLOOKUP($B1468,'Gas wholesale lookups'!$A$4:$R$15,'Inputs - Gas wholesale index'!R$2,FALSE)</f>
        <v>1</v>
      </c>
      <c r="S1468" s="37">
        <f>VLOOKUP($B1468,'Gas wholesale lookups'!$A$4:$R$15,'Inputs - Gas wholesale index'!S$2,FALSE)</f>
        <v>0</v>
      </c>
      <c r="T1468" s="37">
        <f>VLOOKUP($B1468,'Gas wholesale lookups'!$A$4:$R$15,'Inputs - Gas wholesale index'!T$2,FALSE)</f>
        <v>0</v>
      </c>
      <c r="U1468" s="12">
        <f t="shared" si="406"/>
        <v>208526.18181818182</v>
      </c>
      <c r="V1468" s="12">
        <f t="shared" si="407"/>
        <v>166168.27272727274</v>
      </c>
      <c r="W1468" s="12">
        <f t="shared" si="408"/>
        <v>291847.5</v>
      </c>
      <c r="X1468" s="12">
        <f t="shared" si="409"/>
        <v>332991.45454545453</v>
      </c>
      <c r="Y1468" s="12">
        <f t="shared" si="410"/>
        <v>0</v>
      </c>
      <c r="Z1468" s="12">
        <f t="shared" si="411"/>
        <v>0</v>
      </c>
      <c r="AA1468" s="12">
        <f t="shared" si="412"/>
        <v>999533.40909090918</v>
      </c>
      <c r="AB1468" s="22">
        <f t="shared" si="413"/>
        <v>0</v>
      </c>
      <c r="AC1468" s="22">
        <f t="shared" si="414"/>
        <v>0</v>
      </c>
      <c r="AD1468" s="22">
        <f t="shared" si="415"/>
        <v>0</v>
      </c>
      <c r="AE1468" s="22">
        <f t="shared" si="416"/>
        <v>0</v>
      </c>
      <c r="AF1468" s="22">
        <f t="shared" si="417"/>
        <v>0</v>
      </c>
      <c r="AG1468" s="22">
        <f t="shared" si="418"/>
        <v>0</v>
      </c>
      <c r="AH1468" s="22">
        <f t="shared" si="419"/>
        <v>0</v>
      </c>
      <c r="AI1468" s="43" t="str">
        <f t="shared" si="420"/>
        <v>n/a</v>
      </c>
      <c r="AJ1468" s="2"/>
      <c r="AK1468" s="2"/>
      <c r="AL1468" s="127">
        <v>0</v>
      </c>
    </row>
    <row r="1469" spans="1:38">
      <c r="A1469" s="46"/>
      <c r="B1469" s="13" t="str">
        <f t="shared" ref="B1469:B1511" si="421">TEXT(A1469,"mmm")</f>
        <v>Jan</v>
      </c>
      <c r="C1469" s="182"/>
      <c r="D1469" s="182"/>
      <c r="E1469" s="182"/>
      <c r="F1469" s="182"/>
      <c r="G1469" s="182"/>
      <c r="H1469" s="182"/>
      <c r="I1469" s="12">
        <f>VLOOKUP($B1469,'Gas wholesale lookups'!$A$4:$L$15,'Inputs - Gas wholesale index'!I$2,FALSE)</f>
        <v>208526.18181818182</v>
      </c>
      <c r="J1469" s="12">
        <f>VLOOKUP($B1469,'Gas wholesale lookups'!$A$4:$L$15,'Inputs - Gas wholesale index'!J$2,FALSE)</f>
        <v>166168.27272727274</v>
      </c>
      <c r="K1469" s="12">
        <f>VLOOKUP($B1469,'Gas wholesale lookups'!$A$4:$L$15,'Inputs - Gas wholesale index'!K$2,FALSE)</f>
        <v>291847.5</v>
      </c>
      <c r="L1469" s="12">
        <f>VLOOKUP($B1469,'Gas wholesale lookups'!$A$4:$L$15,'Inputs - Gas wholesale index'!L$2,FALSE)</f>
        <v>332991.45454545453</v>
      </c>
      <c r="M1469" s="12">
        <f>VLOOKUP($B1469,'Gas wholesale lookups'!$A$4:$L$15,'Inputs - Gas wholesale index'!M$2,FALSE)</f>
        <v>208526.18181818182</v>
      </c>
      <c r="N1469" s="12">
        <f>VLOOKUP($B1469,'Gas wholesale lookups'!$A$4:$L$15,'Inputs - Gas wholesale index'!N$2,FALSE)</f>
        <v>166168.27272727274</v>
      </c>
      <c r="O1469" s="37">
        <f>VLOOKUP($B1469,'Gas wholesale lookups'!$A$4:$R$15,'Inputs - Gas wholesale index'!O$2,FALSE)</f>
        <v>1</v>
      </c>
      <c r="P1469" s="37">
        <f>VLOOKUP($B1469,'Gas wholesale lookups'!$A$4:$R$15,'Inputs - Gas wholesale index'!P$2,FALSE)</f>
        <v>1</v>
      </c>
      <c r="Q1469" s="37">
        <f>VLOOKUP($B1469,'Gas wholesale lookups'!$A$4:$R$15,'Inputs - Gas wholesale index'!Q$2,FALSE)</f>
        <v>1</v>
      </c>
      <c r="R1469" s="37">
        <f>VLOOKUP($B1469,'Gas wholesale lookups'!$A$4:$R$15,'Inputs - Gas wholesale index'!R$2,FALSE)</f>
        <v>1</v>
      </c>
      <c r="S1469" s="37">
        <f>VLOOKUP($B1469,'Gas wholesale lookups'!$A$4:$R$15,'Inputs - Gas wholesale index'!S$2,FALSE)</f>
        <v>0</v>
      </c>
      <c r="T1469" s="37">
        <f>VLOOKUP($B1469,'Gas wholesale lookups'!$A$4:$R$15,'Inputs - Gas wholesale index'!T$2,FALSE)</f>
        <v>0</v>
      </c>
      <c r="U1469" s="12">
        <f t="shared" ref="U1469:U1511" si="422">IF(O1469="","",I1469*O1469)</f>
        <v>208526.18181818182</v>
      </c>
      <c r="V1469" s="12">
        <f t="shared" ref="V1469:V1511" si="423">IF(P1469="","",J1469*P1469)</f>
        <v>166168.27272727274</v>
      </c>
      <c r="W1469" s="12">
        <f t="shared" ref="W1469:W1511" si="424">IF(Q1469="","",K1469*Q1469)</f>
        <v>291847.5</v>
      </c>
      <c r="X1469" s="12">
        <f t="shared" ref="X1469:X1511" si="425">IF(R1469="","",L1469*R1469)</f>
        <v>332991.45454545453</v>
      </c>
      <c r="Y1469" s="12">
        <f t="shared" ref="Y1469:Y1511" si="426">IF(S1469="","",M1469*S1469)</f>
        <v>0</v>
      </c>
      <c r="Z1469" s="12">
        <f t="shared" ref="Z1469:Z1511" si="427">IF(T1469="","",N1469*T1469)</f>
        <v>0</v>
      </c>
      <c r="AA1469" s="12">
        <f t="shared" ref="AA1469:AA1511" si="428">SUM(U1469:Z1469)</f>
        <v>999533.40909090918</v>
      </c>
      <c r="AB1469" s="22">
        <f t="shared" ref="AB1469:AB1511" si="429">IF(U1469="","",U1469*C1469)</f>
        <v>0</v>
      </c>
      <c r="AC1469" s="22">
        <f t="shared" ref="AC1469:AC1511" si="430">IF(V1469="","",V1469*D1469)</f>
        <v>0</v>
      </c>
      <c r="AD1469" s="22">
        <f t="shared" ref="AD1469:AD1511" si="431">IF(W1469="","",W1469*E1469)</f>
        <v>0</v>
      </c>
      <c r="AE1469" s="22">
        <f t="shared" ref="AE1469:AE1511" si="432">IF(X1469="","",X1469*F1469)</f>
        <v>0</v>
      </c>
      <c r="AF1469" s="22">
        <f t="shared" ref="AF1469:AF1511" si="433">IF(Y1469="","",Y1469*G1469)</f>
        <v>0</v>
      </c>
      <c r="AG1469" s="22">
        <f t="shared" ref="AG1469:AG1511" si="434">IF(Z1469="","",Z1469*H1469)</f>
        <v>0</v>
      </c>
      <c r="AH1469" s="22">
        <f t="shared" ref="AH1469:AH1511" si="435">SUM(AB1469:AG1469)</f>
        <v>0</v>
      </c>
      <c r="AI1469" s="43" t="str">
        <f t="shared" ref="AI1469:AI1511" si="436">IF(MIN(C1469:H1469)&lt;1,"n/a",AH1469/AA1469)</f>
        <v>n/a</v>
      </c>
      <c r="AJ1469" s="2"/>
      <c r="AK1469" s="2"/>
      <c r="AL1469" s="127">
        <v>0</v>
      </c>
    </row>
    <row r="1470" spans="1:38">
      <c r="A1470" s="46"/>
      <c r="B1470" s="13" t="str">
        <f t="shared" si="421"/>
        <v>Jan</v>
      </c>
      <c r="C1470" s="182"/>
      <c r="D1470" s="182"/>
      <c r="E1470" s="182"/>
      <c r="F1470" s="182"/>
      <c r="G1470" s="182"/>
      <c r="H1470" s="182"/>
      <c r="I1470" s="12">
        <f>VLOOKUP($B1470,'Gas wholesale lookups'!$A$4:$L$15,'Inputs - Gas wholesale index'!I$2,FALSE)</f>
        <v>208526.18181818182</v>
      </c>
      <c r="J1470" s="12">
        <f>VLOOKUP($B1470,'Gas wholesale lookups'!$A$4:$L$15,'Inputs - Gas wholesale index'!J$2,FALSE)</f>
        <v>166168.27272727274</v>
      </c>
      <c r="K1470" s="12">
        <f>VLOOKUP($B1470,'Gas wholesale lookups'!$A$4:$L$15,'Inputs - Gas wholesale index'!K$2,FALSE)</f>
        <v>291847.5</v>
      </c>
      <c r="L1470" s="12">
        <f>VLOOKUP($B1470,'Gas wholesale lookups'!$A$4:$L$15,'Inputs - Gas wholesale index'!L$2,FALSE)</f>
        <v>332991.45454545453</v>
      </c>
      <c r="M1470" s="12">
        <f>VLOOKUP($B1470,'Gas wholesale lookups'!$A$4:$L$15,'Inputs - Gas wholesale index'!M$2,FALSE)</f>
        <v>208526.18181818182</v>
      </c>
      <c r="N1470" s="12">
        <f>VLOOKUP($B1470,'Gas wholesale lookups'!$A$4:$L$15,'Inputs - Gas wholesale index'!N$2,FALSE)</f>
        <v>166168.27272727274</v>
      </c>
      <c r="O1470" s="37">
        <f>VLOOKUP($B1470,'Gas wholesale lookups'!$A$4:$R$15,'Inputs - Gas wholesale index'!O$2,FALSE)</f>
        <v>1</v>
      </c>
      <c r="P1470" s="37">
        <f>VLOOKUP($B1470,'Gas wholesale lookups'!$A$4:$R$15,'Inputs - Gas wholesale index'!P$2,FALSE)</f>
        <v>1</v>
      </c>
      <c r="Q1470" s="37">
        <f>VLOOKUP($B1470,'Gas wholesale lookups'!$A$4:$R$15,'Inputs - Gas wholesale index'!Q$2,FALSE)</f>
        <v>1</v>
      </c>
      <c r="R1470" s="37">
        <f>VLOOKUP($B1470,'Gas wholesale lookups'!$A$4:$R$15,'Inputs - Gas wholesale index'!R$2,FALSE)</f>
        <v>1</v>
      </c>
      <c r="S1470" s="37">
        <f>VLOOKUP($B1470,'Gas wholesale lookups'!$A$4:$R$15,'Inputs - Gas wholesale index'!S$2,FALSE)</f>
        <v>0</v>
      </c>
      <c r="T1470" s="37">
        <f>VLOOKUP($B1470,'Gas wholesale lookups'!$A$4:$R$15,'Inputs - Gas wholesale index'!T$2,FALSE)</f>
        <v>0</v>
      </c>
      <c r="U1470" s="12">
        <f t="shared" si="422"/>
        <v>208526.18181818182</v>
      </c>
      <c r="V1470" s="12">
        <f t="shared" si="423"/>
        <v>166168.27272727274</v>
      </c>
      <c r="W1470" s="12">
        <f t="shared" si="424"/>
        <v>291847.5</v>
      </c>
      <c r="X1470" s="12">
        <f t="shared" si="425"/>
        <v>332991.45454545453</v>
      </c>
      <c r="Y1470" s="12">
        <f t="shared" si="426"/>
        <v>0</v>
      </c>
      <c r="Z1470" s="12">
        <f t="shared" si="427"/>
        <v>0</v>
      </c>
      <c r="AA1470" s="12">
        <f t="shared" si="428"/>
        <v>999533.40909090918</v>
      </c>
      <c r="AB1470" s="22">
        <f t="shared" si="429"/>
        <v>0</v>
      </c>
      <c r="AC1470" s="22">
        <f t="shared" si="430"/>
        <v>0</v>
      </c>
      <c r="AD1470" s="22">
        <f t="shared" si="431"/>
        <v>0</v>
      </c>
      <c r="AE1470" s="22">
        <f t="shared" si="432"/>
        <v>0</v>
      </c>
      <c r="AF1470" s="22">
        <f t="shared" si="433"/>
        <v>0</v>
      </c>
      <c r="AG1470" s="22">
        <f t="shared" si="434"/>
        <v>0</v>
      </c>
      <c r="AH1470" s="22">
        <f t="shared" si="435"/>
        <v>0</v>
      </c>
      <c r="AI1470" s="43" t="str">
        <f t="shared" si="436"/>
        <v>n/a</v>
      </c>
      <c r="AJ1470" s="2"/>
      <c r="AK1470" s="2"/>
      <c r="AL1470" s="127">
        <v>0</v>
      </c>
    </row>
    <row r="1471" spans="1:38">
      <c r="A1471" s="46"/>
      <c r="B1471" s="13" t="str">
        <f t="shared" si="421"/>
        <v>Jan</v>
      </c>
      <c r="C1471" s="182"/>
      <c r="D1471" s="182"/>
      <c r="E1471" s="182"/>
      <c r="F1471" s="182"/>
      <c r="G1471" s="182"/>
      <c r="H1471" s="182"/>
      <c r="I1471" s="12">
        <f>VLOOKUP($B1471,'Gas wholesale lookups'!$A$4:$L$15,'Inputs - Gas wholesale index'!I$2,FALSE)</f>
        <v>208526.18181818182</v>
      </c>
      <c r="J1471" s="12">
        <f>VLOOKUP($B1471,'Gas wholesale lookups'!$A$4:$L$15,'Inputs - Gas wholesale index'!J$2,FALSE)</f>
        <v>166168.27272727274</v>
      </c>
      <c r="K1471" s="12">
        <f>VLOOKUP($B1471,'Gas wholesale lookups'!$A$4:$L$15,'Inputs - Gas wholesale index'!K$2,FALSE)</f>
        <v>291847.5</v>
      </c>
      <c r="L1471" s="12">
        <f>VLOOKUP($B1471,'Gas wholesale lookups'!$A$4:$L$15,'Inputs - Gas wholesale index'!L$2,FALSE)</f>
        <v>332991.45454545453</v>
      </c>
      <c r="M1471" s="12">
        <f>VLOOKUP($B1471,'Gas wholesale lookups'!$A$4:$L$15,'Inputs - Gas wholesale index'!M$2,FALSE)</f>
        <v>208526.18181818182</v>
      </c>
      <c r="N1471" s="12">
        <f>VLOOKUP($B1471,'Gas wholesale lookups'!$A$4:$L$15,'Inputs - Gas wholesale index'!N$2,FALSE)</f>
        <v>166168.27272727274</v>
      </c>
      <c r="O1471" s="37">
        <f>VLOOKUP($B1471,'Gas wholesale lookups'!$A$4:$R$15,'Inputs - Gas wholesale index'!O$2,FALSE)</f>
        <v>1</v>
      </c>
      <c r="P1471" s="37">
        <f>VLOOKUP($B1471,'Gas wholesale lookups'!$A$4:$R$15,'Inputs - Gas wholesale index'!P$2,FALSE)</f>
        <v>1</v>
      </c>
      <c r="Q1471" s="37">
        <f>VLOOKUP($B1471,'Gas wholesale lookups'!$A$4:$R$15,'Inputs - Gas wholesale index'!Q$2,FALSE)</f>
        <v>1</v>
      </c>
      <c r="R1471" s="37">
        <f>VLOOKUP($B1471,'Gas wholesale lookups'!$A$4:$R$15,'Inputs - Gas wholesale index'!R$2,FALSE)</f>
        <v>1</v>
      </c>
      <c r="S1471" s="37">
        <f>VLOOKUP($B1471,'Gas wholesale lookups'!$A$4:$R$15,'Inputs - Gas wholesale index'!S$2,FALSE)</f>
        <v>0</v>
      </c>
      <c r="T1471" s="37">
        <f>VLOOKUP($B1471,'Gas wholesale lookups'!$A$4:$R$15,'Inputs - Gas wholesale index'!T$2,FALSE)</f>
        <v>0</v>
      </c>
      <c r="U1471" s="12">
        <f t="shared" si="422"/>
        <v>208526.18181818182</v>
      </c>
      <c r="V1471" s="12">
        <f t="shared" si="423"/>
        <v>166168.27272727274</v>
      </c>
      <c r="W1471" s="12">
        <f t="shared" si="424"/>
        <v>291847.5</v>
      </c>
      <c r="X1471" s="12">
        <f t="shared" si="425"/>
        <v>332991.45454545453</v>
      </c>
      <c r="Y1471" s="12">
        <f t="shared" si="426"/>
        <v>0</v>
      </c>
      <c r="Z1471" s="12">
        <f t="shared" si="427"/>
        <v>0</v>
      </c>
      <c r="AA1471" s="12">
        <f t="shared" si="428"/>
        <v>999533.40909090918</v>
      </c>
      <c r="AB1471" s="22">
        <f t="shared" si="429"/>
        <v>0</v>
      </c>
      <c r="AC1471" s="22">
        <f t="shared" si="430"/>
        <v>0</v>
      </c>
      <c r="AD1471" s="22">
        <f t="shared" si="431"/>
        <v>0</v>
      </c>
      <c r="AE1471" s="22">
        <f t="shared" si="432"/>
        <v>0</v>
      </c>
      <c r="AF1471" s="22">
        <f t="shared" si="433"/>
        <v>0</v>
      </c>
      <c r="AG1471" s="22">
        <f t="shared" si="434"/>
        <v>0</v>
      </c>
      <c r="AH1471" s="22">
        <f t="shared" si="435"/>
        <v>0</v>
      </c>
      <c r="AI1471" s="43" t="str">
        <f t="shared" si="436"/>
        <v>n/a</v>
      </c>
      <c r="AJ1471" s="2"/>
      <c r="AK1471" s="2"/>
      <c r="AL1471" s="127">
        <v>0</v>
      </c>
    </row>
    <row r="1472" spans="1:38">
      <c r="A1472" s="46"/>
      <c r="B1472" s="13" t="str">
        <f t="shared" si="421"/>
        <v>Jan</v>
      </c>
      <c r="C1472" s="182"/>
      <c r="D1472" s="182"/>
      <c r="E1472" s="182"/>
      <c r="F1472" s="182"/>
      <c r="G1472" s="182"/>
      <c r="H1472" s="182"/>
      <c r="I1472" s="12">
        <f>VLOOKUP($B1472,'Gas wholesale lookups'!$A$4:$L$15,'Inputs - Gas wholesale index'!I$2,FALSE)</f>
        <v>208526.18181818182</v>
      </c>
      <c r="J1472" s="12">
        <f>VLOOKUP($B1472,'Gas wholesale lookups'!$A$4:$L$15,'Inputs - Gas wholesale index'!J$2,FALSE)</f>
        <v>166168.27272727274</v>
      </c>
      <c r="K1472" s="12">
        <f>VLOOKUP($B1472,'Gas wholesale lookups'!$A$4:$L$15,'Inputs - Gas wholesale index'!K$2,FALSE)</f>
        <v>291847.5</v>
      </c>
      <c r="L1472" s="12">
        <f>VLOOKUP($B1472,'Gas wholesale lookups'!$A$4:$L$15,'Inputs - Gas wholesale index'!L$2,FALSE)</f>
        <v>332991.45454545453</v>
      </c>
      <c r="M1472" s="12">
        <f>VLOOKUP($B1472,'Gas wholesale lookups'!$A$4:$L$15,'Inputs - Gas wholesale index'!M$2,FALSE)</f>
        <v>208526.18181818182</v>
      </c>
      <c r="N1472" s="12">
        <f>VLOOKUP($B1472,'Gas wholesale lookups'!$A$4:$L$15,'Inputs - Gas wholesale index'!N$2,FALSE)</f>
        <v>166168.27272727274</v>
      </c>
      <c r="O1472" s="37">
        <f>VLOOKUP($B1472,'Gas wholesale lookups'!$A$4:$R$15,'Inputs - Gas wholesale index'!O$2,FALSE)</f>
        <v>1</v>
      </c>
      <c r="P1472" s="37">
        <f>VLOOKUP($B1472,'Gas wholesale lookups'!$A$4:$R$15,'Inputs - Gas wholesale index'!P$2,FALSE)</f>
        <v>1</v>
      </c>
      <c r="Q1472" s="37">
        <f>VLOOKUP($B1472,'Gas wholesale lookups'!$A$4:$R$15,'Inputs - Gas wholesale index'!Q$2,FALSE)</f>
        <v>1</v>
      </c>
      <c r="R1472" s="37">
        <f>VLOOKUP($B1472,'Gas wholesale lookups'!$A$4:$R$15,'Inputs - Gas wholesale index'!R$2,FALSE)</f>
        <v>1</v>
      </c>
      <c r="S1472" s="37">
        <f>VLOOKUP($B1472,'Gas wholesale lookups'!$A$4:$R$15,'Inputs - Gas wholesale index'!S$2,FALSE)</f>
        <v>0</v>
      </c>
      <c r="T1472" s="37">
        <f>VLOOKUP($B1472,'Gas wholesale lookups'!$A$4:$R$15,'Inputs - Gas wholesale index'!T$2,FALSE)</f>
        <v>0</v>
      </c>
      <c r="U1472" s="12">
        <f t="shared" si="422"/>
        <v>208526.18181818182</v>
      </c>
      <c r="V1472" s="12">
        <f t="shared" si="423"/>
        <v>166168.27272727274</v>
      </c>
      <c r="W1472" s="12">
        <f t="shared" si="424"/>
        <v>291847.5</v>
      </c>
      <c r="X1472" s="12">
        <f t="shared" si="425"/>
        <v>332991.45454545453</v>
      </c>
      <c r="Y1472" s="12">
        <f t="shared" si="426"/>
        <v>0</v>
      </c>
      <c r="Z1472" s="12">
        <f t="shared" si="427"/>
        <v>0</v>
      </c>
      <c r="AA1472" s="12">
        <f t="shared" si="428"/>
        <v>999533.40909090918</v>
      </c>
      <c r="AB1472" s="22">
        <f t="shared" si="429"/>
        <v>0</v>
      </c>
      <c r="AC1472" s="22">
        <f t="shared" si="430"/>
        <v>0</v>
      </c>
      <c r="AD1472" s="22">
        <f t="shared" si="431"/>
        <v>0</v>
      </c>
      <c r="AE1472" s="22">
        <f t="shared" si="432"/>
        <v>0</v>
      </c>
      <c r="AF1472" s="22">
        <f t="shared" si="433"/>
        <v>0</v>
      </c>
      <c r="AG1472" s="22">
        <f t="shared" si="434"/>
        <v>0</v>
      </c>
      <c r="AH1472" s="22">
        <f t="shared" si="435"/>
        <v>0</v>
      </c>
      <c r="AI1472" s="43" t="str">
        <f t="shared" si="436"/>
        <v>n/a</v>
      </c>
      <c r="AJ1472" s="2"/>
      <c r="AK1472" s="2"/>
      <c r="AL1472" s="127">
        <v>0</v>
      </c>
    </row>
    <row r="1473" spans="1:38">
      <c r="A1473" s="46"/>
      <c r="B1473" s="13" t="str">
        <f t="shared" si="421"/>
        <v>Jan</v>
      </c>
      <c r="C1473" s="182"/>
      <c r="D1473" s="182"/>
      <c r="E1473" s="182"/>
      <c r="F1473" s="182"/>
      <c r="G1473" s="182"/>
      <c r="H1473" s="182"/>
      <c r="I1473" s="12">
        <f>VLOOKUP($B1473,'Gas wholesale lookups'!$A$4:$L$15,'Inputs - Gas wholesale index'!I$2,FALSE)</f>
        <v>208526.18181818182</v>
      </c>
      <c r="J1473" s="12">
        <f>VLOOKUP($B1473,'Gas wholesale lookups'!$A$4:$L$15,'Inputs - Gas wholesale index'!J$2,FALSE)</f>
        <v>166168.27272727274</v>
      </c>
      <c r="K1473" s="12">
        <f>VLOOKUP($B1473,'Gas wholesale lookups'!$A$4:$L$15,'Inputs - Gas wholesale index'!K$2,FALSE)</f>
        <v>291847.5</v>
      </c>
      <c r="L1473" s="12">
        <f>VLOOKUP($B1473,'Gas wholesale lookups'!$A$4:$L$15,'Inputs - Gas wholesale index'!L$2,FALSE)</f>
        <v>332991.45454545453</v>
      </c>
      <c r="M1473" s="12">
        <f>VLOOKUP($B1473,'Gas wholesale lookups'!$A$4:$L$15,'Inputs - Gas wholesale index'!M$2,FALSE)</f>
        <v>208526.18181818182</v>
      </c>
      <c r="N1473" s="12">
        <f>VLOOKUP($B1473,'Gas wholesale lookups'!$A$4:$L$15,'Inputs - Gas wholesale index'!N$2,FALSE)</f>
        <v>166168.27272727274</v>
      </c>
      <c r="O1473" s="37">
        <f>VLOOKUP($B1473,'Gas wholesale lookups'!$A$4:$R$15,'Inputs - Gas wholesale index'!O$2,FALSE)</f>
        <v>1</v>
      </c>
      <c r="P1473" s="37">
        <f>VLOOKUP($B1473,'Gas wholesale lookups'!$A$4:$R$15,'Inputs - Gas wholesale index'!P$2,FALSE)</f>
        <v>1</v>
      </c>
      <c r="Q1473" s="37">
        <f>VLOOKUP($B1473,'Gas wholesale lookups'!$A$4:$R$15,'Inputs - Gas wholesale index'!Q$2,FALSE)</f>
        <v>1</v>
      </c>
      <c r="R1473" s="37">
        <f>VLOOKUP($B1473,'Gas wholesale lookups'!$A$4:$R$15,'Inputs - Gas wholesale index'!R$2,FALSE)</f>
        <v>1</v>
      </c>
      <c r="S1473" s="37">
        <f>VLOOKUP($B1473,'Gas wholesale lookups'!$A$4:$R$15,'Inputs - Gas wholesale index'!S$2,FALSE)</f>
        <v>0</v>
      </c>
      <c r="T1473" s="37">
        <f>VLOOKUP($B1473,'Gas wholesale lookups'!$A$4:$R$15,'Inputs - Gas wholesale index'!T$2,FALSE)</f>
        <v>0</v>
      </c>
      <c r="U1473" s="12">
        <f t="shared" si="422"/>
        <v>208526.18181818182</v>
      </c>
      <c r="V1473" s="12">
        <f t="shared" si="423"/>
        <v>166168.27272727274</v>
      </c>
      <c r="W1473" s="12">
        <f t="shared" si="424"/>
        <v>291847.5</v>
      </c>
      <c r="X1473" s="12">
        <f t="shared" si="425"/>
        <v>332991.45454545453</v>
      </c>
      <c r="Y1473" s="12">
        <f t="shared" si="426"/>
        <v>0</v>
      </c>
      <c r="Z1473" s="12">
        <f t="shared" si="427"/>
        <v>0</v>
      </c>
      <c r="AA1473" s="12">
        <f t="shared" si="428"/>
        <v>999533.40909090918</v>
      </c>
      <c r="AB1473" s="22">
        <f t="shared" si="429"/>
        <v>0</v>
      </c>
      <c r="AC1473" s="22">
        <f t="shared" si="430"/>
        <v>0</v>
      </c>
      <c r="AD1473" s="22">
        <f t="shared" si="431"/>
        <v>0</v>
      </c>
      <c r="AE1473" s="22">
        <f t="shared" si="432"/>
        <v>0</v>
      </c>
      <c r="AF1473" s="22">
        <f t="shared" si="433"/>
        <v>0</v>
      </c>
      <c r="AG1473" s="22">
        <f t="shared" si="434"/>
        <v>0</v>
      </c>
      <c r="AH1473" s="22">
        <f t="shared" si="435"/>
        <v>0</v>
      </c>
      <c r="AI1473" s="43" t="str">
        <f t="shared" si="436"/>
        <v>n/a</v>
      </c>
      <c r="AJ1473" s="2"/>
      <c r="AK1473" s="2"/>
      <c r="AL1473" s="127">
        <v>0</v>
      </c>
    </row>
    <row r="1474" spans="1:38">
      <c r="A1474" s="46"/>
      <c r="B1474" s="13" t="str">
        <f t="shared" si="421"/>
        <v>Jan</v>
      </c>
      <c r="C1474" s="182"/>
      <c r="D1474" s="182"/>
      <c r="E1474" s="182"/>
      <c r="F1474" s="182"/>
      <c r="G1474" s="182"/>
      <c r="H1474" s="182"/>
      <c r="I1474" s="12">
        <f>VLOOKUP($B1474,'Gas wholesale lookups'!$A$4:$L$15,'Inputs - Gas wholesale index'!I$2,FALSE)</f>
        <v>208526.18181818182</v>
      </c>
      <c r="J1474" s="12">
        <f>VLOOKUP($B1474,'Gas wholesale lookups'!$A$4:$L$15,'Inputs - Gas wholesale index'!J$2,FALSE)</f>
        <v>166168.27272727274</v>
      </c>
      <c r="K1474" s="12">
        <f>VLOOKUP($B1474,'Gas wholesale lookups'!$A$4:$L$15,'Inputs - Gas wholesale index'!K$2,FALSE)</f>
        <v>291847.5</v>
      </c>
      <c r="L1474" s="12">
        <f>VLOOKUP($B1474,'Gas wholesale lookups'!$A$4:$L$15,'Inputs - Gas wholesale index'!L$2,FALSE)</f>
        <v>332991.45454545453</v>
      </c>
      <c r="M1474" s="12">
        <f>VLOOKUP($B1474,'Gas wholesale lookups'!$A$4:$L$15,'Inputs - Gas wholesale index'!M$2,FALSE)</f>
        <v>208526.18181818182</v>
      </c>
      <c r="N1474" s="12">
        <f>VLOOKUP($B1474,'Gas wholesale lookups'!$A$4:$L$15,'Inputs - Gas wholesale index'!N$2,FALSE)</f>
        <v>166168.27272727274</v>
      </c>
      <c r="O1474" s="37">
        <f>VLOOKUP($B1474,'Gas wholesale lookups'!$A$4:$R$15,'Inputs - Gas wholesale index'!O$2,FALSE)</f>
        <v>1</v>
      </c>
      <c r="P1474" s="37">
        <f>VLOOKUP($B1474,'Gas wholesale lookups'!$A$4:$R$15,'Inputs - Gas wholesale index'!P$2,FALSE)</f>
        <v>1</v>
      </c>
      <c r="Q1474" s="37">
        <f>VLOOKUP($B1474,'Gas wholesale lookups'!$A$4:$R$15,'Inputs - Gas wholesale index'!Q$2,FALSE)</f>
        <v>1</v>
      </c>
      <c r="R1474" s="37">
        <f>VLOOKUP($B1474,'Gas wholesale lookups'!$A$4:$R$15,'Inputs - Gas wholesale index'!R$2,FALSE)</f>
        <v>1</v>
      </c>
      <c r="S1474" s="37">
        <f>VLOOKUP($B1474,'Gas wholesale lookups'!$A$4:$R$15,'Inputs - Gas wholesale index'!S$2,FALSE)</f>
        <v>0</v>
      </c>
      <c r="T1474" s="37">
        <f>VLOOKUP($B1474,'Gas wholesale lookups'!$A$4:$R$15,'Inputs - Gas wholesale index'!T$2,FALSE)</f>
        <v>0</v>
      </c>
      <c r="U1474" s="12">
        <f t="shared" si="422"/>
        <v>208526.18181818182</v>
      </c>
      <c r="V1474" s="12">
        <f t="shared" si="423"/>
        <v>166168.27272727274</v>
      </c>
      <c r="W1474" s="12">
        <f t="shared" si="424"/>
        <v>291847.5</v>
      </c>
      <c r="X1474" s="12">
        <f t="shared" si="425"/>
        <v>332991.45454545453</v>
      </c>
      <c r="Y1474" s="12">
        <f t="shared" si="426"/>
        <v>0</v>
      </c>
      <c r="Z1474" s="12">
        <f t="shared" si="427"/>
        <v>0</v>
      </c>
      <c r="AA1474" s="12">
        <f t="shared" si="428"/>
        <v>999533.40909090918</v>
      </c>
      <c r="AB1474" s="22">
        <f t="shared" si="429"/>
        <v>0</v>
      </c>
      <c r="AC1474" s="22">
        <f t="shared" si="430"/>
        <v>0</v>
      </c>
      <c r="AD1474" s="22">
        <f t="shared" si="431"/>
        <v>0</v>
      </c>
      <c r="AE1474" s="22">
        <f t="shared" si="432"/>
        <v>0</v>
      </c>
      <c r="AF1474" s="22">
        <f t="shared" si="433"/>
        <v>0</v>
      </c>
      <c r="AG1474" s="22">
        <f t="shared" si="434"/>
        <v>0</v>
      </c>
      <c r="AH1474" s="22">
        <f t="shared" si="435"/>
        <v>0</v>
      </c>
      <c r="AI1474" s="43" t="str">
        <f t="shared" si="436"/>
        <v>n/a</v>
      </c>
      <c r="AJ1474" s="2"/>
      <c r="AK1474" s="2"/>
      <c r="AL1474" s="127">
        <v>0</v>
      </c>
    </row>
    <row r="1475" spans="1:38">
      <c r="A1475" s="46"/>
      <c r="B1475" s="13" t="str">
        <f t="shared" si="421"/>
        <v>Jan</v>
      </c>
      <c r="C1475" s="182"/>
      <c r="D1475" s="182"/>
      <c r="E1475" s="182"/>
      <c r="F1475" s="182"/>
      <c r="G1475" s="182"/>
      <c r="H1475" s="182"/>
      <c r="I1475" s="12">
        <f>VLOOKUP($B1475,'Gas wholesale lookups'!$A$4:$L$15,'Inputs - Gas wholesale index'!I$2,FALSE)</f>
        <v>208526.18181818182</v>
      </c>
      <c r="J1475" s="12">
        <f>VLOOKUP($B1475,'Gas wholesale lookups'!$A$4:$L$15,'Inputs - Gas wholesale index'!J$2,FALSE)</f>
        <v>166168.27272727274</v>
      </c>
      <c r="K1475" s="12">
        <f>VLOOKUP($B1475,'Gas wholesale lookups'!$A$4:$L$15,'Inputs - Gas wholesale index'!K$2,FALSE)</f>
        <v>291847.5</v>
      </c>
      <c r="L1475" s="12">
        <f>VLOOKUP($B1475,'Gas wholesale lookups'!$A$4:$L$15,'Inputs - Gas wholesale index'!L$2,FALSE)</f>
        <v>332991.45454545453</v>
      </c>
      <c r="M1475" s="12">
        <f>VLOOKUP($B1475,'Gas wholesale lookups'!$A$4:$L$15,'Inputs - Gas wholesale index'!M$2,FALSE)</f>
        <v>208526.18181818182</v>
      </c>
      <c r="N1475" s="12">
        <f>VLOOKUP($B1475,'Gas wholesale lookups'!$A$4:$L$15,'Inputs - Gas wholesale index'!N$2,FALSE)</f>
        <v>166168.27272727274</v>
      </c>
      <c r="O1475" s="37">
        <f>VLOOKUP($B1475,'Gas wholesale lookups'!$A$4:$R$15,'Inputs - Gas wholesale index'!O$2,FALSE)</f>
        <v>1</v>
      </c>
      <c r="P1475" s="37">
        <f>VLOOKUP($B1475,'Gas wholesale lookups'!$A$4:$R$15,'Inputs - Gas wholesale index'!P$2,FALSE)</f>
        <v>1</v>
      </c>
      <c r="Q1475" s="37">
        <f>VLOOKUP($B1475,'Gas wholesale lookups'!$A$4:$R$15,'Inputs - Gas wholesale index'!Q$2,FALSE)</f>
        <v>1</v>
      </c>
      <c r="R1475" s="37">
        <f>VLOOKUP($B1475,'Gas wholesale lookups'!$A$4:$R$15,'Inputs - Gas wholesale index'!R$2,FALSE)</f>
        <v>1</v>
      </c>
      <c r="S1475" s="37">
        <f>VLOOKUP($B1475,'Gas wholesale lookups'!$A$4:$R$15,'Inputs - Gas wholesale index'!S$2,FALSE)</f>
        <v>0</v>
      </c>
      <c r="T1475" s="37">
        <f>VLOOKUP($B1475,'Gas wholesale lookups'!$A$4:$R$15,'Inputs - Gas wholesale index'!T$2,FALSE)</f>
        <v>0</v>
      </c>
      <c r="U1475" s="12">
        <f t="shared" si="422"/>
        <v>208526.18181818182</v>
      </c>
      <c r="V1475" s="12">
        <f t="shared" si="423"/>
        <v>166168.27272727274</v>
      </c>
      <c r="W1475" s="12">
        <f t="shared" si="424"/>
        <v>291847.5</v>
      </c>
      <c r="X1475" s="12">
        <f t="shared" si="425"/>
        <v>332991.45454545453</v>
      </c>
      <c r="Y1475" s="12">
        <f t="shared" si="426"/>
        <v>0</v>
      </c>
      <c r="Z1475" s="12">
        <f t="shared" si="427"/>
        <v>0</v>
      </c>
      <c r="AA1475" s="12">
        <f t="shared" si="428"/>
        <v>999533.40909090918</v>
      </c>
      <c r="AB1475" s="22">
        <f t="shared" si="429"/>
        <v>0</v>
      </c>
      <c r="AC1475" s="22">
        <f t="shared" si="430"/>
        <v>0</v>
      </c>
      <c r="AD1475" s="22">
        <f t="shared" si="431"/>
        <v>0</v>
      </c>
      <c r="AE1475" s="22">
        <f t="shared" si="432"/>
        <v>0</v>
      </c>
      <c r="AF1475" s="22">
        <f t="shared" si="433"/>
        <v>0</v>
      </c>
      <c r="AG1475" s="22">
        <f t="shared" si="434"/>
        <v>0</v>
      </c>
      <c r="AH1475" s="22">
        <f t="shared" si="435"/>
        <v>0</v>
      </c>
      <c r="AI1475" s="43" t="str">
        <f t="shared" si="436"/>
        <v>n/a</v>
      </c>
      <c r="AJ1475" s="2"/>
      <c r="AK1475" s="2"/>
      <c r="AL1475" s="127">
        <v>0</v>
      </c>
    </row>
    <row r="1476" spans="1:38">
      <c r="A1476" s="46"/>
      <c r="B1476" s="13" t="str">
        <f t="shared" si="421"/>
        <v>Jan</v>
      </c>
      <c r="C1476" s="182"/>
      <c r="D1476" s="182"/>
      <c r="E1476" s="182"/>
      <c r="F1476" s="182"/>
      <c r="G1476" s="182"/>
      <c r="H1476" s="182"/>
      <c r="I1476" s="12">
        <f>VLOOKUP($B1476,'Gas wholesale lookups'!$A$4:$L$15,'Inputs - Gas wholesale index'!I$2,FALSE)</f>
        <v>208526.18181818182</v>
      </c>
      <c r="J1476" s="12">
        <f>VLOOKUP($B1476,'Gas wholesale lookups'!$A$4:$L$15,'Inputs - Gas wholesale index'!J$2,FALSE)</f>
        <v>166168.27272727274</v>
      </c>
      <c r="K1476" s="12">
        <f>VLOOKUP($B1476,'Gas wholesale lookups'!$A$4:$L$15,'Inputs - Gas wholesale index'!K$2,FALSE)</f>
        <v>291847.5</v>
      </c>
      <c r="L1476" s="12">
        <f>VLOOKUP($B1476,'Gas wholesale lookups'!$A$4:$L$15,'Inputs - Gas wholesale index'!L$2,FALSE)</f>
        <v>332991.45454545453</v>
      </c>
      <c r="M1476" s="12">
        <f>VLOOKUP($B1476,'Gas wholesale lookups'!$A$4:$L$15,'Inputs - Gas wholesale index'!M$2,FALSE)</f>
        <v>208526.18181818182</v>
      </c>
      <c r="N1476" s="12">
        <f>VLOOKUP($B1476,'Gas wholesale lookups'!$A$4:$L$15,'Inputs - Gas wholesale index'!N$2,FALSE)</f>
        <v>166168.27272727274</v>
      </c>
      <c r="O1476" s="37">
        <f>VLOOKUP($B1476,'Gas wholesale lookups'!$A$4:$R$15,'Inputs - Gas wholesale index'!O$2,FALSE)</f>
        <v>1</v>
      </c>
      <c r="P1476" s="37">
        <f>VLOOKUP($B1476,'Gas wholesale lookups'!$A$4:$R$15,'Inputs - Gas wholesale index'!P$2,FALSE)</f>
        <v>1</v>
      </c>
      <c r="Q1476" s="37">
        <f>VLOOKUP($B1476,'Gas wholesale lookups'!$A$4:$R$15,'Inputs - Gas wholesale index'!Q$2,FALSE)</f>
        <v>1</v>
      </c>
      <c r="R1476" s="37">
        <f>VLOOKUP($B1476,'Gas wholesale lookups'!$A$4:$R$15,'Inputs - Gas wholesale index'!R$2,FALSE)</f>
        <v>1</v>
      </c>
      <c r="S1476" s="37">
        <f>VLOOKUP($B1476,'Gas wholesale lookups'!$A$4:$R$15,'Inputs - Gas wholesale index'!S$2,FALSE)</f>
        <v>0</v>
      </c>
      <c r="T1476" s="37">
        <f>VLOOKUP($B1476,'Gas wholesale lookups'!$A$4:$R$15,'Inputs - Gas wholesale index'!T$2,FALSE)</f>
        <v>0</v>
      </c>
      <c r="U1476" s="12">
        <f t="shared" si="422"/>
        <v>208526.18181818182</v>
      </c>
      <c r="V1476" s="12">
        <f t="shared" si="423"/>
        <v>166168.27272727274</v>
      </c>
      <c r="W1476" s="12">
        <f t="shared" si="424"/>
        <v>291847.5</v>
      </c>
      <c r="X1476" s="12">
        <f t="shared" si="425"/>
        <v>332991.45454545453</v>
      </c>
      <c r="Y1476" s="12">
        <f t="shared" si="426"/>
        <v>0</v>
      </c>
      <c r="Z1476" s="12">
        <f t="shared" si="427"/>
        <v>0</v>
      </c>
      <c r="AA1476" s="12">
        <f t="shared" si="428"/>
        <v>999533.40909090918</v>
      </c>
      <c r="AB1476" s="22">
        <f t="shared" si="429"/>
        <v>0</v>
      </c>
      <c r="AC1476" s="22">
        <f t="shared" si="430"/>
        <v>0</v>
      </c>
      <c r="AD1476" s="22">
        <f t="shared" si="431"/>
        <v>0</v>
      </c>
      <c r="AE1476" s="22">
        <f t="shared" si="432"/>
        <v>0</v>
      </c>
      <c r="AF1476" s="22">
        <f t="shared" si="433"/>
        <v>0</v>
      </c>
      <c r="AG1476" s="22">
        <f t="shared" si="434"/>
        <v>0</v>
      </c>
      <c r="AH1476" s="22">
        <f t="shared" si="435"/>
        <v>0</v>
      </c>
      <c r="AI1476" s="43" t="str">
        <f t="shared" si="436"/>
        <v>n/a</v>
      </c>
      <c r="AJ1476" s="2"/>
      <c r="AK1476" s="2"/>
      <c r="AL1476" s="127">
        <v>0</v>
      </c>
    </row>
    <row r="1477" spans="1:38">
      <c r="A1477" s="46"/>
      <c r="B1477" s="13" t="str">
        <f t="shared" si="421"/>
        <v>Jan</v>
      </c>
      <c r="C1477" s="182"/>
      <c r="D1477" s="182"/>
      <c r="E1477" s="182"/>
      <c r="F1477" s="182"/>
      <c r="G1477" s="182"/>
      <c r="H1477" s="182"/>
      <c r="I1477" s="12">
        <f>VLOOKUP($B1477,'Gas wholesale lookups'!$A$4:$L$15,'Inputs - Gas wholesale index'!I$2,FALSE)</f>
        <v>208526.18181818182</v>
      </c>
      <c r="J1477" s="12">
        <f>VLOOKUP($B1477,'Gas wholesale lookups'!$A$4:$L$15,'Inputs - Gas wholesale index'!J$2,FALSE)</f>
        <v>166168.27272727274</v>
      </c>
      <c r="K1477" s="12">
        <f>VLOOKUP($B1477,'Gas wholesale lookups'!$A$4:$L$15,'Inputs - Gas wholesale index'!K$2,FALSE)</f>
        <v>291847.5</v>
      </c>
      <c r="L1477" s="12">
        <f>VLOOKUP($B1477,'Gas wholesale lookups'!$A$4:$L$15,'Inputs - Gas wholesale index'!L$2,FALSE)</f>
        <v>332991.45454545453</v>
      </c>
      <c r="M1477" s="12">
        <f>VLOOKUP($B1477,'Gas wholesale lookups'!$A$4:$L$15,'Inputs - Gas wholesale index'!M$2,FALSE)</f>
        <v>208526.18181818182</v>
      </c>
      <c r="N1477" s="12">
        <f>VLOOKUP($B1477,'Gas wholesale lookups'!$A$4:$L$15,'Inputs - Gas wholesale index'!N$2,FALSE)</f>
        <v>166168.27272727274</v>
      </c>
      <c r="O1477" s="37">
        <f>VLOOKUP($B1477,'Gas wholesale lookups'!$A$4:$R$15,'Inputs - Gas wholesale index'!O$2,FALSE)</f>
        <v>1</v>
      </c>
      <c r="P1477" s="37">
        <f>VLOOKUP($B1477,'Gas wholesale lookups'!$A$4:$R$15,'Inputs - Gas wholesale index'!P$2,FALSE)</f>
        <v>1</v>
      </c>
      <c r="Q1477" s="37">
        <f>VLOOKUP($B1477,'Gas wholesale lookups'!$A$4:$R$15,'Inputs - Gas wholesale index'!Q$2,FALSE)</f>
        <v>1</v>
      </c>
      <c r="R1477" s="37">
        <f>VLOOKUP($B1477,'Gas wholesale lookups'!$A$4:$R$15,'Inputs - Gas wholesale index'!R$2,FALSE)</f>
        <v>1</v>
      </c>
      <c r="S1477" s="37">
        <f>VLOOKUP($B1477,'Gas wholesale lookups'!$A$4:$R$15,'Inputs - Gas wholesale index'!S$2,FALSE)</f>
        <v>0</v>
      </c>
      <c r="T1477" s="37">
        <f>VLOOKUP($B1477,'Gas wholesale lookups'!$A$4:$R$15,'Inputs - Gas wholesale index'!T$2,FALSE)</f>
        <v>0</v>
      </c>
      <c r="U1477" s="12">
        <f t="shared" si="422"/>
        <v>208526.18181818182</v>
      </c>
      <c r="V1477" s="12">
        <f t="shared" si="423"/>
        <v>166168.27272727274</v>
      </c>
      <c r="W1477" s="12">
        <f t="shared" si="424"/>
        <v>291847.5</v>
      </c>
      <c r="X1477" s="12">
        <f t="shared" si="425"/>
        <v>332991.45454545453</v>
      </c>
      <c r="Y1477" s="12">
        <f t="shared" si="426"/>
        <v>0</v>
      </c>
      <c r="Z1477" s="12">
        <f t="shared" si="427"/>
        <v>0</v>
      </c>
      <c r="AA1477" s="12">
        <f t="shared" si="428"/>
        <v>999533.40909090918</v>
      </c>
      <c r="AB1477" s="22">
        <f t="shared" si="429"/>
        <v>0</v>
      </c>
      <c r="AC1477" s="22">
        <f t="shared" si="430"/>
        <v>0</v>
      </c>
      <c r="AD1477" s="22">
        <f t="shared" si="431"/>
        <v>0</v>
      </c>
      <c r="AE1477" s="22">
        <f t="shared" si="432"/>
        <v>0</v>
      </c>
      <c r="AF1477" s="22">
        <f t="shared" si="433"/>
        <v>0</v>
      </c>
      <c r="AG1477" s="22">
        <f t="shared" si="434"/>
        <v>0</v>
      </c>
      <c r="AH1477" s="22">
        <f t="shared" si="435"/>
        <v>0</v>
      </c>
      <c r="AI1477" s="43" t="str">
        <f t="shared" si="436"/>
        <v>n/a</v>
      </c>
      <c r="AJ1477" s="2"/>
      <c r="AK1477" s="2"/>
      <c r="AL1477" s="127">
        <v>0</v>
      </c>
    </row>
    <row r="1478" spans="1:38">
      <c r="A1478" s="46"/>
      <c r="B1478" s="13" t="str">
        <f t="shared" si="421"/>
        <v>Jan</v>
      </c>
      <c r="C1478" s="182"/>
      <c r="D1478" s="182"/>
      <c r="E1478" s="182"/>
      <c r="F1478" s="182"/>
      <c r="G1478" s="182"/>
      <c r="H1478" s="182"/>
      <c r="I1478" s="12">
        <f>VLOOKUP($B1478,'Gas wholesale lookups'!$A$4:$L$15,'Inputs - Gas wholesale index'!I$2,FALSE)</f>
        <v>208526.18181818182</v>
      </c>
      <c r="J1478" s="12">
        <f>VLOOKUP($B1478,'Gas wholesale lookups'!$A$4:$L$15,'Inputs - Gas wholesale index'!J$2,FALSE)</f>
        <v>166168.27272727274</v>
      </c>
      <c r="K1478" s="12">
        <f>VLOOKUP($B1478,'Gas wholesale lookups'!$A$4:$L$15,'Inputs - Gas wholesale index'!K$2,FALSE)</f>
        <v>291847.5</v>
      </c>
      <c r="L1478" s="12">
        <f>VLOOKUP($B1478,'Gas wholesale lookups'!$A$4:$L$15,'Inputs - Gas wholesale index'!L$2,FALSE)</f>
        <v>332991.45454545453</v>
      </c>
      <c r="M1478" s="12">
        <f>VLOOKUP($B1478,'Gas wholesale lookups'!$A$4:$L$15,'Inputs - Gas wholesale index'!M$2,FALSE)</f>
        <v>208526.18181818182</v>
      </c>
      <c r="N1478" s="12">
        <f>VLOOKUP($B1478,'Gas wholesale lookups'!$A$4:$L$15,'Inputs - Gas wholesale index'!N$2,FALSE)</f>
        <v>166168.27272727274</v>
      </c>
      <c r="O1478" s="37">
        <f>VLOOKUP($B1478,'Gas wholesale lookups'!$A$4:$R$15,'Inputs - Gas wholesale index'!O$2,FALSE)</f>
        <v>1</v>
      </c>
      <c r="P1478" s="37">
        <f>VLOOKUP($B1478,'Gas wholesale lookups'!$A$4:$R$15,'Inputs - Gas wholesale index'!P$2,FALSE)</f>
        <v>1</v>
      </c>
      <c r="Q1478" s="37">
        <f>VLOOKUP($B1478,'Gas wholesale lookups'!$A$4:$R$15,'Inputs - Gas wholesale index'!Q$2,FALSE)</f>
        <v>1</v>
      </c>
      <c r="R1478" s="37">
        <f>VLOOKUP($B1478,'Gas wholesale lookups'!$A$4:$R$15,'Inputs - Gas wholesale index'!R$2,FALSE)</f>
        <v>1</v>
      </c>
      <c r="S1478" s="37">
        <f>VLOOKUP($B1478,'Gas wholesale lookups'!$A$4:$R$15,'Inputs - Gas wholesale index'!S$2,FALSE)</f>
        <v>0</v>
      </c>
      <c r="T1478" s="37">
        <f>VLOOKUP($B1478,'Gas wholesale lookups'!$A$4:$R$15,'Inputs - Gas wholesale index'!T$2,FALSE)</f>
        <v>0</v>
      </c>
      <c r="U1478" s="12">
        <f t="shared" si="422"/>
        <v>208526.18181818182</v>
      </c>
      <c r="V1478" s="12">
        <f t="shared" si="423"/>
        <v>166168.27272727274</v>
      </c>
      <c r="W1478" s="12">
        <f t="shared" si="424"/>
        <v>291847.5</v>
      </c>
      <c r="X1478" s="12">
        <f t="shared" si="425"/>
        <v>332991.45454545453</v>
      </c>
      <c r="Y1478" s="12">
        <f t="shared" si="426"/>
        <v>0</v>
      </c>
      <c r="Z1478" s="12">
        <f t="shared" si="427"/>
        <v>0</v>
      </c>
      <c r="AA1478" s="12">
        <f t="shared" si="428"/>
        <v>999533.40909090918</v>
      </c>
      <c r="AB1478" s="22">
        <f t="shared" si="429"/>
        <v>0</v>
      </c>
      <c r="AC1478" s="22">
        <f t="shared" si="430"/>
        <v>0</v>
      </c>
      <c r="AD1478" s="22">
        <f t="shared" si="431"/>
        <v>0</v>
      </c>
      <c r="AE1478" s="22">
        <f t="shared" si="432"/>
        <v>0</v>
      </c>
      <c r="AF1478" s="22">
        <f t="shared" si="433"/>
        <v>0</v>
      </c>
      <c r="AG1478" s="22">
        <f t="shared" si="434"/>
        <v>0</v>
      </c>
      <c r="AH1478" s="22">
        <f t="shared" si="435"/>
        <v>0</v>
      </c>
      <c r="AI1478" s="43" t="str">
        <f t="shared" si="436"/>
        <v>n/a</v>
      </c>
      <c r="AJ1478" s="2"/>
      <c r="AK1478" s="2"/>
      <c r="AL1478" s="127">
        <v>0</v>
      </c>
    </row>
    <row r="1479" spans="1:38">
      <c r="A1479" s="46"/>
      <c r="B1479" s="13" t="str">
        <f t="shared" si="421"/>
        <v>Jan</v>
      </c>
      <c r="C1479" s="182"/>
      <c r="D1479" s="182"/>
      <c r="E1479" s="182"/>
      <c r="F1479" s="182"/>
      <c r="G1479" s="182"/>
      <c r="H1479" s="182"/>
      <c r="I1479" s="12">
        <f>VLOOKUP($B1479,'Gas wholesale lookups'!$A$4:$L$15,'Inputs - Gas wholesale index'!I$2,FALSE)</f>
        <v>208526.18181818182</v>
      </c>
      <c r="J1479" s="12">
        <f>VLOOKUP($B1479,'Gas wholesale lookups'!$A$4:$L$15,'Inputs - Gas wholesale index'!J$2,FALSE)</f>
        <v>166168.27272727274</v>
      </c>
      <c r="K1479" s="12">
        <f>VLOOKUP($B1479,'Gas wholesale lookups'!$A$4:$L$15,'Inputs - Gas wholesale index'!K$2,FALSE)</f>
        <v>291847.5</v>
      </c>
      <c r="L1479" s="12">
        <f>VLOOKUP($B1479,'Gas wholesale lookups'!$A$4:$L$15,'Inputs - Gas wholesale index'!L$2,FALSE)</f>
        <v>332991.45454545453</v>
      </c>
      <c r="M1479" s="12">
        <f>VLOOKUP($B1479,'Gas wholesale lookups'!$A$4:$L$15,'Inputs - Gas wholesale index'!M$2,FALSE)</f>
        <v>208526.18181818182</v>
      </c>
      <c r="N1479" s="12">
        <f>VLOOKUP($B1479,'Gas wholesale lookups'!$A$4:$L$15,'Inputs - Gas wholesale index'!N$2,FALSE)</f>
        <v>166168.27272727274</v>
      </c>
      <c r="O1479" s="37">
        <f>VLOOKUP($B1479,'Gas wholesale lookups'!$A$4:$R$15,'Inputs - Gas wholesale index'!O$2,FALSE)</f>
        <v>1</v>
      </c>
      <c r="P1479" s="37">
        <f>VLOOKUP($B1479,'Gas wholesale lookups'!$A$4:$R$15,'Inputs - Gas wholesale index'!P$2,FALSE)</f>
        <v>1</v>
      </c>
      <c r="Q1479" s="37">
        <f>VLOOKUP($B1479,'Gas wholesale lookups'!$A$4:$R$15,'Inputs - Gas wholesale index'!Q$2,FALSE)</f>
        <v>1</v>
      </c>
      <c r="R1479" s="37">
        <f>VLOOKUP($B1479,'Gas wholesale lookups'!$A$4:$R$15,'Inputs - Gas wholesale index'!R$2,FALSE)</f>
        <v>1</v>
      </c>
      <c r="S1479" s="37">
        <f>VLOOKUP($B1479,'Gas wholesale lookups'!$A$4:$R$15,'Inputs - Gas wholesale index'!S$2,FALSE)</f>
        <v>0</v>
      </c>
      <c r="T1479" s="37">
        <f>VLOOKUP($B1479,'Gas wholesale lookups'!$A$4:$R$15,'Inputs - Gas wholesale index'!T$2,FALSE)</f>
        <v>0</v>
      </c>
      <c r="U1479" s="12">
        <f t="shared" si="422"/>
        <v>208526.18181818182</v>
      </c>
      <c r="V1479" s="12">
        <f t="shared" si="423"/>
        <v>166168.27272727274</v>
      </c>
      <c r="W1479" s="12">
        <f t="shared" si="424"/>
        <v>291847.5</v>
      </c>
      <c r="X1479" s="12">
        <f t="shared" si="425"/>
        <v>332991.45454545453</v>
      </c>
      <c r="Y1479" s="12">
        <f t="shared" si="426"/>
        <v>0</v>
      </c>
      <c r="Z1479" s="12">
        <f t="shared" si="427"/>
        <v>0</v>
      </c>
      <c r="AA1479" s="12">
        <f t="shared" si="428"/>
        <v>999533.40909090918</v>
      </c>
      <c r="AB1479" s="22">
        <f t="shared" si="429"/>
        <v>0</v>
      </c>
      <c r="AC1479" s="22">
        <f t="shared" si="430"/>
        <v>0</v>
      </c>
      <c r="AD1479" s="22">
        <f t="shared" si="431"/>
        <v>0</v>
      </c>
      <c r="AE1479" s="22">
        <f t="shared" si="432"/>
        <v>0</v>
      </c>
      <c r="AF1479" s="22">
        <f t="shared" si="433"/>
        <v>0</v>
      </c>
      <c r="AG1479" s="22">
        <f t="shared" si="434"/>
        <v>0</v>
      </c>
      <c r="AH1479" s="22">
        <f t="shared" si="435"/>
        <v>0</v>
      </c>
      <c r="AI1479" s="43" t="str">
        <f t="shared" si="436"/>
        <v>n/a</v>
      </c>
      <c r="AJ1479" s="2"/>
      <c r="AK1479" s="2"/>
      <c r="AL1479" s="127">
        <v>0</v>
      </c>
    </row>
    <row r="1480" spans="1:38">
      <c r="A1480" s="46"/>
      <c r="B1480" s="13" t="str">
        <f t="shared" si="421"/>
        <v>Jan</v>
      </c>
      <c r="C1480" s="182"/>
      <c r="D1480" s="182"/>
      <c r="E1480" s="182"/>
      <c r="F1480" s="182"/>
      <c r="G1480" s="182"/>
      <c r="H1480" s="182"/>
      <c r="I1480" s="12">
        <f>VLOOKUP($B1480,'Gas wholesale lookups'!$A$4:$L$15,'Inputs - Gas wholesale index'!I$2,FALSE)</f>
        <v>208526.18181818182</v>
      </c>
      <c r="J1480" s="12">
        <f>VLOOKUP($B1480,'Gas wholesale lookups'!$A$4:$L$15,'Inputs - Gas wholesale index'!J$2,FALSE)</f>
        <v>166168.27272727274</v>
      </c>
      <c r="K1480" s="12">
        <f>VLOOKUP($B1480,'Gas wholesale lookups'!$A$4:$L$15,'Inputs - Gas wholesale index'!K$2,FALSE)</f>
        <v>291847.5</v>
      </c>
      <c r="L1480" s="12">
        <f>VLOOKUP($B1480,'Gas wholesale lookups'!$A$4:$L$15,'Inputs - Gas wholesale index'!L$2,FALSE)</f>
        <v>332991.45454545453</v>
      </c>
      <c r="M1480" s="12">
        <f>VLOOKUP($B1480,'Gas wholesale lookups'!$A$4:$L$15,'Inputs - Gas wholesale index'!M$2,FALSE)</f>
        <v>208526.18181818182</v>
      </c>
      <c r="N1480" s="12">
        <f>VLOOKUP($B1480,'Gas wholesale lookups'!$A$4:$L$15,'Inputs - Gas wholesale index'!N$2,FALSE)</f>
        <v>166168.27272727274</v>
      </c>
      <c r="O1480" s="37">
        <f>VLOOKUP($B1480,'Gas wholesale lookups'!$A$4:$R$15,'Inputs - Gas wholesale index'!O$2,FALSE)</f>
        <v>1</v>
      </c>
      <c r="P1480" s="37">
        <f>VLOOKUP($B1480,'Gas wholesale lookups'!$A$4:$R$15,'Inputs - Gas wholesale index'!P$2,FALSE)</f>
        <v>1</v>
      </c>
      <c r="Q1480" s="37">
        <f>VLOOKUP($B1480,'Gas wholesale lookups'!$A$4:$R$15,'Inputs - Gas wholesale index'!Q$2,FALSE)</f>
        <v>1</v>
      </c>
      <c r="R1480" s="37">
        <f>VLOOKUP($B1480,'Gas wholesale lookups'!$A$4:$R$15,'Inputs - Gas wholesale index'!R$2,FALSE)</f>
        <v>1</v>
      </c>
      <c r="S1480" s="37">
        <f>VLOOKUP($B1480,'Gas wholesale lookups'!$A$4:$R$15,'Inputs - Gas wholesale index'!S$2,FALSE)</f>
        <v>0</v>
      </c>
      <c r="T1480" s="37">
        <f>VLOOKUP($B1480,'Gas wholesale lookups'!$A$4:$R$15,'Inputs - Gas wholesale index'!T$2,FALSE)</f>
        <v>0</v>
      </c>
      <c r="U1480" s="12">
        <f t="shared" si="422"/>
        <v>208526.18181818182</v>
      </c>
      <c r="V1480" s="12">
        <f t="shared" si="423"/>
        <v>166168.27272727274</v>
      </c>
      <c r="W1480" s="12">
        <f t="shared" si="424"/>
        <v>291847.5</v>
      </c>
      <c r="X1480" s="12">
        <f t="shared" si="425"/>
        <v>332991.45454545453</v>
      </c>
      <c r="Y1480" s="12">
        <f t="shared" si="426"/>
        <v>0</v>
      </c>
      <c r="Z1480" s="12">
        <f t="shared" si="427"/>
        <v>0</v>
      </c>
      <c r="AA1480" s="12">
        <f t="shared" si="428"/>
        <v>999533.40909090918</v>
      </c>
      <c r="AB1480" s="22">
        <f t="shared" si="429"/>
        <v>0</v>
      </c>
      <c r="AC1480" s="22">
        <f t="shared" si="430"/>
        <v>0</v>
      </c>
      <c r="AD1480" s="22">
        <f t="shared" si="431"/>
        <v>0</v>
      </c>
      <c r="AE1480" s="22">
        <f t="shared" si="432"/>
        <v>0</v>
      </c>
      <c r="AF1480" s="22">
        <f t="shared" si="433"/>
        <v>0</v>
      </c>
      <c r="AG1480" s="22">
        <f t="shared" si="434"/>
        <v>0</v>
      </c>
      <c r="AH1480" s="22">
        <f t="shared" si="435"/>
        <v>0</v>
      </c>
      <c r="AI1480" s="43" t="str">
        <f t="shared" si="436"/>
        <v>n/a</v>
      </c>
      <c r="AJ1480" s="2"/>
      <c r="AK1480" s="2"/>
      <c r="AL1480" s="127">
        <v>0</v>
      </c>
    </row>
    <row r="1481" spans="1:38">
      <c r="A1481" s="46"/>
      <c r="B1481" s="13" t="str">
        <f t="shared" si="421"/>
        <v>Jan</v>
      </c>
      <c r="C1481" s="182"/>
      <c r="D1481" s="182"/>
      <c r="E1481" s="182"/>
      <c r="F1481" s="182"/>
      <c r="G1481" s="182"/>
      <c r="H1481" s="182"/>
      <c r="I1481" s="12">
        <f>VLOOKUP($B1481,'Gas wholesale lookups'!$A$4:$L$15,'Inputs - Gas wholesale index'!I$2,FALSE)</f>
        <v>208526.18181818182</v>
      </c>
      <c r="J1481" s="12">
        <f>VLOOKUP($B1481,'Gas wholesale lookups'!$A$4:$L$15,'Inputs - Gas wholesale index'!J$2,FALSE)</f>
        <v>166168.27272727274</v>
      </c>
      <c r="K1481" s="12">
        <f>VLOOKUP($B1481,'Gas wholesale lookups'!$A$4:$L$15,'Inputs - Gas wholesale index'!K$2,FALSE)</f>
        <v>291847.5</v>
      </c>
      <c r="L1481" s="12">
        <f>VLOOKUP($B1481,'Gas wholesale lookups'!$A$4:$L$15,'Inputs - Gas wholesale index'!L$2,FALSE)</f>
        <v>332991.45454545453</v>
      </c>
      <c r="M1481" s="12">
        <f>VLOOKUP($B1481,'Gas wholesale lookups'!$A$4:$L$15,'Inputs - Gas wholesale index'!M$2,FALSE)</f>
        <v>208526.18181818182</v>
      </c>
      <c r="N1481" s="12">
        <f>VLOOKUP($B1481,'Gas wholesale lookups'!$A$4:$L$15,'Inputs - Gas wholesale index'!N$2,FALSE)</f>
        <v>166168.27272727274</v>
      </c>
      <c r="O1481" s="37">
        <f>VLOOKUP($B1481,'Gas wholesale lookups'!$A$4:$R$15,'Inputs - Gas wholesale index'!O$2,FALSE)</f>
        <v>1</v>
      </c>
      <c r="P1481" s="37">
        <f>VLOOKUP($B1481,'Gas wholesale lookups'!$A$4:$R$15,'Inputs - Gas wholesale index'!P$2,FALSE)</f>
        <v>1</v>
      </c>
      <c r="Q1481" s="37">
        <f>VLOOKUP($B1481,'Gas wholesale lookups'!$A$4:$R$15,'Inputs - Gas wholesale index'!Q$2,FALSE)</f>
        <v>1</v>
      </c>
      <c r="R1481" s="37">
        <f>VLOOKUP($B1481,'Gas wholesale lookups'!$A$4:$R$15,'Inputs - Gas wholesale index'!R$2,FALSE)</f>
        <v>1</v>
      </c>
      <c r="S1481" s="37">
        <f>VLOOKUP($B1481,'Gas wholesale lookups'!$A$4:$R$15,'Inputs - Gas wholesale index'!S$2,FALSE)</f>
        <v>0</v>
      </c>
      <c r="T1481" s="37">
        <f>VLOOKUP($B1481,'Gas wholesale lookups'!$A$4:$R$15,'Inputs - Gas wholesale index'!T$2,FALSE)</f>
        <v>0</v>
      </c>
      <c r="U1481" s="12">
        <f t="shared" si="422"/>
        <v>208526.18181818182</v>
      </c>
      <c r="V1481" s="12">
        <f t="shared" si="423"/>
        <v>166168.27272727274</v>
      </c>
      <c r="W1481" s="12">
        <f t="shared" si="424"/>
        <v>291847.5</v>
      </c>
      <c r="X1481" s="12">
        <f t="shared" si="425"/>
        <v>332991.45454545453</v>
      </c>
      <c r="Y1481" s="12">
        <f t="shared" si="426"/>
        <v>0</v>
      </c>
      <c r="Z1481" s="12">
        <f t="shared" si="427"/>
        <v>0</v>
      </c>
      <c r="AA1481" s="12">
        <f t="shared" si="428"/>
        <v>999533.40909090918</v>
      </c>
      <c r="AB1481" s="22">
        <f t="shared" si="429"/>
        <v>0</v>
      </c>
      <c r="AC1481" s="22">
        <f t="shared" si="430"/>
        <v>0</v>
      </c>
      <c r="AD1481" s="22">
        <f t="shared" si="431"/>
        <v>0</v>
      </c>
      <c r="AE1481" s="22">
        <f t="shared" si="432"/>
        <v>0</v>
      </c>
      <c r="AF1481" s="22">
        <f t="shared" si="433"/>
        <v>0</v>
      </c>
      <c r="AG1481" s="22">
        <f t="shared" si="434"/>
        <v>0</v>
      </c>
      <c r="AH1481" s="22">
        <f t="shared" si="435"/>
        <v>0</v>
      </c>
      <c r="AI1481" s="43" t="str">
        <f t="shared" si="436"/>
        <v>n/a</v>
      </c>
      <c r="AJ1481" s="2"/>
      <c r="AK1481" s="2"/>
      <c r="AL1481" s="127">
        <v>0</v>
      </c>
    </row>
    <row r="1482" spans="1:38">
      <c r="A1482" s="46"/>
      <c r="B1482" s="13" t="str">
        <f t="shared" si="421"/>
        <v>Jan</v>
      </c>
      <c r="C1482" s="182"/>
      <c r="D1482" s="182"/>
      <c r="E1482" s="182"/>
      <c r="F1482" s="182"/>
      <c r="G1482" s="182"/>
      <c r="H1482" s="182"/>
      <c r="I1482" s="12">
        <f>VLOOKUP($B1482,'Gas wholesale lookups'!$A$4:$L$15,'Inputs - Gas wholesale index'!I$2,FALSE)</f>
        <v>208526.18181818182</v>
      </c>
      <c r="J1482" s="12">
        <f>VLOOKUP($B1482,'Gas wholesale lookups'!$A$4:$L$15,'Inputs - Gas wholesale index'!J$2,FALSE)</f>
        <v>166168.27272727274</v>
      </c>
      <c r="K1482" s="12">
        <f>VLOOKUP($B1482,'Gas wholesale lookups'!$A$4:$L$15,'Inputs - Gas wholesale index'!K$2,FALSE)</f>
        <v>291847.5</v>
      </c>
      <c r="L1482" s="12">
        <f>VLOOKUP($B1482,'Gas wholesale lookups'!$A$4:$L$15,'Inputs - Gas wholesale index'!L$2,FALSE)</f>
        <v>332991.45454545453</v>
      </c>
      <c r="M1482" s="12">
        <f>VLOOKUP($B1482,'Gas wholesale lookups'!$A$4:$L$15,'Inputs - Gas wholesale index'!M$2,FALSE)</f>
        <v>208526.18181818182</v>
      </c>
      <c r="N1482" s="12">
        <f>VLOOKUP($B1482,'Gas wholesale lookups'!$A$4:$L$15,'Inputs - Gas wholesale index'!N$2,FALSE)</f>
        <v>166168.27272727274</v>
      </c>
      <c r="O1482" s="37">
        <f>VLOOKUP($B1482,'Gas wholesale lookups'!$A$4:$R$15,'Inputs - Gas wholesale index'!O$2,FALSE)</f>
        <v>1</v>
      </c>
      <c r="P1482" s="37">
        <f>VLOOKUP($B1482,'Gas wholesale lookups'!$A$4:$R$15,'Inputs - Gas wholesale index'!P$2,FALSE)</f>
        <v>1</v>
      </c>
      <c r="Q1482" s="37">
        <f>VLOOKUP($B1482,'Gas wholesale lookups'!$A$4:$R$15,'Inputs - Gas wholesale index'!Q$2,FALSE)</f>
        <v>1</v>
      </c>
      <c r="R1482" s="37">
        <f>VLOOKUP($B1482,'Gas wholesale lookups'!$A$4:$R$15,'Inputs - Gas wholesale index'!R$2,FALSE)</f>
        <v>1</v>
      </c>
      <c r="S1482" s="37">
        <f>VLOOKUP($B1482,'Gas wholesale lookups'!$A$4:$R$15,'Inputs - Gas wholesale index'!S$2,FALSE)</f>
        <v>0</v>
      </c>
      <c r="T1482" s="37">
        <f>VLOOKUP($B1482,'Gas wholesale lookups'!$A$4:$R$15,'Inputs - Gas wholesale index'!T$2,FALSE)</f>
        <v>0</v>
      </c>
      <c r="U1482" s="12">
        <f t="shared" si="422"/>
        <v>208526.18181818182</v>
      </c>
      <c r="V1482" s="12">
        <f t="shared" si="423"/>
        <v>166168.27272727274</v>
      </c>
      <c r="W1482" s="12">
        <f t="shared" si="424"/>
        <v>291847.5</v>
      </c>
      <c r="X1482" s="12">
        <f t="shared" si="425"/>
        <v>332991.45454545453</v>
      </c>
      <c r="Y1482" s="12">
        <f t="shared" si="426"/>
        <v>0</v>
      </c>
      <c r="Z1482" s="12">
        <f t="shared" si="427"/>
        <v>0</v>
      </c>
      <c r="AA1482" s="12">
        <f t="shared" si="428"/>
        <v>999533.40909090918</v>
      </c>
      <c r="AB1482" s="22">
        <f t="shared" si="429"/>
        <v>0</v>
      </c>
      <c r="AC1482" s="22">
        <f t="shared" si="430"/>
        <v>0</v>
      </c>
      <c r="AD1482" s="22">
        <f t="shared" si="431"/>
        <v>0</v>
      </c>
      <c r="AE1482" s="22">
        <f t="shared" si="432"/>
        <v>0</v>
      </c>
      <c r="AF1482" s="22">
        <f t="shared" si="433"/>
        <v>0</v>
      </c>
      <c r="AG1482" s="22">
        <f t="shared" si="434"/>
        <v>0</v>
      </c>
      <c r="AH1482" s="22">
        <f t="shared" si="435"/>
        <v>0</v>
      </c>
      <c r="AI1482" s="43" t="str">
        <f t="shared" si="436"/>
        <v>n/a</v>
      </c>
      <c r="AJ1482" s="2"/>
      <c r="AK1482" s="2"/>
      <c r="AL1482" s="127">
        <v>0</v>
      </c>
    </row>
    <row r="1483" spans="1:38">
      <c r="A1483" s="46"/>
      <c r="B1483" s="13" t="str">
        <f t="shared" si="421"/>
        <v>Jan</v>
      </c>
      <c r="C1483" s="182"/>
      <c r="D1483" s="182"/>
      <c r="E1483" s="182"/>
      <c r="F1483" s="182"/>
      <c r="G1483" s="182"/>
      <c r="H1483" s="182"/>
      <c r="I1483" s="12">
        <f>VLOOKUP($B1483,'Gas wholesale lookups'!$A$4:$L$15,'Inputs - Gas wholesale index'!I$2,FALSE)</f>
        <v>208526.18181818182</v>
      </c>
      <c r="J1483" s="12">
        <f>VLOOKUP($B1483,'Gas wholesale lookups'!$A$4:$L$15,'Inputs - Gas wholesale index'!J$2,FALSE)</f>
        <v>166168.27272727274</v>
      </c>
      <c r="K1483" s="12">
        <f>VLOOKUP($B1483,'Gas wholesale lookups'!$A$4:$L$15,'Inputs - Gas wholesale index'!K$2,FALSE)</f>
        <v>291847.5</v>
      </c>
      <c r="L1483" s="12">
        <f>VLOOKUP($B1483,'Gas wholesale lookups'!$A$4:$L$15,'Inputs - Gas wholesale index'!L$2,FALSE)</f>
        <v>332991.45454545453</v>
      </c>
      <c r="M1483" s="12">
        <f>VLOOKUP($B1483,'Gas wholesale lookups'!$A$4:$L$15,'Inputs - Gas wholesale index'!M$2,FALSE)</f>
        <v>208526.18181818182</v>
      </c>
      <c r="N1483" s="12">
        <f>VLOOKUP($B1483,'Gas wholesale lookups'!$A$4:$L$15,'Inputs - Gas wholesale index'!N$2,FALSE)</f>
        <v>166168.27272727274</v>
      </c>
      <c r="O1483" s="37">
        <f>VLOOKUP($B1483,'Gas wholesale lookups'!$A$4:$R$15,'Inputs - Gas wholesale index'!O$2,FALSE)</f>
        <v>1</v>
      </c>
      <c r="P1483" s="37">
        <f>VLOOKUP($B1483,'Gas wholesale lookups'!$A$4:$R$15,'Inputs - Gas wholesale index'!P$2,FALSE)</f>
        <v>1</v>
      </c>
      <c r="Q1483" s="37">
        <f>VLOOKUP($B1483,'Gas wholesale lookups'!$A$4:$R$15,'Inputs - Gas wholesale index'!Q$2,FALSE)</f>
        <v>1</v>
      </c>
      <c r="R1483" s="37">
        <f>VLOOKUP($B1483,'Gas wholesale lookups'!$A$4:$R$15,'Inputs - Gas wholesale index'!R$2,FALSE)</f>
        <v>1</v>
      </c>
      <c r="S1483" s="37">
        <f>VLOOKUP($B1483,'Gas wholesale lookups'!$A$4:$R$15,'Inputs - Gas wholesale index'!S$2,FALSE)</f>
        <v>0</v>
      </c>
      <c r="T1483" s="37">
        <f>VLOOKUP($B1483,'Gas wholesale lookups'!$A$4:$R$15,'Inputs - Gas wholesale index'!T$2,FALSE)</f>
        <v>0</v>
      </c>
      <c r="U1483" s="12">
        <f t="shared" si="422"/>
        <v>208526.18181818182</v>
      </c>
      <c r="V1483" s="12">
        <f t="shared" si="423"/>
        <v>166168.27272727274</v>
      </c>
      <c r="W1483" s="12">
        <f t="shared" si="424"/>
        <v>291847.5</v>
      </c>
      <c r="X1483" s="12">
        <f t="shared" si="425"/>
        <v>332991.45454545453</v>
      </c>
      <c r="Y1483" s="12">
        <f t="shared" si="426"/>
        <v>0</v>
      </c>
      <c r="Z1483" s="12">
        <f t="shared" si="427"/>
        <v>0</v>
      </c>
      <c r="AA1483" s="12">
        <f t="shared" si="428"/>
        <v>999533.40909090918</v>
      </c>
      <c r="AB1483" s="22">
        <f t="shared" si="429"/>
        <v>0</v>
      </c>
      <c r="AC1483" s="22">
        <f t="shared" si="430"/>
        <v>0</v>
      </c>
      <c r="AD1483" s="22">
        <f t="shared" si="431"/>
        <v>0</v>
      </c>
      <c r="AE1483" s="22">
        <f t="shared" si="432"/>
        <v>0</v>
      </c>
      <c r="AF1483" s="22">
        <f t="shared" si="433"/>
        <v>0</v>
      </c>
      <c r="AG1483" s="22">
        <f t="shared" si="434"/>
        <v>0</v>
      </c>
      <c r="AH1483" s="22">
        <f t="shared" si="435"/>
        <v>0</v>
      </c>
      <c r="AI1483" s="43" t="str">
        <f t="shared" si="436"/>
        <v>n/a</v>
      </c>
      <c r="AJ1483" s="2"/>
      <c r="AK1483" s="2"/>
      <c r="AL1483" s="127">
        <v>0</v>
      </c>
    </row>
    <row r="1484" spans="1:38">
      <c r="A1484" s="46"/>
      <c r="B1484" s="13" t="str">
        <f t="shared" si="421"/>
        <v>Jan</v>
      </c>
      <c r="C1484" s="182"/>
      <c r="D1484" s="182"/>
      <c r="E1484" s="182"/>
      <c r="F1484" s="182"/>
      <c r="G1484" s="182"/>
      <c r="H1484" s="182"/>
      <c r="I1484" s="12">
        <f>VLOOKUP($B1484,'Gas wholesale lookups'!$A$4:$L$15,'Inputs - Gas wholesale index'!I$2,FALSE)</f>
        <v>208526.18181818182</v>
      </c>
      <c r="J1484" s="12">
        <f>VLOOKUP($B1484,'Gas wholesale lookups'!$A$4:$L$15,'Inputs - Gas wholesale index'!J$2,FALSE)</f>
        <v>166168.27272727274</v>
      </c>
      <c r="K1484" s="12">
        <f>VLOOKUP($B1484,'Gas wholesale lookups'!$A$4:$L$15,'Inputs - Gas wholesale index'!K$2,FALSE)</f>
        <v>291847.5</v>
      </c>
      <c r="L1484" s="12">
        <f>VLOOKUP($B1484,'Gas wholesale lookups'!$A$4:$L$15,'Inputs - Gas wholesale index'!L$2,FALSE)</f>
        <v>332991.45454545453</v>
      </c>
      <c r="M1484" s="12">
        <f>VLOOKUP($B1484,'Gas wholesale lookups'!$A$4:$L$15,'Inputs - Gas wholesale index'!M$2,FALSE)</f>
        <v>208526.18181818182</v>
      </c>
      <c r="N1484" s="12">
        <f>VLOOKUP($B1484,'Gas wholesale lookups'!$A$4:$L$15,'Inputs - Gas wholesale index'!N$2,FALSE)</f>
        <v>166168.27272727274</v>
      </c>
      <c r="O1484" s="37">
        <f>VLOOKUP($B1484,'Gas wholesale lookups'!$A$4:$R$15,'Inputs - Gas wholesale index'!O$2,FALSE)</f>
        <v>1</v>
      </c>
      <c r="P1484" s="37">
        <f>VLOOKUP($B1484,'Gas wholesale lookups'!$A$4:$R$15,'Inputs - Gas wholesale index'!P$2,FALSE)</f>
        <v>1</v>
      </c>
      <c r="Q1484" s="37">
        <f>VLOOKUP($B1484,'Gas wholesale lookups'!$A$4:$R$15,'Inputs - Gas wholesale index'!Q$2,FALSE)</f>
        <v>1</v>
      </c>
      <c r="R1484" s="37">
        <f>VLOOKUP($B1484,'Gas wholesale lookups'!$A$4:$R$15,'Inputs - Gas wholesale index'!R$2,FALSE)</f>
        <v>1</v>
      </c>
      <c r="S1484" s="37">
        <f>VLOOKUP($B1484,'Gas wholesale lookups'!$A$4:$R$15,'Inputs - Gas wholesale index'!S$2,FALSE)</f>
        <v>0</v>
      </c>
      <c r="T1484" s="37">
        <f>VLOOKUP($B1484,'Gas wholesale lookups'!$A$4:$R$15,'Inputs - Gas wholesale index'!T$2,FALSE)</f>
        <v>0</v>
      </c>
      <c r="U1484" s="12">
        <f t="shared" si="422"/>
        <v>208526.18181818182</v>
      </c>
      <c r="V1484" s="12">
        <f t="shared" si="423"/>
        <v>166168.27272727274</v>
      </c>
      <c r="W1484" s="12">
        <f t="shared" si="424"/>
        <v>291847.5</v>
      </c>
      <c r="X1484" s="12">
        <f t="shared" si="425"/>
        <v>332991.45454545453</v>
      </c>
      <c r="Y1484" s="12">
        <f t="shared" si="426"/>
        <v>0</v>
      </c>
      <c r="Z1484" s="12">
        <f t="shared" si="427"/>
        <v>0</v>
      </c>
      <c r="AA1484" s="12">
        <f t="shared" si="428"/>
        <v>999533.40909090918</v>
      </c>
      <c r="AB1484" s="22">
        <f t="shared" si="429"/>
        <v>0</v>
      </c>
      <c r="AC1484" s="22">
        <f t="shared" si="430"/>
        <v>0</v>
      </c>
      <c r="AD1484" s="22">
        <f t="shared" si="431"/>
        <v>0</v>
      </c>
      <c r="AE1484" s="22">
        <f t="shared" si="432"/>
        <v>0</v>
      </c>
      <c r="AF1484" s="22">
        <f t="shared" si="433"/>
        <v>0</v>
      </c>
      <c r="AG1484" s="22">
        <f t="shared" si="434"/>
        <v>0</v>
      </c>
      <c r="AH1484" s="22">
        <f t="shared" si="435"/>
        <v>0</v>
      </c>
      <c r="AI1484" s="43" t="str">
        <f t="shared" si="436"/>
        <v>n/a</v>
      </c>
      <c r="AJ1484" s="2"/>
      <c r="AK1484" s="2"/>
      <c r="AL1484" s="127">
        <v>0</v>
      </c>
    </row>
    <row r="1485" spans="1:38">
      <c r="A1485" s="46"/>
      <c r="B1485" s="13" t="str">
        <f t="shared" si="421"/>
        <v>Jan</v>
      </c>
      <c r="C1485" s="182"/>
      <c r="D1485" s="182"/>
      <c r="E1485" s="182"/>
      <c r="F1485" s="182"/>
      <c r="G1485" s="182"/>
      <c r="H1485" s="182"/>
      <c r="I1485" s="12">
        <f>VLOOKUP($B1485,'Gas wholesale lookups'!$A$4:$L$15,'Inputs - Gas wholesale index'!I$2,FALSE)</f>
        <v>208526.18181818182</v>
      </c>
      <c r="J1485" s="12">
        <f>VLOOKUP($B1485,'Gas wholesale lookups'!$A$4:$L$15,'Inputs - Gas wholesale index'!J$2,FALSE)</f>
        <v>166168.27272727274</v>
      </c>
      <c r="K1485" s="12">
        <f>VLOOKUP($B1485,'Gas wholesale lookups'!$A$4:$L$15,'Inputs - Gas wholesale index'!K$2,FALSE)</f>
        <v>291847.5</v>
      </c>
      <c r="L1485" s="12">
        <f>VLOOKUP($B1485,'Gas wholesale lookups'!$A$4:$L$15,'Inputs - Gas wholesale index'!L$2,FALSE)</f>
        <v>332991.45454545453</v>
      </c>
      <c r="M1485" s="12">
        <f>VLOOKUP($B1485,'Gas wholesale lookups'!$A$4:$L$15,'Inputs - Gas wholesale index'!M$2,FALSE)</f>
        <v>208526.18181818182</v>
      </c>
      <c r="N1485" s="12">
        <f>VLOOKUP($B1485,'Gas wholesale lookups'!$A$4:$L$15,'Inputs - Gas wholesale index'!N$2,FALSE)</f>
        <v>166168.27272727274</v>
      </c>
      <c r="O1485" s="37">
        <f>VLOOKUP($B1485,'Gas wholesale lookups'!$A$4:$R$15,'Inputs - Gas wholesale index'!O$2,FALSE)</f>
        <v>1</v>
      </c>
      <c r="P1485" s="37">
        <f>VLOOKUP($B1485,'Gas wholesale lookups'!$A$4:$R$15,'Inputs - Gas wholesale index'!P$2,FALSE)</f>
        <v>1</v>
      </c>
      <c r="Q1485" s="37">
        <f>VLOOKUP($B1485,'Gas wholesale lookups'!$A$4:$R$15,'Inputs - Gas wholesale index'!Q$2,FALSE)</f>
        <v>1</v>
      </c>
      <c r="R1485" s="37">
        <f>VLOOKUP($B1485,'Gas wholesale lookups'!$A$4:$R$15,'Inputs - Gas wholesale index'!R$2,FALSE)</f>
        <v>1</v>
      </c>
      <c r="S1485" s="37">
        <f>VLOOKUP($B1485,'Gas wholesale lookups'!$A$4:$R$15,'Inputs - Gas wholesale index'!S$2,FALSE)</f>
        <v>0</v>
      </c>
      <c r="T1485" s="37">
        <f>VLOOKUP($B1485,'Gas wholesale lookups'!$A$4:$R$15,'Inputs - Gas wholesale index'!T$2,FALSE)</f>
        <v>0</v>
      </c>
      <c r="U1485" s="12">
        <f t="shared" si="422"/>
        <v>208526.18181818182</v>
      </c>
      <c r="V1485" s="12">
        <f t="shared" si="423"/>
        <v>166168.27272727274</v>
      </c>
      <c r="W1485" s="12">
        <f t="shared" si="424"/>
        <v>291847.5</v>
      </c>
      <c r="X1485" s="12">
        <f t="shared" si="425"/>
        <v>332991.45454545453</v>
      </c>
      <c r="Y1485" s="12">
        <f t="shared" si="426"/>
        <v>0</v>
      </c>
      <c r="Z1485" s="12">
        <f t="shared" si="427"/>
        <v>0</v>
      </c>
      <c r="AA1485" s="12">
        <f t="shared" si="428"/>
        <v>999533.40909090918</v>
      </c>
      <c r="AB1485" s="22">
        <f t="shared" si="429"/>
        <v>0</v>
      </c>
      <c r="AC1485" s="22">
        <f t="shared" si="430"/>
        <v>0</v>
      </c>
      <c r="AD1485" s="22">
        <f t="shared" si="431"/>
        <v>0</v>
      </c>
      <c r="AE1485" s="22">
        <f t="shared" si="432"/>
        <v>0</v>
      </c>
      <c r="AF1485" s="22">
        <f t="shared" si="433"/>
        <v>0</v>
      </c>
      <c r="AG1485" s="22">
        <f t="shared" si="434"/>
        <v>0</v>
      </c>
      <c r="AH1485" s="22">
        <f t="shared" si="435"/>
        <v>0</v>
      </c>
      <c r="AI1485" s="43" t="str">
        <f t="shared" si="436"/>
        <v>n/a</v>
      </c>
      <c r="AJ1485" s="2"/>
      <c r="AK1485" s="2"/>
      <c r="AL1485" s="127">
        <v>0</v>
      </c>
    </row>
    <row r="1486" spans="1:38">
      <c r="A1486" s="46"/>
      <c r="B1486" s="13" t="str">
        <f t="shared" si="421"/>
        <v>Jan</v>
      </c>
      <c r="C1486" s="182"/>
      <c r="D1486" s="182"/>
      <c r="E1486" s="182"/>
      <c r="F1486" s="182"/>
      <c r="G1486" s="182"/>
      <c r="H1486" s="182"/>
      <c r="I1486" s="12">
        <f>VLOOKUP($B1486,'Gas wholesale lookups'!$A$4:$L$15,'Inputs - Gas wholesale index'!I$2,FALSE)</f>
        <v>208526.18181818182</v>
      </c>
      <c r="J1486" s="12">
        <f>VLOOKUP($B1486,'Gas wholesale lookups'!$A$4:$L$15,'Inputs - Gas wholesale index'!J$2,FALSE)</f>
        <v>166168.27272727274</v>
      </c>
      <c r="K1486" s="12">
        <f>VLOOKUP($B1486,'Gas wholesale lookups'!$A$4:$L$15,'Inputs - Gas wholesale index'!K$2,FALSE)</f>
        <v>291847.5</v>
      </c>
      <c r="L1486" s="12">
        <f>VLOOKUP($B1486,'Gas wholesale lookups'!$A$4:$L$15,'Inputs - Gas wholesale index'!L$2,FALSE)</f>
        <v>332991.45454545453</v>
      </c>
      <c r="M1486" s="12">
        <f>VLOOKUP($B1486,'Gas wholesale lookups'!$A$4:$L$15,'Inputs - Gas wholesale index'!M$2,FALSE)</f>
        <v>208526.18181818182</v>
      </c>
      <c r="N1486" s="12">
        <f>VLOOKUP($B1486,'Gas wholesale lookups'!$A$4:$L$15,'Inputs - Gas wholesale index'!N$2,FALSE)</f>
        <v>166168.27272727274</v>
      </c>
      <c r="O1486" s="37">
        <f>VLOOKUP($B1486,'Gas wholesale lookups'!$A$4:$R$15,'Inputs - Gas wholesale index'!O$2,FALSE)</f>
        <v>1</v>
      </c>
      <c r="P1486" s="37">
        <f>VLOOKUP($B1486,'Gas wholesale lookups'!$A$4:$R$15,'Inputs - Gas wholesale index'!P$2,FALSE)</f>
        <v>1</v>
      </c>
      <c r="Q1486" s="37">
        <f>VLOOKUP($B1486,'Gas wholesale lookups'!$A$4:$R$15,'Inputs - Gas wholesale index'!Q$2,FALSE)</f>
        <v>1</v>
      </c>
      <c r="R1486" s="37">
        <f>VLOOKUP($B1486,'Gas wholesale lookups'!$A$4:$R$15,'Inputs - Gas wholesale index'!R$2,FALSE)</f>
        <v>1</v>
      </c>
      <c r="S1486" s="37">
        <f>VLOOKUP($B1486,'Gas wholesale lookups'!$A$4:$R$15,'Inputs - Gas wholesale index'!S$2,FALSE)</f>
        <v>0</v>
      </c>
      <c r="T1486" s="37">
        <f>VLOOKUP($B1486,'Gas wholesale lookups'!$A$4:$R$15,'Inputs - Gas wholesale index'!T$2,FALSE)</f>
        <v>0</v>
      </c>
      <c r="U1486" s="12">
        <f t="shared" si="422"/>
        <v>208526.18181818182</v>
      </c>
      <c r="V1486" s="12">
        <f t="shared" si="423"/>
        <v>166168.27272727274</v>
      </c>
      <c r="W1486" s="12">
        <f t="shared" si="424"/>
        <v>291847.5</v>
      </c>
      <c r="X1486" s="12">
        <f t="shared" si="425"/>
        <v>332991.45454545453</v>
      </c>
      <c r="Y1486" s="12">
        <f t="shared" si="426"/>
        <v>0</v>
      </c>
      <c r="Z1486" s="12">
        <f t="shared" si="427"/>
        <v>0</v>
      </c>
      <c r="AA1486" s="12">
        <f t="shared" si="428"/>
        <v>999533.40909090918</v>
      </c>
      <c r="AB1486" s="22">
        <f t="shared" si="429"/>
        <v>0</v>
      </c>
      <c r="AC1486" s="22">
        <f t="shared" si="430"/>
        <v>0</v>
      </c>
      <c r="AD1486" s="22">
        <f t="shared" si="431"/>
        <v>0</v>
      </c>
      <c r="AE1486" s="22">
        <f t="shared" si="432"/>
        <v>0</v>
      </c>
      <c r="AF1486" s="22">
        <f t="shared" si="433"/>
        <v>0</v>
      </c>
      <c r="AG1486" s="22">
        <f t="shared" si="434"/>
        <v>0</v>
      </c>
      <c r="AH1486" s="22">
        <f t="shared" si="435"/>
        <v>0</v>
      </c>
      <c r="AI1486" s="43" t="str">
        <f t="shared" si="436"/>
        <v>n/a</v>
      </c>
      <c r="AJ1486" s="2"/>
      <c r="AK1486" s="2"/>
      <c r="AL1486" s="127">
        <v>0</v>
      </c>
    </row>
    <row r="1487" spans="1:38">
      <c r="A1487" s="46"/>
      <c r="B1487" s="13" t="str">
        <f t="shared" si="421"/>
        <v>Jan</v>
      </c>
      <c r="C1487" s="182"/>
      <c r="D1487" s="182"/>
      <c r="E1487" s="182"/>
      <c r="F1487" s="182"/>
      <c r="G1487" s="182"/>
      <c r="H1487" s="182"/>
      <c r="I1487" s="12">
        <f>VLOOKUP($B1487,'Gas wholesale lookups'!$A$4:$L$15,'Inputs - Gas wholesale index'!I$2,FALSE)</f>
        <v>208526.18181818182</v>
      </c>
      <c r="J1487" s="12">
        <f>VLOOKUP($B1487,'Gas wholesale lookups'!$A$4:$L$15,'Inputs - Gas wholesale index'!J$2,FALSE)</f>
        <v>166168.27272727274</v>
      </c>
      <c r="K1487" s="12">
        <f>VLOOKUP($B1487,'Gas wholesale lookups'!$A$4:$L$15,'Inputs - Gas wholesale index'!K$2,FALSE)</f>
        <v>291847.5</v>
      </c>
      <c r="L1487" s="12">
        <f>VLOOKUP($B1487,'Gas wholesale lookups'!$A$4:$L$15,'Inputs - Gas wholesale index'!L$2,FALSE)</f>
        <v>332991.45454545453</v>
      </c>
      <c r="M1487" s="12">
        <f>VLOOKUP($B1487,'Gas wholesale lookups'!$A$4:$L$15,'Inputs - Gas wholesale index'!M$2,FALSE)</f>
        <v>208526.18181818182</v>
      </c>
      <c r="N1487" s="12">
        <f>VLOOKUP($B1487,'Gas wholesale lookups'!$A$4:$L$15,'Inputs - Gas wholesale index'!N$2,FALSE)</f>
        <v>166168.27272727274</v>
      </c>
      <c r="O1487" s="37">
        <f>VLOOKUP($B1487,'Gas wholesale lookups'!$A$4:$R$15,'Inputs - Gas wholesale index'!O$2,FALSE)</f>
        <v>1</v>
      </c>
      <c r="P1487" s="37">
        <f>VLOOKUP($B1487,'Gas wholesale lookups'!$A$4:$R$15,'Inputs - Gas wholesale index'!P$2,FALSE)</f>
        <v>1</v>
      </c>
      <c r="Q1487" s="37">
        <f>VLOOKUP($B1487,'Gas wholesale lookups'!$A$4:$R$15,'Inputs - Gas wholesale index'!Q$2,FALSE)</f>
        <v>1</v>
      </c>
      <c r="R1487" s="37">
        <f>VLOOKUP($B1487,'Gas wholesale lookups'!$A$4:$R$15,'Inputs - Gas wholesale index'!R$2,FALSE)</f>
        <v>1</v>
      </c>
      <c r="S1487" s="37">
        <f>VLOOKUP($B1487,'Gas wholesale lookups'!$A$4:$R$15,'Inputs - Gas wholesale index'!S$2,FALSE)</f>
        <v>0</v>
      </c>
      <c r="T1487" s="37">
        <f>VLOOKUP($B1487,'Gas wholesale lookups'!$A$4:$R$15,'Inputs - Gas wholesale index'!T$2,FALSE)</f>
        <v>0</v>
      </c>
      <c r="U1487" s="12">
        <f t="shared" si="422"/>
        <v>208526.18181818182</v>
      </c>
      <c r="V1487" s="12">
        <f t="shared" si="423"/>
        <v>166168.27272727274</v>
      </c>
      <c r="W1487" s="12">
        <f t="shared" si="424"/>
        <v>291847.5</v>
      </c>
      <c r="X1487" s="12">
        <f t="shared" si="425"/>
        <v>332991.45454545453</v>
      </c>
      <c r="Y1487" s="12">
        <f t="shared" si="426"/>
        <v>0</v>
      </c>
      <c r="Z1487" s="12">
        <f t="shared" si="427"/>
        <v>0</v>
      </c>
      <c r="AA1487" s="12">
        <f t="shared" si="428"/>
        <v>999533.40909090918</v>
      </c>
      <c r="AB1487" s="22">
        <f t="shared" si="429"/>
        <v>0</v>
      </c>
      <c r="AC1487" s="22">
        <f t="shared" si="430"/>
        <v>0</v>
      </c>
      <c r="AD1487" s="22">
        <f t="shared" si="431"/>
        <v>0</v>
      </c>
      <c r="AE1487" s="22">
        <f t="shared" si="432"/>
        <v>0</v>
      </c>
      <c r="AF1487" s="22">
        <f t="shared" si="433"/>
        <v>0</v>
      </c>
      <c r="AG1487" s="22">
        <f t="shared" si="434"/>
        <v>0</v>
      </c>
      <c r="AH1487" s="22">
        <f t="shared" si="435"/>
        <v>0</v>
      </c>
      <c r="AI1487" s="43" t="str">
        <f t="shared" si="436"/>
        <v>n/a</v>
      </c>
      <c r="AJ1487" s="2"/>
      <c r="AK1487" s="2"/>
      <c r="AL1487" s="127">
        <v>0</v>
      </c>
    </row>
    <row r="1488" spans="1:38">
      <c r="A1488" s="46"/>
      <c r="B1488" s="13" t="str">
        <f t="shared" si="421"/>
        <v>Jan</v>
      </c>
      <c r="C1488" s="182"/>
      <c r="D1488" s="182"/>
      <c r="E1488" s="182"/>
      <c r="F1488" s="182"/>
      <c r="G1488" s="182"/>
      <c r="H1488" s="182"/>
      <c r="I1488" s="12">
        <f>VLOOKUP($B1488,'Gas wholesale lookups'!$A$4:$L$15,'Inputs - Gas wholesale index'!I$2,FALSE)</f>
        <v>208526.18181818182</v>
      </c>
      <c r="J1488" s="12">
        <f>VLOOKUP($B1488,'Gas wholesale lookups'!$A$4:$L$15,'Inputs - Gas wholesale index'!J$2,FALSE)</f>
        <v>166168.27272727274</v>
      </c>
      <c r="K1488" s="12">
        <f>VLOOKUP($B1488,'Gas wholesale lookups'!$A$4:$L$15,'Inputs - Gas wholesale index'!K$2,FALSE)</f>
        <v>291847.5</v>
      </c>
      <c r="L1488" s="12">
        <f>VLOOKUP($B1488,'Gas wholesale lookups'!$A$4:$L$15,'Inputs - Gas wholesale index'!L$2,FALSE)</f>
        <v>332991.45454545453</v>
      </c>
      <c r="M1488" s="12">
        <f>VLOOKUP($B1488,'Gas wholesale lookups'!$A$4:$L$15,'Inputs - Gas wholesale index'!M$2,FALSE)</f>
        <v>208526.18181818182</v>
      </c>
      <c r="N1488" s="12">
        <f>VLOOKUP($B1488,'Gas wholesale lookups'!$A$4:$L$15,'Inputs - Gas wholesale index'!N$2,FALSE)</f>
        <v>166168.27272727274</v>
      </c>
      <c r="O1488" s="37">
        <f>VLOOKUP($B1488,'Gas wholesale lookups'!$A$4:$R$15,'Inputs - Gas wholesale index'!O$2,FALSE)</f>
        <v>1</v>
      </c>
      <c r="P1488" s="37">
        <f>VLOOKUP($B1488,'Gas wholesale lookups'!$A$4:$R$15,'Inputs - Gas wholesale index'!P$2,FALSE)</f>
        <v>1</v>
      </c>
      <c r="Q1488" s="37">
        <f>VLOOKUP($B1488,'Gas wholesale lookups'!$A$4:$R$15,'Inputs - Gas wholesale index'!Q$2,FALSE)</f>
        <v>1</v>
      </c>
      <c r="R1488" s="37">
        <f>VLOOKUP($B1488,'Gas wholesale lookups'!$A$4:$R$15,'Inputs - Gas wholesale index'!R$2,FALSE)</f>
        <v>1</v>
      </c>
      <c r="S1488" s="37">
        <f>VLOOKUP($B1488,'Gas wholesale lookups'!$A$4:$R$15,'Inputs - Gas wholesale index'!S$2,FALSE)</f>
        <v>0</v>
      </c>
      <c r="T1488" s="37">
        <f>VLOOKUP($B1488,'Gas wholesale lookups'!$A$4:$R$15,'Inputs - Gas wholesale index'!T$2,FALSE)</f>
        <v>0</v>
      </c>
      <c r="U1488" s="12">
        <f t="shared" si="422"/>
        <v>208526.18181818182</v>
      </c>
      <c r="V1488" s="12">
        <f t="shared" si="423"/>
        <v>166168.27272727274</v>
      </c>
      <c r="W1488" s="12">
        <f t="shared" si="424"/>
        <v>291847.5</v>
      </c>
      <c r="X1488" s="12">
        <f t="shared" si="425"/>
        <v>332991.45454545453</v>
      </c>
      <c r="Y1488" s="12">
        <f t="shared" si="426"/>
        <v>0</v>
      </c>
      <c r="Z1488" s="12">
        <f t="shared" si="427"/>
        <v>0</v>
      </c>
      <c r="AA1488" s="12">
        <f t="shared" si="428"/>
        <v>999533.40909090918</v>
      </c>
      <c r="AB1488" s="22">
        <f t="shared" si="429"/>
        <v>0</v>
      </c>
      <c r="AC1488" s="22">
        <f t="shared" si="430"/>
        <v>0</v>
      </c>
      <c r="AD1488" s="22">
        <f t="shared" si="431"/>
        <v>0</v>
      </c>
      <c r="AE1488" s="22">
        <f t="shared" si="432"/>
        <v>0</v>
      </c>
      <c r="AF1488" s="22">
        <f t="shared" si="433"/>
        <v>0</v>
      </c>
      <c r="AG1488" s="22">
        <f t="shared" si="434"/>
        <v>0</v>
      </c>
      <c r="AH1488" s="22">
        <f t="shared" si="435"/>
        <v>0</v>
      </c>
      <c r="AI1488" s="43" t="str">
        <f t="shared" si="436"/>
        <v>n/a</v>
      </c>
      <c r="AJ1488" s="2"/>
      <c r="AK1488" s="2"/>
      <c r="AL1488" s="127">
        <v>0</v>
      </c>
    </row>
    <row r="1489" spans="1:38">
      <c r="A1489" s="46"/>
      <c r="B1489" s="13" t="str">
        <f t="shared" si="421"/>
        <v>Jan</v>
      </c>
      <c r="C1489" s="182"/>
      <c r="D1489" s="182"/>
      <c r="E1489" s="182"/>
      <c r="F1489" s="182"/>
      <c r="G1489" s="182"/>
      <c r="H1489" s="182"/>
      <c r="I1489" s="12">
        <f>VLOOKUP($B1489,'Gas wholesale lookups'!$A$4:$L$15,'Inputs - Gas wholesale index'!I$2,FALSE)</f>
        <v>208526.18181818182</v>
      </c>
      <c r="J1489" s="12">
        <f>VLOOKUP($B1489,'Gas wholesale lookups'!$A$4:$L$15,'Inputs - Gas wholesale index'!J$2,FALSE)</f>
        <v>166168.27272727274</v>
      </c>
      <c r="K1489" s="12">
        <f>VLOOKUP($B1489,'Gas wholesale lookups'!$A$4:$L$15,'Inputs - Gas wholesale index'!K$2,FALSE)</f>
        <v>291847.5</v>
      </c>
      <c r="L1489" s="12">
        <f>VLOOKUP($B1489,'Gas wholesale lookups'!$A$4:$L$15,'Inputs - Gas wholesale index'!L$2,FALSE)</f>
        <v>332991.45454545453</v>
      </c>
      <c r="M1489" s="12">
        <f>VLOOKUP($B1489,'Gas wholesale lookups'!$A$4:$L$15,'Inputs - Gas wholesale index'!M$2,FALSE)</f>
        <v>208526.18181818182</v>
      </c>
      <c r="N1489" s="12">
        <f>VLOOKUP($B1489,'Gas wholesale lookups'!$A$4:$L$15,'Inputs - Gas wholesale index'!N$2,FALSE)</f>
        <v>166168.27272727274</v>
      </c>
      <c r="O1489" s="37">
        <f>VLOOKUP($B1489,'Gas wholesale lookups'!$A$4:$R$15,'Inputs - Gas wholesale index'!O$2,FALSE)</f>
        <v>1</v>
      </c>
      <c r="P1489" s="37">
        <f>VLOOKUP($B1489,'Gas wholesale lookups'!$A$4:$R$15,'Inputs - Gas wholesale index'!P$2,FALSE)</f>
        <v>1</v>
      </c>
      <c r="Q1489" s="37">
        <f>VLOOKUP($B1489,'Gas wholesale lookups'!$A$4:$R$15,'Inputs - Gas wholesale index'!Q$2,FALSE)</f>
        <v>1</v>
      </c>
      <c r="R1489" s="37">
        <f>VLOOKUP($B1489,'Gas wholesale lookups'!$A$4:$R$15,'Inputs - Gas wholesale index'!R$2,FALSE)</f>
        <v>1</v>
      </c>
      <c r="S1489" s="37">
        <f>VLOOKUP($B1489,'Gas wholesale lookups'!$A$4:$R$15,'Inputs - Gas wholesale index'!S$2,FALSE)</f>
        <v>0</v>
      </c>
      <c r="T1489" s="37">
        <f>VLOOKUP($B1489,'Gas wholesale lookups'!$A$4:$R$15,'Inputs - Gas wholesale index'!T$2,FALSE)</f>
        <v>0</v>
      </c>
      <c r="U1489" s="12">
        <f t="shared" si="422"/>
        <v>208526.18181818182</v>
      </c>
      <c r="V1489" s="12">
        <f t="shared" si="423"/>
        <v>166168.27272727274</v>
      </c>
      <c r="W1489" s="12">
        <f t="shared" si="424"/>
        <v>291847.5</v>
      </c>
      <c r="X1489" s="12">
        <f t="shared" si="425"/>
        <v>332991.45454545453</v>
      </c>
      <c r="Y1489" s="12">
        <f t="shared" si="426"/>
        <v>0</v>
      </c>
      <c r="Z1489" s="12">
        <f t="shared" si="427"/>
        <v>0</v>
      </c>
      <c r="AA1489" s="12">
        <f t="shared" si="428"/>
        <v>999533.40909090918</v>
      </c>
      <c r="AB1489" s="22">
        <f t="shared" si="429"/>
        <v>0</v>
      </c>
      <c r="AC1489" s="22">
        <f t="shared" si="430"/>
        <v>0</v>
      </c>
      <c r="AD1489" s="22">
        <f t="shared" si="431"/>
        <v>0</v>
      </c>
      <c r="AE1489" s="22">
        <f t="shared" si="432"/>
        <v>0</v>
      </c>
      <c r="AF1489" s="22">
        <f t="shared" si="433"/>
        <v>0</v>
      </c>
      <c r="AG1489" s="22">
        <f t="shared" si="434"/>
        <v>0</v>
      </c>
      <c r="AH1489" s="22">
        <f t="shared" si="435"/>
        <v>0</v>
      </c>
      <c r="AI1489" s="43" t="str">
        <f t="shared" si="436"/>
        <v>n/a</v>
      </c>
      <c r="AJ1489" s="2"/>
      <c r="AK1489" s="2"/>
      <c r="AL1489" s="127">
        <v>0</v>
      </c>
    </row>
    <row r="1490" spans="1:38">
      <c r="A1490" s="46"/>
      <c r="B1490" s="13" t="str">
        <f t="shared" si="421"/>
        <v>Jan</v>
      </c>
      <c r="C1490" s="182"/>
      <c r="D1490" s="182"/>
      <c r="E1490" s="182"/>
      <c r="F1490" s="182"/>
      <c r="G1490" s="182"/>
      <c r="H1490" s="182"/>
      <c r="I1490" s="12">
        <f>VLOOKUP($B1490,'Gas wholesale lookups'!$A$4:$L$15,'Inputs - Gas wholesale index'!I$2,FALSE)</f>
        <v>208526.18181818182</v>
      </c>
      <c r="J1490" s="12">
        <f>VLOOKUP($B1490,'Gas wholesale lookups'!$A$4:$L$15,'Inputs - Gas wholesale index'!J$2,FALSE)</f>
        <v>166168.27272727274</v>
      </c>
      <c r="K1490" s="12">
        <f>VLOOKUP($B1490,'Gas wholesale lookups'!$A$4:$L$15,'Inputs - Gas wholesale index'!K$2,FALSE)</f>
        <v>291847.5</v>
      </c>
      <c r="L1490" s="12">
        <f>VLOOKUP($B1490,'Gas wholesale lookups'!$A$4:$L$15,'Inputs - Gas wholesale index'!L$2,FALSE)</f>
        <v>332991.45454545453</v>
      </c>
      <c r="M1490" s="12">
        <f>VLOOKUP($B1490,'Gas wholesale lookups'!$A$4:$L$15,'Inputs - Gas wholesale index'!M$2,FALSE)</f>
        <v>208526.18181818182</v>
      </c>
      <c r="N1490" s="12">
        <f>VLOOKUP($B1490,'Gas wholesale lookups'!$A$4:$L$15,'Inputs - Gas wholesale index'!N$2,FALSE)</f>
        <v>166168.27272727274</v>
      </c>
      <c r="O1490" s="37">
        <f>VLOOKUP($B1490,'Gas wholesale lookups'!$A$4:$R$15,'Inputs - Gas wholesale index'!O$2,FALSE)</f>
        <v>1</v>
      </c>
      <c r="P1490" s="37">
        <f>VLOOKUP($B1490,'Gas wholesale lookups'!$A$4:$R$15,'Inputs - Gas wholesale index'!P$2,FALSE)</f>
        <v>1</v>
      </c>
      <c r="Q1490" s="37">
        <f>VLOOKUP($B1490,'Gas wholesale lookups'!$A$4:$R$15,'Inputs - Gas wholesale index'!Q$2,FALSE)</f>
        <v>1</v>
      </c>
      <c r="R1490" s="37">
        <f>VLOOKUP($B1490,'Gas wholesale lookups'!$A$4:$R$15,'Inputs - Gas wholesale index'!R$2,FALSE)</f>
        <v>1</v>
      </c>
      <c r="S1490" s="37">
        <f>VLOOKUP($B1490,'Gas wholesale lookups'!$A$4:$R$15,'Inputs - Gas wholesale index'!S$2,FALSE)</f>
        <v>0</v>
      </c>
      <c r="T1490" s="37">
        <f>VLOOKUP($B1490,'Gas wholesale lookups'!$A$4:$R$15,'Inputs - Gas wholesale index'!T$2,FALSE)</f>
        <v>0</v>
      </c>
      <c r="U1490" s="12">
        <f t="shared" si="422"/>
        <v>208526.18181818182</v>
      </c>
      <c r="V1490" s="12">
        <f t="shared" si="423"/>
        <v>166168.27272727274</v>
      </c>
      <c r="W1490" s="12">
        <f t="shared" si="424"/>
        <v>291847.5</v>
      </c>
      <c r="X1490" s="12">
        <f t="shared" si="425"/>
        <v>332991.45454545453</v>
      </c>
      <c r="Y1490" s="12">
        <f t="shared" si="426"/>
        <v>0</v>
      </c>
      <c r="Z1490" s="12">
        <f t="shared" si="427"/>
        <v>0</v>
      </c>
      <c r="AA1490" s="12">
        <f t="shared" si="428"/>
        <v>999533.40909090918</v>
      </c>
      <c r="AB1490" s="22">
        <f t="shared" si="429"/>
        <v>0</v>
      </c>
      <c r="AC1490" s="22">
        <f t="shared" si="430"/>
        <v>0</v>
      </c>
      <c r="AD1490" s="22">
        <f t="shared" si="431"/>
        <v>0</v>
      </c>
      <c r="AE1490" s="22">
        <f t="shared" si="432"/>
        <v>0</v>
      </c>
      <c r="AF1490" s="22">
        <f t="shared" si="433"/>
        <v>0</v>
      </c>
      <c r="AG1490" s="22">
        <f t="shared" si="434"/>
        <v>0</v>
      </c>
      <c r="AH1490" s="22">
        <f t="shared" si="435"/>
        <v>0</v>
      </c>
      <c r="AI1490" s="43" t="str">
        <f t="shared" si="436"/>
        <v>n/a</v>
      </c>
      <c r="AJ1490" s="2"/>
      <c r="AK1490" s="2"/>
      <c r="AL1490" s="127">
        <v>0</v>
      </c>
    </row>
    <row r="1491" spans="1:38">
      <c r="A1491" s="46"/>
      <c r="B1491" s="13" t="str">
        <f t="shared" si="421"/>
        <v>Jan</v>
      </c>
      <c r="C1491" s="182"/>
      <c r="D1491" s="182"/>
      <c r="E1491" s="182"/>
      <c r="F1491" s="182"/>
      <c r="G1491" s="182"/>
      <c r="H1491" s="182"/>
      <c r="I1491" s="12">
        <f>VLOOKUP($B1491,'Gas wholesale lookups'!$A$4:$L$15,'Inputs - Gas wholesale index'!I$2,FALSE)</f>
        <v>208526.18181818182</v>
      </c>
      <c r="J1491" s="12">
        <f>VLOOKUP($B1491,'Gas wholesale lookups'!$A$4:$L$15,'Inputs - Gas wholesale index'!J$2,FALSE)</f>
        <v>166168.27272727274</v>
      </c>
      <c r="K1491" s="12">
        <f>VLOOKUP($B1491,'Gas wholesale lookups'!$A$4:$L$15,'Inputs - Gas wholesale index'!K$2,FALSE)</f>
        <v>291847.5</v>
      </c>
      <c r="L1491" s="12">
        <f>VLOOKUP($B1491,'Gas wholesale lookups'!$A$4:$L$15,'Inputs - Gas wholesale index'!L$2,FALSE)</f>
        <v>332991.45454545453</v>
      </c>
      <c r="M1491" s="12">
        <f>VLOOKUP($B1491,'Gas wholesale lookups'!$A$4:$L$15,'Inputs - Gas wholesale index'!M$2,FALSE)</f>
        <v>208526.18181818182</v>
      </c>
      <c r="N1491" s="12">
        <f>VLOOKUP($B1491,'Gas wholesale lookups'!$A$4:$L$15,'Inputs - Gas wholesale index'!N$2,FALSE)</f>
        <v>166168.27272727274</v>
      </c>
      <c r="O1491" s="37">
        <f>VLOOKUP($B1491,'Gas wholesale lookups'!$A$4:$R$15,'Inputs - Gas wholesale index'!O$2,FALSE)</f>
        <v>1</v>
      </c>
      <c r="P1491" s="37">
        <f>VLOOKUP($B1491,'Gas wholesale lookups'!$A$4:$R$15,'Inputs - Gas wholesale index'!P$2,FALSE)</f>
        <v>1</v>
      </c>
      <c r="Q1491" s="37">
        <f>VLOOKUP($B1491,'Gas wholesale lookups'!$A$4:$R$15,'Inputs - Gas wholesale index'!Q$2,FALSE)</f>
        <v>1</v>
      </c>
      <c r="R1491" s="37">
        <f>VLOOKUP($B1491,'Gas wholesale lookups'!$A$4:$R$15,'Inputs - Gas wholesale index'!R$2,FALSE)</f>
        <v>1</v>
      </c>
      <c r="S1491" s="37">
        <f>VLOOKUP($B1491,'Gas wholesale lookups'!$A$4:$R$15,'Inputs - Gas wholesale index'!S$2,FALSE)</f>
        <v>0</v>
      </c>
      <c r="T1491" s="37">
        <f>VLOOKUP($B1491,'Gas wholesale lookups'!$A$4:$R$15,'Inputs - Gas wholesale index'!T$2,FALSE)</f>
        <v>0</v>
      </c>
      <c r="U1491" s="12">
        <f t="shared" si="422"/>
        <v>208526.18181818182</v>
      </c>
      <c r="V1491" s="12">
        <f t="shared" si="423"/>
        <v>166168.27272727274</v>
      </c>
      <c r="W1491" s="12">
        <f t="shared" si="424"/>
        <v>291847.5</v>
      </c>
      <c r="X1491" s="12">
        <f t="shared" si="425"/>
        <v>332991.45454545453</v>
      </c>
      <c r="Y1491" s="12">
        <f t="shared" si="426"/>
        <v>0</v>
      </c>
      <c r="Z1491" s="12">
        <f t="shared" si="427"/>
        <v>0</v>
      </c>
      <c r="AA1491" s="12">
        <f t="shared" si="428"/>
        <v>999533.40909090918</v>
      </c>
      <c r="AB1491" s="22">
        <f t="shared" si="429"/>
        <v>0</v>
      </c>
      <c r="AC1491" s="22">
        <f t="shared" si="430"/>
        <v>0</v>
      </c>
      <c r="AD1491" s="22">
        <f t="shared" si="431"/>
        <v>0</v>
      </c>
      <c r="AE1491" s="22">
        <f t="shared" si="432"/>
        <v>0</v>
      </c>
      <c r="AF1491" s="22">
        <f t="shared" si="433"/>
        <v>0</v>
      </c>
      <c r="AG1491" s="22">
        <f t="shared" si="434"/>
        <v>0</v>
      </c>
      <c r="AH1491" s="22">
        <f t="shared" si="435"/>
        <v>0</v>
      </c>
      <c r="AI1491" s="43" t="str">
        <f t="shared" si="436"/>
        <v>n/a</v>
      </c>
      <c r="AJ1491" s="2"/>
      <c r="AK1491" s="2"/>
      <c r="AL1491" s="127">
        <v>0</v>
      </c>
    </row>
    <row r="1492" spans="1:38">
      <c r="A1492" s="46"/>
      <c r="B1492" s="13" t="str">
        <f t="shared" si="421"/>
        <v>Jan</v>
      </c>
      <c r="C1492" s="182"/>
      <c r="D1492" s="182"/>
      <c r="E1492" s="182"/>
      <c r="F1492" s="182"/>
      <c r="G1492" s="182"/>
      <c r="H1492" s="182"/>
      <c r="I1492" s="12">
        <f>VLOOKUP($B1492,'Gas wholesale lookups'!$A$4:$L$15,'Inputs - Gas wholesale index'!I$2,FALSE)</f>
        <v>208526.18181818182</v>
      </c>
      <c r="J1492" s="12">
        <f>VLOOKUP($B1492,'Gas wholesale lookups'!$A$4:$L$15,'Inputs - Gas wholesale index'!J$2,FALSE)</f>
        <v>166168.27272727274</v>
      </c>
      <c r="K1492" s="12">
        <f>VLOOKUP($B1492,'Gas wholesale lookups'!$A$4:$L$15,'Inputs - Gas wholesale index'!K$2,FALSE)</f>
        <v>291847.5</v>
      </c>
      <c r="L1492" s="12">
        <f>VLOOKUP($B1492,'Gas wholesale lookups'!$A$4:$L$15,'Inputs - Gas wholesale index'!L$2,FALSE)</f>
        <v>332991.45454545453</v>
      </c>
      <c r="M1492" s="12">
        <f>VLOOKUP($B1492,'Gas wholesale lookups'!$A$4:$L$15,'Inputs - Gas wholesale index'!M$2,FALSE)</f>
        <v>208526.18181818182</v>
      </c>
      <c r="N1492" s="12">
        <f>VLOOKUP($B1492,'Gas wholesale lookups'!$A$4:$L$15,'Inputs - Gas wholesale index'!N$2,FALSE)</f>
        <v>166168.27272727274</v>
      </c>
      <c r="O1492" s="37">
        <f>VLOOKUP($B1492,'Gas wholesale lookups'!$A$4:$R$15,'Inputs - Gas wholesale index'!O$2,FALSE)</f>
        <v>1</v>
      </c>
      <c r="P1492" s="37">
        <f>VLOOKUP($B1492,'Gas wholesale lookups'!$A$4:$R$15,'Inputs - Gas wholesale index'!P$2,FALSE)</f>
        <v>1</v>
      </c>
      <c r="Q1492" s="37">
        <f>VLOOKUP($B1492,'Gas wholesale lookups'!$A$4:$R$15,'Inputs - Gas wholesale index'!Q$2,FALSE)</f>
        <v>1</v>
      </c>
      <c r="R1492" s="37">
        <f>VLOOKUP($B1492,'Gas wholesale lookups'!$A$4:$R$15,'Inputs - Gas wholesale index'!R$2,FALSE)</f>
        <v>1</v>
      </c>
      <c r="S1492" s="37">
        <f>VLOOKUP($B1492,'Gas wholesale lookups'!$A$4:$R$15,'Inputs - Gas wholesale index'!S$2,FALSE)</f>
        <v>0</v>
      </c>
      <c r="T1492" s="37">
        <f>VLOOKUP($B1492,'Gas wholesale lookups'!$A$4:$R$15,'Inputs - Gas wholesale index'!T$2,FALSE)</f>
        <v>0</v>
      </c>
      <c r="U1492" s="12">
        <f t="shared" si="422"/>
        <v>208526.18181818182</v>
      </c>
      <c r="V1492" s="12">
        <f t="shared" si="423"/>
        <v>166168.27272727274</v>
      </c>
      <c r="W1492" s="12">
        <f t="shared" si="424"/>
        <v>291847.5</v>
      </c>
      <c r="X1492" s="12">
        <f t="shared" si="425"/>
        <v>332991.45454545453</v>
      </c>
      <c r="Y1492" s="12">
        <f t="shared" si="426"/>
        <v>0</v>
      </c>
      <c r="Z1492" s="12">
        <f t="shared" si="427"/>
        <v>0</v>
      </c>
      <c r="AA1492" s="12">
        <f t="shared" si="428"/>
        <v>999533.40909090918</v>
      </c>
      <c r="AB1492" s="22">
        <f t="shared" si="429"/>
        <v>0</v>
      </c>
      <c r="AC1492" s="22">
        <f t="shared" si="430"/>
        <v>0</v>
      </c>
      <c r="AD1492" s="22">
        <f t="shared" si="431"/>
        <v>0</v>
      </c>
      <c r="AE1492" s="22">
        <f t="shared" si="432"/>
        <v>0</v>
      </c>
      <c r="AF1492" s="22">
        <f t="shared" si="433"/>
        <v>0</v>
      </c>
      <c r="AG1492" s="22">
        <f t="shared" si="434"/>
        <v>0</v>
      </c>
      <c r="AH1492" s="22">
        <f t="shared" si="435"/>
        <v>0</v>
      </c>
      <c r="AI1492" s="43" t="str">
        <f t="shared" si="436"/>
        <v>n/a</v>
      </c>
      <c r="AJ1492" s="2"/>
      <c r="AK1492" s="2"/>
      <c r="AL1492" s="127">
        <v>0</v>
      </c>
    </row>
    <row r="1493" spans="1:38">
      <c r="A1493" s="46"/>
      <c r="B1493" s="13" t="str">
        <f t="shared" si="421"/>
        <v>Jan</v>
      </c>
      <c r="C1493" s="182"/>
      <c r="D1493" s="182"/>
      <c r="E1493" s="182"/>
      <c r="F1493" s="182"/>
      <c r="G1493" s="182"/>
      <c r="H1493" s="182"/>
      <c r="I1493" s="12">
        <f>VLOOKUP($B1493,'Gas wholesale lookups'!$A$4:$L$15,'Inputs - Gas wholesale index'!I$2,FALSE)</f>
        <v>208526.18181818182</v>
      </c>
      <c r="J1493" s="12">
        <f>VLOOKUP($B1493,'Gas wholesale lookups'!$A$4:$L$15,'Inputs - Gas wholesale index'!J$2,FALSE)</f>
        <v>166168.27272727274</v>
      </c>
      <c r="K1493" s="12">
        <f>VLOOKUP($B1493,'Gas wholesale lookups'!$A$4:$L$15,'Inputs - Gas wholesale index'!K$2,FALSE)</f>
        <v>291847.5</v>
      </c>
      <c r="L1493" s="12">
        <f>VLOOKUP($B1493,'Gas wholesale lookups'!$A$4:$L$15,'Inputs - Gas wholesale index'!L$2,FALSE)</f>
        <v>332991.45454545453</v>
      </c>
      <c r="M1493" s="12">
        <f>VLOOKUP($B1493,'Gas wholesale lookups'!$A$4:$L$15,'Inputs - Gas wholesale index'!M$2,FALSE)</f>
        <v>208526.18181818182</v>
      </c>
      <c r="N1493" s="12">
        <f>VLOOKUP($B1493,'Gas wholesale lookups'!$A$4:$L$15,'Inputs - Gas wholesale index'!N$2,FALSE)</f>
        <v>166168.27272727274</v>
      </c>
      <c r="O1493" s="37">
        <f>VLOOKUP($B1493,'Gas wholesale lookups'!$A$4:$R$15,'Inputs - Gas wholesale index'!O$2,FALSE)</f>
        <v>1</v>
      </c>
      <c r="P1493" s="37">
        <f>VLOOKUP($B1493,'Gas wholesale lookups'!$A$4:$R$15,'Inputs - Gas wholesale index'!P$2,FALSE)</f>
        <v>1</v>
      </c>
      <c r="Q1493" s="37">
        <f>VLOOKUP($B1493,'Gas wholesale lookups'!$A$4:$R$15,'Inputs - Gas wholesale index'!Q$2,FALSE)</f>
        <v>1</v>
      </c>
      <c r="R1493" s="37">
        <f>VLOOKUP($B1493,'Gas wholesale lookups'!$A$4:$R$15,'Inputs - Gas wholesale index'!R$2,FALSE)</f>
        <v>1</v>
      </c>
      <c r="S1493" s="37">
        <f>VLOOKUP($B1493,'Gas wholesale lookups'!$A$4:$R$15,'Inputs - Gas wholesale index'!S$2,FALSE)</f>
        <v>0</v>
      </c>
      <c r="T1493" s="37">
        <f>VLOOKUP($B1493,'Gas wholesale lookups'!$A$4:$R$15,'Inputs - Gas wholesale index'!T$2,FALSE)</f>
        <v>0</v>
      </c>
      <c r="U1493" s="12">
        <f t="shared" si="422"/>
        <v>208526.18181818182</v>
      </c>
      <c r="V1493" s="12">
        <f t="shared" si="423"/>
        <v>166168.27272727274</v>
      </c>
      <c r="W1493" s="12">
        <f t="shared" si="424"/>
        <v>291847.5</v>
      </c>
      <c r="X1493" s="12">
        <f t="shared" si="425"/>
        <v>332991.45454545453</v>
      </c>
      <c r="Y1493" s="12">
        <f t="shared" si="426"/>
        <v>0</v>
      </c>
      <c r="Z1493" s="12">
        <f t="shared" si="427"/>
        <v>0</v>
      </c>
      <c r="AA1493" s="12">
        <f t="shared" si="428"/>
        <v>999533.40909090918</v>
      </c>
      <c r="AB1493" s="22">
        <f t="shared" si="429"/>
        <v>0</v>
      </c>
      <c r="AC1493" s="22">
        <f t="shared" si="430"/>
        <v>0</v>
      </c>
      <c r="AD1493" s="22">
        <f t="shared" si="431"/>
        <v>0</v>
      </c>
      <c r="AE1493" s="22">
        <f t="shared" si="432"/>
        <v>0</v>
      </c>
      <c r="AF1493" s="22">
        <f t="shared" si="433"/>
        <v>0</v>
      </c>
      <c r="AG1493" s="22">
        <f t="shared" si="434"/>
        <v>0</v>
      </c>
      <c r="AH1493" s="22">
        <f t="shared" si="435"/>
        <v>0</v>
      </c>
      <c r="AI1493" s="43" t="str">
        <f t="shared" si="436"/>
        <v>n/a</v>
      </c>
      <c r="AJ1493" s="2"/>
      <c r="AK1493" s="2"/>
      <c r="AL1493" s="127">
        <v>0</v>
      </c>
    </row>
    <row r="1494" spans="1:38">
      <c r="A1494" s="46"/>
      <c r="B1494" s="13" t="str">
        <f t="shared" si="421"/>
        <v>Jan</v>
      </c>
      <c r="C1494" s="182"/>
      <c r="D1494" s="182"/>
      <c r="E1494" s="182"/>
      <c r="F1494" s="182"/>
      <c r="G1494" s="182"/>
      <c r="H1494" s="182"/>
      <c r="I1494" s="12">
        <f>VLOOKUP($B1494,'Gas wholesale lookups'!$A$4:$L$15,'Inputs - Gas wholesale index'!I$2,FALSE)</f>
        <v>208526.18181818182</v>
      </c>
      <c r="J1494" s="12">
        <f>VLOOKUP($B1494,'Gas wholesale lookups'!$A$4:$L$15,'Inputs - Gas wholesale index'!J$2,FALSE)</f>
        <v>166168.27272727274</v>
      </c>
      <c r="K1494" s="12">
        <f>VLOOKUP($B1494,'Gas wholesale lookups'!$A$4:$L$15,'Inputs - Gas wholesale index'!K$2,FALSE)</f>
        <v>291847.5</v>
      </c>
      <c r="L1494" s="12">
        <f>VLOOKUP($B1494,'Gas wholesale lookups'!$A$4:$L$15,'Inputs - Gas wholesale index'!L$2,FALSE)</f>
        <v>332991.45454545453</v>
      </c>
      <c r="M1494" s="12">
        <f>VLOOKUP($B1494,'Gas wholesale lookups'!$A$4:$L$15,'Inputs - Gas wholesale index'!M$2,FALSE)</f>
        <v>208526.18181818182</v>
      </c>
      <c r="N1494" s="12">
        <f>VLOOKUP($B1494,'Gas wholesale lookups'!$A$4:$L$15,'Inputs - Gas wholesale index'!N$2,FALSE)</f>
        <v>166168.27272727274</v>
      </c>
      <c r="O1494" s="37">
        <f>VLOOKUP($B1494,'Gas wholesale lookups'!$A$4:$R$15,'Inputs - Gas wholesale index'!O$2,FALSE)</f>
        <v>1</v>
      </c>
      <c r="P1494" s="37">
        <f>VLOOKUP($B1494,'Gas wholesale lookups'!$A$4:$R$15,'Inputs - Gas wholesale index'!P$2,FALSE)</f>
        <v>1</v>
      </c>
      <c r="Q1494" s="37">
        <f>VLOOKUP($B1494,'Gas wholesale lookups'!$A$4:$R$15,'Inputs - Gas wholesale index'!Q$2,FALSE)</f>
        <v>1</v>
      </c>
      <c r="R1494" s="37">
        <f>VLOOKUP($B1494,'Gas wholesale lookups'!$A$4:$R$15,'Inputs - Gas wholesale index'!R$2,FALSE)</f>
        <v>1</v>
      </c>
      <c r="S1494" s="37">
        <f>VLOOKUP($B1494,'Gas wholesale lookups'!$A$4:$R$15,'Inputs - Gas wholesale index'!S$2,FALSE)</f>
        <v>0</v>
      </c>
      <c r="T1494" s="37">
        <f>VLOOKUP($B1494,'Gas wholesale lookups'!$A$4:$R$15,'Inputs - Gas wholesale index'!T$2,FALSE)</f>
        <v>0</v>
      </c>
      <c r="U1494" s="12">
        <f t="shared" si="422"/>
        <v>208526.18181818182</v>
      </c>
      <c r="V1494" s="12">
        <f t="shared" si="423"/>
        <v>166168.27272727274</v>
      </c>
      <c r="W1494" s="12">
        <f t="shared" si="424"/>
        <v>291847.5</v>
      </c>
      <c r="X1494" s="12">
        <f t="shared" si="425"/>
        <v>332991.45454545453</v>
      </c>
      <c r="Y1494" s="12">
        <f t="shared" si="426"/>
        <v>0</v>
      </c>
      <c r="Z1494" s="12">
        <f t="shared" si="427"/>
        <v>0</v>
      </c>
      <c r="AA1494" s="12">
        <f t="shared" si="428"/>
        <v>999533.40909090918</v>
      </c>
      <c r="AB1494" s="22">
        <f t="shared" si="429"/>
        <v>0</v>
      </c>
      <c r="AC1494" s="22">
        <f t="shared" si="430"/>
        <v>0</v>
      </c>
      <c r="AD1494" s="22">
        <f t="shared" si="431"/>
        <v>0</v>
      </c>
      <c r="AE1494" s="22">
        <f t="shared" si="432"/>
        <v>0</v>
      </c>
      <c r="AF1494" s="22">
        <f t="shared" si="433"/>
        <v>0</v>
      </c>
      <c r="AG1494" s="22">
        <f t="shared" si="434"/>
        <v>0</v>
      </c>
      <c r="AH1494" s="22">
        <f t="shared" si="435"/>
        <v>0</v>
      </c>
      <c r="AI1494" s="43" t="str">
        <f t="shared" si="436"/>
        <v>n/a</v>
      </c>
      <c r="AJ1494" s="2"/>
      <c r="AK1494" s="2"/>
      <c r="AL1494" s="127">
        <v>0</v>
      </c>
    </row>
    <row r="1495" spans="1:38">
      <c r="A1495" s="46"/>
      <c r="B1495" s="13" t="str">
        <f t="shared" si="421"/>
        <v>Jan</v>
      </c>
      <c r="C1495" s="182"/>
      <c r="D1495" s="182"/>
      <c r="E1495" s="182"/>
      <c r="F1495" s="182"/>
      <c r="G1495" s="182"/>
      <c r="H1495" s="182"/>
      <c r="I1495" s="12">
        <f>VLOOKUP($B1495,'Gas wholesale lookups'!$A$4:$L$15,'Inputs - Gas wholesale index'!I$2,FALSE)</f>
        <v>208526.18181818182</v>
      </c>
      <c r="J1495" s="12">
        <f>VLOOKUP($B1495,'Gas wholesale lookups'!$A$4:$L$15,'Inputs - Gas wholesale index'!J$2,FALSE)</f>
        <v>166168.27272727274</v>
      </c>
      <c r="K1495" s="12">
        <f>VLOOKUP($B1495,'Gas wholesale lookups'!$A$4:$L$15,'Inputs - Gas wholesale index'!K$2,FALSE)</f>
        <v>291847.5</v>
      </c>
      <c r="L1495" s="12">
        <f>VLOOKUP($B1495,'Gas wholesale lookups'!$A$4:$L$15,'Inputs - Gas wholesale index'!L$2,FALSE)</f>
        <v>332991.45454545453</v>
      </c>
      <c r="M1495" s="12">
        <f>VLOOKUP($B1495,'Gas wholesale lookups'!$A$4:$L$15,'Inputs - Gas wholesale index'!M$2,FALSE)</f>
        <v>208526.18181818182</v>
      </c>
      <c r="N1495" s="12">
        <f>VLOOKUP($B1495,'Gas wholesale lookups'!$A$4:$L$15,'Inputs - Gas wholesale index'!N$2,FALSE)</f>
        <v>166168.27272727274</v>
      </c>
      <c r="O1495" s="37">
        <f>VLOOKUP($B1495,'Gas wholesale lookups'!$A$4:$R$15,'Inputs - Gas wholesale index'!O$2,FALSE)</f>
        <v>1</v>
      </c>
      <c r="P1495" s="37">
        <f>VLOOKUP($B1495,'Gas wholesale lookups'!$A$4:$R$15,'Inputs - Gas wholesale index'!P$2,FALSE)</f>
        <v>1</v>
      </c>
      <c r="Q1495" s="37">
        <f>VLOOKUP($B1495,'Gas wholesale lookups'!$A$4:$R$15,'Inputs - Gas wholesale index'!Q$2,FALSE)</f>
        <v>1</v>
      </c>
      <c r="R1495" s="37">
        <f>VLOOKUP($B1495,'Gas wholesale lookups'!$A$4:$R$15,'Inputs - Gas wholesale index'!R$2,FALSE)</f>
        <v>1</v>
      </c>
      <c r="S1495" s="37">
        <f>VLOOKUP($B1495,'Gas wholesale lookups'!$A$4:$R$15,'Inputs - Gas wholesale index'!S$2,FALSE)</f>
        <v>0</v>
      </c>
      <c r="T1495" s="37">
        <f>VLOOKUP($B1495,'Gas wholesale lookups'!$A$4:$R$15,'Inputs - Gas wholesale index'!T$2,FALSE)</f>
        <v>0</v>
      </c>
      <c r="U1495" s="12">
        <f t="shared" si="422"/>
        <v>208526.18181818182</v>
      </c>
      <c r="V1495" s="12">
        <f t="shared" si="423"/>
        <v>166168.27272727274</v>
      </c>
      <c r="W1495" s="12">
        <f t="shared" si="424"/>
        <v>291847.5</v>
      </c>
      <c r="X1495" s="12">
        <f t="shared" si="425"/>
        <v>332991.45454545453</v>
      </c>
      <c r="Y1495" s="12">
        <f t="shared" si="426"/>
        <v>0</v>
      </c>
      <c r="Z1495" s="12">
        <f t="shared" si="427"/>
        <v>0</v>
      </c>
      <c r="AA1495" s="12">
        <f t="shared" si="428"/>
        <v>999533.40909090918</v>
      </c>
      <c r="AB1495" s="22">
        <f t="shared" si="429"/>
        <v>0</v>
      </c>
      <c r="AC1495" s="22">
        <f t="shared" si="430"/>
        <v>0</v>
      </c>
      <c r="AD1495" s="22">
        <f t="shared" si="431"/>
        <v>0</v>
      </c>
      <c r="AE1495" s="22">
        <f t="shared" si="432"/>
        <v>0</v>
      </c>
      <c r="AF1495" s="22">
        <f t="shared" si="433"/>
        <v>0</v>
      </c>
      <c r="AG1495" s="22">
        <f t="shared" si="434"/>
        <v>0</v>
      </c>
      <c r="AH1495" s="22">
        <f t="shared" si="435"/>
        <v>0</v>
      </c>
      <c r="AI1495" s="43" t="str">
        <f t="shared" si="436"/>
        <v>n/a</v>
      </c>
      <c r="AJ1495" s="2"/>
      <c r="AK1495" s="2"/>
      <c r="AL1495" s="127">
        <v>0</v>
      </c>
    </row>
    <row r="1496" spans="1:38">
      <c r="A1496" s="46"/>
      <c r="B1496" s="13" t="str">
        <f t="shared" si="421"/>
        <v>Jan</v>
      </c>
      <c r="C1496" s="182"/>
      <c r="D1496" s="182"/>
      <c r="E1496" s="182"/>
      <c r="F1496" s="182"/>
      <c r="G1496" s="182"/>
      <c r="H1496" s="182"/>
      <c r="I1496" s="12">
        <f>VLOOKUP($B1496,'Gas wholesale lookups'!$A$4:$L$15,'Inputs - Gas wholesale index'!I$2,FALSE)</f>
        <v>208526.18181818182</v>
      </c>
      <c r="J1496" s="12">
        <f>VLOOKUP($B1496,'Gas wholesale lookups'!$A$4:$L$15,'Inputs - Gas wholesale index'!J$2,FALSE)</f>
        <v>166168.27272727274</v>
      </c>
      <c r="K1496" s="12">
        <f>VLOOKUP($B1496,'Gas wholesale lookups'!$A$4:$L$15,'Inputs - Gas wholesale index'!K$2,FALSE)</f>
        <v>291847.5</v>
      </c>
      <c r="L1496" s="12">
        <f>VLOOKUP($B1496,'Gas wholesale lookups'!$A$4:$L$15,'Inputs - Gas wholesale index'!L$2,FALSE)</f>
        <v>332991.45454545453</v>
      </c>
      <c r="M1496" s="12">
        <f>VLOOKUP($B1496,'Gas wholesale lookups'!$A$4:$L$15,'Inputs - Gas wholesale index'!M$2,FALSE)</f>
        <v>208526.18181818182</v>
      </c>
      <c r="N1496" s="12">
        <f>VLOOKUP($B1496,'Gas wholesale lookups'!$A$4:$L$15,'Inputs - Gas wholesale index'!N$2,FALSE)</f>
        <v>166168.27272727274</v>
      </c>
      <c r="O1496" s="37">
        <f>VLOOKUP($B1496,'Gas wholesale lookups'!$A$4:$R$15,'Inputs - Gas wholesale index'!O$2,FALSE)</f>
        <v>1</v>
      </c>
      <c r="P1496" s="37">
        <f>VLOOKUP($B1496,'Gas wholesale lookups'!$A$4:$R$15,'Inputs - Gas wholesale index'!P$2,FALSE)</f>
        <v>1</v>
      </c>
      <c r="Q1496" s="37">
        <f>VLOOKUP($B1496,'Gas wholesale lookups'!$A$4:$R$15,'Inputs - Gas wholesale index'!Q$2,FALSE)</f>
        <v>1</v>
      </c>
      <c r="R1496" s="37">
        <f>VLOOKUP($B1496,'Gas wholesale lookups'!$A$4:$R$15,'Inputs - Gas wholesale index'!R$2,FALSE)</f>
        <v>1</v>
      </c>
      <c r="S1496" s="37">
        <f>VLOOKUP($B1496,'Gas wholesale lookups'!$A$4:$R$15,'Inputs - Gas wholesale index'!S$2,FALSE)</f>
        <v>0</v>
      </c>
      <c r="T1496" s="37">
        <f>VLOOKUP($B1496,'Gas wholesale lookups'!$A$4:$R$15,'Inputs - Gas wholesale index'!T$2,FALSE)</f>
        <v>0</v>
      </c>
      <c r="U1496" s="12">
        <f t="shared" si="422"/>
        <v>208526.18181818182</v>
      </c>
      <c r="V1496" s="12">
        <f t="shared" si="423"/>
        <v>166168.27272727274</v>
      </c>
      <c r="W1496" s="12">
        <f t="shared" si="424"/>
        <v>291847.5</v>
      </c>
      <c r="X1496" s="12">
        <f t="shared" si="425"/>
        <v>332991.45454545453</v>
      </c>
      <c r="Y1496" s="12">
        <f t="shared" si="426"/>
        <v>0</v>
      </c>
      <c r="Z1496" s="12">
        <f t="shared" si="427"/>
        <v>0</v>
      </c>
      <c r="AA1496" s="12">
        <f t="shared" si="428"/>
        <v>999533.40909090918</v>
      </c>
      <c r="AB1496" s="22">
        <f t="shared" si="429"/>
        <v>0</v>
      </c>
      <c r="AC1496" s="22">
        <f t="shared" si="430"/>
        <v>0</v>
      </c>
      <c r="AD1496" s="22">
        <f t="shared" si="431"/>
        <v>0</v>
      </c>
      <c r="AE1496" s="22">
        <f t="shared" si="432"/>
        <v>0</v>
      </c>
      <c r="AF1496" s="22">
        <f t="shared" si="433"/>
        <v>0</v>
      </c>
      <c r="AG1496" s="22">
        <f t="shared" si="434"/>
        <v>0</v>
      </c>
      <c r="AH1496" s="22">
        <f t="shared" si="435"/>
        <v>0</v>
      </c>
      <c r="AI1496" s="43" t="str">
        <f t="shared" si="436"/>
        <v>n/a</v>
      </c>
      <c r="AJ1496" s="2"/>
      <c r="AK1496" s="2"/>
      <c r="AL1496" s="127">
        <v>0</v>
      </c>
    </row>
    <row r="1497" spans="1:38">
      <c r="A1497" s="46"/>
      <c r="B1497" s="13" t="str">
        <f t="shared" si="421"/>
        <v>Jan</v>
      </c>
      <c r="C1497" s="182"/>
      <c r="D1497" s="182"/>
      <c r="E1497" s="182"/>
      <c r="F1497" s="182"/>
      <c r="G1497" s="182"/>
      <c r="H1497" s="182"/>
      <c r="I1497" s="12">
        <f>VLOOKUP($B1497,'Gas wholesale lookups'!$A$4:$L$15,'Inputs - Gas wholesale index'!I$2,FALSE)</f>
        <v>208526.18181818182</v>
      </c>
      <c r="J1497" s="12">
        <f>VLOOKUP($B1497,'Gas wholesale lookups'!$A$4:$L$15,'Inputs - Gas wholesale index'!J$2,FALSE)</f>
        <v>166168.27272727274</v>
      </c>
      <c r="K1497" s="12">
        <f>VLOOKUP($B1497,'Gas wholesale lookups'!$A$4:$L$15,'Inputs - Gas wholesale index'!K$2,FALSE)</f>
        <v>291847.5</v>
      </c>
      <c r="L1497" s="12">
        <f>VLOOKUP($B1497,'Gas wholesale lookups'!$A$4:$L$15,'Inputs - Gas wholesale index'!L$2,FALSE)</f>
        <v>332991.45454545453</v>
      </c>
      <c r="M1497" s="12">
        <f>VLOOKUP($B1497,'Gas wholesale lookups'!$A$4:$L$15,'Inputs - Gas wholesale index'!M$2,FALSE)</f>
        <v>208526.18181818182</v>
      </c>
      <c r="N1497" s="12">
        <f>VLOOKUP($B1497,'Gas wholesale lookups'!$A$4:$L$15,'Inputs - Gas wholesale index'!N$2,FALSE)</f>
        <v>166168.27272727274</v>
      </c>
      <c r="O1497" s="37">
        <f>VLOOKUP($B1497,'Gas wholesale lookups'!$A$4:$R$15,'Inputs - Gas wholesale index'!O$2,FALSE)</f>
        <v>1</v>
      </c>
      <c r="P1497" s="37">
        <f>VLOOKUP($B1497,'Gas wholesale lookups'!$A$4:$R$15,'Inputs - Gas wholesale index'!P$2,FALSE)</f>
        <v>1</v>
      </c>
      <c r="Q1497" s="37">
        <f>VLOOKUP($B1497,'Gas wholesale lookups'!$A$4:$R$15,'Inputs - Gas wholesale index'!Q$2,FALSE)</f>
        <v>1</v>
      </c>
      <c r="R1497" s="37">
        <f>VLOOKUP($B1497,'Gas wholesale lookups'!$A$4:$R$15,'Inputs - Gas wholesale index'!R$2,FALSE)</f>
        <v>1</v>
      </c>
      <c r="S1497" s="37">
        <f>VLOOKUP($B1497,'Gas wholesale lookups'!$A$4:$R$15,'Inputs - Gas wholesale index'!S$2,FALSE)</f>
        <v>0</v>
      </c>
      <c r="T1497" s="37">
        <f>VLOOKUP($B1497,'Gas wholesale lookups'!$A$4:$R$15,'Inputs - Gas wholesale index'!T$2,FALSE)</f>
        <v>0</v>
      </c>
      <c r="U1497" s="12">
        <f t="shared" si="422"/>
        <v>208526.18181818182</v>
      </c>
      <c r="V1497" s="12">
        <f t="shared" si="423"/>
        <v>166168.27272727274</v>
      </c>
      <c r="W1497" s="12">
        <f t="shared" si="424"/>
        <v>291847.5</v>
      </c>
      <c r="X1497" s="12">
        <f t="shared" si="425"/>
        <v>332991.45454545453</v>
      </c>
      <c r="Y1497" s="12">
        <f t="shared" si="426"/>
        <v>0</v>
      </c>
      <c r="Z1497" s="12">
        <f t="shared" si="427"/>
        <v>0</v>
      </c>
      <c r="AA1497" s="12">
        <f t="shared" si="428"/>
        <v>999533.40909090918</v>
      </c>
      <c r="AB1497" s="22">
        <f t="shared" si="429"/>
        <v>0</v>
      </c>
      <c r="AC1497" s="22">
        <f t="shared" si="430"/>
        <v>0</v>
      </c>
      <c r="AD1497" s="22">
        <f t="shared" si="431"/>
        <v>0</v>
      </c>
      <c r="AE1497" s="22">
        <f t="shared" si="432"/>
        <v>0</v>
      </c>
      <c r="AF1497" s="22">
        <f t="shared" si="433"/>
        <v>0</v>
      </c>
      <c r="AG1497" s="22">
        <f t="shared" si="434"/>
        <v>0</v>
      </c>
      <c r="AH1497" s="22">
        <f t="shared" si="435"/>
        <v>0</v>
      </c>
      <c r="AI1497" s="43" t="str">
        <f t="shared" si="436"/>
        <v>n/a</v>
      </c>
      <c r="AJ1497" s="2"/>
      <c r="AK1497" s="2"/>
      <c r="AL1497" s="127">
        <v>0</v>
      </c>
    </row>
    <row r="1498" spans="1:38">
      <c r="A1498" s="46"/>
      <c r="B1498" s="13" t="str">
        <f t="shared" si="421"/>
        <v>Jan</v>
      </c>
      <c r="C1498" s="182"/>
      <c r="D1498" s="182"/>
      <c r="E1498" s="182"/>
      <c r="F1498" s="182"/>
      <c r="G1498" s="182"/>
      <c r="H1498" s="182"/>
      <c r="I1498" s="12">
        <f>VLOOKUP($B1498,'Gas wholesale lookups'!$A$4:$L$15,'Inputs - Gas wholesale index'!I$2,FALSE)</f>
        <v>208526.18181818182</v>
      </c>
      <c r="J1498" s="12">
        <f>VLOOKUP($B1498,'Gas wholesale lookups'!$A$4:$L$15,'Inputs - Gas wholesale index'!J$2,FALSE)</f>
        <v>166168.27272727274</v>
      </c>
      <c r="K1498" s="12">
        <f>VLOOKUP($B1498,'Gas wholesale lookups'!$A$4:$L$15,'Inputs - Gas wholesale index'!K$2,FALSE)</f>
        <v>291847.5</v>
      </c>
      <c r="L1498" s="12">
        <f>VLOOKUP($B1498,'Gas wholesale lookups'!$A$4:$L$15,'Inputs - Gas wholesale index'!L$2,FALSE)</f>
        <v>332991.45454545453</v>
      </c>
      <c r="M1498" s="12">
        <f>VLOOKUP($B1498,'Gas wholesale lookups'!$A$4:$L$15,'Inputs - Gas wholesale index'!M$2,FALSE)</f>
        <v>208526.18181818182</v>
      </c>
      <c r="N1498" s="12">
        <f>VLOOKUP($B1498,'Gas wholesale lookups'!$A$4:$L$15,'Inputs - Gas wholesale index'!N$2,FALSE)</f>
        <v>166168.27272727274</v>
      </c>
      <c r="O1498" s="37">
        <f>VLOOKUP($B1498,'Gas wholesale lookups'!$A$4:$R$15,'Inputs - Gas wholesale index'!O$2,FALSE)</f>
        <v>1</v>
      </c>
      <c r="P1498" s="37">
        <f>VLOOKUP($B1498,'Gas wholesale lookups'!$A$4:$R$15,'Inputs - Gas wholesale index'!P$2,FALSE)</f>
        <v>1</v>
      </c>
      <c r="Q1498" s="37">
        <f>VLOOKUP($B1498,'Gas wholesale lookups'!$A$4:$R$15,'Inputs - Gas wholesale index'!Q$2,FALSE)</f>
        <v>1</v>
      </c>
      <c r="R1498" s="37">
        <f>VLOOKUP($B1498,'Gas wholesale lookups'!$A$4:$R$15,'Inputs - Gas wholesale index'!R$2,FALSE)</f>
        <v>1</v>
      </c>
      <c r="S1498" s="37">
        <f>VLOOKUP($B1498,'Gas wholesale lookups'!$A$4:$R$15,'Inputs - Gas wholesale index'!S$2,FALSE)</f>
        <v>0</v>
      </c>
      <c r="T1498" s="37">
        <f>VLOOKUP($B1498,'Gas wholesale lookups'!$A$4:$R$15,'Inputs - Gas wholesale index'!T$2,FALSE)</f>
        <v>0</v>
      </c>
      <c r="U1498" s="12">
        <f t="shared" si="422"/>
        <v>208526.18181818182</v>
      </c>
      <c r="V1498" s="12">
        <f t="shared" si="423"/>
        <v>166168.27272727274</v>
      </c>
      <c r="W1498" s="12">
        <f t="shared" si="424"/>
        <v>291847.5</v>
      </c>
      <c r="X1498" s="12">
        <f t="shared" si="425"/>
        <v>332991.45454545453</v>
      </c>
      <c r="Y1498" s="12">
        <f t="shared" si="426"/>
        <v>0</v>
      </c>
      <c r="Z1498" s="12">
        <f t="shared" si="427"/>
        <v>0</v>
      </c>
      <c r="AA1498" s="12">
        <f t="shared" si="428"/>
        <v>999533.40909090918</v>
      </c>
      <c r="AB1498" s="22">
        <f t="shared" si="429"/>
        <v>0</v>
      </c>
      <c r="AC1498" s="22">
        <f t="shared" si="430"/>
        <v>0</v>
      </c>
      <c r="AD1498" s="22">
        <f t="shared" si="431"/>
        <v>0</v>
      </c>
      <c r="AE1498" s="22">
        <f t="shared" si="432"/>
        <v>0</v>
      </c>
      <c r="AF1498" s="22">
        <f t="shared" si="433"/>
        <v>0</v>
      </c>
      <c r="AG1498" s="22">
        <f t="shared" si="434"/>
        <v>0</v>
      </c>
      <c r="AH1498" s="22">
        <f t="shared" si="435"/>
        <v>0</v>
      </c>
      <c r="AI1498" s="43" t="str">
        <f t="shared" si="436"/>
        <v>n/a</v>
      </c>
      <c r="AJ1498" s="2"/>
      <c r="AK1498" s="2"/>
      <c r="AL1498" s="127">
        <v>0</v>
      </c>
    </row>
    <row r="1499" spans="1:38">
      <c r="A1499" s="46"/>
      <c r="B1499" s="13" t="str">
        <f t="shared" si="421"/>
        <v>Jan</v>
      </c>
      <c r="C1499" s="182"/>
      <c r="D1499" s="182"/>
      <c r="E1499" s="182"/>
      <c r="F1499" s="182"/>
      <c r="G1499" s="182"/>
      <c r="H1499" s="182"/>
      <c r="I1499" s="12">
        <f>VLOOKUP($B1499,'Gas wholesale lookups'!$A$4:$L$15,'Inputs - Gas wholesale index'!I$2,FALSE)</f>
        <v>208526.18181818182</v>
      </c>
      <c r="J1499" s="12">
        <f>VLOOKUP($B1499,'Gas wholesale lookups'!$A$4:$L$15,'Inputs - Gas wholesale index'!J$2,FALSE)</f>
        <v>166168.27272727274</v>
      </c>
      <c r="K1499" s="12">
        <f>VLOOKUP($B1499,'Gas wholesale lookups'!$A$4:$L$15,'Inputs - Gas wholesale index'!K$2,FALSE)</f>
        <v>291847.5</v>
      </c>
      <c r="L1499" s="12">
        <f>VLOOKUP($B1499,'Gas wholesale lookups'!$A$4:$L$15,'Inputs - Gas wholesale index'!L$2,FALSE)</f>
        <v>332991.45454545453</v>
      </c>
      <c r="M1499" s="12">
        <f>VLOOKUP($B1499,'Gas wholesale lookups'!$A$4:$L$15,'Inputs - Gas wholesale index'!M$2,FALSE)</f>
        <v>208526.18181818182</v>
      </c>
      <c r="N1499" s="12">
        <f>VLOOKUP($B1499,'Gas wholesale lookups'!$A$4:$L$15,'Inputs - Gas wholesale index'!N$2,FALSE)</f>
        <v>166168.27272727274</v>
      </c>
      <c r="O1499" s="37">
        <f>VLOOKUP($B1499,'Gas wholesale lookups'!$A$4:$R$15,'Inputs - Gas wholesale index'!O$2,FALSE)</f>
        <v>1</v>
      </c>
      <c r="P1499" s="37">
        <f>VLOOKUP($B1499,'Gas wholesale lookups'!$A$4:$R$15,'Inputs - Gas wholesale index'!P$2,FALSE)</f>
        <v>1</v>
      </c>
      <c r="Q1499" s="37">
        <f>VLOOKUP($B1499,'Gas wholesale lookups'!$A$4:$R$15,'Inputs - Gas wholesale index'!Q$2,FALSE)</f>
        <v>1</v>
      </c>
      <c r="R1499" s="37">
        <f>VLOOKUP($B1499,'Gas wholesale lookups'!$A$4:$R$15,'Inputs - Gas wholesale index'!R$2,FALSE)</f>
        <v>1</v>
      </c>
      <c r="S1499" s="37">
        <f>VLOOKUP($B1499,'Gas wholesale lookups'!$A$4:$R$15,'Inputs - Gas wholesale index'!S$2,FALSE)</f>
        <v>0</v>
      </c>
      <c r="T1499" s="37">
        <f>VLOOKUP($B1499,'Gas wholesale lookups'!$A$4:$R$15,'Inputs - Gas wholesale index'!T$2,FALSE)</f>
        <v>0</v>
      </c>
      <c r="U1499" s="12">
        <f t="shared" si="422"/>
        <v>208526.18181818182</v>
      </c>
      <c r="V1499" s="12">
        <f t="shared" si="423"/>
        <v>166168.27272727274</v>
      </c>
      <c r="W1499" s="12">
        <f t="shared" si="424"/>
        <v>291847.5</v>
      </c>
      <c r="X1499" s="12">
        <f t="shared" si="425"/>
        <v>332991.45454545453</v>
      </c>
      <c r="Y1499" s="12">
        <f t="shared" si="426"/>
        <v>0</v>
      </c>
      <c r="Z1499" s="12">
        <f t="shared" si="427"/>
        <v>0</v>
      </c>
      <c r="AA1499" s="12">
        <f t="shared" si="428"/>
        <v>999533.40909090918</v>
      </c>
      <c r="AB1499" s="22">
        <f t="shared" si="429"/>
        <v>0</v>
      </c>
      <c r="AC1499" s="22">
        <f t="shared" si="430"/>
        <v>0</v>
      </c>
      <c r="AD1499" s="22">
        <f t="shared" si="431"/>
        <v>0</v>
      </c>
      <c r="AE1499" s="22">
        <f t="shared" si="432"/>
        <v>0</v>
      </c>
      <c r="AF1499" s="22">
        <f t="shared" si="433"/>
        <v>0</v>
      </c>
      <c r="AG1499" s="22">
        <f t="shared" si="434"/>
        <v>0</v>
      </c>
      <c r="AH1499" s="22">
        <f t="shared" si="435"/>
        <v>0</v>
      </c>
      <c r="AI1499" s="43" t="str">
        <f t="shared" si="436"/>
        <v>n/a</v>
      </c>
      <c r="AJ1499" s="2"/>
      <c r="AK1499" s="2"/>
      <c r="AL1499" s="127">
        <v>0</v>
      </c>
    </row>
    <row r="1500" spans="1:38">
      <c r="A1500" s="46"/>
      <c r="B1500" s="13" t="str">
        <f t="shared" si="421"/>
        <v>Jan</v>
      </c>
      <c r="C1500" s="182"/>
      <c r="D1500" s="182"/>
      <c r="E1500" s="182"/>
      <c r="F1500" s="182"/>
      <c r="G1500" s="182"/>
      <c r="H1500" s="182"/>
      <c r="I1500" s="12">
        <f>VLOOKUP($B1500,'Gas wholesale lookups'!$A$4:$L$15,'Inputs - Gas wholesale index'!I$2,FALSE)</f>
        <v>208526.18181818182</v>
      </c>
      <c r="J1500" s="12">
        <f>VLOOKUP($B1500,'Gas wholesale lookups'!$A$4:$L$15,'Inputs - Gas wholesale index'!J$2,FALSE)</f>
        <v>166168.27272727274</v>
      </c>
      <c r="K1500" s="12">
        <f>VLOOKUP($B1500,'Gas wholesale lookups'!$A$4:$L$15,'Inputs - Gas wholesale index'!K$2,FALSE)</f>
        <v>291847.5</v>
      </c>
      <c r="L1500" s="12">
        <f>VLOOKUP($B1500,'Gas wholesale lookups'!$A$4:$L$15,'Inputs - Gas wholesale index'!L$2,FALSE)</f>
        <v>332991.45454545453</v>
      </c>
      <c r="M1500" s="12">
        <f>VLOOKUP($B1500,'Gas wholesale lookups'!$A$4:$L$15,'Inputs - Gas wholesale index'!M$2,FALSE)</f>
        <v>208526.18181818182</v>
      </c>
      <c r="N1500" s="12">
        <f>VLOOKUP($B1500,'Gas wholesale lookups'!$A$4:$L$15,'Inputs - Gas wholesale index'!N$2,FALSE)</f>
        <v>166168.27272727274</v>
      </c>
      <c r="O1500" s="37">
        <f>VLOOKUP($B1500,'Gas wholesale lookups'!$A$4:$R$15,'Inputs - Gas wholesale index'!O$2,FALSE)</f>
        <v>1</v>
      </c>
      <c r="P1500" s="37">
        <f>VLOOKUP($B1500,'Gas wholesale lookups'!$A$4:$R$15,'Inputs - Gas wholesale index'!P$2,FALSE)</f>
        <v>1</v>
      </c>
      <c r="Q1500" s="37">
        <f>VLOOKUP($B1500,'Gas wholesale lookups'!$A$4:$R$15,'Inputs - Gas wholesale index'!Q$2,FALSE)</f>
        <v>1</v>
      </c>
      <c r="R1500" s="37">
        <f>VLOOKUP($B1500,'Gas wholesale lookups'!$A$4:$R$15,'Inputs - Gas wholesale index'!R$2,FALSE)</f>
        <v>1</v>
      </c>
      <c r="S1500" s="37">
        <f>VLOOKUP($B1500,'Gas wholesale lookups'!$A$4:$R$15,'Inputs - Gas wholesale index'!S$2,FALSE)</f>
        <v>0</v>
      </c>
      <c r="T1500" s="37">
        <f>VLOOKUP($B1500,'Gas wholesale lookups'!$A$4:$R$15,'Inputs - Gas wholesale index'!T$2,FALSE)</f>
        <v>0</v>
      </c>
      <c r="U1500" s="12">
        <f t="shared" si="422"/>
        <v>208526.18181818182</v>
      </c>
      <c r="V1500" s="12">
        <f t="shared" si="423"/>
        <v>166168.27272727274</v>
      </c>
      <c r="W1500" s="12">
        <f t="shared" si="424"/>
        <v>291847.5</v>
      </c>
      <c r="X1500" s="12">
        <f t="shared" si="425"/>
        <v>332991.45454545453</v>
      </c>
      <c r="Y1500" s="12">
        <f t="shared" si="426"/>
        <v>0</v>
      </c>
      <c r="Z1500" s="12">
        <f t="shared" si="427"/>
        <v>0</v>
      </c>
      <c r="AA1500" s="12">
        <f t="shared" si="428"/>
        <v>999533.40909090918</v>
      </c>
      <c r="AB1500" s="22">
        <f t="shared" si="429"/>
        <v>0</v>
      </c>
      <c r="AC1500" s="22">
        <f t="shared" si="430"/>
        <v>0</v>
      </c>
      <c r="AD1500" s="22">
        <f t="shared" si="431"/>
        <v>0</v>
      </c>
      <c r="AE1500" s="22">
        <f t="shared" si="432"/>
        <v>0</v>
      </c>
      <c r="AF1500" s="22">
        <f t="shared" si="433"/>
        <v>0</v>
      </c>
      <c r="AG1500" s="22">
        <f t="shared" si="434"/>
        <v>0</v>
      </c>
      <c r="AH1500" s="22">
        <f t="shared" si="435"/>
        <v>0</v>
      </c>
      <c r="AI1500" s="43" t="str">
        <f t="shared" si="436"/>
        <v>n/a</v>
      </c>
      <c r="AJ1500" s="2"/>
      <c r="AK1500" s="2"/>
      <c r="AL1500" s="127">
        <v>0</v>
      </c>
    </row>
    <row r="1501" spans="1:38">
      <c r="A1501" s="46"/>
      <c r="B1501" s="13" t="str">
        <f t="shared" si="421"/>
        <v>Jan</v>
      </c>
      <c r="C1501" s="182"/>
      <c r="D1501" s="182"/>
      <c r="E1501" s="182"/>
      <c r="F1501" s="182"/>
      <c r="G1501" s="182"/>
      <c r="H1501" s="182"/>
      <c r="I1501" s="12">
        <f>VLOOKUP($B1501,'Gas wholesale lookups'!$A$4:$L$15,'Inputs - Gas wholesale index'!I$2,FALSE)</f>
        <v>208526.18181818182</v>
      </c>
      <c r="J1501" s="12">
        <f>VLOOKUP($B1501,'Gas wholesale lookups'!$A$4:$L$15,'Inputs - Gas wholesale index'!J$2,FALSE)</f>
        <v>166168.27272727274</v>
      </c>
      <c r="K1501" s="12">
        <f>VLOOKUP($B1501,'Gas wholesale lookups'!$A$4:$L$15,'Inputs - Gas wholesale index'!K$2,FALSE)</f>
        <v>291847.5</v>
      </c>
      <c r="L1501" s="12">
        <f>VLOOKUP($B1501,'Gas wholesale lookups'!$A$4:$L$15,'Inputs - Gas wholesale index'!L$2,FALSE)</f>
        <v>332991.45454545453</v>
      </c>
      <c r="M1501" s="12">
        <f>VLOOKUP($B1501,'Gas wholesale lookups'!$A$4:$L$15,'Inputs - Gas wholesale index'!M$2,FALSE)</f>
        <v>208526.18181818182</v>
      </c>
      <c r="N1501" s="12">
        <f>VLOOKUP($B1501,'Gas wholesale lookups'!$A$4:$L$15,'Inputs - Gas wholesale index'!N$2,FALSE)</f>
        <v>166168.27272727274</v>
      </c>
      <c r="O1501" s="37">
        <f>VLOOKUP($B1501,'Gas wholesale lookups'!$A$4:$R$15,'Inputs - Gas wholesale index'!O$2,FALSE)</f>
        <v>1</v>
      </c>
      <c r="P1501" s="37">
        <f>VLOOKUP($B1501,'Gas wholesale lookups'!$A$4:$R$15,'Inputs - Gas wholesale index'!P$2,FALSE)</f>
        <v>1</v>
      </c>
      <c r="Q1501" s="37">
        <f>VLOOKUP($B1501,'Gas wholesale lookups'!$A$4:$R$15,'Inputs - Gas wholesale index'!Q$2,FALSE)</f>
        <v>1</v>
      </c>
      <c r="R1501" s="37">
        <f>VLOOKUP($B1501,'Gas wholesale lookups'!$A$4:$R$15,'Inputs - Gas wholesale index'!R$2,FALSE)</f>
        <v>1</v>
      </c>
      <c r="S1501" s="37">
        <f>VLOOKUP($B1501,'Gas wholesale lookups'!$A$4:$R$15,'Inputs - Gas wholesale index'!S$2,FALSE)</f>
        <v>0</v>
      </c>
      <c r="T1501" s="37">
        <f>VLOOKUP($B1501,'Gas wholesale lookups'!$A$4:$R$15,'Inputs - Gas wholesale index'!T$2,FALSE)</f>
        <v>0</v>
      </c>
      <c r="U1501" s="12">
        <f t="shared" si="422"/>
        <v>208526.18181818182</v>
      </c>
      <c r="V1501" s="12">
        <f t="shared" si="423"/>
        <v>166168.27272727274</v>
      </c>
      <c r="W1501" s="12">
        <f t="shared" si="424"/>
        <v>291847.5</v>
      </c>
      <c r="X1501" s="12">
        <f t="shared" si="425"/>
        <v>332991.45454545453</v>
      </c>
      <c r="Y1501" s="12">
        <f t="shared" si="426"/>
        <v>0</v>
      </c>
      <c r="Z1501" s="12">
        <f t="shared" si="427"/>
        <v>0</v>
      </c>
      <c r="AA1501" s="12">
        <f t="shared" si="428"/>
        <v>999533.40909090918</v>
      </c>
      <c r="AB1501" s="22">
        <f t="shared" si="429"/>
        <v>0</v>
      </c>
      <c r="AC1501" s="22">
        <f t="shared" si="430"/>
        <v>0</v>
      </c>
      <c r="AD1501" s="22">
        <f t="shared" si="431"/>
        <v>0</v>
      </c>
      <c r="AE1501" s="22">
        <f t="shared" si="432"/>
        <v>0</v>
      </c>
      <c r="AF1501" s="22">
        <f t="shared" si="433"/>
        <v>0</v>
      </c>
      <c r="AG1501" s="22">
        <f t="shared" si="434"/>
        <v>0</v>
      </c>
      <c r="AH1501" s="22">
        <f t="shared" si="435"/>
        <v>0</v>
      </c>
      <c r="AI1501" s="43" t="str">
        <f t="shared" si="436"/>
        <v>n/a</v>
      </c>
      <c r="AJ1501" s="2"/>
      <c r="AK1501" s="2"/>
      <c r="AL1501" s="127">
        <v>0</v>
      </c>
    </row>
    <row r="1502" spans="1:38">
      <c r="A1502" s="46"/>
      <c r="B1502" s="13" t="str">
        <f t="shared" si="421"/>
        <v>Jan</v>
      </c>
      <c r="C1502" s="182"/>
      <c r="D1502" s="182"/>
      <c r="E1502" s="182"/>
      <c r="F1502" s="182"/>
      <c r="G1502" s="182"/>
      <c r="H1502" s="182"/>
      <c r="I1502" s="12">
        <f>VLOOKUP($B1502,'Gas wholesale lookups'!$A$4:$L$15,'Inputs - Gas wholesale index'!I$2,FALSE)</f>
        <v>208526.18181818182</v>
      </c>
      <c r="J1502" s="12">
        <f>VLOOKUP($B1502,'Gas wholesale lookups'!$A$4:$L$15,'Inputs - Gas wholesale index'!J$2,FALSE)</f>
        <v>166168.27272727274</v>
      </c>
      <c r="K1502" s="12">
        <f>VLOOKUP($B1502,'Gas wholesale lookups'!$A$4:$L$15,'Inputs - Gas wholesale index'!K$2,FALSE)</f>
        <v>291847.5</v>
      </c>
      <c r="L1502" s="12">
        <f>VLOOKUP($B1502,'Gas wholesale lookups'!$A$4:$L$15,'Inputs - Gas wholesale index'!L$2,FALSE)</f>
        <v>332991.45454545453</v>
      </c>
      <c r="M1502" s="12">
        <f>VLOOKUP($B1502,'Gas wholesale lookups'!$A$4:$L$15,'Inputs - Gas wholesale index'!M$2,FALSE)</f>
        <v>208526.18181818182</v>
      </c>
      <c r="N1502" s="12">
        <f>VLOOKUP($B1502,'Gas wholesale lookups'!$A$4:$L$15,'Inputs - Gas wholesale index'!N$2,FALSE)</f>
        <v>166168.27272727274</v>
      </c>
      <c r="O1502" s="37">
        <f>VLOOKUP($B1502,'Gas wholesale lookups'!$A$4:$R$15,'Inputs - Gas wholesale index'!O$2,FALSE)</f>
        <v>1</v>
      </c>
      <c r="P1502" s="37">
        <f>VLOOKUP($B1502,'Gas wholesale lookups'!$A$4:$R$15,'Inputs - Gas wholesale index'!P$2,FALSE)</f>
        <v>1</v>
      </c>
      <c r="Q1502" s="37">
        <f>VLOOKUP($B1502,'Gas wholesale lookups'!$A$4:$R$15,'Inputs - Gas wholesale index'!Q$2,FALSE)</f>
        <v>1</v>
      </c>
      <c r="R1502" s="37">
        <f>VLOOKUP($B1502,'Gas wholesale lookups'!$A$4:$R$15,'Inputs - Gas wholesale index'!R$2,FALSE)</f>
        <v>1</v>
      </c>
      <c r="S1502" s="37">
        <f>VLOOKUP($B1502,'Gas wholesale lookups'!$A$4:$R$15,'Inputs - Gas wholesale index'!S$2,FALSE)</f>
        <v>0</v>
      </c>
      <c r="T1502" s="37">
        <f>VLOOKUP($B1502,'Gas wholesale lookups'!$A$4:$R$15,'Inputs - Gas wholesale index'!T$2,FALSE)</f>
        <v>0</v>
      </c>
      <c r="U1502" s="12">
        <f t="shared" si="422"/>
        <v>208526.18181818182</v>
      </c>
      <c r="V1502" s="12">
        <f t="shared" si="423"/>
        <v>166168.27272727274</v>
      </c>
      <c r="W1502" s="12">
        <f t="shared" si="424"/>
        <v>291847.5</v>
      </c>
      <c r="X1502" s="12">
        <f t="shared" si="425"/>
        <v>332991.45454545453</v>
      </c>
      <c r="Y1502" s="12">
        <f t="shared" si="426"/>
        <v>0</v>
      </c>
      <c r="Z1502" s="12">
        <f t="shared" si="427"/>
        <v>0</v>
      </c>
      <c r="AA1502" s="12">
        <f t="shared" si="428"/>
        <v>999533.40909090918</v>
      </c>
      <c r="AB1502" s="22">
        <f t="shared" si="429"/>
        <v>0</v>
      </c>
      <c r="AC1502" s="22">
        <f t="shared" si="430"/>
        <v>0</v>
      </c>
      <c r="AD1502" s="22">
        <f t="shared" si="431"/>
        <v>0</v>
      </c>
      <c r="AE1502" s="22">
        <f t="shared" si="432"/>
        <v>0</v>
      </c>
      <c r="AF1502" s="22">
        <f t="shared" si="433"/>
        <v>0</v>
      </c>
      <c r="AG1502" s="22">
        <f t="shared" si="434"/>
        <v>0</v>
      </c>
      <c r="AH1502" s="22">
        <f t="shared" si="435"/>
        <v>0</v>
      </c>
      <c r="AI1502" s="43" t="str">
        <f t="shared" si="436"/>
        <v>n/a</v>
      </c>
      <c r="AJ1502" s="2"/>
      <c r="AK1502" s="2"/>
      <c r="AL1502" s="127">
        <v>0</v>
      </c>
    </row>
    <row r="1503" spans="1:38">
      <c r="A1503" s="46"/>
      <c r="B1503" s="13" t="str">
        <f t="shared" si="421"/>
        <v>Jan</v>
      </c>
      <c r="C1503" s="182"/>
      <c r="D1503" s="182"/>
      <c r="E1503" s="182"/>
      <c r="F1503" s="182"/>
      <c r="G1503" s="182"/>
      <c r="H1503" s="182"/>
      <c r="I1503" s="12">
        <f>VLOOKUP($B1503,'Gas wholesale lookups'!$A$4:$L$15,'Inputs - Gas wholesale index'!I$2,FALSE)</f>
        <v>208526.18181818182</v>
      </c>
      <c r="J1503" s="12">
        <f>VLOOKUP($B1503,'Gas wholesale lookups'!$A$4:$L$15,'Inputs - Gas wholesale index'!J$2,FALSE)</f>
        <v>166168.27272727274</v>
      </c>
      <c r="K1503" s="12">
        <f>VLOOKUP($B1503,'Gas wholesale lookups'!$A$4:$L$15,'Inputs - Gas wholesale index'!K$2,FALSE)</f>
        <v>291847.5</v>
      </c>
      <c r="L1503" s="12">
        <f>VLOOKUP($B1503,'Gas wholesale lookups'!$A$4:$L$15,'Inputs - Gas wholesale index'!L$2,FALSE)</f>
        <v>332991.45454545453</v>
      </c>
      <c r="M1503" s="12">
        <f>VLOOKUP($B1503,'Gas wholesale lookups'!$A$4:$L$15,'Inputs - Gas wholesale index'!M$2,FALSE)</f>
        <v>208526.18181818182</v>
      </c>
      <c r="N1503" s="12">
        <f>VLOOKUP($B1503,'Gas wholesale lookups'!$A$4:$L$15,'Inputs - Gas wholesale index'!N$2,FALSE)</f>
        <v>166168.27272727274</v>
      </c>
      <c r="O1503" s="37">
        <f>VLOOKUP($B1503,'Gas wholesale lookups'!$A$4:$R$15,'Inputs - Gas wholesale index'!O$2,FALSE)</f>
        <v>1</v>
      </c>
      <c r="P1503" s="37">
        <f>VLOOKUP($B1503,'Gas wholesale lookups'!$A$4:$R$15,'Inputs - Gas wholesale index'!P$2,FALSE)</f>
        <v>1</v>
      </c>
      <c r="Q1503" s="37">
        <f>VLOOKUP($B1503,'Gas wholesale lookups'!$A$4:$R$15,'Inputs - Gas wholesale index'!Q$2,FALSE)</f>
        <v>1</v>
      </c>
      <c r="R1503" s="37">
        <f>VLOOKUP($B1503,'Gas wholesale lookups'!$A$4:$R$15,'Inputs - Gas wholesale index'!R$2,FALSE)</f>
        <v>1</v>
      </c>
      <c r="S1503" s="37">
        <f>VLOOKUP($B1503,'Gas wholesale lookups'!$A$4:$R$15,'Inputs - Gas wholesale index'!S$2,FALSE)</f>
        <v>0</v>
      </c>
      <c r="T1503" s="37">
        <f>VLOOKUP($B1503,'Gas wholesale lookups'!$A$4:$R$15,'Inputs - Gas wholesale index'!T$2,FALSE)</f>
        <v>0</v>
      </c>
      <c r="U1503" s="12">
        <f t="shared" si="422"/>
        <v>208526.18181818182</v>
      </c>
      <c r="V1503" s="12">
        <f t="shared" si="423"/>
        <v>166168.27272727274</v>
      </c>
      <c r="W1503" s="12">
        <f t="shared" si="424"/>
        <v>291847.5</v>
      </c>
      <c r="X1503" s="12">
        <f t="shared" si="425"/>
        <v>332991.45454545453</v>
      </c>
      <c r="Y1503" s="12">
        <f t="shared" si="426"/>
        <v>0</v>
      </c>
      <c r="Z1503" s="12">
        <f t="shared" si="427"/>
        <v>0</v>
      </c>
      <c r="AA1503" s="12">
        <f t="shared" si="428"/>
        <v>999533.40909090918</v>
      </c>
      <c r="AB1503" s="22">
        <f t="shared" si="429"/>
        <v>0</v>
      </c>
      <c r="AC1503" s="22">
        <f t="shared" si="430"/>
        <v>0</v>
      </c>
      <c r="AD1503" s="22">
        <f t="shared" si="431"/>
        <v>0</v>
      </c>
      <c r="AE1503" s="22">
        <f t="shared" si="432"/>
        <v>0</v>
      </c>
      <c r="AF1503" s="22">
        <f t="shared" si="433"/>
        <v>0</v>
      </c>
      <c r="AG1503" s="22">
        <f t="shared" si="434"/>
        <v>0</v>
      </c>
      <c r="AH1503" s="22">
        <f t="shared" si="435"/>
        <v>0</v>
      </c>
      <c r="AI1503" s="43" t="str">
        <f t="shared" si="436"/>
        <v>n/a</v>
      </c>
      <c r="AJ1503" s="2"/>
      <c r="AK1503" s="2"/>
      <c r="AL1503" s="127">
        <v>0</v>
      </c>
    </row>
    <row r="1504" spans="1:38">
      <c r="A1504" s="46"/>
      <c r="B1504" s="13" t="str">
        <f t="shared" si="421"/>
        <v>Jan</v>
      </c>
      <c r="C1504" s="182"/>
      <c r="D1504" s="182"/>
      <c r="E1504" s="182"/>
      <c r="F1504" s="182"/>
      <c r="G1504" s="182"/>
      <c r="H1504" s="182"/>
      <c r="I1504" s="12">
        <f>VLOOKUP($B1504,'Gas wholesale lookups'!$A$4:$L$15,'Inputs - Gas wholesale index'!I$2,FALSE)</f>
        <v>208526.18181818182</v>
      </c>
      <c r="J1504" s="12">
        <f>VLOOKUP($B1504,'Gas wholesale lookups'!$A$4:$L$15,'Inputs - Gas wholesale index'!J$2,FALSE)</f>
        <v>166168.27272727274</v>
      </c>
      <c r="K1504" s="12">
        <f>VLOOKUP($B1504,'Gas wholesale lookups'!$A$4:$L$15,'Inputs - Gas wholesale index'!K$2,FALSE)</f>
        <v>291847.5</v>
      </c>
      <c r="L1504" s="12">
        <f>VLOOKUP($B1504,'Gas wholesale lookups'!$A$4:$L$15,'Inputs - Gas wholesale index'!L$2,FALSE)</f>
        <v>332991.45454545453</v>
      </c>
      <c r="M1504" s="12">
        <f>VLOOKUP($B1504,'Gas wholesale lookups'!$A$4:$L$15,'Inputs - Gas wholesale index'!M$2,FALSE)</f>
        <v>208526.18181818182</v>
      </c>
      <c r="N1504" s="12">
        <f>VLOOKUP($B1504,'Gas wholesale lookups'!$A$4:$L$15,'Inputs - Gas wholesale index'!N$2,FALSE)</f>
        <v>166168.27272727274</v>
      </c>
      <c r="O1504" s="37">
        <f>VLOOKUP($B1504,'Gas wholesale lookups'!$A$4:$R$15,'Inputs - Gas wholesale index'!O$2,FALSE)</f>
        <v>1</v>
      </c>
      <c r="P1504" s="37">
        <f>VLOOKUP($B1504,'Gas wholesale lookups'!$A$4:$R$15,'Inputs - Gas wholesale index'!P$2,FALSE)</f>
        <v>1</v>
      </c>
      <c r="Q1504" s="37">
        <f>VLOOKUP($B1504,'Gas wholesale lookups'!$A$4:$R$15,'Inputs - Gas wholesale index'!Q$2,FALSE)</f>
        <v>1</v>
      </c>
      <c r="R1504" s="37">
        <f>VLOOKUP($B1504,'Gas wholesale lookups'!$A$4:$R$15,'Inputs - Gas wholesale index'!R$2,FALSE)</f>
        <v>1</v>
      </c>
      <c r="S1504" s="37">
        <f>VLOOKUP($B1504,'Gas wholesale lookups'!$A$4:$R$15,'Inputs - Gas wholesale index'!S$2,FALSE)</f>
        <v>0</v>
      </c>
      <c r="T1504" s="37">
        <f>VLOOKUP($B1504,'Gas wholesale lookups'!$A$4:$R$15,'Inputs - Gas wholesale index'!T$2,FALSE)</f>
        <v>0</v>
      </c>
      <c r="U1504" s="12">
        <f t="shared" si="422"/>
        <v>208526.18181818182</v>
      </c>
      <c r="V1504" s="12">
        <f t="shared" si="423"/>
        <v>166168.27272727274</v>
      </c>
      <c r="W1504" s="12">
        <f t="shared" si="424"/>
        <v>291847.5</v>
      </c>
      <c r="X1504" s="12">
        <f t="shared" si="425"/>
        <v>332991.45454545453</v>
      </c>
      <c r="Y1504" s="12">
        <f t="shared" si="426"/>
        <v>0</v>
      </c>
      <c r="Z1504" s="12">
        <f t="shared" si="427"/>
        <v>0</v>
      </c>
      <c r="AA1504" s="12">
        <f t="shared" si="428"/>
        <v>999533.40909090918</v>
      </c>
      <c r="AB1504" s="22">
        <f t="shared" si="429"/>
        <v>0</v>
      </c>
      <c r="AC1504" s="22">
        <f t="shared" si="430"/>
        <v>0</v>
      </c>
      <c r="AD1504" s="22">
        <f t="shared" si="431"/>
        <v>0</v>
      </c>
      <c r="AE1504" s="22">
        <f t="shared" si="432"/>
        <v>0</v>
      </c>
      <c r="AF1504" s="22">
        <f t="shared" si="433"/>
        <v>0</v>
      </c>
      <c r="AG1504" s="22">
        <f t="shared" si="434"/>
        <v>0</v>
      </c>
      <c r="AH1504" s="22">
        <f t="shared" si="435"/>
        <v>0</v>
      </c>
      <c r="AI1504" s="43" t="str">
        <f t="shared" si="436"/>
        <v>n/a</v>
      </c>
      <c r="AJ1504" s="2"/>
      <c r="AK1504" s="2"/>
      <c r="AL1504" s="127">
        <v>0</v>
      </c>
    </row>
    <row r="1505" spans="1:38">
      <c r="A1505" s="46"/>
      <c r="B1505" s="13" t="str">
        <f t="shared" si="421"/>
        <v>Jan</v>
      </c>
      <c r="C1505" s="182"/>
      <c r="D1505" s="182"/>
      <c r="E1505" s="182"/>
      <c r="F1505" s="182"/>
      <c r="G1505" s="182"/>
      <c r="H1505" s="182"/>
      <c r="I1505" s="12">
        <f>VLOOKUP($B1505,'Gas wholesale lookups'!$A$4:$L$15,'Inputs - Gas wholesale index'!I$2,FALSE)</f>
        <v>208526.18181818182</v>
      </c>
      <c r="J1505" s="12">
        <f>VLOOKUP($B1505,'Gas wholesale lookups'!$A$4:$L$15,'Inputs - Gas wholesale index'!J$2,FALSE)</f>
        <v>166168.27272727274</v>
      </c>
      <c r="K1505" s="12">
        <f>VLOOKUP($B1505,'Gas wholesale lookups'!$A$4:$L$15,'Inputs - Gas wholesale index'!K$2,FALSE)</f>
        <v>291847.5</v>
      </c>
      <c r="L1505" s="12">
        <f>VLOOKUP($B1505,'Gas wholesale lookups'!$A$4:$L$15,'Inputs - Gas wholesale index'!L$2,FALSE)</f>
        <v>332991.45454545453</v>
      </c>
      <c r="M1505" s="12">
        <f>VLOOKUP($B1505,'Gas wholesale lookups'!$A$4:$L$15,'Inputs - Gas wholesale index'!M$2,FALSE)</f>
        <v>208526.18181818182</v>
      </c>
      <c r="N1505" s="12">
        <f>VLOOKUP($B1505,'Gas wholesale lookups'!$A$4:$L$15,'Inputs - Gas wholesale index'!N$2,FALSE)</f>
        <v>166168.27272727274</v>
      </c>
      <c r="O1505" s="37">
        <f>VLOOKUP($B1505,'Gas wholesale lookups'!$A$4:$R$15,'Inputs - Gas wholesale index'!O$2,FALSE)</f>
        <v>1</v>
      </c>
      <c r="P1505" s="37">
        <f>VLOOKUP($B1505,'Gas wholesale lookups'!$A$4:$R$15,'Inputs - Gas wholesale index'!P$2,FALSE)</f>
        <v>1</v>
      </c>
      <c r="Q1505" s="37">
        <f>VLOOKUP($B1505,'Gas wholesale lookups'!$A$4:$R$15,'Inputs - Gas wholesale index'!Q$2,FALSE)</f>
        <v>1</v>
      </c>
      <c r="R1505" s="37">
        <f>VLOOKUP($B1505,'Gas wholesale lookups'!$A$4:$R$15,'Inputs - Gas wholesale index'!R$2,FALSE)</f>
        <v>1</v>
      </c>
      <c r="S1505" s="37">
        <f>VLOOKUP($B1505,'Gas wholesale lookups'!$A$4:$R$15,'Inputs - Gas wholesale index'!S$2,FALSE)</f>
        <v>0</v>
      </c>
      <c r="T1505" s="37">
        <f>VLOOKUP($B1505,'Gas wholesale lookups'!$A$4:$R$15,'Inputs - Gas wholesale index'!T$2,FALSE)</f>
        <v>0</v>
      </c>
      <c r="U1505" s="12">
        <f t="shared" si="422"/>
        <v>208526.18181818182</v>
      </c>
      <c r="V1505" s="12">
        <f t="shared" si="423"/>
        <v>166168.27272727274</v>
      </c>
      <c r="W1505" s="12">
        <f t="shared" si="424"/>
        <v>291847.5</v>
      </c>
      <c r="X1505" s="12">
        <f t="shared" si="425"/>
        <v>332991.45454545453</v>
      </c>
      <c r="Y1505" s="12">
        <f t="shared" si="426"/>
        <v>0</v>
      </c>
      <c r="Z1505" s="12">
        <f t="shared" si="427"/>
        <v>0</v>
      </c>
      <c r="AA1505" s="12">
        <f t="shared" si="428"/>
        <v>999533.40909090918</v>
      </c>
      <c r="AB1505" s="22">
        <f t="shared" si="429"/>
        <v>0</v>
      </c>
      <c r="AC1505" s="22">
        <f t="shared" si="430"/>
        <v>0</v>
      </c>
      <c r="AD1505" s="22">
        <f t="shared" si="431"/>
        <v>0</v>
      </c>
      <c r="AE1505" s="22">
        <f t="shared" si="432"/>
        <v>0</v>
      </c>
      <c r="AF1505" s="22">
        <f t="shared" si="433"/>
        <v>0</v>
      </c>
      <c r="AG1505" s="22">
        <f t="shared" si="434"/>
        <v>0</v>
      </c>
      <c r="AH1505" s="22">
        <f t="shared" si="435"/>
        <v>0</v>
      </c>
      <c r="AI1505" s="43" t="str">
        <f t="shared" si="436"/>
        <v>n/a</v>
      </c>
      <c r="AJ1505" s="2"/>
      <c r="AK1505" s="2"/>
      <c r="AL1505" s="127">
        <v>0</v>
      </c>
    </row>
    <row r="1506" spans="1:38">
      <c r="A1506" s="46"/>
      <c r="B1506" s="13" t="str">
        <f t="shared" si="421"/>
        <v>Jan</v>
      </c>
      <c r="C1506" s="182"/>
      <c r="D1506" s="182"/>
      <c r="E1506" s="182"/>
      <c r="F1506" s="182"/>
      <c r="G1506" s="182"/>
      <c r="H1506" s="182"/>
      <c r="I1506" s="12">
        <f>VLOOKUP($B1506,'Gas wholesale lookups'!$A$4:$L$15,'Inputs - Gas wholesale index'!I$2,FALSE)</f>
        <v>208526.18181818182</v>
      </c>
      <c r="J1506" s="12">
        <f>VLOOKUP($B1506,'Gas wholesale lookups'!$A$4:$L$15,'Inputs - Gas wholesale index'!J$2,FALSE)</f>
        <v>166168.27272727274</v>
      </c>
      <c r="K1506" s="12">
        <f>VLOOKUP($B1506,'Gas wholesale lookups'!$A$4:$L$15,'Inputs - Gas wholesale index'!K$2,FALSE)</f>
        <v>291847.5</v>
      </c>
      <c r="L1506" s="12">
        <f>VLOOKUP($B1506,'Gas wholesale lookups'!$A$4:$L$15,'Inputs - Gas wholesale index'!L$2,FALSE)</f>
        <v>332991.45454545453</v>
      </c>
      <c r="M1506" s="12">
        <f>VLOOKUP($B1506,'Gas wholesale lookups'!$A$4:$L$15,'Inputs - Gas wholesale index'!M$2,FALSE)</f>
        <v>208526.18181818182</v>
      </c>
      <c r="N1506" s="12">
        <f>VLOOKUP($B1506,'Gas wholesale lookups'!$A$4:$L$15,'Inputs - Gas wholesale index'!N$2,FALSE)</f>
        <v>166168.27272727274</v>
      </c>
      <c r="O1506" s="37">
        <f>VLOOKUP($B1506,'Gas wholesale lookups'!$A$4:$R$15,'Inputs - Gas wholesale index'!O$2,FALSE)</f>
        <v>1</v>
      </c>
      <c r="P1506" s="37">
        <f>VLOOKUP($B1506,'Gas wholesale lookups'!$A$4:$R$15,'Inputs - Gas wholesale index'!P$2,FALSE)</f>
        <v>1</v>
      </c>
      <c r="Q1506" s="37">
        <f>VLOOKUP($B1506,'Gas wholesale lookups'!$A$4:$R$15,'Inputs - Gas wholesale index'!Q$2,FALSE)</f>
        <v>1</v>
      </c>
      <c r="R1506" s="37">
        <f>VLOOKUP($B1506,'Gas wholesale lookups'!$A$4:$R$15,'Inputs - Gas wholesale index'!R$2,FALSE)</f>
        <v>1</v>
      </c>
      <c r="S1506" s="37">
        <f>VLOOKUP($B1506,'Gas wholesale lookups'!$A$4:$R$15,'Inputs - Gas wholesale index'!S$2,FALSE)</f>
        <v>0</v>
      </c>
      <c r="T1506" s="37">
        <f>VLOOKUP($B1506,'Gas wholesale lookups'!$A$4:$R$15,'Inputs - Gas wholesale index'!T$2,FALSE)</f>
        <v>0</v>
      </c>
      <c r="U1506" s="12">
        <f t="shared" si="422"/>
        <v>208526.18181818182</v>
      </c>
      <c r="V1506" s="12">
        <f t="shared" si="423"/>
        <v>166168.27272727274</v>
      </c>
      <c r="W1506" s="12">
        <f t="shared" si="424"/>
        <v>291847.5</v>
      </c>
      <c r="X1506" s="12">
        <f t="shared" si="425"/>
        <v>332991.45454545453</v>
      </c>
      <c r="Y1506" s="12">
        <f t="shared" si="426"/>
        <v>0</v>
      </c>
      <c r="Z1506" s="12">
        <f t="shared" si="427"/>
        <v>0</v>
      </c>
      <c r="AA1506" s="12">
        <f t="shared" si="428"/>
        <v>999533.40909090918</v>
      </c>
      <c r="AB1506" s="22">
        <f t="shared" si="429"/>
        <v>0</v>
      </c>
      <c r="AC1506" s="22">
        <f t="shared" si="430"/>
        <v>0</v>
      </c>
      <c r="AD1506" s="22">
        <f t="shared" si="431"/>
        <v>0</v>
      </c>
      <c r="AE1506" s="22">
        <f t="shared" si="432"/>
        <v>0</v>
      </c>
      <c r="AF1506" s="22">
        <f t="shared" si="433"/>
        <v>0</v>
      </c>
      <c r="AG1506" s="22">
        <f t="shared" si="434"/>
        <v>0</v>
      </c>
      <c r="AH1506" s="22">
        <f t="shared" si="435"/>
        <v>0</v>
      </c>
      <c r="AI1506" s="43" t="str">
        <f t="shared" si="436"/>
        <v>n/a</v>
      </c>
      <c r="AJ1506" s="2"/>
      <c r="AK1506" s="2"/>
      <c r="AL1506" s="127">
        <v>0</v>
      </c>
    </row>
    <row r="1507" spans="1:38">
      <c r="A1507" s="46"/>
      <c r="B1507" s="13" t="str">
        <f t="shared" si="421"/>
        <v>Jan</v>
      </c>
      <c r="C1507" s="182"/>
      <c r="D1507" s="182"/>
      <c r="E1507" s="182"/>
      <c r="F1507" s="182"/>
      <c r="G1507" s="182"/>
      <c r="H1507" s="182"/>
      <c r="I1507" s="12">
        <f>VLOOKUP($B1507,'Gas wholesale lookups'!$A$4:$L$15,'Inputs - Gas wholesale index'!I$2,FALSE)</f>
        <v>208526.18181818182</v>
      </c>
      <c r="J1507" s="12">
        <f>VLOOKUP($B1507,'Gas wholesale lookups'!$A$4:$L$15,'Inputs - Gas wholesale index'!J$2,FALSE)</f>
        <v>166168.27272727274</v>
      </c>
      <c r="K1507" s="12">
        <f>VLOOKUP($B1507,'Gas wholesale lookups'!$A$4:$L$15,'Inputs - Gas wholesale index'!K$2,FALSE)</f>
        <v>291847.5</v>
      </c>
      <c r="L1507" s="12">
        <f>VLOOKUP($B1507,'Gas wholesale lookups'!$A$4:$L$15,'Inputs - Gas wholesale index'!L$2,FALSE)</f>
        <v>332991.45454545453</v>
      </c>
      <c r="M1507" s="12">
        <f>VLOOKUP($B1507,'Gas wholesale lookups'!$A$4:$L$15,'Inputs - Gas wholesale index'!M$2,FALSE)</f>
        <v>208526.18181818182</v>
      </c>
      <c r="N1507" s="12">
        <f>VLOOKUP($B1507,'Gas wholesale lookups'!$A$4:$L$15,'Inputs - Gas wholesale index'!N$2,FALSE)</f>
        <v>166168.27272727274</v>
      </c>
      <c r="O1507" s="37">
        <f>VLOOKUP($B1507,'Gas wholesale lookups'!$A$4:$R$15,'Inputs - Gas wholesale index'!O$2,FALSE)</f>
        <v>1</v>
      </c>
      <c r="P1507" s="37">
        <f>VLOOKUP($B1507,'Gas wholesale lookups'!$A$4:$R$15,'Inputs - Gas wholesale index'!P$2,FALSE)</f>
        <v>1</v>
      </c>
      <c r="Q1507" s="37">
        <f>VLOOKUP($B1507,'Gas wholesale lookups'!$A$4:$R$15,'Inputs - Gas wholesale index'!Q$2,FALSE)</f>
        <v>1</v>
      </c>
      <c r="R1507" s="37">
        <f>VLOOKUP($B1507,'Gas wholesale lookups'!$A$4:$R$15,'Inputs - Gas wholesale index'!R$2,FALSE)</f>
        <v>1</v>
      </c>
      <c r="S1507" s="37">
        <f>VLOOKUP($B1507,'Gas wholesale lookups'!$A$4:$R$15,'Inputs - Gas wholesale index'!S$2,FALSE)</f>
        <v>0</v>
      </c>
      <c r="T1507" s="37">
        <f>VLOOKUP($B1507,'Gas wholesale lookups'!$A$4:$R$15,'Inputs - Gas wholesale index'!T$2,FALSE)</f>
        <v>0</v>
      </c>
      <c r="U1507" s="12">
        <f t="shared" si="422"/>
        <v>208526.18181818182</v>
      </c>
      <c r="V1507" s="12">
        <f t="shared" si="423"/>
        <v>166168.27272727274</v>
      </c>
      <c r="W1507" s="12">
        <f t="shared" si="424"/>
        <v>291847.5</v>
      </c>
      <c r="X1507" s="12">
        <f t="shared" si="425"/>
        <v>332991.45454545453</v>
      </c>
      <c r="Y1507" s="12">
        <f t="shared" si="426"/>
        <v>0</v>
      </c>
      <c r="Z1507" s="12">
        <f t="shared" si="427"/>
        <v>0</v>
      </c>
      <c r="AA1507" s="12">
        <f t="shared" si="428"/>
        <v>999533.40909090918</v>
      </c>
      <c r="AB1507" s="22">
        <f t="shared" si="429"/>
        <v>0</v>
      </c>
      <c r="AC1507" s="22">
        <f t="shared" si="430"/>
        <v>0</v>
      </c>
      <c r="AD1507" s="22">
        <f t="shared" si="431"/>
        <v>0</v>
      </c>
      <c r="AE1507" s="22">
        <f t="shared" si="432"/>
        <v>0</v>
      </c>
      <c r="AF1507" s="22">
        <f t="shared" si="433"/>
        <v>0</v>
      </c>
      <c r="AG1507" s="22">
        <f t="shared" si="434"/>
        <v>0</v>
      </c>
      <c r="AH1507" s="22">
        <f t="shared" si="435"/>
        <v>0</v>
      </c>
      <c r="AI1507" s="43" t="str">
        <f t="shared" si="436"/>
        <v>n/a</v>
      </c>
      <c r="AJ1507" s="2"/>
      <c r="AK1507" s="2"/>
      <c r="AL1507" s="127">
        <v>0</v>
      </c>
    </row>
    <row r="1508" spans="1:38">
      <c r="A1508" s="46"/>
      <c r="B1508" s="13" t="str">
        <f t="shared" si="421"/>
        <v>Jan</v>
      </c>
      <c r="C1508" s="182"/>
      <c r="D1508" s="182"/>
      <c r="E1508" s="182"/>
      <c r="F1508" s="182"/>
      <c r="G1508" s="182"/>
      <c r="H1508" s="182"/>
      <c r="I1508" s="12">
        <f>VLOOKUP($B1508,'Gas wholesale lookups'!$A$4:$L$15,'Inputs - Gas wholesale index'!I$2,FALSE)</f>
        <v>208526.18181818182</v>
      </c>
      <c r="J1508" s="12">
        <f>VLOOKUP($B1508,'Gas wholesale lookups'!$A$4:$L$15,'Inputs - Gas wholesale index'!J$2,FALSE)</f>
        <v>166168.27272727274</v>
      </c>
      <c r="K1508" s="12">
        <f>VLOOKUP($B1508,'Gas wholesale lookups'!$A$4:$L$15,'Inputs - Gas wholesale index'!K$2,FALSE)</f>
        <v>291847.5</v>
      </c>
      <c r="L1508" s="12">
        <f>VLOOKUP($B1508,'Gas wholesale lookups'!$A$4:$L$15,'Inputs - Gas wholesale index'!L$2,FALSE)</f>
        <v>332991.45454545453</v>
      </c>
      <c r="M1508" s="12">
        <f>VLOOKUP($B1508,'Gas wholesale lookups'!$A$4:$L$15,'Inputs - Gas wholesale index'!M$2,FALSE)</f>
        <v>208526.18181818182</v>
      </c>
      <c r="N1508" s="12">
        <f>VLOOKUP($B1508,'Gas wholesale lookups'!$A$4:$L$15,'Inputs - Gas wholesale index'!N$2,FALSE)</f>
        <v>166168.27272727274</v>
      </c>
      <c r="O1508" s="37">
        <f>VLOOKUP($B1508,'Gas wholesale lookups'!$A$4:$R$15,'Inputs - Gas wholesale index'!O$2,FALSE)</f>
        <v>1</v>
      </c>
      <c r="P1508" s="37">
        <f>VLOOKUP($B1508,'Gas wholesale lookups'!$A$4:$R$15,'Inputs - Gas wholesale index'!P$2,FALSE)</f>
        <v>1</v>
      </c>
      <c r="Q1508" s="37">
        <f>VLOOKUP($B1508,'Gas wholesale lookups'!$A$4:$R$15,'Inputs - Gas wholesale index'!Q$2,FALSE)</f>
        <v>1</v>
      </c>
      <c r="R1508" s="37">
        <f>VLOOKUP($B1508,'Gas wholesale lookups'!$A$4:$R$15,'Inputs - Gas wholesale index'!R$2,FALSE)</f>
        <v>1</v>
      </c>
      <c r="S1508" s="37">
        <f>VLOOKUP($B1508,'Gas wholesale lookups'!$A$4:$R$15,'Inputs - Gas wholesale index'!S$2,FALSE)</f>
        <v>0</v>
      </c>
      <c r="T1508" s="37">
        <f>VLOOKUP($B1508,'Gas wholesale lookups'!$A$4:$R$15,'Inputs - Gas wholesale index'!T$2,FALSE)</f>
        <v>0</v>
      </c>
      <c r="U1508" s="12">
        <f t="shared" si="422"/>
        <v>208526.18181818182</v>
      </c>
      <c r="V1508" s="12">
        <f t="shared" si="423"/>
        <v>166168.27272727274</v>
      </c>
      <c r="W1508" s="12">
        <f t="shared" si="424"/>
        <v>291847.5</v>
      </c>
      <c r="X1508" s="12">
        <f t="shared" si="425"/>
        <v>332991.45454545453</v>
      </c>
      <c r="Y1508" s="12">
        <f t="shared" si="426"/>
        <v>0</v>
      </c>
      <c r="Z1508" s="12">
        <f t="shared" si="427"/>
        <v>0</v>
      </c>
      <c r="AA1508" s="12">
        <f t="shared" si="428"/>
        <v>999533.40909090918</v>
      </c>
      <c r="AB1508" s="22">
        <f t="shared" si="429"/>
        <v>0</v>
      </c>
      <c r="AC1508" s="22">
        <f t="shared" si="430"/>
        <v>0</v>
      </c>
      <c r="AD1508" s="22">
        <f t="shared" si="431"/>
        <v>0</v>
      </c>
      <c r="AE1508" s="22">
        <f t="shared" si="432"/>
        <v>0</v>
      </c>
      <c r="AF1508" s="22">
        <f t="shared" si="433"/>
        <v>0</v>
      </c>
      <c r="AG1508" s="22">
        <f t="shared" si="434"/>
        <v>0</v>
      </c>
      <c r="AH1508" s="22">
        <f t="shared" si="435"/>
        <v>0</v>
      </c>
      <c r="AI1508" s="43" t="str">
        <f t="shared" si="436"/>
        <v>n/a</v>
      </c>
      <c r="AJ1508" s="2"/>
      <c r="AK1508" s="2"/>
      <c r="AL1508" s="127">
        <v>0</v>
      </c>
    </row>
    <row r="1509" spans="1:38">
      <c r="A1509" s="46"/>
      <c r="B1509" s="13" t="str">
        <f t="shared" si="421"/>
        <v>Jan</v>
      </c>
      <c r="C1509" s="182"/>
      <c r="D1509" s="182"/>
      <c r="E1509" s="182"/>
      <c r="F1509" s="182"/>
      <c r="G1509" s="182"/>
      <c r="H1509" s="182"/>
      <c r="I1509" s="12">
        <f>VLOOKUP($B1509,'Gas wholesale lookups'!$A$4:$L$15,'Inputs - Gas wholesale index'!I$2,FALSE)</f>
        <v>208526.18181818182</v>
      </c>
      <c r="J1509" s="12">
        <f>VLOOKUP($B1509,'Gas wholesale lookups'!$A$4:$L$15,'Inputs - Gas wholesale index'!J$2,FALSE)</f>
        <v>166168.27272727274</v>
      </c>
      <c r="K1509" s="12">
        <f>VLOOKUP($B1509,'Gas wholesale lookups'!$A$4:$L$15,'Inputs - Gas wholesale index'!K$2,FALSE)</f>
        <v>291847.5</v>
      </c>
      <c r="L1509" s="12">
        <f>VLOOKUP($B1509,'Gas wholesale lookups'!$A$4:$L$15,'Inputs - Gas wholesale index'!L$2,FALSE)</f>
        <v>332991.45454545453</v>
      </c>
      <c r="M1509" s="12">
        <f>VLOOKUP($B1509,'Gas wholesale lookups'!$A$4:$L$15,'Inputs - Gas wholesale index'!M$2,FALSE)</f>
        <v>208526.18181818182</v>
      </c>
      <c r="N1509" s="12">
        <f>VLOOKUP($B1509,'Gas wholesale lookups'!$A$4:$L$15,'Inputs - Gas wholesale index'!N$2,FALSE)</f>
        <v>166168.27272727274</v>
      </c>
      <c r="O1509" s="37">
        <f>VLOOKUP($B1509,'Gas wholesale lookups'!$A$4:$R$15,'Inputs - Gas wholesale index'!O$2,FALSE)</f>
        <v>1</v>
      </c>
      <c r="P1509" s="37">
        <f>VLOOKUP($B1509,'Gas wholesale lookups'!$A$4:$R$15,'Inputs - Gas wholesale index'!P$2,FALSE)</f>
        <v>1</v>
      </c>
      <c r="Q1509" s="37">
        <f>VLOOKUP($B1509,'Gas wholesale lookups'!$A$4:$R$15,'Inputs - Gas wholesale index'!Q$2,FALSE)</f>
        <v>1</v>
      </c>
      <c r="R1509" s="37">
        <f>VLOOKUP($B1509,'Gas wholesale lookups'!$A$4:$R$15,'Inputs - Gas wholesale index'!R$2,FALSE)</f>
        <v>1</v>
      </c>
      <c r="S1509" s="37">
        <f>VLOOKUP($B1509,'Gas wholesale lookups'!$A$4:$R$15,'Inputs - Gas wholesale index'!S$2,FALSE)</f>
        <v>0</v>
      </c>
      <c r="T1509" s="37">
        <f>VLOOKUP($B1509,'Gas wholesale lookups'!$A$4:$R$15,'Inputs - Gas wholesale index'!T$2,FALSE)</f>
        <v>0</v>
      </c>
      <c r="U1509" s="12">
        <f t="shared" si="422"/>
        <v>208526.18181818182</v>
      </c>
      <c r="V1509" s="12">
        <f t="shared" si="423"/>
        <v>166168.27272727274</v>
      </c>
      <c r="W1509" s="12">
        <f t="shared" si="424"/>
        <v>291847.5</v>
      </c>
      <c r="X1509" s="12">
        <f t="shared" si="425"/>
        <v>332991.45454545453</v>
      </c>
      <c r="Y1509" s="12">
        <f t="shared" si="426"/>
        <v>0</v>
      </c>
      <c r="Z1509" s="12">
        <f t="shared" si="427"/>
        <v>0</v>
      </c>
      <c r="AA1509" s="12">
        <f t="shared" si="428"/>
        <v>999533.40909090918</v>
      </c>
      <c r="AB1509" s="22">
        <f t="shared" si="429"/>
        <v>0</v>
      </c>
      <c r="AC1509" s="22">
        <f t="shared" si="430"/>
        <v>0</v>
      </c>
      <c r="AD1509" s="22">
        <f t="shared" si="431"/>
        <v>0</v>
      </c>
      <c r="AE1509" s="22">
        <f t="shared" si="432"/>
        <v>0</v>
      </c>
      <c r="AF1509" s="22">
        <f t="shared" si="433"/>
        <v>0</v>
      </c>
      <c r="AG1509" s="22">
        <f t="shared" si="434"/>
        <v>0</v>
      </c>
      <c r="AH1509" s="22">
        <f t="shared" si="435"/>
        <v>0</v>
      </c>
      <c r="AI1509" s="43" t="str">
        <f t="shared" si="436"/>
        <v>n/a</v>
      </c>
      <c r="AJ1509" s="2"/>
      <c r="AK1509" s="2"/>
      <c r="AL1509" s="127">
        <v>0</v>
      </c>
    </row>
    <row r="1510" spans="1:38">
      <c r="A1510" s="46"/>
      <c r="B1510" s="13" t="str">
        <f t="shared" si="421"/>
        <v>Jan</v>
      </c>
      <c r="C1510" s="182"/>
      <c r="D1510" s="182"/>
      <c r="E1510" s="182"/>
      <c r="F1510" s="182"/>
      <c r="G1510" s="182"/>
      <c r="H1510" s="182"/>
      <c r="I1510" s="12">
        <f>VLOOKUP($B1510,'Gas wholesale lookups'!$A$4:$L$15,'Inputs - Gas wholesale index'!I$2,FALSE)</f>
        <v>208526.18181818182</v>
      </c>
      <c r="J1510" s="12">
        <f>VLOOKUP($B1510,'Gas wholesale lookups'!$A$4:$L$15,'Inputs - Gas wholesale index'!J$2,FALSE)</f>
        <v>166168.27272727274</v>
      </c>
      <c r="K1510" s="12">
        <f>VLOOKUP($B1510,'Gas wholesale lookups'!$A$4:$L$15,'Inputs - Gas wholesale index'!K$2,FALSE)</f>
        <v>291847.5</v>
      </c>
      <c r="L1510" s="12">
        <f>VLOOKUP($B1510,'Gas wholesale lookups'!$A$4:$L$15,'Inputs - Gas wholesale index'!L$2,FALSE)</f>
        <v>332991.45454545453</v>
      </c>
      <c r="M1510" s="12">
        <f>VLOOKUP($B1510,'Gas wholesale lookups'!$A$4:$L$15,'Inputs - Gas wholesale index'!M$2,FALSE)</f>
        <v>208526.18181818182</v>
      </c>
      <c r="N1510" s="12">
        <f>VLOOKUP($B1510,'Gas wholesale lookups'!$A$4:$L$15,'Inputs - Gas wholesale index'!N$2,FALSE)</f>
        <v>166168.27272727274</v>
      </c>
      <c r="O1510" s="37">
        <f>VLOOKUP($B1510,'Gas wholesale lookups'!$A$4:$R$15,'Inputs - Gas wholesale index'!O$2,FALSE)</f>
        <v>1</v>
      </c>
      <c r="P1510" s="37">
        <f>VLOOKUP($B1510,'Gas wholesale lookups'!$A$4:$R$15,'Inputs - Gas wholesale index'!P$2,FALSE)</f>
        <v>1</v>
      </c>
      <c r="Q1510" s="37">
        <f>VLOOKUP($B1510,'Gas wholesale lookups'!$A$4:$R$15,'Inputs - Gas wholesale index'!Q$2,FALSE)</f>
        <v>1</v>
      </c>
      <c r="R1510" s="37">
        <f>VLOOKUP($B1510,'Gas wholesale lookups'!$A$4:$R$15,'Inputs - Gas wholesale index'!R$2,FALSE)</f>
        <v>1</v>
      </c>
      <c r="S1510" s="37">
        <f>VLOOKUP($B1510,'Gas wholesale lookups'!$A$4:$R$15,'Inputs - Gas wholesale index'!S$2,FALSE)</f>
        <v>0</v>
      </c>
      <c r="T1510" s="37">
        <f>VLOOKUP($B1510,'Gas wholesale lookups'!$A$4:$R$15,'Inputs - Gas wholesale index'!T$2,FALSE)</f>
        <v>0</v>
      </c>
      <c r="U1510" s="12">
        <f t="shared" si="422"/>
        <v>208526.18181818182</v>
      </c>
      <c r="V1510" s="12">
        <f t="shared" si="423"/>
        <v>166168.27272727274</v>
      </c>
      <c r="W1510" s="12">
        <f t="shared" si="424"/>
        <v>291847.5</v>
      </c>
      <c r="X1510" s="12">
        <f t="shared" si="425"/>
        <v>332991.45454545453</v>
      </c>
      <c r="Y1510" s="12">
        <f t="shared" si="426"/>
        <v>0</v>
      </c>
      <c r="Z1510" s="12">
        <f t="shared" si="427"/>
        <v>0</v>
      </c>
      <c r="AA1510" s="12">
        <f t="shared" si="428"/>
        <v>999533.40909090918</v>
      </c>
      <c r="AB1510" s="22">
        <f t="shared" si="429"/>
        <v>0</v>
      </c>
      <c r="AC1510" s="22">
        <f t="shared" si="430"/>
        <v>0</v>
      </c>
      <c r="AD1510" s="22">
        <f t="shared" si="431"/>
        <v>0</v>
      </c>
      <c r="AE1510" s="22">
        <f t="shared" si="432"/>
        <v>0</v>
      </c>
      <c r="AF1510" s="22">
        <f t="shared" si="433"/>
        <v>0</v>
      </c>
      <c r="AG1510" s="22">
        <f t="shared" si="434"/>
        <v>0</v>
      </c>
      <c r="AH1510" s="22">
        <f t="shared" si="435"/>
        <v>0</v>
      </c>
      <c r="AI1510" s="43" t="str">
        <f t="shared" si="436"/>
        <v>n/a</v>
      </c>
      <c r="AJ1510" s="2"/>
      <c r="AK1510" s="2"/>
      <c r="AL1510" s="127">
        <v>0</v>
      </c>
    </row>
    <row r="1511" spans="1:38">
      <c r="A1511" s="46"/>
      <c r="B1511" s="13" t="str">
        <f t="shared" si="421"/>
        <v>Jan</v>
      </c>
      <c r="C1511" s="182"/>
      <c r="D1511" s="182"/>
      <c r="E1511" s="182"/>
      <c r="F1511" s="182"/>
      <c r="G1511" s="182"/>
      <c r="H1511" s="182"/>
      <c r="I1511" s="12">
        <f>VLOOKUP($B1511,'Gas wholesale lookups'!$A$4:$L$15,'Inputs - Gas wholesale index'!I$2,FALSE)</f>
        <v>208526.18181818182</v>
      </c>
      <c r="J1511" s="12">
        <f>VLOOKUP($B1511,'Gas wholesale lookups'!$A$4:$L$15,'Inputs - Gas wholesale index'!J$2,FALSE)</f>
        <v>166168.27272727274</v>
      </c>
      <c r="K1511" s="12">
        <f>VLOOKUP($B1511,'Gas wholesale lookups'!$A$4:$L$15,'Inputs - Gas wholesale index'!K$2,FALSE)</f>
        <v>291847.5</v>
      </c>
      <c r="L1511" s="12">
        <f>VLOOKUP($B1511,'Gas wholesale lookups'!$A$4:$L$15,'Inputs - Gas wholesale index'!L$2,FALSE)</f>
        <v>332991.45454545453</v>
      </c>
      <c r="M1511" s="12">
        <f>VLOOKUP($B1511,'Gas wholesale lookups'!$A$4:$L$15,'Inputs - Gas wholesale index'!M$2,FALSE)</f>
        <v>208526.18181818182</v>
      </c>
      <c r="N1511" s="12">
        <f>VLOOKUP($B1511,'Gas wholesale lookups'!$A$4:$L$15,'Inputs - Gas wholesale index'!N$2,FALSE)</f>
        <v>166168.27272727274</v>
      </c>
      <c r="O1511" s="37">
        <f>VLOOKUP($B1511,'Gas wholesale lookups'!$A$4:$R$15,'Inputs - Gas wholesale index'!O$2,FALSE)</f>
        <v>1</v>
      </c>
      <c r="P1511" s="37">
        <f>VLOOKUP($B1511,'Gas wholesale lookups'!$A$4:$R$15,'Inputs - Gas wholesale index'!P$2,FALSE)</f>
        <v>1</v>
      </c>
      <c r="Q1511" s="37">
        <f>VLOOKUP($B1511,'Gas wholesale lookups'!$A$4:$R$15,'Inputs - Gas wholesale index'!Q$2,FALSE)</f>
        <v>1</v>
      </c>
      <c r="R1511" s="37">
        <f>VLOOKUP($B1511,'Gas wholesale lookups'!$A$4:$R$15,'Inputs - Gas wholesale index'!R$2,FALSE)</f>
        <v>1</v>
      </c>
      <c r="S1511" s="37">
        <f>VLOOKUP($B1511,'Gas wholesale lookups'!$A$4:$R$15,'Inputs - Gas wholesale index'!S$2,FALSE)</f>
        <v>0</v>
      </c>
      <c r="T1511" s="37">
        <f>VLOOKUP($B1511,'Gas wholesale lookups'!$A$4:$R$15,'Inputs - Gas wholesale index'!T$2,FALSE)</f>
        <v>0</v>
      </c>
      <c r="U1511" s="12">
        <f t="shared" si="422"/>
        <v>208526.18181818182</v>
      </c>
      <c r="V1511" s="12">
        <f t="shared" si="423"/>
        <v>166168.27272727274</v>
      </c>
      <c r="W1511" s="12">
        <f t="shared" si="424"/>
        <v>291847.5</v>
      </c>
      <c r="X1511" s="12">
        <f t="shared" si="425"/>
        <v>332991.45454545453</v>
      </c>
      <c r="Y1511" s="12">
        <f t="shared" si="426"/>
        <v>0</v>
      </c>
      <c r="Z1511" s="12">
        <f t="shared" si="427"/>
        <v>0</v>
      </c>
      <c r="AA1511" s="12">
        <f t="shared" si="428"/>
        <v>999533.40909090918</v>
      </c>
      <c r="AB1511" s="22">
        <f t="shared" si="429"/>
        <v>0</v>
      </c>
      <c r="AC1511" s="22">
        <f t="shared" si="430"/>
        <v>0</v>
      </c>
      <c r="AD1511" s="22">
        <f t="shared" si="431"/>
        <v>0</v>
      </c>
      <c r="AE1511" s="22">
        <f t="shared" si="432"/>
        <v>0</v>
      </c>
      <c r="AF1511" s="22">
        <f t="shared" si="433"/>
        <v>0</v>
      </c>
      <c r="AG1511" s="22">
        <f t="shared" si="434"/>
        <v>0</v>
      </c>
      <c r="AH1511" s="22">
        <f t="shared" si="435"/>
        <v>0</v>
      </c>
      <c r="AI1511" s="43" t="str">
        <f t="shared" si="436"/>
        <v>n/a</v>
      </c>
      <c r="AJ1511" s="2"/>
      <c r="AK1511" s="2"/>
      <c r="AL1511" s="127">
        <v>0</v>
      </c>
    </row>
    <row r="1512" spans="1:38"/>
    <row r="1513" spans="1:38" hidden="1"/>
    <row r="1514" spans="1:38" hidden="1"/>
    <row r="1515" spans="1:38" hidden="1"/>
    <row r="1516" spans="1:38" hidden="1"/>
    <row r="1517" spans="1:38" hidden="1"/>
    <row r="1518" spans="1:38" hidden="1"/>
    <row r="1519" spans="1:38" hidden="1"/>
    <row r="1520" spans="1:38"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row r="2877"/>
    <row r="2878"/>
    <row r="2879"/>
    <row r="2880"/>
    <row r="2881"/>
    <row r="2882"/>
    <row r="2883"/>
    <row r="2884"/>
    <row r="2885"/>
    <row r="2886"/>
    <row r="2887"/>
    <row r="2888"/>
  </sheetData>
  <sheetProtection sheet="1" objects="1" scenarios="1"/>
  <mergeCells count="13">
    <mergeCell ref="C1:H1"/>
    <mergeCell ref="C2:H2"/>
    <mergeCell ref="AK3:AK4"/>
    <mergeCell ref="AL3:AL4"/>
    <mergeCell ref="AI3:AI4"/>
    <mergeCell ref="AJ3:AJ4"/>
    <mergeCell ref="I3:N3"/>
    <mergeCell ref="O3:T3"/>
    <mergeCell ref="U3:Z3"/>
    <mergeCell ref="AA3:AA4"/>
    <mergeCell ref="AB3:AG3"/>
    <mergeCell ref="AH3:AH4"/>
    <mergeCell ref="C3:H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theme="8" tint="-0.249977111117893"/>
  </sheetPr>
  <dimension ref="A1:Q29"/>
  <sheetViews>
    <sheetView workbookViewId="0">
      <selection activeCell="B4" sqref="B4"/>
    </sheetView>
  </sheetViews>
  <sheetFormatPr defaultColWidth="0" defaultRowHeight="15" zeroHeight="1"/>
  <cols>
    <col min="1" max="1" width="1.7109375" customWidth="1"/>
    <col min="2" max="2" width="12.28515625" customWidth="1"/>
    <col min="3" max="3" width="5.7109375" customWidth="1"/>
    <col min="4" max="4" width="3.7109375" customWidth="1"/>
    <col min="5" max="17" width="9.140625" customWidth="1"/>
    <col min="18" max="16384" width="9.140625" hidden="1"/>
  </cols>
  <sheetData>
    <row r="1" spans="1:17">
      <c r="A1" s="6" t="s">
        <v>177</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ht="30">
      <c r="A3" s="7"/>
      <c r="B3" s="7"/>
      <c r="C3" s="7"/>
      <c r="D3" s="7"/>
      <c r="E3" s="88" t="s">
        <v>224</v>
      </c>
      <c r="F3" s="78"/>
      <c r="G3" s="76" t="s">
        <v>203</v>
      </c>
      <c r="H3" s="76" t="s">
        <v>204</v>
      </c>
      <c r="I3" s="76" t="s">
        <v>205</v>
      </c>
      <c r="J3" s="76" t="s">
        <v>206</v>
      </c>
      <c r="K3" s="76" t="s">
        <v>207</v>
      </c>
      <c r="L3" s="76" t="s">
        <v>208</v>
      </c>
      <c r="M3" s="76" t="s">
        <v>209</v>
      </c>
      <c r="N3" s="76" t="s">
        <v>210</v>
      </c>
      <c r="O3" s="76" t="s">
        <v>211</v>
      </c>
      <c r="P3" s="76" t="s">
        <v>212</v>
      </c>
      <c r="Q3" s="7"/>
    </row>
    <row r="4" spans="1:17">
      <c r="A4" s="7"/>
      <c r="B4" s="40" t="s">
        <v>332</v>
      </c>
      <c r="C4" s="7"/>
      <c r="D4" s="7"/>
      <c r="E4" s="7"/>
      <c r="F4" s="17"/>
      <c r="G4" s="31"/>
      <c r="H4" s="31"/>
      <c r="I4" s="31"/>
      <c r="J4" s="31"/>
      <c r="K4" s="7"/>
      <c r="L4" s="7"/>
      <c r="M4" s="7"/>
      <c r="N4" s="7"/>
      <c r="O4" s="7"/>
      <c r="P4" s="7"/>
      <c r="Q4" s="7"/>
    </row>
    <row r="5" spans="1:17">
      <c r="A5" s="7"/>
      <c r="B5" s="7"/>
      <c r="C5" s="7"/>
      <c r="D5" s="7"/>
      <c r="E5" s="7"/>
      <c r="F5" s="17"/>
      <c r="G5" s="7"/>
      <c r="H5" s="7"/>
      <c r="I5" s="7"/>
      <c r="J5" s="7"/>
      <c r="K5" s="7"/>
      <c r="L5" s="7"/>
      <c r="M5" s="7"/>
      <c r="N5" s="7"/>
      <c r="O5" s="7"/>
      <c r="P5" s="7"/>
      <c r="Q5" s="7"/>
    </row>
    <row r="6" spans="1:17">
      <c r="A6" s="7"/>
      <c r="B6" s="7" t="s">
        <v>0</v>
      </c>
      <c r="C6" s="87" t="s">
        <v>170</v>
      </c>
      <c r="D6" s="87">
        <f>ROW(D6)-ROW(D$3)+1</f>
        <v>4</v>
      </c>
      <c r="E6" s="18">
        <v>51.82</v>
      </c>
      <c r="F6" s="7"/>
      <c r="G6" s="18">
        <f>IF($B$4=$B$22,SUMIF('Inputs - Elec wholesale index'!$AD:$AD,'Inputs -Wholesale index summary'!G3,'Inputs - Elec wholesale index'!$AC:$AC)/COUNTIF('Inputs - Elec wholesale index'!$AD:$AD,'Inputs -Wholesale index summary'!G3),G16)</f>
        <v>41.797832039273395</v>
      </c>
      <c r="H6" s="18">
        <f>IF($B$4=$B$22,SUMIF('Inputs - Elec wholesale index'!$AD:$AD,'Inputs -Wholesale index summary'!H3,'Inputs - Elec wholesale index'!$AC:$AC)/COUNTIF('Inputs - Elec wholesale index'!$AD:$AD,'Inputs -Wholesale index summary'!H3),H16)</f>
        <v>0</v>
      </c>
      <c r="I6" s="18">
        <f>IF($B$4=$B$22,SUMIF('Inputs - Elec wholesale index'!$AD:$AD,'Inputs -Wholesale index summary'!I3,'Inputs - Elec wholesale index'!$AC:$AC)/COUNTIF('Inputs - Elec wholesale index'!$AD:$AD,'Inputs -Wholesale index summary'!I3),I16)</f>
        <v>46.471952625333842</v>
      </c>
      <c r="J6" s="18">
        <f>IF($B$4=$B$22,SUMIF('Inputs - Elec wholesale index'!$AD:$AD,'Inputs -Wholesale index summary'!J3,'Inputs - Elec wholesale index'!$AC:$AC)/COUNTIF('Inputs - Elec wholesale index'!$AD:$AD,'Inputs -Wholesale index summary'!J3),J16)</f>
        <v>44.589769004299001</v>
      </c>
      <c r="K6" s="18">
        <f>IF($B$4=$B$22,SUMIF('Inputs - Elec wholesale index'!$AD:$AD,'Inputs -Wholesale index summary'!K3,'Inputs - Elec wholesale index'!$AC:$AC)/COUNTIF('Inputs - Elec wholesale index'!$AD:$AD,'Inputs -Wholesale index summary'!K3),K16)</f>
        <v>47.539814247189078</v>
      </c>
      <c r="L6" s="18">
        <f>IF($B$4=$B$22,SUMIF('Inputs - Elec wholesale index'!$AD:$AD,'Inputs -Wholesale index summary'!L3,'Inputs - Elec wholesale index'!$AC:$AC)/COUNTIF('Inputs - Elec wholesale index'!$AD:$AD,'Inputs -Wholesale index summary'!L3),L16)</f>
        <v>52.739357395824008</v>
      </c>
      <c r="M6" s="18">
        <f>IF($B$4=$B$22,SUMIF('Inputs - Elec wholesale index'!$AD:$AD,'Inputs -Wholesale index summary'!M3,'Inputs - Elec wholesale index'!$AC:$AC)/COUNTIF('Inputs - Elec wholesale index'!$AD:$AD,'Inputs -Wholesale index summary'!M3),M16)</f>
        <v>61.66421521838766</v>
      </c>
      <c r="N6" s="18">
        <f>IF($B$4=$B$22,SUMIF('Inputs - Elec wholesale index'!$AD:$AD,'Inputs -Wholesale index summary'!N3,'Inputs - Elec wholesale index'!$AC:$AC)/COUNTIF('Inputs - Elec wholesale index'!$AD:$AD,'Inputs -Wholesale index summary'!N3),N16)</f>
        <v>0</v>
      </c>
      <c r="O6" s="18">
        <f>IF($B$4=$B$22,SUMIF('Inputs - Elec wholesale index'!$AD:$AD,'Inputs -Wholesale index summary'!O3,'Inputs - Elec wholesale index'!$AC:$AC)/COUNTIF('Inputs - Elec wholesale index'!$AD:$AD,'Inputs -Wholesale index summary'!O3),O16)</f>
        <v>0</v>
      </c>
      <c r="P6" s="18">
        <f>IF($B$4=$B$22,SUMIF('Inputs - Elec wholesale index'!$AD:$AD,'Inputs -Wholesale index summary'!P3,'Inputs - Elec wholesale index'!$AC:$AC)/COUNTIF('Inputs - Elec wholesale index'!$AD:$AD,'Inputs -Wholesale index summary'!P3),P16)</f>
        <v>0</v>
      </c>
      <c r="Q6" s="7"/>
    </row>
    <row r="7" spans="1:17">
      <c r="A7" s="7"/>
      <c r="B7" s="7" t="s">
        <v>22</v>
      </c>
      <c r="C7" s="87" t="s">
        <v>172</v>
      </c>
      <c r="D7" s="87">
        <f>ROW(D7)-ROW(D$3)+1</f>
        <v>5</v>
      </c>
      <c r="E7" s="18">
        <f>E6</f>
        <v>51.82</v>
      </c>
      <c r="F7" s="7"/>
      <c r="G7" s="18">
        <f t="shared" ref="G7:P7" si="0">G6</f>
        <v>41.797832039273395</v>
      </c>
      <c r="H7" s="18">
        <f t="shared" si="0"/>
        <v>0</v>
      </c>
      <c r="I7" s="18">
        <f t="shared" si="0"/>
        <v>46.471952625333842</v>
      </c>
      <c r="J7" s="18">
        <f t="shared" si="0"/>
        <v>44.589769004299001</v>
      </c>
      <c r="K7" s="18">
        <f t="shared" si="0"/>
        <v>47.539814247189078</v>
      </c>
      <c r="L7" s="18">
        <f t="shared" si="0"/>
        <v>52.739357395824008</v>
      </c>
      <c r="M7" s="18">
        <f t="shared" si="0"/>
        <v>61.66421521838766</v>
      </c>
      <c r="N7" s="18">
        <f t="shared" si="0"/>
        <v>0</v>
      </c>
      <c r="O7" s="18">
        <f t="shared" si="0"/>
        <v>0</v>
      </c>
      <c r="P7" s="18">
        <f t="shared" si="0"/>
        <v>0</v>
      </c>
      <c r="Q7" s="7"/>
    </row>
    <row r="8" spans="1:17">
      <c r="A8" s="7"/>
      <c r="B8" s="7" t="s">
        <v>5</v>
      </c>
      <c r="C8" s="87" t="s">
        <v>171</v>
      </c>
      <c r="D8" s="87">
        <f>ROW(D8)-ROW(D$3)+1</f>
        <v>6</v>
      </c>
      <c r="E8" s="18">
        <v>56.33</v>
      </c>
      <c r="F8" s="7"/>
      <c r="G8" s="18">
        <f>IF($B$4=$B$22,SUMIF('Inputs - Gas wholesale index'!$AJ:$AJ,'Inputs -Wholesale index summary'!G3,'Inputs - Gas wholesale index'!$AI:$AI)/COUNTIF('Inputs - Gas wholesale index'!$AJ:$AJ,'Inputs -Wholesale index summary'!G3),G18)</f>
        <v>38.979055476351576</v>
      </c>
      <c r="H8" s="18">
        <f>IF($B$4=$B$22,SUMIF('Inputs - Gas wholesale index'!$AJ:$AJ,'Inputs -Wholesale index summary'!H3,'Inputs - Gas wholesale index'!$AI:$AI)/COUNTIF('Inputs - Gas wholesale index'!$AJ:$AJ,'Inputs -Wholesale index summary'!H3),H18)</f>
        <v>0</v>
      </c>
      <c r="I8" s="18">
        <f>IF($B$4=$B$22,SUMIF('Inputs - Gas wholesale index'!$AJ:$AJ,'Inputs -Wholesale index summary'!I3,'Inputs - Gas wholesale index'!$AI:$AI)/COUNTIF('Inputs - Gas wholesale index'!$AJ:$AJ,'Inputs -Wholesale index summary'!I3),I18)</f>
        <v>44.745486809509842</v>
      </c>
      <c r="J8" s="18">
        <f>IF($B$4=$B$22,SUMIF('Inputs - Gas wholesale index'!$AJ:$AJ,'Inputs -Wholesale index summary'!J3,'Inputs - Gas wholesale index'!$AI:$AI)/COUNTIF('Inputs - Gas wholesale index'!$AJ:$AJ,'Inputs -Wholesale index summary'!J3),J18)</f>
        <v>44.219938648592546</v>
      </c>
      <c r="K8" s="18">
        <f>IF($B$4=$B$22,SUMIF('Inputs - Gas wholesale index'!$AJ:$AJ,'Inputs -Wholesale index summary'!K3,'Inputs - Gas wholesale index'!$AI:$AI)/COUNTIF('Inputs - Gas wholesale index'!$AJ:$AJ,'Inputs -Wholesale index summary'!K3),K18)</f>
        <v>47.808400989661656</v>
      </c>
      <c r="L8" s="18">
        <f>IF($B$4=$B$22,SUMIF('Inputs - Gas wholesale index'!$AJ:$AJ,'Inputs -Wholesale index summary'!L3,'Inputs - Gas wholesale index'!$AI:$AI)/COUNTIF('Inputs - Gas wholesale index'!$AJ:$AJ,'Inputs -Wholesale index summary'!L3),L18)</f>
        <v>53.376709390591579</v>
      </c>
      <c r="M8" s="18">
        <f>IF($B$4=$B$22,SUMIF('Inputs - Gas wholesale index'!$AJ:$AJ,'Inputs -Wholesale index summary'!M3,'Inputs - Gas wholesale index'!$AI:$AI)/COUNTIF('Inputs - Gas wholesale index'!$AJ:$AJ,'Inputs -Wholesale index summary'!M3),M18)</f>
        <v>62.576339040301086</v>
      </c>
      <c r="N8" s="18">
        <f>IF($B$4=$B$22,SUMIF('Inputs - Gas wholesale index'!$AJ:$AJ,'Inputs -Wholesale index summary'!N3,'Inputs - Gas wholesale index'!$AI:$AI)/COUNTIF('Inputs - Gas wholesale index'!$AJ:$AJ,'Inputs -Wholesale index summary'!N3),N18)</f>
        <v>0</v>
      </c>
      <c r="O8" s="18">
        <f>IF($B$4=$B$22,SUMIF('Inputs - Gas wholesale index'!$AJ:$AJ,'Inputs -Wholesale index summary'!O3,'Inputs - Gas wholesale index'!$AI:$AI)/COUNTIF('Inputs - Gas wholesale index'!$AJ:$AJ,'Inputs -Wholesale index summary'!O3),O18)</f>
        <v>0</v>
      </c>
      <c r="P8" s="18">
        <f>IF($B$4=$B$22,SUMIF('Inputs - Gas wholesale index'!$AJ:$AJ,'Inputs -Wholesale index summary'!P3,'Inputs - Gas wholesale index'!$AI:$AI)/COUNTIF('Inputs - Gas wholesale index'!$AJ:$AJ,'Inputs -Wholesale index summary'!P3),P18)</f>
        <v>0</v>
      </c>
      <c r="Q8" s="7"/>
    </row>
    <row r="9" spans="1:17">
      <c r="A9" s="7"/>
      <c r="B9" s="7"/>
      <c r="C9" s="7"/>
      <c r="D9" s="7"/>
      <c r="E9" s="7"/>
      <c r="F9" s="7"/>
      <c r="G9" s="7"/>
      <c r="H9" s="7"/>
      <c r="I9" s="7"/>
      <c r="J9" s="7"/>
      <c r="K9" s="7"/>
      <c r="L9" s="7"/>
      <c r="M9" s="7"/>
      <c r="N9" s="7"/>
      <c r="O9" s="7"/>
      <c r="P9" s="7"/>
      <c r="Q9" s="7"/>
    </row>
    <row r="10" spans="1:17">
      <c r="A10" s="7"/>
      <c r="B10" s="7" t="s">
        <v>278</v>
      </c>
      <c r="C10" s="7"/>
      <c r="D10" s="7"/>
      <c r="E10" s="101">
        <v>2.9307110999999999</v>
      </c>
      <c r="F10" s="7"/>
      <c r="G10" s="7"/>
      <c r="H10" s="7"/>
      <c r="I10" s="7"/>
      <c r="J10" s="7"/>
      <c r="K10" s="7"/>
      <c r="L10" s="7"/>
      <c r="M10" s="7"/>
      <c r="N10" s="7"/>
      <c r="O10" s="7"/>
      <c r="P10" s="7"/>
      <c r="Q10" s="7"/>
    </row>
    <row r="11" spans="1:17">
      <c r="A11" s="7"/>
      <c r="B11" s="7"/>
      <c r="C11" s="7"/>
      <c r="D11" s="7"/>
      <c r="E11" s="7"/>
      <c r="F11" s="7"/>
      <c r="G11" s="7"/>
      <c r="H11" s="7"/>
      <c r="I11" s="7"/>
      <c r="J11" s="7"/>
      <c r="K11" s="7"/>
      <c r="L11" s="7"/>
      <c r="M11" s="7"/>
      <c r="N11" s="7"/>
      <c r="O11" s="7"/>
      <c r="P11" s="7"/>
      <c r="Q11" s="7"/>
    </row>
    <row r="12" spans="1:17">
      <c r="A12" s="7"/>
      <c r="B12" s="7" t="s">
        <v>279</v>
      </c>
      <c r="C12" s="100" t="s">
        <v>280</v>
      </c>
      <c r="D12" s="7"/>
      <c r="E12" s="4">
        <f t="shared" ref="E12:P12" si="1">E8/$E$10</f>
        <v>19.220591207369434</v>
      </c>
      <c r="F12" s="7"/>
      <c r="G12" s="4">
        <f t="shared" si="1"/>
        <v>13.30020399361492</v>
      </c>
      <c r="H12" s="4">
        <f t="shared" si="1"/>
        <v>0</v>
      </c>
      <c r="I12" s="4">
        <f t="shared" si="1"/>
        <v>15.267791768867919</v>
      </c>
      <c r="J12" s="4">
        <f t="shared" si="1"/>
        <v>15.088467317229783</v>
      </c>
      <c r="K12" s="4">
        <f t="shared" si="1"/>
        <v>16.312901326118993</v>
      </c>
      <c r="L12" s="4">
        <f t="shared" si="1"/>
        <v>18.212886760005645</v>
      </c>
      <c r="M12" s="4">
        <f t="shared" si="1"/>
        <v>21.351930267129056</v>
      </c>
      <c r="N12" s="4">
        <f t="shared" si="1"/>
        <v>0</v>
      </c>
      <c r="O12" s="4">
        <f t="shared" si="1"/>
        <v>0</v>
      </c>
      <c r="P12" s="4">
        <f t="shared" si="1"/>
        <v>0</v>
      </c>
      <c r="Q12" s="7"/>
    </row>
    <row r="13" spans="1:17">
      <c r="A13" s="7"/>
      <c r="B13" s="7"/>
      <c r="C13" s="7"/>
      <c r="D13" s="7"/>
      <c r="E13" s="7"/>
      <c r="F13" s="7"/>
      <c r="G13" s="7"/>
      <c r="H13" s="7"/>
      <c r="I13" s="7"/>
      <c r="J13" s="7"/>
      <c r="K13" s="7"/>
      <c r="L13" s="7"/>
      <c r="M13" s="7"/>
      <c r="N13" s="7"/>
      <c r="O13" s="7"/>
      <c r="P13" s="7"/>
      <c r="Q13" s="7"/>
    </row>
    <row r="14" spans="1:17">
      <c r="A14" s="7"/>
      <c r="B14" s="6" t="s">
        <v>330</v>
      </c>
      <c r="C14" s="7"/>
      <c r="D14" s="7"/>
      <c r="E14" s="7"/>
      <c r="F14" s="7"/>
      <c r="G14" s="7"/>
      <c r="H14" s="7"/>
      <c r="I14" s="7"/>
      <c r="J14" s="7"/>
      <c r="K14" s="7"/>
      <c r="L14" s="7"/>
      <c r="M14" s="7"/>
      <c r="N14" s="7"/>
      <c r="O14" s="7"/>
      <c r="P14" s="7"/>
      <c r="Q14" s="7"/>
    </row>
    <row r="15" spans="1:17">
      <c r="A15" s="7"/>
      <c r="B15" s="7"/>
      <c r="C15" s="7"/>
      <c r="D15" s="7"/>
      <c r="E15" s="7"/>
      <c r="F15" s="7"/>
      <c r="G15" s="7"/>
      <c r="H15" s="7"/>
      <c r="I15" s="7"/>
      <c r="J15" s="7"/>
      <c r="K15" s="7"/>
      <c r="L15" s="7"/>
      <c r="M15" s="7"/>
      <c r="N15" s="7"/>
      <c r="O15" s="7"/>
      <c r="P15" s="7"/>
      <c r="Q15" s="7"/>
    </row>
    <row r="16" spans="1:17">
      <c r="A16" s="7"/>
      <c r="B16" s="7" t="s">
        <v>0</v>
      </c>
      <c r="C16" s="102" t="s">
        <v>170</v>
      </c>
      <c r="D16" s="102">
        <v>4</v>
      </c>
      <c r="E16" s="18">
        <v>51.82</v>
      </c>
      <c r="F16" s="7"/>
      <c r="G16" s="41">
        <v>41.797832039273395</v>
      </c>
      <c r="H16" s="41"/>
      <c r="I16" s="41">
        <v>46.471952625333842</v>
      </c>
      <c r="J16" s="41">
        <v>44.589769004299001</v>
      </c>
      <c r="K16" s="41">
        <v>47.539814247189078</v>
      </c>
      <c r="L16" s="41">
        <v>52.739357395824008</v>
      </c>
      <c r="M16" s="41">
        <v>61.66421521838766</v>
      </c>
      <c r="N16" s="41"/>
      <c r="O16" s="41"/>
      <c r="P16" s="41"/>
      <c r="Q16" s="7"/>
    </row>
    <row r="17" spans="1:17">
      <c r="A17" s="7"/>
      <c r="B17" s="7" t="s">
        <v>22</v>
      </c>
      <c r="C17" s="102" t="s">
        <v>172</v>
      </c>
      <c r="D17" s="102">
        <v>5</v>
      </c>
      <c r="E17" s="18">
        <v>51.82</v>
      </c>
      <c r="F17" s="7"/>
      <c r="G17" s="41">
        <v>41.797832039273395</v>
      </c>
      <c r="H17" s="41"/>
      <c r="I17" s="41">
        <v>46.471952625333842</v>
      </c>
      <c r="J17" s="41">
        <v>44.589769004299001</v>
      </c>
      <c r="K17" s="41">
        <v>47.539814247189078</v>
      </c>
      <c r="L17" s="41">
        <v>52.739357395824008</v>
      </c>
      <c r="M17" s="41">
        <v>61.66421521838766</v>
      </c>
      <c r="N17" s="41"/>
      <c r="O17" s="41"/>
      <c r="P17" s="41"/>
      <c r="Q17" s="7"/>
    </row>
    <row r="18" spans="1:17">
      <c r="A18" s="7"/>
      <c r="B18" s="7" t="s">
        <v>5</v>
      </c>
      <c r="C18" s="102" t="s">
        <v>171</v>
      </c>
      <c r="D18" s="102">
        <v>6</v>
      </c>
      <c r="E18" s="18">
        <v>56.33</v>
      </c>
      <c r="F18" s="7"/>
      <c r="G18" s="41">
        <v>38.979055476351576</v>
      </c>
      <c r="H18" s="41"/>
      <c r="I18" s="41">
        <v>44.745486809509842</v>
      </c>
      <c r="J18" s="41">
        <v>44.219938648592546</v>
      </c>
      <c r="K18" s="41">
        <v>47.808400989661656</v>
      </c>
      <c r="L18" s="41">
        <v>53.376709390591579</v>
      </c>
      <c r="M18" s="41">
        <v>62.576339040301086</v>
      </c>
      <c r="N18" s="41"/>
      <c r="O18" s="41"/>
      <c r="P18" s="41"/>
      <c r="Q18" s="7"/>
    </row>
    <row r="19" spans="1:17">
      <c r="A19" s="7"/>
      <c r="B19" s="7"/>
      <c r="C19" s="7"/>
      <c r="D19" s="7"/>
      <c r="E19" s="7"/>
      <c r="F19" s="7"/>
      <c r="G19" s="7"/>
      <c r="H19" s="7"/>
      <c r="I19" s="7"/>
      <c r="J19" s="7"/>
      <c r="K19" s="7"/>
      <c r="L19" s="7"/>
      <c r="M19" s="7"/>
      <c r="N19" s="7"/>
      <c r="O19" s="7"/>
      <c r="P19" s="7"/>
      <c r="Q19" s="7"/>
    </row>
    <row r="20" spans="1:17">
      <c r="A20" s="7"/>
      <c r="B20" s="7"/>
      <c r="C20" s="7"/>
      <c r="D20" s="7"/>
      <c r="E20" s="7"/>
      <c r="F20" s="7"/>
      <c r="G20" s="7"/>
      <c r="H20" s="7"/>
      <c r="I20" s="7"/>
      <c r="J20" s="7"/>
      <c r="K20" s="7"/>
      <c r="L20" s="7"/>
      <c r="M20" s="7"/>
      <c r="N20" s="7"/>
      <c r="O20" s="7"/>
      <c r="P20" s="7"/>
      <c r="Q20" s="7"/>
    </row>
    <row r="21" spans="1:17" hidden="1">
      <c r="A21" s="7"/>
      <c r="B21" s="7"/>
      <c r="C21" s="7"/>
      <c r="D21" s="7"/>
      <c r="E21" s="7"/>
      <c r="F21" s="7"/>
      <c r="G21" s="7"/>
      <c r="H21" s="7"/>
      <c r="I21" s="7"/>
      <c r="J21" s="7"/>
      <c r="K21" s="7"/>
      <c r="L21" s="7"/>
      <c r="M21" s="7"/>
      <c r="N21" s="7"/>
      <c r="O21" s="7"/>
      <c r="P21" s="7"/>
      <c r="Q21" s="7"/>
    </row>
    <row r="22" spans="1:17" hidden="1">
      <c r="B22" t="s">
        <v>331</v>
      </c>
    </row>
    <row r="23" spans="1:17" hidden="1">
      <c r="B23" t="s">
        <v>332</v>
      </c>
    </row>
    <row r="24" spans="1:17" hidden="1"/>
    <row r="25" spans="1:17" hidden="1"/>
    <row r="26" spans="1:17" hidden="1"/>
    <row r="27" spans="1:17" hidden="1"/>
    <row r="28" spans="1:17" hidden="1"/>
    <row r="29" spans="1:17" hidden="1"/>
  </sheetData>
  <dataValidations count="1">
    <dataValidation type="list" allowBlank="1" showInputMessage="1" showErrorMessage="1" sqref="B4">
      <formula1>$B$22:$B$23</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8" tint="-0.249977111117893"/>
  </sheetPr>
  <dimension ref="A2:Q156"/>
  <sheetViews>
    <sheetView workbookViewId="0">
      <pane xSplit="4" ySplit="2" topLeftCell="E12" activePane="bottomRight" state="frozen"/>
      <selection activeCell="J1048576" sqref="J1048576"/>
      <selection pane="topRight" activeCell="J1048576" sqref="J1048576"/>
      <selection pane="bottomLeft" activeCell="J1048576" sqref="J1048576"/>
      <selection pane="bottomRight" activeCell="M36" sqref="M36"/>
    </sheetView>
  </sheetViews>
  <sheetFormatPr defaultColWidth="0" defaultRowHeight="15"/>
  <cols>
    <col min="1" max="1" width="9.140625" style="7" customWidth="1"/>
    <col min="2" max="2" width="16.42578125" style="7" bestFit="1" customWidth="1"/>
    <col min="3" max="3" width="25.85546875" style="7" customWidth="1"/>
    <col min="4" max="4" width="10.7109375" style="7" customWidth="1"/>
    <col min="5" max="9" width="9.140625" style="7" customWidth="1"/>
    <col min="10" max="10" width="9.140625" style="1" customWidth="1"/>
    <col min="11" max="17" width="9.140625" style="7" customWidth="1"/>
    <col min="18" max="16384" width="9.140625" hidden="1"/>
  </cols>
  <sheetData>
    <row r="2" spans="1:16" ht="30">
      <c r="A2" s="97" t="s">
        <v>272</v>
      </c>
      <c r="B2" s="77" t="s">
        <v>271</v>
      </c>
      <c r="C2" s="77" t="s">
        <v>241</v>
      </c>
      <c r="D2" s="77" t="s">
        <v>273</v>
      </c>
      <c r="E2" s="77" t="s">
        <v>224</v>
      </c>
      <c r="F2" s="96" t="s">
        <v>252</v>
      </c>
      <c r="G2" s="94" t="s">
        <v>203</v>
      </c>
      <c r="H2" s="94" t="s">
        <v>204</v>
      </c>
      <c r="I2" s="94" t="s">
        <v>205</v>
      </c>
      <c r="J2" s="163" t="s">
        <v>206</v>
      </c>
      <c r="K2" s="94" t="s">
        <v>207</v>
      </c>
      <c r="L2" s="94" t="s">
        <v>208</v>
      </c>
      <c r="M2" s="94" t="s">
        <v>209</v>
      </c>
      <c r="N2" s="94" t="s">
        <v>210</v>
      </c>
      <c r="O2" s="94" t="s">
        <v>211</v>
      </c>
      <c r="P2" s="94" t="s">
        <v>212</v>
      </c>
    </row>
    <row r="3" spans="1:16">
      <c r="A3" s="93" t="s">
        <v>253</v>
      </c>
      <c r="B3" s="7" t="s">
        <v>225</v>
      </c>
      <c r="C3" s="7" t="s">
        <v>239</v>
      </c>
      <c r="E3" s="41">
        <v>9.3444756303146761</v>
      </c>
      <c r="G3" s="41">
        <v>9.3486570128955258</v>
      </c>
      <c r="H3" s="41">
        <v>8.9571570054282557</v>
      </c>
      <c r="I3" s="41">
        <v>8.6428183485211783</v>
      </c>
      <c r="J3" s="41">
        <v>8.6698183490361629</v>
      </c>
      <c r="K3" s="41">
        <v>8.3282149711393405</v>
      </c>
      <c r="L3" s="41">
        <v>8.4092149726842944</v>
      </c>
      <c r="M3" s="165">
        <v>9.7752374478472301</v>
      </c>
      <c r="N3" s="165"/>
      <c r="O3" s="41"/>
      <c r="P3" s="41"/>
    </row>
    <row r="4" spans="1:16">
      <c r="A4" s="93" t="s">
        <v>254</v>
      </c>
      <c r="B4" s="7" t="s">
        <v>226</v>
      </c>
      <c r="C4" s="7" t="s">
        <v>239</v>
      </c>
      <c r="E4" s="41">
        <v>10.24721115312331</v>
      </c>
      <c r="G4" s="41">
        <v>10.093783345989694</v>
      </c>
      <c r="H4" s="41">
        <v>9.7022833455229875</v>
      </c>
      <c r="I4" s="41">
        <v>9.171010866222673</v>
      </c>
      <c r="J4" s="41">
        <v>9.1980108662548581</v>
      </c>
      <c r="K4" s="41">
        <v>9.2364559662415218</v>
      </c>
      <c r="L4" s="41">
        <v>9.3174559663380805</v>
      </c>
      <c r="M4" s="165">
        <v>10.444853970717535</v>
      </c>
      <c r="N4" s="165"/>
      <c r="O4" s="41"/>
      <c r="P4" s="41"/>
    </row>
    <row r="5" spans="1:16">
      <c r="A5" s="93" t="s">
        <v>255</v>
      </c>
      <c r="B5" s="7" t="s">
        <v>227</v>
      </c>
      <c r="C5" s="7" t="s">
        <v>239</v>
      </c>
      <c r="E5" s="41">
        <v>10.857488944959766</v>
      </c>
      <c r="G5" s="41">
        <v>11.283812227080713</v>
      </c>
      <c r="H5" s="41">
        <v>10.892312248461606</v>
      </c>
      <c r="I5" s="41">
        <v>10.894119653387234</v>
      </c>
      <c r="J5" s="41">
        <v>10.921119651912688</v>
      </c>
      <c r="K5" s="41">
        <v>10.377730683772898</v>
      </c>
      <c r="L5" s="41">
        <v>10.458730679349262</v>
      </c>
      <c r="M5" s="165">
        <v>11.700511694536281</v>
      </c>
      <c r="N5" s="165"/>
      <c r="O5" s="41"/>
      <c r="P5" s="41"/>
    </row>
    <row r="6" spans="1:16">
      <c r="A6" s="93" t="s">
        <v>256</v>
      </c>
      <c r="B6" s="7" t="s">
        <v>228</v>
      </c>
      <c r="C6" s="7" t="s">
        <v>239</v>
      </c>
      <c r="E6" s="41">
        <v>13.82824775901901</v>
      </c>
      <c r="G6" s="41">
        <v>14.926403463305766</v>
      </c>
      <c r="H6" s="41">
        <v>14.534903457471962</v>
      </c>
      <c r="I6" s="41">
        <v>13.691402276260501</v>
      </c>
      <c r="J6" s="41">
        <v>13.718402276662834</v>
      </c>
      <c r="K6" s="41">
        <v>14.714811377786511</v>
      </c>
      <c r="L6" s="41">
        <v>14.795811378993502</v>
      </c>
      <c r="M6" s="165">
        <v>17.661885976252929</v>
      </c>
      <c r="N6" s="165"/>
      <c r="O6" s="41"/>
      <c r="P6" s="41"/>
    </row>
    <row r="7" spans="1:16">
      <c r="A7" s="93" t="s">
        <v>257</v>
      </c>
      <c r="B7" s="7" t="s">
        <v>229</v>
      </c>
      <c r="C7" s="7" t="s">
        <v>239</v>
      </c>
      <c r="E7" s="41">
        <v>11.943836210613869</v>
      </c>
      <c r="G7" s="41">
        <v>11.881700251278163</v>
      </c>
      <c r="H7" s="41">
        <v>11.490200250643737</v>
      </c>
      <c r="I7" s="41">
        <v>11.508954452391235</v>
      </c>
      <c r="J7" s="41">
        <v>11.535954452434988</v>
      </c>
      <c r="K7" s="41">
        <v>12.340834534736084</v>
      </c>
      <c r="L7" s="41">
        <v>12.421834534867344</v>
      </c>
      <c r="M7" s="165">
        <v>13.898404432255017</v>
      </c>
      <c r="N7" s="165"/>
      <c r="O7" s="41"/>
      <c r="P7" s="41"/>
    </row>
    <row r="8" spans="1:16">
      <c r="A8" s="93" t="s">
        <v>258</v>
      </c>
      <c r="B8" s="7" t="s">
        <v>230</v>
      </c>
      <c r="C8" s="7" t="s">
        <v>239</v>
      </c>
      <c r="E8" s="41">
        <v>6.0306118933094535</v>
      </c>
      <c r="G8" s="41">
        <v>6.2126669306849145</v>
      </c>
      <c r="H8" s="41">
        <v>5.8211669306849139</v>
      </c>
      <c r="I8" s="41">
        <v>5.6752210936194079</v>
      </c>
      <c r="J8" s="41">
        <v>5.7022210936194071</v>
      </c>
      <c r="K8" s="41">
        <v>5.4025111505154735</v>
      </c>
      <c r="L8" s="41">
        <v>5.4835111505154739</v>
      </c>
      <c r="M8" s="165">
        <v>6.3720632333857834</v>
      </c>
      <c r="N8" s="165"/>
      <c r="O8" s="41"/>
      <c r="P8" s="41"/>
    </row>
    <row r="9" spans="1:16">
      <c r="A9" s="93" t="s">
        <v>259</v>
      </c>
      <c r="B9" s="7" t="s">
        <v>231</v>
      </c>
      <c r="C9" s="7" t="s">
        <v>239</v>
      </c>
      <c r="E9" s="41">
        <v>5.0349858415019657</v>
      </c>
      <c r="G9" s="41">
        <v>5.1435941860698957</v>
      </c>
      <c r="H9" s="41">
        <v>4.7520941860698951</v>
      </c>
      <c r="I9" s="41">
        <v>4.7388017936054059</v>
      </c>
      <c r="J9" s="41">
        <v>4.765801793605406</v>
      </c>
      <c r="K9" s="41">
        <v>4.1701460176991159</v>
      </c>
      <c r="L9" s="41">
        <v>4.2511460176991154</v>
      </c>
      <c r="M9" s="165">
        <v>5.2774610009551566</v>
      </c>
      <c r="N9" s="165"/>
      <c r="O9" s="41"/>
      <c r="P9" s="41"/>
    </row>
    <row r="10" spans="1:16">
      <c r="A10" s="93" t="s">
        <v>260</v>
      </c>
      <c r="B10" s="7" t="s">
        <v>232</v>
      </c>
      <c r="C10" s="7" t="s">
        <v>239</v>
      </c>
      <c r="E10" s="41">
        <v>13.282560541236773</v>
      </c>
      <c r="G10" s="41">
        <v>14.250443863108616</v>
      </c>
      <c r="H10" s="41">
        <v>13.858943880398552</v>
      </c>
      <c r="I10" s="41">
        <v>13.646682814801796</v>
      </c>
      <c r="J10" s="41">
        <v>13.673682813609387</v>
      </c>
      <c r="K10" s="41">
        <v>13.177676948899283</v>
      </c>
      <c r="L10" s="41">
        <v>13.258676945322051</v>
      </c>
      <c r="M10" s="165">
        <v>14.171414908407925</v>
      </c>
      <c r="N10" s="165"/>
      <c r="O10" s="41"/>
      <c r="P10" s="41"/>
    </row>
    <row r="11" spans="1:16">
      <c r="A11" s="93" t="s">
        <v>261</v>
      </c>
      <c r="B11" s="7" t="s">
        <v>233</v>
      </c>
      <c r="C11" s="7" t="s">
        <v>239</v>
      </c>
      <c r="E11" s="41">
        <v>12.125056840410712</v>
      </c>
      <c r="G11" s="41">
        <v>12.631662905061422</v>
      </c>
      <c r="H11" s="41">
        <v>12.24016290205701</v>
      </c>
      <c r="I11" s="41">
        <v>12.729920828858774</v>
      </c>
      <c r="J11" s="41">
        <v>12.756920829065972</v>
      </c>
      <c r="K11" s="41">
        <v>12.098989805567118</v>
      </c>
      <c r="L11" s="41">
        <v>12.17998980618872</v>
      </c>
      <c r="M11" s="165">
        <v>12.9297970704734</v>
      </c>
      <c r="N11" s="165"/>
      <c r="O11" s="41"/>
      <c r="P11" s="41"/>
    </row>
    <row r="12" spans="1:16">
      <c r="A12" s="93" t="s">
        <v>262</v>
      </c>
      <c r="B12" s="7" t="s">
        <v>234</v>
      </c>
      <c r="C12" s="7" t="s">
        <v>239</v>
      </c>
      <c r="E12" s="41">
        <v>5.0367637895231328</v>
      </c>
      <c r="G12" s="41">
        <v>5.1451187338313717</v>
      </c>
      <c r="H12" s="41">
        <v>4.7536187213470296</v>
      </c>
      <c r="I12" s="41">
        <v>4.7402400357280978</v>
      </c>
      <c r="J12" s="41">
        <v>4.7672400365890866</v>
      </c>
      <c r="K12" s="41">
        <v>4.17254820102458</v>
      </c>
      <c r="L12" s="41">
        <v>4.2535482036075472</v>
      </c>
      <c r="M12" s="165">
        <v>5.2792708524012033</v>
      </c>
      <c r="N12" s="165"/>
      <c r="O12" s="41"/>
      <c r="P12" s="41"/>
    </row>
    <row r="13" spans="1:16">
      <c r="A13" s="93" t="s">
        <v>263</v>
      </c>
      <c r="B13" s="7" t="s">
        <v>235</v>
      </c>
      <c r="C13" s="7" t="s">
        <v>239</v>
      </c>
      <c r="E13" s="41">
        <v>5.5916791867455116</v>
      </c>
      <c r="G13" s="41">
        <v>6.2197412678990815</v>
      </c>
      <c r="H13" s="41">
        <v>5.8282412809668029</v>
      </c>
      <c r="I13" s="41">
        <v>7.6010687217332551</v>
      </c>
      <c r="J13" s="41">
        <v>7.628068720832033</v>
      </c>
      <c r="K13" s="41">
        <v>8.5726681937946463</v>
      </c>
      <c r="L13" s="41">
        <v>8.6536681910909774</v>
      </c>
      <c r="M13" s="165">
        <v>6.8550029658270502</v>
      </c>
      <c r="N13" s="165"/>
      <c r="O13" s="41"/>
      <c r="P13" s="41"/>
    </row>
    <row r="14" spans="1:16">
      <c r="A14" s="93" t="s">
        <v>264</v>
      </c>
      <c r="B14" s="7" t="s">
        <v>236</v>
      </c>
      <c r="C14" s="7" t="s">
        <v>239</v>
      </c>
      <c r="E14" s="41">
        <v>13.344287564879961</v>
      </c>
      <c r="G14" s="41">
        <v>13.880417532340651</v>
      </c>
      <c r="H14" s="41">
        <v>13.488917552408939</v>
      </c>
      <c r="I14" s="41">
        <v>13.633979549635001</v>
      </c>
      <c r="J14" s="41">
        <v>13.660979548250982</v>
      </c>
      <c r="K14" s="41">
        <v>21.567870074179378</v>
      </c>
      <c r="L14" s="41">
        <v>21.648870070027318</v>
      </c>
      <c r="M14" s="165">
        <v>23.413988378868769</v>
      </c>
      <c r="N14" s="165"/>
      <c r="O14" s="41"/>
      <c r="P14" s="41"/>
    </row>
    <row r="15" spans="1:16">
      <c r="A15" s="93" t="s">
        <v>265</v>
      </c>
      <c r="B15" s="7" t="s">
        <v>237</v>
      </c>
      <c r="C15" s="7" t="s">
        <v>239</v>
      </c>
      <c r="E15" s="41">
        <v>14.281738588598703</v>
      </c>
      <c r="G15" s="41">
        <v>14.65101740123125</v>
      </c>
      <c r="H15" s="41">
        <v>14.259517400297842</v>
      </c>
      <c r="I15" s="41">
        <v>14.310626699892637</v>
      </c>
      <c r="J15" s="41">
        <v>14.337626699957013</v>
      </c>
      <c r="K15" s="41">
        <v>15.385158303980372</v>
      </c>
      <c r="L15" s="41">
        <v>15.466158304173492</v>
      </c>
      <c r="M15" s="165">
        <v>17.404453276768898</v>
      </c>
      <c r="N15" s="165"/>
      <c r="O15" s="41"/>
      <c r="P15" s="41"/>
    </row>
    <row r="16" spans="1:16">
      <c r="A16" s="93" t="s">
        <v>266</v>
      </c>
      <c r="B16" s="7" t="s">
        <v>238</v>
      </c>
      <c r="C16" s="7" t="s">
        <v>239</v>
      </c>
      <c r="E16" s="41">
        <v>7.8813617068892983</v>
      </c>
      <c r="G16" s="41">
        <v>8.4649071139251344</v>
      </c>
      <c r="H16" s="41">
        <v>8.0734071293263767</v>
      </c>
      <c r="I16" s="41">
        <v>7.4541549233158388</v>
      </c>
      <c r="J16" s="41">
        <v>7.4811549222536842</v>
      </c>
      <c r="K16" s="41">
        <v>6.8779475147936653</v>
      </c>
      <c r="L16" s="41">
        <v>6.9589475116071995</v>
      </c>
      <c r="M16" s="165">
        <v>8.2794398722960025</v>
      </c>
      <c r="N16" s="165"/>
      <c r="O16" s="41"/>
      <c r="P16" s="41"/>
    </row>
    <row r="17" spans="1:16">
      <c r="A17" s="93" t="s">
        <v>267</v>
      </c>
      <c r="B17" s="7" t="s">
        <v>225</v>
      </c>
      <c r="C17" s="7" t="s">
        <v>240</v>
      </c>
      <c r="E17" s="41">
        <v>128.94734518041949</v>
      </c>
      <c r="G17" s="41">
        <v>124.65358626787055</v>
      </c>
      <c r="H17" s="41">
        <v>124.7812547019483</v>
      </c>
      <c r="I17" s="41">
        <v>125.062355522655</v>
      </c>
      <c r="J17" s="41">
        <v>125.062355522655</v>
      </c>
      <c r="K17" s="41">
        <v>129.17670421377684</v>
      </c>
      <c r="L17" s="41">
        <v>129.17670421377684</v>
      </c>
      <c r="M17" s="165">
        <v>130.74645422546928</v>
      </c>
      <c r="N17" s="165"/>
      <c r="O17" s="41"/>
      <c r="P17" s="41"/>
    </row>
    <row r="18" spans="1:16">
      <c r="A18" s="93" t="s">
        <v>253</v>
      </c>
      <c r="B18" s="7" t="s">
        <v>226</v>
      </c>
      <c r="C18" s="7" t="s">
        <v>240</v>
      </c>
      <c r="E18" s="41">
        <v>118.25272980329588</v>
      </c>
      <c r="G18" s="41">
        <v>115.43223288053349</v>
      </c>
      <c r="H18" s="41">
        <v>116.86317153322638</v>
      </c>
      <c r="I18" s="41">
        <v>119.25529389243249</v>
      </c>
      <c r="J18" s="41">
        <v>119.25529389243249</v>
      </c>
      <c r="K18" s="41">
        <v>123.3680561715194</v>
      </c>
      <c r="L18" s="41">
        <v>123.3680561715194</v>
      </c>
      <c r="M18" s="165">
        <v>123.22096831561575</v>
      </c>
      <c r="N18" s="165"/>
      <c r="O18" s="41"/>
      <c r="P18" s="41"/>
    </row>
    <row r="19" spans="1:16">
      <c r="A19" s="93" t="s">
        <v>254</v>
      </c>
      <c r="B19" s="7" t="s">
        <v>227</v>
      </c>
      <c r="C19" s="7" t="s">
        <v>240</v>
      </c>
      <c r="E19" s="41">
        <v>140.37396796346499</v>
      </c>
      <c r="G19" s="41">
        <v>141.7320857779701</v>
      </c>
      <c r="H19" s="41">
        <v>142.52864768487831</v>
      </c>
      <c r="I19" s="41">
        <v>136.86222583397358</v>
      </c>
      <c r="J19" s="41">
        <v>136.86222583397358</v>
      </c>
      <c r="K19" s="41">
        <v>143.10196948214053</v>
      </c>
      <c r="L19" s="41">
        <v>143.10196948214053</v>
      </c>
      <c r="M19" s="165">
        <v>150.03426265889803</v>
      </c>
      <c r="N19" s="165"/>
      <c r="O19" s="41"/>
      <c r="P19" s="41"/>
    </row>
    <row r="20" spans="1:16">
      <c r="A20" s="93" t="s">
        <v>255</v>
      </c>
      <c r="B20" s="7" t="s">
        <v>228</v>
      </c>
      <c r="C20" s="7" t="s">
        <v>240</v>
      </c>
      <c r="E20" s="41">
        <v>124.53789222948737</v>
      </c>
      <c r="G20" s="41">
        <v>127.96561035726683</v>
      </c>
      <c r="H20" s="41">
        <v>133.10014186846828</v>
      </c>
      <c r="I20" s="41">
        <v>124.31395597910169</v>
      </c>
      <c r="J20" s="41">
        <v>124.31395597910169</v>
      </c>
      <c r="K20" s="41">
        <v>127.57148143385059</v>
      </c>
      <c r="L20" s="41">
        <v>127.57148143385059</v>
      </c>
      <c r="M20" s="165">
        <v>133.62811539927358</v>
      </c>
      <c r="N20" s="165"/>
      <c r="O20" s="41"/>
      <c r="P20" s="41"/>
    </row>
    <row r="21" spans="1:16">
      <c r="A21" s="93" t="s">
        <v>256</v>
      </c>
      <c r="B21" s="7" t="s">
        <v>229</v>
      </c>
      <c r="C21" s="7" t="s">
        <v>240</v>
      </c>
      <c r="E21" s="41">
        <v>124.91351265972716</v>
      </c>
      <c r="G21" s="41">
        <v>124.70903940288035</v>
      </c>
      <c r="H21" s="41">
        <v>125.79247443031683</v>
      </c>
      <c r="I21" s="41">
        <v>125.66653391900462</v>
      </c>
      <c r="J21" s="41">
        <v>125.66653391900462</v>
      </c>
      <c r="K21" s="41">
        <v>129.05755423264799</v>
      </c>
      <c r="L21" s="41">
        <v>129.05755423264799</v>
      </c>
      <c r="M21" s="165">
        <v>132.97388260478237</v>
      </c>
      <c r="N21" s="165"/>
      <c r="O21" s="41"/>
      <c r="P21" s="41"/>
    </row>
    <row r="22" spans="1:16">
      <c r="A22" s="93" t="s">
        <v>257</v>
      </c>
      <c r="B22" s="7" t="s">
        <v>230</v>
      </c>
      <c r="C22" s="7" t="s">
        <v>240</v>
      </c>
      <c r="E22" s="41">
        <v>132.5866022001357</v>
      </c>
      <c r="G22" s="41">
        <v>126.90446716215976</v>
      </c>
      <c r="H22" s="41">
        <v>128.40732141419201</v>
      </c>
      <c r="I22" s="41">
        <v>124.29368408080569</v>
      </c>
      <c r="J22" s="41">
        <v>124.29368408080569</v>
      </c>
      <c r="K22" s="41">
        <v>122.85028638393078</v>
      </c>
      <c r="L22" s="41">
        <v>122.85028638393078</v>
      </c>
      <c r="M22" s="165">
        <v>132.05506807571177</v>
      </c>
      <c r="N22" s="165"/>
      <c r="O22" s="41"/>
      <c r="P22" s="41"/>
    </row>
    <row r="23" spans="1:16">
      <c r="A23" s="93" t="s">
        <v>258</v>
      </c>
      <c r="B23" s="7" t="s">
        <v>231</v>
      </c>
      <c r="C23" s="7" t="s">
        <v>240</v>
      </c>
      <c r="E23" s="41">
        <v>116.93496774193547</v>
      </c>
      <c r="G23" s="41">
        <v>130.95820057306591</v>
      </c>
      <c r="H23" s="41">
        <v>135.87460714285714</v>
      </c>
      <c r="I23" s="41">
        <v>126.19157142857142</v>
      </c>
      <c r="J23" s="41">
        <v>126.19157142857142</v>
      </c>
      <c r="K23" s="41">
        <v>131.60377433628318</v>
      </c>
      <c r="L23" s="41">
        <v>131.60377433628318</v>
      </c>
      <c r="M23" s="165">
        <v>133.97087243401759</v>
      </c>
      <c r="N23" s="165"/>
      <c r="O23" s="41"/>
      <c r="P23" s="41"/>
    </row>
    <row r="24" spans="1:16">
      <c r="A24" s="93" t="s">
        <v>259</v>
      </c>
      <c r="B24" s="7" t="s">
        <v>232</v>
      </c>
      <c r="C24" s="7" t="s">
        <v>240</v>
      </c>
      <c r="E24" s="41">
        <v>126.84125420702721</v>
      </c>
      <c r="G24" s="41">
        <v>128.28693297641917</v>
      </c>
      <c r="H24" s="41">
        <v>133.21435151325062</v>
      </c>
      <c r="I24" s="41">
        <v>123.61404464753861</v>
      </c>
      <c r="J24" s="41">
        <v>123.61404464753861</v>
      </c>
      <c r="K24" s="41">
        <v>127.28550852613751</v>
      </c>
      <c r="L24" s="41">
        <v>127.28550852613751</v>
      </c>
      <c r="M24" s="165">
        <v>132.03441812073501</v>
      </c>
      <c r="N24" s="165"/>
      <c r="O24" s="41"/>
      <c r="P24" s="41"/>
    </row>
    <row r="25" spans="1:16">
      <c r="A25" s="93" t="s">
        <v>260</v>
      </c>
      <c r="B25" s="7" t="s">
        <v>233</v>
      </c>
      <c r="C25" s="7" t="s">
        <v>240</v>
      </c>
      <c r="E25" s="41">
        <v>132.17257221364969</v>
      </c>
      <c r="G25" s="41">
        <v>139.92749673237401</v>
      </c>
      <c r="H25" s="41">
        <v>139.51384603457441</v>
      </c>
      <c r="I25" s="41">
        <v>136.35582216260718</v>
      </c>
      <c r="J25" s="41">
        <v>136.35582216260718</v>
      </c>
      <c r="K25" s="41">
        <v>145.51284371261721</v>
      </c>
      <c r="L25" s="41">
        <v>145.51284371261721</v>
      </c>
      <c r="M25" s="165">
        <v>146.47532381272168</v>
      </c>
      <c r="N25" s="165"/>
      <c r="O25" s="41"/>
      <c r="P25" s="41"/>
    </row>
    <row r="26" spans="1:16">
      <c r="A26" s="93" t="s">
        <v>261</v>
      </c>
      <c r="B26" s="7" t="s">
        <v>234</v>
      </c>
      <c r="C26" s="7" t="s">
        <v>240</v>
      </c>
      <c r="E26" s="41">
        <v>116.97349592448435</v>
      </c>
      <c r="G26" s="41">
        <v>130.95102191466736</v>
      </c>
      <c r="H26" s="41">
        <v>135.85926804359244</v>
      </c>
      <c r="I26" s="41">
        <v>126.1880642448473</v>
      </c>
      <c r="J26" s="41">
        <v>126.1880642448473</v>
      </c>
      <c r="K26" s="41">
        <v>131.58462498571433</v>
      </c>
      <c r="L26" s="41">
        <v>131.58462498571433</v>
      </c>
      <c r="M26" s="165">
        <v>133.96609200513947</v>
      </c>
      <c r="N26" s="165"/>
      <c r="O26" s="41"/>
      <c r="P26" s="41"/>
    </row>
    <row r="27" spans="1:16">
      <c r="A27" s="93" t="s">
        <v>262</v>
      </c>
      <c r="B27" s="7" t="s">
        <v>235</v>
      </c>
      <c r="C27" s="7" t="s">
        <v>240</v>
      </c>
      <c r="E27" s="41">
        <v>126.32484196314556</v>
      </c>
      <c r="G27" s="41">
        <v>128.24794255767546</v>
      </c>
      <c r="H27" s="41">
        <v>133.89098126181258</v>
      </c>
      <c r="I27" s="41">
        <v>129.0022079426621</v>
      </c>
      <c r="J27" s="41">
        <v>129.0022079426621</v>
      </c>
      <c r="K27" s="41">
        <v>129.47178995412096</v>
      </c>
      <c r="L27" s="41">
        <v>129.47178995412096</v>
      </c>
      <c r="M27" s="165">
        <v>143.1351444006819</v>
      </c>
      <c r="N27" s="165"/>
      <c r="O27" s="41"/>
      <c r="P27" s="41"/>
    </row>
    <row r="28" spans="1:16">
      <c r="A28" s="93" t="s">
        <v>263</v>
      </c>
      <c r="B28" s="7" t="s">
        <v>236</v>
      </c>
      <c r="C28" s="7" t="s">
        <v>240</v>
      </c>
      <c r="E28" s="41">
        <v>134.27176102623639</v>
      </c>
      <c r="G28" s="41">
        <v>138.2733802507164</v>
      </c>
      <c r="H28" s="41">
        <v>141.45538477659909</v>
      </c>
      <c r="I28" s="41">
        <v>136.34662770609961</v>
      </c>
      <c r="J28" s="41">
        <v>136.34662770609961</v>
      </c>
      <c r="K28" s="41">
        <v>136.89474981557646</v>
      </c>
      <c r="L28" s="41">
        <v>136.89474981557646</v>
      </c>
      <c r="M28" s="165">
        <v>151.02015670019298</v>
      </c>
      <c r="N28" s="165"/>
      <c r="O28" s="41"/>
      <c r="P28" s="41"/>
    </row>
    <row r="29" spans="1:16">
      <c r="A29" s="93" t="s">
        <v>264</v>
      </c>
      <c r="B29" s="7" t="s">
        <v>237</v>
      </c>
      <c r="C29" s="7" t="s">
        <v>240</v>
      </c>
      <c r="E29" s="41">
        <v>140.36663806114839</v>
      </c>
      <c r="G29" s="41">
        <v>139.66756851985085</v>
      </c>
      <c r="H29" s="41">
        <v>140.38045508494028</v>
      </c>
      <c r="I29" s="41">
        <v>136.02636921902723</v>
      </c>
      <c r="J29" s="41">
        <v>136.02636921902723</v>
      </c>
      <c r="K29" s="41">
        <v>141.95531704625168</v>
      </c>
      <c r="L29" s="41">
        <v>141.95531704625168</v>
      </c>
      <c r="M29" s="165">
        <v>148.38519610888869</v>
      </c>
      <c r="N29" s="165"/>
      <c r="O29" s="41"/>
      <c r="P29" s="41"/>
    </row>
    <row r="30" spans="1:16">
      <c r="A30" s="93" t="s">
        <v>265</v>
      </c>
      <c r="B30" s="7" t="s">
        <v>238</v>
      </c>
      <c r="C30" s="7" t="s">
        <v>240</v>
      </c>
      <c r="E30" s="41">
        <v>119.10461192904826</v>
      </c>
      <c r="G30" s="41">
        <v>119.33776523574114</v>
      </c>
      <c r="H30" s="41">
        <v>122.11480454176287</v>
      </c>
      <c r="I30" s="41">
        <v>120.80507378173712</v>
      </c>
      <c r="J30" s="41">
        <v>120.80507378173712</v>
      </c>
      <c r="K30" s="41">
        <v>122.89299498767538</v>
      </c>
      <c r="L30" s="41">
        <v>122.89299498767538</v>
      </c>
      <c r="M30" s="165">
        <v>128.35527941990711</v>
      </c>
      <c r="N30" s="165"/>
      <c r="O30" s="41"/>
      <c r="P30" s="41"/>
    </row>
    <row r="31" spans="1:16">
      <c r="B31" s="7" t="s">
        <v>225</v>
      </c>
      <c r="C31" s="7" t="s">
        <v>268</v>
      </c>
      <c r="D31" s="7" t="s">
        <v>84</v>
      </c>
      <c r="E31" s="18">
        <f>E3+E17</f>
        <v>138.29182081073418</v>
      </c>
      <c r="G31" s="18">
        <v>134.00224328076607</v>
      </c>
      <c r="H31" s="18">
        <v>133.73841170737654</v>
      </c>
      <c r="I31" s="18">
        <v>133.70517387117619</v>
      </c>
      <c r="J31" s="164">
        <v>133.73217387169115</v>
      </c>
      <c r="K31" s="18">
        <v>137.50491918491619</v>
      </c>
      <c r="L31" s="18">
        <v>137.58591918646113</v>
      </c>
      <c r="M31" s="18">
        <v>140.5216916733165</v>
      </c>
      <c r="N31" s="18"/>
      <c r="O31" s="18"/>
      <c r="P31" s="18"/>
    </row>
    <row r="32" spans="1:16">
      <c r="B32" s="7" t="s">
        <v>226</v>
      </c>
      <c r="C32" s="7" t="s">
        <v>268</v>
      </c>
      <c r="D32" s="7" t="s">
        <v>87</v>
      </c>
      <c r="E32" s="18">
        <f t="shared" ref="E32:E44" si="0">E4+E18</f>
        <v>128.49994095641918</v>
      </c>
      <c r="G32" s="18">
        <v>125.52601622652318</v>
      </c>
      <c r="H32" s="18">
        <v>126.56545487874936</v>
      </c>
      <c r="I32" s="18">
        <v>128.42630475865516</v>
      </c>
      <c r="J32" s="164">
        <v>128.45330475868735</v>
      </c>
      <c r="K32" s="18">
        <v>132.60451213776093</v>
      </c>
      <c r="L32" s="18">
        <v>132.68551213785747</v>
      </c>
      <c r="M32" s="18">
        <v>133.66582228633328</v>
      </c>
      <c r="N32" s="18"/>
      <c r="O32" s="18"/>
      <c r="P32" s="18"/>
    </row>
    <row r="33" spans="2:16">
      <c r="B33" s="7" t="s">
        <v>227</v>
      </c>
      <c r="C33" s="7" t="s">
        <v>268</v>
      </c>
      <c r="D33" s="7" t="s">
        <v>121</v>
      </c>
      <c r="E33" s="18">
        <f t="shared" si="0"/>
        <v>151.23145690842475</v>
      </c>
      <c r="G33" s="18">
        <v>153.01589800505081</v>
      </c>
      <c r="H33" s="18">
        <v>153.4209599333399</v>
      </c>
      <c r="I33" s="18">
        <v>147.75634548736082</v>
      </c>
      <c r="J33" s="164">
        <v>147.78334548588626</v>
      </c>
      <c r="K33" s="18">
        <v>153.47970016591344</v>
      </c>
      <c r="L33" s="18">
        <v>153.56070016148979</v>
      </c>
      <c r="M33" s="18">
        <v>161.73477435343432</v>
      </c>
      <c r="N33" s="18"/>
      <c r="O33" s="18"/>
      <c r="P33" s="18"/>
    </row>
    <row r="34" spans="2:16">
      <c r="B34" s="7" t="s">
        <v>228</v>
      </c>
      <c r="C34" s="7" t="s">
        <v>268</v>
      </c>
      <c r="D34" s="7" t="s">
        <v>33</v>
      </c>
      <c r="E34" s="18">
        <f t="shared" si="0"/>
        <v>138.36613998850638</v>
      </c>
      <c r="G34" s="18">
        <v>142.8920138205726</v>
      </c>
      <c r="H34" s="18">
        <v>147.63504532594024</v>
      </c>
      <c r="I34" s="18">
        <v>138.00535825536218</v>
      </c>
      <c r="J34" s="164">
        <v>138.03235825576454</v>
      </c>
      <c r="K34" s="18">
        <v>142.28629281163711</v>
      </c>
      <c r="L34" s="18">
        <v>142.36729281284408</v>
      </c>
      <c r="M34" s="18">
        <v>151.29000137552651</v>
      </c>
      <c r="N34" s="18"/>
      <c r="O34" s="18"/>
      <c r="P34" s="18"/>
    </row>
    <row r="35" spans="2:16">
      <c r="B35" s="7" t="s">
        <v>229</v>
      </c>
      <c r="C35" s="7" t="s">
        <v>268</v>
      </c>
      <c r="D35" s="7" t="s">
        <v>90</v>
      </c>
      <c r="E35" s="18">
        <f t="shared" si="0"/>
        <v>136.85734887034104</v>
      </c>
      <c r="G35" s="18">
        <v>136.59073965415851</v>
      </c>
      <c r="H35" s="18">
        <v>137.28267468096055</v>
      </c>
      <c r="I35" s="18">
        <v>137.17548837139586</v>
      </c>
      <c r="J35" s="164">
        <v>137.20248837143961</v>
      </c>
      <c r="K35" s="18">
        <v>141.39838876738406</v>
      </c>
      <c r="L35" s="18">
        <v>141.47938876751533</v>
      </c>
      <c r="M35" s="18">
        <v>146.87228703703738</v>
      </c>
      <c r="N35" s="18"/>
      <c r="O35" s="18"/>
      <c r="P35" s="18"/>
    </row>
    <row r="36" spans="2:16">
      <c r="B36" s="7" t="s">
        <v>230</v>
      </c>
      <c r="C36" s="7" t="s">
        <v>268</v>
      </c>
      <c r="D36" s="7" t="s">
        <v>93</v>
      </c>
      <c r="E36" s="18">
        <f t="shared" si="0"/>
        <v>138.61721409344514</v>
      </c>
      <c r="G36" s="18">
        <v>133.11713409284468</v>
      </c>
      <c r="H36" s="18">
        <v>134.22848834487692</v>
      </c>
      <c r="I36" s="18">
        <v>129.96890517442509</v>
      </c>
      <c r="J36" s="164">
        <v>129.9959051744251</v>
      </c>
      <c r="K36" s="18">
        <v>128.25279753444624</v>
      </c>
      <c r="L36" s="18">
        <v>128.33379753444626</v>
      </c>
      <c r="M36" s="18">
        <v>138.42713130909755</v>
      </c>
      <c r="N36" s="18"/>
      <c r="O36" s="18"/>
      <c r="P36" s="18"/>
    </row>
    <row r="37" spans="2:16">
      <c r="B37" s="7" t="s">
        <v>231</v>
      </c>
      <c r="C37" s="7" t="s">
        <v>268</v>
      </c>
      <c r="D37" s="7" t="s">
        <v>96</v>
      </c>
      <c r="E37" s="18">
        <f t="shared" si="0"/>
        <v>121.96995358343743</v>
      </c>
      <c r="G37" s="18">
        <v>136.1017947591358</v>
      </c>
      <c r="H37" s="18">
        <v>140.62670132892703</v>
      </c>
      <c r="I37" s="18">
        <v>130.93037322217683</v>
      </c>
      <c r="J37" s="164">
        <v>130.95737322217684</v>
      </c>
      <c r="K37" s="18">
        <v>135.77392035398231</v>
      </c>
      <c r="L37" s="18">
        <v>135.85492035398229</v>
      </c>
      <c r="M37" s="18">
        <v>139.24833343497275</v>
      </c>
      <c r="N37" s="18"/>
      <c r="O37" s="18"/>
      <c r="P37" s="18"/>
    </row>
    <row r="38" spans="2:16">
      <c r="B38" s="7" t="s">
        <v>232</v>
      </c>
      <c r="C38" s="7" t="s">
        <v>268</v>
      </c>
      <c r="D38" s="7" t="s">
        <v>100</v>
      </c>
      <c r="E38" s="18">
        <f t="shared" si="0"/>
        <v>140.12381474826398</v>
      </c>
      <c r="G38" s="18">
        <v>142.53737683952778</v>
      </c>
      <c r="H38" s="18">
        <v>147.07329539364918</v>
      </c>
      <c r="I38" s="18">
        <v>137.26072746234041</v>
      </c>
      <c r="J38" s="164">
        <v>137.28772746114799</v>
      </c>
      <c r="K38" s="18">
        <v>140.46318547503679</v>
      </c>
      <c r="L38" s="18">
        <v>140.54418547145957</v>
      </c>
      <c r="M38" s="18">
        <v>146.20583302914292</v>
      </c>
      <c r="N38" s="18"/>
      <c r="O38" s="18"/>
      <c r="P38" s="18"/>
    </row>
    <row r="39" spans="2:16">
      <c r="B39" s="7" t="s">
        <v>233</v>
      </c>
      <c r="C39" s="7" t="s">
        <v>268</v>
      </c>
      <c r="D39" s="7" t="s">
        <v>103</v>
      </c>
      <c r="E39" s="18">
        <f t="shared" si="0"/>
        <v>144.29762905406039</v>
      </c>
      <c r="G39" s="18">
        <v>152.55915963743544</v>
      </c>
      <c r="H39" s="18">
        <v>151.75400893663144</v>
      </c>
      <c r="I39" s="18">
        <v>149.08574299146596</v>
      </c>
      <c r="J39" s="164">
        <v>149.11274299167314</v>
      </c>
      <c r="K39" s="18">
        <v>157.61183351818434</v>
      </c>
      <c r="L39" s="18">
        <v>157.69283351880594</v>
      </c>
      <c r="M39" s="18">
        <v>159.40512088319508</v>
      </c>
      <c r="N39" s="18"/>
      <c r="O39" s="18"/>
      <c r="P39" s="18"/>
    </row>
    <row r="40" spans="2:16">
      <c r="B40" s="7" t="s">
        <v>234</v>
      </c>
      <c r="C40" s="7" t="s">
        <v>268</v>
      </c>
      <c r="D40" s="7" t="s">
        <v>106</v>
      </c>
      <c r="E40" s="18">
        <f t="shared" si="0"/>
        <v>122.01025971400749</v>
      </c>
      <c r="G40" s="18">
        <v>136.09614064849873</v>
      </c>
      <c r="H40" s="18">
        <v>140.61288676493947</v>
      </c>
      <c r="I40" s="18">
        <v>130.92830428057539</v>
      </c>
      <c r="J40" s="164">
        <v>130.95530428143638</v>
      </c>
      <c r="K40" s="18">
        <v>135.7571731867389</v>
      </c>
      <c r="L40" s="18">
        <v>135.83817318932188</v>
      </c>
      <c r="M40" s="18">
        <v>139.24536285754067</v>
      </c>
      <c r="N40" s="18"/>
      <c r="O40" s="18"/>
      <c r="P40" s="18"/>
    </row>
    <row r="41" spans="2:16">
      <c r="B41" s="7" t="s">
        <v>235</v>
      </c>
      <c r="C41" s="7" t="s">
        <v>268</v>
      </c>
      <c r="D41" s="7" t="s">
        <v>109</v>
      </c>
      <c r="E41" s="18">
        <f t="shared" si="0"/>
        <v>131.91652114989108</v>
      </c>
      <c r="G41" s="18">
        <v>134.46768382557454</v>
      </c>
      <c r="H41" s="18">
        <v>139.71922254277939</v>
      </c>
      <c r="I41" s="18">
        <v>136.60327666439534</v>
      </c>
      <c r="J41" s="164">
        <v>136.63027666349413</v>
      </c>
      <c r="K41" s="18">
        <v>138.04445814791561</v>
      </c>
      <c r="L41" s="18">
        <v>138.12545814521195</v>
      </c>
      <c r="M41" s="18">
        <v>149.99014736650895</v>
      </c>
      <c r="N41" s="18"/>
      <c r="O41" s="18"/>
      <c r="P41" s="18"/>
    </row>
    <row r="42" spans="2:16">
      <c r="B42" s="7" t="s">
        <v>236</v>
      </c>
      <c r="C42" s="7" t="s">
        <v>268</v>
      </c>
      <c r="D42" s="7" t="s">
        <v>112</v>
      </c>
      <c r="E42" s="18">
        <f t="shared" si="0"/>
        <v>147.61604859111634</v>
      </c>
      <c r="G42" s="18">
        <v>152.15379778305706</v>
      </c>
      <c r="H42" s="18">
        <v>154.94430232900802</v>
      </c>
      <c r="I42" s="18">
        <v>149.98060725573461</v>
      </c>
      <c r="J42" s="164">
        <v>150.0076072543506</v>
      </c>
      <c r="K42" s="18">
        <v>158.46261988975584</v>
      </c>
      <c r="L42" s="18">
        <v>158.54361988560379</v>
      </c>
      <c r="M42" s="18">
        <v>174.43414507906175</v>
      </c>
      <c r="N42" s="18"/>
      <c r="O42" s="18"/>
      <c r="P42" s="18"/>
    </row>
    <row r="43" spans="2:16">
      <c r="B43" s="7" t="s">
        <v>237</v>
      </c>
      <c r="C43" s="7" t="s">
        <v>268</v>
      </c>
      <c r="D43" s="7" t="s">
        <v>115</v>
      </c>
      <c r="E43" s="18">
        <f t="shared" si="0"/>
        <v>154.64837664974709</v>
      </c>
      <c r="G43" s="18">
        <v>154.3185859210821</v>
      </c>
      <c r="H43" s="18">
        <v>154.63997248523813</v>
      </c>
      <c r="I43" s="18">
        <v>150.33699591891985</v>
      </c>
      <c r="J43" s="164">
        <v>150.36399591898424</v>
      </c>
      <c r="K43" s="18">
        <v>157.34047535023205</v>
      </c>
      <c r="L43" s="18">
        <v>157.42147535042517</v>
      </c>
      <c r="M43" s="18">
        <v>165.78964938565758</v>
      </c>
      <c r="N43" s="18"/>
      <c r="O43" s="18"/>
      <c r="P43" s="18"/>
    </row>
    <row r="44" spans="2:16">
      <c r="B44" s="7" t="s">
        <v>238</v>
      </c>
      <c r="C44" s="7" t="s">
        <v>268</v>
      </c>
      <c r="D44" s="7" t="s">
        <v>118</v>
      </c>
      <c r="E44" s="18">
        <f t="shared" si="0"/>
        <v>126.98597363593755</v>
      </c>
      <c r="G44" s="18">
        <v>127.80267234966628</v>
      </c>
      <c r="H44" s="18">
        <v>130.18821167108925</v>
      </c>
      <c r="I44" s="18">
        <v>128.25922870505295</v>
      </c>
      <c r="J44" s="164">
        <v>128.28622870399082</v>
      </c>
      <c r="K44" s="18">
        <v>129.77094250246904</v>
      </c>
      <c r="L44" s="18">
        <v>129.85194249928259</v>
      </c>
      <c r="M44" s="18">
        <v>136.6347192922031</v>
      </c>
      <c r="N44" s="18"/>
      <c r="O44" s="18"/>
      <c r="P44" s="18"/>
    </row>
    <row r="45" spans="2:16">
      <c r="B45" s="7" t="s">
        <v>225</v>
      </c>
      <c r="C45" s="7" t="s">
        <v>246</v>
      </c>
      <c r="E45" s="41">
        <v>34.162204906133837</v>
      </c>
      <c r="G45" s="41">
        <v>39.640004517284694</v>
      </c>
      <c r="H45" s="41">
        <v>39.640004517284694</v>
      </c>
      <c r="I45" s="41">
        <v>44.355533072740627</v>
      </c>
      <c r="J45" s="41">
        <v>44.355533072740627</v>
      </c>
      <c r="K45" s="41">
        <v>44.333953713402501</v>
      </c>
      <c r="L45" s="41">
        <v>44.333953713402501</v>
      </c>
      <c r="M45" s="165">
        <v>46.766259140417745</v>
      </c>
      <c r="N45" s="165"/>
      <c r="O45" s="41"/>
      <c r="P45" s="41"/>
    </row>
    <row r="46" spans="2:16">
      <c r="B46" s="7" t="s">
        <v>226</v>
      </c>
      <c r="C46" s="7" t="s">
        <v>246</v>
      </c>
      <c r="E46" s="41">
        <v>32.200717817311151</v>
      </c>
      <c r="G46" s="41">
        <v>39.215176489421154</v>
      </c>
      <c r="H46" s="41">
        <v>39.215176489421154</v>
      </c>
      <c r="I46" s="41">
        <v>38.076354879932609</v>
      </c>
      <c r="J46" s="41">
        <v>38.076354879932609</v>
      </c>
      <c r="K46" s="41">
        <v>38.663093555310013</v>
      </c>
      <c r="L46" s="41">
        <v>38.663093555310013</v>
      </c>
      <c r="M46" s="165">
        <v>40.962615826191659</v>
      </c>
      <c r="N46" s="165"/>
      <c r="O46" s="41"/>
      <c r="P46" s="41"/>
    </row>
    <row r="47" spans="2:16">
      <c r="B47" s="7" t="s">
        <v>227</v>
      </c>
      <c r="C47" s="7" t="s">
        <v>246</v>
      </c>
      <c r="E47" s="41">
        <v>37.123851134009136</v>
      </c>
      <c r="G47" s="41">
        <v>40.176921402607697</v>
      </c>
      <c r="H47" s="41">
        <v>40.176921402607697</v>
      </c>
      <c r="I47" s="41">
        <v>33.897981950769001</v>
      </c>
      <c r="J47" s="41">
        <v>33.897981950769001</v>
      </c>
      <c r="K47" s="41">
        <v>37.810120668003677</v>
      </c>
      <c r="L47" s="41">
        <v>37.810120668003677</v>
      </c>
      <c r="M47" s="165">
        <v>38.983040717178959</v>
      </c>
      <c r="N47" s="165"/>
      <c r="O47" s="41"/>
      <c r="P47" s="41"/>
    </row>
    <row r="48" spans="2:16">
      <c r="B48" s="7" t="s">
        <v>228</v>
      </c>
      <c r="C48" s="7" t="s">
        <v>246</v>
      </c>
      <c r="E48" s="41">
        <v>36.184862919207703</v>
      </c>
      <c r="G48" s="41">
        <v>41.066329333585088</v>
      </c>
      <c r="H48" s="41">
        <v>41.066329333585088</v>
      </c>
      <c r="I48" s="41">
        <v>41.490781388804628</v>
      </c>
      <c r="J48" s="41">
        <v>41.490781388804628</v>
      </c>
      <c r="K48" s="41">
        <v>37.54418271634357</v>
      </c>
      <c r="L48" s="41">
        <v>37.54418271634357</v>
      </c>
      <c r="M48" s="165">
        <v>39.512196872388962</v>
      </c>
      <c r="N48" s="165"/>
      <c r="O48" s="41"/>
      <c r="P48" s="41"/>
    </row>
    <row r="49" spans="2:16">
      <c r="B49" s="7" t="s">
        <v>229</v>
      </c>
      <c r="C49" s="7" t="s">
        <v>246</v>
      </c>
      <c r="E49" s="41">
        <v>33.566577983620327</v>
      </c>
      <c r="G49" s="41">
        <v>38.869702999268952</v>
      </c>
      <c r="H49" s="41">
        <v>38.869702999268952</v>
      </c>
      <c r="I49" s="41">
        <v>39.310174223346529</v>
      </c>
      <c r="J49" s="41">
        <v>39.310174223346529</v>
      </c>
      <c r="K49" s="41">
        <v>41.073559942389963</v>
      </c>
      <c r="L49" s="41">
        <v>41.073559942389963</v>
      </c>
      <c r="M49" s="165">
        <v>42.56783177628612</v>
      </c>
      <c r="N49" s="165"/>
      <c r="O49" s="41"/>
      <c r="P49" s="41"/>
    </row>
    <row r="50" spans="2:16">
      <c r="B50" s="7" t="s">
        <v>230</v>
      </c>
      <c r="C50" s="7" t="s">
        <v>246</v>
      </c>
      <c r="E50" s="41">
        <v>26.469596327590533</v>
      </c>
      <c r="G50" s="41">
        <v>41.515057623808104</v>
      </c>
      <c r="H50" s="41">
        <v>41.515057623808104</v>
      </c>
      <c r="I50" s="41">
        <v>36.73702806079055</v>
      </c>
      <c r="J50" s="41">
        <v>36.73702806079055</v>
      </c>
      <c r="K50" s="41">
        <v>30.705176951678606</v>
      </c>
      <c r="L50" s="41">
        <v>30.705176951678606</v>
      </c>
      <c r="M50" s="165">
        <v>31.824551917578923</v>
      </c>
      <c r="N50" s="165"/>
      <c r="O50" s="41"/>
      <c r="P50" s="41"/>
    </row>
    <row r="51" spans="2:16">
      <c r="B51" s="7" t="s">
        <v>231</v>
      </c>
      <c r="C51" s="7" t="s">
        <v>246</v>
      </c>
      <c r="E51" s="41">
        <v>20.982710329275442</v>
      </c>
      <c r="G51" s="41">
        <v>35.673021020833765</v>
      </c>
      <c r="H51" s="41">
        <v>35.673021020833765</v>
      </c>
      <c r="I51" s="41">
        <v>38.44278298431329</v>
      </c>
      <c r="J51" s="41">
        <v>38.44278298431329</v>
      </c>
      <c r="K51" s="41">
        <v>21.757541878206769</v>
      </c>
      <c r="L51" s="41">
        <v>21.757541878206769</v>
      </c>
      <c r="M51" s="165">
        <v>17.487268123620808</v>
      </c>
      <c r="N51" s="165"/>
      <c r="O51" s="41"/>
      <c r="P51" s="41"/>
    </row>
    <row r="52" spans="2:16">
      <c r="B52" s="7" t="s">
        <v>232</v>
      </c>
      <c r="C52" s="7" t="s">
        <v>246</v>
      </c>
      <c r="E52" s="41">
        <v>30.341159419411838</v>
      </c>
      <c r="G52" s="41">
        <v>35.370509480637253</v>
      </c>
      <c r="H52" s="41">
        <v>35.370509480637253</v>
      </c>
      <c r="I52" s="41">
        <v>36.438461039492623</v>
      </c>
      <c r="J52" s="41">
        <v>36.438461039492623</v>
      </c>
      <c r="K52" s="41">
        <v>36.643323325088247</v>
      </c>
      <c r="L52" s="41">
        <v>36.643323325088247</v>
      </c>
      <c r="M52" s="165">
        <v>38.638657667341043</v>
      </c>
      <c r="N52" s="165"/>
      <c r="O52" s="41"/>
      <c r="P52" s="41"/>
    </row>
    <row r="53" spans="2:16">
      <c r="B53" s="7" t="s">
        <v>233</v>
      </c>
      <c r="C53" s="7" t="s">
        <v>246</v>
      </c>
      <c r="E53" s="41">
        <v>35.741716249735987</v>
      </c>
      <c r="G53" s="41">
        <v>41.046720278163995</v>
      </c>
      <c r="H53" s="41">
        <v>41.046720278163995</v>
      </c>
      <c r="I53" s="41">
        <v>46.051030639765138</v>
      </c>
      <c r="J53" s="41">
        <v>46.051030639765138</v>
      </c>
      <c r="K53" s="41">
        <v>47.364211514027204</v>
      </c>
      <c r="L53" s="41">
        <v>47.364211514027204</v>
      </c>
      <c r="M53" s="165">
        <v>48.953760848505887</v>
      </c>
      <c r="N53" s="165"/>
      <c r="O53" s="41"/>
      <c r="P53" s="41"/>
    </row>
    <row r="54" spans="2:16">
      <c r="B54" s="7" t="s">
        <v>234</v>
      </c>
      <c r="C54" s="7" t="s">
        <v>246</v>
      </c>
      <c r="E54" s="41">
        <v>22.286896653675743</v>
      </c>
      <c r="G54" s="41">
        <v>38.583634075792382</v>
      </c>
      <c r="H54" s="41">
        <v>38.583634075792382</v>
      </c>
      <c r="I54" s="41">
        <v>26.567412523198168</v>
      </c>
      <c r="J54" s="41">
        <v>26.567412523198168</v>
      </c>
      <c r="K54" s="41">
        <v>24.67212693472381</v>
      </c>
      <c r="L54" s="41">
        <v>24.67212693472381</v>
      </c>
      <c r="M54" s="165">
        <v>25.337328088374992</v>
      </c>
      <c r="N54" s="165"/>
      <c r="O54" s="41"/>
      <c r="P54" s="41"/>
    </row>
    <row r="55" spans="2:16">
      <c r="B55" s="7" t="s">
        <v>235</v>
      </c>
      <c r="C55" s="7" t="s">
        <v>246</v>
      </c>
      <c r="E55" s="41">
        <v>32.095061538091137</v>
      </c>
      <c r="G55" s="41">
        <v>39.161549885324071</v>
      </c>
      <c r="H55" s="41">
        <v>39.161549885324071</v>
      </c>
      <c r="I55" s="41">
        <v>35.32261037493133</v>
      </c>
      <c r="J55" s="41">
        <v>35.32261037493133</v>
      </c>
      <c r="K55" s="41">
        <v>33.775878916127986</v>
      </c>
      <c r="L55" s="41">
        <v>33.775878916127986</v>
      </c>
      <c r="M55" s="165">
        <v>35.725959934725161</v>
      </c>
      <c r="N55" s="165"/>
      <c r="O55" s="41"/>
      <c r="P55" s="41"/>
    </row>
    <row r="56" spans="2:16">
      <c r="B56" s="7" t="s">
        <v>236</v>
      </c>
      <c r="C56" s="7" t="s">
        <v>246</v>
      </c>
      <c r="E56" s="41">
        <v>35.513410851863384</v>
      </c>
      <c r="G56" s="41">
        <v>42.060612536341971</v>
      </c>
      <c r="H56" s="41">
        <v>42.060612536341971</v>
      </c>
      <c r="I56" s="41">
        <v>44.819669451947803</v>
      </c>
      <c r="J56" s="41">
        <v>44.819669451947803</v>
      </c>
      <c r="K56" s="41">
        <v>45.391742470438906</v>
      </c>
      <c r="L56" s="41">
        <v>45.391742470438906</v>
      </c>
      <c r="M56" s="165">
        <v>46.882135634622628</v>
      </c>
      <c r="N56" s="165"/>
      <c r="O56" s="41"/>
      <c r="P56" s="41"/>
    </row>
    <row r="57" spans="2:16">
      <c r="B57" s="7" t="s">
        <v>237</v>
      </c>
      <c r="C57" s="7" t="s">
        <v>246</v>
      </c>
      <c r="E57" s="41">
        <v>37.281484030452233</v>
      </c>
      <c r="G57" s="41">
        <v>39.713482867159165</v>
      </c>
      <c r="H57" s="41">
        <v>39.713482867159165</v>
      </c>
      <c r="I57" s="41">
        <v>42.860560407828352</v>
      </c>
      <c r="J57" s="41">
        <v>42.860560407828352</v>
      </c>
      <c r="K57" s="41">
        <v>44.523354060892622</v>
      </c>
      <c r="L57" s="41">
        <v>44.523354060892622</v>
      </c>
      <c r="M57" s="165">
        <v>46.15725256889008</v>
      </c>
      <c r="N57" s="165"/>
      <c r="O57" s="41"/>
      <c r="P57" s="41"/>
    </row>
    <row r="58" spans="2:16">
      <c r="B58" s="7" t="s">
        <v>238</v>
      </c>
      <c r="C58" s="7" t="s">
        <v>246</v>
      </c>
      <c r="E58" s="41">
        <v>32.338779595960212</v>
      </c>
      <c r="G58" s="41">
        <v>40.752150190457499</v>
      </c>
      <c r="H58" s="41">
        <v>40.752150190457499</v>
      </c>
      <c r="I58" s="41">
        <v>37.499912949026161</v>
      </c>
      <c r="J58" s="41">
        <v>37.499912949026161</v>
      </c>
      <c r="K58" s="41">
        <v>35.890567036160583</v>
      </c>
      <c r="L58" s="41">
        <v>35.890567036160583</v>
      </c>
      <c r="M58" s="165">
        <v>37.955399680384218</v>
      </c>
      <c r="N58" s="165"/>
      <c r="O58" s="41"/>
      <c r="P58" s="41"/>
    </row>
    <row r="59" spans="2:16">
      <c r="B59" s="7" t="s">
        <v>225</v>
      </c>
      <c r="C59" s="7" t="s">
        <v>247</v>
      </c>
      <c r="E59" s="41">
        <v>40.040496233647886</v>
      </c>
      <c r="G59" s="41">
        <v>46.460860940832873</v>
      </c>
      <c r="H59" s="41">
        <v>46.460860940832873</v>
      </c>
      <c r="I59" s="41">
        <v>51.987790595496101</v>
      </c>
      <c r="J59" s="41">
        <v>51.987790595496101</v>
      </c>
      <c r="K59" s="41">
        <v>51.962498075335972</v>
      </c>
      <c r="L59" s="41">
        <v>51.962498075335972</v>
      </c>
      <c r="M59" s="165">
        <v>54.813330349104071</v>
      </c>
      <c r="N59" s="165"/>
      <c r="O59" s="41"/>
      <c r="P59" s="41"/>
    </row>
    <row r="60" spans="2:16">
      <c r="B60" s="7" t="s">
        <v>226</v>
      </c>
      <c r="C60" s="7" t="s">
        <v>247</v>
      </c>
      <c r="E60" s="41">
        <v>37.741496019576459</v>
      </c>
      <c r="G60" s="41">
        <v>45.962932745145373</v>
      </c>
      <c r="H60" s="41">
        <v>45.962932745145373</v>
      </c>
      <c r="I60" s="41">
        <v>44.628154076999884</v>
      </c>
      <c r="J60" s="41">
        <v>44.628154076999884</v>
      </c>
      <c r="K60" s="41">
        <v>45.315852888775524</v>
      </c>
      <c r="L60" s="41">
        <v>45.315852888775524</v>
      </c>
      <c r="M60" s="165">
        <v>48.011054005899389</v>
      </c>
      <c r="N60" s="165"/>
      <c r="O60" s="41"/>
      <c r="P60" s="41"/>
    </row>
    <row r="61" spans="2:16">
      <c r="B61" s="7" t="s">
        <v>227</v>
      </c>
      <c r="C61" s="7" t="s">
        <v>247</v>
      </c>
      <c r="E61" s="41">
        <v>43.511752991180728</v>
      </c>
      <c r="G61" s="41">
        <v>47.090165126075838</v>
      </c>
      <c r="H61" s="41">
        <v>47.090165126075838</v>
      </c>
      <c r="I61" s="41">
        <v>39.730808428712628</v>
      </c>
      <c r="J61" s="41">
        <v>39.730808428712628</v>
      </c>
      <c r="K61" s="41">
        <v>44.316108938540594</v>
      </c>
      <c r="L61" s="41">
        <v>44.316108938540594</v>
      </c>
      <c r="M61" s="165">
        <v>45.690853365617684</v>
      </c>
      <c r="N61" s="165"/>
      <c r="O61" s="41"/>
      <c r="P61" s="41"/>
    </row>
    <row r="62" spans="2:16">
      <c r="B62" s="7" t="s">
        <v>228</v>
      </c>
      <c r="C62" s="7" t="s">
        <v>247</v>
      </c>
      <c r="E62" s="41">
        <v>42.411193054212319</v>
      </c>
      <c r="G62" s="41">
        <v>48.132613498724133</v>
      </c>
      <c r="H62" s="41">
        <v>48.132613498724133</v>
      </c>
      <c r="I62" s="41">
        <v>48.630101028146754</v>
      </c>
      <c r="J62" s="41">
        <v>48.630101028146754</v>
      </c>
      <c r="K62" s="41">
        <v>44.004411037860933</v>
      </c>
      <c r="L62" s="41">
        <v>44.004411037860933</v>
      </c>
      <c r="M62" s="165">
        <v>46.311061431751433</v>
      </c>
      <c r="N62" s="165"/>
      <c r="O62" s="41"/>
      <c r="P62" s="41"/>
    </row>
    <row r="63" spans="2:16">
      <c r="B63" s="7" t="s">
        <v>229</v>
      </c>
      <c r="C63" s="7" t="s">
        <v>247</v>
      </c>
      <c r="E63" s="41">
        <v>39.342379773861673</v>
      </c>
      <c r="G63" s="41">
        <v>45.558013624167309</v>
      </c>
      <c r="H63" s="41">
        <v>45.558013624167309</v>
      </c>
      <c r="I63" s="41">
        <v>46.074276741175353</v>
      </c>
      <c r="J63" s="41">
        <v>46.074276741175353</v>
      </c>
      <c r="K63" s="41">
        <v>48.14108827854043</v>
      </c>
      <c r="L63" s="41">
        <v>48.14108827854043</v>
      </c>
      <c r="M63" s="165">
        <v>49.89247949879573</v>
      </c>
      <c r="N63" s="165"/>
      <c r="O63" s="41"/>
      <c r="P63" s="41"/>
    </row>
    <row r="64" spans="2:16">
      <c r="B64" s="7" t="s">
        <v>230</v>
      </c>
      <c r="C64" s="7" t="s">
        <v>247</v>
      </c>
      <c r="E64" s="41">
        <v>31.024220332768142</v>
      </c>
      <c r="G64" s="41">
        <v>48.658554475425554</v>
      </c>
      <c r="H64" s="41">
        <v>48.658554475425554</v>
      </c>
      <c r="I64" s="41">
        <v>43.05836926349528</v>
      </c>
      <c r="J64" s="41">
        <v>43.05836926349528</v>
      </c>
      <c r="K64" s="41">
        <v>35.988617405266808</v>
      </c>
      <c r="L64" s="41">
        <v>35.988617405266808</v>
      </c>
      <c r="M64" s="165">
        <v>37.300603245446695</v>
      </c>
      <c r="N64" s="165"/>
      <c r="O64" s="41"/>
      <c r="P64" s="41"/>
    </row>
    <row r="65" spans="2:16">
      <c r="B65" s="7" t="s">
        <v>231</v>
      </c>
      <c r="C65" s="7" t="s">
        <v>247</v>
      </c>
      <c r="E65" s="41">
        <v>24.593205743585578</v>
      </c>
      <c r="G65" s="41">
        <v>41.811278509458049</v>
      </c>
      <c r="H65" s="41">
        <v>41.811278509458049</v>
      </c>
      <c r="I65" s="41">
        <v>45.057633473124071</v>
      </c>
      <c r="J65" s="41">
        <v>45.057633473124071</v>
      </c>
      <c r="K65" s="41">
        <v>25.501362573683092</v>
      </c>
      <c r="L65" s="41">
        <v>25.501362573683092</v>
      </c>
      <c r="M65" s="165">
        <v>20.496302722981113</v>
      </c>
      <c r="N65" s="165"/>
      <c r="O65" s="41"/>
      <c r="P65" s="41"/>
    </row>
    <row r="66" spans="2:16">
      <c r="B66" s="7" t="s">
        <v>232</v>
      </c>
      <c r="C66" s="7" t="s">
        <v>247</v>
      </c>
      <c r="E66" s="41">
        <v>35.561963368451622</v>
      </c>
      <c r="G66" s="41">
        <v>41.456713802081723</v>
      </c>
      <c r="H66" s="41">
        <v>41.456713802081723</v>
      </c>
      <c r="I66" s="41">
        <v>42.708427808468635</v>
      </c>
      <c r="J66" s="41">
        <v>42.708427808468635</v>
      </c>
      <c r="K66" s="41">
        <v>42.948540751920206</v>
      </c>
      <c r="L66" s="41">
        <v>42.948540751920206</v>
      </c>
      <c r="M66" s="165">
        <v>45.287212317042069</v>
      </c>
      <c r="N66" s="165"/>
      <c r="O66" s="41"/>
      <c r="P66" s="41"/>
    </row>
    <row r="67" spans="2:16">
      <c r="B67" s="7" t="s">
        <v>233</v>
      </c>
      <c r="C67" s="7" t="s">
        <v>247</v>
      </c>
      <c r="E67" s="41">
        <v>41.891794127864038</v>
      </c>
      <c r="G67" s="41">
        <v>48.10963031271811</v>
      </c>
      <c r="H67" s="41">
        <v>48.10963031271811</v>
      </c>
      <c r="I67" s="41">
        <v>53.975032465075039</v>
      </c>
      <c r="J67" s="41">
        <v>53.975032465075039</v>
      </c>
      <c r="K67" s="41">
        <v>55.514172400405961</v>
      </c>
      <c r="L67" s="41">
        <v>55.514172400405961</v>
      </c>
      <c r="M67" s="165">
        <v>57.377235522803076</v>
      </c>
      <c r="N67" s="165"/>
      <c r="O67" s="41"/>
      <c r="P67" s="41"/>
    </row>
    <row r="68" spans="2:16">
      <c r="B68" s="7" t="s">
        <v>234</v>
      </c>
      <c r="C68" s="7" t="s">
        <v>247</v>
      </c>
      <c r="E68" s="41">
        <v>26.121803436668003</v>
      </c>
      <c r="G68" s="41">
        <v>45.222720814920947</v>
      </c>
      <c r="H68" s="41">
        <v>45.222720814920947</v>
      </c>
      <c r="I68" s="41">
        <v>31.13886776324221</v>
      </c>
      <c r="J68" s="41">
        <v>31.13886776324221</v>
      </c>
      <c r="K68" s="41">
        <v>28.91746034309736</v>
      </c>
      <c r="L68" s="41">
        <v>28.91746034309736</v>
      </c>
      <c r="M68" s="165">
        <v>29.697122673458431</v>
      </c>
      <c r="N68" s="165"/>
      <c r="O68" s="41"/>
      <c r="P68" s="41"/>
    </row>
    <row r="69" spans="2:16">
      <c r="B69" s="7" t="s">
        <v>235</v>
      </c>
      <c r="C69" s="7" t="s">
        <v>247</v>
      </c>
      <c r="E69" s="41">
        <v>37.617659462135435</v>
      </c>
      <c r="G69" s="41">
        <v>45.900078610136454</v>
      </c>
      <c r="H69" s="41">
        <v>45.900078610136454</v>
      </c>
      <c r="I69" s="41">
        <v>41.400572696234413</v>
      </c>
      <c r="J69" s="41">
        <v>41.400572696234413</v>
      </c>
      <c r="K69" s="41">
        <v>39.587695122294207</v>
      </c>
      <c r="L69" s="41">
        <v>39.587695122294207</v>
      </c>
      <c r="M69" s="165">
        <v>41.873326623392913</v>
      </c>
      <c r="N69" s="165"/>
      <c r="O69" s="41"/>
      <c r="P69" s="41"/>
    </row>
    <row r="70" spans="2:16">
      <c r="B70" s="7" t="s">
        <v>236</v>
      </c>
      <c r="C70" s="7" t="s">
        <v>247</v>
      </c>
      <c r="E70" s="41">
        <v>41.62420421530549</v>
      </c>
      <c r="G70" s="41">
        <v>49.297983033405963</v>
      </c>
      <c r="H70" s="41">
        <v>49.297983033405963</v>
      </c>
      <c r="I70" s="41">
        <v>52.531790931382119</v>
      </c>
      <c r="J70" s="41">
        <v>52.531790931382119</v>
      </c>
      <c r="K70" s="41">
        <v>53.202300566377943</v>
      </c>
      <c r="L70" s="41">
        <v>53.202300566377943</v>
      </c>
      <c r="M70" s="165">
        <v>54.949145714140585</v>
      </c>
      <c r="N70" s="165"/>
      <c r="O70" s="41"/>
      <c r="P70" s="41"/>
    </row>
    <row r="71" spans="2:16">
      <c r="B71" s="7" t="s">
        <v>237</v>
      </c>
      <c r="C71" s="7" t="s">
        <v>247</v>
      </c>
      <c r="E71" s="41">
        <v>43.696509783480032</v>
      </c>
      <c r="G71" s="41">
        <v>46.546982711938917</v>
      </c>
      <c r="H71" s="41">
        <v>46.546982711938917</v>
      </c>
      <c r="I71" s="41">
        <v>50.235577952216794</v>
      </c>
      <c r="J71" s="41">
        <v>50.235577952216794</v>
      </c>
      <c r="K71" s="41">
        <v>52.184488544662166</v>
      </c>
      <c r="L71" s="41">
        <v>52.184488544662166</v>
      </c>
      <c r="M71" s="165">
        <v>54.099532003812193</v>
      </c>
      <c r="N71" s="165"/>
      <c r="O71" s="41"/>
      <c r="P71" s="41"/>
    </row>
    <row r="72" spans="2:16">
      <c r="B72" s="7" t="s">
        <v>238</v>
      </c>
      <c r="C72" s="7" t="s">
        <v>247</v>
      </c>
      <c r="E72" s="41">
        <v>37.903314091425088</v>
      </c>
      <c r="G72" s="41">
        <v>47.764373543731296</v>
      </c>
      <c r="H72" s="41">
        <v>47.764373543731296</v>
      </c>
      <c r="I72" s="41">
        <v>43.952523770736121</v>
      </c>
      <c r="J72" s="41">
        <v>43.952523770736121</v>
      </c>
      <c r="K72" s="41">
        <v>42.066257672286469</v>
      </c>
      <c r="L72" s="41">
        <v>42.066257672286469</v>
      </c>
      <c r="M72" s="165">
        <v>44.486386113682975</v>
      </c>
      <c r="N72" s="165"/>
      <c r="O72" s="41"/>
      <c r="P72" s="41"/>
    </row>
    <row r="73" spans="2:16">
      <c r="B73" s="7" t="s">
        <v>225</v>
      </c>
      <c r="C73" s="7" t="s">
        <v>244</v>
      </c>
      <c r="E73" s="41">
        <v>78.078500000000005</v>
      </c>
      <c r="G73" s="41">
        <v>80.913499999999999</v>
      </c>
      <c r="H73" s="41">
        <v>80.913499999999999</v>
      </c>
      <c r="I73" s="41">
        <v>81.054500000000004</v>
      </c>
      <c r="J73" s="41">
        <v>81.054500000000004</v>
      </c>
      <c r="K73" s="41">
        <v>79.881500000000017</v>
      </c>
      <c r="L73" s="41">
        <v>79.881500000000017</v>
      </c>
      <c r="M73" s="165">
        <v>85.647500000000008</v>
      </c>
      <c r="N73" s="165"/>
      <c r="O73" s="41"/>
      <c r="P73" s="41"/>
    </row>
    <row r="74" spans="2:16">
      <c r="B74" s="7" t="s">
        <v>226</v>
      </c>
      <c r="C74" s="7" t="s">
        <v>244</v>
      </c>
      <c r="E74" s="41">
        <v>77.782499999999999</v>
      </c>
      <c r="G74" s="41">
        <v>85.024000000000001</v>
      </c>
      <c r="H74" s="41">
        <v>85.024000000000001</v>
      </c>
      <c r="I74" s="41">
        <v>77.596000000000004</v>
      </c>
      <c r="J74" s="41">
        <v>77.596000000000004</v>
      </c>
      <c r="K74" s="41">
        <v>74.705500000000001</v>
      </c>
      <c r="L74" s="41">
        <v>74.705500000000001</v>
      </c>
      <c r="M74" s="165">
        <v>77.271500000000003</v>
      </c>
      <c r="N74" s="165"/>
      <c r="O74" s="41"/>
      <c r="P74" s="41"/>
    </row>
    <row r="75" spans="2:16">
      <c r="B75" s="7" t="s">
        <v>227</v>
      </c>
      <c r="C75" s="7" t="s">
        <v>244</v>
      </c>
      <c r="E75" s="41">
        <v>67.200500000000005</v>
      </c>
      <c r="G75" s="41">
        <v>77.378900000000002</v>
      </c>
      <c r="H75" s="41">
        <v>77.378900000000002</v>
      </c>
      <c r="I75" s="41">
        <v>68.679500000000004</v>
      </c>
      <c r="J75" s="41">
        <v>68.679500000000004</v>
      </c>
      <c r="K75" s="41">
        <v>68.239499999999992</v>
      </c>
      <c r="L75" s="41">
        <v>68.239499999999992</v>
      </c>
      <c r="M75" s="165">
        <v>77.195999999999998</v>
      </c>
      <c r="N75" s="165"/>
      <c r="O75" s="41"/>
      <c r="P75" s="41"/>
    </row>
    <row r="76" spans="2:16">
      <c r="B76" s="7" t="s">
        <v>228</v>
      </c>
      <c r="C76" s="7" t="s">
        <v>244</v>
      </c>
      <c r="E76" s="41">
        <v>124.15789999999998</v>
      </c>
      <c r="G76" s="41">
        <v>111.39499999999998</v>
      </c>
      <c r="H76" s="41">
        <v>111.39499999999998</v>
      </c>
      <c r="I76" s="41">
        <v>106.768</v>
      </c>
      <c r="J76" s="41">
        <v>106.768</v>
      </c>
      <c r="K76" s="41">
        <v>104.47649999999999</v>
      </c>
      <c r="L76" s="41">
        <v>104.47649999999999</v>
      </c>
      <c r="M76" s="165">
        <v>120.824</v>
      </c>
      <c r="N76" s="165"/>
      <c r="O76" s="41"/>
      <c r="P76" s="41"/>
    </row>
    <row r="77" spans="2:16">
      <c r="B77" s="7" t="s">
        <v>229</v>
      </c>
      <c r="C77" s="7" t="s">
        <v>244</v>
      </c>
      <c r="E77" s="41">
        <v>81.707999999999998</v>
      </c>
      <c r="G77" s="41">
        <v>95.171000000000006</v>
      </c>
      <c r="H77" s="41">
        <v>95.171000000000006</v>
      </c>
      <c r="I77" s="41">
        <v>85.498999999999995</v>
      </c>
      <c r="J77" s="41">
        <v>85.498999999999995</v>
      </c>
      <c r="K77" s="41">
        <v>84.330500000000001</v>
      </c>
      <c r="L77" s="41">
        <v>84.330500000000001</v>
      </c>
      <c r="M77" s="165">
        <v>85.675000000000011</v>
      </c>
      <c r="N77" s="165"/>
      <c r="O77" s="41"/>
      <c r="P77" s="41"/>
    </row>
    <row r="78" spans="2:16">
      <c r="B78" s="7" t="s">
        <v>230</v>
      </c>
      <c r="C78" s="7" t="s">
        <v>244</v>
      </c>
      <c r="E78" s="41">
        <v>99.630500000000012</v>
      </c>
      <c r="G78" s="41">
        <v>99.66</v>
      </c>
      <c r="H78" s="41">
        <v>99.66</v>
      </c>
      <c r="I78" s="41">
        <v>92.984499999999997</v>
      </c>
      <c r="J78" s="41">
        <v>92.984499999999997</v>
      </c>
      <c r="K78" s="41">
        <v>90.100999999999999</v>
      </c>
      <c r="L78" s="41">
        <v>90.100999999999999</v>
      </c>
      <c r="M78" s="165">
        <v>95.6905</v>
      </c>
      <c r="N78" s="165"/>
      <c r="O78" s="41"/>
      <c r="P78" s="41"/>
    </row>
    <row r="79" spans="2:16">
      <c r="B79" s="7" t="s">
        <v>231</v>
      </c>
      <c r="C79" s="7" t="s">
        <v>244</v>
      </c>
      <c r="E79" s="41">
        <v>125.3125</v>
      </c>
      <c r="G79" s="41">
        <v>140.6765</v>
      </c>
      <c r="H79" s="41">
        <v>140.6765</v>
      </c>
      <c r="I79" s="41">
        <v>127.99199999999999</v>
      </c>
      <c r="J79" s="41">
        <v>127.99199999999999</v>
      </c>
      <c r="K79" s="41">
        <v>129.49699999999999</v>
      </c>
      <c r="L79" s="41">
        <v>129.49699999999999</v>
      </c>
      <c r="M79" s="165">
        <v>132.19</v>
      </c>
      <c r="N79" s="165"/>
      <c r="O79" s="41"/>
      <c r="P79" s="41"/>
    </row>
    <row r="80" spans="2:16">
      <c r="B80" s="7" t="s">
        <v>232</v>
      </c>
      <c r="C80" s="7" t="s">
        <v>244</v>
      </c>
      <c r="E80" s="41">
        <v>91.179999999999993</v>
      </c>
      <c r="G80" s="41">
        <v>94.953000000000003</v>
      </c>
      <c r="H80" s="41">
        <v>94.953000000000003</v>
      </c>
      <c r="I80" s="41">
        <v>81.216499999999996</v>
      </c>
      <c r="J80" s="41">
        <v>81.216499999999996</v>
      </c>
      <c r="K80" s="41">
        <v>82.641500000000008</v>
      </c>
      <c r="L80" s="41">
        <v>82.641500000000008</v>
      </c>
      <c r="M80" s="165">
        <v>89.656500000000008</v>
      </c>
      <c r="N80" s="165"/>
      <c r="O80" s="41"/>
      <c r="P80" s="41"/>
    </row>
    <row r="81" spans="2:16">
      <c r="B81" s="7" t="s">
        <v>233</v>
      </c>
      <c r="C81" s="7" t="s">
        <v>244</v>
      </c>
      <c r="E81" s="41">
        <v>88.030500000000004</v>
      </c>
      <c r="G81" s="41">
        <v>105.3399</v>
      </c>
      <c r="H81" s="41">
        <v>105.3399</v>
      </c>
      <c r="I81" s="41">
        <v>93.549499999999995</v>
      </c>
      <c r="J81" s="41">
        <v>93.549499999999995</v>
      </c>
      <c r="K81" s="41">
        <v>86.153499999999994</v>
      </c>
      <c r="L81" s="41">
        <v>86.153499999999994</v>
      </c>
      <c r="M81" s="165">
        <v>95.020499999999998</v>
      </c>
      <c r="N81" s="165"/>
      <c r="O81" s="41"/>
      <c r="P81" s="41"/>
    </row>
    <row r="82" spans="2:16">
      <c r="B82" s="7" t="s">
        <v>234</v>
      </c>
      <c r="C82" s="7" t="s">
        <v>244</v>
      </c>
      <c r="E82" s="41">
        <v>98.757499999999993</v>
      </c>
      <c r="G82" s="41">
        <v>97.980500000000006</v>
      </c>
      <c r="H82" s="41">
        <v>97.980500000000006</v>
      </c>
      <c r="I82" s="41">
        <v>93.645499999999998</v>
      </c>
      <c r="J82" s="41">
        <v>93.645499999999998</v>
      </c>
      <c r="K82" s="41">
        <v>95.926999999999992</v>
      </c>
      <c r="L82" s="41">
        <v>95.926999999999992</v>
      </c>
      <c r="M82" s="165">
        <v>100.67550000000001</v>
      </c>
      <c r="N82" s="165"/>
      <c r="O82" s="41"/>
      <c r="P82" s="41"/>
    </row>
    <row r="83" spans="2:16">
      <c r="B83" s="7" t="s">
        <v>235</v>
      </c>
      <c r="C83" s="7" t="s">
        <v>244</v>
      </c>
      <c r="E83" s="41">
        <v>98.426500000000004</v>
      </c>
      <c r="G83" s="41">
        <v>114.98200000000001</v>
      </c>
      <c r="H83" s="41">
        <v>114.98200000000001</v>
      </c>
      <c r="I83" s="41">
        <v>105.166</v>
      </c>
      <c r="J83" s="41">
        <v>105.166</v>
      </c>
      <c r="K83" s="41">
        <v>104.301</v>
      </c>
      <c r="L83" s="41">
        <v>104.301</v>
      </c>
      <c r="M83" s="165">
        <v>108.04650000000001</v>
      </c>
      <c r="N83" s="165"/>
      <c r="O83" s="41"/>
      <c r="P83" s="41"/>
    </row>
    <row r="84" spans="2:16">
      <c r="B84" s="7" t="s">
        <v>236</v>
      </c>
      <c r="C84" s="7" t="s">
        <v>244</v>
      </c>
      <c r="E84" s="41">
        <v>109.76400000000001</v>
      </c>
      <c r="G84" s="41">
        <v>124.816</v>
      </c>
      <c r="H84" s="41">
        <v>124.816</v>
      </c>
      <c r="I84" s="41">
        <v>116.14500000000001</v>
      </c>
      <c r="J84" s="41">
        <v>116.14500000000001</v>
      </c>
      <c r="K84" s="41">
        <v>105.4345</v>
      </c>
      <c r="L84" s="41">
        <v>105.4345</v>
      </c>
      <c r="M84" s="165">
        <v>106.61499999999999</v>
      </c>
      <c r="N84" s="165"/>
      <c r="O84" s="41"/>
      <c r="P84" s="41"/>
    </row>
    <row r="85" spans="2:16">
      <c r="B85" s="7" t="s">
        <v>237</v>
      </c>
      <c r="C85" s="7" t="s">
        <v>244</v>
      </c>
      <c r="E85" s="41">
        <v>82.376999999999995</v>
      </c>
      <c r="G85" s="41">
        <v>88.9255</v>
      </c>
      <c r="H85" s="41">
        <v>88.9255</v>
      </c>
      <c r="I85" s="41">
        <v>83.128</v>
      </c>
      <c r="J85" s="41">
        <v>83.128</v>
      </c>
      <c r="K85" s="41">
        <v>78.067999999999998</v>
      </c>
      <c r="L85" s="41">
        <v>78.067999999999998</v>
      </c>
      <c r="M85" s="165">
        <v>78.259</v>
      </c>
      <c r="N85" s="165"/>
      <c r="O85" s="41"/>
      <c r="P85" s="41"/>
    </row>
    <row r="86" spans="2:16">
      <c r="B86" s="7" t="s">
        <v>238</v>
      </c>
      <c r="C86" s="7" t="s">
        <v>244</v>
      </c>
      <c r="E86" s="41">
        <v>85.399499999999989</v>
      </c>
      <c r="G86" s="41">
        <v>81.845500000000001</v>
      </c>
      <c r="H86" s="41">
        <v>81.845500000000001</v>
      </c>
      <c r="I86" s="41">
        <v>77.435500000000005</v>
      </c>
      <c r="J86" s="41">
        <v>77.435500000000005</v>
      </c>
      <c r="K86" s="41">
        <v>76.667000000000002</v>
      </c>
      <c r="L86" s="41">
        <v>76.667000000000002</v>
      </c>
      <c r="M86" s="165">
        <v>79.721000000000004</v>
      </c>
      <c r="N86" s="165"/>
      <c r="O86" s="41"/>
      <c r="P86" s="41"/>
    </row>
    <row r="87" spans="2:16">
      <c r="B87" s="7" t="s">
        <v>225</v>
      </c>
      <c r="C87" s="7" t="s">
        <v>245</v>
      </c>
      <c r="E87" s="41">
        <v>82.576499999999996</v>
      </c>
      <c r="G87" s="41">
        <v>85.109500000000011</v>
      </c>
      <c r="H87" s="41">
        <v>85.109500000000011</v>
      </c>
      <c r="I87" s="41">
        <v>85.976820000000004</v>
      </c>
      <c r="J87" s="41">
        <v>81.623379999999997</v>
      </c>
      <c r="K87" s="41">
        <v>83.795020000000008</v>
      </c>
      <c r="L87" s="41">
        <v>83.795020000000008</v>
      </c>
      <c r="M87" s="165">
        <v>91.219099999999997</v>
      </c>
      <c r="N87" s="165"/>
      <c r="O87" s="41"/>
      <c r="P87" s="41"/>
    </row>
    <row r="88" spans="2:16">
      <c r="B88" s="7" t="s">
        <v>226</v>
      </c>
      <c r="C88" s="7" t="s">
        <v>245</v>
      </c>
      <c r="E88" s="41">
        <v>79.850379999999987</v>
      </c>
      <c r="G88" s="41">
        <v>88.509440000000012</v>
      </c>
      <c r="H88" s="41">
        <v>88.509440000000012</v>
      </c>
      <c r="I88" s="41">
        <v>84.076280000000011</v>
      </c>
      <c r="J88" s="41">
        <v>79.588520000000017</v>
      </c>
      <c r="K88" s="41">
        <v>85.968540000000019</v>
      </c>
      <c r="L88" s="41">
        <v>85.968540000000019</v>
      </c>
      <c r="M88" s="165">
        <v>89.824739999999991</v>
      </c>
      <c r="N88" s="165"/>
      <c r="O88" s="41"/>
      <c r="P88" s="41"/>
    </row>
    <row r="89" spans="2:16">
      <c r="B89" s="7" t="s">
        <v>227</v>
      </c>
      <c r="C89" s="7" t="s">
        <v>245</v>
      </c>
      <c r="E89" s="41">
        <v>71.500740000000008</v>
      </c>
      <c r="G89" s="41">
        <v>80.94238</v>
      </c>
      <c r="H89" s="41">
        <v>80.94238</v>
      </c>
      <c r="I89" s="41">
        <v>72.535820000000001</v>
      </c>
      <c r="J89" s="41">
        <v>68.918380000000013</v>
      </c>
      <c r="K89" s="41">
        <v>70.880539999999996</v>
      </c>
      <c r="L89" s="41">
        <v>70.880539999999996</v>
      </c>
      <c r="M89" s="165">
        <v>81.912160000000014</v>
      </c>
      <c r="N89" s="165"/>
      <c r="O89" s="41"/>
      <c r="P89" s="41"/>
    </row>
    <row r="90" spans="2:16">
      <c r="B90" s="7" t="s">
        <v>228</v>
      </c>
      <c r="C90" s="7" t="s">
        <v>245</v>
      </c>
      <c r="E90" s="41">
        <v>133.53938000000002</v>
      </c>
      <c r="G90" s="41">
        <v>120.33839999999999</v>
      </c>
      <c r="H90" s="41">
        <v>120.33839999999999</v>
      </c>
      <c r="I90" s="41">
        <v>122.95371999999998</v>
      </c>
      <c r="J90" s="41">
        <v>117.22948000000001</v>
      </c>
      <c r="K90" s="41">
        <v>124.01846</v>
      </c>
      <c r="L90" s="41">
        <v>124.01846</v>
      </c>
      <c r="M90" s="165">
        <v>141.62388000000001</v>
      </c>
      <c r="N90" s="165"/>
      <c r="O90" s="41"/>
      <c r="P90" s="41"/>
    </row>
    <row r="91" spans="2:16">
      <c r="B91" s="7" t="s">
        <v>229</v>
      </c>
      <c r="C91" s="7" t="s">
        <v>245</v>
      </c>
      <c r="E91" s="41">
        <v>83.041799999999995</v>
      </c>
      <c r="G91" s="41">
        <v>96.86760000000001</v>
      </c>
      <c r="H91" s="41">
        <v>96.86760000000001</v>
      </c>
      <c r="I91" s="41">
        <v>90.90504</v>
      </c>
      <c r="J91" s="41">
        <v>86.163359999999997</v>
      </c>
      <c r="K91" s="41">
        <v>99.122740000000007</v>
      </c>
      <c r="L91" s="41">
        <v>99.122740000000007</v>
      </c>
      <c r="M91" s="165">
        <v>100.66584</v>
      </c>
      <c r="N91" s="165"/>
      <c r="O91" s="41"/>
      <c r="P91" s="41"/>
    </row>
    <row r="92" spans="2:16">
      <c r="B92" s="7" t="s">
        <v>230</v>
      </c>
      <c r="C92" s="7" t="s">
        <v>245</v>
      </c>
      <c r="E92" s="41">
        <v>110.64673999999999</v>
      </c>
      <c r="G92" s="41">
        <v>105.33652000000001</v>
      </c>
      <c r="H92" s="41">
        <v>105.33652000000001</v>
      </c>
      <c r="I92" s="41">
        <v>102.40570000000001</v>
      </c>
      <c r="J92" s="41">
        <v>97.235300000000009</v>
      </c>
      <c r="K92" s="41">
        <v>105.73244000000001</v>
      </c>
      <c r="L92" s="41">
        <v>105.73244000000001</v>
      </c>
      <c r="M92" s="165">
        <v>113.52374</v>
      </c>
      <c r="N92" s="165"/>
      <c r="O92" s="41"/>
      <c r="P92" s="41"/>
    </row>
    <row r="93" spans="2:16">
      <c r="B93" s="7" t="s">
        <v>231</v>
      </c>
      <c r="C93" s="7" t="s">
        <v>245</v>
      </c>
      <c r="E93" s="41">
        <v>144.95046000000002</v>
      </c>
      <c r="G93" s="41">
        <v>158.22814</v>
      </c>
      <c r="H93" s="41">
        <v>158.22814</v>
      </c>
      <c r="I93" s="41">
        <v>153.75675999999999</v>
      </c>
      <c r="J93" s="41">
        <v>149.13283999999999</v>
      </c>
      <c r="K93" s="41">
        <v>158.53575999999998</v>
      </c>
      <c r="L93" s="41">
        <v>158.53575999999998</v>
      </c>
      <c r="M93" s="165">
        <v>165.9562</v>
      </c>
      <c r="N93" s="165"/>
      <c r="O93" s="41"/>
      <c r="P93" s="41"/>
    </row>
    <row r="94" spans="2:16">
      <c r="B94" s="7" t="s">
        <v>232</v>
      </c>
      <c r="C94" s="7" t="s">
        <v>245</v>
      </c>
      <c r="E94" s="41">
        <v>85.961199999999991</v>
      </c>
      <c r="G94" s="41">
        <v>97.90916</v>
      </c>
      <c r="H94" s="41">
        <v>97.90916</v>
      </c>
      <c r="I94" s="41">
        <v>88.825019999999995</v>
      </c>
      <c r="J94" s="41">
        <v>84.407180000000011</v>
      </c>
      <c r="K94" s="41">
        <v>92.995500000000007</v>
      </c>
      <c r="L94" s="41">
        <v>92.995500000000007</v>
      </c>
      <c r="M94" s="165">
        <v>102.69342000000002</v>
      </c>
      <c r="N94" s="165"/>
      <c r="O94" s="41"/>
      <c r="P94" s="41"/>
    </row>
    <row r="95" spans="2:16">
      <c r="B95" s="7" t="s">
        <v>233</v>
      </c>
      <c r="C95" s="7" t="s">
        <v>245</v>
      </c>
      <c r="E95" s="41">
        <v>95.422460000000001</v>
      </c>
      <c r="G95" s="41">
        <v>112.9905</v>
      </c>
      <c r="H95" s="41">
        <v>112.9905</v>
      </c>
      <c r="I95" s="41">
        <v>101.96538000000001</v>
      </c>
      <c r="J95" s="41">
        <v>96.594420000000014</v>
      </c>
      <c r="K95" s="41">
        <v>95.539740000000009</v>
      </c>
      <c r="L95" s="41">
        <v>95.539740000000009</v>
      </c>
      <c r="M95" s="165">
        <v>107.03314000000002</v>
      </c>
      <c r="N95" s="165"/>
      <c r="O95" s="41"/>
      <c r="P95" s="41"/>
    </row>
    <row r="96" spans="2:16">
      <c r="B96" s="7" t="s">
        <v>234</v>
      </c>
      <c r="C96" s="7" t="s">
        <v>245</v>
      </c>
      <c r="E96" s="41">
        <v>112.12617999999999</v>
      </c>
      <c r="G96" s="41">
        <v>109.46429999999999</v>
      </c>
      <c r="H96" s="41">
        <v>109.46429999999999</v>
      </c>
      <c r="I96" s="41">
        <v>110.16914000000001</v>
      </c>
      <c r="J96" s="41">
        <v>104.91226</v>
      </c>
      <c r="K96" s="41">
        <v>116.34016000000001</v>
      </c>
      <c r="L96" s="41">
        <v>116.34016000000001</v>
      </c>
      <c r="M96" s="165">
        <v>123.27910000000001</v>
      </c>
      <c r="N96" s="165"/>
      <c r="O96" s="41"/>
      <c r="P96" s="41"/>
    </row>
    <row r="97" spans="2:16">
      <c r="B97" s="7" t="s">
        <v>235</v>
      </c>
      <c r="C97" s="7" t="s">
        <v>245</v>
      </c>
      <c r="E97" s="41">
        <v>98.664059999999992</v>
      </c>
      <c r="G97" s="41">
        <v>115.11839999999998</v>
      </c>
      <c r="H97" s="41">
        <v>115.11839999999998</v>
      </c>
      <c r="I97" s="41">
        <v>115.63224</v>
      </c>
      <c r="J97" s="41">
        <v>109.81416000000002</v>
      </c>
      <c r="K97" s="41">
        <v>126.10040000000002</v>
      </c>
      <c r="L97" s="41">
        <v>126.10040000000002</v>
      </c>
      <c r="M97" s="165">
        <v>127.96142</v>
      </c>
      <c r="N97" s="165"/>
      <c r="O97" s="41"/>
      <c r="P97" s="41"/>
    </row>
    <row r="98" spans="2:16">
      <c r="B98" s="7" t="s">
        <v>236</v>
      </c>
      <c r="C98" s="7" t="s">
        <v>245</v>
      </c>
      <c r="E98" s="41">
        <v>115.89451999999997</v>
      </c>
      <c r="G98" s="41">
        <v>130.73728</v>
      </c>
      <c r="H98" s="41">
        <v>130.73728</v>
      </c>
      <c r="I98" s="41">
        <v>125.8128</v>
      </c>
      <c r="J98" s="41">
        <v>119.25320000000002</v>
      </c>
      <c r="K98" s="41">
        <v>127.84118000000002</v>
      </c>
      <c r="L98" s="41">
        <v>127.84118000000002</v>
      </c>
      <c r="M98" s="165">
        <v>126.53284000000001</v>
      </c>
      <c r="N98" s="165"/>
      <c r="O98" s="41"/>
      <c r="P98" s="41"/>
    </row>
    <row r="99" spans="2:16">
      <c r="B99" s="7" t="s">
        <v>237</v>
      </c>
      <c r="C99" s="7" t="s">
        <v>245</v>
      </c>
      <c r="E99" s="41">
        <v>80.073120000000003</v>
      </c>
      <c r="G99" s="41">
        <v>84.776260000000008</v>
      </c>
      <c r="H99" s="41">
        <v>84.776260000000008</v>
      </c>
      <c r="I99" s="41">
        <v>86.036439999999999</v>
      </c>
      <c r="J99" s="41">
        <v>81.993960000000001</v>
      </c>
      <c r="K99" s="41">
        <v>88.487880000000018</v>
      </c>
      <c r="L99" s="41">
        <v>88.487880000000018</v>
      </c>
      <c r="M99" s="165">
        <v>92.242800000000003</v>
      </c>
      <c r="N99" s="165"/>
      <c r="O99" s="41"/>
      <c r="P99" s="41"/>
    </row>
    <row r="100" spans="2:16">
      <c r="B100" s="7" t="s">
        <v>238</v>
      </c>
      <c r="C100" s="7" t="s">
        <v>245</v>
      </c>
      <c r="E100" s="41">
        <v>91.270960000000002</v>
      </c>
      <c r="G100" s="41">
        <v>85.412660000000002</v>
      </c>
      <c r="H100" s="41">
        <v>85.412660000000002</v>
      </c>
      <c r="I100" s="41">
        <v>85.040540000000007</v>
      </c>
      <c r="J100" s="41">
        <v>81.080860000000001</v>
      </c>
      <c r="K100" s="41">
        <v>93.137200000000007</v>
      </c>
      <c r="L100" s="41">
        <v>93.137200000000007</v>
      </c>
      <c r="M100" s="165">
        <v>97.247240000000005</v>
      </c>
      <c r="N100" s="165"/>
      <c r="O100" s="41"/>
      <c r="P100" s="41"/>
    </row>
    <row r="101" spans="2:16">
      <c r="B101" s="7" t="s">
        <v>225</v>
      </c>
      <c r="C101" s="7" t="s">
        <v>274</v>
      </c>
      <c r="E101" s="41">
        <v>6.5618365396289651</v>
      </c>
      <c r="G101" s="41">
        <v>7.61479525081403</v>
      </c>
      <c r="H101" s="41">
        <v>7.028833722864019</v>
      </c>
      <c r="I101" s="41">
        <v>8.2343844934863011</v>
      </c>
      <c r="J101" s="41">
        <v>9.1697576807558061</v>
      </c>
      <c r="K101" s="41">
        <v>8.5440902983038711</v>
      </c>
      <c r="L101" s="41">
        <v>8.13213281612496</v>
      </c>
      <c r="M101" s="165">
        <v>9.275715729344947</v>
      </c>
      <c r="N101" s="165"/>
      <c r="O101" s="41"/>
      <c r="P101" s="41"/>
    </row>
    <row r="102" spans="2:16">
      <c r="B102" s="7" t="s">
        <v>226</v>
      </c>
      <c r="C102" s="7" t="s">
        <v>274</v>
      </c>
      <c r="E102" s="41">
        <v>6.545243163223927</v>
      </c>
      <c r="G102" s="41">
        <v>7.5065408556795417</v>
      </c>
      <c r="H102" s="41">
        <v>6.9289095465589243</v>
      </c>
      <c r="I102" s="41">
        <v>8.0260703117184029</v>
      </c>
      <c r="J102" s="41">
        <v>8.9377803459850558</v>
      </c>
      <c r="K102" s="41">
        <v>8.4054405628237756</v>
      </c>
      <c r="L102" s="41">
        <v>8.0001681452847464</v>
      </c>
      <c r="M102" s="165">
        <v>9.0386800025732228</v>
      </c>
      <c r="N102" s="165"/>
      <c r="O102" s="41"/>
      <c r="P102" s="41"/>
    </row>
    <row r="103" spans="2:16">
      <c r="B103" s="7" t="s">
        <v>227</v>
      </c>
      <c r="C103" s="7" t="s">
        <v>274</v>
      </c>
      <c r="E103" s="41">
        <v>6.5716453024337325</v>
      </c>
      <c r="G103" s="41">
        <v>7.5338119626870697</v>
      </c>
      <c r="H103" s="41">
        <v>6.9540821310186125</v>
      </c>
      <c r="I103" s="41">
        <v>8.1367862475278283</v>
      </c>
      <c r="J103" s="41">
        <v>9.0610729009505935</v>
      </c>
      <c r="K103" s="41">
        <v>8.5416276307204075</v>
      </c>
      <c r="L103" s="41">
        <v>8.1297888872605064</v>
      </c>
      <c r="M103" s="165">
        <v>9.2132514638451966</v>
      </c>
      <c r="N103" s="165"/>
      <c r="O103" s="41"/>
      <c r="P103" s="41"/>
    </row>
    <row r="104" spans="2:16">
      <c r="B104" s="7" t="s">
        <v>228</v>
      </c>
      <c r="C104" s="7" t="s">
        <v>274</v>
      </c>
      <c r="E104" s="41">
        <v>6.7795541451594694</v>
      </c>
      <c r="G104" s="41">
        <v>7.7346399482345687</v>
      </c>
      <c r="H104" s="41">
        <v>7.1394563230771855</v>
      </c>
      <c r="I104" s="41">
        <v>8.2712898054227768</v>
      </c>
      <c r="J104" s="41">
        <v>9.2108551990776526</v>
      </c>
      <c r="K104" s="41">
        <v>8.7350437410991404</v>
      </c>
      <c r="L104" s="41">
        <v>8.3138793455144846</v>
      </c>
      <c r="M104" s="165">
        <v>9.4397952645128083</v>
      </c>
      <c r="N104" s="165"/>
      <c r="O104" s="41"/>
      <c r="P104" s="41"/>
    </row>
    <row r="105" spans="2:16">
      <c r="B105" s="7" t="s">
        <v>229</v>
      </c>
      <c r="C105" s="7" t="s">
        <v>274</v>
      </c>
      <c r="E105" s="41">
        <v>6.5090322612093541</v>
      </c>
      <c r="G105" s="41">
        <v>7.4650116704965246</v>
      </c>
      <c r="H105" s="41">
        <v>6.8905760487191436</v>
      </c>
      <c r="I105" s="41">
        <v>8.0572486201719205</v>
      </c>
      <c r="J105" s="41">
        <v>8.9725003100140324</v>
      </c>
      <c r="K105" s="41">
        <v>8.4156432541762776</v>
      </c>
      <c r="L105" s="41">
        <v>8.0098789088960523</v>
      </c>
      <c r="M105" s="165">
        <v>9.071311697806971</v>
      </c>
      <c r="N105" s="165"/>
      <c r="O105" s="41"/>
      <c r="P105" s="41"/>
    </row>
    <row r="106" spans="2:16">
      <c r="B106" s="7" t="s">
        <v>230</v>
      </c>
      <c r="C106" s="7" t="s">
        <v>274</v>
      </c>
      <c r="E106" s="41">
        <v>6.5751539446129428</v>
      </c>
      <c r="G106" s="41">
        <v>7.4880327923112509</v>
      </c>
      <c r="H106" s="41">
        <v>6.9118256860396228</v>
      </c>
      <c r="I106" s="41">
        <v>8.1415333341927685</v>
      </c>
      <c r="J106" s="41">
        <v>9.0663592261691317</v>
      </c>
      <c r="K106" s="41">
        <v>8.4727885525847544</v>
      </c>
      <c r="L106" s="41">
        <v>8.0642689188620125</v>
      </c>
      <c r="M106" s="165">
        <v>9.0758940269399417</v>
      </c>
      <c r="N106" s="165"/>
      <c r="O106" s="41"/>
      <c r="P106" s="41"/>
    </row>
    <row r="107" spans="2:16">
      <c r="B107" s="7" t="s">
        <v>231</v>
      </c>
      <c r="C107" s="7" t="s">
        <v>274</v>
      </c>
      <c r="E107" s="41">
        <v>6.5890658892398042</v>
      </c>
      <c r="G107" s="41">
        <v>7.5477736940373736</v>
      </c>
      <c r="H107" s="41">
        <v>6.9669695015797704</v>
      </c>
      <c r="I107" s="41">
        <v>8.1465765716087066</v>
      </c>
      <c r="J107" s="41">
        <v>9.0719753429617409</v>
      </c>
      <c r="K107" s="41">
        <v>8.5527352019321867</v>
      </c>
      <c r="L107" s="41">
        <v>8.140360901507206</v>
      </c>
      <c r="M107" s="165">
        <v>9.2190845717029966</v>
      </c>
      <c r="N107" s="165"/>
      <c r="O107" s="41"/>
      <c r="P107" s="41"/>
    </row>
    <row r="108" spans="2:16">
      <c r="B108" s="7" t="s">
        <v>232</v>
      </c>
      <c r="C108" s="7" t="s">
        <v>274</v>
      </c>
      <c r="E108" s="41">
        <v>6.6229117807560627</v>
      </c>
      <c r="G108" s="41">
        <v>7.5886951064436481</v>
      </c>
      <c r="H108" s="41">
        <v>7.0047419950000895</v>
      </c>
      <c r="I108" s="41">
        <v>8.1650851320028099</v>
      </c>
      <c r="J108" s="41">
        <v>9.0925863569322214</v>
      </c>
      <c r="K108" s="41">
        <v>8.5935459673421892</v>
      </c>
      <c r="L108" s="41">
        <v>8.1792039559524206</v>
      </c>
      <c r="M108" s="165">
        <v>9.2630749313794816</v>
      </c>
      <c r="N108" s="165"/>
      <c r="O108" s="41"/>
      <c r="P108" s="41"/>
    </row>
    <row r="109" spans="2:16">
      <c r="B109" s="7" t="s">
        <v>233</v>
      </c>
      <c r="C109" s="7" t="s">
        <v>274</v>
      </c>
      <c r="E109" s="41">
        <v>6.5480603671653075</v>
      </c>
      <c r="G109" s="41">
        <v>7.5295582077126708</v>
      </c>
      <c r="H109" s="41">
        <v>6.9501557041840032</v>
      </c>
      <c r="I109" s="41">
        <v>8.1144542596686318</v>
      </c>
      <c r="J109" s="41">
        <v>9.0362041427136663</v>
      </c>
      <c r="K109" s="41">
        <v>8.4706608612957996</v>
      </c>
      <c r="L109" s="41">
        <v>8.0622438152466032</v>
      </c>
      <c r="M109" s="165">
        <v>9.1609539978963603</v>
      </c>
      <c r="N109" s="165"/>
      <c r="O109" s="41"/>
      <c r="P109" s="41"/>
    </row>
    <row r="110" spans="2:16">
      <c r="B110" s="7" t="s">
        <v>234</v>
      </c>
      <c r="C110" s="7" t="s">
        <v>274</v>
      </c>
      <c r="E110" s="41">
        <v>6.6620044857753129</v>
      </c>
      <c r="G110" s="41">
        <v>7.5859827476378747</v>
      </c>
      <c r="H110" s="41">
        <v>7.0022383532849046</v>
      </c>
      <c r="I110" s="41">
        <v>8.209253046026177</v>
      </c>
      <c r="J110" s="41">
        <v>9.1417714622888049</v>
      </c>
      <c r="K110" s="41">
        <v>8.6857222105333296</v>
      </c>
      <c r="L110" s="41">
        <v>8.2669358766076364</v>
      </c>
      <c r="M110" s="165">
        <v>9.3576652282979733</v>
      </c>
      <c r="N110" s="165"/>
      <c r="O110" s="41"/>
      <c r="P110" s="41"/>
    </row>
    <row r="111" spans="2:16">
      <c r="B111" s="7" t="s">
        <v>235</v>
      </c>
      <c r="C111" s="7" t="s">
        <v>274</v>
      </c>
      <c r="E111" s="41">
        <v>6.510608934874897</v>
      </c>
      <c r="G111" s="41">
        <v>7.4638112040694198</v>
      </c>
      <c r="H111" s="41">
        <v>6.8894679586618173</v>
      </c>
      <c r="I111" s="41">
        <v>8.0559529147008124</v>
      </c>
      <c r="J111" s="41">
        <v>8.9710574207239961</v>
      </c>
      <c r="K111" s="41">
        <v>8.3908150007461124</v>
      </c>
      <c r="L111" s="41">
        <v>7.9862477618181016</v>
      </c>
      <c r="M111" s="165">
        <v>9.044549058401433</v>
      </c>
      <c r="N111" s="165"/>
      <c r="O111" s="41"/>
      <c r="P111" s="41"/>
    </row>
    <row r="112" spans="2:16">
      <c r="B112" s="7" t="s">
        <v>236</v>
      </c>
      <c r="C112" s="7" t="s">
        <v>274</v>
      </c>
      <c r="E112" s="41">
        <v>6.5071971912906301</v>
      </c>
      <c r="G112" s="41">
        <v>7.4629070844674938</v>
      </c>
      <c r="H112" s="41">
        <v>6.8886334114234211</v>
      </c>
      <c r="I112" s="41">
        <v>7.9084915957101298</v>
      </c>
      <c r="J112" s="41">
        <v>8.8068454430711647</v>
      </c>
      <c r="K112" s="41">
        <v>8.2823042245565013</v>
      </c>
      <c r="L112" s="41">
        <v>7.8829688856421436</v>
      </c>
      <c r="M112" s="165">
        <v>8.9745182083666428</v>
      </c>
      <c r="N112" s="165"/>
      <c r="O112" s="41"/>
      <c r="P112" s="41"/>
    </row>
    <row r="113" spans="2:16">
      <c r="B113" s="7" t="s">
        <v>237</v>
      </c>
      <c r="C113" s="7" t="s">
        <v>274</v>
      </c>
      <c r="E113" s="41">
        <v>6.5158557483778878</v>
      </c>
      <c r="G113" s="41">
        <v>7.4728373209622854</v>
      </c>
      <c r="H113" s="41">
        <v>6.8977995122641689</v>
      </c>
      <c r="I113" s="41">
        <v>8.0101531622665245</v>
      </c>
      <c r="J113" s="41">
        <v>8.9200551105946566</v>
      </c>
      <c r="K113" s="41">
        <v>8.3931939242559537</v>
      </c>
      <c r="L113" s="41">
        <v>7.9885119843702981</v>
      </c>
      <c r="M113" s="165">
        <v>9.0471133254468903</v>
      </c>
      <c r="N113" s="165"/>
      <c r="O113" s="41"/>
      <c r="P113" s="41"/>
    </row>
    <row r="114" spans="2:16">
      <c r="B114" s="7" t="s">
        <v>238</v>
      </c>
      <c r="C114" s="7" t="s">
        <v>274</v>
      </c>
      <c r="E114" s="41">
        <v>6.6360288145135407</v>
      </c>
      <c r="G114" s="41">
        <v>7.6007299289674721</v>
      </c>
      <c r="H114" s="41">
        <v>7.0158507331365607</v>
      </c>
      <c r="I114" s="41">
        <v>8.2615476012453897</v>
      </c>
      <c r="J114" s="41">
        <v>9.200006343081947</v>
      </c>
      <c r="K114" s="41">
        <v>8.5578280252463781</v>
      </c>
      <c r="L114" s="41">
        <v>8.1452081718606433</v>
      </c>
      <c r="M114" s="165">
        <v>9.2271384473629734</v>
      </c>
      <c r="N114" s="165"/>
      <c r="O114" s="41"/>
      <c r="P114" s="41"/>
    </row>
    <row r="115" spans="2:16">
      <c r="B115" s="7" t="s">
        <v>225</v>
      </c>
      <c r="C115" s="7" t="s">
        <v>275</v>
      </c>
      <c r="E115" s="41">
        <v>9.432640025716637</v>
      </c>
      <c r="G115" s="41">
        <v>10.946268173045166</v>
      </c>
      <c r="H115" s="41">
        <v>10.103948476617026</v>
      </c>
      <c r="I115" s="41">
        <v>11.836927709386559</v>
      </c>
      <c r="J115" s="41">
        <v>13.181526666086471</v>
      </c>
      <c r="K115" s="41">
        <v>12.282129803811817</v>
      </c>
      <c r="L115" s="41">
        <v>11.689940923179632</v>
      </c>
      <c r="M115" s="165">
        <v>13.333841360933361</v>
      </c>
      <c r="N115" s="165"/>
      <c r="O115" s="41"/>
      <c r="P115" s="41"/>
    </row>
    <row r="116" spans="2:16">
      <c r="B116" s="7" t="s">
        <v>226</v>
      </c>
      <c r="C116" s="7" t="s">
        <v>275</v>
      </c>
      <c r="E116" s="41">
        <v>9.4087870471343962</v>
      </c>
      <c r="G116" s="41">
        <v>10.790652480039341</v>
      </c>
      <c r="H116" s="41">
        <v>9.9603074731784549</v>
      </c>
      <c r="I116" s="41">
        <v>11.537476073095206</v>
      </c>
      <c r="J116" s="41">
        <v>12.84805924735352</v>
      </c>
      <c r="K116" s="41">
        <v>12.082820809059179</v>
      </c>
      <c r="L116" s="41">
        <v>11.500241708846826</v>
      </c>
      <c r="M116" s="165">
        <v>12.993102503699006</v>
      </c>
      <c r="N116" s="165"/>
      <c r="O116" s="41"/>
      <c r="P116" s="41"/>
    </row>
    <row r="117" spans="2:16">
      <c r="B117" s="7" t="s">
        <v>227</v>
      </c>
      <c r="C117" s="7" t="s">
        <v>275</v>
      </c>
      <c r="E117" s="41">
        <v>9.4467401222484888</v>
      </c>
      <c r="G117" s="41">
        <v>10.829854696362661</v>
      </c>
      <c r="H117" s="41">
        <v>9.9964930633392548</v>
      </c>
      <c r="I117" s="41">
        <v>11.696630230821253</v>
      </c>
      <c r="J117" s="41">
        <v>13.025292295116479</v>
      </c>
      <c r="K117" s="41">
        <v>12.278589719160582</v>
      </c>
      <c r="L117" s="41">
        <v>11.686571525436975</v>
      </c>
      <c r="M117" s="165">
        <v>13.244048979277469</v>
      </c>
      <c r="N117" s="165"/>
      <c r="O117" s="41"/>
      <c r="P117" s="41"/>
    </row>
    <row r="118" spans="2:16">
      <c r="B118" s="7" t="s">
        <v>228</v>
      </c>
      <c r="C118" s="7" t="s">
        <v>275</v>
      </c>
      <c r="E118" s="41">
        <v>9.7456090836667357</v>
      </c>
      <c r="G118" s="41">
        <v>11.118544925587191</v>
      </c>
      <c r="H118" s="41">
        <v>10.262968464423453</v>
      </c>
      <c r="I118" s="41">
        <v>11.88997909529524</v>
      </c>
      <c r="J118" s="41">
        <v>13.240604348674124</v>
      </c>
      <c r="K118" s="41">
        <v>12.556625377830015</v>
      </c>
      <c r="L118" s="41">
        <v>11.951201559177074</v>
      </c>
      <c r="M118" s="165">
        <v>13.569705692737164</v>
      </c>
      <c r="N118" s="165"/>
      <c r="O118" s="41"/>
      <c r="P118" s="41"/>
    </row>
    <row r="119" spans="2:16">
      <c r="B119" s="7" t="s">
        <v>229</v>
      </c>
      <c r="C119" s="7" t="s">
        <v>275</v>
      </c>
      <c r="E119" s="41">
        <v>9.3567338754884464</v>
      </c>
      <c r="G119" s="41">
        <v>10.730954276338755</v>
      </c>
      <c r="H119" s="41">
        <v>9.9052030700337692</v>
      </c>
      <c r="I119" s="41">
        <v>11.582294891497137</v>
      </c>
      <c r="J119" s="41">
        <v>12.897969195645173</v>
      </c>
      <c r="K119" s="41">
        <v>12.097487177878399</v>
      </c>
      <c r="L119" s="41">
        <v>11.514200931538076</v>
      </c>
      <c r="M119" s="165">
        <v>13.040010565597523</v>
      </c>
      <c r="N119" s="165"/>
      <c r="O119" s="41"/>
      <c r="P119" s="41"/>
    </row>
    <row r="120" spans="2:16">
      <c r="B120" s="7" t="s">
        <v>230</v>
      </c>
      <c r="C120" s="7" t="s">
        <v>275</v>
      </c>
      <c r="E120" s="41">
        <v>9.4517837953811057</v>
      </c>
      <c r="G120" s="41">
        <v>10.764047138947422</v>
      </c>
      <c r="H120" s="41">
        <v>9.9357494236819566</v>
      </c>
      <c r="I120" s="41">
        <v>11.703454167902105</v>
      </c>
      <c r="J120" s="41">
        <v>13.032891387618127</v>
      </c>
      <c r="K120" s="41">
        <v>12.179633544340584</v>
      </c>
      <c r="L120" s="41">
        <v>11.592386570864145</v>
      </c>
      <c r="M120" s="165">
        <v>13.046597663726164</v>
      </c>
      <c r="N120" s="165"/>
      <c r="O120" s="41"/>
      <c r="P120" s="41"/>
    </row>
    <row r="121" spans="2:16">
      <c r="B121" s="7" t="s">
        <v>231</v>
      </c>
      <c r="C121" s="7" t="s">
        <v>275</v>
      </c>
      <c r="E121" s="41">
        <v>9.471782215782218</v>
      </c>
      <c r="G121" s="41">
        <v>10.849924685178724</v>
      </c>
      <c r="H121" s="41">
        <v>10.015018658520921</v>
      </c>
      <c r="I121" s="41">
        <v>11.710703821687515</v>
      </c>
      <c r="J121" s="41">
        <v>13.040964555507502</v>
      </c>
      <c r="K121" s="41">
        <v>12.294556852777518</v>
      </c>
      <c r="L121" s="41">
        <v>11.701768795916607</v>
      </c>
      <c r="M121" s="165">
        <v>13.252434071823057</v>
      </c>
      <c r="N121" s="165"/>
      <c r="O121" s="41"/>
      <c r="P121" s="41"/>
    </row>
    <row r="122" spans="2:16">
      <c r="B122" s="7" t="s">
        <v>232</v>
      </c>
      <c r="C122" s="7" t="s">
        <v>275</v>
      </c>
      <c r="E122" s="41">
        <v>9.5204356848368406</v>
      </c>
      <c r="G122" s="41">
        <v>10.908749215512744</v>
      </c>
      <c r="H122" s="41">
        <v>10.069316617812628</v>
      </c>
      <c r="I122" s="41">
        <v>11.737309877254038</v>
      </c>
      <c r="J122" s="41">
        <v>13.070592888090069</v>
      </c>
      <c r="K122" s="41">
        <v>12.353222328054395</v>
      </c>
      <c r="L122" s="41">
        <v>11.757605686681604</v>
      </c>
      <c r="M122" s="165">
        <v>13.315670213858004</v>
      </c>
      <c r="N122" s="165"/>
      <c r="O122" s="41"/>
      <c r="P122" s="41"/>
    </row>
    <row r="123" spans="2:16">
      <c r="B123" s="7" t="s">
        <v>233</v>
      </c>
      <c r="C123" s="7" t="s">
        <v>275</v>
      </c>
      <c r="E123" s="41">
        <v>9.4128367778001305</v>
      </c>
      <c r="G123" s="41">
        <v>10.823739923586967</v>
      </c>
      <c r="H123" s="41">
        <v>9.9908488247645071</v>
      </c>
      <c r="I123" s="41">
        <v>11.664527998273659</v>
      </c>
      <c r="J123" s="41">
        <v>12.989543455150898</v>
      </c>
      <c r="K123" s="41">
        <v>12.17657498811271</v>
      </c>
      <c r="L123" s="41">
        <v>11.58947548441699</v>
      </c>
      <c r="M123" s="165">
        <v>13.168871371976019</v>
      </c>
      <c r="N123" s="165"/>
      <c r="O123" s="41"/>
      <c r="P123" s="41"/>
    </row>
    <row r="124" spans="2:16">
      <c r="B124" s="7" t="s">
        <v>234</v>
      </c>
      <c r="C124" s="7" t="s">
        <v>275</v>
      </c>
      <c r="E124" s="41">
        <v>9.5766314483020132</v>
      </c>
      <c r="G124" s="41">
        <v>10.904850199729445</v>
      </c>
      <c r="H124" s="41">
        <v>10.065717632847051</v>
      </c>
      <c r="I124" s="41">
        <v>11.800801253662629</v>
      </c>
      <c r="J124" s="41">
        <v>13.141296477040155</v>
      </c>
      <c r="K124" s="41">
        <v>12.485725677641661</v>
      </c>
      <c r="L124" s="41">
        <v>11.883720322623477</v>
      </c>
      <c r="M124" s="165">
        <v>13.451643765678337</v>
      </c>
      <c r="N124" s="165"/>
      <c r="O124" s="41"/>
      <c r="P124" s="41"/>
    </row>
    <row r="125" spans="2:16">
      <c r="B125" s="7" t="s">
        <v>235</v>
      </c>
      <c r="C125" s="7" t="s">
        <v>275</v>
      </c>
      <c r="E125" s="41">
        <v>9.3590003438826646</v>
      </c>
      <c r="G125" s="41">
        <v>10.729228605849789</v>
      </c>
      <c r="H125" s="41">
        <v>9.9036101905763605</v>
      </c>
      <c r="I125" s="41">
        <v>11.580432314882415</v>
      </c>
      <c r="J125" s="41">
        <v>12.895895042290743</v>
      </c>
      <c r="K125" s="41">
        <v>12.061796563572539</v>
      </c>
      <c r="L125" s="41">
        <v>11.480231157613522</v>
      </c>
      <c r="M125" s="165">
        <v>13.001539271452062</v>
      </c>
      <c r="N125" s="165"/>
      <c r="O125" s="41"/>
      <c r="P125" s="41"/>
    </row>
    <row r="126" spans="2:16">
      <c r="B126" s="7" t="s">
        <v>236</v>
      </c>
      <c r="C126" s="7" t="s">
        <v>275</v>
      </c>
      <c r="E126" s="41">
        <v>9.3540959624802813</v>
      </c>
      <c r="G126" s="41">
        <v>10.727928933922023</v>
      </c>
      <c r="H126" s="41">
        <v>9.9024105289211679</v>
      </c>
      <c r="I126" s="41">
        <v>11.368456668833312</v>
      </c>
      <c r="J126" s="41">
        <v>12.6598403244148</v>
      </c>
      <c r="K126" s="41">
        <v>11.905812322799973</v>
      </c>
      <c r="L126" s="41">
        <v>11.331767773110581</v>
      </c>
      <c r="M126" s="165">
        <v>12.900869924527049</v>
      </c>
      <c r="N126" s="165"/>
      <c r="O126" s="41"/>
      <c r="P126" s="41"/>
    </row>
    <row r="127" spans="2:16">
      <c r="B127" s="7" t="s">
        <v>237</v>
      </c>
      <c r="C127" s="7" t="s">
        <v>275</v>
      </c>
      <c r="E127" s="41">
        <v>9.3665426382932129</v>
      </c>
      <c r="G127" s="41">
        <v>10.742203648883285</v>
      </c>
      <c r="H127" s="41">
        <v>9.9155867988797421</v>
      </c>
      <c r="I127" s="41">
        <v>11.514595170758129</v>
      </c>
      <c r="J127" s="41">
        <v>12.822579221479817</v>
      </c>
      <c r="K127" s="41">
        <v>12.065216266117933</v>
      </c>
      <c r="L127" s="41">
        <v>11.483485977532304</v>
      </c>
      <c r="M127" s="165">
        <v>13.005225405329906</v>
      </c>
      <c r="N127" s="165"/>
      <c r="O127" s="41"/>
      <c r="P127" s="41"/>
    </row>
    <row r="128" spans="2:16">
      <c r="B128" s="7" t="s">
        <v>238</v>
      </c>
      <c r="C128" s="7" t="s">
        <v>275</v>
      </c>
      <c r="E128" s="41">
        <v>9.5392914208632149</v>
      </c>
      <c r="G128" s="41">
        <v>10.92604927289074</v>
      </c>
      <c r="H128" s="41">
        <v>10.085285428883806</v>
      </c>
      <c r="I128" s="41">
        <v>11.875974676790246</v>
      </c>
      <c r="J128" s="41">
        <v>13.225009118180299</v>
      </c>
      <c r="K128" s="41">
        <v>12.301877786291668</v>
      </c>
      <c r="L128" s="41">
        <v>11.708736747049674</v>
      </c>
      <c r="M128" s="165">
        <v>13.264011518084276</v>
      </c>
      <c r="N128" s="165"/>
      <c r="O128" s="41"/>
      <c r="P128" s="41"/>
    </row>
    <row r="129" spans="2:16">
      <c r="B129" s="7" t="s">
        <v>225</v>
      </c>
      <c r="C129" s="7" t="s">
        <v>269</v>
      </c>
      <c r="D129" s="7" t="s">
        <v>83</v>
      </c>
      <c r="E129" s="18">
        <f>SUM(E45,E73,E101)</f>
        <v>118.80254144576281</v>
      </c>
      <c r="G129" s="18">
        <v>128.16829976809873</v>
      </c>
      <c r="H129" s="18">
        <v>127.58233824014872</v>
      </c>
      <c r="I129" s="18">
        <v>133.64441756622693</v>
      </c>
      <c r="J129" s="164">
        <v>134.57979075349644</v>
      </c>
      <c r="K129" s="18">
        <v>132.7595440117064</v>
      </c>
      <c r="L129" s="18">
        <v>132.34758652952749</v>
      </c>
      <c r="M129" s="18">
        <v>141.68947486976271</v>
      </c>
      <c r="N129" s="168"/>
      <c r="O129" s="169">
        <f t="shared" ref="O129:P129" si="1">SUM(O45,O73,O101)</f>
        <v>0</v>
      </c>
      <c r="P129" s="169">
        <f t="shared" si="1"/>
        <v>0</v>
      </c>
    </row>
    <row r="130" spans="2:16">
      <c r="B130" s="7" t="s">
        <v>226</v>
      </c>
      <c r="C130" s="7" t="s">
        <v>269</v>
      </c>
      <c r="D130" s="7" t="s">
        <v>86</v>
      </c>
      <c r="E130" s="18">
        <f t="shared" ref="E130:P142" si="2">SUM(E46,E74,E102)</f>
        <v>116.52846098053509</v>
      </c>
      <c r="G130" s="18">
        <v>131.7457173451007</v>
      </c>
      <c r="H130" s="18">
        <v>131.16808603598008</v>
      </c>
      <c r="I130" s="18">
        <v>123.69842519165101</v>
      </c>
      <c r="J130" s="164">
        <v>124.61013522591767</v>
      </c>
      <c r="K130" s="18">
        <v>121.77403411813378</v>
      </c>
      <c r="L130" s="18">
        <v>121.36876170059476</v>
      </c>
      <c r="M130" s="18">
        <v>127.27279582876488</v>
      </c>
      <c r="N130" s="168"/>
      <c r="O130" s="169">
        <f t="shared" si="2"/>
        <v>0</v>
      </c>
      <c r="P130" s="169">
        <f t="shared" si="2"/>
        <v>0</v>
      </c>
    </row>
    <row r="131" spans="2:16">
      <c r="B131" s="7" t="s">
        <v>227</v>
      </c>
      <c r="C131" s="7" t="s">
        <v>269</v>
      </c>
      <c r="D131" s="7" t="s">
        <v>120</v>
      </c>
      <c r="E131" s="18">
        <f t="shared" si="2"/>
        <v>110.89599643644287</v>
      </c>
      <c r="G131" s="18">
        <v>125.08963336529477</v>
      </c>
      <c r="H131" s="18">
        <v>124.50990353362631</v>
      </c>
      <c r="I131" s="18">
        <v>110.71426819829682</v>
      </c>
      <c r="J131" s="164">
        <v>111.63855485171959</v>
      </c>
      <c r="K131" s="18">
        <v>114.59124829872408</v>
      </c>
      <c r="L131" s="18">
        <v>114.17940955526417</v>
      </c>
      <c r="M131" s="18">
        <v>125.39229218102416</v>
      </c>
      <c r="N131" s="168"/>
      <c r="O131" s="169">
        <f t="shared" si="2"/>
        <v>0</v>
      </c>
      <c r="P131" s="169">
        <f t="shared" si="2"/>
        <v>0</v>
      </c>
    </row>
    <row r="132" spans="2:16">
      <c r="B132" s="7" t="s">
        <v>228</v>
      </c>
      <c r="C132" s="7" t="s">
        <v>269</v>
      </c>
      <c r="D132" s="7" t="s">
        <v>32</v>
      </c>
      <c r="E132" s="18">
        <f t="shared" si="2"/>
        <v>167.12231706436717</v>
      </c>
      <c r="G132" s="18">
        <v>160.19596928181963</v>
      </c>
      <c r="H132" s="18">
        <v>159.60078565666225</v>
      </c>
      <c r="I132" s="18">
        <v>156.53007119422742</v>
      </c>
      <c r="J132" s="164">
        <v>157.46963658788229</v>
      </c>
      <c r="K132" s="18">
        <v>150.75572645744271</v>
      </c>
      <c r="L132" s="18">
        <v>150.33456206185807</v>
      </c>
      <c r="M132" s="18">
        <v>169.77599213690178</v>
      </c>
      <c r="N132" s="168"/>
      <c r="O132" s="169">
        <f t="shared" si="2"/>
        <v>0</v>
      </c>
      <c r="P132" s="169">
        <f t="shared" si="2"/>
        <v>0</v>
      </c>
    </row>
    <row r="133" spans="2:16">
      <c r="B133" s="7" t="s">
        <v>229</v>
      </c>
      <c r="C133" s="7" t="s">
        <v>269</v>
      </c>
      <c r="D133" s="7" t="s">
        <v>89</v>
      </c>
      <c r="E133" s="18">
        <f t="shared" si="2"/>
        <v>121.78361024482969</v>
      </c>
      <c r="G133" s="18">
        <v>141.50571466976547</v>
      </c>
      <c r="H133" s="18">
        <v>140.93127904798808</v>
      </c>
      <c r="I133" s="18">
        <v>132.86642284351845</v>
      </c>
      <c r="J133" s="164">
        <v>133.78167453336056</v>
      </c>
      <c r="K133" s="18">
        <v>133.81970319656625</v>
      </c>
      <c r="L133" s="18">
        <v>133.41393885128602</v>
      </c>
      <c r="M133" s="18">
        <v>137.3141434740931</v>
      </c>
      <c r="N133" s="168"/>
      <c r="O133" s="169">
        <f t="shared" si="2"/>
        <v>0</v>
      </c>
      <c r="P133" s="169">
        <f t="shared" si="2"/>
        <v>0</v>
      </c>
    </row>
    <row r="134" spans="2:16">
      <c r="B134" s="7" t="s">
        <v>230</v>
      </c>
      <c r="C134" s="7" t="s">
        <v>269</v>
      </c>
      <c r="D134" s="7" t="s">
        <v>92</v>
      </c>
      <c r="E134" s="18">
        <f t="shared" si="2"/>
        <v>132.6752502722035</v>
      </c>
      <c r="G134" s="18">
        <v>148.66309041611936</v>
      </c>
      <c r="H134" s="18">
        <v>148.08688330984774</v>
      </c>
      <c r="I134" s="18">
        <v>137.8630613949833</v>
      </c>
      <c r="J134" s="164">
        <v>138.78788728695969</v>
      </c>
      <c r="K134" s="18">
        <v>129.27896550426337</v>
      </c>
      <c r="L134" s="18">
        <v>128.87044587054061</v>
      </c>
      <c r="M134" s="18">
        <v>136.59094594451886</v>
      </c>
      <c r="N134" s="168"/>
      <c r="O134" s="169">
        <f t="shared" si="2"/>
        <v>0</v>
      </c>
      <c r="P134" s="169">
        <f t="shared" si="2"/>
        <v>0</v>
      </c>
    </row>
    <row r="135" spans="2:16">
      <c r="B135" s="7" t="s">
        <v>231</v>
      </c>
      <c r="C135" s="7" t="s">
        <v>269</v>
      </c>
      <c r="D135" s="7" t="s">
        <v>95</v>
      </c>
      <c r="E135" s="18">
        <f t="shared" si="2"/>
        <v>152.88427621851525</v>
      </c>
      <c r="G135" s="18">
        <v>183.89729471487115</v>
      </c>
      <c r="H135" s="18">
        <v>183.31649052241355</v>
      </c>
      <c r="I135" s="18">
        <v>174.58135955592198</v>
      </c>
      <c r="J135" s="164">
        <v>175.50675832727501</v>
      </c>
      <c r="K135" s="18">
        <v>159.80727708013896</v>
      </c>
      <c r="L135" s="18">
        <v>159.39490277971396</v>
      </c>
      <c r="M135" s="18">
        <v>158.89635269532383</v>
      </c>
      <c r="N135" s="168"/>
      <c r="O135" s="169">
        <f t="shared" si="2"/>
        <v>0</v>
      </c>
      <c r="P135" s="169">
        <f t="shared" si="2"/>
        <v>0</v>
      </c>
    </row>
    <row r="136" spans="2:16">
      <c r="B136" s="7" t="s">
        <v>232</v>
      </c>
      <c r="C136" s="7" t="s">
        <v>269</v>
      </c>
      <c r="D136" s="7" t="s">
        <v>99</v>
      </c>
      <c r="E136" s="18">
        <f t="shared" si="2"/>
        <v>128.1440712001679</v>
      </c>
      <c r="G136" s="18">
        <v>137.91220458708091</v>
      </c>
      <c r="H136" s="18">
        <v>137.32825147563736</v>
      </c>
      <c r="I136" s="18">
        <v>125.82004617149543</v>
      </c>
      <c r="J136" s="164">
        <v>126.74754739642484</v>
      </c>
      <c r="K136" s="18">
        <v>127.87836929243045</v>
      </c>
      <c r="L136" s="18">
        <v>127.46402728104067</v>
      </c>
      <c r="M136" s="18">
        <v>137.55823259872054</v>
      </c>
      <c r="N136" s="168"/>
      <c r="O136" s="169">
        <f t="shared" si="2"/>
        <v>0</v>
      </c>
      <c r="P136" s="169">
        <f t="shared" si="2"/>
        <v>0</v>
      </c>
    </row>
    <row r="137" spans="2:16">
      <c r="B137" s="7" t="s">
        <v>233</v>
      </c>
      <c r="C137" s="7" t="s">
        <v>269</v>
      </c>
      <c r="D137" s="7" t="s">
        <v>102</v>
      </c>
      <c r="E137" s="18">
        <f t="shared" si="2"/>
        <v>130.32027661690131</v>
      </c>
      <c r="G137" s="18">
        <v>153.91617848587669</v>
      </c>
      <c r="H137" s="18">
        <v>153.336775982348</v>
      </c>
      <c r="I137" s="18">
        <v>147.71498489943377</v>
      </c>
      <c r="J137" s="164">
        <v>148.63673478247881</v>
      </c>
      <c r="K137" s="18">
        <v>141.98837237532302</v>
      </c>
      <c r="L137" s="18">
        <v>141.57995532927382</v>
      </c>
      <c r="M137" s="18">
        <v>153.13521484640225</v>
      </c>
      <c r="N137" s="168"/>
      <c r="O137" s="169">
        <f t="shared" si="2"/>
        <v>0</v>
      </c>
      <c r="P137" s="169">
        <f t="shared" si="2"/>
        <v>0</v>
      </c>
    </row>
    <row r="138" spans="2:16">
      <c r="B138" s="7" t="s">
        <v>234</v>
      </c>
      <c r="C138" s="7" t="s">
        <v>269</v>
      </c>
      <c r="D138" s="7" t="s">
        <v>105</v>
      </c>
      <c r="E138" s="18">
        <f t="shared" si="2"/>
        <v>127.70640113945105</v>
      </c>
      <c r="G138" s="18">
        <v>144.15011682343027</v>
      </c>
      <c r="H138" s="18">
        <v>143.56637242907729</v>
      </c>
      <c r="I138" s="18">
        <v>128.42216556922435</v>
      </c>
      <c r="J138" s="164">
        <v>129.35468398548699</v>
      </c>
      <c r="K138" s="18">
        <v>129.28484914525714</v>
      </c>
      <c r="L138" s="18">
        <v>128.86606281133143</v>
      </c>
      <c r="M138" s="18">
        <v>135.37049331667296</v>
      </c>
      <c r="N138" s="168"/>
      <c r="O138" s="169">
        <f t="shared" si="2"/>
        <v>0</v>
      </c>
      <c r="P138" s="169">
        <f t="shared" si="2"/>
        <v>0</v>
      </c>
    </row>
    <row r="139" spans="2:16">
      <c r="B139" s="7" t="s">
        <v>235</v>
      </c>
      <c r="C139" s="7" t="s">
        <v>269</v>
      </c>
      <c r="D139" s="7" t="s">
        <v>108</v>
      </c>
      <c r="E139" s="18">
        <f t="shared" si="2"/>
        <v>137.03217047296604</v>
      </c>
      <c r="G139" s="18">
        <v>161.60736108939352</v>
      </c>
      <c r="H139" s="18">
        <v>161.0330178439859</v>
      </c>
      <c r="I139" s="18">
        <v>148.54456328963215</v>
      </c>
      <c r="J139" s="164">
        <v>149.45966779565535</v>
      </c>
      <c r="K139" s="18">
        <v>146.46769391687408</v>
      </c>
      <c r="L139" s="18">
        <v>146.06312667794609</v>
      </c>
      <c r="M139" s="18">
        <v>152.81700899312659</v>
      </c>
      <c r="N139" s="168"/>
      <c r="O139" s="169">
        <f t="shared" si="2"/>
        <v>0</v>
      </c>
      <c r="P139" s="169">
        <f t="shared" si="2"/>
        <v>0</v>
      </c>
    </row>
    <row r="140" spans="2:16">
      <c r="B140" s="7" t="s">
        <v>236</v>
      </c>
      <c r="C140" s="7" t="s">
        <v>269</v>
      </c>
      <c r="D140" s="7" t="s">
        <v>111</v>
      </c>
      <c r="E140" s="18">
        <f t="shared" si="2"/>
        <v>151.78460804315404</v>
      </c>
      <c r="G140" s="18">
        <v>174.33951962080948</v>
      </c>
      <c r="H140" s="18">
        <v>173.76524594776541</v>
      </c>
      <c r="I140" s="18">
        <v>168.87316104765796</v>
      </c>
      <c r="J140" s="164">
        <v>169.77151489501898</v>
      </c>
      <c r="K140" s="18">
        <v>159.1085466949954</v>
      </c>
      <c r="L140" s="18">
        <v>158.70921135608106</v>
      </c>
      <c r="M140" s="18">
        <v>162.47165384298927</v>
      </c>
      <c r="N140" s="168"/>
      <c r="O140" s="169">
        <f t="shared" si="2"/>
        <v>0</v>
      </c>
      <c r="P140" s="169">
        <f t="shared" si="2"/>
        <v>0</v>
      </c>
    </row>
    <row r="141" spans="2:16">
      <c r="B141" s="7" t="s">
        <v>237</v>
      </c>
      <c r="C141" s="7" t="s">
        <v>269</v>
      </c>
      <c r="D141" s="7" t="s">
        <v>114</v>
      </c>
      <c r="E141" s="18">
        <f t="shared" si="2"/>
        <v>126.17433977883012</v>
      </c>
      <c r="G141" s="18">
        <v>136.11182018812147</v>
      </c>
      <c r="H141" s="18">
        <v>135.53678237942333</v>
      </c>
      <c r="I141" s="18">
        <v>133.99871357009488</v>
      </c>
      <c r="J141" s="164">
        <v>134.90861551842301</v>
      </c>
      <c r="K141" s="18">
        <v>130.98454798514859</v>
      </c>
      <c r="L141" s="18">
        <v>130.57986604526292</v>
      </c>
      <c r="M141" s="18">
        <v>133.46336589433699</v>
      </c>
      <c r="N141" s="168"/>
      <c r="O141" s="169">
        <f t="shared" si="2"/>
        <v>0</v>
      </c>
      <c r="P141" s="169">
        <f t="shared" si="2"/>
        <v>0</v>
      </c>
    </row>
    <row r="142" spans="2:16">
      <c r="B142" s="7" t="s">
        <v>238</v>
      </c>
      <c r="C142" s="7" t="s">
        <v>269</v>
      </c>
      <c r="D142" s="7" t="s">
        <v>117</v>
      </c>
      <c r="E142" s="18">
        <f t="shared" si="2"/>
        <v>124.37430841047373</v>
      </c>
      <c r="G142" s="18">
        <v>130.19838011942497</v>
      </c>
      <c r="H142" s="18">
        <v>129.61350092359407</v>
      </c>
      <c r="I142" s="18">
        <v>123.19696055027154</v>
      </c>
      <c r="J142" s="164">
        <v>124.13541929210811</v>
      </c>
      <c r="K142" s="18">
        <v>121.11539506140696</v>
      </c>
      <c r="L142" s="18">
        <v>120.70277520802122</v>
      </c>
      <c r="M142" s="18">
        <v>126.9035381277472</v>
      </c>
      <c r="N142" s="168"/>
      <c r="O142" s="169">
        <f t="shared" si="2"/>
        <v>0</v>
      </c>
      <c r="P142" s="169">
        <f t="shared" si="2"/>
        <v>0</v>
      </c>
    </row>
    <row r="143" spans="2:16">
      <c r="B143" s="7" t="s">
        <v>225</v>
      </c>
      <c r="C143" s="7" t="s">
        <v>270</v>
      </c>
      <c r="D143" s="7" t="s">
        <v>85</v>
      </c>
      <c r="E143" s="18">
        <f>SUM(E115,E87,E59)</f>
        <v>132.04963625936452</v>
      </c>
      <c r="G143" s="18">
        <v>142.51662911387805</v>
      </c>
      <c r="H143" s="18">
        <v>141.6743094174499</v>
      </c>
      <c r="I143" s="18">
        <v>149.80153830488265</v>
      </c>
      <c r="J143" s="164">
        <v>146.79269726158256</v>
      </c>
      <c r="K143" s="18">
        <v>148.03964787914779</v>
      </c>
      <c r="L143" s="18">
        <v>147.44745899851563</v>
      </c>
      <c r="M143" s="18">
        <v>159.36627171003744</v>
      </c>
      <c r="N143" s="168"/>
      <c r="O143" s="169">
        <f t="shared" ref="O143:P143" si="3">SUM(O115,O87,O59)</f>
        <v>0</v>
      </c>
      <c r="P143" s="169">
        <f t="shared" si="3"/>
        <v>0</v>
      </c>
    </row>
    <row r="144" spans="2:16">
      <c r="B144" s="7" t="s">
        <v>226</v>
      </c>
      <c r="C144" s="7" t="s">
        <v>270</v>
      </c>
      <c r="D144" s="7" t="s">
        <v>88</v>
      </c>
      <c r="E144" s="18">
        <f t="shared" ref="E144:P156" si="4">SUM(E116,E88,E60)</f>
        <v>127.00066306671084</v>
      </c>
      <c r="G144" s="18">
        <v>145.26302522518472</v>
      </c>
      <c r="H144" s="18">
        <v>144.43268021832384</v>
      </c>
      <c r="I144" s="18">
        <v>140.24191015009509</v>
      </c>
      <c r="J144" s="164">
        <v>137.06473332435343</v>
      </c>
      <c r="K144" s="18">
        <v>143.3672136978347</v>
      </c>
      <c r="L144" s="18">
        <v>142.78463459762236</v>
      </c>
      <c r="M144" s="18">
        <v>150.82889650959839</v>
      </c>
      <c r="N144" s="168"/>
      <c r="O144" s="169">
        <f t="shared" si="4"/>
        <v>0</v>
      </c>
      <c r="P144" s="169">
        <f t="shared" si="4"/>
        <v>0</v>
      </c>
    </row>
    <row r="145" spans="2:16">
      <c r="B145" s="7" t="s">
        <v>227</v>
      </c>
      <c r="C145" s="7" t="s">
        <v>270</v>
      </c>
      <c r="D145" s="7" t="s">
        <v>122</v>
      </c>
      <c r="E145" s="18">
        <f t="shared" si="4"/>
        <v>124.45923311342922</v>
      </c>
      <c r="G145" s="18">
        <v>138.8623998224385</v>
      </c>
      <c r="H145" s="18">
        <v>138.0290381894151</v>
      </c>
      <c r="I145" s="18">
        <v>123.96325865953389</v>
      </c>
      <c r="J145" s="164">
        <v>121.67448072382913</v>
      </c>
      <c r="K145" s="18">
        <v>127.47523865770117</v>
      </c>
      <c r="L145" s="18">
        <v>126.88322046397757</v>
      </c>
      <c r="M145" s="18">
        <v>140.84706234489516</v>
      </c>
      <c r="N145" s="168"/>
      <c r="O145" s="169">
        <f t="shared" si="4"/>
        <v>0</v>
      </c>
      <c r="P145" s="169">
        <f t="shared" si="4"/>
        <v>0</v>
      </c>
    </row>
    <row r="146" spans="2:16">
      <c r="B146" s="7" t="s">
        <v>228</v>
      </c>
      <c r="C146" s="7" t="s">
        <v>270</v>
      </c>
      <c r="D146" s="7" t="s">
        <v>76</v>
      </c>
      <c r="E146" s="18">
        <f t="shared" si="4"/>
        <v>185.69618213787908</v>
      </c>
      <c r="G146" s="18">
        <v>179.58955842431132</v>
      </c>
      <c r="H146" s="18">
        <v>178.73398196314758</v>
      </c>
      <c r="I146" s="18">
        <v>183.47380012344198</v>
      </c>
      <c r="J146" s="164">
        <v>179.10018537682089</v>
      </c>
      <c r="K146" s="18">
        <v>180.57949641569095</v>
      </c>
      <c r="L146" s="18">
        <v>179.974072597038</v>
      </c>
      <c r="M146" s="18">
        <v>201.5046471244886</v>
      </c>
      <c r="N146" s="168"/>
      <c r="O146" s="169">
        <f t="shared" si="4"/>
        <v>0</v>
      </c>
      <c r="P146" s="169">
        <f t="shared" si="4"/>
        <v>0</v>
      </c>
    </row>
    <row r="147" spans="2:16">
      <c r="B147" s="7" t="s">
        <v>229</v>
      </c>
      <c r="C147" s="7" t="s">
        <v>270</v>
      </c>
      <c r="D147" s="7" t="s">
        <v>91</v>
      </c>
      <c r="E147" s="18">
        <f t="shared" si="4"/>
        <v>131.74091364935012</v>
      </c>
      <c r="G147" s="18">
        <v>153.15656790050608</v>
      </c>
      <c r="H147" s="18">
        <v>152.33081669420108</v>
      </c>
      <c r="I147" s="18">
        <v>148.56161163267251</v>
      </c>
      <c r="J147" s="164">
        <v>145.13560593682053</v>
      </c>
      <c r="K147" s="18">
        <v>159.36131545641882</v>
      </c>
      <c r="L147" s="18">
        <v>158.7780292100785</v>
      </c>
      <c r="M147" s="18">
        <v>163.59833006439325</v>
      </c>
      <c r="N147" s="168"/>
      <c r="O147" s="169">
        <f t="shared" si="4"/>
        <v>0</v>
      </c>
      <c r="P147" s="169">
        <f t="shared" si="4"/>
        <v>0</v>
      </c>
    </row>
    <row r="148" spans="2:16">
      <c r="B148" s="7" t="s">
        <v>230</v>
      </c>
      <c r="C148" s="7" t="s">
        <v>270</v>
      </c>
      <c r="D148" s="7" t="s">
        <v>94</v>
      </c>
      <c r="E148" s="18">
        <f t="shared" si="4"/>
        <v>151.12274412814924</v>
      </c>
      <c r="G148" s="18">
        <v>164.75912161437299</v>
      </c>
      <c r="H148" s="18">
        <v>163.93082389910751</v>
      </c>
      <c r="I148" s="18">
        <v>157.1675234313974</v>
      </c>
      <c r="J148" s="164">
        <v>153.32656065111343</v>
      </c>
      <c r="K148" s="18">
        <v>153.90069094960739</v>
      </c>
      <c r="L148" s="18">
        <v>153.31344397613097</v>
      </c>
      <c r="M148" s="18">
        <v>163.87094090917287</v>
      </c>
      <c r="N148" s="168"/>
      <c r="O148" s="169">
        <f t="shared" si="4"/>
        <v>0</v>
      </c>
      <c r="P148" s="169">
        <f t="shared" si="4"/>
        <v>0</v>
      </c>
    </row>
    <row r="149" spans="2:16">
      <c r="B149" s="7" t="s">
        <v>231</v>
      </c>
      <c r="C149" s="7" t="s">
        <v>270</v>
      </c>
      <c r="D149" s="7" t="s">
        <v>97</v>
      </c>
      <c r="E149" s="18">
        <f t="shared" si="4"/>
        <v>179.0154479593678</v>
      </c>
      <c r="G149" s="18">
        <v>210.88934319463678</v>
      </c>
      <c r="H149" s="18">
        <v>210.05443716797896</v>
      </c>
      <c r="I149" s="18">
        <v>210.52509729481156</v>
      </c>
      <c r="J149" s="164">
        <v>207.23143802863157</v>
      </c>
      <c r="K149" s="18">
        <v>196.3316794264606</v>
      </c>
      <c r="L149" s="18">
        <v>195.73889136959968</v>
      </c>
      <c r="M149" s="18">
        <v>199.70493679480415</v>
      </c>
      <c r="N149" s="168"/>
      <c r="O149" s="169">
        <f t="shared" si="4"/>
        <v>0</v>
      </c>
      <c r="P149" s="169">
        <f t="shared" si="4"/>
        <v>0</v>
      </c>
    </row>
    <row r="150" spans="2:16">
      <c r="B150" s="7" t="s">
        <v>232</v>
      </c>
      <c r="C150" s="7" t="s">
        <v>270</v>
      </c>
      <c r="D150" s="7" t="s">
        <v>101</v>
      </c>
      <c r="E150" s="18">
        <f t="shared" si="4"/>
        <v>131.04359905328846</v>
      </c>
      <c r="G150" s="18">
        <v>150.27462301759448</v>
      </c>
      <c r="H150" s="18">
        <v>149.43519041989435</v>
      </c>
      <c r="I150" s="18">
        <v>143.27075768572266</v>
      </c>
      <c r="J150" s="164">
        <v>140.1862006965587</v>
      </c>
      <c r="K150" s="18">
        <v>148.29726307997461</v>
      </c>
      <c r="L150" s="18">
        <v>147.70164643860181</v>
      </c>
      <c r="M150" s="18">
        <v>161.29630253090008</v>
      </c>
      <c r="N150" s="168"/>
      <c r="O150" s="169">
        <f t="shared" si="4"/>
        <v>0</v>
      </c>
      <c r="P150" s="169">
        <f t="shared" si="4"/>
        <v>0</v>
      </c>
    </row>
    <row r="151" spans="2:16">
      <c r="B151" s="7" t="s">
        <v>233</v>
      </c>
      <c r="C151" s="7" t="s">
        <v>270</v>
      </c>
      <c r="D151" s="7" t="s">
        <v>104</v>
      </c>
      <c r="E151" s="18">
        <f t="shared" si="4"/>
        <v>146.72709090566417</v>
      </c>
      <c r="G151" s="18">
        <v>171.92387023630508</v>
      </c>
      <c r="H151" s="18">
        <v>171.09097913748263</v>
      </c>
      <c r="I151" s="18">
        <v>167.6049404633487</v>
      </c>
      <c r="J151" s="164">
        <v>163.55899592022595</v>
      </c>
      <c r="K151" s="18">
        <v>163.23048738851867</v>
      </c>
      <c r="L151" s="18">
        <v>162.64338788482297</v>
      </c>
      <c r="M151" s="18">
        <v>177.57924689477912</v>
      </c>
      <c r="N151" s="168"/>
      <c r="O151" s="169">
        <f t="shared" si="4"/>
        <v>0</v>
      </c>
      <c r="P151" s="169">
        <f t="shared" si="4"/>
        <v>0</v>
      </c>
    </row>
    <row r="152" spans="2:16">
      <c r="B152" s="7" t="s">
        <v>234</v>
      </c>
      <c r="C152" s="7" t="s">
        <v>270</v>
      </c>
      <c r="D152" s="7" t="s">
        <v>107</v>
      </c>
      <c r="E152" s="18">
        <f t="shared" si="4"/>
        <v>147.82461488497</v>
      </c>
      <c r="G152" s="18">
        <v>165.59187101465039</v>
      </c>
      <c r="H152" s="18">
        <v>164.752738447768</v>
      </c>
      <c r="I152" s="18">
        <v>153.10880901690484</v>
      </c>
      <c r="J152" s="164">
        <v>149.19242424028238</v>
      </c>
      <c r="K152" s="18">
        <v>157.74334602073904</v>
      </c>
      <c r="L152" s="18">
        <v>157.14134066572086</v>
      </c>
      <c r="M152" s="18">
        <v>166.42786643913678</v>
      </c>
      <c r="N152" s="168"/>
      <c r="O152" s="169">
        <f t="shared" si="4"/>
        <v>0</v>
      </c>
      <c r="P152" s="169">
        <f t="shared" si="4"/>
        <v>0</v>
      </c>
    </row>
    <row r="153" spans="2:16">
      <c r="B153" s="7" t="s">
        <v>235</v>
      </c>
      <c r="C153" s="7" t="s">
        <v>270</v>
      </c>
      <c r="D153" s="7" t="s">
        <v>110</v>
      </c>
      <c r="E153" s="18">
        <f t="shared" si="4"/>
        <v>145.6407198060181</v>
      </c>
      <c r="G153" s="18">
        <v>171.74770721598622</v>
      </c>
      <c r="H153" s="18">
        <v>170.9220888007128</v>
      </c>
      <c r="I153" s="18">
        <v>168.61324501111682</v>
      </c>
      <c r="J153" s="164">
        <v>164.11062773852518</v>
      </c>
      <c r="K153" s="18">
        <v>177.74989168586677</v>
      </c>
      <c r="L153" s="18">
        <v>177.16832627990775</v>
      </c>
      <c r="M153" s="18">
        <v>182.83628589484499</v>
      </c>
      <c r="N153" s="168"/>
      <c r="O153" s="169">
        <f t="shared" si="4"/>
        <v>0</v>
      </c>
      <c r="P153" s="169">
        <f t="shared" si="4"/>
        <v>0</v>
      </c>
    </row>
    <row r="154" spans="2:16">
      <c r="B154" s="7" t="s">
        <v>236</v>
      </c>
      <c r="C154" s="7" t="s">
        <v>270</v>
      </c>
      <c r="D154" s="7" t="s">
        <v>113</v>
      </c>
      <c r="E154" s="18">
        <f t="shared" si="4"/>
        <v>166.87282017778574</v>
      </c>
      <c r="G154" s="18">
        <v>190.76319196732797</v>
      </c>
      <c r="H154" s="18">
        <v>189.93767356232712</v>
      </c>
      <c r="I154" s="18">
        <v>189.71304760021542</v>
      </c>
      <c r="J154" s="164">
        <v>184.44483125579694</v>
      </c>
      <c r="K154" s="18">
        <v>192.94929288917794</v>
      </c>
      <c r="L154" s="18">
        <v>192.37524833948854</v>
      </c>
      <c r="M154" s="18">
        <v>194.38285563866765</v>
      </c>
      <c r="N154" s="168"/>
      <c r="O154" s="169">
        <f t="shared" si="4"/>
        <v>0</v>
      </c>
      <c r="P154" s="169">
        <f t="shared" si="4"/>
        <v>0</v>
      </c>
    </row>
    <row r="155" spans="2:16">
      <c r="B155" s="7" t="s">
        <v>237</v>
      </c>
      <c r="C155" s="7" t="s">
        <v>270</v>
      </c>
      <c r="D155" s="7" t="s">
        <v>116</v>
      </c>
      <c r="E155" s="18">
        <f t="shared" si="4"/>
        <v>133.13617242177324</v>
      </c>
      <c r="G155" s="18">
        <v>142.06544636082222</v>
      </c>
      <c r="H155" s="18">
        <v>141.23882951081868</v>
      </c>
      <c r="I155" s="18">
        <v>147.78661312297493</v>
      </c>
      <c r="J155" s="164">
        <v>145.05211717369662</v>
      </c>
      <c r="K155" s="18">
        <v>152.73758481078011</v>
      </c>
      <c r="L155" s="18">
        <v>152.15585452219449</v>
      </c>
      <c r="M155" s="18">
        <v>159.3475574091421</v>
      </c>
      <c r="N155" s="168"/>
      <c r="O155" s="169">
        <f t="shared" si="4"/>
        <v>0</v>
      </c>
      <c r="P155" s="169">
        <f t="shared" si="4"/>
        <v>0</v>
      </c>
    </row>
    <row r="156" spans="2:16">
      <c r="B156" s="7" t="s">
        <v>238</v>
      </c>
      <c r="C156" s="7" t="s">
        <v>270</v>
      </c>
      <c r="D156" s="7" t="s">
        <v>119</v>
      </c>
      <c r="E156" s="18">
        <f t="shared" si="4"/>
        <v>138.71356551228831</v>
      </c>
      <c r="G156" s="18">
        <v>144.10308281662202</v>
      </c>
      <c r="H156" s="18">
        <v>143.26231897261511</v>
      </c>
      <c r="I156" s="18">
        <v>140.86903844752638</v>
      </c>
      <c r="J156" s="164">
        <v>138.25839288891643</v>
      </c>
      <c r="K156" s="18">
        <v>147.50533545857814</v>
      </c>
      <c r="L156" s="18">
        <v>146.91219441933615</v>
      </c>
      <c r="M156" s="18">
        <v>154.99763763176725</v>
      </c>
      <c r="N156" s="168"/>
      <c r="O156" s="169">
        <f t="shared" si="4"/>
        <v>0</v>
      </c>
      <c r="P156" s="169">
        <f t="shared" si="4"/>
        <v>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workbookViewId="0">
      <selection activeCell="K24" sqref="K24"/>
    </sheetView>
  </sheetViews>
  <sheetFormatPr defaultColWidth="9.140625" defaultRowHeight="15"/>
  <cols>
    <col min="1" max="16384" width="9.140625" style="7"/>
  </cols>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93"/>
  <sheetViews>
    <sheetView zoomScaleNormal="100" workbookViewId="0">
      <pane ySplit="3" topLeftCell="A47" activePane="bottomLeft" state="frozen"/>
      <selection activeCell="H27" sqref="H27"/>
      <selection pane="bottomLeft" activeCell="A49" sqref="A49"/>
    </sheetView>
  </sheetViews>
  <sheetFormatPr defaultColWidth="0" defaultRowHeight="15" zeroHeight="1"/>
  <cols>
    <col min="1" max="1" width="26.42578125" style="7" customWidth="1"/>
    <col min="2" max="2" width="90.85546875" style="7" bestFit="1" customWidth="1"/>
    <col min="3" max="3" width="11.140625" style="7" customWidth="1"/>
    <col min="4" max="16384" width="9.140625" style="7" hidden="1"/>
  </cols>
  <sheetData>
    <row r="1" spans="1:2">
      <c r="A1" s="6" t="s">
        <v>77</v>
      </c>
    </row>
    <row r="2" spans="1:2"/>
    <row r="3" spans="1:2">
      <c r="A3" s="6" t="s">
        <v>28</v>
      </c>
      <c r="B3" s="6" t="s">
        <v>78</v>
      </c>
    </row>
    <row r="4" spans="1:2">
      <c r="A4" t="s">
        <v>325</v>
      </c>
      <c r="B4" s="7" t="s">
        <v>328</v>
      </c>
    </row>
    <row r="5" spans="1:2">
      <c r="A5" t="s">
        <v>169</v>
      </c>
      <c r="B5" s="7" t="s">
        <v>326</v>
      </c>
    </row>
    <row r="6" spans="1:2">
      <c r="A6" t="s">
        <v>175</v>
      </c>
      <c r="B6" s="7" t="s">
        <v>327</v>
      </c>
    </row>
    <row r="7" spans="1:2">
      <c r="A7" t="s">
        <v>83</v>
      </c>
      <c r="B7" s="7" t="s">
        <v>34</v>
      </c>
    </row>
    <row r="8" spans="1:2">
      <c r="A8" t="s">
        <v>86</v>
      </c>
      <c r="B8" s="7" t="s">
        <v>35</v>
      </c>
    </row>
    <row r="9" spans="1:2">
      <c r="A9" t="s">
        <v>120</v>
      </c>
      <c r="B9" s="7" t="s">
        <v>36</v>
      </c>
    </row>
    <row r="10" spans="1:2">
      <c r="A10" t="s">
        <v>32</v>
      </c>
      <c r="B10" s="7" t="s">
        <v>37</v>
      </c>
    </row>
    <row r="11" spans="1:2">
      <c r="A11" t="s">
        <v>89</v>
      </c>
      <c r="B11" s="7" t="s">
        <v>38</v>
      </c>
    </row>
    <row r="12" spans="1:2">
      <c r="A12" t="s">
        <v>92</v>
      </c>
      <c r="B12" s="7" t="s">
        <v>39</v>
      </c>
    </row>
    <row r="13" spans="1:2">
      <c r="A13" t="s">
        <v>95</v>
      </c>
      <c r="B13" s="7" t="s">
        <v>40</v>
      </c>
    </row>
    <row r="14" spans="1:2">
      <c r="A14" t="s">
        <v>99</v>
      </c>
      <c r="B14" s="7" t="s">
        <v>41</v>
      </c>
    </row>
    <row r="15" spans="1:2">
      <c r="A15" t="s">
        <v>102</v>
      </c>
      <c r="B15" s="7" t="s">
        <v>42</v>
      </c>
    </row>
    <row r="16" spans="1:2">
      <c r="A16" t="s">
        <v>105</v>
      </c>
      <c r="B16" s="7" t="s">
        <v>43</v>
      </c>
    </row>
    <row r="17" spans="1:2">
      <c r="A17" t="s">
        <v>108</v>
      </c>
      <c r="B17" s="7" t="s">
        <v>44</v>
      </c>
    </row>
    <row r="18" spans="1:2">
      <c r="A18" t="s">
        <v>111</v>
      </c>
      <c r="B18" s="7" t="s">
        <v>45</v>
      </c>
    </row>
    <row r="19" spans="1:2">
      <c r="A19" t="s">
        <v>114</v>
      </c>
      <c r="B19" s="7" t="s">
        <v>46</v>
      </c>
    </row>
    <row r="20" spans="1:2">
      <c r="A20" t="s">
        <v>117</v>
      </c>
      <c r="B20" s="7" t="s">
        <v>47</v>
      </c>
    </row>
    <row r="21" spans="1:2">
      <c r="A21" t="s">
        <v>84</v>
      </c>
      <c r="B21" s="7" t="s">
        <v>48</v>
      </c>
    </row>
    <row r="22" spans="1:2">
      <c r="A22" t="s">
        <v>87</v>
      </c>
      <c r="B22" s="7" t="s">
        <v>49</v>
      </c>
    </row>
    <row r="23" spans="1:2">
      <c r="A23" t="s">
        <v>121</v>
      </c>
      <c r="B23" s="7" t="s">
        <v>50</v>
      </c>
    </row>
    <row r="24" spans="1:2">
      <c r="A24" t="s">
        <v>33</v>
      </c>
      <c r="B24" s="7" t="s">
        <v>51</v>
      </c>
    </row>
    <row r="25" spans="1:2">
      <c r="A25" t="s">
        <v>90</v>
      </c>
      <c r="B25" s="7" t="s">
        <v>52</v>
      </c>
    </row>
    <row r="26" spans="1:2">
      <c r="A26" t="s">
        <v>93</v>
      </c>
      <c r="B26" s="7" t="s">
        <v>53</v>
      </c>
    </row>
    <row r="27" spans="1:2">
      <c r="A27" t="s">
        <v>96</v>
      </c>
      <c r="B27" s="7" t="s">
        <v>54</v>
      </c>
    </row>
    <row r="28" spans="1:2">
      <c r="A28" t="s">
        <v>100</v>
      </c>
      <c r="B28" s="7" t="s">
        <v>55</v>
      </c>
    </row>
    <row r="29" spans="1:2">
      <c r="A29" t="s">
        <v>103</v>
      </c>
      <c r="B29" s="7" t="s">
        <v>56</v>
      </c>
    </row>
    <row r="30" spans="1:2">
      <c r="A30" t="s">
        <v>106</v>
      </c>
      <c r="B30" s="7" t="s">
        <v>57</v>
      </c>
    </row>
    <row r="31" spans="1:2">
      <c r="A31" t="s">
        <v>109</v>
      </c>
      <c r="B31" s="7" t="s">
        <v>58</v>
      </c>
    </row>
    <row r="32" spans="1:2">
      <c r="A32" t="s">
        <v>112</v>
      </c>
      <c r="B32" s="7" t="s">
        <v>59</v>
      </c>
    </row>
    <row r="33" spans="1:2">
      <c r="A33" t="s">
        <v>115</v>
      </c>
      <c r="B33" s="7" t="s">
        <v>60</v>
      </c>
    </row>
    <row r="34" spans="1:2">
      <c r="A34" t="s">
        <v>118</v>
      </c>
      <c r="B34" s="7" t="s">
        <v>61</v>
      </c>
    </row>
    <row r="35" spans="1:2">
      <c r="A35" t="s">
        <v>85</v>
      </c>
      <c r="B35" s="7" t="s">
        <v>62</v>
      </c>
    </row>
    <row r="36" spans="1:2">
      <c r="A36" t="s">
        <v>88</v>
      </c>
      <c r="B36" s="7" t="s">
        <v>63</v>
      </c>
    </row>
    <row r="37" spans="1:2">
      <c r="A37" t="s">
        <v>122</v>
      </c>
      <c r="B37" s="7" t="s">
        <v>64</v>
      </c>
    </row>
    <row r="38" spans="1:2">
      <c r="A38" t="s">
        <v>76</v>
      </c>
      <c r="B38" s="7" t="s">
        <v>65</v>
      </c>
    </row>
    <row r="39" spans="1:2">
      <c r="A39" t="s">
        <v>91</v>
      </c>
      <c r="B39" s="7" t="s">
        <v>66</v>
      </c>
    </row>
    <row r="40" spans="1:2">
      <c r="A40" t="s">
        <v>94</v>
      </c>
      <c r="B40" s="7" t="s">
        <v>67</v>
      </c>
    </row>
    <row r="41" spans="1:2">
      <c r="A41" t="s">
        <v>97</v>
      </c>
      <c r="B41" s="7" t="s">
        <v>68</v>
      </c>
    </row>
    <row r="42" spans="1:2">
      <c r="A42" t="s">
        <v>101</v>
      </c>
      <c r="B42" s="7" t="s">
        <v>69</v>
      </c>
    </row>
    <row r="43" spans="1:2">
      <c r="A43" t="s">
        <v>104</v>
      </c>
      <c r="B43" s="7" t="s">
        <v>70</v>
      </c>
    </row>
    <row r="44" spans="1:2">
      <c r="A44" t="s">
        <v>107</v>
      </c>
      <c r="B44" s="7" t="s">
        <v>71</v>
      </c>
    </row>
    <row r="45" spans="1:2">
      <c r="A45" t="s">
        <v>110</v>
      </c>
      <c r="B45" s="7" t="s">
        <v>72</v>
      </c>
    </row>
    <row r="46" spans="1:2">
      <c r="A46" t="s">
        <v>113</v>
      </c>
      <c r="B46" s="7" t="s">
        <v>73</v>
      </c>
    </row>
    <row r="47" spans="1:2">
      <c r="A47" t="s">
        <v>116</v>
      </c>
      <c r="B47" s="7" t="s">
        <v>74</v>
      </c>
    </row>
    <row r="48" spans="1:2">
      <c r="A48" t="s">
        <v>119</v>
      </c>
      <c r="B48" s="7" t="s">
        <v>75</v>
      </c>
    </row>
    <row r="49" spans="1:2">
      <c r="A49" t="s">
        <v>294</v>
      </c>
      <c r="B49" s="7" t="s">
        <v>312</v>
      </c>
    </row>
    <row r="50" spans="1:2">
      <c r="A50" t="s">
        <v>295</v>
      </c>
      <c r="B50" s="7" t="s">
        <v>323</v>
      </c>
    </row>
    <row r="51" spans="1:2">
      <c r="A51" t="s">
        <v>296</v>
      </c>
      <c r="B51" s="7" t="s">
        <v>316</v>
      </c>
    </row>
    <row r="52" spans="1:2">
      <c r="A52" t="s">
        <v>297</v>
      </c>
      <c r="B52" s="7" t="s">
        <v>324</v>
      </c>
    </row>
    <row r="53" spans="1:2">
      <c r="A53" t="s">
        <v>298</v>
      </c>
      <c r="B53" s="7" t="s">
        <v>317</v>
      </c>
    </row>
    <row r="54" spans="1:2">
      <c r="A54" t="s">
        <v>299</v>
      </c>
      <c r="B54" s="7" t="s">
        <v>315</v>
      </c>
    </row>
    <row r="55" spans="1:2">
      <c r="A55" t="s">
        <v>300</v>
      </c>
      <c r="B55" s="7" t="s">
        <v>311</v>
      </c>
    </row>
    <row r="56" spans="1:2">
      <c r="A56" t="s">
        <v>243</v>
      </c>
      <c r="B56" s="7" t="s">
        <v>318</v>
      </c>
    </row>
    <row r="57" spans="1:2">
      <c r="A57" t="s">
        <v>239</v>
      </c>
      <c r="B57" s="7" t="s">
        <v>319</v>
      </c>
    </row>
    <row r="58" spans="1:2">
      <c r="A58" t="s">
        <v>240</v>
      </c>
      <c r="B58" s="7" t="s">
        <v>320</v>
      </c>
    </row>
    <row r="59" spans="1:2">
      <c r="A59" t="s">
        <v>301</v>
      </c>
      <c r="B59" s="7" t="s">
        <v>321</v>
      </c>
    </row>
    <row r="60" spans="1:2">
      <c r="A60" t="s">
        <v>302</v>
      </c>
      <c r="B60" s="7" t="s">
        <v>322</v>
      </c>
    </row>
    <row r="61" spans="1:2">
      <c r="A61" t="s">
        <v>303</v>
      </c>
      <c r="B61" s="7" t="s">
        <v>313</v>
      </c>
    </row>
    <row r="62" spans="1:2">
      <c r="A62" t="s">
        <v>304</v>
      </c>
      <c r="B62" s="7" t="s">
        <v>314</v>
      </c>
    </row>
    <row r="63" spans="1:2" hidden="1"/>
    <row r="64" spans="1:2"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autoFilter ref="A3:B48"/>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67"/>
  <sheetViews>
    <sheetView topLeftCell="A25" zoomScaleNormal="100" workbookViewId="0"/>
  </sheetViews>
  <sheetFormatPr defaultColWidth="0" defaultRowHeight="15" zeroHeight="1"/>
  <cols>
    <col min="1" max="16" width="9.140625" customWidth="1"/>
    <col min="17" max="16384" width="9.140625" hidden="1"/>
  </cols>
  <sheetData>
    <row r="1" spans="1:16">
      <c r="A1" s="6" t="s">
        <v>325</v>
      </c>
      <c r="B1" s="7"/>
      <c r="C1" s="7"/>
      <c r="D1" s="7"/>
      <c r="E1" s="7"/>
      <c r="F1" s="7"/>
      <c r="G1" s="7"/>
      <c r="H1" s="7"/>
      <c r="I1" s="7"/>
      <c r="J1" s="7"/>
      <c r="K1" s="7"/>
      <c r="L1" s="7"/>
      <c r="M1" s="7"/>
      <c r="N1" s="7"/>
      <c r="O1" s="7"/>
      <c r="P1" s="7"/>
    </row>
    <row r="2" spans="1:16">
      <c r="A2" s="7"/>
      <c r="B2" s="7"/>
      <c r="C2" s="7"/>
      <c r="D2" s="7"/>
      <c r="E2" s="7"/>
      <c r="F2" s="7"/>
      <c r="G2" s="7"/>
      <c r="H2" s="7"/>
      <c r="I2" s="7"/>
      <c r="J2" s="7"/>
      <c r="K2" s="7"/>
      <c r="L2" s="7"/>
      <c r="M2" s="7"/>
      <c r="N2" s="7"/>
      <c r="O2" s="7"/>
      <c r="P2" s="7"/>
    </row>
    <row r="3" spans="1:16">
      <c r="A3" s="7"/>
      <c r="B3" s="7"/>
      <c r="C3" s="7"/>
      <c r="D3" s="7"/>
      <c r="E3" s="7"/>
      <c r="F3" s="7"/>
      <c r="G3" s="7"/>
      <c r="H3" s="7"/>
      <c r="I3" s="7"/>
      <c r="J3" s="7"/>
      <c r="K3" s="7"/>
      <c r="L3" s="7"/>
      <c r="M3" s="7"/>
      <c r="N3" s="7"/>
      <c r="O3" s="7"/>
      <c r="P3" s="7"/>
    </row>
    <row r="4" spans="1:16">
      <c r="A4" s="7"/>
      <c r="B4" s="7"/>
      <c r="C4" s="7"/>
      <c r="D4" s="7"/>
      <c r="E4" s="7"/>
      <c r="F4" s="7"/>
      <c r="G4" s="7"/>
      <c r="H4" s="7"/>
      <c r="I4" s="7"/>
      <c r="J4" s="7"/>
      <c r="K4" s="7"/>
      <c r="L4" s="7"/>
      <c r="M4" s="7"/>
      <c r="N4" s="7"/>
      <c r="O4" s="7"/>
      <c r="P4" s="7"/>
    </row>
    <row r="5" spans="1:16">
      <c r="A5" s="7"/>
      <c r="B5" s="7"/>
      <c r="C5" s="7"/>
      <c r="D5" s="7"/>
      <c r="E5" s="7"/>
      <c r="F5" s="7"/>
      <c r="G5" s="7"/>
      <c r="H5" s="7"/>
      <c r="I5" s="7"/>
      <c r="J5" s="7"/>
      <c r="K5" s="7"/>
      <c r="L5" s="7"/>
      <c r="M5" s="7"/>
      <c r="N5" s="7"/>
      <c r="O5" s="7"/>
      <c r="P5" s="7"/>
    </row>
    <row r="6" spans="1:16">
      <c r="A6" s="7"/>
      <c r="B6" s="7"/>
      <c r="C6" s="7"/>
      <c r="D6" s="7"/>
      <c r="E6" s="7"/>
      <c r="F6" s="7"/>
      <c r="G6" s="7"/>
      <c r="H6" s="7"/>
      <c r="I6" s="7"/>
      <c r="J6" s="7"/>
      <c r="K6" s="7"/>
      <c r="L6" s="7"/>
      <c r="M6" s="7"/>
      <c r="N6" s="7"/>
      <c r="O6" s="7"/>
      <c r="P6" s="7"/>
    </row>
    <row r="7" spans="1:16">
      <c r="A7" s="7"/>
      <c r="B7" s="7"/>
      <c r="C7" s="7"/>
      <c r="D7" s="7"/>
      <c r="E7" s="7"/>
      <c r="F7" s="7"/>
      <c r="G7" s="7"/>
      <c r="H7" s="7"/>
      <c r="I7" s="7"/>
      <c r="J7" s="7"/>
      <c r="K7" s="7"/>
      <c r="L7" s="7"/>
      <c r="M7" s="7"/>
      <c r="N7" s="7"/>
      <c r="O7" s="7"/>
      <c r="P7" s="7"/>
    </row>
    <row r="8" spans="1:16">
      <c r="A8" s="7"/>
      <c r="B8" s="7"/>
      <c r="C8" s="7"/>
      <c r="D8" s="7"/>
      <c r="E8" s="7"/>
      <c r="F8" s="7"/>
      <c r="G8" s="7"/>
      <c r="H8" s="7"/>
      <c r="I8" s="7"/>
      <c r="J8" s="7"/>
      <c r="K8" s="7"/>
      <c r="L8" s="7"/>
      <c r="M8" s="7"/>
      <c r="N8" s="7"/>
      <c r="O8" s="7"/>
      <c r="P8" s="7"/>
    </row>
    <row r="9" spans="1:16">
      <c r="A9" s="7"/>
      <c r="B9" s="7"/>
      <c r="C9" s="7"/>
      <c r="D9" s="7"/>
      <c r="E9" s="7"/>
      <c r="F9" s="7"/>
      <c r="G9" s="7"/>
      <c r="H9" s="7"/>
      <c r="I9" s="7"/>
      <c r="J9" s="7"/>
      <c r="K9" s="7"/>
      <c r="L9" s="7"/>
      <c r="M9" s="7"/>
      <c r="N9" s="7"/>
      <c r="O9" s="7"/>
      <c r="P9" s="7"/>
    </row>
    <row r="10" spans="1:16">
      <c r="A10" s="7"/>
      <c r="B10" s="7"/>
      <c r="C10" s="7"/>
      <c r="D10" s="7"/>
      <c r="E10" s="7"/>
      <c r="F10" s="7"/>
      <c r="G10" s="7"/>
      <c r="H10" s="7"/>
      <c r="I10" s="7"/>
      <c r="J10" s="7"/>
      <c r="K10" s="7"/>
      <c r="L10" s="7"/>
      <c r="M10" s="7"/>
      <c r="N10" s="7"/>
      <c r="O10" s="7"/>
      <c r="P10" s="7"/>
    </row>
    <row r="11" spans="1:16">
      <c r="A11" s="7"/>
      <c r="B11" s="7"/>
      <c r="C11" s="7"/>
      <c r="D11" s="7"/>
      <c r="E11" s="7"/>
      <c r="F11" s="7"/>
      <c r="G11" s="7"/>
      <c r="H11" s="7"/>
      <c r="I11" s="7"/>
      <c r="J11" s="7"/>
      <c r="K11" s="7"/>
      <c r="L11" s="7"/>
      <c r="M11" s="7"/>
      <c r="N11" s="7"/>
      <c r="O11" s="7"/>
      <c r="P11" s="7"/>
    </row>
    <row r="12" spans="1:16">
      <c r="A12" s="7"/>
      <c r="B12" s="7"/>
      <c r="C12" s="7"/>
      <c r="D12" s="7"/>
      <c r="E12" s="7"/>
      <c r="F12" s="7"/>
      <c r="G12" s="7"/>
      <c r="H12" s="7"/>
      <c r="I12" s="7"/>
      <c r="J12" s="7"/>
      <c r="K12" s="7"/>
      <c r="L12" s="7"/>
      <c r="M12" s="7"/>
      <c r="N12" s="7"/>
      <c r="O12" s="7"/>
      <c r="P12" s="7"/>
    </row>
    <row r="13" spans="1:16">
      <c r="A13" s="7"/>
      <c r="B13" s="7"/>
      <c r="C13" s="7"/>
      <c r="D13" s="7"/>
      <c r="E13" s="7"/>
      <c r="F13" s="7"/>
      <c r="G13" s="7"/>
      <c r="H13" s="7"/>
      <c r="I13" s="7"/>
      <c r="J13" s="7"/>
      <c r="K13" s="7"/>
      <c r="L13" s="7"/>
      <c r="M13" s="7"/>
      <c r="N13" s="7"/>
      <c r="O13" s="7"/>
      <c r="P13" s="7"/>
    </row>
    <row r="14" spans="1:16">
      <c r="A14" s="7"/>
      <c r="B14" s="7"/>
      <c r="C14" s="7"/>
      <c r="D14" s="7"/>
      <c r="E14" s="7"/>
      <c r="F14" s="7"/>
      <c r="G14" s="7"/>
      <c r="H14" s="7"/>
      <c r="I14" s="7"/>
      <c r="J14" s="7"/>
      <c r="K14" s="7"/>
      <c r="L14" s="7"/>
      <c r="M14" s="7"/>
      <c r="N14" s="7"/>
      <c r="O14" s="7"/>
      <c r="P14" s="7"/>
    </row>
    <row r="15" spans="1:16">
      <c r="A15" s="7"/>
      <c r="B15" s="7"/>
      <c r="C15" s="7"/>
      <c r="D15" s="7"/>
      <c r="E15" s="7"/>
      <c r="F15" s="7"/>
      <c r="G15" s="7"/>
      <c r="H15" s="7"/>
      <c r="I15" s="7"/>
      <c r="J15" s="7"/>
      <c r="K15" s="7"/>
      <c r="L15" s="7"/>
      <c r="M15" s="7"/>
      <c r="N15" s="7"/>
      <c r="O15" s="7"/>
      <c r="P15" s="7"/>
    </row>
    <row r="16" spans="1:16">
      <c r="A16" s="7"/>
      <c r="B16" s="7"/>
      <c r="C16" s="7"/>
      <c r="D16" s="7"/>
      <c r="E16" s="7"/>
      <c r="F16" s="7"/>
      <c r="G16" s="7"/>
      <c r="H16" s="7"/>
      <c r="I16" s="7"/>
      <c r="J16" s="7"/>
      <c r="K16" s="7"/>
      <c r="L16" s="7"/>
      <c r="M16" s="7"/>
      <c r="N16" s="7"/>
      <c r="O16" s="7"/>
      <c r="P16" s="7"/>
    </row>
    <row r="17" spans="1:16">
      <c r="A17" s="7"/>
      <c r="B17" s="7"/>
      <c r="C17" s="7"/>
      <c r="D17" s="7"/>
      <c r="E17" s="7"/>
      <c r="F17" s="7"/>
      <c r="G17" s="7"/>
      <c r="H17" s="7"/>
      <c r="I17" s="7"/>
      <c r="J17" s="7"/>
      <c r="K17" s="7"/>
      <c r="L17" s="7"/>
      <c r="M17" s="7"/>
      <c r="N17" s="7"/>
      <c r="O17" s="7"/>
      <c r="P17" s="7"/>
    </row>
    <row r="18" spans="1:16">
      <c r="A18" s="7"/>
      <c r="B18" s="7"/>
      <c r="C18" s="7"/>
      <c r="D18" s="7"/>
      <c r="E18" s="7"/>
      <c r="F18" s="7"/>
      <c r="G18" s="7"/>
      <c r="H18" s="7"/>
      <c r="I18" s="7"/>
      <c r="J18" s="7"/>
      <c r="K18" s="7"/>
      <c r="L18" s="7"/>
      <c r="M18" s="7"/>
      <c r="N18" s="7"/>
      <c r="O18" s="7"/>
      <c r="P18" s="7"/>
    </row>
    <row r="19" spans="1:16">
      <c r="A19" s="7"/>
      <c r="B19" s="7"/>
      <c r="C19" s="7"/>
      <c r="D19" s="7"/>
      <c r="E19" s="7"/>
      <c r="F19" s="7"/>
      <c r="G19" s="7"/>
      <c r="H19" s="7"/>
      <c r="I19" s="7"/>
      <c r="J19" s="7"/>
      <c r="K19" s="7"/>
      <c r="L19" s="7"/>
      <c r="M19" s="7"/>
      <c r="N19" s="7"/>
      <c r="O19" s="7"/>
      <c r="P19" s="7"/>
    </row>
    <row r="20" spans="1:16">
      <c r="A20" s="7"/>
      <c r="B20" s="7"/>
      <c r="C20" s="7"/>
      <c r="D20" s="7"/>
      <c r="E20" s="7"/>
      <c r="F20" s="7"/>
      <c r="G20" s="7"/>
      <c r="H20" s="7"/>
      <c r="I20" s="7"/>
      <c r="J20" s="7"/>
      <c r="K20" s="7"/>
      <c r="L20" s="7"/>
      <c r="M20" s="7"/>
      <c r="N20" s="7"/>
      <c r="O20" s="7"/>
      <c r="P20" s="7"/>
    </row>
    <row r="21" spans="1:16">
      <c r="A21" s="7"/>
      <c r="B21" s="7"/>
      <c r="C21" s="7"/>
      <c r="D21" s="7"/>
      <c r="E21" s="7"/>
      <c r="F21" s="7"/>
      <c r="G21" s="7"/>
      <c r="H21" s="7"/>
      <c r="I21" s="7"/>
      <c r="J21" s="7"/>
      <c r="K21" s="7"/>
      <c r="L21" s="7"/>
      <c r="M21" s="7"/>
      <c r="N21" s="7"/>
      <c r="O21" s="7"/>
      <c r="P21" s="7"/>
    </row>
    <row r="22" spans="1:16">
      <c r="A22" s="7"/>
      <c r="B22" s="7"/>
      <c r="C22" s="7"/>
      <c r="D22" s="7"/>
      <c r="E22" s="7"/>
      <c r="F22" s="7"/>
      <c r="G22" s="7"/>
      <c r="H22" s="7"/>
      <c r="I22" s="7"/>
      <c r="J22" s="7"/>
      <c r="K22" s="7"/>
      <c r="L22" s="7"/>
      <c r="M22" s="7"/>
      <c r="N22" s="7"/>
      <c r="O22" s="7"/>
      <c r="P22" s="7"/>
    </row>
    <row r="23" spans="1:16">
      <c r="A23" s="7"/>
      <c r="B23" s="7"/>
      <c r="C23" s="7"/>
      <c r="D23" s="7"/>
      <c r="E23" s="7"/>
      <c r="F23" s="7"/>
      <c r="G23" s="7"/>
      <c r="H23" s="7"/>
      <c r="I23" s="7"/>
      <c r="J23" s="7"/>
      <c r="K23" s="7"/>
      <c r="L23" s="7"/>
      <c r="M23" s="7"/>
      <c r="N23" s="7"/>
      <c r="O23" s="7"/>
      <c r="P23" s="7"/>
    </row>
    <row r="24" spans="1:16">
      <c r="A24" s="7"/>
      <c r="B24" s="7"/>
      <c r="C24" s="7"/>
      <c r="D24" s="7"/>
      <c r="E24" s="7"/>
      <c r="F24" s="7"/>
      <c r="G24" s="7"/>
      <c r="H24" s="7"/>
      <c r="I24" s="7"/>
      <c r="J24" s="7"/>
      <c r="K24" s="7"/>
      <c r="L24" s="7"/>
      <c r="M24" s="7"/>
      <c r="N24" s="7"/>
      <c r="O24" s="7"/>
      <c r="P24" s="7"/>
    </row>
    <row r="25" spans="1:16">
      <c r="A25" s="7"/>
      <c r="B25" s="7"/>
      <c r="C25" s="7"/>
      <c r="D25" s="7"/>
      <c r="E25" s="7"/>
      <c r="F25" s="7"/>
      <c r="G25" s="7"/>
      <c r="H25" s="7"/>
      <c r="I25" s="7"/>
      <c r="J25" s="7"/>
      <c r="K25" s="7"/>
      <c r="L25" s="7"/>
      <c r="M25" s="7"/>
      <c r="N25" s="7"/>
      <c r="O25" s="7"/>
      <c r="P25" s="7"/>
    </row>
    <row r="26" spans="1:16">
      <c r="A26" s="7"/>
      <c r="B26" s="7"/>
      <c r="C26" s="7"/>
      <c r="D26" s="7"/>
      <c r="E26" s="7"/>
      <c r="F26" s="7"/>
      <c r="G26" s="7"/>
      <c r="H26" s="7"/>
      <c r="I26" s="7"/>
      <c r="J26" s="7"/>
      <c r="K26" s="7"/>
      <c r="L26" s="7"/>
      <c r="M26" s="7"/>
      <c r="N26" s="7"/>
      <c r="O26" s="7"/>
      <c r="P26" s="7"/>
    </row>
    <row r="27" spans="1:16">
      <c r="A27" s="7"/>
      <c r="B27" s="7"/>
      <c r="C27" s="7"/>
      <c r="D27" s="7"/>
      <c r="E27" s="7"/>
      <c r="F27" s="7"/>
      <c r="G27" s="7"/>
      <c r="H27" s="7"/>
      <c r="I27" s="7"/>
      <c r="J27" s="7"/>
      <c r="K27" s="7"/>
      <c r="L27" s="7"/>
      <c r="M27" s="7"/>
      <c r="N27" s="7"/>
      <c r="O27" s="7"/>
      <c r="P27" s="7"/>
    </row>
    <row r="28" spans="1:16">
      <c r="A28" s="7"/>
      <c r="B28" s="7"/>
      <c r="C28" s="7"/>
      <c r="D28" s="7"/>
      <c r="E28" s="7"/>
      <c r="F28" s="7"/>
      <c r="G28" s="7"/>
      <c r="H28" s="7"/>
      <c r="I28" s="7"/>
      <c r="J28" s="7"/>
      <c r="K28" s="7"/>
      <c r="L28" s="7"/>
      <c r="M28" s="7"/>
      <c r="N28" s="7"/>
      <c r="O28" s="7"/>
      <c r="P28" s="7"/>
    </row>
    <row r="29" spans="1:16">
      <c r="A29" s="7"/>
      <c r="B29" s="7"/>
      <c r="C29" s="7"/>
      <c r="D29" s="7"/>
      <c r="E29" s="7"/>
      <c r="F29" s="7"/>
      <c r="G29" s="7"/>
      <c r="H29" s="7"/>
      <c r="I29" s="7"/>
      <c r="J29" s="7"/>
      <c r="K29" s="7"/>
      <c r="L29" s="7"/>
      <c r="M29" s="7"/>
      <c r="N29" s="7"/>
      <c r="O29" s="7"/>
      <c r="P29" s="7"/>
    </row>
    <row r="30" spans="1:16">
      <c r="A30" s="7"/>
      <c r="B30" s="7"/>
      <c r="C30" s="7"/>
      <c r="D30" s="7"/>
      <c r="E30" s="7"/>
      <c r="F30" s="7"/>
      <c r="G30" s="7"/>
      <c r="H30" s="7"/>
      <c r="I30" s="7"/>
      <c r="J30" s="7"/>
      <c r="K30" s="7"/>
      <c r="L30" s="7"/>
      <c r="M30" s="7"/>
      <c r="N30" s="7"/>
      <c r="O30" s="7"/>
      <c r="P30" s="7"/>
    </row>
    <row r="31" spans="1:16">
      <c r="A31" s="7"/>
      <c r="B31" s="7"/>
      <c r="C31" s="7"/>
      <c r="D31" s="7"/>
      <c r="E31" s="7"/>
      <c r="F31" s="7"/>
      <c r="G31" s="7"/>
      <c r="H31" s="7"/>
      <c r="I31" s="7"/>
      <c r="J31" s="7"/>
      <c r="K31" s="7"/>
      <c r="L31" s="7"/>
      <c r="M31" s="7"/>
      <c r="N31" s="7"/>
      <c r="O31" s="7"/>
      <c r="P31" s="7"/>
    </row>
    <row r="32" spans="1:16">
      <c r="A32" s="7"/>
      <c r="B32" s="7"/>
      <c r="C32" s="7"/>
      <c r="D32" s="7"/>
      <c r="E32" s="7"/>
      <c r="F32" s="7"/>
      <c r="G32" s="7"/>
      <c r="H32" s="7"/>
      <c r="I32" s="7"/>
      <c r="J32" s="7"/>
      <c r="K32" s="7"/>
      <c r="L32" s="7"/>
      <c r="M32" s="7"/>
      <c r="N32" s="7"/>
      <c r="O32" s="7"/>
      <c r="P32" s="7"/>
    </row>
    <row r="33" spans="1:16">
      <c r="A33" s="7"/>
      <c r="B33" s="7"/>
      <c r="C33" s="7"/>
      <c r="D33" s="7"/>
      <c r="E33" s="7"/>
      <c r="F33" s="7"/>
      <c r="G33" s="7"/>
      <c r="H33" s="7"/>
      <c r="I33" s="7"/>
      <c r="J33" s="7"/>
      <c r="K33" s="7"/>
      <c r="L33" s="7"/>
      <c r="M33" s="7"/>
      <c r="N33" s="7"/>
      <c r="O33" s="7"/>
      <c r="P33" s="7"/>
    </row>
    <row r="34" spans="1:16">
      <c r="A34" s="7"/>
      <c r="B34" s="7"/>
      <c r="C34" s="7"/>
      <c r="D34" s="7"/>
      <c r="E34" s="7"/>
      <c r="F34" s="7"/>
      <c r="G34" s="7"/>
      <c r="H34" s="7"/>
      <c r="I34" s="7"/>
      <c r="J34" s="7"/>
      <c r="K34" s="7"/>
      <c r="L34" s="7"/>
      <c r="M34" s="7"/>
      <c r="N34" s="7"/>
      <c r="O34" s="7"/>
      <c r="P34" s="7"/>
    </row>
    <row r="35" spans="1:16">
      <c r="A35" s="7"/>
      <c r="B35" s="7"/>
      <c r="C35" s="7"/>
      <c r="D35" s="7"/>
      <c r="E35" s="7"/>
      <c r="F35" s="7"/>
      <c r="G35" s="7"/>
      <c r="H35" s="7"/>
      <c r="I35" s="7"/>
      <c r="J35" s="7"/>
      <c r="K35" s="7"/>
      <c r="L35" s="7"/>
      <c r="M35" s="7"/>
      <c r="N35" s="7"/>
      <c r="O35" s="7"/>
      <c r="P35" s="7"/>
    </row>
    <row r="36" spans="1:16">
      <c r="A36" s="7"/>
      <c r="B36" s="7"/>
      <c r="C36" s="7"/>
      <c r="D36" s="7"/>
      <c r="E36" s="7"/>
      <c r="F36" s="7"/>
      <c r="G36" s="7"/>
      <c r="H36" s="7"/>
      <c r="I36" s="7"/>
      <c r="J36" s="7"/>
      <c r="K36" s="7"/>
      <c r="L36" s="7"/>
      <c r="M36" s="7"/>
      <c r="N36" s="7"/>
      <c r="O36" s="7"/>
      <c r="P36" s="7"/>
    </row>
    <row r="37" spans="1:16">
      <c r="A37" s="7"/>
      <c r="B37" s="7"/>
      <c r="C37" s="7"/>
      <c r="D37" s="7"/>
      <c r="E37" s="7"/>
      <c r="F37" s="7"/>
      <c r="G37" s="7"/>
      <c r="H37" s="7"/>
      <c r="I37" s="7"/>
      <c r="J37" s="7"/>
      <c r="K37" s="7"/>
      <c r="L37" s="7"/>
      <c r="M37" s="7"/>
      <c r="N37" s="7"/>
      <c r="O37" s="7"/>
      <c r="P37" s="7"/>
    </row>
    <row r="38" spans="1:16">
      <c r="A38" s="7"/>
      <c r="B38" s="7"/>
      <c r="C38" s="7"/>
      <c r="D38" s="7"/>
      <c r="E38" s="7"/>
      <c r="F38" s="7"/>
      <c r="G38" s="7"/>
      <c r="H38" s="7"/>
      <c r="I38" s="7"/>
      <c r="J38" s="7"/>
      <c r="K38" s="7"/>
      <c r="L38" s="7"/>
      <c r="M38" s="7"/>
      <c r="N38" s="7"/>
      <c r="O38" s="7"/>
      <c r="P38" s="7"/>
    </row>
    <row r="39" spans="1:16">
      <c r="A39" s="7"/>
      <c r="B39" s="7"/>
      <c r="C39" s="7"/>
      <c r="D39" s="7"/>
      <c r="E39" s="7"/>
      <c r="F39" s="7"/>
      <c r="G39" s="7"/>
      <c r="H39" s="7"/>
      <c r="I39" s="7"/>
      <c r="J39" s="7"/>
      <c r="K39" s="7"/>
      <c r="L39" s="7"/>
      <c r="M39" s="7"/>
      <c r="N39" s="7"/>
      <c r="O39" s="7"/>
      <c r="P39" s="7"/>
    </row>
    <row r="40" spans="1:16">
      <c r="A40" s="7"/>
      <c r="B40" s="7"/>
      <c r="C40" s="7"/>
      <c r="D40" s="7"/>
      <c r="E40" s="7"/>
      <c r="F40" s="7"/>
      <c r="G40" s="7"/>
      <c r="H40" s="7"/>
      <c r="I40" s="7"/>
      <c r="J40" s="7"/>
      <c r="K40" s="7"/>
      <c r="L40" s="7"/>
      <c r="M40" s="7"/>
      <c r="N40" s="7"/>
      <c r="O40" s="7"/>
      <c r="P40" s="7"/>
    </row>
    <row r="41" spans="1:16">
      <c r="A41" s="7"/>
      <c r="B41" s="7"/>
      <c r="C41" s="7"/>
      <c r="D41" s="7"/>
      <c r="E41" s="7"/>
      <c r="F41" s="7"/>
      <c r="G41" s="7"/>
      <c r="H41" s="7"/>
      <c r="I41" s="7"/>
      <c r="J41" s="7"/>
      <c r="K41" s="7"/>
      <c r="L41" s="7"/>
      <c r="M41" s="7"/>
      <c r="N41" s="7"/>
      <c r="O41" s="7"/>
      <c r="P41" s="7"/>
    </row>
    <row r="42" spans="1:16">
      <c r="A42" s="7"/>
      <c r="B42" s="7"/>
      <c r="C42" s="7"/>
      <c r="D42" s="7"/>
      <c r="E42" s="7"/>
      <c r="F42" s="7"/>
      <c r="G42" s="7"/>
      <c r="H42" s="7"/>
      <c r="I42" s="7"/>
      <c r="J42" s="7"/>
      <c r="K42" s="7"/>
      <c r="L42" s="7"/>
      <c r="M42" s="7"/>
      <c r="N42" s="7"/>
      <c r="O42" s="7"/>
      <c r="P42" s="7"/>
    </row>
    <row r="43" spans="1:16">
      <c r="A43" s="7"/>
      <c r="B43" s="7"/>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row r="47" spans="1:16">
      <c r="A47" s="7"/>
      <c r="B47" s="7"/>
      <c r="C47" s="7"/>
      <c r="D47" s="7"/>
      <c r="E47" s="7"/>
      <c r="F47" s="7"/>
      <c r="G47" s="7"/>
      <c r="H47" s="7"/>
      <c r="I47" s="7"/>
      <c r="J47" s="7"/>
      <c r="K47" s="7"/>
      <c r="L47" s="7"/>
      <c r="M47" s="7"/>
      <c r="N47" s="7"/>
      <c r="O47" s="7"/>
      <c r="P47" s="7"/>
    </row>
    <row r="48" spans="1:16">
      <c r="A48" s="7"/>
      <c r="B48" s="7"/>
      <c r="C48" s="7"/>
      <c r="D48" s="7"/>
      <c r="E48" s="7"/>
      <c r="F48" s="7"/>
      <c r="G48" s="7"/>
      <c r="H48" s="7"/>
      <c r="I48" s="7"/>
      <c r="J48" s="7"/>
      <c r="K48" s="7"/>
      <c r="L48" s="7"/>
      <c r="M48" s="7"/>
      <c r="N48" s="7"/>
      <c r="O48" s="7"/>
      <c r="P48" s="7"/>
    </row>
    <row r="49" spans="1:16">
      <c r="A49" s="7"/>
      <c r="B49" s="7"/>
      <c r="C49" s="7"/>
      <c r="D49" s="7"/>
      <c r="E49" s="7"/>
      <c r="F49" s="7"/>
      <c r="G49" s="7"/>
      <c r="H49" s="7"/>
      <c r="I49" s="7"/>
      <c r="J49" s="7"/>
      <c r="K49" s="7"/>
      <c r="L49" s="7"/>
      <c r="M49" s="7"/>
      <c r="N49" s="7"/>
      <c r="O49" s="7"/>
      <c r="P49" s="7"/>
    </row>
    <row r="50" spans="1:16">
      <c r="A50" s="7"/>
      <c r="B50" s="7"/>
      <c r="C50" s="7"/>
      <c r="D50" s="7"/>
      <c r="E50" s="7"/>
      <c r="F50" s="7"/>
      <c r="G50" s="7"/>
      <c r="H50" s="7"/>
      <c r="I50" s="7"/>
      <c r="J50" s="7"/>
      <c r="K50" s="7"/>
      <c r="L50" s="7"/>
      <c r="M50" s="7"/>
      <c r="N50" s="7"/>
      <c r="O50" s="7"/>
      <c r="P50" s="7"/>
    </row>
    <row r="51" spans="1:16">
      <c r="A51" s="7"/>
      <c r="B51" s="7"/>
      <c r="C51" s="7"/>
      <c r="D51" s="7"/>
      <c r="E51" s="7"/>
      <c r="F51" s="7"/>
      <c r="G51" s="7"/>
      <c r="H51" s="7"/>
      <c r="I51" s="7"/>
      <c r="J51" s="7"/>
      <c r="K51" s="7"/>
      <c r="L51" s="7"/>
      <c r="M51" s="7"/>
      <c r="N51" s="7"/>
      <c r="O51" s="7"/>
      <c r="P51" s="7"/>
    </row>
    <row r="52" spans="1:16">
      <c r="A52" s="7"/>
      <c r="B52" s="7"/>
      <c r="C52" s="7"/>
      <c r="D52" s="7"/>
      <c r="E52" s="7"/>
      <c r="F52" s="7"/>
      <c r="G52" s="7"/>
      <c r="H52" s="7"/>
      <c r="I52" s="7"/>
      <c r="J52" s="7"/>
      <c r="K52" s="7"/>
      <c r="L52" s="7"/>
      <c r="M52" s="7"/>
      <c r="N52" s="7"/>
      <c r="O52" s="7"/>
      <c r="P52" s="7"/>
    </row>
    <row r="53" spans="1:16">
      <c r="A53" s="7"/>
      <c r="B53" s="7"/>
      <c r="C53" s="7"/>
      <c r="D53" s="7"/>
      <c r="E53" s="7"/>
      <c r="F53" s="7"/>
      <c r="G53" s="7"/>
      <c r="H53" s="7"/>
      <c r="I53" s="7"/>
      <c r="J53" s="7"/>
      <c r="K53" s="7"/>
      <c r="L53" s="7"/>
      <c r="M53" s="7"/>
      <c r="N53" s="7"/>
      <c r="O53" s="7"/>
      <c r="P53" s="7"/>
    </row>
    <row r="54" spans="1:16">
      <c r="A54" s="7"/>
      <c r="B54" s="7"/>
      <c r="C54" s="7"/>
      <c r="D54" s="7"/>
      <c r="E54" s="7"/>
      <c r="F54" s="7"/>
      <c r="G54" s="7"/>
      <c r="H54" s="7"/>
      <c r="I54" s="7"/>
      <c r="J54" s="7"/>
      <c r="K54" s="7"/>
      <c r="L54" s="7"/>
      <c r="M54" s="7"/>
      <c r="N54" s="7"/>
      <c r="O54" s="7"/>
      <c r="P54" s="7"/>
    </row>
    <row r="55" spans="1:16">
      <c r="A55" s="7"/>
      <c r="B55" s="7"/>
      <c r="C55" s="7"/>
      <c r="D55" s="7"/>
      <c r="E55" s="7"/>
      <c r="F55" s="7"/>
      <c r="G55" s="7"/>
      <c r="H55" s="7"/>
      <c r="I55" s="7"/>
      <c r="J55" s="7"/>
      <c r="K55" s="7"/>
      <c r="L55" s="7"/>
      <c r="M55" s="7"/>
      <c r="N55" s="7"/>
      <c r="O55" s="7"/>
      <c r="P55" s="7"/>
    </row>
    <row r="56" spans="1:16">
      <c r="A56" s="7"/>
      <c r="B56" s="7"/>
      <c r="C56" s="7"/>
      <c r="D56" s="7"/>
      <c r="E56" s="7"/>
      <c r="F56" s="7"/>
      <c r="G56" s="7"/>
      <c r="H56" s="7"/>
      <c r="I56" s="7"/>
      <c r="J56" s="7"/>
      <c r="K56" s="7"/>
      <c r="L56" s="7"/>
      <c r="M56" s="7"/>
      <c r="N56" s="7"/>
      <c r="O56" s="7"/>
      <c r="P56" s="7"/>
    </row>
    <row r="57" spans="1:16">
      <c r="A57" s="7"/>
      <c r="B57" s="7"/>
      <c r="C57" s="7"/>
      <c r="D57" s="7"/>
      <c r="E57" s="7"/>
      <c r="F57" s="7"/>
      <c r="G57" s="7"/>
      <c r="H57" s="7"/>
      <c r="I57" s="7"/>
      <c r="J57" s="7"/>
      <c r="K57" s="7"/>
      <c r="L57" s="7"/>
      <c r="M57" s="7"/>
      <c r="N57" s="7"/>
      <c r="O57" s="7"/>
      <c r="P57" s="7"/>
    </row>
    <row r="58" spans="1:16">
      <c r="A58" s="7"/>
      <c r="B58" s="7"/>
      <c r="C58" s="7"/>
      <c r="D58" s="7"/>
      <c r="E58" s="7"/>
      <c r="F58" s="7"/>
      <c r="G58" s="7"/>
      <c r="H58" s="7"/>
      <c r="I58" s="7"/>
      <c r="J58" s="7"/>
      <c r="K58" s="7"/>
      <c r="L58" s="7"/>
      <c r="M58" s="7"/>
      <c r="N58" s="7"/>
      <c r="O58" s="7"/>
      <c r="P58" s="7"/>
    </row>
    <row r="59" spans="1:16">
      <c r="A59" s="7"/>
      <c r="B59" s="7"/>
      <c r="C59" s="7"/>
      <c r="D59" s="7"/>
      <c r="E59" s="7"/>
      <c r="F59" s="7"/>
      <c r="G59" s="7"/>
      <c r="H59" s="7"/>
      <c r="I59" s="7"/>
      <c r="J59" s="7"/>
      <c r="K59" s="7"/>
      <c r="L59" s="7"/>
      <c r="M59" s="7"/>
      <c r="N59" s="7"/>
      <c r="O59" s="7"/>
      <c r="P59" s="7"/>
    </row>
    <row r="60" spans="1:16">
      <c r="A60" s="7"/>
      <c r="B60" s="7"/>
      <c r="C60" s="7"/>
      <c r="D60" s="7"/>
      <c r="E60" s="7"/>
      <c r="F60" s="7"/>
      <c r="G60" s="7"/>
      <c r="H60" s="7"/>
      <c r="I60" s="7"/>
      <c r="J60" s="7"/>
      <c r="K60" s="7"/>
      <c r="L60" s="7"/>
      <c r="M60" s="7"/>
      <c r="N60" s="7"/>
      <c r="O60" s="7"/>
      <c r="P60" s="7"/>
    </row>
    <row r="61" spans="1:16">
      <c r="A61" s="7"/>
      <c r="B61" s="7"/>
      <c r="C61" s="7"/>
      <c r="D61" s="7"/>
      <c r="E61" s="7"/>
      <c r="F61" s="7"/>
      <c r="G61" s="7"/>
      <c r="H61" s="7"/>
      <c r="I61" s="7"/>
      <c r="J61" s="7"/>
      <c r="K61" s="7"/>
      <c r="L61" s="7"/>
      <c r="M61" s="7"/>
      <c r="N61" s="7"/>
      <c r="O61" s="7"/>
      <c r="P61" s="7"/>
    </row>
    <row r="62" spans="1:16">
      <c r="A62" s="7"/>
      <c r="B62" s="7"/>
      <c r="C62" s="7"/>
      <c r="D62" s="7"/>
      <c r="E62" s="7"/>
      <c r="F62" s="7"/>
      <c r="G62" s="7"/>
      <c r="H62" s="7"/>
      <c r="I62" s="7"/>
      <c r="J62" s="7"/>
      <c r="K62" s="7"/>
      <c r="L62" s="7"/>
      <c r="M62" s="7"/>
      <c r="N62" s="7"/>
      <c r="O62" s="7"/>
      <c r="P62" s="7"/>
    </row>
    <row r="63" spans="1:16">
      <c r="A63" s="7"/>
      <c r="B63" s="7"/>
      <c r="C63" s="7"/>
      <c r="D63" s="7"/>
      <c r="E63" s="7"/>
      <c r="F63" s="7"/>
      <c r="G63" s="7"/>
      <c r="H63" s="7"/>
      <c r="I63" s="7"/>
      <c r="J63" s="7"/>
      <c r="K63" s="7"/>
      <c r="L63" s="7"/>
      <c r="M63" s="7"/>
      <c r="N63" s="7"/>
      <c r="O63" s="7"/>
      <c r="P63" s="7"/>
    </row>
    <row r="64" spans="1:16">
      <c r="A64" s="7"/>
      <c r="B64" s="7"/>
      <c r="C64" s="7"/>
      <c r="D64" s="7"/>
      <c r="E64" s="7"/>
      <c r="F64" s="7"/>
      <c r="G64" s="7"/>
      <c r="H64" s="7"/>
      <c r="I64" s="7"/>
      <c r="J64" s="7"/>
      <c r="K64" s="7"/>
      <c r="L64" s="7"/>
      <c r="M64" s="7"/>
      <c r="N64" s="7"/>
      <c r="O64" s="7"/>
      <c r="P64" s="7"/>
    </row>
    <row r="65" hidden="1"/>
    <row r="66" hidden="1"/>
    <row r="67" hidden="1"/>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2"/>
  <sheetViews>
    <sheetView workbookViewId="0"/>
  </sheetViews>
  <sheetFormatPr defaultColWidth="0" defaultRowHeight="15" zeroHeight="1"/>
  <cols>
    <col min="1" max="1" width="12.5703125" style="7" bestFit="1" customWidth="1"/>
    <col min="2" max="2" width="27" style="7" bestFit="1" customWidth="1"/>
    <col min="3" max="3" width="9.140625" style="7" customWidth="1"/>
    <col min="4" max="4" width="9.140625" style="7" hidden="1" customWidth="1"/>
    <col min="5" max="5" width="12.5703125" style="7" hidden="1" customWidth="1"/>
    <col min="6" max="16384" width="9.140625" style="7" hidden="1"/>
  </cols>
  <sheetData>
    <row r="1" spans="1:2">
      <c r="A1" s="6" t="s">
        <v>169</v>
      </c>
    </row>
    <row r="2" spans="1:2"/>
    <row r="3" spans="1:2">
      <c r="A3" s="6" t="s">
        <v>167</v>
      </c>
      <c r="B3" s="6" t="s">
        <v>168</v>
      </c>
    </row>
    <row r="4" spans="1:2">
      <c r="A4" s="7" t="s">
        <v>79</v>
      </c>
      <c r="B4" s="7" t="s">
        <v>4</v>
      </c>
    </row>
    <row r="5" spans="1:2">
      <c r="A5" s="7" t="s">
        <v>31</v>
      </c>
      <c r="B5" s="7" t="s">
        <v>22</v>
      </c>
    </row>
    <row r="6" spans="1:2">
      <c r="A6" s="7" t="s">
        <v>29</v>
      </c>
      <c r="B6" s="7" t="s">
        <v>81</v>
      </c>
    </row>
    <row r="7" spans="1:2">
      <c r="A7" s="7" t="s">
        <v>80</v>
      </c>
      <c r="B7" s="7" t="s">
        <v>82</v>
      </c>
    </row>
    <row r="8" spans="1:2">
      <c r="A8" s="7" t="s">
        <v>155</v>
      </c>
      <c r="B8" s="7" t="s">
        <v>7</v>
      </c>
    </row>
    <row r="9" spans="1:2">
      <c r="A9" s="7" t="s">
        <v>156</v>
      </c>
      <c r="B9" s="7" t="s">
        <v>8</v>
      </c>
    </row>
    <row r="10" spans="1:2">
      <c r="A10" s="7" t="s">
        <v>157</v>
      </c>
      <c r="B10" s="7" t="s">
        <v>9</v>
      </c>
    </row>
    <row r="11" spans="1:2">
      <c r="A11" s="7" t="s">
        <v>30</v>
      </c>
      <c r="B11" s="7" t="s">
        <v>10</v>
      </c>
    </row>
    <row r="12" spans="1:2">
      <c r="A12" s="7" t="s">
        <v>158</v>
      </c>
      <c r="B12" s="7" t="s">
        <v>11</v>
      </c>
    </row>
    <row r="13" spans="1:2">
      <c r="A13" s="7" t="s">
        <v>159</v>
      </c>
      <c r="B13" s="7" t="s">
        <v>12</v>
      </c>
    </row>
    <row r="14" spans="1:2">
      <c r="A14" s="7" t="s">
        <v>160</v>
      </c>
      <c r="B14" s="7" t="s">
        <v>13</v>
      </c>
    </row>
    <row r="15" spans="1:2">
      <c r="A15" s="7" t="s">
        <v>98</v>
      </c>
      <c r="B15" s="7" t="s">
        <v>14</v>
      </c>
    </row>
    <row r="16" spans="1:2">
      <c r="A16" s="7" t="s">
        <v>161</v>
      </c>
      <c r="B16" s="7" t="s">
        <v>15</v>
      </c>
    </row>
    <row r="17" spans="1:2">
      <c r="A17" s="7" t="s">
        <v>162</v>
      </c>
      <c r="B17" s="7" t="s">
        <v>16</v>
      </c>
    </row>
    <row r="18" spans="1:2">
      <c r="A18" s="7" t="s">
        <v>163</v>
      </c>
      <c r="B18" s="7" t="s">
        <v>17</v>
      </c>
    </row>
    <row r="19" spans="1:2">
      <c r="A19" s="7" t="s">
        <v>164</v>
      </c>
      <c r="B19" s="7" t="s">
        <v>18</v>
      </c>
    </row>
    <row r="20" spans="1:2">
      <c r="A20" s="7" t="s">
        <v>165</v>
      </c>
      <c r="B20" s="7" t="s">
        <v>19</v>
      </c>
    </row>
    <row r="21" spans="1:2">
      <c r="A21" s="7" t="s">
        <v>166</v>
      </c>
      <c r="B21" s="7" t="s">
        <v>20</v>
      </c>
    </row>
    <row r="22" spans="1:2"/>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sheetPr>
  <dimension ref="A1:S103"/>
  <sheetViews>
    <sheetView zoomScaleNormal="100" workbookViewId="0">
      <selection activeCell="H16" sqref="H1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9">
      <c r="A1" s="6" t="str">
        <f ca="1">MID(CELL("filename",A1),FIND("]",CELL("filename",A1))+1,255)</f>
        <v>SR-SFE-EAN</v>
      </c>
      <c r="B1" s="7"/>
      <c r="C1" s="7"/>
      <c r="D1" s="7"/>
      <c r="E1" s="7"/>
      <c r="F1" s="7"/>
      <c r="G1" s="7"/>
      <c r="H1" s="7"/>
      <c r="I1" s="7"/>
      <c r="J1" s="7"/>
      <c r="K1" s="7"/>
      <c r="L1" s="7"/>
      <c r="M1" s="7"/>
      <c r="N1" s="7"/>
      <c r="O1" s="7"/>
      <c r="P1" s="7"/>
      <c r="Q1" s="7"/>
    </row>
    <row r="2" spans="1:19">
      <c r="A2" s="6"/>
      <c r="B2" s="7"/>
      <c r="C2" s="7"/>
      <c r="D2" s="7"/>
      <c r="E2" s="7"/>
      <c r="F2" s="7"/>
      <c r="G2" s="7"/>
      <c r="H2" s="7"/>
      <c r="I2" s="7"/>
      <c r="J2" s="7"/>
      <c r="K2" s="7"/>
      <c r="L2" s="7"/>
      <c r="M2" s="7"/>
      <c r="N2" s="7"/>
      <c r="O2" s="7"/>
      <c r="P2" s="7"/>
      <c r="Q2" s="7"/>
    </row>
    <row r="3" spans="1:19">
      <c r="A3" s="7"/>
      <c r="B3" s="7"/>
      <c r="C3" s="15" t="s">
        <v>123</v>
      </c>
      <c r="D3" s="2" t="str">
        <f ca="1">LEFT(A1,2)</f>
        <v>SR</v>
      </c>
      <c r="E3" s="219" t="str">
        <f ca="1">VLOOKUP(D3,Glossary!$A$4:$B$21,2,FALSE)</f>
        <v>Single rate</v>
      </c>
      <c r="F3" s="220"/>
      <c r="G3" s="221"/>
      <c r="H3" s="7"/>
      <c r="I3" s="7"/>
      <c r="J3" s="7"/>
      <c r="K3" s="7"/>
      <c r="L3" s="7"/>
      <c r="M3" s="7"/>
      <c r="N3" s="7"/>
      <c r="O3" s="7"/>
      <c r="P3" s="7"/>
      <c r="Q3" s="7"/>
      <c r="R3" s="7"/>
      <c r="S3" s="7"/>
    </row>
    <row r="4" spans="1:19">
      <c r="A4" s="7"/>
      <c r="B4" s="7"/>
      <c r="C4" s="15" t="s">
        <v>124</v>
      </c>
      <c r="D4" s="2" t="str">
        <f ca="1">MID(A1,4,3)</f>
        <v>SFE</v>
      </c>
      <c r="E4" s="219" t="str">
        <f ca="1">VLOOKUP(D4,Glossary!$A$4:$B$21,2,FALSE)</f>
        <v>Single fuel electricity</v>
      </c>
      <c r="F4" s="220"/>
      <c r="G4" s="221"/>
      <c r="H4" s="7"/>
      <c r="I4" s="7"/>
      <c r="J4" s="7"/>
      <c r="K4" s="7"/>
      <c r="L4" s="7"/>
      <c r="M4" s="7"/>
      <c r="N4" s="7"/>
      <c r="O4" s="7"/>
      <c r="P4" s="7"/>
      <c r="Q4" s="7"/>
      <c r="R4" s="7"/>
      <c r="S4" s="7"/>
    </row>
    <row r="5" spans="1:19">
      <c r="A5" s="7"/>
      <c r="B5" s="7"/>
      <c r="C5" s="15" t="s">
        <v>21</v>
      </c>
      <c r="D5" s="33" t="str">
        <f ca="1">RIGHT(A1,3)</f>
        <v>EAN</v>
      </c>
      <c r="E5" s="219" t="str">
        <f ca="1">VLOOKUP(D5,Glossary!$A$4:$B$21,2,FALSE)</f>
        <v>East Anglia</v>
      </c>
      <c r="F5" s="220"/>
      <c r="G5" s="221"/>
      <c r="H5" s="7"/>
      <c r="I5" s="7"/>
      <c r="J5" s="7"/>
      <c r="K5" s="7"/>
      <c r="L5" s="7"/>
      <c r="M5" s="7"/>
      <c r="N5" s="7"/>
      <c r="O5" s="7"/>
      <c r="P5" s="7"/>
      <c r="Q5" s="7"/>
      <c r="R5" s="7"/>
      <c r="S5" s="7"/>
    </row>
    <row r="6" spans="1:19">
      <c r="A6" s="7"/>
      <c r="B6" s="7"/>
      <c r="C6" s="15" t="s">
        <v>220</v>
      </c>
      <c r="D6" s="222" t="str">
        <f ca="1">$D$3&amp;"-"&amp;$D$4</f>
        <v>SR-SFE</v>
      </c>
      <c r="E6" s="220"/>
      <c r="F6" s="220"/>
      <c r="G6" s="221"/>
      <c r="H6" s="7"/>
      <c r="I6" s="7"/>
      <c r="J6" s="7"/>
      <c r="K6" s="7"/>
      <c r="L6" s="7"/>
      <c r="M6" s="7"/>
      <c r="N6" s="7"/>
      <c r="O6" s="7"/>
      <c r="P6" s="7"/>
      <c r="Q6" s="7"/>
      <c r="R6" s="7"/>
      <c r="S6" s="7"/>
    </row>
    <row r="7" spans="1:19">
      <c r="A7" s="7"/>
      <c r="B7" s="7"/>
      <c r="C7" s="90"/>
      <c r="D7" s="114"/>
      <c r="E7" s="114"/>
      <c r="F7" s="114"/>
      <c r="G7" s="114"/>
      <c r="H7" s="7"/>
      <c r="I7" s="7"/>
      <c r="J7" s="7"/>
      <c r="K7" s="7"/>
      <c r="L7" s="7"/>
      <c r="M7" s="7"/>
      <c r="N7" s="7"/>
      <c r="O7" s="7"/>
      <c r="P7" s="7"/>
      <c r="Q7" s="7"/>
      <c r="R7" s="7"/>
      <c r="S7" s="7"/>
    </row>
    <row r="8" spans="1:19"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9">
      <c r="A9" s="7"/>
      <c r="B9" s="7"/>
      <c r="C9" s="7"/>
      <c r="D9" s="7"/>
      <c r="E9" s="99">
        <v>2</v>
      </c>
      <c r="F9" s="99"/>
      <c r="G9" s="99">
        <v>4</v>
      </c>
      <c r="H9" s="99">
        <v>5</v>
      </c>
      <c r="I9" s="99">
        <v>6</v>
      </c>
      <c r="J9" s="99">
        <v>7</v>
      </c>
      <c r="K9" s="99">
        <v>8</v>
      </c>
      <c r="L9" s="99">
        <v>9</v>
      </c>
      <c r="M9" s="99">
        <v>10</v>
      </c>
      <c r="N9" s="99">
        <v>11</v>
      </c>
      <c r="O9" s="99">
        <v>12</v>
      </c>
      <c r="P9" s="99">
        <v>13</v>
      </c>
      <c r="Q9" s="7"/>
    </row>
    <row r="10" spans="1:19">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f t="shared" ca="1" si="0"/>
        <v>105.73009468463074</v>
      </c>
      <c r="L10" s="115">
        <f t="shared" ca="1" si="0"/>
        <v>105.74467373328343</v>
      </c>
      <c r="M10" s="115">
        <f t="shared" ca="1" si="0"/>
        <v>110.34986216378316</v>
      </c>
      <c r="N10" s="115" t="str">
        <f t="shared" si="0"/>
        <v/>
      </c>
      <c r="O10" s="115" t="str">
        <f t="shared" si="0"/>
        <v/>
      </c>
      <c r="P10" s="115" t="str">
        <f t="shared" si="0"/>
        <v/>
      </c>
      <c r="Q10" s="7"/>
    </row>
    <row r="11" spans="1:19">
      <c r="A11" s="7"/>
      <c r="B11" s="7"/>
      <c r="C11" s="7" t="s">
        <v>310</v>
      </c>
      <c r="D11" s="7"/>
      <c r="E11" s="115">
        <f ca="1">IFERROR(E47,"")</f>
        <v>488.82254144576285</v>
      </c>
      <c r="F11" s="102"/>
      <c r="G11" s="115">
        <f ca="1">IFERROR(IF(OR(G41=0,G42=0,G43=0,G44=0,G45=0,G46=0),"",G47),"")</f>
        <v>468.83262414373598</v>
      </c>
      <c r="H11" s="115" t="str">
        <f t="shared" ref="H11:P11" ca="1" si="1">IFERROR(IF(OR(H41=0,H42=0,H43=0,H44=0,H45=0,H46=0),"",H47),"")</f>
        <v/>
      </c>
      <c r="I11" s="115">
        <f t="shared" ca="1" si="1"/>
        <v>529.20804971963821</v>
      </c>
      <c r="J11" s="115">
        <f t="shared" ca="1" si="1"/>
        <v>510.87197343125325</v>
      </c>
      <c r="K11" s="115">
        <f t="shared" ca="1" si="1"/>
        <v>546.06227716654735</v>
      </c>
      <c r="L11" s="115">
        <f t="shared" ca="1" si="1"/>
        <v>565.13161773950003</v>
      </c>
      <c r="M11" s="115">
        <f t="shared" ca="1" si="1"/>
        <v>619.87448553028707</v>
      </c>
      <c r="N11" s="115" t="str">
        <f t="shared" ca="1" si="1"/>
        <v/>
      </c>
      <c r="O11" s="115" t="str">
        <f t="shared" ca="1" si="1"/>
        <v/>
      </c>
      <c r="P11" s="115" t="str">
        <f t="shared" ca="1" si="1"/>
        <v/>
      </c>
      <c r="Q11" s="7"/>
    </row>
    <row r="12" spans="1:19">
      <c r="A12" s="7"/>
      <c r="B12" s="7"/>
      <c r="C12" s="7"/>
      <c r="D12" s="7"/>
      <c r="E12" s="102"/>
      <c r="F12" s="102"/>
      <c r="G12" s="102"/>
      <c r="H12" s="102"/>
      <c r="I12" s="102"/>
      <c r="J12" s="102"/>
      <c r="K12" s="102"/>
      <c r="L12" s="102"/>
      <c r="M12" s="102"/>
      <c r="N12" s="102"/>
      <c r="O12" s="102"/>
      <c r="P12" s="102"/>
      <c r="Q12" s="7"/>
    </row>
    <row r="13" spans="1:19" ht="15.75" thickBot="1">
      <c r="A13" s="7"/>
      <c r="B13" s="7"/>
      <c r="C13" s="7" t="s">
        <v>25</v>
      </c>
      <c r="D13" s="7"/>
      <c r="E13" s="118">
        <f ca="1">HLOOKUP(D6,'Inputs - OBR and CPI'!$E$61:$G$62,2,FALSE)</f>
        <v>4.2299999999999997E-2</v>
      </c>
      <c r="F13" s="17"/>
      <c r="G13" s="116" t="s">
        <v>329</v>
      </c>
      <c r="H13" s="17"/>
      <c r="I13" s="17"/>
      <c r="J13" s="17"/>
      <c r="K13" s="17"/>
      <c r="L13" s="7"/>
      <c r="M13" s="7"/>
      <c r="N13" s="7"/>
      <c r="O13" s="7"/>
      <c r="P13" s="7"/>
      <c r="Q13" s="7"/>
    </row>
    <row r="14" spans="1:19" ht="15.75" thickTop="1">
      <c r="A14" s="7"/>
      <c r="B14" s="7"/>
      <c r="C14" s="7"/>
      <c r="D14" s="7"/>
      <c r="E14" s="7"/>
      <c r="F14" s="17"/>
      <c r="G14" s="117"/>
      <c r="H14" s="17"/>
      <c r="I14" s="17"/>
      <c r="J14" s="17"/>
      <c r="K14" s="17"/>
      <c r="L14" s="7"/>
      <c r="M14" s="7"/>
      <c r="N14" s="7"/>
      <c r="O14" s="7"/>
      <c r="P14" s="7"/>
      <c r="Q14" s="7"/>
    </row>
    <row r="15" spans="1:19">
      <c r="A15" s="6" t="s">
        <v>250</v>
      </c>
      <c r="B15" s="7"/>
      <c r="C15" s="7" t="s">
        <v>249</v>
      </c>
      <c r="D15" s="7"/>
      <c r="E15" s="7"/>
      <c r="F15" s="17"/>
      <c r="G15" s="17"/>
      <c r="H15" s="17"/>
      <c r="I15" s="17"/>
      <c r="J15" s="17"/>
      <c r="K15" s="17"/>
      <c r="L15" s="7"/>
      <c r="M15" s="7"/>
      <c r="N15" s="7"/>
      <c r="O15" s="7"/>
      <c r="P15" s="7"/>
      <c r="Q15" s="7"/>
    </row>
    <row r="16" spans="1:19">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EAN-Nil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111"/>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4">
        <v>25.81</v>
      </c>
      <c r="F23" s="7"/>
      <c r="G23" s="20">
        <f t="shared" ref="G23:P25" ca="1" si="2">$E23/$E31*G31</f>
        <v>29.036250000000003</v>
      </c>
      <c r="H23" s="20">
        <f t="shared" ca="1" si="2"/>
        <v>29.036250000000003</v>
      </c>
      <c r="I23" s="20">
        <f t="shared" ca="1" si="2"/>
        <v>42.167502303571439</v>
      </c>
      <c r="J23" s="20">
        <f t="shared" ca="1" si="2"/>
        <v>37.151743607142855</v>
      </c>
      <c r="K23" s="20">
        <f t="shared" ca="1" si="2"/>
        <v>46.089285714285715</v>
      </c>
      <c r="L23" s="20">
        <f t="shared" ca="1" si="2"/>
        <v>45.628392857142863</v>
      </c>
      <c r="M23" s="20">
        <f t="shared" ca="1" si="2"/>
        <v>49.360749303571438</v>
      </c>
      <c r="N23" s="20">
        <f t="shared" ca="1" si="2"/>
        <v>0</v>
      </c>
      <c r="O23" s="20">
        <f t="shared" ca="1" si="2"/>
        <v>0</v>
      </c>
      <c r="P23" s="20">
        <f t="shared" ca="1" si="2"/>
        <v>0</v>
      </c>
      <c r="Q23" s="7"/>
    </row>
    <row r="24" spans="1:17">
      <c r="A24" s="7"/>
      <c r="B24" s="7"/>
      <c r="C24" s="7" t="s">
        <v>276</v>
      </c>
      <c r="D24" s="7"/>
      <c r="E24" s="174">
        <v>28.87</v>
      </c>
      <c r="F24" s="7"/>
      <c r="G24" s="20">
        <f t="shared" si="2"/>
        <v>28.898812375249502</v>
      </c>
      <c r="H24" s="20">
        <f t="shared" si="2"/>
        <v>28.985249500998002</v>
      </c>
      <c r="I24" s="20">
        <f t="shared" si="2"/>
        <v>29.359810379241516</v>
      </c>
      <c r="J24" s="20">
        <f t="shared" si="2"/>
        <v>29.763183632734531</v>
      </c>
      <c r="K24" s="20">
        <f t="shared" si="2"/>
        <v>30.224181636726545</v>
      </c>
      <c r="L24" s="20">
        <f t="shared" si="2"/>
        <v>30.483493013972058</v>
      </c>
      <c r="M24" s="20">
        <f t="shared" si="2"/>
        <v>30.858053892215569</v>
      </c>
      <c r="N24" s="20">
        <f t="shared" si="2"/>
        <v>0</v>
      </c>
      <c r="O24" s="20">
        <f t="shared" si="2"/>
        <v>0</v>
      </c>
      <c r="P24" s="20">
        <f t="shared" si="2"/>
        <v>0</v>
      </c>
      <c r="Q24" s="7"/>
    </row>
    <row r="25" spans="1:17">
      <c r="A25" s="7"/>
      <c r="B25" s="7"/>
      <c r="C25" s="16" t="s">
        <v>2</v>
      </c>
      <c r="D25" s="7"/>
      <c r="E25" s="174">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25.65269461077844</v>
      </c>
      <c r="N25" s="20">
        <f t="shared" si="2"/>
        <v>0</v>
      </c>
      <c r="O25" s="20">
        <f t="shared" si="2"/>
        <v>0</v>
      </c>
      <c r="P25" s="20">
        <f t="shared" si="2"/>
        <v>0</v>
      </c>
      <c r="Q25" s="7"/>
    </row>
    <row r="26" spans="1:17">
      <c r="A26" s="7"/>
      <c r="B26" s="7"/>
      <c r="C26" s="7" t="s">
        <v>25</v>
      </c>
      <c r="D26" s="7"/>
      <c r="E26" s="174">
        <v>3.33</v>
      </c>
      <c r="F26" s="7"/>
      <c r="G26" s="86">
        <f t="shared" ref="G26:P26" ca="1" si="3">SUM(G21:G25)*$E$13</f>
        <v>3.4668663121257484</v>
      </c>
      <c r="H26" s="86">
        <f t="shared" ca="1" si="3"/>
        <v>3.4735621235029939</v>
      </c>
      <c r="I26" s="86">
        <f t="shared" ca="1" si="3"/>
        <v>4.0580292785787959</v>
      </c>
      <c r="J26" s="86">
        <f t="shared" ca="1" si="3"/>
        <v>3.8771098054803463</v>
      </c>
      <c r="K26" s="86">
        <f t="shared" ca="1" si="3"/>
        <v>4.2908788306244654</v>
      </c>
      <c r="L26" s="86">
        <f t="shared" ca="1" si="3"/>
        <v>4.2914704968990591</v>
      </c>
      <c r="M26" s="86">
        <f t="shared" ca="1" si="3"/>
        <v>4.4783643572177176</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105.73009468463074</v>
      </c>
      <c r="L27" s="20">
        <f t="shared" ca="1" si="4"/>
        <v>105.74467373328343</v>
      </c>
      <c r="M27" s="20">
        <f t="shared" ca="1" si="4"/>
        <v>110.34986216378316</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61.66421521838766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2">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10.709810000000001</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EAN-Medium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331</v>
      </c>
      <c r="F38" s="7"/>
      <c r="G38" s="7"/>
      <c r="H38" s="112"/>
      <c r="I38" s="7"/>
      <c r="J38" s="7"/>
      <c r="K38" s="7"/>
      <c r="L38" s="7"/>
      <c r="M38" s="7"/>
      <c r="N38" s="7"/>
      <c r="O38" s="7"/>
      <c r="P38" s="7"/>
      <c r="Q38" s="7"/>
    </row>
    <row r="39" spans="1:17">
      <c r="A39" s="7"/>
      <c r="B39" s="7"/>
      <c r="C39" s="7"/>
      <c r="D39" s="7"/>
      <c r="E39" s="17"/>
      <c r="F39" s="7"/>
      <c r="G39" s="7"/>
      <c r="H39" s="113"/>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4">
        <v>189.33</v>
      </c>
      <c r="F41" s="7"/>
      <c r="G41" s="20">
        <f t="shared" ref="G41:P41" ca="1" si="5">$E41/$E50*G50</f>
        <v>152.71292049393347</v>
      </c>
      <c r="H41" s="20">
        <f t="shared" ca="1" si="5"/>
        <v>0</v>
      </c>
      <c r="I41" s="20">
        <f t="shared" ca="1" si="5"/>
        <v>169.7903278763886</v>
      </c>
      <c r="J41" s="20">
        <f t="shared" ca="1" si="5"/>
        <v>162.91356552651354</v>
      </c>
      <c r="K41" s="20">
        <f t="shared" ca="1" si="5"/>
        <v>173.69187632999439</v>
      </c>
      <c r="L41" s="20">
        <f t="shared" ca="1" si="5"/>
        <v>192.68897212951293</v>
      </c>
      <c r="M41" s="20">
        <f t="shared" ca="1" si="5"/>
        <v>225.29690982820026</v>
      </c>
      <c r="N41" s="20">
        <f t="shared" ca="1" si="5"/>
        <v>0</v>
      </c>
      <c r="O41" s="20">
        <f t="shared" ca="1" si="5"/>
        <v>0</v>
      </c>
      <c r="P41" s="20">
        <f t="shared" ca="1" si="5"/>
        <v>0</v>
      </c>
      <c r="Q41" s="7"/>
    </row>
    <row r="42" spans="1:17">
      <c r="A42" s="7"/>
      <c r="B42" s="7"/>
      <c r="C42" s="16" t="s">
        <v>125</v>
      </c>
      <c r="D42" s="7"/>
      <c r="E42" s="176">
        <f ca="1">VLOOKUP($A$1,'Inputs - Network costs'!$D:$P,E$9,FALSE)</f>
        <v>118.80254144576281</v>
      </c>
      <c r="F42" s="7"/>
      <c r="G42" s="92">
        <f ca="1">VLOOKUP($A$1,'Inputs - Network costs'!$D:$P,G$9,FALSE)</f>
        <v>128.16829976809873</v>
      </c>
      <c r="H42" s="92">
        <f ca="1">VLOOKUP($A$1,'Inputs - Network costs'!$D:$P,H$9,FALSE)</f>
        <v>127.58233824014872</v>
      </c>
      <c r="I42" s="92">
        <f ca="1">VLOOKUP($A$1,'Inputs - Network costs'!$D:$P,I$9,FALSE)</f>
        <v>133.64441756622693</v>
      </c>
      <c r="J42" s="92">
        <f ca="1">VLOOKUP($A$1,'Inputs - Network costs'!$D:$P,J$9,FALSE)</f>
        <v>134.57979075349644</v>
      </c>
      <c r="K42" s="92">
        <f ca="1">VLOOKUP($A$1,'Inputs - Network costs'!$D:$P,K$9,FALSE)</f>
        <v>132.7595440117064</v>
      </c>
      <c r="L42" s="92">
        <f ca="1">VLOOKUP($A$1,'Inputs - Network costs'!$D:$P,L$9,FALSE)</f>
        <v>132.34758652952749</v>
      </c>
      <c r="M42" s="92">
        <f ca="1">VLOOKUP($A$1,'Inputs - Network costs'!$D:$P,M$9,FALSE)</f>
        <v>141.68947486976271</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4">
        <v>66.86</v>
      </c>
      <c r="F43" s="7"/>
      <c r="G43" s="20">
        <f t="shared" ref="G43:P45" ca="1" si="6">$E43/$E51*G51</f>
        <v>75.217500000000001</v>
      </c>
      <c r="H43" s="20">
        <f t="shared" ca="1" si="6"/>
        <v>75.217500000000001</v>
      </c>
      <c r="I43" s="20">
        <f t="shared" ca="1" si="6"/>
        <v>109.2335995357143</v>
      </c>
      <c r="J43" s="20">
        <f t="shared" ca="1" si="6"/>
        <v>96.240433071428569</v>
      </c>
      <c r="K43" s="20">
        <f t="shared" ca="1" si="6"/>
        <v>119.39285714285715</v>
      </c>
      <c r="L43" s="20">
        <f t="shared" ca="1" si="6"/>
        <v>118.19892857142858</v>
      </c>
      <c r="M43" s="20">
        <f t="shared" ca="1" si="6"/>
        <v>127.8674815357143</v>
      </c>
      <c r="N43" s="20">
        <f t="shared" ca="1" si="6"/>
        <v>0</v>
      </c>
      <c r="O43" s="20">
        <f t="shared" ca="1" si="6"/>
        <v>0</v>
      </c>
      <c r="P43" s="20">
        <f t="shared" ca="1" si="6"/>
        <v>0</v>
      </c>
      <c r="Q43" s="7"/>
    </row>
    <row r="44" spans="1:17">
      <c r="A44" s="7"/>
      <c r="B44" s="7"/>
      <c r="C44" s="7" t="s">
        <v>276</v>
      </c>
      <c r="D44" s="7"/>
      <c r="E44" s="174">
        <v>74.81</v>
      </c>
      <c r="F44" s="7"/>
      <c r="G44" s="20">
        <f t="shared" si="6"/>
        <v>74.884660678642717</v>
      </c>
      <c r="H44" s="20">
        <f t="shared" si="6"/>
        <v>75.108642714570848</v>
      </c>
      <c r="I44" s="20">
        <f t="shared" si="6"/>
        <v>76.079231536926144</v>
      </c>
      <c r="J44" s="20">
        <f t="shared" si="6"/>
        <v>77.124481037924156</v>
      </c>
      <c r="K44" s="20">
        <f t="shared" si="6"/>
        <v>78.319051896207583</v>
      </c>
      <c r="L44" s="20">
        <f t="shared" si="6"/>
        <v>78.990998003992019</v>
      </c>
      <c r="M44" s="20">
        <f t="shared" si="6"/>
        <v>79.9615868263473</v>
      </c>
      <c r="N44" s="20">
        <f t="shared" si="6"/>
        <v>0</v>
      </c>
      <c r="O44" s="20">
        <f t="shared" si="6"/>
        <v>0</v>
      </c>
      <c r="P44" s="20">
        <f t="shared" si="6"/>
        <v>0</v>
      </c>
      <c r="Q44" s="7"/>
    </row>
    <row r="45" spans="1:17">
      <c r="A45" s="7"/>
      <c r="B45" s="7"/>
      <c r="C45" s="16" t="s">
        <v>2</v>
      </c>
      <c r="D45" s="7"/>
      <c r="E45" s="174">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25.65269461077844</v>
      </c>
      <c r="N45" s="20">
        <f t="shared" si="6"/>
        <v>0</v>
      </c>
      <c r="O45" s="20">
        <f t="shared" si="6"/>
        <v>0</v>
      </c>
      <c r="P45" s="20">
        <f t="shared" si="6"/>
        <v>0</v>
      </c>
      <c r="Q45" s="7"/>
    </row>
    <row r="46" spans="1:17">
      <c r="A46" s="7"/>
      <c r="B46" s="7"/>
      <c r="C46" s="7" t="s">
        <v>25</v>
      </c>
      <c r="D46" s="7"/>
      <c r="E46" s="174">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16.773199282787846</v>
      </c>
      <c r="L46" s="86">
        <f t="shared" ca="1" si="7"/>
        <v>17.563815139769584</v>
      </c>
      <c r="M46" s="86">
        <f t="shared" ca="1" si="7"/>
        <v>19.406337859484005</v>
      </c>
      <c r="N46" s="86">
        <f t="shared" ca="1" si="7"/>
        <v>0</v>
      </c>
      <c r="O46" s="86">
        <f t="shared" ca="1" si="7"/>
        <v>0</v>
      </c>
      <c r="P46" s="86">
        <f t="shared" ca="1" si="7"/>
        <v>0</v>
      </c>
      <c r="Q46" s="7"/>
    </row>
    <row r="47" spans="1:17">
      <c r="A47" s="7"/>
      <c r="B47" s="7"/>
      <c r="C47" s="7" t="s">
        <v>215</v>
      </c>
      <c r="D47" s="7"/>
      <c r="E47" s="20">
        <f ca="1">SUM(E41:E46)</f>
        <v>488.82254144576285</v>
      </c>
      <c r="F47" s="7"/>
      <c r="G47" s="20">
        <f t="shared" ref="G47:P47" ca="1" si="8">SUM(G41:G46)</f>
        <v>468.83262414373598</v>
      </c>
      <c r="H47" s="20">
        <f t="shared" ca="1" si="8"/>
        <v>309.3823378693902</v>
      </c>
      <c r="I47" s="20">
        <f t="shared" ca="1" si="8"/>
        <v>529.20804971963821</v>
      </c>
      <c r="J47" s="20">
        <f t="shared" ca="1" si="8"/>
        <v>510.87197343125325</v>
      </c>
      <c r="K47" s="20">
        <f t="shared" ca="1" si="8"/>
        <v>546.06227716654735</v>
      </c>
      <c r="L47" s="20">
        <f t="shared" ca="1" si="8"/>
        <v>565.13161773950003</v>
      </c>
      <c r="M47" s="20">
        <f t="shared" ca="1" si="8"/>
        <v>619.87448553028707</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61.66421521838766</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10.709810000000001</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106.88622754491017</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106.88622754491017</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A1:Q54"/>
  <sheetViews>
    <sheetView topLeftCell="A12" zoomScaleNormal="100" workbookViewId="0">
      <selection activeCell="I17" sqref="I17"/>
    </sheetView>
  </sheetViews>
  <sheetFormatPr defaultColWidth="0" defaultRowHeight="15" zeroHeight="1"/>
  <cols>
    <col min="1" max="2" width="7.7109375" customWidth="1"/>
    <col min="3" max="3" width="25.7109375" customWidth="1"/>
    <col min="4" max="4" width="5.7109375" customWidth="1"/>
    <col min="5" max="5" width="9.140625" customWidth="1"/>
    <col min="6" max="6" width="1.7109375" customWidth="1"/>
    <col min="7" max="16" width="9.140625" customWidth="1"/>
    <col min="17" max="17" width="9.140625" style="1" customWidth="1"/>
    <col min="18" max="16384" width="9.140625" hidden="1"/>
  </cols>
  <sheetData>
    <row r="1" spans="1:17">
      <c r="A1" s="6" t="str">
        <f ca="1">MID(CELL("filename",A1),FIND("]",CELL("filename",A1))+1,255)</f>
        <v>SR-SFE-EMI</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9" t="str">
        <f ca="1">VLOOKUP(D3,Glossary!$A$4:$B$21,2,FALSE)</f>
        <v>Single rate</v>
      </c>
      <c r="F3" s="220"/>
      <c r="G3" s="221"/>
      <c r="H3" s="7"/>
      <c r="I3" s="7"/>
      <c r="J3" s="7"/>
      <c r="K3" s="7"/>
      <c r="L3" s="7"/>
      <c r="M3" s="7"/>
      <c r="N3" s="7"/>
      <c r="O3" s="7"/>
      <c r="P3" s="7"/>
      <c r="Q3" s="7"/>
    </row>
    <row r="4" spans="1:17">
      <c r="A4" s="7"/>
      <c r="B4" s="7"/>
      <c r="C4" s="15" t="s">
        <v>124</v>
      </c>
      <c r="D4" s="2" t="str">
        <f ca="1">MID(A1,4,3)</f>
        <v>SFE</v>
      </c>
      <c r="E4" s="219" t="str">
        <f ca="1">VLOOKUP(D4,Glossary!$A$4:$B$21,2,FALSE)</f>
        <v>Single fuel electricity</v>
      </c>
      <c r="F4" s="220"/>
      <c r="G4" s="221"/>
      <c r="H4" s="7"/>
      <c r="I4" s="7"/>
      <c r="J4" s="7"/>
      <c r="K4" s="7"/>
      <c r="L4" s="7"/>
      <c r="M4" s="7"/>
      <c r="N4" s="7"/>
      <c r="O4" s="7"/>
      <c r="P4" s="7"/>
      <c r="Q4" s="7"/>
    </row>
    <row r="5" spans="1:17">
      <c r="A5" s="7"/>
      <c r="B5" s="7"/>
      <c r="C5" s="15" t="s">
        <v>21</v>
      </c>
      <c r="D5" s="33" t="str">
        <f ca="1">RIGHT(A1,3)</f>
        <v>EMI</v>
      </c>
      <c r="E5" s="219" t="str">
        <f ca="1">VLOOKUP(D5,Glossary!$A$4:$B$21,2,FALSE)</f>
        <v>East Midlands</v>
      </c>
      <c r="F5" s="220"/>
      <c r="G5" s="221"/>
      <c r="H5" s="7"/>
      <c r="I5" s="7"/>
      <c r="J5" s="7"/>
      <c r="K5" s="7"/>
      <c r="L5" s="7"/>
      <c r="M5" s="7"/>
      <c r="N5" s="7"/>
      <c r="O5" s="7"/>
      <c r="P5" s="7"/>
      <c r="Q5" s="7"/>
    </row>
    <row r="6" spans="1:17">
      <c r="A6" s="7"/>
      <c r="B6" s="7"/>
      <c r="C6" s="15" t="s">
        <v>220</v>
      </c>
      <c r="D6" s="222" t="str">
        <f ca="1">$D$3&amp;"-"&amp;$D$4</f>
        <v>SR-SFE</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s="1" customFormat="1">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f t="shared" ca="1" si="0"/>
        <v>105.73009468463074</v>
      </c>
      <c r="L10" s="115">
        <f t="shared" ca="1" si="0"/>
        <v>105.74467373328343</v>
      </c>
      <c r="M10" s="115">
        <f t="shared" ca="1" si="0"/>
        <v>110.34986216378316</v>
      </c>
      <c r="N10" s="115" t="str">
        <f t="shared" si="0"/>
        <v/>
      </c>
      <c r="O10" s="115" t="str">
        <f t="shared" si="0"/>
        <v/>
      </c>
      <c r="P10" s="115" t="str">
        <f t="shared" si="0"/>
        <v/>
      </c>
      <c r="Q10" s="7"/>
    </row>
    <row r="11" spans="1:17" s="1" customFormat="1">
      <c r="A11" s="7"/>
      <c r="B11" s="7"/>
      <c r="C11" s="7" t="s">
        <v>310</v>
      </c>
      <c r="D11" s="7"/>
      <c r="E11" s="115">
        <f ca="1">IFERROR(E47,"")</f>
        <v>486.54846098053508</v>
      </c>
      <c r="F11" s="102"/>
      <c r="G11" s="115">
        <f ca="1">IFERROR(IF(OR(G41=0,G42=0,G43=0,G44=0,G45=0,G46=0),"",G47),"")</f>
        <v>472.41004172073792</v>
      </c>
      <c r="H11" s="115" t="str">
        <f t="shared" ref="H11:P11" ca="1" si="1">IFERROR(IF(OR(H41=0,H42=0,H43=0,H44=0,H45=0,H46=0),"",H47),"")</f>
        <v/>
      </c>
      <c r="I11" s="115">
        <f t="shared" ca="1" si="1"/>
        <v>519.26205734506232</v>
      </c>
      <c r="J11" s="115">
        <f t="shared" ca="1" si="1"/>
        <v>500.90231790367449</v>
      </c>
      <c r="K11" s="115">
        <f t="shared" ca="1" si="1"/>
        <v>535.07676727297473</v>
      </c>
      <c r="L11" s="115">
        <f t="shared" ca="1" si="1"/>
        <v>554.1527929105672</v>
      </c>
      <c r="M11" s="115">
        <f t="shared" ca="1" si="1"/>
        <v>605.45780648928917</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4.2299999999999997E-2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EMI-Nil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4">
        <v>25.81</v>
      </c>
      <c r="F23" s="7"/>
      <c r="G23" s="20">
        <f t="shared" ref="G23:P25" ca="1" si="2">$E23/$E31*G31</f>
        <v>29.036250000000003</v>
      </c>
      <c r="H23" s="20">
        <f t="shared" ca="1" si="2"/>
        <v>29.036250000000003</v>
      </c>
      <c r="I23" s="20">
        <f t="shared" ca="1" si="2"/>
        <v>42.167502303571439</v>
      </c>
      <c r="J23" s="20">
        <f t="shared" ca="1" si="2"/>
        <v>37.151743607142855</v>
      </c>
      <c r="K23" s="20">
        <f t="shared" ca="1" si="2"/>
        <v>46.089285714285715</v>
      </c>
      <c r="L23" s="20">
        <f t="shared" ca="1" si="2"/>
        <v>45.628392857142863</v>
      </c>
      <c r="M23" s="20">
        <f t="shared" ca="1" si="2"/>
        <v>49.360749303571438</v>
      </c>
      <c r="N23" s="20">
        <f t="shared" ca="1" si="2"/>
        <v>0</v>
      </c>
      <c r="O23" s="20">
        <f t="shared" ca="1" si="2"/>
        <v>0</v>
      </c>
      <c r="P23" s="20">
        <f t="shared" ca="1" si="2"/>
        <v>0</v>
      </c>
      <c r="Q23" s="7"/>
    </row>
    <row r="24" spans="1:17">
      <c r="A24" s="7"/>
      <c r="B24" s="7"/>
      <c r="C24" s="7" t="s">
        <v>276</v>
      </c>
      <c r="D24" s="7"/>
      <c r="E24" s="174">
        <v>28.87</v>
      </c>
      <c r="F24" s="7"/>
      <c r="G24" s="20">
        <f t="shared" si="2"/>
        <v>28.898812375249502</v>
      </c>
      <c r="H24" s="20">
        <f t="shared" si="2"/>
        <v>28.985249500998002</v>
      </c>
      <c r="I24" s="20">
        <f t="shared" si="2"/>
        <v>29.359810379241516</v>
      </c>
      <c r="J24" s="20">
        <f t="shared" si="2"/>
        <v>29.763183632734531</v>
      </c>
      <c r="K24" s="20">
        <f t="shared" si="2"/>
        <v>30.224181636726545</v>
      </c>
      <c r="L24" s="20">
        <f t="shared" si="2"/>
        <v>30.483493013972058</v>
      </c>
      <c r="M24" s="20">
        <f t="shared" si="2"/>
        <v>30.858053892215569</v>
      </c>
      <c r="N24" s="20">
        <f t="shared" si="2"/>
        <v>0</v>
      </c>
      <c r="O24" s="20">
        <f t="shared" si="2"/>
        <v>0</v>
      </c>
      <c r="P24" s="20">
        <f t="shared" si="2"/>
        <v>0</v>
      </c>
      <c r="Q24" s="7"/>
    </row>
    <row r="25" spans="1:17">
      <c r="A25" s="7"/>
      <c r="B25" s="7"/>
      <c r="C25" s="16" t="s">
        <v>2</v>
      </c>
      <c r="D25" s="7"/>
      <c r="E25" s="174">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25.65269461077844</v>
      </c>
      <c r="N25" s="20">
        <f t="shared" si="2"/>
        <v>0</v>
      </c>
      <c r="O25" s="20">
        <f t="shared" si="2"/>
        <v>0</v>
      </c>
      <c r="P25" s="20">
        <f t="shared" si="2"/>
        <v>0</v>
      </c>
      <c r="Q25" s="7"/>
    </row>
    <row r="26" spans="1:17">
      <c r="A26" s="7"/>
      <c r="B26" s="7"/>
      <c r="C26" s="7" t="s">
        <v>25</v>
      </c>
      <c r="D26" s="7"/>
      <c r="E26" s="174">
        <v>3.33</v>
      </c>
      <c r="F26" s="7"/>
      <c r="G26" s="86">
        <f t="shared" ref="G26:P26" ca="1" si="3">SUM(G21:G25)*$E$13</f>
        <v>3.4668663121257484</v>
      </c>
      <c r="H26" s="86">
        <f t="shared" ca="1" si="3"/>
        <v>3.4735621235029939</v>
      </c>
      <c r="I26" s="86">
        <f t="shared" ca="1" si="3"/>
        <v>4.0580292785787959</v>
      </c>
      <c r="J26" s="86">
        <f t="shared" ca="1" si="3"/>
        <v>3.8771098054803463</v>
      </c>
      <c r="K26" s="86">
        <f t="shared" ca="1" si="3"/>
        <v>4.2908788306244654</v>
      </c>
      <c r="L26" s="86">
        <f t="shared" ca="1" si="3"/>
        <v>4.2914704968990591</v>
      </c>
      <c r="M26" s="86">
        <f t="shared" ca="1" si="3"/>
        <v>4.4783643572177176</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105.73009468463074</v>
      </c>
      <c r="L27" s="20">
        <f t="shared" ca="1" si="4"/>
        <v>105.74467373328343</v>
      </c>
      <c r="M27" s="20">
        <f t="shared" ca="1" si="4"/>
        <v>110.34986216378316</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61.66421521838766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2">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10.709810000000001</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EMI-Medium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4">
        <v>189.33</v>
      </c>
      <c r="F41" s="7"/>
      <c r="G41" s="20">
        <f t="shared" ref="G41:P41" ca="1" si="5">$E41/$E50*G50</f>
        <v>152.71292049393347</v>
      </c>
      <c r="H41" s="20">
        <f t="shared" ca="1" si="5"/>
        <v>0</v>
      </c>
      <c r="I41" s="20">
        <f t="shared" ca="1" si="5"/>
        <v>169.7903278763886</v>
      </c>
      <c r="J41" s="20">
        <f t="shared" ca="1" si="5"/>
        <v>162.91356552651354</v>
      </c>
      <c r="K41" s="20">
        <f t="shared" ca="1" si="5"/>
        <v>173.69187632999439</v>
      </c>
      <c r="L41" s="20">
        <f t="shared" ca="1" si="5"/>
        <v>192.68897212951293</v>
      </c>
      <c r="M41" s="20">
        <f t="shared" ca="1" si="5"/>
        <v>225.29690982820026</v>
      </c>
      <c r="N41" s="20">
        <f t="shared" ca="1" si="5"/>
        <v>0</v>
      </c>
      <c r="O41" s="20">
        <f t="shared" ca="1" si="5"/>
        <v>0</v>
      </c>
      <c r="P41" s="20">
        <f t="shared" ca="1" si="5"/>
        <v>0</v>
      </c>
      <c r="Q41" s="7"/>
    </row>
    <row r="42" spans="1:17">
      <c r="A42" s="7"/>
      <c r="B42" s="7"/>
      <c r="C42" s="16" t="s">
        <v>125</v>
      </c>
      <c r="D42" s="7"/>
      <c r="E42" s="176">
        <f ca="1">VLOOKUP($A$1,'Inputs - Network costs'!$D:$P,E$9,FALSE)</f>
        <v>116.52846098053509</v>
      </c>
      <c r="F42" s="7"/>
      <c r="G42" s="92">
        <f ca="1">VLOOKUP($A$1,'Inputs - Network costs'!$D:$P,G$9,FALSE)</f>
        <v>131.7457173451007</v>
      </c>
      <c r="H42" s="92">
        <f ca="1">VLOOKUP($A$1,'Inputs - Network costs'!$D:$P,H$9,FALSE)</f>
        <v>131.16808603598008</v>
      </c>
      <c r="I42" s="92">
        <f ca="1">VLOOKUP($A$1,'Inputs - Network costs'!$D:$P,I$9,FALSE)</f>
        <v>123.69842519165101</v>
      </c>
      <c r="J42" s="92">
        <f ca="1">VLOOKUP($A$1,'Inputs - Network costs'!$D:$P,J$9,FALSE)</f>
        <v>124.61013522591767</v>
      </c>
      <c r="K42" s="92">
        <f ca="1">VLOOKUP($A$1,'Inputs - Network costs'!$D:$P,K$9,FALSE)</f>
        <v>121.77403411813378</v>
      </c>
      <c r="L42" s="92">
        <f ca="1">VLOOKUP($A$1,'Inputs - Network costs'!$D:$P,L$9,FALSE)</f>
        <v>121.36876170059476</v>
      </c>
      <c r="M42" s="92">
        <f ca="1">VLOOKUP($A$1,'Inputs - Network costs'!$D:$P,M$9,FALSE)</f>
        <v>127.27279582876488</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4">
        <v>66.86</v>
      </c>
      <c r="F43" s="7"/>
      <c r="G43" s="20">
        <f t="shared" ref="G43:P45" ca="1" si="6">$E43/$E51*G51</f>
        <v>75.217500000000001</v>
      </c>
      <c r="H43" s="20">
        <f t="shared" ca="1" si="6"/>
        <v>75.217500000000001</v>
      </c>
      <c r="I43" s="20">
        <f t="shared" ca="1" si="6"/>
        <v>109.2335995357143</v>
      </c>
      <c r="J43" s="20">
        <f t="shared" ca="1" si="6"/>
        <v>96.240433071428569</v>
      </c>
      <c r="K43" s="20">
        <f t="shared" ca="1" si="6"/>
        <v>119.39285714285715</v>
      </c>
      <c r="L43" s="20">
        <f t="shared" ca="1" si="6"/>
        <v>118.19892857142858</v>
      </c>
      <c r="M43" s="20">
        <f t="shared" ca="1" si="6"/>
        <v>127.8674815357143</v>
      </c>
      <c r="N43" s="20">
        <f t="shared" ca="1" si="6"/>
        <v>0</v>
      </c>
      <c r="O43" s="20">
        <f t="shared" ca="1" si="6"/>
        <v>0</v>
      </c>
      <c r="P43" s="20">
        <f t="shared" ca="1" si="6"/>
        <v>0</v>
      </c>
      <c r="Q43" s="7"/>
    </row>
    <row r="44" spans="1:17">
      <c r="A44" s="7"/>
      <c r="B44" s="7"/>
      <c r="C44" s="7" t="s">
        <v>276</v>
      </c>
      <c r="D44" s="7"/>
      <c r="E44" s="174">
        <v>74.81</v>
      </c>
      <c r="F44" s="7"/>
      <c r="G44" s="20">
        <f t="shared" si="6"/>
        <v>74.884660678642717</v>
      </c>
      <c r="H44" s="20">
        <f t="shared" si="6"/>
        <v>75.108642714570848</v>
      </c>
      <c r="I44" s="20">
        <f t="shared" si="6"/>
        <v>76.079231536926144</v>
      </c>
      <c r="J44" s="20">
        <f t="shared" si="6"/>
        <v>77.124481037924156</v>
      </c>
      <c r="K44" s="20">
        <f t="shared" si="6"/>
        <v>78.319051896207583</v>
      </c>
      <c r="L44" s="20">
        <f t="shared" si="6"/>
        <v>78.990998003992019</v>
      </c>
      <c r="M44" s="20">
        <f t="shared" si="6"/>
        <v>79.9615868263473</v>
      </c>
      <c r="N44" s="20">
        <f t="shared" si="6"/>
        <v>0</v>
      </c>
      <c r="O44" s="20">
        <f t="shared" si="6"/>
        <v>0</v>
      </c>
      <c r="P44" s="20">
        <f t="shared" si="6"/>
        <v>0</v>
      </c>
      <c r="Q44" s="7"/>
    </row>
    <row r="45" spans="1:17">
      <c r="A45" s="7"/>
      <c r="B45" s="7"/>
      <c r="C45" s="16" t="s">
        <v>2</v>
      </c>
      <c r="D45" s="7"/>
      <c r="E45" s="174">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25.65269461077844</v>
      </c>
      <c r="N45" s="20">
        <f t="shared" si="6"/>
        <v>0</v>
      </c>
      <c r="O45" s="20">
        <f t="shared" si="6"/>
        <v>0</v>
      </c>
      <c r="P45" s="20">
        <f t="shared" si="6"/>
        <v>0</v>
      </c>
      <c r="Q45" s="7"/>
    </row>
    <row r="46" spans="1:17">
      <c r="A46" s="7"/>
      <c r="B46" s="7"/>
      <c r="C46" s="7" t="s">
        <v>25</v>
      </c>
      <c r="D46" s="7"/>
      <c r="E46" s="174">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16.773199282787846</v>
      </c>
      <c r="L46" s="86">
        <f t="shared" ca="1" si="7"/>
        <v>17.563815139769584</v>
      </c>
      <c r="M46" s="86">
        <f t="shared" ca="1" si="7"/>
        <v>19.406337859484005</v>
      </c>
      <c r="N46" s="86">
        <f t="shared" ca="1" si="7"/>
        <v>0</v>
      </c>
      <c r="O46" s="86">
        <f t="shared" ca="1" si="7"/>
        <v>0</v>
      </c>
      <c r="P46" s="86">
        <f t="shared" ca="1" si="7"/>
        <v>0</v>
      </c>
      <c r="Q46" s="7"/>
    </row>
    <row r="47" spans="1:17">
      <c r="A47" s="7"/>
      <c r="B47" s="7"/>
      <c r="C47" s="7" t="s">
        <v>215</v>
      </c>
      <c r="D47" s="7"/>
      <c r="E47" s="20">
        <f ca="1">SUM(E41:E46)</f>
        <v>486.54846098053508</v>
      </c>
      <c r="F47" s="7"/>
      <c r="G47" s="20">
        <f t="shared" ref="G47:P47" ca="1" si="8">SUM(G41:G46)</f>
        <v>472.41004172073792</v>
      </c>
      <c r="H47" s="20">
        <f t="shared" ca="1" si="8"/>
        <v>312.96808566522157</v>
      </c>
      <c r="I47" s="20">
        <f t="shared" ca="1" si="8"/>
        <v>519.26205734506232</v>
      </c>
      <c r="J47" s="20">
        <f t="shared" ca="1" si="8"/>
        <v>500.90231790367449</v>
      </c>
      <c r="K47" s="20">
        <f t="shared" ca="1" si="8"/>
        <v>535.07676727297473</v>
      </c>
      <c r="L47" s="20">
        <f t="shared" ca="1" si="8"/>
        <v>554.1527929105672</v>
      </c>
      <c r="M47" s="20">
        <f t="shared" ca="1" si="8"/>
        <v>605.45780648928917</v>
      </c>
      <c r="N47" s="20">
        <f t="shared" ca="1" si="8"/>
        <v>0</v>
      </c>
      <c r="O47" s="20">
        <f t="shared" ca="1" si="8"/>
        <v>0</v>
      </c>
      <c r="P47" s="20">
        <f t="shared" ca="1" si="8"/>
        <v>0</v>
      </c>
      <c r="Q47" s="7"/>
    </row>
    <row r="48" spans="1:17" s="7" customFormat="1"/>
    <row r="49" spans="1:17" s="7" customFormat="1">
      <c r="B49" s="6" t="s">
        <v>27</v>
      </c>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61.66421521838766</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10.709810000000001</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106.88622754491017</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106.88622754491017</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9"/>
  </sheetPr>
  <dimension ref="A1:Q54"/>
  <sheetViews>
    <sheetView topLeftCell="A13" zoomScaleNormal="100" workbookViewId="0">
      <selection activeCell="K18" sqref="K18"/>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SR-SFE-LON</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9" t="str">
        <f ca="1">VLOOKUP(D3,Glossary!$A$4:$B$21,2,FALSE)</f>
        <v>Single rate</v>
      </c>
      <c r="F3" s="220"/>
      <c r="G3" s="221"/>
      <c r="H3" s="7"/>
      <c r="I3" s="7"/>
      <c r="J3" s="7"/>
      <c r="K3" s="7"/>
      <c r="L3" s="7"/>
      <c r="M3" s="7"/>
      <c r="N3" s="7"/>
      <c r="O3" s="7"/>
      <c r="P3" s="7"/>
      <c r="Q3" s="7"/>
    </row>
    <row r="4" spans="1:17">
      <c r="A4" s="7"/>
      <c r="B4" s="7"/>
      <c r="C4" s="15" t="s">
        <v>124</v>
      </c>
      <c r="D4" s="2" t="str">
        <f ca="1">MID(A1,4,3)</f>
        <v>SFE</v>
      </c>
      <c r="E4" s="219" t="str">
        <f ca="1">VLOOKUP(D4,Glossary!$A$4:$B$21,2,FALSE)</f>
        <v>Single fuel electricity</v>
      </c>
      <c r="F4" s="220"/>
      <c r="G4" s="221"/>
      <c r="H4" s="7"/>
      <c r="I4" s="7"/>
      <c r="J4" s="7"/>
      <c r="K4" s="7"/>
      <c r="L4" s="7"/>
      <c r="M4" s="7"/>
      <c r="N4" s="7"/>
      <c r="O4" s="7"/>
      <c r="P4" s="7"/>
      <c r="Q4" s="7"/>
    </row>
    <row r="5" spans="1:17">
      <c r="A5" s="7"/>
      <c r="B5" s="7"/>
      <c r="C5" s="15" t="s">
        <v>21</v>
      </c>
      <c r="D5" s="33" t="str">
        <f ca="1">RIGHT(A1,3)</f>
        <v>LON</v>
      </c>
      <c r="E5" s="219" t="str">
        <f ca="1">VLOOKUP(D5,Glossary!$A$4:$B$21,2,FALSE)</f>
        <v>London</v>
      </c>
      <c r="F5" s="220"/>
      <c r="G5" s="221"/>
      <c r="H5" s="7"/>
      <c r="I5" s="7"/>
      <c r="J5" s="7"/>
      <c r="K5" s="7"/>
      <c r="L5" s="7"/>
      <c r="M5" s="7"/>
      <c r="N5" s="7"/>
      <c r="O5" s="7"/>
      <c r="P5" s="7"/>
      <c r="Q5" s="7"/>
    </row>
    <row r="6" spans="1:17">
      <c r="A6" s="7"/>
      <c r="B6" s="7"/>
      <c r="C6" s="15" t="s">
        <v>220</v>
      </c>
      <c r="D6" s="222" t="str">
        <f ca="1">$D$3&amp;"-"&amp;$D$4</f>
        <v>SR-SFE</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f t="shared" ca="1" si="0"/>
        <v>105.73009468463074</v>
      </c>
      <c r="L10" s="115">
        <f t="shared" ca="1" si="0"/>
        <v>105.74467373328343</v>
      </c>
      <c r="M10" s="115">
        <f t="shared" ca="1" si="0"/>
        <v>110.34986216378316</v>
      </c>
      <c r="N10" s="115" t="str">
        <f t="shared" si="0"/>
        <v/>
      </c>
      <c r="O10" s="115" t="str">
        <f t="shared" si="0"/>
        <v/>
      </c>
      <c r="P10" s="115" t="str">
        <f t="shared" si="0"/>
        <v/>
      </c>
      <c r="Q10" s="7"/>
    </row>
    <row r="11" spans="1:17">
      <c r="A11" s="7"/>
      <c r="B11" s="7"/>
      <c r="C11" s="7" t="s">
        <v>310</v>
      </c>
      <c r="D11" s="7"/>
      <c r="E11" s="115">
        <f ca="1">IFERROR(E47,"")</f>
        <v>480.91599643644287</v>
      </c>
      <c r="F11" s="102"/>
      <c r="G11" s="115">
        <f ca="1">IFERROR(IF(OR(G41=0,G42=0,G43=0,G44=0,G45=0,G46=0),"",G47),"")</f>
        <v>465.75395774093204</v>
      </c>
      <c r="H11" s="115" t="str">
        <f t="shared" ref="H11:P11" ca="1" si="1">IFERROR(IF(OR(H41=0,H42=0,H43=0,H44=0,H45=0,H46=0),"",H47),"")</f>
        <v/>
      </c>
      <c r="I11" s="115">
        <f t="shared" ca="1" si="1"/>
        <v>506.27790035170813</v>
      </c>
      <c r="J11" s="115">
        <f t="shared" ca="1" si="1"/>
        <v>487.9307375294764</v>
      </c>
      <c r="K11" s="115">
        <f t="shared" ca="1" si="1"/>
        <v>527.89398145356506</v>
      </c>
      <c r="L11" s="115">
        <f t="shared" ca="1" si="1"/>
        <v>546.96344076523667</v>
      </c>
      <c r="M11" s="115">
        <f t="shared" ca="1" si="1"/>
        <v>603.57730284154843</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4.2299999999999997E-2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LON-Nil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4">
        <v>25.81</v>
      </c>
      <c r="F23" s="7"/>
      <c r="G23" s="20">
        <f t="shared" ref="G23:P25" ca="1" si="2">$E23/$E31*G31</f>
        <v>29.036250000000003</v>
      </c>
      <c r="H23" s="20">
        <f t="shared" ca="1" si="2"/>
        <v>29.036250000000003</v>
      </c>
      <c r="I23" s="20">
        <f t="shared" ca="1" si="2"/>
        <v>42.167502303571439</v>
      </c>
      <c r="J23" s="20">
        <f t="shared" ca="1" si="2"/>
        <v>37.151743607142855</v>
      </c>
      <c r="K23" s="20">
        <f t="shared" ca="1" si="2"/>
        <v>46.089285714285715</v>
      </c>
      <c r="L23" s="20">
        <f t="shared" ca="1" si="2"/>
        <v>45.628392857142863</v>
      </c>
      <c r="M23" s="20">
        <f t="shared" ca="1" si="2"/>
        <v>49.360749303571438</v>
      </c>
      <c r="N23" s="20">
        <f t="shared" ca="1" si="2"/>
        <v>0</v>
      </c>
      <c r="O23" s="20">
        <f t="shared" ca="1" si="2"/>
        <v>0</v>
      </c>
      <c r="P23" s="20">
        <f t="shared" ca="1" si="2"/>
        <v>0</v>
      </c>
      <c r="Q23" s="7"/>
    </row>
    <row r="24" spans="1:17">
      <c r="A24" s="7"/>
      <c r="B24" s="7"/>
      <c r="C24" s="7" t="s">
        <v>276</v>
      </c>
      <c r="D24" s="7"/>
      <c r="E24" s="174">
        <v>28.87</v>
      </c>
      <c r="F24" s="7"/>
      <c r="G24" s="20">
        <f t="shared" si="2"/>
        <v>28.898812375249502</v>
      </c>
      <c r="H24" s="20">
        <f t="shared" si="2"/>
        <v>28.985249500998002</v>
      </c>
      <c r="I24" s="20">
        <f t="shared" si="2"/>
        <v>29.359810379241516</v>
      </c>
      <c r="J24" s="20">
        <f t="shared" si="2"/>
        <v>29.763183632734531</v>
      </c>
      <c r="K24" s="20">
        <f t="shared" si="2"/>
        <v>30.224181636726545</v>
      </c>
      <c r="L24" s="20">
        <f t="shared" si="2"/>
        <v>30.483493013972058</v>
      </c>
      <c r="M24" s="20">
        <f t="shared" si="2"/>
        <v>30.858053892215569</v>
      </c>
      <c r="N24" s="20">
        <f t="shared" si="2"/>
        <v>0</v>
      </c>
      <c r="O24" s="20">
        <f t="shared" si="2"/>
        <v>0</v>
      </c>
      <c r="P24" s="20">
        <f t="shared" si="2"/>
        <v>0</v>
      </c>
      <c r="Q24" s="7"/>
    </row>
    <row r="25" spans="1:17">
      <c r="A25" s="7"/>
      <c r="B25" s="7"/>
      <c r="C25" s="16" t="s">
        <v>2</v>
      </c>
      <c r="D25" s="7"/>
      <c r="E25" s="174">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25.65269461077844</v>
      </c>
      <c r="N25" s="20">
        <f t="shared" si="2"/>
        <v>0</v>
      </c>
      <c r="O25" s="20">
        <f t="shared" si="2"/>
        <v>0</v>
      </c>
      <c r="P25" s="20">
        <f t="shared" si="2"/>
        <v>0</v>
      </c>
      <c r="Q25" s="7"/>
    </row>
    <row r="26" spans="1:17">
      <c r="A26" s="7"/>
      <c r="B26" s="7"/>
      <c r="C26" s="7" t="s">
        <v>25</v>
      </c>
      <c r="D26" s="7"/>
      <c r="E26" s="174">
        <v>3.33</v>
      </c>
      <c r="F26" s="7"/>
      <c r="G26" s="86">
        <f t="shared" ref="G26:P26" ca="1" si="3">SUM(G21:G25)*$E$13</f>
        <v>3.4668663121257484</v>
      </c>
      <c r="H26" s="86">
        <f t="shared" ca="1" si="3"/>
        <v>3.4735621235029939</v>
      </c>
      <c r="I26" s="86">
        <f t="shared" ca="1" si="3"/>
        <v>4.0580292785787959</v>
      </c>
      <c r="J26" s="86">
        <f t="shared" ca="1" si="3"/>
        <v>3.8771098054803463</v>
      </c>
      <c r="K26" s="86">
        <f t="shared" ca="1" si="3"/>
        <v>4.2908788306244654</v>
      </c>
      <c r="L26" s="86">
        <f t="shared" ca="1" si="3"/>
        <v>4.2914704968990591</v>
      </c>
      <c r="M26" s="86">
        <f t="shared" ca="1" si="3"/>
        <v>4.4783643572177176</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105.73009468463074</v>
      </c>
      <c r="L27" s="20">
        <f t="shared" ca="1" si="4"/>
        <v>105.74467373328343</v>
      </c>
      <c r="M27" s="20">
        <f t="shared" ca="1" si="4"/>
        <v>110.34986216378316</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61.66421521838766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2">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10.709810000000001</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LON-Medium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4">
        <v>189.33</v>
      </c>
      <c r="F41" s="7"/>
      <c r="G41" s="20">
        <f t="shared" ref="G41:P41" ca="1" si="5">$E41/$E50*G50</f>
        <v>152.71292049393347</v>
      </c>
      <c r="H41" s="20">
        <f t="shared" ca="1" si="5"/>
        <v>0</v>
      </c>
      <c r="I41" s="20">
        <f t="shared" ca="1" si="5"/>
        <v>169.7903278763886</v>
      </c>
      <c r="J41" s="20">
        <f t="shared" ca="1" si="5"/>
        <v>162.91356552651354</v>
      </c>
      <c r="K41" s="20">
        <f t="shared" ca="1" si="5"/>
        <v>173.69187632999439</v>
      </c>
      <c r="L41" s="20">
        <f t="shared" ca="1" si="5"/>
        <v>192.68897212951293</v>
      </c>
      <c r="M41" s="20">
        <f t="shared" ca="1" si="5"/>
        <v>225.29690982820026</v>
      </c>
      <c r="N41" s="20">
        <f t="shared" ca="1" si="5"/>
        <v>0</v>
      </c>
      <c r="O41" s="20">
        <f t="shared" ca="1" si="5"/>
        <v>0</v>
      </c>
      <c r="P41" s="20">
        <f t="shared" ca="1" si="5"/>
        <v>0</v>
      </c>
      <c r="Q41" s="7"/>
    </row>
    <row r="42" spans="1:17">
      <c r="A42" s="7"/>
      <c r="B42" s="7"/>
      <c r="C42" s="16" t="s">
        <v>125</v>
      </c>
      <c r="D42" s="7"/>
      <c r="E42" s="176">
        <f ca="1">VLOOKUP($A$1,'Inputs - Network costs'!$D:$P,E$9,FALSE)</f>
        <v>110.89599643644287</v>
      </c>
      <c r="F42" s="7"/>
      <c r="G42" s="92">
        <f ca="1">VLOOKUP($A$1,'Inputs - Network costs'!$D:$P,G$9,FALSE)</f>
        <v>125.08963336529477</v>
      </c>
      <c r="H42" s="92">
        <f ca="1">VLOOKUP($A$1,'Inputs - Network costs'!$D:$P,H$9,FALSE)</f>
        <v>124.50990353362631</v>
      </c>
      <c r="I42" s="92">
        <f ca="1">VLOOKUP($A$1,'Inputs - Network costs'!$D:$P,I$9,FALSE)</f>
        <v>110.71426819829682</v>
      </c>
      <c r="J42" s="92">
        <f ca="1">VLOOKUP($A$1,'Inputs - Network costs'!$D:$P,J$9,FALSE)</f>
        <v>111.63855485171959</v>
      </c>
      <c r="K42" s="92">
        <f ca="1">VLOOKUP($A$1,'Inputs - Network costs'!$D:$P,K$9,FALSE)</f>
        <v>114.59124829872408</v>
      </c>
      <c r="L42" s="92">
        <f ca="1">VLOOKUP($A$1,'Inputs - Network costs'!$D:$P,L$9,FALSE)</f>
        <v>114.17940955526417</v>
      </c>
      <c r="M42" s="92">
        <f ca="1">VLOOKUP($A$1,'Inputs - Network costs'!$D:$P,M$9,FALSE)</f>
        <v>125.39229218102416</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4">
        <v>66.86</v>
      </c>
      <c r="F43" s="7"/>
      <c r="G43" s="20">
        <f t="shared" ref="G43:P45" ca="1" si="6">$E43/$E51*G51</f>
        <v>75.217500000000001</v>
      </c>
      <c r="H43" s="20">
        <f t="shared" ca="1" si="6"/>
        <v>75.217500000000001</v>
      </c>
      <c r="I43" s="20">
        <f t="shared" ca="1" si="6"/>
        <v>109.2335995357143</v>
      </c>
      <c r="J43" s="20">
        <f t="shared" ca="1" si="6"/>
        <v>96.240433071428569</v>
      </c>
      <c r="K43" s="20">
        <f t="shared" ca="1" si="6"/>
        <v>119.39285714285715</v>
      </c>
      <c r="L43" s="20">
        <f t="shared" ca="1" si="6"/>
        <v>118.19892857142858</v>
      </c>
      <c r="M43" s="20">
        <f t="shared" ca="1" si="6"/>
        <v>127.8674815357143</v>
      </c>
      <c r="N43" s="20">
        <f t="shared" ca="1" si="6"/>
        <v>0</v>
      </c>
      <c r="O43" s="20">
        <f t="shared" ca="1" si="6"/>
        <v>0</v>
      </c>
      <c r="P43" s="20">
        <f t="shared" ca="1" si="6"/>
        <v>0</v>
      </c>
      <c r="Q43" s="7"/>
    </row>
    <row r="44" spans="1:17">
      <c r="A44" s="7"/>
      <c r="B44" s="7"/>
      <c r="C44" s="7" t="s">
        <v>276</v>
      </c>
      <c r="D44" s="7"/>
      <c r="E44" s="174">
        <v>74.81</v>
      </c>
      <c r="F44" s="7"/>
      <c r="G44" s="20">
        <f t="shared" si="6"/>
        <v>74.884660678642717</v>
      </c>
      <c r="H44" s="20">
        <f t="shared" si="6"/>
        <v>75.108642714570848</v>
      </c>
      <c r="I44" s="20">
        <f t="shared" si="6"/>
        <v>76.079231536926144</v>
      </c>
      <c r="J44" s="20">
        <f t="shared" si="6"/>
        <v>77.124481037924156</v>
      </c>
      <c r="K44" s="20">
        <f t="shared" si="6"/>
        <v>78.319051896207583</v>
      </c>
      <c r="L44" s="20">
        <f t="shared" si="6"/>
        <v>78.990998003992019</v>
      </c>
      <c r="M44" s="20">
        <f t="shared" si="6"/>
        <v>79.9615868263473</v>
      </c>
      <c r="N44" s="20">
        <f t="shared" si="6"/>
        <v>0</v>
      </c>
      <c r="O44" s="20">
        <f t="shared" si="6"/>
        <v>0</v>
      </c>
      <c r="P44" s="20">
        <f t="shared" si="6"/>
        <v>0</v>
      </c>
      <c r="Q44" s="7"/>
    </row>
    <row r="45" spans="1:17">
      <c r="A45" s="7"/>
      <c r="B45" s="7"/>
      <c r="C45" s="16" t="s">
        <v>2</v>
      </c>
      <c r="D45" s="7"/>
      <c r="E45" s="174">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25.65269461077844</v>
      </c>
      <c r="N45" s="20">
        <f t="shared" si="6"/>
        <v>0</v>
      </c>
      <c r="O45" s="20">
        <f t="shared" si="6"/>
        <v>0</v>
      </c>
      <c r="P45" s="20">
        <f t="shared" si="6"/>
        <v>0</v>
      </c>
      <c r="Q45" s="7"/>
    </row>
    <row r="46" spans="1:17">
      <c r="A46" s="7"/>
      <c r="B46" s="7"/>
      <c r="C46" s="7" t="s">
        <v>25</v>
      </c>
      <c r="D46" s="7"/>
      <c r="E46" s="174">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16.773199282787846</v>
      </c>
      <c r="L46" s="86">
        <f t="shared" ca="1" si="7"/>
        <v>17.563815139769584</v>
      </c>
      <c r="M46" s="86">
        <f t="shared" ca="1" si="7"/>
        <v>19.406337859484005</v>
      </c>
      <c r="N46" s="86">
        <f t="shared" ca="1" si="7"/>
        <v>0</v>
      </c>
      <c r="O46" s="86">
        <f t="shared" ca="1" si="7"/>
        <v>0</v>
      </c>
      <c r="P46" s="86">
        <f t="shared" ca="1" si="7"/>
        <v>0</v>
      </c>
      <c r="Q46" s="7"/>
    </row>
    <row r="47" spans="1:17">
      <c r="A47" s="7"/>
      <c r="B47" s="7"/>
      <c r="C47" s="7" t="s">
        <v>215</v>
      </c>
      <c r="D47" s="7"/>
      <c r="E47" s="20">
        <f ca="1">SUM(E41:E46)</f>
        <v>480.91599643644287</v>
      </c>
      <c r="F47" s="7"/>
      <c r="G47" s="20">
        <f t="shared" ref="G47:P47" ca="1" si="8">SUM(G41:G46)</f>
        <v>465.75395774093204</v>
      </c>
      <c r="H47" s="20">
        <f t="shared" ca="1" si="8"/>
        <v>306.30990316286784</v>
      </c>
      <c r="I47" s="20">
        <f t="shared" ca="1" si="8"/>
        <v>506.27790035170813</v>
      </c>
      <c r="J47" s="20">
        <f t="shared" ca="1" si="8"/>
        <v>487.9307375294764</v>
      </c>
      <c r="K47" s="20">
        <f t="shared" ca="1" si="8"/>
        <v>527.89398145356506</v>
      </c>
      <c r="L47" s="20">
        <f t="shared" ca="1" si="8"/>
        <v>546.96344076523667</v>
      </c>
      <c r="M47" s="20">
        <f t="shared" ca="1" si="8"/>
        <v>603.57730284154843</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61.66421521838766</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10.709810000000001</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106.88622754491017</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106.88622754491017</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9"/>
  </sheetPr>
  <dimension ref="A1:Q93"/>
  <sheetViews>
    <sheetView topLeftCell="A17" zoomScaleNormal="100" workbookViewId="0">
      <selection activeCell="H23" sqref="H23"/>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SR-SFE-MNW</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9" t="str">
        <f ca="1">VLOOKUP(D3,Glossary!$A$4:$B$21,2,FALSE)</f>
        <v>Single rate</v>
      </c>
      <c r="F3" s="220"/>
      <c r="G3" s="221"/>
      <c r="H3" s="7"/>
      <c r="I3" s="7"/>
      <c r="J3" s="7"/>
      <c r="K3" s="7"/>
      <c r="L3" s="7"/>
      <c r="M3" s="7"/>
      <c r="N3" s="7"/>
      <c r="O3" s="7"/>
      <c r="P3" s="7"/>
      <c r="Q3" s="7"/>
    </row>
    <row r="4" spans="1:17">
      <c r="A4" s="7"/>
      <c r="B4" s="7"/>
      <c r="C4" s="15" t="s">
        <v>124</v>
      </c>
      <c r="D4" s="2" t="str">
        <f ca="1">MID(A1,4,3)</f>
        <v>SFE</v>
      </c>
      <c r="E4" s="219" t="str">
        <f ca="1">VLOOKUP(D4,Glossary!$A$4:$B$21,2,FALSE)</f>
        <v>Single fuel electricity</v>
      </c>
      <c r="F4" s="220"/>
      <c r="G4" s="221"/>
      <c r="H4" s="7"/>
      <c r="I4" s="7"/>
      <c r="J4" s="7"/>
      <c r="K4" s="7"/>
      <c r="L4" s="7"/>
      <c r="M4" s="7"/>
      <c r="N4" s="7"/>
      <c r="O4" s="7"/>
      <c r="P4" s="7"/>
      <c r="Q4" s="7"/>
    </row>
    <row r="5" spans="1:17">
      <c r="A5" s="7"/>
      <c r="B5" s="7"/>
      <c r="C5" s="15" t="s">
        <v>21</v>
      </c>
      <c r="D5" s="33" t="str">
        <f ca="1">RIGHT(A1,3)</f>
        <v>MNW</v>
      </c>
      <c r="E5" s="219" t="str">
        <f ca="1">VLOOKUP(D5,Glossary!$A$4:$B$21,2,FALSE)</f>
        <v>Merseyside and North Wales</v>
      </c>
      <c r="F5" s="220"/>
      <c r="G5" s="221"/>
      <c r="H5" s="7"/>
      <c r="I5" s="7"/>
      <c r="J5" s="7"/>
      <c r="K5" s="7"/>
      <c r="L5" s="7"/>
      <c r="M5" s="7"/>
      <c r="N5" s="7"/>
      <c r="O5" s="7"/>
      <c r="P5" s="7"/>
      <c r="Q5" s="7"/>
    </row>
    <row r="6" spans="1:17">
      <c r="A6" s="7"/>
      <c r="B6" s="7"/>
      <c r="C6" s="15" t="s">
        <v>220</v>
      </c>
      <c r="D6" s="222" t="str">
        <f ca="1">$D$3&amp;"-"&amp;$D$4</f>
        <v>SR-SFE</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f t="shared" ca="1" si="0"/>
        <v>105.73009468463074</v>
      </c>
      <c r="L10" s="115">
        <f t="shared" ca="1" si="0"/>
        <v>105.74467373328343</v>
      </c>
      <c r="M10" s="115">
        <f t="shared" ca="1" si="0"/>
        <v>110.34986216378316</v>
      </c>
      <c r="N10" s="115" t="str">
        <f t="shared" si="0"/>
        <v/>
      </c>
      <c r="O10" s="115" t="str">
        <f t="shared" si="0"/>
        <v/>
      </c>
      <c r="P10" s="115" t="str">
        <f t="shared" si="0"/>
        <v/>
      </c>
      <c r="Q10" s="7"/>
    </row>
    <row r="11" spans="1:17">
      <c r="A11" s="7"/>
      <c r="B11" s="7"/>
      <c r="C11" s="7" t="s">
        <v>310</v>
      </c>
      <c r="D11" s="7"/>
      <c r="E11" s="115">
        <f ca="1">IFERROR(E47,"")</f>
        <v>537.14231706436726</v>
      </c>
      <c r="F11" s="102"/>
      <c r="G11" s="115">
        <f ca="1">IFERROR(IF(OR(G41=0,G42=0,G43=0,G44=0,G45=0,G46=0),"",G47),"")</f>
        <v>500.86029365745685</v>
      </c>
      <c r="H11" s="115" t="str">
        <f t="shared" ref="H11:P11" ca="1" si="1">IFERROR(IF(OR(H41=0,H42=0,H43=0,H44=0,H45=0,H46=0),"",H47),"")</f>
        <v/>
      </c>
      <c r="I11" s="115">
        <f t="shared" ca="1" si="1"/>
        <v>552.09370334763867</v>
      </c>
      <c r="J11" s="115">
        <f t="shared" ca="1" si="1"/>
        <v>533.76181926563913</v>
      </c>
      <c r="K11" s="115">
        <f t="shared" ca="1" si="1"/>
        <v>564.05845961228363</v>
      </c>
      <c r="L11" s="115">
        <f t="shared" ca="1" si="1"/>
        <v>583.1185932718306</v>
      </c>
      <c r="M11" s="115">
        <f t="shared" ca="1" si="1"/>
        <v>647.96100279742609</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4.2299999999999997E-2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MNW-Nil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4">
        <v>25.81</v>
      </c>
      <c r="F23" s="7"/>
      <c r="G23" s="20">
        <f t="shared" ref="G23:P25" ca="1" si="2">$E23/$E31*G31</f>
        <v>29.036250000000003</v>
      </c>
      <c r="H23" s="20">
        <f t="shared" ca="1" si="2"/>
        <v>29.036250000000003</v>
      </c>
      <c r="I23" s="20">
        <f t="shared" ca="1" si="2"/>
        <v>42.167502303571439</v>
      </c>
      <c r="J23" s="20">
        <f t="shared" ca="1" si="2"/>
        <v>37.151743607142855</v>
      </c>
      <c r="K23" s="20">
        <f t="shared" ca="1" si="2"/>
        <v>46.089285714285715</v>
      </c>
      <c r="L23" s="20">
        <f t="shared" ca="1" si="2"/>
        <v>45.628392857142863</v>
      </c>
      <c r="M23" s="20">
        <f t="shared" ca="1" si="2"/>
        <v>49.360749303571438</v>
      </c>
      <c r="N23" s="20">
        <f t="shared" ca="1" si="2"/>
        <v>0</v>
      </c>
      <c r="O23" s="20">
        <f t="shared" ca="1" si="2"/>
        <v>0</v>
      </c>
      <c r="P23" s="20">
        <f t="shared" ca="1" si="2"/>
        <v>0</v>
      </c>
      <c r="Q23" s="7"/>
    </row>
    <row r="24" spans="1:17">
      <c r="A24" s="7"/>
      <c r="B24" s="7"/>
      <c r="C24" s="7" t="s">
        <v>276</v>
      </c>
      <c r="D24" s="7"/>
      <c r="E24" s="174">
        <v>28.87</v>
      </c>
      <c r="F24" s="7"/>
      <c r="G24" s="20">
        <f t="shared" si="2"/>
        <v>28.898812375249502</v>
      </c>
      <c r="H24" s="20">
        <f t="shared" si="2"/>
        <v>28.985249500998002</v>
      </c>
      <c r="I24" s="20">
        <f t="shared" si="2"/>
        <v>29.359810379241516</v>
      </c>
      <c r="J24" s="20">
        <f t="shared" si="2"/>
        <v>29.763183632734531</v>
      </c>
      <c r="K24" s="20">
        <f t="shared" si="2"/>
        <v>30.224181636726545</v>
      </c>
      <c r="L24" s="20">
        <f t="shared" si="2"/>
        <v>30.483493013972058</v>
      </c>
      <c r="M24" s="20">
        <f t="shared" si="2"/>
        <v>30.858053892215569</v>
      </c>
      <c r="N24" s="20">
        <f t="shared" si="2"/>
        <v>0</v>
      </c>
      <c r="O24" s="20">
        <f t="shared" si="2"/>
        <v>0</v>
      </c>
      <c r="P24" s="20">
        <f t="shared" si="2"/>
        <v>0</v>
      </c>
      <c r="Q24" s="7"/>
    </row>
    <row r="25" spans="1:17">
      <c r="A25" s="7"/>
      <c r="B25" s="7"/>
      <c r="C25" s="16" t="s">
        <v>2</v>
      </c>
      <c r="D25" s="7"/>
      <c r="E25" s="174">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25.65269461077844</v>
      </c>
      <c r="N25" s="20">
        <f t="shared" si="2"/>
        <v>0</v>
      </c>
      <c r="O25" s="20">
        <f t="shared" si="2"/>
        <v>0</v>
      </c>
      <c r="P25" s="20">
        <f t="shared" si="2"/>
        <v>0</v>
      </c>
      <c r="Q25" s="7"/>
    </row>
    <row r="26" spans="1:17">
      <c r="A26" s="7"/>
      <c r="B26" s="7"/>
      <c r="C26" s="7" t="s">
        <v>25</v>
      </c>
      <c r="D26" s="7"/>
      <c r="E26" s="174">
        <v>3.33</v>
      </c>
      <c r="F26" s="7"/>
      <c r="G26" s="86">
        <f t="shared" ref="G26:P26" ca="1" si="3">SUM(G21:G25)*$E$13</f>
        <v>3.4668663121257484</v>
      </c>
      <c r="H26" s="86">
        <f t="shared" ca="1" si="3"/>
        <v>3.4735621235029939</v>
      </c>
      <c r="I26" s="86">
        <f t="shared" ca="1" si="3"/>
        <v>4.0580292785787959</v>
      </c>
      <c r="J26" s="86">
        <f t="shared" ca="1" si="3"/>
        <v>3.8771098054803463</v>
      </c>
      <c r="K26" s="86">
        <f t="shared" ca="1" si="3"/>
        <v>4.2908788306244654</v>
      </c>
      <c r="L26" s="86">
        <f t="shared" ca="1" si="3"/>
        <v>4.2914704968990591</v>
      </c>
      <c r="M26" s="86">
        <f t="shared" ca="1" si="3"/>
        <v>4.4783643572177176</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105.73009468463074</v>
      </c>
      <c r="L27" s="20">
        <f t="shared" ca="1" si="4"/>
        <v>105.74467373328343</v>
      </c>
      <c r="M27" s="20">
        <f t="shared" ca="1" si="4"/>
        <v>110.34986216378316</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61.66421521838766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2">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10.709810000000001</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MNW-Medium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4">
        <v>189.33</v>
      </c>
      <c r="F41" s="7"/>
      <c r="G41" s="20">
        <f t="shared" ref="G41:P41" ca="1" si="5">$E41/$E50*G50</f>
        <v>152.71292049393347</v>
      </c>
      <c r="H41" s="20">
        <f t="shared" ca="1" si="5"/>
        <v>0</v>
      </c>
      <c r="I41" s="20">
        <f t="shared" ca="1" si="5"/>
        <v>169.7903278763886</v>
      </c>
      <c r="J41" s="20">
        <f t="shared" ca="1" si="5"/>
        <v>162.91356552651354</v>
      </c>
      <c r="K41" s="20">
        <f t="shared" ca="1" si="5"/>
        <v>173.69187632999439</v>
      </c>
      <c r="L41" s="20">
        <f t="shared" ca="1" si="5"/>
        <v>192.68897212951293</v>
      </c>
      <c r="M41" s="20">
        <f t="shared" ca="1" si="5"/>
        <v>225.29690982820026</v>
      </c>
      <c r="N41" s="20">
        <f t="shared" ca="1" si="5"/>
        <v>0</v>
      </c>
      <c r="O41" s="20">
        <f t="shared" ca="1" si="5"/>
        <v>0</v>
      </c>
      <c r="P41" s="20">
        <f t="shared" ca="1" si="5"/>
        <v>0</v>
      </c>
      <c r="Q41" s="7"/>
    </row>
    <row r="42" spans="1:17">
      <c r="A42" s="7"/>
      <c r="B42" s="7"/>
      <c r="C42" s="16" t="s">
        <v>125</v>
      </c>
      <c r="D42" s="7"/>
      <c r="E42" s="176">
        <f ca="1">VLOOKUP($A$1,'Inputs - Network costs'!$D:$P,E$9,FALSE)</f>
        <v>167.12231706436717</v>
      </c>
      <c r="F42" s="7"/>
      <c r="G42" s="92">
        <f ca="1">VLOOKUP($A$1,'Inputs - Network costs'!$D:$P,G$9,FALSE)</f>
        <v>160.19596928181963</v>
      </c>
      <c r="H42" s="92">
        <f ca="1">VLOOKUP($A$1,'Inputs - Network costs'!$D:$P,H$9,FALSE)</f>
        <v>159.60078565666225</v>
      </c>
      <c r="I42" s="92">
        <f ca="1">VLOOKUP($A$1,'Inputs - Network costs'!$D:$P,I$9,FALSE)</f>
        <v>156.53007119422742</v>
      </c>
      <c r="J42" s="92">
        <f ca="1">VLOOKUP($A$1,'Inputs - Network costs'!$D:$P,J$9,FALSE)</f>
        <v>157.46963658788229</v>
      </c>
      <c r="K42" s="92">
        <f ca="1">VLOOKUP($A$1,'Inputs - Network costs'!$D:$P,K$9,FALSE)</f>
        <v>150.75572645744271</v>
      </c>
      <c r="L42" s="92">
        <f ca="1">VLOOKUP($A$1,'Inputs - Network costs'!$D:$P,L$9,FALSE)</f>
        <v>150.33456206185807</v>
      </c>
      <c r="M42" s="92">
        <f ca="1">VLOOKUP($A$1,'Inputs - Network costs'!$D:$P,M$9,FALSE)</f>
        <v>169.77599213690178</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4">
        <v>66.86</v>
      </c>
      <c r="F43" s="7"/>
      <c r="G43" s="20">
        <f t="shared" ref="G43:P45" ca="1" si="6">$E43/$E51*G51</f>
        <v>75.217500000000001</v>
      </c>
      <c r="H43" s="20">
        <f t="shared" ca="1" si="6"/>
        <v>75.217500000000001</v>
      </c>
      <c r="I43" s="20">
        <f t="shared" ca="1" si="6"/>
        <v>109.2335995357143</v>
      </c>
      <c r="J43" s="20">
        <f t="shared" ca="1" si="6"/>
        <v>96.240433071428569</v>
      </c>
      <c r="K43" s="20">
        <f t="shared" ca="1" si="6"/>
        <v>119.39285714285715</v>
      </c>
      <c r="L43" s="20">
        <f t="shared" ca="1" si="6"/>
        <v>118.19892857142858</v>
      </c>
      <c r="M43" s="20">
        <f t="shared" ca="1" si="6"/>
        <v>127.8674815357143</v>
      </c>
      <c r="N43" s="20">
        <f t="shared" ca="1" si="6"/>
        <v>0</v>
      </c>
      <c r="O43" s="20">
        <f t="shared" ca="1" si="6"/>
        <v>0</v>
      </c>
      <c r="P43" s="20">
        <f t="shared" ca="1" si="6"/>
        <v>0</v>
      </c>
      <c r="Q43" s="7"/>
    </row>
    <row r="44" spans="1:17">
      <c r="A44" s="7"/>
      <c r="B44" s="7"/>
      <c r="C44" s="7" t="s">
        <v>276</v>
      </c>
      <c r="D44" s="7"/>
      <c r="E44" s="174">
        <v>74.81</v>
      </c>
      <c r="F44" s="7"/>
      <c r="G44" s="20">
        <f t="shared" si="6"/>
        <v>74.884660678642717</v>
      </c>
      <c r="H44" s="20">
        <f t="shared" si="6"/>
        <v>75.108642714570848</v>
      </c>
      <c r="I44" s="20">
        <f t="shared" si="6"/>
        <v>76.079231536926144</v>
      </c>
      <c r="J44" s="20">
        <f t="shared" si="6"/>
        <v>77.124481037924156</v>
      </c>
      <c r="K44" s="20">
        <f t="shared" si="6"/>
        <v>78.319051896207583</v>
      </c>
      <c r="L44" s="20">
        <f t="shared" si="6"/>
        <v>78.990998003992019</v>
      </c>
      <c r="M44" s="20">
        <f t="shared" si="6"/>
        <v>79.9615868263473</v>
      </c>
      <c r="N44" s="20">
        <f t="shared" si="6"/>
        <v>0</v>
      </c>
      <c r="O44" s="20">
        <f t="shared" si="6"/>
        <v>0</v>
      </c>
      <c r="P44" s="20">
        <f t="shared" si="6"/>
        <v>0</v>
      </c>
      <c r="Q44" s="7"/>
    </row>
    <row r="45" spans="1:17">
      <c r="A45" s="7"/>
      <c r="B45" s="7"/>
      <c r="C45" s="16" t="s">
        <v>2</v>
      </c>
      <c r="D45" s="7"/>
      <c r="E45" s="174">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25.65269461077844</v>
      </c>
      <c r="N45" s="20">
        <f t="shared" si="6"/>
        <v>0</v>
      </c>
      <c r="O45" s="20">
        <f t="shared" si="6"/>
        <v>0</v>
      </c>
      <c r="P45" s="20">
        <f t="shared" si="6"/>
        <v>0</v>
      </c>
      <c r="Q45" s="7"/>
    </row>
    <row r="46" spans="1:17">
      <c r="A46" s="7"/>
      <c r="B46" s="7"/>
      <c r="C46" s="7" t="s">
        <v>25</v>
      </c>
      <c r="D46" s="7"/>
      <c r="E46" s="174">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16.773199282787846</v>
      </c>
      <c r="L46" s="86">
        <f t="shared" ca="1" si="7"/>
        <v>17.563815139769584</v>
      </c>
      <c r="M46" s="86">
        <f t="shared" ca="1" si="7"/>
        <v>19.406337859484005</v>
      </c>
      <c r="N46" s="86">
        <f t="shared" ca="1" si="7"/>
        <v>0</v>
      </c>
      <c r="O46" s="86">
        <f t="shared" ca="1" si="7"/>
        <v>0</v>
      </c>
      <c r="P46" s="86">
        <f t="shared" ca="1" si="7"/>
        <v>0</v>
      </c>
      <c r="Q46" s="7"/>
    </row>
    <row r="47" spans="1:17">
      <c r="A47" s="7"/>
      <c r="B47" s="7"/>
      <c r="C47" s="7" t="s">
        <v>215</v>
      </c>
      <c r="D47" s="7"/>
      <c r="E47" s="172">
        <f ca="1">SUM(E41:E46)</f>
        <v>537.14231706436726</v>
      </c>
      <c r="F47" s="7"/>
      <c r="G47" s="20">
        <f t="shared" ref="G47:P47" ca="1" si="8">SUM(G41:G46)</f>
        <v>500.86029365745685</v>
      </c>
      <c r="H47" s="20">
        <f t="shared" ca="1" si="8"/>
        <v>341.40078528590374</v>
      </c>
      <c r="I47" s="20">
        <f t="shared" ca="1" si="8"/>
        <v>552.09370334763867</v>
      </c>
      <c r="J47" s="20">
        <f t="shared" ca="1" si="8"/>
        <v>533.76181926563913</v>
      </c>
      <c r="K47" s="20">
        <f t="shared" ca="1" si="8"/>
        <v>564.05845961228363</v>
      </c>
      <c r="L47" s="20">
        <f t="shared" ca="1" si="8"/>
        <v>583.1185932718306</v>
      </c>
      <c r="M47" s="20">
        <f t="shared" ca="1" si="8"/>
        <v>647.96100279742609</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61.66421521838766</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10.709810000000001</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106.88622754491017</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106.88622754491017</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9"/>
  </sheetPr>
  <dimension ref="A1:Q93"/>
  <sheetViews>
    <sheetView topLeftCell="A17" zoomScaleNormal="100" workbookViewId="0">
      <selection activeCell="G19" sqref="G19"/>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SR-SFE-WMI</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9" t="str">
        <f ca="1">VLOOKUP(D3,Glossary!$A$4:$B$21,2,FALSE)</f>
        <v>Single rate</v>
      </c>
      <c r="F3" s="220"/>
      <c r="G3" s="221"/>
      <c r="H3" s="7"/>
      <c r="I3" s="7"/>
      <c r="J3" s="7"/>
      <c r="K3" s="7"/>
      <c r="L3" s="7"/>
      <c r="M3" s="7"/>
      <c r="N3" s="7"/>
      <c r="O3" s="7"/>
      <c r="P3" s="7"/>
      <c r="Q3" s="7"/>
    </row>
    <row r="4" spans="1:17">
      <c r="A4" s="7"/>
      <c r="B4" s="7"/>
      <c r="C4" s="15" t="s">
        <v>124</v>
      </c>
      <c r="D4" s="2" t="str">
        <f ca="1">MID(A1,4,3)</f>
        <v>SFE</v>
      </c>
      <c r="E4" s="219" t="str">
        <f ca="1">VLOOKUP(D4,Glossary!$A$4:$B$21,2,FALSE)</f>
        <v>Single fuel electricity</v>
      </c>
      <c r="F4" s="220"/>
      <c r="G4" s="221"/>
      <c r="H4" s="7"/>
      <c r="I4" s="7"/>
      <c r="J4" s="7"/>
      <c r="K4" s="7"/>
      <c r="L4" s="7"/>
      <c r="M4" s="7"/>
      <c r="N4" s="7"/>
      <c r="O4" s="7"/>
      <c r="P4" s="7"/>
      <c r="Q4" s="7"/>
    </row>
    <row r="5" spans="1:17">
      <c r="A5" s="7"/>
      <c r="B5" s="7"/>
      <c r="C5" s="15" t="s">
        <v>21</v>
      </c>
      <c r="D5" s="33" t="str">
        <f ca="1">RIGHT(A1,3)</f>
        <v>WMI</v>
      </c>
      <c r="E5" s="219" t="str">
        <f ca="1">VLOOKUP(D5,Glossary!$A$4:$B$21,2,FALSE)</f>
        <v>West Midlands</v>
      </c>
      <c r="F5" s="220"/>
      <c r="G5" s="221"/>
      <c r="H5" s="7"/>
      <c r="I5" s="7"/>
      <c r="J5" s="7"/>
      <c r="K5" s="7"/>
      <c r="L5" s="7"/>
      <c r="M5" s="7"/>
      <c r="N5" s="7"/>
      <c r="O5" s="7"/>
      <c r="P5" s="7"/>
      <c r="Q5" s="7"/>
    </row>
    <row r="6" spans="1:17">
      <c r="A6" s="7"/>
      <c r="B6" s="7"/>
      <c r="C6" s="15" t="s">
        <v>220</v>
      </c>
      <c r="D6" s="222" t="str">
        <f ca="1">$D$3&amp;"-"&amp;$D$4</f>
        <v>SR-SFE</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f t="shared" ca="1" si="0"/>
        <v>105.73009468463074</v>
      </c>
      <c r="L10" s="115">
        <f t="shared" ca="1" si="0"/>
        <v>105.74467373328343</v>
      </c>
      <c r="M10" s="115">
        <f t="shared" ca="1" si="0"/>
        <v>110.34986216378316</v>
      </c>
      <c r="N10" s="115" t="str">
        <f t="shared" si="0"/>
        <v/>
      </c>
      <c r="O10" s="115" t="str">
        <f t="shared" si="0"/>
        <v/>
      </c>
      <c r="P10" s="115" t="str">
        <f t="shared" si="0"/>
        <v/>
      </c>
      <c r="Q10" s="7"/>
    </row>
    <row r="11" spans="1:17">
      <c r="A11" s="7"/>
      <c r="B11" s="7"/>
      <c r="C11" s="7" t="s">
        <v>310</v>
      </c>
      <c r="D11" s="7"/>
      <c r="E11" s="115">
        <f ca="1">IFERROR(E47,"")</f>
        <v>491.80361024482971</v>
      </c>
      <c r="F11" s="102"/>
      <c r="G11" s="115">
        <f ca="1">IFERROR(IF(OR(G41=0,G42=0,G43=0,G44=0,G45=0,G46=0),"",G47),"")</f>
        <v>482.17003904540275</v>
      </c>
      <c r="H11" s="115" t="str">
        <f t="shared" ref="H11:P11" ca="1" si="1">IFERROR(IF(OR(H41=0,H42=0,H43=0,H44=0,H45=0,H46=0),"",H47),"")</f>
        <v/>
      </c>
      <c r="I11" s="115">
        <f t="shared" ca="1" si="1"/>
        <v>528.4300549969297</v>
      </c>
      <c r="J11" s="115">
        <f t="shared" ca="1" si="1"/>
        <v>510.0738572111174</v>
      </c>
      <c r="K11" s="115">
        <f t="shared" ca="1" si="1"/>
        <v>547.12243635140726</v>
      </c>
      <c r="L11" s="115">
        <f t="shared" ca="1" si="1"/>
        <v>566.1979700612585</v>
      </c>
      <c r="M11" s="115">
        <f t="shared" ca="1" si="1"/>
        <v>615.49915413461747</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4.2299999999999997E-2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WMI-Nil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4">
        <v>25.81</v>
      </c>
      <c r="F23" s="7"/>
      <c r="G23" s="20">
        <f t="shared" ref="G23:P25" ca="1" si="2">$E23/$E31*G31</f>
        <v>29.036250000000003</v>
      </c>
      <c r="H23" s="20">
        <f t="shared" ca="1" si="2"/>
        <v>29.036250000000003</v>
      </c>
      <c r="I23" s="20">
        <f t="shared" ca="1" si="2"/>
        <v>42.167502303571439</v>
      </c>
      <c r="J23" s="20">
        <f t="shared" ca="1" si="2"/>
        <v>37.151743607142855</v>
      </c>
      <c r="K23" s="20">
        <f t="shared" ca="1" si="2"/>
        <v>46.089285714285715</v>
      </c>
      <c r="L23" s="20">
        <f t="shared" ca="1" si="2"/>
        <v>45.628392857142863</v>
      </c>
      <c r="M23" s="20">
        <f t="shared" ca="1" si="2"/>
        <v>49.360749303571438</v>
      </c>
      <c r="N23" s="20">
        <f t="shared" ca="1" si="2"/>
        <v>0</v>
      </c>
      <c r="O23" s="20">
        <f t="shared" ca="1" si="2"/>
        <v>0</v>
      </c>
      <c r="P23" s="20">
        <f t="shared" ca="1" si="2"/>
        <v>0</v>
      </c>
      <c r="Q23" s="7"/>
    </row>
    <row r="24" spans="1:17">
      <c r="A24" s="7"/>
      <c r="B24" s="7"/>
      <c r="C24" s="7" t="s">
        <v>276</v>
      </c>
      <c r="D24" s="7"/>
      <c r="E24" s="174">
        <v>28.87</v>
      </c>
      <c r="F24" s="7"/>
      <c r="G24" s="20">
        <f t="shared" si="2"/>
        <v>28.898812375249502</v>
      </c>
      <c r="H24" s="20">
        <f t="shared" si="2"/>
        <v>28.985249500998002</v>
      </c>
      <c r="I24" s="20">
        <f t="shared" si="2"/>
        <v>29.359810379241516</v>
      </c>
      <c r="J24" s="20">
        <f t="shared" si="2"/>
        <v>29.763183632734531</v>
      </c>
      <c r="K24" s="20">
        <f t="shared" si="2"/>
        <v>30.224181636726545</v>
      </c>
      <c r="L24" s="20">
        <f t="shared" si="2"/>
        <v>30.483493013972058</v>
      </c>
      <c r="M24" s="20">
        <f t="shared" si="2"/>
        <v>30.858053892215569</v>
      </c>
      <c r="N24" s="20">
        <f t="shared" si="2"/>
        <v>0</v>
      </c>
      <c r="O24" s="20">
        <f t="shared" si="2"/>
        <v>0</v>
      </c>
      <c r="P24" s="20">
        <f t="shared" si="2"/>
        <v>0</v>
      </c>
      <c r="Q24" s="7"/>
    </row>
    <row r="25" spans="1:17">
      <c r="A25" s="7"/>
      <c r="B25" s="7"/>
      <c r="C25" s="16" t="s">
        <v>2</v>
      </c>
      <c r="D25" s="7"/>
      <c r="E25" s="174">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25.65269461077844</v>
      </c>
      <c r="N25" s="20">
        <f t="shared" si="2"/>
        <v>0</v>
      </c>
      <c r="O25" s="20">
        <f t="shared" si="2"/>
        <v>0</v>
      </c>
      <c r="P25" s="20">
        <f t="shared" si="2"/>
        <v>0</v>
      </c>
      <c r="Q25" s="7"/>
    </row>
    <row r="26" spans="1:17">
      <c r="A26" s="7"/>
      <c r="B26" s="7"/>
      <c r="C26" s="7" t="s">
        <v>25</v>
      </c>
      <c r="D26" s="7"/>
      <c r="E26" s="174">
        <v>3.33</v>
      </c>
      <c r="F26" s="7"/>
      <c r="G26" s="86">
        <f t="shared" ref="G26:P26" ca="1" si="3">SUM(G21:G25)*$E$13</f>
        <v>3.4668663121257484</v>
      </c>
      <c r="H26" s="86">
        <f t="shared" ca="1" si="3"/>
        <v>3.4735621235029939</v>
      </c>
      <c r="I26" s="86">
        <f t="shared" ca="1" si="3"/>
        <v>4.0580292785787959</v>
      </c>
      <c r="J26" s="86">
        <f t="shared" ca="1" si="3"/>
        <v>3.8771098054803463</v>
      </c>
      <c r="K26" s="86">
        <f t="shared" ca="1" si="3"/>
        <v>4.2908788306244654</v>
      </c>
      <c r="L26" s="86">
        <f t="shared" ca="1" si="3"/>
        <v>4.2914704968990591</v>
      </c>
      <c r="M26" s="86">
        <f t="shared" ca="1" si="3"/>
        <v>4.4783643572177176</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105.73009468463074</v>
      </c>
      <c r="L27" s="20">
        <f t="shared" ca="1" si="4"/>
        <v>105.74467373328343</v>
      </c>
      <c r="M27" s="20">
        <f t="shared" ca="1" si="4"/>
        <v>110.34986216378316</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61.66421521838766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2">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10.709810000000001</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WMI-Medium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4">
        <v>189.33</v>
      </c>
      <c r="F41" s="7"/>
      <c r="G41" s="20">
        <f t="shared" ref="G41:P41" ca="1" si="5">$E41/$E50*G50</f>
        <v>152.71292049393347</v>
      </c>
      <c r="H41" s="20">
        <f t="shared" ca="1" si="5"/>
        <v>0</v>
      </c>
      <c r="I41" s="20">
        <f t="shared" ca="1" si="5"/>
        <v>169.7903278763886</v>
      </c>
      <c r="J41" s="20">
        <f t="shared" ca="1" si="5"/>
        <v>162.91356552651354</v>
      </c>
      <c r="K41" s="20">
        <f t="shared" ca="1" si="5"/>
        <v>173.69187632999439</v>
      </c>
      <c r="L41" s="20">
        <f t="shared" ca="1" si="5"/>
        <v>192.68897212951293</v>
      </c>
      <c r="M41" s="20">
        <f t="shared" ca="1" si="5"/>
        <v>225.29690982820026</v>
      </c>
      <c r="N41" s="20">
        <f t="shared" ca="1" si="5"/>
        <v>0</v>
      </c>
      <c r="O41" s="20">
        <f t="shared" ca="1" si="5"/>
        <v>0</v>
      </c>
      <c r="P41" s="20">
        <f t="shared" ca="1" si="5"/>
        <v>0</v>
      </c>
      <c r="Q41" s="7"/>
    </row>
    <row r="42" spans="1:17">
      <c r="A42" s="7"/>
      <c r="B42" s="7"/>
      <c r="C42" s="16" t="s">
        <v>125</v>
      </c>
      <c r="D42" s="7"/>
      <c r="E42" s="176">
        <f ca="1">VLOOKUP($A$1,'Inputs - Network costs'!$D:$P,E$9,FALSE)</f>
        <v>121.78361024482969</v>
      </c>
      <c r="F42" s="7"/>
      <c r="G42" s="92">
        <f ca="1">VLOOKUP($A$1,'Inputs - Network costs'!$D:$P,G$9,FALSE)</f>
        <v>141.50571466976547</v>
      </c>
      <c r="H42" s="92">
        <f ca="1">VLOOKUP($A$1,'Inputs - Network costs'!$D:$P,H$9,FALSE)</f>
        <v>140.93127904798808</v>
      </c>
      <c r="I42" s="92">
        <f ca="1">VLOOKUP($A$1,'Inputs - Network costs'!$D:$P,I$9,FALSE)</f>
        <v>132.86642284351845</v>
      </c>
      <c r="J42" s="92">
        <f ca="1">VLOOKUP($A$1,'Inputs - Network costs'!$D:$P,J$9,FALSE)</f>
        <v>133.78167453336056</v>
      </c>
      <c r="K42" s="92">
        <f ca="1">VLOOKUP($A$1,'Inputs - Network costs'!$D:$P,K$9,FALSE)</f>
        <v>133.81970319656625</v>
      </c>
      <c r="L42" s="92">
        <f ca="1">VLOOKUP($A$1,'Inputs - Network costs'!$D:$P,L$9,FALSE)</f>
        <v>133.41393885128602</v>
      </c>
      <c r="M42" s="92">
        <f ca="1">VLOOKUP($A$1,'Inputs - Network costs'!$D:$P,M$9,FALSE)</f>
        <v>137.3141434740931</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4">
        <v>66.86</v>
      </c>
      <c r="F43" s="7"/>
      <c r="G43" s="20">
        <f t="shared" ref="G43:P45" ca="1" si="6">$E43/$E51*G51</f>
        <v>75.217500000000001</v>
      </c>
      <c r="H43" s="20">
        <f t="shared" ca="1" si="6"/>
        <v>75.217500000000001</v>
      </c>
      <c r="I43" s="20">
        <f t="shared" ca="1" si="6"/>
        <v>109.2335995357143</v>
      </c>
      <c r="J43" s="20">
        <f t="shared" ca="1" si="6"/>
        <v>96.240433071428569</v>
      </c>
      <c r="K43" s="20">
        <f t="shared" ca="1" si="6"/>
        <v>119.39285714285715</v>
      </c>
      <c r="L43" s="20">
        <f t="shared" ca="1" si="6"/>
        <v>118.19892857142858</v>
      </c>
      <c r="M43" s="20">
        <f t="shared" ca="1" si="6"/>
        <v>127.8674815357143</v>
      </c>
      <c r="N43" s="20">
        <f t="shared" ca="1" si="6"/>
        <v>0</v>
      </c>
      <c r="O43" s="20">
        <f t="shared" ca="1" si="6"/>
        <v>0</v>
      </c>
      <c r="P43" s="20">
        <f t="shared" ca="1" si="6"/>
        <v>0</v>
      </c>
      <c r="Q43" s="7"/>
    </row>
    <row r="44" spans="1:17">
      <c r="A44" s="7"/>
      <c r="B44" s="7"/>
      <c r="C44" s="7" t="s">
        <v>276</v>
      </c>
      <c r="D44" s="7"/>
      <c r="E44" s="174">
        <v>74.81</v>
      </c>
      <c r="F44" s="7"/>
      <c r="G44" s="20">
        <f t="shared" si="6"/>
        <v>74.884660678642717</v>
      </c>
      <c r="H44" s="20">
        <f t="shared" si="6"/>
        <v>75.108642714570848</v>
      </c>
      <c r="I44" s="20">
        <f t="shared" si="6"/>
        <v>76.079231536926144</v>
      </c>
      <c r="J44" s="20">
        <f t="shared" si="6"/>
        <v>77.124481037924156</v>
      </c>
      <c r="K44" s="20">
        <f t="shared" si="6"/>
        <v>78.319051896207583</v>
      </c>
      <c r="L44" s="20">
        <f t="shared" si="6"/>
        <v>78.990998003992019</v>
      </c>
      <c r="M44" s="20">
        <f t="shared" si="6"/>
        <v>79.9615868263473</v>
      </c>
      <c r="N44" s="20">
        <f t="shared" si="6"/>
        <v>0</v>
      </c>
      <c r="O44" s="20">
        <f t="shared" si="6"/>
        <v>0</v>
      </c>
      <c r="P44" s="20">
        <f t="shared" si="6"/>
        <v>0</v>
      </c>
      <c r="Q44" s="7"/>
    </row>
    <row r="45" spans="1:17">
      <c r="A45" s="7"/>
      <c r="B45" s="7"/>
      <c r="C45" s="16" t="s">
        <v>2</v>
      </c>
      <c r="D45" s="7"/>
      <c r="E45" s="174">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25.65269461077844</v>
      </c>
      <c r="N45" s="20">
        <f t="shared" si="6"/>
        <v>0</v>
      </c>
      <c r="O45" s="20">
        <f t="shared" si="6"/>
        <v>0</v>
      </c>
      <c r="P45" s="20">
        <f t="shared" si="6"/>
        <v>0</v>
      </c>
      <c r="Q45" s="7"/>
    </row>
    <row r="46" spans="1:17">
      <c r="A46" s="7"/>
      <c r="B46" s="7"/>
      <c r="C46" s="7" t="s">
        <v>25</v>
      </c>
      <c r="D46" s="7"/>
      <c r="E46" s="174">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16.773199282787846</v>
      </c>
      <c r="L46" s="86">
        <f t="shared" ca="1" si="7"/>
        <v>17.563815139769584</v>
      </c>
      <c r="M46" s="86">
        <f t="shared" ca="1" si="7"/>
        <v>19.406337859484005</v>
      </c>
      <c r="N46" s="86">
        <f t="shared" ca="1" si="7"/>
        <v>0</v>
      </c>
      <c r="O46" s="86">
        <f t="shared" ca="1" si="7"/>
        <v>0</v>
      </c>
      <c r="P46" s="86">
        <f t="shared" ca="1" si="7"/>
        <v>0</v>
      </c>
      <c r="Q46" s="7"/>
    </row>
    <row r="47" spans="1:17">
      <c r="A47" s="7"/>
      <c r="B47" s="7"/>
      <c r="C47" s="7" t="s">
        <v>215</v>
      </c>
      <c r="D47" s="7"/>
      <c r="E47" s="172">
        <f ca="1">SUM(E41:E46)</f>
        <v>491.80361024482971</v>
      </c>
      <c r="F47" s="7"/>
      <c r="G47" s="20">
        <f t="shared" ref="G47:P47" ca="1" si="8">SUM(G41:G46)</f>
        <v>482.17003904540275</v>
      </c>
      <c r="H47" s="20">
        <f t="shared" ca="1" si="8"/>
        <v>322.73127867722957</v>
      </c>
      <c r="I47" s="20">
        <f t="shared" ca="1" si="8"/>
        <v>528.4300549969297</v>
      </c>
      <c r="J47" s="20">
        <f t="shared" ca="1" si="8"/>
        <v>510.0738572111174</v>
      </c>
      <c r="K47" s="20">
        <f t="shared" ca="1" si="8"/>
        <v>547.12243635140726</v>
      </c>
      <c r="L47" s="20">
        <f t="shared" ca="1" si="8"/>
        <v>566.1979700612585</v>
      </c>
      <c r="M47" s="20">
        <f t="shared" ca="1" si="8"/>
        <v>615.49915413461747</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61.66421521838766</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10.709810000000001</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106.88622754491017</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106.88622754491017</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9"/>
  </sheetPr>
  <dimension ref="A1:Q93"/>
  <sheetViews>
    <sheetView topLeftCell="A17" zoomScaleNormal="100" workbookViewId="0">
      <selection activeCell="H22" sqref="H22"/>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SR-SFE-NEA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9" t="str">
        <f ca="1">VLOOKUP(D3,Glossary!$A$4:$B$21,2,FALSE)</f>
        <v>Single rate</v>
      </c>
      <c r="F3" s="220"/>
      <c r="G3" s="221"/>
      <c r="H3" s="7"/>
      <c r="I3" s="7"/>
      <c r="J3" s="7"/>
      <c r="K3" s="7"/>
      <c r="L3" s="7"/>
      <c r="M3" s="7"/>
      <c r="N3" s="7"/>
      <c r="O3" s="7"/>
      <c r="P3" s="7"/>
      <c r="Q3" s="7"/>
    </row>
    <row r="4" spans="1:17">
      <c r="A4" s="7"/>
      <c r="B4" s="7"/>
      <c r="C4" s="15" t="s">
        <v>124</v>
      </c>
      <c r="D4" s="2" t="str">
        <f ca="1">MID(A1,4,3)</f>
        <v>SFE</v>
      </c>
      <c r="E4" s="219" t="str">
        <f ca="1">VLOOKUP(D4,Glossary!$A$4:$B$21,2,FALSE)</f>
        <v>Single fuel electricity</v>
      </c>
      <c r="F4" s="220"/>
      <c r="G4" s="221"/>
      <c r="H4" s="7"/>
      <c r="I4" s="7"/>
      <c r="J4" s="7"/>
      <c r="K4" s="7"/>
      <c r="L4" s="7"/>
      <c r="M4" s="7"/>
      <c r="N4" s="7"/>
      <c r="O4" s="7"/>
      <c r="P4" s="7"/>
      <c r="Q4" s="7"/>
    </row>
    <row r="5" spans="1:17">
      <c r="A5" s="7"/>
      <c r="B5" s="7"/>
      <c r="C5" s="15" t="s">
        <v>21</v>
      </c>
      <c r="D5" s="33" t="str">
        <f ca="1">RIGHT(A1,3)</f>
        <v>NEA</v>
      </c>
      <c r="E5" s="219" t="str">
        <f ca="1">VLOOKUP(D5,Glossary!$A$4:$B$21,2,FALSE)</f>
        <v>North East</v>
      </c>
      <c r="F5" s="220"/>
      <c r="G5" s="221"/>
      <c r="H5" s="7"/>
      <c r="I5" s="7"/>
      <c r="J5" s="7"/>
      <c r="K5" s="7"/>
      <c r="L5" s="7"/>
      <c r="M5" s="7"/>
      <c r="N5" s="7"/>
      <c r="O5" s="7"/>
      <c r="P5" s="7"/>
      <c r="Q5" s="7"/>
    </row>
    <row r="6" spans="1:17">
      <c r="A6" s="7"/>
      <c r="B6" s="7"/>
      <c r="C6" s="15" t="s">
        <v>220</v>
      </c>
      <c r="D6" s="222" t="str">
        <f ca="1">$D$3&amp;"-"&amp;$D$4</f>
        <v>SR-SFE</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f t="shared" ca="1" si="0"/>
        <v>105.73009468463074</v>
      </c>
      <c r="L10" s="115">
        <f t="shared" ca="1" si="0"/>
        <v>105.74467373328343</v>
      </c>
      <c r="M10" s="115">
        <f t="shared" ca="1" si="0"/>
        <v>110.34986216378316</v>
      </c>
      <c r="N10" s="115" t="str">
        <f t="shared" si="0"/>
        <v/>
      </c>
      <c r="O10" s="115" t="str">
        <f t="shared" si="0"/>
        <v/>
      </c>
      <c r="P10" s="115" t="str">
        <f t="shared" si="0"/>
        <v/>
      </c>
      <c r="Q10" s="7"/>
    </row>
    <row r="11" spans="1:17">
      <c r="A11" s="7"/>
      <c r="B11" s="7"/>
      <c r="C11" s="7" t="s">
        <v>310</v>
      </c>
      <c r="D11" s="7"/>
      <c r="E11" s="115">
        <f ca="1">IFERROR(E47,"")</f>
        <v>502.69525027220351</v>
      </c>
      <c r="F11" s="102"/>
      <c r="G11" s="115">
        <f ca="1">IFERROR(IF(OR(G41=0,G42=0,G43=0,G44=0,G45=0,G46=0),"",G47),"")</f>
        <v>489.32741479175661</v>
      </c>
      <c r="H11" s="115" t="str">
        <f t="shared" ref="H11:P11" ca="1" si="1">IFERROR(IF(OR(H41=0,H42=0,H43=0,H44=0,H45=0,H46=0),"",H47),"")</f>
        <v/>
      </c>
      <c r="I11" s="115">
        <f t="shared" ca="1" si="1"/>
        <v>533.42669354839461</v>
      </c>
      <c r="J11" s="115">
        <f t="shared" ca="1" si="1"/>
        <v>515.08006996471647</v>
      </c>
      <c r="K11" s="115">
        <f t="shared" ca="1" si="1"/>
        <v>542.58169865910429</v>
      </c>
      <c r="L11" s="115">
        <f t="shared" ca="1" si="1"/>
        <v>561.65447708051306</v>
      </c>
      <c r="M11" s="115">
        <f t="shared" ca="1" si="1"/>
        <v>614.77595660504323</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4.2299999999999997E-2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NEA-Nil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4">
        <v>25.81</v>
      </c>
      <c r="F23" s="7"/>
      <c r="G23" s="20">
        <f t="shared" ref="G23:P25" ca="1" si="2">$E23/$E31*G31</f>
        <v>29.036250000000003</v>
      </c>
      <c r="H23" s="20">
        <f t="shared" ca="1" si="2"/>
        <v>29.036250000000003</v>
      </c>
      <c r="I23" s="20">
        <f t="shared" ca="1" si="2"/>
        <v>42.167502303571439</v>
      </c>
      <c r="J23" s="20">
        <f t="shared" ca="1" si="2"/>
        <v>37.151743607142855</v>
      </c>
      <c r="K23" s="20">
        <f t="shared" ca="1" si="2"/>
        <v>46.089285714285715</v>
      </c>
      <c r="L23" s="20">
        <f t="shared" ca="1" si="2"/>
        <v>45.628392857142863</v>
      </c>
      <c r="M23" s="20">
        <f t="shared" ca="1" si="2"/>
        <v>49.360749303571438</v>
      </c>
      <c r="N23" s="20">
        <f t="shared" ca="1" si="2"/>
        <v>0</v>
      </c>
      <c r="O23" s="20">
        <f t="shared" ca="1" si="2"/>
        <v>0</v>
      </c>
      <c r="P23" s="20">
        <f t="shared" ca="1" si="2"/>
        <v>0</v>
      </c>
      <c r="Q23" s="7"/>
    </row>
    <row r="24" spans="1:17">
      <c r="A24" s="7"/>
      <c r="B24" s="7"/>
      <c r="C24" s="7" t="s">
        <v>276</v>
      </c>
      <c r="D24" s="7"/>
      <c r="E24" s="174">
        <v>28.87</v>
      </c>
      <c r="F24" s="7"/>
      <c r="G24" s="20">
        <f t="shared" si="2"/>
        <v>28.898812375249502</v>
      </c>
      <c r="H24" s="20">
        <f t="shared" si="2"/>
        <v>28.985249500998002</v>
      </c>
      <c r="I24" s="20">
        <f t="shared" si="2"/>
        <v>29.359810379241516</v>
      </c>
      <c r="J24" s="20">
        <f t="shared" si="2"/>
        <v>29.763183632734531</v>
      </c>
      <c r="K24" s="20">
        <f t="shared" si="2"/>
        <v>30.224181636726545</v>
      </c>
      <c r="L24" s="20">
        <f t="shared" si="2"/>
        <v>30.483493013972058</v>
      </c>
      <c r="M24" s="20">
        <f t="shared" si="2"/>
        <v>30.858053892215569</v>
      </c>
      <c r="N24" s="20">
        <f t="shared" si="2"/>
        <v>0</v>
      </c>
      <c r="O24" s="20">
        <f t="shared" si="2"/>
        <v>0</v>
      </c>
      <c r="P24" s="20">
        <f t="shared" si="2"/>
        <v>0</v>
      </c>
      <c r="Q24" s="7"/>
    </row>
    <row r="25" spans="1:17">
      <c r="A25" s="7"/>
      <c r="B25" s="7"/>
      <c r="C25" s="16" t="s">
        <v>2</v>
      </c>
      <c r="D25" s="7"/>
      <c r="E25" s="174">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25.65269461077844</v>
      </c>
      <c r="N25" s="20">
        <f t="shared" si="2"/>
        <v>0</v>
      </c>
      <c r="O25" s="20">
        <f t="shared" si="2"/>
        <v>0</v>
      </c>
      <c r="P25" s="20">
        <f t="shared" si="2"/>
        <v>0</v>
      </c>
      <c r="Q25" s="7"/>
    </row>
    <row r="26" spans="1:17">
      <c r="A26" s="7"/>
      <c r="B26" s="7"/>
      <c r="C26" s="7" t="s">
        <v>25</v>
      </c>
      <c r="D26" s="7"/>
      <c r="E26" s="174">
        <v>3.33</v>
      </c>
      <c r="F26" s="7"/>
      <c r="G26" s="86">
        <f t="shared" ref="G26:P26" ca="1" si="3">SUM(G21:G25)*$E$13</f>
        <v>3.4668663121257484</v>
      </c>
      <c r="H26" s="86">
        <f t="shared" ca="1" si="3"/>
        <v>3.4735621235029939</v>
      </c>
      <c r="I26" s="86">
        <f t="shared" ca="1" si="3"/>
        <v>4.0580292785787959</v>
      </c>
      <c r="J26" s="86">
        <f t="shared" ca="1" si="3"/>
        <v>3.8771098054803463</v>
      </c>
      <c r="K26" s="86">
        <f t="shared" ca="1" si="3"/>
        <v>4.2908788306244654</v>
      </c>
      <c r="L26" s="86">
        <f t="shared" ca="1" si="3"/>
        <v>4.2914704968990591</v>
      </c>
      <c r="M26" s="86">
        <f t="shared" ca="1" si="3"/>
        <v>4.4783643572177176</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105.73009468463074</v>
      </c>
      <c r="L27" s="20">
        <f t="shared" ca="1" si="4"/>
        <v>105.74467373328343</v>
      </c>
      <c r="M27" s="20">
        <f t="shared" ca="1" si="4"/>
        <v>110.34986216378316</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61.66421521838766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2">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10.709810000000001</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NEA-Medium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4">
        <v>189.33</v>
      </c>
      <c r="F41" s="7"/>
      <c r="G41" s="20">
        <f t="shared" ref="G41:P41" ca="1" si="5">$E41/$E50*G50</f>
        <v>152.71292049393347</v>
      </c>
      <c r="H41" s="20">
        <f t="shared" ca="1" si="5"/>
        <v>0</v>
      </c>
      <c r="I41" s="20">
        <f t="shared" ca="1" si="5"/>
        <v>169.7903278763886</v>
      </c>
      <c r="J41" s="20">
        <f t="shared" ca="1" si="5"/>
        <v>162.91356552651354</v>
      </c>
      <c r="K41" s="20">
        <f t="shared" ca="1" si="5"/>
        <v>173.69187632999439</v>
      </c>
      <c r="L41" s="20">
        <f t="shared" ca="1" si="5"/>
        <v>192.68897212951293</v>
      </c>
      <c r="M41" s="20">
        <f t="shared" ca="1" si="5"/>
        <v>225.29690982820026</v>
      </c>
      <c r="N41" s="20">
        <f t="shared" ca="1" si="5"/>
        <v>0</v>
      </c>
      <c r="O41" s="20">
        <f t="shared" ca="1" si="5"/>
        <v>0</v>
      </c>
      <c r="P41" s="20">
        <f t="shared" ca="1" si="5"/>
        <v>0</v>
      </c>
      <c r="Q41" s="7"/>
    </row>
    <row r="42" spans="1:17">
      <c r="A42" s="7"/>
      <c r="B42" s="7"/>
      <c r="C42" s="16" t="s">
        <v>125</v>
      </c>
      <c r="D42" s="7"/>
      <c r="E42" s="176">
        <f ca="1">VLOOKUP($A$1,'Inputs - Network costs'!$D:$P,E$9,FALSE)</f>
        <v>132.6752502722035</v>
      </c>
      <c r="F42" s="7"/>
      <c r="G42" s="92">
        <f ca="1">VLOOKUP($A$1,'Inputs - Network costs'!$D:$P,G$9,FALSE)</f>
        <v>148.66309041611936</v>
      </c>
      <c r="H42" s="92">
        <f ca="1">VLOOKUP($A$1,'Inputs - Network costs'!$D:$P,H$9,FALSE)</f>
        <v>148.08688330984774</v>
      </c>
      <c r="I42" s="92">
        <f ca="1">VLOOKUP($A$1,'Inputs - Network costs'!$D:$P,I$9,FALSE)</f>
        <v>137.8630613949833</v>
      </c>
      <c r="J42" s="92">
        <f ca="1">VLOOKUP($A$1,'Inputs - Network costs'!$D:$P,J$9,FALSE)</f>
        <v>138.78788728695969</v>
      </c>
      <c r="K42" s="92">
        <f ca="1">VLOOKUP($A$1,'Inputs - Network costs'!$D:$P,K$9,FALSE)</f>
        <v>129.27896550426337</v>
      </c>
      <c r="L42" s="92">
        <f ca="1">VLOOKUP($A$1,'Inputs - Network costs'!$D:$P,L$9,FALSE)</f>
        <v>128.87044587054061</v>
      </c>
      <c r="M42" s="92">
        <f ca="1">VLOOKUP($A$1,'Inputs - Network costs'!$D:$P,M$9,FALSE)</f>
        <v>136.59094594451886</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4">
        <v>66.86</v>
      </c>
      <c r="F43" s="7"/>
      <c r="G43" s="20">
        <f t="shared" ref="G43:P45" ca="1" si="6">$E43/$E51*G51</f>
        <v>75.217500000000001</v>
      </c>
      <c r="H43" s="20">
        <f t="shared" ca="1" si="6"/>
        <v>75.217500000000001</v>
      </c>
      <c r="I43" s="20">
        <f t="shared" ca="1" si="6"/>
        <v>109.2335995357143</v>
      </c>
      <c r="J43" s="20">
        <f t="shared" ca="1" si="6"/>
        <v>96.240433071428569</v>
      </c>
      <c r="K43" s="20">
        <f t="shared" ca="1" si="6"/>
        <v>119.39285714285715</v>
      </c>
      <c r="L43" s="20">
        <f t="shared" ca="1" si="6"/>
        <v>118.19892857142858</v>
      </c>
      <c r="M43" s="20">
        <f t="shared" ca="1" si="6"/>
        <v>127.8674815357143</v>
      </c>
      <c r="N43" s="20">
        <f t="shared" ca="1" si="6"/>
        <v>0</v>
      </c>
      <c r="O43" s="20">
        <f t="shared" ca="1" si="6"/>
        <v>0</v>
      </c>
      <c r="P43" s="20">
        <f t="shared" ca="1" si="6"/>
        <v>0</v>
      </c>
      <c r="Q43" s="7"/>
    </row>
    <row r="44" spans="1:17">
      <c r="A44" s="7"/>
      <c r="B44" s="7"/>
      <c r="C44" s="7" t="s">
        <v>276</v>
      </c>
      <c r="D44" s="7"/>
      <c r="E44" s="174">
        <v>74.81</v>
      </c>
      <c r="F44" s="7"/>
      <c r="G44" s="20">
        <f t="shared" si="6"/>
        <v>74.884660678642717</v>
      </c>
      <c r="H44" s="20">
        <f t="shared" si="6"/>
        <v>75.108642714570848</v>
      </c>
      <c r="I44" s="20">
        <f t="shared" si="6"/>
        <v>76.079231536926144</v>
      </c>
      <c r="J44" s="20">
        <f t="shared" si="6"/>
        <v>77.124481037924156</v>
      </c>
      <c r="K44" s="20">
        <f t="shared" si="6"/>
        <v>78.319051896207583</v>
      </c>
      <c r="L44" s="20">
        <f t="shared" si="6"/>
        <v>78.990998003992019</v>
      </c>
      <c r="M44" s="20">
        <f t="shared" si="6"/>
        <v>79.9615868263473</v>
      </c>
      <c r="N44" s="20">
        <f t="shared" si="6"/>
        <v>0</v>
      </c>
      <c r="O44" s="20">
        <f t="shared" si="6"/>
        <v>0</v>
      </c>
      <c r="P44" s="20">
        <f t="shared" si="6"/>
        <v>0</v>
      </c>
      <c r="Q44" s="7"/>
    </row>
    <row r="45" spans="1:17">
      <c r="A45" s="7"/>
      <c r="B45" s="7"/>
      <c r="C45" s="16" t="s">
        <v>2</v>
      </c>
      <c r="D45" s="7"/>
      <c r="E45" s="174">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25.65269461077844</v>
      </c>
      <c r="N45" s="20">
        <f t="shared" si="6"/>
        <v>0</v>
      </c>
      <c r="O45" s="20">
        <f t="shared" si="6"/>
        <v>0</v>
      </c>
      <c r="P45" s="20">
        <f t="shared" si="6"/>
        <v>0</v>
      </c>
      <c r="Q45" s="7"/>
    </row>
    <row r="46" spans="1:17">
      <c r="A46" s="7"/>
      <c r="B46" s="7"/>
      <c r="C46" s="7" t="s">
        <v>25</v>
      </c>
      <c r="D46" s="7"/>
      <c r="E46" s="174">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16.773199282787846</v>
      </c>
      <c r="L46" s="86">
        <f t="shared" ca="1" si="7"/>
        <v>17.563815139769584</v>
      </c>
      <c r="M46" s="86">
        <f t="shared" ca="1" si="7"/>
        <v>19.406337859484005</v>
      </c>
      <c r="N46" s="86">
        <f t="shared" ca="1" si="7"/>
        <v>0</v>
      </c>
      <c r="O46" s="86">
        <f t="shared" ca="1" si="7"/>
        <v>0</v>
      </c>
      <c r="P46" s="86">
        <f t="shared" ca="1" si="7"/>
        <v>0</v>
      </c>
      <c r="Q46" s="7"/>
    </row>
    <row r="47" spans="1:17">
      <c r="A47" s="7"/>
      <c r="B47" s="7"/>
      <c r="C47" s="7" t="s">
        <v>215</v>
      </c>
      <c r="D47" s="7"/>
      <c r="E47" s="20">
        <f ca="1">SUM(E41:E46)</f>
        <v>502.69525027220351</v>
      </c>
      <c r="F47" s="7"/>
      <c r="G47" s="20">
        <f t="shared" ref="G47:P47" ca="1" si="8">SUM(G41:G46)</f>
        <v>489.32741479175661</v>
      </c>
      <c r="H47" s="20">
        <f t="shared" ca="1" si="8"/>
        <v>329.88688293908922</v>
      </c>
      <c r="I47" s="20">
        <f t="shared" ca="1" si="8"/>
        <v>533.42669354839461</v>
      </c>
      <c r="J47" s="20">
        <f t="shared" ca="1" si="8"/>
        <v>515.08006996471647</v>
      </c>
      <c r="K47" s="20">
        <f t="shared" ca="1" si="8"/>
        <v>542.58169865910429</v>
      </c>
      <c r="L47" s="20">
        <f t="shared" ca="1" si="8"/>
        <v>561.65447708051306</v>
      </c>
      <c r="M47" s="20">
        <f t="shared" ca="1" si="8"/>
        <v>614.77595660504323</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61.66421521838766</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10.709810000000001</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106.88622754491017</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106.88622754491017</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9"/>
  </sheetPr>
  <dimension ref="A1:Q93"/>
  <sheetViews>
    <sheetView topLeftCell="A17" zoomScaleNormal="100" workbookViewId="0">
      <selection activeCell="E23" sqref="E23:E50"/>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SR-SFE-NSC</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9" t="str">
        <f ca="1">VLOOKUP(D3,Glossary!$A$4:$B$21,2,FALSE)</f>
        <v>Single rate</v>
      </c>
      <c r="F3" s="220"/>
      <c r="G3" s="221"/>
      <c r="H3" s="7"/>
      <c r="I3" s="7"/>
      <c r="J3" s="7"/>
      <c r="K3" s="7"/>
      <c r="L3" s="7"/>
      <c r="M3" s="7"/>
      <c r="N3" s="7"/>
      <c r="O3" s="7"/>
      <c r="P3" s="7"/>
      <c r="Q3" s="7"/>
    </row>
    <row r="4" spans="1:17">
      <c r="A4" s="7"/>
      <c r="B4" s="7"/>
      <c r="C4" s="15" t="s">
        <v>124</v>
      </c>
      <c r="D4" s="2" t="str">
        <f ca="1">MID(A1,4,3)</f>
        <v>SFE</v>
      </c>
      <c r="E4" s="219" t="str">
        <f ca="1">VLOOKUP(D4,Glossary!$A$4:$B$21,2,FALSE)</f>
        <v>Single fuel electricity</v>
      </c>
      <c r="F4" s="220"/>
      <c r="G4" s="221"/>
      <c r="H4" s="7"/>
      <c r="I4" s="7"/>
      <c r="J4" s="7"/>
      <c r="K4" s="7"/>
      <c r="L4" s="7"/>
      <c r="M4" s="7"/>
      <c r="N4" s="7"/>
      <c r="O4" s="7"/>
      <c r="P4" s="7"/>
      <c r="Q4" s="7"/>
    </row>
    <row r="5" spans="1:17">
      <c r="A5" s="7"/>
      <c r="B5" s="7"/>
      <c r="C5" s="15" t="s">
        <v>21</v>
      </c>
      <c r="D5" s="33" t="str">
        <f ca="1">RIGHT(A1,3)</f>
        <v>NSC</v>
      </c>
      <c r="E5" s="219" t="str">
        <f ca="1">VLOOKUP(D5,Glossary!$A$4:$B$21,2,FALSE)</f>
        <v>North Scotland</v>
      </c>
      <c r="F5" s="220"/>
      <c r="G5" s="221"/>
      <c r="H5" s="7"/>
      <c r="I5" s="7"/>
      <c r="J5" s="7"/>
      <c r="K5" s="7"/>
      <c r="L5" s="7"/>
      <c r="M5" s="7"/>
      <c r="N5" s="7"/>
      <c r="O5" s="7"/>
      <c r="P5" s="7"/>
      <c r="Q5" s="7"/>
    </row>
    <row r="6" spans="1:17">
      <c r="A6" s="7"/>
      <c r="B6" s="7"/>
      <c r="C6" s="15" t="s">
        <v>220</v>
      </c>
      <c r="D6" s="222" t="str">
        <f ca="1">$D$3&amp;"-"&amp;$D$4</f>
        <v>SR-SFE</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f t="shared" ca="1" si="0"/>
        <v>105.73009468463074</v>
      </c>
      <c r="L10" s="115">
        <f t="shared" ca="1" si="0"/>
        <v>105.74467373328343</v>
      </c>
      <c r="M10" s="115">
        <f t="shared" ca="1" si="0"/>
        <v>110.34986216378316</v>
      </c>
      <c r="N10" s="115" t="str">
        <f t="shared" si="0"/>
        <v/>
      </c>
      <c r="O10" s="115" t="str">
        <f t="shared" si="0"/>
        <v/>
      </c>
      <c r="P10" s="115" t="str">
        <f t="shared" si="0"/>
        <v/>
      </c>
      <c r="Q10" s="7"/>
    </row>
    <row r="11" spans="1:17">
      <c r="A11" s="7"/>
      <c r="B11" s="7"/>
      <c r="C11" s="7" t="s">
        <v>310</v>
      </c>
      <c r="D11" s="7"/>
      <c r="E11" s="115">
        <f ca="1">IFERROR(E47,"")</f>
        <v>522.90427621851529</v>
      </c>
      <c r="F11" s="102"/>
      <c r="G11" s="115">
        <f ca="1">IFERROR(IF(OR(G41=0,G42=0,G43=0,G44=0,G45=0,G46=0),"",G47),"")</f>
        <v>524.56161909050843</v>
      </c>
      <c r="H11" s="115" t="str">
        <f t="shared" ref="H11:P11" ca="1" si="1">IFERROR(IF(OR(H41=0,H42=0,H43=0,H44=0,H45=0,H46=0),"",H47),"")</f>
        <v/>
      </c>
      <c r="I11" s="115">
        <f t="shared" ca="1" si="1"/>
        <v>570.14499170933323</v>
      </c>
      <c r="J11" s="115">
        <f t="shared" ca="1" si="1"/>
        <v>551.79894100503191</v>
      </c>
      <c r="K11" s="115">
        <f t="shared" ca="1" si="1"/>
        <v>573.11001023497988</v>
      </c>
      <c r="L11" s="115">
        <f t="shared" ca="1" si="1"/>
        <v>592.17893398968647</v>
      </c>
      <c r="M11" s="115">
        <f t="shared" ca="1" si="1"/>
        <v>637.08136335584811</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4.2299999999999997E-2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NSC-Nil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4">
        <v>25.81</v>
      </c>
      <c r="F23" s="7"/>
      <c r="G23" s="20">
        <f t="shared" ref="G23:P25" ca="1" si="2">$E23/$E31*G31</f>
        <v>29.036250000000003</v>
      </c>
      <c r="H23" s="20">
        <f t="shared" ca="1" si="2"/>
        <v>29.036250000000003</v>
      </c>
      <c r="I23" s="20">
        <f t="shared" ca="1" si="2"/>
        <v>42.167502303571439</v>
      </c>
      <c r="J23" s="20">
        <f t="shared" ca="1" si="2"/>
        <v>37.151743607142855</v>
      </c>
      <c r="K23" s="20">
        <f t="shared" ca="1" si="2"/>
        <v>46.089285714285715</v>
      </c>
      <c r="L23" s="20">
        <f t="shared" ca="1" si="2"/>
        <v>45.628392857142863</v>
      </c>
      <c r="M23" s="20">
        <f t="shared" ca="1" si="2"/>
        <v>49.360749303571438</v>
      </c>
      <c r="N23" s="20">
        <f t="shared" ca="1" si="2"/>
        <v>0</v>
      </c>
      <c r="O23" s="20">
        <f t="shared" ca="1" si="2"/>
        <v>0</v>
      </c>
      <c r="P23" s="20">
        <f t="shared" ca="1" si="2"/>
        <v>0</v>
      </c>
      <c r="Q23" s="7"/>
    </row>
    <row r="24" spans="1:17">
      <c r="A24" s="7"/>
      <c r="B24" s="7"/>
      <c r="C24" s="7" t="s">
        <v>276</v>
      </c>
      <c r="D24" s="7"/>
      <c r="E24" s="174">
        <v>28.87</v>
      </c>
      <c r="F24" s="7"/>
      <c r="G24" s="20">
        <f t="shared" si="2"/>
        <v>28.898812375249502</v>
      </c>
      <c r="H24" s="20">
        <f t="shared" si="2"/>
        <v>28.985249500998002</v>
      </c>
      <c r="I24" s="20">
        <f t="shared" si="2"/>
        <v>29.359810379241516</v>
      </c>
      <c r="J24" s="20">
        <f t="shared" si="2"/>
        <v>29.763183632734531</v>
      </c>
      <c r="K24" s="20">
        <f t="shared" si="2"/>
        <v>30.224181636726545</v>
      </c>
      <c r="L24" s="20">
        <f t="shared" si="2"/>
        <v>30.483493013972058</v>
      </c>
      <c r="M24" s="20">
        <f t="shared" si="2"/>
        <v>30.858053892215569</v>
      </c>
      <c r="N24" s="20">
        <f t="shared" si="2"/>
        <v>0</v>
      </c>
      <c r="O24" s="20">
        <f t="shared" si="2"/>
        <v>0</v>
      </c>
      <c r="P24" s="20">
        <f t="shared" si="2"/>
        <v>0</v>
      </c>
      <c r="Q24" s="7"/>
    </row>
    <row r="25" spans="1:17">
      <c r="A25" s="7"/>
      <c r="B25" s="7"/>
      <c r="C25" s="16" t="s">
        <v>2</v>
      </c>
      <c r="D25" s="7"/>
      <c r="E25" s="174">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25.65269461077844</v>
      </c>
      <c r="N25" s="20">
        <f t="shared" si="2"/>
        <v>0</v>
      </c>
      <c r="O25" s="20">
        <f t="shared" si="2"/>
        <v>0</v>
      </c>
      <c r="P25" s="20">
        <f t="shared" si="2"/>
        <v>0</v>
      </c>
      <c r="Q25" s="7"/>
    </row>
    <row r="26" spans="1:17">
      <c r="A26" s="7"/>
      <c r="B26" s="7"/>
      <c r="C26" s="7" t="s">
        <v>25</v>
      </c>
      <c r="D26" s="7"/>
      <c r="E26" s="174">
        <v>3.33</v>
      </c>
      <c r="F26" s="7"/>
      <c r="G26" s="86">
        <f t="shared" ref="G26:P26" ca="1" si="3">SUM(G21:G25)*$E$13</f>
        <v>3.4668663121257484</v>
      </c>
      <c r="H26" s="86">
        <f t="shared" ca="1" si="3"/>
        <v>3.4735621235029939</v>
      </c>
      <c r="I26" s="86">
        <f t="shared" ca="1" si="3"/>
        <v>4.0580292785787959</v>
      </c>
      <c r="J26" s="86">
        <f t="shared" ca="1" si="3"/>
        <v>3.8771098054803463</v>
      </c>
      <c r="K26" s="86">
        <f t="shared" ca="1" si="3"/>
        <v>4.2908788306244654</v>
      </c>
      <c r="L26" s="86">
        <f t="shared" ca="1" si="3"/>
        <v>4.2914704968990591</v>
      </c>
      <c r="M26" s="86">
        <f t="shared" ca="1" si="3"/>
        <v>4.4783643572177176</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105.73009468463074</v>
      </c>
      <c r="L27" s="20">
        <f t="shared" ca="1" si="4"/>
        <v>105.74467373328343</v>
      </c>
      <c r="M27" s="20">
        <f t="shared" ca="1" si="4"/>
        <v>110.34986216378316</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61.66421521838766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2">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10.709810000000001</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NSC-Medium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4">
        <v>189.33</v>
      </c>
      <c r="F41" s="7"/>
      <c r="G41" s="20">
        <f t="shared" ref="G41:P41" ca="1" si="5">$E41/$E50*G50</f>
        <v>152.71292049393347</v>
      </c>
      <c r="H41" s="20">
        <f t="shared" ca="1" si="5"/>
        <v>0</v>
      </c>
      <c r="I41" s="20">
        <f t="shared" ca="1" si="5"/>
        <v>169.7903278763886</v>
      </c>
      <c r="J41" s="20">
        <f t="shared" ca="1" si="5"/>
        <v>162.91356552651354</v>
      </c>
      <c r="K41" s="20">
        <f t="shared" ca="1" si="5"/>
        <v>173.69187632999439</v>
      </c>
      <c r="L41" s="20">
        <f t="shared" ca="1" si="5"/>
        <v>192.68897212951293</v>
      </c>
      <c r="M41" s="20">
        <f t="shared" ca="1" si="5"/>
        <v>225.29690982820026</v>
      </c>
      <c r="N41" s="20">
        <f t="shared" ca="1" si="5"/>
        <v>0</v>
      </c>
      <c r="O41" s="20">
        <f t="shared" ca="1" si="5"/>
        <v>0</v>
      </c>
      <c r="P41" s="20">
        <f t="shared" ca="1" si="5"/>
        <v>0</v>
      </c>
      <c r="Q41" s="7"/>
    </row>
    <row r="42" spans="1:17">
      <c r="A42" s="7"/>
      <c r="B42" s="7"/>
      <c r="C42" s="16" t="s">
        <v>125</v>
      </c>
      <c r="D42" s="7"/>
      <c r="E42" s="176">
        <f ca="1">VLOOKUP($A$1,'Inputs - Network costs'!$D:$P,E$9,FALSE)</f>
        <v>152.88427621851525</v>
      </c>
      <c r="F42" s="7"/>
      <c r="G42" s="92">
        <f ca="1">VLOOKUP($A$1,'Inputs - Network costs'!$D:$P,G$9,FALSE)</f>
        <v>183.89729471487115</v>
      </c>
      <c r="H42" s="92">
        <f ca="1">VLOOKUP($A$1,'Inputs - Network costs'!$D:$P,H$9,FALSE)</f>
        <v>183.31649052241355</v>
      </c>
      <c r="I42" s="92">
        <f ca="1">VLOOKUP($A$1,'Inputs - Network costs'!$D:$P,I$9,FALSE)</f>
        <v>174.58135955592198</v>
      </c>
      <c r="J42" s="92">
        <f ca="1">VLOOKUP($A$1,'Inputs - Network costs'!$D:$P,J$9,FALSE)</f>
        <v>175.50675832727501</v>
      </c>
      <c r="K42" s="92">
        <f ca="1">VLOOKUP($A$1,'Inputs - Network costs'!$D:$P,K$9,FALSE)</f>
        <v>159.80727708013896</v>
      </c>
      <c r="L42" s="92">
        <f ca="1">VLOOKUP($A$1,'Inputs - Network costs'!$D:$P,L$9,FALSE)</f>
        <v>159.39490277971396</v>
      </c>
      <c r="M42" s="92">
        <f ca="1">VLOOKUP($A$1,'Inputs - Network costs'!$D:$P,M$9,FALSE)</f>
        <v>158.89635269532383</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4">
        <v>66.86</v>
      </c>
      <c r="F43" s="7"/>
      <c r="G43" s="20">
        <f t="shared" ref="G43:P45" ca="1" si="6">$E43/$E51*G51</f>
        <v>75.217500000000001</v>
      </c>
      <c r="H43" s="20">
        <f t="shared" ca="1" si="6"/>
        <v>75.217500000000001</v>
      </c>
      <c r="I43" s="20">
        <f t="shared" ca="1" si="6"/>
        <v>109.2335995357143</v>
      </c>
      <c r="J43" s="20">
        <f t="shared" ca="1" si="6"/>
        <v>96.240433071428569</v>
      </c>
      <c r="K43" s="20">
        <f t="shared" ca="1" si="6"/>
        <v>119.39285714285715</v>
      </c>
      <c r="L43" s="20">
        <f t="shared" ca="1" si="6"/>
        <v>118.19892857142858</v>
      </c>
      <c r="M43" s="20">
        <f t="shared" ca="1" si="6"/>
        <v>127.8674815357143</v>
      </c>
      <c r="N43" s="20">
        <f t="shared" ca="1" si="6"/>
        <v>0</v>
      </c>
      <c r="O43" s="20">
        <f t="shared" ca="1" si="6"/>
        <v>0</v>
      </c>
      <c r="P43" s="20">
        <f t="shared" ca="1" si="6"/>
        <v>0</v>
      </c>
      <c r="Q43" s="7"/>
    </row>
    <row r="44" spans="1:17">
      <c r="A44" s="7"/>
      <c r="B44" s="7"/>
      <c r="C44" s="7" t="s">
        <v>276</v>
      </c>
      <c r="D44" s="7"/>
      <c r="E44" s="174">
        <v>74.81</v>
      </c>
      <c r="F44" s="7"/>
      <c r="G44" s="20">
        <f t="shared" si="6"/>
        <v>74.884660678642717</v>
      </c>
      <c r="H44" s="20">
        <f t="shared" si="6"/>
        <v>75.108642714570848</v>
      </c>
      <c r="I44" s="20">
        <f t="shared" si="6"/>
        <v>76.079231536926144</v>
      </c>
      <c r="J44" s="20">
        <f t="shared" si="6"/>
        <v>77.124481037924156</v>
      </c>
      <c r="K44" s="20">
        <f t="shared" si="6"/>
        <v>78.319051896207583</v>
      </c>
      <c r="L44" s="20">
        <f t="shared" si="6"/>
        <v>78.990998003992019</v>
      </c>
      <c r="M44" s="20">
        <f t="shared" si="6"/>
        <v>79.9615868263473</v>
      </c>
      <c r="N44" s="20">
        <f t="shared" si="6"/>
        <v>0</v>
      </c>
      <c r="O44" s="20">
        <f t="shared" si="6"/>
        <v>0</v>
      </c>
      <c r="P44" s="20">
        <f t="shared" si="6"/>
        <v>0</v>
      </c>
      <c r="Q44" s="7"/>
    </row>
    <row r="45" spans="1:17">
      <c r="A45" s="7"/>
      <c r="B45" s="7"/>
      <c r="C45" s="16" t="s">
        <v>2</v>
      </c>
      <c r="D45" s="7"/>
      <c r="E45" s="174">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25.65269461077844</v>
      </c>
      <c r="N45" s="20">
        <f t="shared" si="6"/>
        <v>0</v>
      </c>
      <c r="O45" s="20">
        <f t="shared" si="6"/>
        <v>0</v>
      </c>
      <c r="P45" s="20">
        <f t="shared" si="6"/>
        <v>0</v>
      </c>
      <c r="Q45" s="7"/>
    </row>
    <row r="46" spans="1:17">
      <c r="A46" s="7"/>
      <c r="B46" s="7"/>
      <c r="C46" s="7" t="s">
        <v>25</v>
      </c>
      <c r="D46" s="7"/>
      <c r="E46" s="174">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16.773199282787846</v>
      </c>
      <c r="L46" s="86">
        <f t="shared" ca="1" si="7"/>
        <v>17.563815139769584</v>
      </c>
      <c r="M46" s="86">
        <f t="shared" ca="1" si="7"/>
        <v>19.406337859484005</v>
      </c>
      <c r="N46" s="86">
        <f t="shared" ca="1" si="7"/>
        <v>0</v>
      </c>
      <c r="O46" s="86">
        <f t="shared" ca="1" si="7"/>
        <v>0</v>
      </c>
      <c r="P46" s="86">
        <f t="shared" ca="1" si="7"/>
        <v>0</v>
      </c>
      <c r="Q46" s="7"/>
    </row>
    <row r="47" spans="1:17">
      <c r="A47" s="7"/>
      <c r="B47" s="7"/>
      <c r="C47" s="7" t="s">
        <v>215</v>
      </c>
      <c r="D47" s="7"/>
      <c r="E47" s="172">
        <f ca="1">SUM(E41:E46)</f>
        <v>522.90427621851529</v>
      </c>
      <c r="F47" s="7"/>
      <c r="G47" s="20">
        <f t="shared" ref="G47:P47" ca="1" si="8">SUM(G41:G46)</f>
        <v>524.56161909050843</v>
      </c>
      <c r="H47" s="20">
        <f t="shared" ca="1" si="8"/>
        <v>365.11649015165506</v>
      </c>
      <c r="I47" s="20">
        <f t="shared" ca="1" si="8"/>
        <v>570.14499170933323</v>
      </c>
      <c r="J47" s="20">
        <f t="shared" ca="1" si="8"/>
        <v>551.79894100503191</v>
      </c>
      <c r="K47" s="20">
        <f t="shared" ca="1" si="8"/>
        <v>573.11001023497988</v>
      </c>
      <c r="L47" s="20">
        <f t="shared" ca="1" si="8"/>
        <v>592.17893398968647</v>
      </c>
      <c r="M47" s="20">
        <f t="shared" ca="1" si="8"/>
        <v>637.08136335584811</v>
      </c>
      <c r="N47" s="20">
        <f t="shared" ca="1" si="8"/>
        <v>0</v>
      </c>
      <c r="O47" s="20">
        <f t="shared" ca="1" si="8"/>
        <v>0</v>
      </c>
      <c r="P47" s="20">
        <f t="shared" ca="1" si="8"/>
        <v>0</v>
      </c>
      <c r="Q47" s="7"/>
    </row>
    <row r="48" spans="1:17">
      <c r="A48" s="7"/>
      <c r="B48" s="7"/>
      <c r="C48" s="7"/>
      <c r="D48" s="7"/>
      <c r="E48" s="17"/>
      <c r="F48" s="7"/>
      <c r="G48" s="7"/>
      <c r="H48" s="7"/>
      <c r="I48" s="7"/>
      <c r="J48" s="7"/>
      <c r="K48" s="7"/>
      <c r="L48" s="7"/>
      <c r="M48" s="7"/>
      <c r="N48" s="7"/>
      <c r="O48" s="7"/>
      <c r="P48" s="7"/>
      <c r="Q48" s="7"/>
    </row>
    <row r="49" spans="1:17">
      <c r="A49" s="7"/>
      <c r="B49" s="6" t="s">
        <v>27</v>
      </c>
      <c r="C49" s="7"/>
      <c r="D49" s="7"/>
      <c r="E49" s="17"/>
      <c r="F49" s="7"/>
      <c r="G49" s="7"/>
      <c r="H49" s="7"/>
      <c r="I49" s="7"/>
      <c r="J49" s="7"/>
      <c r="K49" s="7"/>
      <c r="L49" s="7"/>
      <c r="M49" s="7"/>
      <c r="N49" s="7"/>
      <c r="O49" s="7"/>
      <c r="P49" s="7"/>
      <c r="Q49" s="7"/>
    </row>
    <row r="50" spans="1:17">
      <c r="A50" s="7"/>
      <c r="B50" s="7"/>
      <c r="C50" s="7" t="s">
        <v>1</v>
      </c>
      <c r="D50" s="7"/>
      <c r="E50" s="172">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61.66421521838766</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10.709810000000001</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106.88622754491017</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106.88622754491017</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9"/>
  </sheetPr>
  <dimension ref="A1:Q93"/>
  <sheetViews>
    <sheetView topLeftCell="A10" zoomScaleNormal="100" workbookViewId="0">
      <selection activeCell="E23" sqref="E23:E4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SR-SFE-NOW</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9" t="str">
        <f ca="1">VLOOKUP(D3,Glossary!$A$4:$B$21,2,FALSE)</f>
        <v>Single rate</v>
      </c>
      <c r="F3" s="220"/>
      <c r="G3" s="221"/>
      <c r="H3" s="7"/>
      <c r="I3" s="7"/>
      <c r="J3" s="7"/>
      <c r="K3" s="7"/>
      <c r="L3" s="7"/>
      <c r="M3" s="7"/>
      <c r="N3" s="7"/>
      <c r="O3" s="7"/>
      <c r="P3" s="7"/>
      <c r="Q3" s="7"/>
    </row>
    <row r="4" spans="1:17">
      <c r="A4" s="7"/>
      <c r="B4" s="7"/>
      <c r="C4" s="15" t="s">
        <v>124</v>
      </c>
      <c r="D4" s="2" t="str">
        <f ca="1">MID(A1,4,3)</f>
        <v>SFE</v>
      </c>
      <c r="E4" s="219" t="str">
        <f ca="1">VLOOKUP(D4,Glossary!$A$4:$B$21,2,FALSE)</f>
        <v>Single fuel electricity</v>
      </c>
      <c r="F4" s="220"/>
      <c r="G4" s="221"/>
      <c r="H4" s="7"/>
      <c r="I4" s="7"/>
      <c r="J4" s="7"/>
      <c r="K4" s="7"/>
      <c r="L4" s="7"/>
      <c r="M4" s="7"/>
      <c r="N4" s="7"/>
      <c r="O4" s="7"/>
      <c r="P4" s="7"/>
      <c r="Q4" s="7"/>
    </row>
    <row r="5" spans="1:17">
      <c r="A5" s="7"/>
      <c r="B5" s="7"/>
      <c r="C5" s="15" t="s">
        <v>21</v>
      </c>
      <c r="D5" s="33" t="str">
        <f ca="1">RIGHT(A1,3)</f>
        <v>NOW</v>
      </c>
      <c r="E5" s="219" t="str">
        <f ca="1">VLOOKUP(D5,Glossary!$A$4:$B$21,2,FALSE)</f>
        <v>North West</v>
      </c>
      <c r="F5" s="220"/>
      <c r="G5" s="221"/>
      <c r="H5" s="7"/>
      <c r="I5" s="7"/>
      <c r="J5" s="7"/>
      <c r="K5" s="7"/>
      <c r="L5" s="7"/>
      <c r="M5" s="7"/>
      <c r="N5" s="7"/>
      <c r="O5" s="7"/>
      <c r="P5" s="7"/>
      <c r="Q5" s="7"/>
    </row>
    <row r="6" spans="1:17">
      <c r="A6" s="7"/>
      <c r="B6" s="7"/>
      <c r="C6" s="15" t="s">
        <v>220</v>
      </c>
      <c r="D6" s="222" t="str">
        <f ca="1">$D$3&amp;"-"&amp;$D$4</f>
        <v>SR-SFE</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f t="shared" ca="1" si="0"/>
        <v>105.73009468463074</v>
      </c>
      <c r="L10" s="115">
        <f t="shared" ca="1" si="0"/>
        <v>105.74467373328343</v>
      </c>
      <c r="M10" s="115">
        <f t="shared" ca="1" si="0"/>
        <v>110.34986216378316</v>
      </c>
      <c r="N10" s="115" t="str">
        <f t="shared" si="0"/>
        <v/>
      </c>
      <c r="O10" s="115" t="str">
        <f t="shared" si="0"/>
        <v/>
      </c>
      <c r="P10" s="115" t="str">
        <f t="shared" si="0"/>
        <v/>
      </c>
      <c r="Q10" s="7"/>
    </row>
    <row r="11" spans="1:17">
      <c r="A11" s="7"/>
      <c r="B11" s="7"/>
      <c r="C11" s="7" t="s">
        <v>310</v>
      </c>
      <c r="D11" s="7"/>
      <c r="E11" s="115">
        <f ca="1">IFERROR(E47,"")</f>
        <v>498.16407120016794</v>
      </c>
      <c r="F11" s="102"/>
      <c r="G11" s="115">
        <f ca="1">IFERROR(IF(OR(G41=0,G42=0,G43=0,G44=0,G45=0,G46=0),"",G47),"")</f>
        <v>478.57652896271816</v>
      </c>
      <c r="H11" s="115" t="str">
        <f t="shared" ref="H11:P11" ca="1" si="1">IFERROR(IF(OR(H41=0,H42=0,H43=0,H44=0,H45=0,H46=0),"",H47),"")</f>
        <v/>
      </c>
      <c r="I11" s="115">
        <f t="shared" ca="1" si="1"/>
        <v>521.38367832490678</v>
      </c>
      <c r="J11" s="115">
        <f t="shared" ca="1" si="1"/>
        <v>503.0397300741817</v>
      </c>
      <c r="K11" s="115">
        <f t="shared" ca="1" si="1"/>
        <v>541.18110244727143</v>
      </c>
      <c r="L11" s="115">
        <f t="shared" ca="1" si="1"/>
        <v>560.24805849101313</v>
      </c>
      <c r="M11" s="115">
        <f t="shared" ca="1" si="1"/>
        <v>615.74324325924488</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4.2299999999999997E-2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NOW-Nil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4">
        <v>25.81</v>
      </c>
      <c r="F23" s="7"/>
      <c r="G23" s="20">
        <f t="shared" ref="G23:P25" ca="1" si="2">$E23/$E31*G31</f>
        <v>29.036250000000003</v>
      </c>
      <c r="H23" s="20">
        <f t="shared" ca="1" si="2"/>
        <v>29.036250000000003</v>
      </c>
      <c r="I23" s="20">
        <f t="shared" ca="1" si="2"/>
        <v>42.167502303571439</v>
      </c>
      <c r="J23" s="20">
        <f t="shared" ca="1" si="2"/>
        <v>37.151743607142855</v>
      </c>
      <c r="K23" s="20">
        <f t="shared" ca="1" si="2"/>
        <v>46.089285714285715</v>
      </c>
      <c r="L23" s="20">
        <f t="shared" ca="1" si="2"/>
        <v>45.628392857142863</v>
      </c>
      <c r="M23" s="20">
        <f t="shared" ca="1" si="2"/>
        <v>49.360749303571438</v>
      </c>
      <c r="N23" s="20">
        <f t="shared" ca="1" si="2"/>
        <v>0</v>
      </c>
      <c r="O23" s="20">
        <f t="shared" ca="1" si="2"/>
        <v>0</v>
      </c>
      <c r="P23" s="20">
        <f t="shared" ca="1" si="2"/>
        <v>0</v>
      </c>
      <c r="Q23" s="7"/>
    </row>
    <row r="24" spans="1:17">
      <c r="A24" s="7"/>
      <c r="B24" s="7"/>
      <c r="C24" s="7" t="s">
        <v>276</v>
      </c>
      <c r="D24" s="7"/>
      <c r="E24" s="174">
        <v>28.87</v>
      </c>
      <c r="F24" s="7"/>
      <c r="G24" s="20">
        <f t="shared" si="2"/>
        <v>28.898812375249502</v>
      </c>
      <c r="H24" s="20">
        <f t="shared" si="2"/>
        <v>28.985249500998002</v>
      </c>
      <c r="I24" s="20">
        <f t="shared" si="2"/>
        <v>29.359810379241516</v>
      </c>
      <c r="J24" s="20">
        <f t="shared" si="2"/>
        <v>29.763183632734531</v>
      </c>
      <c r="K24" s="20">
        <f t="shared" si="2"/>
        <v>30.224181636726545</v>
      </c>
      <c r="L24" s="20">
        <f t="shared" si="2"/>
        <v>30.483493013972058</v>
      </c>
      <c r="M24" s="20">
        <f t="shared" si="2"/>
        <v>30.858053892215569</v>
      </c>
      <c r="N24" s="20">
        <f t="shared" si="2"/>
        <v>0</v>
      </c>
      <c r="O24" s="20">
        <f t="shared" si="2"/>
        <v>0</v>
      </c>
      <c r="P24" s="20">
        <f t="shared" si="2"/>
        <v>0</v>
      </c>
      <c r="Q24" s="7"/>
    </row>
    <row r="25" spans="1:17">
      <c r="A25" s="7"/>
      <c r="B25" s="7"/>
      <c r="C25" s="16" t="s">
        <v>2</v>
      </c>
      <c r="D25" s="7"/>
      <c r="E25" s="174">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25.65269461077844</v>
      </c>
      <c r="N25" s="20">
        <f t="shared" si="2"/>
        <v>0</v>
      </c>
      <c r="O25" s="20">
        <f t="shared" si="2"/>
        <v>0</v>
      </c>
      <c r="P25" s="20">
        <f t="shared" si="2"/>
        <v>0</v>
      </c>
      <c r="Q25" s="7"/>
    </row>
    <row r="26" spans="1:17">
      <c r="A26" s="7"/>
      <c r="B26" s="7"/>
      <c r="C26" s="7" t="s">
        <v>25</v>
      </c>
      <c r="D26" s="7"/>
      <c r="E26" s="174">
        <v>3.33</v>
      </c>
      <c r="F26" s="7"/>
      <c r="G26" s="86">
        <f t="shared" ref="G26:P26" ca="1" si="3">SUM(G21:G25)*$E$13</f>
        <v>3.4668663121257484</v>
      </c>
      <c r="H26" s="86">
        <f t="shared" ca="1" si="3"/>
        <v>3.4735621235029939</v>
      </c>
      <c r="I26" s="86">
        <f t="shared" ca="1" si="3"/>
        <v>4.0580292785787959</v>
      </c>
      <c r="J26" s="86">
        <f t="shared" ca="1" si="3"/>
        <v>3.8771098054803463</v>
      </c>
      <c r="K26" s="86">
        <f t="shared" ca="1" si="3"/>
        <v>4.2908788306244654</v>
      </c>
      <c r="L26" s="86">
        <f t="shared" ca="1" si="3"/>
        <v>4.2914704968990591</v>
      </c>
      <c r="M26" s="86">
        <f t="shared" ca="1" si="3"/>
        <v>4.4783643572177176</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105.73009468463074</v>
      </c>
      <c r="L27" s="20">
        <f t="shared" ca="1" si="4"/>
        <v>105.74467373328343</v>
      </c>
      <c r="M27" s="20">
        <f t="shared" ca="1" si="4"/>
        <v>110.34986216378316</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61.66421521838766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2">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10.709810000000001</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NOW-Medium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4">
        <v>189.33</v>
      </c>
      <c r="F41" s="7"/>
      <c r="G41" s="20">
        <f t="shared" ref="G41:P41" ca="1" si="5">$E41/$E50*G50</f>
        <v>152.71292049393347</v>
      </c>
      <c r="H41" s="20">
        <f t="shared" ca="1" si="5"/>
        <v>0</v>
      </c>
      <c r="I41" s="20">
        <f t="shared" ca="1" si="5"/>
        <v>169.7903278763886</v>
      </c>
      <c r="J41" s="20">
        <f t="shared" ca="1" si="5"/>
        <v>162.91356552651354</v>
      </c>
      <c r="K41" s="20">
        <f t="shared" ca="1" si="5"/>
        <v>173.69187632999439</v>
      </c>
      <c r="L41" s="20">
        <f t="shared" ca="1" si="5"/>
        <v>192.68897212951293</v>
      </c>
      <c r="M41" s="20">
        <f t="shared" ca="1" si="5"/>
        <v>225.29690982820026</v>
      </c>
      <c r="N41" s="20">
        <f t="shared" ca="1" si="5"/>
        <v>0</v>
      </c>
      <c r="O41" s="20">
        <f t="shared" ca="1" si="5"/>
        <v>0</v>
      </c>
      <c r="P41" s="20">
        <f t="shared" ca="1" si="5"/>
        <v>0</v>
      </c>
      <c r="Q41" s="7"/>
    </row>
    <row r="42" spans="1:17">
      <c r="A42" s="7"/>
      <c r="B42" s="7"/>
      <c r="C42" s="16" t="s">
        <v>125</v>
      </c>
      <c r="D42" s="7"/>
      <c r="E42" s="176">
        <f ca="1">VLOOKUP($A$1,'Inputs - Network costs'!$D:$P,E$9,FALSE)</f>
        <v>128.1440712001679</v>
      </c>
      <c r="F42" s="7"/>
      <c r="G42" s="92">
        <f ca="1">VLOOKUP($A$1,'Inputs - Network costs'!$D:$P,G$9,FALSE)</f>
        <v>137.91220458708091</v>
      </c>
      <c r="H42" s="92">
        <f ca="1">VLOOKUP($A$1,'Inputs - Network costs'!$D:$P,H$9,FALSE)</f>
        <v>137.32825147563736</v>
      </c>
      <c r="I42" s="92">
        <f ca="1">VLOOKUP($A$1,'Inputs - Network costs'!$D:$P,I$9,FALSE)</f>
        <v>125.82004617149543</v>
      </c>
      <c r="J42" s="92">
        <f ca="1">VLOOKUP($A$1,'Inputs - Network costs'!$D:$P,J$9,FALSE)</f>
        <v>126.74754739642484</v>
      </c>
      <c r="K42" s="92">
        <f ca="1">VLOOKUP($A$1,'Inputs - Network costs'!$D:$P,K$9,FALSE)</f>
        <v>127.87836929243045</v>
      </c>
      <c r="L42" s="92">
        <f ca="1">VLOOKUP($A$1,'Inputs - Network costs'!$D:$P,L$9,FALSE)</f>
        <v>127.46402728104067</v>
      </c>
      <c r="M42" s="92">
        <f ca="1">VLOOKUP($A$1,'Inputs - Network costs'!$D:$P,M$9,FALSE)</f>
        <v>137.55823259872054</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4">
        <v>66.86</v>
      </c>
      <c r="F43" s="7"/>
      <c r="G43" s="20">
        <f t="shared" ref="G43:P45" ca="1" si="6">$E43/$E51*G51</f>
        <v>75.217500000000001</v>
      </c>
      <c r="H43" s="20">
        <f t="shared" ca="1" si="6"/>
        <v>75.217500000000001</v>
      </c>
      <c r="I43" s="20">
        <f t="shared" ca="1" si="6"/>
        <v>109.2335995357143</v>
      </c>
      <c r="J43" s="20">
        <f t="shared" ca="1" si="6"/>
        <v>96.240433071428569</v>
      </c>
      <c r="K43" s="20">
        <f t="shared" ca="1" si="6"/>
        <v>119.39285714285715</v>
      </c>
      <c r="L43" s="20">
        <f t="shared" ca="1" si="6"/>
        <v>118.19892857142858</v>
      </c>
      <c r="M43" s="20">
        <f t="shared" ca="1" si="6"/>
        <v>127.8674815357143</v>
      </c>
      <c r="N43" s="20">
        <f t="shared" ca="1" si="6"/>
        <v>0</v>
      </c>
      <c r="O43" s="20">
        <f t="shared" ca="1" si="6"/>
        <v>0</v>
      </c>
      <c r="P43" s="20">
        <f t="shared" ca="1" si="6"/>
        <v>0</v>
      </c>
      <c r="Q43" s="7"/>
    </row>
    <row r="44" spans="1:17">
      <c r="A44" s="7"/>
      <c r="B44" s="7"/>
      <c r="C44" s="7" t="s">
        <v>276</v>
      </c>
      <c r="D44" s="7"/>
      <c r="E44" s="174">
        <v>74.81</v>
      </c>
      <c r="F44" s="7"/>
      <c r="G44" s="20">
        <f t="shared" si="6"/>
        <v>74.884660678642717</v>
      </c>
      <c r="H44" s="20">
        <f t="shared" si="6"/>
        <v>75.108642714570848</v>
      </c>
      <c r="I44" s="20">
        <f t="shared" si="6"/>
        <v>76.079231536926144</v>
      </c>
      <c r="J44" s="20">
        <f t="shared" si="6"/>
        <v>77.124481037924156</v>
      </c>
      <c r="K44" s="20">
        <f t="shared" si="6"/>
        <v>78.319051896207583</v>
      </c>
      <c r="L44" s="20">
        <f t="shared" si="6"/>
        <v>78.990998003992019</v>
      </c>
      <c r="M44" s="20">
        <f t="shared" si="6"/>
        <v>79.9615868263473</v>
      </c>
      <c r="N44" s="20">
        <f t="shared" si="6"/>
        <v>0</v>
      </c>
      <c r="O44" s="20">
        <f t="shared" si="6"/>
        <v>0</v>
      </c>
      <c r="P44" s="20">
        <f t="shared" si="6"/>
        <v>0</v>
      </c>
      <c r="Q44" s="7"/>
    </row>
    <row r="45" spans="1:17">
      <c r="A45" s="7"/>
      <c r="B45" s="7"/>
      <c r="C45" s="16" t="s">
        <v>2</v>
      </c>
      <c r="D45" s="7"/>
      <c r="E45" s="174">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25.65269461077844</v>
      </c>
      <c r="N45" s="20">
        <f t="shared" si="6"/>
        <v>0</v>
      </c>
      <c r="O45" s="20">
        <f t="shared" si="6"/>
        <v>0</v>
      </c>
      <c r="P45" s="20">
        <f t="shared" si="6"/>
        <v>0</v>
      </c>
      <c r="Q45" s="7"/>
    </row>
    <row r="46" spans="1:17">
      <c r="A46" s="7"/>
      <c r="B46" s="7"/>
      <c r="C46" s="7" t="s">
        <v>25</v>
      </c>
      <c r="D46" s="7"/>
      <c r="E46" s="174">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16.773199282787846</v>
      </c>
      <c r="L46" s="86">
        <f t="shared" ca="1" si="7"/>
        <v>17.563815139769584</v>
      </c>
      <c r="M46" s="86">
        <f t="shared" ca="1" si="7"/>
        <v>19.406337859484005</v>
      </c>
      <c r="N46" s="86">
        <f t="shared" ca="1" si="7"/>
        <v>0</v>
      </c>
      <c r="O46" s="86">
        <f t="shared" ca="1" si="7"/>
        <v>0</v>
      </c>
      <c r="P46" s="86">
        <f t="shared" ca="1" si="7"/>
        <v>0</v>
      </c>
      <c r="Q46" s="7"/>
    </row>
    <row r="47" spans="1:17">
      <c r="A47" s="7"/>
      <c r="B47" s="7"/>
      <c r="C47" s="7" t="s">
        <v>215</v>
      </c>
      <c r="D47" s="7"/>
      <c r="E47" s="20">
        <f ca="1">SUM(E41:E46)</f>
        <v>498.16407120016794</v>
      </c>
      <c r="F47" s="7"/>
      <c r="G47" s="20">
        <f t="shared" ref="G47:P47" ca="1" si="8">SUM(G41:G46)</f>
        <v>478.57652896271816</v>
      </c>
      <c r="H47" s="20">
        <f t="shared" ca="1" si="8"/>
        <v>319.12825110487887</v>
      </c>
      <c r="I47" s="20">
        <f t="shared" ca="1" si="8"/>
        <v>521.38367832490678</v>
      </c>
      <c r="J47" s="20">
        <f t="shared" ca="1" si="8"/>
        <v>503.0397300741817</v>
      </c>
      <c r="K47" s="20">
        <f t="shared" ca="1" si="8"/>
        <v>541.18110244727143</v>
      </c>
      <c r="L47" s="20">
        <f t="shared" ca="1" si="8"/>
        <v>560.24805849101313</v>
      </c>
      <c r="M47" s="20">
        <f t="shared" ca="1" si="8"/>
        <v>615.74324325924488</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61.66421521838766</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10.709810000000001</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106.88622754491017</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106.88622754491017</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9"/>
  </sheetPr>
  <dimension ref="A1:Q93"/>
  <sheetViews>
    <sheetView topLeftCell="A17" zoomScaleNormal="100" workbookViewId="0">
      <selection activeCell="E23" sqref="E23:E4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SR-SFE-SEA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9" t="str">
        <f ca="1">VLOOKUP(D3,Glossary!$A$4:$B$21,2,FALSE)</f>
        <v>Single rate</v>
      </c>
      <c r="F3" s="220"/>
      <c r="G3" s="221"/>
      <c r="H3" s="7"/>
      <c r="I3" s="7"/>
      <c r="J3" s="7"/>
      <c r="K3" s="7"/>
      <c r="L3" s="7"/>
      <c r="M3" s="7"/>
      <c r="N3" s="7"/>
      <c r="O3" s="7"/>
      <c r="P3" s="7"/>
      <c r="Q3" s="7"/>
    </row>
    <row r="4" spans="1:17">
      <c r="A4" s="7"/>
      <c r="B4" s="7"/>
      <c r="C4" s="15" t="s">
        <v>124</v>
      </c>
      <c r="D4" s="2" t="str">
        <f ca="1">MID(A1,4,3)</f>
        <v>SFE</v>
      </c>
      <c r="E4" s="219" t="str">
        <f ca="1">VLOOKUP(D4,Glossary!$A$4:$B$21,2,FALSE)</f>
        <v>Single fuel electricity</v>
      </c>
      <c r="F4" s="220"/>
      <c r="G4" s="221"/>
      <c r="H4" s="7"/>
      <c r="I4" s="7"/>
      <c r="J4" s="7"/>
      <c r="K4" s="7"/>
      <c r="L4" s="7"/>
      <c r="M4" s="7"/>
      <c r="N4" s="7"/>
      <c r="O4" s="7"/>
      <c r="P4" s="7"/>
      <c r="Q4" s="7"/>
    </row>
    <row r="5" spans="1:17">
      <c r="A5" s="7"/>
      <c r="B5" s="7"/>
      <c r="C5" s="15" t="s">
        <v>21</v>
      </c>
      <c r="D5" s="33" t="str">
        <f ca="1">RIGHT(A1,3)</f>
        <v>SEA</v>
      </c>
      <c r="E5" s="219" t="str">
        <f ca="1">VLOOKUP(D5,Glossary!$A$4:$B$21,2,FALSE)</f>
        <v>South East</v>
      </c>
      <c r="F5" s="220"/>
      <c r="G5" s="221"/>
      <c r="H5" s="7"/>
      <c r="I5" s="7"/>
      <c r="J5" s="7"/>
      <c r="K5" s="7"/>
      <c r="L5" s="7"/>
      <c r="M5" s="7"/>
      <c r="N5" s="7"/>
      <c r="O5" s="7"/>
      <c r="P5" s="7"/>
      <c r="Q5" s="7"/>
    </row>
    <row r="6" spans="1:17">
      <c r="A6" s="7"/>
      <c r="B6" s="7"/>
      <c r="C6" s="15" t="s">
        <v>220</v>
      </c>
      <c r="D6" s="222" t="str">
        <f ca="1">$D$3&amp;"-"&amp;$D$4</f>
        <v>SR-SFE</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f t="shared" ca="1" si="0"/>
        <v>105.73009468463074</v>
      </c>
      <c r="L10" s="115">
        <f t="shared" ca="1" si="0"/>
        <v>105.74467373328343</v>
      </c>
      <c r="M10" s="115">
        <f t="shared" ca="1" si="0"/>
        <v>110.34986216378316</v>
      </c>
      <c r="N10" s="115" t="str">
        <f t="shared" si="0"/>
        <v/>
      </c>
      <c r="O10" s="115" t="str">
        <f t="shared" si="0"/>
        <v/>
      </c>
      <c r="P10" s="115" t="str">
        <f t="shared" si="0"/>
        <v/>
      </c>
      <c r="Q10" s="7"/>
    </row>
    <row r="11" spans="1:17">
      <c r="A11" s="7"/>
      <c r="B11" s="7"/>
      <c r="C11" s="7" t="s">
        <v>310</v>
      </c>
      <c r="D11" s="7"/>
      <c r="E11" s="115">
        <f ca="1">IFERROR(E47,"")</f>
        <v>500.34027661690135</v>
      </c>
      <c r="F11" s="102"/>
      <c r="G11" s="115">
        <f ca="1">IFERROR(IF(OR(G41=0,G42=0,G43=0,G44=0,G45=0,G46=0),"",G47),"")</f>
        <v>494.58050286151388</v>
      </c>
      <c r="H11" s="115" t="str">
        <f t="shared" ref="H11:P11" ca="1" si="1">IFERROR(IF(OR(H41=0,H42=0,H43=0,H44=0,H45=0,H46=0),"",H47),"")</f>
        <v/>
      </c>
      <c r="I11" s="115">
        <f t="shared" ca="1" si="1"/>
        <v>543.27861705284511</v>
      </c>
      <c r="J11" s="115">
        <f t="shared" ca="1" si="1"/>
        <v>524.92891746023565</v>
      </c>
      <c r="K11" s="115">
        <f t="shared" ca="1" si="1"/>
        <v>555.29110553016403</v>
      </c>
      <c r="L11" s="115">
        <f t="shared" ca="1" si="1"/>
        <v>574.3639865392463</v>
      </c>
      <c r="M11" s="115">
        <f t="shared" ca="1" si="1"/>
        <v>631.32022550692659</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4.2299999999999997E-2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SEA-Nil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4">
        <v>25.81</v>
      </c>
      <c r="F23" s="7"/>
      <c r="G23" s="20">
        <f t="shared" ref="G23:P25" ca="1" si="2">$E23/$E31*G31</f>
        <v>29.036250000000003</v>
      </c>
      <c r="H23" s="20">
        <f t="shared" ca="1" si="2"/>
        <v>29.036250000000003</v>
      </c>
      <c r="I23" s="20">
        <f t="shared" ca="1" si="2"/>
        <v>42.167502303571439</v>
      </c>
      <c r="J23" s="20">
        <f t="shared" ca="1" si="2"/>
        <v>37.151743607142855</v>
      </c>
      <c r="K23" s="20">
        <f t="shared" ca="1" si="2"/>
        <v>46.089285714285715</v>
      </c>
      <c r="L23" s="20">
        <f t="shared" ca="1" si="2"/>
        <v>45.628392857142863</v>
      </c>
      <c r="M23" s="20">
        <f t="shared" ca="1" si="2"/>
        <v>49.360749303571438</v>
      </c>
      <c r="N23" s="20">
        <f t="shared" ca="1" si="2"/>
        <v>0</v>
      </c>
      <c r="O23" s="20">
        <f t="shared" ca="1" si="2"/>
        <v>0</v>
      </c>
      <c r="P23" s="20">
        <f t="shared" ca="1" si="2"/>
        <v>0</v>
      </c>
      <c r="Q23" s="7"/>
    </row>
    <row r="24" spans="1:17">
      <c r="A24" s="7"/>
      <c r="B24" s="7"/>
      <c r="C24" s="7" t="s">
        <v>276</v>
      </c>
      <c r="D24" s="7"/>
      <c r="E24" s="174">
        <v>28.87</v>
      </c>
      <c r="F24" s="7"/>
      <c r="G24" s="20">
        <f t="shared" si="2"/>
        <v>28.898812375249502</v>
      </c>
      <c r="H24" s="20">
        <f t="shared" si="2"/>
        <v>28.985249500998002</v>
      </c>
      <c r="I24" s="20">
        <f t="shared" si="2"/>
        <v>29.359810379241516</v>
      </c>
      <c r="J24" s="20">
        <f t="shared" si="2"/>
        <v>29.763183632734531</v>
      </c>
      <c r="K24" s="20">
        <f t="shared" si="2"/>
        <v>30.224181636726545</v>
      </c>
      <c r="L24" s="20">
        <f t="shared" si="2"/>
        <v>30.483493013972058</v>
      </c>
      <c r="M24" s="20">
        <f t="shared" si="2"/>
        <v>30.858053892215569</v>
      </c>
      <c r="N24" s="20">
        <f t="shared" si="2"/>
        <v>0</v>
      </c>
      <c r="O24" s="20">
        <f t="shared" si="2"/>
        <v>0</v>
      </c>
      <c r="P24" s="20">
        <f t="shared" si="2"/>
        <v>0</v>
      </c>
      <c r="Q24" s="7"/>
    </row>
    <row r="25" spans="1:17">
      <c r="A25" s="7"/>
      <c r="B25" s="7"/>
      <c r="C25" s="16" t="s">
        <v>2</v>
      </c>
      <c r="D25" s="7"/>
      <c r="E25" s="174">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25.65269461077844</v>
      </c>
      <c r="N25" s="20">
        <f t="shared" si="2"/>
        <v>0</v>
      </c>
      <c r="O25" s="20">
        <f t="shared" si="2"/>
        <v>0</v>
      </c>
      <c r="P25" s="20">
        <f t="shared" si="2"/>
        <v>0</v>
      </c>
      <c r="Q25" s="7"/>
    </row>
    <row r="26" spans="1:17">
      <c r="A26" s="7"/>
      <c r="B26" s="7"/>
      <c r="C26" s="7" t="s">
        <v>25</v>
      </c>
      <c r="D26" s="7"/>
      <c r="E26" s="174">
        <v>3.33</v>
      </c>
      <c r="F26" s="7"/>
      <c r="G26" s="86">
        <f t="shared" ref="G26:P26" ca="1" si="3">SUM(G21:G25)*$E$13</f>
        <v>3.4668663121257484</v>
      </c>
      <c r="H26" s="86">
        <f t="shared" ca="1" si="3"/>
        <v>3.4735621235029939</v>
      </c>
      <c r="I26" s="86">
        <f t="shared" ca="1" si="3"/>
        <v>4.0580292785787959</v>
      </c>
      <c r="J26" s="86">
        <f t="shared" ca="1" si="3"/>
        <v>3.8771098054803463</v>
      </c>
      <c r="K26" s="86">
        <f t="shared" ca="1" si="3"/>
        <v>4.2908788306244654</v>
      </c>
      <c r="L26" s="86">
        <f t="shared" ca="1" si="3"/>
        <v>4.2914704968990591</v>
      </c>
      <c r="M26" s="86">
        <f t="shared" ca="1" si="3"/>
        <v>4.4783643572177176</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105.73009468463074</v>
      </c>
      <c r="L27" s="20">
        <f t="shared" ca="1" si="4"/>
        <v>105.74467373328343</v>
      </c>
      <c r="M27" s="20">
        <f t="shared" ca="1" si="4"/>
        <v>110.34986216378316</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61.66421521838766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2">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10.709810000000001</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SEA-Medium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4">
        <v>189.33</v>
      </c>
      <c r="F41" s="7"/>
      <c r="G41" s="20">
        <f t="shared" ref="G41:P41" ca="1" si="5">$E41/$E50*G50</f>
        <v>152.71292049393347</v>
      </c>
      <c r="H41" s="20">
        <f t="shared" ca="1" si="5"/>
        <v>0</v>
      </c>
      <c r="I41" s="20">
        <f t="shared" ca="1" si="5"/>
        <v>169.7903278763886</v>
      </c>
      <c r="J41" s="20">
        <f t="shared" ca="1" si="5"/>
        <v>162.91356552651354</v>
      </c>
      <c r="K41" s="20">
        <f t="shared" ca="1" si="5"/>
        <v>173.69187632999439</v>
      </c>
      <c r="L41" s="20">
        <f t="shared" ca="1" si="5"/>
        <v>192.68897212951293</v>
      </c>
      <c r="M41" s="20">
        <f t="shared" ca="1" si="5"/>
        <v>225.29690982820026</v>
      </c>
      <c r="N41" s="20">
        <f t="shared" ca="1" si="5"/>
        <v>0</v>
      </c>
      <c r="O41" s="20">
        <f t="shared" ca="1" si="5"/>
        <v>0</v>
      </c>
      <c r="P41" s="20">
        <f t="shared" ca="1" si="5"/>
        <v>0</v>
      </c>
      <c r="Q41" s="7"/>
    </row>
    <row r="42" spans="1:17">
      <c r="A42" s="7"/>
      <c r="B42" s="7"/>
      <c r="C42" s="16" t="s">
        <v>125</v>
      </c>
      <c r="D42" s="7"/>
      <c r="E42" s="176">
        <f ca="1">VLOOKUP($A$1,'Inputs - Network costs'!$D:$P,E$9,FALSE)</f>
        <v>130.32027661690131</v>
      </c>
      <c r="F42" s="7"/>
      <c r="G42" s="92">
        <f ca="1">VLOOKUP($A$1,'Inputs - Network costs'!$D:$P,G$9,FALSE)</f>
        <v>153.91617848587669</v>
      </c>
      <c r="H42" s="92">
        <f ca="1">VLOOKUP($A$1,'Inputs - Network costs'!$D:$P,H$9,FALSE)</f>
        <v>153.336775982348</v>
      </c>
      <c r="I42" s="92">
        <f ca="1">VLOOKUP($A$1,'Inputs - Network costs'!$D:$P,I$9,FALSE)</f>
        <v>147.71498489943377</v>
      </c>
      <c r="J42" s="92">
        <f ca="1">VLOOKUP($A$1,'Inputs - Network costs'!$D:$P,J$9,FALSE)</f>
        <v>148.63673478247881</v>
      </c>
      <c r="K42" s="92">
        <f ca="1">VLOOKUP($A$1,'Inputs - Network costs'!$D:$P,K$9,FALSE)</f>
        <v>141.98837237532302</v>
      </c>
      <c r="L42" s="92">
        <f ca="1">VLOOKUP($A$1,'Inputs - Network costs'!$D:$P,L$9,FALSE)</f>
        <v>141.57995532927382</v>
      </c>
      <c r="M42" s="92">
        <f ca="1">VLOOKUP($A$1,'Inputs - Network costs'!$D:$P,M$9,FALSE)</f>
        <v>153.13521484640225</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4">
        <v>66.86</v>
      </c>
      <c r="F43" s="7"/>
      <c r="G43" s="20">
        <f t="shared" ref="G43:P45" ca="1" si="6">$E43/$E51*G51</f>
        <v>75.217500000000001</v>
      </c>
      <c r="H43" s="20">
        <f t="shared" ca="1" si="6"/>
        <v>75.217500000000001</v>
      </c>
      <c r="I43" s="20">
        <f t="shared" ca="1" si="6"/>
        <v>109.2335995357143</v>
      </c>
      <c r="J43" s="20">
        <f t="shared" ca="1" si="6"/>
        <v>96.240433071428569</v>
      </c>
      <c r="K43" s="20">
        <f t="shared" ca="1" si="6"/>
        <v>119.39285714285715</v>
      </c>
      <c r="L43" s="20">
        <f t="shared" ca="1" si="6"/>
        <v>118.19892857142858</v>
      </c>
      <c r="M43" s="20">
        <f t="shared" ca="1" si="6"/>
        <v>127.8674815357143</v>
      </c>
      <c r="N43" s="20">
        <f t="shared" ca="1" si="6"/>
        <v>0</v>
      </c>
      <c r="O43" s="20">
        <f t="shared" ca="1" si="6"/>
        <v>0</v>
      </c>
      <c r="P43" s="20">
        <f t="shared" ca="1" si="6"/>
        <v>0</v>
      </c>
      <c r="Q43" s="7"/>
    </row>
    <row r="44" spans="1:17">
      <c r="A44" s="7"/>
      <c r="B44" s="7"/>
      <c r="C44" s="7" t="s">
        <v>276</v>
      </c>
      <c r="D44" s="7"/>
      <c r="E44" s="174">
        <v>74.81</v>
      </c>
      <c r="F44" s="7"/>
      <c r="G44" s="20">
        <f t="shared" si="6"/>
        <v>74.884660678642717</v>
      </c>
      <c r="H44" s="20">
        <f t="shared" si="6"/>
        <v>75.108642714570848</v>
      </c>
      <c r="I44" s="20">
        <f t="shared" si="6"/>
        <v>76.079231536926144</v>
      </c>
      <c r="J44" s="20">
        <f t="shared" si="6"/>
        <v>77.124481037924156</v>
      </c>
      <c r="K44" s="20">
        <f t="shared" si="6"/>
        <v>78.319051896207583</v>
      </c>
      <c r="L44" s="20">
        <f t="shared" si="6"/>
        <v>78.990998003992019</v>
      </c>
      <c r="M44" s="20">
        <f t="shared" si="6"/>
        <v>79.9615868263473</v>
      </c>
      <c r="N44" s="20">
        <f t="shared" si="6"/>
        <v>0</v>
      </c>
      <c r="O44" s="20">
        <f t="shared" si="6"/>
        <v>0</v>
      </c>
      <c r="P44" s="20">
        <f t="shared" si="6"/>
        <v>0</v>
      </c>
      <c r="Q44" s="7"/>
    </row>
    <row r="45" spans="1:17">
      <c r="A45" s="7"/>
      <c r="B45" s="7"/>
      <c r="C45" s="16" t="s">
        <v>2</v>
      </c>
      <c r="D45" s="7"/>
      <c r="E45" s="174">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25.65269461077844</v>
      </c>
      <c r="N45" s="20">
        <f t="shared" si="6"/>
        <v>0</v>
      </c>
      <c r="O45" s="20">
        <f t="shared" si="6"/>
        <v>0</v>
      </c>
      <c r="P45" s="20">
        <f t="shared" si="6"/>
        <v>0</v>
      </c>
      <c r="Q45" s="7"/>
    </row>
    <row r="46" spans="1:17">
      <c r="A46" s="7"/>
      <c r="B46" s="7"/>
      <c r="C46" s="7" t="s">
        <v>25</v>
      </c>
      <c r="D46" s="7"/>
      <c r="E46" s="174">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16.773199282787846</v>
      </c>
      <c r="L46" s="86">
        <f t="shared" ca="1" si="7"/>
        <v>17.563815139769584</v>
      </c>
      <c r="M46" s="86">
        <f t="shared" ca="1" si="7"/>
        <v>19.406337859484005</v>
      </c>
      <c r="N46" s="86">
        <f t="shared" ca="1" si="7"/>
        <v>0</v>
      </c>
      <c r="O46" s="86">
        <f t="shared" ca="1" si="7"/>
        <v>0</v>
      </c>
      <c r="P46" s="86">
        <f t="shared" ca="1" si="7"/>
        <v>0</v>
      </c>
      <c r="Q46" s="7"/>
    </row>
    <row r="47" spans="1:17">
      <c r="A47" s="7"/>
      <c r="B47" s="7"/>
      <c r="C47" s="7" t="s">
        <v>215</v>
      </c>
      <c r="D47" s="7"/>
      <c r="E47" s="20">
        <f ca="1">SUM(E41:E46)</f>
        <v>500.34027661690135</v>
      </c>
      <c r="F47" s="7"/>
      <c r="G47" s="20">
        <f t="shared" ref="G47:P47" ca="1" si="8">SUM(G41:G46)</f>
        <v>494.58050286151388</v>
      </c>
      <c r="H47" s="20">
        <f t="shared" ca="1" si="8"/>
        <v>335.13677561158948</v>
      </c>
      <c r="I47" s="20">
        <f t="shared" ca="1" si="8"/>
        <v>543.27861705284511</v>
      </c>
      <c r="J47" s="20">
        <f t="shared" ca="1" si="8"/>
        <v>524.92891746023565</v>
      </c>
      <c r="K47" s="20">
        <f t="shared" ca="1" si="8"/>
        <v>555.29110553016403</v>
      </c>
      <c r="L47" s="20">
        <f t="shared" ca="1" si="8"/>
        <v>574.3639865392463</v>
      </c>
      <c r="M47" s="20">
        <f t="shared" ca="1" si="8"/>
        <v>631.32022550692659</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61.66421521838766</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10.709810000000001</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106.88622754491017</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106.88622754491017</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theme="9"/>
  </sheetPr>
  <dimension ref="A1:Q93"/>
  <sheetViews>
    <sheetView topLeftCell="A19" zoomScaleNormal="100" workbookViewId="0">
      <selection activeCell="H39" sqref="H39"/>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SR-SFE-SSC</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9" t="str">
        <f ca="1">VLOOKUP(D3,Glossary!$A$4:$B$21,2,FALSE)</f>
        <v>Single rate</v>
      </c>
      <c r="F3" s="220"/>
      <c r="G3" s="221"/>
      <c r="H3" s="7"/>
      <c r="I3" s="7"/>
      <c r="J3" s="7"/>
      <c r="K3" s="7"/>
      <c r="L3" s="7"/>
      <c r="M3" s="7"/>
      <c r="N3" s="7"/>
      <c r="O3" s="7"/>
      <c r="P3" s="7"/>
      <c r="Q3" s="7"/>
    </row>
    <row r="4" spans="1:17">
      <c r="A4" s="7"/>
      <c r="B4" s="7"/>
      <c r="C4" s="15" t="s">
        <v>124</v>
      </c>
      <c r="D4" s="2" t="str">
        <f ca="1">MID(A1,4,3)</f>
        <v>SFE</v>
      </c>
      <c r="E4" s="219" t="str">
        <f ca="1">VLOOKUP(D4,Glossary!$A$4:$B$21,2,FALSE)</f>
        <v>Single fuel electricity</v>
      </c>
      <c r="F4" s="220"/>
      <c r="G4" s="221"/>
      <c r="H4" s="7"/>
      <c r="I4" s="7"/>
      <c r="J4" s="7"/>
      <c r="K4" s="7"/>
      <c r="L4" s="7"/>
      <c r="M4" s="7"/>
      <c r="N4" s="7"/>
      <c r="O4" s="7"/>
      <c r="P4" s="7"/>
      <c r="Q4" s="7"/>
    </row>
    <row r="5" spans="1:17">
      <c r="A5" s="7"/>
      <c r="B5" s="7"/>
      <c r="C5" s="15" t="s">
        <v>21</v>
      </c>
      <c r="D5" s="33" t="str">
        <f ca="1">RIGHT(A1,3)</f>
        <v>SSC</v>
      </c>
      <c r="E5" s="219" t="str">
        <f ca="1">VLOOKUP(D5,Glossary!$A$4:$B$21,2,FALSE)</f>
        <v>South Scotland</v>
      </c>
      <c r="F5" s="220"/>
      <c r="G5" s="221"/>
      <c r="H5" s="7"/>
      <c r="I5" s="7"/>
      <c r="J5" s="7"/>
      <c r="K5" s="7"/>
      <c r="L5" s="7"/>
      <c r="M5" s="7"/>
      <c r="N5" s="7"/>
      <c r="O5" s="7"/>
      <c r="P5" s="7"/>
      <c r="Q5" s="7"/>
    </row>
    <row r="6" spans="1:17">
      <c r="A6" s="7"/>
      <c r="B6" s="7"/>
      <c r="C6" s="15" t="s">
        <v>220</v>
      </c>
      <c r="D6" s="222" t="str">
        <f ca="1">$D$3&amp;"-"&amp;$D$4</f>
        <v>SR-SFE</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f t="shared" ca="1" si="0"/>
        <v>105.73009468463074</v>
      </c>
      <c r="L10" s="115">
        <f t="shared" ca="1" si="0"/>
        <v>105.74467373328343</v>
      </c>
      <c r="M10" s="115">
        <f t="shared" ca="1" si="0"/>
        <v>110.34986216378316</v>
      </c>
      <c r="N10" s="115" t="str">
        <f t="shared" si="0"/>
        <v/>
      </c>
      <c r="O10" s="115" t="str">
        <f t="shared" si="0"/>
        <v/>
      </c>
      <c r="P10" s="115" t="str">
        <f t="shared" si="0"/>
        <v/>
      </c>
      <c r="Q10" s="7"/>
    </row>
    <row r="11" spans="1:17">
      <c r="A11" s="7"/>
      <c r="B11" s="7"/>
      <c r="C11" s="7" t="s">
        <v>310</v>
      </c>
      <c r="D11" s="7"/>
      <c r="E11" s="115">
        <f ca="1">IFERROR(E47,"")</f>
        <v>497.72640113945107</v>
      </c>
      <c r="F11" s="102"/>
      <c r="G11" s="115">
        <f ca="1">IFERROR(IF(OR(G41=0,G42=0,G43=0,G44=0,G45=0,G46=0),"",G47),"")</f>
        <v>484.81444119906746</v>
      </c>
      <c r="H11" s="115" t="str">
        <f t="shared" ref="H11:P11" ca="1" si="1">IFERROR(IF(OR(H41=0,H42=0,H43=0,H44=0,H45=0,H46=0),"",H47),"")</f>
        <v/>
      </c>
      <c r="I11" s="115">
        <f t="shared" ca="1" si="1"/>
        <v>523.98579772263565</v>
      </c>
      <c r="J11" s="115">
        <f t="shared" ca="1" si="1"/>
        <v>505.64686666324383</v>
      </c>
      <c r="K11" s="115">
        <f t="shared" ca="1" si="1"/>
        <v>542.58758230009812</v>
      </c>
      <c r="L11" s="115">
        <f t="shared" ca="1" si="1"/>
        <v>561.65009402130397</v>
      </c>
      <c r="M11" s="115">
        <f t="shared" ca="1" si="1"/>
        <v>613.5555039771973</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4.2299999999999997E-2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SSC-Nil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4">
        <v>25.81</v>
      </c>
      <c r="F23" s="7"/>
      <c r="G23" s="20">
        <f t="shared" ref="G23:P25" ca="1" si="2">$E23/$E31*G31</f>
        <v>29.036250000000003</v>
      </c>
      <c r="H23" s="20">
        <f t="shared" ca="1" si="2"/>
        <v>29.036250000000003</v>
      </c>
      <c r="I23" s="20">
        <f t="shared" ca="1" si="2"/>
        <v>42.167502303571439</v>
      </c>
      <c r="J23" s="20">
        <f t="shared" ca="1" si="2"/>
        <v>37.151743607142855</v>
      </c>
      <c r="K23" s="20">
        <f t="shared" ca="1" si="2"/>
        <v>46.089285714285715</v>
      </c>
      <c r="L23" s="20">
        <f t="shared" ca="1" si="2"/>
        <v>45.628392857142863</v>
      </c>
      <c r="M23" s="20">
        <f t="shared" ca="1" si="2"/>
        <v>49.360749303571438</v>
      </c>
      <c r="N23" s="20">
        <f t="shared" ca="1" si="2"/>
        <v>0</v>
      </c>
      <c r="O23" s="20">
        <f t="shared" ca="1" si="2"/>
        <v>0</v>
      </c>
      <c r="P23" s="20">
        <f t="shared" ca="1" si="2"/>
        <v>0</v>
      </c>
      <c r="Q23" s="7"/>
    </row>
    <row r="24" spans="1:17">
      <c r="A24" s="7"/>
      <c r="B24" s="7"/>
      <c r="C24" s="7" t="s">
        <v>276</v>
      </c>
      <c r="D24" s="7"/>
      <c r="E24" s="174">
        <v>28.87</v>
      </c>
      <c r="F24" s="7"/>
      <c r="G24" s="20">
        <f t="shared" si="2"/>
        <v>28.898812375249502</v>
      </c>
      <c r="H24" s="20">
        <f t="shared" si="2"/>
        <v>28.985249500998002</v>
      </c>
      <c r="I24" s="20">
        <f t="shared" si="2"/>
        <v>29.359810379241516</v>
      </c>
      <c r="J24" s="20">
        <f t="shared" si="2"/>
        <v>29.763183632734531</v>
      </c>
      <c r="K24" s="20">
        <f t="shared" si="2"/>
        <v>30.224181636726545</v>
      </c>
      <c r="L24" s="20">
        <f t="shared" si="2"/>
        <v>30.483493013972058</v>
      </c>
      <c r="M24" s="20">
        <f t="shared" si="2"/>
        <v>30.858053892215569</v>
      </c>
      <c r="N24" s="20">
        <f t="shared" si="2"/>
        <v>0</v>
      </c>
      <c r="O24" s="20">
        <f t="shared" si="2"/>
        <v>0</v>
      </c>
      <c r="P24" s="20">
        <f t="shared" si="2"/>
        <v>0</v>
      </c>
      <c r="Q24" s="7"/>
    </row>
    <row r="25" spans="1:17">
      <c r="A25" s="7"/>
      <c r="B25" s="7"/>
      <c r="C25" s="16" t="s">
        <v>2</v>
      </c>
      <c r="D25" s="7"/>
      <c r="E25" s="174">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25.65269461077844</v>
      </c>
      <c r="N25" s="20">
        <f t="shared" si="2"/>
        <v>0</v>
      </c>
      <c r="O25" s="20">
        <f t="shared" si="2"/>
        <v>0</v>
      </c>
      <c r="P25" s="20">
        <f t="shared" si="2"/>
        <v>0</v>
      </c>
      <c r="Q25" s="7"/>
    </row>
    <row r="26" spans="1:17">
      <c r="A26" s="7"/>
      <c r="B26" s="7"/>
      <c r="C26" s="7" t="s">
        <v>25</v>
      </c>
      <c r="D26" s="7"/>
      <c r="E26" s="174">
        <v>3.33</v>
      </c>
      <c r="F26" s="7"/>
      <c r="G26" s="86">
        <f t="shared" ref="G26:P26" ca="1" si="3">SUM(G21:G25)*$E$13</f>
        <v>3.4668663121257484</v>
      </c>
      <c r="H26" s="86">
        <f t="shared" ca="1" si="3"/>
        <v>3.4735621235029939</v>
      </c>
      <c r="I26" s="86">
        <f t="shared" ca="1" si="3"/>
        <v>4.0580292785787959</v>
      </c>
      <c r="J26" s="86">
        <f t="shared" ca="1" si="3"/>
        <v>3.8771098054803463</v>
      </c>
      <c r="K26" s="86">
        <f t="shared" ca="1" si="3"/>
        <v>4.2908788306244654</v>
      </c>
      <c r="L26" s="86">
        <f t="shared" ca="1" si="3"/>
        <v>4.2914704968990591</v>
      </c>
      <c r="M26" s="86">
        <f t="shared" ca="1" si="3"/>
        <v>4.4783643572177176</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105.73009468463074</v>
      </c>
      <c r="L27" s="20">
        <f t="shared" ca="1" si="4"/>
        <v>105.74467373328343</v>
      </c>
      <c r="M27" s="20">
        <f t="shared" ca="1" si="4"/>
        <v>110.34986216378316</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61.66421521838766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2">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10.709810000000001</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SSC-Medium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4">
        <v>189.33</v>
      </c>
      <c r="F41" s="7"/>
      <c r="G41" s="20">
        <f t="shared" ref="G41:P41" ca="1" si="5">$E41/$E50*G50</f>
        <v>152.71292049393347</v>
      </c>
      <c r="H41" s="20">
        <f t="shared" ca="1" si="5"/>
        <v>0</v>
      </c>
      <c r="I41" s="20">
        <f t="shared" ca="1" si="5"/>
        <v>169.7903278763886</v>
      </c>
      <c r="J41" s="20">
        <f t="shared" ca="1" si="5"/>
        <v>162.91356552651354</v>
      </c>
      <c r="K41" s="20">
        <f t="shared" ca="1" si="5"/>
        <v>173.69187632999439</v>
      </c>
      <c r="L41" s="20">
        <f t="shared" ca="1" si="5"/>
        <v>192.68897212951293</v>
      </c>
      <c r="M41" s="20">
        <f t="shared" ca="1" si="5"/>
        <v>225.29690982820026</v>
      </c>
      <c r="N41" s="20">
        <f t="shared" ca="1" si="5"/>
        <v>0</v>
      </c>
      <c r="O41" s="20">
        <f t="shared" ca="1" si="5"/>
        <v>0</v>
      </c>
      <c r="P41" s="20">
        <f t="shared" ca="1" si="5"/>
        <v>0</v>
      </c>
      <c r="Q41" s="7"/>
    </row>
    <row r="42" spans="1:17">
      <c r="A42" s="7"/>
      <c r="B42" s="7"/>
      <c r="C42" s="16" t="s">
        <v>125</v>
      </c>
      <c r="D42" s="7"/>
      <c r="E42" s="176">
        <f ca="1">VLOOKUP($A$1,'Inputs - Network costs'!$D:$P,E$9,FALSE)</f>
        <v>127.70640113945105</v>
      </c>
      <c r="F42" s="7"/>
      <c r="G42" s="92">
        <f ca="1">VLOOKUP($A$1,'Inputs - Network costs'!$D:$P,G$9,FALSE)</f>
        <v>144.15011682343027</v>
      </c>
      <c r="H42" s="92">
        <f ca="1">VLOOKUP($A$1,'Inputs - Network costs'!$D:$P,H$9,FALSE)</f>
        <v>143.56637242907729</v>
      </c>
      <c r="I42" s="92">
        <f ca="1">VLOOKUP($A$1,'Inputs - Network costs'!$D:$P,I$9,FALSE)</f>
        <v>128.42216556922435</v>
      </c>
      <c r="J42" s="92">
        <f ca="1">VLOOKUP($A$1,'Inputs - Network costs'!$D:$P,J$9,FALSE)</f>
        <v>129.35468398548699</v>
      </c>
      <c r="K42" s="92">
        <f ca="1">VLOOKUP($A$1,'Inputs - Network costs'!$D:$P,K$9,FALSE)</f>
        <v>129.28484914525714</v>
      </c>
      <c r="L42" s="92">
        <f ca="1">VLOOKUP($A$1,'Inputs - Network costs'!$D:$P,L$9,FALSE)</f>
        <v>128.86606281133143</v>
      </c>
      <c r="M42" s="92">
        <f ca="1">VLOOKUP($A$1,'Inputs - Network costs'!$D:$P,M$9,FALSE)</f>
        <v>135.37049331667296</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4">
        <v>66.86</v>
      </c>
      <c r="F43" s="7"/>
      <c r="G43" s="20">
        <f t="shared" ref="G43:P45" ca="1" si="6">$E43/$E51*G51</f>
        <v>75.217500000000001</v>
      </c>
      <c r="H43" s="20">
        <f t="shared" ca="1" si="6"/>
        <v>75.217500000000001</v>
      </c>
      <c r="I43" s="20">
        <f t="shared" ca="1" si="6"/>
        <v>109.2335995357143</v>
      </c>
      <c r="J43" s="20">
        <f t="shared" ca="1" si="6"/>
        <v>96.240433071428569</v>
      </c>
      <c r="K43" s="20">
        <f t="shared" ca="1" si="6"/>
        <v>119.39285714285715</v>
      </c>
      <c r="L43" s="20">
        <f t="shared" ca="1" si="6"/>
        <v>118.19892857142858</v>
      </c>
      <c r="M43" s="20">
        <f t="shared" ca="1" si="6"/>
        <v>127.8674815357143</v>
      </c>
      <c r="N43" s="20">
        <f t="shared" ca="1" si="6"/>
        <v>0</v>
      </c>
      <c r="O43" s="20">
        <f t="shared" ca="1" si="6"/>
        <v>0</v>
      </c>
      <c r="P43" s="20">
        <f t="shared" ca="1" si="6"/>
        <v>0</v>
      </c>
      <c r="Q43" s="7"/>
    </row>
    <row r="44" spans="1:17">
      <c r="A44" s="7"/>
      <c r="B44" s="7"/>
      <c r="C44" s="7" t="s">
        <v>276</v>
      </c>
      <c r="D44" s="7"/>
      <c r="E44" s="174">
        <v>74.81</v>
      </c>
      <c r="F44" s="7"/>
      <c r="G44" s="20">
        <f t="shared" si="6"/>
        <v>74.884660678642717</v>
      </c>
      <c r="H44" s="20">
        <f t="shared" si="6"/>
        <v>75.108642714570848</v>
      </c>
      <c r="I44" s="20">
        <f t="shared" si="6"/>
        <v>76.079231536926144</v>
      </c>
      <c r="J44" s="20">
        <f t="shared" si="6"/>
        <v>77.124481037924156</v>
      </c>
      <c r="K44" s="20">
        <f t="shared" si="6"/>
        <v>78.319051896207583</v>
      </c>
      <c r="L44" s="20">
        <f t="shared" si="6"/>
        <v>78.990998003992019</v>
      </c>
      <c r="M44" s="20">
        <f t="shared" si="6"/>
        <v>79.9615868263473</v>
      </c>
      <c r="N44" s="20">
        <f t="shared" si="6"/>
        <v>0</v>
      </c>
      <c r="O44" s="20">
        <f t="shared" si="6"/>
        <v>0</v>
      </c>
      <c r="P44" s="20">
        <f t="shared" si="6"/>
        <v>0</v>
      </c>
      <c r="Q44" s="7"/>
    </row>
    <row r="45" spans="1:17">
      <c r="A45" s="7"/>
      <c r="B45" s="7"/>
      <c r="C45" s="16" t="s">
        <v>2</v>
      </c>
      <c r="D45" s="7"/>
      <c r="E45" s="174">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25.65269461077844</v>
      </c>
      <c r="N45" s="20">
        <f t="shared" si="6"/>
        <v>0</v>
      </c>
      <c r="O45" s="20">
        <f t="shared" si="6"/>
        <v>0</v>
      </c>
      <c r="P45" s="20">
        <f t="shared" si="6"/>
        <v>0</v>
      </c>
      <c r="Q45" s="7"/>
    </row>
    <row r="46" spans="1:17">
      <c r="A46" s="7"/>
      <c r="B46" s="7"/>
      <c r="C46" s="7" t="s">
        <v>25</v>
      </c>
      <c r="D46" s="7"/>
      <c r="E46" s="174">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16.773199282787846</v>
      </c>
      <c r="L46" s="86">
        <f t="shared" ca="1" si="7"/>
        <v>17.563815139769584</v>
      </c>
      <c r="M46" s="86">
        <f t="shared" ca="1" si="7"/>
        <v>19.406337859484005</v>
      </c>
      <c r="N46" s="86">
        <f t="shared" ca="1" si="7"/>
        <v>0</v>
      </c>
      <c r="O46" s="86">
        <f t="shared" ca="1" si="7"/>
        <v>0</v>
      </c>
      <c r="P46" s="86">
        <f t="shared" ca="1" si="7"/>
        <v>0</v>
      </c>
      <c r="Q46" s="7"/>
    </row>
    <row r="47" spans="1:17">
      <c r="A47" s="7"/>
      <c r="B47" s="7"/>
      <c r="C47" s="7" t="s">
        <v>215</v>
      </c>
      <c r="D47" s="7"/>
      <c r="E47" s="172">
        <f ca="1">SUM(E41:E46)</f>
        <v>497.72640113945107</v>
      </c>
      <c r="F47" s="7"/>
      <c r="G47" s="20">
        <f t="shared" ref="G47:P47" ca="1" si="8">SUM(G41:G46)</f>
        <v>484.81444119906746</v>
      </c>
      <c r="H47" s="20">
        <f t="shared" ca="1" si="8"/>
        <v>325.3663720583188</v>
      </c>
      <c r="I47" s="20">
        <f t="shared" ca="1" si="8"/>
        <v>523.98579772263565</v>
      </c>
      <c r="J47" s="20">
        <f t="shared" ca="1" si="8"/>
        <v>505.64686666324383</v>
      </c>
      <c r="K47" s="20">
        <f t="shared" ca="1" si="8"/>
        <v>542.58758230009812</v>
      </c>
      <c r="L47" s="20">
        <f t="shared" ca="1" si="8"/>
        <v>561.65009402130397</v>
      </c>
      <c r="M47" s="20">
        <f t="shared" ca="1" si="8"/>
        <v>613.5555039771973</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61.66421521838766</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10.709810000000001</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106.88622754491017</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106.88622754491017</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9"/>
  </sheetPr>
  <dimension ref="A1:Q93"/>
  <sheetViews>
    <sheetView topLeftCell="A20" zoomScaleNormal="100" workbookViewId="0">
      <selection activeCell="E23" sqref="E23:E4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SR-SFE-SWA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9" t="str">
        <f ca="1">VLOOKUP(D3,Glossary!$A$4:$B$21,2,FALSE)</f>
        <v>Single rate</v>
      </c>
      <c r="F3" s="220"/>
      <c r="G3" s="221"/>
      <c r="H3" s="7"/>
      <c r="I3" s="7"/>
      <c r="J3" s="7"/>
      <c r="K3" s="7"/>
      <c r="L3" s="7"/>
      <c r="M3" s="7"/>
      <c r="N3" s="7"/>
      <c r="O3" s="7"/>
      <c r="P3" s="7"/>
      <c r="Q3" s="7"/>
    </row>
    <row r="4" spans="1:17">
      <c r="A4" s="7"/>
      <c r="B4" s="7"/>
      <c r="C4" s="15" t="s">
        <v>124</v>
      </c>
      <c r="D4" s="2" t="str">
        <f ca="1">MID(A1,4,3)</f>
        <v>SFE</v>
      </c>
      <c r="E4" s="219" t="str">
        <f ca="1">VLOOKUP(D4,Glossary!$A$4:$B$21,2,FALSE)</f>
        <v>Single fuel electricity</v>
      </c>
      <c r="F4" s="220"/>
      <c r="G4" s="221"/>
      <c r="H4" s="7"/>
      <c r="I4" s="7"/>
      <c r="J4" s="7"/>
      <c r="K4" s="7"/>
      <c r="L4" s="7"/>
      <c r="M4" s="7"/>
      <c r="N4" s="7"/>
      <c r="O4" s="7"/>
      <c r="P4" s="7"/>
      <c r="Q4" s="7"/>
    </row>
    <row r="5" spans="1:17">
      <c r="A5" s="7"/>
      <c r="B5" s="7"/>
      <c r="C5" s="15" t="s">
        <v>21</v>
      </c>
      <c r="D5" s="33" t="str">
        <f ca="1">RIGHT(A1,3)</f>
        <v>SWA</v>
      </c>
      <c r="E5" s="219" t="str">
        <f ca="1">VLOOKUP(D5,Glossary!$A$4:$B$21,2,FALSE)</f>
        <v>South Wales</v>
      </c>
      <c r="F5" s="220"/>
      <c r="G5" s="221"/>
      <c r="H5" s="7"/>
      <c r="I5" s="7"/>
      <c r="J5" s="7"/>
      <c r="K5" s="7"/>
      <c r="L5" s="7"/>
      <c r="M5" s="7"/>
      <c r="N5" s="7"/>
      <c r="O5" s="7"/>
      <c r="P5" s="7"/>
      <c r="Q5" s="7"/>
    </row>
    <row r="6" spans="1:17">
      <c r="A6" s="7"/>
      <c r="B6" s="7"/>
      <c r="C6" s="15" t="s">
        <v>220</v>
      </c>
      <c r="D6" s="222" t="str">
        <f ca="1">$D$3&amp;"-"&amp;$D$4</f>
        <v>SR-SFE</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f t="shared" ca="1" si="0"/>
        <v>105.73009468463074</v>
      </c>
      <c r="L10" s="115">
        <f t="shared" ca="1" si="0"/>
        <v>105.74467373328343</v>
      </c>
      <c r="M10" s="115">
        <f t="shared" ca="1" si="0"/>
        <v>110.34986216378316</v>
      </c>
      <c r="N10" s="115" t="str">
        <f t="shared" si="0"/>
        <v/>
      </c>
      <c r="O10" s="115" t="str">
        <f t="shared" si="0"/>
        <v/>
      </c>
      <c r="P10" s="115" t="str">
        <f t="shared" si="0"/>
        <v/>
      </c>
      <c r="Q10" s="7"/>
    </row>
    <row r="11" spans="1:17">
      <c r="A11" s="7"/>
      <c r="B11" s="7"/>
      <c r="C11" s="7" t="s">
        <v>310</v>
      </c>
      <c r="D11" s="7"/>
      <c r="E11" s="115">
        <f ca="1">IFERROR(E47,"")</f>
        <v>507.05217047296605</v>
      </c>
      <c r="F11" s="102"/>
      <c r="G11" s="115">
        <f ca="1">IFERROR(IF(OR(G41=0,G42=0,G43=0,G44=0,G45=0,G46=0),"",G47),"")</f>
        <v>502.27168546503071</v>
      </c>
      <c r="H11" s="115" t="str">
        <f t="shared" ref="H11:P11" ca="1" si="1">IFERROR(IF(OR(H41=0,H42=0,H43=0,H44=0,H45=0,H46=0),"",H47),"")</f>
        <v/>
      </c>
      <c r="I11" s="115">
        <f t="shared" ca="1" si="1"/>
        <v>544.10819544304343</v>
      </c>
      <c r="J11" s="115">
        <f t="shared" ca="1" si="1"/>
        <v>525.75185047341211</v>
      </c>
      <c r="K11" s="115">
        <f t="shared" ca="1" si="1"/>
        <v>559.77042707171506</v>
      </c>
      <c r="L11" s="115">
        <f t="shared" ca="1" si="1"/>
        <v>578.84715788791857</v>
      </c>
      <c r="M11" s="115">
        <f t="shared" ca="1" si="1"/>
        <v>631.0020196536509</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4.2299999999999997E-2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SWA-Nil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4">
        <v>25.81</v>
      </c>
      <c r="F23" s="7"/>
      <c r="G23" s="20">
        <f t="shared" ref="G23:P25" ca="1" si="2">$E23/$E31*G31</f>
        <v>29.036250000000003</v>
      </c>
      <c r="H23" s="20">
        <f t="shared" ca="1" si="2"/>
        <v>29.036250000000003</v>
      </c>
      <c r="I23" s="20">
        <f t="shared" ca="1" si="2"/>
        <v>42.167502303571439</v>
      </c>
      <c r="J23" s="20">
        <f t="shared" ca="1" si="2"/>
        <v>37.151743607142855</v>
      </c>
      <c r="K23" s="20">
        <f t="shared" ca="1" si="2"/>
        <v>46.089285714285715</v>
      </c>
      <c r="L23" s="20">
        <f t="shared" ca="1" si="2"/>
        <v>45.628392857142863</v>
      </c>
      <c r="M23" s="20">
        <f t="shared" ca="1" si="2"/>
        <v>49.360749303571438</v>
      </c>
      <c r="N23" s="20">
        <f t="shared" ca="1" si="2"/>
        <v>0</v>
      </c>
      <c r="O23" s="20">
        <f t="shared" ca="1" si="2"/>
        <v>0</v>
      </c>
      <c r="P23" s="20">
        <f t="shared" ca="1" si="2"/>
        <v>0</v>
      </c>
      <c r="Q23" s="7"/>
    </row>
    <row r="24" spans="1:17">
      <c r="A24" s="7"/>
      <c r="B24" s="7"/>
      <c r="C24" s="7" t="s">
        <v>276</v>
      </c>
      <c r="D24" s="7"/>
      <c r="E24" s="174">
        <v>28.87</v>
      </c>
      <c r="F24" s="7"/>
      <c r="G24" s="20">
        <f t="shared" si="2"/>
        <v>28.898812375249502</v>
      </c>
      <c r="H24" s="20">
        <f t="shared" si="2"/>
        <v>28.985249500998002</v>
      </c>
      <c r="I24" s="20">
        <f t="shared" si="2"/>
        <v>29.359810379241516</v>
      </c>
      <c r="J24" s="20">
        <f t="shared" si="2"/>
        <v>29.763183632734531</v>
      </c>
      <c r="K24" s="20">
        <f t="shared" si="2"/>
        <v>30.224181636726545</v>
      </c>
      <c r="L24" s="20">
        <f t="shared" si="2"/>
        <v>30.483493013972058</v>
      </c>
      <c r="M24" s="20">
        <f t="shared" si="2"/>
        <v>30.858053892215569</v>
      </c>
      <c r="N24" s="20">
        <f t="shared" si="2"/>
        <v>0</v>
      </c>
      <c r="O24" s="20">
        <f t="shared" si="2"/>
        <v>0</v>
      </c>
      <c r="P24" s="20">
        <f t="shared" si="2"/>
        <v>0</v>
      </c>
      <c r="Q24" s="7"/>
    </row>
    <row r="25" spans="1:17">
      <c r="A25" s="7"/>
      <c r="B25" s="7"/>
      <c r="C25" s="16" t="s">
        <v>2</v>
      </c>
      <c r="D25" s="7"/>
      <c r="E25" s="174">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25.65269461077844</v>
      </c>
      <c r="N25" s="20">
        <f t="shared" si="2"/>
        <v>0</v>
      </c>
      <c r="O25" s="20">
        <f t="shared" si="2"/>
        <v>0</v>
      </c>
      <c r="P25" s="20">
        <f t="shared" si="2"/>
        <v>0</v>
      </c>
      <c r="Q25" s="7"/>
    </row>
    <row r="26" spans="1:17">
      <c r="A26" s="7"/>
      <c r="B26" s="7"/>
      <c r="C26" s="7" t="s">
        <v>25</v>
      </c>
      <c r="D26" s="7"/>
      <c r="E26" s="174">
        <v>3.33</v>
      </c>
      <c r="F26" s="7"/>
      <c r="G26" s="86">
        <f t="shared" ref="G26:P26" ca="1" si="3">SUM(G21:G25)*$E$13</f>
        <v>3.4668663121257484</v>
      </c>
      <c r="H26" s="86">
        <f t="shared" ca="1" si="3"/>
        <v>3.4735621235029939</v>
      </c>
      <c r="I26" s="86">
        <f t="shared" ca="1" si="3"/>
        <v>4.0580292785787959</v>
      </c>
      <c r="J26" s="86">
        <f t="shared" ca="1" si="3"/>
        <v>3.8771098054803463</v>
      </c>
      <c r="K26" s="86">
        <f t="shared" ca="1" si="3"/>
        <v>4.2908788306244654</v>
      </c>
      <c r="L26" s="86">
        <f t="shared" ca="1" si="3"/>
        <v>4.2914704968990591</v>
      </c>
      <c r="M26" s="86">
        <f t="shared" ca="1" si="3"/>
        <v>4.4783643572177176</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105.73009468463074</v>
      </c>
      <c r="L27" s="20">
        <f t="shared" ca="1" si="4"/>
        <v>105.74467373328343</v>
      </c>
      <c r="M27" s="20">
        <f t="shared" ca="1" si="4"/>
        <v>110.34986216378316</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61.66421521838766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2">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10.709810000000001</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SWA-Medium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4">
        <v>189.33</v>
      </c>
      <c r="F41" s="7"/>
      <c r="G41" s="20">
        <f t="shared" ref="G41:P41" ca="1" si="5">$E41/$E50*G50</f>
        <v>152.71292049393347</v>
      </c>
      <c r="H41" s="20">
        <f t="shared" ca="1" si="5"/>
        <v>0</v>
      </c>
      <c r="I41" s="20">
        <f t="shared" ca="1" si="5"/>
        <v>169.7903278763886</v>
      </c>
      <c r="J41" s="20">
        <f t="shared" ca="1" si="5"/>
        <v>162.91356552651354</v>
      </c>
      <c r="K41" s="20">
        <f t="shared" ca="1" si="5"/>
        <v>173.69187632999439</v>
      </c>
      <c r="L41" s="20">
        <f t="shared" ca="1" si="5"/>
        <v>192.68897212951293</v>
      </c>
      <c r="M41" s="20">
        <f t="shared" ca="1" si="5"/>
        <v>225.29690982820026</v>
      </c>
      <c r="N41" s="20">
        <f t="shared" ca="1" si="5"/>
        <v>0</v>
      </c>
      <c r="O41" s="20">
        <f t="shared" ca="1" si="5"/>
        <v>0</v>
      </c>
      <c r="P41" s="20">
        <f t="shared" ca="1" si="5"/>
        <v>0</v>
      </c>
      <c r="Q41" s="7"/>
    </row>
    <row r="42" spans="1:17">
      <c r="A42" s="7"/>
      <c r="B42" s="7"/>
      <c r="C42" s="16" t="s">
        <v>125</v>
      </c>
      <c r="D42" s="7"/>
      <c r="E42" s="176">
        <f ca="1">VLOOKUP($A$1,'Inputs - Network costs'!$D:$P,E$9,FALSE)</f>
        <v>137.03217047296604</v>
      </c>
      <c r="F42" s="7"/>
      <c r="G42" s="92">
        <f ca="1">VLOOKUP($A$1,'Inputs - Network costs'!$D:$P,G$9,FALSE)</f>
        <v>161.60736108939352</v>
      </c>
      <c r="H42" s="92">
        <f ca="1">VLOOKUP($A$1,'Inputs - Network costs'!$D:$P,H$9,FALSE)</f>
        <v>161.0330178439859</v>
      </c>
      <c r="I42" s="92">
        <f ca="1">VLOOKUP($A$1,'Inputs - Network costs'!$D:$P,I$9,FALSE)</f>
        <v>148.54456328963215</v>
      </c>
      <c r="J42" s="92">
        <f ca="1">VLOOKUP($A$1,'Inputs - Network costs'!$D:$P,J$9,FALSE)</f>
        <v>149.45966779565535</v>
      </c>
      <c r="K42" s="92">
        <f ca="1">VLOOKUP($A$1,'Inputs - Network costs'!$D:$P,K$9,FALSE)</f>
        <v>146.46769391687408</v>
      </c>
      <c r="L42" s="92">
        <f ca="1">VLOOKUP($A$1,'Inputs - Network costs'!$D:$P,L$9,FALSE)</f>
        <v>146.06312667794609</v>
      </c>
      <c r="M42" s="92">
        <f ca="1">VLOOKUP($A$1,'Inputs - Network costs'!$D:$P,M$9,FALSE)</f>
        <v>152.81700899312659</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4">
        <v>66.86</v>
      </c>
      <c r="F43" s="7"/>
      <c r="G43" s="20">
        <f t="shared" ref="G43:P45" ca="1" si="6">$E43/$E51*G51</f>
        <v>75.217500000000001</v>
      </c>
      <c r="H43" s="20">
        <f t="shared" ca="1" si="6"/>
        <v>75.217500000000001</v>
      </c>
      <c r="I43" s="20">
        <f t="shared" ca="1" si="6"/>
        <v>109.2335995357143</v>
      </c>
      <c r="J43" s="20">
        <f t="shared" ca="1" si="6"/>
        <v>96.240433071428569</v>
      </c>
      <c r="K43" s="20">
        <f t="shared" ca="1" si="6"/>
        <v>119.39285714285715</v>
      </c>
      <c r="L43" s="20">
        <f t="shared" ca="1" si="6"/>
        <v>118.19892857142858</v>
      </c>
      <c r="M43" s="20">
        <f t="shared" ca="1" si="6"/>
        <v>127.8674815357143</v>
      </c>
      <c r="N43" s="20">
        <f t="shared" ca="1" si="6"/>
        <v>0</v>
      </c>
      <c r="O43" s="20">
        <f t="shared" ca="1" si="6"/>
        <v>0</v>
      </c>
      <c r="P43" s="20">
        <f t="shared" ca="1" si="6"/>
        <v>0</v>
      </c>
      <c r="Q43" s="7"/>
    </row>
    <row r="44" spans="1:17">
      <c r="A44" s="7"/>
      <c r="B44" s="7"/>
      <c r="C44" s="7" t="s">
        <v>276</v>
      </c>
      <c r="D44" s="7"/>
      <c r="E44" s="174">
        <v>74.81</v>
      </c>
      <c r="F44" s="7"/>
      <c r="G44" s="20">
        <f t="shared" si="6"/>
        <v>74.884660678642717</v>
      </c>
      <c r="H44" s="20">
        <f t="shared" si="6"/>
        <v>75.108642714570848</v>
      </c>
      <c r="I44" s="20">
        <f t="shared" si="6"/>
        <v>76.079231536926144</v>
      </c>
      <c r="J44" s="20">
        <f t="shared" si="6"/>
        <v>77.124481037924156</v>
      </c>
      <c r="K44" s="20">
        <f t="shared" si="6"/>
        <v>78.319051896207583</v>
      </c>
      <c r="L44" s="20">
        <f t="shared" si="6"/>
        <v>78.990998003992019</v>
      </c>
      <c r="M44" s="20">
        <f t="shared" si="6"/>
        <v>79.9615868263473</v>
      </c>
      <c r="N44" s="20">
        <f t="shared" si="6"/>
        <v>0</v>
      </c>
      <c r="O44" s="20">
        <f t="shared" si="6"/>
        <v>0</v>
      </c>
      <c r="P44" s="20">
        <f t="shared" si="6"/>
        <v>0</v>
      </c>
      <c r="Q44" s="7"/>
    </row>
    <row r="45" spans="1:17">
      <c r="A45" s="7"/>
      <c r="B45" s="7"/>
      <c r="C45" s="16" t="s">
        <v>2</v>
      </c>
      <c r="D45" s="7"/>
      <c r="E45" s="174">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25.65269461077844</v>
      </c>
      <c r="N45" s="20">
        <f t="shared" si="6"/>
        <v>0</v>
      </c>
      <c r="O45" s="20">
        <f t="shared" si="6"/>
        <v>0</v>
      </c>
      <c r="P45" s="20">
        <f t="shared" si="6"/>
        <v>0</v>
      </c>
      <c r="Q45" s="7"/>
    </row>
    <row r="46" spans="1:17">
      <c r="A46" s="7"/>
      <c r="B46" s="7"/>
      <c r="C46" s="7" t="s">
        <v>25</v>
      </c>
      <c r="D46" s="7"/>
      <c r="E46" s="174">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16.773199282787846</v>
      </c>
      <c r="L46" s="86">
        <f t="shared" ca="1" si="7"/>
        <v>17.563815139769584</v>
      </c>
      <c r="M46" s="86">
        <f t="shared" ca="1" si="7"/>
        <v>19.406337859484005</v>
      </c>
      <c r="N46" s="86">
        <f t="shared" ca="1" si="7"/>
        <v>0</v>
      </c>
      <c r="O46" s="86">
        <f t="shared" ca="1" si="7"/>
        <v>0</v>
      </c>
      <c r="P46" s="86">
        <f t="shared" ca="1" si="7"/>
        <v>0</v>
      </c>
      <c r="Q46" s="7"/>
    </row>
    <row r="47" spans="1:17">
      <c r="A47" s="7"/>
      <c r="B47" s="7"/>
      <c r="C47" s="7" t="s">
        <v>215</v>
      </c>
      <c r="D47" s="7"/>
      <c r="E47" s="20">
        <f ca="1">SUM(E41:E46)</f>
        <v>507.05217047296605</v>
      </c>
      <c r="F47" s="7"/>
      <c r="G47" s="20">
        <f t="shared" ref="G47:P47" ca="1" si="8">SUM(G41:G46)</f>
        <v>502.27168546503071</v>
      </c>
      <c r="H47" s="20">
        <f t="shared" ca="1" si="8"/>
        <v>342.83301747322741</v>
      </c>
      <c r="I47" s="20">
        <f t="shared" ca="1" si="8"/>
        <v>544.10819544304343</v>
      </c>
      <c r="J47" s="20">
        <f t="shared" ca="1" si="8"/>
        <v>525.75185047341211</v>
      </c>
      <c r="K47" s="20">
        <f t="shared" ca="1" si="8"/>
        <v>559.77042707171506</v>
      </c>
      <c r="L47" s="20">
        <f t="shared" ca="1" si="8"/>
        <v>578.84715788791857</v>
      </c>
      <c r="M47" s="20">
        <f t="shared" ca="1" si="8"/>
        <v>631.0020196536509</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61.66421521838766</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10.709810000000001</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106.88622754491017</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106.88622754491017</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9"/>
  </sheetPr>
  <dimension ref="A1:Q93"/>
  <sheetViews>
    <sheetView topLeftCell="A21" zoomScaleNormal="100" workbookViewId="0">
      <selection activeCell="J44" sqref="J44"/>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SR-SFE-SWE</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9" t="str">
        <f ca="1">VLOOKUP(D3,Glossary!$A$4:$B$21,2,FALSE)</f>
        <v>Single rate</v>
      </c>
      <c r="F3" s="220"/>
      <c r="G3" s="221"/>
      <c r="H3" s="7"/>
      <c r="I3" s="7"/>
      <c r="J3" s="7"/>
      <c r="K3" s="7"/>
      <c r="L3" s="7"/>
      <c r="M3" s="7"/>
      <c r="N3" s="7"/>
      <c r="O3" s="7"/>
      <c r="P3" s="7"/>
      <c r="Q3" s="7"/>
    </row>
    <row r="4" spans="1:17">
      <c r="A4" s="7"/>
      <c r="B4" s="7"/>
      <c r="C4" s="15" t="s">
        <v>124</v>
      </c>
      <c r="D4" s="2" t="str">
        <f ca="1">MID(A1,4,3)</f>
        <v>SFE</v>
      </c>
      <c r="E4" s="219" t="str">
        <f ca="1">VLOOKUP(D4,Glossary!$A$4:$B$21,2,FALSE)</f>
        <v>Single fuel electricity</v>
      </c>
      <c r="F4" s="220"/>
      <c r="G4" s="221"/>
      <c r="H4" s="7"/>
      <c r="I4" s="7"/>
      <c r="J4" s="7"/>
      <c r="K4" s="7"/>
      <c r="L4" s="7"/>
      <c r="M4" s="7"/>
      <c r="N4" s="7"/>
      <c r="O4" s="7"/>
      <c r="P4" s="7"/>
      <c r="Q4" s="7"/>
    </row>
    <row r="5" spans="1:17">
      <c r="A5" s="7"/>
      <c r="B5" s="7"/>
      <c r="C5" s="15" t="s">
        <v>21</v>
      </c>
      <c r="D5" s="33" t="str">
        <f ca="1">RIGHT(A1,3)</f>
        <v>SWE</v>
      </c>
      <c r="E5" s="219" t="str">
        <f ca="1">VLOOKUP(D5,Glossary!$A$4:$B$21,2,FALSE)</f>
        <v>South West</v>
      </c>
      <c r="F5" s="220"/>
      <c r="G5" s="221"/>
      <c r="H5" s="7"/>
      <c r="I5" s="7"/>
      <c r="J5" s="7"/>
      <c r="K5" s="7"/>
      <c r="L5" s="7"/>
      <c r="M5" s="7"/>
      <c r="N5" s="7"/>
      <c r="O5" s="7"/>
      <c r="P5" s="7"/>
      <c r="Q5" s="7"/>
    </row>
    <row r="6" spans="1:17">
      <c r="A6" s="7"/>
      <c r="B6" s="7"/>
      <c r="C6" s="15" t="s">
        <v>220</v>
      </c>
      <c r="D6" s="222" t="str">
        <f ca="1">$D$3&amp;"-"&amp;$D$4</f>
        <v>SR-SFE</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f t="shared" ca="1" si="0"/>
        <v>105.73009468463074</v>
      </c>
      <c r="L10" s="115">
        <f t="shared" ca="1" si="0"/>
        <v>105.74467373328343</v>
      </c>
      <c r="M10" s="115">
        <f t="shared" ca="1" si="0"/>
        <v>110.34986216378316</v>
      </c>
      <c r="N10" s="115" t="str">
        <f t="shared" si="0"/>
        <v/>
      </c>
      <c r="O10" s="115" t="str">
        <f t="shared" si="0"/>
        <v/>
      </c>
      <c r="P10" s="115" t="str">
        <f t="shared" si="0"/>
        <v/>
      </c>
      <c r="Q10" s="7"/>
    </row>
    <row r="11" spans="1:17">
      <c r="A11" s="7"/>
      <c r="B11" s="7"/>
      <c r="C11" s="7" t="s">
        <v>310</v>
      </c>
      <c r="D11" s="7"/>
      <c r="E11" s="115">
        <f ca="1">IFERROR(E47,"")</f>
        <v>521.80460804315408</v>
      </c>
      <c r="F11" s="102"/>
      <c r="G11" s="115">
        <f ca="1">IFERROR(IF(OR(G41=0,G42=0,G43=0,G44=0,G45=0,G46=0),"",G47),"")</f>
        <v>515.00384399644668</v>
      </c>
      <c r="H11" s="115" t="str">
        <f t="shared" ref="H11:P11" ca="1" si="1">IFERROR(IF(OR(H41=0,H42=0,H43=0,H44=0,H45=0,H46=0),"",H47),"")</f>
        <v/>
      </c>
      <c r="I11" s="115">
        <f t="shared" ca="1" si="1"/>
        <v>564.43679320106912</v>
      </c>
      <c r="J11" s="115">
        <f t="shared" ca="1" si="1"/>
        <v>546.06369757277582</v>
      </c>
      <c r="K11" s="115">
        <f t="shared" ca="1" si="1"/>
        <v>572.41127984983632</v>
      </c>
      <c r="L11" s="115">
        <f t="shared" ca="1" si="1"/>
        <v>591.4932425660536</v>
      </c>
      <c r="M11" s="115">
        <f t="shared" ca="1" si="1"/>
        <v>640.65666450351364</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4.2299999999999997E-2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SWE-Nil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4">
        <v>25.81</v>
      </c>
      <c r="F23" s="7"/>
      <c r="G23" s="20">
        <f t="shared" ref="G23:P25" ca="1" si="2">$E23/$E31*G31</f>
        <v>29.036250000000003</v>
      </c>
      <c r="H23" s="20">
        <f t="shared" ca="1" si="2"/>
        <v>29.036250000000003</v>
      </c>
      <c r="I23" s="20">
        <f t="shared" ca="1" si="2"/>
        <v>42.167502303571439</v>
      </c>
      <c r="J23" s="20">
        <f t="shared" ca="1" si="2"/>
        <v>37.151743607142855</v>
      </c>
      <c r="K23" s="20">
        <f t="shared" ca="1" si="2"/>
        <v>46.089285714285715</v>
      </c>
      <c r="L23" s="20">
        <f t="shared" ca="1" si="2"/>
        <v>45.628392857142863</v>
      </c>
      <c r="M23" s="20">
        <f t="shared" ca="1" si="2"/>
        <v>49.360749303571438</v>
      </c>
      <c r="N23" s="20">
        <f t="shared" ca="1" si="2"/>
        <v>0</v>
      </c>
      <c r="O23" s="20">
        <f t="shared" ca="1" si="2"/>
        <v>0</v>
      </c>
      <c r="P23" s="20">
        <f t="shared" ca="1" si="2"/>
        <v>0</v>
      </c>
      <c r="Q23" s="7"/>
    </row>
    <row r="24" spans="1:17">
      <c r="A24" s="7"/>
      <c r="B24" s="7"/>
      <c r="C24" s="7" t="s">
        <v>276</v>
      </c>
      <c r="D24" s="7"/>
      <c r="E24" s="174">
        <v>28.87</v>
      </c>
      <c r="F24" s="7"/>
      <c r="G24" s="20">
        <f t="shared" si="2"/>
        <v>28.898812375249502</v>
      </c>
      <c r="H24" s="20">
        <f t="shared" si="2"/>
        <v>28.985249500998002</v>
      </c>
      <c r="I24" s="20">
        <f t="shared" si="2"/>
        <v>29.359810379241516</v>
      </c>
      <c r="J24" s="20">
        <f t="shared" si="2"/>
        <v>29.763183632734531</v>
      </c>
      <c r="K24" s="20">
        <f t="shared" si="2"/>
        <v>30.224181636726545</v>
      </c>
      <c r="L24" s="20">
        <f t="shared" si="2"/>
        <v>30.483493013972058</v>
      </c>
      <c r="M24" s="20">
        <f t="shared" si="2"/>
        <v>30.858053892215569</v>
      </c>
      <c r="N24" s="20">
        <f t="shared" si="2"/>
        <v>0</v>
      </c>
      <c r="O24" s="20">
        <f t="shared" si="2"/>
        <v>0</v>
      </c>
      <c r="P24" s="20">
        <f t="shared" si="2"/>
        <v>0</v>
      </c>
      <c r="Q24" s="7"/>
    </row>
    <row r="25" spans="1:17">
      <c r="A25" s="7"/>
      <c r="B25" s="7"/>
      <c r="C25" s="16" t="s">
        <v>2</v>
      </c>
      <c r="D25" s="7"/>
      <c r="E25" s="174">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25.65269461077844</v>
      </c>
      <c r="N25" s="20">
        <f t="shared" si="2"/>
        <v>0</v>
      </c>
      <c r="O25" s="20">
        <f t="shared" si="2"/>
        <v>0</v>
      </c>
      <c r="P25" s="20">
        <f t="shared" si="2"/>
        <v>0</v>
      </c>
      <c r="Q25" s="7"/>
    </row>
    <row r="26" spans="1:17">
      <c r="A26" s="7"/>
      <c r="B26" s="7"/>
      <c r="C26" s="7" t="s">
        <v>25</v>
      </c>
      <c r="D26" s="7"/>
      <c r="E26" s="174">
        <v>3.33</v>
      </c>
      <c r="F26" s="7"/>
      <c r="G26" s="86">
        <f t="shared" ref="G26:P26" ca="1" si="3">SUM(G21:G25)*$E$13</f>
        <v>3.4668663121257484</v>
      </c>
      <c r="H26" s="86">
        <f t="shared" ca="1" si="3"/>
        <v>3.4735621235029939</v>
      </c>
      <c r="I26" s="86">
        <f t="shared" ca="1" si="3"/>
        <v>4.0580292785787959</v>
      </c>
      <c r="J26" s="86">
        <f t="shared" ca="1" si="3"/>
        <v>3.8771098054803463</v>
      </c>
      <c r="K26" s="86">
        <f t="shared" ca="1" si="3"/>
        <v>4.2908788306244654</v>
      </c>
      <c r="L26" s="86">
        <f t="shared" ca="1" si="3"/>
        <v>4.2914704968990591</v>
      </c>
      <c r="M26" s="86">
        <f t="shared" ca="1" si="3"/>
        <v>4.4783643572177176</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105.73009468463074</v>
      </c>
      <c r="L27" s="20">
        <f t="shared" ca="1" si="4"/>
        <v>105.74467373328343</v>
      </c>
      <c r="M27" s="20">
        <f t="shared" ca="1" si="4"/>
        <v>110.34986216378316</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61.66421521838766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2">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10.709810000000001</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SWE-Medium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4">
        <v>189.33</v>
      </c>
      <c r="F41" s="7"/>
      <c r="G41" s="20">
        <f t="shared" ref="G41:P41" ca="1" si="5">$E41/$E50*G50</f>
        <v>152.71292049393347</v>
      </c>
      <c r="H41" s="20">
        <f t="shared" ca="1" si="5"/>
        <v>0</v>
      </c>
      <c r="I41" s="20">
        <f t="shared" ca="1" si="5"/>
        <v>169.7903278763886</v>
      </c>
      <c r="J41" s="20">
        <f t="shared" ca="1" si="5"/>
        <v>162.91356552651354</v>
      </c>
      <c r="K41" s="20">
        <f t="shared" ca="1" si="5"/>
        <v>173.69187632999439</v>
      </c>
      <c r="L41" s="20">
        <f t="shared" ca="1" si="5"/>
        <v>192.68897212951293</v>
      </c>
      <c r="M41" s="20">
        <f t="shared" ca="1" si="5"/>
        <v>225.29690982820026</v>
      </c>
      <c r="N41" s="20">
        <f t="shared" ca="1" si="5"/>
        <v>0</v>
      </c>
      <c r="O41" s="20">
        <f t="shared" ca="1" si="5"/>
        <v>0</v>
      </c>
      <c r="P41" s="20">
        <f t="shared" ca="1" si="5"/>
        <v>0</v>
      </c>
      <c r="Q41" s="7"/>
    </row>
    <row r="42" spans="1:17">
      <c r="A42" s="7"/>
      <c r="B42" s="7"/>
      <c r="C42" s="16" t="s">
        <v>125</v>
      </c>
      <c r="D42" s="7"/>
      <c r="E42" s="176">
        <f ca="1">VLOOKUP($A$1,'Inputs - Network costs'!$D:$P,E$9,FALSE)</f>
        <v>151.78460804315404</v>
      </c>
      <c r="F42" s="7"/>
      <c r="G42" s="92">
        <f ca="1">VLOOKUP($A$1,'Inputs - Network costs'!$D:$P,G$9,FALSE)</f>
        <v>174.33951962080948</v>
      </c>
      <c r="H42" s="92">
        <f ca="1">VLOOKUP($A$1,'Inputs - Network costs'!$D:$P,H$9,FALSE)</f>
        <v>173.76524594776541</v>
      </c>
      <c r="I42" s="92">
        <f ca="1">VLOOKUP($A$1,'Inputs - Network costs'!$D:$P,I$9,FALSE)</f>
        <v>168.87316104765796</v>
      </c>
      <c r="J42" s="92">
        <f ca="1">VLOOKUP($A$1,'Inputs - Network costs'!$D:$P,J$9,FALSE)</f>
        <v>169.77151489501898</v>
      </c>
      <c r="K42" s="92">
        <f ca="1">VLOOKUP($A$1,'Inputs - Network costs'!$D:$P,K$9,FALSE)</f>
        <v>159.1085466949954</v>
      </c>
      <c r="L42" s="92">
        <f ca="1">VLOOKUP($A$1,'Inputs - Network costs'!$D:$P,L$9,FALSE)</f>
        <v>158.70921135608106</v>
      </c>
      <c r="M42" s="92">
        <f ca="1">VLOOKUP($A$1,'Inputs - Network costs'!$D:$P,M$9,FALSE)</f>
        <v>162.47165384298927</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4">
        <v>66.86</v>
      </c>
      <c r="F43" s="7"/>
      <c r="G43" s="20">
        <f t="shared" ref="G43:P45" ca="1" si="6">$E43/$E51*G51</f>
        <v>75.217500000000001</v>
      </c>
      <c r="H43" s="20">
        <f t="shared" ca="1" si="6"/>
        <v>75.217500000000001</v>
      </c>
      <c r="I43" s="20">
        <f t="shared" ca="1" si="6"/>
        <v>109.2335995357143</v>
      </c>
      <c r="J43" s="20">
        <f t="shared" ca="1" si="6"/>
        <v>96.240433071428569</v>
      </c>
      <c r="K43" s="20">
        <f t="shared" ca="1" si="6"/>
        <v>119.39285714285715</v>
      </c>
      <c r="L43" s="20">
        <f t="shared" ca="1" si="6"/>
        <v>118.19892857142858</v>
      </c>
      <c r="M43" s="20">
        <f t="shared" ca="1" si="6"/>
        <v>127.8674815357143</v>
      </c>
      <c r="N43" s="20">
        <f t="shared" ca="1" si="6"/>
        <v>0</v>
      </c>
      <c r="O43" s="20">
        <f t="shared" ca="1" si="6"/>
        <v>0</v>
      </c>
      <c r="P43" s="20">
        <f t="shared" ca="1" si="6"/>
        <v>0</v>
      </c>
      <c r="Q43" s="7"/>
    </row>
    <row r="44" spans="1:17">
      <c r="A44" s="7"/>
      <c r="B44" s="7"/>
      <c r="C44" s="7" t="s">
        <v>276</v>
      </c>
      <c r="D44" s="7"/>
      <c r="E44" s="174">
        <v>74.81</v>
      </c>
      <c r="F44" s="7"/>
      <c r="G44" s="20">
        <f t="shared" si="6"/>
        <v>74.884660678642717</v>
      </c>
      <c r="H44" s="20">
        <f t="shared" si="6"/>
        <v>75.108642714570848</v>
      </c>
      <c r="I44" s="20">
        <f t="shared" si="6"/>
        <v>76.079231536926144</v>
      </c>
      <c r="J44" s="20">
        <f t="shared" si="6"/>
        <v>77.124481037924156</v>
      </c>
      <c r="K44" s="20">
        <f t="shared" si="6"/>
        <v>78.319051896207583</v>
      </c>
      <c r="L44" s="20">
        <f t="shared" si="6"/>
        <v>78.990998003992019</v>
      </c>
      <c r="M44" s="20">
        <f t="shared" si="6"/>
        <v>79.9615868263473</v>
      </c>
      <c r="N44" s="20">
        <f t="shared" si="6"/>
        <v>0</v>
      </c>
      <c r="O44" s="20">
        <f t="shared" si="6"/>
        <v>0</v>
      </c>
      <c r="P44" s="20">
        <f t="shared" si="6"/>
        <v>0</v>
      </c>
      <c r="Q44" s="7"/>
    </row>
    <row r="45" spans="1:17">
      <c r="A45" s="7"/>
      <c r="B45" s="7"/>
      <c r="C45" s="16" t="s">
        <v>2</v>
      </c>
      <c r="D45" s="7"/>
      <c r="E45" s="174">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25.65269461077844</v>
      </c>
      <c r="N45" s="20">
        <f t="shared" si="6"/>
        <v>0</v>
      </c>
      <c r="O45" s="20">
        <f t="shared" si="6"/>
        <v>0</v>
      </c>
      <c r="P45" s="20">
        <f t="shared" si="6"/>
        <v>0</v>
      </c>
      <c r="Q45" s="7"/>
    </row>
    <row r="46" spans="1:17">
      <c r="A46" s="7"/>
      <c r="B46" s="7"/>
      <c r="C46" s="7" t="s">
        <v>25</v>
      </c>
      <c r="D46" s="7"/>
      <c r="E46" s="174">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16.773199282787846</v>
      </c>
      <c r="L46" s="86">
        <f t="shared" ca="1" si="7"/>
        <v>17.563815139769584</v>
      </c>
      <c r="M46" s="86">
        <f t="shared" ca="1" si="7"/>
        <v>19.406337859484005</v>
      </c>
      <c r="N46" s="86">
        <f t="shared" ca="1" si="7"/>
        <v>0</v>
      </c>
      <c r="O46" s="86">
        <f t="shared" ca="1" si="7"/>
        <v>0</v>
      </c>
      <c r="P46" s="86">
        <f t="shared" ca="1" si="7"/>
        <v>0</v>
      </c>
      <c r="Q46" s="7"/>
    </row>
    <row r="47" spans="1:17">
      <c r="A47" s="7"/>
      <c r="B47" s="7"/>
      <c r="C47" s="7" t="s">
        <v>215</v>
      </c>
      <c r="D47" s="7"/>
      <c r="E47" s="20">
        <f ca="1">SUM(E41:E46)</f>
        <v>521.80460804315408</v>
      </c>
      <c r="F47" s="7"/>
      <c r="G47" s="20">
        <f t="shared" ref="G47:P47" ca="1" si="8">SUM(G41:G46)</f>
        <v>515.00384399644668</v>
      </c>
      <c r="H47" s="20">
        <f t="shared" ca="1" si="8"/>
        <v>355.56524557700692</v>
      </c>
      <c r="I47" s="20">
        <f t="shared" ca="1" si="8"/>
        <v>564.43679320106912</v>
      </c>
      <c r="J47" s="20">
        <f t="shared" ca="1" si="8"/>
        <v>546.06369757277582</v>
      </c>
      <c r="K47" s="20">
        <f t="shared" ca="1" si="8"/>
        <v>572.41127984983632</v>
      </c>
      <c r="L47" s="20">
        <f t="shared" ca="1" si="8"/>
        <v>591.4932425660536</v>
      </c>
      <c r="M47" s="20">
        <f t="shared" ca="1" si="8"/>
        <v>640.65666450351364</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61.66421521838766</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10.709810000000001</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106.88622754491017</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106.88622754491017</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9"/>
  </sheetPr>
  <dimension ref="A1:Q93"/>
  <sheetViews>
    <sheetView topLeftCell="A17" zoomScaleNormal="100" workbookViewId="0">
      <selection activeCell="E23" sqref="E23:E47"/>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SR-SFE-SOU</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9" t="str">
        <f ca="1">VLOOKUP(D3,Glossary!$A$4:$B$21,2,FALSE)</f>
        <v>Single rate</v>
      </c>
      <c r="F3" s="220"/>
      <c r="G3" s="221"/>
      <c r="H3" s="7"/>
      <c r="I3" s="7"/>
      <c r="J3" s="7"/>
      <c r="K3" s="7"/>
      <c r="L3" s="7"/>
      <c r="M3" s="7"/>
      <c r="N3" s="7"/>
      <c r="O3" s="7"/>
      <c r="P3" s="7"/>
      <c r="Q3" s="7"/>
    </row>
    <row r="4" spans="1:17">
      <c r="A4" s="7"/>
      <c r="B4" s="7"/>
      <c r="C4" s="15" t="s">
        <v>124</v>
      </c>
      <c r="D4" s="2" t="str">
        <f ca="1">MID(A1,4,3)</f>
        <v>SFE</v>
      </c>
      <c r="E4" s="219" t="str">
        <f ca="1">VLOOKUP(D4,Glossary!$A$4:$B$21,2,FALSE)</f>
        <v>Single fuel electricity</v>
      </c>
      <c r="F4" s="220"/>
      <c r="G4" s="221"/>
      <c r="H4" s="7"/>
      <c r="I4" s="7"/>
      <c r="J4" s="7"/>
      <c r="K4" s="7"/>
      <c r="L4" s="7"/>
      <c r="M4" s="7"/>
      <c r="N4" s="7"/>
      <c r="O4" s="7"/>
      <c r="P4" s="7"/>
      <c r="Q4" s="7"/>
    </row>
    <row r="5" spans="1:17">
      <c r="A5" s="7"/>
      <c r="B5" s="7"/>
      <c r="C5" s="15" t="s">
        <v>21</v>
      </c>
      <c r="D5" s="33" t="str">
        <f ca="1">RIGHT(A1,3)</f>
        <v>SOU</v>
      </c>
      <c r="E5" s="219" t="str">
        <f ca="1">VLOOKUP(D5,Glossary!$A$4:$B$21,2,FALSE)</f>
        <v>Southern</v>
      </c>
      <c r="F5" s="220"/>
      <c r="G5" s="221"/>
      <c r="H5" s="7"/>
      <c r="I5" s="7"/>
      <c r="J5" s="7"/>
      <c r="K5" s="7"/>
      <c r="L5" s="7"/>
      <c r="M5" s="7"/>
      <c r="N5" s="7"/>
      <c r="O5" s="7"/>
      <c r="P5" s="7"/>
      <c r="Q5" s="7"/>
    </row>
    <row r="6" spans="1:17">
      <c r="A6" s="7"/>
      <c r="B6" s="7"/>
      <c r="C6" s="15" t="s">
        <v>220</v>
      </c>
      <c r="D6" s="222" t="str">
        <f ca="1">$D$3&amp;"-"&amp;$D$4</f>
        <v>SR-SFE</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f t="shared" ca="1" si="0"/>
        <v>105.73009468463074</v>
      </c>
      <c r="L10" s="115">
        <f t="shared" ca="1" si="0"/>
        <v>105.74467373328343</v>
      </c>
      <c r="M10" s="115">
        <f t="shared" ca="1" si="0"/>
        <v>110.34986216378316</v>
      </c>
      <c r="N10" s="115" t="str">
        <f t="shared" si="0"/>
        <v/>
      </c>
      <c r="O10" s="115" t="str">
        <f t="shared" si="0"/>
        <v/>
      </c>
      <c r="P10" s="115" t="str">
        <f t="shared" si="0"/>
        <v/>
      </c>
      <c r="Q10" s="7"/>
    </row>
    <row r="11" spans="1:17">
      <c r="A11" s="7"/>
      <c r="B11" s="7"/>
      <c r="C11" s="7" t="s">
        <v>310</v>
      </c>
      <c r="D11" s="7"/>
      <c r="E11" s="115">
        <f ca="1">IFERROR(E47,"")</f>
        <v>496.19433977883011</v>
      </c>
      <c r="F11" s="102"/>
      <c r="G11" s="115">
        <f ca="1">IFERROR(IF(OR(G41=0,G42=0,G43=0,G44=0,G45=0,G46=0),"",G47),"")</f>
        <v>476.77614456375875</v>
      </c>
      <c r="H11" s="115" t="str">
        <f t="shared" ref="H11:P11" ca="1" si="1">IFERROR(IF(OR(H41=0,H42=0,H43=0,H44=0,H45=0,H46=0),"",H47),"")</f>
        <v/>
      </c>
      <c r="I11" s="115">
        <f t="shared" ca="1" si="1"/>
        <v>529.56234572350616</v>
      </c>
      <c r="J11" s="115">
        <f t="shared" ca="1" si="1"/>
        <v>511.20079819617985</v>
      </c>
      <c r="K11" s="115">
        <f t="shared" ca="1" si="1"/>
        <v>544.28728113998955</v>
      </c>
      <c r="L11" s="115">
        <f t="shared" ca="1" si="1"/>
        <v>563.36389725523543</v>
      </c>
      <c r="M11" s="115">
        <f t="shared" ca="1" si="1"/>
        <v>611.64837655486133</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4.2299999999999997E-2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SOU-Nil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4">
        <v>25.81</v>
      </c>
      <c r="F23" s="7"/>
      <c r="G23" s="20">
        <f t="shared" ref="G23:P25" ca="1" si="2">$E23/$E31*G31</f>
        <v>29.036250000000003</v>
      </c>
      <c r="H23" s="20">
        <f t="shared" ca="1" si="2"/>
        <v>29.036250000000003</v>
      </c>
      <c r="I23" s="20">
        <f t="shared" ca="1" si="2"/>
        <v>42.167502303571439</v>
      </c>
      <c r="J23" s="20">
        <f t="shared" ca="1" si="2"/>
        <v>37.151743607142855</v>
      </c>
      <c r="K23" s="20">
        <f t="shared" ca="1" si="2"/>
        <v>46.089285714285715</v>
      </c>
      <c r="L23" s="20">
        <f t="shared" ca="1" si="2"/>
        <v>45.628392857142863</v>
      </c>
      <c r="M23" s="20">
        <f t="shared" ca="1" si="2"/>
        <v>49.360749303571438</v>
      </c>
      <c r="N23" s="20">
        <f t="shared" ca="1" si="2"/>
        <v>0</v>
      </c>
      <c r="O23" s="20">
        <f t="shared" ca="1" si="2"/>
        <v>0</v>
      </c>
      <c r="P23" s="20">
        <f t="shared" ca="1" si="2"/>
        <v>0</v>
      </c>
      <c r="Q23" s="7"/>
    </row>
    <row r="24" spans="1:17">
      <c r="A24" s="7"/>
      <c r="B24" s="7"/>
      <c r="C24" s="7" t="s">
        <v>276</v>
      </c>
      <c r="D24" s="7"/>
      <c r="E24" s="174">
        <v>28.87</v>
      </c>
      <c r="F24" s="7"/>
      <c r="G24" s="20">
        <f t="shared" si="2"/>
        <v>28.898812375249502</v>
      </c>
      <c r="H24" s="20">
        <f t="shared" si="2"/>
        <v>28.985249500998002</v>
      </c>
      <c r="I24" s="20">
        <f t="shared" si="2"/>
        <v>29.359810379241516</v>
      </c>
      <c r="J24" s="20">
        <f t="shared" si="2"/>
        <v>29.763183632734531</v>
      </c>
      <c r="K24" s="20">
        <f t="shared" si="2"/>
        <v>30.224181636726545</v>
      </c>
      <c r="L24" s="20">
        <f t="shared" si="2"/>
        <v>30.483493013972058</v>
      </c>
      <c r="M24" s="20">
        <f t="shared" si="2"/>
        <v>30.858053892215569</v>
      </c>
      <c r="N24" s="20">
        <f t="shared" si="2"/>
        <v>0</v>
      </c>
      <c r="O24" s="20">
        <f t="shared" si="2"/>
        <v>0</v>
      </c>
      <c r="P24" s="20">
        <f t="shared" si="2"/>
        <v>0</v>
      </c>
      <c r="Q24" s="7"/>
    </row>
    <row r="25" spans="1:17">
      <c r="A25" s="7"/>
      <c r="B25" s="7"/>
      <c r="C25" s="16" t="s">
        <v>2</v>
      </c>
      <c r="D25" s="7"/>
      <c r="E25" s="174">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25.65269461077844</v>
      </c>
      <c r="N25" s="20">
        <f t="shared" si="2"/>
        <v>0</v>
      </c>
      <c r="O25" s="20">
        <f t="shared" si="2"/>
        <v>0</v>
      </c>
      <c r="P25" s="20">
        <f t="shared" si="2"/>
        <v>0</v>
      </c>
      <c r="Q25" s="7"/>
    </row>
    <row r="26" spans="1:17">
      <c r="A26" s="7"/>
      <c r="B26" s="7"/>
      <c r="C26" s="7" t="s">
        <v>25</v>
      </c>
      <c r="D26" s="7"/>
      <c r="E26" s="174">
        <v>3.33</v>
      </c>
      <c r="F26" s="7"/>
      <c r="G26" s="86">
        <f t="shared" ref="G26:P26" ca="1" si="3">SUM(G21:G25)*$E$13</f>
        <v>3.4668663121257484</v>
      </c>
      <c r="H26" s="86">
        <f t="shared" ca="1" si="3"/>
        <v>3.4735621235029939</v>
      </c>
      <c r="I26" s="86">
        <f t="shared" ca="1" si="3"/>
        <v>4.0580292785787959</v>
      </c>
      <c r="J26" s="86">
        <f t="shared" ca="1" si="3"/>
        <v>3.8771098054803463</v>
      </c>
      <c r="K26" s="86">
        <f t="shared" ca="1" si="3"/>
        <v>4.2908788306244654</v>
      </c>
      <c r="L26" s="86">
        <f t="shared" ca="1" si="3"/>
        <v>4.2914704968990591</v>
      </c>
      <c r="M26" s="86">
        <f t="shared" ca="1" si="3"/>
        <v>4.4783643572177176</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105.73009468463074</v>
      </c>
      <c r="L27" s="20">
        <f t="shared" ca="1" si="4"/>
        <v>105.74467373328343</v>
      </c>
      <c r="M27" s="20">
        <f t="shared" ca="1" si="4"/>
        <v>110.34986216378316</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61.66421521838766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2">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10.709810000000001</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SOU-Medium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4">
        <v>189.33</v>
      </c>
      <c r="F41" s="7"/>
      <c r="G41" s="20">
        <f t="shared" ref="G41:P41" ca="1" si="5">$E41/$E50*G50</f>
        <v>152.71292049393347</v>
      </c>
      <c r="H41" s="20">
        <f t="shared" ca="1" si="5"/>
        <v>0</v>
      </c>
      <c r="I41" s="20">
        <f t="shared" ca="1" si="5"/>
        <v>169.7903278763886</v>
      </c>
      <c r="J41" s="20">
        <f t="shared" ca="1" si="5"/>
        <v>162.91356552651354</v>
      </c>
      <c r="K41" s="20">
        <f t="shared" ca="1" si="5"/>
        <v>173.69187632999439</v>
      </c>
      <c r="L41" s="20">
        <f t="shared" ca="1" si="5"/>
        <v>192.68897212951293</v>
      </c>
      <c r="M41" s="20">
        <f t="shared" ca="1" si="5"/>
        <v>225.29690982820026</v>
      </c>
      <c r="N41" s="20">
        <f t="shared" ca="1" si="5"/>
        <v>0</v>
      </c>
      <c r="O41" s="20">
        <f t="shared" ca="1" si="5"/>
        <v>0</v>
      </c>
      <c r="P41" s="20">
        <f t="shared" ca="1" si="5"/>
        <v>0</v>
      </c>
      <c r="Q41" s="7"/>
    </row>
    <row r="42" spans="1:17">
      <c r="A42" s="7"/>
      <c r="B42" s="7"/>
      <c r="C42" s="16" t="s">
        <v>125</v>
      </c>
      <c r="D42" s="7"/>
      <c r="E42" s="176">
        <f ca="1">VLOOKUP($A$1,'Inputs - Network costs'!$D:$P,E$9,FALSE)</f>
        <v>126.17433977883012</v>
      </c>
      <c r="F42" s="7"/>
      <c r="G42" s="92">
        <f ca="1">VLOOKUP($A$1,'Inputs - Network costs'!$D:$P,G$9,FALSE)</f>
        <v>136.11182018812147</v>
      </c>
      <c r="H42" s="92">
        <f ca="1">VLOOKUP($A$1,'Inputs - Network costs'!$D:$P,H$9,FALSE)</f>
        <v>135.53678237942333</v>
      </c>
      <c r="I42" s="92">
        <f ca="1">VLOOKUP($A$1,'Inputs - Network costs'!$D:$P,I$9,FALSE)</f>
        <v>133.99871357009488</v>
      </c>
      <c r="J42" s="92">
        <f ca="1">VLOOKUP($A$1,'Inputs - Network costs'!$D:$P,J$9,FALSE)</f>
        <v>134.90861551842301</v>
      </c>
      <c r="K42" s="92">
        <f ca="1">VLOOKUP($A$1,'Inputs - Network costs'!$D:$P,K$9,FALSE)</f>
        <v>130.98454798514859</v>
      </c>
      <c r="L42" s="92">
        <f ca="1">VLOOKUP($A$1,'Inputs - Network costs'!$D:$P,L$9,FALSE)</f>
        <v>130.57986604526292</v>
      </c>
      <c r="M42" s="92">
        <f ca="1">VLOOKUP($A$1,'Inputs - Network costs'!$D:$P,M$9,FALSE)</f>
        <v>133.46336589433699</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4">
        <v>66.86</v>
      </c>
      <c r="F43" s="7"/>
      <c r="G43" s="20">
        <f t="shared" ref="G43:P45" ca="1" si="6">$E43/$E51*G51</f>
        <v>75.217500000000001</v>
      </c>
      <c r="H43" s="20">
        <f t="shared" ca="1" si="6"/>
        <v>75.217500000000001</v>
      </c>
      <c r="I43" s="20">
        <f t="shared" ca="1" si="6"/>
        <v>109.2335995357143</v>
      </c>
      <c r="J43" s="20">
        <f t="shared" ca="1" si="6"/>
        <v>96.240433071428569</v>
      </c>
      <c r="K43" s="20">
        <f t="shared" ca="1" si="6"/>
        <v>119.39285714285715</v>
      </c>
      <c r="L43" s="20">
        <f t="shared" ca="1" si="6"/>
        <v>118.19892857142858</v>
      </c>
      <c r="M43" s="20">
        <f t="shared" ca="1" si="6"/>
        <v>127.8674815357143</v>
      </c>
      <c r="N43" s="20">
        <f t="shared" ca="1" si="6"/>
        <v>0</v>
      </c>
      <c r="O43" s="20">
        <f t="shared" ca="1" si="6"/>
        <v>0</v>
      </c>
      <c r="P43" s="20">
        <f t="shared" ca="1" si="6"/>
        <v>0</v>
      </c>
      <c r="Q43" s="7"/>
    </row>
    <row r="44" spans="1:17">
      <c r="A44" s="7"/>
      <c r="B44" s="7"/>
      <c r="C44" s="7" t="s">
        <v>276</v>
      </c>
      <c r="D44" s="7"/>
      <c r="E44" s="174">
        <v>74.81</v>
      </c>
      <c r="F44" s="7"/>
      <c r="G44" s="20">
        <f t="shared" si="6"/>
        <v>74.884660678642717</v>
      </c>
      <c r="H44" s="20">
        <f t="shared" si="6"/>
        <v>75.108642714570848</v>
      </c>
      <c r="I44" s="20">
        <f t="shared" si="6"/>
        <v>76.079231536926144</v>
      </c>
      <c r="J44" s="20">
        <f t="shared" si="6"/>
        <v>77.124481037924156</v>
      </c>
      <c r="K44" s="20">
        <f t="shared" si="6"/>
        <v>78.319051896207583</v>
      </c>
      <c r="L44" s="20">
        <f t="shared" si="6"/>
        <v>78.990998003992019</v>
      </c>
      <c r="M44" s="20">
        <f t="shared" si="6"/>
        <v>79.9615868263473</v>
      </c>
      <c r="N44" s="20">
        <f t="shared" si="6"/>
        <v>0</v>
      </c>
      <c r="O44" s="20">
        <f t="shared" si="6"/>
        <v>0</v>
      </c>
      <c r="P44" s="20">
        <f t="shared" si="6"/>
        <v>0</v>
      </c>
      <c r="Q44" s="7"/>
    </row>
    <row r="45" spans="1:17">
      <c r="A45" s="7"/>
      <c r="B45" s="7"/>
      <c r="C45" s="16" t="s">
        <v>2</v>
      </c>
      <c r="D45" s="7"/>
      <c r="E45" s="174">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25.65269461077844</v>
      </c>
      <c r="N45" s="20">
        <f t="shared" si="6"/>
        <v>0</v>
      </c>
      <c r="O45" s="20">
        <f t="shared" si="6"/>
        <v>0</v>
      </c>
      <c r="P45" s="20">
        <f t="shared" si="6"/>
        <v>0</v>
      </c>
      <c r="Q45" s="7"/>
    </row>
    <row r="46" spans="1:17">
      <c r="A46" s="7"/>
      <c r="B46" s="7"/>
      <c r="C46" s="7" t="s">
        <v>25</v>
      </c>
      <c r="D46" s="7"/>
      <c r="E46" s="174">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16.773199282787846</v>
      </c>
      <c r="L46" s="86">
        <f t="shared" ca="1" si="7"/>
        <v>17.563815139769584</v>
      </c>
      <c r="M46" s="86">
        <f t="shared" ca="1" si="7"/>
        <v>19.406337859484005</v>
      </c>
      <c r="N46" s="86">
        <f t="shared" ca="1" si="7"/>
        <v>0</v>
      </c>
      <c r="O46" s="86">
        <f t="shared" ca="1" si="7"/>
        <v>0</v>
      </c>
      <c r="P46" s="86">
        <f t="shared" ca="1" si="7"/>
        <v>0</v>
      </c>
      <c r="Q46" s="7"/>
    </row>
    <row r="47" spans="1:17">
      <c r="A47" s="7"/>
      <c r="B47" s="7"/>
      <c r="C47" s="7" t="s">
        <v>215</v>
      </c>
      <c r="D47" s="7"/>
      <c r="E47" s="172">
        <f ca="1">SUM(E41:E46)</f>
        <v>496.19433977883011</v>
      </c>
      <c r="F47" s="7"/>
      <c r="G47" s="20">
        <f t="shared" ref="G47:P47" ca="1" si="8">SUM(G41:G46)</f>
        <v>476.77614456375875</v>
      </c>
      <c r="H47" s="20">
        <f t="shared" ca="1" si="8"/>
        <v>317.33678200866484</v>
      </c>
      <c r="I47" s="20">
        <f t="shared" ca="1" si="8"/>
        <v>529.56234572350616</v>
      </c>
      <c r="J47" s="20">
        <f t="shared" ca="1" si="8"/>
        <v>511.20079819617985</v>
      </c>
      <c r="K47" s="20">
        <f t="shared" ca="1" si="8"/>
        <v>544.28728113998955</v>
      </c>
      <c r="L47" s="20">
        <f t="shared" ca="1" si="8"/>
        <v>563.36389725523543</v>
      </c>
      <c r="M47" s="20">
        <f t="shared" ca="1" si="8"/>
        <v>611.64837655486133</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61.66421521838766</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10.709810000000001</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106.88622754491017</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106.88622754491017</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theme="9"/>
  </sheetPr>
  <dimension ref="A1:Q93"/>
  <sheetViews>
    <sheetView topLeftCell="A12" zoomScaleNormal="100" workbookViewId="0">
      <selection activeCell="E23" sqref="E23:E4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SR-SFE-YOR</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9" t="str">
        <f ca="1">VLOOKUP(D3,Glossary!$A$4:$B$21,2,FALSE)</f>
        <v>Single rate</v>
      </c>
      <c r="F3" s="220"/>
      <c r="G3" s="221"/>
      <c r="H3" s="7"/>
      <c r="I3" s="7"/>
      <c r="J3" s="7"/>
      <c r="K3" s="7"/>
      <c r="L3" s="7"/>
      <c r="M3" s="7"/>
      <c r="N3" s="7"/>
      <c r="O3" s="7"/>
      <c r="P3" s="7"/>
      <c r="Q3" s="7"/>
    </row>
    <row r="4" spans="1:17">
      <c r="A4" s="7"/>
      <c r="B4" s="7"/>
      <c r="C4" s="15" t="s">
        <v>124</v>
      </c>
      <c r="D4" s="2" t="str">
        <f ca="1">MID(A1,4,3)</f>
        <v>SFE</v>
      </c>
      <c r="E4" s="219" t="str">
        <f ca="1">VLOOKUP(D4,Glossary!$A$4:$B$21,2,FALSE)</f>
        <v>Single fuel electricity</v>
      </c>
      <c r="F4" s="220"/>
      <c r="G4" s="221"/>
      <c r="H4" s="7"/>
      <c r="I4" s="7"/>
      <c r="J4" s="7"/>
      <c r="K4" s="7"/>
      <c r="L4" s="7"/>
      <c r="M4" s="7"/>
      <c r="N4" s="7"/>
      <c r="O4" s="7"/>
      <c r="P4" s="7"/>
      <c r="Q4" s="7"/>
    </row>
    <row r="5" spans="1:17">
      <c r="A5" s="7"/>
      <c r="B5" s="7"/>
      <c r="C5" s="15" t="s">
        <v>21</v>
      </c>
      <c r="D5" s="33" t="str">
        <f ca="1">RIGHT(A1,3)</f>
        <v>YOR</v>
      </c>
      <c r="E5" s="219" t="str">
        <f ca="1">VLOOKUP(D5,Glossary!$A$4:$B$21,2,FALSE)</f>
        <v>Yorkshire</v>
      </c>
      <c r="F5" s="220"/>
      <c r="G5" s="221"/>
      <c r="H5" s="7"/>
      <c r="I5" s="7"/>
      <c r="J5" s="7"/>
      <c r="K5" s="7"/>
      <c r="L5" s="7"/>
      <c r="M5" s="7"/>
      <c r="N5" s="7"/>
      <c r="O5" s="7"/>
      <c r="P5" s="7"/>
      <c r="Q5" s="7"/>
    </row>
    <row r="6" spans="1:17">
      <c r="A6" s="7"/>
      <c r="B6" s="7"/>
      <c r="C6" s="15" t="s">
        <v>220</v>
      </c>
      <c r="D6" s="222" t="str">
        <f ca="1">$D$3&amp;"-"&amp;$D$4</f>
        <v>SR-SFE</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f t="shared" ca="1" si="0"/>
        <v>105.73009468463074</v>
      </c>
      <c r="L10" s="115">
        <f t="shared" ca="1" si="0"/>
        <v>105.74467373328343</v>
      </c>
      <c r="M10" s="115">
        <f t="shared" ca="1" si="0"/>
        <v>110.34986216378316</v>
      </c>
      <c r="N10" s="115" t="str">
        <f t="shared" si="0"/>
        <v/>
      </c>
      <c r="O10" s="115" t="str">
        <f t="shared" si="0"/>
        <v/>
      </c>
      <c r="P10" s="115" t="str">
        <f t="shared" si="0"/>
        <v/>
      </c>
      <c r="Q10" s="7"/>
    </row>
    <row r="11" spans="1:17">
      <c r="A11" s="7"/>
      <c r="B11" s="7"/>
      <c r="C11" s="7" t="s">
        <v>310</v>
      </c>
      <c r="D11" s="7"/>
      <c r="E11" s="115">
        <f ca="1">IFERROR(E47,"")</f>
        <v>494.39430841047374</v>
      </c>
      <c r="F11" s="102"/>
      <c r="G11" s="115">
        <f ca="1">IFERROR(IF(OR(G41=0,G42=0,G43=0,G44=0,G45=0,G46=0),"",G47),"")</f>
        <v>470.86270449506219</v>
      </c>
      <c r="H11" s="115" t="str">
        <f t="shared" ref="H11:P11" ca="1" si="1">IFERROR(IF(OR(H41=0,H42=0,H43=0,H44=0,H45=0,H46=0),"",H47),"")</f>
        <v/>
      </c>
      <c r="I11" s="115">
        <f t="shared" ca="1" si="1"/>
        <v>518.76059270368285</v>
      </c>
      <c r="J11" s="115">
        <f t="shared" ca="1" si="1"/>
        <v>500.42760196986495</v>
      </c>
      <c r="K11" s="115">
        <f t="shared" ca="1" si="1"/>
        <v>534.41812821624796</v>
      </c>
      <c r="L11" s="115">
        <f t="shared" ca="1" si="1"/>
        <v>553.48680641799376</v>
      </c>
      <c r="M11" s="115">
        <f t="shared" ca="1" si="1"/>
        <v>605.08854878827151</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4.2299999999999997E-2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YOR-Nil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4">
        <v>25.81</v>
      </c>
      <c r="F23" s="7"/>
      <c r="G23" s="20">
        <f t="shared" ref="G23:P25" ca="1" si="2">$E23/$E31*G31</f>
        <v>29.036250000000003</v>
      </c>
      <c r="H23" s="20">
        <f t="shared" ca="1" si="2"/>
        <v>29.036250000000003</v>
      </c>
      <c r="I23" s="20">
        <f t="shared" ca="1" si="2"/>
        <v>42.167502303571439</v>
      </c>
      <c r="J23" s="20">
        <f t="shared" ca="1" si="2"/>
        <v>37.151743607142855</v>
      </c>
      <c r="K23" s="20">
        <f t="shared" ca="1" si="2"/>
        <v>46.089285714285715</v>
      </c>
      <c r="L23" s="20">
        <f t="shared" ca="1" si="2"/>
        <v>45.628392857142863</v>
      </c>
      <c r="M23" s="20">
        <f t="shared" ca="1" si="2"/>
        <v>49.360749303571438</v>
      </c>
      <c r="N23" s="20">
        <f t="shared" ca="1" si="2"/>
        <v>0</v>
      </c>
      <c r="O23" s="20">
        <f t="shared" ca="1" si="2"/>
        <v>0</v>
      </c>
      <c r="P23" s="20">
        <f t="shared" ca="1" si="2"/>
        <v>0</v>
      </c>
      <c r="Q23" s="7"/>
    </row>
    <row r="24" spans="1:17">
      <c r="A24" s="7"/>
      <c r="B24" s="7"/>
      <c r="C24" s="7" t="s">
        <v>276</v>
      </c>
      <c r="D24" s="7"/>
      <c r="E24" s="174">
        <v>28.87</v>
      </c>
      <c r="F24" s="7"/>
      <c r="G24" s="20">
        <f t="shared" si="2"/>
        <v>28.898812375249502</v>
      </c>
      <c r="H24" s="20">
        <f t="shared" si="2"/>
        <v>28.985249500998002</v>
      </c>
      <c r="I24" s="20">
        <f t="shared" si="2"/>
        <v>29.359810379241516</v>
      </c>
      <c r="J24" s="20">
        <f t="shared" si="2"/>
        <v>29.763183632734531</v>
      </c>
      <c r="K24" s="20">
        <f t="shared" si="2"/>
        <v>30.224181636726545</v>
      </c>
      <c r="L24" s="20">
        <f t="shared" si="2"/>
        <v>30.483493013972058</v>
      </c>
      <c r="M24" s="20">
        <f t="shared" si="2"/>
        <v>30.858053892215569</v>
      </c>
      <c r="N24" s="20">
        <f t="shared" si="2"/>
        <v>0</v>
      </c>
      <c r="O24" s="20">
        <f t="shared" si="2"/>
        <v>0</v>
      </c>
      <c r="P24" s="20">
        <f t="shared" si="2"/>
        <v>0</v>
      </c>
      <c r="Q24" s="7"/>
    </row>
    <row r="25" spans="1:17">
      <c r="A25" s="7"/>
      <c r="B25" s="7"/>
      <c r="C25" s="16" t="s">
        <v>2</v>
      </c>
      <c r="D25" s="7"/>
      <c r="E25" s="174">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25.65269461077844</v>
      </c>
      <c r="N25" s="20">
        <f t="shared" si="2"/>
        <v>0</v>
      </c>
      <c r="O25" s="20">
        <f t="shared" si="2"/>
        <v>0</v>
      </c>
      <c r="P25" s="20">
        <f t="shared" si="2"/>
        <v>0</v>
      </c>
      <c r="Q25" s="7"/>
    </row>
    <row r="26" spans="1:17">
      <c r="A26" s="7"/>
      <c r="B26" s="7"/>
      <c r="C26" s="7" t="s">
        <v>25</v>
      </c>
      <c r="D26" s="7"/>
      <c r="E26" s="174">
        <v>3.33</v>
      </c>
      <c r="F26" s="7"/>
      <c r="G26" s="86">
        <f t="shared" ref="G26:P26" ca="1" si="3">SUM(G21:G25)*$E$13</f>
        <v>3.4668663121257484</v>
      </c>
      <c r="H26" s="86">
        <f t="shared" ca="1" si="3"/>
        <v>3.4735621235029939</v>
      </c>
      <c r="I26" s="86">
        <f t="shared" ca="1" si="3"/>
        <v>4.0580292785787959</v>
      </c>
      <c r="J26" s="86">
        <f t="shared" ca="1" si="3"/>
        <v>3.8771098054803463</v>
      </c>
      <c r="K26" s="86">
        <f t="shared" ca="1" si="3"/>
        <v>4.2908788306244654</v>
      </c>
      <c r="L26" s="86">
        <f t="shared" ca="1" si="3"/>
        <v>4.2914704968990591</v>
      </c>
      <c r="M26" s="86">
        <f t="shared" ca="1" si="3"/>
        <v>4.4783643572177176</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105.73009468463074</v>
      </c>
      <c r="L27" s="20">
        <f t="shared" ca="1" si="4"/>
        <v>105.74467373328343</v>
      </c>
      <c r="M27" s="20">
        <f t="shared" ca="1" si="4"/>
        <v>110.34986216378316</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61.66421521838766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2">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10.709810000000001</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YOR-Medium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4">
        <v>189.33</v>
      </c>
      <c r="F41" s="7"/>
      <c r="G41" s="20">
        <f t="shared" ref="G41:P41" ca="1" si="5">$E41/$E50*G50</f>
        <v>152.71292049393347</v>
      </c>
      <c r="H41" s="20">
        <f t="shared" ca="1" si="5"/>
        <v>0</v>
      </c>
      <c r="I41" s="20">
        <f t="shared" ca="1" si="5"/>
        <v>169.7903278763886</v>
      </c>
      <c r="J41" s="20">
        <f t="shared" ca="1" si="5"/>
        <v>162.91356552651354</v>
      </c>
      <c r="K41" s="20">
        <f t="shared" ca="1" si="5"/>
        <v>173.69187632999439</v>
      </c>
      <c r="L41" s="20">
        <f t="shared" ca="1" si="5"/>
        <v>192.68897212951293</v>
      </c>
      <c r="M41" s="20">
        <f t="shared" ca="1" si="5"/>
        <v>225.29690982820026</v>
      </c>
      <c r="N41" s="20">
        <f t="shared" ca="1" si="5"/>
        <v>0</v>
      </c>
      <c r="O41" s="20">
        <f t="shared" ca="1" si="5"/>
        <v>0</v>
      </c>
      <c r="P41" s="20">
        <f t="shared" ca="1" si="5"/>
        <v>0</v>
      </c>
      <c r="Q41" s="7"/>
    </row>
    <row r="42" spans="1:17">
      <c r="A42" s="7"/>
      <c r="B42" s="7"/>
      <c r="C42" s="16" t="s">
        <v>125</v>
      </c>
      <c r="D42" s="7"/>
      <c r="E42" s="176">
        <f ca="1">VLOOKUP($A$1,'Inputs - Network costs'!$D:$P,E$9,FALSE)</f>
        <v>124.37430841047373</v>
      </c>
      <c r="F42" s="7"/>
      <c r="G42" s="92">
        <f ca="1">VLOOKUP($A$1,'Inputs - Network costs'!$D:$P,G$9,FALSE)</f>
        <v>130.19838011942497</v>
      </c>
      <c r="H42" s="92">
        <f ca="1">VLOOKUP($A$1,'Inputs - Network costs'!$D:$P,H$9,FALSE)</f>
        <v>129.61350092359407</v>
      </c>
      <c r="I42" s="92">
        <f ca="1">VLOOKUP($A$1,'Inputs - Network costs'!$D:$P,I$9,FALSE)</f>
        <v>123.19696055027154</v>
      </c>
      <c r="J42" s="92">
        <f ca="1">VLOOKUP($A$1,'Inputs - Network costs'!$D:$P,J$9,FALSE)</f>
        <v>124.13541929210811</v>
      </c>
      <c r="K42" s="92">
        <f ca="1">VLOOKUP($A$1,'Inputs - Network costs'!$D:$P,K$9,FALSE)</f>
        <v>121.11539506140696</v>
      </c>
      <c r="L42" s="92">
        <f ca="1">VLOOKUP($A$1,'Inputs - Network costs'!$D:$P,L$9,FALSE)</f>
        <v>120.70277520802122</v>
      </c>
      <c r="M42" s="92">
        <f ca="1">VLOOKUP($A$1,'Inputs - Network costs'!$D:$P,M$9,FALSE)</f>
        <v>126.9035381277472</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4">
        <v>66.86</v>
      </c>
      <c r="F43" s="7"/>
      <c r="G43" s="20">
        <f t="shared" ref="G43:P45" ca="1" si="6">$E43/$E51*G51</f>
        <v>75.217500000000001</v>
      </c>
      <c r="H43" s="20">
        <f t="shared" ca="1" si="6"/>
        <v>75.217500000000001</v>
      </c>
      <c r="I43" s="20">
        <f t="shared" ca="1" si="6"/>
        <v>109.2335995357143</v>
      </c>
      <c r="J43" s="20">
        <f t="shared" ca="1" si="6"/>
        <v>96.240433071428569</v>
      </c>
      <c r="K43" s="20">
        <f t="shared" ca="1" si="6"/>
        <v>119.39285714285715</v>
      </c>
      <c r="L43" s="20">
        <f t="shared" ca="1" si="6"/>
        <v>118.19892857142858</v>
      </c>
      <c r="M43" s="20">
        <f t="shared" ca="1" si="6"/>
        <v>127.8674815357143</v>
      </c>
      <c r="N43" s="20">
        <f t="shared" ca="1" si="6"/>
        <v>0</v>
      </c>
      <c r="O43" s="20">
        <f t="shared" ca="1" si="6"/>
        <v>0</v>
      </c>
      <c r="P43" s="20">
        <f t="shared" ca="1" si="6"/>
        <v>0</v>
      </c>
      <c r="Q43" s="7"/>
    </row>
    <row r="44" spans="1:17">
      <c r="A44" s="7"/>
      <c r="B44" s="7"/>
      <c r="C44" s="7" t="s">
        <v>276</v>
      </c>
      <c r="D44" s="7"/>
      <c r="E44" s="174">
        <v>74.81</v>
      </c>
      <c r="F44" s="7"/>
      <c r="G44" s="20">
        <f t="shared" si="6"/>
        <v>74.884660678642717</v>
      </c>
      <c r="H44" s="20">
        <f t="shared" si="6"/>
        <v>75.108642714570848</v>
      </c>
      <c r="I44" s="20">
        <f t="shared" si="6"/>
        <v>76.079231536926144</v>
      </c>
      <c r="J44" s="20">
        <f t="shared" si="6"/>
        <v>77.124481037924156</v>
      </c>
      <c r="K44" s="20">
        <f t="shared" si="6"/>
        <v>78.319051896207583</v>
      </c>
      <c r="L44" s="20">
        <f t="shared" si="6"/>
        <v>78.990998003992019</v>
      </c>
      <c r="M44" s="20">
        <f t="shared" si="6"/>
        <v>79.9615868263473</v>
      </c>
      <c r="N44" s="20">
        <f t="shared" si="6"/>
        <v>0</v>
      </c>
      <c r="O44" s="20">
        <f t="shared" si="6"/>
        <v>0</v>
      </c>
      <c r="P44" s="20">
        <f t="shared" si="6"/>
        <v>0</v>
      </c>
      <c r="Q44" s="7"/>
    </row>
    <row r="45" spans="1:17">
      <c r="A45" s="7"/>
      <c r="B45" s="7"/>
      <c r="C45" s="16" t="s">
        <v>2</v>
      </c>
      <c r="D45" s="7"/>
      <c r="E45" s="174">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25.65269461077844</v>
      </c>
      <c r="N45" s="20">
        <f t="shared" si="6"/>
        <v>0</v>
      </c>
      <c r="O45" s="20">
        <f t="shared" si="6"/>
        <v>0</v>
      </c>
      <c r="P45" s="20">
        <f t="shared" si="6"/>
        <v>0</v>
      </c>
      <c r="Q45" s="7"/>
    </row>
    <row r="46" spans="1:17">
      <c r="A46" s="7"/>
      <c r="B46" s="7"/>
      <c r="C46" s="7" t="s">
        <v>25</v>
      </c>
      <c r="D46" s="7"/>
      <c r="E46" s="174">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16.773199282787846</v>
      </c>
      <c r="L46" s="86">
        <f t="shared" ca="1" si="7"/>
        <v>17.563815139769584</v>
      </c>
      <c r="M46" s="86">
        <f t="shared" ca="1" si="7"/>
        <v>19.406337859484005</v>
      </c>
      <c r="N46" s="86">
        <f t="shared" ca="1" si="7"/>
        <v>0</v>
      </c>
      <c r="O46" s="86">
        <f t="shared" ca="1" si="7"/>
        <v>0</v>
      </c>
      <c r="P46" s="86">
        <f t="shared" ca="1" si="7"/>
        <v>0</v>
      </c>
      <c r="Q46" s="7"/>
    </row>
    <row r="47" spans="1:17">
      <c r="A47" s="7"/>
      <c r="B47" s="7"/>
      <c r="C47" s="7" t="s">
        <v>215</v>
      </c>
      <c r="D47" s="7"/>
      <c r="E47" s="20">
        <f ca="1">SUM(E41:E46)</f>
        <v>494.39430841047374</v>
      </c>
      <c r="F47" s="7"/>
      <c r="G47" s="20">
        <f t="shared" ref="G47:P47" ca="1" si="8">SUM(G41:G46)</f>
        <v>470.86270449506219</v>
      </c>
      <c r="H47" s="20">
        <f t="shared" ca="1" si="8"/>
        <v>311.41350055283556</v>
      </c>
      <c r="I47" s="20">
        <f t="shared" ca="1" si="8"/>
        <v>518.76059270368285</v>
      </c>
      <c r="J47" s="20">
        <f t="shared" ca="1" si="8"/>
        <v>500.42760196986495</v>
      </c>
      <c r="K47" s="20">
        <f t="shared" ca="1" si="8"/>
        <v>534.41812821624796</v>
      </c>
      <c r="L47" s="20">
        <f t="shared" ca="1" si="8"/>
        <v>553.48680641799376</v>
      </c>
      <c r="M47" s="20">
        <f t="shared" ca="1" si="8"/>
        <v>605.08854878827151</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61.66421521838766</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10.709810000000001</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106.88622754491017</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106.88622754491017</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theme="9"/>
  </sheetPr>
  <dimension ref="A1:Q93"/>
  <sheetViews>
    <sheetView topLeftCell="A20" zoomScaleNormal="100" workbookViewId="0">
      <selection activeCell="E23" sqref="E23:E4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SR-SFG-EAN</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9" t="str">
        <f ca="1">VLOOKUP(D3,Glossary!$A$4:$B$21,2,FALSE)</f>
        <v>Single rate</v>
      </c>
      <c r="F3" s="220"/>
      <c r="G3" s="221"/>
      <c r="H3" s="7"/>
      <c r="I3" s="7"/>
      <c r="J3" s="7"/>
      <c r="K3" s="7"/>
      <c r="L3" s="7"/>
      <c r="M3" s="7"/>
      <c r="N3" s="7"/>
      <c r="O3" s="7"/>
      <c r="P3" s="7"/>
      <c r="Q3" s="7"/>
    </row>
    <row r="4" spans="1:17">
      <c r="A4" s="7"/>
      <c r="B4" s="7"/>
      <c r="C4" s="15" t="s">
        <v>124</v>
      </c>
      <c r="D4" s="2" t="str">
        <f ca="1">MID(A1,4,3)</f>
        <v>SFG</v>
      </c>
      <c r="E4" s="219" t="str">
        <f ca="1">VLOOKUP(D4,Glossary!$A$4:$B$21,2,FALSE)</f>
        <v>Single fuel gas</v>
      </c>
      <c r="F4" s="220"/>
      <c r="G4" s="221"/>
      <c r="H4" s="7"/>
      <c r="I4" s="7"/>
      <c r="J4" s="7"/>
      <c r="K4" s="7"/>
      <c r="L4" s="7"/>
      <c r="M4" s="7"/>
      <c r="N4" s="7"/>
      <c r="O4" s="7"/>
      <c r="P4" s="7"/>
      <c r="Q4" s="7"/>
    </row>
    <row r="5" spans="1:17">
      <c r="A5" s="7"/>
      <c r="B5" s="7"/>
      <c r="C5" s="15" t="s">
        <v>21</v>
      </c>
      <c r="D5" s="33" t="str">
        <f ca="1">RIGHT(A1,3)</f>
        <v>EAN</v>
      </c>
      <c r="E5" s="219" t="str">
        <f ca="1">VLOOKUP(D5,Glossary!$A$4:$B$21,2,FALSE)</f>
        <v>East Anglia</v>
      </c>
      <c r="F5" s="220"/>
      <c r="G5" s="221"/>
      <c r="H5" s="7"/>
      <c r="I5" s="7"/>
      <c r="J5" s="7"/>
      <c r="K5" s="7"/>
      <c r="L5" s="7"/>
      <c r="M5" s="7"/>
      <c r="N5" s="7"/>
      <c r="O5" s="7"/>
      <c r="P5" s="7"/>
      <c r="Q5" s="7"/>
    </row>
    <row r="6" spans="1:17">
      <c r="A6" s="7"/>
      <c r="B6" s="7"/>
      <c r="C6" s="15" t="s">
        <v>220</v>
      </c>
      <c r="D6" s="222" t="str">
        <f ca="1">$D$3&amp;"-"&amp;$D$4</f>
        <v>SR-SFG</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f t="shared" ca="1" si="0"/>
        <v>98.410471425149694</v>
      </c>
      <c r="L10" s="115">
        <f t="shared" ca="1" si="0"/>
        <v>99.254793868263491</v>
      </c>
      <c r="M10" s="115">
        <f t="shared" ca="1" si="0"/>
        <v>100.47437073053891</v>
      </c>
      <c r="N10" s="115" t="str">
        <f t="shared" si="0"/>
        <v/>
      </c>
      <c r="O10" s="115" t="str">
        <f t="shared" si="0"/>
        <v/>
      </c>
      <c r="P10" s="115" t="str">
        <f t="shared" si="0"/>
        <v/>
      </c>
      <c r="Q10" s="7"/>
    </row>
    <row r="11" spans="1:17">
      <c r="A11" s="7"/>
      <c r="B11" s="7"/>
      <c r="C11" s="7" t="s">
        <v>310</v>
      </c>
      <c r="D11" s="7"/>
      <c r="E11" s="115">
        <f ca="1">IFERROR(E47,"")</f>
        <v>584.29182081073418</v>
      </c>
      <c r="F11" s="102"/>
      <c r="G11" s="115">
        <f ca="1">IFERROR(IF(OR(G41=0,G42=0,G43=0,G44=0,G45=0,G46=0),"",G47),"")</f>
        <v>491.57105858605172</v>
      </c>
      <c r="H11" s="115" t="str">
        <f t="shared" ref="H11:P11" ca="1" si="1">IFERROR(IF(OR(H41=0,H42=0,H43=0,H44=0,H45=0,H46=0),"",H47),"")</f>
        <v/>
      </c>
      <c r="I11" s="115">
        <f t="shared" ca="1" si="1"/>
        <v>523.2447317139488</v>
      </c>
      <c r="J11" s="115">
        <f t="shared" ca="1" si="1"/>
        <v>522.80158966558452</v>
      </c>
      <c r="K11" s="115">
        <f t="shared" ca="1" si="1"/>
        <v>547.42510308604722</v>
      </c>
      <c r="L11" s="115">
        <f t="shared" ca="1" si="1"/>
        <v>577.35873209332271</v>
      </c>
      <c r="M11" s="115">
        <f t="shared" ca="1" si="1"/>
        <v>629.31975671170744</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3.4799999999999998E-2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EAN-Nil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7">
        <v>8.4</v>
      </c>
      <c r="F23" s="7"/>
      <c r="G23" s="20">
        <f t="shared" ref="G23:P25" si="2">$E23/$E31*G31</f>
        <v>8.408383233532934</v>
      </c>
      <c r="H23" s="20">
        <f t="shared" si="2"/>
        <v>8.4335329341317369</v>
      </c>
      <c r="I23" s="20">
        <f t="shared" si="2"/>
        <v>8.5425149700598801</v>
      </c>
      <c r="J23" s="20">
        <f t="shared" si="2"/>
        <v>8.6598802395209589</v>
      </c>
      <c r="K23" s="20">
        <f t="shared" si="2"/>
        <v>8.7940119760479032</v>
      </c>
      <c r="L23" s="20">
        <f t="shared" si="2"/>
        <v>8.8694610778443117</v>
      </c>
      <c r="M23" s="20">
        <f t="shared" si="2"/>
        <v>8.978443113772455</v>
      </c>
      <c r="N23" s="20">
        <f t="shared" si="2"/>
        <v>0</v>
      </c>
      <c r="O23" s="20">
        <f t="shared" si="2"/>
        <v>0</v>
      </c>
      <c r="P23" s="20">
        <f t="shared" si="2"/>
        <v>0</v>
      </c>
      <c r="Q23" s="7"/>
    </row>
    <row r="24" spans="1:17">
      <c r="A24" s="7"/>
      <c r="B24" s="7"/>
      <c r="C24" s="7" t="s">
        <v>276</v>
      </c>
      <c r="D24" s="7"/>
      <c r="E24" s="177">
        <v>43.44</v>
      </c>
      <c r="F24" s="7"/>
      <c r="G24" s="20">
        <f>$E24/$E32*G32</f>
        <v>43.483353293413167</v>
      </c>
      <c r="H24" s="20">
        <f t="shared" si="2"/>
        <v>43.613413173652688</v>
      </c>
      <c r="I24" s="20">
        <f t="shared" si="2"/>
        <v>44.177005988023943</v>
      </c>
      <c r="J24" s="20">
        <f t="shared" si="2"/>
        <v>44.783952095808374</v>
      </c>
      <c r="K24" s="20">
        <f t="shared" si="2"/>
        <v>45.47760479041915</v>
      </c>
      <c r="L24" s="20">
        <f t="shared" si="2"/>
        <v>45.867784431137721</v>
      </c>
      <c r="M24" s="20">
        <f t="shared" si="2"/>
        <v>46.431377245508976</v>
      </c>
      <c r="N24" s="20">
        <f t="shared" si="2"/>
        <v>0</v>
      </c>
      <c r="O24" s="20">
        <f t="shared" si="2"/>
        <v>0</v>
      </c>
      <c r="P24" s="20">
        <f t="shared" si="2"/>
        <v>0</v>
      </c>
      <c r="Q24" s="7"/>
    </row>
    <row r="25" spans="1:17">
      <c r="A25" s="7"/>
      <c r="B25" s="7"/>
      <c r="C25" s="16" t="s">
        <v>2</v>
      </c>
      <c r="D25" s="7"/>
      <c r="E25" s="177">
        <v>39</v>
      </c>
      <c r="F25" s="7"/>
      <c r="G25" s="20">
        <f t="shared" si="2"/>
        <v>39.038922155688624</v>
      </c>
      <c r="H25" s="20">
        <f t="shared" si="2"/>
        <v>39.155688622754489</v>
      </c>
      <c r="I25" s="20">
        <f t="shared" si="2"/>
        <v>39.661676646706589</v>
      </c>
      <c r="J25" s="20">
        <f t="shared" si="2"/>
        <v>40.206586826347305</v>
      </c>
      <c r="K25" s="20">
        <f t="shared" si="2"/>
        <v>40.82934131736527</v>
      </c>
      <c r="L25" s="20">
        <f t="shared" si="2"/>
        <v>41.179640718562879</v>
      </c>
      <c r="M25" s="20">
        <f t="shared" si="2"/>
        <v>41.685628742514965</v>
      </c>
      <c r="N25" s="20">
        <f t="shared" si="2"/>
        <v>0</v>
      </c>
      <c r="O25" s="20">
        <f t="shared" si="2"/>
        <v>0</v>
      </c>
      <c r="P25" s="20">
        <f t="shared" si="2"/>
        <v>0</v>
      </c>
      <c r="Q25" s="7"/>
    </row>
    <row r="26" spans="1:17">
      <c r="A26" s="7"/>
      <c r="B26" s="7"/>
      <c r="C26" s="7" t="s">
        <v>25</v>
      </c>
      <c r="D26" s="7"/>
      <c r="E26" s="177">
        <v>3.16</v>
      </c>
      <c r="F26" s="7"/>
      <c r="G26" s="86">
        <f t="shared" ref="G26:P26" ca="1" si="3">SUM(G21:G25)*$E$13</f>
        <v>3.1643869221556882</v>
      </c>
      <c r="H26" s="86">
        <f t="shared" ca="1" si="3"/>
        <v>3.1738516886227535</v>
      </c>
      <c r="I26" s="86">
        <f t="shared" ca="1" si="3"/>
        <v>3.2148656766467059</v>
      </c>
      <c r="J26" s="86">
        <f t="shared" ca="1" si="3"/>
        <v>3.2590345868263468</v>
      </c>
      <c r="K26" s="86">
        <f t="shared" ca="1" si="3"/>
        <v>3.3095133413173645</v>
      </c>
      <c r="L26" s="86">
        <f t="shared" ca="1" si="3"/>
        <v>3.3379076407185631</v>
      </c>
      <c r="M26" s="86">
        <f t="shared" ca="1" si="3"/>
        <v>3.3789216287425141</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98.410471425149694</v>
      </c>
      <c r="L27" s="20">
        <f t="shared" ca="1" si="4"/>
        <v>99.254793868263491</v>
      </c>
      <c r="M27" s="20">
        <f t="shared" ca="1" si="4"/>
        <v>100.47437073053891</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47.808400989661656</v>
      </c>
      <c r="L30" s="20">
        <f ca="1">HLOOKUP(L8,'Inputs -Wholesale index summary'!$E$3:$P$8,VLOOKUP($D$6,'Inputs -Wholesale index summary'!$C$6:$D$8,2,FALSE),FALSE)</f>
        <v>53.376709390591579</v>
      </c>
      <c r="M30" s="20">
        <f ca="1">HLOOKUP(M8,'Inputs -Wholesale index summary'!$E$3:$P$8,VLOOKUP($D$6,'Inputs -Wholesale index summary'!$C$6:$D$8,2,FALSE),FALSE)</f>
        <v>62.576339040301086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8">
        <f>E32</f>
        <v>100</v>
      </c>
      <c r="F31" s="130"/>
      <c r="G31" s="128">
        <f>G32</f>
        <v>100.0998003992016</v>
      </c>
      <c r="H31" s="128">
        <f t="shared" ref="H31:P31" si="5">H32</f>
        <v>100.39920159680638</v>
      </c>
      <c r="I31" s="128">
        <f t="shared" si="5"/>
        <v>101.69660678642714</v>
      </c>
      <c r="J31" s="128">
        <f t="shared" si="5"/>
        <v>103.0938123752495</v>
      </c>
      <c r="K31" s="128">
        <f t="shared" si="5"/>
        <v>104.69061876247504</v>
      </c>
      <c r="L31" s="128">
        <f t="shared" si="5"/>
        <v>105.58882235528942</v>
      </c>
      <c r="M31" s="128">
        <f t="shared" si="5"/>
        <v>106.88622754491017</v>
      </c>
      <c r="N31" s="128">
        <f t="shared" si="5"/>
        <v>0</v>
      </c>
      <c r="O31" s="128">
        <f t="shared" si="5"/>
        <v>0</v>
      </c>
      <c r="P31" s="128">
        <f t="shared" si="5"/>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EAN-Medium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7">
        <v>277.93</v>
      </c>
      <c r="F41" s="7"/>
      <c r="G41" s="20">
        <f t="shared" ref="G41:P41" ca="1" si="6">$E41/$E50*G50</f>
        <v>192.32112353173076</v>
      </c>
      <c r="H41" s="20">
        <f t="shared" ca="1" si="6"/>
        <v>0</v>
      </c>
      <c r="I41" s="20">
        <f t="shared" ca="1" si="6"/>
        <v>220.77246847092263</v>
      </c>
      <c r="J41" s="20">
        <f t="shared" ca="1" si="6"/>
        <v>218.17943455713345</v>
      </c>
      <c r="K41" s="20">
        <f t="shared" ca="1" si="6"/>
        <v>235.88476632445705</v>
      </c>
      <c r="L41" s="20">
        <f t="shared" ca="1" si="6"/>
        <v>263.35858052418104</v>
      </c>
      <c r="M41" s="20">
        <f t="shared" ca="1" si="6"/>
        <v>308.74919065277618</v>
      </c>
      <c r="N41" s="20">
        <f t="shared" ca="1" si="6"/>
        <v>0</v>
      </c>
      <c r="O41" s="20">
        <f t="shared" ca="1" si="6"/>
        <v>0</v>
      </c>
      <c r="P41" s="20">
        <f t="shared" ca="1" si="6"/>
        <v>0</v>
      </c>
      <c r="Q41" s="7"/>
    </row>
    <row r="42" spans="1:17">
      <c r="A42" s="7"/>
      <c r="B42" s="7"/>
      <c r="C42" s="16" t="s">
        <v>125</v>
      </c>
      <c r="D42" s="7"/>
      <c r="E42" s="176">
        <f ca="1">VLOOKUP($A$1,'Inputs - Network costs'!$D:$P,E$9,FALSE)</f>
        <v>138.29182081073418</v>
      </c>
      <c r="F42" s="7"/>
      <c r="G42" s="92">
        <f ca="1">VLOOKUP($A$1,'Inputs - Network costs'!$D:$P,G$9,FALSE)</f>
        <v>134.00224328076607</v>
      </c>
      <c r="H42" s="92">
        <f ca="1">VLOOKUP($A$1,'Inputs - Network costs'!$D:$P,H$9,FALSE)</f>
        <v>133.73841170737654</v>
      </c>
      <c r="I42" s="92">
        <f ca="1">VLOOKUP($A$1,'Inputs - Network costs'!$D:$P,I$9,FALSE)</f>
        <v>133.70517387117619</v>
      </c>
      <c r="J42" s="92">
        <f ca="1">VLOOKUP($A$1,'Inputs - Network costs'!$D:$P,J$9,FALSE)</f>
        <v>133.73217387169115</v>
      </c>
      <c r="K42" s="92">
        <f ca="1">VLOOKUP($A$1,'Inputs - Network costs'!$D:$P,K$9,FALSE)</f>
        <v>137.50491918491619</v>
      </c>
      <c r="L42" s="92">
        <f ca="1">VLOOKUP($A$1,'Inputs - Network costs'!$D:$P,L$9,FALSE)</f>
        <v>137.58591918646113</v>
      </c>
      <c r="M42" s="92">
        <f ca="1">VLOOKUP($A$1,'Inputs - Network costs'!$D:$P,M$9,FALSE)</f>
        <v>140.5216916733165</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7">
        <v>18.420000000000002</v>
      </c>
      <c r="F43" s="7"/>
      <c r="G43" s="20">
        <f t="shared" ref="G43:P45" si="7">$E43/$E51*G51</f>
        <v>18.438383233532939</v>
      </c>
      <c r="H43" s="20">
        <f t="shared" si="7"/>
        <v>18.493532934131739</v>
      </c>
      <c r="I43" s="20">
        <f t="shared" si="7"/>
        <v>18.732514970059881</v>
      </c>
      <c r="J43" s="20">
        <f t="shared" si="7"/>
        <v>18.989880239520961</v>
      </c>
      <c r="K43" s="20">
        <f t="shared" si="7"/>
        <v>19.284011976047907</v>
      </c>
      <c r="L43" s="20">
        <f t="shared" si="7"/>
        <v>19.449461077844315</v>
      </c>
      <c r="M43" s="20">
        <f t="shared" si="7"/>
        <v>19.688443113772458</v>
      </c>
      <c r="N43" s="20">
        <f t="shared" si="7"/>
        <v>0</v>
      </c>
      <c r="O43" s="20">
        <f t="shared" si="7"/>
        <v>0</v>
      </c>
      <c r="P43" s="20">
        <f t="shared" si="7"/>
        <v>0</v>
      </c>
      <c r="Q43" s="7"/>
    </row>
    <row r="44" spans="1:17">
      <c r="A44" s="7"/>
      <c r="B44" s="7"/>
      <c r="C44" s="7" t="s">
        <v>276</v>
      </c>
      <c r="D44" s="7"/>
      <c r="E44" s="177">
        <v>95.65</v>
      </c>
      <c r="F44" s="7"/>
      <c r="G44" s="20">
        <f t="shared" si="7"/>
        <v>95.74545908183633</v>
      </c>
      <c r="H44" s="20">
        <f t="shared" si="7"/>
        <v>96.031836327345303</v>
      </c>
      <c r="I44" s="20">
        <f t="shared" si="7"/>
        <v>97.272804391217562</v>
      </c>
      <c r="J44" s="20">
        <f t="shared" si="7"/>
        <v>98.609231536926146</v>
      </c>
      <c r="K44" s="20">
        <f t="shared" si="7"/>
        <v>100.13657684630738</v>
      </c>
      <c r="L44" s="20">
        <f t="shared" si="7"/>
        <v>100.99570858283434</v>
      </c>
      <c r="M44" s="20">
        <f t="shared" si="7"/>
        <v>102.23667664670658</v>
      </c>
      <c r="N44" s="20">
        <f t="shared" si="7"/>
        <v>0</v>
      </c>
      <c r="O44" s="20">
        <f t="shared" si="7"/>
        <v>0</v>
      </c>
      <c r="P44" s="20">
        <f t="shared" si="7"/>
        <v>0</v>
      </c>
      <c r="Q44" s="7"/>
    </row>
    <row r="45" spans="1:17">
      <c r="A45" s="7"/>
      <c r="B45" s="7"/>
      <c r="C45" s="16" t="s">
        <v>2</v>
      </c>
      <c r="D45" s="7"/>
      <c r="E45" s="177">
        <v>39</v>
      </c>
      <c r="F45" s="7"/>
      <c r="G45" s="20">
        <f t="shared" si="7"/>
        <v>39.038922155688624</v>
      </c>
      <c r="H45" s="20">
        <f t="shared" si="7"/>
        <v>39.155688622754489</v>
      </c>
      <c r="I45" s="20">
        <f t="shared" si="7"/>
        <v>39.661676646706589</v>
      </c>
      <c r="J45" s="20">
        <f t="shared" si="7"/>
        <v>40.206586826347305</v>
      </c>
      <c r="K45" s="20">
        <f t="shared" si="7"/>
        <v>40.82934131736527</v>
      </c>
      <c r="L45" s="20">
        <f t="shared" si="7"/>
        <v>41.179640718562879</v>
      </c>
      <c r="M45" s="20">
        <f t="shared" si="7"/>
        <v>41.685628742514965</v>
      </c>
      <c r="N45" s="20">
        <f t="shared" si="7"/>
        <v>0</v>
      </c>
      <c r="O45" s="20">
        <f t="shared" si="7"/>
        <v>0</v>
      </c>
      <c r="P45" s="20">
        <f t="shared" si="7"/>
        <v>0</v>
      </c>
      <c r="Q45" s="7"/>
    </row>
    <row r="46" spans="1:17">
      <c r="A46" s="7"/>
      <c r="B46" s="7"/>
      <c r="C46" s="7" t="s">
        <v>25</v>
      </c>
      <c r="D46" s="7"/>
      <c r="E46" s="177">
        <v>15</v>
      </c>
      <c r="F46" s="7"/>
      <c r="G46" s="129">
        <f ca="1">SUM(G43:G45,G41)*$E$13</f>
        <v>12.024927302497044</v>
      </c>
      <c r="H46" s="86">
        <f t="shared" ref="H46:P46" ca="1" si="8">SUM(H43:H45,H41)*$E$13</f>
        <v>5.3481008143712572</v>
      </c>
      <c r="I46" s="86">
        <f t="shared" ca="1" si="8"/>
        <v>13.10009336386595</v>
      </c>
      <c r="J46" s="86">
        <f t="shared" ca="1" si="8"/>
        <v>13.084282633965488</v>
      </c>
      <c r="K46" s="86">
        <f t="shared" ca="1" si="8"/>
        <v>13.78548743695338</v>
      </c>
      <c r="L46" s="86">
        <f t="shared" ca="1" si="8"/>
        <v>14.789422003439103</v>
      </c>
      <c r="M46" s="86">
        <f t="shared" ca="1" si="8"/>
        <v>16.438125882620803</v>
      </c>
      <c r="N46" s="86">
        <f t="shared" ca="1" si="8"/>
        <v>0</v>
      </c>
      <c r="O46" s="86">
        <f t="shared" ca="1" si="8"/>
        <v>0</v>
      </c>
      <c r="P46" s="86">
        <f t="shared" ca="1" si="8"/>
        <v>0</v>
      </c>
      <c r="Q46" s="7"/>
    </row>
    <row r="47" spans="1:17">
      <c r="A47" s="7"/>
      <c r="B47" s="7"/>
      <c r="C47" s="7" t="s">
        <v>215</v>
      </c>
      <c r="D47" s="7"/>
      <c r="E47" s="20">
        <f ca="1">SUM(E41:E46)</f>
        <v>584.29182081073418</v>
      </c>
      <c r="F47" s="7"/>
      <c r="G47" s="20">
        <f t="shared" ref="G47:P47" ca="1" si="9">SUM(G41:G46)</f>
        <v>491.57105858605172</v>
      </c>
      <c r="H47" s="20">
        <f t="shared" ca="1" si="9"/>
        <v>292.76757040597931</v>
      </c>
      <c r="I47" s="20">
        <f t="shared" ca="1" si="9"/>
        <v>523.2447317139488</v>
      </c>
      <c r="J47" s="20">
        <f t="shared" ca="1" si="9"/>
        <v>522.80158966558452</v>
      </c>
      <c r="K47" s="20">
        <f t="shared" ca="1" si="9"/>
        <v>547.42510308604722</v>
      </c>
      <c r="L47" s="20">
        <f t="shared" ca="1" si="9"/>
        <v>577.35873209332271</v>
      </c>
      <c r="M47" s="20">
        <f t="shared" ca="1" si="9"/>
        <v>629.31975671170744</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47.808400989661656</v>
      </c>
      <c r="L50" s="20">
        <f t="shared" ca="1" si="10"/>
        <v>53.376709390591579</v>
      </c>
      <c r="M50" s="20">
        <f t="shared" ca="1" si="10"/>
        <v>62.576339040301086</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104.69061876247504</v>
      </c>
      <c r="L51" s="20">
        <f t="shared" si="10"/>
        <v>105.58882235528942</v>
      </c>
      <c r="M51" s="20">
        <f t="shared" si="10"/>
        <v>106.88622754491017</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104.69061876247504</v>
      </c>
      <c r="L52" s="20">
        <f t="shared" si="10"/>
        <v>105.58882235528942</v>
      </c>
      <c r="M52" s="20">
        <f t="shared" si="10"/>
        <v>106.88622754491017</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104.69061876247504</v>
      </c>
      <c r="L53" s="20">
        <f t="shared" si="10"/>
        <v>105.58882235528942</v>
      </c>
      <c r="M53" s="20">
        <f t="shared" si="10"/>
        <v>106.88622754491017</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theme="9"/>
  </sheetPr>
  <dimension ref="A1:Q93"/>
  <sheetViews>
    <sheetView topLeftCell="A17" zoomScaleNormal="100" workbookViewId="0">
      <selection activeCell="E23" sqref="E23:E4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SR-SFG-EMI</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9" t="str">
        <f ca="1">VLOOKUP(D3,Glossary!$A$4:$B$21,2,FALSE)</f>
        <v>Single rate</v>
      </c>
      <c r="F3" s="220"/>
      <c r="G3" s="221"/>
      <c r="H3" s="7"/>
      <c r="I3" s="7"/>
      <c r="J3" s="7"/>
      <c r="K3" s="7"/>
      <c r="L3" s="7"/>
      <c r="M3" s="7"/>
      <c r="N3" s="7"/>
      <c r="O3" s="7"/>
      <c r="P3" s="7"/>
      <c r="Q3" s="7"/>
    </row>
    <row r="4" spans="1:17">
      <c r="A4" s="7"/>
      <c r="B4" s="7"/>
      <c r="C4" s="15" t="s">
        <v>124</v>
      </c>
      <c r="D4" s="2" t="str">
        <f ca="1">MID(A1,4,3)</f>
        <v>SFG</v>
      </c>
      <c r="E4" s="219" t="str">
        <f ca="1">VLOOKUP(D4,Glossary!$A$4:$B$21,2,FALSE)</f>
        <v>Single fuel gas</v>
      </c>
      <c r="F4" s="220"/>
      <c r="G4" s="221"/>
      <c r="H4" s="7"/>
      <c r="I4" s="7"/>
      <c r="J4" s="7"/>
      <c r="K4" s="7"/>
      <c r="L4" s="7"/>
      <c r="M4" s="7"/>
      <c r="N4" s="7"/>
      <c r="O4" s="7"/>
      <c r="P4" s="7"/>
      <c r="Q4" s="7"/>
    </row>
    <row r="5" spans="1:17">
      <c r="A5" s="7"/>
      <c r="B5" s="7"/>
      <c r="C5" s="15" t="s">
        <v>21</v>
      </c>
      <c r="D5" s="33" t="str">
        <f ca="1">RIGHT(A1,3)</f>
        <v>EMI</v>
      </c>
      <c r="E5" s="219" t="str">
        <f ca="1">VLOOKUP(D5,Glossary!$A$4:$B$21,2,FALSE)</f>
        <v>East Midlands</v>
      </c>
      <c r="F5" s="220"/>
      <c r="G5" s="221"/>
      <c r="H5" s="7"/>
      <c r="I5" s="7"/>
      <c r="J5" s="7"/>
      <c r="K5" s="7"/>
      <c r="L5" s="7"/>
      <c r="M5" s="7"/>
      <c r="N5" s="7"/>
      <c r="O5" s="7"/>
      <c r="P5" s="7"/>
      <c r="Q5" s="7"/>
    </row>
    <row r="6" spans="1:17">
      <c r="A6" s="7"/>
      <c r="B6" s="7"/>
      <c r="C6" s="15" t="s">
        <v>220</v>
      </c>
      <c r="D6" s="222" t="str">
        <f ca="1">$D$3&amp;"-"&amp;$D$4</f>
        <v>SR-SFG</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f t="shared" ca="1" si="0"/>
        <v>98.410471425149694</v>
      </c>
      <c r="L10" s="115">
        <f t="shared" ca="1" si="0"/>
        <v>99.254793868263491</v>
      </c>
      <c r="M10" s="115">
        <f t="shared" ca="1" si="0"/>
        <v>100.47437073053891</v>
      </c>
      <c r="N10" s="115" t="str">
        <f t="shared" si="0"/>
        <v/>
      </c>
      <c r="O10" s="115" t="str">
        <f t="shared" si="0"/>
        <v/>
      </c>
      <c r="P10" s="115" t="str">
        <f t="shared" si="0"/>
        <v/>
      </c>
      <c r="Q10" s="7"/>
    </row>
    <row r="11" spans="1:17">
      <c r="A11" s="7"/>
      <c r="B11" s="7"/>
      <c r="C11" s="7" t="s">
        <v>310</v>
      </c>
      <c r="D11" s="7"/>
      <c r="E11" s="115">
        <f ca="1">IFERROR(E47,"")</f>
        <v>574.49994095641921</v>
      </c>
      <c r="F11" s="102"/>
      <c r="G11" s="115">
        <f ca="1">IFERROR(IF(OR(G41=0,G42=0,G43=0,G44=0,G45=0,G46=0),"",G47),"")</f>
        <v>483.09483153180884</v>
      </c>
      <c r="H11" s="115" t="str">
        <f t="shared" ref="H11:P11" ca="1" si="1">IFERROR(IF(OR(H41=0,H42=0,H43=0,H44=0,H45=0,H46=0),"",H47),"")</f>
        <v/>
      </c>
      <c r="I11" s="115">
        <f t="shared" ca="1" si="1"/>
        <v>517.96586260142783</v>
      </c>
      <c r="J11" s="115">
        <f t="shared" ca="1" si="1"/>
        <v>517.52272055258072</v>
      </c>
      <c r="K11" s="115">
        <f t="shared" ca="1" si="1"/>
        <v>542.52469603889188</v>
      </c>
      <c r="L11" s="115">
        <f t="shared" ca="1" si="1"/>
        <v>572.45832504471912</v>
      </c>
      <c r="M11" s="115">
        <f t="shared" ca="1" si="1"/>
        <v>622.46388732472428</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3.4799999999999998E-2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EMI-Nil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7">
        <v>8.4</v>
      </c>
      <c r="F23" s="7"/>
      <c r="G23" s="20">
        <f t="shared" ref="G23:P25" si="2">$E23/$E31*G31</f>
        <v>8.408383233532934</v>
      </c>
      <c r="H23" s="20">
        <f t="shared" si="2"/>
        <v>8.4335329341317369</v>
      </c>
      <c r="I23" s="20">
        <f t="shared" si="2"/>
        <v>8.5425149700598801</v>
      </c>
      <c r="J23" s="20">
        <f t="shared" si="2"/>
        <v>8.6598802395209589</v>
      </c>
      <c r="K23" s="20">
        <f t="shared" si="2"/>
        <v>8.7940119760479032</v>
      </c>
      <c r="L23" s="20">
        <f t="shared" si="2"/>
        <v>8.8694610778443117</v>
      </c>
      <c r="M23" s="20">
        <f t="shared" si="2"/>
        <v>8.978443113772455</v>
      </c>
      <c r="N23" s="20">
        <f t="shared" si="2"/>
        <v>0</v>
      </c>
      <c r="O23" s="20">
        <f t="shared" si="2"/>
        <v>0</v>
      </c>
      <c r="P23" s="20">
        <f t="shared" si="2"/>
        <v>0</v>
      </c>
      <c r="Q23" s="7"/>
    </row>
    <row r="24" spans="1:17">
      <c r="A24" s="7"/>
      <c r="B24" s="7"/>
      <c r="C24" s="7" t="s">
        <v>276</v>
      </c>
      <c r="D24" s="7"/>
      <c r="E24" s="177">
        <v>43.44</v>
      </c>
      <c r="F24" s="7"/>
      <c r="G24" s="20">
        <f t="shared" si="2"/>
        <v>43.483353293413167</v>
      </c>
      <c r="H24" s="20">
        <f t="shared" si="2"/>
        <v>43.613413173652688</v>
      </c>
      <c r="I24" s="20">
        <f t="shared" si="2"/>
        <v>44.177005988023943</v>
      </c>
      <c r="J24" s="20">
        <f t="shared" si="2"/>
        <v>44.783952095808374</v>
      </c>
      <c r="K24" s="20">
        <f t="shared" si="2"/>
        <v>45.47760479041915</v>
      </c>
      <c r="L24" s="20">
        <f t="shared" si="2"/>
        <v>45.867784431137721</v>
      </c>
      <c r="M24" s="20">
        <f t="shared" si="2"/>
        <v>46.431377245508976</v>
      </c>
      <c r="N24" s="20">
        <f t="shared" si="2"/>
        <v>0</v>
      </c>
      <c r="O24" s="20">
        <f t="shared" si="2"/>
        <v>0</v>
      </c>
      <c r="P24" s="20">
        <f t="shared" si="2"/>
        <v>0</v>
      </c>
      <c r="Q24" s="7"/>
    </row>
    <row r="25" spans="1:17">
      <c r="A25" s="7"/>
      <c r="B25" s="7"/>
      <c r="C25" s="16" t="s">
        <v>2</v>
      </c>
      <c r="D25" s="7"/>
      <c r="E25" s="177">
        <v>39</v>
      </c>
      <c r="F25" s="7"/>
      <c r="G25" s="20">
        <f t="shared" si="2"/>
        <v>39.038922155688624</v>
      </c>
      <c r="H25" s="20">
        <f t="shared" si="2"/>
        <v>39.155688622754489</v>
      </c>
      <c r="I25" s="20">
        <f t="shared" si="2"/>
        <v>39.661676646706589</v>
      </c>
      <c r="J25" s="20">
        <f t="shared" si="2"/>
        <v>40.206586826347305</v>
      </c>
      <c r="K25" s="20">
        <f t="shared" si="2"/>
        <v>40.82934131736527</v>
      </c>
      <c r="L25" s="20">
        <f t="shared" si="2"/>
        <v>41.179640718562879</v>
      </c>
      <c r="M25" s="20">
        <f t="shared" si="2"/>
        <v>41.685628742514965</v>
      </c>
      <c r="N25" s="20">
        <f t="shared" si="2"/>
        <v>0</v>
      </c>
      <c r="O25" s="20">
        <f t="shared" si="2"/>
        <v>0</v>
      </c>
      <c r="P25" s="20">
        <f t="shared" si="2"/>
        <v>0</v>
      </c>
      <c r="Q25" s="7"/>
    </row>
    <row r="26" spans="1:17">
      <c r="A26" s="7"/>
      <c r="B26" s="7"/>
      <c r="C26" s="7" t="s">
        <v>25</v>
      </c>
      <c r="D26" s="7"/>
      <c r="E26" s="177">
        <v>3.16</v>
      </c>
      <c r="F26" s="7"/>
      <c r="G26" s="86">
        <f t="shared" ref="G26:P26" ca="1" si="3">SUM(G21:G25)*$E$13</f>
        <v>3.1643869221556882</v>
      </c>
      <c r="H26" s="86">
        <f t="shared" ca="1" si="3"/>
        <v>3.1738516886227535</v>
      </c>
      <c r="I26" s="86">
        <f t="shared" ca="1" si="3"/>
        <v>3.2148656766467059</v>
      </c>
      <c r="J26" s="86">
        <f t="shared" ca="1" si="3"/>
        <v>3.2590345868263468</v>
      </c>
      <c r="K26" s="86">
        <f t="shared" ca="1" si="3"/>
        <v>3.3095133413173645</v>
      </c>
      <c r="L26" s="86">
        <f t="shared" ca="1" si="3"/>
        <v>3.3379076407185631</v>
      </c>
      <c r="M26" s="86">
        <f t="shared" ca="1" si="3"/>
        <v>3.3789216287425141</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98.410471425149694</v>
      </c>
      <c r="L27" s="20">
        <f t="shared" ca="1" si="4"/>
        <v>99.254793868263491</v>
      </c>
      <c r="M27" s="20">
        <f t="shared" ca="1" si="4"/>
        <v>100.47437073053891</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47.808400989661656</v>
      </c>
      <c r="L30" s="20">
        <f ca="1">HLOOKUP(L8,'Inputs -Wholesale index summary'!$E$3:$P$8,VLOOKUP($D$6,'Inputs -Wholesale index summary'!$C$6:$D$8,2,FALSE),FALSE)</f>
        <v>53.376709390591579</v>
      </c>
      <c r="M30" s="20">
        <f ca="1">HLOOKUP(M8,'Inputs -Wholesale index summary'!$E$3:$P$8,VLOOKUP($D$6,'Inputs -Wholesale index summary'!$C$6:$D$8,2,FALSE),FALSE)</f>
        <v>62.576339040301086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8">
        <f>E32</f>
        <v>100</v>
      </c>
      <c r="F31" s="130"/>
      <c r="G31" s="128">
        <f>G32</f>
        <v>100.0998003992016</v>
      </c>
      <c r="H31" s="128">
        <f t="shared" ref="H31:P31" si="5">H32</f>
        <v>100.39920159680638</v>
      </c>
      <c r="I31" s="128">
        <f t="shared" si="5"/>
        <v>101.69660678642714</v>
      </c>
      <c r="J31" s="128">
        <f t="shared" si="5"/>
        <v>103.0938123752495</v>
      </c>
      <c r="K31" s="128">
        <f t="shared" si="5"/>
        <v>104.69061876247504</v>
      </c>
      <c r="L31" s="128">
        <f t="shared" si="5"/>
        <v>105.58882235528942</v>
      </c>
      <c r="M31" s="128">
        <f t="shared" si="5"/>
        <v>106.88622754491017</v>
      </c>
      <c r="N31" s="128">
        <f t="shared" si="5"/>
        <v>0</v>
      </c>
      <c r="O31" s="128">
        <f t="shared" si="5"/>
        <v>0</v>
      </c>
      <c r="P31" s="128">
        <f t="shared" si="5"/>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EMI-Medium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7">
        <v>277.93</v>
      </c>
      <c r="F41" s="7"/>
      <c r="G41" s="20">
        <f t="shared" ref="G41:P41" ca="1" si="6">$E41/$E50*G50</f>
        <v>192.32112353173076</v>
      </c>
      <c r="H41" s="20">
        <f t="shared" ca="1" si="6"/>
        <v>0</v>
      </c>
      <c r="I41" s="20">
        <f t="shared" ca="1" si="6"/>
        <v>220.77246847092263</v>
      </c>
      <c r="J41" s="20">
        <f t="shared" ca="1" si="6"/>
        <v>218.17943455713345</v>
      </c>
      <c r="K41" s="20">
        <f t="shared" ca="1" si="6"/>
        <v>235.88476632445705</v>
      </c>
      <c r="L41" s="20">
        <f t="shared" ca="1" si="6"/>
        <v>263.35858052418104</v>
      </c>
      <c r="M41" s="20">
        <f t="shared" ca="1" si="6"/>
        <v>308.74919065277618</v>
      </c>
      <c r="N41" s="20">
        <f t="shared" ca="1" si="6"/>
        <v>0</v>
      </c>
      <c r="O41" s="20">
        <f t="shared" ca="1" si="6"/>
        <v>0</v>
      </c>
      <c r="P41" s="20">
        <f t="shared" ca="1" si="6"/>
        <v>0</v>
      </c>
      <c r="Q41" s="7"/>
    </row>
    <row r="42" spans="1:17">
      <c r="A42" s="7"/>
      <c r="B42" s="7"/>
      <c r="C42" s="16" t="s">
        <v>125</v>
      </c>
      <c r="D42" s="7"/>
      <c r="E42" s="176">
        <f ca="1">VLOOKUP($A$1,'Inputs - Network costs'!$D:$P,E$9,FALSE)</f>
        <v>128.49994095641918</v>
      </c>
      <c r="F42" s="7"/>
      <c r="G42" s="92">
        <f ca="1">VLOOKUP($A$1,'Inputs - Network costs'!$D:$P,G$9,FALSE)</f>
        <v>125.52601622652318</v>
      </c>
      <c r="H42" s="92">
        <f ca="1">VLOOKUP($A$1,'Inputs - Network costs'!$D:$P,H$9,FALSE)</f>
        <v>126.56545487874936</v>
      </c>
      <c r="I42" s="92">
        <f ca="1">VLOOKUP($A$1,'Inputs - Network costs'!$D:$P,I$9,FALSE)</f>
        <v>128.42630475865516</v>
      </c>
      <c r="J42" s="92">
        <f ca="1">VLOOKUP($A$1,'Inputs - Network costs'!$D:$P,J$9,FALSE)</f>
        <v>128.45330475868735</v>
      </c>
      <c r="K42" s="92">
        <f ca="1">VLOOKUP($A$1,'Inputs - Network costs'!$D:$P,K$9,FALSE)</f>
        <v>132.60451213776093</v>
      </c>
      <c r="L42" s="92">
        <f ca="1">VLOOKUP($A$1,'Inputs - Network costs'!$D:$P,L$9,FALSE)</f>
        <v>132.68551213785747</v>
      </c>
      <c r="M42" s="92">
        <f ca="1">VLOOKUP($A$1,'Inputs - Network costs'!$D:$P,M$9,FALSE)</f>
        <v>133.66582228633328</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7">
        <v>18.420000000000002</v>
      </c>
      <c r="F43" s="7"/>
      <c r="G43" s="20">
        <f t="shared" ref="G43:P45" si="7">$E43/$E51*G51</f>
        <v>18.438383233532939</v>
      </c>
      <c r="H43" s="20">
        <f t="shared" si="7"/>
        <v>18.493532934131739</v>
      </c>
      <c r="I43" s="20">
        <f t="shared" si="7"/>
        <v>18.732514970059881</v>
      </c>
      <c r="J43" s="20">
        <f t="shared" si="7"/>
        <v>18.989880239520961</v>
      </c>
      <c r="K43" s="20">
        <f t="shared" si="7"/>
        <v>19.284011976047907</v>
      </c>
      <c r="L43" s="20">
        <f t="shared" si="7"/>
        <v>19.449461077844315</v>
      </c>
      <c r="M43" s="20">
        <f t="shared" si="7"/>
        <v>19.688443113772458</v>
      </c>
      <c r="N43" s="20">
        <f t="shared" si="7"/>
        <v>0</v>
      </c>
      <c r="O43" s="20">
        <f t="shared" si="7"/>
        <v>0</v>
      </c>
      <c r="P43" s="20">
        <f t="shared" si="7"/>
        <v>0</v>
      </c>
      <c r="Q43" s="7"/>
    </row>
    <row r="44" spans="1:17">
      <c r="A44" s="7"/>
      <c r="B44" s="7"/>
      <c r="C44" s="7" t="s">
        <v>276</v>
      </c>
      <c r="D44" s="7"/>
      <c r="E44" s="177">
        <v>95.65</v>
      </c>
      <c r="F44" s="7"/>
      <c r="G44" s="20">
        <f t="shared" si="7"/>
        <v>95.74545908183633</v>
      </c>
      <c r="H44" s="20">
        <f t="shared" si="7"/>
        <v>96.031836327345303</v>
      </c>
      <c r="I44" s="20">
        <f t="shared" si="7"/>
        <v>97.272804391217562</v>
      </c>
      <c r="J44" s="20">
        <f t="shared" si="7"/>
        <v>98.609231536926146</v>
      </c>
      <c r="K44" s="20">
        <f t="shared" si="7"/>
        <v>100.13657684630738</v>
      </c>
      <c r="L44" s="20">
        <f t="shared" si="7"/>
        <v>100.99570858283434</v>
      </c>
      <c r="M44" s="20">
        <f t="shared" si="7"/>
        <v>102.23667664670658</v>
      </c>
      <c r="N44" s="20">
        <f t="shared" si="7"/>
        <v>0</v>
      </c>
      <c r="O44" s="20">
        <f t="shared" si="7"/>
        <v>0</v>
      </c>
      <c r="P44" s="20">
        <f t="shared" si="7"/>
        <v>0</v>
      </c>
      <c r="Q44" s="7"/>
    </row>
    <row r="45" spans="1:17">
      <c r="A45" s="7"/>
      <c r="B45" s="7"/>
      <c r="C45" s="16" t="s">
        <v>2</v>
      </c>
      <c r="D45" s="7"/>
      <c r="E45" s="177">
        <v>39</v>
      </c>
      <c r="F45" s="7"/>
      <c r="G45" s="20">
        <f t="shared" si="7"/>
        <v>39.038922155688624</v>
      </c>
      <c r="H45" s="20">
        <f t="shared" si="7"/>
        <v>39.155688622754489</v>
      </c>
      <c r="I45" s="20">
        <f t="shared" si="7"/>
        <v>39.661676646706589</v>
      </c>
      <c r="J45" s="20">
        <f t="shared" si="7"/>
        <v>40.206586826347305</v>
      </c>
      <c r="K45" s="20">
        <f t="shared" si="7"/>
        <v>40.82934131736527</v>
      </c>
      <c r="L45" s="20">
        <f t="shared" si="7"/>
        <v>41.179640718562879</v>
      </c>
      <c r="M45" s="20">
        <f t="shared" si="7"/>
        <v>41.685628742514965</v>
      </c>
      <c r="N45" s="20">
        <f t="shared" si="7"/>
        <v>0</v>
      </c>
      <c r="O45" s="20">
        <f t="shared" si="7"/>
        <v>0</v>
      </c>
      <c r="P45" s="20">
        <f t="shared" si="7"/>
        <v>0</v>
      </c>
      <c r="Q45" s="7"/>
    </row>
    <row r="46" spans="1:17">
      <c r="A46" s="7"/>
      <c r="B46" s="7"/>
      <c r="C46" s="7" t="s">
        <v>25</v>
      </c>
      <c r="D46" s="7"/>
      <c r="E46" s="177">
        <v>15</v>
      </c>
      <c r="F46" s="7"/>
      <c r="G46" s="86">
        <f t="shared" ref="G46:P46" ca="1" si="8">SUM(G43:G45,G41)*$E$13</f>
        <v>12.024927302497044</v>
      </c>
      <c r="H46" s="86">
        <f t="shared" ca="1" si="8"/>
        <v>5.3481008143712572</v>
      </c>
      <c r="I46" s="86">
        <f t="shared" ca="1" si="8"/>
        <v>13.10009336386595</v>
      </c>
      <c r="J46" s="86">
        <f t="shared" ca="1" si="8"/>
        <v>13.084282633965488</v>
      </c>
      <c r="K46" s="86">
        <f t="shared" ca="1" si="8"/>
        <v>13.78548743695338</v>
      </c>
      <c r="L46" s="86">
        <f t="shared" ca="1" si="8"/>
        <v>14.789422003439103</v>
      </c>
      <c r="M46" s="86">
        <f t="shared" ca="1" si="8"/>
        <v>16.438125882620803</v>
      </c>
      <c r="N46" s="86">
        <f t="shared" ca="1" si="8"/>
        <v>0</v>
      </c>
      <c r="O46" s="86">
        <f t="shared" ca="1" si="8"/>
        <v>0</v>
      </c>
      <c r="P46" s="86">
        <f t="shared" ca="1" si="8"/>
        <v>0</v>
      </c>
      <c r="Q46" s="7"/>
    </row>
    <row r="47" spans="1:17">
      <c r="A47" s="7"/>
      <c r="B47" s="7"/>
      <c r="C47" s="7" t="s">
        <v>215</v>
      </c>
      <c r="D47" s="7"/>
      <c r="E47" s="20">
        <f ca="1">SUM(E41:E46)</f>
        <v>574.49994095641921</v>
      </c>
      <c r="F47" s="7"/>
      <c r="G47" s="20">
        <f ca="1">SUM(G41:G46)</f>
        <v>483.09483153180884</v>
      </c>
      <c r="H47" s="20">
        <f t="shared" ref="H47:P47" ca="1" si="9">SUM(H41:H46)</f>
        <v>285.59461357735216</v>
      </c>
      <c r="I47" s="20">
        <f t="shared" ca="1" si="9"/>
        <v>517.96586260142783</v>
      </c>
      <c r="J47" s="20">
        <f t="shared" ca="1" si="9"/>
        <v>517.52272055258072</v>
      </c>
      <c r="K47" s="20">
        <f t="shared" ca="1" si="9"/>
        <v>542.52469603889188</v>
      </c>
      <c r="L47" s="20">
        <f t="shared" ca="1" si="9"/>
        <v>572.45832504471912</v>
      </c>
      <c r="M47" s="20">
        <f t="shared" ca="1" si="9"/>
        <v>622.46388732472428</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47.808400989661656</v>
      </c>
      <c r="L50" s="20">
        <f t="shared" ca="1" si="10"/>
        <v>53.376709390591579</v>
      </c>
      <c r="M50" s="20">
        <f t="shared" ca="1" si="10"/>
        <v>62.576339040301086</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104.69061876247504</v>
      </c>
      <c r="L51" s="20">
        <f t="shared" si="10"/>
        <v>105.58882235528942</v>
      </c>
      <c r="M51" s="20">
        <f t="shared" si="10"/>
        <v>106.88622754491017</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104.69061876247504</v>
      </c>
      <c r="L52" s="20">
        <f t="shared" si="10"/>
        <v>105.58882235528942</v>
      </c>
      <c r="M52" s="20">
        <f t="shared" si="10"/>
        <v>106.88622754491017</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104.69061876247504</v>
      </c>
      <c r="L53" s="20">
        <f t="shared" si="10"/>
        <v>105.58882235528942</v>
      </c>
      <c r="M53" s="20">
        <f t="shared" si="10"/>
        <v>106.88622754491017</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theme="9"/>
  </sheetPr>
  <dimension ref="A1:Q93"/>
  <sheetViews>
    <sheetView topLeftCell="A17" zoomScaleNormal="100" workbookViewId="0">
      <selection activeCell="E23" sqref="E23:E4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SR-SFG-LON</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9" t="str">
        <f ca="1">VLOOKUP(D3,Glossary!$A$4:$B$21,2,FALSE)</f>
        <v>Single rate</v>
      </c>
      <c r="F3" s="220"/>
      <c r="G3" s="221"/>
      <c r="H3" s="7"/>
      <c r="I3" s="7"/>
      <c r="J3" s="7"/>
      <c r="K3" s="7"/>
      <c r="L3" s="7"/>
      <c r="M3" s="7"/>
      <c r="N3" s="7"/>
      <c r="O3" s="7"/>
      <c r="P3" s="7"/>
      <c r="Q3" s="7"/>
    </row>
    <row r="4" spans="1:17">
      <c r="A4" s="7"/>
      <c r="B4" s="7"/>
      <c r="C4" s="15" t="s">
        <v>124</v>
      </c>
      <c r="D4" s="2" t="str">
        <f ca="1">MID(A1,4,3)</f>
        <v>SFG</v>
      </c>
      <c r="E4" s="219" t="str">
        <f ca="1">VLOOKUP(D4,Glossary!$A$4:$B$21,2,FALSE)</f>
        <v>Single fuel gas</v>
      </c>
      <c r="F4" s="220"/>
      <c r="G4" s="221"/>
      <c r="H4" s="7"/>
      <c r="I4" s="7"/>
      <c r="J4" s="7"/>
      <c r="K4" s="7"/>
      <c r="L4" s="7"/>
      <c r="M4" s="7"/>
      <c r="N4" s="7"/>
      <c r="O4" s="7"/>
      <c r="P4" s="7"/>
      <c r="Q4" s="7"/>
    </row>
    <row r="5" spans="1:17">
      <c r="A5" s="7"/>
      <c r="B5" s="7"/>
      <c r="C5" s="15" t="s">
        <v>21</v>
      </c>
      <c r="D5" s="33" t="str">
        <f ca="1">RIGHT(A1,3)</f>
        <v>LON</v>
      </c>
      <c r="E5" s="219" t="str">
        <f ca="1">VLOOKUP(D5,Glossary!$A$4:$B$21,2,FALSE)</f>
        <v>London</v>
      </c>
      <c r="F5" s="220"/>
      <c r="G5" s="221"/>
      <c r="H5" s="7"/>
      <c r="I5" s="7"/>
      <c r="J5" s="7"/>
      <c r="K5" s="7"/>
      <c r="L5" s="7"/>
      <c r="M5" s="7"/>
      <c r="N5" s="7"/>
      <c r="O5" s="7"/>
      <c r="P5" s="7"/>
      <c r="Q5" s="7"/>
    </row>
    <row r="6" spans="1:17">
      <c r="A6" s="7"/>
      <c r="B6" s="7"/>
      <c r="C6" s="15" t="s">
        <v>220</v>
      </c>
      <c r="D6" s="222" t="str">
        <f ca="1">$D$3&amp;"-"&amp;$D$4</f>
        <v>SR-SFG</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f t="shared" ca="1" si="0"/>
        <v>98.410471425149694</v>
      </c>
      <c r="L10" s="115">
        <f t="shared" ca="1" si="0"/>
        <v>99.254793868263491</v>
      </c>
      <c r="M10" s="115">
        <f t="shared" ca="1" si="0"/>
        <v>100.47437073053891</v>
      </c>
      <c r="N10" s="115" t="str">
        <f t="shared" si="0"/>
        <v/>
      </c>
      <c r="O10" s="115" t="str">
        <f t="shared" si="0"/>
        <v/>
      </c>
      <c r="P10" s="115" t="str">
        <f t="shared" si="0"/>
        <v/>
      </c>
      <c r="Q10" s="7"/>
    </row>
    <row r="11" spans="1:17">
      <c r="A11" s="7"/>
      <c r="B11" s="7"/>
      <c r="C11" s="7" t="s">
        <v>310</v>
      </c>
      <c r="D11" s="7"/>
      <c r="E11" s="115">
        <f ca="1">IFERROR(E47,"")</f>
        <v>597.23145690842478</v>
      </c>
      <c r="F11" s="102"/>
      <c r="G11" s="115">
        <f ca="1">IFERROR(IF(OR(G41=0,G42=0,G43=0,G44=0,G45=0,G46=0),"",G47),"")</f>
        <v>510.58471331033644</v>
      </c>
      <c r="H11" s="115" t="str">
        <f t="shared" ref="H11:P11" ca="1" si="1">IFERROR(IF(OR(H41=0,H42=0,H43=0,H44=0,H45=0,H46=0),"",H47),"")</f>
        <v/>
      </c>
      <c r="I11" s="115">
        <f t="shared" ca="1" si="1"/>
        <v>537.29590333013346</v>
      </c>
      <c r="J11" s="115">
        <f t="shared" ca="1" si="1"/>
        <v>536.85276127977966</v>
      </c>
      <c r="K11" s="115">
        <f t="shared" ca="1" si="1"/>
        <v>563.39988406704447</v>
      </c>
      <c r="L11" s="115">
        <f t="shared" ca="1" si="1"/>
        <v>593.33351306835141</v>
      </c>
      <c r="M11" s="115">
        <f t="shared" ca="1" si="1"/>
        <v>650.53283939182529</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3.4799999999999998E-2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LON-Nil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7">
        <v>8.4</v>
      </c>
      <c r="F23" s="7"/>
      <c r="G23" s="20">
        <f t="shared" ref="G23:P25" si="2">$E23/$E31*G31</f>
        <v>8.408383233532934</v>
      </c>
      <c r="H23" s="20">
        <f t="shared" si="2"/>
        <v>8.4335329341317369</v>
      </c>
      <c r="I23" s="20">
        <f t="shared" si="2"/>
        <v>8.5425149700598801</v>
      </c>
      <c r="J23" s="20">
        <f t="shared" si="2"/>
        <v>8.6598802395209589</v>
      </c>
      <c r="K23" s="20">
        <f t="shared" si="2"/>
        <v>8.7940119760479032</v>
      </c>
      <c r="L23" s="20">
        <f t="shared" si="2"/>
        <v>8.8694610778443117</v>
      </c>
      <c r="M23" s="20">
        <f t="shared" si="2"/>
        <v>8.978443113772455</v>
      </c>
      <c r="N23" s="20">
        <f t="shared" si="2"/>
        <v>0</v>
      </c>
      <c r="O23" s="20">
        <f t="shared" si="2"/>
        <v>0</v>
      </c>
      <c r="P23" s="20">
        <f t="shared" si="2"/>
        <v>0</v>
      </c>
      <c r="Q23" s="7"/>
    </row>
    <row r="24" spans="1:17">
      <c r="A24" s="7"/>
      <c r="B24" s="7"/>
      <c r="C24" s="7" t="s">
        <v>276</v>
      </c>
      <c r="D24" s="7"/>
      <c r="E24" s="177">
        <v>43.44</v>
      </c>
      <c r="F24" s="7"/>
      <c r="G24" s="20">
        <f t="shared" si="2"/>
        <v>43.483353293413167</v>
      </c>
      <c r="H24" s="20">
        <f t="shared" si="2"/>
        <v>43.613413173652688</v>
      </c>
      <c r="I24" s="20">
        <f t="shared" si="2"/>
        <v>44.177005988023943</v>
      </c>
      <c r="J24" s="20">
        <f t="shared" si="2"/>
        <v>44.783952095808374</v>
      </c>
      <c r="K24" s="20">
        <f t="shared" si="2"/>
        <v>45.47760479041915</v>
      </c>
      <c r="L24" s="20">
        <f t="shared" si="2"/>
        <v>45.867784431137721</v>
      </c>
      <c r="M24" s="20">
        <f t="shared" si="2"/>
        <v>46.431377245508976</v>
      </c>
      <c r="N24" s="20">
        <f t="shared" si="2"/>
        <v>0</v>
      </c>
      <c r="O24" s="20">
        <f t="shared" si="2"/>
        <v>0</v>
      </c>
      <c r="P24" s="20">
        <f t="shared" si="2"/>
        <v>0</v>
      </c>
      <c r="Q24" s="7"/>
    </row>
    <row r="25" spans="1:17">
      <c r="A25" s="7"/>
      <c r="B25" s="7"/>
      <c r="C25" s="16" t="s">
        <v>2</v>
      </c>
      <c r="D25" s="7"/>
      <c r="E25" s="177">
        <v>39</v>
      </c>
      <c r="F25" s="7"/>
      <c r="G25" s="20">
        <f t="shared" si="2"/>
        <v>39.038922155688624</v>
      </c>
      <c r="H25" s="20">
        <f t="shared" si="2"/>
        <v>39.155688622754489</v>
      </c>
      <c r="I25" s="20">
        <f t="shared" si="2"/>
        <v>39.661676646706589</v>
      </c>
      <c r="J25" s="20">
        <f t="shared" si="2"/>
        <v>40.206586826347305</v>
      </c>
      <c r="K25" s="20">
        <f t="shared" si="2"/>
        <v>40.82934131736527</v>
      </c>
      <c r="L25" s="20">
        <f t="shared" si="2"/>
        <v>41.179640718562879</v>
      </c>
      <c r="M25" s="20">
        <f t="shared" si="2"/>
        <v>41.685628742514965</v>
      </c>
      <c r="N25" s="20">
        <f t="shared" si="2"/>
        <v>0</v>
      </c>
      <c r="O25" s="20">
        <f t="shared" si="2"/>
        <v>0</v>
      </c>
      <c r="P25" s="20">
        <f t="shared" si="2"/>
        <v>0</v>
      </c>
      <c r="Q25" s="7"/>
    </row>
    <row r="26" spans="1:17">
      <c r="A26" s="7"/>
      <c r="B26" s="7"/>
      <c r="C26" s="7" t="s">
        <v>25</v>
      </c>
      <c r="D26" s="7"/>
      <c r="E26" s="177">
        <v>3.16</v>
      </c>
      <c r="F26" s="7"/>
      <c r="G26" s="86">
        <f ca="1">SUM(G21:G25)*$E$13</f>
        <v>3.1643869221556882</v>
      </c>
      <c r="H26" s="86">
        <f t="shared" ref="H26:P26" ca="1" si="3">SUM(H21:H25)*$E$13</f>
        <v>3.1738516886227535</v>
      </c>
      <c r="I26" s="86">
        <f t="shared" ca="1" si="3"/>
        <v>3.2148656766467059</v>
      </c>
      <c r="J26" s="86">
        <f t="shared" ca="1" si="3"/>
        <v>3.2590345868263468</v>
      </c>
      <c r="K26" s="86">
        <f t="shared" ca="1" si="3"/>
        <v>3.3095133413173645</v>
      </c>
      <c r="L26" s="86">
        <f t="shared" ca="1" si="3"/>
        <v>3.3379076407185631</v>
      </c>
      <c r="M26" s="86">
        <f t="shared" ca="1" si="3"/>
        <v>3.3789216287425141</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98.410471425149694</v>
      </c>
      <c r="L27" s="20">
        <f t="shared" ca="1" si="4"/>
        <v>99.254793868263491</v>
      </c>
      <c r="M27" s="20">
        <f t="shared" ca="1" si="4"/>
        <v>100.47437073053891</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47.808400989661656</v>
      </c>
      <c r="L30" s="20">
        <f ca="1">HLOOKUP(L8,'Inputs -Wholesale index summary'!$E$3:$P$8,VLOOKUP($D$6,'Inputs -Wholesale index summary'!$C$6:$D$8,2,FALSE),FALSE)</f>
        <v>53.376709390591579</v>
      </c>
      <c r="M30" s="20">
        <f ca="1">HLOOKUP(M8,'Inputs -Wholesale index summary'!$E$3:$P$8,VLOOKUP($D$6,'Inputs -Wholesale index summary'!$C$6:$D$8,2,FALSE),FALSE)</f>
        <v>62.576339040301086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8">
        <f>E32</f>
        <v>100</v>
      </c>
      <c r="F31" s="130"/>
      <c r="G31" s="128">
        <f>G32</f>
        <v>100.0998003992016</v>
      </c>
      <c r="H31" s="128">
        <f t="shared" ref="H31:P31" si="5">H32</f>
        <v>100.39920159680638</v>
      </c>
      <c r="I31" s="128">
        <f t="shared" si="5"/>
        <v>101.69660678642714</v>
      </c>
      <c r="J31" s="128">
        <f t="shared" si="5"/>
        <v>103.0938123752495</v>
      </c>
      <c r="K31" s="128">
        <f t="shared" si="5"/>
        <v>104.69061876247504</v>
      </c>
      <c r="L31" s="128">
        <f t="shared" si="5"/>
        <v>105.58882235528942</v>
      </c>
      <c r="M31" s="128">
        <f t="shared" si="5"/>
        <v>106.88622754491017</v>
      </c>
      <c r="N31" s="128">
        <f t="shared" si="5"/>
        <v>0</v>
      </c>
      <c r="O31" s="128">
        <f t="shared" si="5"/>
        <v>0</v>
      </c>
      <c r="P31" s="128">
        <f t="shared" si="5"/>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LON-Medium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7">
        <v>277.93</v>
      </c>
      <c r="F41" s="7"/>
      <c r="G41" s="20">
        <f t="shared" ref="G41:P41" ca="1" si="6">$E41/$E50*G50</f>
        <v>192.32112353173076</v>
      </c>
      <c r="H41" s="20">
        <f t="shared" ca="1" si="6"/>
        <v>0</v>
      </c>
      <c r="I41" s="20">
        <f t="shared" ca="1" si="6"/>
        <v>220.77246847092263</v>
      </c>
      <c r="J41" s="20">
        <f t="shared" ca="1" si="6"/>
        <v>218.17943455713345</v>
      </c>
      <c r="K41" s="20">
        <f t="shared" ca="1" si="6"/>
        <v>235.88476632445705</v>
      </c>
      <c r="L41" s="20">
        <f t="shared" ca="1" si="6"/>
        <v>263.35858052418104</v>
      </c>
      <c r="M41" s="20">
        <f t="shared" ca="1" si="6"/>
        <v>308.74919065277618</v>
      </c>
      <c r="N41" s="20">
        <f t="shared" ca="1" si="6"/>
        <v>0</v>
      </c>
      <c r="O41" s="20">
        <f t="shared" ca="1" si="6"/>
        <v>0</v>
      </c>
      <c r="P41" s="20">
        <f t="shared" ca="1" si="6"/>
        <v>0</v>
      </c>
      <c r="Q41" s="7"/>
    </row>
    <row r="42" spans="1:17">
      <c r="A42" s="7"/>
      <c r="B42" s="7"/>
      <c r="C42" s="16" t="s">
        <v>125</v>
      </c>
      <c r="D42" s="7"/>
      <c r="E42" s="176">
        <f ca="1">VLOOKUP($A$1,'Inputs - Network costs'!$D:$P,E$9,FALSE)</f>
        <v>151.23145690842475</v>
      </c>
      <c r="F42" s="7"/>
      <c r="G42" s="92">
        <f ca="1">VLOOKUP($A$1,'Inputs - Network costs'!$D:$P,G$9,FALSE)</f>
        <v>153.01589800505081</v>
      </c>
      <c r="H42" s="92">
        <f ca="1">VLOOKUP($A$1,'Inputs - Network costs'!$D:$P,H$9,FALSE)</f>
        <v>153.4209599333399</v>
      </c>
      <c r="I42" s="92">
        <f ca="1">VLOOKUP($A$1,'Inputs - Network costs'!$D:$P,I$9,FALSE)</f>
        <v>147.75634548736082</v>
      </c>
      <c r="J42" s="92">
        <f ca="1">VLOOKUP($A$1,'Inputs - Network costs'!$D:$P,J$9,FALSE)</f>
        <v>147.78334548588626</v>
      </c>
      <c r="K42" s="92">
        <f ca="1">VLOOKUP($A$1,'Inputs - Network costs'!$D:$P,K$9,FALSE)</f>
        <v>153.47970016591344</v>
      </c>
      <c r="L42" s="92">
        <f ca="1">VLOOKUP($A$1,'Inputs - Network costs'!$D:$P,L$9,FALSE)</f>
        <v>153.56070016148979</v>
      </c>
      <c r="M42" s="92">
        <f ca="1">VLOOKUP($A$1,'Inputs - Network costs'!$D:$P,M$9,FALSE)</f>
        <v>161.73477435343432</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7">
        <v>18.420000000000002</v>
      </c>
      <c r="F43" s="7"/>
      <c r="G43" s="20">
        <f t="shared" ref="G43:P45" si="7">$E43/$E51*G51</f>
        <v>18.438383233532939</v>
      </c>
      <c r="H43" s="20">
        <f t="shared" si="7"/>
        <v>18.493532934131739</v>
      </c>
      <c r="I43" s="20">
        <f t="shared" si="7"/>
        <v>18.732514970059881</v>
      </c>
      <c r="J43" s="20">
        <f t="shared" si="7"/>
        <v>18.989880239520961</v>
      </c>
      <c r="K43" s="20">
        <f t="shared" si="7"/>
        <v>19.284011976047907</v>
      </c>
      <c r="L43" s="20">
        <f t="shared" si="7"/>
        <v>19.449461077844315</v>
      </c>
      <c r="M43" s="20">
        <f t="shared" si="7"/>
        <v>19.688443113772458</v>
      </c>
      <c r="N43" s="20">
        <f t="shared" si="7"/>
        <v>0</v>
      </c>
      <c r="O43" s="20">
        <f t="shared" si="7"/>
        <v>0</v>
      </c>
      <c r="P43" s="20">
        <f t="shared" si="7"/>
        <v>0</v>
      </c>
      <c r="Q43" s="7"/>
    </row>
    <row r="44" spans="1:17">
      <c r="A44" s="7"/>
      <c r="B44" s="7"/>
      <c r="C44" s="7" t="s">
        <v>276</v>
      </c>
      <c r="D44" s="7"/>
      <c r="E44" s="177">
        <v>95.65</v>
      </c>
      <c r="F44" s="7"/>
      <c r="G44" s="20">
        <f t="shared" si="7"/>
        <v>95.74545908183633</v>
      </c>
      <c r="H44" s="20">
        <f t="shared" si="7"/>
        <v>96.031836327345303</v>
      </c>
      <c r="I44" s="20">
        <f t="shared" si="7"/>
        <v>97.272804391217562</v>
      </c>
      <c r="J44" s="20">
        <f t="shared" si="7"/>
        <v>98.609231536926146</v>
      </c>
      <c r="K44" s="20">
        <f t="shared" si="7"/>
        <v>100.13657684630738</v>
      </c>
      <c r="L44" s="20">
        <f t="shared" si="7"/>
        <v>100.99570858283434</v>
      </c>
      <c r="M44" s="20">
        <f t="shared" si="7"/>
        <v>102.23667664670658</v>
      </c>
      <c r="N44" s="20">
        <f t="shared" si="7"/>
        <v>0</v>
      </c>
      <c r="O44" s="20">
        <f t="shared" si="7"/>
        <v>0</v>
      </c>
      <c r="P44" s="20">
        <f t="shared" si="7"/>
        <v>0</v>
      </c>
      <c r="Q44" s="7"/>
    </row>
    <row r="45" spans="1:17">
      <c r="A45" s="7"/>
      <c r="B45" s="7"/>
      <c r="C45" s="16" t="s">
        <v>2</v>
      </c>
      <c r="D45" s="7"/>
      <c r="E45" s="177">
        <v>39</v>
      </c>
      <c r="F45" s="7"/>
      <c r="G45" s="20">
        <f t="shared" si="7"/>
        <v>39.038922155688624</v>
      </c>
      <c r="H45" s="20">
        <f t="shared" si="7"/>
        <v>39.155688622754489</v>
      </c>
      <c r="I45" s="20">
        <f t="shared" si="7"/>
        <v>39.661676646706589</v>
      </c>
      <c r="J45" s="20">
        <f t="shared" si="7"/>
        <v>40.206586826347305</v>
      </c>
      <c r="K45" s="20">
        <f t="shared" si="7"/>
        <v>40.82934131736527</v>
      </c>
      <c r="L45" s="20">
        <f t="shared" si="7"/>
        <v>41.179640718562879</v>
      </c>
      <c r="M45" s="20">
        <f t="shared" si="7"/>
        <v>41.685628742514965</v>
      </c>
      <c r="N45" s="20">
        <f t="shared" si="7"/>
        <v>0</v>
      </c>
      <c r="O45" s="20">
        <f t="shared" si="7"/>
        <v>0</v>
      </c>
      <c r="P45" s="20">
        <f t="shared" si="7"/>
        <v>0</v>
      </c>
      <c r="Q45" s="7"/>
    </row>
    <row r="46" spans="1:17">
      <c r="A46" s="7"/>
      <c r="B46" s="7"/>
      <c r="C46" s="7" t="s">
        <v>25</v>
      </c>
      <c r="D46" s="7"/>
      <c r="E46" s="177">
        <v>15</v>
      </c>
      <c r="F46" s="7"/>
      <c r="G46" s="86">
        <f t="shared" ref="G46:P46" ca="1" si="8">SUM(G43:G45,G41)*$E$13</f>
        <v>12.024927302497044</v>
      </c>
      <c r="H46" s="86">
        <f t="shared" ca="1" si="8"/>
        <v>5.3481008143712572</v>
      </c>
      <c r="I46" s="86">
        <f t="shared" ca="1" si="8"/>
        <v>13.10009336386595</v>
      </c>
      <c r="J46" s="86">
        <f t="shared" ca="1" si="8"/>
        <v>13.084282633965488</v>
      </c>
      <c r="K46" s="86">
        <f t="shared" ca="1" si="8"/>
        <v>13.78548743695338</v>
      </c>
      <c r="L46" s="86">
        <f t="shared" ca="1" si="8"/>
        <v>14.789422003439103</v>
      </c>
      <c r="M46" s="86">
        <f t="shared" ca="1" si="8"/>
        <v>16.438125882620803</v>
      </c>
      <c r="N46" s="86">
        <f t="shared" ca="1" si="8"/>
        <v>0</v>
      </c>
      <c r="O46" s="86">
        <f t="shared" ca="1" si="8"/>
        <v>0</v>
      </c>
      <c r="P46" s="86">
        <f t="shared" ca="1" si="8"/>
        <v>0</v>
      </c>
      <c r="Q46" s="7"/>
    </row>
    <row r="47" spans="1:17">
      <c r="A47" s="7"/>
      <c r="B47" s="7"/>
      <c r="C47" s="7" t="s">
        <v>215</v>
      </c>
      <c r="D47" s="7"/>
      <c r="E47" s="20">
        <f ca="1">SUM(E41:E46)</f>
        <v>597.23145690842478</v>
      </c>
      <c r="F47" s="7"/>
      <c r="G47" s="20">
        <f t="shared" ref="G47:P47" ca="1" si="9">SUM(G41:G46)</f>
        <v>510.58471331033644</v>
      </c>
      <c r="H47" s="20">
        <f t="shared" ca="1" si="9"/>
        <v>312.4501186319427</v>
      </c>
      <c r="I47" s="20">
        <f t="shared" ca="1" si="9"/>
        <v>537.29590333013346</v>
      </c>
      <c r="J47" s="20">
        <f t="shared" ca="1" si="9"/>
        <v>536.85276127977966</v>
      </c>
      <c r="K47" s="20">
        <f t="shared" ca="1" si="9"/>
        <v>563.39988406704447</v>
      </c>
      <c r="L47" s="20">
        <f t="shared" ca="1" si="9"/>
        <v>593.33351306835141</v>
      </c>
      <c r="M47" s="20">
        <f t="shared" ca="1" si="9"/>
        <v>650.53283939182529</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47.808400989661656</v>
      </c>
      <c r="L50" s="20">
        <f t="shared" ca="1" si="10"/>
        <v>53.376709390591579</v>
      </c>
      <c r="M50" s="20">
        <f t="shared" ca="1" si="10"/>
        <v>62.576339040301086</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104.69061876247504</v>
      </c>
      <c r="L51" s="20">
        <f t="shared" si="10"/>
        <v>105.58882235528942</v>
      </c>
      <c r="M51" s="20">
        <f t="shared" si="10"/>
        <v>106.88622754491017</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104.69061876247504</v>
      </c>
      <c r="L52" s="20">
        <f t="shared" si="10"/>
        <v>105.58882235528942</v>
      </c>
      <c r="M52" s="20">
        <f t="shared" si="10"/>
        <v>106.88622754491017</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104.69061876247504</v>
      </c>
      <c r="L53" s="20">
        <f t="shared" si="10"/>
        <v>105.58882235528942</v>
      </c>
      <c r="M53" s="20">
        <f t="shared" si="10"/>
        <v>106.88622754491017</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theme="9"/>
  </sheetPr>
  <dimension ref="A1:Q93"/>
  <sheetViews>
    <sheetView topLeftCell="A17" zoomScaleNormal="100" workbookViewId="0">
      <selection activeCell="E23" sqref="E23:E4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SR-SFG-MNW</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9" t="str">
        <f ca="1">VLOOKUP(D3,Glossary!$A$4:$B$21,2,FALSE)</f>
        <v>Single rate</v>
      </c>
      <c r="F3" s="220"/>
      <c r="G3" s="221"/>
      <c r="H3" s="7"/>
      <c r="I3" s="7"/>
      <c r="J3" s="7"/>
      <c r="K3" s="7"/>
      <c r="L3" s="7"/>
      <c r="M3" s="7"/>
      <c r="N3" s="7"/>
      <c r="O3" s="7"/>
      <c r="P3" s="7"/>
      <c r="Q3" s="7"/>
    </row>
    <row r="4" spans="1:17">
      <c r="A4" s="7"/>
      <c r="B4" s="7"/>
      <c r="C4" s="15" t="s">
        <v>124</v>
      </c>
      <c r="D4" s="2" t="str">
        <f ca="1">MID(A1,4,3)</f>
        <v>SFG</v>
      </c>
      <c r="E4" s="219" t="str">
        <f ca="1">VLOOKUP(D4,Glossary!$A$4:$B$21,2,FALSE)</f>
        <v>Single fuel gas</v>
      </c>
      <c r="F4" s="220"/>
      <c r="G4" s="221"/>
      <c r="H4" s="7"/>
      <c r="I4" s="7"/>
      <c r="J4" s="7"/>
      <c r="K4" s="7"/>
      <c r="L4" s="7"/>
      <c r="M4" s="7"/>
      <c r="N4" s="7"/>
      <c r="O4" s="7"/>
      <c r="P4" s="7"/>
      <c r="Q4" s="7"/>
    </row>
    <row r="5" spans="1:17">
      <c r="A5" s="7"/>
      <c r="B5" s="7"/>
      <c r="C5" s="15" t="s">
        <v>21</v>
      </c>
      <c r="D5" s="33" t="str">
        <f ca="1">RIGHT(A1,3)</f>
        <v>MNW</v>
      </c>
      <c r="E5" s="219" t="str">
        <f ca="1">VLOOKUP(D5,Glossary!$A$4:$B$21,2,FALSE)</f>
        <v>Merseyside and North Wales</v>
      </c>
      <c r="F5" s="220"/>
      <c r="G5" s="221"/>
      <c r="H5" s="7"/>
      <c r="I5" s="7"/>
      <c r="J5" s="7"/>
      <c r="K5" s="7"/>
      <c r="L5" s="7"/>
      <c r="M5" s="7"/>
      <c r="N5" s="7"/>
      <c r="O5" s="7"/>
      <c r="P5" s="7"/>
      <c r="Q5" s="7"/>
    </row>
    <row r="6" spans="1:17">
      <c r="A6" s="7"/>
      <c r="B6" s="7"/>
      <c r="C6" s="15" t="s">
        <v>220</v>
      </c>
      <c r="D6" s="222" t="str">
        <f ca="1">$D$3&amp;"-"&amp;$D$4</f>
        <v>SR-SFG</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f t="shared" ca="1" si="0"/>
        <v>98.410471425149694</v>
      </c>
      <c r="L10" s="115">
        <f t="shared" ca="1" si="0"/>
        <v>99.254793868263491</v>
      </c>
      <c r="M10" s="115">
        <f t="shared" ca="1" si="0"/>
        <v>100.47437073053891</v>
      </c>
      <c r="N10" s="115" t="str">
        <f t="shared" si="0"/>
        <v/>
      </c>
      <c r="O10" s="115" t="str">
        <f t="shared" si="0"/>
        <v/>
      </c>
      <c r="P10" s="115" t="str">
        <f t="shared" si="0"/>
        <v/>
      </c>
      <c r="Q10" s="7"/>
    </row>
    <row r="11" spans="1:17">
      <c r="A11" s="7"/>
      <c r="B11" s="7"/>
      <c r="C11" s="7" t="s">
        <v>310</v>
      </c>
      <c r="D11" s="7"/>
      <c r="E11" s="115">
        <f ca="1">IFERROR(E47,"")</f>
        <v>584.36613998850646</v>
      </c>
      <c r="F11" s="102"/>
      <c r="G11" s="115">
        <f ca="1">IFERROR(IF(OR(G41=0,G42=0,G43=0,G44=0,G45=0,G46=0),"",G47),"")</f>
        <v>500.46082912585825</v>
      </c>
      <c r="H11" s="115" t="str">
        <f t="shared" ref="H11:P11" ca="1" si="1">IFERROR(IF(OR(H41=0,H42=0,H43=0,H44=0,H45=0,H46=0),"",H47),"")</f>
        <v/>
      </c>
      <c r="I11" s="115">
        <f t="shared" ca="1" si="1"/>
        <v>527.54491609813488</v>
      </c>
      <c r="J11" s="115">
        <f t="shared" ca="1" si="1"/>
        <v>527.10177404965793</v>
      </c>
      <c r="K11" s="115">
        <f t="shared" ca="1" si="1"/>
        <v>552.20647671276811</v>
      </c>
      <c r="L11" s="115">
        <f t="shared" ca="1" si="1"/>
        <v>582.14010571970573</v>
      </c>
      <c r="M11" s="115">
        <f t="shared" ca="1" si="1"/>
        <v>640.08806641391755</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3.4799999999999998E-2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MNW-Nil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7">
        <v>8.4</v>
      </c>
      <c r="F23" s="7"/>
      <c r="G23" s="20">
        <f t="shared" ref="G23:P25" si="2">$E23/$E31*G31</f>
        <v>8.408383233532934</v>
      </c>
      <c r="H23" s="20">
        <f t="shared" si="2"/>
        <v>8.4335329341317369</v>
      </c>
      <c r="I23" s="20">
        <f t="shared" si="2"/>
        <v>8.5425149700598801</v>
      </c>
      <c r="J23" s="20">
        <f t="shared" si="2"/>
        <v>8.6598802395209589</v>
      </c>
      <c r="K23" s="20">
        <f t="shared" si="2"/>
        <v>8.7940119760479032</v>
      </c>
      <c r="L23" s="20">
        <f t="shared" si="2"/>
        <v>8.8694610778443117</v>
      </c>
      <c r="M23" s="20">
        <f t="shared" si="2"/>
        <v>8.978443113772455</v>
      </c>
      <c r="N23" s="20">
        <f t="shared" si="2"/>
        <v>0</v>
      </c>
      <c r="O23" s="20">
        <f t="shared" si="2"/>
        <v>0</v>
      </c>
      <c r="P23" s="20">
        <f t="shared" si="2"/>
        <v>0</v>
      </c>
      <c r="Q23" s="7"/>
    </row>
    <row r="24" spans="1:17">
      <c r="A24" s="7"/>
      <c r="B24" s="7"/>
      <c r="C24" s="7" t="s">
        <v>276</v>
      </c>
      <c r="D24" s="7"/>
      <c r="E24" s="177">
        <v>43.44</v>
      </c>
      <c r="F24" s="7"/>
      <c r="G24" s="20">
        <f t="shared" si="2"/>
        <v>43.483353293413167</v>
      </c>
      <c r="H24" s="20">
        <f t="shared" si="2"/>
        <v>43.613413173652688</v>
      </c>
      <c r="I24" s="20">
        <f t="shared" si="2"/>
        <v>44.177005988023943</v>
      </c>
      <c r="J24" s="20">
        <f t="shared" si="2"/>
        <v>44.783952095808374</v>
      </c>
      <c r="K24" s="20">
        <f t="shared" si="2"/>
        <v>45.47760479041915</v>
      </c>
      <c r="L24" s="20">
        <f t="shared" si="2"/>
        <v>45.867784431137721</v>
      </c>
      <c r="M24" s="20">
        <f t="shared" si="2"/>
        <v>46.431377245508976</v>
      </c>
      <c r="N24" s="20">
        <f t="shared" si="2"/>
        <v>0</v>
      </c>
      <c r="O24" s="20">
        <f t="shared" si="2"/>
        <v>0</v>
      </c>
      <c r="P24" s="20">
        <f t="shared" si="2"/>
        <v>0</v>
      </c>
      <c r="Q24" s="7"/>
    </row>
    <row r="25" spans="1:17">
      <c r="A25" s="7"/>
      <c r="B25" s="7"/>
      <c r="C25" s="16" t="s">
        <v>2</v>
      </c>
      <c r="D25" s="7"/>
      <c r="E25" s="177">
        <v>39</v>
      </c>
      <c r="F25" s="7"/>
      <c r="G25" s="20">
        <f t="shared" si="2"/>
        <v>39.038922155688624</v>
      </c>
      <c r="H25" s="20">
        <f t="shared" si="2"/>
        <v>39.155688622754489</v>
      </c>
      <c r="I25" s="20">
        <f t="shared" si="2"/>
        <v>39.661676646706589</v>
      </c>
      <c r="J25" s="20">
        <f t="shared" si="2"/>
        <v>40.206586826347305</v>
      </c>
      <c r="K25" s="20">
        <f t="shared" si="2"/>
        <v>40.82934131736527</v>
      </c>
      <c r="L25" s="20">
        <f t="shared" si="2"/>
        <v>41.179640718562879</v>
      </c>
      <c r="M25" s="20">
        <f t="shared" si="2"/>
        <v>41.685628742514965</v>
      </c>
      <c r="N25" s="20">
        <f t="shared" si="2"/>
        <v>0</v>
      </c>
      <c r="O25" s="20">
        <f t="shared" si="2"/>
        <v>0</v>
      </c>
      <c r="P25" s="20">
        <f t="shared" si="2"/>
        <v>0</v>
      </c>
      <c r="Q25" s="7"/>
    </row>
    <row r="26" spans="1:17">
      <c r="A26" s="7"/>
      <c r="B26" s="7"/>
      <c r="C26" s="7" t="s">
        <v>25</v>
      </c>
      <c r="D26" s="7"/>
      <c r="E26" s="177">
        <v>3.16</v>
      </c>
      <c r="F26" s="7"/>
      <c r="G26" s="86">
        <f t="shared" ref="G26:P26" ca="1" si="3">SUM(G21:G25)*$E$13</f>
        <v>3.1643869221556882</v>
      </c>
      <c r="H26" s="86">
        <f t="shared" ca="1" si="3"/>
        <v>3.1738516886227535</v>
      </c>
      <c r="I26" s="86">
        <f t="shared" ca="1" si="3"/>
        <v>3.2148656766467059</v>
      </c>
      <c r="J26" s="86">
        <f t="shared" ca="1" si="3"/>
        <v>3.2590345868263468</v>
      </c>
      <c r="K26" s="86">
        <f t="shared" ca="1" si="3"/>
        <v>3.3095133413173645</v>
      </c>
      <c r="L26" s="86">
        <f t="shared" ca="1" si="3"/>
        <v>3.3379076407185631</v>
      </c>
      <c r="M26" s="86">
        <f t="shared" ca="1" si="3"/>
        <v>3.3789216287425141</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98.410471425149694</v>
      </c>
      <c r="L27" s="20">
        <f t="shared" ca="1" si="4"/>
        <v>99.254793868263491</v>
      </c>
      <c r="M27" s="20">
        <f t="shared" ca="1" si="4"/>
        <v>100.47437073053891</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47.808400989661656</v>
      </c>
      <c r="L30" s="20">
        <f ca="1">HLOOKUP(L8,'Inputs -Wholesale index summary'!$E$3:$P$8,VLOOKUP($D$6,'Inputs -Wholesale index summary'!$C$6:$D$8,2,FALSE),FALSE)</f>
        <v>53.376709390591579</v>
      </c>
      <c r="M30" s="20">
        <f ca="1">HLOOKUP(M8,'Inputs -Wholesale index summary'!$E$3:$P$8,VLOOKUP($D$6,'Inputs -Wholesale index summary'!$C$6:$D$8,2,FALSE),FALSE)</f>
        <v>62.576339040301086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8">
        <f>E32</f>
        <v>100</v>
      </c>
      <c r="F31" s="130"/>
      <c r="G31" s="128">
        <f>G32</f>
        <v>100.0998003992016</v>
      </c>
      <c r="H31" s="128">
        <f t="shared" ref="H31:P31" si="5">H32</f>
        <v>100.39920159680638</v>
      </c>
      <c r="I31" s="128">
        <f t="shared" si="5"/>
        <v>101.69660678642714</v>
      </c>
      <c r="J31" s="128">
        <f t="shared" si="5"/>
        <v>103.0938123752495</v>
      </c>
      <c r="K31" s="128">
        <f t="shared" si="5"/>
        <v>104.69061876247504</v>
      </c>
      <c r="L31" s="128">
        <f t="shared" si="5"/>
        <v>105.58882235528942</v>
      </c>
      <c r="M31" s="128">
        <f t="shared" si="5"/>
        <v>106.88622754491017</v>
      </c>
      <c r="N31" s="128">
        <f t="shared" si="5"/>
        <v>0</v>
      </c>
      <c r="O31" s="128">
        <f t="shared" si="5"/>
        <v>0</v>
      </c>
      <c r="P31" s="128">
        <f t="shared" si="5"/>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MNW-Medium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7">
        <v>277.93</v>
      </c>
      <c r="F41" s="7"/>
      <c r="G41" s="20">
        <f t="shared" ref="G41:P41" ca="1" si="6">$E41/$E50*G50</f>
        <v>192.32112353173076</v>
      </c>
      <c r="H41" s="20">
        <f t="shared" ca="1" si="6"/>
        <v>0</v>
      </c>
      <c r="I41" s="20">
        <f t="shared" ca="1" si="6"/>
        <v>220.77246847092263</v>
      </c>
      <c r="J41" s="20">
        <f t="shared" ca="1" si="6"/>
        <v>218.17943455713345</v>
      </c>
      <c r="K41" s="20">
        <f t="shared" ca="1" si="6"/>
        <v>235.88476632445705</v>
      </c>
      <c r="L41" s="20">
        <f t="shared" ca="1" si="6"/>
        <v>263.35858052418104</v>
      </c>
      <c r="M41" s="20">
        <f t="shared" ca="1" si="6"/>
        <v>308.74919065277618</v>
      </c>
      <c r="N41" s="20">
        <f t="shared" ca="1" si="6"/>
        <v>0</v>
      </c>
      <c r="O41" s="20">
        <f t="shared" ca="1" si="6"/>
        <v>0</v>
      </c>
      <c r="P41" s="20">
        <f t="shared" ca="1" si="6"/>
        <v>0</v>
      </c>
      <c r="Q41" s="7"/>
    </row>
    <row r="42" spans="1:17">
      <c r="A42" s="7"/>
      <c r="B42" s="7"/>
      <c r="C42" s="16" t="s">
        <v>125</v>
      </c>
      <c r="D42" s="7"/>
      <c r="E42" s="176">
        <f ca="1">VLOOKUP($A$1,'Inputs - Network costs'!$D:$P,E$9,FALSE)</f>
        <v>138.36613998850638</v>
      </c>
      <c r="F42" s="7"/>
      <c r="G42" s="92">
        <f ca="1">VLOOKUP($A$1,'Inputs - Network costs'!$D:$P,G$9,FALSE)</f>
        <v>142.8920138205726</v>
      </c>
      <c r="H42" s="92">
        <f ca="1">VLOOKUP($A$1,'Inputs - Network costs'!$D:$P,H$9,FALSE)</f>
        <v>147.63504532594024</v>
      </c>
      <c r="I42" s="92">
        <f ca="1">VLOOKUP($A$1,'Inputs - Network costs'!$D:$P,I$9,FALSE)</f>
        <v>138.00535825536218</v>
      </c>
      <c r="J42" s="92">
        <f ca="1">VLOOKUP($A$1,'Inputs - Network costs'!$D:$P,J$9,FALSE)</f>
        <v>138.03235825576454</v>
      </c>
      <c r="K42" s="92">
        <f ca="1">VLOOKUP($A$1,'Inputs - Network costs'!$D:$P,K$9,FALSE)</f>
        <v>142.28629281163711</v>
      </c>
      <c r="L42" s="92">
        <f ca="1">VLOOKUP($A$1,'Inputs - Network costs'!$D:$P,L$9,FALSE)</f>
        <v>142.36729281284408</v>
      </c>
      <c r="M42" s="92">
        <f ca="1">VLOOKUP($A$1,'Inputs - Network costs'!$D:$P,M$9,FALSE)</f>
        <v>151.29000137552651</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7">
        <v>18.420000000000002</v>
      </c>
      <c r="F43" s="7"/>
      <c r="G43" s="20">
        <f t="shared" ref="G43:P45" si="7">$E43/$E51*G51</f>
        <v>18.438383233532939</v>
      </c>
      <c r="H43" s="20">
        <f t="shared" si="7"/>
        <v>18.493532934131739</v>
      </c>
      <c r="I43" s="20">
        <f t="shared" si="7"/>
        <v>18.732514970059881</v>
      </c>
      <c r="J43" s="20">
        <f t="shared" si="7"/>
        <v>18.989880239520961</v>
      </c>
      <c r="K43" s="20">
        <f t="shared" si="7"/>
        <v>19.284011976047907</v>
      </c>
      <c r="L43" s="20">
        <f t="shared" si="7"/>
        <v>19.449461077844315</v>
      </c>
      <c r="M43" s="20">
        <f t="shared" si="7"/>
        <v>19.688443113772458</v>
      </c>
      <c r="N43" s="20">
        <f t="shared" si="7"/>
        <v>0</v>
      </c>
      <c r="O43" s="20">
        <f t="shared" si="7"/>
        <v>0</v>
      </c>
      <c r="P43" s="20">
        <f t="shared" si="7"/>
        <v>0</v>
      </c>
      <c r="Q43" s="7"/>
    </row>
    <row r="44" spans="1:17">
      <c r="A44" s="7"/>
      <c r="B44" s="7"/>
      <c r="C44" s="7" t="s">
        <v>276</v>
      </c>
      <c r="D44" s="7"/>
      <c r="E44" s="177">
        <v>95.65</v>
      </c>
      <c r="F44" s="7"/>
      <c r="G44" s="20">
        <f t="shared" si="7"/>
        <v>95.74545908183633</v>
      </c>
      <c r="H44" s="20">
        <f t="shared" si="7"/>
        <v>96.031836327345303</v>
      </c>
      <c r="I44" s="20">
        <f t="shared" si="7"/>
        <v>97.272804391217562</v>
      </c>
      <c r="J44" s="20">
        <f t="shared" si="7"/>
        <v>98.609231536926146</v>
      </c>
      <c r="K44" s="20">
        <f t="shared" si="7"/>
        <v>100.13657684630738</v>
      </c>
      <c r="L44" s="20">
        <f t="shared" si="7"/>
        <v>100.99570858283434</v>
      </c>
      <c r="M44" s="20">
        <f t="shared" si="7"/>
        <v>102.23667664670658</v>
      </c>
      <c r="N44" s="20">
        <f t="shared" si="7"/>
        <v>0</v>
      </c>
      <c r="O44" s="20">
        <f t="shared" si="7"/>
        <v>0</v>
      </c>
      <c r="P44" s="20">
        <f t="shared" si="7"/>
        <v>0</v>
      </c>
      <c r="Q44" s="7"/>
    </row>
    <row r="45" spans="1:17">
      <c r="A45" s="7"/>
      <c r="B45" s="7"/>
      <c r="C45" s="16" t="s">
        <v>2</v>
      </c>
      <c r="D45" s="7"/>
      <c r="E45" s="177">
        <v>39</v>
      </c>
      <c r="F45" s="7"/>
      <c r="G45" s="20">
        <f t="shared" si="7"/>
        <v>39.038922155688624</v>
      </c>
      <c r="H45" s="20">
        <f t="shared" si="7"/>
        <v>39.155688622754489</v>
      </c>
      <c r="I45" s="20">
        <f t="shared" si="7"/>
        <v>39.661676646706589</v>
      </c>
      <c r="J45" s="20">
        <f t="shared" si="7"/>
        <v>40.206586826347305</v>
      </c>
      <c r="K45" s="20">
        <f t="shared" si="7"/>
        <v>40.82934131736527</v>
      </c>
      <c r="L45" s="20">
        <f t="shared" si="7"/>
        <v>41.179640718562879</v>
      </c>
      <c r="M45" s="20">
        <f t="shared" si="7"/>
        <v>41.685628742514965</v>
      </c>
      <c r="N45" s="20">
        <f t="shared" si="7"/>
        <v>0</v>
      </c>
      <c r="O45" s="20">
        <f t="shared" si="7"/>
        <v>0</v>
      </c>
      <c r="P45" s="20">
        <f t="shared" si="7"/>
        <v>0</v>
      </c>
      <c r="Q45" s="7"/>
    </row>
    <row r="46" spans="1:17">
      <c r="A46" s="7"/>
      <c r="B46" s="7"/>
      <c r="C46" s="7" t="s">
        <v>25</v>
      </c>
      <c r="D46" s="7"/>
      <c r="E46" s="177">
        <v>15</v>
      </c>
      <c r="F46" s="7"/>
      <c r="G46" s="86">
        <f t="shared" ref="G46:P46" ca="1" si="8">SUM(G43:G45,G41)*$E$13</f>
        <v>12.024927302497044</v>
      </c>
      <c r="H46" s="86">
        <f t="shared" ca="1" si="8"/>
        <v>5.3481008143712572</v>
      </c>
      <c r="I46" s="86">
        <f t="shared" ca="1" si="8"/>
        <v>13.10009336386595</v>
      </c>
      <c r="J46" s="86">
        <f t="shared" ca="1" si="8"/>
        <v>13.084282633965488</v>
      </c>
      <c r="K46" s="86">
        <f t="shared" ca="1" si="8"/>
        <v>13.78548743695338</v>
      </c>
      <c r="L46" s="86">
        <f t="shared" ca="1" si="8"/>
        <v>14.789422003439103</v>
      </c>
      <c r="M46" s="86">
        <f t="shared" ca="1" si="8"/>
        <v>16.438125882620803</v>
      </c>
      <c r="N46" s="86">
        <f t="shared" ca="1" si="8"/>
        <v>0</v>
      </c>
      <c r="O46" s="86">
        <f t="shared" ca="1" si="8"/>
        <v>0</v>
      </c>
      <c r="P46" s="86">
        <f t="shared" ca="1" si="8"/>
        <v>0</v>
      </c>
      <c r="Q46" s="7"/>
    </row>
    <row r="47" spans="1:17">
      <c r="A47" s="7"/>
      <c r="B47" s="7"/>
      <c r="C47" s="7" t="s">
        <v>215</v>
      </c>
      <c r="D47" s="7"/>
      <c r="E47" s="20">
        <f ca="1">SUM(E41:E46)</f>
        <v>584.36613998850646</v>
      </c>
      <c r="F47" s="7"/>
      <c r="G47" s="20">
        <f t="shared" ref="G47:P47" ca="1" si="9">SUM(G41:G46)</f>
        <v>500.46082912585825</v>
      </c>
      <c r="H47" s="20">
        <f t="shared" ca="1" si="9"/>
        <v>306.66420402454304</v>
      </c>
      <c r="I47" s="20">
        <f t="shared" ca="1" si="9"/>
        <v>527.54491609813488</v>
      </c>
      <c r="J47" s="20">
        <f t="shared" ca="1" si="9"/>
        <v>527.10177404965793</v>
      </c>
      <c r="K47" s="20">
        <f t="shared" ca="1" si="9"/>
        <v>552.20647671276811</v>
      </c>
      <c r="L47" s="20">
        <f t="shared" ca="1" si="9"/>
        <v>582.14010571970573</v>
      </c>
      <c r="M47" s="20">
        <f t="shared" ca="1" si="9"/>
        <v>640.08806641391755</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47.808400989661656</v>
      </c>
      <c r="L50" s="20">
        <f t="shared" ca="1" si="10"/>
        <v>53.376709390591579</v>
      </c>
      <c r="M50" s="20">
        <f t="shared" ca="1" si="10"/>
        <v>62.576339040301086</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104.69061876247504</v>
      </c>
      <c r="L51" s="20">
        <f t="shared" si="10"/>
        <v>105.58882235528942</v>
      </c>
      <c r="M51" s="20">
        <f t="shared" si="10"/>
        <v>106.88622754491017</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104.69061876247504</v>
      </c>
      <c r="L52" s="20">
        <f t="shared" si="10"/>
        <v>105.58882235528942</v>
      </c>
      <c r="M52" s="20">
        <f t="shared" si="10"/>
        <v>106.88622754491017</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104.69061876247504</v>
      </c>
      <c r="L53" s="20">
        <f t="shared" si="10"/>
        <v>105.58882235528942</v>
      </c>
      <c r="M53" s="20">
        <f t="shared" si="10"/>
        <v>106.88622754491017</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theme="9"/>
  </sheetPr>
  <dimension ref="A1:Q93"/>
  <sheetViews>
    <sheetView topLeftCell="A17" zoomScaleNormal="100" workbookViewId="0">
      <selection activeCell="E23" sqref="E23:E4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SR-SFG-WMI</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9" t="str">
        <f ca="1">VLOOKUP(D3,Glossary!$A$4:$B$21,2,FALSE)</f>
        <v>Single rate</v>
      </c>
      <c r="F3" s="220"/>
      <c r="G3" s="221"/>
      <c r="H3" s="7"/>
      <c r="I3" s="7"/>
      <c r="J3" s="7"/>
      <c r="K3" s="7"/>
      <c r="L3" s="7"/>
      <c r="M3" s="7"/>
      <c r="N3" s="7"/>
      <c r="O3" s="7"/>
      <c r="P3" s="7"/>
      <c r="Q3" s="7"/>
    </row>
    <row r="4" spans="1:17">
      <c r="A4" s="7"/>
      <c r="B4" s="7"/>
      <c r="C4" s="15" t="s">
        <v>124</v>
      </c>
      <c r="D4" s="2" t="str">
        <f ca="1">MID(A1,4,3)</f>
        <v>SFG</v>
      </c>
      <c r="E4" s="219" t="str">
        <f ca="1">VLOOKUP(D4,Glossary!$A$4:$B$21,2,FALSE)</f>
        <v>Single fuel gas</v>
      </c>
      <c r="F4" s="220"/>
      <c r="G4" s="221"/>
      <c r="H4" s="7"/>
      <c r="I4" s="7"/>
      <c r="J4" s="7"/>
      <c r="K4" s="7"/>
      <c r="L4" s="7"/>
      <c r="M4" s="7"/>
      <c r="N4" s="7"/>
      <c r="O4" s="7"/>
      <c r="P4" s="7"/>
      <c r="Q4" s="7"/>
    </row>
    <row r="5" spans="1:17">
      <c r="A5" s="7"/>
      <c r="B5" s="7"/>
      <c r="C5" s="15" t="s">
        <v>21</v>
      </c>
      <c r="D5" s="33" t="str">
        <f ca="1">RIGHT(A1,3)</f>
        <v>WMI</v>
      </c>
      <c r="E5" s="219" t="str">
        <f ca="1">VLOOKUP(D5,Glossary!$A$4:$B$21,2,FALSE)</f>
        <v>West Midlands</v>
      </c>
      <c r="F5" s="220"/>
      <c r="G5" s="221"/>
      <c r="H5" s="7"/>
      <c r="I5" s="7"/>
      <c r="J5" s="7"/>
      <c r="K5" s="7"/>
      <c r="L5" s="7"/>
      <c r="M5" s="7"/>
      <c r="N5" s="7"/>
      <c r="O5" s="7"/>
      <c r="P5" s="7"/>
      <c r="Q5" s="7"/>
    </row>
    <row r="6" spans="1:17">
      <c r="A6" s="7"/>
      <c r="B6" s="7"/>
      <c r="C6" s="15" t="s">
        <v>220</v>
      </c>
      <c r="D6" s="222" t="str">
        <f ca="1">$D$3&amp;"-"&amp;$D$4</f>
        <v>SR-SFG</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f t="shared" ca="1" si="0"/>
        <v>98.410471425149694</v>
      </c>
      <c r="L10" s="115">
        <f t="shared" ca="1" si="0"/>
        <v>99.254793868263491</v>
      </c>
      <c r="M10" s="115">
        <f t="shared" ca="1" si="0"/>
        <v>100.47437073053891</v>
      </c>
      <c r="N10" s="115" t="str">
        <f t="shared" si="0"/>
        <v/>
      </c>
      <c r="O10" s="115" t="str">
        <f t="shared" si="0"/>
        <v/>
      </c>
      <c r="P10" s="115" t="str">
        <f t="shared" si="0"/>
        <v/>
      </c>
      <c r="Q10" s="7"/>
    </row>
    <row r="11" spans="1:17">
      <c r="A11" s="7"/>
      <c r="B11" s="7"/>
      <c r="C11" s="7" t="s">
        <v>310</v>
      </c>
      <c r="D11" s="7"/>
      <c r="E11" s="115">
        <f ca="1">IFERROR(E47,"")</f>
        <v>582.85734887034107</v>
      </c>
      <c r="F11" s="102"/>
      <c r="G11" s="115">
        <f ca="1">IFERROR(IF(OR(G41=0,G42=0,G43=0,G44=0,G45=0,G46=0),"",G47),"")</f>
        <v>494.15955495944416</v>
      </c>
      <c r="H11" s="115" t="str">
        <f t="shared" ref="H11:P11" ca="1" si="1">IFERROR(IF(OR(H41=0,H42=0,H43=0,H44=0,H45=0,H46=0),"",H47),"")</f>
        <v/>
      </c>
      <c r="I11" s="115">
        <f t="shared" ca="1" si="1"/>
        <v>526.71504621416852</v>
      </c>
      <c r="J11" s="115">
        <f t="shared" ca="1" si="1"/>
        <v>526.27190416533301</v>
      </c>
      <c r="K11" s="115">
        <f t="shared" ca="1" si="1"/>
        <v>551.318572668515</v>
      </c>
      <c r="L11" s="115">
        <f t="shared" ca="1" si="1"/>
        <v>581.25220167437692</v>
      </c>
      <c r="M11" s="115">
        <f t="shared" ca="1" si="1"/>
        <v>635.67035207542835</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3.4799999999999998E-2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WMI-Nil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7">
        <v>8.4</v>
      </c>
      <c r="F23" s="7"/>
      <c r="G23" s="20">
        <f t="shared" ref="G23:P25" si="2">$E23/$E31*G31</f>
        <v>8.408383233532934</v>
      </c>
      <c r="H23" s="20">
        <f t="shared" si="2"/>
        <v>8.4335329341317369</v>
      </c>
      <c r="I23" s="20">
        <f t="shared" si="2"/>
        <v>8.5425149700598801</v>
      </c>
      <c r="J23" s="20">
        <f t="shared" si="2"/>
        <v>8.6598802395209589</v>
      </c>
      <c r="K23" s="20">
        <f t="shared" si="2"/>
        <v>8.7940119760479032</v>
      </c>
      <c r="L23" s="20">
        <f t="shared" si="2"/>
        <v>8.8694610778443117</v>
      </c>
      <c r="M23" s="20">
        <f t="shared" si="2"/>
        <v>8.978443113772455</v>
      </c>
      <c r="N23" s="20">
        <f t="shared" si="2"/>
        <v>0</v>
      </c>
      <c r="O23" s="20">
        <f t="shared" si="2"/>
        <v>0</v>
      </c>
      <c r="P23" s="20">
        <f t="shared" si="2"/>
        <v>0</v>
      </c>
      <c r="Q23" s="7"/>
    </row>
    <row r="24" spans="1:17">
      <c r="A24" s="7"/>
      <c r="B24" s="7"/>
      <c r="C24" s="7" t="s">
        <v>276</v>
      </c>
      <c r="D24" s="7"/>
      <c r="E24" s="177">
        <v>43.44</v>
      </c>
      <c r="F24" s="7"/>
      <c r="G24" s="20">
        <f t="shared" si="2"/>
        <v>43.483353293413167</v>
      </c>
      <c r="H24" s="20">
        <f t="shared" si="2"/>
        <v>43.613413173652688</v>
      </c>
      <c r="I24" s="20">
        <f t="shared" si="2"/>
        <v>44.177005988023943</v>
      </c>
      <c r="J24" s="20">
        <f t="shared" si="2"/>
        <v>44.783952095808374</v>
      </c>
      <c r="K24" s="20">
        <f t="shared" si="2"/>
        <v>45.47760479041915</v>
      </c>
      <c r="L24" s="20">
        <f t="shared" si="2"/>
        <v>45.867784431137721</v>
      </c>
      <c r="M24" s="20">
        <f t="shared" si="2"/>
        <v>46.431377245508976</v>
      </c>
      <c r="N24" s="20">
        <f t="shared" si="2"/>
        <v>0</v>
      </c>
      <c r="O24" s="20">
        <f t="shared" si="2"/>
        <v>0</v>
      </c>
      <c r="P24" s="20">
        <f t="shared" si="2"/>
        <v>0</v>
      </c>
      <c r="Q24" s="7"/>
    </row>
    <row r="25" spans="1:17">
      <c r="A25" s="7"/>
      <c r="B25" s="7"/>
      <c r="C25" s="16" t="s">
        <v>2</v>
      </c>
      <c r="D25" s="7"/>
      <c r="E25" s="177">
        <v>39</v>
      </c>
      <c r="F25" s="7"/>
      <c r="G25" s="20">
        <f t="shared" si="2"/>
        <v>39.038922155688624</v>
      </c>
      <c r="H25" s="20">
        <f t="shared" si="2"/>
        <v>39.155688622754489</v>
      </c>
      <c r="I25" s="20">
        <f t="shared" si="2"/>
        <v>39.661676646706589</v>
      </c>
      <c r="J25" s="20">
        <f t="shared" si="2"/>
        <v>40.206586826347305</v>
      </c>
      <c r="K25" s="20">
        <f t="shared" si="2"/>
        <v>40.82934131736527</v>
      </c>
      <c r="L25" s="20">
        <f t="shared" si="2"/>
        <v>41.179640718562879</v>
      </c>
      <c r="M25" s="20">
        <f t="shared" si="2"/>
        <v>41.685628742514965</v>
      </c>
      <c r="N25" s="20">
        <f t="shared" si="2"/>
        <v>0</v>
      </c>
      <c r="O25" s="20">
        <f t="shared" si="2"/>
        <v>0</v>
      </c>
      <c r="P25" s="20">
        <f t="shared" si="2"/>
        <v>0</v>
      </c>
      <c r="Q25" s="7"/>
    </row>
    <row r="26" spans="1:17">
      <c r="A26" s="7"/>
      <c r="B26" s="7"/>
      <c r="C26" s="7" t="s">
        <v>25</v>
      </c>
      <c r="D26" s="7"/>
      <c r="E26" s="177">
        <v>3.16</v>
      </c>
      <c r="F26" s="7"/>
      <c r="G26" s="86">
        <f t="shared" ref="G26:P26" ca="1" si="3">SUM(G21:G25)*$E$13</f>
        <v>3.1643869221556882</v>
      </c>
      <c r="H26" s="86">
        <f t="shared" ca="1" si="3"/>
        <v>3.1738516886227535</v>
      </c>
      <c r="I26" s="86">
        <f t="shared" ca="1" si="3"/>
        <v>3.2148656766467059</v>
      </c>
      <c r="J26" s="86">
        <f t="shared" ca="1" si="3"/>
        <v>3.2590345868263468</v>
      </c>
      <c r="K26" s="86">
        <f t="shared" ca="1" si="3"/>
        <v>3.3095133413173645</v>
      </c>
      <c r="L26" s="86">
        <f t="shared" ca="1" si="3"/>
        <v>3.3379076407185631</v>
      </c>
      <c r="M26" s="86">
        <f t="shared" ca="1" si="3"/>
        <v>3.3789216287425141</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98.410471425149694</v>
      </c>
      <c r="L27" s="20">
        <f t="shared" ca="1" si="4"/>
        <v>99.254793868263491</v>
      </c>
      <c r="M27" s="20">
        <f t="shared" ca="1" si="4"/>
        <v>100.47437073053891</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47.808400989661656</v>
      </c>
      <c r="L30" s="20">
        <f ca="1">HLOOKUP(L8,'Inputs -Wholesale index summary'!$E$3:$P$8,VLOOKUP($D$6,'Inputs -Wholesale index summary'!$C$6:$D$8,2,FALSE),FALSE)</f>
        <v>53.376709390591579</v>
      </c>
      <c r="M30" s="20">
        <f ca="1">HLOOKUP(M8,'Inputs -Wholesale index summary'!$E$3:$P$8,VLOOKUP($D$6,'Inputs -Wholesale index summary'!$C$6:$D$8,2,FALSE),FALSE)</f>
        <v>62.576339040301086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8">
        <f>E32</f>
        <v>100</v>
      </c>
      <c r="F31" s="130"/>
      <c r="G31" s="128">
        <f>G32</f>
        <v>100.0998003992016</v>
      </c>
      <c r="H31" s="128">
        <f t="shared" ref="H31:P31" si="5">H32</f>
        <v>100.39920159680638</v>
      </c>
      <c r="I31" s="128">
        <f t="shared" si="5"/>
        <v>101.69660678642714</v>
      </c>
      <c r="J31" s="128">
        <f t="shared" si="5"/>
        <v>103.0938123752495</v>
      </c>
      <c r="K31" s="128">
        <f t="shared" si="5"/>
        <v>104.69061876247504</v>
      </c>
      <c r="L31" s="128">
        <f t="shared" si="5"/>
        <v>105.58882235528942</v>
      </c>
      <c r="M31" s="128">
        <f t="shared" si="5"/>
        <v>106.88622754491017</v>
      </c>
      <c r="N31" s="128">
        <f t="shared" si="5"/>
        <v>0</v>
      </c>
      <c r="O31" s="128">
        <f t="shared" si="5"/>
        <v>0</v>
      </c>
      <c r="P31" s="128">
        <f t="shared" si="5"/>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WMI-Medium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7">
        <v>277.93</v>
      </c>
      <c r="F41" s="7"/>
      <c r="G41" s="20">
        <f t="shared" ref="G41:P41" ca="1" si="6">$E41/$E50*G50</f>
        <v>192.32112353173076</v>
      </c>
      <c r="H41" s="20">
        <f t="shared" ca="1" si="6"/>
        <v>0</v>
      </c>
      <c r="I41" s="20">
        <f t="shared" ca="1" si="6"/>
        <v>220.77246847092263</v>
      </c>
      <c r="J41" s="20">
        <f t="shared" ca="1" si="6"/>
        <v>218.17943455713345</v>
      </c>
      <c r="K41" s="20">
        <f t="shared" ca="1" si="6"/>
        <v>235.88476632445705</v>
      </c>
      <c r="L41" s="20">
        <f t="shared" ca="1" si="6"/>
        <v>263.35858052418104</v>
      </c>
      <c r="M41" s="20">
        <f t="shared" ca="1" si="6"/>
        <v>308.74919065277618</v>
      </c>
      <c r="N41" s="20">
        <f t="shared" ca="1" si="6"/>
        <v>0</v>
      </c>
      <c r="O41" s="20">
        <f t="shared" ca="1" si="6"/>
        <v>0</v>
      </c>
      <c r="P41" s="20">
        <f t="shared" ca="1" si="6"/>
        <v>0</v>
      </c>
      <c r="Q41" s="7"/>
    </row>
    <row r="42" spans="1:17">
      <c r="A42" s="7"/>
      <c r="B42" s="7"/>
      <c r="C42" s="16" t="s">
        <v>125</v>
      </c>
      <c r="D42" s="7"/>
      <c r="E42" s="176">
        <f ca="1">VLOOKUP($A$1,'Inputs - Network costs'!$D:$P,E$9,FALSE)</f>
        <v>136.85734887034104</v>
      </c>
      <c r="F42" s="7"/>
      <c r="G42" s="92">
        <f ca="1">VLOOKUP($A$1,'Inputs - Network costs'!$D:$P,G$9,FALSE)</f>
        <v>136.59073965415851</v>
      </c>
      <c r="H42" s="92">
        <f ca="1">VLOOKUP($A$1,'Inputs - Network costs'!$D:$P,H$9,FALSE)</f>
        <v>137.28267468096055</v>
      </c>
      <c r="I42" s="92">
        <f ca="1">VLOOKUP($A$1,'Inputs - Network costs'!$D:$P,I$9,FALSE)</f>
        <v>137.17548837139586</v>
      </c>
      <c r="J42" s="92">
        <f ca="1">VLOOKUP($A$1,'Inputs - Network costs'!$D:$P,J$9,FALSE)</f>
        <v>137.20248837143961</v>
      </c>
      <c r="K42" s="92">
        <f ca="1">VLOOKUP($A$1,'Inputs - Network costs'!$D:$P,K$9,FALSE)</f>
        <v>141.39838876738406</v>
      </c>
      <c r="L42" s="92">
        <f ca="1">VLOOKUP($A$1,'Inputs - Network costs'!$D:$P,L$9,FALSE)</f>
        <v>141.47938876751533</v>
      </c>
      <c r="M42" s="92">
        <f ca="1">VLOOKUP($A$1,'Inputs - Network costs'!$D:$P,M$9,FALSE)</f>
        <v>146.87228703703738</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7">
        <v>18.420000000000002</v>
      </c>
      <c r="F43" s="7"/>
      <c r="G43" s="20">
        <f t="shared" ref="G43:P45" si="7">$E43/$E51*G51</f>
        <v>18.438383233532939</v>
      </c>
      <c r="H43" s="20">
        <f t="shared" si="7"/>
        <v>18.493532934131739</v>
      </c>
      <c r="I43" s="20">
        <f t="shared" si="7"/>
        <v>18.732514970059881</v>
      </c>
      <c r="J43" s="20">
        <f t="shared" si="7"/>
        <v>18.989880239520961</v>
      </c>
      <c r="K43" s="20">
        <f t="shared" si="7"/>
        <v>19.284011976047907</v>
      </c>
      <c r="L43" s="20">
        <f t="shared" si="7"/>
        <v>19.449461077844315</v>
      </c>
      <c r="M43" s="20">
        <f t="shared" si="7"/>
        <v>19.688443113772458</v>
      </c>
      <c r="N43" s="20">
        <f t="shared" si="7"/>
        <v>0</v>
      </c>
      <c r="O43" s="20">
        <f t="shared" si="7"/>
        <v>0</v>
      </c>
      <c r="P43" s="20">
        <f t="shared" si="7"/>
        <v>0</v>
      </c>
      <c r="Q43" s="7"/>
    </row>
    <row r="44" spans="1:17">
      <c r="A44" s="7"/>
      <c r="B44" s="7"/>
      <c r="C44" s="7" t="s">
        <v>276</v>
      </c>
      <c r="D44" s="7"/>
      <c r="E44" s="177">
        <v>95.65</v>
      </c>
      <c r="F44" s="7"/>
      <c r="G44" s="20">
        <f t="shared" si="7"/>
        <v>95.74545908183633</v>
      </c>
      <c r="H44" s="20">
        <f t="shared" si="7"/>
        <v>96.031836327345303</v>
      </c>
      <c r="I44" s="20">
        <f t="shared" si="7"/>
        <v>97.272804391217562</v>
      </c>
      <c r="J44" s="20">
        <f t="shared" si="7"/>
        <v>98.609231536926146</v>
      </c>
      <c r="K44" s="20">
        <f t="shared" si="7"/>
        <v>100.13657684630738</v>
      </c>
      <c r="L44" s="20">
        <f t="shared" si="7"/>
        <v>100.99570858283434</v>
      </c>
      <c r="M44" s="20">
        <f t="shared" si="7"/>
        <v>102.23667664670658</v>
      </c>
      <c r="N44" s="20">
        <f t="shared" si="7"/>
        <v>0</v>
      </c>
      <c r="O44" s="20">
        <f t="shared" si="7"/>
        <v>0</v>
      </c>
      <c r="P44" s="20">
        <f t="shared" si="7"/>
        <v>0</v>
      </c>
      <c r="Q44" s="7"/>
    </row>
    <row r="45" spans="1:17">
      <c r="A45" s="7"/>
      <c r="B45" s="7"/>
      <c r="C45" s="16" t="s">
        <v>2</v>
      </c>
      <c r="D45" s="7"/>
      <c r="E45" s="177">
        <v>39</v>
      </c>
      <c r="F45" s="7"/>
      <c r="G45" s="20">
        <f t="shared" si="7"/>
        <v>39.038922155688624</v>
      </c>
      <c r="H45" s="20">
        <f t="shared" si="7"/>
        <v>39.155688622754489</v>
      </c>
      <c r="I45" s="20">
        <f t="shared" si="7"/>
        <v>39.661676646706589</v>
      </c>
      <c r="J45" s="20">
        <f t="shared" si="7"/>
        <v>40.206586826347305</v>
      </c>
      <c r="K45" s="20">
        <f t="shared" si="7"/>
        <v>40.82934131736527</v>
      </c>
      <c r="L45" s="20">
        <f t="shared" si="7"/>
        <v>41.179640718562879</v>
      </c>
      <c r="M45" s="20">
        <f t="shared" si="7"/>
        <v>41.685628742514965</v>
      </c>
      <c r="N45" s="20">
        <f t="shared" si="7"/>
        <v>0</v>
      </c>
      <c r="O45" s="20">
        <f t="shared" si="7"/>
        <v>0</v>
      </c>
      <c r="P45" s="20">
        <f t="shared" si="7"/>
        <v>0</v>
      </c>
      <c r="Q45" s="7"/>
    </row>
    <row r="46" spans="1:17">
      <c r="A46" s="7"/>
      <c r="B46" s="7"/>
      <c r="C46" s="7" t="s">
        <v>25</v>
      </c>
      <c r="D46" s="7"/>
      <c r="E46" s="177">
        <v>15</v>
      </c>
      <c r="F46" s="7"/>
      <c r="G46" s="86">
        <f t="shared" ref="G46:P46" ca="1" si="8">SUM(G43:G45,G41)*$E$13</f>
        <v>12.024927302497044</v>
      </c>
      <c r="H46" s="86">
        <f t="shared" ca="1" si="8"/>
        <v>5.3481008143712572</v>
      </c>
      <c r="I46" s="86">
        <f t="shared" ca="1" si="8"/>
        <v>13.10009336386595</v>
      </c>
      <c r="J46" s="86">
        <f t="shared" ca="1" si="8"/>
        <v>13.084282633965488</v>
      </c>
      <c r="K46" s="86">
        <f t="shared" ca="1" si="8"/>
        <v>13.78548743695338</v>
      </c>
      <c r="L46" s="86">
        <f t="shared" ca="1" si="8"/>
        <v>14.789422003439103</v>
      </c>
      <c r="M46" s="86">
        <f t="shared" ca="1" si="8"/>
        <v>16.438125882620803</v>
      </c>
      <c r="N46" s="86">
        <f t="shared" ca="1" si="8"/>
        <v>0</v>
      </c>
      <c r="O46" s="86">
        <f t="shared" ca="1" si="8"/>
        <v>0</v>
      </c>
      <c r="P46" s="86">
        <f t="shared" ca="1" si="8"/>
        <v>0</v>
      </c>
      <c r="Q46" s="7"/>
    </row>
    <row r="47" spans="1:17">
      <c r="A47" s="7"/>
      <c r="B47" s="7"/>
      <c r="C47" s="7" t="s">
        <v>215</v>
      </c>
      <c r="D47" s="7"/>
      <c r="E47" s="20">
        <f ca="1">SUM(E41:E46)</f>
        <v>582.85734887034107</v>
      </c>
      <c r="F47" s="7"/>
      <c r="G47" s="20">
        <f t="shared" ref="G47:P47" ca="1" si="9">SUM(G41:G46)</f>
        <v>494.15955495944416</v>
      </c>
      <c r="H47" s="20">
        <f t="shared" ca="1" si="9"/>
        <v>296.31183337956332</v>
      </c>
      <c r="I47" s="20">
        <f t="shared" ca="1" si="9"/>
        <v>526.71504621416852</v>
      </c>
      <c r="J47" s="20">
        <f t="shared" ca="1" si="9"/>
        <v>526.27190416533301</v>
      </c>
      <c r="K47" s="20">
        <f t="shared" ca="1" si="9"/>
        <v>551.318572668515</v>
      </c>
      <c r="L47" s="20">
        <f t="shared" ca="1" si="9"/>
        <v>581.25220167437692</v>
      </c>
      <c r="M47" s="20">
        <f t="shared" ca="1" si="9"/>
        <v>635.67035207542835</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47.808400989661656</v>
      </c>
      <c r="L50" s="20">
        <f t="shared" ca="1" si="10"/>
        <v>53.376709390591579</v>
      </c>
      <c r="M50" s="20">
        <f t="shared" ca="1" si="10"/>
        <v>62.576339040301086</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104.69061876247504</v>
      </c>
      <c r="L51" s="20">
        <f t="shared" si="10"/>
        <v>105.58882235528942</v>
      </c>
      <c r="M51" s="20">
        <f t="shared" si="10"/>
        <v>106.88622754491017</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104.69061876247504</v>
      </c>
      <c r="L52" s="20">
        <f t="shared" si="10"/>
        <v>105.58882235528942</v>
      </c>
      <c r="M52" s="20">
        <f t="shared" si="10"/>
        <v>106.88622754491017</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104.69061876247504</v>
      </c>
      <c r="L53" s="20">
        <f t="shared" si="10"/>
        <v>105.58882235528942</v>
      </c>
      <c r="M53" s="20">
        <f t="shared" si="10"/>
        <v>106.88622754491017</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theme="9"/>
  </sheetPr>
  <dimension ref="A1:Q93"/>
  <sheetViews>
    <sheetView topLeftCell="A17" zoomScaleNormal="100" workbookViewId="0">
      <selection activeCell="E23" sqref="E23:E4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SR-SFG-NEA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9" t="str">
        <f ca="1">VLOOKUP(D3,Glossary!$A$4:$B$21,2,FALSE)</f>
        <v>Single rate</v>
      </c>
      <c r="F3" s="220"/>
      <c r="G3" s="221"/>
      <c r="H3" s="7"/>
      <c r="I3" s="7"/>
      <c r="J3" s="7"/>
      <c r="K3" s="7"/>
      <c r="L3" s="7"/>
      <c r="M3" s="7"/>
      <c r="N3" s="7"/>
      <c r="O3" s="7"/>
      <c r="P3" s="7"/>
      <c r="Q3" s="7"/>
    </row>
    <row r="4" spans="1:17">
      <c r="A4" s="7"/>
      <c r="B4" s="7"/>
      <c r="C4" s="15" t="s">
        <v>124</v>
      </c>
      <c r="D4" s="2" t="str">
        <f ca="1">MID(A1,4,3)</f>
        <v>SFG</v>
      </c>
      <c r="E4" s="219" t="str">
        <f ca="1">VLOOKUP(D4,Glossary!$A$4:$B$21,2,FALSE)</f>
        <v>Single fuel gas</v>
      </c>
      <c r="F4" s="220"/>
      <c r="G4" s="221"/>
      <c r="H4" s="7"/>
      <c r="I4" s="7"/>
      <c r="J4" s="7"/>
      <c r="K4" s="7"/>
      <c r="L4" s="7"/>
      <c r="M4" s="7"/>
      <c r="N4" s="7"/>
      <c r="O4" s="7"/>
      <c r="P4" s="7"/>
      <c r="Q4" s="7"/>
    </row>
    <row r="5" spans="1:17">
      <c r="A5" s="7"/>
      <c r="B5" s="7"/>
      <c r="C5" s="15" t="s">
        <v>21</v>
      </c>
      <c r="D5" s="33" t="str">
        <f ca="1">RIGHT(A1,3)</f>
        <v>NEA</v>
      </c>
      <c r="E5" s="219" t="str">
        <f ca="1">VLOOKUP(D5,Glossary!$A$4:$B$21,2,FALSE)</f>
        <v>North East</v>
      </c>
      <c r="F5" s="220"/>
      <c r="G5" s="221"/>
      <c r="H5" s="7"/>
      <c r="I5" s="7"/>
      <c r="J5" s="7"/>
      <c r="K5" s="7"/>
      <c r="L5" s="7"/>
      <c r="M5" s="7"/>
      <c r="N5" s="7"/>
      <c r="O5" s="7"/>
      <c r="P5" s="7"/>
      <c r="Q5" s="7"/>
    </row>
    <row r="6" spans="1:17">
      <c r="A6" s="7"/>
      <c r="B6" s="7"/>
      <c r="C6" s="15" t="s">
        <v>220</v>
      </c>
      <c r="D6" s="222" t="str">
        <f ca="1">$D$3&amp;"-"&amp;$D$4</f>
        <v>SR-SFG</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f t="shared" ca="1" si="0"/>
        <v>98.410471425149694</v>
      </c>
      <c r="L10" s="115">
        <f t="shared" ca="1" si="0"/>
        <v>99.254793868263491</v>
      </c>
      <c r="M10" s="115">
        <f t="shared" ca="1" si="0"/>
        <v>100.47437073053891</v>
      </c>
      <c r="N10" s="115" t="str">
        <f t="shared" si="0"/>
        <v/>
      </c>
      <c r="O10" s="115" t="str">
        <f t="shared" si="0"/>
        <v/>
      </c>
      <c r="P10" s="115" t="str">
        <f t="shared" si="0"/>
        <v/>
      </c>
      <c r="Q10" s="7"/>
    </row>
    <row r="11" spans="1:17">
      <c r="A11" s="7"/>
      <c r="B11" s="7"/>
      <c r="C11" s="7" t="s">
        <v>310</v>
      </c>
      <c r="D11" s="7"/>
      <c r="E11" s="115">
        <f ca="1">IFERROR(E47,"")</f>
        <v>584.61721409344523</v>
      </c>
      <c r="F11" s="102"/>
      <c r="G11" s="115">
        <f ca="1">IFERROR(IF(OR(G41=0,G42=0,G43=0,G44=0,G45=0,G46=0),"",G47),"")</f>
        <v>490.68594939813033</v>
      </c>
      <c r="H11" s="115" t="str">
        <f t="shared" ref="H11:P11" ca="1" si="1">IFERROR(IF(OR(H41=0,H42=0,H43=0,H44=0,H45=0,H46=0),"",H47),"")</f>
        <v/>
      </c>
      <c r="I11" s="115">
        <f t="shared" ca="1" si="1"/>
        <v>519.50846301719776</v>
      </c>
      <c r="J11" s="115">
        <f t="shared" ca="1" si="1"/>
        <v>519.06532096831847</v>
      </c>
      <c r="K11" s="115">
        <f t="shared" ca="1" si="1"/>
        <v>538.17298143557719</v>
      </c>
      <c r="L11" s="115">
        <f t="shared" ca="1" si="1"/>
        <v>568.10661044130791</v>
      </c>
      <c r="M11" s="115">
        <f t="shared" ca="1" si="1"/>
        <v>627.22519634748858</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3.4799999999999998E-2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NEA-Nil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7">
        <v>8.4</v>
      </c>
      <c r="F23" s="7"/>
      <c r="G23" s="20">
        <f t="shared" ref="G23:P25" si="2">$E23/$E31*G31</f>
        <v>8.408383233532934</v>
      </c>
      <c r="H23" s="20">
        <f t="shared" si="2"/>
        <v>8.4335329341317369</v>
      </c>
      <c r="I23" s="20">
        <f t="shared" si="2"/>
        <v>8.5425149700598801</v>
      </c>
      <c r="J23" s="20">
        <f t="shared" si="2"/>
        <v>8.6598802395209589</v>
      </c>
      <c r="K23" s="20">
        <f t="shared" si="2"/>
        <v>8.7940119760479032</v>
      </c>
      <c r="L23" s="20">
        <f t="shared" si="2"/>
        <v>8.8694610778443117</v>
      </c>
      <c r="M23" s="20">
        <f t="shared" si="2"/>
        <v>8.978443113772455</v>
      </c>
      <c r="N23" s="20">
        <f t="shared" si="2"/>
        <v>0</v>
      </c>
      <c r="O23" s="20">
        <f t="shared" si="2"/>
        <v>0</v>
      </c>
      <c r="P23" s="20">
        <f t="shared" si="2"/>
        <v>0</v>
      </c>
      <c r="Q23" s="7"/>
    </row>
    <row r="24" spans="1:17">
      <c r="A24" s="7"/>
      <c r="B24" s="7"/>
      <c r="C24" s="7" t="s">
        <v>276</v>
      </c>
      <c r="D24" s="7"/>
      <c r="E24" s="177">
        <v>43.44</v>
      </c>
      <c r="F24" s="7"/>
      <c r="G24" s="20">
        <f t="shared" si="2"/>
        <v>43.483353293413167</v>
      </c>
      <c r="H24" s="20">
        <f t="shared" si="2"/>
        <v>43.613413173652688</v>
      </c>
      <c r="I24" s="20">
        <f t="shared" si="2"/>
        <v>44.177005988023943</v>
      </c>
      <c r="J24" s="20">
        <f t="shared" si="2"/>
        <v>44.783952095808374</v>
      </c>
      <c r="K24" s="20">
        <f t="shared" si="2"/>
        <v>45.47760479041915</v>
      </c>
      <c r="L24" s="20">
        <f t="shared" si="2"/>
        <v>45.867784431137721</v>
      </c>
      <c r="M24" s="20">
        <f t="shared" si="2"/>
        <v>46.431377245508976</v>
      </c>
      <c r="N24" s="20">
        <f t="shared" si="2"/>
        <v>0</v>
      </c>
      <c r="O24" s="20">
        <f t="shared" si="2"/>
        <v>0</v>
      </c>
      <c r="P24" s="20">
        <f t="shared" si="2"/>
        <v>0</v>
      </c>
      <c r="Q24" s="7"/>
    </row>
    <row r="25" spans="1:17">
      <c r="A25" s="7"/>
      <c r="B25" s="7"/>
      <c r="C25" s="16" t="s">
        <v>2</v>
      </c>
      <c r="D25" s="7"/>
      <c r="E25" s="177">
        <v>39</v>
      </c>
      <c r="F25" s="7"/>
      <c r="G25" s="20">
        <f t="shared" si="2"/>
        <v>39.038922155688624</v>
      </c>
      <c r="H25" s="20">
        <f t="shared" si="2"/>
        <v>39.155688622754489</v>
      </c>
      <c r="I25" s="20">
        <f t="shared" si="2"/>
        <v>39.661676646706589</v>
      </c>
      <c r="J25" s="20">
        <f t="shared" si="2"/>
        <v>40.206586826347305</v>
      </c>
      <c r="K25" s="20">
        <f t="shared" si="2"/>
        <v>40.82934131736527</v>
      </c>
      <c r="L25" s="20">
        <f t="shared" si="2"/>
        <v>41.179640718562879</v>
      </c>
      <c r="M25" s="20">
        <f t="shared" si="2"/>
        <v>41.685628742514965</v>
      </c>
      <c r="N25" s="20">
        <f t="shared" si="2"/>
        <v>0</v>
      </c>
      <c r="O25" s="20">
        <f t="shared" si="2"/>
        <v>0</v>
      </c>
      <c r="P25" s="20">
        <f t="shared" si="2"/>
        <v>0</v>
      </c>
      <c r="Q25" s="7"/>
    </row>
    <row r="26" spans="1:17">
      <c r="A26" s="7"/>
      <c r="B26" s="7"/>
      <c r="C26" s="7" t="s">
        <v>25</v>
      </c>
      <c r="D26" s="7"/>
      <c r="E26" s="177">
        <v>3.16</v>
      </c>
      <c r="F26" s="7"/>
      <c r="G26" s="86">
        <f t="shared" ref="G26:P26" ca="1" si="3">SUM(G21:G25)*$E$13</f>
        <v>3.1643869221556882</v>
      </c>
      <c r="H26" s="86">
        <f t="shared" ca="1" si="3"/>
        <v>3.1738516886227535</v>
      </c>
      <c r="I26" s="86">
        <f t="shared" ca="1" si="3"/>
        <v>3.2148656766467059</v>
      </c>
      <c r="J26" s="86">
        <f t="shared" ca="1" si="3"/>
        <v>3.2590345868263468</v>
      </c>
      <c r="K26" s="86">
        <f t="shared" ca="1" si="3"/>
        <v>3.3095133413173645</v>
      </c>
      <c r="L26" s="86">
        <f t="shared" ca="1" si="3"/>
        <v>3.3379076407185631</v>
      </c>
      <c r="M26" s="86">
        <f t="shared" ca="1" si="3"/>
        <v>3.3789216287425141</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98.410471425149694</v>
      </c>
      <c r="L27" s="20">
        <f t="shared" ca="1" si="4"/>
        <v>99.254793868263491</v>
      </c>
      <c r="M27" s="20">
        <f t="shared" ca="1" si="4"/>
        <v>100.47437073053891</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47.808400989661656</v>
      </c>
      <c r="L30" s="20">
        <f ca="1">HLOOKUP(L8,'Inputs -Wholesale index summary'!$E$3:$P$8,VLOOKUP($D$6,'Inputs -Wholesale index summary'!$C$6:$D$8,2,FALSE),FALSE)</f>
        <v>53.376709390591579</v>
      </c>
      <c r="M30" s="20">
        <f ca="1">HLOOKUP(M8,'Inputs -Wholesale index summary'!$E$3:$P$8,VLOOKUP($D$6,'Inputs -Wholesale index summary'!$C$6:$D$8,2,FALSE),FALSE)</f>
        <v>62.576339040301086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8">
        <f>E32</f>
        <v>100</v>
      </c>
      <c r="F31" s="130"/>
      <c r="G31" s="128">
        <f>G32</f>
        <v>100.0998003992016</v>
      </c>
      <c r="H31" s="128">
        <f t="shared" ref="H31:P31" si="5">H32</f>
        <v>100.39920159680638</v>
      </c>
      <c r="I31" s="128">
        <f t="shared" si="5"/>
        <v>101.69660678642714</v>
      </c>
      <c r="J31" s="128">
        <f t="shared" si="5"/>
        <v>103.0938123752495</v>
      </c>
      <c r="K31" s="128">
        <f t="shared" si="5"/>
        <v>104.69061876247504</v>
      </c>
      <c r="L31" s="128">
        <f t="shared" si="5"/>
        <v>105.58882235528942</v>
      </c>
      <c r="M31" s="128">
        <f t="shared" si="5"/>
        <v>106.88622754491017</v>
      </c>
      <c r="N31" s="128">
        <f t="shared" si="5"/>
        <v>0</v>
      </c>
      <c r="O31" s="128">
        <f t="shared" si="5"/>
        <v>0</v>
      </c>
      <c r="P31" s="128">
        <f t="shared" si="5"/>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NEA-Medium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7">
        <v>277.93</v>
      </c>
      <c r="F41" s="7"/>
      <c r="G41" s="20">
        <f t="shared" ref="G41:P41" ca="1" si="6">$E41/$E50*G50</f>
        <v>192.32112353173076</v>
      </c>
      <c r="H41" s="20">
        <f t="shared" ca="1" si="6"/>
        <v>0</v>
      </c>
      <c r="I41" s="20">
        <f t="shared" ca="1" si="6"/>
        <v>220.77246847092263</v>
      </c>
      <c r="J41" s="20">
        <f t="shared" ca="1" si="6"/>
        <v>218.17943455713345</v>
      </c>
      <c r="K41" s="20">
        <f t="shared" ca="1" si="6"/>
        <v>235.88476632445705</v>
      </c>
      <c r="L41" s="20">
        <f t="shared" ca="1" si="6"/>
        <v>263.35858052418104</v>
      </c>
      <c r="M41" s="20">
        <f t="shared" ca="1" si="6"/>
        <v>308.74919065277618</v>
      </c>
      <c r="N41" s="20">
        <f t="shared" ca="1" si="6"/>
        <v>0</v>
      </c>
      <c r="O41" s="20">
        <f t="shared" ca="1" si="6"/>
        <v>0</v>
      </c>
      <c r="P41" s="20">
        <f t="shared" ca="1" si="6"/>
        <v>0</v>
      </c>
      <c r="Q41" s="7"/>
    </row>
    <row r="42" spans="1:17">
      <c r="A42" s="7"/>
      <c r="B42" s="7"/>
      <c r="C42" s="16" t="s">
        <v>125</v>
      </c>
      <c r="D42" s="7"/>
      <c r="E42" s="176">
        <f ca="1">VLOOKUP($A$1,'Inputs - Network costs'!$D:$P,E$9,FALSE)</f>
        <v>138.61721409344514</v>
      </c>
      <c r="F42" s="7"/>
      <c r="G42" s="92">
        <f ca="1">VLOOKUP($A$1,'Inputs - Network costs'!$D:$P,G$9,FALSE)</f>
        <v>133.11713409284468</v>
      </c>
      <c r="H42" s="92">
        <f ca="1">VLOOKUP($A$1,'Inputs - Network costs'!$D:$P,H$9,FALSE)</f>
        <v>134.22848834487692</v>
      </c>
      <c r="I42" s="92">
        <f ca="1">VLOOKUP($A$1,'Inputs - Network costs'!$D:$P,I$9,FALSE)</f>
        <v>129.96890517442509</v>
      </c>
      <c r="J42" s="92">
        <f ca="1">VLOOKUP($A$1,'Inputs - Network costs'!$D:$P,J$9,FALSE)</f>
        <v>129.9959051744251</v>
      </c>
      <c r="K42" s="92">
        <f ca="1">VLOOKUP($A$1,'Inputs - Network costs'!$D:$P,K$9,FALSE)</f>
        <v>128.25279753444624</v>
      </c>
      <c r="L42" s="92">
        <f ca="1">VLOOKUP($A$1,'Inputs - Network costs'!$D:$P,L$9,FALSE)</f>
        <v>128.33379753444626</v>
      </c>
      <c r="M42" s="92">
        <f ca="1">VLOOKUP($A$1,'Inputs - Network costs'!$D:$P,M$9,FALSE)</f>
        <v>138.42713130909755</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7">
        <v>18.420000000000002</v>
      </c>
      <c r="F43" s="7"/>
      <c r="G43" s="20">
        <f t="shared" ref="G43:P45" si="7">$E43/$E51*G51</f>
        <v>18.438383233532939</v>
      </c>
      <c r="H43" s="20">
        <f t="shared" si="7"/>
        <v>18.493532934131739</v>
      </c>
      <c r="I43" s="20">
        <f t="shared" si="7"/>
        <v>18.732514970059881</v>
      </c>
      <c r="J43" s="20">
        <f t="shared" si="7"/>
        <v>18.989880239520961</v>
      </c>
      <c r="K43" s="20">
        <f t="shared" si="7"/>
        <v>19.284011976047907</v>
      </c>
      <c r="L43" s="20">
        <f t="shared" si="7"/>
        <v>19.449461077844315</v>
      </c>
      <c r="M43" s="20">
        <f t="shared" si="7"/>
        <v>19.688443113772458</v>
      </c>
      <c r="N43" s="20">
        <f t="shared" si="7"/>
        <v>0</v>
      </c>
      <c r="O43" s="20">
        <f t="shared" si="7"/>
        <v>0</v>
      </c>
      <c r="P43" s="20">
        <f t="shared" si="7"/>
        <v>0</v>
      </c>
      <c r="Q43" s="7"/>
    </row>
    <row r="44" spans="1:17">
      <c r="A44" s="7"/>
      <c r="B44" s="7"/>
      <c r="C44" s="7" t="s">
        <v>276</v>
      </c>
      <c r="D44" s="7"/>
      <c r="E44" s="177">
        <v>95.65</v>
      </c>
      <c r="F44" s="7"/>
      <c r="G44" s="20">
        <f t="shared" si="7"/>
        <v>95.74545908183633</v>
      </c>
      <c r="H44" s="20">
        <f t="shared" si="7"/>
        <v>96.031836327345303</v>
      </c>
      <c r="I44" s="20">
        <f t="shared" si="7"/>
        <v>97.272804391217562</v>
      </c>
      <c r="J44" s="20">
        <f t="shared" si="7"/>
        <v>98.609231536926146</v>
      </c>
      <c r="K44" s="20">
        <f t="shared" si="7"/>
        <v>100.13657684630738</v>
      </c>
      <c r="L44" s="20">
        <f t="shared" si="7"/>
        <v>100.99570858283434</v>
      </c>
      <c r="M44" s="20">
        <f t="shared" si="7"/>
        <v>102.23667664670658</v>
      </c>
      <c r="N44" s="20">
        <f t="shared" si="7"/>
        <v>0</v>
      </c>
      <c r="O44" s="20">
        <f t="shared" si="7"/>
        <v>0</v>
      </c>
      <c r="P44" s="20">
        <f t="shared" si="7"/>
        <v>0</v>
      </c>
      <c r="Q44" s="7"/>
    </row>
    <row r="45" spans="1:17">
      <c r="A45" s="7"/>
      <c r="B45" s="7"/>
      <c r="C45" s="16" t="s">
        <v>2</v>
      </c>
      <c r="D45" s="7"/>
      <c r="E45" s="177">
        <v>39</v>
      </c>
      <c r="F45" s="7"/>
      <c r="G45" s="20">
        <f t="shared" si="7"/>
        <v>39.038922155688624</v>
      </c>
      <c r="H45" s="20">
        <f t="shared" si="7"/>
        <v>39.155688622754489</v>
      </c>
      <c r="I45" s="20">
        <f t="shared" si="7"/>
        <v>39.661676646706589</v>
      </c>
      <c r="J45" s="20">
        <f t="shared" si="7"/>
        <v>40.206586826347305</v>
      </c>
      <c r="K45" s="20">
        <f t="shared" si="7"/>
        <v>40.82934131736527</v>
      </c>
      <c r="L45" s="20">
        <f t="shared" si="7"/>
        <v>41.179640718562879</v>
      </c>
      <c r="M45" s="20">
        <f t="shared" si="7"/>
        <v>41.685628742514965</v>
      </c>
      <c r="N45" s="20">
        <f t="shared" si="7"/>
        <v>0</v>
      </c>
      <c r="O45" s="20">
        <f t="shared" si="7"/>
        <v>0</v>
      </c>
      <c r="P45" s="20">
        <f t="shared" si="7"/>
        <v>0</v>
      </c>
      <c r="Q45" s="7"/>
    </row>
    <row r="46" spans="1:17">
      <c r="A46" s="7"/>
      <c r="B46" s="7"/>
      <c r="C46" s="7" t="s">
        <v>25</v>
      </c>
      <c r="D46" s="7"/>
      <c r="E46" s="177">
        <v>15</v>
      </c>
      <c r="F46" s="7"/>
      <c r="G46" s="86">
        <f t="shared" ref="G46:P46" ca="1" si="8">SUM(G43:G45,G41)*$E$13</f>
        <v>12.024927302497044</v>
      </c>
      <c r="H46" s="86">
        <f t="shared" ca="1" si="8"/>
        <v>5.3481008143712572</v>
      </c>
      <c r="I46" s="86">
        <f t="shared" ca="1" si="8"/>
        <v>13.10009336386595</v>
      </c>
      <c r="J46" s="86">
        <f t="shared" ca="1" si="8"/>
        <v>13.084282633965488</v>
      </c>
      <c r="K46" s="86">
        <f t="shared" ca="1" si="8"/>
        <v>13.78548743695338</v>
      </c>
      <c r="L46" s="86">
        <f t="shared" ca="1" si="8"/>
        <v>14.789422003439103</v>
      </c>
      <c r="M46" s="86">
        <f t="shared" ca="1" si="8"/>
        <v>16.438125882620803</v>
      </c>
      <c r="N46" s="86">
        <f t="shared" ca="1" si="8"/>
        <v>0</v>
      </c>
      <c r="O46" s="86">
        <f t="shared" ca="1" si="8"/>
        <v>0</v>
      </c>
      <c r="P46" s="86">
        <f t="shared" ca="1" si="8"/>
        <v>0</v>
      </c>
      <c r="Q46" s="7"/>
    </row>
    <row r="47" spans="1:17">
      <c r="A47" s="7"/>
      <c r="B47" s="7"/>
      <c r="C47" s="7" t="s">
        <v>215</v>
      </c>
      <c r="D47" s="7"/>
      <c r="E47" s="20">
        <f ca="1">SUM(E41:E46)</f>
        <v>584.61721409344523</v>
      </c>
      <c r="F47" s="7"/>
      <c r="G47" s="20">
        <f t="shared" ref="G47:P47" ca="1" si="9">SUM(G41:G46)</f>
        <v>490.68594939813033</v>
      </c>
      <c r="H47" s="20">
        <f t="shared" ca="1" si="9"/>
        <v>293.25764704347972</v>
      </c>
      <c r="I47" s="20">
        <f t="shared" ca="1" si="9"/>
        <v>519.50846301719776</v>
      </c>
      <c r="J47" s="20">
        <f t="shared" ca="1" si="9"/>
        <v>519.06532096831847</v>
      </c>
      <c r="K47" s="20">
        <f t="shared" ca="1" si="9"/>
        <v>538.17298143557719</v>
      </c>
      <c r="L47" s="20">
        <f t="shared" ca="1" si="9"/>
        <v>568.10661044130791</v>
      </c>
      <c r="M47" s="20">
        <f t="shared" ca="1" si="9"/>
        <v>627.22519634748858</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47.808400989661656</v>
      </c>
      <c r="L50" s="20">
        <f t="shared" ca="1" si="10"/>
        <v>53.376709390591579</v>
      </c>
      <c r="M50" s="20">
        <f t="shared" ca="1" si="10"/>
        <v>62.576339040301086</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104.69061876247504</v>
      </c>
      <c r="L51" s="20">
        <f t="shared" si="10"/>
        <v>105.58882235528942</v>
      </c>
      <c r="M51" s="20">
        <f t="shared" si="10"/>
        <v>106.88622754491017</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104.69061876247504</v>
      </c>
      <c r="L52" s="20">
        <f t="shared" si="10"/>
        <v>105.58882235528942</v>
      </c>
      <c r="M52" s="20">
        <f t="shared" si="10"/>
        <v>106.88622754491017</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104.69061876247504</v>
      </c>
      <c r="L53" s="20">
        <f t="shared" si="10"/>
        <v>105.58882235528942</v>
      </c>
      <c r="M53" s="20">
        <f t="shared" si="10"/>
        <v>106.88622754491017</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theme="9"/>
  </sheetPr>
  <dimension ref="A1:Q93"/>
  <sheetViews>
    <sheetView topLeftCell="A17" zoomScaleNormal="100" workbookViewId="0">
      <selection activeCell="E23" sqref="E23:E4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SR-SFG-NSC</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9" t="str">
        <f ca="1">VLOOKUP(D3,Glossary!$A$4:$B$21,2,FALSE)</f>
        <v>Single rate</v>
      </c>
      <c r="F3" s="220"/>
      <c r="G3" s="221"/>
      <c r="H3" s="7"/>
      <c r="I3" s="7"/>
      <c r="J3" s="7"/>
      <c r="K3" s="7"/>
      <c r="L3" s="7"/>
      <c r="M3" s="7"/>
      <c r="N3" s="7"/>
      <c r="O3" s="7"/>
      <c r="P3" s="7"/>
      <c r="Q3" s="7"/>
    </row>
    <row r="4" spans="1:17">
      <c r="A4" s="7"/>
      <c r="B4" s="7"/>
      <c r="C4" s="15" t="s">
        <v>124</v>
      </c>
      <c r="D4" s="2" t="str">
        <f ca="1">MID(A1,4,3)</f>
        <v>SFG</v>
      </c>
      <c r="E4" s="219" t="str">
        <f ca="1">VLOOKUP(D4,Glossary!$A$4:$B$21,2,FALSE)</f>
        <v>Single fuel gas</v>
      </c>
      <c r="F4" s="220"/>
      <c r="G4" s="221"/>
      <c r="H4" s="7"/>
      <c r="I4" s="7"/>
      <c r="J4" s="7"/>
      <c r="K4" s="7"/>
      <c r="L4" s="7"/>
      <c r="M4" s="7"/>
      <c r="N4" s="7"/>
      <c r="O4" s="7"/>
      <c r="P4" s="7"/>
      <c r="Q4" s="7"/>
    </row>
    <row r="5" spans="1:17">
      <c r="A5" s="7"/>
      <c r="B5" s="7"/>
      <c r="C5" s="15" t="s">
        <v>21</v>
      </c>
      <c r="D5" s="33" t="str">
        <f ca="1">RIGHT(A1,3)</f>
        <v>NSC</v>
      </c>
      <c r="E5" s="219" t="str">
        <f ca="1">VLOOKUP(D5,Glossary!$A$4:$B$21,2,FALSE)</f>
        <v>North Scotland</v>
      </c>
      <c r="F5" s="220"/>
      <c r="G5" s="221"/>
      <c r="H5" s="7"/>
      <c r="I5" s="7"/>
      <c r="J5" s="7"/>
      <c r="K5" s="7"/>
      <c r="L5" s="7"/>
      <c r="M5" s="7"/>
      <c r="N5" s="7"/>
      <c r="O5" s="7"/>
      <c r="P5" s="7"/>
      <c r="Q5" s="7"/>
    </row>
    <row r="6" spans="1:17">
      <c r="A6" s="7"/>
      <c r="B6" s="7"/>
      <c r="C6" s="15" t="s">
        <v>220</v>
      </c>
      <c r="D6" s="222" t="str">
        <f ca="1">$D$3&amp;"-"&amp;$D$4</f>
        <v>SR-SFG</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f t="shared" ca="1" si="0"/>
        <v>98.410471425149694</v>
      </c>
      <c r="L10" s="115">
        <f t="shared" ca="1" si="0"/>
        <v>99.254793868263491</v>
      </c>
      <c r="M10" s="115">
        <f t="shared" ca="1" si="0"/>
        <v>100.47437073053891</v>
      </c>
      <c r="N10" s="115" t="str">
        <f t="shared" si="0"/>
        <v/>
      </c>
      <c r="O10" s="115" t="str">
        <f t="shared" si="0"/>
        <v/>
      </c>
      <c r="P10" s="115" t="str">
        <f t="shared" si="0"/>
        <v/>
      </c>
      <c r="Q10" s="7"/>
    </row>
    <row r="11" spans="1:17">
      <c r="A11" s="7"/>
      <c r="B11" s="7"/>
      <c r="C11" s="7" t="s">
        <v>310</v>
      </c>
      <c r="D11" s="7"/>
      <c r="E11" s="115">
        <f ca="1">IFERROR(E47,"")</f>
        <v>567.96995358343747</v>
      </c>
      <c r="F11" s="102"/>
      <c r="G11" s="115">
        <f ca="1">IFERROR(IF(OR(G41=0,G42=0,G43=0,G44=0,G45=0,G46=0),"",G47),"")</f>
        <v>493.67061006442145</v>
      </c>
      <c r="H11" s="115" t="str">
        <f t="shared" ref="H11:P11" ca="1" si="1">IFERROR(IF(OR(H41=0,H42=0,H43=0,H44=0,H45=0,H46=0),"",H47),"")</f>
        <v/>
      </c>
      <c r="I11" s="115">
        <f t="shared" ca="1" si="1"/>
        <v>520.46993106494949</v>
      </c>
      <c r="J11" s="115">
        <f t="shared" ca="1" si="1"/>
        <v>520.02678901607021</v>
      </c>
      <c r="K11" s="115">
        <f t="shared" ca="1" si="1"/>
        <v>545.6941042551133</v>
      </c>
      <c r="L11" s="115">
        <f t="shared" ca="1" si="1"/>
        <v>575.62773326084391</v>
      </c>
      <c r="M11" s="115">
        <f t="shared" ca="1" si="1"/>
        <v>628.04639847336375</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3.4799999999999998E-2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NSC-Nil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7">
        <v>8.4</v>
      </c>
      <c r="F23" s="7"/>
      <c r="G23" s="20">
        <f t="shared" ref="G23:P25" si="2">$E23/$E31*G31</f>
        <v>8.408383233532934</v>
      </c>
      <c r="H23" s="20">
        <f t="shared" si="2"/>
        <v>8.4335329341317369</v>
      </c>
      <c r="I23" s="20">
        <f t="shared" si="2"/>
        <v>8.5425149700598801</v>
      </c>
      <c r="J23" s="20">
        <f t="shared" si="2"/>
        <v>8.6598802395209589</v>
      </c>
      <c r="K23" s="20">
        <f t="shared" si="2"/>
        <v>8.7940119760479032</v>
      </c>
      <c r="L23" s="20">
        <f t="shared" si="2"/>
        <v>8.8694610778443117</v>
      </c>
      <c r="M23" s="20">
        <f t="shared" si="2"/>
        <v>8.978443113772455</v>
      </c>
      <c r="N23" s="20">
        <f t="shared" si="2"/>
        <v>0</v>
      </c>
      <c r="O23" s="20">
        <f t="shared" si="2"/>
        <v>0</v>
      </c>
      <c r="P23" s="20">
        <f t="shared" si="2"/>
        <v>0</v>
      </c>
      <c r="Q23" s="7"/>
    </row>
    <row r="24" spans="1:17">
      <c r="A24" s="7"/>
      <c r="B24" s="7"/>
      <c r="C24" s="7" t="s">
        <v>276</v>
      </c>
      <c r="D24" s="7"/>
      <c r="E24" s="177">
        <v>43.44</v>
      </c>
      <c r="F24" s="7"/>
      <c r="G24" s="20">
        <f t="shared" si="2"/>
        <v>43.483353293413167</v>
      </c>
      <c r="H24" s="20">
        <f t="shared" si="2"/>
        <v>43.613413173652688</v>
      </c>
      <c r="I24" s="20">
        <f t="shared" si="2"/>
        <v>44.177005988023943</v>
      </c>
      <c r="J24" s="20">
        <f t="shared" si="2"/>
        <v>44.783952095808374</v>
      </c>
      <c r="K24" s="20">
        <f t="shared" si="2"/>
        <v>45.47760479041915</v>
      </c>
      <c r="L24" s="20">
        <f t="shared" si="2"/>
        <v>45.867784431137721</v>
      </c>
      <c r="M24" s="20">
        <f t="shared" si="2"/>
        <v>46.431377245508976</v>
      </c>
      <c r="N24" s="20">
        <f t="shared" si="2"/>
        <v>0</v>
      </c>
      <c r="O24" s="20">
        <f t="shared" si="2"/>
        <v>0</v>
      </c>
      <c r="P24" s="20">
        <f t="shared" si="2"/>
        <v>0</v>
      </c>
      <c r="Q24" s="7"/>
    </row>
    <row r="25" spans="1:17">
      <c r="A25" s="7"/>
      <c r="B25" s="7"/>
      <c r="C25" s="16" t="s">
        <v>2</v>
      </c>
      <c r="D25" s="7"/>
      <c r="E25" s="177">
        <v>39</v>
      </c>
      <c r="F25" s="7"/>
      <c r="G25" s="20">
        <f t="shared" si="2"/>
        <v>39.038922155688624</v>
      </c>
      <c r="H25" s="20">
        <f t="shared" si="2"/>
        <v>39.155688622754489</v>
      </c>
      <c r="I25" s="20">
        <f t="shared" si="2"/>
        <v>39.661676646706589</v>
      </c>
      <c r="J25" s="20">
        <f t="shared" si="2"/>
        <v>40.206586826347305</v>
      </c>
      <c r="K25" s="20">
        <f t="shared" si="2"/>
        <v>40.82934131736527</v>
      </c>
      <c r="L25" s="20">
        <f t="shared" si="2"/>
        <v>41.179640718562879</v>
      </c>
      <c r="M25" s="20">
        <f t="shared" si="2"/>
        <v>41.685628742514965</v>
      </c>
      <c r="N25" s="20">
        <f t="shared" si="2"/>
        <v>0</v>
      </c>
      <c r="O25" s="20">
        <f t="shared" si="2"/>
        <v>0</v>
      </c>
      <c r="P25" s="20">
        <f t="shared" si="2"/>
        <v>0</v>
      </c>
      <c r="Q25" s="7"/>
    </row>
    <row r="26" spans="1:17">
      <c r="A26" s="7"/>
      <c r="B26" s="7"/>
      <c r="C26" s="7" t="s">
        <v>25</v>
      </c>
      <c r="D26" s="7"/>
      <c r="E26" s="177">
        <v>3.16</v>
      </c>
      <c r="F26" s="7"/>
      <c r="G26" s="86">
        <f t="shared" ref="G26:P26" ca="1" si="3">SUM(G21:G25)*$E$13</f>
        <v>3.1643869221556882</v>
      </c>
      <c r="H26" s="86">
        <f t="shared" ca="1" si="3"/>
        <v>3.1738516886227535</v>
      </c>
      <c r="I26" s="86">
        <f t="shared" ca="1" si="3"/>
        <v>3.2148656766467059</v>
      </c>
      <c r="J26" s="86">
        <f t="shared" ca="1" si="3"/>
        <v>3.2590345868263468</v>
      </c>
      <c r="K26" s="86">
        <f t="shared" ca="1" si="3"/>
        <v>3.3095133413173645</v>
      </c>
      <c r="L26" s="86">
        <f t="shared" ca="1" si="3"/>
        <v>3.3379076407185631</v>
      </c>
      <c r="M26" s="86">
        <f t="shared" ca="1" si="3"/>
        <v>3.3789216287425141</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98.410471425149694</v>
      </c>
      <c r="L27" s="20">
        <f t="shared" ca="1" si="4"/>
        <v>99.254793868263491</v>
      </c>
      <c r="M27" s="20">
        <f t="shared" ca="1" si="4"/>
        <v>100.47437073053891</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47.808400989661656</v>
      </c>
      <c r="L30" s="20">
        <f ca="1">HLOOKUP(L8,'Inputs -Wholesale index summary'!$E$3:$P$8,VLOOKUP($D$6,'Inputs -Wholesale index summary'!$C$6:$D$8,2,FALSE),FALSE)</f>
        <v>53.376709390591579</v>
      </c>
      <c r="M30" s="20">
        <f ca="1">HLOOKUP(M8,'Inputs -Wholesale index summary'!$E$3:$P$8,VLOOKUP($D$6,'Inputs -Wholesale index summary'!$C$6:$D$8,2,FALSE),FALSE)</f>
        <v>62.576339040301086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8">
        <f>E32</f>
        <v>100</v>
      </c>
      <c r="F31" s="130"/>
      <c r="G31" s="128">
        <f>G32</f>
        <v>100.0998003992016</v>
      </c>
      <c r="H31" s="128">
        <f t="shared" ref="H31:P31" si="5">H32</f>
        <v>100.39920159680638</v>
      </c>
      <c r="I31" s="128">
        <f t="shared" si="5"/>
        <v>101.69660678642714</v>
      </c>
      <c r="J31" s="128">
        <f t="shared" si="5"/>
        <v>103.0938123752495</v>
      </c>
      <c r="K31" s="128">
        <f t="shared" si="5"/>
        <v>104.69061876247504</v>
      </c>
      <c r="L31" s="128">
        <f t="shared" si="5"/>
        <v>105.58882235528942</v>
      </c>
      <c r="M31" s="128">
        <f t="shared" si="5"/>
        <v>106.88622754491017</v>
      </c>
      <c r="N31" s="128">
        <f t="shared" si="5"/>
        <v>0</v>
      </c>
      <c r="O31" s="128">
        <f t="shared" si="5"/>
        <v>0</v>
      </c>
      <c r="P31" s="128">
        <f t="shared" si="5"/>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NSC-Medium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7">
        <v>277.93</v>
      </c>
      <c r="F41" s="7"/>
      <c r="G41" s="20">
        <f t="shared" ref="G41:P41" ca="1" si="6">$E41/$E50*G50</f>
        <v>192.32112353173076</v>
      </c>
      <c r="H41" s="20">
        <f t="shared" ca="1" si="6"/>
        <v>0</v>
      </c>
      <c r="I41" s="20">
        <f t="shared" ca="1" si="6"/>
        <v>220.77246847092263</v>
      </c>
      <c r="J41" s="20">
        <f t="shared" ca="1" si="6"/>
        <v>218.17943455713345</v>
      </c>
      <c r="K41" s="20">
        <f t="shared" ca="1" si="6"/>
        <v>235.88476632445705</v>
      </c>
      <c r="L41" s="20">
        <f t="shared" ca="1" si="6"/>
        <v>263.35858052418104</v>
      </c>
      <c r="M41" s="20">
        <f t="shared" ca="1" si="6"/>
        <v>308.74919065277618</v>
      </c>
      <c r="N41" s="20">
        <f t="shared" ca="1" si="6"/>
        <v>0</v>
      </c>
      <c r="O41" s="20">
        <f t="shared" ca="1" si="6"/>
        <v>0</v>
      </c>
      <c r="P41" s="20">
        <f t="shared" ca="1" si="6"/>
        <v>0</v>
      </c>
      <c r="Q41" s="7"/>
    </row>
    <row r="42" spans="1:17">
      <c r="A42" s="7"/>
      <c r="B42" s="7"/>
      <c r="C42" s="16" t="s">
        <v>125</v>
      </c>
      <c r="D42" s="7"/>
      <c r="E42" s="176">
        <f ca="1">VLOOKUP($A$1,'Inputs - Network costs'!$D:$P,E$9,FALSE)</f>
        <v>121.96995358343743</v>
      </c>
      <c r="F42" s="7"/>
      <c r="G42" s="92">
        <f ca="1">VLOOKUP($A$1,'Inputs - Network costs'!$D:$P,G$9,FALSE)</f>
        <v>136.1017947591358</v>
      </c>
      <c r="H42" s="92">
        <f ca="1">VLOOKUP($A$1,'Inputs - Network costs'!$D:$P,H$9,FALSE)</f>
        <v>140.62670132892703</v>
      </c>
      <c r="I42" s="92">
        <f ca="1">VLOOKUP($A$1,'Inputs - Network costs'!$D:$P,I$9,FALSE)</f>
        <v>130.93037322217683</v>
      </c>
      <c r="J42" s="92">
        <f ca="1">VLOOKUP($A$1,'Inputs - Network costs'!$D:$P,J$9,FALSE)</f>
        <v>130.95737322217684</v>
      </c>
      <c r="K42" s="92">
        <f ca="1">VLOOKUP($A$1,'Inputs - Network costs'!$D:$P,K$9,FALSE)</f>
        <v>135.77392035398231</v>
      </c>
      <c r="L42" s="92">
        <f ca="1">VLOOKUP($A$1,'Inputs - Network costs'!$D:$P,L$9,FALSE)</f>
        <v>135.85492035398229</v>
      </c>
      <c r="M42" s="92">
        <f ca="1">VLOOKUP($A$1,'Inputs - Network costs'!$D:$P,M$9,FALSE)</f>
        <v>139.24833343497275</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7">
        <v>18.420000000000002</v>
      </c>
      <c r="F43" s="7"/>
      <c r="G43" s="20">
        <f t="shared" ref="G43:P45" si="7">$E43/$E51*G51</f>
        <v>18.438383233532939</v>
      </c>
      <c r="H43" s="20">
        <f t="shared" si="7"/>
        <v>18.493532934131739</v>
      </c>
      <c r="I43" s="20">
        <f t="shared" si="7"/>
        <v>18.732514970059881</v>
      </c>
      <c r="J43" s="20">
        <f t="shared" si="7"/>
        <v>18.989880239520961</v>
      </c>
      <c r="K43" s="20">
        <f t="shared" si="7"/>
        <v>19.284011976047907</v>
      </c>
      <c r="L43" s="20">
        <f t="shared" si="7"/>
        <v>19.449461077844315</v>
      </c>
      <c r="M43" s="20">
        <f t="shared" si="7"/>
        <v>19.688443113772458</v>
      </c>
      <c r="N43" s="20">
        <f t="shared" si="7"/>
        <v>0</v>
      </c>
      <c r="O43" s="20">
        <f t="shared" si="7"/>
        <v>0</v>
      </c>
      <c r="P43" s="20">
        <f t="shared" si="7"/>
        <v>0</v>
      </c>
      <c r="Q43" s="7"/>
    </row>
    <row r="44" spans="1:17">
      <c r="A44" s="7"/>
      <c r="B44" s="7"/>
      <c r="C44" s="7" t="s">
        <v>276</v>
      </c>
      <c r="D44" s="7"/>
      <c r="E44" s="177">
        <v>95.65</v>
      </c>
      <c r="F44" s="7"/>
      <c r="G44" s="20">
        <f t="shared" si="7"/>
        <v>95.74545908183633</v>
      </c>
      <c r="H44" s="20">
        <f t="shared" si="7"/>
        <v>96.031836327345303</v>
      </c>
      <c r="I44" s="20">
        <f t="shared" si="7"/>
        <v>97.272804391217562</v>
      </c>
      <c r="J44" s="20">
        <f t="shared" si="7"/>
        <v>98.609231536926146</v>
      </c>
      <c r="K44" s="20">
        <f t="shared" si="7"/>
        <v>100.13657684630738</v>
      </c>
      <c r="L44" s="20">
        <f t="shared" si="7"/>
        <v>100.99570858283434</v>
      </c>
      <c r="M44" s="20">
        <f t="shared" si="7"/>
        <v>102.23667664670658</v>
      </c>
      <c r="N44" s="20">
        <f t="shared" si="7"/>
        <v>0</v>
      </c>
      <c r="O44" s="20">
        <f t="shared" si="7"/>
        <v>0</v>
      </c>
      <c r="P44" s="20">
        <f t="shared" si="7"/>
        <v>0</v>
      </c>
      <c r="Q44" s="7"/>
    </row>
    <row r="45" spans="1:17">
      <c r="A45" s="7"/>
      <c r="B45" s="7"/>
      <c r="C45" s="16" t="s">
        <v>2</v>
      </c>
      <c r="D45" s="7"/>
      <c r="E45" s="177">
        <v>39</v>
      </c>
      <c r="F45" s="7"/>
      <c r="G45" s="20">
        <f t="shared" si="7"/>
        <v>39.038922155688624</v>
      </c>
      <c r="H45" s="20">
        <f t="shared" si="7"/>
        <v>39.155688622754489</v>
      </c>
      <c r="I45" s="20">
        <f t="shared" si="7"/>
        <v>39.661676646706589</v>
      </c>
      <c r="J45" s="20">
        <f t="shared" si="7"/>
        <v>40.206586826347305</v>
      </c>
      <c r="K45" s="20">
        <f t="shared" si="7"/>
        <v>40.82934131736527</v>
      </c>
      <c r="L45" s="20">
        <f t="shared" si="7"/>
        <v>41.179640718562879</v>
      </c>
      <c r="M45" s="20">
        <f t="shared" si="7"/>
        <v>41.685628742514965</v>
      </c>
      <c r="N45" s="20">
        <f t="shared" si="7"/>
        <v>0</v>
      </c>
      <c r="O45" s="20">
        <f t="shared" si="7"/>
        <v>0</v>
      </c>
      <c r="P45" s="20">
        <f t="shared" si="7"/>
        <v>0</v>
      </c>
      <c r="Q45" s="7"/>
    </row>
    <row r="46" spans="1:17">
      <c r="A46" s="7"/>
      <c r="B46" s="7"/>
      <c r="C46" s="7" t="s">
        <v>25</v>
      </c>
      <c r="D46" s="7"/>
      <c r="E46" s="177">
        <v>15</v>
      </c>
      <c r="F46" s="7"/>
      <c r="G46" s="86">
        <f t="shared" ref="G46:P46" ca="1" si="8">SUM(G43:G45,G41)*$E$13</f>
        <v>12.024927302497044</v>
      </c>
      <c r="H46" s="86">
        <f t="shared" ca="1" si="8"/>
        <v>5.3481008143712572</v>
      </c>
      <c r="I46" s="86">
        <f t="shared" ca="1" si="8"/>
        <v>13.10009336386595</v>
      </c>
      <c r="J46" s="86">
        <f t="shared" ca="1" si="8"/>
        <v>13.084282633965488</v>
      </c>
      <c r="K46" s="86">
        <f t="shared" ca="1" si="8"/>
        <v>13.78548743695338</v>
      </c>
      <c r="L46" s="86">
        <f t="shared" ca="1" si="8"/>
        <v>14.789422003439103</v>
      </c>
      <c r="M46" s="86">
        <f t="shared" ca="1" si="8"/>
        <v>16.438125882620803</v>
      </c>
      <c r="N46" s="86">
        <f t="shared" ca="1" si="8"/>
        <v>0</v>
      </c>
      <c r="O46" s="86">
        <f t="shared" ca="1" si="8"/>
        <v>0</v>
      </c>
      <c r="P46" s="86">
        <f t="shared" ca="1" si="8"/>
        <v>0</v>
      </c>
      <c r="Q46" s="7"/>
    </row>
    <row r="47" spans="1:17">
      <c r="A47" s="7"/>
      <c r="B47" s="7"/>
      <c r="C47" s="7" t="s">
        <v>215</v>
      </c>
      <c r="D47" s="7"/>
      <c r="E47" s="20">
        <f ca="1">SUM(E41:E46)</f>
        <v>567.96995358343747</v>
      </c>
      <c r="F47" s="7"/>
      <c r="G47" s="20">
        <f t="shared" ref="G47:P47" ca="1" si="9">SUM(G41:G46)</f>
        <v>493.67061006442145</v>
      </c>
      <c r="H47" s="20">
        <f t="shared" ca="1" si="9"/>
        <v>299.6558600275298</v>
      </c>
      <c r="I47" s="20">
        <f t="shared" ca="1" si="9"/>
        <v>520.46993106494949</v>
      </c>
      <c r="J47" s="20">
        <f t="shared" ca="1" si="9"/>
        <v>520.02678901607021</v>
      </c>
      <c r="K47" s="20">
        <f t="shared" ca="1" si="9"/>
        <v>545.6941042551133</v>
      </c>
      <c r="L47" s="20">
        <f t="shared" ca="1" si="9"/>
        <v>575.62773326084391</v>
      </c>
      <c r="M47" s="20">
        <f t="shared" ca="1" si="9"/>
        <v>628.04639847336375</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47.808400989661656</v>
      </c>
      <c r="L50" s="20">
        <f t="shared" ca="1" si="10"/>
        <v>53.376709390591579</v>
      </c>
      <c r="M50" s="20">
        <f t="shared" ca="1" si="10"/>
        <v>62.576339040301086</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104.69061876247504</v>
      </c>
      <c r="L51" s="20">
        <f t="shared" si="10"/>
        <v>105.58882235528942</v>
      </c>
      <c r="M51" s="20">
        <f t="shared" si="10"/>
        <v>106.88622754491017</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104.69061876247504</v>
      </c>
      <c r="L52" s="20">
        <f t="shared" si="10"/>
        <v>105.58882235528942</v>
      </c>
      <c r="M52" s="20">
        <f t="shared" si="10"/>
        <v>106.88622754491017</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104.69061876247504</v>
      </c>
      <c r="L53" s="20">
        <f t="shared" si="10"/>
        <v>105.58882235528942</v>
      </c>
      <c r="M53" s="20">
        <f t="shared" si="10"/>
        <v>106.88622754491017</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9"/>
  </sheetPr>
  <dimension ref="A1:Q93"/>
  <sheetViews>
    <sheetView topLeftCell="A17" zoomScaleNormal="100" workbookViewId="0">
      <selection activeCell="E23" sqref="E23:E4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SR-SFG-NOW</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9" t="str">
        <f ca="1">VLOOKUP(D3,Glossary!$A$4:$B$21,2,FALSE)</f>
        <v>Single rate</v>
      </c>
      <c r="F3" s="220"/>
      <c r="G3" s="221"/>
      <c r="H3" s="7"/>
      <c r="I3" s="7"/>
      <c r="J3" s="7"/>
      <c r="K3" s="7"/>
      <c r="L3" s="7"/>
      <c r="M3" s="7"/>
      <c r="N3" s="7"/>
      <c r="O3" s="7"/>
      <c r="P3" s="7"/>
      <c r="Q3" s="7"/>
    </row>
    <row r="4" spans="1:17">
      <c r="A4" s="7"/>
      <c r="B4" s="7"/>
      <c r="C4" s="15" t="s">
        <v>124</v>
      </c>
      <c r="D4" s="2" t="str">
        <f ca="1">MID(A1,4,3)</f>
        <v>SFG</v>
      </c>
      <c r="E4" s="219" t="str">
        <f ca="1">VLOOKUP(D4,Glossary!$A$4:$B$21,2,FALSE)</f>
        <v>Single fuel gas</v>
      </c>
      <c r="F4" s="220"/>
      <c r="G4" s="221"/>
      <c r="H4" s="7"/>
      <c r="I4" s="7"/>
      <c r="J4" s="7"/>
      <c r="K4" s="7"/>
      <c r="L4" s="7"/>
      <c r="M4" s="7"/>
      <c r="N4" s="7"/>
      <c r="O4" s="7"/>
      <c r="P4" s="7"/>
      <c r="Q4" s="7"/>
    </row>
    <row r="5" spans="1:17">
      <c r="A5" s="7"/>
      <c r="B5" s="7"/>
      <c r="C5" s="15" t="s">
        <v>21</v>
      </c>
      <c r="D5" s="33" t="str">
        <f ca="1">RIGHT(A1,3)</f>
        <v>NOW</v>
      </c>
      <c r="E5" s="219" t="str">
        <f ca="1">VLOOKUP(D5,Glossary!$A$4:$B$21,2,FALSE)</f>
        <v>North West</v>
      </c>
      <c r="F5" s="220"/>
      <c r="G5" s="221"/>
      <c r="H5" s="7"/>
      <c r="I5" s="7"/>
      <c r="J5" s="7"/>
      <c r="K5" s="7"/>
      <c r="L5" s="7"/>
      <c r="M5" s="7"/>
      <c r="N5" s="7"/>
      <c r="O5" s="7"/>
      <c r="P5" s="7"/>
      <c r="Q5" s="7"/>
    </row>
    <row r="6" spans="1:17">
      <c r="A6" s="7"/>
      <c r="B6" s="7"/>
      <c r="C6" s="15" t="s">
        <v>220</v>
      </c>
      <c r="D6" s="222" t="str">
        <f ca="1">$D$3&amp;"-"&amp;$D$4</f>
        <v>SR-SFG</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f t="shared" ca="1" si="0"/>
        <v>98.410471425149694</v>
      </c>
      <c r="L10" s="115">
        <f t="shared" ca="1" si="0"/>
        <v>99.254793868263491</v>
      </c>
      <c r="M10" s="115">
        <f t="shared" ca="1" si="0"/>
        <v>100.47437073053891</v>
      </c>
      <c r="N10" s="115" t="str">
        <f t="shared" si="0"/>
        <v/>
      </c>
      <c r="O10" s="115" t="str">
        <f t="shared" si="0"/>
        <v/>
      </c>
      <c r="P10" s="115" t="str">
        <f t="shared" si="0"/>
        <v/>
      </c>
      <c r="Q10" s="7"/>
    </row>
    <row r="11" spans="1:17">
      <c r="A11" s="7"/>
      <c r="B11" s="7"/>
      <c r="C11" s="7" t="s">
        <v>310</v>
      </c>
      <c r="D11" s="7"/>
      <c r="E11" s="115">
        <f ca="1">IFERROR(E47,"")</f>
        <v>586.12381474826407</v>
      </c>
      <c r="F11" s="102"/>
      <c r="G11" s="115">
        <f ca="1">IFERROR(IF(OR(G41=0,G42=0,G43=0,G44=0,G45=0,G46=0),"",G47),"")</f>
        <v>500.10619214481341</v>
      </c>
      <c r="H11" s="115" t="str">
        <f t="shared" ref="H11:P11" ca="1" si="1">IFERROR(IF(OR(H41=0,H42=0,H43=0,H44=0,H45=0,H46=0),"",H47),"")</f>
        <v/>
      </c>
      <c r="I11" s="115">
        <f t="shared" ca="1" si="1"/>
        <v>526.80028530511311</v>
      </c>
      <c r="J11" s="115">
        <f t="shared" ca="1" si="1"/>
        <v>526.35714325504136</v>
      </c>
      <c r="K11" s="115">
        <f t="shared" ca="1" si="1"/>
        <v>550.38336937616782</v>
      </c>
      <c r="L11" s="115">
        <f t="shared" ca="1" si="1"/>
        <v>580.31699837832116</v>
      </c>
      <c r="M11" s="115">
        <f t="shared" ca="1" si="1"/>
        <v>635.0038980675339</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3.4799999999999998E-2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NOW-Nil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7">
        <v>8.4</v>
      </c>
      <c r="F23" s="7"/>
      <c r="G23" s="20">
        <f t="shared" ref="G23:P25" si="2">$E23/$E31*G31</f>
        <v>8.408383233532934</v>
      </c>
      <c r="H23" s="20">
        <f t="shared" si="2"/>
        <v>8.4335329341317369</v>
      </c>
      <c r="I23" s="20">
        <f t="shared" si="2"/>
        <v>8.5425149700598801</v>
      </c>
      <c r="J23" s="20">
        <f t="shared" si="2"/>
        <v>8.6598802395209589</v>
      </c>
      <c r="K23" s="20">
        <f t="shared" si="2"/>
        <v>8.7940119760479032</v>
      </c>
      <c r="L23" s="20">
        <f t="shared" si="2"/>
        <v>8.8694610778443117</v>
      </c>
      <c r="M23" s="20">
        <f t="shared" si="2"/>
        <v>8.978443113772455</v>
      </c>
      <c r="N23" s="20">
        <f t="shared" si="2"/>
        <v>0</v>
      </c>
      <c r="O23" s="20">
        <f t="shared" si="2"/>
        <v>0</v>
      </c>
      <c r="P23" s="20">
        <f t="shared" si="2"/>
        <v>0</v>
      </c>
      <c r="Q23" s="7"/>
    </row>
    <row r="24" spans="1:17">
      <c r="A24" s="7"/>
      <c r="B24" s="7"/>
      <c r="C24" s="7" t="s">
        <v>276</v>
      </c>
      <c r="D24" s="7"/>
      <c r="E24" s="177">
        <v>43.44</v>
      </c>
      <c r="F24" s="7"/>
      <c r="G24" s="20">
        <f t="shared" si="2"/>
        <v>43.483353293413167</v>
      </c>
      <c r="H24" s="20">
        <f t="shared" si="2"/>
        <v>43.613413173652688</v>
      </c>
      <c r="I24" s="20">
        <f t="shared" si="2"/>
        <v>44.177005988023943</v>
      </c>
      <c r="J24" s="20">
        <f t="shared" si="2"/>
        <v>44.783952095808374</v>
      </c>
      <c r="K24" s="20">
        <f t="shared" si="2"/>
        <v>45.47760479041915</v>
      </c>
      <c r="L24" s="20">
        <f t="shared" si="2"/>
        <v>45.867784431137721</v>
      </c>
      <c r="M24" s="20">
        <f t="shared" si="2"/>
        <v>46.431377245508976</v>
      </c>
      <c r="N24" s="20">
        <f t="shared" si="2"/>
        <v>0</v>
      </c>
      <c r="O24" s="20">
        <f t="shared" si="2"/>
        <v>0</v>
      </c>
      <c r="P24" s="20">
        <f t="shared" si="2"/>
        <v>0</v>
      </c>
      <c r="Q24" s="7"/>
    </row>
    <row r="25" spans="1:17">
      <c r="A25" s="7"/>
      <c r="B25" s="7"/>
      <c r="C25" s="16" t="s">
        <v>2</v>
      </c>
      <c r="D25" s="7"/>
      <c r="E25" s="177">
        <v>39</v>
      </c>
      <c r="F25" s="7"/>
      <c r="G25" s="20">
        <f t="shared" si="2"/>
        <v>39.038922155688624</v>
      </c>
      <c r="H25" s="20">
        <f t="shared" si="2"/>
        <v>39.155688622754489</v>
      </c>
      <c r="I25" s="20">
        <f t="shared" si="2"/>
        <v>39.661676646706589</v>
      </c>
      <c r="J25" s="20">
        <f t="shared" si="2"/>
        <v>40.206586826347305</v>
      </c>
      <c r="K25" s="20">
        <f t="shared" si="2"/>
        <v>40.82934131736527</v>
      </c>
      <c r="L25" s="20">
        <f t="shared" si="2"/>
        <v>41.179640718562879</v>
      </c>
      <c r="M25" s="20">
        <f t="shared" si="2"/>
        <v>41.685628742514965</v>
      </c>
      <c r="N25" s="20">
        <f t="shared" si="2"/>
        <v>0</v>
      </c>
      <c r="O25" s="20">
        <f t="shared" si="2"/>
        <v>0</v>
      </c>
      <c r="P25" s="20">
        <f t="shared" si="2"/>
        <v>0</v>
      </c>
      <c r="Q25" s="7"/>
    </row>
    <row r="26" spans="1:17">
      <c r="A26" s="7"/>
      <c r="B26" s="7"/>
      <c r="C26" s="7" t="s">
        <v>25</v>
      </c>
      <c r="D26" s="7"/>
      <c r="E26" s="177">
        <v>3.16</v>
      </c>
      <c r="F26" s="7"/>
      <c r="G26" s="86">
        <f t="shared" ref="G26:P26" ca="1" si="3">SUM(G21:G25)*$E$13</f>
        <v>3.1643869221556882</v>
      </c>
      <c r="H26" s="86">
        <f t="shared" ca="1" si="3"/>
        <v>3.1738516886227535</v>
      </c>
      <c r="I26" s="86">
        <f t="shared" ca="1" si="3"/>
        <v>3.2148656766467059</v>
      </c>
      <c r="J26" s="86">
        <f t="shared" ca="1" si="3"/>
        <v>3.2590345868263468</v>
      </c>
      <c r="K26" s="86">
        <f t="shared" ca="1" si="3"/>
        <v>3.3095133413173645</v>
      </c>
      <c r="L26" s="86">
        <f t="shared" ca="1" si="3"/>
        <v>3.3379076407185631</v>
      </c>
      <c r="M26" s="86">
        <f t="shared" ca="1" si="3"/>
        <v>3.3789216287425141</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98.410471425149694</v>
      </c>
      <c r="L27" s="20">
        <f t="shared" ca="1" si="4"/>
        <v>99.254793868263491</v>
      </c>
      <c r="M27" s="20">
        <f t="shared" ca="1" si="4"/>
        <v>100.47437073053891</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47.808400989661656</v>
      </c>
      <c r="L30" s="20">
        <f ca="1">HLOOKUP(L8,'Inputs -Wholesale index summary'!$E$3:$P$8,VLOOKUP($D$6,'Inputs -Wholesale index summary'!$C$6:$D$8,2,FALSE),FALSE)</f>
        <v>53.376709390591579</v>
      </c>
      <c r="M30" s="20">
        <f ca="1">HLOOKUP(M8,'Inputs -Wholesale index summary'!$E$3:$P$8,VLOOKUP($D$6,'Inputs -Wholesale index summary'!$C$6:$D$8,2,FALSE),FALSE)</f>
        <v>62.576339040301086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8">
        <f>E32</f>
        <v>100</v>
      </c>
      <c r="F31" s="130"/>
      <c r="G31" s="128">
        <f>G32</f>
        <v>100.0998003992016</v>
      </c>
      <c r="H31" s="128">
        <f t="shared" ref="H31:P31" si="5">H32</f>
        <v>100.39920159680638</v>
      </c>
      <c r="I31" s="128">
        <f t="shared" si="5"/>
        <v>101.69660678642714</v>
      </c>
      <c r="J31" s="128">
        <f t="shared" si="5"/>
        <v>103.0938123752495</v>
      </c>
      <c r="K31" s="128">
        <f t="shared" si="5"/>
        <v>104.69061876247504</v>
      </c>
      <c r="L31" s="128">
        <f t="shared" si="5"/>
        <v>105.58882235528942</v>
      </c>
      <c r="M31" s="128">
        <f t="shared" si="5"/>
        <v>106.88622754491017</v>
      </c>
      <c r="N31" s="128">
        <f t="shared" si="5"/>
        <v>0</v>
      </c>
      <c r="O31" s="128">
        <f t="shared" si="5"/>
        <v>0</v>
      </c>
      <c r="P31" s="128">
        <f t="shared" si="5"/>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NOW-Medium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7">
        <v>277.93</v>
      </c>
      <c r="F41" s="7"/>
      <c r="G41" s="20">
        <f t="shared" ref="G41:P41" ca="1" si="6">$E41/$E50*G50</f>
        <v>192.32112353173076</v>
      </c>
      <c r="H41" s="20">
        <f t="shared" ca="1" si="6"/>
        <v>0</v>
      </c>
      <c r="I41" s="20">
        <f t="shared" ca="1" si="6"/>
        <v>220.77246847092263</v>
      </c>
      <c r="J41" s="20">
        <f t="shared" ca="1" si="6"/>
        <v>218.17943455713345</v>
      </c>
      <c r="K41" s="20">
        <f t="shared" ca="1" si="6"/>
        <v>235.88476632445705</v>
      </c>
      <c r="L41" s="20">
        <f t="shared" ca="1" si="6"/>
        <v>263.35858052418104</v>
      </c>
      <c r="M41" s="20">
        <f t="shared" ca="1" si="6"/>
        <v>308.74919065277618</v>
      </c>
      <c r="N41" s="20">
        <f t="shared" ca="1" si="6"/>
        <v>0</v>
      </c>
      <c r="O41" s="20">
        <f t="shared" ca="1" si="6"/>
        <v>0</v>
      </c>
      <c r="P41" s="20">
        <f t="shared" ca="1" si="6"/>
        <v>0</v>
      </c>
      <c r="Q41" s="7"/>
    </row>
    <row r="42" spans="1:17">
      <c r="A42" s="7"/>
      <c r="B42" s="7"/>
      <c r="C42" s="16" t="s">
        <v>125</v>
      </c>
      <c r="D42" s="7"/>
      <c r="E42" s="176">
        <f ca="1">VLOOKUP($A$1,'Inputs - Network costs'!$D:$P,E$9,FALSE)</f>
        <v>140.12381474826398</v>
      </c>
      <c r="F42" s="7"/>
      <c r="G42" s="92">
        <f ca="1">VLOOKUP($A$1,'Inputs - Network costs'!$D:$P,G$9,FALSE)</f>
        <v>142.53737683952778</v>
      </c>
      <c r="H42" s="92">
        <f ca="1">VLOOKUP($A$1,'Inputs - Network costs'!$D:$P,H$9,FALSE)</f>
        <v>147.07329539364918</v>
      </c>
      <c r="I42" s="92">
        <f ca="1">VLOOKUP($A$1,'Inputs - Network costs'!$D:$P,I$9,FALSE)</f>
        <v>137.26072746234041</v>
      </c>
      <c r="J42" s="92">
        <f ca="1">VLOOKUP($A$1,'Inputs - Network costs'!$D:$P,J$9,FALSE)</f>
        <v>137.28772746114799</v>
      </c>
      <c r="K42" s="92">
        <f ca="1">VLOOKUP($A$1,'Inputs - Network costs'!$D:$P,K$9,FALSE)</f>
        <v>140.46318547503679</v>
      </c>
      <c r="L42" s="92">
        <f ca="1">VLOOKUP($A$1,'Inputs - Network costs'!$D:$P,L$9,FALSE)</f>
        <v>140.54418547145957</v>
      </c>
      <c r="M42" s="92">
        <f ca="1">VLOOKUP($A$1,'Inputs - Network costs'!$D:$P,M$9,FALSE)</f>
        <v>146.20583302914292</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7">
        <v>18.420000000000002</v>
      </c>
      <c r="F43" s="7"/>
      <c r="G43" s="20">
        <f t="shared" ref="G43:P45" si="7">$E43/$E51*G51</f>
        <v>18.438383233532939</v>
      </c>
      <c r="H43" s="20">
        <f t="shared" si="7"/>
        <v>18.493532934131739</v>
      </c>
      <c r="I43" s="20">
        <f t="shared" si="7"/>
        <v>18.732514970059881</v>
      </c>
      <c r="J43" s="20">
        <f t="shared" si="7"/>
        <v>18.989880239520961</v>
      </c>
      <c r="K43" s="20">
        <f t="shared" si="7"/>
        <v>19.284011976047907</v>
      </c>
      <c r="L43" s="20">
        <f t="shared" si="7"/>
        <v>19.449461077844315</v>
      </c>
      <c r="M43" s="20">
        <f t="shared" si="7"/>
        <v>19.688443113772458</v>
      </c>
      <c r="N43" s="20">
        <f t="shared" si="7"/>
        <v>0</v>
      </c>
      <c r="O43" s="20">
        <f t="shared" si="7"/>
        <v>0</v>
      </c>
      <c r="P43" s="20">
        <f t="shared" si="7"/>
        <v>0</v>
      </c>
      <c r="Q43" s="7"/>
    </row>
    <row r="44" spans="1:17">
      <c r="A44" s="7"/>
      <c r="B44" s="7"/>
      <c r="C44" s="7" t="s">
        <v>276</v>
      </c>
      <c r="D44" s="7"/>
      <c r="E44" s="177">
        <v>95.65</v>
      </c>
      <c r="F44" s="7"/>
      <c r="G44" s="20">
        <f t="shared" si="7"/>
        <v>95.74545908183633</v>
      </c>
      <c r="H44" s="20">
        <f t="shared" si="7"/>
        <v>96.031836327345303</v>
      </c>
      <c r="I44" s="20">
        <f t="shared" si="7"/>
        <v>97.272804391217562</v>
      </c>
      <c r="J44" s="20">
        <f t="shared" si="7"/>
        <v>98.609231536926146</v>
      </c>
      <c r="K44" s="20">
        <f t="shared" si="7"/>
        <v>100.13657684630738</v>
      </c>
      <c r="L44" s="20">
        <f t="shared" si="7"/>
        <v>100.99570858283434</v>
      </c>
      <c r="M44" s="20">
        <f t="shared" si="7"/>
        <v>102.23667664670658</v>
      </c>
      <c r="N44" s="20">
        <f t="shared" si="7"/>
        <v>0</v>
      </c>
      <c r="O44" s="20">
        <f t="shared" si="7"/>
        <v>0</v>
      </c>
      <c r="P44" s="20">
        <f t="shared" si="7"/>
        <v>0</v>
      </c>
      <c r="Q44" s="7"/>
    </row>
    <row r="45" spans="1:17">
      <c r="A45" s="7"/>
      <c r="B45" s="7"/>
      <c r="C45" s="16" t="s">
        <v>2</v>
      </c>
      <c r="D45" s="7"/>
      <c r="E45" s="177">
        <v>39</v>
      </c>
      <c r="F45" s="7"/>
      <c r="G45" s="20">
        <f t="shared" si="7"/>
        <v>39.038922155688624</v>
      </c>
      <c r="H45" s="20">
        <f t="shared" si="7"/>
        <v>39.155688622754489</v>
      </c>
      <c r="I45" s="20">
        <f t="shared" si="7"/>
        <v>39.661676646706589</v>
      </c>
      <c r="J45" s="20">
        <f t="shared" si="7"/>
        <v>40.206586826347305</v>
      </c>
      <c r="K45" s="20">
        <f t="shared" si="7"/>
        <v>40.82934131736527</v>
      </c>
      <c r="L45" s="20">
        <f t="shared" si="7"/>
        <v>41.179640718562879</v>
      </c>
      <c r="M45" s="20">
        <f t="shared" si="7"/>
        <v>41.685628742514965</v>
      </c>
      <c r="N45" s="20">
        <f t="shared" si="7"/>
        <v>0</v>
      </c>
      <c r="O45" s="20">
        <f t="shared" si="7"/>
        <v>0</v>
      </c>
      <c r="P45" s="20">
        <f t="shared" si="7"/>
        <v>0</v>
      </c>
      <c r="Q45" s="7"/>
    </row>
    <row r="46" spans="1:17">
      <c r="A46" s="7"/>
      <c r="B46" s="7"/>
      <c r="C46" s="7" t="s">
        <v>25</v>
      </c>
      <c r="D46" s="7"/>
      <c r="E46" s="177">
        <v>15</v>
      </c>
      <c r="F46" s="7"/>
      <c r="G46" s="86">
        <f t="shared" ref="G46:P46" ca="1" si="8">SUM(G43:G45,G41)*$E$13</f>
        <v>12.024927302497044</v>
      </c>
      <c r="H46" s="86">
        <f t="shared" ca="1" si="8"/>
        <v>5.3481008143712572</v>
      </c>
      <c r="I46" s="86">
        <f t="shared" ca="1" si="8"/>
        <v>13.10009336386595</v>
      </c>
      <c r="J46" s="86">
        <f t="shared" ca="1" si="8"/>
        <v>13.084282633965488</v>
      </c>
      <c r="K46" s="86">
        <f t="shared" ca="1" si="8"/>
        <v>13.78548743695338</v>
      </c>
      <c r="L46" s="86">
        <f t="shared" ca="1" si="8"/>
        <v>14.789422003439103</v>
      </c>
      <c r="M46" s="86">
        <f t="shared" ca="1" si="8"/>
        <v>16.438125882620803</v>
      </c>
      <c r="N46" s="86">
        <f t="shared" ca="1" si="8"/>
        <v>0</v>
      </c>
      <c r="O46" s="86">
        <f t="shared" ca="1" si="8"/>
        <v>0</v>
      </c>
      <c r="P46" s="86">
        <f t="shared" ca="1" si="8"/>
        <v>0</v>
      </c>
      <c r="Q46" s="7"/>
    </row>
    <row r="47" spans="1:17">
      <c r="A47" s="7"/>
      <c r="B47" s="7"/>
      <c r="C47" s="7" t="s">
        <v>215</v>
      </c>
      <c r="D47" s="7"/>
      <c r="E47" s="20">
        <f ca="1">SUM(E41:E46)</f>
        <v>586.12381474826407</v>
      </c>
      <c r="F47" s="7"/>
      <c r="G47" s="20">
        <f t="shared" ref="G47:P47" ca="1" si="9">SUM(G41:G46)</f>
        <v>500.10619214481341</v>
      </c>
      <c r="H47" s="20">
        <f t="shared" ca="1" si="9"/>
        <v>306.10245409225195</v>
      </c>
      <c r="I47" s="20">
        <f t="shared" ca="1" si="9"/>
        <v>526.80028530511311</v>
      </c>
      <c r="J47" s="20">
        <f t="shared" ca="1" si="9"/>
        <v>526.35714325504136</v>
      </c>
      <c r="K47" s="20">
        <f t="shared" ca="1" si="9"/>
        <v>550.38336937616782</v>
      </c>
      <c r="L47" s="20">
        <f t="shared" ca="1" si="9"/>
        <v>580.31699837832116</v>
      </c>
      <c r="M47" s="20">
        <f t="shared" ca="1" si="9"/>
        <v>635.0038980675339</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47.808400989661656</v>
      </c>
      <c r="L50" s="20">
        <f t="shared" ca="1" si="10"/>
        <v>53.376709390591579</v>
      </c>
      <c r="M50" s="20">
        <f t="shared" ca="1" si="10"/>
        <v>62.576339040301086</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104.69061876247504</v>
      </c>
      <c r="L51" s="20">
        <f t="shared" si="10"/>
        <v>105.58882235528942</v>
      </c>
      <c r="M51" s="20">
        <f t="shared" si="10"/>
        <v>106.88622754491017</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104.69061876247504</v>
      </c>
      <c r="L52" s="20">
        <f t="shared" si="10"/>
        <v>105.58882235528942</v>
      </c>
      <c r="M52" s="20">
        <f t="shared" si="10"/>
        <v>106.88622754491017</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104.69061876247504</v>
      </c>
      <c r="L53" s="20">
        <f t="shared" si="10"/>
        <v>105.58882235528942</v>
      </c>
      <c r="M53" s="20">
        <f t="shared" si="10"/>
        <v>106.88622754491017</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9"/>
  </sheetPr>
  <dimension ref="A1:Q93"/>
  <sheetViews>
    <sheetView topLeftCell="A17" zoomScaleNormal="100" workbookViewId="0">
      <selection activeCell="E23" sqref="E23:E4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SR-SFG-SEA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9" t="str">
        <f ca="1">VLOOKUP(D3,Glossary!$A$4:$B$21,2,FALSE)</f>
        <v>Single rate</v>
      </c>
      <c r="F3" s="220"/>
      <c r="G3" s="221"/>
      <c r="H3" s="7"/>
      <c r="I3" s="7"/>
      <c r="J3" s="7"/>
      <c r="K3" s="7"/>
      <c r="L3" s="7"/>
      <c r="M3" s="7"/>
      <c r="N3" s="7"/>
      <c r="O3" s="7"/>
      <c r="P3" s="7"/>
      <c r="Q3" s="7"/>
    </row>
    <row r="4" spans="1:17">
      <c r="A4" s="7"/>
      <c r="B4" s="7"/>
      <c r="C4" s="15" t="s">
        <v>124</v>
      </c>
      <c r="D4" s="2" t="str">
        <f ca="1">MID(A1,4,3)</f>
        <v>SFG</v>
      </c>
      <c r="E4" s="219" t="str">
        <f ca="1">VLOOKUP(D4,Glossary!$A$4:$B$21,2,FALSE)</f>
        <v>Single fuel gas</v>
      </c>
      <c r="F4" s="220"/>
      <c r="G4" s="221"/>
      <c r="H4" s="7"/>
      <c r="I4" s="7"/>
      <c r="J4" s="7"/>
      <c r="K4" s="7"/>
      <c r="L4" s="7"/>
      <c r="M4" s="7"/>
      <c r="N4" s="7"/>
      <c r="O4" s="7"/>
      <c r="P4" s="7"/>
      <c r="Q4" s="7"/>
    </row>
    <row r="5" spans="1:17">
      <c r="A5" s="7"/>
      <c r="B5" s="7"/>
      <c r="C5" s="15" t="s">
        <v>21</v>
      </c>
      <c r="D5" s="33" t="str">
        <f ca="1">RIGHT(A1,3)</f>
        <v>SEA</v>
      </c>
      <c r="E5" s="219" t="str">
        <f ca="1">VLOOKUP(D5,Glossary!$A$4:$B$21,2,FALSE)</f>
        <v>South East</v>
      </c>
      <c r="F5" s="220"/>
      <c r="G5" s="221"/>
      <c r="H5" s="7"/>
      <c r="I5" s="7"/>
      <c r="J5" s="7"/>
      <c r="K5" s="7"/>
      <c r="L5" s="7"/>
      <c r="M5" s="7"/>
      <c r="N5" s="7"/>
      <c r="O5" s="7"/>
      <c r="P5" s="7"/>
      <c r="Q5" s="7"/>
    </row>
    <row r="6" spans="1:17">
      <c r="A6" s="7"/>
      <c r="B6" s="7"/>
      <c r="C6" s="15" t="s">
        <v>220</v>
      </c>
      <c r="D6" s="222" t="str">
        <f ca="1">$D$3&amp;"-"&amp;$D$4</f>
        <v>SR-SFG</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f t="shared" ca="1" si="0"/>
        <v>98.410471425149694</v>
      </c>
      <c r="L10" s="115">
        <f t="shared" ca="1" si="0"/>
        <v>99.254793868263491</v>
      </c>
      <c r="M10" s="115">
        <f t="shared" ca="1" si="0"/>
        <v>100.47437073053891</v>
      </c>
      <c r="N10" s="115" t="str">
        <f t="shared" si="0"/>
        <v/>
      </c>
      <c r="O10" s="115" t="str">
        <f t="shared" si="0"/>
        <v/>
      </c>
      <c r="P10" s="115" t="str">
        <f t="shared" si="0"/>
        <v/>
      </c>
      <c r="Q10" s="7"/>
    </row>
    <row r="11" spans="1:17">
      <c r="A11" s="7"/>
      <c r="B11" s="7"/>
      <c r="C11" s="7" t="s">
        <v>310</v>
      </c>
      <c r="D11" s="7"/>
      <c r="E11" s="115">
        <f ca="1">IFERROR(E47,"")</f>
        <v>590.29762905406039</v>
      </c>
      <c r="F11" s="102"/>
      <c r="G11" s="115">
        <f ca="1">IFERROR(IF(OR(G41=0,G42=0,G43=0,G44=0,G45=0,G46=0),"",G47),"")</f>
        <v>510.1279749427211</v>
      </c>
      <c r="H11" s="115" t="str">
        <f t="shared" ref="H11:P11" ca="1" si="1">IFERROR(IF(OR(H41=0,H42=0,H43=0,H44=0,H45=0,H46=0),"",H47),"")</f>
        <v/>
      </c>
      <c r="I11" s="115">
        <f t="shared" ca="1" si="1"/>
        <v>538.6253008342386</v>
      </c>
      <c r="J11" s="115">
        <f t="shared" ca="1" si="1"/>
        <v>538.18215878556646</v>
      </c>
      <c r="K11" s="115">
        <f t="shared" ca="1" si="1"/>
        <v>567.53201741931537</v>
      </c>
      <c r="L11" s="115">
        <f t="shared" ca="1" si="1"/>
        <v>597.4656464256675</v>
      </c>
      <c r="M11" s="115">
        <f t="shared" ca="1" si="1"/>
        <v>648.20318592158605</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3.4799999999999998E-2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SEA-Nil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7">
        <v>8.4</v>
      </c>
      <c r="F23" s="7"/>
      <c r="G23" s="20">
        <f t="shared" ref="G23:P25" si="2">$E23/$E31*G31</f>
        <v>8.408383233532934</v>
      </c>
      <c r="H23" s="20">
        <f t="shared" si="2"/>
        <v>8.4335329341317369</v>
      </c>
      <c r="I23" s="20">
        <f t="shared" si="2"/>
        <v>8.5425149700598801</v>
      </c>
      <c r="J23" s="20">
        <f t="shared" si="2"/>
        <v>8.6598802395209589</v>
      </c>
      <c r="K23" s="20">
        <f t="shared" si="2"/>
        <v>8.7940119760479032</v>
      </c>
      <c r="L23" s="20">
        <f t="shared" si="2"/>
        <v>8.8694610778443117</v>
      </c>
      <c r="M23" s="20">
        <f t="shared" si="2"/>
        <v>8.978443113772455</v>
      </c>
      <c r="N23" s="20">
        <f t="shared" si="2"/>
        <v>0</v>
      </c>
      <c r="O23" s="20">
        <f t="shared" si="2"/>
        <v>0</v>
      </c>
      <c r="P23" s="20">
        <f t="shared" si="2"/>
        <v>0</v>
      </c>
      <c r="Q23" s="7"/>
    </row>
    <row r="24" spans="1:17">
      <c r="A24" s="7"/>
      <c r="B24" s="7"/>
      <c r="C24" s="7" t="s">
        <v>276</v>
      </c>
      <c r="D24" s="7"/>
      <c r="E24" s="177">
        <v>43.44</v>
      </c>
      <c r="F24" s="7"/>
      <c r="G24" s="20">
        <f t="shared" si="2"/>
        <v>43.483353293413167</v>
      </c>
      <c r="H24" s="20">
        <f t="shared" si="2"/>
        <v>43.613413173652688</v>
      </c>
      <c r="I24" s="20">
        <f t="shared" si="2"/>
        <v>44.177005988023943</v>
      </c>
      <c r="J24" s="20">
        <f t="shared" si="2"/>
        <v>44.783952095808374</v>
      </c>
      <c r="K24" s="20">
        <f t="shared" si="2"/>
        <v>45.47760479041915</v>
      </c>
      <c r="L24" s="20">
        <f t="shared" si="2"/>
        <v>45.867784431137721</v>
      </c>
      <c r="M24" s="20">
        <f t="shared" si="2"/>
        <v>46.431377245508976</v>
      </c>
      <c r="N24" s="20">
        <f t="shared" si="2"/>
        <v>0</v>
      </c>
      <c r="O24" s="20">
        <f t="shared" si="2"/>
        <v>0</v>
      </c>
      <c r="P24" s="20">
        <f t="shared" si="2"/>
        <v>0</v>
      </c>
      <c r="Q24" s="7"/>
    </row>
    <row r="25" spans="1:17">
      <c r="A25" s="7"/>
      <c r="B25" s="7"/>
      <c r="C25" s="16" t="s">
        <v>2</v>
      </c>
      <c r="D25" s="7"/>
      <c r="E25" s="177">
        <v>39</v>
      </c>
      <c r="F25" s="7"/>
      <c r="G25" s="20">
        <f t="shared" si="2"/>
        <v>39.038922155688624</v>
      </c>
      <c r="H25" s="20">
        <f t="shared" si="2"/>
        <v>39.155688622754489</v>
      </c>
      <c r="I25" s="20">
        <f t="shared" si="2"/>
        <v>39.661676646706589</v>
      </c>
      <c r="J25" s="20">
        <f t="shared" si="2"/>
        <v>40.206586826347305</v>
      </c>
      <c r="K25" s="20">
        <f t="shared" si="2"/>
        <v>40.82934131736527</v>
      </c>
      <c r="L25" s="20">
        <f t="shared" si="2"/>
        <v>41.179640718562879</v>
      </c>
      <c r="M25" s="20">
        <f t="shared" si="2"/>
        <v>41.685628742514965</v>
      </c>
      <c r="N25" s="20">
        <f t="shared" si="2"/>
        <v>0</v>
      </c>
      <c r="O25" s="20">
        <f t="shared" si="2"/>
        <v>0</v>
      </c>
      <c r="P25" s="20">
        <f t="shared" si="2"/>
        <v>0</v>
      </c>
      <c r="Q25" s="7"/>
    </row>
    <row r="26" spans="1:17">
      <c r="A26" s="7"/>
      <c r="B26" s="7"/>
      <c r="C26" s="7" t="s">
        <v>25</v>
      </c>
      <c r="D26" s="7"/>
      <c r="E26" s="177">
        <v>3.16</v>
      </c>
      <c r="F26" s="7"/>
      <c r="G26" s="86">
        <f t="shared" ref="G26:P26" ca="1" si="3">SUM(G21:G25)*$E$13</f>
        <v>3.1643869221556882</v>
      </c>
      <c r="H26" s="86">
        <f t="shared" ca="1" si="3"/>
        <v>3.1738516886227535</v>
      </c>
      <c r="I26" s="86">
        <f t="shared" ca="1" si="3"/>
        <v>3.2148656766467059</v>
      </c>
      <c r="J26" s="86">
        <f t="shared" ca="1" si="3"/>
        <v>3.2590345868263468</v>
      </c>
      <c r="K26" s="86">
        <f t="shared" ca="1" si="3"/>
        <v>3.3095133413173645</v>
      </c>
      <c r="L26" s="86">
        <f t="shared" ca="1" si="3"/>
        <v>3.3379076407185631</v>
      </c>
      <c r="M26" s="86">
        <f t="shared" ca="1" si="3"/>
        <v>3.3789216287425141</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98.410471425149694</v>
      </c>
      <c r="L27" s="20">
        <f t="shared" ca="1" si="4"/>
        <v>99.254793868263491</v>
      </c>
      <c r="M27" s="20">
        <f t="shared" ca="1" si="4"/>
        <v>100.47437073053891</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47.808400989661656</v>
      </c>
      <c r="L30" s="20">
        <f ca="1">HLOOKUP(L8,'Inputs -Wholesale index summary'!$E$3:$P$8,VLOOKUP($D$6,'Inputs -Wholesale index summary'!$C$6:$D$8,2,FALSE),FALSE)</f>
        <v>53.376709390591579</v>
      </c>
      <c r="M30" s="20">
        <f ca="1">HLOOKUP(M8,'Inputs -Wholesale index summary'!$E$3:$P$8,VLOOKUP($D$6,'Inputs -Wholesale index summary'!$C$6:$D$8,2,FALSE),FALSE)</f>
        <v>62.576339040301086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8">
        <f>E32</f>
        <v>100</v>
      </c>
      <c r="F31" s="130"/>
      <c r="G31" s="128">
        <f>G32</f>
        <v>100.0998003992016</v>
      </c>
      <c r="H31" s="128">
        <f t="shared" ref="H31:P31" si="5">H32</f>
        <v>100.39920159680638</v>
      </c>
      <c r="I31" s="128">
        <f t="shared" si="5"/>
        <v>101.69660678642714</v>
      </c>
      <c r="J31" s="128">
        <f t="shared" si="5"/>
        <v>103.0938123752495</v>
      </c>
      <c r="K31" s="128">
        <f t="shared" si="5"/>
        <v>104.69061876247504</v>
      </c>
      <c r="L31" s="128">
        <f t="shared" si="5"/>
        <v>105.58882235528942</v>
      </c>
      <c r="M31" s="128">
        <f t="shared" si="5"/>
        <v>106.88622754491017</v>
      </c>
      <c r="N31" s="128">
        <f t="shared" si="5"/>
        <v>0</v>
      </c>
      <c r="O31" s="128">
        <f t="shared" si="5"/>
        <v>0</v>
      </c>
      <c r="P31" s="128">
        <f t="shared" si="5"/>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SEA-Medium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7">
        <v>277.93</v>
      </c>
      <c r="F41" s="7"/>
      <c r="G41" s="20">
        <f t="shared" ref="G41:P41" ca="1" si="6">$E41/$E50*G50</f>
        <v>192.32112353173076</v>
      </c>
      <c r="H41" s="20">
        <f t="shared" ca="1" si="6"/>
        <v>0</v>
      </c>
      <c r="I41" s="20">
        <f t="shared" ca="1" si="6"/>
        <v>220.77246847092263</v>
      </c>
      <c r="J41" s="20">
        <f t="shared" ca="1" si="6"/>
        <v>218.17943455713345</v>
      </c>
      <c r="K41" s="20">
        <f t="shared" ca="1" si="6"/>
        <v>235.88476632445705</v>
      </c>
      <c r="L41" s="20">
        <f t="shared" ca="1" si="6"/>
        <v>263.35858052418104</v>
      </c>
      <c r="M41" s="20">
        <f t="shared" ca="1" si="6"/>
        <v>308.74919065277618</v>
      </c>
      <c r="N41" s="20">
        <f t="shared" ca="1" si="6"/>
        <v>0</v>
      </c>
      <c r="O41" s="20">
        <f t="shared" ca="1" si="6"/>
        <v>0</v>
      </c>
      <c r="P41" s="20">
        <f t="shared" ca="1" si="6"/>
        <v>0</v>
      </c>
      <c r="Q41" s="7"/>
    </row>
    <row r="42" spans="1:17">
      <c r="A42" s="7"/>
      <c r="B42" s="7"/>
      <c r="C42" s="16" t="s">
        <v>125</v>
      </c>
      <c r="D42" s="7"/>
      <c r="E42" s="176">
        <f ca="1">VLOOKUP($A$1,'Inputs - Network costs'!$D:$P,E$9,FALSE)</f>
        <v>144.29762905406039</v>
      </c>
      <c r="F42" s="7"/>
      <c r="G42" s="92">
        <f ca="1">VLOOKUP($A$1,'Inputs - Network costs'!$D:$P,G$9,FALSE)</f>
        <v>152.55915963743544</v>
      </c>
      <c r="H42" s="92">
        <f ca="1">VLOOKUP($A$1,'Inputs - Network costs'!$D:$P,H$9,FALSE)</f>
        <v>151.75400893663144</v>
      </c>
      <c r="I42" s="92">
        <f ca="1">VLOOKUP($A$1,'Inputs - Network costs'!$D:$P,I$9,FALSE)</f>
        <v>149.08574299146596</v>
      </c>
      <c r="J42" s="92">
        <f ca="1">VLOOKUP($A$1,'Inputs - Network costs'!$D:$P,J$9,FALSE)</f>
        <v>149.11274299167314</v>
      </c>
      <c r="K42" s="92">
        <f ca="1">VLOOKUP($A$1,'Inputs - Network costs'!$D:$P,K$9,FALSE)</f>
        <v>157.61183351818434</v>
      </c>
      <c r="L42" s="92">
        <f ca="1">VLOOKUP($A$1,'Inputs - Network costs'!$D:$P,L$9,FALSE)</f>
        <v>157.69283351880594</v>
      </c>
      <c r="M42" s="92">
        <f ca="1">VLOOKUP($A$1,'Inputs - Network costs'!$D:$P,M$9,FALSE)</f>
        <v>159.40512088319508</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7">
        <v>18.420000000000002</v>
      </c>
      <c r="F43" s="7"/>
      <c r="G43" s="20">
        <f t="shared" ref="G43:P45" si="7">$E43/$E51*G51</f>
        <v>18.438383233532939</v>
      </c>
      <c r="H43" s="20">
        <f t="shared" si="7"/>
        <v>18.493532934131739</v>
      </c>
      <c r="I43" s="20">
        <f t="shared" si="7"/>
        <v>18.732514970059881</v>
      </c>
      <c r="J43" s="20">
        <f t="shared" si="7"/>
        <v>18.989880239520961</v>
      </c>
      <c r="K43" s="20">
        <f t="shared" si="7"/>
        <v>19.284011976047907</v>
      </c>
      <c r="L43" s="20">
        <f t="shared" si="7"/>
        <v>19.449461077844315</v>
      </c>
      <c r="M43" s="20">
        <f t="shared" si="7"/>
        <v>19.688443113772458</v>
      </c>
      <c r="N43" s="20">
        <f t="shared" si="7"/>
        <v>0</v>
      </c>
      <c r="O43" s="20">
        <f t="shared" si="7"/>
        <v>0</v>
      </c>
      <c r="P43" s="20">
        <f t="shared" si="7"/>
        <v>0</v>
      </c>
      <c r="Q43" s="7"/>
    </row>
    <row r="44" spans="1:17">
      <c r="A44" s="7"/>
      <c r="B44" s="7"/>
      <c r="C44" s="7" t="s">
        <v>276</v>
      </c>
      <c r="D44" s="7"/>
      <c r="E44" s="177">
        <v>95.65</v>
      </c>
      <c r="F44" s="7"/>
      <c r="G44" s="20">
        <f t="shared" si="7"/>
        <v>95.74545908183633</v>
      </c>
      <c r="H44" s="20">
        <f t="shared" si="7"/>
        <v>96.031836327345303</v>
      </c>
      <c r="I44" s="20">
        <f t="shared" si="7"/>
        <v>97.272804391217562</v>
      </c>
      <c r="J44" s="20">
        <f t="shared" si="7"/>
        <v>98.609231536926146</v>
      </c>
      <c r="K44" s="20">
        <f t="shared" si="7"/>
        <v>100.13657684630738</v>
      </c>
      <c r="L44" s="20">
        <f t="shared" si="7"/>
        <v>100.99570858283434</v>
      </c>
      <c r="M44" s="20">
        <f t="shared" si="7"/>
        <v>102.23667664670658</v>
      </c>
      <c r="N44" s="20">
        <f t="shared" si="7"/>
        <v>0</v>
      </c>
      <c r="O44" s="20">
        <f t="shared" si="7"/>
        <v>0</v>
      </c>
      <c r="P44" s="20">
        <f t="shared" si="7"/>
        <v>0</v>
      </c>
      <c r="Q44" s="7"/>
    </row>
    <row r="45" spans="1:17">
      <c r="A45" s="7"/>
      <c r="B45" s="7"/>
      <c r="C45" s="16" t="s">
        <v>2</v>
      </c>
      <c r="D45" s="7"/>
      <c r="E45" s="177">
        <v>39</v>
      </c>
      <c r="F45" s="7"/>
      <c r="G45" s="20">
        <f t="shared" si="7"/>
        <v>39.038922155688624</v>
      </c>
      <c r="H45" s="20">
        <f t="shared" si="7"/>
        <v>39.155688622754489</v>
      </c>
      <c r="I45" s="20">
        <f t="shared" si="7"/>
        <v>39.661676646706589</v>
      </c>
      <c r="J45" s="20">
        <f t="shared" si="7"/>
        <v>40.206586826347305</v>
      </c>
      <c r="K45" s="20">
        <f t="shared" si="7"/>
        <v>40.82934131736527</v>
      </c>
      <c r="L45" s="20">
        <f t="shared" si="7"/>
        <v>41.179640718562879</v>
      </c>
      <c r="M45" s="20">
        <f t="shared" si="7"/>
        <v>41.685628742514965</v>
      </c>
      <c r="N45" s="20">
        <f t="shared" si="7"/>
        <v>0</v>
      </c>
      <c r="O45" s="20">
        <f t="shared" si="7"/>
        <v>0</v>
      </c>
      <c r="P45" s="20">
        <f t="shared" si="7"/>
        <v>0</v>
      </c>
      <c r="Q45" s="7"/>
    </row>
    <row r="46" spans="1:17">
      <c r="A46" s="7"/>
      <c r="B46" s="7"/>
      <c r="C46" s="7" t="s">
        <v>25</v>
      </c>
      <c r="D46" s="7"/>
      <c r="E46" s="177">
        <v>15</v>
      </c>
      <c r="F46" s="7"/>
      <c r="G46" s="86">
        <f t="shared" ref="G46:P46" ca="1" si="8">SUM(G43:G45,G41)*$E$13</f>
        <v>12.024927302497044</v>
      </c>
      <c r="H46" s="86">
        <f t="shared" ca="1" si="8"/>
        <v>5.3481008143712572</v>
      </c>
      <c r="I46" s="86">
        <f t="shared" ca="1" si="8"/>
        <v>13.10009336386595</v>
      </c>
      <c r="J46" s="86">
        <f t="shared" ca="1" si="8"/>
        <v>13.084282633965488</v>
      </c>
      <c r="K46" s="86">
        <f t="shared" ca="1" si="8"/>
        <v>13.78548743695338</v>
      </c>
      <c r="L46" s="86">
        <f t="shared" ca="1" si="8"/>
        <v>14.789422003439103</v>
      </c>
      <c r="M46" s="86">
        <f t="shared" ca="1" si="8"/>
        <v>16.438125882620803</v>
      </c>
      <c r="N46" s="86">
        <f t="shared" ca="1" si="8"/>
        <v>0</v>
      </c>
      <c r="O46" s="86">
        <f t="shared" ca="1" si="8"/>
        <v>0</v>
      </c>
      <c r="P46" s="86">
        <f t="shared" ca="1" si="8"/>
        <v>0</v>
      </c>
      <c r="Q46" s="7"/>
    </row>
    <row r="47" spans="1:17">
      <c r="A47" s="7"/>
      <c r="B47" s="7"/>
      <c r="C47" s="7" t="s">
        <v>215</v>
      </c>
      <c r="D47" s="7"/>
      <c r="E47" s="20">
        <f ca="1">SUM(E41:E46)</f>
        <v>590.29762905406039</v>
      </c>
      <c r="F47" s="7"/>
      <c r="G47" s="20">
        <f t="shared" ref="G47:P47" ca="1" si="9">SUM(G41:G46)</f>
        <v>510.1279749427211</v>
      </c>
      <c r="H47" s="20">
        <f t="shared" ca="1" si="9"/>
        <v>310.78316763523424</v>
      </c>
      <c r="I47" s="20">
        <f t="shared" ca="1" si="9"/>
        <v>538.6253008342386</v>
      </c>
      <c r="J47" s="20">
        <f t="shared" ca="1" si="9"/>
        <v>538.18215878556646</v>
      </c>
      <c r="K47" s="20">
        <f t="shared" ca="1" si="9"/>
        <v>567.53201741931537</v>
      </c>
      <c r="L47" s="20">
        <f t="shared" ca="1" si="9"/>
        <v>597.4656464256675</v>
      </c>
      <c r="M47" s="20">
        <f t="shared" ca="1" si="9"/>
        <v>648.20318592158605</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47.808400989661656</v>
      </c>
      <c r="L50" s="20">
        <f t="shared" ca="1" si="10"/>
        <v>53.376709390591579</v>
      </c>
      <c r="M50" s="20">
        <f t="shared" ca="1" si="10"/>
        <v>62.576339040301086</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104.69061876247504</v>
      </c>
      <c r="L51" s="20">
        <f t="shared" si="10"/>
        <v>105.58882235528942</v>
      </c>
      <c r="M51" s="20">
        <f t="shared" si="10"/>
        <v>106.88622754491017</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104.69061876247504</v>
      </c>
      <c r="L52" s="20">
        <f t="shared" si="10"/>
        <v>105.58882235528942</v>
      </c>
      <c r="M52" s="20">
        <f t="shared" si="10"/>
        <v>106.88622754491017</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104.69061876247504</v>
      </c>
      <c r="L53" s="20">
        <f t="shared" si="10"/>
        <v>105.58882235528942</v>
      </c>
      <c r="M53" s="20">
        <f t="shared" si="10"/>
        <v>106.88622754491017</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theme="9"/>
  </sheetPr>
  <dimension ref="A1:Q93"/>
  <sheetViews>
    <sheetView topLeftCell="A17" zoomScaleNormal="100" workbookViewId="0">
      <selection activeCell="E23" sqref="E23:E4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SR-SFG-SSC</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9" t="str">
        <f ca="1">VLOOKUP(D3,Glossary!$A$4:$B$21,2,FALSE)</f>
        <v>Single rate</v>
      </c>
      <c r="F3" s="220"/>
      <c r="G3" s="221"/>
      <c r="H3" s="7"/>
      <c r="I3" s="7"/>
      <c r="J3" s="7"/>
      <c r="K3" s="7"/>
      <c r="L3" s="7"/>
      <c r="M3" s="7"/>
      <c r="N3" s="7"/>
      <c r="O3" s="7"/>
      <c r="P3" s="7"/>
      <c r="Q3" s="7"/>
    </row>
    <row r="4" spans="1:17">
      <c r="A4" s="7"/>
      <c r="B4" s="7"/>
      <c r="C4" s="15" t="s">
        <v>124</v>
      </c>
      <c r="D4" s="2" t="str">
        <f ca="1">MID(A1,4,3)</f>
        <v>SFG</v>
      </c>
      <c r="E4" s="219" t="str">
        <f ca="1">VLOOKUP(D4,Glossary!$A$4:$B$21,2,FALSE)</f>
        <v>Single fuel gas</v>
      </c>
      <c r="F4" s="220"/>
      <c r="G4" s="221"/>
      <c r="H4" s="7"/>
      <c r="I4" s="7"/>
      <c r="J4" s="7"/>
      <c r="K4" s="7"/>
      <c r="L4" s="7"/>
      <c r="M4" s="7"/>
      <c r="N4" s="7"/>
      <c r="O4" s="7"/>
      <c r="P4" s="7"/>
      <c r="Q4" s="7"/>
    </row>
    <row r="5" spans="1:17">
      <c r="A5" s="7"/>
      <c r="B5" s="7"/>
      <c r="C5" s="15" t="s">
        <v>21</v>
      </c>
      <c r="D5" s="33" t="str">
        <f ca="1">RIGHT(A1,3)</f>
        <v>SSC</v>
      </c>
      <c r="E5" s="219" t="str">
        <f ca="1">VLOOKUP(D5,Glossary!$A$4:$B$21,2,FALSE)</f>
        <v>South Scotland</v>
      </c>
      <c r="F5" s="220"/>
      <c r="G5" s="221"/>
      <c r="H5" s="7"/>
      <c r="I5" s="7"/>
      <c r="J5" s="7"/>
      <c r="K5" s="7"/>
      <c r="L5" s="7"/>
      <c r="M5" s="7"/>
      <c r="N5" s="7"/>
      <c r="O5" s="7"/>
      <c r="P5" s="7"/>
      <c r="Q5" s="7"/>
    </row>
    <row r="6" spans="1:17">
      <c r="A6" s="7"/>
      <c r="B6" s="7"/>
      <c r="C6" s="15" t="s">
        <v>220</v>
      </c>
      <c r="D6" s="222" t="str">
        <f ca="1">$D$3&amp;"-"&amp;$D$4</f>
        <v>SR-SFG</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f t="shared" ca="1" si="0"/>
        <v>98.410471425149694</v>
      </c>
      <c r="L10" s="115">
        <f t="shared" ca="1" si="0"/>
        <v>99.254793868263491</v>
      </c>
      <c r="M10" s="115">
        <f t="shared" ca="1" si="0"/>
        <v>100.47437073053891</v>
      </c>
      <c r="N10" s="115" t="str">
        <f t="shared" si="0"/>
        <v/>
      </c>
      <c r="O10" s="115" t="str">
        <f t="shared" si="0"/>
        <v/>
      </c>
      <c r="P10" s="115" t="str">
        <f t="shared" si="0"/>
        <v/>
      </c>
      <c r="Q10" s="7"/>
    </row>
    <row r="11" spans="1:17">
      <c r="A11" s="7"/>
      <c r="B11" s="7"/>
      <c r="C11" s="7" t="s">
        <v>310</v>
      </c>
      <c r="D11" s="7"/>
      <c r="E11" s="115">
        <f ca="1">IFERROR(E47,"")</f>
        <v>568.01025971400747</v>
      </c>
      <c r="F11" s="102"/>
      <c r="G11" s="115">
        <f ca="1">IFERROR(IF(OR(G41=0,G42=0,G43=0,G44=0,G45=0,G46=0),"",G47),"")</f>
        <v>493.66495595378439</v>
      </c>
      <c r="H11" s="115" t="str">
        <f t="shared" ref="H11:P11" ca="1" si="1">IFERROR(IF(OR(H41=0,H42=0,H43=0,H44=0,H45=0,H46=0),"",H47),"")</f>
        <v/>
      </c>
      <c r="I11" s="115">
        <f t="shared" ca="1" si="1"/>
        <v>520.46786212334803</v>
      </c>
      <c r="J11" s="115">
        <f t="shared" ca="1" si="1"/>
        <v>520.0247200753297</v>
      </c>
      <c r="K11" s="115">
        <f t="shared" ca="1" si="1"/>
        <v>545.67735708786984</v>
      </c>
      <c r="L11" s="115">
        <f t="shared" ca="1" si="1"/>
        <v>575.61098609618352</v>
      </c>
      <c r="M11" s="115">
        <f t="shared" ca="1" si="1"/>
        <v>628.0434278959317</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3.4799999999999998E-2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SSC-Nil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7">
        <v>8.4</v>
      </c>
      <c r="F23" s="7"/>
      <c r="G23" s="20">
        <f t="shared" ref="G23:P25" si="2">$E23/$E31*G31</f>
        <v>8.408383233532934</v>
      </c>
      <c r="H23" s="20">
        <f t="shared" si="2"/>
        <v>8.4335329341317369</v>
      </c>
      <c r="I23" s="20">
        <f t="shared" si="2"/>
        <v>8.5425149700598801</v>
      </c>
      <c r="J23" s="20">
        <f t="shared" si="2"/>
        <v>8.6598802395209589</v>
      </c>
      <c r="K23" s="20">
        <f t="shared" si="2"/>
        <v>8.7940119760479032</v>
      </c>
      <c r="L23" s="20">
        <f t="shared" si="2"/>
        <v>8.8694610778443117</v>
      </c>
      <c r="M23" s="20">
        <f t="shared" si="2"/>
        <v>8.978443113772455</v>
      </c>
      <c r="N23" s="20">
        <f t="shared" si="2"/>
        <v>0</v>
      </c>
      <c r="O23" s="20">
        <f t="shared" si="2"/>
        <v>0</v>
      </c>
      <c r="P23" s="20">
        <f t="shared" si="2"/>
        <v>0</v>
      </c>
      <c r="Q23" s="7"/>
    </row>
    <row r="24" spans="1:17">
      <c r="A24" s="7"/>
      <c r="B24" s="7"/>
      <c r="C24" s="7" t="s">
        <v>276</v>
      </c>
      <c r="D24" s="7"/>
      <c r="E24" s="177">
        <v>43.44</v>
      </c>
      <c r="F24" s="7"/>
      <c r="G24" s="20">
        <f t="shared" si="2"/>
        <v>43.483353293413167</v>
      </c>
      <c r="H24" s="20">
        <f t="shared" si="2"/>
        <v>43.613413173652688</v>
      </c>
      <c r="I24" s="20">
        <f t="shared" si="2"/>
        <v>44.177005988023943</v>
      </c>
      <c r="J24" s="20">
        <f t="shared" si="2"/>
        <v>44.783952095808374</v>
      </c>
      <c r="K24" s="20">
        <f t="shared" si="2"/>
        <v>45.47760479041915</v>
      </c>
      <c r="L24" s="20">
        <f t="shared" si="2"/>
        <v>45.867784431137721</v>
      </c>
      <c r="M24" s="20">
        <f t="shared" si="2"/>
        <v>46.431377245508976</v>
      </c>
      <c r="N24" s="20">
        <f t="shared" si="2"/>
        <v>0</v>
      </c>
      <c r="O24" s="20">
        <f t="shared" si="2"/>
        <v>0</v>
      </c>
      <c r="P24" s="20">
        <f t="shared" si="2"/>
        <v>0</v>
      </c>
      <c r="Q24" s="7"/>
    </row>
    <row r="25" spans="1:17">
      <c r="A25" s="7"/>
      <c r="B25" s="7"/>
      <c r="C25" s="16" t="s">
        <v>2</v>
      </c>
      <c r="D25" s="7"/>
      <c r="E25" s="177">
        <v>39</v>
      </c>
      <c r="F25" s="7"/>
      <c r="G25" s="20">
        <f t="shared" si="2"/>
        <v>39.038922155688624</v>
      </c>
      <c r="H25" s="20">
        <f t="shared" si="2"/>
        <v>39.155688622754489</v>
      </c>
      <c r="I25" s="20">
        <f t="shared" si="2"/>
        <v>39.661676646706589</v>
      </c>
      <c r="J25" s="20">
        <f t="shared" si="2"/>
        <v>40.206586826347305</v>
      </c>
      <c r="K25" s="20">
        <f t="shared" si="2"/>
        <v>40.82934131736527</v>
      </c>
      <c r="L25" s="20">
        <f t="shared" si="2"/>
        <v>41.179640718562879</v>
      </c>
      <c r="M25" s="20">
        <f t="shared" si="2"/>
        <v>41.685628742514965</v>
      </c>
      <c r="N25" s="20">
        <f t="shared" si="2"/>
        <v>0</v>
      </c>
      <c r="O25" s="20">
        <f t="shared" si="2"/>
        <v>0</v>
      </c>
      <c r="P25" s="20">
        <f t="shared" si="2"/>
        <v>0</v>
      </c>
      <c r="Q25" s="7"/>
    </row>
    <row r="26" spans="1:17">
      <c r="A26" s="7"/>
      <c r="B26" s="7"/>
      <c r="C26" s="7" t="s">
        <v>25</v>
      </c>
      <c r="D26" s="7"/>
      <c r="E26" s="177">
        <v>3.16</v>
      </c>
      <c r="F26" s="7"/>
      <c r="G26" s="86">
        <f t="shared" ref="G26:P26" ca="1" si="3">SUM(G21:G25)*$E$13</f>
        <v>3.1643869221556882</v>
      </c>
      <c r="H26" s="86">
        <f t="shared" ca="1" si="3"/>
        <v>3.1738516886227535</v>
      </c>
      <c r="I26" s="86">
        <f t="shared" ca="1" si="3"/>
        <v>3.2148656766467059</v>
      </c>
      <c r="J26" s="86">
        <f t="shared" ca="1" si="3"/>
        <v>3.2590345868263468</v>
      </c>
      <c r="K26" s="86">
        <f t="shared" ca="1" si="3"/>
        <v>3.3095133413173645</v>
      </c>
      <c r="L26" s="86">
        <f t="shared" ca="1" si="3"/>
        <v>3.3379076407185631</v>
      </c>
      <c r="M26" s="86">
        <f t="shared" ca="1" si="3"/>
        <v>3.3789216287425141</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98.410471425149694</v>
      </c>
      <c r="L27" s="20">
        <f t="shared" ca="1" si="4"/>
        <v>99.254793868263491</v>
      </c>
      <c r="M27" s="20">
        <f t="shared" ca="1" si="4"/>
        <v>100.47437073053891</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47.808400989661656</v>
      </c>
      <c r="L30" s="20">
        <f ca="1">HLOOKUP(L8,'Inputs -Wholesale index summary'!$E$3:$P$8,VLOOKUP($D$6,'Inputs -Wholesale index summary'!$C$6:$D$8,2,FALSE),FALSE)</f>
        <v>53.376709390591579</v>
      </c>
      <c r="M30" s="20">
        <f ca="1">HLOOKUP(M8,'Inputs -Wholesale index summary'!$E$3:$P$8,VLOOKUP($D$6,'Inputs -Wholesale index summary'!$C$6:$D$8,2,FALSE),FALSE)</f>
        <v>62.576339040301086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8">
        <f>E32</f>
        <v>100</v>
      </c>
      <c r="F31" s="130"/>
      <c r="G31" s="128">
        <f>G32</f>
        <v>100.0998003992016</v>
      </c>
      <c r="H31" s="128">
        <f t="shared" ref="H31:P31" si="5">H32</f>
        <v>100.39920159680638</v>
      </c>
      <c r="I31" s="128">
        <f t="shared" si="5"/>
        <v>101.69660678642714</v>
      </c>
      <c r="J31" s="128">
        <f t="shared" si="5"/>
        <v>103.0938123752495</v>
      </c>
      <c r="K31" s="128">
        <f t="shared" si="5"/>
        <v>104.69061876247504</v>
      </c>
      <c r="L31" s="128">
        <f t="shared" si="5"/>
        <v>105.58882235528942</v>
      </c>
      <c r="M31" s="128">
        <f t="shared" si="5"/>
        <v>106.88622754491017</v>
      </c>
      <c r="N31" s="128">
        <f t="shared" si="5"/>
        <v>0</v>
      </c>
      <c r="O31" s="128">
        <f t="shared" si="5"/>
        <v>0</v>
      </c>
      <c r="P31" s="128">
        <f t="shared" si="5"/>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SSC-Medium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7">
        <v>277.93</v>
      </c>
      <c r="F41" s="7"/>
      <c r="G41" s="20">
        <f t="shared" ref="G41:P41" ca="1" si="6">$E41/$E50*G50</f>
        <v>192.32112353173076</v>
      </c>
      <c r="H41" s="20">
        <f t="shared" ca="1" si="6"/>
        <v>0</v>
      </c>
      <c r="I41" s="20">
        <f t="shared" ca="1" si="6"/>
        <v>220.77246847092263</v>
      </c>
      <c r="J41" s="20">
        <f t="shared" ca="1" si="6"/>
        <v>218.17943455713345</v>
      </c>
      <c r="K41" s="20">
        <f t="shared" ca="1" si="6"/>
        <v>235.88476632445705</v>
      </c>
      <c r="L41" s="20">
        <f t="shared" ca="1" si="6"/>
        <v>263.35858052418104</v>
      </c>
      <c r="M41" s="20">
        <f t="shared" ca="1" si="6"/>
        <v>308.74919065277618</v>
      </c>
      <c r="N41" s="20">
        <f t="shared" ca="1" si="6"/>
        <v>0</v>
      </c>
      <c r="O41" s="20">
        <f t="shared" ca="1" si="6"/>
        <v>0</v>
      </c>
      <c r="P41" s="20">
        <f t="shared" ca="1" si="6"/>
        <v>0</v>
      </c>
      <c r="Q41" s="7"/>
    </row>
    <row r="42" spans="1:17">
      <c r="A42" s="7"/>
      <c r="B42" s="7"/>
      <c r="C42" s="16" t="s">
        <v>125</v>
      </c>
      <c r="D42" s="7"/>
      <c r="E42" s="176">
        <f ca="1">VLOOKUP($A$1,'Inputs - Network costs'!$D:$P,E$9,FALSE)</f>
        <v>122.01025971400749</v>
      </c>
      <c r="F42" s="7"/>
      <c r="G42" s="92">
        <f ca="1">VLOOKUP($A$1,'Inputs - Network costs'!$D:$P,G$9,FALSE)</f>
        <v>136.09614064849873</v>
      </c>
      <c r="H42" s="92">
        <f ca="1">VLOOKUP($A$1,'Inputs - Network costs'!$D:$P,H$9,FALSE)</f>
        <v>140.61288676493947</v>
      </c>
      <c r="I42" s="92">
        <f ca="1">VLOOKUP($A$1,'Inputs - Network costs'!$D:$P,I$9,FALSE)</f>
        <v>130.92830428057539</v>
      </c>
      <c r="J42" s="92">
        <f ca="1">VLOOKUP($A$1,'Inputs - Network costs'!$D:$P,J$9,FALSE)</f>
        <v>130.95530428143638</v>
      </c>
      <c r="K42" s="92">
        <f ca="1">VLOOKUP($A$1,'Inputs - Network costs'!$D:$P,K$9,FALSE)</f>
        <v>135.7571731867389</v>
      </c>
      <c r="L42" s="92">
        <f ca="1">VLOOKUP($A$1,'Inputs - Network costs'!$D:$P,L$9,FALSE)</f>
        <v>135.83817318932188</v>
      </c>
      <c r="M42" s="92">
        <f ca="1">VLOOKUP($A$1,'Inputs - Network costs'!$D:$P,M$9,FALSE)</f>
        <v>139.24536285754067</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7">
        <v>18.420000000000002</v>
      </c>
      <c r="F43" s="7"/>
      <c r="G43" s="20">
        <f t="shared" ref="G43:P45" si="7">$E43/$E51*G51</f>
        <v>18.438383233532939</v>
      </c>
      <c r="H43" s="20">
        <f t="shared" si="7"/>
        <v>18.493532934131739</v>
      </c>
      <c r="I43" s="20">
        <f t="shared" si="7"/>
        <v>18.732514970059881</v>
      </c>
      <c r="J43" s="20">
        <f t="shared" si="7"/>
        <v>18.989880239520961</v>
      </c>
      <c r="K43" s="20">
        <f t="shared" si="7"/>
        <v>19.284011976047907</v>
      </c>
      <c r="L43" s="20">
        <f t="shared" si="7"/>
        <v>19.449461077844315</v>
      </c>
      <c r="M43" s="20">
        <f t="shared" si="7"/>
        <v>19.688443113772458</v>
      </c>
      <c r="N43" s="20">
        <f t="shared" si="7"/>
        <v>0</v>
      </c>
      <c r="O43" s="20">
        <f t="shared" si="7"/>
        <v>0</v>
      </c>
      <c r="P43" s="20">
        <f t="shared" si="7"/>
        <v>0</v>
      </c>
      <c r="Q43" s="7"/>
    </row>
    <row r="44" spans="1:17">
      <c r="A44" s="7"/>
      <c r="B44" s="7"/>
      <c r="C44" s="7" t="s">
        <v>276</v>
      </c>
      <c r="D44" s="7"/>
      <c r="E44" s="177">
        <v>95.65</v>
      </c>
      <c r="F44" s="7"/>
      <c r="G44" s="20">
        <f t="shared" si="7"/>
        <v>95.74545908183633</v>
      </c>
      <c r="H44" s="20">
        <f t="shared" si="7"/>
        <v>96.031836327345303</v>
      </c>
      <c r="I44" s="20">
        <f t="shared" si="7"/>
        <v>97.272804391217562</v>
      </c>
      <c r="J44" s="20">
        <f t="shared" si="7"/>
        <v>98.609231536926146</v>
      </c>
      <c r="K44" s="20">
        <f t="shared" si="7"/>
        <v>100.13657684630738</v>
      </c>
      <c r="L44" s="20">
        <f t="shared" si="7"/>
        <v>100.99570858283434</v>
      </c>
      <c r="M44" s="20">
        <f t="shared" si="7"/>
        <v>102.23667664670658</v>
      </c>
      <c r="N44" s="20">
        <f t="shared" si="7"/>
        <v>0</v>
      </c>
      <c r="O44" s="20">
        <f t="shared" si="7"/>
        <v>0</v>
      </c>
      <c r="P44" s="20">
        <f t="shared" si="7"/>
        <v>0</v>
      </c>
      <c r="Q44" s="7"/>
    </row>
    <row r="45" spans="1:17">
      <c r="A45" s="7"/>
      <c r="B45" s="7"/>
      <c r="C45" s="16" t="s">
        <v>2</v>
      </c>
      <c r="D45" s="7"/>
      <c r="E45" s="177">
        <v>39</v>
      </c>
      <c r="F45" s="7"/>
      <c r="G45" s="20">
        <f t="shared" si="7"/>
        <v>39.038922155688624</v>
      </c>
      <c r="H45" s="20">
        <f t="shared" si="7"/>
        <v>39.155688622754489</v>
      </c>
      <c r="I45" s="20">
        <f t="shared" si="7"/>
        <v>39.661676646706589</v>
      </c>
      <c r="J45" s="20">
        <f t="shared" si="7"/>
        <v>40.206586826347305</v>
      </c>
      <c r="K45" s="20">
        <f t="shared" si="7"/>
        <v>40.82934131736527</v>
      </c>
      <c r="L45" s="20">
        <f t="shared" si="7"/>
        <v>41.179640718562879</v>
      </c>
      <c r="M45" s="20">
        <f t="shared" si="7"/>
        <v>41.685628742514965</v>
      </c>
      <c r="N45" s="20">
        <f t="shared" si="7"/>
        <v>0</v>
      </c>
      <c r="O45" s="20">
        <f t="shared" si="7"/>
        <v>0</v>
      </c>
      <c r="P45" s="20">
        <f t="shared" si="7"/>
        <v>0</v>
      </c>
      <c r="Q45" s="7"/>
    </row>
    <row r="46" spans="1:17">
      <c r="A46" s="7"/>
      <c r="B46" s="7"/>
      <c r="C46" s="7" t="s">
        <v>25</v>
      </c>
      <c r="D46" s="7"/>
      <c r="E46" s="177">
        <v>15</v>
      </c>
      <c r="F46" s="7"/>
      <c r="G46" s="86">
        <f t="shared" ref="G46:P46" ca="1" si="8">SUM(G43:G45,G41)*$E$13</f>
        <v>12.024927302497044</v>
      </c>
      <c r="H46" s="86">
        <f t="shared" ca="1" si="8"/>
        <v>5.3481008143712572</v>
      </c>
      <c r="I46" s="86">
        <f t="shared" ca="1" si="8"/>
        <v>13.10009336386595</v>
      </c>
      <c r="J46" s="86">
        <f t="shared" ca="1" si="8"/>
        <v>13.084282633965488</v>
      </c>
      <c r="K46" s="86">
        <f t="shared" ca="1" si="8"/>
        <v>13.78548743695338</v>
      </c>
      <c r="L46" s="86">
        <f t="shared" ca="1" si="8"/>
        <v>14.789422003439103</v>
      </c>
      <c r="M46" s="86">
        <f t="shared" ca="1" si="8"/>
        <v>16.438125882620803</v>
      </c>
      <c r="N46" s="86">
        <f t="shared" ca="1" si="8"/>
        <v>0</v>
      </c>
      <c r="O46" s="86">
        <f t="shared" ca="1" si="8"/>
        <v>0</v>
      </c>
      <c r="P46" s="86">
        <f t="shared" ca="1" si="8"/>
        <v>0</v>
      </c>
      <c r="Q46" s="7"/>
    </row>
    <row r="47" spans="1:17">
      <c r="A47" s="7"/>
      <c r="B47" s="7"/>
      <c r="C47" s="7" t="s">
        <v>215</v>
      </c>
      <c r="D47" s="7"/>
      <c r="E47" s="20">
        <f ca="1">SUM(E41:E46)</f>
        <v>568.01025971400747</v>
      </c>
      <c r="F47" s="7"/>
      <c r="G47" s="20">
        <f t="shared" ref="G47:P47" ca="1" si="9">SUM(G41:G46)</f>
        <v>493.66495595378439</v>
      </c>
      <c r="H47" s="20">
        <f t="shared" ca="1" si="9"/>
        <v>299.64204546354227</v>
      </c>
      <c r="I47" s="20">
        <f t="shared" ca="1" si="9"/>
        <v>520.46786212334803</v>
      </c>
      <c r="J47" s="20">
        <f t="shared" ca="1" si="9"/>
        <v>520.0247200753297</v>
      </c>
      <c r="K47" s="20">
        <f t="shared" ca="1" si="9"/>
        <v>545.67735708786984</v>
      </c>
      <c r="L47" s="20">
        <f t="shared" ca="1" si="9"/>
        <v>575.61098609618352</v>
      </c>
      <c r="M47" s="20">
        <f t="shared" ca="1" si="9"/>
        <v>628.0434278959317</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47.808400989661656</v>
      </c>
      <c r="L50" s="20">
        <f t="shared" ca="1" si="10"/>
        <v>53.376709390591579</v>
      </c>
      <c r="M50" s="20">
        <f t="shared" ca="1" si="10"/>
        <v>62.576339040301086</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104.69061876247504</v>
      </c>
      <c r="L51" s="20">
        <f t="shared" si="10"/>
        <v>105.58882235528942</v>
      </c>
      <c r="M51" s="20">
        <f t="shared" si="10"/>
        <v>106.88622754491017</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104.69061876247504</v>
      </c>
      <c r="L52" s="20">
        <f t="shared" si="10"/>
        <v>105.58882235528942</v>
      </c>
      <c r="M52" s="20">
        <f t="shared" si="10"/>
        <v>106.88622754491017</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104.69061876247504</v>
      </c>
      <c r="L53" s="20">
        <f t="shared" si="10"/>
        <v>105.58882235528942</v>
      </c>
      <c r="M53" s="20">
        <f t="shared" si="10"/>
        <v>106.88622754491017</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theme="9"/>
  </sheetPr>
  <dimension ref="A1:Q93"/>
  <sheetViews>
    <sheetView topLeftCell="A17" zoomScaleNormal="100" workbookViewId="0">
      <selection activeCell="E23" sqref="E23:E4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SR-SFG-SWA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9" t="str">
        <f ca="1">VLOOKUP(D3,Glossary!$A$4:$B$21,2,FALSE)</f>
        <v>Single rate</v>
      </c>
      <c r="F3" s="220"/>
      <c r="G3" s="221"/>
      <c r="H3" s="7"/>
      <c r="I3" s="7"/>
      <c r="J3" s="7"/>
      <c r="K3" s="7"/>
      <c r="L3" s="7"/>
      <c r="M3" s="7"/>
      <c r="N3" s="7"/>
      <c r="O3" s="7"/>
      <c r="P3" s="7"/>
      <c r="Q3" s="7"/>
    </row>
    <row r="4" spans="1:17">
      <c r="A4" s="7"/>
      <c r="B4" s="7"/>
      <c r="C4" s="15" t="s">
        <v>124</v>
      </c>
      <c r="D4" s="2" t="str">
        <f ca="1">MID(A1,4,3)</f>
        <v>SFG</v>
      </c>
      <c r="E4" s="219" t="str">
        <f ca="1">VLOOKUP(D4,Glossary!$A$4:$B$21,2,FALSE)</f>
        <v>Single fuel gas</v>
      </c>
      <c r="F4" s="220"/>
      <c r="G4" s="221"/>
      <c r="H4" s="7"/>
      <c r="I4" s="7"/>
      <c r="J4" s="7"/>
      <c r="K4" s="7"/>
      <c r="L4" s="7"/>
      <c r="M4" s="7"/>
      <c r="N4" s="7"/>
      <c r="O4" s="7"/>
      <c r="P4" s="7"/>
      <c r="Q4" s="7"/>
    </row>
    <row r="5" spans="1:17">
      <c r="A5" s="7"/>
      <c r="B5" s="7"/>
      <c r="C5" s="15" t="s">
        <v>21</v>
      </c>
      <c r="D5" s="33" t="str">
        <f ca="1">RIGHT(A1,3)</f>
        <v>SWA</v>
      </c>
      <c r="E5" s="219" t="str">
        <f ca="1">VLOOKUP(D5,Glossary!$A$4:$B$21,2,FALSE)</f>
        <v>South Wales</v>
      </c>
      <c r="F5" s="220"/>
      <c r="G5" s="221"/>
      <c r="H5" s="7"/>
      <c r="I5" s="7"/>
      <c r="J5" s="7"/>
      <c r="K5" s="7"/>
      <c r="L5" s="7"/>
      <c r="M5" s="7"/>
      <c r="N5" s="7"/>
      <c r="O5" s="7"/>
      <c r="P5" s="7"/>
      <c r="Q5" s="7"/>
    </row>
    <row r="6" spans="1:17">
      <c r="A6" s="7"/>
      <c r="B6" s="7"/>
      <c r="C6" s="15" t="s">
        <v>220</v>
      </c>
      <c r="D6" s="222" t="str">
        <f ca="1">$D$3&amp;"-"&amp;$D$4</f>
        <v>SR-SFG</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f t="shared" ca="1" si="0"/>
        <v>98.410471425149694</v>
      </c>
      <c r="L10" s="115">
        <f t="shared" ca="1" si="0"/>
        <v>99.254793868263491</v>
      </c>
      <c r="M10" s="115">
        <f t="shared" ca="1" si="0"/>
        <v>100.47437073053891</v>
      </c>
      <c r="N10" s="115" t="str">
        <f t="shared" si="0"/>
        <v/>
      </c>
      <c r="O10" s="115" t="str">
        <f t="shared" si="0"/>
        <v/>
      </c>
      <c r="P10" s="115" t="str">
        <f t="shared" si="0"/>
        <v/>
      </c>
      <c r="Q10" s="7"/>
    </row>
    <row r="11" spans="1:17">
      <c r="A11" s="7"/>
      <c r="B11" s="7"/>
      <c r="C11" s="7" t="s">
        <v>310</v>
      </c>
      <c r="D11" s="7"/>
      <c r="E11" s="115">
        <f ca="1">IFERROR(E47,"")</f>
        <v>577.91652114989108</v>
      </c>
      <c r="F11" s="102"/>
      <c r="G11" s="115">
        <f ca="1">IFERROR(IF(OR(G41=0,G42=0,G43=0,G44=0,G45=0,G46=0),"",G47),"")</f>
        <v>492.03649913086019</v>
      </c>
      <c r="H11" s="115" t="str">
        <f t="shared" ref="H11:P11" ca="1" si="1">IFERROR(IF(OR(H41=0,H42=0,H43=0,H44=0,H45=0,H46=0),"",H47),"")</f>
        <v/>
      </c>
      <c r="I11" s="115">
        <f t="shared" ca="1" si="1"/>
        <v>526.142834507168</v>
      </c>
      <c r="J11" s="115">
        <f t="shared" ca="1" si="1"/>
        <v>525.69969245738753</v>
      </c>
      <c r="K11" s="115">
        <f t="shared" ca="1" si="1"/>
        <v>547.96464204904657</v>
      </c>
      <c r="L11" s="115">
        <f t="shared" ca="1" si="1"/>
        <v>577.8982710520736</v>
      </c>
      <c r="M11" s="115">
        <f t="shared" ca="1" si="1"/>
        <v>638.78821240489992</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3.4799999999999998E-2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SWA-Nil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7">
        <v>8.4</v>
      </c>
      <c r="F23" s="7"/>
      <c r="G23" s="20">
        <f t="shared" ref="G23:P25" si="2">$E23/$E31*G31</f>
        <v>8.408383233532934</v>
      </c>
      <c r="H23" s="20">
        <f t="shared" si="2"/>
        <v>8.4335329341317369</v>
      </c>
      <c r="I23" s="20">
        <f t="shared" si="2"/>
        <v>8.5425149700598801</v>
      </c>
      <c r="J23" s="20">
        <f t="shared" si="2"/>
        <v>8.6598802395209589</v>
      </c>
      <c r="K23" s="20">
        <f t="shared" si="2"/>
        <v>8.7940119760479032</v>
      </c>
      <c r="L23" s="20">
        <f t="shared" si="2"/>
        <v>8.8694610778443117</v>
      </c>
      <c r="M23" s="20">
        <f t="shared" si="2"/>
        <v>8.978443113772455</v>
      </c>
      <c r="N23" s="20">
        <f t="shared" si="2"/>
        <v>0</v>
      </c>
      <c r="O23" s="20">
        <f t="shared" si="2"/>
        <v>0</v>
      </c>
      <c r="P23" s="20">
        <f t="shared" si="2"/>
        <v>0</v>
      </c>
      <c r="Q23" s="7"/>
    </row>
    <row r="24" spans="1:17">
      <c r="A24" s="7"/>
      <c r="B24" s="7"/>
      <c r="C24" s="7" t="s">
        <v>276</v>
      </c>
      <c r="D24" s="7"/>
      <c r="E24" s="177">
        <v>43.44</v>
      </c>
      <c r="F24" s="7"/>
      <c r="G24" s="20">
        <f t="shared" si="2"/>
        <v>43.483353293413167</v>
      </c>
      <c r="H24" s="20">
        <f t="shared" si="2"/>
        <v>43.613413173652688</v>
      </c>
      <c r="I24" s="20">
        <f t="shared" si="2"/>
        <v>44.177005988023943</v>
      </c>
      <c r="J24" s="20">
        <f t="shared" si="2"/>
        <v>44.783952095808374</v>
      </c>
      <c r="K24" s="20">
        <f t="shared" si="2"/>
        <v>45.47760479041915</v>
      </c>
      <c r="L24" s="20">
        <f t="shared" si="2"/>
        <v>45.867784431137721</v>
      </c>
      <c r="M24" s="20">
        <f t="shared" si="2"/>
        <v>46.431377245508976</v>
      </c>
      <c r="N24" s="20">
        <f t="shared" si="2"/>
        <v>0</v>
      </c>
      <c r="O24" s="20">
        <f t="shared" si="2"/>
        <v>0</v>
      </c>
      <c r="P24" s="20">
        <f t="shared" si="2"/>
        <v>0</v>
      </c>
      <c r="Q24" s="7"/>
    </row>
    <row r="25" spans="1:17">
      <c r="A25" s="7"/>
      <c r="B25" s="7"/>
      <c r="C25" s="16" t="s">
        <v>2</v>
      </c>
      <c r="D25" s="7"/>
      <c r="E25" s="177">
        <v>39</v>
      </c>
      <c r="F25" s="7"/>
      <c r="G25" s="20">
        <f t="shared" si="2"/>
        <v>39.038922155688624</v>
      </c>
      <c r="H25" s="20">
        <f t="shared" si="2"/>
        <v>39.155688622754489</v>
      </c>
      <c r="I25" s="20">
        <f t="shared" si="2"/>
        <v>39.661676646706589</v>
      </c>
      <c r="J25" s="20">
        <f t="shared" si="2"/>
        <v>40.206586826347305</v>
      </c>
      <c r="K25" s="20">
        <f t="shared" si="2"/>
        <v>40.82934131736527</v>
      </c>
      <c r="L25" s="20">
        <f t="shared" si="2"/>
        <v>41.179640718562879</v>
      </c>
      <c r="M25" s="20">
        <f t="shared" si="2"/>
        <v>41.685628742514965</v>
      </c>
      <c r="N25" s="20">
        <f t="shared" si="2"/>
        <v>0</v>
      </c>
      <c r="O25" s="20">
        <f t="shared" si="2"/>
        <v>0</v>
      </c>
      <c r="P25" s="20">
        <f t="shared" si="2"/>
        <v>0</v>
      </c>
      <c r="Q25" s="7"/>
    </row>
    <row r="26" spans="1:17">
      <c r="A26" s="7"/>
      <c r="B26" s="7"/>
      <c r="C26" s="7" t="s">
        <v>25</v>
      </c>
      <c r="D26" s="7"/>
      <c r="E26" s="177">
        <v>3.16</v>
      </c>
      <c r="F26" s="7"/>
      <c r="G26" s="86">
        <f t="shared" ref="G26:P26" ca="1" si="3">SUM(G21:G25)*$E$13</f>
        <v>3.1643869221556882</v>
      </c>
      <c r="H26" s="86">
        <f t="shared" ca="1" si="3"/>
        <v>3.1738516886227535</v>
      </c>
      <c r="I26" s="86">
        <f t="shared" ca="1" si="3"/>
        <v>3.2148656766467059</v>
      </c>
      <c r="J26" s="86">
        <f t="shared" ca="1" si="3"/>
        <v>3.2590345868263468</v>
      </c>
      <c r="K26" s="86">
        <f t="shared" ca="1" si="3"/>
        <v>3.3095133413173645</v>
      </c>
      <c r="L26" s="86">
        <f t="shared" ca="1" si="3"/>
        <v>3.3379076407185631</v>
      </c>
      <c r="M26" s="86">
        <f t="shared" ca="1" si="3"/>
        <v>3.3789216287425141</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98.410471425149694</v>
      </c>
      <c r="L27" s="20">
        <f t="shared" ca="1" si="4"/>
        <v>99.254793868263491</v>
      </c>
      <c r="M27" s="20">
        <f t="shared" ca="1" si="4"/>
        <v>100.47437073053891</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47.808400989661656</v>
      </c>
      <c r="L30" s="20">
        <f ca="1">HLOOKUP(L8,'Inputs -Wholesale index summary'!$E$3:$P$8,VLOOKUP($D$6,'Inputs -Wholesale index summary'!$C$6:$D$8,2,FALSE),FALSE)</f>
        <v>53.376709390591579</v>
      </c>
      <c r="M30" s="20">
        <f ca="1">HLOOKUP(M8,'Inputs -Wholesale index summary'!$E$3:$P$8,VLOOKUP($D$6,'Inputs -Wholesale index summary'!$C$6:$D$8,2,FALSE),FALSE)</f>
        <v>62.576339040301086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8">
        <f>E32</f>
        <v>100</v>
      </c>
      <c r="F31" s="130"/>
      <c r="G31" s="128">
        <f>G32</f>
        <v>100.0998003992016</v>
      </c>
      <c r="H31" s="128">
        <f t="shared" ref="H31:P31" si="5">H32</f>
        <v>100.39920159680638</v>
      </c>
      <c r="I31" s="128">
        <f t="shared" si="5"/>
        <v>101.69660678642714</v>
      </c>
      <c r="J31" s="128">
        <f t="shared" si="5"/>
        <v>103.0938123752495</v>
      </c>
      <c r="K31" s="128">
        <f t="shared" si="5"/>
        <v>104.69061876247504</v>
      </c>
      <c r="L31" s="128">
        <f t="shared" si="5"/>
        <v>105.58882235528942</v>
      </c>
      <c r="M31" s="128">
        <f t="shared" si="5"/>
        <v>106.88622754491017</v>
      </c>
      <c r="N31" s="128">
        <f t="shared" si="5"/>
        <v>0</v>
      </c>
      <c r="O31" s="128">
        <f t="shared" si="5"/>
        <v>0</v>
      </c>
      <c r="P31" s="128">
        <f t="shared" si="5"/>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SWA-Medium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7">
        <v>277.93</v>
      </c>
      <c r="F41" s="7"/>
      <c r="G41" s="20">
        <f t="shared" ref="G41:P41" ca="1" si="6">$E41/$E50*G50</f>
        <v>192.32112353173076</v>
      </c>
      <c r="H41" s="20">
        <f t="shared" ca="1" si="6"/>
        <v>0</v>
      </c>
      <c r="I41" s="20">
        <f t="shared" ca="1" si="6"/>
        <v>220.77246847092263</v>
      </c>
      <c r="J41" s="20">
        <f t="shared" ca="1" si="6"/>
        <v>218.17943455713345</v>
      </c>
      <c r="K41" s="20">
        <f t="shared" ca="1" si="6"/>
        <v>235.88476632445705</v>
      </c>
      <c r="L41" s="20">
        <f t="shared" ca="1" si="6"/>
        <v>263.35858052418104</v>
      </c>
      <c r="M41" s="20">
        <f t="shared" ca="1" si="6"/>
        <v>308.74919065277618</v>
      </c>
      <c r="N41" s="20">
        <f t="shared" ca="1" si="6"/>
        <v>0</v>
      </c>
      <c r="O41" s="20">
        <f t="shared" ca="1" si="6"/>
        <v>0</v>
      </c>
      <c r="P41" s="20">
        <f t="shared" ca="1" si="6"/>
        <v>0</v>
      </c>
      <c r="Q41" s="7"/>
    </row>
    <row r="42" spans="1:17">
      <c r="A42" s="7"/>
      <c r="B42" s="7"/>
      <c r="C42" s="16" t="s">
        <v>125</v>
      </c>
      <c r="D42" s="7"/>
      <c r="E42" s="176">
        <f ca="1">VLOOKUP($A$1,'Inputs - Network costs'!$D:$P,E$9,FALSE)</f>
        <v>131.91652114989108</v>
      </c>
      <c r="F42" s="7"/>
      <c r="G42" s="92">
        <f ca="1">VLOOKUP($A$1,'Inputs - Network costs'!$D:$P,G$9,FALSE)</f>
        <v>134.46768382557454</v>
      </c>
      <c r="H42" s="92">
        <f ca="1">VLOOKUP($A$1,'Inputs - Network costs'!$D:$P,H$9,FALSE)</f>
        <v>139.71922254277939</v>
      </c>
      <c r="I42" s="92">
        <f ca="1">VLOOKUP($A$1,'Inputs - Network costs'!$D:$P,I$9,FALSE)</f>
        <v>136.60327666439534</v>
      </c>
      <c r="J42" s="92">
        <f ca="1">VLOOKUP($A$1,'Inputs - Network costs'!$D:$P,J$9,FALSE)</f>
        <v>136.63027666349413</v>
      </c>
      <c r="K42" s="92">
        <f ca="1">VLOOKUP($A$1,'Inputs - Network costs'!$D:$P,K$9,FALSE)</f>
        <v>138.04445814791561</v>
      </c>
      <c r="L42" s="92">
        <f ca="1">VLOOKUP($A$1,'Inputs - Network costs'!$D:$P,L$9,FALSE)</f>
        <v>138.12545814521195</v>
      </c>
      <c r="M42" s="92">
        <f ca="1">VLOOKUP($A$1,'Inputs - Network costs'!$D:$P,M$9,FALSE)</f>
        <v>149.99014736650895</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7">
        <v>18.420000000000002</v>
      </c>
      <c r="F43" s="7"/>
      <c r="G43" s="20">
        <f t="shared" ref="G43:P45" si="7">$E43/$E51*G51</f>
        <v>18.438383233532939</v>
      </c>
      <c r="H43" s="20">
        <f t="shared" si="7"/>
        <v>18.493532934131739</v>
      </c>
      <c r="I43" s="20">
        <f t="shared" si="7"/>
        <v>18.732514970059881</v>
      </c>
      <c r="J43" s="20">
        <f t="shared" si="7"/>
        <v>18.989880239520961</v>
      </c>
      <c r="K43" s="20">
        <f t="shared" si="7"/>
        <v>19.284011976047907</v>
      </c>
      <c r="L43" s="20">
        <f t="shared" si="7"/>
        <v>19.449461077844315</v>
      </c>
      <c r="M43" s="20">
        <f t="shared" si="7"/>
        <v>19.688443113772458</v>
      </c>
      <c r="N43" s="20">
        <f t="shared" si="7"/>
        <v>0</v>
      </c>
      <c r="O43" s="20">
        <f t="shared" si="7"/>
        <v>0</v>
      </c>
      <c r="P43" s="20">
        <f t="shared" si="7"/>
        <v>0</v>
      </c>
      <c r="Q43" s="7"/>
    </row>
    <row r="44" spans="1:17">
      <c r="A44" s="7"/>
      <c r="B44" s="7"/>
      <c r="C44" s="7" t="s">
        <v>276</v>
      </c>
      <c r="D44" s="7"/>
      <c r="E44" s="177">
        <v>95.65</v>
      </c>
      <c r="F44" s="7"/>
      <c r="G44" s="20">
        <f t="shared" si="7"/>
        <v>95.74545908183633</v>
      </c>
      <c r="H44" s="20">
        <f t="shared" si="7"/>
        <v>96.031836327345303</v>
      </c>
      <c r="I44" s="20">
        <f t="shared" si="7"/>
        <v>97.272804391217562</v>
      </c>
      <c r="J44" s="20">
        <f t="shared" si="7"/>
        <v>98.609231536926146</v>
      </c>
      <c r="K44" s="20">
        <f t="shared" si="7"/>
        <v>100.13657684630738</v>
      </c>
      <c r="L44" s="20">
        <f t="shared" si="7"/>
        <v>100.99570858283434</v>
      </c>
      <c r="M44" s="20">
        <f t="shared" si="7"/>
        <v>102.23667664670658</v>
      </c>
      <c r="N44" s="20">
        <f t="shared" si="7"/>
        <v>0</v>
      </c>
      <c r="O44" s="20">
        <f t="shared" si="7"/>
        <v>0</v>
      </c>
      <c r="P44" s="20">
        <f t="shared" si="7"/>
        <v>0</v>
      </c>
      <c r="Q44" s="7"/>
    </row>
    <row r="45" spans="1:17">
      <c r="A45" s="7"/>
      <c r="B45" s="7"/>
      <c r="C45" s="16" t="s">
        <v>2</v>
      </c>
      <c r="D45" s="7"/>
      <c r="E45" s="177">
        <v>39</v>
      </c>
      <c r="F45" s="7"/>
      <c r="G45" s="20">
        <f t="shared" si="7"/>
        <v>39.038922155688624</v>
      </c>
      <c r="H45" s="20">
        <f t="shared" si="7"/>
        <v>39.155688622754489</v>
      </c>
      <c r="I45" s="20">
        <f t="shared" si="7"/>
        <v>39.661676646706589</v>
      </c>
      <c r="J45" s="20">
        <f t="shared" si="7"/>
        <v>40.206586826347305</v>
      </c>
      <c r="K45" s="20">
        <f t="shared" si="7"/>
        <v>40.82934131736527</v>
      </c>
      <c r="L45" s="20">
        <f t="shared" si="7"/>
        <v>41.179640718562879</v>
      </c>
      <c r="M45" s="20">
        <f t="shared" si="7"/>
        <v>41.685628742514965</v>
      </c>
      <c r="N45" s="20">
        <f t="shared" si="7"/>
        <v>0</v>
      </c>
      <c r="O45" s="20">
        <f t="shared" si="7"/>
        <v>0</v>
      </c>
      <c r="P45" s="20">
        <f t="shared" si="7"/>
        <v>0</v>
      </c>
      <c r="Q45" s="7"/>
    </row>
    <row r="46" spans="1:17">
      <c r="A46" s="7"/>
      <c r="B46" s="7"/>
      <c r="C46" s="7" t="s">
        <v>25</v>
      </c>
      <c r="D46" s="7"/>
      <c r="E46" s="177">
        <v>15</v>
      </c>
      <c r="F46" s="7"/>
      <c r="G46" s="86">
        <f t="shared" ref="G46:P46" ca="1" si="8">SUM(G43:G45,G41)*$E$13</f>
        <v>12.024927302497044</v>
      </c>
      <c r="H46" s="86">
        <f t="shared" ca="1" si="8"/>
        <v>5.3481008143712572</v>
      </c>
      <c r="I46" s="86">
        <f t="shared" ca="1" si="8"/>
        <v>13.10009336386595</v>
      </c>
      <c r="J46" s="86">
        <f t="shared" ca="1" si="8"/>
        <v>13.084282633965488</v>
      </c>
      <c r="K46" s="86">
        <f t="shared" ca="1" si="8"/>
        <v>13.78548743695338</v>
      </c>
      <c r="L46" s="86">
        <f t="shared" ca="1" si="8"/>
        <v>14.789422003439103</v>
      </c>
      <c r="M46" s="86">
        <f t="shared" ca="1" si="8"/>
        <v>16.438125882620803</v>
      </c>
      <c r="N46" s="86">
        <f t="shared" ca="1" si="8"/>
        <v>0</v>
      </c>
      <c r="O46" s="86">
        <f t="shared" ca="1" si="8"/>
        <v>0</v>
      </c>
      <c r="P46" s="86">
        <f t="shared" ca="1" si="8"/>
        <v>0</v>
      </c>
      <c r="Q46" s="7"/>
    </row>
    <row r="47" spans="1:17">
      <c r="A47" s="7"/>
      <c r="B47" s="7"/>
      <c r="C47" s="7" t="s">
        <v>215</v>
      </c>
      <c r="D47" s="7"/>
      <c r="E47" s="20">
        <f ca="1">SUM(E41:E46)</f>
        <v>577.91652114989108</v>
      </c>
      <c r="F47" s="7"/>
      <c r="G47" s="20">
        <f t="shared" ref="G47:P47" ca="1" si="9">SUM(G41:G46)</f>
        <v>492.03649913086019</v>
      </c>
      <c r="H47" s="20">
        <f t="shared" ca="1" si="9"/>
        <v>298.74838124138216</v>
      </c>
      <c r="I47" s="20">
        <f t="shared" ca="1" si="9"/>
        <v>526.142834507168</v>
      </c>
      <c r="J47" s="20">
        <f t="shared" ca="1" si="9"/>
        <v>525.69969245738753</v>
      </c>
      <c r="K47" s="20">
        <f t="shared" ca="1" si="9"/>
        <v>547.96464204904657</v>
      </c>
      <c r="L47" s="20">
        <f t="shared" ca="1" si="9"/>
        <v>577.8982710520736</v>
      </c>
      <c r="M47" s="20">
        <f t="shared" ca="1" si="9"/>
        <v>638.78821240489992</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47.808400989661656</v>
      </c>
      <c r="L50" s="20">
        <f t="shared" ca="1" si="10"/>
        <v>53.376709390591579</v>
      </c>
      <c r="M50" s="20">
        <f t="shared" ca="1" si="10"/>
        <v>62.576339040301086</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104.69061876247504</v>
      </c>
      <c r="L51" s="20">
        <f t="shared" si="10"/>
        <v>105.58882235528942</v>
      </c>
      <c r="M51" s="20">
        <f t="shared" si="10"/>
        <v>106.88622754491017</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104.69061876247504</v>
      </c>
      <c r="L52" s="20">
        <f t="shared" si="10"/>
        <v>105.58882235528942</v>
      </c>
      <c r="M52" s="20">
        <f t="shared" si="10"/>
        <v>106.88622754491017</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104.69061876247504</v>
      </c>
      <c r="L53" s="20">
        <f t="shared" si="10"/>
        <v>105.58882235528942</v>
      </c>
      <c r="M53" s="20">
        <f t="shared" si="10"/>
        <v>106.88622754491017</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theme="9"/>
  </sheetPr>
  <dimension ref="A1:Q93"/>
  <sheetViews>
    <sheetView topLeftCell="A17" zoomScaleNormal="100" workbookViewId="0">
      <selection activeCell="E23" sqref="E23:E4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SR-SFG-SWE</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9" t="str">
        <f ca="1">VLOOKUP(D3,Glossary!$A$4:$B$21,2,FALSE)</f>
        <v>Single rate</v>
      </c>
      <c r="F3" s="220"/>
      <c r="G3" s="221"/>
      <c r="H3" s="7"/>
      <c r="I3" s="7"/>
      <c r="J3" s="7"/>
      <c r="K3" s="7"/>
      <c r="L3" s="7"/>
      <c r="M3" s="7"/>
      <c r="N3" s="7"/>
      <c r="O3" s="7"/>
      <c r="P3" s="7"/>
      <c r="Q3" s="7"/>
    </row>
    <row r="4" spans="1:17">
      <c r="A4" s="7"/>
      <c r="B4" s="7"/>
      <c r="C4" s="15" t="s">
        <v>124</v>
      </c>
      <c r="D4" s="2" t="str">
        <f ca="1">MID(A1,4,3)</f>
        <v>SFG</v>
      </c>
      <c r="E4" s="219" t="str">
        <f ca="1">VLOOKUP(D4,Glossary!$A$4:$B$21,2,FALSE)</f>
        <v>Single fuel gas</v>
      </c>
      <c r="F4" s="220"/>
      <c r="G4" s="221"/>
      <c r="H4" s="7"/>
      <c r="I4" s="7"/>
      <c r="J4" s="7"/>
      <c r="K4" s="7"/>
      <c r="L4" s="7"/>
      <c r="M4" s="7"/>
      <c r="N4" s="7"/>
      <c r="O4" s="7"/>
      <c r="P4" s="7"/>
      <c r="Q4" s="7"/>
    </row>
    <row r="5" spans="1:17">
      <c r="A5" s="7"/>
      <c r="B5" s="7"/>
      <c r="C5" s="15" t="s">
        <v>21</v>
      </c>
      <c r="D5" s="33" t="str">
        <f ca="1">RIGHT(A1,3)</f>
        <v>SWE</v>
      </c>
      <c r="E5" s="219" t="str">
        <f ca="1">VLOOKUP(D5,Glossary!$A$4:$B$21,2,FALSE)</f>
        <v>South West</v>
      </c>
      <c r="F5" s="220"/>
      <c r="G5" s="221"/>
      <c r="H5" s="7"/>
      <c r="I5" s="7"/>
      <c r="J5" s="7"/>
      <c r="K5" s="7"/>
      <c r="L5" s="7"/>
      <c r="M5" s="7"/>
      <c r="N5" s="7"/>
      <c r="O5" s="7"/>
      <c r="P5" s="7"/>
      <c r="Q5" s="7"/>
    </row>
    <row r="6" spans="1:17">
      <c r="A6" s="7"/>
      <c r="B6" s="7"/>
      <c r="C6" s="15" t="s">
        <v>220</v>
      </c>
      <c r="D6" s="222" t="str">
        <f ca="1">$D$3&amp;"-"&amp;$D$4</f>
        <v>SR-SFG</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f t="shared" ca="1" si="0"/>
        <v>98.410471425149694</v>
      </c>
      <c r="L10" s="115">
        <f t="shared" ca="1" si="0"/>
        <v>99.254793868263491</v>
      </c>
      <c r="M10" s="115">
        <f t="shared" ca="1" si="0"/>
        <v>100.47437073053891</v>
      </c>
      <c r="N10" s="115" t="str">
        <f t="shared" si="0"/>
        <v/>
      </c>
      <c r="O10" s="115" t="str">
        <f t="shared" si="0"/>
        <v/>
      </c>
      <c r="P10" s="115" t="str">
        <f t="shared" si="0"/>
        <v/>
      </c>
      <c r="Q10" s="7"/>
    </row>
    <row r="11" spans="1:17">
      <c r="A11" s="7"/>
      <c r="B11" s="7"/>
      <c r="C11" s="7" t="s">
        <v>310</v>
      </c>
      <c r="D11" s="7"/>
      <c r="E11" s="115">
        <f ca="1">IFERROR(E47,"")</f>
        <v>593.6160485911164</v>
      </c>
      <c r="F11" s="102"/>
      <c r="G11" s="115">
        <f ca="1">IFERROR(IF(OR(G41=0,G42=0,G43=0,G44=0,G45=0,G46=0),"",G47),"")</f>
        <v>509.72261308834271</v>
      </c>
      <c r="H11" s="115" t="str">
        <f t="shared" ref="H11:P11" ca="1" si="1">IFERROR(IF(OR(H41=0,H42=0,H43=0,H44=0,H45=0,H46=0),"",H47),"")</f>
        <v/>
      </c>
      <c r="I11" s="115">
        <f t="shared" ca="1" si="1"/>
        <v>539.52016509850728</v>
      </c>
      <c r="J11" s="115">
        <f t="shared" ca="1" si="1"/>
        <v>539.07702304824397</v>
      </c>
      <c r="K11" s="115">
        <f t="shared" ca="1" si="1"/>
        <v>568.38280379088678</v>
      </c>
      <c r="L11" s="115">
        <f t="shared" ca="1" si="1"/>
        <v>598.31643279246543</v>
      </c>
      <c r="M11" s="115">
        <f t="shared" ca="1" si="1"/>
        <v>663.23221011745272</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3.4799999999999998E-2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SWE-Nil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7">
        <v>8.4</v>
      </c>
      <c r="F23" s="7"/>
      <c r="G23" s="20">
        <f t="shared" ref="G23:P25" si="2">$E23/$E31*G31</f>
        <v>8.408383233532934</v>
      </c>
      <c r="H23" s="20">
        <f t="shared" si="2"/>
        <v>8.4335329341317369</v>
      </c>
      <c r="I23" s="20">
        <f t="shared" si="2"/>
        <v>8.5425149700598801</v>
      </c>
      <c r="J23" s="20">
        <f t="shared" si="2"/>
        <v>8.6598802395209589</v>
      </c>
      <c r="K23" s="20">
        <f t="shared" si="2"/>
        <v>8.7940119760479032</v>
      </c>
      <c r="L23" s="20">
        <f t="shared" si="2"/>
        <v>8.8694610778443117</v>
      </c>
      <c r="M23" s="20">
        <f t="shared" si="2"/>
        <v>8.978443113772455</v>
      </c>
      <c r="N23" s="20">
        <f t="shared" si="2"/>
        <v>0</v>
      </c>
      <c r="O23" s="20">
        <f t="shared" si="2"/>
        <v>0</v>
      </c>
      <c r="P23" s="20">
        <f t="shared" si="2"/>
        <v>0</v>
      </c>
      <c r="Q23" s="7"/>
    </row>
    <row r="24" spans="1:17">
      <c r="A24" s="7"/>
      <c r="B24" s="7"/>
      <c r="C24" s="7" t="s">
        <v>276</v>
      </c>
      <c r="D24" s="7"/>
      <c r="E24" s="177">
        <v>43.44</v>
      </c>
      <c r="F24" s="7"/>
      <c r="G24" s="20">
        <f t="shared" si="2"/>
        <v>43.483353293413167</v>
      </c>
      <c r="H24" s="20">
        <f t="shared" si="2"/>
        <v>43.613413173652688</v>
      </c>
      <c r="I24" s="20">
        <f t="shared" si="2"/>
        <v>44.177005988023943</v>
      </c>
      <c r="J24" s="20">
        <f t="shared" si="2"/>
        <v>44.783952095808374</v>
      </c>
      <c r="K24" s="20">
        <f t="shared" si="2"/>
        <v>45.47760479041915</v>
      </c>
      <c r="L24" s="20">
        <f t="shared" si="2"/>
        <v>45.867784431137721</v>
      </c>
      <c r="M24" s="20">
        <f t="shared" si="2"/>
        <v>46.431377245508976</v>
      </c>
      <c r="N24" s="20">
        <f t="shared" si="2"/>
        <v>0</v>
      </c>
      <c r="O24" s="20">
        <f t="shared" si="2"/>
        <v>0</v>
      </c>
      <c r="P24" s="20">
        <f t="shared" si="2"/>
        <v>0</v>
      </c>
      <c r="Q24" s="7"/>
    </row>
    <row r="25" spans="1:17">
      <c r="A25" s="7"/>
      <c r="B25" s="7"/>
      <c r="C25" s="16" t="s">
        <v>2</v>
      </c>
      <c r="D25" s="7"/>
      <c r="E25" s="177">
        <v>39</v>
      </c>
      <c r="F25" s="7"/>
      <c r="G25" s="20">
        <f t="shared" si="2"/>
        <v>39.038922155688624</v>
      </c>
      <c r="H25" s="20">
        <f t="shared" si="2"/>
        <v>39.155688622754489</v>
      </c>
      <c r="I25" s="20">
        <f t="shared" si="2"/>
        <v>39.661676646706589</v>
      </c>
      <c r="J25" s="20">
        <f t="shared" si="2"/>
        <v>40.206586826347305</v>
      </c>
      <c r="K25" s="20">
        <f t="shared" si="2"/>
        <v>40.82934131736527</v>
      </c>
      <c r="L25" s="20">
        <f t="shared" si="2"/>
        <v>41.179640718562879</v>
      </c>
      <c r="M25" s="20">
        <f t="shared" si="2"/>
        <v>41.685628742514965</v>
      </c>
      <c r="N25" s="20">
        <f t="shared" si="2"/>
        <v>0</v>
      </c>
      <c r="O25" s="20">
        <f t="shared" si="2"/>
        <v>0</v>
      </c>
      <c r="P25" s="20">
        <f t="shared" si="2"/>
        <v>0</v>
      </c>
      <c r="Q25" s="7"/>
    </row>
    <row r="26" spans="1:17">
      <c r="A26" s="7"/>
      <c r="B26" s="7"/>
      <c r="C26" s="7" t="s">
        <v>25</v>
      </c>
      <c r="D26" s="7"/>
      <c r="E26" s="177">
        <v>3.16</v>
      </c>
      <c r="F26" s="7"/>
      <c r="G26" s="86">
        <f t="shared" ref="G26:P26" ca="1" si="3">SUM(G21:G25)*$E$13</f>
        <v>3.1643869221556882</v>
      </c>
      <c r="H26" s="86">
        <f t="shared" ca="1" si="3"/>
        <v>3.1738516886227535</v>
      </c>
      <c r="I26" s="86">
        <f t="shared" ca="1" si="3"/>
        <v>3.2148656766467059</v>
      </c>
      <c r="J26" s="86">
        <f t="shared" ca="1" si="3"/>
        <v>3.2590345868263468</v>
      </c>
      <c r="K26" s="86">
        <f t="shared" ca="1" si="3"/>
        <v>3.3095133413173645</v>
      </c>
      <c r="L26" s="86">
        <f t="shared" ca="1" si="3"/>
        <v>3.3379076407185631</v>
      </c>
      <c r="M26" s="86">
        <f t="shared" ca="1" si="3"/>
        <v>3.3789216287425141</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98.410471425149694</v>
      </c>
      <c r="L27" s="20">
        <f t="shared" ca="1" si="4"/>
        <v>99.254793868263491</v>
      </c>
      <c r="M27" s="20">
        <f t="shared" ca="1" si="4"/>
        <v>100.47437073053891</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47.808400989661656</v>
      </c>
      <c r="L30" s="20">
        <f ca="1">HLOOKUP(L8,'Inputs -Wholesale index summary'!$E$3:$P$8,VLOOKUP($D$6,'Inputs -Wholesale index summary'!$C$6:$D$8,2,FALSE),FALSE)</f>
        <v>53.376709390591579</v>
      </c>
      <c r="M30" s="20">
        <f ca="1">HLOOKUP(M8,'Inputs -Wholesale index summary'!$E$3:$P$8,VLOOKUP($D$6,'Inputs -Wholesale index summary'!$C$6:$D$8,2,FALSE),FALSE)</f>
        <v>62.576339040301086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8">
        <f>E32</f>
        <v>100</v>
      </c>
      <c r="F31" s="130"/>
      <c r="G31" s="128">
        <f>G32</f>
        <v>100.0998003992016</v>
      </c>
      <c r="H31" s="128">
        <f t="shared" ref="H31:P31" si="5">H32</f>
        <v>100.39920159680638</v>
      </c>
      <c r="I31" s="128">
        <f t="shared" si="5"/>
        <v>101.69660678642714</v>
      </c>
      <c r="J31" s="128">
        <f t="shared" si="5"/>
        <v>103.0938123752495</v>
      </c>
      <c r="K31" s="128">
        <f t="shared" si="5"/>
        <v>104.69061876247504</v>
      </c>
      <c r="L31" s="128">
        <f t="shared" si="5"/>
        <v>105.58882235528942</v>
      </c>
      <c r="M31" s="128">
        <f t="shared" si="5"/>
        <v>106.88622754491017</v>
      </c>
      <c r="N31" s="128">
        <f t="shared" si="5"/>
        <v>0</v>
      </c>
      <c r="O31" s="128">
        <f t="shared" si="5"/>
        <v>0</v>
      </c>
      <c r="P31" s="128">
        <f t="shared" si="5"/>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SWE-Medium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7">
        <v>277.93</v>
      </c>
      <c r="F41" s="7"/>
      <c r="G41" s="20">
        <f t="shared" ref="G41:P41" ca="1" si="6">$E41/$E50*G50</f>
        <v>192.32112353173076</v>
      </c>
      <c r="H41" s="20">
        <f t="shared" ca="1" si="6"/>
        <v>0</v>
      </c>
      <c r="I41" s="20">
        <f t="shared" ca="1" si="6"/>
        <v>220.77246847092263</v>
      </c>
      <c r="J41" s="20">
        <f t="shared" ca="1" si="6"/>
        <v>218.17943455713345</v>
      </c>
      <c r="K41" s="20">
        <f t="shared" ca="1" si="6"/>
        <v>235.88476632445705</v>
      </c>
      <c r="L41" s="20">
        <f t="shared" ca="1" si="6"/>
        <v>263.35858052418104</v>
      </c>
      <c r="M41" s="20">
        <f t="shared" ca="1" si="6"/>
        <v>308.74919065277618</v>
      </c>
      <c r="N41" s="20">
        <f t="shared" ca="1" si="6"/>
        <v>0</v>
      </c>
      <c r="O41" s="20">
        <f t="shared" ca="1" si="6"/>
        <v>0</v>
      </c>
      <c r="P41" s="20">
        <f t="shared" ca="1" si="6"/>
        <v>0</v>
      </c>
      <c r="Q41" s="7"/>
    </row>
    <row r="42" spans="1:17">
      <c r="A42" s="7"/>
      <c r="B42" s="7"/>
      <c r="C42" s="16" t="s">
        <v>125</v>
      </c>
      <c r="D42" s="7"/>
      <c r="E42" s="176">
        <f ca="1">VLOOKUP($A$1,'Inputs - Network costs'!$D:$P,E$9,FALSE)</f>
        <v>147.61604859111634</v>
      </c>
      <c r="F42" s="7"/>
      <c r="G42" s="92">
        <f ca="1">VLOOKUP($A$1,'Inputs - Network costs'!$D:$P,G$9,FALSE)</f>
        <v>152.15379778305706</v>
      </c>
      <c r="H42" s="92">
        <f ca="1">VLOOKUP($A$1,'Inputs - Network costs'!$D:$P,H$9,FALSE)</f>
        <v>154.94430232900802</v>
      </c>
      <c r="I42" s="92">
        <f ca="1">VLOOKUP($A$1,'Inputs - Network costs'!$D:$P,I$9,FALSE)</f>
        <v>149.98060725573461</v>
      </c>
      <c r="J42" s="92">
        <f ca="1">VLOOKUP($A$1,'Inputs - Network costs'!$D:$P,J$9,FALSE)</f>
        <v>150.0076072543506</v>
      </c>
      <c r="K42" s="92">
        <f ca="1">VLOOKUP($A$1,'Inputs - Network costs'!$D:$P,K$9,FALSE)</f>
        <v>158.46261988975584</v>
      </c>
      <c r="L42" s="92">
        <f ca="1">VLOOKUP($A$1,'Inputs - Network costs'!$D:$P,L$9,FALSE)</f>
        <v>158.54361988560379</v>
      </c>
      <c r="M42" s="92">
        <f ca="1">VLOOKUP($A$1,'Inputs - Network costs'!$D:$P,M$9,FALSE)</f>
        <v>174.43414507906175</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7">
        <v>18.420000000000002</v>
      </c>
      <c r="F43" s="7"/>
      <c r="G43" s="20">
        <f t="shared" ref="G43:P45" si="7">$E43/$E51*G51</f>
        <v>18.438383233532939</v>
      </c>
      <c r="H43" s="20">
        <f t="shared" si="7"/>
        <v>18.493532934131739</v>
      </c>
      <c r="I43" s="20">
        <f t="shared" si="7"/>
        <v>18.732514970059881</v>
      </c>
      <c r="J43" s="20">
        <f t="shared" si="7"/>
        <v>18.989880239520961</v>
      </c>
      <c r="K43" s="20">
        <f t="shared" si="7"/>
        <v>19.284011976047907</v>
      </c>
      <c r="L43" s="20">
        <f t="shared" si="7"/>
        <v>19.449461077844315</v>
      </c>
      <c r="M43" s="20">
        <f t="shared" si="7"/>
        <v>19.688443113772458</v>
      </c>
      <c r="N43" s="20">
        <f t="shared" si="7"/>
        <v>0</v>
      </c>
      <c r="O43" s="20">
        <f t="shared" si="7"/>
        <v>0</v>
      </c>
      <c r="P43" s="20">
        <f t="shared" si="7"/>
        <v>0</v>
      </c>
      <c r="Q43" s="7"/>
    </row>
    <row r="44" spans="1:17">
      <c r="A44" s="7"/>
      <c r="B44" s="7"/>
      <c r="C44" s="7" t="s">
        <v>276</v>
      </c>
      <c r="D44" s="7"/>
      <c r="E44" s="177">
        <v>95.65</v>
      </c>
      <c r="F44" s="7"/>
      <c r="G44" s="20">
        <f t="shared" si="7"/>
        <v>95.74545908183633</v>
      </c>
      <c r="H44" s="20">
        <f t="shared" si="7"/>
        <v>96.031836327345303</v>
      </c>
      <c r="I44" s="20">
        <f t="shared" si="7"/>
        <v>97.272804391217562</v>
      </c>
      <c r="J44" s="20">
        <f t="shared" si="7"/>
        <v>98.609231536926146</v>
      </c>
      <c r="K44" s="20">
        <f t="shared" si="7"/>
        <v>100.13657684630738</v>
      </c>
      <c r="L44" s="20">
        <f t="shared" si="7"/>
        <v>100.99570858283434</v>
      </c>
      <c r="M44" s="20">
        <f t="shared" si="7"/>
        <v>102.23667664670658</v>
      </c>
      <c r="N44" s="20">
        <f t="shared" si="7"/>
        <v>0</v>
      </c>
      <c r="O44" s="20">
        <f t="shared" si="7"/>
        <v>0</v>
      </c>
      <c r="P44" s="20">
        <f t="shared" si="7"/>
        <v>0</v>
      </c>
      <c r="Q44" s="7"/>
    </row>
    <row r="45" spans="1:17">
      <c r="A45" s="7"/>
      <c r="B45" s="7"/>
      <c r="C45" s="16" t="s">
        <v>2</v>
      </c>
      <c r="D45" s="7"/>
      <c r="E45" s="177">
        <v>39</v>
      </c>
      <c r="F45" s="7"/>
      <c r="G45" s="20">
        <f t="shared" si="7"/>
        <v>39.038922155688624</v>
      </c>
      <c r="H45" s="20">
        <f t="shared" si="7"/>
        <v>39.155688622754489</v>
      </c>
      <c r="I45" s="20">
        <f t="shared" si="7"/>
        <v>39.661676646706589</v>
      </c>
      <c r="J45" s="20">
        <f t="shared" si="7"/>
        <v>40.206586826347305</v>
      </c>
      <c r="K45" s="20">
        <f t="shared" si="7"/>
        <v>40.82934131736527</v>
      </c>
      <c r="L45" s="20">
        <f t="shared" si="7"/>
        <v>41.179640718562879</v>
      </c>
      <c r="M45" s="20">
        <f t="shared" si="7"/>
        <v>41.685628742514965</v>
      </c>
      <c r="N45" s="20">
        <f t="shared" si="7"/>
        <v>0</v>
      </c>
      <c r="O45" s="20">
        <f t="shared" si="7"/>
        <v>0</v>
      </c>
      <c r="P45" s="20">
        <f t="shared" si="7"/>
        <v>0</v>
      </c>
      <c r="Q45" s="7"/>
    </row>
    <row r="46" spans="1:17">
      <c r="A46" s="7"/>
      <c r="B46" s="7"/>
      <c r="C46" s="7" t="s">
        <v>25</v>
      </c>
      <c r="D46" s="7"/>
      <c r="E46" s="177">
        <v>15</v>
      </c>
      <c r="F46" s="7"/>
      <c r="G46" s="86">
        <f t="shared" ref="G46:P46" ca="1" si="8">SUM(G43:G45,G41)*$E$13</f>
        <v>12.024927302497044</v>
      </c>
      <c r="H46" s="86">
        <f t="shared" ca="1" si="8"/>
        <v>5.3481008143712572</v>
      </c>
      <c r="I46" s="86">
        <f t="shared" ca="1" si="8"/>
        <v>13.10009336386595</v>
      </c>
      <c r="J46" s="86">
        <f t="shared" ca="1" si="8"/>
        <v>13.084282633965488</v>
      </c>
      <c r="K46" s="86">
        <f t="shared" ca="1" si="8"/>
        <v>13.78548743695338</v>
      </c>
      <c r="L46" s="86">
        <f t="shared" ca="1" si="8"/>
        <v>14.789422003439103</v>
      </c>
      <c r="M46" s="86">
        <f t="shared" ca="1" si="8"/>
        <v>16.438125882620803</v>
      </c>
      <c r="N46" s="86">
        <f t="shared" ca="1" si="8"/>
        <v>0</v>
      </c>
      <c r="O46" s="86">
        <f t="shared" ca="1" si="8"/>
        <v>0</v>
      </c>
      <c r="P46" s="86">
        <f t="shared" ca="1" si="8"/>
        <v>0</v>
      </c>
      <c r="Q46" s="7"/>
    </row>
    <row r="47" spans="1:17">
      <c r="A47" s="7"/>
      <c r="B47" s="7"/>
      <c r="C47" s="7" t="s">
        <v>215</v>
      </c>
      <c r="D47" s="7"/>
      <c r="E47" s="20">
        <f ca="1">SUM(E41:E46)</f>
        <v>593.6160485911164</v>
      </c>
      <c r="F47" s="7"/>
      <c r="G47" s="20">
        <f t="shared" ref="G47:P47" ca="1" si="9">SUM(G41:G46)</f>
        <v>509.72261308834271</v>
      </c>
      <c r="H47" s="20">
        <f t="shared" ca="1" si="9"/>
        <v>313.97346102761082</v>
      </c>
      <c r="I47" s="20">
        <f t="shared" ca="1" si="9"/>
        <v>539.52016509850728</v>
      </c>
      <c r="J47" s="20">
        <f t="shared" ca="1" si="9"/>
        <v>539.07702304824397</v>
      </c>
      <c r="K47" s="20">
        <f t="shared" ca="1" si="9"/>
        <v>568.38280379088678</v>
      </c>
      <c r="L47" s="20">
        <f t="shared" ca="1" si="9"/>
        <v>598.31643279246543</v>
      </c>
      <c r="M47" s="20">
        <f t="shared" ca="1" si="9"/>
        <v>663.23221011745272</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47.808400989661656</v>
      </c>
      <c r="L50" s="20">
        <f t="shared" ca="1" si="10"/>
        <v>53.376709390591579</v>
      </c>
      <c r="M50" s="20">
        <f t="shared" ca="1" si="10"/>
        <v>62.576339040301086</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104.69061876247504</v>
      </c>
      <c r="L51" s="20">
        <f t="shared" si="10"/>
        <v>105.58882235528942</v>
      </c>
      <c r="M51" s="20">
        <f t="shared" si="10"/>
        <v>106.88622754491017</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104.69061876247504</v>
      </c>
      <c r="L52" s="20">
        <f t="shared" si="10"/>
        <v>105.58882235528942</v>
      </c>
      <c r="M52" s="20">
        <f t="shared" si="10"/>
        <v>106.88622754491017</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104.69061876247504</v>
      </c>
      <c r="L53" s="20">
        <f t="shared" si="10"/>
        <v>105.58882235528942</v>
      </c>
      <c r="M53" s="20">
        <f t="shared" si="10"/>
        <v>106.88622754491017</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theme="9"/>
  </sheetPr>
  <dimension ref="A1:Q93"/>
  <sheetViews>
    <sheetView topLeftCell="A17" zoomScaleNormal="100" workbookViewId="0">
      <selection activeCell="E23" sqref="E23:E4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SR-SFG-SOU</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9" t="str">
        <f ca="1">VLOOKUP(D3,Glossary!$A$4:$B$21,2,FALSE)</f>
        <v>Single rate</v>
      </c>
      <c r="F3" s="220"/>
      <c r="G3" s="221"/>
      <c r="H3" s="7"/>
      <c r="I3" s="7"/>
      <c r="J3" s="7"/>
      <c r="K3" s="7"/>
      <c r="L3" s="7"/>
      <c r="M3" s="7"/>
      <c r="N3" s="7"/>
      <c r="O3" s="7"/>
      <c r="P3" s="7"/>
      <c r="Q3" s="7"/>
    </row>
    <row r="4" spans="1:17">
      <c r="A4" s="7"/>
      <c r="B4" s="7"/>
      <c r="C4" s="15" t="s">
        <v>124</v>
      </c>
      <c r="D4" s="2" t="str">
        <f ca="1">MID(A1,4,3)</f>
        <v>SFG</v>
      </c>
      <c r="E4" s="219" t="str">
        <f ca="1">VLOOKUP(D4,Glossary!$A$4:$B$21,2,FALSE)</f>
        <v>Single fuel gas</v>
      </c>
      <c r="F4" s="220"/>
      <c r="G4" s="221"/>
      <c r="H4" s="7"/>
      <c r="I4" s="7"/>
      <c r="J4" s="7"/>
      <c r="K4" s="7"/>
      <c r="L4" s="7"/>
      <c r="M4" s="7"/>
      <c r="N4" s="7"/>
      <c r="O4" s="7"/>
      <c r="P4" s="7"/>
      <c r="Q4" s="7"/>
    </row>
    <row r="5" spans="1:17">
      <c r="A5" s="7"/>
      <c r="B5" s="7"/>
      <c r="C5" s="15" t="s">
        <v>21</v>
      </c>
      <c r="D5" s="33" t="str">
        <f ca="1">RIGHT(A1,3)</f>
        <v>SOU</v>
      </c>
      <c r="E5" s="219" t="str">
        <f ca="1">VLOOKUP(D5,Glossary!$A$4:$B$21,2,FALSE)</f>
        <v>Southern</v>
      </c>
      <c r="F5" s="220"/>
      <c r="G5" s="221"/>
      <c r="H5" s="7"/>
      <c r="I5" s="7"/>
      <c r="J5" s="7"/>
      <c r="K5" s="7"/>
      <c r="L5" s="7"/>
      <c r="M5" s="7"/>
      <c r="N5" s="7"/>
      <c r="O5" s="7"/>
      <c r="P5" s="7"/>
      <c r="Q5" s="7"/>
    </row>
    <row r="6" spans="1:17">
      <c r="A6" s="7"/>
      <c r="B6" s="7"/>
      <c r="C6" s="15" t="s">
        <v>220</v>
      </c>
      <c r="D6" s="222" t="str">
        <f ca="1">$D$3&amp;"-"&amp;$D$4</f>
        <v>SR-SFG</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f t="shared" ca="1" si="0"/>
        <v>98.410471425149694</v>
      </c>
      <c r="L10" s="115">
        <f t="shared" ca="1" si="0"/>
        <v>99.254793868263491</v>
      </c>
      <c r="M10" s="115">
        <f t="shared" ca="1" si="0"/>
        <v>100.47437073053891</v>
      </c>
      <c r="N10" s="115" t="str">
        <f t="shared" si="0"/>
        <v/>
      </c>
      <c r="O10" s="115" t="str">
        <f t="shared" si="0"/>
        <v/>
      </c>
      <c r="P10" s="115" t="str">
        <f t="shared" si="0"/>
        <v/>
      </c>
      <c r="Q10" s="7"/>
    </row>
    <row r="11" spans="1:17">
      <c r="A11" s="7"/>
      <c r="B11" s="7"/>
      <c r="C11" s="7" t="s">
        <v>310</v>
      </c>
      <c r="D11" s="7"/>
      <c r="E11" s="115">
        <f ca="1">IFERROR(E47,"")</f>
        <v>600.64837664974709</v>
      </c>
      <c r="F11" s="102"/>
      <c r="G11" s="115">
        <f ca="1">IFERROR(IF(OR(G41=0,G42=0,G43=0,G44=0,G45=0,G46=0),"",G47),"")</f>
        <v>511.88740122636779</v>
      </c>
      <c r="H11" s="115" t="str">
        <f t="shared" ref="H11:P11" ca="1" si="1">IFERROR(IF(OR(H41=0,H42=0,H43=0,H44=0,H45=0,H46=0),"",H47),"")</f>
        <v/>
      </c>
      <c r="I11" s="115">
        <f t="shared" ca="1" si="1"/>
        <v>539.87655376169255</v>
      </c>
      <c r="J11" s="115">
        <f t="shared" ca="1" si="1"/>
        <v>539.43341171287761</v>
      </c>
      <c r="K11" s="115">
        <f t="shared" ca="1" si="1"/>
        <v>567.26065925136299</v>
      </c>
      <c r="L11" s="115">
        <f t="shared" ca="1" si="1"/>
        <v>597.19428825728676</v>
      </c>
      <c r="M11" s="115">
        <f t="shared" ca="1" si="1"/>
        <v>654.58771442404861</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3.4799999999999998E-2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SOU-Nil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7">
        <v>8.4</v>
      </c>
      <c r="F23" s="7"/>
      <c r="G23" s="20">
        <f t="shared" ref="G23:P25" si="2">$E23/$E31*G31</f>
        <v>8.408383233532934</v>
      </c>
      <c r="H23" s="20">
        <f t="shared" si="2"/>
        <v>8.4335329341317369</v>
      </c>
      <c r="I23" s="20">
        <f t="shared" si="2"/>
        <v>8.5425149700598801</v>
      </c>
      <c r="J23" s="20">
        <f t="shared" si="2"/>
        <v>8.6598802395209589</v>
      </c>
      <c r="K23" s="20">
        <f t="shared" si="2"/>
        <v>8.7940119760479032</v>
      </c>
      <c r="L23" s="20">
        <f t="shared" si="2"/>
        <v>8.8694610778443117</v>
      </c>
      <c r="M23" s="20">
        <f t="shared" si="2"/>
        <v>8.978443113772455</v>
      </c>
      <c r="N23" s="20">
        <f t="shared" si="2"/>
        <v>0</v>
      </c>
      <c r="O23" s="20">
        <f t="shared" si="2"/>
        <v>0</v>
      </c>
      <c r="P23" s="20">
        <f t="shared" si="2"/>
        <v>0</v>
      </c>
      <c r="Q23" s="7"/>
    </row>
    <row r="24" spans="1:17">
      <c r="A24" s="7"/>
      <c r="B24" s="7"/>
      <c r="C24" s="7" t="s">
        <v>276</v>
      </c>
      <c r="D24" s="7"/>
      <c r="E24" s="177">
        <v>43.44</v>
      </c>
      <c r="F24" s="7"/>
      <c r="G24" s="20">
        <f t="shared" si="2"/>
        <v>43.483353293413167</v>
      </c>
      <c r="H24" s="20">
        <f t="shared" si="2"/>
        <v>43.613413173652688</v>
      </c>
      <c r="I24" s="20">
        <f t="shared" si="2"/>
        <v>44.177005988023943</v>
      </c>
      <c r="J24" s="20">
        <f t="shared" si="2"/>
        <v>44.783952095808374</v>
      </c>
      <c r="K24" s="20">
        <f t="shared" si="2"/>
        <v>45.47760479041915</v>
      </c>
      <c r="L24" s="20">
        <f t="shared" si="2"/>
        <v>45.867784431137721</v>
      </c>
      <c r="M24" s="20">
        <f t="shared" si="2"/>
        <v>46.431377245508976</v>
      </c>
      <c r="N24" s="20">
        <f t="shared" si="2"/>
        <v>0</v>
      </c>
      <c r="O24" s="20">
        <f t="shared" si="2"/>
        <v>0</v>
      </c>
      <c r="P24" s="20">
        <f t="shared" si="2"/>
        <v>0</v>
      </c>
      <c r="Q24" s="7"/>
    </row>
    <row r="25" spans="1:17">
      <c r="A25" s="7"/>
      <c r="B25" s="7"/>
      <c r="C25" s="16" t="s">
        <v>2</v>
      </c>
      <c r="D25" s="7"/>
      <c r="E25" s="177">
        <v>39</v>
      </c>
      <c r="F25" s="7"/>
      <c r="G25" s="20">
        <f t="shared" si="2"/>
        <v>39.038922155688624</v>
      </c>
      <c r="H25" s="20">
        <f t="shared" si="2"/>
        <v>39.155688622754489</v>
      </c>
      <c r="I25" s="20">
        <f t="shared" si="2"/>
        <v>39.661676646706589</v>
      </c>
      <c r="J25" s="20">
        <f t="shared" si="2"/>
        <v>40.206586826347305</v>
      </c>
      <c r="K25" s="20">
        <f t="shared" si="2"/>
        <v>40.82934131736527</v>
      </c>
      <c r="L25" s="20">
        <f t="shared" si="2"/>
        <v>41.179640718562879</v>
      </c>
      <c r="M25" s="20">
        <f t="shared" si="2"/>
        <v>41.685628742514965</v>
      </c>
      <c r="N25" s="20">
        <f t="shared" si="2"/>
        <v>0</v>
      </c>
      <c r="O25" s="20">
        <f t="shared" si="2"/>
        <v>0</v>
      </c>
      <c r="P25" s="20">
        <f t="shared" si="2"/>
        <v>0</v>
      </c>
      <c r="Q25" s="7"/>
    </row>
    <row r="26" spans="1:17">
      <c r="A26" s="7"/>
      <c r="B26" s="7"/>
      <c r="C26" s="7" t="s">
        <v>25</v>
      </c>
      <c r="D26" s="7"/>
      <c r="E26" s="177">
        <v>3.16</v>
      </c>
      <c r="F26" s="7"/>
      <c r="G26" s="86">
        <f t="shared" ref="G26:P26" ca="1" si="3">SUM(G21:G25)*$E$13</f>
        <v>3.1643869221556882</v>
      </c>
      <c r="H26" s="86">
        <f t="shared" ca="1" si="3"/>
        <v>3.1738516886227535</v>
      </c>
      <c r="I26" s="86">
        <f t="shared" ca="1" si="3"/>
        <v>3.2148656766467059</v>
      </c>
      <c r="J26" s="86">
        <f t="shared" ca="1" si="3"/>
        <v>3.2590345868263468</v>
      </c>
      <c r="K26" s="86">
        <f t="shared" ca="1" si="3"/>
        <v>3.3095133413173645</v>
      </c>
      <c r="L26" s="86">
        <f t="shared" ca="1" si="3"/>
        <v>3.3379076407185631</v>
      </c>
      <c r="M26" s="86">
        <f t="shared" ca="1" si="3"/>
        <v>3.3789216287425141</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98.410471425149694</v>
      </c>
      <c r="L27" s="20">
        <f t="shared" ca="1" si="4"/>
        <v>99.254793868263491</v>
      </c>
      <c r="M27" s="20">
        <f t="shared" ca="1" si="4"/>
        <v>100.47437073053891</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47.808400989661656</v>
      </c>
      <c r="L30" s="20">
        <f ca="1">HLOOKUP(L8,'Inputs -Wholesale index summary'!$E$3:$P$8,VLOOKUP($D$6,'Inputs -Wholesale index summary'!$C$6:$D$8,2,FALSE),FALSE)</f>
        <v>53.376709390591579</v>
      </c>
      <c r="M30" s="20">
        <f ca="1">HLOOKUP(M8,'Inputs -Wholesale index summary'!$E$3:$P$8,VLOOKUP($D$6,'Inputs -Wholesale index summary'!$C$6:$D$8,2,FALSE),FALSE)</f>
        <v>62.576339040301086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8">
        <f>E32</f>
        <v>100</v>
      </c>
      <c r="F31" s="130"/>
      <c r="G31" s="128">
        <f>G32</f>
        <v>100.0998003992016</v>
      </c>
      <c r="H31" s="128">
        <f t="shared" ref="H31:P31" si="5">H32</f>
        <v>100.39920159680638</v>
      </c>
      <c r="I31" s="128">
        <f t="shared" si="5"/>
        <v>101.69660678642714</v>
      </c>
      <c r="J31" s="128">
        <f t="shared" si="5"/>
        <v>103.0938123752495</v>
      </c>
      <c r="K31" s="128">
        <f t="shared" si="5"/>
        <v>104.69061876247504</v>
      </c>
      <c r="L31" s="128">
        <f t="shared" si="5"/>
        <v>105.58882235528942</v>
      </c>
      <c r="M31" s="128">
        <f t="shared" si="5"/>
        <v>106.88622754491017</v>
      </c>
      <c r="N31" s="128">
        <f t="shared" si="5"/>
        <v>0</v>
      </c>
      <c r="O31" s="128">
        <f t="shared" si="5"/>
        <v>0</v>
      </c>
      <c r="P31" s="128">
        <f t="shared" si="5"/>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SOU-Medium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7">
        <v>277.93</v>
      </c>
      <c r="F41" s="7"/>
      <c r="G41" s="20">
        <f t="shared" ref="G41:P41" ca="1" si="6">$E41/$E50*G50</f>
        <v>192.32112353173076</v>
      </c>
      <c r="H41" s="20">
        <f t="shared" ca="1" si="6"/>
        <v>0</v>
      </c>
      <c r="I41" s="20">
        <f t="shared" ca="1" si="6"/>
        <v>220.77246847092263</v>
      </c>
      <c r="J41" s="20">
        <f t="shared" ca="1" si="6"/>
        <v>218.17943455713345</v>
      </c>
      <c r="K41" s="20">
        <f t="shared" ca="1" si="6"/>
        <v>235.88476632445705</v>
      </c>
      <c r="L41" s="20">
        <f t="shared" ca="1" si="6"/>
        <v>263.35858052418104</v>
      </c>
      <c r="M41" s="20">
        <f t="shared" ca="1" si="6"/>
        <v>308.74919065277618</v>
      </c>
      <c r="N41" s="20">
        <f t="shared" ca="1" si="6"/>
        <v>0</v>
      </c>
      <c r="O41" s="20">
        <f t="shared" ca="1" si="6"/>
        <v>0</v>
      </c>
      <c r="P41" s="20">
        <f t="shared" ca="1" si="6"/>
        <v>0</v>
      </c>
      <c r="Q41" s="7"/>
    </row>
    <row r="42" spans="1:17">
      <c r="A42" s="7"/>
      <c r="B42" s="7"/>
      <c r="C42" s="16" t="s">
        <v>125</v>
      </c>
      <c r="D42" s="7"/>
      <c r="E42" s="176">
        <f ca="1">VLOOKUP($A$1,'Inputs - Network costs'!$D:$P,E$9,FALSE)</f>
        <v>154.64837664974709</v>
      </c>
      <c r="F42" s="7"/>
      <c r="G42" s="92">
        <f ca="1">VLOOKUP($A$1,'Inputs - Network costs'!$D:$P,G$9,FALSE)</f>
        <v>154.3185859210821</v>
      </c>
      <c r="H42" s="92">
        <f ca="1">VLOOKUP($A$1,'Inputs - Network costs'!$D:$P,H$9,FALSE)</f>
        <v>154.63997248523813</v>
      </c>
      <c r="I42" s="92">
        <f ca="1">VLOOKUP($A$1,'Inputs - Network costs'!$D:$P,I$9,FALSE)</f>
        <v>150.33699591891985</v>
      </c>
      <c r="J42" s="92">
        <f ca="1">VLOOKUP($A$1,'Inputs - Network costs'!$D:$P,J$9,FALSE)</f>
        <v>150.36399591898424</v>
      </c>
      <c r="K42" s="92">
        <f ca="1">VLOOKUP($A$1,'Inputs - Network costs'!$D:$P,K$9,FALSE)</f>
        <v>157.34047535023205</v>
      </c>
      <c r="L42" s="92">
        <f ca="1">VLOOKUP($A$1,'Inputs - Network costs'!$D:$P,L$9,FALSE)</f>
        <v>157.42147535042517</v>
      </c>
      <c r="M42" s="92">
        <f ca="1">VLOOKUP($A$1,'Inputs - Network costs'!$D:$P,M$9,FALSE)</f>
        <v>165.78964938565758</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7">
        <v>18.420000000000002</v>
      </c>
      <c r="F43" s="7"/>
      <c r="G43" s="20">
        <f t="shared" ref="G43:P45" si="7">$E43/$E51*G51</f>
        <v>18.438383233532939</v>
      </c>
      <c r="H43" s="20">
        <f t="shared" si="7"/>
        <v>18.493532934131739</v>
      </c>
      <c r="I43" s="20">
        <f t="shared" si="7"/>
        <v>18.732514970059881</v>
      </c>
      <c r="J43" s="20">
        <f t="shared" si="7"/>
        <v>18.989880239520961</v>
      </c>
      <c r="K43" s="20">
        <f t="shared" si="7"/>
        <v>19.284011976047907</v>
      </c>
      <c r="L43" s="20">
        <f t="shared" si="7"/>
        <v>19.449461077844315</v>
      </c>
      <c r="M43" s="20">
        <f t="shared" si="7"/>
        <v>19.688443113772458</v>
      </c>
      <c r="N43" s="20">
        <f t="shared" si="7"/>
        <v>0</v>
      </c>
      <c r="O43" s="20">
        <f t="shared" si="7"/>
        <v>0</v>
      </c>
      <c r="P43" s="20">
        <f t="shared" si="7"/>
        <v>0</v>
      </c>
      <c r="Q43" s="7"/>
    </row>
    <row r="44" spans="1:17">
      <c r="A44" s="7"/>
      <c r="B44" s="7"/>
      <c r="C44" s="7" t="s">
        <v>276</v>
      </c>
      <c r="D44" s="7"/>
      <c r="E44" s="177">
        <v>95.65</v>
      </c>
      <c r="F44" s="7"/>
      <c r="G44" s="20">
        <f t="shared" si="7"/>
        <v>95.74545908183633</v>
      </c>
      <c r="H44" s="20">
        <f t="shared" si="7"/>
        <v>96.031836327345303</v>
      </c>
      <c r="I44" s="20">
        <f t="shared" si="7"/>
        <v>97.272804391217562</v>
      </c>
      <c r="J44" s="20">
        <f t="shared" si="7"/>
        <v>98.609231536926146</v>
      </c>
      <c r="K44" s="20">
        <f t="shared" si="7"/>
        <v>100.13657684630738</v>
      </c>
      <c r="L44" s="20">
        <f t="shared" si="7"/>
        <v>100.99570858283434</v>
      </c>
      <c r="M44" s="20">
        <f t="shared" si="7"/>
        <v>102.23667664670658</v>
      </c>
      <c r="N44" s="20">
        <f t="shared" si="7"/>
        <v>0</v>
      </c>
      <c r="O44" s="20">
        <f t="shared" si="7"/>
        <v>0</v>
      </c>
      <c r="P44" s="20">
        <f t="shared" si="7"/>
        <v>0</v>
      </c>
      <c r="Q44" s="7"/>
    </row>
    <row r="45" spans="1:17">
      <c r="A45" s="7"/>
      <c r="B45" s="7"/>
      <c r="C45" s="16" t="s">
        <v>2</v>
      </c>
      <c r="D45" s="7"/>
      <c r="E45" s="177">
        <v>39</v>
      </c>
      <c r="F45" s="7"/>
      <c r="G45" s="20">
        <f t="shared" si="7"/>
        <v>39.038922155688624</v>
      </c>
      <c r="H45" s="20">
        <f t="shared" si="7"/>
        <v>39.155688622754489</v>
      </c>
      <c r="I45" s="20">
        <f t="shared" si="7"/>
        <v>39.661676646706589</v>
      </c>
      <c r="J45" s="20">
        <f t="shared" si="7"/>
        <v>40.206586826347305</v>
      </c>
      <c r="K45" s="20">
        <f t="shared" si="7"/>
        <v>40.82934131736527</v>
      </c>
      <c r="L45" s="20">
        <f t="shared" si="7"/>
        <v>41.179640718562879</v>
      </c>
      <c r="M45" s="20">
        <f t="shared" si="7"/>
        <v>41.685628742514965</v>
      </c>
      <c r="N45" s="20">
        <f t="shared" si="7"/>
        <v>0</v>
      </c>
      <c r="O45" s="20">
        <f t="shared" si="7"/>
        <v>0</v>
      </c>
      <c r="P45" s="20">
        <f t="shared" si="7"/>
        <v>0</v>
      </c>
      <c r="Q45" s="7"/>
    </row>
    <row r="46" spans="1:17">
      <c r="A46" s="7"/>
      <c r="B46" s="7"/>
      <c r="C46" s="7" t="s">
        <v>25</v>
      </c>
      <c r="D46" s="7"/>
      <c r="E46" s="177">
        <v>15</v>
      </c>
      <c r="F46" s="7"/>
      <c r="G46" s="86">
        <f t="shared" ref="G46:P46" ca="1" si="8">SUM(G43:G45,G41)*$E$13</f>
        <v>12.024927302497044</v>
      </c>
      <c r="H46" s="86">
        <f t="shared" ca="1" si="8"/>
        <v>5.3481008143712572</v>
      </c>
      <c r="I46" s="86">
        <f t="shared" ca="1" si="8"/>
        <v>13.10009336386595</v>
      </c>
      <c r="J46" s="86">
        <f t="shared" ca="1" si="8"/>
        <v>13.084282633965488</v>
      </c>
      <c r="K46" s="86">
        <f t="shared" ca="1" si="8"/>
        <v>13.78548743695338</v>
      </c>
      <c r="L46" s="86">
        <f t="shared" ca="1" si="8"/>
        <v>14.789422003439103</v>
      </c>
      <c r="M46" s="86">
        <f t="shared" ca="1" si="8"/>
        <v>16.438125882620803</v>
      </c>
      <c r="N46" s="86">
        <f t="shared" ca="1" si="8"/>
        <v>0</v>
      </c>
      <c r="O46" s="86">
        <f t="shared" ca="1" si="8"/>
        <v>0</v>
      </c>
      <c r="P46" s="86">
        <f t="shared" ca="1" si="8"/>
        <v>0</v>
      </c>
      <c r="Q46" s="7"/>
    </row>
    <row r="47" spans="1:17">
      <c r="A47" s="7"/>
      <c r="B47" s="7"/>
      <c r="C47" s="7" t="s">
        <v>215</v>
      </c>
      <c r="D47" s="7"/>
      <c r="E47" s="20">
        <f ca="1">SUM(E41:E46)</f>
        <v>600.64837664974709</v>
      </c>
      <c r="F47" s="7"/>
      <c r="G47" s="20">
        <f t="shared" ref="G47:P47" ca="1" si="9">SUM(G41:G46)</f>
        <v>511.88740122636779</v>
      </c>
      <c r="H47" s="20">
        <f t="shared" ca="1" si="9"/>
        <v>313.66913118384093</v>
      </c>
      <c r="I47" s="20">
        <f t="shared" ca="1" si="9"/>
        <v>539.87655376169255</v>
      </c>
      <c r="J47" s="20">
        <f t="shared" ca="1" si="9"/>
        <v>539.43341171287761</v>
      </c>
      <c r="K47" s="20">
        <f t="shared" ca="1" si="9"/>
        <v>567.26065925136299</v>
      </c>
      <c r="L47" s="20">
        <f t="shared" ca="1" si="9"/>
        <v>597.19428825728676</v>
      </c>
      <c r="M47" s="20">
        <f t="shared" ca="1" si="9"/>
        <v>654.58771442404861</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47.808400989661656</v>
      </c>
      <c r="L50" s="20">
        <f t="shared" ca="1" si="10"/>
        <v>53.376709390591579</v>
      </c>
      <c r="M50" s="20">
        <f t="shared" ca="1" si="10"/>
        <v>62.576339040301086</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104.69061876247504</v>
      </c>
      <c r="L51" s="20">
        <f t="shared" si="10"/>
        <v>105.58882235528942</v>
      </c>
      <c r="M51" s="20">
        <f t="shared" si="10"/>
        <v>106.88622754491017</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104.69061876247504</v>
      </c>
      <c r="L52" s="20">
        <f t="shared" si="10"/>
        <v>105.58882235528942</v>
      </c>
      <c r="M52" s="20">
        <f t="shared" si="10"/>
        <v>106.88622754491017</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104.69061876247504</v>
      </c>
      <c r="L53" s="20">
        <f t="shared" si="10"/>
        <v>105.58882235528942</v>
      </c>
      <c r="M53" s="20">
        <f t="shared" si="10"/>
        <v>106.88622754491017</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theme="9"/>
  </sheetPr>
  <dimension ref="A1:Q93"/>
  <sheetViews>
    <sheetView topLeftCell="A17" zoomScaleNormal="100" workbookViewId="0">
      <selection activeCell="E23" sqref="E23:E4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SR-SFG-YOR</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9" t="str">
        <f ca="1">VLOOKUP(D3,Glossary!$A$4:$B$21,2,FALSE)</f>
        <v>Single rate</v>
      </c>
      <c r="F3" s="220"/>
      <c r="G3" s="221"/>
      <c r="H3" s="7"/>
      <c r="I3" s="7"/>
      <c r="J3" s="7"/>
      <c r="K3" s="7"/>
      <c r="L3" s="7"/>
      <c r="M3" s="7"/>
      <c r="N3" s="7"/>
      <c r="O3" s="7"/>
      <c r="P3" s="7"/>
      <c r="Q3" s="7"/>
    </row>
    <row r="4" spans="1:17">
      <c r="A4" s="7"/>
      <c r="B4" s="7"/>
      <c r="C4" s="15" t="s">
        <v>124</v>
      </c>
      <c r="D4" s="2" t="str">
        <f ca="1">MID(A1,4,3)</f>
        <v>SFG</v>
      </c>
      <c r="E4" s="219" t="str">
        <f ca="1">VLOOKUP(D4,Glossary!$A$4:$B$21,2,FALSE)</f>
        <v>Single fuel gas</v>
      </c>
      <c r="F4" s="220"/>
      <c r="G4" s="221"/>
      <c r="H4" s="7"/>
      <c r="I4" s="7"/>
      <c r="J4" s="7"/>
      <c r="K4" s="7"/>
      <c r="L4" s="7"/>
      <c r="M4" s="7"/>
      <c r="N4" s="7"/>
      <c r="O4" s="7"/>
      <c r="P4" s="7"/>
      <c r="Q4" s="7"/>
    </row>
    <row r="5" spans="1:17">
      <c r="A5" s="7"/>
      <c r="B5" s="7"/>
      <c r="C5" s="15" t="s">
        <v>21</v>
      </c>
      <c r="D5" s="33" t="str">
        <f ca="1">RIGHT(A1,3)</f>
        <v>YOR</v>
      </c>
      <c r="E5" s="219" t="str">
        <f ca="1">VLOOKUP(D5,Glossary!$A$4:$B$21,2,FALSE)</f>
        <v>Yorkshire</v>
      </c>
      <c r="F5" s="220"/>
      <c r="G5" s="221"/>
      <c r="H5" s="7"/>
      <c r="I5" s="7"/>
      <c r="J5" s="7"/>
      <c r="K5" s="7"/>
      <c r="L5" s="7"/>
      <c r="M5" s="7"/>
      <c r="N5" s="7"/>
      <c r="O5" s="7"/>
      <c r="P5" s="7"/>
      <c r="Q5" s="7"/>
    </row>
    <row r="6" spans="1:17">
      <c r="A6" s="7"/>
      <c r="B6" s="7"/>
      <c r="C6" s="15" t="s">
        <v>220</v>
      </c>
      <c r="D6" s="222" t="str">
        <f ca="1">$D$3&amp;"-"&amp;$D$4</f>
        <v>SR-SFG</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f t="shared" ca="1" si="0"/>
        <v>98.410471425149694</v>
      </c>
      <c r="L10" s="115">
        <f t="shared" ca="1" si="0"/>
        <v>99.254793868263491</v>
      </c>
      <c r="M10" s="115">
        <f t="shared" ca="1" si="0"/>
        <v>100.47437073053891</v>
      </c>
      <c r="N10" s="115" t="str">
        <f t="shared" si="0"/>
        <v/>
      </c>
      <c r="O10" s="115" t="str">
        <f t="shared" si="0"/>
        <v/>
      </c>
      <c r="P10" s="115" t="str">
        <f t="shared" si="0"/>
        <v/>
      </c>
      <c r="Q10" s="7"/>
    </row>
    <row r="11" spans="1:17">
      <c r="A11" s="7"/>
      <c r="B11" s="7"/>
      <c r="C11" s="7" t="s">
        <v>310</v>
      </c>
      <c r="D11" s="7"/>
      <c r="E11" s="115">
        <f ca="1">IFERROR(E47,"")</f>
        <v>572.98597363593763</v>
      </c>
      <c r="F11" s="102"/>
      <c r="G11" s="115">
        <f ca="1">IFERROR(IF(OR(G41=0,G42=0,G43=0,G44=0,G45=0,G46=0),"",G47),"")</f>
        <v>485.37148765495192</v>
      </c>
      <c r="H11" s="115" t="str">
        <f t="shared" ref="H11:P11" ca="1" si="1">IFERROR(IF(OR(H41=0,H42=0,H43=0,H44=0,H45=0,H46=0),"",H47),"")</f>
        <v/>
      </c>
      <c r="I11" s="115">
        <f t="shared" ca="1" si="1"/>
        <v>517.79878654782556</v>
      </c>
      <c r="J11" s="115">
        <f t="shared" ca="1" si="1"/>
        <v>517.35564449788421</v>
      </c>
      <c r="K11" s="115">
        <f t="shared" ca="1" si="1"/>
        <v>539.69112640360004</v>
      </c>
      <c r="L11" s="115">
        <f t="shared" ca="1" si="1"/>
        <v>569.62475540614423</v>
      </c>
      <c r="M11" s="115">
        <f t="shared" ca="1" si="1"/>
        <v>625.43278433059413</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3.4799999999999998E-2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YOR-Nil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7">
        <v>8.4</v>
      </c>
      <c r="F23" s="7"/>
      <c r="G23" s="20">
        <f t="shared" ref="G23:P25" si="2">$E23/$E31*G31</f>
        <v>8.408383233532934</v>
      </c>
      <c r="H23" s="20">
        <f t="shared" si="2"/>
        <v>8.4335329341317369</v>
      </c>
      <c r="I23" s="20">
        <f t="shared" si="2"/>
        <v>8.5425149700598801</v>
      </c>
      <c r="J23" s="20">
        <f t="shared" si="2"/>
        <v>8.6598802395209589</v>
      </c>
      <c r="K23" s="20">
        <f t="shared" si="2"/>
        <v>8.7940119760479032</v>
      </c>
      <c r="L23" s="20">
        <f t="shared" si="2"/>
        <v>8.8694610778443117</v>
      </c>
      <c r="M23" s="20">
        <f t="shared" si="2"/>
        <v>8.978443113772455</v>
      </c>
      <c r="N23" s="20">
        <f t="shared" si="2"/>
        <v>0</v>
      </c>
      <c r="O23" s="20">
        <f t="shared" si="2"/>
        <v>0</v>
      </c>
      <c r="P23" s="20">
        <f t="shared" si="2"/>
        <v>0</v>
      </c>
      <c r="Q23" s="7"/>
    </row>
    <row r="24" spans="1:17">
      <c r="A24" s="7"/>
      <c r="B24" s="7"/>
      <c r="C24" s="7" t="s">
        <v>276</v>
      </c>
      <c r="D24" s="7"/>
      <c r="E24" s="177">
        <v>43.44</v>
      </c>
      <c r="F24" s="7"/>
      <c r="G24" s="20">
        <f t="shared" si="2"/>
        <v>43.483353293413167</v>
      </c>
      <c r="H24" s="20">
        <f t="shared" si="2"/>
        <v>43.613413173652688</v>
      </c>
      <c r="I24" s="20">
        <f t="shared" si="2"/>
        <v>44.177005988023943</v>
      </c>
      <c r="J24" s="20">
        <f t="shared" si="2"/>
        <v>44.783952095808374</v>
      </c>
      <c r="K24" s="20">
        <f t="shared" si="2"/>
        <v>45.47760479041915</v>
      </c>
      <c r="L24" s="20">
        <f t="shared" si="2"/>
        <v>45.867784431137721</v>
      </c>
      <c r="M24" s="20">
        <f t="shared" si="2"/>
        <v>46.431377245508976</v>
      </c>
      <c r="N24" s="20">
        <f t="shared" si="2"/>
        <v>0</v>
      </c>
      <c r="O24" s="20">
        <f t="shared" si="2"/>
        <v>0</v>
      </c>
      <c r="P24" s="20">
        <f t="shared" si="2"/>
        <v>0</v>
      </c>
      <c r="Q24" s="7"/>
    </row>
    <row r="25" spans="1:17">
      <c r="A25" s="7"/>
      <c r="B25" s="7"/>
      <c r="C25" s="16" t="s">
        <v>2</v>
      </c>
      <c r="D25" s="7"/>
      <c r="E25" s="177">
        <v>39</v>
      </c>
      <c r="F25" s="7"/>
      <c r="G25" s="20">
        <f t="shared" si="2"/>
        <v>39.038922155688624</v>
      </c>
      <c r="H25" s="20">
        <f t="shared" si="2"/>
        <v>39.155688622754489</v>
      </c>
      <c r="I25" s="20">
        <f t="shared" si="2"/>
        <v>39.661676646706589</v>
      </c>
      <c r="J25" s="20">
        <f t="shared" si="2"/>
        <v>40.206586826347305</v>
      </c>
      <c r="K25" s="20">
        <f t="shared" si="2"/>
        <v>40.82934131736527</v>
      </c>
      <c r="L25" s="20">
        <f t="shared" si="2"/>
        <v>41.179640718562879</v>
      </c>
      <c r="M25" s="20">
        <f t="shared" si="2"/>
        <v>41.685628742514965</v>
      </c>
      <c r="N25" s="20">
        <f t="shared" si="2"/>
        <v>0</v>
      </c>
      <c r="O25" s="20">
        <f t="shared" si="2"/>
        <v>0</v>
      </c>
      <c r="P25" s="20">
        <f t="shared" si="2"/>
        <v>0</v>
      </c>
      <c r="Q25" s="7"/>
    </row>
    <row r="26" spans="1:17">
      <c r="A26" s="7"/>
      <c r="B26" s="7"/>
      <c r="C26" s="7" t="s">
        <v>25</v>
      </c>
      <c r="D26" s="7"/>
      <c r="E26" s="177">
        <v>3.16</v>
      </c>
      <c r="F26" s="7"/>
      <c r="G26" s="86">
        <f t="shared" ref="G26:P26" ca="1" si="3">SUM(G21:G25)*$E$13</f>
        <v>3.1643869221556882</v>
      </c>
      <c r="H26" s="86">
        <f t="shared" ca="1" si="3"/>
        <v>3.1738516886227535</v>
      </c>
      <c r="I26" s="86">
        <f t="shared" ca="1" si="3"/>
        <v>3.2148656766467059</v>
      </c>
      <c r="J26" s="86">
        <f t="shared" ca="1" si="3"/>
        <v>3.2590345868263468</v>
      </c>
      <c r="K26" s="86">
        <f t="shared" ca="1" si="3"/>
        <v>3.3095133413173645</v>
      </c>
      <c r="L26" s="86">
        <f t="shared" ca="1" si="3"/>
        <v>3.3379076407185631</v>
      </c>
      <c r="M26" s="86">
        <f t="shared" ca="1" si="3"/>
        <v>3.3789216287425141</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98.410471425149694</v>
      </c>
      <c r="L27" s="20">
        <f t="shared" ca="1" si="4"/>
        <v>99.254793868263491</v>
      </c>
      <c r="M27" s="20">
        <f t="shared" ca="1" si="4"/>
        <v>100.47437073053891</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47.808400989661656</v>
      </c>
      <c r="L30" s="20">
        <f ca="1">HLOOKUP(L8,'Inputs -Wholesale index summary'!$E$3:$P$8,VLOOKUP($D$6,'Inputs -Wholesale index summary'!$C$6:$D$8,2,FALSE),FALSE)</f>
        <v>53.376709390591579</v>
      </c>
      <c r="M30" s="20">
        <f ca="1">HLOOKUP(M8,'Inputs -Wholesale index summary'!$E$3:$P$8,VLOOKUP($D$6,'Inputs -Wholesale index summary'!$C$6:$D$8,2,FALSE),FALSE)</f>
        <v>62.576339040301086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8">
        <f>E32</f>
        <v>100</v>
      </c>
      <c r="F31" s="130"/>
      <c r="G31" s="128">
        <f>G32</f>
        <v>100.0998003992016</v>
      </c>
      <c r="H31" s="128">
        <f t="shared" ref="H31:P31" si="5">H32</f>
        <v>100.39920159680638</v>
      </c>
      <c r="I31" s="128">
        <f t="shared" si="5"/>
        <v>101.69660678642714</v>
      </c>
      <c r="J31" s="128">
        <f t="shared" si="5"/>
        <v>103.0938123752495</v>
      </c>
      <c r="K31" s="128">
        <f t="shared" si="5"/>
        <v>104.69061876247504</v>
      </c>
      <c r="L31" s="128">
        <f t="shared" si="5"/>
        <v>105.58882235528942</v>
      </c>
      <c r="M31" s="128">
        <f t="shared" si="5"/>
        <v>106.88622754491017</v>
      </c>
      <c r="N31" s="128">
        <f t="shared" si="5"/>
        <v>0</v>
      </c>
      <c r="O31" s="128">
        <f t="shared" si="5"/>
        <v>0</v>
      </c>
      <c r="P31" s="128">
        <f t="shared" si="5"/>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YOR-Medium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7">
        <v>277.93</v>
      </c>
      <c r="F41" s="7"/>
      <c r="G41" s="20">
        <f t="shared" ref="G41:P41" ca="1" si="6">$E41/$E50*G50</f>
        <v>192.32112353173076</v>
      </c>
      <c r="H41" s="20">
        <f t="shared" ca="1" si="6"/>
        <v>0</v>
      </c>
      <c r="I41" s="20">
        <f t="shared" ca="1" si="6"/>
        <v>220.77246847092263</v>
      </c>
      <c r="J41" s="20">
        <f t="shared" ca="1" si="6"/>
        <v>218.17943455713345</v>
      </c>
      <c r="K41" s="20">
        <f t="shared" ca="1" si="6"/>
        <v>235.88476632445705</v>
      </c>
      <c r="L41" s="20">
        <f t="shared" ca="1" si="6"/>
        <v>263.35858052418104</v>
      </c>
      <c r="M41" s="20">
        <f t="shared" ca="1" si="6"/>
        <v>308.74919065277618</v>
      </c>
      <c r="N41" s="20">
        <f t="shared" ca="1" si="6"/>
        <v>0</v>
      </c>
      <c r="O41" s="20">
        <f t="shared" ca="1" si="6"/>
        <v>0</v>
      </c>
      <c r="P41" s="20">
        <f t="shared" ca="1" si="6"/>
        <v>0</v>
      </c>
      <c r="Q41" s="7"/>
    </row>
    <row r="42" spans="1:17">
      <c r="A42" s="7"/>
      <c r="B42" s="7"/>
      <c r="C42" s="16" t="s">
        <v>125</v>
      </c>
      <c r="D42" s="7"/>
      <c r="E42" s="176">
        <f ca="1">VLOOKUP($A$1,'Inputs - Network costs'!$D:$P,E$9,FALSE)</f>
        <v>126.98597363593755</v>
      </c>
      <c r="F42" s="7"/>
      <c r="G42" s="92">
        <f ca="1">VLOOKUP($A$1,'Inputs - Network costs'!$D:$P,G$9,FALSE)</f>
        <v>127.80267234966628</v>
      </c>
      <c r="H42" s="92">
        <f ca="1">VLOOKUP($A$1,'Inputs - Network costs'!$D:$P,H$9,FALSE)</f>
        <v>130.18821167108925</v>
      </c>
      <c r="I42" s="92">
        <f ca="1">VLOOKUP($A$1,'Inputs - Network costs'!$D:$P,I$9,FALSE)</f>
        <v>128.25922870505295</v>
      </c>
      <c r="J42" s="92">
        <f ca="1">VLOOKUP($A$1,'Inputs - Network costs'!$D:$P,J$9,FALSE)</f>
        <v>128.28622870399082</v>
      </c>
      <c r="K42" s="92">
        <f ca="1">VLOOKUP($A$1,'Inputs - Network costs'!$D:$P,K$9,FALSE)</f>
        <v>129.77094250246904</v>
      </c>
      <c r="L42" s="92">
        <f ca="1">VLOOKUP($A$1,'Inputs - Network costs'!$D:$P,L$9,FALSE)</f>
        <v>129.85194249928259</v>
      </c>
      <c r="M42" s="92">
        <f ca="1">VLOOKUP($A$1,'Inputs - Network costs'!$D:$P,M$9,FALSE)</f>
        <v>136.6347192922031</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7">
        <v>18.420000000000002</v>
      </c>
      <c r="F43" s="7"/>
      <c r="G43" s="20">
        <f t="shared" ref="G43:P45" si="7">$E43/$E51*G51</f>
        <v>18.438383233532939</v>
      </c>
      <c r="H43" s="20">
        <f t="shared" si="7"/>
        <v>18.493532934131739</v>
      </c>
      <c r="I43" s="20">
        <f t="shared" si="7"/>
        <v>18.732514970059881</v>
      </c>
      <c r="J43" s="20">
        <f t="shared" si="7"/>
        <v>18.989880239520961</v>
      </c>
      <c r="K43" s="20">
        <f t="shared" si="7"/>
        <v>19.284011976047907</v>
      </c>
      <c r="L43" s="20">
        <f t="shared" si="7"/>
        <v>19.449461077844315</v>
      </c>
      <c r="M43" s="20">
        <f t="shared" si="7"/>
        <v>19.688443113772458</v>
      </c>
      <c r="N43" s="20">
        <f t="shared" si="7"/>
        <v>0</v>
      </c>
      <c r="O43" s="20">
        <f t="shared" si="7"/>
        <v>0</v>
      </c>
      <c r="P43" s="20">
        <f t="shared" si="7"/>
        <v>0</v>
      </c>
      <c r="Q43" s="7"/>
    </row>
    <row r="44" spans="1:17">
      <c r="A44" s="7"/>
      <c r="B44" s="7"/>
      <c r="C44" s="7" t="s">
        <v>276</v>
      </c>
      <c r="D44" s="7"/>
      <c r="E44" s="177">
        <v>95.65</v>
      </c>
      <c r="F44" s="7"/>
      <c r="G44" s="20">
        <f t="shared" si="7"/>
        <v>95.74545908183633</v>
      </c>
      <c r="H44" s="20">
        <f t="shared" si="7"/>
        <v>96.031836327345303</v>
      </c>
      <c r="I44" s="20">
        <f t="shared" si="7"/>
        <v>97.272804391217562</v>
      </c>
      <c r="J44" s="20">
        <f t="shared" si="7"/>
        <v>98.609231536926146</v>
      </c>
      <c r="K44" s="20">
        <f t="shared" si="7"/>
        <v>100.13657684630738</v>
      </c>
      <c r="L44" s="20">
        <f t="shared" si="7"/>
        <v>100.99570858283434</v>
      </c>
      <c r="M44" s="20">
        <f t="shared" si="7"/>
        <v>102.23667664670658</v>
      </c>
      <c r="N44" s="20">
        <f t="shared" si="7"/>
        <v>0</v>
      </c>
      <c r="O44" s="20">
        <f t="shared" si="7"/>
        <v>0</v>
      </c>
      <c r="P44" s="20">
        <f t="shared" si="7"/>
        <v>0</v>
      </c>
      <c r="Q44" s="7"/>
    </row>
    <row r="45" spans="1:17">
      <c r="A45" s="7"/>
      <c r="B45" s="7"/>
      <c r="C45" s="16" t="s">
        <v>2</v>
      </c>
      <c r="D45" s="7"/>
      <c r="E45" s="177">
        <v>39</v>
      </c>
      <c r="F45" s="7"/>
      <c r="G45" s="20">
        <f t="shared" si="7"/>
        <v>39.038922155688624</v>
      </c>
      <c r="H45" s="20">
        <f t="shared" si="7"/>
        <v>39.155688622754489</v>
      </c>
      <c r="I45" s="20">
        <f t="shared" si="7"/>
        <v>39.661676646706589</v>
      </c>
      <c r="J45" s="20">
        <f t="shared" si="7"/>
        <v>40.206586826347305</v>
      </c>
      <c r="K45" s="20">
        <f t="shared" si="7"/>
        <v>40.82934131736527</v>
      </c>
      <c r="L45" s="20">
        <f t="shared" si="7"/>
        <v>41.179640718562879</v>
      </c>
      <c r="M45" s="20">
        <f t="shared" si="7"/>
        <v>41.685628742514965</v>
      </c>
      <c r="N45" s="20">
        <f t="shared" si="7"/>
        <v>0</v>
      </c>
      <c r="O45" s="20">
        <f t="shared" si="7"/>
        <v>0</v>
      </c>
      <c r="P45" s="20">
        <f t="shared" si="7"/>
        <v>0</v>
      </c>
      <c r="Q45" s="7"/>
    </row>
    <row r="46" spans="1:17">
      <c r="A46" s="7"/>
      <c r="B46" s="7"/>
      <c r="C46" s="7" t="s">
        <v>25</v>
      </c>
      <c r="D46" s="7"/>
      <c r="E46" s="177">
        <v>15</v>
      </c>
      <c r="F46" s="7"/>
      <c r="G46" s="86">
        <f t="shared" ref="G46:P46" ca="1" si="8">SUM(G43:G45,G41)*$E$13</f>
        <v>12.024927302497044</v>
      </c>
      <c r="H46" s="86">
        <f t="shared" ca="1" si="8"/>
        <v>5.3481008143712572</v>
      </c>
      <c r="I46" s="86">
        <f t="shared" ca="1" si="8"/>
        <v>13.10009336386595</v>
      </c>
      <c r="J46" s="86">
        <f t="shared" ca="1" si="8"/>
        <v>13.084282633965488</v>
      </c>
      <c r="K46" s="86">
        <f t="shared" ca="1" si="8"/>
        <v>13.78548743695338</v>
      </c>
      <c r="L46" s="86">
        <f t="shared" ca="1" si="8"/>
        <v>14.789422003439103</v>
      </c>
      <c r="M46" s="86">
        <f t="shared" ca="1" si="8"/>
        <v>16.438125882620803</v>
      </c>
      <c r="N46" s="86">
        <f t="shared" ca="1" si="8"/>
        <v>0</v>
      </c>
      <c r="O46" s="86">
        <f t="shared" ca="1" si="8"/>
        <v>0</v>
      </c>
      <c r="P46" s="86">
        <f t="shared" ca="1" si="8"/>
        <v>0</v>
      </c>
      <c r="Q46" s="7"/>
    </row>
    <row r="47" spans="1:17">
      <c r="A47" s="7"/>
      <c r="B47" s="7"/>
      <c r="C47" s="7" t="s">
        <v>215</v>
      </c>
      <c r="D47" s="7"/>
      <c r="E47" s="20">
        <f ca="1">SUM(E41:E46)</f>
        <v>572.98597363593763</v>
      </c>
      <c r="F47" s="7"/>
      <c r="G47" s="20">
        <f t="shared" ref="G47:P47" ca="1" si="9">SUM(G41:G46)</f>
        <v>485.37148765495192</v>
      </c>
      <c r="H47" s="20">
        <f t="shared" ca="1" si="9"/>
        <v>289.21737036969205</v>
      </c>
      <c r="I47" s="20">
        <f t="shared" ca="1" si="9"/>
        <v>517.79878654782556</v>
      </c>
      <c r="J47" s="20">
        <f t="shared" ca="1" si="9"/>
        <v>517.35564449788421</v>
      </c>
      <c r="K47" s="20">
        <f t="shared" ca="1" si="9"/>
        <v>539.69112640360004</v>
      </c>
      <c r="L47" s="20">
        <f t="shared" ca="1" si="9"/>
        <v>569.62475540614423</v>
      </c>
      <c r="M47" s="20">
        <f t="shared" ca="1" si="9"/>
        <v>625.43278433059413</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47.808400989661656</v>
      </c>
      <c r="L50" s="20">
        <f t="shared" ca="1" si="10"/>
        <v>53.376709390591579</v>
      </c>
      <c r="M50" s="20">
        <f t="shared" ca="1" si="10"/>
        <v>62.576339040301086</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104.69061876247504</v>
      </c>
      <c r="L51" s="20">
        <f t="shared" si="10"/>
        <v>105.58882235528942</v>
      </c>
      <c r="M51" s="20">
        <f t="shared" si="10"/>
        <v>106.88622754491017</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104.69061876247504</v>
      </c>
      <c r="L52" s="20">
        <f t="shared" si="10"/>
        <v>105.58882235528942</v>
      </c>
      <c r="M52" s="20">
        <f t="shared" si="10"/>
        <v>106.88622754491017</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104.69061876247504</v>
      </c>
      <c r="L53" s="20">
        <f t="shared" si="10"/>
        <v>105.58882235528942</v>
      </c>
      <c r="M53" s="20">
        <f t="shared" si="10"/>
        <v>106.88622754491017</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theme="9"/>
  </sheetPr>
  <dimension ref="A1:Q93"/>
  <sheetViews>
    <sheetView topLeftCell="A16" zoomScaleNormal="100" workbookViewId="0">
      <selection activeCell="E23" sqref="E23:E4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E7-SFE-EAN</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9" t="str">
        <f ca="1">VLOOKUP(D3,Glossary!$A$4:$B$21,2,FALSE)</f>
        <v>Economy 7</v>
      </c>
      <c r="F3" s="220"/>
      <c r="G3" s="221"/>
      <c r="H3" s="7"/>
      <c r="I3" s="7"/>
      <c r="J3" s="7"/>
      <c r="K3" s="7"/>
      <c r="L3" s="7"/>
      <c r="M3" s="7"/>
      <c r="N3" s="7"/>
      <c r="O3" s="7"/>
      <c r="P3" s="7"/>
      <c r="Q3" s="7"/>
    </row>
    <row r="4" spans="1:17">
      <c r="A4" s="7"/>
      <c r="B4" s="7"/>
      <c r="C4" s="15" t="s">
        <v>124</v>
      </c>
      <c r="D4" s="2" t="str">
        <f ca="1">MID(A1,4,3)</f>
        <v>SFE</v>
      </c>
      <c r="E4" s="219" t="str">
        <f ca="1">VLOOKUP(D4,Glossary!$A$4:$B$21,2,FALSE)</f>
        <v>Single fuel electricity</v>
      </c>
      <c r="F4" s="220"/>
      <c r="G4" s="221"/>
      <c r="H4" s="7"/>
      <c r="I4" s="7"/>
      <c r="J4" s="7"/>
      <c r="K4" s="7"/>
      <c r="L4" s="7"/>
      <c r="M4" s="7"/>
      <c r="N4" s="7"/>
      <c r="O4" s="7"/>
      <c r="P4" s="7"/>
      <c r="Q4" s="7"/>
    </row>
    <row r="5" spans="1:17">
      <c r="A5" s="7"/>
      <c r="B5" s="7"/>
      <c r="C5" s="15" t="s">
        <v>21</v>
      </c>
      <c r="D5" s="33" t="str">
        <f ca="1">RIGHT(A1,3)</f>
        <v>EAN</v>
      </c>
      <c r="E5" s="219" t="str">
        <f ca="1">VLOOKUP(D5,Glossary!$A$4:$B$21,2,FALSE)</f>
        <v>East Anglia</v>
      </c>
      <c r="F5" s="220"/>
      <c r="G5" s="221"/>
      <c r="H5" s="7"/>
      <c r="I5" s="7"/>
      <c r="J5" s="7"/>
      <c r="K5" s="7"/>
      <c r="L5" s="7"/>
      <c r="M5" s="7"/>
      <c r="N5" s="7"/>
      <c r="O5" s="7"/>
      <c r="P5" s="7"/>
      <c r="Q5" s="7"/>
    </row>
    <row r="6" spans="1:17">
      <c r="A6" s="7"/>
      <c r="B6" s="7"/>
      <c r="C6" s="15" t="s">
        <v>220</v>
      </c>
      <c r="D6" s="222" t="str">
        <f ca="1">$D$3&amp;"-"&amp;$D$4</f>
        <v>E7-SFE</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f t="shared" ca="1" si="0"/>
        <v>111.37887573952096</v>
      </c>
      <c r="L10" s="115">
        <f t="shared" ca="1" si="0"/>
        <v>111.3762053465569</v>
      </c>
      <c r="M10" s="115">
        <f t="shared" ca="1" si="0"/>
        <v>116.29398578576296</v>
      </c>
      <c r="N10" s="115" t="str">
        <f t="shared" si="0"/>
        <v/>
      </c>
      <c r="O10" s="115" t="str">
        <f t="shared" si="0"/>
        <v/>
      </c>
      <c r="P10" s="115" t="str">
        <f t="shared" si="0"/>
        <v/>
      </c>
      <c r="Q10" s="7"/>
    </row>
    <row r="11" spans="1:17">
      <c r="A11" s="7"/>
      <c r="B11" s="7"/>
      <c r="C11" s="7" t="s">
        <v>310</v>
      </c>
      <c r="D11" s="7"/>
      <c r="E11" s="115">
        <f ca="1">IFERROR(E47,"")</f>
        <v>587.04963625936455</v>
      </c>
      <c r="F11" s="102"/>
      <c r="G11" s="115">
        <f ca="1">IFERROR(IF(OR(G41=0,G42=0,G43=0,G44=0,G45=0,G46=0),"",G47),"")</f>
        <v>551.45308172586067</v>
      </c>
      <c r="H11" s="115" t="str">
        <f t="shared" ref="H11:P11" ca="1" si="1">IFERROR(IF(OR(H41=0,H42=0,H43=0,H44=0,H45=0,H46=0),"",H47),"")</f>
        <v/>
      </c>
      <c r="I11" s="115">
        <f t="shared" ca="1" si="1"/>
        <v>621.18033244037383</v>
      </c>
      <c r="J11" s="115">
        <f t="shared" ca="1" si="1"/>
        <v>595.84307583642999</v>
      </c>
      <c r="K11" s="115">
        <f t="shared" ca="1" si="1"/>
        <v>638.84629569095671</v>
      </c>
      <c r="L11" s="115">
        <f t="shared" ca="1" si="1"/>
        <v>666.3804682775592</v>
      </c>
      <c r="M11" s="115">
        <f t="shared" ca="1" si="1"/>
        <v>738.4667135757918</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3.4099999999999998E-2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EAN-Nil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7">
        <v>27.93</v>
      </c>
      <c r="F23" s="7"/>
      <c r="G23" s="20">
        <f t="shared" ref="G23:P25" ca="1" si="2">$E23/$E31*G31</f>
        <v>31.421249999999997</v>
      </c>
      <c r="H23" s="20">
        <f t="shared" ca="1" si="2"/>
        <v>31.421249999999997</v>
      </c>
      <c r="I23" s="20">
        <f t="shared" ca="1" si="2"/>
        <v>45.631086375000002</v>
      </c>
      <c r="J23" s="20">
        <f t="shared" ca="1" si="2"/>
        <v>40.203339749999998</v>
      </c>
      <c r="K23" s="20">
        <f t="shared" ca="1" si="2"/>
        <v>49.875</v>
      </c>
      <c r="L23" s="20">
        <f t="shared" ca="1" si="2"/>
        <v>49.376249999999999</v>
      </c>
      <c r="M23" s="20">
        <f t="shared" ca="1" si="2"/>
        <v>53.415177375000006</v>
      </c>
      <c r="N23" s="20">
        <f t="shared" ca="1" si="2"/>
        <v>0</v>
      </c>
      <c r="O23" s="20">
        <f t="shared" ca="1" si="2"/>
        <v>0</v>
      </c>
      <c r="P23" s="20">
        <f t="shared" ca="1" si="2"/>
        <v>0</v>
      </c>
      <c r="Q23" s="7"/>
    </row>
    <row r="24" spans="1:17">
      <c r="A24" s="7"/>
      <c r="B24" s="7"/>
      <c r="C24" s="7" t="s">
        <v>276</v>
      </c>
      <c r="D24" s="7"/>
      <c r="E24" s="177">
        <v>31.24</v>
      </c>
      <c r="F24" s="7"/>
      <c r="G24" s="20">
        <f t="shared" si="2"/>
        <v>31.27117764471058</v>
      </c>
      <c r="H24" s="20">
        <f t="shared" si="2"/>
        <v>31.364710578842313</v>
      </c>
      <c r="I24" s="20">
        <f t="shared" si="2"/>
        <v>31.770019960079839</v>
      </c>
      <c r="J24" s="20">
        <f t="shared" si="2"/>
        <v>32.206506986027946</v>
      </c>
      <c r="K24" s="20">
        <f t="shared" si="2"/>
        <v>32.705349301397206</v>
      </c>
      <c r="L24" s="20">
        <f t="shared" si="2"/>
        <v>32.985948103792417</v>
      </c>
      <c r="M24" s="20">
        <f t="shared" si="2"/>
        <v>33.391257485029939</v>
      </c>
      <c r="N24" s="20">
        <f t="shared" si="2"/>
        <v>0</v>
      </c>
      <c r="O24" s="20">
        <f t="shared" si="2"/>
        <v>0</v>
      </c>
      <c r="P24" s="20">
        <f t="shared" si="2"/>
        <v>0</v>
      </c>
      <c r="Q24" s="7"/>
    </row>
    <row r="25" spans="1:17">
      <c r="A25" s="7"/>
      <c r="B25" s="7"/>
      <c r="C25" s="16" t="s">
        <v>2</v>
      </c>
      <c r="D25" s="7"/>
      <c r="E25" s="177">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25.65269461077844</v>
      </c>
      <c r="N25" s="20">
        <f t="shared" si="2"/>
        <v>0</v>
      </c>
      <c r="O25" s="20">
        <f t="shared" si="2"/>
        <v>0</v>
      </c>
      <c r="P25" s="20">
        <f t="shared" si="2"/>
        <v>0</v>
      </c>
      <c r="Q25" s="7"/>
    </row>
    <row r="26" spans="1:17">
      <c r="A26" s="7"/>
      <c r="B26" s="7"/>
      <c r="C26" s="7" t="s">
        <v>25</v>
      </c>
      <c r="D26" s="7"/>
      <c r="E26" s="177">
        <v>2.84</v>
      </c>
      <c r="F26" s="7"/>
      <c r="G26" s="86">
        <f t="shared" ref="G26:P26" ca="1" si="3">SUM(G21:G25)*$E$13</f>
        <v>2.9570285491516963</v>
      </c>
      <c r="H26" s="86">
        <f t="shared" ca="1" si="3"/>
        <v>2.9626683216067859</v>
      </c>
      <c r="I26" s="86">
        <f t="shared" ca="1" si="3"/>
        <v>3.4716627559663422</v>
      </c>
      <c r="J26" s="86">
        <f t="shared" ca="1" si="3"/>
        <v>3.3128955341775943</v>
      </c>
      <c r="K26" s="86">
        <f t="shared" ca="1" si="3"/>
        <v>3.6727779351297403</v>
      </c>
      <c r="L26" s="86">
        <f t="shared" ca="1" si="3"/>
        <v>3.6726898774950101</v>
      </c>
      <c r="M26" s="86">
        <f t="shared" ca="1" si="3"/>
        <v>3.8348563149545658</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111.37887573952096</v>
      </c>
      <c r="L27" s="20">
        <f t="shared" ca="1" si="4"/>
        <v>111.3762053465569</v>
      </c>
      <c r="M27" s="20">
        <f t="shared" ca="1" si="4"/>
        <v>116.29398578576296</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61.66421521838766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2">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10.709810000000001</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EAN-Medium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7">
        <v>274.14</v>
      </c>
      <c r="F41" s="7"/>
      <c r="G41" s="20">
        <f t="shared" ref="G41:P41" ca="1" si="5">$E41/$E50*G50</f>
        <v>221.12037196538805</v>
      </c>
      <c r="H41" s="20">
        <f t="shared" ca="1" si="5"/>
        <v>0</v>
      </c>
      <c r="I41" s="20">
        <f t="shared" ca="1" si="5"/>
        <v>245.84757029542686</v>
      </c>
      <c r="J41" s="20">
        <f t="shared" ca="1" si="5"/>
        <v>235.89037581703064</v>
      </c>
      <c r="K41" s="20">
        <f t="shared" ca="1" si="5"/>
        <v>251.49680968206124</v>
      </c>
      <c r="L41" s="20">
        <f t="shared" ca="1" si="5"/>
        <v>279.00361706852942</v>
      </c>
      <c r="M41" s="20">
        <f t="shared" ca="1" si="5"/>
        <v>326.21821613216508</v>
      </c>
      <c r="N41" s="20">
        <f t="shared" ca="1" si="5"/>
        <v>0</v>
      </c>
      <c r="O41" s="20">
        <f t="shared" ca="1" si="5"/>
        <v>0</v>
      </c>
      <c r="P41" s="20">
        <f t="shared" ca="1" si="5"/>
        <v>0</v>
      </c>
      <c r="Q41" s="7"/>
    </row>
    <row r="42" spans="1:17">
      <c r="A42" s="7"/>
      <c r="B42" s="7"/>
      <c r="C42" s="16" t="s">
        <v>125</v>
      </c>
      <c r="D42" s="7"/>
      <c r="E42" s="176">
        <f ca="1">VLOOKUP($A$1,'Inputs - Network costs'!$D:$P,E$9,FALSE)</f>
        <v>132.04963625936452</v>
      </c>
      <c r="F42" s="7"/>
      <c r="G42" s="92">
        <f ca="1">VLOOKUP($A$1,'Inputs - Network costs'!$D:$P,G$9,FALSE)</f>
        <v>142.51662911387805</v>
      </c>
      <c r="H42" s="92">
        <f ca="1">VLOOKUP($A$1,'Inputs - Network costs'!$D:$P,H$9,FALSE)</f>
        <v>141.6743094174499</v>
      </c>
      <c r="I42" s="92">
        <f ca="1">VLOOKUP($A$1,'Inputs - Network costs'!$D:$P,I$9,FALSE)</f>
        <v>149.80153830488265</v>
      </c>
      <c r="J42" s="92">
        <f ca="1">VLOOKUP($A$1,'Inputs - Network costs'!$D:$P,J$9,FALSE)</f>
        <v>146.79269726158256</v>
      </c>
      <c r="K42" s="92">
        <f ca="1">VLOOKUP($A$1,'Inputs - Network costs'!$D:$P,K$9,FALSE)</f>
        <v>148.03964787914779</v>
      </c>
      <c r="L42" s="92">
        <f ca="1">VLOOKUP($A$1,'Inputs - Network costs'!$D:$P,L$9,FALSE)</f>
        <v>147.44745899851563</v>
      </c>
      <c r="M42" s="92">
        <f ca="1">VLOOKUP($A$1,'Inputs - Network costs'!$D:$P,M$9,FALSE)</f>
        <v>159.36627171003744</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7">
        <v>66.98</v>
      </c>
      <c r="F43" s="7"/>
      <c r="G43" s="20">
        <f t="shared" ref="G43:P45" ca="1" si="6">$E43/$E51*G51</f>
        <v>75.352500000000006</v>
      </c>
      <c r="H43" s="20">
        <f t="shared" ca="1" si="6"/>
        <v>75.352500000000006</v>
      </c>
      <c r="I43" s="20">
        <f t="shared" ca="1" si="6"/>
        <v>109.42965146428574</v>
      </c>
      <c r="J43" s="20">
        <f t="shared" ca="1" si="6"/>
        <v>96.413164928571433</v>
      </c>
      <c r="K43" s="20">
        <f t="shared" ca="1" si="6"/>
        <v>119.60714285714288</v>
      </c>
      <c r="L43" s="20">
        <f t="shared" ca="1" si="6"/>
        <v>118.41107142857145</v>
      </c>
      <c r="M43" s="20">
        <f t="shared" ca="1" si="6"/>
        <v>128.09697746428574</v>
      </c>
      <c r="N43" s="20">
        <f t="shared" ca="1" si="6"/>
        <v>0</v>
      </c>
      <c r="O43" s="20">
        <f t="shared" ca="1" si="6"/>
        <v>0</v>
      </c>
      <c r="P43" s="20">
        <f t="shared" ca="1" si="6"/>
        <v>0</v>
      </c>
      <c r="Q43" s="7"/>
    </row>
    <row r="44" spans="1:17">
      <c r="A44" s="7"/>
      <c r="B44" s="7"/>
      <c r="C44" s="7" t="s">
        <v>276</v>
      </c>
      <c r="D44" s="7"/>
      <c r="E44" s="177">
        <v>74.88</v>
      </c>
      <c r="F44" s="7"/>
      <c r="G44" s="20">
        <f t="shared" si="6"/>
        <v>74.954730538922149</v>
      </c>
      <c r="H44" s="20">
        <f t="shared" si="6"/>
        <v>75.17892215568861</v>
      </c>
      <c r="I44" s="20">
        <f t="shared" si="6"/>
        <v>76.150419161676638</v>
      </c>
      <c r="J44" s="20">
        <f t="shared" si="6"/>
        <v>77.196646706586819</v>
      </c>
      <c r="K44" s="20">
        <f t="shared" si="6"/>
        <v>78.392335329341307</v>
      </c>
      <c r="L44" s="20">
        <f t="shared" si="6"/>
        <v>79.064910179640705</v>
      </c>
      <c r="M44" s="20">
        <f t="shared" si="6"/>
        <v>80.036407185628732</v>
      </c>
      <c r="N44" s="20">
        <f t="shared" si="6"/>
        <v>0</v>
      </c>
      <c r="O44" s="20">
        <f t="shared" si="6"/>
        <v>0</v>
      </c>
      <c r="P44" s="20">
        <f t="shared" si="6"/>
        <v>0</v>
      </c>
      <c r="Q44" s="7"/>
    </row>
    <row r="45" spans="1:17">
      <c r="A45" s="7"/>
      <c r="B45" s="7"/>
      <c r="C45" s="16" t="s">
        <v>2</v>
      </c>
      <c r="D45" s="7"/>
      <c r="E45" s="177">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25.65269461077844</v>
      </c>
      <c r="N45" s="20">
        <f t="shared" si="6"/>
        <v>0</v>
      </c>
      <c r="O45" s="20">
        <f t="shared" si="6"/>
        <v>0</v>
      </c>
      <c r="P45" s="20">
        <f t="shared" si="6"/>
        <v>0</v>
      </c>
      <c r="Q45" s="7"/>
    </row>
    <row r="46" spans="1:17">
      <c r="A46" s="7"/>
      <c r="B46" s="7"/>
      <c r="C46" s="7" t="s">
        <v>25</v>
      </c>
      <c r="D46" s="7"/>
      <c r="E46" s="177">
        <v>15</v>
      </c>
      <c r="F46" s="7"/>
      <c r="G46" s="86">
        <f t="shared" ref="G46:P46" ca="1" si="7">SUM(G43:G45,G41)*$E$13</f>
        <v>13.484898011864043</v>
      </c>
      <c r="H46" s="86">
        <f t="shared" ca="1" si="7"/>
        <v>5.9547885613772458</v>
      </c>
      <c r="I46" s="86">
        <f t="shared" ca="1" si="7"/>
        <v>15.543967585359493</v>
      </c>
      <c r="J46" s="86">
        <f t="shared" ca="1" si="7"/>
        <v>14.807676152598683</v>
      </c>
      <c r="K46" s="86">
        <f t="shared" ca="1" si="7"/>
        <v>16.184611440269492</v>
      </c>
      <c r="L46" s="86">
        <f t="shared" ca="1" si="7"/>
        <v>17.112093237032575</v>
      </c>
      <c r="M46" s="86">
        <f t="shared" ca="1" si="7"/>
        <v>19.096146472896457</v>
      </c>
      <c r="N46" s="86">
        <f t="shared" ca="1" si="7"/>
        <v>0</v>
      </c>
      <c r="O46" s="86">
        <f t="shared" ca="1" si="7"/>
        <v>0</v>
      </c>
      <c r="P46" s="86">
        <f t="shared" ca="1" si="7"/>
        <v>0</v>
      </c>
      <c r="Q46" s="7"/>
    </row>
    <row r="47" spans="1:17">
      <c r="A47" s="7"/>
      <c r="B47" s="7"/>
      <c r="C47" s="7" t="s">
        <v>215</v>
      </c>
      <c r="D47" s="7"/>
      <c r="E47" s="20">
        <f ca="1">SUM(E41:E46)</f>
        <v>587.04963625936455</v>
      </c>
      <c r="F47" s="7"/>
      <c r="G47" s="20">
        <f t="shared" ref="G47:P47" ca="1" si="8">SUM(G41:G46)</f>
        <v>551.45308172586067</v>
      </c>
      <c r="H47" s="20">
        <f t="shared" ca="1" si="8"/>
        <v>322.2563285177493</v>
      </c>
      <c r="I47" s="20">
        <f t="shared" ca="1" si="8"/>
        <v>621.18033244037383</v>
      </c>
      <c r="J47" s="20">
        <f t="shared" ca="1" si="8"/>
        <v>595.84307583642999</v>
      </c>
      <c r="K47" s="20">
        <f t="shared" ca="1" si="8"/>
        <v>638.84629569095671</v>
      </c>
      <c r="L47" s="20">
        <f t="shared" ca="1" si="8"/>
        <v>666.3804682775592</v>
      </c>
      <c r="M47" s="20">
        <f t="shared" ca="1" si="8"/>
        <v>738.4667135757918</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61.66421521838766</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10.709810000000001</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106.88622754491017</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106.88622754491017</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theme="9"/>
  </sheetPr>
  <dimension ref="A1:Q93"/>
  <sheetViews>
    <sheetView topLeftCell="A10" zoomScaleNormal="100" workbookViewId="0">
      <selection activeCell="E23" sqref="E23:E4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E7-SFE-EMI</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9" t="str">
        <f ca="1">VLOOKUP(D3,Glossary!$A$4:$B$21,2,FALSE)</f>
        <v>Economy 7</v>
      </c>
      <c r="F3" s="220"/>
      <c r="G3" s="221"/>
      <c r="H3" s="7"/>
      <c r="I3" s="7"/>
      <c r="J3" s="7"/>
      <c r="K3" s="7"/>
      <c r="L3" s="7"/>
      <c r="M3" s="7"/>
      <c r="N3" s="7"/>
      <c r="O3" s="7"/>
      <c r="P3" s="7"/>
      <c r="Q3" s="7"/>
    </row>
    <row r="4" spans="1:17">
      <c r="A4" s="7"/>
      <c r="B4" s="7"/>
      <c r="C4" s="15" t="s">
        <v>124</v>
      </c>
      <c r="D4" s="2" t="str">
        <f ca="1">MID(A1,4,3)</f>
        <v>SFE</v>
      </c>
      <c r="E4" s="219" t="str">
        <f ca="1">VLOOKUP(D4,Glossary!$A$4:$B$21,2,FALSE)</f>
        <v>Single fuel electricity</v>
      </c>
      <c r="F4" s="220"/>
      <c r="G4" s="221"/>
      <c r="H4" s="7"/>
      <c r="I4" s="7"/>
      <c r="J4" s="7"/>
      <c r="K4" s="7"/>
      <c r="L4" s="7"/>
      <c r="M4" s="7"/>
      <c r="N4" s="7"/>
      <c r="O4" s="7"/>
      <c r="P4" s="7"/>
      <c r="Q4" s="7"/>
    </row>
    <row r="5" spans="1:17">
      <c r="A5" s="7"/>
      <c r="B5" s="7"/>
      <c r="C5" s="15" t="s">
        <v>21</v>
      </c>
      <c r="D5" s="33" t="str">
        <f ca="1">RIGHT(A1,3)</f>
        <v>EMI</v>
      </c>
      <c r="E5" s="219" t="str">
        <f ca="1">VLOOKUP(D5,Glossary!$A$4:$B$21,2,FALSE)</f>
        <v>East Midlands</v>
      </c>
      <c r="F5" s="220"/>
      <c r="G5" s="221"/>
      <c r="H5" s="7"/>
      <c r="I5" s="7"/>
      <c r="J5" s="7"/>
      <c r="K5" s="7"/>
      <c r="L5" s="7"/>
      <c r="M5" s="7"/>
      <c r="N5" s="7"/>
      <c r="O5" s="7"/>
      <c r="P5" s="7"/>
      <c r="Q5" s="7"/>
    </row>
    <row r="6" spans="1:17">
      <c r="A6" s="7"/>
      <c r="B6" s="7"/>
      <c r="C6" s="15" t="s">
        <v>220</v>
      </c>
      <c r="D6" s="222" t="str">
        <f ca="1">$D$3&amp;"-"&amp;$D$4</f>
        <v>E7-SFE</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f t="shared" ca="1" si="0"/>
        <v>111.37887573952096</v>
      </c>
      <c r="L10" s="115">
        <f t="shared" ca="1" si="0"/>
        <v>111.3762053465569</v>
      </c>
      <c r="M10" s="115">
        <f t="shared" ca="1" si="0"/>
        <v>116.29398578576296</v>
      </c>
      <c r="N10" s="115" t="str">
        <f t="shared" si="0"/>
        <v/>
      </c>
      <c r="O10" s="115" t="str">
        <f t="shared" si="0"/>
        <v/>
      </c>
      <c r="P10" s="115" t="str">
        <f t="shared" si="0"/>
        <v/>
      </c>
      <c r="Q10" s="7"/>
    </row>
    <row r="11" spans="1:17">
      <c r="A11" s="7"/>
      <c r="B11" s="7"/>
      <c r="C11" s="7" t="s">
        <v>310</v>
      </c>
      <c r="D11" s="7"/>
      <c r="E11" s="115">
        <f ca="1">IFERROR(E47,"")</f>
        <v>582.00066306671079</v>
      </c>
      <c r="F11" s="102"/>
      <c r="G11" s="115">
        <f ca="1">IFERROR(IF(OR(G41=0,G42=0,G43=0,G44=0,G45=0,G46=0),"",G47),"")</f>
        <v>554.19947783716736</v>
      </c>
      <c r="H11" s="115" t="str">
        <f t="shared" ref="H11:P11" ca="1" si="1">IFERROR(IF(OR(H41=0,H42=0,H43=0,H44=0,H45=0,H46=0),"",H47),"")</f>
        <v/>
      </c>
      <c r="I11" s="115">
        <f t="shared" ca="1" si="1"/>
        <v>611.62070428558627</v>
      </c>
      <c r="J11" s="115">
        <f t="shared" ca="1" si="1"/>
        <v>586.11511189920088</v>
      </c>
      <c r="K11" s="115">
        <f t="shared" ca="1" si="1"/>
        <v>634.17386150964364</v>
      </c>
      <c r="L11" s="115">
        <f t="shared" ca="1" si="1"/>
        <v>661.71764387666599</v>
      </c>
      <c r="M11" s="115">
        <f t="shared" ca="1" si="1"/>
        <v>729.92933837535281</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3.4099999999999998E-2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EMI-Nil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7">
        <v>27.93</v>
      </c>
      <c r="F23" s="7"/>
      <c r="G23" s="20">
        <f t="shared" ref="G23:P25" ca="1" si="2">$E23/$E31*G31</f>
        <v>31.421249999999997</v>
      </c>
      <c r="H23" s="20">
        <f t="shared" ca="1" si="2"/>
        <v>31.421249999999997</v>
      </c>
      <c r="I23" s="20">
        <f t="shared" ca="1" si="2"/>
        <v>45.631086375000002</v>
      </c>
      <c r="J23" s="20">
        <f t="shared" ca="1" si="2"/>
        <v>40.203339749999998</v>
      </c>
      <c r="K23" s="20">
        <f t="shared" ca="1" si="2"/>
        <v>49.875</v>
      </c>
      <c r="L23" s="20">
        <f t="shared" ca="1" si="2"/>
        <v>49.376249999999999</v>
      </c>
      <c r="M23" s="20">
        <f t="shared" ca="1" si="2"/>
        <v>53.415177375000006</v>
      </c>
      <c r="N23" s="20">
        <f t="shared" ca="1" si="2"/>
        <v>0</v>
      </c>
      <c r="O23" s="20">
        <f t="shared" ca="1" si="2"/>
        <v>0</v>
      </c>
      <c r="P23" s="20">
        <f t="shared" ca="1" si="2"/>
        <v>0</v>
      </c>
      <c r="Q23" s="7"/>
    </row>
    <row r="24" spans="1:17">
      <c r="A24" s="7"/>
      <c r="B24" s="7"/>
      <c r="C24" s="7" t="s">
        <v>276</v>
      </c>
      <c r="D24" s="7"/>
      <c r="E24" s="177">
        <v>31.24</v>
      </c>
      <c r="F24" s="7"/>
      <c r="G24" s="20">
        <f t="shared" si="2"/>
        <v>31.27117764471058</v>
      </c>
      <c r="H24" s="20">
        <f t="shared" si="2"/>
        <v>31.364710578842313</v>
      </c>
      <c r="I24" s="20">
        <f t="shared" si="2"/>
        <v>31.770019960079839</v>
      </c>
      <c r="J24" s="20">
        <f t="shared" si="2"/>
        <v>32.206506986027946</v>
      </c>
      <c r="K24" s="20">
        <f t="shared" si="2"/>
        <v>32.705349301397206</v>
      </c>
      <c r="L24" s="20">
        <f t="shared" si="2"/>
        <v>32.985948103792417</v>
      </c>
      <c r="M24" s="20">
        <f t="shared" si="2"/>
        <v>33.391257485029939</v>
      </c>
      <c r="N24" s="20">
        <f t="shared" si="2"/>
        <v>0</v>
      </c>
      <c r="O24" s="20">
        <f t="shared" si="2"/>
        <v>0</v>
      </c>
      <c r="P24" s="20">
        <f t="shared" si="2"/>
        <v>0</v>
      </c>
      <c r="Q24" s="7"/>
    </row>
    <row r="25" spans="1:17">
      <c r="A25" s="7"/>
      <c r="B25" s="7"/>
      <c r="C25" s="16" t="s">
        <v>2</v>
      </c>
      <c r="D25" s="7"/>
      <c r="E25" s="177">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25.65269461077844</v>
      </c>
      <c r="N25" s="20">
        <f t="shared" si="2"/>
        <v>0</v>
      </c>
      <c r="O25" s="20">
        <f t="shared" si="2"/>
        <v>0</v>
      </c>
      <c r="P25" s="20">
        <f t="shared" si="2"/>
        <v>0</v>
      </c>
      <c r="Q25" s="7"/>
    </row>
    <row r="26" spans="1:17">
      <c r="A26" s="7"/>
      <c r="B26" s="7"/>
      <c r="C26" s="7" t="s">
        <v>25</v>
      </c>
      <c r="D26" s="7"/>
      <c r="E26" s="177">
        <v>2.84</v>
      </c>
      <c r="F26" s="7"/>
      <c r="G26" s="86">
        <f t="shared" ref="G26:P26" ca="1" si="3">SUM(G21:G25)*$E$13</f>
        <v>2.9570285491516963</v>
      </c>
      <c r="H26" s="86">
        <f t="shared" ca="1" si="3"/>
        <v>2.9626683216067859</v>
      </c>
      <c r="I26" s="86">
        <f t="shared" ca="1" si="3"/>
        <v>3.4716627559663422</v>
      </c>
      <c r="J26" s="86">
        <f t="shared" ca="1" si="3"/>
        <v>3.3128955341775943</v>
      </c>
      <c r="K26" s="86">
        <f t="shared" ca="1" si="3"/>
        <v>3.6727779351297403</v>
      </c>
      <c r="L26" s="86">
        <f t="shared" ca="1" si="3"/>
        <v>3.6726898774950101</v>
      </c>
      <c r="M26" s="86">
        <f t="shared" ca="1" si="3"/>
        <v>3.8348563149545658</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111.37887573952096</v>
      </c>
      <c r="L27" s="20">
        <f t="shared" ca="1" si="4"/>
        <v>111.3762053465569</v>
      </c>
      <c r="M27" s="20">
        <f t="shared" ca="1" si="4"/>
        <v>116.29398578576296</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61.66421521838766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2">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10.709810000000001</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EMI-Medium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7">
        <v>274.14</v>
      </c>
      <c r="F41" s="7"/>
      <c r="G41" s="20">
        <f t="shared" ref="G41:P41" ca="1" si="5">$E41/$E50*G50</f>
        <v>221.12037196538805</v>
      </c>
      <c r="H41" s="20">
        <f t="shared" ca="1" si="5"/>
        <v>0</v>
      </c>
      <c r="I41" s="20">
        <f t="shared" ca="1" si="5"/>
        <v>245.84757029542686</v>
      </c>
      <c r="J41" s="20">
        <f t="shared" ca="1" si="5"/>
        <v>235.89037581703064</v>
      </c>
      <c r="K41" s="20">
        <f t="shared" ca="1" si="5"/>
        <v>251.49680968206124</v>
      </c>
      <c r="L41" s="20">
        <f t="shared" ca="1" si="5"/>
        <v>279.00361706852942</v>
      </c>
      <c r="M41" s="20">
        <f t="shared" ca="1" si="5"/>
        <v>326.21821613216508</v>
      </c>
      <c r="N41" s="20">
        <f t="shared" ca="1" si="5"/>
        <v>0</v>
      </c>
      <c r="O41" s="20">
        <f t="shared" ca="1" si="5"/>
        <v>0</v>
      </c>
      <c r="P41" s="20">
        <f t="shared" ca="1" si="5"/>
        <v>0</v>
      </c>
      <c r="Q41" s="7"/>
    </row>
    <row r="42" spans="1:17">
      <c r="A42" s="7"/>
      <c r="B42" s="7"/>
      <c r="C42" s="16" t="s">
        <v>125</v>
      </c>
      <c r="D42" s="7"/>
      <c r="E42" s="176">
        <f ca="1">VLOOKUP($A$1,'Inputs - Network costs'!$D:$P,E$9,FALSE)</f>
        <v>127.00066306671084</v>
      </c>
      <c r="F42" s="7"/>
      <c r="G42" s="92">
        <f ca="1">VLOOKUP($A$1,'Inputs - Network costs'!$D:$P,G$9,FALSE)</f>
        <v>145.26302522518472</v>
      </c>
      <c r="H42" s="92">
        <f ca="1">VLOOKUP($A$1,'Inputs - Network costs'!$D:$P,H$9,FALSE)</f>
        <v>144.43268021832384</v>
      </c>
      <c r="I42" s="92">
        <f ca="1">VLOOKUP($A$1,'Inputs - Network costs'!$D:$P,I$9,FALSE)</f>
        <v>140.24191015009509</v>
      </c>
      <c r="J42" s="92">
        <f ca="1">VLOOKUP($A$1,'Inputs - Network costs'!$D:$P,J$9,FALSE)</f>
        <v>137.06473332435343</v>
      </c>
      <c r="K42" s="92">
        <f ca="1">VLOOKUP($A$1,'Inputs - Network costs'!$D:$P,K$9,FALSE)</f>
        <v>143.3672136978347</v>
      </c>
      <c r="L42" s="92">
        <f ca="1">VLOOKUP($A$1,'Inputs - Network costs'!$D:$P,L$9,FALSE)</f>
        <v>142.78463459762236</v>
      </c>
      <c r="M42" s="92">
        <f ca="1">VLOOKUP($A$1,'Inputs - Network costs'!$D:$P,M$9,FALSE)</f>
        <v>150.82889650959839</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7">
        <v>66.98</v>
      </c>
      <c r="F43" s="7"/>
      <c r="G43" s="20">
        <f t="shared" ref="G43:P45" ca="1" si="6">$E43/$E51*G51</f>
        <v>75.352500000000006</v>
      </c>
      <c r="H43" s="20">
        <f t="shared" ca="1" si="6"/>
        <v>75.352500000000006</v>
      </c>
      <c r="I43" s="20">
        <f t="shared" ca="1" si="6"/>
        <v>109.42965146428574</v>
      </c>
      <c r="J43" s="20">
        <f t="shared" ca="1" si="6"/>
        <v>96.413164928571433</v>
      </c>
      <c r="K43" s="20">
        <f t="shared" ca="1" si="6"/>
        <v>119.60714285714288</v>
      </c>
      <c r="L43" s="20">
        <f t="shared" ca="1" si="6"/>
        <v>118.41107142857145</v>
      </c>
      <c r="M43" s="20">
        <f t="shared" ca="1" si="6"/>
        <v>128.09697746428574</v>
      </c>
      <c r="N43" s="20">
        <f t="shared" ca="1" si="6"/>
        <v>0</v>
      </c>
      <c r="O43" s="20">
        <f t="shared" ca="1" si="6"/>
        <v>0</v>
      </c>
      <c r="P43" s="20">
        <f t="shared" ca="1" si="6"/>
        <v>0</v>
      </c>
      <c r="Q43" s="7"/>
    </row>
    <row r="44" spans="1:17">
      <c r="A44" s="7"/>
      <c r="B44" s="7"/>
      <c r="C44" s="7" t="s">
        <v>276</v>
      </c>
      <c r="D44" s="7"/>
      <c r="E44" s="177">
        <v>74.88</v>
      </c>
      <c r="F44" s="7"/>
      <c r="G44" s="20">
        <f t="shared" si="6"/>
        <v>74.954730538922149</v>
      </c>
      <c r="H44" s="20">
        <f t="shared" si="6"/>
        <v>75.17892215568861</v>
      </c>
      <c r="I44" s="20">
        <f t="shared" si="6"/>
        <v>76.150419161676638</v>
      </c>
      <c r="J44" s="20">
        <f t="shared" si="6"/>
        <v>77.196646706586819</v>
      </c>
      <c r="K44" s="20">
        <f t="shared" si="6"/>
        <v>78.392335329341307</v>
      </c>
      <c r="L44" s="20">
        <f t="shared" si="6"/>
        <v>79.064910179640705</v>
      </c>
      <c r="M44" s="20">
        <f t="shared" si="6"/>
        <v>80.036407185628732</v>
      </c>
      <c r="N44" s="20">
        <f t="shared" si="6"/>
        <v>0</v>
      </c>
      <c r="O44" s="20">
        <f t="shared" si="6"/>
        <v>0</v>
      </c>
      <c r="P44" s="20">
        <f t="shared" si="6"/>
        <v>0</v>
      </c>
      <c r="Q44" s="7"/>
    </row>
    <row r="45" spans="1:17">
      <c r="A45" s="7"/>
      <c r="B45" s="7"/>
      <c r="C45" s="16" t="s">
        <v>2</v>
      </c>
      <c r="D45" s="7"/>
      <c r="E45" s="177">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25.65269461077844</v>
      </c>
      <c r="N45" s="20">
        <f t="shared" si="6"/>
        <v>0</v>
      </c>
      <c r="O45" s="20">
        <f t="shared" si="6"/>
        <v>0</v>
      </c>
      <c r="P45" s="20">
        <f t="shared" si="6"/>
        <v>0</v>
      </c>
      <c r="Q45" s="7"/>
    </row>
    <row r="46" spans="1:17">
      <c r="A46" s="7"/>
      <c r="B46" s="7"/>
      <c r="C46" s="7" t="s">
        <v>25</v>
      </c>
      <c r="D46" s="7"/>
      <c r="E46" s="177">
        <v>15</v>
      </c>
      <c r="F46" s="7"/>
      <c r="G46" s="86">
        <f t="shared" ref="G46:P46" ca="1" si="7">SUM(G43:G45,G41)*$E$13</f>
        <v>13.484898011864043</v>
      </c>
      <c r="H46" s="86">
        <f t="shared" ca="1" si="7"/>
        <v>5.9547885613772458</v>
      </c>
      <c r="I46" s="86">
        <f t="shared" ca="1" si="7"/>
        <v>15.543967585359493</v>
      </c>
      <c r="J46" s="86">
        <f t="shared" ca="1" si="7"/>
        <v>14.807676152598683</v>
      </c>
      <c r="K46" s="86">
        <f t="shared" ca="1" si="7"/>
        <v>16.184611440269492</v>
      </c>
      <c r="L46" s="86">
        <f t="shared" ca="1" si="7"/>
        <v>17.112093237032575</v>
      </c>
      <c r="M46" s="86">
        <f t="shared" ca="1" si="7"/>
        <v>19.096146472896457</v>
      </c>
      <c r="N46" s="86">
        <f t="shared" ca="1" si="7"/>
        <v>0</v>
      </c>
      <c r="O46" s="86">
        <f t="shared" ca="1" si="7"/>
        <v>0</v>
      </c>
      <c r="P46" s="86">
        <f t="shared" ca="1" si="7"/>
        <v>0</v>
      </c>
      <c r="Q46" s="7"/>
    </row>
    <row r="47" spans="1:17">
      <c r="A47" s="7"/>
      <c r="B47" s="7"/>
      <c r="C47" s="7" t="s">
        <v>215</v>
      </c>
      <c r="D47" s="7"/>
      <c r="E47" s="20">
        <f ca="1">SUM(E41:E46)</f>
        <v>582.00066306671079</v>
      </c>
      <c r="F47" s="7"/>
      <c r="G47" s="20">
        <f t="shared" ref="G47:P47" ca="1" si="8">SUM(G41:G46)</f>
        <v>554.19947783716736</v>
      </c>
      <c r="H47" s="20">
        <f t="shared" ca="1" si="8"/>
        <v>325.01469931862323</v>
      </c>
      <c r="I47" s="20">
        <f t="shared" ca="1" si="8"/>
        <v>611.62070428558627</v>
      </c>
      <c r="J47" s="20">
        <f t="shared" ca="1" si="8"/>
        <v>586.11511189920088</v>
      </c>
      <c r="K47" s="20">
        <f t="shared" ca="1" si="8"/>
        <v>634.17386150964364</v>
      </c>
      <c r="L47" s="20">
        <f t="shared" ca="1" si="8"/>
        <v>661.71764387666599</v>
      </c>
      <c r="M47" s="20">
        <f t="shared" ca="1" si="8"/>
        <v>729.92933837535281</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61.66421521838766</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10.709810000000001</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106.88622754491017</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106.88622754491017</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theme="9"/>
  </sheetPr>
  <dimension ref="A1:Q93"/>
  <sheetViews>
    <sheetView topLeftCell="A14" zoomScaleNormal="100" workbookViewId="0">
      <selection activeCell="E23" sqref="E23:E4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E7-SFE-LON</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9" t="str">
        <f ca="1">VLOOKUP(D3,Glossary!$A$4:$B$21,2,FALSE)</f>
        <v>Economy 7</v>
      </c>
      <c r="F3" s="220"/>
      <c r="G3" s="221"/>
      <c r="H3" s="7"/>
      <c r="I3" s="7"/>
      <c r="J3" s="7"/>
      <c r="K3" s="7"/>
      <c r="L3" s="7"/>
      <c r="M3" s="7"/>
      <c r="N3" s="7"/>
      <c r="O3" s="7"/>
      <c r="P3" s="7"/>
      <c r="Q3" s="7"/>
    </row>
    <row r="4" spans="1:17">
      <c r="A4" s="7"/>
      <c r="B4" s="7"/>
      <c r="C4" s="15" t="s">
        <v>124</v>
      </c>
      <c r="D4" s="2" t="str">
        <f ca="1">MID(A1,4,3)</f>
        <v>SFE</v>
      </c>
      <c r="E4" s="219" t="str">
        <f ca="1">VLOOKUP(D4,Glossary!$A$4:$B$21,2,FALSE)</f>
        <v>Single fuel electricity</v>
      </c>
      <c r="F4" s="220"/>
      <c r="G4" s="221"/>
      <c r="H4" s="7"/>
      <c r="I4" s="7"/>
      <c r="J4" s="7"/>
      <c r="K4" s="7"/>
      <c r="L4" s="7"/>
      <c r="M4" s="7"/>
      <c r="N4" s="7"/>
      <c r="O4" s="7"/>
      <c r="P4" s="7"/>
      <c r="Q4" s="7"/>
    </row>
    <row r="5" spans="1:17">
      <c r="A5" s="7"/>
      <c r="B5" s="7"/>
      <c r="C5" s="15" t="s">
        <v>21</v>
      </c>
      <c r="D5" s="33" t="str">
        <f ca="1">RIGHT(A1,3)</f>
        <v>LON</v>
      </c>
      <c r="E5" s="219" t="str">
        <f ca="1">VLOOKUP(D5,Glossary!$A$4:$B$21,2,FALSE)</f>
        <v>London</v>
      </c>
      <c r="F5" s="220"/>
      <c r="G5" s="221"/>
      <c r="H5" s="7"/>
      <c r="I5" s="7"/>
      <c r="J5" s="7"/>
      <c r="K5" s="7"/>
      <c r="L5" s="7"/>
      <c r="M5" s="7"/>
      <c r="N5" s="7"/>
      <c r="O5" s="7"/>
      <c r="P5" s="7"/>
      <c r="Q5" s="7"/>
    </row>
    <row r="6" spans="1:17">
      <c r="A6" s="7"/>
      <c r="B6" s="7"/>
      <c r="C6" s="15" t="s">
        <v>220</v>
      </c>
      <c r="D6" s="222" t="str">
        <f ca="1">$D$3&amp;"-"&amp;$D$4</f>
        <v>E7-SFE</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f t="shared" ca="1" si="0"/>
        <v>111.37887573952096</v>
      </c>
      <c r="L10" s="115">
        <f t="shared" ca="1" si="0"/>
        <v>111.3762053465569</v>
      </c>
      <c r="M10" s="115">
        <f t="shared" ca="1" si="0"/>
        <v>116.29398578576296</v>
      </c>
      <c r="N10" s="115" t="str">
        <f t="shared" si="0"/>
        <v/>
      </c>
      <c r="O10" s="115" t="str">
        <f t="shared" si="0"/>
        <v/>
      </c>
      <c r="P10" s="115" t="str">
        <f t="shared" si="0"/>
        <v/>
      </c>
      <c r="Q10" s="7"/>
    </row>
    <row r="11" spans="1:17">
      <c r="A11" s="7"/>
      <c r="B11" s="7"/>
      <c r="C11" s="7" t="s">
        <v>310</v>
      </c>
      <c r="D11" s="7"/>
      <c r="E11" s="115">
        <f ca="1">IFERROR(E47,"")</f>
        <v>579.45923311342926</v>
      </c>
      <c r="F11" s="102"/>
      <c r="G11" s="115">
        <f ca="1">IFERROR(IF(OR(G41=0,G42=0,G43=0,G44=0,G45=0,G46=0),"",G47),"")</f>
        <v>547.79885243442118</v>
      </c>
      <c r="H11" s="115" t="str">
        <f t="shared" ref="H11:P11" ca="1" si="1">IFERROR(IF(OR(H41=0,H42=0,H43=0,H44=0,H45=0,H46=0),"",H47),"")</f>
        <v/>
      </c>
      <c r="I11" s="115">
        <f t="shared" ca="1" si="1"/>
        <v>595.3420527950251</v>
      </c>
      <c r="J11" s="115">
        <f t="shared" ca="1" si="1"/>
        <v>570.72485929867662</v>
      </c>
      <c r="K11" s="115">
        <f t="shared" ca="1" si="1"/>
        <v>618.28188646951014</v>
      </c>
      <c r="L11" s="115">
        <f t="shared" ca="1" si="1"/>
        <v>645.81622974302115</v>
      </c>
      <c r="M11" s="115">
        <f t="shared" ca="1" si="1"/>
        <v>719.94750421064953</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3.4099999999999998E-2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LON-Nil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7">
        <v>27.93</v>
      </c>
      <c r="F23" s="7"/>
      <c r="G23" s="20">
        <f t="shared" ref="G23:P25" ca="1" si="2">$E23/$E31*G31</f>
        <v>31.421249999999997</v>
      </c>
      <c r="H23" s="20">
        <f t="shared" ca="1" si="2"/>
        <v>31.421249999999997</v>
      </c>
      <c r="I23" s="20">
        <f t="shared" ca="1" si="2"/>
        <v>45.631086375000002</v>
      </c>
      <c r="J23" s="20">
        <f t="shared" ca="1" si="2"/>
        <v>40.203339749999998</v>
      </c>
      <c r="K23" s="20">
        <f t="shared" ca="1" si="2"/>
        <v>49.875</v>
      </c>
      <c r="L23" s="20">
        <f t="shared" ca="1" si="2"/>
        <v>49.376249999999999</v>
      </c>
      <c r="M23" s="20">
        <f t="shared" ca="1" si="2"/>
        <v>53.415177375000006</v>
      </c>
      <c r="N23" s="20">
        <f t="shared" ca="1" si="2"/>
        <v>0</v>
      </c>
      <c r="O23" s="20">
        <f t="shared" ca="1" si="2"/>
        <v>0</v>
      </c>
      <c r="P23" s="20">
        <f t="shared" ca="1" si="2"/>
        <v>0</v>
      </c>
      <c r="Q23" s="7"/>
    </row>
    <row r="24" spans="1:17">
      <c r="A24" s="7"/>
      <c r="B24" s="7"/>
      <c r="C24" s="7" t="s">
        <v>276</v>
      </c>
      <c r="D24" s="7"/>
      <c r="E24" s="177">
        <v>31.24</v>
      </c>
      <c r="F24" s="7"/>
      <c r="G24" s="20">
        <f t="shared" si="2"/>
        <v>31.27117764471058</v>
      </c>
      <c r="H24" s="20">
        <f t="shared" si="2"/>
        <v>31.364710578842313</v>
      </c>
      <c r="I24" s="20">
        <f t="shared" si="2"/>
        <v>31.770019960079839</v>
      </c>
      <c r="J24" s="20">
        <f t="shared" si="2"/>
        <v>32.206506986027946</v>
      </c>
      <c r="K24" s="20">
        <f t="shared" si="2"/>
        <v>32.705349301397206</v>
      </c>
      <c r="L24" s="20">
        <f t="shared" si="2"/>
        <v>32.985948103792417</v>
      </c>
      <c r="M24" s="20">
        <f t="shared" si="2"/>
        <v>33.391257485029939</v>
      </c>
      <c r="N24" s="20">
        <f t="shared" si="2"/>
        <v>0</v>
      </c>
      <c r="O24" s="20">
        <f t="shared" si="2"/>
        <v>0</v>
      </c>
      <c r="P24" s="20">
        <f t="shared" si="2"/>
        <v>0</v>
      </c>
      <c r="Q24" s="7"/>
    </row>
    <row r="25" spans="1:17">
      <c r="A25" s="7"/>
      <c r="B25" s="7"/>
      <c r="C25" s="16" t="s">
        <v>2</v>
      </c>
      <c r="D25" s="7"/>
      <c r="E25" s="177">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25.65269461077844</v>
      </c>
      <c r="N25" s="20">
        <f t="shared" si="2"/>
        <v>0</v>
      </c>
      <c r="O25" s="20">
        <f t="shared" si="2"/>
        <v>0</v>
      </c>
      <c r="P25" s="20">
        <f t="shared" si="2"/>
        <v>0</v>
      </c>
      <c r="Q25" s="7"/>
    </row>
    <row r="26" spans="1:17">
      <c r="A26" s="7"/>
      <c r="B26" s="7"/>
      <c r="C26" s="7" t="s">
        <v>25</v>
      </c>
      <c r="D26" s="7"/>
      <c r="E26" s="177">
        <v>2.84</v>
      </c>
      <c r="F26" s="7"/>
      <c r="G26" s="86">
        <f t="shared" ref="G26:P26" ca="1" si="3">SUM(G21:G25)*$E$13</f>
        <v>2.9570285491516963</v>
      </c>
      <c r="H26" s="86">
        <f t="shared" ca="1" si="3"/>
        <v>2.9626683216067859</v>
      </c>
      <c r="I26" s="86">
        <f t="shared" ca="1" si="3"/>
        <v>3.4716627559663422</v>
      </c>
      <c r="J26" s="86">
        <f t="shared" ca="1" si="3"/>
        <v>3.3128955341775943</v>
      </c>
      <c r="K26" s="86">
        <f t="shared" ca="1" si="3"/>
        <v>3.6727779351297403</v>
      </c>
      <c r="L26" s="86">
        <f t="shared" ca="1" si="3"/>
        <v>3.6726898774950101</v>
      </c>
      <c r="M26" s="86">
        <f t="shared" ca="1" si="3"/>
        <v>3.8348563149545658</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111.37887573952096</v>
      </c>
      <c r="L27" s="20">
        <f t="shared" ca="1" si="4"/>
        <v>111.3762053465569</v>
      </c>
      <c r="M27" s="20">
        <f t="shared" ca="1" si="4"/>
        <v>116.29398578576296</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61.66421521838766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2">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10.709810000000001</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LON-Medium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7">
        <v>274.14</v>
      </c>
      <c r="F41" s="7"/>
      <c r="G41" s="20">
        <f t="shared" ref="G41:P41" ca="1" si="5">$E41/$E50*G50</f>
        <v>221.12037196538805</v>
      </c>
      <c r="H41" s="20">
        <f t="shared" ca="1" si="5"/>
        <v>0</v>
      </c>
      <c r="I41" s="20">
        <f t="shared" ca="1" si="5"/>
        <v>245.84757029542686</v>
      </c>
      <c r="J41" s="20">
        <f t="shared" ca="1" si="5"/>
        <v>235.89037581703064</v>
      </c>
      <c r="K41" s="20">
        <f t="shared" ca="1" si="5"/>
        <v>251.49680968206124</v>
      </c>
      <c r="L41" s="20">
        <f t="shared" ca="1" si="5"/>
        <v>279.00361706852942</v>
      </c>
      <c r="M41" s="20">
        <f t="shared" ca="1" si="5"/>
        <v>326.21821613216508</v>
      </c>
      <c r="N41" s="20">
        <f t="shared" ca="1" si="5"/>
        <v>0</v>
      </c>
      <c r="O41" s="20">
        <f t="shared" ca="1" si="5"/>
        <v>0</v>
      </c>
      <c r="P41" s="20">
        <f t="shared" ca="1" si="5"/>
        <v>0</v>
      </c>
      <c r="Q41" s="7"/>
    </row>
    <row r="42" spans="1:17">
      <c r="A42" s="7"/>
      <c r="B42" s="7"/>
      <c r="C42" s="16" t="s">
        <v>125</v>
      </c>
      <c r="D42" s="7"/>
      <c r="E42" s="176">
        <f ca="1">VLOOKUP($A$1,'Inputs - Network costs'!$D:$P,E$9,FALSE)</f>
        <v>124.45923311342922</v>
      </c>
      <c r="F42" s="7"/>
      <c r="G42" s="92">
        <f ca="1">VLOOKUP($A$1,'Inputs - Network costs'!$D:$P,G$9,FALSE)</f>
        <v>138.8623998224385</v>
      </c>
      <c r="H42" s="92">
        <f ca="1">VLOOKUP($A$1,'Inputs - Network costs'!$D:$P,H$9,FALSE)</f>
        <v>138.0290381894151</v>
      </c>
      <c r="I42" s="92">
        <f ca="1">VLOOKUP($A$1,'Inputs - Network costs'!$D:$P,I$9,FALSE)</f>
        <v>123.96325865953389</v>
      </c>
      <c r="J42" s="92">
        <f ca="1">VLOOKUP($A$1,'Inputs - Network costs'!$D:$P,J$9,FALSE)</f>
        <v>121.67448072382913</v>
      </c>
      <c r="K42" s="92">
        <f ca="1">VLOOKUP($A$1,'Inputs - Network costs'!$D:$P,K$9,FALSE)</f>
        <v>127.47523865770117</v>
      </c>
      <c r="L42" s="92">
        <f ca="1">VLOOKUP($A$1,'Inputs - Network costs'!$D:$P,L$9,FALSE)</f>
        <v>126.88322046397757</v>
      </c>
      <c r="M42" s="92">
        <f ca="1">VLOOKUP($A$1,'Inputs - Network costs'!$D:$P,M$9,FALSE)</f>
        <v>140.84706234489516</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7">
        <v>66.98</v>
      </c>
      <c r="F43" s="7"/>
      <c r="G43" s="20">
        <f t="shared" ref="G43:P45" ca="1" si="6">$E43/$E51*G51</f>
        <v>75.352500000000006</v>
      </c>
      <c r="H43" s="20">
        <f t="shared" ca="1" si="6"/>
        <v>75.352500000000006</v>
      </c>
      <c r="I43" s="20">
        <f t="shared" ca="1" si="6"/>
        <v>109.42965146428574</v>
      </c>
      <c r="J43" s="20">
        <f t="shared" ca="1" si="6"/>
        <v>96.413164928571433</v>
      </c>
      <c r="K43" s="20">
        <f t="shared" ca="1" si="6"/>
        <v>119.60714285714288</v>
      </c>
      <c r="L43" s="20">
        <f t="shared" ca="1" si="6"/>
        <v>118.41107142857145</v>
      </c>
      <c r="M43" s="20">
        <f t="shared" ca="1" si="6"/>
        <v>128.09697746428574</v>
      </c>
      <c r="N43" s="20">
        <f t="shared" ca="1" si="6"/>
        <v>0</v>
      </c>
      <c r="O43" s="20">
        <f t="shared" ca="1" si="6"/>
        <v>0</v>
      </c>
      <c r="P43" s="20">
        <f t="shared" ca="1" si="6"/>
        <v>0</v>
      </c>
      <c r="Q43" s="7"/>
    </row>
    <row r="44" spans="1:17">
      <c r="A44" s="7"/>
      <c r="B44" s="7"/>
      <c r="C44" s="7" t="s">
        <v>276</v>
      </c>
      <c r="D44" s="7"/>
      <c r="E44" s="177">
        <v>74.88</v>
      </c>
      <c r="F44" s="7"/>
      <c r="G44" s="20">
        <f t="shared" si="6"/>
        <v>74.954730538922149</v>
      </c>
      <c r="H44" s="20">
        <f t="shared" si="6"/>
        <v>75.17892215568861</v>
      </c>
      <c r="I44" s="20">
        <f t="shared" si="6"/>
        <v>76.150419161676638</v>
      </c>
      <c r="J44" s="20">
        <f t="shared" si="6"/>
        <v>77.196646706586819</v>
      </c>
      <c r="K44" s="20">
        <f t="shared" si="6"/>
        <v>78.392335329341307</v>
      </c>
      <c r="L44" s="20">
        <f t="shared" si="6"/>
        <v>79.064910179640705</v>
      </c>
      <c r="M44" s="20">
        <f t="shared" si="6"/>
        <v>80.036407185628732</v>
      </c>
      <c r="N44" s="20">
        <f t="shared" si="6"/>
        <v>0</v>
      </c>
      <c r="O44" s="20">
        <f t="shared" si="6"/>
        <v>0</v>
      </c>
      <c r="P44" s="20">
        <f t="shared" si="6"/>
        <v>0</v>
      </c>
      <c r="Q44" s="7"/>
    </row>
    <row r="45" spans="1:17">
      <c r="A45" s="7"/>
      <c r="B45" s="7"/>
      <c r="C45" s="16" t="s">
        <v>2</v>
      </c>
      <c r="D45" s="7"/>
      <c r="E45" s="177">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25.65269461077844</v>
      </c>
      <c r="N45" s="20">
        <f t="shared" si="6"/>
        <v>0</v>
      </c>
      <c r="O45" s="20">
        <f t="shared" si="6"/>
        <v>0</v>
      </c>
      <c r="P45" s="20">
        <f t="shared" si="6"/>
        <v>0</v>
      </c>
      <c r="Q45" s="7"/>
    </row>
    <row r="46" spans="1:17">
      <c r="A46" s="7"/>
      <c r="B46" s="7"/>
      <c r="C46" s="7" t="s">
        <v>25</v>
      </c>
      <c r="D46" s="7"/>
      <c r="E46" s="177">
        <v>15</v>
      </c>
      <c r="F46" s="7"/>
      <c r="G46" s="86">
        <f t="shared" ref="G46:P46" ca="1" si="7">SUM(G43:G45,G41)*$E$13</f>
        <v>13.484898011864043</v>
      </c>
      <c r="H46" s="86">
        <f t="shared" ca="1" si="7"/>
        <v>5.9547885613772458</v>
      </c>
      <c r="I46" s="86">
        <f t="shared" ca="1" si="7"/>
        <v>15.543967585359493</v>
      </c>
      <c r="J46" s="86">
        <f t="shared" ca="1" si="7"/>
        <v>14.807676152598683</v>
      </c>
      <c r="K46" s="86">
        <f t="shared" ca="1" si="7"/>
        <v>16.184611440269492</v>
      </c>
      <c r="L46" s="86">
        <f t="shared" ca="1" si="7"/>
        <v>17.112093237032575</v>
      </c>
      <c r="M46" s="86">
        <f t="shared" ca="1" si="7"/>
        <v>19.096146472896457</v>
      </c>
      <c r="N46" s="86">
        <f t="shared" ca="1" si="7"/>
        <v>0</v>
      </c>
      <c r="O46" s="86">
        <f t="shared" ca="1" si="7"/>
        <v>0</v>
      </c>
      <c r="P46" s="86">
        <f t="shared" ca="1" si="7"/>
        <v>0</v>
      </c>
      <c r="Q46" s="7"/>
    </row>
    <row r="47" spans="1:17">
      <c r="A47" s="7"/>
      <c r="B47" s="7"/>
      <c r="C47" s="7" t="s">
        <v>215</v>
      </c>
      <c r="D47" s="7"/>
      <c r="E47" s="20">
        <f ca="1">SUM(E41:E46)</f>
        <v>579.45923311342926</v>
      </c>
      <c r="F47" s="7"/>
      <c r="G47" s="20">
        <f t="shared" ref="G47:P47" ca="1" si="8">SUM(G41:G46)</f>
        <v>547.79885243442118</v>
      </c>
      <c r="H47" s="20">
        <f t="shared" ca="1" si="8"/>
        <v>318.61105728971449</v>
      </c>
      <c r="I47" s="20">
        <f t="shared" ca="1" si="8"/>
        <v>595.3420527950251</v>
      </c>
      <c r="J47" s="20">
        <f t="shared" ca="1" si="8"/>
        <v>570.72485929867662</v>
      </c>
      <c r="K47" s="20">
        <f t="shared" ca="1" si="8"/>
        <v>618.28188646951014</v>
      </c>
      <c r="L47" s="20">
        <f t="shared" ca="1" si="8"/>
        <v>645.81622974302115</v>
      </c>
      <c r="M47" s="20">
        <f t="shared" ca="1" si="8"/>
        <v>719.94750421064953</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61.66421521838766</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10.709810000000001</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106.88622754491017</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106.88622754491017</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theme="9"/>
  </sheetPr>
  <dimension ref="A1:Q93"/>
  <sheetViews>
    <sheetView topLeftCell="A14" zoomScaleNormal="100" workbookViewId="0">
      <selection activeCell="E23" sqref="E23:E4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E7-SFE-MNW</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9" t="str">
        <f ca="1">VLOOKUP(D3,Glossary!$A$4:$B$21,2,FALSE)</f>
        <v>Economy 7</v>
      </c>
      <c r="F3" s="220"/>
      <c r="G3" s="221"/>
      <c r="H3" s="7"/>
      <c r="I3" s="7"/>
      <c r="J3" s="7"/>
      <c r="K3" s="7"/>
      <c r="L3" s="7"/>
      <c r="M3" s="7"/>
      <c r="N3" s="7"/>
      <c r="O3" s="7"/>
      <c r="P3" s="7"/>
      <c r="Q3" s="7"/>
    </row>
    <row r="4" spans="1:17">
      <c r="A4" s="7"/>
      <c r="B4" s="7"/>
      <c r="C4" s="15" t="s">
        <v>124</v>
      </c>
      <c r="D4" s="2" t="str">
        <f ca="1">MID(A1,4,3)</f>
        <v>SFE</v>
      </c>
      <c r="E4" s="219" t="str">
        <f ca="1">VLOOKUP(D4,Glossary!$A$4:$B$21,2,FALSE)</f>
        <v>Single fuel electricity</v>
      </c>
      <c r="F4" s="220"/>
      <c r="G4" s="221"/>
      <c r="H4" s="7"/>
      <c r="I4" s="7"/>
      <c r="J4" s="7"/>
      <c r="K4" s="7"/>
      <c r="L4" s="7"/>
      <c r="M4" s="7"/>
      <c r="N4" s="7"/>
      <c r="O4" s="7"/>
      <c r="P4" s="7"/>
      <c r="Q4" s="7"/>
    </row>
    <row r="5" spans="1:17">
      <c r="A5" s="7"/>
      <c r="B5" s="7"/>
      <c r="C5" s="15" t="s">
        <v>21</v>
      </c>
      <c r="D5" s="33" t="str">
        <f ca="1">RIGHT(A1,3)</f>
        <v>MNW</v>
      </c>
      <c r="E5" s="219" t="str">
        <f ca="1">VLOOKUP(D5,Glossary!$A$4:$B$21,2,FALSE)</f>
        <v>Merseyside and North Wales</v>
      </c>
      <c r="F5" s="220"/>
      <c r="G5" s="221"/>
      <c r="H5" s="7"/>
      <c r="I5" s="7"/>
      <c r="J5" s="7"/>
      <c r="K5" s="7"/>
      <c r="L5" s="7"/>
      <c r="M5" s="7"/>
      <c r="N5" s="7"/>
      <c r="O5" s="7"/>
      <c r="P5" s="7"/>
      <c r="Q5" s="7"/>
    </row>
    <row r="6" spans="1:17">
      <c r="A6" s="7"/>
      <c r="B6" s="7"/>
      <c r="C6" s="15" t="s">
        <v>220</v>
      </c>
      <c r="D6" s="222" t="str">
        <f ca="1">$D$3&amp;"-"&amp;$D$4</f>
        <v>E7-SFE</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f t="shared" ca="1" si="0"/>
        <v>111.37887573952096</v>
      </c>
      <c r="L10" s="115">
        <f t="shared" ca="1" si="0"/>
        <v>111.3762053465569</v>
      </c>
      <c r="M10" s="115">
        <f t="shared" ca="1" si="0"/>
        <v>116.29398578576296</v>
      </c>
      <c r="N10" s="115" t="str">
        <f t="shared" si="0"/>
        <v/>
      </c>
      <c r="O10" s="115" t="str">
        <f t="shared" si="0"/>
        <v/>
      </c>
      <c r="P10" s="115" t="str">
        <f t="shared" si="0"/>
        <v/>
      </c>
      <c r="Q10" s="7"/>
    </row>
    <row r="11" spans="1:17">
      <c r="A11" s="7"/>
      <c r="B11" s="7"/>
      <c r="C11" s="7" t="s">
        <v>310</v>
      </c>
      <c r="D11" s="7"/>
      <c r="E11" s="115">
        <f ca="1">IFERROR(E47,"")</f>
        <v>640.69618213787908</v>
      </c>
      <c r="F11" s="102"/>
      <c r="G11" s="115">
        <f ca="1">IFERROR(IF(OR(G41=0,G42=0,G43=0,G44=0,G45=0,G46=0),"",G47),"")</f>
        <v>588.52601103629388</v>
      </c>
      <c r="H11" s="115" t="str">
        <f t="shared" ref="H11:P11" ca="1" si="1">IFERROR(IF(OR(H41=0,H42=0,H43=0,H44=0,H45=0,H46=0),"",H47),"")</f>
        <v/>
      </c>
      <c r="I11" s="115">
        <f t="shared" ca="1" si="1"/>
        <v>654.8525942589331</v>
      </c>
      <c r="J11" s="115">
        <f t="shared" ca="1" si="1"/>
        <v>628.15056395166835</v>
      </c>
      <c r="K11" s="115">
        <f t="shared" ca="1" si="1"/>
        <v>671.38614422749993</v>
      </c>
      <c r="L11" s="115">
        <f t="shared" ca="1" si="1"/>
        <v>698.90708187608163</v>
      </c>
      <c r="M11" s="115">
        <f t="shared" ca="1" si="1"/>
        <v>780.60508899024296</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3.4099999999999998E-2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MNW-Nil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7">
        <v>27.93</v>
      </c>
      <c r="F23" s="7"/>
      <c r="G23" s="20">
        <f t="shared" ref="G23:P25" ca="1" si="2">$E23/$E31*G31</f>
        <v>31.421249999999997</v>
      </c>
      <c r="H23" s="20">
        <f t="shared" ca="1" si="2"/>
        <v>31.421249999999997</v>
      </c>
      <c r="I23" s="20">
        <f t="shared" ca="1" si="2"/>
        <v>45.631086375000002</v>
      </c>
      <c r="J23" s="20">
        <f t="shared" ca="1" si="2"/>
        <v>40.203339749999998</v>
      </c>
      <c r="K23" s="20">
        <f t="shared" ca="1" si="2"/>
        <v>49.875</v>
      </c>
      <c r="L23" s="20">
        <f t="shared" ca="1" si="2"/>
        <v>49.376249999999999</v>
      </c>
      <c r="M23" s="20">
        <f t="shared" ca="1" si="2"/>
        <v>53.415177375000006</v>
      </c>
      <c r="N23" s="20">
        <f t="shared" ca="1" si="2"/>
        <v>0</v>
      </c>
      <c r="O23" s="20">
        <f t="shared" ca="1" si="2"/>
        <v>0</v>
      </c>
      <c r="P23" s="20">
        <f t="shared" ca="1" si="2"/>
        <v>0</v>
      </c>
      <c r="Q23" s="7"/>
    </row>
    <row r="24" spans="1:17">
      <c r="A24" s="7"/>
      <c r="B24" s="7"/>
      <c r="C24" s="7" t="s">
        <v>276</v>
      </c>
      <c r="D24" s="7"/>
      <c r="E24" s="177">
        <v>31.24</v>
      </c>
      <c r="F24" s="7"/>
      <c r="G24" s="20">
        <f t="shared" si="2"/>
        <v>31.27117764471058</v>
      </c>
      <c r="H24" s="20">
        <f t="shared" si="2"/>
        <v>31.364710578842313</v>
      </c>
      <c r="I24" s="20">
        <f t="shared" si="2"/>
        <v>31.770019960079839</v>
      </c>
      <c r="J24" s="20">
        <f t="shared" si="2"/>
        <v>32.206506986027946</v>
      </c>
      <c r="K24" s="20">
        <f t="shared" si="2"/>
        <v>32.705349301397206</v>
      </c>
      <c r="L24" s="20">
        <f t="shared" si="2"/>
        <v>32.985948103792417</v>
      </c>
      <c r="M24" s="20">
        <f t="shared" si="2"/>
        <v>33.391257485029939</v>
      </c>
      <c r="N24" s="20">
        <f t="shared" si="2"/>
        <v>0</v>
      </c>
      <c r="O24" s="20">
        <f t="shared" si="2"/>
        <v>0</v>
      </c>
      <c r="P24" s="20">
        <f t="shared" si="2"/>
        <v>0</v>
      </c>
      <c r="Q24" s="7"/>
    </row>
    <row r="25" spans="1:17">
      <c r="A25" s="7"/>
      <c r="B25" s="7"/>
      <c r="C25" s="16" t="s">
        <v>2</v>
      </c>
      <c r="D25" s="7"/>
      <c r="E25" s="177">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25.65269461077844</v>
      </c>
      <c r="N25" s="20">
        <f t="shared" si="2"/>
        <v>0</v>
      </c>
      <c r="O25" s="20">
        <f t="shared" si="2"/>
        <v>0</v>
      </c>
      <c r="P25" s="20">
        <f t="shared" si="2"/>
        <v>0</v>
      </c>
      <c r="Q25" s="7"/>
    </row>
    <row r="26" spans="1:17">
      <c r="A26" s="7"/>
      <c r="B26" s="7"/>
      <c r="C26" s="7" t="s">
        <v>25</v>
      </c>
      <c r="D26" s="7"/>
      <c r="E26" s="177">
        <v>2.84</v>
      </c>
      <c r="F26" s="7"/>
      <c r="G26" s="86">
        <f t="shared" ref="G26:P26" ca="1" si="3">SUM(G21:G25)*$E$13</f>
        <v>2.9570285491516963</v>
      </c>
      <c r="H26" s="86">
        <f t="shared" ca="1" si="3"/>
        <v>2.9626683216067859</v>
      </c>
      <c r="I26" s="86">
        <f t="shared" ca="1" si="3"/>
        <v>3.4716627559663422</v>
      </c>
      <c r="J26" s="86">
        <f t="shared" ca="1" si="3"/>
        <v>3.3128955341775943</v>
      </c>
      <c r="K26" s="86">
        <f t="shared" ca="1" si="3"/>
        <v>3.6727779351297403</v>
      </c>
      <c r="L26" s="86">
        <f t="shared" ca="1" si="3"/>
        <v>3.6726898774950101</v>
      </c>
      <c r="M26" s="86">
        <f t="shared" ca="1" si="3"/>
        <v>3.8348563149545658</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111.37887573952096</v>
      </c>
      <c r="L27" s="20">
        <f t="shared" ca="1" si="4"/>
        <v>111.3762053465569</v>
      </c>
      <c r="M27" s="20">
        <f t="shared" ca="1" si="4"/>
        <v>116.29398578576296</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61.66421521838766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2">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10.709810000000001</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MNW-Medium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7">
        <v>274.14</v>
      </c>
      <c r="F41" s="7"/>
      <c r="G41" s="20">
        <f t="shared" ref="G41:P41" ca="1" si="5">$E41/$E50*G50</f>
        <v>221.12037196538805</v>
      </c>
      <c r="H41" s="20">
        <f t="shared" ca="1" si="5"/>
        <v>0</v>
      </c>
      <c r="I41" s="20">
        <f t="shared" ca="1" si="5"/>
        <v>245.84757029542686</v>
      </c>
      <c r="J41" s="20">
        <f t="shared" ca="1" si="5"/>
        <v>235.89037581703064</v>
      </c>
      <c r="K41" s="20">
        <f t="shared" ca="1" si="5"/>
        <v>251.49680968206124</v>
      </c>
      <c r="L41" s="20">
        <f t="shared" ca="1" si="5"/>
        <v>279.00361706852942</v>
      </c>
      <c r="M41" s="20">
        <f t="shared" ca="1" si="5"/>
        <v>326.21821613216508</v>
      </c>
      <c r="N41" s="20">
        <f t="shared" ca="1" si="5"/>
        <v>0</v>
      </c>
      <c r="O41" s="20">
        <f t="shared" ca="1" si="5"/>
        <v>0</v>
      </c>
      <c r="P41" s="20">
        <f t="shared" ca="1" si="5"/>
        <v>0</v>
      </c>
      <c r="Q41" s="7"/>
    </row>
    <row r="42" spans="1:17">
      <c r="A42" s="7"/>
      <c r="B42" s="7"/>
      <c r="C42" s="16" t="s">
        <v>125</v>
      </c>
      <c r="D42" s="7"/>
      <c r="E42" s="176">
        <f ca="1">VLOOKUP($A$1,'Inputs - Network costs'!$D:$P,E$9,FALSE)</f>
        <v>185.69618213787908</v>
      </c>
      <c r="F42" s="7"/>
      <c r="G42" s="92">
        <f ca="1">VLOOKUP($A$1,'Inputs - Network costs'!$D:$P,G$9,FALSE)</f>
        <v>179.58955842431132</v>
      </c>
      <c r="H42" s="92">
        <f ca="1">VLOOKUP($A$1,'Inputs - Network costs'!$D:$P,H$9,FALSE)</f>
        <v>178.73398196314758</v>
      </c>
      <c r="I42" s="92">
        <f ca="1">VLOOKUP($A$1,'Inputs - Network costs'!$D:$P,I$9,FALSE)</f>
        <v>183.47380012344198</v>
      </c>
      <c r="J42" s="92">
        <f ca="1">VLOOKUP($A$1,'Inputs - Network costs'!$D:$P,J$9,FALSE)</f>
        <v>179.10018537682089</v>
      </c>
      <c r="K42" s="92">
        <f ca="1">VLOOKUP($A$1,'Inputs - Network costs'!$D:$P,K$9,FALSE)</f>
        <v>180.57949641569095</v>
      </c>
      <c r="L42" s="92">
        <f ca="1">VLOOKUP($A$1,'Inputs - Network costs'!$D:$P,L$9,FALSE)</f>
        <v>179.974072597038</v>
      </c>
      <c r="M42" s="92">
        <f ca="1">VLOOKUP($A$1,'Inputs - Network costs'!$D:$P,M$9,FALSE)</f>
        <v>201.5046471244886</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7">
        <v>66.98</v>
      </c>
      <c r="F43" s="7"/>
      <c r="G43" s="20">
        <f t="shared" ref="G43:P45" ca="1" si="6">$E43/$E51*G51</f>
        <v>75.352500000000006</v>
      </c>
      <c r="H43" s="20">
        <f t="shared" ca="1" si="6"/>
        <v>75.352500000000006</v>
      </c>
      <c r="I43" s="20">
        <f t="shared" ca="1" si="6"/>
        <v>109.42965146428574</v>
      </c>
      <c r="J43" s="20">
        <f t="shared" ca="1" si="6"/>
        <v>96.413164928571433</v>
      </c>
      <c r="K43" s="20">
        <f t="shared" ca="1" si="6"/>
        <v>119.60714285714288</v>
      </c>
      <c r="L43" s="20">
        <f t="shared" ca="1" si="6"/>
        <v>118.41107142857145</v>
      </c>
      <c r="M43" s="20">
        <f t="shared" ca="1" si="6"/>
        <v>128.09697746428574</v>
      </c>
      <c r="N43" s="20">
        <f t="shared" ca="1" si="6"/>
        <v>0</v>
      </c>
      <c r="O43" s="20">
        <f t="shared" ca="1" si="6"/>
        <v>0</v>
      </c>
      <c r="P43" s="20">
        <f t="shared" ca="1" si="6"/>
        <v>0</v>
      </c>
      <c r="Q43" s="7"/>
    </row>
    <row r="44" spans="1:17">
      <c r="A44" s="7"/>
      <c r="B44" s="7"/>
      <c r="C44" s="7" t="s">
        <v>276</v>
      </c>
      <c r="D44" s="7"/>
      <c r="E44" s="177">
        <v>74.88</v>
      </c>
      <c r="F44" s="7"/>
      <c r="G44" s="20">
        <f t="shared" si="6"/>
        <v>74.954730538922149</v>
      </c>
      <c r="H44" s="20">
        <f t="shared" si="6"/>
        <v>75.17892215568861</v>
      </c>
      <c r="I44" s="20">
        <f t="shared" si="6"/>
        <v>76.150419161676638</v>
      </c>
      <c r="J44" s="20">
        <f t="shared" si="6"/>
        <v>77.196646706586819</v>
      </c>
      <c r="K44" s="20">
        <f t="shared" si="6"/>
        <v>78.392335329341307</v>
      </c>
      <c r="L44" s="20">
        <f t="shared" si="6"/>
        <v>79.064910179640705</v>
      </c>
      <c r="M44" s="20">
        <f t="shared" si="6"/>
        <v>80.036407185628732</v>
      </c>
      <c r="N44" s="20">
        <f t="shared" si="6"/>
        <v>0</v>
      </c>
      <c r="O44" s="20">
        <f t="shared" si="6"/>
        <v>0</v>
      </c>
      <c r="P44" s="20">
        <f t="shared" si="6"/>
        <v>0</v>
      </c>
      <c r="Q44" s="7"/>
    </row>
    <row r="45" spans="1:17">
      <c r="A45" s="7"/>
      <c r="B45" s="7"/>
      <c r="C45" s="16" t="s">
        <v>2</v>
      </c>
      <c r="D45" s="7"/>
      <c r="E45" s="177">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25.65269461077844</v>
      </c>
      <c r="N45" s="20">
        <f t="shared" si="6"/>
        <v>0</v>
      </c>
      <c r="O45" s="20">
        <f t="shared" si="6"/>
        <v>0</v>
      </c>
      <c r="P45" s="20">
        <f t="shared" si="6"/>
        <v>0</v>
      </c>
      <c r="Q45" s="7"/>
    </row>
    <row r="46" spans="1:17">
      <c r="A46" s="7"/>
      <c r="B46" s="7"/>
      <c r="C46" s="7" t="s">
        <v>25</v>
      </c>
      <c r="D46" s="7"/>
      <c r="E46" s="177">
        <v>15</v>
      </c>
      <c r="F46" s="7"/>
      <c r="G46" s="86">
        <f t="shared" ref="G46:P46" ca="1" si="7">SUM(G43:G45,G41)*$E$13</f>
        <v>13.484898011864043</v>
      </c>
      <c r="H46" s="86">
        <f t="shared" ca="1" si="7"/>
        <v>5.9547885613772458</v>
      </c>
      <c r="I46" s="86">
        <f t="shared" ca="1" si="7"/>
        <v>15.543967585359493</v>
      </c>
      <c r="J46" s="86">
        <f t="shared" ca="1" si="7"/>
        <v>14.807676152598683</v>
      </c>
      <c r="K46" s="86">
        <f t="shared" ca="1" si="7"/>
        <v>16.184611440269492</v>
      </c>
      <c r="L46" s="86">
        <f t="shared" ca="1" si="7"/>
        <v>17.112093237032575</v>
      </c>
      <c r="M46" s="86">
        <f t="shared" ca="1" si="7"/>
        <v>19.096146472896457</v>
      </c>
      <c r="N46" s="86">
        <f t="shared" ca="1" si="7"/>
        <v>0</v>
      </c>
      <c r="O46" s="86">
        <f t="shared" ca="1" si="7"/>
        <v>0</v>
      </c>
      <c r="P46" s="86">
        <f t="shared" ca="1" si="7"/>
        <v>0</v>
      </c>
      <c r="Q46" s="7"/>
    </row>
    <row r="47" spans="1:17">
      <c r="A47" s="7"/>
      <c r="B47" s="7"/>
      <c r="C47" s="7" t="s">
        <v>215</v>
      </c>
      <c r="D47" s="7"/>
      <c r="E47" s="20">
        <f ca="1">SUM(E41:E46)</f>
        <v>640.69618213787908</v>
      </c>
      <c r="F47" s="7"/>
      <c r="G47" s="20">
        <f t="shared" ref="G47:P47" ca="1" si="8">SUM(G41:G46)</f>
        <v>588.52601103629388</v>
      </c>
      <c r="H47" s="20">
        <f t="shared" ca="1" si="8"/>
        <v>359.316001063447</v>
      </c>
      <c r="I47" s="20">
        <f t="shared" ca="1" si="8"/>
        <v>654.8525942589331</v>
      </c>
      <c r="J47" s="20">
        <f t="shared" ca="1" si="8"/>
        <v>628.15056395166835</v>
      </c>
      <c r="K47" s="20">
        <f t="shared" ca="1" si="8"/>
        <v>671.38614422749993</v>
      </c>
      <c r="L47" s="20">
        <f t="shared" ca="1" si="8"/>
        <v>698.90708187608163</v>
      </c>
      <c r="M47" s="20">
        <f t="shared" ca="1" si="8"/>
        <v>780.60508899024296</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61.66421521838766</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10.709810000000001</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106.88622754491017</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106.88622754491017</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theme="9"/>
  </sheetPr>
  <dimension ref="A1:Q93"/>
  <sheetViews>
    <sheetView topLeftCell="A10" zoomScaleNormal="100" workbookViewId="0">
      <selection activeCell="E23" sqref="E23:E4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E7-SFE-WMI</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9" t="str">
        <f ca="1">VLOOKUP(D3,Glossary!$A$4:$B$21,2,FALSE)</f>
        <v>Economy 7</v>
      </c>
      <c r="F3" s="220"/>
      <c r="G3" s="221"/>
      <c r="H3" s="7"/>
      <c r="I3" s="7"/>
      <c r="J3" s="7"/>
      <c r="K3" s="7"/>
      <c r="L3" s="7"/>
      <c r="M3" s="7"/>
      <c r="N3" s="7"/>
      <c r="O3" s="7"/>
      <c r="P3" s="7"/>
      <c r="Q3" s="7"/>
    </row>
    <row r="4" spans="1:17">
      <c r="A4" s="7"/>
      <c r="B4" s="7"/>
      <c r="C4" s="15" t="s">
        <v>124</v>
      </c>
      <c r="D4" s="2" t="str">
        <f ca="1">MID(A1,4,3)</f>
        <v>SFE</v>
      </c>
      <c r="E4" s="219" t="str">
        <f ca="1">VLOOKUP(D4,Glossary!$A$4:$B$21,2,FALSE)</f>
        <v>Single fuel electricity</v>
      </c>
      <c r="F4" s="220"/>
      <c r="G4" s="221"/>
      <c r="H4" s="7"/>
      <c r="I4" s="7"/>
      <c r="J4" s="7"/>
      <c r="K4" s="7"/>
      <c r="L4" s="7"/>
      <c r="M4" s="7"/>
      <c r="N4" s="7"/>
      <c r="O4" s="7"/>
      <c r="P4" s="7"/>
      <c r="Q4" s="7"/>
    </row>
    <row r="5" spans="1:17">
      <c r="A5" s="7"/>
      <c r="B5" s="7"/>
      <c r="C5" s="15" t="s">
        <v>21</v>
      </c>
      <c r="D5" s="33" t="str">
        <f ca="1">RIGHT(A1,3)</f>
        <v>WMI</v>
      </c>
      <c r="E5" s="219" t="str">
        <f ca="1">VLOOKUP(D5,Glossary!$A$4:$B$21,2,FALSE)</f>
        <v>West Midlands</v>
      </c>
      <c r="F5" s="220"/>
      <c r="G5" s="221"/>
      <c r="H5" s="7"/>
      <c r="I5" s="7"/>
      <c r="J5" s="7"/>
      <c r="K5" s="7"/>
      <c r="L5" s="7"/>
      <c r="M5" s="7"/>
      <c r="N5" s="7"/>
      <c r="O5" s="7"/>
      <c r="P5" s="7"/>
      <c r="Q5" s="7"/>
    </row>
    <row r="6" spans="1:17">
      <c r="A6" s="7"/>
      <c r="B6" s="7"/>
      <c r="C6" s="15" t="s">
        <v>220</v>
      </c>
      <c r="D6" s="222" t="str">
        <f ca="1">$D$3&amp;"-"&amp;$D$4</f>
        <v>E7-SFE</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f t="shared" ca="1" si="0"/>
        <v>111.37887573952096</v>
      </c>
      <c r="L10" s="115">
        <f t="shared" ca="1" si="0"/>
        <v>111.3762053465569</v>
      </c>
      <c r="M10" s="115">
        <f t="shared" ca="1" si="0"/>
        <v>116.29398578576296</v>
      </c>
      <c r="N10" s="115" t="str">
        <f t="shared" si="0"/>
        <v/>
      </c>
      <c r="O10" s="115" t="str">
        <f t="shared" si="0"/>
        <v/>
      </c>
      <c r="P10" s="115" t="str">
        <f t="shared" si="0"/>
        <v/>
      </c>
      <c r="Q10" s="7"/>
    </row>
    <row r="11" spans="1:17">
      <c r="A11" s="7"/>
      <c r="B11" s="7"/>
      <c r="C11" s="7" t="s">
        <v>310</v>
      </c>
      <c r="D11" s="7"/>
      <c r="E11" s="115">
        <f ca="1">IFERROR(E47,"")</f>
        <v>586.74091364935009</v>
      </c>
      <c r="F11" s="102"/>
      <c r="G11" s="115">
        <f ca="1">IFERROR(IF(OR(G41=0,G42=0,G43=0,G44=0,G45=0,G46=0),"",G47),"")</f>
        <v>562.09302051248869</v>
      </c>
      <c r="H11" s="115" t="str">
        <f t="shared" ref="H11:P11" ca="1" si="1">IFERROR(IF(OR(H41=0,H42=0,H43=0,H44=0,H45=0,H46=0),"",H47),"")</f>
        <v/>
      </c>
      <c r="I11" s="115">
        <f t="shared" ca="1" si="1"/>
        <v>619.94040576816371</v>
      </c>
      <c r="J11" s="115">
        <f t="shared" ca="1" si="1"/>
        <v>594.18598451166804</v>
      </c>
      <c r="K11" s="115">
        <f t="shared" ca="1" si="1"/>
        <v>650.16796326822782</v>
      </c>
      <c r="L11" s="115">
        <f t="shared" ca="1" si="1"/>
        <v>677.71103848912207</v>
      </c>
      <c r="M11" s="115">
        <f t="shared" ca="1" si="1"/>
        <v>742.69877193014759</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3.4099999999999998E-2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WMI-Nil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7">
        <v>27.93</v>
      </c>
      <c r="F23" s="7"/>
      <c r="G23" s="20">
        <f t="shared" ref="G23:P25" ca="1" si="2">$E23/$E31*G31</f>
        <v>31.421249999999997</v>
      </c>
      <c r="H23" s="20">
        <f t="shared" ca="1" si="2"/>
        <v>31.421249999999997</v>
      </c>
      <c r="I23" s="20">
        <f t="shared" ca="1" si="2"/>
        <v>45.631086375000002</v>
      </c>
      <c r="J23" s="20">
        <f t="shared" ca="1" si="2"/>
        <v>40.203339749999998</v>
      </c>
      <c r="K23" s="20">
        <f t="shared" ca="1" si="2"/>
        <v>49.875</v>
      </c>
      <c r="L23" s="20">
        <f t="shared" ca="1" si="2"/>
        <v>49.376249999999999</v>
      </c>
      <c r="M23" s="20">
        <f t="shared" ca="1" si="2"/>
        <v>53.415177375000006</v>
      </c>
      <c r="N23" s="20">
        <f t="shared" ca="1" si="2"/>
        <v>0</v>
      </c>
      <c r="O23" s="20">
        <f t="shared" ca="1" si="2"/>
        <v>0</v>
      </c>
      <c r="P23" s="20">
        <f t="shared" ca="1" si="2"/>
        <v>0</v>
      </c>
      <c r="Q23" s="7"/>
    </row>
    <row r="24" spans="1:17">
      <c r="A24" s="7"/>
      <c r="B24" s="7"/>
      <c r="C24" s="7" t="s">
        <v>276</v>
      </c>
      <c r="D24" s="7"/>
      <c r="E24" s="177">
        <v>31.24</v>
      </c>
      <c r="F24" s="7"/>
      <c r="G24" s="20">
        <f t="shared" si="2"/>
        <v>31.27117764471058</v>
      </c>
      <c r="H24" s="20">
        <f t="shared" si="2"/>
        <v>31.364710578842313</v>
      </c>
      <c r="I24" s="20">
        <f t="shared" si="2"/>
        <v>31.770019960079839</v>
      </c>
      <c r="J24" s="20">
        <f t="shared" si="2"/>
        <v>32.206506986027946</v>
      </c>
      <c r="K24" s="20">
        <f t="shared" si="2"/>
        <v>32.705349301397206</v>
      </c>
      <c r="L24" s="20">
        <f t="shared" si="2"/>
        <v>32.985948103792417</v>
      </c>
      <c r="M24" s="20">
        <f t="shared" si="2"/>
        <v>33.391257485029939</v>
      </c>
      <c r="N24" s="20">
        <f t="shared" si="2"/>
        <v>0</v>
      </c>
      <c r="O24" s="20">
        <f t="shared" si="2"/>
        <v>0</v>
      </c>
      <c r="P24" s="20">
        <f t="shared" si="2"/>
        <v>0</v>
      </c>
      <c r="Q24" s="7"/>
    </row>
    <row r="25" spans="1:17">
      <c r="A25" s="7"/>
      <c r="B25" s="7"/>
      <c r="C25" s="16" t="s">
        <v>2</v>
      </c>
      <c r="D25" s="7"/>
      <c r="E25" s="177">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25.65269461077844</v>
      </c>
      <c r="N25" s="20">
        <f t="shared" si="2"/>
        <v>0</v>
      </c>
      <c r="O25" s="20">
        <f t="shared" si="2"/>
        <v>0</v>
      </c>
      <c r="P25" s="20">
        <f t="shared" si="2"/>
        <v>0</v>
      </c>
      <c r="Q25" s="7"/>
    </row>
    <row r="26" spans="1:17">
      <c r="A26" s="7"/>
      <c r="B26" s="7"/>
      <c r="C26" s="7" t="s">
        <v>25</v>
      </c>
      <c r="D26" s="7"/>
      <c r="E26" s="177">
        <v>2.84</v>
      </c>
      <c r="F26" s="7"/>
      <c r="G26" s="86">
        <f t="shared" ref="G26:P26" ca="1" si="3">SUM(G21:G25)*$E$13</f>
        <v>2.9570285491516963</v>
      </c>
      <c r="H26" s="86">
        <f t="shared" ca="1" si="3"/>
        <v>2.9626683216067859</v>
      </c>
      <c r="I26" s="86">
        <f t="shared" ca="1" si="3"/>
        <v>3.4716627559663422</v>
      </c>
      <c r="J26" s="86">
        <f t="shared" ca="1" si="3"/>
        <v>3.3128955341775943</v>
      </c>
      <c r="K26" s="86">
        <f t="shared" ca="1" si="3"/>
        <v>3.6727779351297403</v>
      </c>
      <c r="L26" s="86">
        <f t="shared" ca="1" si="3"/>
        <v>3.6726898774950101</v>
      </c>
      <c r="M26" s="86">
        <f t="shared" ca="1" si="3"/>
        <v>3.8348563149545658</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111.37887573952096</v>
      </c>
      <c r="L27" s="20">
        <f t="shared" ca="1" si="4"/>
        <v>111.3762053465569</v>
      </c>
      <c r="M27" s="20">
        <f t="shared" ca="1" si="4"/>
        <v>116.29398578576296</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61.66421521838766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2">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10.709810000000001</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WMI-Medium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7">
        <v>274.14</v>
      </c>
      <c r="F41" s="7"/>
      <c r="G41" s="20">
        <f t="shared" ref="G41:P41" ca="1" si="5">$E41/$E50*G50</f>
        <v>221.12037196538805</v>
      </c>
      <c r="H41" s="20">
        <f t="shared" ca="1" si="5"/>
        <v>0</v>
      </c>
      <c r="I41" s="20">
        <f t="shared" ca="1" si="5"/>
        <v>245.84757029542686</v>
      </c>
      <c r="J41" s="20">
        <f t="shared" ca="1" si="5"/>
        <v>235.89037581703064</v>
      </c>
      <c r="K41" s="20">
        <f t="shared" ca="1" si="5"/>
        <v>251.49680968206124</v>
      </c>
      <c r="L41" s="20">
        <f t="shared" ca="1" si="5"/>
        <v>279.00361706852942</v>
      </c>
      <c r="M41" s="20">
        <f t="shared" ca="1" si="5"/>
        <v>326.21821613216508</v>
      </c>
      <c r="N41" s="20">
        <f t="shared" ca="1" si="5"/>
        <v>0</v>
      </c>
      <c r="O41" s="20">
        <f t="shared" ca="1" si="5"/>
        <v>0</v>
      </c>
      <c r="P41" s="20">
        <f t="shared" ca="1" si="5"/>
        <v>0</v>
      </c>
      <c r="Q41" s="7"/>
    </row>
    <row r="42" spans="1:17">
      <c r="A42" s="7"/>
      <c r="B42" s="7"/>
      <c r="C42" s="16" t="s">
        <v>125</v>
      </c>
      <c r="D42" s="7"/>
      <c r="E42" s="176">
        <f ca="1">VLOOKUP($A$1,'Inputs - Network costs'!$D:$P,E$9,FALSE)</f>
        <v>131.74091364935012</v>
      </c>
      <c r="F42" s="7"/>
      <c r="G42" s="92">
        <f ca="1">VLOOKUP($A$1,'Inputs - Network costs'!$D:$P,G$9,FALSE)</f>
        <v>153.15656790050608</v>
      </c>
      <c r="H42" s="92">
        <f ca="1">VLOOKUP($A$1,'Inputs - Network costs'!$D:$P,H$9,FALSE)</f>
        <v>152.33081669420108</v>
      </c>
      <c r="I42" s="92">
        <f ca="1">VLOOKUP($A$1,'Inputs - Network costs'!$D:$P,I$9,FALSE)</f>
        <v>148.56161163267251</v>
      </c>
      <c r="J42" s="92">
        <f ca="1">VLOOKUP($A$1,'Inputs - Network costs'!$D:$P,J$9,FALSE)</f>
        <v>145.13560593682053</v>
      </c>
      <c r="K42" s="92">
        <f ca="1">VLOOKUP($A$1,'Inputs - Network costs'!$D:$P,K$9,FALSE)</f>
        <v>159.36131545641882</v>
      </c>
      <c r="L42" s="92">
        <f ca="1">VLOOKUP($A$1,'Inputs - Network costs'!$D:$P,L$9,FALSE)</f>
        <v>158.7780292100785</v>
      </c>
      <c r="M42" s="92">
        <f ca="1">VLOOKUP($A$1,'Inputs - Network costs'!$D:$P,M$9,FALSE)</f>
        <v>163.59833006439325</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7">
        <v>66.98</v>
      </c>
      <c r="F43" s="7"/>
      <c r="G43" s="20">
        <f t="shared" ref="G43:P45" ca="1" si="6">$E43/$E51*G51</f>
        <v>75.352500000000006</v>
      </c>
      <c r="H43" s="20">
        <f t="shared" ca="1" si="6"/>
        <v>75.352500000000006</v>
      </c>
      <c r="I43" s="20">
        <f t="shared" ca="1" si="6"/>
        <v>109.42965146428574</v>
      </c>
      <c r="J43" s="20">
        <f t="shared" ca="1" si="6"/>
        <v>96.413164928571433</v>
      </c>
      <c r="K43" s="20">
        <f t="shared" ca="1" si="6"/>
        <v>119.60714285714288</v>
      </c>
      <c r="L43" s="20">
        <f t="shared" ca="1" si="6"/>
        <v>118.41107142857145</v>
      </c>
      <c r="M43" s="20">
        <f t="shared" ca="1" si="6"/>
        <v>128.09697746428574</v>
      </c>
      <c r="N43" s="20">
        <f t="shared" ca="1" si="6"/>
        <v>0</v>
      </c>
      <c r="O43" s="20">
        <f t="shared" ca="1" si="6"/>
        <v>0</v>
      </c>
      <c r="P43" s="20">
        <f t="shared" ca="1" si="6"/>
        <v>0</v>
      </c>
      <c r="Q43" s="7"/>
    </row>
    <row r="44" spans="1:17">
      <c r="A44" s="7"/>
      <c r="B44" s="7"/>
      <c r="C44" s="7" t="s">
        <v>276</v>
      </c>
      <c r="D44" s="7"/>
      <c r="E44" s="177">
        <v>74.88</v>
      </c>
      <c r="F44" s="7"/>
      <c r="G44" s="20">
        <f t="shared" si="6"/>
        <v>74.954730538922149</v>
      </c>
      <c r="H44" s="20">
        <f t="shared" si="6"/>
        <v>75.17892215568861</v>
      </c>
      <c r="I44" s="20">
        <f t="shared" si="6"/>
        <v>76.150419161676638</v>
      </c>
      <c r="J44" s="20">
        <f t="shared" si="6"/>
        <v>77.196646706586819</v>
      </c>
      <c r="K44" s="20">
        <f t="shared" si="6"/>
        <v>78.392335329341307</v>
      </c>
      <c r="L44" s="20">
        <f t="shared" si="6"/>
        <v>79.064910179640705</v>
      </c>
      <c r="M44" s="20">
        <f t="shared" si="6"/>
        <v>80.036407185628732</v>
      </c>
      <c r="N44" s="20">
        <f t="shared" si="6"/>
        <v>0</v>
      </c>
      <c r="O44" s="20">
        <f t="shared" si="6"/>
        <v>0</v>
      </c>
      <c r="P44" s="20">
        <f t="shared" si="6"/>
        <v>0</v>
      </c>
      <c r="Q44" s="7"/>
    </row>
    <row r="45" spans="1:17">
      <c r="A45" s="7"/>
      <c r="B45" s="7"/>
      <c r="C45" s="16" t="s">
        <v>2</v>
      </c>
      <c r="D45" s="7"/>
      <c r="E45" s="177">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25.65269461077844</v>
      </c>
      <c r="N45" s="20">
        <f t="shared" si="6"/>
        <v>0</v>
      </c>
      <c r="O45" s="20">
        <f t="shared" si="6"/>
        <v>0</v>
      </c>
      <c r="P45" s="20">
        <f t="shared" si="6"/>
        <v>0</v>
      </c>
      <c r="Q45" s="7"/>
    </row>
    <row r="46" spans="1:17">
      <c r="A46" s="7"/>
      <c r="B46" s="7"/>
      <c r="C46" s="7" t="s">
        <v>25</v>
      </c>
      <c r="D46" s="7"/>
      <c r="E46" s="177">
        <v>15</v>
      </c>
      <c r="F46" s="7"/>
      <c r="G46" s="86">
        <f t="shared" ref="G46:P46" ca="1" si="7">SUM(G43:G45,G41)*$E$13</f>
        <v>13.484898011864043</v>
      </c>
      <c r="H46" s="86">
        <f t="shared" ca="1" si="7"/>
        <v>5.9547885613772458</v>
      </c>
      <c r="I46" s="86">
        <f t="shared" ca="1" si="7"/>
        <v>15.543967585359493</v>
      </c>
      <c r="J46" s="86">
        <f t="shared" ca="1" si="7"/>
        <v>14.807676152598683</v>
      </c>
      <c r="K46" s="86">
        <f t="shared" ca="1" si="7"/>
        <v>16.184611440269492</v>
      </c>
      <c r="L46" s="86">
        <f t="shared" ca="1" si="7"/>
        <v>17.112093237032575</v>
      </c>
      <c r="M46" s="86">
        <f t="shared" ca="1" si="7"/>
        <v>19.096146472896457</v>
      </c>
      <c r="N46" s="86">
        <f t="shared" ca="1" si="7"/>
        <v>0</v>
      </c>
      <c r="O46" s="86">
        <f t="shared" ca="1" si="7"/>
        <v>0</v>
      </c>
      <c r="P46" s="86">
        <f t="shared" ca="1" si="7"/>
        <v>0</v>
      </c>
      <c r="Q46" s="7"/>
    </row>
    <row r="47" spans="1:17">
      <c r="A47" s="7"/>
      <c r="B47" s="7"/>
      <c r="C47" s="7" t="s">
        <v>215</v>
      </c>
      <c r="D47" s="7"/>
      <c r="E47" s="20">
        <f ca="1">SUM(E41:E46)</f>
        <v>586.74091364935009</v>
      </c>
      <c r="F47" s="7"/>
      <c r="G47" s="20">
        <f t="shared" ref="G47:P47" ca="1" si="8">SUM(G41:G46)</f>
        <v>562.09302051248869</v>
      </c>
      <c r="H47" s="20">
        <f t="shared" ca="1" si="8"/>
        <v>332.9128357945005</v>
      </c>
      <c r="I47" s="20">
        <f t="shared" ca="1" si="8"/>
        <v>619.94040576816371</v>
      </c>
      <c r="J47" s="20">
        <f t="shared" ca="1" si="8"/>
        <v>594.18598451166804</v>
      </c>
      <c r="K47" s="20">
        <f t="shared" ca="1" si="8"/>
        <v>650.16796326822782</v>
      </c>
      <c r="L47" s="20">
        <f t="shared" ca="1" si="8"/>
        <v>677.71103848912207</v>
      </c>
      <c r="M47" s="20">
        <f t="shared" ca="1" si="8"/>
        <v>742.69877193014759</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61.66421521838766</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10.709810000000001</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106.88622754491017</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106.88622754491017</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theme="9"/>
  </sheetPr>
  <dimension ref="A1:Q93"/>
  <sheetViews>
    <sheetView topLeftCell="A13" zoomScaleNormal="100" workbookViewId="0">
      <selection activeCell="E22" sqref="E22:E47"/>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E7-SFE-NEA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9" t="str">
        <f ca="1">VLOOKUP(D3,Glossary!$A$4:$B$21,2,FALSE)</f>
        <v>Economy 7</v>
      </c>
      <c r="F3" s="220"/>
      <c r="G3" s="221"/>
      <c r="H3" s="7"/>
      <c r="I3" s="7"/>
      <c r="J3" s="7"/>
      <c r="K3" s="7"/>
      <c r="L3" s="7"/>
      <c r="M3" s="7"/>
      <c r="N3" s="7"/>
      <c r="O3" s="7"/>
      <c r="P3" s="7"/>
      <c r="Q3" s="7"/>
    </row>
    <row r="4" spans="1:17">
      <c r="A4" s="7"/>
      <c r="B4" s="7"/>
      <c r="C4" s="15" t="s">
        <v>124</v>
      </c>
      <c r="D4" s="2" t="str">
        <f ca="1">MID(A1,4,3)</f>
        <v>SFE</v>
      </c>
      <c r="E4" s="219" t="str">
        <f ca="1">VLOOKUP(D4,Glossary!$A$4:$B$21,2,FALSE)</f>
        <v>Single fuel electricity</v>
      </c>
      <c r="F4" s="220"/>
      <c r="G4" s="221"/>
      <c r="H4" s="7"/>
      <c r="I4" s="7"/>
      <c r="J4" s="7"/>
      <c r="K4" s="7"/>
      <c r="L4" s="7"/>
      <c r="M4" s="7"/>
      <c r="N4" s="7"/>
      <c r="O4" s="7"/>
      <c r="P4" s="7"/>
      <c r="Q4" s="7"/>
    </row>
    <row r="5" spans="1:17">
      <c r="A5" s="7"/>
      <c r="B5" s="7"/>
      <c r="C5" s="15" t="s">
        <v>21</v>
      </c>
      <c r="D5" s="33" t="str">
        <f ca="1">RIGHT(A1,3)</f>
        <v>NEA</v>
      </c>
      <c r="E5" s="219" t="str">
        <f ca="1">VLOOKUP(D5,Glossary!$A$4:$B$21,2,FALSE)</f>
        <v>North East</v>
      </c>
      <c r="F5" s="220"/>
      <c r="G5" s="221"/>
      <c r="H5" s="7"/>
      <c r="I5" s="7"/>
      <c r="J5" s="7"/>
      <c r="K5" s="7"/>
      <c r="L5" s="7"/>
      <c r="M5" s="7"/>
      <c r="N5" s="7"/>
      <c r="O5" s="7"/>
      <c r="P5" s="7"/>
      <c r="Q5" s="7"/>
    </row>
    <row r="6" spans="1:17">
      <c r="A6" s="7"/>
      <c r="B6" s="7"/>
      <c r="C6" s="15" t="s">
        <v>220</v>
      </c>
      <c r="D6" s="222" t="str">
        <f ca="1">$D$3&amp;"-"&amp;$D$4</f>
        <v>E7-SFE</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f t="shared" ca="1" si="0"/>
        <v>111.37887573952096</v>
      </c>
      <c r="L10" s="115">
        <f t="shared" ca="1" si="0"/>
        <v>111.3762053465569</v>
      </c>
      <c r="M10" s="115">
        <f t="shared" ca="1" si="0"/>
        <v>116.29398578576296</v>
      </c>
      <c r="N10" s="115" t="str">
        <f t="shared" si="0"/>
        <v/>
      </c>
      <c r="O10" s="115" t="str">
        <f t="shared" si="0"/>
        <v/>
      </c>
      <c r="P10" s="115" t="str">
        <f t="shared" si="0"/>
        <v/>
      </c>
      <c r="Q10" s="7"/>
    </row>
    <row r="11" spans="1:17">
      <c r="A11" s="7"/>
      <c r="B11" s="7"/>
      <c r="C11" s="7" t="s">
        <v>310</v>
      </c>
      <c r="D11" s="7"/>
      <c r="E11" s="115">
        <f ca="1">IFERROR(E47,"")</f>
        <v>606.12274412814918</v>
      </c>
      <c r="F11" s="102"/>
      <c r="G11" s="115">
        <f ca="1">IFERROR(IF(OR(G41=0,G42=0,G43=0,G44=0,G45=0,G46=0),"",G47),"")</f>
        <v>573.69557422635569</v>
      </c>
      <c r="H11" s="115" t="str">
        <f t="shared" ref="H11:P11" ca="1" si="1">IFERROR(IF(OR(H41=0,H42=0,H43=0,H44=0,H45=0,H46=0),"",H47),"")</f>
        <v/>
      </c>
      <c r="I11" s="115">
        <f t="shared" ca="1" si="1"/>
        <v>628.54631756688855</v>
      </c>
      <c r="J11" s="115">
        <f t="shared" ca="1" si="1"/>
        <v>602.376939225961</v>
      </c>
      <c r="K11" s="115">
        <f t="shared" ca="1" si="1"/>
        <v>644.70733876141639</v>
      </c>
      <c r="L11" s="115">
        <f t="shared" ca="1" si="1"/>
        <v>672.24645325517452</v>
      </c>
      <c r="M11" s="115">
        <f t="shared" ca="1" si="1"/>
        <v>742.97138277492729</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3.4099999999999998E-2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NEA-Nil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173">
        <v>0</v>
      </c>
      <c r="F22" s="7"/>
      <c r="G22" s="95">
        <v>0</v>
      </c>
      <c r="H22" s="95">
        <v>0</v>
      </c>
      <c r="I22" s="95">
        <v>0</v>
      </c>
      <c r="J22" s="95">
        <v>0</v>
      </c>
      <c r="K22" s="95">
        <v>0</v>
      </c>
      <c r="L22" s="95">
        <v>0</v>
      </c>
      <c r="M22" s="95">
        <v>0</v>
      </c>
      <c r="N22" s="95">
        <v>0</v>
      </c>
      <c r="O22" s="95">
        <v>0</v>
      </c>
      <c r="P22" s="95">
        <v>0</v>
      </c>
      <c r="Q22" s="7"/>
    </row>
    <row r="23" spans="1:17">
      <c r="A23" s="7"/>
      <c r="B23" s="7"/>
      <c r="C23" s="7" t="s">
        <v>126</v>
      </c>
      <c r="D23" s="7"/>
      <c r="E23" s="177">
        <v>27.93</v>
      </c>
      <c r="F23" s="7"/>
      <c r="G23" s="20">
        <f t="shared" ref="G23:P25" ca="1" si="2">$E23/$E31*G31</f>
        <v>31.421249999999997</v>
      </c>
      <c r="H23" s="20">
        <f t="shared" ca="1" si="2"/>
        <v>31.421249999999997</v>
      </c>
      <c r="I23" s="20">
        <f t="shared" ca="1" si="2"/>
        <v>45.631086375000002</v>
      </c>
      <c r="J23" s="20">
        <f t="shared" ca="1" si="2"/>
        <v>40.203339749999998</v>
      </c>
      <c r="K23" s="20">
        <f t="shared" ca="1" si="2"/>
        <v>49.875</v>
      </c>
      <c r="L23" s="20">
        <f t="shared" ca="1" si="2"/>
        <v>49.376249999999999</v>
      </c>
      <c r="M23" s="20">
        <f t="shared" ca="1" si="2"/>
        <v>53.415177375000006</v>
      </c>
      <c r="N23" s="20">
        <f t="shared" ca="1" si="2"/>
        <v>0</v>
      </c>
      <c r="O23" s="20">
        <f t="shared" ca="1" si="2"/>
        <v>0</v>
      </c>
      <c r="P23" s="20">
        <f t="shared" ca="1" si="2"/>
        <v>0</v>
      </c>
      <c r="Q23" s="7"/>
    </row>
    <row r="24" spans="1:17">
      <c r="A24" s="7"/>
      <c r="B24" s="7"/>
      <c r="C24" s="7" t="s">
        <v>276</v>
      </c>
      <c r="D24" s="7"/>
      <c r="E24" s="177">
        <v>31.24</v>
      </c>
      <c r="F24" s="7"/>
      <c r="G24" s="20">
        <f t="shared" si="2"/>
        <v>31.27117764471058</v>
      </c>
      <c r="H24" s="20">
        <f t="shared" si="2"/>
        <v>31.364710578842313</v>
      </c>
      <c r="I24" s="20">
        <f t="shared" si="2"/>
        <v>31.770019960079839</v>
      </c>
      <c r="J24" s="20">
        <f t="shared" si="2"/>
        <v>32.206506986027946</v>
      </c>
      <c r="K24" s="20">
        <f t="shared" si="2"/>
        <v>32.705349301397206</v>
      </c>
      <c r="L24" s="20">
        <f t="shared" si="2"/>
        <v>32.985948103792417</v>
      </c>
      <c r="M24" s="20">
        <f t="shared" si="2"/>
        <v>33.391257485029939</v>
      </c>
      <c r="N24" s="20">
        <f t="shared" si="2"/>
        <v>0</v>
      </c>
      <c r="O24" s="20">
        <f t="shared" si="2"/>
        <v>0</v>
      </c>
      <c r="P24" s="20">
        <f t="shared" si="2"/>
        <v>0</v>
      </c>
      <c r="Q24" s="7"/>
    </row>
    <row r="25" spans="1:17">
      <c r="A25" s="7"/>
      <c r="B25" s="7"/>
      <c r="C25" s="16" t="s">
        <v>2</v>
      </c>
      <c r="D25" s="7"/>
      <c r="E25" s="177">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25.65269461077844</v>
      </c>
      <c r="N25" s="20">
        <f t="shared" si="2"/>
        <v>0</v>
      </c>
      <c r="O25" s="20">
        <f t="shared" si="2"/>
        <v>0</v>
      </c>
      <c r="P25" s="20">
        <f t="shared" si="2"/>
        <v>0</v>
      </c>
      <c r="Q25" s="7"/>
    </row>
    <row r="26" spans="1:17">
      <c r="A26" s="7"/>
      <c r="B26" s="7"/>
      <c r="C26" s="7" t="s">
        <v>25</v>
      </c>
      <c r="D26" s="7"/>
      <c r="E26" s="177">
        <v>2.84</v>
      </c>
      <c r="F26" s="7"/>
      <c r="G26" s="86">
        <f t="shared" ref="G26:P26" ca="1" si="3">SUM(G21:G25)*$E$13</f>
        <v>2.9570285491516963</v>
      </c>
      <c r="H26" s="86">
        <f t="shared" ca="1" si="3"/>
        <v>2.9626683216067859</v>
      </c>
      <c r="I26" s="86">
        <f t="shared" ca="1" si="3"/>
        <v>3.4716627559663422</v>
      </c>
      <c r="J26" s="86">
        <f t="shared" ca="1" si="3"/>
        <v>3.3128955341775943</v>
      </c>
      <c r="K26" s="86">
        <f t="shared" ca="1" si="3"/>
        <v>3.6727779351297403</v>
      </c>
      <c r="L26" s="86">
        <f t="shared" ca="1" si="3"/>
        <v>3.6726898774950101</v>
      </c>
      <c r="M26" s="86">
        <f t="shared" ca="1" si="3"/>
        <v>3.8348563149545658</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111.37887573952096</v>
      </c>
      <c r="L27" s="20">
        <f t="shared" ca="1" si="4"/>
        <v>111.3762053465569</v>
      </c>
      <c r="M27" s="20">
        <f t="shared" ca="1" si="4"/>
        <v>116.29398578576296</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61.66421521838766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2">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10.709810000000001</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NEA-Medium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7">
        <v>274.14</v>
      </c>
      <c r="F41" s="7"/>
      <c r="G41" s="20">
        <f t="shared" ref="G41:P41" ca="1" si="5">$E41/$E50*G50</f>
        <v>221.12037196538805</v>
      </c>
      <c r="H41" s="20">
        <f t="shared" ca="1" si="5"/>
        <v>0</v>
      </c>
      <c r="I41" s="20">
        <f t="shared" ca="1" si="5"/>
        <v>245.84757029542686</v>
      </c>
      <c r="J41" s="20">
        <f t="shared" ca="1" si="5"/>
        <v>235.89037581703064</v>
      </c>
      <c r="K41" s="20">
        <f t="shared" ca="1" si="5"/>
        <v>251.49680968206124</v>
      </c>
      <c r="L41" s="20">
        <f t="shared" ca="1" si="5"/>
        <v>279.00361706852942</v>
      </c>
      <c r="M41" s="20">
        <f t="shared" ca="1" si="5"/>
        <v>326.21821613216508</v>
      </c>
      <c r="N41" s="20">
        <f t="shared" ca="1" si="5"/>
        <v>0</v>
      </c>
      <c r="O41" s="20">
        <f t="shared" ca="1" si="5"/>
        <v>0</v>
      </c>
      <c r="P41" s="20">
        <f t="shared" ca="1" si="5"/>
        <v>0</v>
      </c>
      <c r="Q41" s="7"/>
    </row>
    <row r="42" spans="1:17">
      <c r="A42" s="7"/>
      <c r="B42" s="7"/>
      <c r="C42" s="16" t="s">
        <v>125</v>
      </c>
      <c r="D42" s="7"/>
      <c r="E42" s="176">
        <f ca="1">VLOOKUP($A$1,'Inputs - Network costs'!$D:$P,E$9,FALSE)</f>
        <v>151.12274412814924</v>
      </c>
      <c r="F42" s="7"/>
      <c r="G42" s="92">
        <f ca="1">VLOOKUP($A$1,'Inputs - Network costs'!$D:$P,G$9,FALSE)</f>
        <v>164.75912161437299</v>
      </c>
      <c r="H42" s="92">
        <f ca="1">VLOOKUP($A$1,'Inputs - Network costs'!$D:$P,H$9,FALSE)</f>
        <v>163.93082389910751</v>
      </c>
      <c r="I42" s="92">
        <f ca="1">VLOOKUP($A$1,'Inputs - Network costs'!$D:$P,I$9,FALSE)</f>
        <v>157.1675234313974</v>
      </c>
      <c r="J42" s="92">
        <f ca="1">VLOOKUP($A$1,'Inputs - Network costs'!$D:$P,J$9,FALSE)</f>
        <v>153.32656065111343</v>
      </c>
      <c r="K42" s="92">
        <f ca="1">VLOOKUP($A$1,'Inputs - Network costs'!$D:$P,K$9,FALSE)</f>
        <v>153.90069094960739</v>
      </c>
      <c r="L42" s="92">
        <f ca="1">VLOOKUP($A$1,'Inputs - Network costs'!$D:$P,L$9,FALSE)</f>
        <v>153.31344397613097</v>
      </c>
      <c r="M42" s="92">
        <f ca="1">VLOOKUP($A$1,'Inputs - Network costs'!$D:$P,M$9,FALSE)</f>
        <v>163.87094090917287</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7">
        <v>66.98</v>
      </c>
      <c r="F43" s="7"/>
      <c r="G43" s="20">
        <f t="shared" ref="G43:P45" ca="1" si="6">$E43/$E51*G51</f>
        <v>75.352500000000006</v>
      </c>
      <c r="H43" s="20">
        <f t="shared" ca="1" si="6"/>
        <v>75.352500000000006</v>
      </c>
      <c r="I43" s="20">
        <f t="shared" ca="1" si="6"/>
        <v>109.42965146428574</v>
      </c>
      <c r="J43" s="20">
        <f t="shared" ca="1" si="6"/>
        <v>96.413164928571433</v>
      </c>
      <c r="K43" s="20">
        <f t="shared" ca="1" si="6"/>
        <v>119.60714285714288</v>
      </c>
      <c r="L43" s="20">
        <f t="shared" ca="1" si="6"/>
        <v>118.41107142857145</v>
      </c>
      <c r="M43" s="20">
        <f t="shared" ca="1" si="6"/>
        <v>128.09697746428574</v>
      </c>
      <c r="N43" s="20">
        <f t="shared" ca="1" si="6"/>
        <v>0</v>
      </c>
      <c r="O43" s="20">
        <f t="shared" ca="1" si="6"/>
        <v>0</v>
      </c>
      <c r="P43" s="20">
        <f t="shared" ca="1" si="6"/>
        <v>0</v>
      </c>
      <c r="Q43" s="7"/>
    </row>
    <row r="44" spans="1:17">
      <c r="A44" s="7"/>
      <c r="B44" s="7"/>
      <c r="C44" s="7" t="s">
        <v>276</v>
      </c>
      <c r="D44" s="7"/>
      <c r="E44" s="177">
        <v>74.88</v>
      </c>
      <c r="F44" s="7"/>
      <c r="G44" s="20">
        <f t="shared" si="6"/>
        <v>74.954730538922149</v>
      </c>
      <c r="H44" s="20">
        <f t="shared" si="6"/>
        <v>75.17892215568861</v>
      </c>
      <c r="I44" s="20">
        <f t="shared" si="6"/>
        <v>76.150419161676638</v>
      </c>
      <c r="J44" s="20">
        <f t="shared" si="6"/>
        <v>77.196646706586819</v>
      </c>
      <c r="K44" s="20">
        <f t="shared" si="6"/>
        <v>78.392335329341307</v>
      </c>
      <c r="L44" s="20">
        <f t="shared" si="6"/>
        <v>79.064910179640705</v>
      </c>
      <c r="M44" s="20">
        <f t="shared" si="6"/>
        <v>80.036407185628732</v>
      </c>
      <c r="N44" s="20">
        <f t="shared" si="6"/>
        <v>0</v>
      </c>
      <c r="O44" s="20">
        <f t="shared" si="6"/>
        <v>0</v>
      </c>
      <c r="P44" s="20">
        <f t="shared" si="6"/>
        <v>0</v>
      </c>
      <c r="Q44" s="7"/>
    </row>
    <row r="45" spans="1:17">
      <c r="A45" s="7"/>
      <c r="B45" s="7"/>
      <c r="C45" s="16" t="s">
        <v>2</v>
      </c>
      <c r="D45" s="7"/>
      <c r="E45" s="177">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25.65269461077844</v>
      </c>
      <c r="N45" s="20">
        <f t="shared" si="6"/>
        <v>0</v>
      </c>
      <c r="O45" s="20">
        <f t="shared" si="6"/>
        <v>0</v>
      </c>
      <c r="P45" s="20">
        <f t="shared" si="6"/>
        <v>0</v>
      </c>
      <c r="Q45" s="7"/>
    </row>
    <row r="46" spans="1:17">
      <c r="A46" s="7"/>
      <c r="B46" s="7"/>
      <c r="C46" s="7" t="s">
        <v>25</v>
      </c>
      <c r="D46" s="7"/>
      <c r="E46" s="177">
        <v>15</v>
      </c>
      <c r="F46" s="7"/>
      <c r="G46" s="86">
        <f t="shared" ref="G46:P46" ca="1" si="7">SUM(G43:G45,G41)*$E$13</f>
        <v>13.484898011864043</v>
      </c>
      <c r="H46" s="86">
        <f t="shared" ca="1" si="7"/>
        <v>5.9547885613772458</v>
      </c>
      <c r="I46" s="86">
        <f t="shared" ca="1" si="7"/>
        <v>15.543967585359493</v>
      </c>
      <c r="J46" s="86">
        <f t="shared" ca="1" si="7"/>
        <v>14.807676152598683</v>
      </c>
      <c r="K46" s="86">
        <f t="shared" ca="1" si="7"/>
        <v>16.184611440269492</v>
      </c>
      <c r="L46" s="86">
        <f t="shared" ca="1" si="7"/>
        <v>17.112093237032575</v>
      </c>
      <c r="M46" s="86">
        <f t="shared" ca="1" si="7"/>
        <v>19.096146472896457</v>
      </c>
      <c r="N46" s="86">
        <f t="shared" ca="1" si="7"/>
        <v>0</v>
      </c>
      <c r="O46" s="86">
        <f t="shared" ca="1" si="7"/>
        <v>0</v>
      </c>
      <c r="P46" s="86">
        <f t="shared" ca="1" si="7"/>
        <v>0</v>
      </c>
      <c r="Q46" s="7"/>
    </row>
    <row r="47" spans="1:17">
      <c r="A47" s="7"/>
      <c r="B47" s="7"/>
      <c r="C47" s="7" t="s">
        <v>215</v>
      </c>
      <c r="D47" s="7"/>
      <c r="E47" s="172">
        <f ca="1">SUM(E41:E46)</f>
        <v>606.12274412814918</v>
      </c>
      <c r="F47" s="7"/>
      <c r="G47" s="20">
        <f t="shared" ref="G47:P47" ca="1" si="8">SUM(G41:G46)</f>
        <v>573.69557422635569</v>
      </c>
      <c r="H47" s="20">
        <f t="shared" ca="1" si="8"/>
        <v>344.51284299940693</v>
      </c>
      <c r="I47" s="20">
        <f t="shared" ca="1" si="8"/>
        <v>628.54631756688855</v>
      </c>
      <c r="J47" s="20">
        <f t="shared" ca="1" si="8"/>
        <v>602.376939225961</v>
      </c>
      <c r="K47" s="20">
        <f t="shared" ca="1" si="8"/>
        <v>644.70733876141639</v>
      </c>
      <c r="L47" s="20">
        <f t="shared" ca="1" si="8"/>
        <v>672.24645325517452</v>
      </c>
      <c r="M47" s="20">
        <f t="shared" ca="1" si="8"/>
        <v>742.97138277492729</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61.66421521838766</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10.709810000000001</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106.88622754491017</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106.88622754491017</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theme="9"/>
  </sheetPr>
  <dimension ref="A1:Q93"/>
  <sheetViews>
    <sheetView topLeftCell="A11" zoomScaleNormal="100" workbookViewId="0">
      <selection activeCell="E23" sqref="E23:E4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E7-SFE-NSC</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9" t="str">
        <f ca="1">VLOOKUP(D3,Glossary!$A$4:$B$21,2,FALSE)</f>
        <v>Economy 7</v>
      </c>
      <c r="F3" s="220"/>
      <c r="G3" s="221"/>
      <c r="H3" s="7"/>
      <c r="I3" s="7"/>
      <c r="J3" s="7"/>
      <c r="K3" s="7"/>
      <c r="L3" s="7"/>
      <c r="M3" s="7"/>
      <c r="N3" s="7"/>
      <c r="O3" s="7"/>
      <c r="P3" s="7"/>
      <c r="Q3" s="7"/>
    </row>
    <row r="4" spans="1:17">
      <c r="A4" s="7"/>
      <c r="B4" s="7"/>
      <c r="C4" s="15" t="s">
        <v>124</v>
      </c>
      <c r="D4" s="2" t="str">
        <f ca="1">MID(A1,4,3)</f>
        <v>SFE</v>
      </c>
      <c r="E4" s="219" t="str">
        <f ca="1">VLOOKUP(D4,Glossary!$A$4:$B$21,2,FALSE)</f>
        <v>Single fuel electricity</v>
      </c>
      <c r="F4" s="220"/>
      <c r="G4" s="221"/>
      <c r="H4" s="7"/>
      <c r="I4" s="7"/>
      <c r="J4" s="7"/>
      <c r="K4" s="7"/>
      <c r="L4" s="7"/>
      <c r="M4" s="7"/>
      <c r="N4" s="7"/>
      <c r="O4" s="7"/>
      <c r="P4" s="7"/>
      <c r="Q4" s="7"/>
    </row>
    <row r="5" spans="1:17">
      <c r="A5" s="7"/>
      <c r="B5" s="7"/>
      <c r="C5" s="15" t="s">
        <v>21</v>
      </c>
      <c r="D5" s="33" t="str">
        <f ca="1">RIGHT(A1,3)</f>
        <v>NSC</v>
      </c>
      <c r="E5" s="219" t="str">
        <f ca="1">VLOOKUP(D5,Glossary!$A$4:$B$21,2,FALSE)</f>
        <v>North Scotland</v>
      </c>
      <c r="F5" s="220"/>
      <c r="G5" s="221"/>
      <c r="H5" s="7"/>
      <c r="I5" s="7"/>
      <c r="J5" s="7"/>
      <c r="K5" s="7"/>
      <c r="L5" s="7"/>
      <c r="M5" s="7"/>
      <c r="N5" s="7"/>
      <c r="O5" s="7"/>
      <c r="P5" s="7"/>
      <c r="Q5" s="7"/>
    </row>
    <row r="6" spans="1:17">
      <c r="A6" s="7"/>
      <c r="B6" s="7"/>
      <c r="C6" s="15" t="s">
        <v>220</v>
      </c>
      <c r="D6" s="222" t="str">
        <f ca="1">$D$3&amp;"-"&amp;$D$4</f>
        <v>E7-SFE</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f t="shared" ca="1" si="0"/>
        <v>111.37887573952096</v>
      </c>
      <c r="L10" s="115">
        <f t="shared" ca="1" si="0"/>
        <v>111.3762053465569</v>
      </c>
      <c r="M10" s="115">
        <f t="shared" ca="1" si="0"/>
        <v>116.29398578576296</v>
      </c>
      <c r="N10" s="115" t="str">
        <f t="shared" si="0"/>
        <v/>
      </c>
      <c r="O10" s="115" t="str">
        <f t="shared" si="0"/>
        <v/>
      </c>
      <c r="P10" s="115" t="str">
        <f t="shared" si="0"/>
        <v/>
      </c>
      <c r="Q10" s="7"/>
    </row>
    <row r="11" spans="1:17">
      <c r="A11" s="7"/>
      <c r="B11" s="7"/>
      <c r="C11" s="7" t="s">
        <v>310</v>
      </c>
      <c r="D11" s="7"/>
      <c r="E11" s="115">
        <f ca="1">IFERROR(E47,"")</f>
        <v>634.01544795936775</v>
      </c>
      <c r="F11" s="102"/>
      <c r="G11" s="115">
        <f ca="1">IFERROR(IF(OR(G41=0,G42=0,G43=0,G44=0,G45=0,G46=0),"",G47),"")</f>
        <v>619.82579580661934</v>
      </c>
      <c r="H11" s="115" t="str">
        <f t="shared" ref="H11:P11" ca="1" si="1">IFERROR(IF(OR(H41=0,H42=0,H43=0,H44=0,H45=0,H46=0),"",H47),"")</f>
        <v/>
      </c>
      <c r="I11" s="115">
        <f t="shared" ca="1" si="1"/>
        <v>681.90389143030268</v>
      </c>
      <c r="J11" s="115">
        <f t="shared" ca="1" si="1"/>
        <v>656.281816603479</v>
      </c>
      <c r="K11" s="115">
        <f t="shared" ca="1" si="1"/>
        <v>687.13832723826954</v>
      </c>
      <c r="L11" s="115">
        <f t="shared" ca="1" si="1"/>
        <v>714.67190064864326</v>
      </c>
      <c r="M11" s="115">
        <f t="shared" ca="1" si="1"/>
        <v>778.80537866055852</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3.4099999999999998E-2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NSC-Nil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7">
        <v>27.93</v>
      </c>
      <c r="F23" s="7"/>
      <c r="G23" s="20">
        <f t="shared" ref="G23:P25" ca="1" si="2">$E23/$E31*G31</f>
        <v>31.421249999999997</v>
      </c>
      <c r="H23" s="20">
        <f t="shared" ca="1" si="2"/>
        <v>31.421249999999997</v>
      </c>
      <c r="I23" s="20">
        <f t="shared" ca="1" si="2"/>
        <v>45.631086375000002</v>
      </c>
      <c r="J23" s="20">
        <f t="shared" ca="1" si="2"/>
        <v>40.203339749999998</v>
      </c>
      <c r="K23" s="20">
        <f t="shared" ca="1" si="2"/>
        <v>49.875</v>
      </c>
      <c r="L23" s="20">
        <f t="shared" ca="1" si="2"/>
        <v>49.376249999999999</v>
      </c>
      <c r="M23" s="20">
        <f t="shared" ca="1" si="2"/>
        <v>53.415177375000006</v>
      </c>
      <c r="N23" s="20">
        <f t="shared" ca="1" si="2"/>
        <v>0</v>
      </c>
      <c r="O23" s="20">
        <f t="shared" ca="1" si="2"/>
        <v>0</v>
      </c>
      <c r="P23" s="20">
        <f t="shared" ca="1" si="2"/>
        <v>0</v>
      </c>
      <c r="Q23" s="7"/>
    </row>
    <row r="24" spans="1:17">
      <c r="A24" s="7"/>
      <c r="B24" s="7"/>
      <c r="C24" s="7" t="s">
        <v>276</v>
      </c>
      <c r="D24" s="7"/>
      <c r="E24" s="177">
        <v>31.24</v>
      </c>
      <c r="F24" s="7"/>
      <c r="G24" s="20">
        <f t="shared" si="2"/>
        <v>31.27117764471058</v>
      </c>
      <c r="H24" s="20">
        <f t="shared" si="2"/>
        <v>31.364710578842313</v>
      </c>
      <c r="I24" s="20">
        <f t="shared" si="2"/>
        <v>31.770019960079839</v>
      </c>
      <c r="J24" s="20">
        <f t="shared" si="2"/>
        <v>32.206506986027946</v>
      </c>
      <c r="K24" s="20">
        <f t="shared" si="2"/>
        <v>32.705349301397206</v>
      </c>
      <c r="L24" s="20">
        <f t="shared" si="2"/>
        <v>32.985948103792417</v>
      </c>
      <c r="M24" s="20">
        <f t="shared" si="2"/>
        <v>33.391257485029939</v>
      </c>
      <c r="N24" s="20">
        <f t="shared" si="2"/>
        <v>0</v>
      </c>
      <c r="O24" s="20">
        <f t="shared" si="2"/>
        <v>0</v>
      </c>
      <c r="P24" s="20">
        <f t="shared" si="2"/>
        <v>0</v>
      </c>
      <c r="Q24" s="7"/>
    </row>
    <row r="25" spans="1:17">
      <c r="A25" s="7"/>
      <c r="B25" s="7"/>
      <c r="C25" s="16" t="s">
        <v>2</v>
      </c>
      <c r="D25" s="7"/>
      <c r="E25" s="177">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25.65269461077844</v>
      </c>
      <c r="N25" s="20">
        <f t="shared" si="2"/>
        <v>0</v>
      </c>
      <c r="O25" s="20">
        <f t="shared" si="2"/>
        <v>0</v>
      </c>
      <c r="P25" s="20">
        <f t="shared" si="2"/>
        <v>0</v>
      </c>
      <c r="Q25" s="7"/>
    </row>
    <row r="26" spans="1:17">
      <c r="A26" s="7"/>
      <c r="B26" s="7"/>
      <c r="C26" s="7" t="s">
        <v>25</v>
      </c>
      <c r="D26" s="7"/>
      <c r="E26" s="177">
        <v>2.84</v>
      </c>
      <c r="F26" s="7"/>
      <c r="G26" s="86">
        <f t="shared" ref="G26:P26" ca="1" si="3">SUM(G21:G25)*$E$13</f>
        <v>2.9570285491516963</v>
      </c>
      <c r="H26" s="86">
        <f t="shared" ca="1" si="3"/>
        <v>2.9626683216067859</v>
      </c>
      <c r="I26" s="86">
        <f t="shared" ca="1" si="3"/>
        <v>3.4716627559663422</v>
      </c>
      <c r="J26" s="86">
        <f t="shared" ca="1" si="3"/>
        <v>3.3128955341775943</v>
      </c>
      <c r="K26" s="86">
        <f t="shared" ca="1" si="3"/>
        <v>3.6727779351297403</v>
      </c>
      <c r="L26" s="86">
        <f t="shared" ca="1" si="3"/>
        <v>3.6726898774950101</v>
      </c>
      <c r="M26" s="86">
        <f t="shared" ca="1" si="3"/>
        <v>3.8348563149545658</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111.37887573952096</v>
      </c>
      <c r="L27" s="20">
        <f t="shared" ca="1" si="4"/>
        <v>111.3762053465569</v>
      </c>
      <c r="M27" s="20">
        <f t="shared" ca="1" si="4"/>
        <v>116.29398578576296</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61.66421521838766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2">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10.709810000000001</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NSC-Medium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7">
        <v>274.14</v>
      </c>
      <c r="F41" s="7"/>
      <c r="G41" s="20">
        <f t="shared" ref="G41:P41" ca="1" si="5">$E41/$E50*G50</f>
        <v>221.12037196538805</v>
      </c>
      <c r="H41" s="20">
        <f t="shared" ca="1" si="5"/>
        <v>0</v>
      </c>
      <c r="I41" s="20">
        <f t="shared" ca="1" si="5"/>
        <v>245.84757029542686</v>
      </c>
      <c r="J41" s="20">
        <f t="shared" ca="1" si="5"/>
        <v>235.89037581703064</v>
      </c>
      <c r="K41" s="20">
        <f t="shared" ca="1" si="5"/>
        <v>251.49680968206124</v>
      </c>
      <c r="L41" s="20">
        <f t="shared" ca="1" si="5"/>
        <v>279.00361706852942</v>
      </c>
      <c r="M41" s="20">
        <f t="shared" ca="1" si="5"/>
        <v>326.21821613216508</v>
      </c>
      <c r="N41" s="20">
        <f t="shared" ca="1" si="5"/>
        <v>0</v>
      </c>
      <c r="O41" s="20">
        <f t="shared" ca="1" si="5"/>
        <v>0</v>
      </c>
      <c r="P41" s="20">
        <f t="shared" ca="1" si="5"/>
        <v>0</v>
      </c>
      <c r="Q41" s="7"/>
    </row>
    <row r="42" spans="1:17">
      <c r="A42" s="7"/>
      <c r="B42" s="7"/>
      <c r="C42" s="16" t="s">
        <v>125</v>
      </c>
      <c r="D42" s="7"/>
      <c r="E42" s="176">
        <f ca="1">VLOOKUP($A$1,'Inputs - Network costs'!$D:$P,E$9,FALSE)</f>
        <v>179.0154479593678</v>
      </c>
      <c r="F42" s="7"/>
      <c r="G42" s="92">
        <f ca="1">VLOOKUP($A$1,'Inputs - Network costs'!$D:$P,G$9,FALSE)</f>
        <v>210.88934319463678</v>
      </c>
      <c r="H42" s="92">
        <f ca="1">VLOOKUP($A$1,'Inputs - Network costs'!$D:$P,H$9,FALSE)</f>
        <v>210.05443716797896</v>
      </c>
      <c r="I42" s="92">
        <f ca="1">VLOOKUP($A$1,'Inputs - Network costs'!$D:$P,I$9,FALSE)</f>
        <v>210.52509729481156</v>
      </c>
      <c r="J42" s="92">
        <f ca="1">VLOOKUP($A$1,'Inputs - Network costs'!$D:$P,J$9,FALSE)</f>
        <v>207.23143802863157</v>
      </c>
      <c r="K42" s="92">
        <f ca="1">VLOOKUP($A$1,'Inputs - Network costs'!$D:$P,K$9,FALSE)</f>
        <v>196.3316794264606</v>
      </c>
      <c r="L42" s="92">
        <f ca="1">VLOOKUP($A$1,'Inputs - Network costs'!$D:$P,L$9,FALSE)</f>
        <v>195.73889136959968</v>
      </c>
      <c r="M42" s="92">
        <f ca="1">VLOOKUP($A$1,'Inputs - Network costs'!$D:$P,M$9,FALSE)</f>
        <v>199.70493679480415</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7">
        <v>66.98</v>
      </c>
      <c r="F43" s="7"/>
      <c r="G43" s="20">
        <f t="shared" ref="G43:P45" ca="1" si="6">$E43/$E51*G51</f>
        <v>75.352500000000006</v>
      </c>
      <c r="H43" s="20">
        <f t="shared" ca="1" si="6"/>
        <v>75.352500000000006</v>
      </c>
      <c r="I43" s="20">
        <f t="shared" ca="1" si="6"/>
        <v>109.42965146428574</v>
      </c>
      <c r="J43" s="20">
        <f t="shared" ca="1" si="6"/>
        <v>96.413164928571433</v>
      </c>
      <c r="K43" s="20">
        <f t="shared" ca="1" si="6"/>
        <v>119.60714285714288</v>
      </c>
      <c r="L43" s="20">
        <f t="shared" ca="1" si="6"/>
        <v>118.41107142857145</v>
      </c>
      <c r="M43" s="20">
        <f t="shared" ca="1" si="6"/>
        <v>128.09697746428574</v>
      </c>
      <c r="N43" s="20">
        <f t="shared" ca="1" si="6"/>
        <v>0</v>
      </c>
      <c r="O43" s="20">
        <f t="shared" ca="1" si="6"/>
        <v>0</v>
      </c>
      <c r="P43" s="20">
        <f t="shared" ca="1" si="6"/>
        <v>0</v>
      </c>
      <c r="Q43" s="7"/>
    </row>
    <row r="44" spans="1:17">
      <c r="A44" s="7"/>
      <c r="B44" s="7"/>
      <c r="C44" s="7" t="s">
        <v>276</v>
      </c>
      <c r="D44" s="7"/>
      <c r="E44" s="177">
        <v>74.88</v>
      </c>
      <c r="F44" s="7"/>
      <c r="G44" s="20">
        <f t="shared" si="6"/>
        <v>74.954730538922149</v>
      </c>
      <c r="H44" s="20">
        <f t="shared" si="6"/>
        <v>75.17892215568861</v>
      </c>
      <c r="I44" s="20">
        <f t="shared" si="6"/>
        <v>76.150419161676638</v>
      </c>
      <c r="J44" s="20">
        <f t="shared" si="6"/>
        <v>77.196646706586819</v>
      </c>
      <c r="K44" s="20">
        <f t="shared" si="6"/>
        <v>78.392335329341307</v>
      </c>
      <c r="L44" s="20">
        <f t="shared" si="6"/>
        <v>79.064910179640705</v>
      </c>
      <c r="M44" s="20">
        <f t="shared" si="6"/>
        <v>80.036407185628732</v>
      </c>
      <c r="N44" s="20">
        <f t="shared" si="6"/>
        <v>0</v>
      </c>
      <c r="O44" s="20">
        <f t="shared" si="6"/>
        <v>0</v>
      </c>
      <c r="P44" s="20">
        <f t="shared" si="6"/>
        <v>0</v>
      </c>
      <c r="Q44" s="7"/>
    </row>
    <row r="45" spans="1:17">
      <c r="A45" s="7"/>
      <c r="B45" s="7"/>
      <c r="C45" s="16" t="s">
        <v>2</v>
      </c>
      <c r="D45" s="7"/>
      <c r="E45" s="177">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25.65269461077844</v>
      </c>
      <c r="N45" s="20">
        <f t="shared" si="6"/>
        <v>0</v>
      </c>
      <c r="O45" s="20">
        <f t="shared" si="6"/>
        <v>0</v>
      </c>
      <c r="P45" s="20">
        <f t="shared" si="6"/>
        <v>0</v>
      </c>
      <c r="Q45" s="7"/>
    </row>
    <row r="46" spans="1:17">
      <c r="A46" s="7"/>
      <c r="B46" s="7"/>
      <c r="C46" s="7" t="s">
        <v>25</v>
      </c>
      <c r="D46" s="7"/>
      <c r="E46" s="177">
        <v>15</v>
      </c>
      <c r="F46" s="7"/>
      <c r="G46" s="86">
        <f t="shared" ref="G46:P46" ca="1" si="7">SUM(G43:G45,G41)*$E$13</f>
        <v>13.484898011864043</v>
      </c>
      <c r="H46" s="86">
        <f t="shared" ca="1" si="7"/>
        <v>5.9547885613772458</v>
      </c>
      <c r="I46" s="86">
        <f t="shared" ca="1" si="7"/>
        <v>15.543967585359493</v>
      </c>
      <c r="J46" s="86">
        <f t="shared" ca="1" si="7"/>
        <v>14.807676152598683</v>
      </c>
      <c r="K46" s="86">
        <f t="shared" ca="1" si="7"/>
        <v>16.184611440269492</v>
      </c>
      <c r="L46" s="86">
        <f t="shared" ca="1" si="7"/>
        <v>17.112093237032575</v>
      </c>
      <c r="M46" s="86">
        <f t="shared" ca="1" si="7"/>
        <v>19.096146472896457</v>
      </c>
      <c r="N46" s="86">
        <f t="shared" ca="1" si="7"/>
        <v>0</v>
      </c>
      <c r="O46" s="86">
        <f t="shared" ca="1" si="7"/>
        <v>0</v>
      </c>
      <c r="P46" s="86">
        <f t="shared" ca="1" si="7"/>
        <v>0</v>
      </c>
      <c r="Q46" s="7"/>
    </row>
    <row r="47" spans="1:17">
      <c r="A47" s="7"/>
      <c r="B47" s="7"/>
      <c r="C47" s="7" t="s">
        <v>215</v>
      </c>
      <c r="D47" s="7"/>
      <c r="E47" s="20">
        <f ca="1">SUM(E41:E46)</f>
        <v>634.01544795936775</v>
      </c>
      <c r="F47" s="7"/>
      <c r="G47" s="20">
        <f t="shared" ref="G47:P47" ca="1" si="8">SUM(G41:G46)</f>
        <v>619.82579580661934</v>
      </c>
      <c r="H47" s="20">
        <f t="shared" ca="1" si="8"/>
        <v>390.63645626827838</v>
      </c>
      <c r="I47" s="20">
        <f t="shared" ca="1" si="8"/>
        <v>681.90389143030268</v>
      </c>
      <c r="J47" s="20">
        <f t="shared" ca="1" si="8"/>
        <v>656.281816603479</v>
      </c>
      <c r="K47" s="20">
        <f t="shared" ca="1" si="8"/>
        <v>687.13832723826954</v>
      </c>
      <c r="L47" s="20">
        <f t="shared" ca="1" si="8"/>
        <v>714.67190064864326</v>
      </c>
      <c r="M47" s="20">
        <f t="shared" ca="1" si="8"/>
        <v>778.80537866055852</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61.66421521838766</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10.709810000000001</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106.88622754491017</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106.88622754491017</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theme="9"/>
  </sheetPr>
  <dimension ref="A1:Q93"/>
  <sheetViews>
    <sheetView topLeftCell="A10" zoomScaleNormal="100" workbookViewId="0">
      <selection activeCell="E23" sqref="E23:E4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E7-SFE-NOW</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9" t="str">
        <f ca="1">VLOOKUP(D3,Glossary!$A$4:$B$21,2,FALSE)</f>
        <v>Economy 7</v>
      </c>
      <c r="F3" s="220"/>
      <c r="G3" s="221"/>
      <c r="H3" s="7"/>
      <c r="I3" s="7"/>
      <c r="J3" s="7"/>
      <c r="K3" s="7"/>
      <c r="L3" s="7"/>
      <c r="M3" s="7"/>
      <c r="N3" s="7"/>
      <c r="O3" s="7"/>
      <c r="P3" s="7"/>
      <c r="Q3" s="7"/>
    </row>
    <row r="4" spans="1:17">
      <c r="A4" s="7"/>
      <c r="B4" s="7"/>
      <c r="C4" s="15" t="s">
        <v>124</v>
      </c>
      <c r="D4" s="2" t="str">
        <f ca="1">MID(A1,4,3)</f>
        <v>SFE</v>
      </c>
      <c r="E4" s="219" t="str">
        <f ca="1">VLOOKUP(D4,Glossary!$A$4:$B$21,2,FALSE)</f>
        <v>Single fuel electricity</v>
      </c>
      <c r="F4" s="220"/>
      <c r="G4" s="221"/>
      <c r="H4" s="7"/>
      <c r="I4" s="7"/>
      <c r="J4" s="7"/>
      <c r="K4" s="7"/>
      <c r="L4" s="7"/>
      <c r="M4" s="7"/>
      <c r="N4" s="7"/>
      <c r="O4" s="7"/>
      <c r="P4" s="7"/>
      <c r="Q4" s="7"/>
    </row>
    <row r="5" spans="1:17">
      <c r="A5" s="7"/>
      <c r="B5" s="7"/>
      <c r="C5" s="15" t="s">
        <v>21</v>
      </c>
      <c r="D5" s="33" t="str">
        <f ca="1">RIGHT(A1,3)</f>
        <v>NOW</v>
      </c>
      <c r="E5" s="219" t="str">
        <f ca="1">VLOOKUP(D5,Glossary!$A$4:$B$21,2,FALSE)</f>
        <v>North West</v>
      </c>
      <c r="F5" s="220"/>
      <c r="G5" s="221"/>
      <c r="H5" s="7"/>
      <c r="I5" s="7"/>
      <c r="J5" s="7"/>
      <c r="K5" s="7"/>
      <c r="L5" s="7"/>
      <c r="M5" s="7"/>
      <c r="N5" s="7"/>
      <c r="O5" s="7"/>
      <c r="P5" s="7"/>
      <c r="Q5" s="7"/>
    </row>
    <row r="6" spans="1:17">
      <c r="A6" s="7"/>
      <c r="B6" s="7"/>
      <c r="C6" s="15" t="s">
        <v>220</v>
      </c>
      <c r="D6" s="222" t="str">
        <f ca="1">$D$3&amp;"-"&amp;$D$4</f>
        <v>E7-SFE</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f t="shared" ca="1" si="0"/>
        <v>111.37887573952096</v>
      </c>
      <c r="L10" s="115">
        <f t="shared" ca="1" si="0"/>
        <v>111.3762053465569</v>
      </c>
      <c r="M10" s="115">
        <f t="shared" ca="1" si="0"/>
        <v>116.29398578576296</v>
      </c>
      <c r="N10" s="115" t="str">
        <f t="shared" si="0"/>
        <v/>
      </c>
      <c r="O10" s="115" t="str">
        <f t="shared" si="0"/>
        <v/>
      </c>
      <c r="P10" s="115" t="str">
        <f t="shared" si="0"/>
        <v/>
      </c>
      <c r="Q10" s="7"/>
    </row>
    <row r="11" spans="1:17">
      <c r="A11" s="7"/>
      <c r="B11" s="7"/>
      <c r="C11" s="7" t="s">
        <v>310</v>
      </c>
      <c r="D11" s="7"/>
      <c r="E11" s="115">
        <f ca="1">IFERROR(E47,"")</f>
        <v>586.04359905328852</v>
      </c>
      <c r="F11" s="102"/>
      <c r="G11" s="115">
        <f ca="1">IFERROR(IF(OR(G41=0,G42=0,G43=0,G44=0,G45=0,G46=0),"",G47),"")</f>
        <v>559.21107562957707</v>
      </c>
      <c r="H11" s="115" t="str">
        <f t="shared" ref="H11:P11" ca="1" si="1">IFERROR(IF(OR(H41=0,H42=0,H43=0,H44=0,H45=0,H46=0),"",H47),"")</f>
        <v/>
      </c>
      <c r="I11" s="115">
        <f t="shared" ca="1" si="1"/>
        <v>614.64955182121378</v>
      </c>
      <c r="J11" s="115">
        <f t="shared" ca="1" si="1"/>
        <v>589.23657927140607</v>
      </c>
      <c r="K11" s="115">
        <f t="shared" ca="1" si="1"/>
        <v>639.10391089178358</v>
      </c>
      <c r="L11" s="115">
        <f t="shared" ca="1" si="1"/>
        <v>666.63465571764539</v>
      </c>
      <c r="M11" s="115">
        <f t="shared" ca="1" si="1"/>
        <v>740.39674439665441</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3.4099999999999998E-2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NOW-Nil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7">
        <v>27.93</v>
      </c>
      <c r="F23" s="7"/>
      <c r="G23" s="20">
        <f t="shared" ref="G23:P25" ca="1" si="2">$E23/$E31*G31</f>
        <v>31.421249999999997</v>
      </c>
      <c r="H23" s="20">
        <f t="shared" ca="1" si="2"/>
        <v>31.421249999999997</v>
      </c>
      <c r="I23" s="20">
        <f t="shared" ca="1" si="2"/>
        <v>45.631086375000002</v>
      </c>
      <c r="J23" s="20">
        <f t="shared" ca="1" si="2"/>
        <v>40.203339749999998</v>
      </c>
      <c r="K23" s="20">
        <f t="shared" ca="1" si="2"/>
        <v>49.875</v>
      </c>
      <c r="L23" s="20">
        <f t="shared" ca="1" si="2"/>
        <v>49.376249999999999</v>
      </c>
      <c r="M23" s="20">
        <f t="shared" ca="1" si="2"/>
        <v>53.415177375000006</v>
      </c>
      <c r="N23" s="20">
        <f t="shared" ca="1" si="2"/>
        <v>0</v>
      </c>
      <c r="O23" s="20">
        <f t="shared" ca="1" si="2"/>
        <v>0</v>
      </c>
      <c r="P23" s="20">
        <f t="shared" ca="1" si="2"/>
        <v>0</v>
      </c>
      <c r="Q23" s="7"/>
    </row>
    <row r="24" spans="1:17">
      <c r="A24" s="7"/>
      <c r="B24" s="7"/>
      <c r="C24" s="7" t="s">
        <v>276</v>
      </c>
      <c r="D24" s="7"/>
      <c r="E24" s="177">
        <v>31.24</v>
      </c>
      <c r="F24" s="7"/>
      <c r="G24" s="20">
        <f t="shared" si="2"/>
        <v>31.27117764471058</v>
      </c>
      <c r="H24" s="20">
        <f t="shared" si="2"/>
        <v>31.364710578842313</v>
      </c>
      <c r="I24" s="20">
        <f t="shared" si="2"/>
        <v>31.770019960079839</v>
      </c>
      <c r="J24" s="20">
        <f t="shared" si="2"/>
        <v>32.206506986027946</v>
      </c>
      <c r="K24" s="20">
        <f t="shared" si="2"/>
        <v>32.705349301397206</v>
      </c>
      <c r="L24" s="20">
        <f t="shared" si="2"/>
        <v>32.985948103792417</v>
      </c>
      <c r="M24" s="20">
        <f t="shared" si="2"/>
        <v>33.391257485029939</v>
      </c>
      <c r="N24" s="20">
        <f t="shared" si="2"/>
        <v>0</v>
      </c>
      <c r="O24" s="20">
        <f t="shared" si="2"/>
        <v>0</v>
      </c>
      <c r="P24" s="20">
        <f t="shared" si="2"/>
        <v>0</v>
      </c>
      <c r="Q24" s="7"/>
    </row>
    <row r="25" spans="1:17">
      <c r="A25" s="7"/>
      <c r="B25" s="7"/>
      <c r="C25" s="16" t="s">
        <v>2</v>
      </c>
      <c r="D25" s="7"/>
      <c r="E25" s="177">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25.65269461077844</v>
      </c>
      <c r="N25" s="20">
        <f t="shared" si="2"/>
        <v>0</v>
      </c>
      <c r="O25" s="20">
        <f t="shared" si="2"/>
        <v>0</v>
      </c>
      <c r="P25" s="20">
        <f t="shared" si="2"/>
        <v>0</v>
      </c>
      <c r="Q25" s="7"/>
    </row>
    <row r="26" spans="1:17">
      <c r="A26" s="7"/>
      <c r="B26" s="7"/>
      <c r="C26" s="7" t="s">
        <v>25</v>
      </c>
      <c r="D26" s="7"/>
      <c r="E26" s="177">
        <v>2.84</v>
      </c>
      <c r="F26" s="7"/>
      <c r="G26" s="86">
        <f t="shared" ref="G26:P26" ca="1" si="3">SUM(G21:G25)*$E$13</f>
        <v>2.9570285491516963</v>
      </c>
      <c r="H26" s="86">
        <f t="shared" ca="1" si="3"/>
        <v>2.9626683216067859</v>
      </c>
      <c r="I26" s="86">
        <f t="shared" ca="1" si="3"/>
        <v>3.4716627559663422</v>
      </c>
      <c r="J26" s="86">
        <f t="shared" ca="1" si="3"/>
        <v>3.3128955341775943</v>
      </c>
      <c r="K26" s="86">
        <f t="shared" ca="1" si="3"/>
        <v>3.6727779351297403</v>
      </c>
      <c r="L26" s="86">
        <f t="shared" ca="1" si="3"/>
        <v>3.6726898774950101</v>
      </c>
      <c r="M26" s="86">
        <f t="shared" ca="1" si="3"/>
        <v>3.8348563149545658</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111.37887573952096</v>
      </c>
      <c r="L27" s="20">
        <f t="shared" ca="1" si="4"/>
        <v>111.3762053465569</v>
      </c>
      <c r="M27" s="20">
        <f t="shared" ca="1" si="4"/>
        <v>116.29398578576296</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61.66421521838766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2">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10.709810000000001</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NOW-Medium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7">
        <v>274.14</v>
      </c>
      <c r="F41" s="7"/>
      <c r="G41" s="20">
        <f t="shared" ref="G41:P41" ca="1" si="5">$E41/$E50*G50</f>
        <v>221.12037196538805</v>
      </c>
      <c r="H41" s="20">
        <f t="shared" ca="1" si="5"/>
        <v>0</v>
      </c>
      <c r="I41" s="20">
        <f t="shared" ca="1" si="5"/>
        <v>245.84757029542686</v>
      </c>
      <c r="J41" s="20">
        <f t="shared" ca="1" si="5"/>
        <v>235.89037581703064</v>
      </c>
      <c r="K41" s="20">
        <f t="shared" ca="1" si="5"/>
        <v>251.49680968206124</v>
      </c>
      <c r="L41" s="20">
        <f t="shared" ca="1" si="5"/>
        <v>279.00361706852942</v>
      </c>
      <c r="M41" s="20">
        <f t="shared" ca="1" si="5"/>
        <v>326.21821613216508</v>
      </c>
      <c r="N41" s="20">
        <f t="shared" ca="1" si="5"/>
        <v>0</v>
      </c>
      <c r="O41" s="20">
        <f t="shared" ca="1" si="5"/>
        <v>0</v>
      </c>
      <c r="P41" s="20">
        <f t="shared" ca="1" si="5"/>
        <v>0</v>
      </c>
      <c r="Q41" s="7"/>
    </row>
    <row r="42" spans="1:17">
      <c r="A42" s="7"/>
      <c r="B42" s="7"/>
      <c r="C42" s="16" t="s">
        <v>125</v>
      </c>
      <c r="D42" s="7"/>
      <c r="E42" s="176">
        <f ca="1">VLOOKUP($A$1,'Inputs - Network costs'!$D:$P,E$9,FALSE)</f>
        <v>131.04359905328846</v>
      </c>
      <c r="F42" s="7"/>
      <c r="G42" s="92">
        <f ca="1">VLOOKUP($A$1,'Inputs - Network costs'!$D:$P,G$9,FALSE)</f>
        <v>150.27462301759448</v>
      </c>
      <c r="H42" s="92">
        <f ca="1">VLOOKUP($A$1,'Inputs - Network costs'!$D:$P,H$9,FALSE)</f>
        <v>149.43519041989435</v>
      </c>
      <c r="I42" s="92">
        <f ca="1">VLOOKUP($A$1,'Inputs - Network costs'!$D:$P,I$9,FALSE)</f>
        <v>143.27075768572266</v>
      </c>
      <c r="J42" s="92">
        <f ca="1">VLOOKUP($A$1,'Inputs - Network costs'!$D:$P,J$9,FALSE)</f>
        <v>140.1862006965587</v>
      </c>
      <c r="K42" s="92">
        <f ca="1">VLOOKUP($A$1,'Inputs - Network costs'!$D:$P,K$9,FALSE)</f>
        <v>148.29726307997461</v>
      </c>
      <c r="L42" s="92">
        <f ca="1">VLOOKUP($A$1,'Inputs - Network costs'!$D:$P,L$9,FALSE)</f>
        <v>147.70164643860181</v>
      </c>
      <c r="M42" s="92">
        <f ca="1">VLOOKUP($A$1,'Inputs - Network costs'!$D:$P,M$9,FALSE)</f>
        <v>161.29630253090008</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7">
        <v>66.98</v>
      </c>
      <c r="F43" s="7"/>
      <c r="G43" s="20">
        <f t="shared" ref="G43:P45" ca="1" si="6">$E43/$E51*G51</f>
        <v>75.352500000000006</v>
      </c>
      <c r="H43" s="20">
        <f t="shared" ca="1" si="6"/>
        <v>75.352500000000006</v>
      </c>
      <c r="I43" s="20">
        <f t="shared" ca="1" si="6"/>
        <v>109.42965146428574</v>
      </c>
      <c r="J43" s="20">
        <f t="shared" ca="1" si="6"/>
        <v>96.413164928571433</v>
      </c>
      <c r="K43" s="20">
        <f t="shared" ca="1" si="6"/>
        <v>119.60714285714288</v>
      </c>
      <c r="L43" s="20">
        <f t="shared" ca="1" si="6"/>
        <v>118.41107142857145</v>
      </c>
      <c r="M43" s="20">
        <f t="shared" ca="1" si="6"/>
        <v>128.09697746428574</v>
      </c>
      <c r="N43" s="20">
        <f t="shared" ca="1" si="6"/>
        <v>0</v>
      </c>
      <c r="O43" s="20">
        <f t="shared" ca="1" si="6"/>
        <v>0</v>
      </c>
      <c r="P43" s="20">
        <f t="shared" ca="1" si="6"/>
        <v>0</v>
      </c>
      <c r="Q43" s="7"/>
    </row>
    <row r="44" spans="1:17">
      <c r="A44" s="7"/>
      <c r="B44" s="7"/>
      <c r="C44" s="7" t="s">
        <v>276</v>
      </c>
      <c r="D44" s="7"/>
      <c r="E44" s="177">
        <v>74.88</v>
      </c>
      <c r="F44" s="7"/>
      <c r="G44" s="20">
        <f t="shared" si="6"/>
        <v>74.954730538922149</v>
      </c>
      <c r="H44" s="20">
        <f t="shared" si="6"/>
        <v>75.17892215568861</v>
      </c>
      <c r="I44" s="20">
        <f t="shared" si="6"/>
        <v>76.150419161676638</v>
      </c>
      <c r="J44" s="20">
        <f t="shared" si="6"/>
        <v>77.196646706586819</v>
      </c>
      <c r="K44" s="20">
        <f t="shared" si="6"/>
        <v>78.392335329341307</v>
      </c>
      <c r="L44" s="20">
        <f t="shared" si="6"/>
        <v>79.064910179640705</v>
      </c>
      <c r="M44" s="20">
        <f t="shared" si="6"/>
        <v>80.036407185628732</v>
      </c>
      <c r="N44" s="20">
        <f t="shared" si="6"/>
        <v>0</v>
      </c>
      <c r="O44" s="20">
        <f t="shared" si="6"/>
        <v>0</v>
      </c>
      <c r="P44" s="20">
        <f t="shared" si="6"/>
        <v>0</v>
      </c>
      <c r="Q44" s="7"/>
    </row>
    <row r="45" spans="1:17">
      <c r="A45" s="7"/>
      <c r="B45" s="7"/>
      <c r="C45" s="16" t="s">
        <v>2</v>
      </c>
      <c r="D45" s="7"/>
      <c r="E45" s="177">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25.65269461077844</v>
      </c>
      <c r="N45" s="20">
        <f t="shared" si="6"/>
        <v>0</v>
      </c>
      <c r="O45" s="20">
        <f t="shared" si="6"/>
        <v>0</v>
      </c>
      <c r="P45" s="20">
        <f t="shared" si="6"/>
        <v>0</v>
      </c>
      <c r="Q45" s="7"/>
    </row>
    <row r="46" spans="1:17">
      <c r="A46" s="7"/>
      <c r="B46" s="7"/>
      <c r="C46" s="7" t="s">
        <v>25</v>
      </c>
      <c r="D46" s="7"/>
      <c r="E46" s="177">
        <v>15</v>
      </c>
      <c r="F46" s="7"/>
      <c r="G46" s="86">
        <f t="shared" ref="G46:P46" ca="1" si="7">SUM(G43:G45,G41)*$E$13</f>
        <v>13.484898011864043</v>
      </c>
      <c r="H46" s="86">
        <f t="shared" ca="1" si="7"/>
        <v>5.9547885613772458</v>
      </c>
      <c r="I46" s="86">
        <f t="shared" ca="1" si="7"/>
        <v>15.543967585359493</v>
      </c>
      <c r="J46" s="86">
        <f t="shared" ca="1" si="7"/>
        <v>14.807676152598683</v>
      </c>
      <c r="K46" s="86">
        <f t="shared" ca="1" si="7"/>
        <v>16.184611440269492</v>
      </c>
      <c r="L46" s="86">
        <f t="shared" ca="1" si="7"/>
        <v>17.112093237032575</v>
      </c>
      <c r="M46" s="86">
        <f t="shared" ca="1" si="7"/>
        <v>19.096146472896457</v>
      </c>
      <c r="N46" s="86">
        <f t="shared" ca="1" si="7"/>
        <v>0</v>
      </c>
      <c r="O46" s="86">
        <f t="shared" ca="1" si="7"/>
        <v>0</v>
      </c>
      <c r="P46" s="86">
        <f t="shared" ca="1" si="7"/>
        <v>0</v>
      </c>
      <c r="Q46" s="7"/>
    </row>
    <row r="47" spans="1:17">
      <c r="A47" s="7"/>
      <c r="B47" s="7"/>
      <c r="C47" s="7" t="s">
        <v>215</v>
      </c>
      <c r="D47" s="7"/>
      <c r="E47" s="20">
        <f ca="1">SUM(E41:E46)</f>
        <v>586.04359905328852</v>
      </c>
      <c r="F47" s="7"/>
      <c r="G47" s="20">
        <f t="shared" ref="G47:P47" ca="1" si="8">SUM(G41:G46)</f>
        <v>559.21107562957707</v>
      </c>
      <c r="H47" s="20">
        <f t="shared" ca="1" si="8"/>
        <v>330.01720952019377</v>
      </c>
      <c r="I47" s="20">
        <f t="shared" ca="1" si="8"/>
        <v>614.64955182121378</v>
      </c>
      <c r="J47" s="20">
        <f t="shared" ca="1" si="8"/>
        <v>589.23657927140607</v>
      </c>
      <c r="K47" s="20">
        <f t="shared" ca="1" si="8"/>
        <v>639.10391089178358</v>
      </c>
      <c r="L47" s="20">
        <f t="shared" ca="1" si="8"/>
        <v>666.63465571764539</v>
      </c>
      <c r="M47" s="20">
        <f t="shared" ca="1" si="8"/>
        <v>740.39674439665441</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61.66421521838766</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10.709810000000001</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106.88622754491017</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106.88622754491017</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theme="9"/>
  </sheetPr>
  <dimension ref="A1:Q93"/>
  <sheetViews>
    <sheetView topLeftCell="A12" zoomScaleNormal="100" workbookViewId="0">
      <selection activeCell="E23" sqref="E23:E4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E7-SFE-SEA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9" t="str">
        <f ca="1">VLOOKUP(D3,Glossary!$A$4:$B$21,2,FALSE)</f>
        <v>Economy 7</v>
      </c>
      <c r="F3" s="220"/>
      <c r="G3" s="221"/>
      <c r="H3" s="7"/>
      <c r="I3" s="7"/>
      <c r="J3" s="7"/>
      <c r="K3" s="7"/>
      <c r="L3" s="7"/>
      <c r="M3" s="7"/>
      <c r="N3" s="7"/>
      <c r="O3" s="7"/>
      <c r="P3" s="7"/>
      <c r="Q3" s="7"/>
    </row>
    <row r="4" spans="1:17">
      <c r="A4" s="7"/>
      <c r="B4" s="7"/>
      <c r="C4" s="15" t="s">
        <v>124</v>
      </c>
      <c r="D4" s="2" t="str">
        <f ca="1">MID(A1,4,3)</f>
        <v>SFE</v>
      </c>
      <c r="E4" s="219" t="str">
        <f ca="1">VLOOKUP(D4,Glossary!$A$4:$B$21,2,FALSE)</f>
        <v>Single fuel electricity</v>
      </c>
      <c r="F4" s="220"/>
      <c r="G4" s="221"/>
      <c r="H4" s="7"/>
      <c r="I4" s="7"/>
      <c r="J4" s="7"/>
      <c r="K4" s="7"/>
      <c r="L4" s="7"/>
      <c r="M4" s="7"/>
      <c r="N4" s="7"/>
      <c r="O4" s="7"/>
      <c r="P4" s="7"/>
      <c r="Q4" s="7"/>
    </row>
    <row r="5" spans="1:17">
      <c r="A5" s="7"/>
      <c r="B5" s="7"/>
      <c r="C5" s="15" t="s">
        <v>21</v>
      </c>
      <c r="D5" s="33" t="str">
        <f ca="1">RIGHT(A1,3)</f>
        <v>SEA</v>
      </c>
      <c r="E5" s="219" t="str">
        <f ca="1">VLOOKUP(D5,Glossary!$A$4:$B$21,2,FALSE)</f>
        <v>South East</v>
      </c>
      <c r="F5" s="220"/>
      <c r="G5" s="221"/>
      <c r="H5" s="7"/>
      <c r="I5" s="7"/>
      <c r="J5" s="7"/>
      <c r="K5" s="7"/>
      <c r="L5" s="7"/>
      <c r="M5" s="7"/>
      <c r="N5" s="7"/>
      <c r="O5" s="7"/>
      <c r="P5" s="7"/>
      <c r="Q5" s="7"/>
    </row>
    <row r="6" spans="1:17">
      <c r="A6" s="7"/>
      <c r="B6" s="7"/>
      <c r="C6" s="15" t="s">
        <v>220</v>
      </c>
      <c r="D6" s="222" t="str">
        <f ca="1">$D$3&amp;"-"&amp;$D$4</f>
        <v>E7-SFE</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f t="shared" ca="1" si="0"/>
        <v>111.37887573952096</v>
      </c>
      <c r="L10" s="115">
        <f t="shared" ca="1" si="0"/>
        <v>111.3762053465569</v>
      </c>
      <c r="M10" s="115">
        <f t="shared" ca="1" si="0"/>
        <v>116.29398578576296</v>
      </c>
      <c r="N10" s="115" t="str">
        <f t="shared" si="0"/>
        <v/>
      </c>
      <c r="O10" s="115" t="str">
        <f t="shared" si="0"/>
        <v/>
      </c>
      <c r="P10" s="115" t="str">
        <f t="shared" si="0"/>
        <v/>
      </c>
      <c r="Q10" s="7"/>
    </row>
    <row r="11" spans="1:17">
      <c r="A11" s="7"/>
      <c r="B11" s="7"/>
      <c r="C11" s="7" t="s">
        <v>310</v>
      </c>
      <c r="D11" s="7"/>
      <c r="E11" s="115">
        <f ca="1">IFERROR(E47,"")</f>
        <v>601.72709090566423</v>
      </c>
      <c r="F11" s="102"/>
      <c r="G11" s="115">
        <f ca="1">IFERROR(IF(OR(G41=0,G42=0,G43=0,G44=0,G45=0,G46=0),"",G47),"")</f>
        <v>580.86032284828764</v>
      </c>
      <c r="H11" s="115" t="str">
        <f t="shared" ref="H11:P11" ca="1" si="1">IFERROR(IF(OR(H41=0,H42=0,H43=0,H44=0,H45=0,H46=0),"",H47),"")</f>
        <v/>
      </c>
      <c r="I11" s="115">
        <f t="shared" ca="1" si="1"/>
        <v>638.98373459883987</v>
      </c>
      <c r="J11" s="115">
        <f t="shared" ca="1" si="1"/>
        <v>612.60937449507333</v>
      </c>
      <c r="K11" s="115">
        <f t="shared" ca="1" si="1"/>
        <v>654.03713520032761</v>
      </c>
      <c r="L11" s="115">
        <f t="shared" ca="1" si="1"/>
        <v>681.57639716386655</v>
      </c>
      <c r="M11" s="115">
        <f t="shared" ca="1" si="1"/>
        <v>756.67968876053351</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3.4099999999999998E-2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SEA-Nil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7">
        <v>27.93</v>
      </c>
      <c r="F23" s="7"/>
      <c r="G23" s="20">
        <f t="shared" ref="G23:P25" ca="1" si="2">$E23/$E31*G31</f>
        <v>31.421249999999997</v>
      </c>
      <c r="H23" s="20">
        <f t="shared" ca="1" si="2"/>
        <v>31.421249999999997</v>
      </c>
      <c r="I23" s="20">
        <f t="shared" ca="1" si="2"/>
        <v>45.631086375000002</v>
      </c>
      <c r="J23" s="20">
        <f t="shared" ca="1" si="2"/>
        <v>40.203339749999998</v>
      </c>
      <c r="K23" s="20">
        <f t="shared" ca="1" si="2"/>
        <v>49.875</v>
      </c>
      <c r="L23" s="20">
        <f t="shared" ca="1" si="2"/>
        <v>49.376249999999999</v>
      </c>
      <c r="M23" s="20">
        <f t="shared" ca="1" si="2"/>
        <v>53.415177375000006</v>
      </c>
      <c r="N23" s="20">
        <f t="shared" ca="1" si="2"/>
        <v>0</v>
      </c>
      <c r="O23" s="20">
        <f t="shared" ca="1" si="2"/>
        <v>0</v>
      </c>
      <c r="P23" s="20">
        <f t="shared" ca="1" si="2"/>
        <v>0</v>
      </c>
      <c r="Q23" s="7"/>
    </row>
    <row r="24" spans="1:17">
      <c r="A24" s="7"/>
      <c r="B24" s="7"/>
      <c r="C24" s="7" t="s">
        <v>276</v>
      </c>
      <c r="D24" s="7"/>
      <c r="E24" s="177">
        <v>31.24</v>
      </c>
      <c r="F24" s="7"/>
      <c r="G24" s="20">
        <f t="shared" si="2"/>
        <v>31.27117764471058</v>
      </c>
      <c r="H24" s="20">
        <f t="shared" si="2"/>
        <v>31.364710578842313</v>
      </c>
      <c r="I24" s="20">
        <f t="shared" si="2"/>
        <v>31.770019960079839</v>
      </c>
      <c r="J24" s="20">
        <f t="shared" si="2"/>
        <v>32.206506986027946</v>
      </c>
      <c r="K24" s="20">
        <f t="shared" si="2"/>
        <v>32.705349301397206</v>
      </c>
      <c r="L24" s="20">
        <f t="shared" si="2"/>
        <v>32.985948103792417</v>
      </c>
      <c r="M24" s="20">
        <f t="shared" si="2"/>
        <v>33.391257485029939</v>
      </c>
      <c r="N24" s="20">
        <f t="shared" si="2"/>
        <v>0</v>
      </c>
      <c r="O24" s="20">
        <f t="shared" si="2"/>
        <v>0</v>
      </c>
      <c r="P24" s="20">
        <f t="shared" si="2"/>
        <v>0</v>
      </c>
      <c r="Q24" s="7"/>
    </row>
    <row r="25" spans="1:17">
      <c r="A25" s="7"/>
      <c r="B25" s="7"/>
      <c r="C25" s="16" t="s">
        <v>2</v>
      </c>
      <c r="D25" s="7"/>
      <c r="E25" s="177">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25.65269461077844</v>
      </c>
      <c r="N25" s="20">
        <f t="shared" si="2"/>
        <v>0</v>
      </c>
      <c r="O25" s="20">
        <f t="shared" si="2"/>
        <v>0</v>
      </c>
      <c r="P25" s="20">
        <f t="shared" si="2"/>
        <v>0</v>
      </c>
      <c r="Q25" s="7"/>
    </row>
    <row r="26" spans="1:17">
      <c r="A26" s="7"/>
      <c r="B26" s="7"/>
      <c r="C26" s="7" t="s">
        <v>25</v>
      </c>
      <c r="D26" s="7"/>
      <c r="E26" s="177">
        <v>2.84</v>
      </c>
      <c r="F26" s="7"/>
      <c r="G26" s="86">
        <f t="shared" ref="G26:P26" ca="1" si="3">SUM(G21:G25)*$E$13</f>
        <v>2.9570285491516963</v>
      </c>
      <c r="H26" s="86">
        <f t="shared" ca="1" si="3"/>
        <v>2.9626683216067859</v>
      </c>
      <c r="I26" s="86">
        <f t="shared" ca="1" si="3"/>
        <v>3.4716627559663422</v>
      </c>
      <c r="J26" s="86">
        <f t="shared" ca="1" si="3"/>
        <v>3.3128955341775943</v>
      </c>
      <c r="K26" s="86">
        <f t="shared" ca="1" si="3"/>
        <v>3.6727779351297403</v>
      </c>
      <c r="L26" s="86">
        <f t="shared" ca="1" si="3"/>
        <v>3.6726898774950101</v>
      </c>
      <c r="M26" s="86">
        <f t="shared" ca="1" si="3"/>
        <v>3.8348563149545658</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111.37887573952096</v>
      </c>
      <c r="L27" s="20">
        <f t="shared" ca="1" si="4"/>
        <v>111.3762053465569</v>
      </c>
      <c r="M27" s="20">
        <f t="shared" ca="1" si="4"/>
        <v>116.29398578576296</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61.66421521838766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2">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10.709810000000001</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SEA-Medium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7">
        <v>274.14</v>
      </c>
      <c r="F41" s="7"/>
      <c r="G41" s="20">
        <f t="shared" ref="G41:P41" ca="1" si="5">$E41/$E50*G50</f>
        <v>221.12037196538805</v>
      </c>
      <c r="H41" s="20">
        <f t="shared" ca="1" si="5"/>
        <v>0</v>
      </c>
      <c r="I41" s="20">
        <f t="shared" ca="1" si="5"/>
        <v>245.84757029542686</v>
      </c>
      <c r="J41" s="20">
        <f t="shared" ca="1" si="5"/>
        <v>235.89037581703064</v>
      </c>
      <c r="K41" s="20">
        <f t="shared" ca="1" si="5"/>
        <v>251.49680968206124</v>
      </c>
      <c r="L41" s="20">
        <f t="shared" ca="1" si="5"/>
        <v>279.00361706852942</v>
      </c>
      <c r="M41" s="20">
        <f t="shared" ca="1" si="5"/>
        <v>326.21821613216508</v>
      </c>
      <c r="N41" s="20">
        <f t="shared" ca="1" si="5"/>
        <v>0</v>
      </c>
      <c r="O41" s="20">
        <f t="shared" ca="1" si="5"/>
        <v>0</v>
      </c>
      <c r="P41" s="20">
        <f t="shared" ca="1" si="5"/>
        <v>0</v>
      </c>
      <c r="Q41" s="7"/>
    </row>
    <row r="42" spans="1:17">
      <c r="A42" s="7"/>
      <c r="B42" s="7"/>
      <c r="C42" s="16" t="s">
        <v>125</v>
      </c>
      <c r="D42" s="7"/>
      <c r="E42" s="176">
        <f ca="1">VLOOKUP($A$1,'Inputs - Network costs'!$D:$P,E$9,FALSE)</f>
        <v>146.72709090566417</v>
      </c>
      <c r="F42" s="7"/>
      <c r="G42" s="92">
        <f ca="1">VLOOKUP($A$1,'Inputs - Network costs'!$D:$P,G$9,FALSE)</f>
        <v>171.92387023630508</v>
      </c>
      <c r="H42" s="92">
        <f ca="1">VLOOKUP($A$1,'Inputs - Network costs'!$D:$P,H$9,FALSE)</f>
        <v>171.09097913748263</v>
      </c>
      <c r="I42" s="92">
        <f ca="1">VLOOKUP($A$1,'Inputs - Network costs'!$D:$P,I$9,FALSE)</f>
        <v>167.6049404633487</v>
      </c>
      <c r="J42" s="92">
        <f ca="1">VLOOKUP($A$1,'Inputs - Network costs'!$D:$P,J$9,FALSE)</f>
        <v>163.55899592022595</v>
      </c>
      <c r="K42" s="92">
        <f ca="1">VLOOKUP($A$1,'Inputs - Network costs'!$D:$P,K$9,FALSE)</f>
        <v>163.23048738851867</v>
      </c>
      <c r="L42" s="92">
        <f ca="1">VLOOKUP($A$1,'Inputs - Network costs'!$D:$P,L$9,FALSE)</f>
        <v>162.64338788482297</v>
      </c>
      <c r="M42" s="92">
        <f ca="1">VLOOKUP($A$1,'Inputs - Network costs'!$D:$P,M$9,FALSE)</f>
        <v>177.57924689477912</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7">
        <v>66.98</v>
      </c>
      <c r="F43" s="7"/>
      <c r="G43" s="20">
        <f t="shared" ref="G43:P45" ca="1" si="6">$E43/$E51*G51</f>
        <v>75.352500000000006</v>
      </c>
      <c r="H43" s="20">
        <f t="shared" ca="1" si="6"/>
        <v>75.352500000000006</v>
      </c>
      <c r="I43" s="20">
        <f t="shared" ca="1" si="6"/>
        <v>109.42965146428574</v>
      </c>
      <c r="J43" s="20">
        <f t="shared" ca="1" si="6"/>
        <v>96.413164928571433</v>
      </c>
      <c r="K43" s="20">
        <f t="shared" ca="1" si="6"/>
        <v>119.60714285714288</v>
      </c>
      <c r="L43" s="20">
        <f t="shared" ca="1" si="6"/>
        <v>118.41107142857145</v>
      </c>
      <c r="M43" s="20">
        <f t="shared" ca="1" si="6"/>
        <v>128.09697746428574</v>
      </c>
      <c r="N43" s="20">
        <f t="shared" ca="1" si="6"/>
        <v>0</v>
      </c>
      <c r="O43" s="20">
        <f t="shared" ca="1" si="6"/>
        <v>0</v>
      </c>
      <c r="P43" s="20">
        <f t="shared" ca="1" si="6"/>
        <v>0</v>
      </c>
      <c r="Q43" s="7"/>
    </row>
    <row r="44" spans="1:17">
      <c r="A44" s="7"/>
      <c r="B44" s="7"/>
      <c r="C44" s="7" t="s">
        <v>276</v>
      </c>
      <c r="D44" s="7"/>
      <c r="E44" s="177">
        <v>74.88</v>
      </c>
      <c r="F44" s="7"/>
      <c r="G44" s="20">
        <f t="shared" si="6"/>
        <v>74.954730538922149</v>
      </c>
      <c r="H44" s="20">
        <f t="shared" si="6"/>
        <v>75.17892215568861</v>
      </c>
      <c r="I44" s="20">
        <f t="shared" si="6"/>
        <v>76.150419161676638</v>
      </c>
      <c r="J44" s="20">
        <f t="shared" si="6"/>
        <v>77.196646706586819</v>
      </c>
      <c r="K44" s="20">
        <f t="shared" si="6"/>
        <v>78.392335329341307</v>
      </c>
      <c r="L44" s="20">
        <f t="shared" si="6"/>
        <v>79.064910179640705</v>
      </c>
      <c r="M44" s="20">
        <f t="shared" si="6"/>
        <v>80.036407185628732</v>
      </c>
      <c r="N44" s="20">
        <f t="shared" si="6"/>
        <v>0</v>
      </c>
      <c r="O44" s="20">
        <f t="shared" si="6"/>
        <v>0</v>
      </c>
      <c r="P44" s="20">
        <f t="shared" si="6"/>
        <v>0</v>
      </c>
      <c r="Q44" s="7"/>
    </row>
    <row r="45" spans="1:17">
      <c r="A45" s="7"/>
      <c r="B45" s="7"/>
      <c r="C45" s="16" t="s">
        <v>2</v>
      </c>
      <c r="D45" s="7"/>
      <c r="E45" s="177">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25.65269461077844</v>
      </c>
      <c r="N45" s="20">
        <f t="shared" si="6"/>
        <v>0</v>
      </c>
      <c r="O45" s="20">
        <f t="shared" si="6"/>
        <v>0</v>
      </c>
      <c r="P45" s="20">
        <f t="shared" si="6"/>
        <v>0</v>
      </c>
      <c r="Q45" s="7"/>
    </row>
    <row r="46" spans="1:17">
      <c r="A46" s="7"/>
      <c r="B46" s="7"/>
      <c r="C46" s="7" t="s">
        <v>25</v>
      </c>
      <c r="D46" s="7"/>
      <c r="E46" s="177">
        <v>15</v>
      </c>
      <c r="F46" s="7"/>
      <c r="G46" s="86">
        <f t="shared" ref="G46:P46" ca="1" si="7">SUM(G43:G45,G41)*$E$13</f>
        <v>13.484898011864043</v>
      </c>
      <c r="H46" s="86">
        <f t="shared" ca="1" si="7"/>
        <v>5.9547885613772458</v>
      </c>
      <c r="I46" s="86">
        <f t="shared" ca="1" si="7"/>
        <v>15.543967585359493</v>
      </c>
      <c r="J46" s="86">
        <f t="shared" ca="1" si="7"/>
        <v>14.807676152598683</v>
      </c>
      <c r="K46" s="86">
        <f t="shared" ca="1" si="7"/>
        <v>16.184611440269492</v>
      </c>
      <c r="L46" s="86">
        <f t="shared" ca="1" si="7"/>
        <v>17.112093237032575</v>
      </c>
      <c r="M46" s="86">
        <f t="shared" ca="1" si="7"/>
        <v>19.096146472896457</v>
      </c>
      <c r="N46" s="86">
        <f t="shared" ca="1" si="7"/>
        <v>0</v>
      </c>
      <c r="O46" s="86">
        <f t="shared" ca="1" si="7"/>
        <v>0</v>
      </c>
      <c r="P46" s="86">
        <f t="shared" ca="1" si="7"/>
        <v>0</v>
      </c>
      <c r="Q46" s="7"/>
    </row>
    <row r="47" spans="1:17">
      <c r="A47" s="7"/>
      <c r="B47" s="7"/>
      <c r="C47" s="7" t="s">
        <v>215</v>
      </c>
      <c r="D47" s="7"/>
      <c r="E47" s="20">
        <f ca="1">SUM(E41:E46)</f>
        <v>601.72709090566423</v>
      </c>
      <c r="F47" s="7"/>
      <c r="G47" s="20">
        <f t="shared" ref="G47:P47" ca="1" si="8">SUM(G41:G46)</f>
        <v>580.86032284828764</v>
      </c>
      <c r="H47" s="20">
        <f t="shared" ca="1" si="8"/>
        <v>351.67299823778205</v>
      </c>
      <c r="I47" s="20">
        <f t="shared" ca="1" si="8"/>
        <v>638.98373459883987</v>
      </c>
      <c r="J47" s="20">
        <f t="shared" ca="1" si="8"/>
        <v>612.60937449507333</v>
      </c>
      <c r="K47" s="20">
        <f t="shared" ca="1" si="8"/>
        <v>654.03713520032761</v>
      </c>
      <c r="L47" s="20">
        <f t="shared" ca="1" si="8"/>
        <v>681.57639716386655</v>
      </c>
      <c r="M47" s="20">
        <f t="shared" ca="1" si="8"/>
        <v>756.67968876053351</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61.66421521838766</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10.709810000000001</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106.88622754491017</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106.88622754491017</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theme="9"/>
  </sheetPr>
  <dimension ref="A1:Q93"/>
  <sheetViews>
    <sheetView topLeftCell="A14" zoomScaleNormal="100" workbookViewId="0">
      <selection activeCell="E23" sqref="E23:E4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E7-SFE-SSC</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9" t="str">
        <f ca="1">VLOOKUP(D3,Glossary!$A$4:$B$21,2,FALSE)</f>
        <v>Economy 7</v>
      </c>
      <c r="F3" s="220"/>
      <c r="G3" s="221"/>
      <c r="H3" s="7"/>
      <c r="I3" s="7"/>
      <c r="J3" s="7"/>
      <c r="K3" s="7"/>
      <c r="L3" s="7"/>
      <c r="M3" s="7"/>
      <c r="N3" s="7"/>
      <c r="O3" s="7"/>
      <c r="P3" s="7"/>
      <c r="Q3" s="7"/>
    </row>
    <row r="4" spans="1:17">
      <c r="A4" s="7"/>
      <c r="B4" s="7"/>
      <c r="C4" s="15" t="s">
        <v>124</v>
      </c>
      <c r="D4" s="2" t="str">
        <f ca="1">MID(A1,4,3)</f>
        <v>SFE</v>
      </c>
      <c r="E4" s="219" t="str">
        <f ca="1">VLOOKUP(D4,Glossary!$A$4:$B$21,2,FALSE)</f>
        <v>Single fuel electricity</v>
      </c>
      <c r="F4" s="220"/>
      <c r="G4" s="221"/>
      <c r="H4" s="7"/>
      <c r="I4" s="7"/>
      <c r="J4" s="7"/>
      <c r="K4" s="7"/>
      <c r="L4" s="7"/>
      <c r="M4" s="7"/>
      <c r="N4" s="7"/>
      <c r="O4" s="7"/>
      <c r="P4" s="7"/>
      <c r="Q4" s="7"/>
    </row>
    <row r="5" spans="1:17">
      <c r="A5" s="7"/>
      <c r="B5" s="7"/>
      <c r="C5" s="15" t="s">
        <v>21</v>
      </c>
      <c r="D5" s="33" t="str">
        <f ca="1">RIGHT(A1,3)</f>
        <v>SSC</v>
      </c>
      <c r="E5" s="219" t="str">
        <f ca="1">VLOOKUP(D5,Glossary!$A$4:$B$21,2,FALSE)</f>
        <v>South Scotland</v>
      </c>
      <c r="F5" s="220"/>
      <c r="G5" s="221"/>
      <c r="H5" s="7"/>
      <c r="I5" s="7"/>
      <c r="J5" s="7"/>
      <c r="K5" s="7"/>
      <c r="L5" s="7"/>
      <c r="M5" s="7"/>
      <c r="N5" s="7"/>
      <c r="O5" s="7"/>
      <c r="P5" s="7"/>
      <c r="Q5" s="7"/>
    </row>
    <row r="6" spans="1:17">
      <c r="A6" s="7"/>
      <c r="B6" s="7"/>
      <c r="C6" s="15" t="s">
        <v>220</v>
      </c>
      <c r="D6" s="222" t="str">
        <f ca="1">$D$3&amp;"-"&amp;$D$4</f>
        <v>E7-SFE</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f t="shared" ca="1" si="0"/>
        <v>111.37887573952096</v>
      </c>
      <c r="L10" s="115">
        <f t="shared" ca="1" si="0"/>
        <v>111.3762053465569</v>
      </c>
      <c r="M10" s="115">
        <f t="shared" ca="1" si="0"/>
        <v>116.29398578576296</v>
      </c>
      <c r="N10" s="115" t="str">
        <f t="shared" si="0"/>
        <v/>
      </c>
      <c r="O10" s="115" t="str">
        <f t="shared" si="0"/>
        <v/>
      </c>
      <c r="P10" s="115" t="str">
        <f t="shared" si="0"/>
        <v/>
      </c>
      <c r="Q10" s="7"/>
    </row>
    <row r="11" spans="1:17">
      <c r="A11" s="7"/>
      <c r="B11" s="7"/>
      <c r="C11" s="7" t="s">
        <v>310</v>
      </c>
      <c r="D11" s="7"/>
      <c r="E11" s="115">
        <f ca="1">IFERROR(E47,"")</f>
        <v>602.82461488497006</v>
      </c>
      <c r="F11" s="102"/>
      <c r="G11" s="115">
        <f ca="1">IFERROR(IF(OR(G41=0,G42=0,G43=0,G44=0,G45=0,G46=0),"",G47),"")</f>
        <v>574.5283236266331</v>
      </c>
      <c r="H11" s="115" t="str">
        <f t="shared" ref="H11:P11" ca="1" si="1">IFERROR(IF(OR(H41=0,H42=0,H43=0,H44=0,H45=0,H46=0),"",H47),"")</f>
        <v/>
      </c>
      <c r="I11" s="115">
        <f t="shared" ca="1" si="1"/>
        <v>624.48760315239599</v>
      </c>
      <c r="J11" s="115">
        <f t="shared" ca="1" si="1"/>
        <v>598.24280281512983</v>
      </c>
      <c r="K11" s="115">
        <f t="shared" ca="1" si="1"/>
        <v>648.54999383254801</v>
      </c>
      <c r="L11" s="115">
        <f t="shared" ca="1" si="1"/>
        <v>676.07434994476444</v>
      </c>
      <c r="M11" s="115">
        <f t="shared" ca="1" si="1"/>
        <v>745.5283083048912</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3.4099999999999998E-2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SSC-Nil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7">
        <v>27.93</v>
      </c>
      <c r="F23" s="7"/>
      <c r="G23" s="20">
        <f t="shared" ref="G23:P25" ca="1" si="2">$E23/$E31*G31</f>
        <v>31.421249999999997</v>
      </c>
      <c r="H23" s="20">
        <f t="shared" ca="1" si="2"/>
        <v>31.421249999999997</v>
      </c>
      <c r="I23" s="20">
        <f t="shared" ca="1" si="2"/>
        <v>45.631086375000002</v>
      </c>
      <c r="J23" s="20">
        <f t="shared" ca="1" si="2"/>
        <v>40.203339749999998</v>
      </c>
      <c r="K23" s="20">
        <f t="shared" ca="1" si="2"/>
        <v>49.875</v>
      </c>
      <c r="L23" s="20">
        <f t="shared" ca="1" si="2"/>
        <v>49.376249999999999</v>
      </c>
      <c r="M23" s="20">
        <f t="shared" ca="1" si="2"/>
        <v>53.415177375000006</v>
      </c>
      <c r="N23" s="20">
        <f t="shared" ca="1" si="2"/>
        <v>0</v>
      </c>
      <c r="O23" s="20">
        <f t="shared" ca="1" si="2"/>
        <v>0</v>
      </c>
      <c r="P23" s="20">
        <f t="shared" ca="1" si="2"/>
        <v>0</v>
      </c>
      <c r="Q23" s="7"/>
    </row>
    <row r="24" spans="1:17">
      <c r="A24" s="7"/>
      <c r="B24" s="7"/>
      <c r="C24" s="7" t="s">
        <v>276</v>
      </c>
      <c r="D24" s="7"/>
      <c r="E24" s="177">
        <v>31.24</v>
      </c>
      <c r="F24" s="7"/>
      <c r="G24" s="20">
        <f t="shared" si="2"/>
        <v>31.27117764471058</v>
      </c>
      <c r="H24" s="20">
        <f t="shared" si="2"/>
        <v>31.364710578842313</v>
      </c>
      <c r="I24" s="20">
        <f t="shared" si="2"/>
        <v>31.770019960079839</v>
      </c>
      <c r="J24" s="20">
        <f t="shared" si="2"/>
        <v>32.206506986027946</v>
      </c>
      <c r="K24" s="20">
        <f t="shared" si="2"/>
        <v>32.705349301397206</v>
      </c>
      <c r="L24" s="20">
        <f t="shared" si="2"/>
        <v>32.985948103792417</v>
      </c>
      <c r="M24" s="20">
        <f t="shared" si="2"/>
        <v>33.391257485029939</v>
      </c>
      <c r="N24" s="20">
        <f t="shared" si="2"/>
        <v>0</v>
      </c>
      <c r="O24" s="20">
        <f t="shared" si="2"/>
        <v>0</v>
      </c>
      <c r="P24" s="20">
        <f t="shared" si="2"/>
        <v>0</v>
      </c>
      <c r="Q24" s="7"/>
    </row>
    <row r="25" spans="1:17">
      <c r="A25" s="7"/>
      <c r="B25" s="7"/>
      <c r="C25" s="16" t="s">
        <v>2</v>
      </c>
      <c r="D25" s="7"/>
      <c r="E25" s="177">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25.65269461077844</v>
      </c>
      <c r="N25" s="20">
        <f t="shared" si="2"/>
        <v>0</v>
      </c>
      <c r="O25" s="20">
        <f t="shared" si="2"/>
        <v>0</v>
      </c>
      <c r="P25" s="20">
        <f t="shared" si="2"/>
        <v>0</v>
      </c>
      <c r="Q25" s="7"/>
    </row>
    <row r="26" spans="1:17">
      <c r="A26" s="7"/>
      <c r="B26" s="7"/>
      <c r="C26" s="7" t="s">
        <v>25</v>
      </c>
      <c r="D26" s="7"/>
      <c r="E26" s="177">
        <v>2.84</v>
      </c>
      <c r="F26" s="7"/>
      <c r="G26" s="86">
        <f t="shared" ref="G26:P26" ca="1" si="3">SUM(G21:G25)*$E$13</f>
        <v>2.9570285491516963</v>
      </c>
      <c r="H26" s="86">
        <f t="shared" ca="1" si="3"/>
        <v>2.9626683216067859</v>
      </c>
      <c r="I26" s="86">
        <f t="shared" ca="1" si="3"/>
        <v>3.4716627559663422</v>
      </c>
      <c r="J26" s="86">
        <f t="shared" ca="1" si="3"/>
        <v>3.3128955341775943</v>
      </c>
      <c r="K26" s="86">
        <f t="shared" ca="1" si="3"/>
        <v>3.6727779351297403</v>
      </c>
      <c r="L26" s="86">
        <f t="shared" ca="1" si="3"/>
        <v>3.6726898774950101</v>
      </c>
      <c r="M26" s="86">
        <f t="shared" ca="1" si="3"/>
        <v>3.8348563149545658</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111.37887573952096</v>
      </c>
      <c r="L27" s="20">
        <f t="shared" ca="1" si="4"/>
        <v>111.3762053465569</v>
      </c>
      <c r="M27" s="20">
        <f t="shared" ca="1" si="4"/>
        <v>116.29398578576296</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61.66421521838766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2">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10.709810000000001</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SSC-Medium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7">
        <v>274.14</v>
      </c>
      <c r="F41" s="7"/>
      <c r="G41" s="20">
        <f t="shared" ref="G41:P41" ca="1" si="5">$E41/$E50*G50</f>
        <v>221.12037196538805</v>
      </c>
      <c r="H41" s="20">
        <f t="shared" ca="1" si="5"/>
        <v>0</v>
      </c>
      <c r="I41" s="20">
        <f t="shared" ca="1" si="5"/>
        <v>245.84757029542686</v>
      </c>
      <c r="J41" s="20">
        <f t="shared" ca="1" si="5"/>
        <v>235.89037581703064</v>
      </c>
      <c r="K41" s="20">
        <f t="shared" ca="1" si="5"/>
        <v>251.49680968206124</v>
      </c>
      <c r="L41" s="20">
        <f t="shared" ca="1" si="5"/>
        <v>279.00361706852942</v>
      </c>
      <c r="M41" s="20">
        <f t="shared" ca="1" si="5"/>
        <v>326.21821613216508</v>
      </c>
      <c r="N41" s="20">
        <f t="shared" ca="1" si="5"/>
        <v>0</v>
      </c>
      <c r="O41" s="20">
        <f t="shared" ca="1" si="5"/>
        <v>0</v>
      </c>
      <c r="P41" s="20">
        <f t="shared" ca="1" si="5"/>
        <v>0</v>
      </c>
      <c r="Q41" s="7"/>
    </row>
    <row r="42" spans="1:17">
      <c r="A42" s="7"/>
      <c r="B42" s="7"/>
      <c r="C42" s="16" t="s">
        <v>125</v>
      </c>
      <c r="D42" s="7"/>
      <c r="E42" s="176">
        <f ca="1">VLOOKUP($A$1,'Inputs - Network costs'!$D:$P,E$9,FALSE)</f>
        <v>147.82461488497</v>
      </c>
      <c r="F42" s="7"/>
      <c r="G42" s="92">
        <f ca="1">VLOOKUP($A$1,'Inputs - Network costs'!$D:$P,G$9,FALSE)</f>
        <v>165.59187101465039</v>
      </c>
      <c r="H42" s="92">
        <f ca="1">VLOOKUP($A$1,'Inputs - Network costs'!$D:$P,H$9,FALSE)</f>
        <v>164.752738447768</v>
      </c>
      <c r="I42" s="92">
        <f ca="1">VLOOKUP($A$1,'Inputs - Network costs'!$D:$P,I$9,FALSE)</f>
        <v>153.10880901690484</v>
      </c>
      <c r="J42" s="92">
        <f ca="1">VLOOKUP($A$1,'Inputs - Network costs'!$D:$P,J$9,FALSE)</f>
        <v>149.19242424028238</v>
      </c>
      <c r="K42" s="92">
        <f ca="1">VLOOKUP($A$1,'Inputs - Network costs'!$D:$P,K$9,FALSE)</f>
        <v>157.74334602073904</v>
      </c>
      <c r="L42" s="92">
        <f ca="1">VLOOKUP($A$1,'Inputs - Network costs'!$D:$P,L$9,FALSE)</f>
        <v>157.14134066572086</v>
      </c>
      <c r="M42" s="92">
        <f ca="1">VLOOKUP($A$1,'Inputs - Network costs'!$D:$P,M$9,FALSE)</f>
        <v>166.42786643913678</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7">
        <v>66.98</v>
      </c>
      <c r="F43" s="7"/>
      <c r="G43" s="20">
        <f t="shared" ref="G43:P45" ca="1" si="6">$E43/$E51*G51</f>
        <v>75.352500000000006</v>
      </c>
      <c r="H43" s="20">
        <f t="shared" ca="1" si="6"/>
        <v>75.352500000000006</v>
      </c>
      <c r="I43" s="20">
        <f t="shared" ca="1" si="6"/>
        <v>109.42965146428574</v>
      </c>
      <c r="J43" s="20">
        <f t="shared" ca="1" si="6"/>
        <v>96.413164928571433</v>
      </c>
      <c r="K43" s="20">
        <f t="shared" ca="1" si="6"/>
        <v>119.60714285714288</v>
      </c>
      <c r="L43" s="20">
        <f t="shared" ca="1" si="6"/>
        <v>118.41107142857145</v>
      </c>
      <c r="M43" s="20">
        <f t="shared" ca="1" si="6"/>
        <v>128.09697746428574</v>
      </c>
      <c r="N43" s="20">
        <f t="shared" ca="1" si="6"/>
        <v>0</v>
      </c>
      <c r="O43" s="20">
        <f t="shared" ca="1" si="6"/>
        <v>0</v>
      </c>
      <c r="P43" s="20">
        <f t="shared" ca="1" si="6"/>
        <v>0</v>
      </c>
      <c r="Q43" s="7"/>
    </row>
    <row r="44" spans="1:17">
      <c r="A44" s="7"/>
      <c r="B44" s="7"/>
      <c r="C44" s="7" t="s">
        <v>276</v>
      </c>
      <c r="D44" s="7"/>
      <c r="E44" s="177">
        <v>74.88</v>
      </c>
      <c r="F44" s="7"/>
      <c r="G44" s="20">
        <f t="shared" si="6"/>
        <v>74.954730538922149</v>
      </c>
      <c r="H44" s="20">
        <f t="shared" si="6"/>
        <v>75.17892215568861</v>
      </c>
      <c r="I44" s="20">
        <f t="shared" si="6"/>
        <v>76.150419161676638</v>
      </c>
      <c r="J44" s="20">
        <f t="shared" si="6"/>
        <v>77.196646706586819</v>
      </c>
      <c r="K44" s="20">
        <f t="shared" si="6"/>
        <v>78.392335329341307</v>
      </c>
      <c r="L44" s="20">
        <f t="shared" si="6"/>
        <v>79.064910179640705</v>
      </c>
      <c r="M44" s="20">
        <f t="shared" si="6"/>
        <v>80.036407185628732</v>
      </c>
      <c r="N44" s="20">
        <f t="shared" si="6"/>
        <v>0</v>
      </c>
      <c r="O44" s="20">
        <f t="shared" si="6"/>
        <v>0</v>
      </c>
      <c r="P44" s="20">
        <f t="shared" si="6"/>
        <v>0</v>
      </c>
      <c r="Q44" s="7"/>
    </row>
    <row r="45" spans="1:17">
      <c r="A45" s="7"/>
      <c r="B45" s="7"/>
      <c r="C45" s="16" t="s">
        <v>2</v>
      </c>
      <c r="D45" s="7"/>
      <c r="E45" s="177">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25.65269461077844</v>
      </c>
      <c r="N45" s="20">
        <f t="shared" si="6"/>
        <v>0</v>
      </c>
      <c r="O45" s="20">
        <f t="shared" si="6"/>
        <v>0</v>
      </c>
      <c r="P45" s="20">
        <f t="shared" si="6"/>
        <v>0</v>
      </c>
      <c r="Q45" s="7"/>
    </row>
    <row r="46" spans="1:17">
      <c r="A46" s="7"/>
      <c r="B46" s="7"/>
      <c r="C46" s="7" t="s">
        <v>25</v>
      </c>
      <c r="D46" s="7"/>
      <c r="E46" s="177">
        <v>15</v>
      </c>
      <c r="F46" s="7"/>
      <c r="G46" s="86">
        <f t="shared" ref="G46:P46" ca="1" si="7">SUM(G43:G45,G41)*$E$13</f>
        <v>13.484898011864043</v>
      </c>
      <c r="H46" s="86">
        <f t="shared" ca="1" si="7"/>
        <v>5.9547885613772458</v>
      </c>
      <c r="I46" s="86">
        <f t="shared" ca="1" si="7"/>
        <v>15.543967585359493</v>
      </c>
      <c r="J46" s="86">
        <f t="shared" ca="1" si="7"/>
        <v>14.807676152598683</v>
      </c>
      <c r="K46" s="86">
        <f t="shared" ca="1" si="7"/>
        <v>16.184611440269492</v>
      </c>
      <c r="L46" s="86">
        <f t="shared" ca="1" si="7"/>
        <v>17.112093237032575</v>
      </c>
      <c r="M46" s="86">
        <f t="shared" ca="1" si="7"/>
        <v>19.096146472896457</v>
      </c>
      <c r="N46" s="86">
        <f t="shared" ca="1" si="7"/>
        <v>0</v>
      </c>
      <c r="O46" s="86">
        <f t="shared" ca="1" si="7"/>
        <v>0</v>
      </c>
      <c r="P46" s="86">
        <f t="shared" ca="1" si="7"/>
        <v>0</v>
      </c>
      <c r="Q46" s="7"/>
    </row>
    <row r="47" spans="1:17">
      <c r="A47" s="7"/>
      <c r="B47" s="7"/>
      <c r="C47" s="7" t="s">
        <v>215</v>
      </c>
      <c r="D47" s="7"/>
      <c r="E47" s="20">
        <f ca="1">SUM(E41:E46)</f>
        <v>602.82461488497006</v>
      </c>
      <c r="F47" s="7"/>
      <c r="G47" s="20">
        <f t="shared" ref="G47:P47" ca="1" si="8">SUM(G41:G46)</f>
        <v>574.5283236266331</v>
      </c>
      <c r="H47" s="20">
        <f t="shared" ca="1" si="8"/>
        <v>345.33475754806739</v>
      </c>
      <c r="I47" s="20">
        <f t="shared" ca="1" si="8"/>
        <v>624.48760315239599</v>
      </c>
      <c r="J47" s="20">
        <f t="shared" ca="1" si="8"/>
        <v>598.24280281512983</v>
      </c>
      <c r="K47" s="20">
        <f t="shared" ca="1" si="8"/>
        <v>648.54999383254801</v>
      </c>
      <c r="L47" s="20">
        <f t="shared" ca="1" si="8"/>
        <v>676.07434994476444</v>
      </c>
      <c r="M47" s="20">
        <f t="shared" ca="1" si="8"/>
        <v>745.5283083048912</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61.66421521838766</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10.709810000000001</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106.88622754491017</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106.88622754491017</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theme="9"/>
  </sheetPr>
  <dimension ref="A1:Q93"/>
  <sheetViews>
    <sheetView topLeftCell="A13" zoomScaleNormal="100" workbookViewId="0">
      <selection activeCell="E23" sqref="E23:E4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E7-SFE-SWA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9" t="str">
        <f ca="1">VLOOKUP(D3,Glossary!$A$4:$B$21,2,FALSE)</f>
        <v>Economy 7</v>
      </c>
      <c r="F3" s="220"/>
      <c r="G3" s="221"/>
      <c r="H3" s="7"/>
      <c r="I3" s="7"/>
      <c r="J3" s="7"/>
      <c r="K3" s="7"/>
      <c r="L3" s="7"/>
      <c r="M3" s="7"/>
      <c r="N3" s="7"/>
      <c r="O3" s="7"/>
      <c r="P3" s="7"/>
      <c r="Q3" s="7"/>
    </row>
    <row r="4" spans="1:17">
      <c r="A4" s="7"/>
      <c r="B4" s="7"/>
      <c r="C4" s="15" t="s">
        <v>124</v>
      </c>
      <c r="D4" s="2" t="str">
        <f ca="1">MID(A1,4,3)</f>
        <v>SFE</v>
      </c>
      <c r="E4" s="219" t="str">
        <f ca="1">VLOOKUP(D4,Glossary!$A$4:$B$21,2,FALSE)</f>
        <v>Single fuel electricity</v>
      </c>
      <c r="F4" s="220"/>
      <c r="G4" s="221"/>
      <c r="H4" s="7"/>
      <c r="I4" s="7"/>
      <c r="J4" s="7"/>
      <c r="K4" s="7"/>
      <c r="L4" s="7"/>
      <c r="M4" s="7"/>
      <c r="N4" s="7"/>
      <c r="O4" s="7"/>
      <c r="P4" s="7"/>
      <c r="Q4" s="7"/>
    </row>
    <row r="5" spans="1:17">
      <c r="A5" s="7"/>
      <c r="B5" s="7"/>
      <c r="C5" s="15" t="s">
        <v>21</v>
      </c>
      <c r="D5" s="33" t="str">
        <f ca="1">RIGHT(A1,3)</f>
        <v>SWA</v>
      </c>
      <c r="E5" s="219" t="str">
        <f ca="1">VLOOKUP(D5,Glossary!$A$4:$B$21,2,FALSE)</f>
        <v>South Wales</v>
      </c>
      <c r="F5" s="220"/>
      <c r="G5" s="221"/>
      <c r="H5" s="7"/>
      <c r="I5" s="7"/>
      <c r="J5" s="7"/>
      <c r="K5" s="7"/>
      <c r="L5" s="7"/>
      <c r="M5" s="7"/>
      <c r="N5" s="7"/>
      <c r="O5" s="7"/>
      <c r="P5" s="7"/>
      <c r="Q5" s="7"/>
    </row>
    <row r="6" spans="1:17">
      <c r="A6" s="7"/>
      <c r="B6" s="7"/>
      <c r="C6" s="15" t="s">
        <v>220</v>
      </c>
      <c r="D6" s="222" t="str">
        <f ca="1">$D$3&amp;"-"&amp;$D$4</f>
        <v>E7-SFE</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f t="shared" ca="1" si="0"/>
        <v>111.37887573952096</v>
      </c>
      <c r="L10" s="115">
        <f t="shared" ca="1" si="0"/>
        <v>111.3762053465569</v>
      </c>
      <c r="M10" s="115">
        <f t="shared" ca="1" si="0"/>
        <v>116.29398578576296</v>
      </c>
      <c r="N10" s="115" t="str">
        <f t="shared" si="0"/>
        <v/>
      </c>
      <c r="O10" s="115" t="str">
        <f t="shared" si="0"/>
        <v/>
      </c>
      <c r="P10" s="115" t="str">
        <f t="shared" si="0"/>
        <v/>
      </c>
      <c r="Q10" s="7"/>
    </row>
    <row r="11" spans="1:17">
      <c r="A11" s="7"/>
      <c r="B11" s="7"/>
      <c r="C11" s="7" t="s">
        <v>310</v>
      </c>
      <c r="D11" s="7"/>
      <c r="E11" s="115">
        <f ca="1">IFERROR(E47,"")</f>
        <v>600.64071980601807</v>
      </c>
      <c r="F11" s="102"/>
      <c r="G11" s="115">
        <f ca="1">IFERROR(IF(OR(G41=0,G42=0,G43=0,G44=0,G45=0,G46=0),"",G47),"")</f>
        <v>580.68415982796876</v>
      </c>
      <c r="H11" s="115" t="str">
        <f t="shared" ref="H11:P11" ca="1" si="1">IFERROR(IF(OR(H41=0,H42=0,H43=0,H44=0,H45=0,H46=0),"",H47),"")</f>
        <v/>
      </c>
      <c r="I11" s="115">
        <f t="shared" ca="1" si="1"/>
        <v>639.99203914660802</v>
      </c>
      <c r="J11" s="115">
        <f t="shared" ca="1" si="1"/>
        <v>613.16100631337258</v>
      </c>
      <c r="K11" s="115">
        <f t="shared" ca="1" si="1"/>
        <v>668.55653949767577</v>
      </c>
      <c r="L11" s="115">
        <f t="shared" ca="1" si="1"/>
        <v>696.10133555895129</v>
      </c>
      <c r="M11" s="115">
        <f t="shared" ca="1" si="1"/>
        <v>761.93672776059941</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3.4099999999999998E-2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SWA-Nil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7">
        <v>27.93</v>
      </c>
      <c r="F23" s="7"/>
      <c r="G23" s="20">
        <f t="shared" ref="G23:P25" ca="1" si="2">$E23/$E31*G31</f>
        <v>31.421249999999997</v>
      </c>
      <c r="H23" s="20">
        <f t="shared" ca="1" si="2"/>
        <v>31.421249999999997</v>
      </c>
      <c r="I23" s="20">
        <f t="shared" ca="1" si="2"/>
        <v>45.631086375000002</v>
      </c>
      <c r="J23" s="20">
        <f t="shared" ca="1" si="2"/>
        <v>40.203339749999998</v>
      </c>
      <c r="K23" s="20">
        <f t="shared" ca="1" si="2"/>
        <v>49.875</v>
      </c>
      <c r="L23" s="20">
        <f t="shared" ca="1" si="2"/>
        <v>49.376249999999999</v>
      </c>
      <c r="M23" s="20">
        <f t="shared" ca="1" si="2"/>
        <v>53.415177375000006</v>
      </c>
      <c r="N23" s="20">
        <f t="shared" ca="1" si="2"/>
        <v>0</v>
      </c>
      <c r="O23" s="20">
        <f t="shared" ca="1" si="2"/>
        <v>0</v>
      </c>
      <c r="P23" s="20">
        <f t="shared" ca="1" si="2"/>
        <v>0</v>
      </c>
      <c r="Q23" s="7"/>
    </row>
    <row r="24" spans="1:17">
      <c r="A24" s="7"/>
      <c r="B24" s="7"/>
      <c r="C24" s="7" t="s">
        <v>276</v>
      </c>
      <c r="D24" s="7"/>
      <c r="E24" s="177">
        <v>31.24</v>
      </c>
      <c r="F24" s="7"/>
      <c r="G24" s="20">
        <f t="shared" si="2"/>
        <v>31.27117764471058</v>
      </c>
      <c r="H24" s="20">
        <f t="shared" si="2"/>
        <v>31.364710578842313</v>
      </c>
      <c r="I24" s="20">
        <f t="shared" si="2"/>
        <v>31.770019960079839</v>
      </c>
      <c r="J24" s="20">
        <f t="shared" si="2"/>
        <v>32.206506986027946</v>
      </c>
      <c r="K24" s="20">
        <f t="shared" si="2"/>
        <v>32.705349301397206</v>
      </c>
      <c r="L24" s="20">
        <f t="shared" si="2"/>
        <v>32.985948103792417</v>
      </c>
      <c r="M24" s="20">
        <f t="shared" si="2"/>
        <v>33.391257485029939</v>
      </c>
      <c r="N24" s="20">
        <f t="shared" si="2"/>
        <v>0</v>
      </c>
      <c r="O24" s="20">
        <f t="shared" si="2"/>
        <v>0</v>
      </c>
      <c r="P24" s="20">
        <f t="shared" si="2"/>
        <v>0</v>
      </c>
      <c r="Q24" s="7"/>
    </row>
    <row r="25" spans="1:17">
      <c r="A25" s="7"/>
      <c r="B25" s="7"/>
      <c r="C25" s="16" t="s">
        <v>2</v>
      </c>
      <c r="D25" s="7"/>
      <c r="E25" s="177">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25.65269461077844</v>
      </c>
      <c r="N25" s="20">
        <f t="shared" si="2"/>
        <v>0</v>
      </c>
      <c r="O25" s="20">
        <f t="shared" si="2"/>
        <v>0</v>
      </c>
      <c r="P25" s="20">
        <f t="shared" si="2"/>
        <v>0</v>
      </c>
      <c r="Q25" s="7"/>
    </row>
    <row r="26" spans="1:17">
      <c r="A26" s="7"/>
      <c r="B26" s="7"/>
      <c r="C26" s="7" t="s">
        <v>25</v>
      </c>
      <c r="D26" s="7"/>
      <c r="E26" s="177">
        <v>2.84</v>
      </c>
      <c r="F26" s="7"/>
      <c r="G26" s="86">
        <f t="shared" ref="G26:P26" ca="1" si="3">SUM(G21:G25)*$E$13</f>
        <v>2.9570285491516963</v>
      </c>
      <c r="H26" s="86">
        <f t="shared" ca="1" si="3"/>
        <v>2.9626683216067859</v>
      </c>
      <c r="I26" s="86">
        <f t="shared" ca="1" si="3"/>
        <v>3.4716627559663422</v>
      </c>
      <c r="J26" s="86">
        <f t="shared" ca="1" si="3"/>
        <v>3.3128955341775943</v>
      </c>
      <c r="K26" s="86">
        <f t="shared" ca="1" si="3"/>
        <v>3.6727779351297403</v>
      </c>
      <c r="L26" s="86">
        <f t="shared" ca="1" si="3"/>
        <v>3.6726898774950101</v>
      </c>
      <c r="M26" s="86">
        <f t="shared" ca="1" si="3"/>
        <v>3.8348563149545658</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111.37887573952096</v>
      </c>
      <c r="L27" s="20">
        <f t="shared" ca="1" si="4"/>
        <v>111.3762053465569</v>
      </c>
      <c r="M27" s="20">
        <f t="shared" ca="1" si="4"/>
        <v>116.29398578576296</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61.66421521838766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2">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10.709810000000001</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SWA-Medium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7">
        <v>274.14</v>
      </c>
      <c r="F41" s="7"/>
      <c r="G41" s="20">
        <f t="shared" ref="G41:P41" ca="1" si="5">$E41/$E50*G50</f>
        <v>221.12037196538805</v>
      </c>
      <c r="H41" s="20">
        <f t="shared" ca="1" si="5"/>
        <v>0</v>
      </c>
      <c r="I41" s="20">
        <f t="shared" ca="1" si="5"/>
        <v>245.84757029542686</v>
      </c>
      <c r="J41" s="20">
        <f t="shared" ca="1" si="5"/>
        <v>235.89037581703064</v>
      </c>
      <c r="K41" s="20">
        <f t="shared" ca="1" si="5"/>
        <v>251.49680968206124</v>
      </c>
      <c r="L41" s="20">
        <f t="shared" ca="1" si="5"/>
        <v>279.00361706852942</v>
      </c>
      <c r="M41" s="20">
        <f t="shared" ca="1" si="5"/>
        <v>326.21821613216508</v>
      </c>
      <c r="N41" s="20">
        <f t="shared" ca="1" si="5"/>
        <v>0</v>
      </c>
      <c r="O41" s="20">
        <f t="shared" ca="1" si="5"/>
        <v>0</v>
      </c>
      <c r="P41" s="20">
        <f t="shared" ca="1" si="5"/>
        <v>0</v>
      </c>
      <c r="Q41" s="7"/>
    </row>
    <row r="42" spans="1:17">
      <c r="A42" s="7"/>
      <c r="B42" s="7"/>
      <c r="C42" s="16" t="s">
        <v>125</v>
      </c>
      <c r="D42" s="7"/>
      <c r="E42" s="176">
        <f ca="1">VLOOKUP($A$1,'Inputs - Network costs'!$D:$P,E$9,FALSE)</f>
        <v>145.6407198060181</v>
      </c>
      <c r="F42" s="7"/>
      <c r="G42" s="92">
        <f ca="1">VLOOKUP($A$1,'Inputs - Network costs'!$D:$P,G$9,FALSE)</f>
        <v>171.74770721598622</v>
      </c>
      <c r="H42" s="92">
        <f ca="1">VLOOKUP($A$1,'Inputs - Network costs'!$D:$P,H$9,FALSE)</f>
        <v>170.9220888007128</v>
      </c>
      <c r="I42" s="92">
        <f ca="1">VLOOKUP($A$1,'Inputs - Network costs'!$D:$P,I$9,FALSE)</f>
        <v>168.61324501111682</v>
      </c>
      <c r="J42" s="92">
        <f ca="1">VLOOKUP($A$1,'Inputs - Network costs'!$D:$P,J$9,FALSE)</f>
        <v>164.11062773852518</v>
      </c>
      <c r="K42" s="92">
        <f ca="1">VLOOKUP($A$1,'Inputs - Network costs'!$D:$P,K$9,FALSE)</f>
        <v>177.74989168586677</v>
      </c>
      <c r="L42" s="92">
        <f ca="1">VLOOKUP($A$1,'Inputs - Network costs'!$D:$P,L$9,FALSE)</f>
        <v>177.16832627990775</v>
      </c>
      <c r="M42" s="92">
        <f ca="1">VLOOKUP($A$1,'Inputs - Network costs'!$D:$P,M$9,FALSE)</f>
        <v>182.83628589484499</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7">
        <v>66.98</v>
      </c>
      <c r="F43" s="7"/>
      <c r="G43" s="20">
        <f t="shared" ref="G43:P45" ca="1" si="6">$E43/$E51*G51</f>
        <v>75.352500000000006</v>
      </c>
      <c r="H43" s="20">
        <f t="shared" ca="1" si="6"/>
        <v>75.352500000000006</v>
      </c>
      <c r="I43" s="20">
        <f t="shared" ca="1" si="6"/>
        <v>109.42965146428574</v>
      </c>
      <c r="J43" s="20">
        <f t="shared" ca="1" si="6"/>
        <v>96.413164928571433</v>
      </c>
      <c r="K43" s="20">
        <f t="shared" ca="1" si="6"/>
        <v>119.60714285714288</v>
      </c>
      <c r="L43" s="20">
        <f t="shared" ca="1" si="6"/>
        <v>118.41107142857145</v>
      </c>
      <c r="M43" s="20">
        <f t="shared" ca="1" si="6"/>
        <v>128.09697746428574</v>
      </c>
      <c r="N43" s="20">
        <f t="shared" ca="1" si="6"/>
        <v>0</v>
      </c>
      <c r="O43" s="20">
        <f t="shared" ca="1" si="6"/>
        <v>0</v>
      </c>
      <c r="P43" s="20">
        <f t="shared" ca="1" si="6"/>
        <v>0</v>
      </c>
      <c r="Q43" s="7"/>
    </row>
    <row r="44" spans="1:17">
      <c r="A44" s="7"/>
      <c r="B44" s="7"/>
      <c r="C44" s="7" t="s">
        <v>276</v>
      </c>
      <c r="D44" s="7"/>
      <c r="E44" s="177">
        <v>74.88</v>
      </c>
      <c r="F44" s="7"/>
      <c r="G44" s="20">
        <f t="shared" si="6"/>
        <v>74.954730538922149</v>
      </c>
      <c r="H44" s="20">
        <f t="shared" si="6"/>
        <v>75.17892215568861</v>
      </c>
      <c r="I44" s="20">
        <f t="shared" si="6"/>
        <v>76.150419161676638</v>
      </c>
      <c r="J44" s="20">
        <f t="shared" si="6"/>
        <v>77.196646706586819</v>
      </c>
      <c r="K44" s="20">
        <f t="shared" si="6"/>
        <v>78.392335329341307</v>
      </c>
      <c r="L44" s="20">
        <f t="shared" si="6"/>
        <v>79.064910179640705</v>
      </c>
      <c r="M44" s="20">
        <f t="shared" si="6"/>
        <v>80.036407185628732</v>
      </c>
      <c r="N44" s="20">
        <f t="shared" si="6"/>
        <v>0</v>
      </c>
      <c r="O44" s="20">
        <f t="shared" si="6"/>
        <v>0</v>
      </c>
      <c r="P44" s="20">
        <f t="shared" si="6"/>
        <v>0</v>
      </c>
      <c r="Q44" s="7"/>
    </row>
    <row r="45" spans="1:17">
      <c r="A45" s="7"/>
      <c r="B45" s="7"/>
      <c r="C45" s="16" t="s">
        <v>2</v>
      </c>
      <c r="D45" s="7"/>
      <c r="E45" s="177">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25.65269461077844</v>
      </c>
      <c r="N45" s="20">
        <f t="shared" si="6"/>
        <v>0</v>
      </c>
      <c r="O45" s="20">
        <f t="shared" si="6"/>
        <v>0</v>
      </c>
      <c r="P45" s="20">
        <f t="shared" si="6"/>
        <v>0</v>
      </c>
      <c r="Q45" s="7"/>
    </row>
    <row r="46" spans="1:17">
      <c r="A46" s="7"/>
      <c r="B46" s="7"/>
      <c r="C46" s="7" t="s">
        <v>25</v>
      </c>
      <c r="D46" s="7"/>
      <c r="E46" s="177">
        <v>15</v>
      </c>
      <c r="F46" s="7"/>
      <c r="G46" s="86">
        <f t="shared" ref="G46:P46" ca="1" si="7">SUM(G43:G45,G41)*$E$13</f>
        <v>13.484898011864043</v>
      </c>
      <c r="H46" s="86">
        <f t="shared" ca="1" si="7"/>
        <v>5.9547885613772458</v>
      </c>
      <c r="I46" s="86">
        <f t="shared" ca="1" si="7"/>
        <v>15.543967585359493</v>
      </c>
      <c r="J46" s="86">
        <f t="shared" ca="1" si="7"/>
        <v>14.807676152598683</v>
      </c>
      <c r="K46" s="86">
        <f t="shared" ca="1" si="7"/>
        <v>16.184611440269492</v>
      </c>
      <c r="L46" s="86">
        <f t="shared" ca="1" si="7"/>
        <v>17.112093237032575</v>
      </c>
      <c r="M46" s="86">
        <f t="shared" ca="1" si="7"/>
        <v>19.096146472896457</v>
      </c>
      <c r="N46" s="86">
        <f t="shared" ca="1" si="7"/>
        <v>0</v>
      </c>
      <c r="O46" s="86">
        <f t="shared" ca="1" si="7"/>
        <v>0</v>
      </c>
      <c r="P46" s="86">
        <f t="shared" ca="1" si="7"/>
        <v>0</v>
      </c>
      <c r="Q46" s="7"/>
    </row>
    <row r="47" spans="1:17">
      <c r="A47" s="7"/>
      <c r="B47" s="7"/>
      <c r="C47" s="7" t="s">
        <v>215</v>
      </c>
      <c r="D47" s="7"/>
      <c r="E47" s="20">
        <f ca="1">SUM(E41:E46)</f>
        <v>600.64071980601807</v>
      </c>
      <c r="F47" s="7"/>
      <c r="G47" s="20">
        <f t="shared" ref="G47:P47" ca="1" si="8">SUM(G41:G46)</f>
        <v>580.68415982796876</v>
      </c>
      <c r="H47" s="20">
        <f t="shared" ca="1" si="8"/>
        <v>351.50410790101222</v>
      </c>
      <c r="I47" s="20">
        <f t="shared" ca="1" si="8"/>
        <v>639.99203914660802</v>
      </c>
      <c r="J47" s="20">
        <f t="shared" ca="1" si="8"/>
        <v>613.16100631337258</v>
      </c>
      <c r="K47" s="20">
        <f t="shared" ca="1" si="8"/>
        <v>668.55653949767577</v>
      </c>
      <c r="L47" s="20">
        <f t="shared" ca="1" si="8"/>
        <v>696.10133555895129</v>
      </c>
      <c r="M47" s="20">
        <f t="shared" ca="1" si="8"/>
        <v>761.93672776059941</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61.66421521838766</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10.709810000000001</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106.88622754491017</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106.88622754491017</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theme="9"/>
  </sheetPr>
  <dimension ref="A1:Q93"/>
  <sheetViews>
    <sheetView topLeftCell="A10" zoomScaleNormal="100" workbookViewId="0">
      <selection activeCell="E23" sqref="E23:E4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E7-SFE-SWE</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9" t="str">
        <f ca="1">VLOOKUP(D3,Glossary!$A$4:$B$21,2,FALSE)</f>
        <v>Economy 7</v>
      </c>
      <c r="F3" s="220"/>
      <c r="G3" s="221"/>
      <c r="H3" s="7"/>
      <c r="I3" s="7"/>
      <c r="J3" s="7"/>
      <c r="K3" s="7"/>
      <c r="L3" s="7"/>
      <c r="M3" s="7"/>
      <c r="N3" s="7"/>
      <c r="O3" s="7"/>
      <c r="P3" s="7"/>
      <c r="Q3" s="7"/>
    </row>
    <row r="4" spans="1:17">
      <c r="A4" s="7"/>
      <c r="B4" s="7"/>
      <c r="C4" s="15" t="s">
        <v>124</v>
      </c>
      <c r="D4" s="2" t="str">
        <f ca="1">MID(A1,4,3)</f>
        <v>SFE</v>
      </c>
      <c r="E4" s="219" t="str">
        <f ca="1">VLOOKUP(D4,Glossary!$A$4:$B$21,2,FALSE)</f>
        <v>Single fuel electricity</v>
      </c>
      <c r="F4" s="220"/>
      <c r="G4" s="221"/>
      <c r="H4" s="7"/>
      <c r="I4" s="7"/>
      <c r="J4" s="7"/>
      <c r="K4" s="7"/>
      <c r="L4" s="7"/>
      <c r="M4" s="7"/>
      <c r="N4" s="7"/>
      <c r="O4" s="7"/>
      <c r="P4" s="7"/>
      <c r="Q4" s="7"/>
    </row>
    <row r="5" spans="1:17">
      <c r="A5" s="7"/>
      <c r="B5" s="7"/>
      <c r="C5" s="15" t="s">
        <v>21</v>
      </c>
      <c r="D5" s="33" t="str">
        <f ca="1">RIGHT(A1,3)</f>
        <v>SWE</v>
      </c>
      <c r="E5" s="219" t="str">
        <f ca="1">VLOOKUP(D5,Glossary!$A$4:$B$21,2,FALSE)</f>
        <v>South West</v>
      </c>
      <c r="F5" s="220"/>
      <c r="G5" s="221"/>
      <c r="H5" s="7"/>
      <c r="I5" s="7"/>
      <c r="J5" s="7"/>
      <c r="K5" s="7"/>
      <c r="L5" s="7"/>
      <c r="M5" s="7"/>
      <c r="N5" s="7"/>
      <c r="O5" s="7"/>
      <c r="P5" s="7"/>
      <c r="Q5" s="7"/>
    </row>
    <row r="6" spans="1:17">
      <c r="A6" s="7"/>
      <c r="B6" s="7"/>
      <c r="C6" s="15" t="s">
        <v>220</v>
      </c>
      <c r="D6" s="222" t="str">
        <f ca="1">$D$3&amp;"-"&amp;$D$4</f>
        <v>E7-SFE</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f t="shared" ca="1" si="0"/>
        <v>111.37887573952096</v>
      </c>
      <c r="L10" s="115">
        <f t="shared" ca="1" si="0"/>
        <v>111.3762053465569</v>
      </c>
      <c r="M10" s="115">
        <f t="shared" ca="1" si="0"/>
        <v>116.29398578576296</v>
      </c>
      <c r="N10" s="115" t="str">
        <f t="shared" si="0"/>
        <v/>
      </c>
      <c r="O10" s="115" t="str">
        <f t="shared" si="0"/>
        <v/>
      </c>
      <c r="P10" s="115" t="str">
        <f t="shared" si="0"/>
        <v/>
      </c>
      <c r="Q10" s="7"/>
    </row>
    <row r="11" spans="1:17">
      <c r="A11" s="7"/>
      <c r="B11" s="7"/>
      <c r="C11" s="7" t="s">
        <v>310</v>
      </c>
      <c r="D11" s="7"/>
      <c r="E11" s="115">
        <f ca="1">IFERROR(E47,"")</f>
        <v>621.8728201777858</v>
      </c>
      <c r="F11" s="102"/>
      <c r="G11" s="115">
        <f ca="1">IFERROR(IF(OR(G41=0,G42=0,G43=0,G44=0,G45=0,G46=0),"",G47),"")</f>
        <v>599.69964457931053</v>
      </c>
      <c r="H11" s="115" t="str">
        <f t="shared" ref="H11:P11" ca="1" si="1">IFERROR(IF(OR(H41=0,H42=0,H43=0,H44=0,H45=0,H46=0),"",H47),"")</f>
        <v/>
      </c>
      <c r="I11" s="115">
        <f t="shared" ca="1" si="1"/>
        <v>661.09184173570657</v>
      </c>
      <c r="J11" s="115">
        <f t="shared" ca="1" si="1"/>
        <v>633.4952098306444</v>
      </c>
      <c r="K11" s="115">
        <f t="shared" ca="1" si="1"/>
        <v>683.75594070098691</v>
      </c>
      <c r="L11" s="115">
        <f t="shared" ca="1" si="1"/>
        <v>711.30825761853214</v>
      </c>
      <c r="M11" s="115">
        <f t="shared" ca="1" si="1"/>
        <v>773.48329750442201</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3.4099999999999998E-2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SWE-Nil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7">
        <v>27.93</v>
      </c>
      <c r="F23" s="7"/>
      <c r="G23" s="20">
        <f t="shared" ref="G23:P25" ca="1" si="2">$E23/$E31*G31</f>
        <v>31.421249999999997</v>
      </c>
      <c r="H23" s="20">
        <f t="shared" ca="1" si="2"/>
        <v>31.421249999999997</v>
      </c>
      <c r="I23" s="20">
        <f t="shared" ca="1" si="2"/>
        <v>45.631086375000002</v>
      </c>
      <c r="J23" s="20">
        <f t="shared" ca="1" si="2"/>
        <v>40.203339749999998</v>
      </c>
      <c r="K23" s="20">
        <f t="shared" ca="1" si="2"/>
        <v>49.875</v>
      </c>
      <c r="L23" s="20">
        <f t="shared" ca="1" si="2"/>
        <v>49.376249999999999</v>
      </c>
      <c r="M23" s="20">
        <f t="shared" ca="1" si="2"/>
        <v>53.415177375000006</v>
      </c>
      <c r="N23" s="20">
        <f t="shared" ca="1" si="2"/>
        <v>0</v>
      </c>
      <c r="O23" s="20">
        <f t="shared" ca="1" si="2"/>
        <v>0</v>
      </c>
      <c r="P23" s="20">
        <f t="shared" ca="1" si="2"/>
        <v>0</v>
      </c>
      <c r="Q23" s="7"/>
    </row>
    <row r="24" spans="1:17">
      <c r="A24" s="7"/>
      <c r="B24" s="7"/>
      <c r="C24" s="7" t="s">
        <v>276</v>
      </c>
      <c r="D24" s="7"/>
      <c r="E24" s="177">
        <v>31.24</v>
      </c>
      <c r="F24" s="7"/>
      <c r="G24" s="20">
        <f t="shared" si="2"/>
        <v>31.27117764471058</v>
      </c>
      <c r="H24" s="20">
        <f t="shared" si="2"/>
        <v>31.364710578842313</v>
      </c>
      <c r="I24" s="20">
        <f t="shared" si="2"/>
        <v>31.770019960079839</v>
      </c>
      <c r="J24" s="20">
        <f t="shared" si="2"/>
        <v>32.206506986027946</v>
      </c>
      <c r="K24" s="20">
        <f t="shared" si="2"/>
        <v>32.705349301397206</v>
      </c>
      <c r="L24" s="20">
        <f t="shared" si="2"/>
        <v>32.985948103792417</v>
      </c>
      <c r="M24" s="20">
        <f t="shared" si="2"/>
        <v>33.391257485029939</v>
      </c>
      <c r="N24" s="20">
        <f t="shared" si="2"/>
        <v>0</v>
      </c>
      <c r="O24" s="20">
        <f t="shared" si="2"/>
        <v>0</v>
      </c>
      <c r="P24" s="20">
        <f t="shared" si="2"/>
        <v>0</v>
      </c>
      <c r="Q24" s="7"/>
    </row>
    <row r="25" spans="1:17">
      <c r="A25" s="7"/>
      <c r="B25" s="7"/>
      <c r="C25" s="16" t="s">
        <v>2</v>
      </c>
      <c r="D25" s="7"/>
      <c r="E25" s="177">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25.65269461077844</v>
      </c>
      <c r="N25" s="20">
        <f t="shared" si="2"/>
        <v>0</v>
      </c>
      <c r="O25" s="20">
        <f t="shared" si="2"/>
        <v>0</v>
      </c>
      <c r="P25" s="20">
        <f t="shared" si="2"/>
        <v>0</v>
      </c>
      <c r="Q25" s="7"/>
    </row>
    <row r="26" spans="1:17">
      <c r="A26" s="7"/>
      <c r="B26" s="7"/>
      <c r="C26" s="7" t="s">
        <v>25</v>
      </c>
      <c r="D26" s="7"/>
      <c r="E26" s="177">
        <v>2.84</v>
      </c>
      <c r="F26" s="7"/>
      <c r="G26" s="86">
        <f t="shared" ref="G26:P26" ca="1" si="3">SUM(G21:G25)*$E$13</f>
        <v>2.9570285491516963</v>
      </c>
      <c r="H26" s="86">
        <f t="shared" ca="1" si="3"/>
        <v>2.9626683216067859</v>
      </c>
      <c r="I26" s="86">
        <f t="shared" ca="1" si="3"/>
        <v>3.4716627559663422</v>
      </c>
      <c r="J26" s="86">
        <f t="shared" ca="1" si="3"/>
        <v>3.3128955341775943</v>
      </c>
      <c r="K26" s="86">
        <f t="shared" ca="1" si="3"/>
        <v>3.6727779351297403</v>
      </c>
      <c r="L26" s="86">
        <f t="shared" ca="1" si="3"/>
        <v>3.6726898774950101</v>
      </c>
      <c r="M26" s="86">
        <f t="shared" ca="1" si="3"/>
        <v>3.8348563149545658</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111.37887573952096</v>
      </c>
      <c r="L27" s="20">
        <f t="shared" ca="1" si="4"/>
        <v>111.3762053465569</v>
      </c>
      <c r="M27" s="20">
        <f t="shared" ca="1" si="4"/>
        <v>116.29398578576296</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61.66421521838766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2">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10.709810000000001</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SWE-Medium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7">
        <v>274.14</v>
      </c>
      <c r="F41" s="7"/>
      <c r="G41" s="20">
        <f t="shared" ref="G41:P41" ca="1" si="5">$E41/$E50*G50</f>
        <v>221.12037196538805</v>
      </c>
      <c r="H41" s="20">
        <f t="shared" ca="1" si="5"/>
        <v>0</v>
      </c>
      <c r="I41" s="20">
        <f t="shared" ca="1" si="5"/>
        <v>245.84757029542686</v>
      </c>
      <c r="J41" s="20">
        <f t="shared" ca="1" si="5"/>
        <v>235.89037581703064</v>
      </c>
      <c r="K41" s="20">
        <f t="shared" ca="1" si="5"/>
        <v>251.49680968206124</v>
      </c>
      <c r="L41" s="20">
        <f t="shared" ca="1" si="5"/>
        <v>279.00361706852942</v>
      </c>
      <c r="M41" s="20">
        <f t="shared" ca="1" si="5"/>
        <v>326.21821613216508</v>
      </c>
      <c r="N41" s="20">
        <f t="shared" ca="1" si="5"/>
        <v>0</v>
      </c>
      <c r="O41" s="20">
        <f t="shared" ca="1" si="5"/>
        <v>0</v>
      </c>
      <c r="P41" s="20">
        <f t="shared" ca="1" si="5"/>
        <v>0</v>
      </c>
      <c r="Q41" s="7"/>
    </row>
    <row r="42" spans="1:17">
      <c r="A42" s="7"/>
      <c r="B42" s="7"/>
      <c r="C42" s="16" t="s">
        <v>125</v>
      </c>
      <c r="D42" s="7"/>
      <c r="E42" s="176">
        <f ca="1">VLOOKUP($A$1,'Inputs - Network costs'!$D:$P,E$9,FALSE)</f>
        <v>166.87282017778574</v>
      </c>
      <c r="F42" s="7"/>
      <c r="G42" s="92">
        <f ca="1">VLOOKUP($A$1,'Inputs - Network costs'!$D:$P,G$9,FALSE)</f>
        <v>190.76319196732797</v>
      </c>
      <c r="H42" s="92">
        <f ca="1">VLOOKUP($A$1,'Inputs - Network costs'!$D:$P,H$9,FALSE)</f>
        <v>189.93767356232712</v>
      </c>
      <c r="I42" s="92">
        <f ca="1">VLOOKUP($A$1,'Inputs - Network costs'!$D:$P,I$9,FALSE)</f>
        <v>189.71304760021542</v>
      </c>
      <c r="J42" s="92">
        <f ca="1">VLOOKUP($A$1,'Inputs - Network costs'!$D:$P,J$9,FALSE)</f>
        <v>184.44483125579694</v>
      </c>
      <c r="K42" s="92">
        <f ca="1">VLOOKUP($A$1,'Inputs - Network costs'!$D:$P,K$9,FALSE)</f>
        <v>192.94929288917794</v>
      </c>
      <c r="L42" s="92">
        <f ca="1">VLOOKUP($A$1,'Inputs - Network costs'!$D:$P,L$9,FALSE)</f>
        <v>192.37524833948854</v>
      </c>
      <c r="M42" s="92">
        <f ca="1">VLOOKUP($A$1,'Inputs - Network costs'!$D:$P,M$9,FALSE)</f>
        <v>194.38285563866765</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7">
        <v>66.98</v>
      </c>
      <c r="F43" s="7"/>
      <c r="G43" s="20">
        <f t="shared" ref="G43:P45" ca="1" si="6">$E43/$E51*G51</f>
        <v>75.352500000000006</v>
      </c>
      <c r="H43" s="20">
        <f t="shared" ca="1" si="6"/>
        <v>75.352500000000006</v>
      </c>
      <c r="I43" s="20">
        <f t="shared" ca="1" si="6"/>
        <v>109.42965146428574</v>
      </c>
      <c r="J43" s="20">
        <f t="shared" ca="1" si="6"/>
        <v>96.413164928571433</v>
      </c>
      <c r="K43" s="20">
        <f t="shared" ca="1" si="6"/>
        <v>119.60714285714288</v>
      </c>
      <c r="L43" s="20">
        <f t="shared" ca="1" si="6"/>
        <v>118.41107142857145</v>
      </c>
      <c r="M43" s="20">
        <f t="shared" ca="1" si="6"/>
        <v>128.09697746428574</v>
      </c>
      <c r="N43" s="20">
        <f t="shared" ca="1" si="6"/>
        <v>0</v>
      </c>
      <c r="O43" s="20">
        <f t="shared" ca="1" si="6"/>
        <v>0</v>
      </c>
      <c r="P43" s="20">
        <f t="shared" ca="1" si="6"/>
        <v>0</v>
      </c>
      <c r="Q43" s="7"/>
    </row>
    <row r="44" spans="1:17">
      <c r="A44" s="7"/>
      <c r="B44" s="7"/>
      <c r="C44" s="7" t="s">
        <v>276</v>
      </c>
      <c r="D44" s="7"/>
      <c r="E44" s="177">
        <v>74.88</v>
      </c>
      <c r="F44" s="7"/>
      <c r="G44" s="20">
        <f t="shared" si="6"/>
        <v>74.954730538922149</v>
      </c>
      <c r="H44" s="20">
        <f t="shared" si="6"/>
        <v>75.17892215568861</v>
      </c>
      <c r="I44" s="20">
        <f t="shared" si="6"/>
        <v>76.150419161676638</v>
      </c>
      <c r="J44" s="20">
        <f t="shared" si="6"/>
        <v>77.196646706586819</v>
      </c>
      <c r="K44" s="20">
        <f t="shared" si="6"/>
        <v>78.392335329341307</v>
      </c>
      <c r="L44" s="20">
        <f t="shared" si="6"/>
        <v>79.064910179640705</v>
      </c>
      <c r="M44" s="20">
        <f t="shared" si="6"/>
        <v>80.036407185628732</v>
      </c>
      <c r="N44" s="20">
        <f t="shared" si="6"/>
        <v>0</v>
      </c>
      <c r="O44" s="20">
        <f t="shared" si="6"/>
        <v>0</v>
      </c>
      <c r="P44" s="20">
        <f t="shared" si="6"/>
        <v>0</v>
      </c>
      <c r="Q44" s="7"/>
    </row>
    <row r="45" spans="1:17">
      <c r="A45" s="7"/>
      <c r="B45" s="7"/>
      <c r="C45" s="16" t="s">
        <v>2</v>
      </c>
      <c r="D45" s="7"/>
      <c r="E45" s="177">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25.65269461077844</v>
      </c>
      <c r="N45" s="20">
        <f t="shared" si="6"/>
        <v>0</v>
      </c>
      <c r="O45" s="20">
        <f t="shared" si="6"/>
        <v>0</v>
      </c>
      <c r="P45" s="20">
        <f t="shared" si="6"/>
        <v>0</v>
      </c>
      <c r="Q45" s="7"/>
    </row>
    <row r="46" spans="1:17">
      <c r="A46" s="7"/>
      <c r="B46" s="7"/>
      <c r="C46" s="7" t="s">
        <v>25</v>
      </c>
      <c r="D46" s="7"/>
      <c r="E46" s="177">
        <v>15</v>
      </c>
      <c r="F46" s="7"/>
      <c r="G46" s="86">
        <f t="shared" ref="G46:P46" ca="1" si="7">SUM(G43:G45,G41)*$E$13</f>
        <v>13.484898011864043</v>
      </c>
      <c r="H46" s="86">
        <f t="shared" ca="1" si="7"/>
        <v>5.9547885613772458</v>
      </c>
      <c r="I46" s="86">
        <f t="shared" ca="1" si="7"/>
        <v>15.543967585359493</v>
      </c>
      <c r="J46" s="86">
        <f t="shared" ca="1" si="7"/>
        <v>14.807676152598683</v>
      </c>
      <c r="K46" s="86">
        <f t="shared" ca="1" si="7"/>
        <v>16.184611440269492</v>
      </c>
      <c r="L46" s="86">
        <f t="shared" ca="1" si="7"/>
        <v>17.112093237032575</v>
      </c>
      <c r="M46" s="86">
        <f t="shared" ca="1" si="7"/>
        <v>19.096146472896457</v>
      </c>
      <c r="N46" s="86">
        <f t="shared" ca="1" si="7"/>
        <v>0</v>
      </c>
      <c r="O46" s="86">
        <f t="shared" ca="1" si="7"/>
        <v>0</v>
      </c>
      <c r="P46" s="86">
        <f t="shared" ca="1" si="7"/>
        <v>0</v>
      </c>
      <c r="Q46" s="7"/>
    </row>
    <row r="47" spans="1:17">
      <c r="A47" s="7"/>
      <c r="B47" s="7"/>
      <c r="C47" s="7" t="s">
        <v>215</v>
      </c>
      <c r="D47" s="7"/>
      <c r="E47" s="20">
        <f ca="1">SUM(E41:E46)</f>
        <v>621.8728201777858</v>
      </c>
      <c r="F47" s="7"/>
      <c r="G47" s="20">
        <f t="shared" ref="G47:P47" ca="1" si="8">SUM(G41:G46)</f>
        <v>599.69964457931053</v>
      </c>
      <c r="H47" s="20">
        <f t="shared" ca="1" si="8"/>
        <v>370.51969266262654</v>
      </c>
      <c r="I47" s="20">
        <f t="shared" ca="1" si="8"/>
        <v>661.09184173570657</v>
      </c>
      <c r="J47" s="20">
        <f t="shared" ca="1" si="8"/>
        <v>633.4952098306444</v>
      </c>
      <c r="K47" s="20">
        <f t="shared" ca="1" si="8"/>
        <v>683.75594070098691</v>
      </c>
      <c r="L47" s="20">
        <f t="shared" ca="1" si="8"/>
        <v>711.30825761853214</v>
      </c>
      <c r="M47" s="20">
        <f t="shared" ca="1" si="8"/>
        <v>773.48329750442201</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61.66421521838766</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10.709810000000001</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106.88622754491017</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106.88622754491017</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theme="9"/>
  </sheetPr>
  <dimension ref="A1:Q93"/>
  <sheetViews>
    <sheetView topLeftCell="A16" zoomScaleNormal="100" workbookViewId="0">
      <selection activeCell="E23" sqref="E23:E4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E7-SFE-SOU</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9" t="str">
        <f ca="1">VLOOKUP(D3,Glossary!$A$4:$B$21,2,FALSE)</f>
        <v>Economy 7</v>
      </c>
      <c r="F3" s="220"/>
      <c r="G3" s="221"/>
      <c r="H3" s="7"/>
      <c r="I3" s="7"/>
      <c r="J3" s="7"/>
      <c r="K3" s="7"/>
      <c r="L3" s="7"/>
      <c r="M3" s="7"/>
      <c r="N3" s="7"/>
      <c r="O3" s="7"/>
      <c r="P3" s="7"/>
      <c r="Q3" s="7"/>
    </row>
    <row r="4" spans="1:17">
      <c r="A4" s="7"/>
      <c r="B4" s="7"/>
      <c r="C4" s="15" t="s">
        <v>124</v>
      </c>
      <c r="D4" s="2" t="str">
        <f ca="1">MID(A1,4,3)</f>
        <v>SFE</v>
      </c>
      <c r="E4" s="219" t="str">
        <f ca="1">VLOOKUP(D4,Glossary!$A$4:$B$21,2,FALSE)</f>
        <v>Single fuel electricity</v>
      </c>
      <c r="F4" s="220"/>
      <c r="G4" s="221"/>
      <c r="H4" s="7"/>
      <c r="I4" s="7"/>
      <c r="J4" s="7"/>
      <c r="K4" s="7"/>
      <c r="L4" s="7"/>
      <c r="M4" s="7"/>
      <c r="N4" s="7"/>
      <c r="O4" s="7"/>
      <c r="P4" s="7"/>
      <c r="Q4" s="7"/>
    </row>
    <row r="5" spans="1:17">
      <c r="A5" s="7"/>
      <c r="B5" s="7"/>
      <c r="C5" s="15" t="s">
        <v>21</v>
      </c>
      <c r="D5" s="33" t="str">
        <f ca="1">RIGHT(A1,3)</f>
        <v>SOU</v>
      </c>
      <c r="E5" s="219" t="str">
        <f ca="1">VLOOKUP(D5,Glossary!$A$4:$B$21,2,FALSE)</f>
        <v>Southern</v>
      </c>
      <c r="F5" s="220"/>
      <c r="G5" s="221"/>
      <c r="H5" s="7"/>
      <c r="I5" s="7"/>
      <c r="J5" s="7"/>
      <c r="K5" s="7"/>
      <c r="L5" s="7"/>
      <c r="M5" s="7"/>
      <c r="N5" s="7"/>
      <c r="O5" s="7"/>
      <c r="P5" s="7"/>
      <c r="Q5" s="7"/>
    </row>
    <row r="6" spans="1:17">
      <c r="A6" s="7"/>
      <c r="B6" s="7"/>
      <c r="C6" s="15" t="s">
        <v>220</v>
      </c>
      <c r="D6" s="222" t="str">
        <f ca="1">$D$3&amp;"-"&amp;$D$4</f>
        <v>E7-SFE</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f t="shared" ca="1" si="0"/>
        <v>111.37887573952096</v>
      </c>
      <c r="L10" s="115">
        <f t="shared" ca="1" si="0"/>
        <v>111.3762053465569</v>
      </c>
      <c r="M10" s="115">
        <f t="shared" ca="1" si="0"/>
        <v>116.29398578576296</v>
      </c>
      <c r="N10" s="115" t="str">
        <f t="shared" si="0"/>
        <v/>
      </c>
      <c r="O10" s="115" t="str">
        <f t="shared" si="0"/>
        <v/>
      </c>
      <c r="P10" s="115" t="str">
        <f t="shared" si="0"/>
        <v/>
      </c>
      <c r="Q10" s="7"/>
    </row>
    <row r="11" spans="1:17">
      <c r="A11" s="7"/>
      <c r="B11" s="7"/>
      <c r="C11" s="7" t="s">
        <v>310</v>
      </c>
      <c r="D11" s="7"/>
      <c r="E11" s="115">
        <f ca="1">IFERROR(E47,"")</f>
        <v>588.13617242177327</v>
      </c>
      <c r="F11" s="102"/>
      <c r="G11" s="115">
        <f ca="1">IFERROR(IF(OR(G41=0,G42=0,G43=0,G44=0,G45=0,G46=0),"",G47),"")</f>
        <v>551.00189897280484</v>
      </c>
      <c r="H11" s="115" t="str">
        <f t="shared" ref="H11:P11" ca="1" si="1">IFERROR(IF(OR(H41=0,H42=0,H43=0,H44=0,H45=0,H46=0),"",H47),"")</f>
        <v/>
      </c>
      <c r="I11" s="115">
        <f t="shared" ca="1" si="1"/>
        <v>619.16540725846608</v>
      </c>
      <c r="J11" s="115">
        <f t="shared" ca="1" si="1"/>
        <v>594.10249574854402</v>
      </c>
      <c r="K11" s="115">
        <f t="shared" ca="1" si="1"/>
        <v>643.54423262258911</v>
      </c>
      <c r="L11" s="115">
        <f t="shared" ca="1" si="1"/>
        <v>671.08886380123806</v>
      </c>
      <c r="M11" s="115">
        <f t="shared" ca="1" si="1"/>
        <v>738.44799927489646</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3.4099999999999998E-2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SOU-Nil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7">
        <v>27.93</v>
      </c>
      <c r="F23" s="7"/>
      <c r="G23" s="20">
        <f t="shared" ref="G23:P25" ca="1" si="2">$E23/$E31*G31</f>
        <v>31.421249999999997</v>
      </c>
      <c r="H23" s="20">
        <f t="shared" ca="1" si="2"/>
        <v>31.421249999999997</v>
      </c>
      <c r="I23" s="20">
        <f t="shared" ca="1" si="2"/>
        <v>45.631086375000002</v>
      </c>
      <c r="J23" s="20">
        <f t="shared" ca="1" si="2"/>
        <v>40.203339749999998</v>
      </c>
      <c r="K23" s="20">
        <f t="shared" ca="1" si="2"/>
        <v>49.875</v>
      </c>
      <c r="L23" s="20">
        <f t="shared" ca="1" si="2"/>
        <v>49.376249999999999</v>
      </c>
      <c r="M23" s="20">
        <f t="shared" ca="1" si="2"/>
        <v>53.415177375000006</v>
      </c>
      <c r="N23" s="20">
        <f t="shared" ca="1" si="2"/>
        <v>0</v>
      </c>
      <c r="O23" s="20">
        <f t="shared" ca="1" si="2"/>
        <v>0</v>
      </c>
      <c r="P23" s="20">
        <f t="shared" ca="1" si="2"/>
        <v>0</v>
      </c>
      <c r="Q23" s="7"/>
    </row>
    <row r="24" spans="1:17">
      <c r="A24" s="7"/>
      <c r="B24" s="7"/>
      <c r="C24" s="7" t="s">
        <v>276</v>
      </c>
      <c r="D24" s="7"/>
      <c r="E24" s="177">
        <v>31.24</v>
      </c>
      <c r="F24" s="7"/>
      <c r="G24" s="20">
        <f t="shared" si="2"/>
        <v>31.27117764471058</v>
      </c>
      <c r="H24" s="20">
        <f t="shared" si="2"/>
        <v>31.364710578842313</v>
      </c>
      <c r="I24" s="20">
        <f t="shared" si="2"/>
        <v>31.770019960079839</v>
      </c>
      <c r="J24" s="20">
        <f t="shared" si="2"/>
        <v>32.206506986027946</v>
      </c>
      <c r="K24" s="20">
        <f t="shared" si="2"/>
        <v>32.705349301397206</v>
      </c>
      <c r="L24" s="20">
        <f t="shared" si="2"/>
        <v>32.985948103792417</v>
      </c>
      <c r="M24" s="20">
        <f t="shared" si="2"/>
        <v>33.391257485029939</v>
      </c>
      <c r="N24" s="20">
        <f t="shared" si="2"/>
        <v>0</v>
      </c>
      <c r="O24" s="20">
        <f t="shared" si="2"/>
        <v>0</v>
      </c>
      <c r="P24" s="20">
        <f t="shared" si="2"/>
        <v>0</v>
      </c>
      <c r="Q24" s="7"/>
    </row>
    <row r="25" spans="1:17">
      <c r="A25" s="7"/>
      <c r="B25" s="7"/>
      <c r="C25" s="16" t="s">
        <v>2</v>
      </c>
      <c r="D25" s="7"/>
      <c r="E25" s="177">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25.65269461077844</v>
      </c>
      <c r="N25" s="20">
        <f t="shared" si="2"/>
        <v>0</v>
      </c>
      <c r="O25" s="20">
        <f t="shared" si="2"/>
        <v>0</v>
      </c>
      <c r="P25" s="20">
        <f t="shared" si="2"/>
        <v>0</v>
      </c>
      <c r="Q25" s="7"/>
    </row>
    <row r="26" spans="1:17">
      <c r="A26" s="7"/>
      <c r="B26" s="7"/>
      <c r="C26" s="7" t="s">
        <v>25</v>
      </c>
      <c r="D26" s="7"/>
      <c r="E26" s="177">
        <v>2.84</v>
      </c>
      <c r="F26" s="7"/>
      <c r="G26" s="86">
        <f t="shared" ref="G26:P26" ca="1" si="3">SUM(G21:G25)*$E$13</f>
        <v>2.9570285491516963</v>
      </c>
      <c r="H26" s="86">
        <f t="shared" ca="1" si="3"/>
        <v>2.9626683216067859</v>
      </c>
      <c r="I26" s="86">
        <f t="shared" ca="1" si="3"/>
        <v>3.4716627559663422</v>
      </c>
      <c r="J26" s="86">
        <f t="shared" ca="1" si="3"/>
        <v>3.3128955341775943</v>
      </c>
      <c r="K26" s="86">
        <f t="shared" ca="1" si="3"/>
        <v>3.6727779351297403</v>
      </c>
      <c r="L26" s="86">
        <f t="shared" ca="1" si="3"/>
        <v>3.6726898774950101</v>
      </c>
      <c r="M26" s="86">
        <f t="shared" ca="1" si="3"/>
        <v>3.8348563149545658</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111.37887573952096</v>
      </c>
      <c r="L27" s="20">
        <f t="shared" ca="1" si="4"/>
        <v>111.3762053465569</v>
      </c>
      <c r="M27" s="20">
        <f t="shared" ca="1" si="4"/>
        <v>116.29398578576296</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61.66421521838766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2">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10.709810000000001</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SOU-Medium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7">
        <v>274.14</v>
      </c>
      <c r="F41" s="7"/>
      <c r="G41" s="20">
        <f t="shared" ref="G41:P41" ca="1" si="5">$E41/$E50*G50</f>
        <v>221.12037196538805</v>
      </c>
      <c r="H41" s="20">
        <f t="shared" ca="1" si="5"/>
        <v>0</v>
      </c>
      <c r="I41" s="20">
        <f t="shared" ca="1" si="5"/>
        <v>245.84757029542686</v>
      </c>
      <c r="J41" s="20">
        <f t="shared" ca="1" si="5"/>
        <v>235.89037581703064</v>
      </c>
      <c r="K41" s="20">
        <f t="shared" ca="1" si="5"/>
        <v>251.49680968206124</v>
      </c>
      <c r="L41" s="20">
        <f t="shared" ca="1" si="5"/>
        <v>279.00361706852942</v>
      </c>
      <c r="M41" s="20">
        <f t="shared" ca="1" si="5"/>
        <v>326.21821613216508</v>
      </c>
      <c r="N41" s="20">
        <f t="shared" ca="1" si="5"/>
        <v>0</v>
      </c>
      <c r="O41" s="20">
        <f t="shared" ca="1" si="5"/>
        <v>0</v>
      </c>
      <c r="P41" s="20">
        <f t="shared" ca="1" si="5"/>
        <v>0</v>
      </c>
      <c r="Q41" s="7"/>
    </row>
    <row r="42" spans="1:17">
      <c r="A42" s="7"/>
      <c r="B42" s="7"/>
      <c r="C42" s="16" t="s">
        <v>125</v>
      </c>
      <c r="D42" s="7"/>
      <c r="E42" s="176">
        <f ca="1">VLOOKUP($A$1,'Inputs - Network costs'!$D:$P,E$9,FALSE)</f>
        <v>133.13617242177324</v>
      </c>
      <c r="F42" s="7"/>
      <c r="G42" s="92">
        <f ca="1">VLOOKUP($A$1,'Inputs - Network costs'!$D:$P,G$9,FALSE)</f>
        <v>142.06544636082222</v>
      </c>
      <c r="H42" s="92">
        <f ca="1">VLOOKUP($A$1,'Inputs - Network costs'!$D:$P,H$9,FALSE)</f>
        <v>141.23882951081868</v>
      </c>
      <c r="I42" s="92">
        <f ca="1">VLOOKUP($A$1,'Inputs - Network costs'!$D:$P,I$9,FALSE)</f>
        <v>147.78661312297493</v>
      </c>
      <c r="J42" s="92">
        <f ca="1">VLOOKUP($A$1,'Inputs - Network costs'!$D:$P,J$9,FALSE)</f>
        <v>145.05211717369662</v>
      </c>
      <c r="K42" s="92">
        <f ca="1">VLOOKUP($A$1,'Inputs - Network costs'!$D:$P,K$9,FALSE)</f>
        <v>152.73758481078011</v>
      </c>
      <c r="L42" s="92">
        <f ca="1">VLOOKUP($A$1,'Inputs - Network costs'!$D:$P,L$9,FALSE)</f>
        <v>152.15585452219449</v>
      </c>
      <c r="M42" s="92">
        <f ca="1">VLOOKUP($A$1,'Inputs - Network costs'!$D:$P,M$9,FALSE)</f>
        <v>159.3475574091421</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7">
        <v>66.98</v>
      </c>
      <c r="F43" s="7"/>
      <c r="G43" s="20">
        <f t="shared" ref="G43:P45" ca="1" si="6">$E43/$E51*G51</f>
        <v>75.352500000000006</v>
      </c>
      <c r="H43" s="20">
        <f t="shared" ca="1" si="6"/>
        <v>75.352500000000006</v>
      </c>
      <c r="I43" s="20">
        <f t="shared" ca="1" si="6"/>
        <v>109.42965146428574</v>
      </c>
      <c r="J43" s="20">
        <f t="shared" ca="1" si="6"/>
        <v>96.413164928571433</v>
      </c>
      <c r="K43" s="20">
        <f t="shared" ca="1" si="6"/>
        <v>119.60714285714288</v>
      </c>
      <c r="L43" s="20">
        <f t="shared" ca="1" si="6"/>
        <v>118.41107142857145</v>
      </c>
      <c r="M43" s="20">
        <f t="shared" ca="1" si="6"/>
        <v>128.09697746428574</v>
      </c>
      <c r="N43" s="20">
        <f t="shared" ca="1" si="6"/>
        <v>0</v>
      </c>
      <c r="O43" s="20">
        <f t="shared" ca="1" si="6"/>
        <v>0</v>
      </c>
      <c r="P43" s="20">
        <f t="shared" ca="1" si="6"/>
        <v>0</v>
      </c>
      <c r="Q43" s="98"/>
    </row>
    <row r="44" spans="1:17">
      <c r="A44" s="7"/>
      <c r="B44" s="7"/>
      <c r="C44" s="7" t="s">
        <v>276</v>
      </c>
      <c r="D44" s="7"/>
      <c r="E44" s="177">
        <v>74.88</v>
      </c>
      <c r="F44" s="7"/>
      <c r="G44" s="20">
        <f t="shared" si="6"/>
        <v>74.954730538922149</v>
      </c>
      <c r="H44" s="20">
        <f t="shared" si="6"/>
        <v>75.17892215568861</v>
      </c>
      <c r="I44" s="20">
        <f t="shared" si="6"/>
        <v>76.150419161676638</v>
      </c>
      <c r="J44" s="20">
        <f t="shared" si="6"/>
        <v>77.196646706586819</v>
      </c>
      <c r="K44" s="20">
        <f t="shared" si="6"/>
        <v>78.392335329341307</v>
      </c>
      <c r="L44" s="20">
        <f t="shared" si="6"/>
        <v>79.064910179640705</v>
      </c>
      <c r="M44" s="20">
        <f t="shared" si="6"/>
        <v>80.036407185628732</v>
      </c>
      <c r="N44" s="20">
        <f t="shared" si="6"/>
        <v>0</v>
      </c>
      <c r="O44" s="20">
        <f t="shared" si="6"/>
        <v>0</v>
      </c>
      <c r="P44" s="20">
        <f t="shared" si="6"/>
        <v>0</v>
      </c>
      <c r="Q44" s="7"/>
    </row>
    <row r="45" spans="1:17">
      <c r="A45" s="7"/>
      <c r="B45" s="7"/>
      <c r="C45" s="16" t="s">
        <v>2</v>
      </c>
      <c r="D45" s="7"/>
      <c r="E45" s="177">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25.65269461077844</v>
      </c>
      <c r="N45" s="20">
        <f t="shared" si="6"/>
        <v>0</v>
      </c>
      <c r="O45" s="20">
        <f t="shared" si="6"/>
        <v>0</v>
      </c>
      <c r="P45" s="20">
        <f t="shared" si="6"/>
        <v>0</v>
      </c>
      <c r="Q45" s="7"/>
    </row>
    <row r="46" spans="1:17">
      <c r="A46" s="7"/>
      <c r="B46" s="7"/>
      <c r="C46" s="7" t="s">
        <v>25</v>
      </c>
      <c r="D46" s="7"/>
      <c r="E46" s="177">
        <v>15</v>
      </c>
      <c r="F46" s="7"/>
      <c r="G46" s="86">
        <f t="shared" ref="G46:P46" ca="1" si="7">SUM(G43:G45,G41)*$E$13</f>
        <v>13.484898011864043</v>
      </c>
      <c r="H46" s="86">
        <f t="shared" ca="1" si="7"/>
        <v>5.9547885613772458</v>
      </c>
      <c r="I46" s="86">
        <f t="shared" ca="1" si="7"/>
        <v>15.543967585359493</v>
      </c>
      <c r="J46" s="86">
        <f t="shared" ca="1" si="7"/>
        <v>14.807676152598683</v>
      </c>
      <c r="K46" s="86">
        <f t="shared" ca="1" si="7"/>
        <v>16.184611440269492</v>
      </c>
      <c r="L46" s="86">
        <f t="shared" ca="1" si="7"/>
        <v>17.112093237032575</v>
      </c>
      <c r="M46" s="86">
        <f t="shared" ca="1" si="7"/>
        <v>19.096146472896457</v>
      </c>
      <c r="N46" s="86">
        <f t="shared" ca="1" si="7"/>
        <v>0</v>
      </c>
      <c r="O46" s="86">
        <f t="shared" ca="1" si="7"/>
        <v>0</v>
      </c>
      <c r="P46" s="86">
        <f t="shared" ca="1" si="7"/>
        <v>0</v>
      </c>
      <c r="Q46" s="7"/>
    </row>
    <row r="47" spans="1:17">
      <c r="A47" s="7"/>
      <c r="B47" s="7"/>
      <c r="C47" s="7" t="s">
        <v>215</v>
      </c>
      <c r="D47" s="7"/>
      <c r="E47" s="20">
        <f ca="1">SUM(E41:E46)</f>
        <v>588.13617242177327</v>
      </c>
      <c r="F47" s="7"/>
      <c r="G47" s="20">
        <f t="shared" ref="G47:P47" ca="1" si="8">SUM(G41:G46)</f>
        <v>551.00189897280484</v>
      </c>
      <c r="H47" s="20">
        <f t="shared" ca="1" si="8"/>
        <v>321.82084861111809</v>
      </c>
      <c r="I47" s="20">
        <f t="shared" ca="1" si="8"/>
        <v>619.16540725846608</v>
      </c>
      <c r="J47" s="20">
        <f t="shared" ca="1" si="8"/>
        <v>594.10249574854402</v>
      </c>
      <c r="K47" s="20">
        <f t="shared" ca="1" si="8"/>
        <v>643.54423262258911</v>
      </c>
      <c r="L47" s="20">
        <f t="shared" ca="1" si="8"/>
        <v>671.08886380123806</v>
      </c>
      <c r="M47" s="20">
        <f t="shared" ca="1" si="8"/>
        <v>738.44799927489646</v>
      </c>
      <c r="N47" s="20">
        <f t="shared" ca="1" si="8"/>
        <v>0</v>
      </c>
      <c r="O47" s="20">
        <f t="shared" ca="1" si="8"/>
        <v>0</v>
      </c>
      <c r="P47" s="20">
        <f t="shared" ca="1" si="8"/>
        <v>0</v>
      </c>
      <c r="Q47" s="7"/>
    </row>
    <row r="48" spans="1:17">
      <c r="A48" s="7"/>
      <c r="B48" s="7"/>
      <c r="C48" s="7"/>
      <c r="D48" s="7"/>
      <c r="E48" s="7"/>
      <c r="F48" s="7"/>
      <c r="G48" s="98"/>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61.66421521838766</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10.709810000000001</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106.88622754491017</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106.88622754491017</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theme="9"/>
  </sheetPr>
  <dimension ref="A1:Q93"/>
  <sheetViews>
    <sheetView topLeftCell="A10" zoomScaleNormal="100" workbookViewId="0">
      <selection activeCell="E23" sqref="E23:E46"/>
    </sheetView>
  </sheetViews>
  <sheetFormatPr defaultColWidth="0" defaultRowHeight="15" zeroHeight="1"/>
  <cols>
    <col min="1" max="2" width="7.7109375" style="1" customWidth="1"/>
    <col min="3" max="3" width="25.7109375" style="1" customWidth="1"/>
    <col min="4" max="4" width="5.7109375" style="1" customWidth="1"/>
    <col min="5" max="5" width="9.140625" style="1" customWidth="1"/>
    <col min="6" max="6" width="1.7109375" style="1" customWidth="1"/>
    <col min="7" max="17" width="9.140625" style="1" customWidth="1"/>
    <col min="18" max="16384" width="9.140625" style="1" hidden="1"/>
  </cols>
  <sheetData>
    <row r="1" spans="1:17">
      <c r="A1" s="6" t="str">
        <f ca="1">MID(CELL("filename",A1),FIND("]",CELL("filename",A1))+1,255)</f>
        <v>E7-SFE-YOR</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9" t="str">
        <f ca="1">VLOOKUP(D3,Glossary!$A$4:$B$21,2,FALSE)</f>
        <v>Economy 7</v>
      </c>
      <c r="F3" s="220"/>
      <c r="G3" s="221"/>
      <c r="H3" s="7"/>
      <c r="I3" s="7"/>
      <c r="J3" s="7"/>
      <c r="K3" s="7"/>
      <c r="L3" s="7"/>
      <c r="M3" s="7"/>
      <c r="N3" s="7"/>
      <c r="O3" s="7"/>
      <c r="P3" s="7"/>
      <c r="Q3" s="7"/>
    </row>
    <row r="4" spans="1:17">
      <c r="A4" s="7"/>
      <c r="B4" s="7"/>
      <c r="C4" s="15" t="s">
        <v>124</v>
      </c>
      <c r="D4" s="2" t="str">
        <f ca="1">MID(A1,4,3)</f>
        <v>SFE</v>
      </c>
      <c r="E4" s="219" t="str">
        <f ca="1">VLOOKUP(D4,Glossary!$A$4:$B$21,2,FALSE)</f>
        <v>Single fuel electricity</v>
      </c>
      <c r="F4" s="220"/>
      <c r="G4" s="221"/>
      <c r="H4" s="7"/>
      <c r="I4" s="7"/>
      <c r="J4" s="7"/>
      <c r="K4" s="7"/>
      <c r="L4" s="7"/>
      <c r="M4" s="7"/>
      <c r="N4" s="7"/>
      <c r="O4" s="7"/>
      <c r="P4" s="7"/>
      <c r="Q4" s="7"/>
    </row>
    <row r="5" spans="1:17">
      <c r="A5" s="7"/>
      <c r="B5" s="7"/>
      <c r="C5" s="15" t="s">
        <v>21</v>
      </c>
      <c r="D5" s="33" t="str">
        <f ca="1">RIGHT(A1,3)</f>
        <v>YOR</v>
      </c>
      <c r="E5" s="219" t="str">
        <f ca="1">VLOOKUP(D5,Glossary!$A$4:$B$21,2,FALSE)</f>
        <v>Yorkshire</v>
      </c>
      <c r="F5" s="220"/>
      <c r="G5" s="221"/>
      <c r="H5" s="7"/>
      <c r="I5" s="7"/>
      <c r="J5" s="7"/>
      <c r="K5" s="7"/>
      <c r="L5" s="7"/>
      <c r="M5" s="7"/>
      <c r="N5" s="7"/>
      <c r="O5" s="7"/>
      <c r="P5" s="7"/>
      <c r="Q5" s="7"/>
    </row>
    <row r="6" spans="1:17">
      <c r="A6" s="7"/>
      <c r="B6" s="7"/>
      <c r="C6" s="15" t="s">
        <v>220</v>
      </c>
      <c r="D6" s="222" t="str">
        <f ca="1">$D$3&amp;"-"&amp;$D$4</f>
        <v>E7-SFE</v>
      </c>
      <c r="E6" s="220"/>
      <c r="F6" s="220"/>
      <c r="G6" s="221"/>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30">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f t="shared" ca="1" si="0"/>
        <v>111.37887573952096</v>
      </c>
      <c r="L10" s="115">
        <f t="shared" ca="1" si="0"/>
        <v>111.3762053465569</v>
      </c>
      <c r="M10" s="115">
        <f t="shared" ca="1" si="0"/>
        <v>116.29398578576296</v>
      </c>
      <c r="N10" s="115" t="str">
        <f t="shared" si="0"/>
        <v/>
      </c>
      <c r="O10" s="115" t="str">
        <f t="shared" si="0"/>
        <v/>
      </c>
      <c r="P10" s="115" t="str">
        <f t="shared" si="0"/>
        <v/>
      </c>
      <c r="Q10" s="7"/>
    </row>
    <row r="11" spans="1:17">
      <c r="A11" s="7"/>
      <c r="B11" s="7"/>
      <c r="C11" s="7" t="s">
        <v>310</v>
      </c>
      <c r="D11" s="7"/>
      <c r="E11" s="115">
        <f ca="1">IFERROR(E47,"")</f>
        <v>593.71356551228837</v>
      </c>
      <c r="F11" s="102"/>
      <c r="G11" s="115">
        <f ca="1">IFERROR(IF(OR(G41=0,G42=0,G43=0,G44=0,G45=0,G46=0),"",G47),"")</f>
        <v>553.03953542860461</v>
      </c>
      <c r="H11" s="115" t="str">
        <f t="shared" ref="H11:P11" ca="1" si="1">IFERROR(IF(OR(H41=0,H42=0,H43=0,H44=0,H45=0,H46=0),"",H47),"")</f>
        <v/>
      </c>
      <c r="I11" s="115">
        <f t="shared" ca="1" si="1"/>
        <v>612.2478325830175</v>
      </c>
      <c r="J11" s="115">
        <f t="shared" ca="1" si="1"/>
        <v>587.30877146376383</v>
      </c>
      <c r="K11" s="115">
        <f t="shared" ca="1" si="1"/>
        <v>638.31198327038715</v>
      </c>
      <c r="L11" s="115">
        <f t="shared" ca="1" si="1"/>
        <v>665.84520369837969</v>
      </c>
      <c r="M11" s="115">
        <f t="shared" ca="1" si="1"/>
        <v>734.09807949752167</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75" thickBot="1">
      <c r="A13" s="7"/>
      <c r="B13" s="7"/>
      <c r="C13" s="7" t="s">
        <v>25</v>
      </c>
      <c r="D13" s="7"/>
      <c r="E13" s="118">
        <f ca="1">HLOOKUP(D6,'Inputs - OBR and CPI'!$E$61:$G$62,2,FALSE)</f>
        <v>3.4099999999999998E-2</v>
      </c>
      <c r="F13" s="17"/>
      <c r="G13" s="116" t="s">
        <v>329</v>
      </c>
      <c r="H13" s="17"/>
      <c r="I13" s="17"/>
      <c r="J13" s="17"/>
      <c r="K13" s="17"/>
      <c r="L13" s="7"/>
      <c r="M13" s="7"/>
      <c r="N13" s="7"/>
      <c r="O13" s="7"/>
      <c r="P13" s="7"/>
      <c r="Q13" s="7"/>
    </row>
    <row r="14" spans="1:17" ht="15.7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YOR-Nil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77">
        <v>27.93</v>
      </c>
      <c r="F23" s="7"/>
      <c r="G23" s="20">
        <f t="shared" ref="G23:P25" ca="1" si="2">$E23/$E31*G31</f>
        <v>31.421249999999997</v>
      </c>
      <c r="H23" s="20">
        <f t="shared" ca="1" si="2"/>
        <v>31.421249999999997</v>
      </c>
      <c r="I23" s="20">
        <f t="shared" ca="1" si="2"/>
        <v>45.631086375000002</v>
      </c>
      <c r="J23" s="20">
        <f t="shared" ca="1" si="2"/>
        <v>40.203339749999998</v>
      </c>
      <c r="K23" s="20">
        <f t="shared" ca="1" si="2"/>
        <v>49.875</v>
      </c>
      <c r="L23" s="20">
        <f t="shared" ca="1" si="2"/>
        <v>49.376249999999999</v>
      </c>
      <c r="M23" s="20">
        <f t="shared" ca="1" si="2"/>
        <v>53.415177375000006</v>
      </c>
      <c r="N23" s="20">
        <f t="shared" ca="1" si="2"/>
        <v>0</v>
      </c>
      <c r="O23" s="20">
        <f t="shared" ca="1" si="2"/>
        <v>0</v>
      </c>
      <c r="P23" s="20">
        <f t="shared" ca="1" si="2"/>
        <v>0</v>
      </c>
      <c r="Q23" s="7"/>
    </row>
    <row r="24" spans="1:17">
      <c r="A24" s="7"/>
      <c r="B24" s="7"/>
      <c r="C24" s="7" t="s">
        <v>276</v>
      </c>
      <c r="D24" s="7"/>
      <c r="E24" s="177">
        <v>31.24</v>
      </c>
      <c r="F24" s="7"/>
      <c r="G24" s="20">
        <f t="shared" si="2"/>
        <v>31.27117764471058</v>
      </c>
      <c r="H24" s="20">
        <f t="shared" si="2"/>
        <v>31.364710578842313</v>
      </c>
      <c r="I24" s="20">
        <f t="shared" si="2"/>
        <v>31.770019960079839</v>
      </c>
      <c r="J24" s="20">
        <f t="shared" si="2"/>
        <v>32.206506986027946</v>
      </c>
      <c r="K24" s="20">
        <f t="shared" si="2"/>
        <v>32.705349301397206</v>
      </c>
      <c r="L24" s="20">
        <f t="shared" si="2"/>
        <v>32.985948103792417</v>
      </c>
      <c r="M24" s="20">
        <f t="shared" si="2"/>
        <v>33.391257485029939</v>
      </c>
      <c r="N24" s="20">
        <f t="shared" si="2"/>
        <v>0</v>
      </c>
      <c r="O24" s="20">
        <f t="shared" si="2"/>
        <v>0</v>
      </c>
      <c r="P24" s="20">
        <f t="shared" si="2"/>
        <v>0</v>
      </c>
      <c r="Q24" s="7"/>
    </row>
    <row r="25" spans="1:17">
      <c r="A25" s="7"/>
      <c r="B25" s="7"/>
      <c r="C25" s="16" t="s">
        <v>2</v>
      </c>
      <c r="D25" s="7"/>
      <c r="E25" s="177">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25.65269461077844</v>
      </c>
      <c r="N25" s="20">
        <f t="shared" si="2"/>
        <v>0</v>
      </c>
      <c r="O25" s="20">
        <f t="shared" si="2"/>
        <v>0</v>
      </c>
      <c r="P25" s="20">
        <f t="shared" si="2"/>
        <v>0</v>
      </c>
      <c r="Q25" s="7"/>
    </row>
    <row r="26" spans="1:17">
      <c r="A26" s="7"/>
      <c r="B26" s="7"/>
      <c r="C26" s="7" t="s">
        <v>25</v>
      </c>
      <c r="D26" s="7"/>
      <c r="E26" s="177">
        <v>2.84</v>
      </c>
      <c r="F26" s="7"/>
      <c r="G26" s="86">
        <f t="shared" ref="G26:P26" ca="1" si="3">SUM(G21:G25)*$E$13</f>
        <v>2.9570285491516963</v>
      </c>
      <c r="H26" s="86">
        <f t="shared" ca="1" si="3"/>
        <v>2.9626683216067859</v>
      </c>
      <c r="I26" s="86">
        <f t="shared" ca="1" si="3"/>
        <v>3.4716627559663422</v>
      </c>
      <c r="J26" s="86">
        <f t="shared" ca="1" si="3"/>
        <v>3.3128955341775943</v>
      </c>
      <c r="K26" s="86">
        <f t="shared" ca="1" si="3"/>
        <v>3.6727779351297403</v>
      </c>
      <c r="L26" s="86">
        <f t="shared" ca="1" si="3"/>
        <v>3.6726898774950101</v>
      </c>
      <c r="M26" s="86">
        <f t="shared" ca="1" si="3"/>
        <v>3.8348563149545658</v>
      </c>
      <c r="N26" s="86">
        <f t="shared" ca="1" si="3"/>
        <v>0</v>
      </c>
      <c r="O26" s="86">
        <f t="shared" ca="1" si="3"/>
        <v>0</v>
      </c>
      <c r="P26" s="86">
        <f t="shared" ca="1" si="3"/>
        <v>0</v>
      </c>
      <c r="Q26" s="7"/>
    </row>
    <row r="27" spans="1:17">
      <c r="A27" s="7"/>
      <c r="B27" s="7"/>
      <c r="C27" s="7" t="s">
        <v>215</v>
      </c>
      <c r="D27" s="7"/>
      <c r="E27" s="172">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111.37887573952096</v>
      </c>
      <c r="L27" s="20">
        <f t="shared" ca="1" si="4"/>
        <v>111.3762053465569</v>
      </c>
      <c r="M27" s="20">
        <f t="shared" ca="1" si="4"/>
        <v>116.29398578576296</v>
      </c>
      <c r="N27" s="20">
        <f t="shared" ca="1" si="4"/>
        <v>0</v>
      </c>
      <c r="O27" s="20">
        <f t="shared" ca="1" si="4"/>
        <v>0</v>
      </c>
      <c r="P27" s="20">
        <f t="shared" ca="1" si="4"/>
        <v>0</v>
      </c>
      <c r="Q27" s="7"/>
    </row>
    <row r="28" spans="1:17">
      <c r="A28" s="7"/>
      <c r="B28" s="7"/>
      <c r="C28" s="7"/>
      <c r="D28" s="7"/>
      <c r="E28" s="17"/>
      <c r="F28" s="7"/>
      <c r="G28" s="7"/>
      <c r="H28" s="91"/>
      <c r="I28" s="91"/>
      <c r="J28" s="91"/>
      <c r="K28" s="91"/>
      <c r="L28" s="91"/>
      <c r="M28" s="91"/>
      <c r="N28" s="91"/>
      <c r="O28" s="91"/>
      <c r="P28" s="91"/>
      <c r="Q28" s="7"/>
    </row>
    <row r="29" spans="1:17">
      <c r="A29" s="7"/>
      <c r="B29" s="6" t="s">
        <v>27</v>
      </c>
      <c r="C29" s="7"/>
      <c r="D29" s="7"/>
      <c r="E29" s="175"/>
      <c r="F29" s="24"/>
      <c r="G29" s="24"/>
      <c r="H29" s="24"/>
      <c r="I29" s="24"/>
      <c r="J29" s="24"/>
      <c r="K29" s="24"/>
      <c r="L29" s="24"/>
      <c r="M29" s="24"/>
      <c r="N29" s="24"/>
      <c r="O29" s="24"/>
      <c r="P29" s="24"/>
      <c r="Q29" s="7"/>
    </row>
    <row r="30" spans="1:17">
      <c r="A30" s="7"/>
      <c r="B30" s="7"/>
      <c r="C30" s="7" t="s">
        <v>1</v>
      </c>
      <c r="D30" s="7"/>
      <c r="E30" s="172">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61.66421521838766</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72">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10.709810000000001</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172">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106.88622754491017</v>
      </c>
      <c r="N32" s="20">
        <f>HLOOKUP(N$8,'Inputs - OBR and CPI'!$G$40:$P$48,9,FALSE)</f>
        <v>0</v>
      </c>
      <c r="O32" s="20">
        <f>HLOOKUP(O$8,'Inputs - OBR and CPI'!$G$40:$P$48,9,FALSE)</f>
        <v>0</v>
      </c>
      <c r="P32" s="20">
        <f>HLOOKUP(P$8,'Inputs - OBR and CPI'!$G$40:$P$48,9,FALSE)</f>
        <v>0</v>
      </c>
      <c r="Q32" s="7"/>
    </row>
    <row r="33" spans="1:17">
      <c r="A33" s="7"/>
      <c r="B33" s="7"/>
      <c r="C33" s="16" t="s">
        <v>2</v>
      </c>
      <c r="D33" s="7"/>
      <c r="E33" s="172">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106.88622754491017</v>
      </c>
      <c r="N33" s="20">
        <f>HLOOKUP(N$8,'Inputs - OBR and CPI'!$G$40:$P$48,9,FALSE)</f>
        <v>0</v>
      </c>
      <c r="O33" s="20">
        <f>HLOOKUP(O$8,'Inputs - OBR and CPI'!$G$40:$P$48,9,FALSE)</f>
        <v>0</v>
      </c>
      <c r="P33" s="20">
        <f>HLOOKUP(P$8,'Inputs - OBR and CPI'!$G$40:$P$48,9,FALSE)</f>
        <v>0</v>
      </c>
      <c r="Q33" s="7"/>
    </row>
    <row r="34" spans="1:17">
      <c r="A34" s="7"/>
      <c r="B34" s="7"/>
      <c r="C34" s="7"/>
      <c r="D34" s="7"/>
      <c r="E34" s="17"/>
      <c r="F34" s="7"/>
      <c r="G34" s="7"/>
      <c r="H34" s="7"/>
      <c r="I34" s="7"/>
      <c r="J34" s="7"/>
      <c r="K34" s="7"/>
      <c r="L34" s="7"/>
      <c r="M34" s="7"/>
      <c r="N34" s="7"/>
      <c r="O34" s="7"/>
      <c r="P34" s="7"/>
      <c r="Q34" s="7"/>
    </row>
    <row r="35" spans="1:17">
      <c r="A35" s="6" t="s">
        <v>250</v>
      </c>
      <c r="B35" s="7"/>
      <c r="C35" s="7" t="s">
        <v>6</v>
      </c>
      <c r="D35" s="7"/>
      <c r="E35" s="17"/>
      <c r="F35" s="17"/>
      <c r="G35" s="17"/>
      <c r="H35" s="17"/>
      <c r="I35" s="17"/>
      <c r="J35" s="17"/>
      <c r="K35" s="17"/>
      <c r="L35" s="7"/>
      <c r="M35" s="7"/>
      <c r="N35" s="7"/>
      <c r="O35" s="7"/>
      <c r="P35" s="7"/>
      <c r="Q35" s="7"/>
    </row>
    <row r="36" spans="1:17">
      <c r="A36" s="7"/>
      <c r="B36" s="7"/>
      <c r="C36" s="7"/>
      <c r="D36" s="7"/>
      <c r="E36" s="17"/>
      <c r="F36" s="17"/>
      <c r="G36" s="17"/>
      <c r="H36" s="17"/>
      <c r="I36" s="17"/>
      <c r="J36" s="17"/>
      <c r="K36" s="17"/>
      <c r="L36" s="7"/>
      <c r="M36" s="7"/>
      <c r="N36" s="7"/>
      <c r="O36" s="7"/>
      <c r="P36" s="7"/>
      <c r="Q36" s="7"/>
    </row>
    <row r="37" spans="1:17">
      <c r="A37" s="7"/>
      <c r="B37" s="7"/>
      <c r="C37" s="7" t="s">
        <v>174</v>
      </c>
      <c r="D37" s="7"/>
      <c r="E37" s="171" t="str">
        <f ca="1">$D$5&amp;"-"&amp;C35</f>
        <v>YOR-Medium</v>
      </c>
      <c r="F37" s="17"/>
      <c r="G37" s="17"/>
      <c r="H37" s="17"/>
      <c r="I37" s="17"/>
      <c r="J37" s="17"/>
      <c r="K37" s="17"/>
      <c r="L37" s="7"/>
      <c r="M37" s="7"/>
      <c r="N37" s="7"/>
      <c r="O37" s="7"/>
      <c r="P37" s="7"/>
      <c r="Q37" s="7"/>
    </row>
    <row r="38" spans="1:17">
      <c r="A38" s="7"/>
      <c r="B38" s="7"/>
      <c r="C38" s="23" t="s">
        <v>173</v>
      </c>
      <c r="D38" s="7"/>
      <c r="E38" s="172">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17"/>
      <c r="F39" s="7"/>
      <c r="G39" s="7"/>
      <c r="H39" s="7"/>
      <c r="I39" s="7"/>
      <c r="J39" s="7"/>
      <c r="K39" s="7"/>
      <c r="L39" s="7"/>
      <c r="M39" s="7"/>
      <c r="N39" s="7"/>
      <c r="O39" s="7"/>
      <c r="P39" s="7"/>
      <c r="Q39" s="7"/>
    </row>
    <row r="40" spans="1:17">
      <c r="A40" s="7"/>
      <c r="B40" s="6" t="s">
        <v>26</v>
      </c>
      <c r="C40" s="7"/>
      <c r="D40" s="7"/>
      <c r="E40" s="17"/>
      <c r="F40" s="7"/>
      <c r="G40" s="7"/>
      <c r="H40" s="7"/>
      <c r="I40" s="7"/>
      <c r="J40" s="7"/>
      <c r="K40" s="7"/>
      <c r="L40" s="7"/>
      <c r="M40" s="7"/>
      <c r="N40" s="7"/>
      <c r="O40" s="7"/>
      <c r="P40" s="7"/>
      <c r="Q40" s="7"/>
    </row>
    <row r="41" spans="1:17">
      <c r="A41" s="7"/>
      <c r="B41" s="7"/>
      <c r="C41" s="7" t="s">
        <v>1</v>
      </c>
      <c r="D41" s="7"/>
      <c r="E41" s="177">
        <v>274.14</v>
      </c>
      <c r="F41" s="7"/>
      <c r="G41" s="20">
        <f t="shared" ref="G41:P41" ca="1" si="5">$E41/$E50*G50</f>
        <v>221.12037196538805</v>
      </c>
      <c r="H41" s="20">
        <f t="shared" ca="1" si="5"/>
        <v>0</v>
      </c>
      <c r="I41" s="20">
        <f t="shared" ca="1" si="5"/>
        <v>245.84757029542686</v>
      </c>
      <c r="J41" s="20">
        <f t="shared" ca="1" si="5"/>
        <v>235.89037581703064</v>
      </c>
      <c r="K41" s="20">
        <f t="shared" ca="1" si="5"/>
        <v>251.49680968206124</v>
      </c>
      <c r="L41" s="20">
        <f t="shared" ca="1" si="5"/>
        <v>279.00361706852942</v>
      </c>
      <c r="M41" s="20">
        <f t="shared" ca="1" si="5"/>
        <v>326.21821613216508</v>
      </c>
      <c r="N41" s="20">
        <f t="shared" ca="1" si="5"/>
        <v>0</v>
      </c>
      <c r="O41" s="20">
        <f t="shared" ca="1" si="5"/>
        <v>0</v>
      </c>
      <c r="P41" s="20">
        <f t="shared" ca="1" si="5"/>
        <v>0</v>
      </c>
      <c r="Q41" s="7"/>
    </row>
    <row r="42" spans="1:17">
      <c r="A42" s="7"/>
      <c r="B42" s="7"/>
      <c r="C42" s="16" t="s">
        <v>125</v>
      </c>
      <c r="D42" s="7"/>
      <c r="E42" s="176">
        <f ca="1">VLOOKUP($A$1,'Inputs - Network costs'!$D:$P,E$9,FALSE)</f>
        <v>138.71356551228831</v>
      </c>
      <c r="F42" s="7"/>
      <c r="G42" s="92">
        <f ca="1">VLOOKUP($A$1,'Inputs - Network costs'!$D:$P,G$9,FALSE)</f>
        <v>144.10308281662202</v>
      </c>
      <c r="H42" s="92">
        <f ca="1">VLOOKUP($A$1,'Inputs - Network costs'!$D:$P,H$9,FALSE)</f>
        <v>143.26231897261511</v>
      </c>
      <c r="I42" s="92">
        <f ca="1">VLOOKUP($A$1,'Inputs - Network costs'!$D:$P,I$9,FALSE)</f>
        <v>140.86903844752638</v>
      </c>
      <c r="J42" s="92">
        <f ca="1">VLOOKUP($A$1,'Inputs - Network costs'!$D:$P,J$9,FALSE)</f>
        <v>138.25839288891643</v>
      </c>
      <c r="K42" s="92">
        <f ca="1">VLOOKUP($A$1,'Inputs - Network costs'!$D:$P,K$9,FALSE)</f>
        <v>147.50533545857814</v>
      </c>
      <c r="L42" s="92">
        <f ca="1">VLOOKUP($A$1,'Inputs - Network costs'!$D:$P,L$9,FALSE)</f>
        <v>146.91219441933615</v>
      </c>
      <c r="M42" s="92">
        <f ca="1">VLOOKUP($A$1,'Inputs - Network costs'!$D:$P,M$9,FALSE)</f>
        <v>154.99763763176725</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77">
        <v>66.98</v>
      </c>
      <c r="F43" s="7"/>
      <c r="G43" s="20">
        <f t="shared" ref="G43:P45" ca="1" si="6">$E43/$E51*G51</f>
        <v>75.352500000000006</v>
      </c>
      <c r="H43" s="20">
        <f t="shared" ca="1" si="6"/>
        <v>75.352500000000006</v>
      </c>
      <c r="I43" s="20">
        <f t="shared" ca="1" si="6"/>
        <v>109.42965146428574</v>
      </c>
      <c r="J43" s="20">
        <f t="shared" ca="1" si="6"/>
        <v>96.413164928571433</v>
      </c>
      <c r="K43" s="20">
        <f t="shared" ca="1" si="6"/>
        <v>119.60714285714288</v>
      </c>
      <c r="L43" s="20">
        <f t="shared" ca="1" si="6"/>
        <v>118.41107142857145</v>
      </c>
      <c r="M43" s="20">
        <f t="shared" ca="1" si="6"/>
        <v>128.09697746428574</v>
      </c>
      <c r="N43" s="20">
        <f t="shared" ca="1" si="6"/>
        <v>0</v>
      </c>
      <c r="O43" s="20">
        <f t="shared" ca="1" si="6"/>
        <v>0</v>
      </c>
      <c r="P43" s="20">
        <f t="shared" ca="1" si="6"/>
        <v>0</v>
      </c>
      <c r="Q43" s="7"/>
    </row>
    <row r="44" spans="1:17">
      <c r="A44" s="7"/>
      <c r="B44" s="7"/>
      <c r="C44" s="7" t="s">
        <v>276</v>
      </c>
      <c r="D44" s="7"/>
      <c r="E44" s="177">
        <v>74.88</v>
      </c>
      <c r="F44" s="7"/>
      <c r="G44" s="20">
        <f t="shared" si="6"/>
        <v>74.954730538922149</v>
      </c>
      <c r="H44" s="20">
        <f t="shared" si="6"/>
        <v>75.17892215568861</v>
      </c>
      <c r="I44" s="20">
        <f t="shared" si="6"/>
        <v>76.150419161676638</v>
      </c>
      <c r="J44" s="20">
        <f t="shared" si="6"/>
        <v>77.196646706586819</v>
      </c>
      <c r="K44" s="20">
        <f t="shared" si="6"/>
        <v>78.392335329341307</v>
      </c>
      <c r="L44" s="20">
        <f t="shared" si="6"/>
        <v>79.064910179640705</v>
      </c>
      <c r="M44" s="20">
        <f t="shared" si="6"/>
        <v>80.036407185628732</v>
      </c>
      <c r="N44" s="20">
        <f t="shared" si="6"/>
        <v>0</v>
      </c>
      <c r="O44" s="20">
        <f t="shared" si="6"/>
        <v>0</v>
      </c>
      <c r="P44" s="20">
        <f t="shared" si="6"/>
        <v>0</v>
      </c>
      <c r="Q44" s="7"/>
    </row>
    <row r="45" spans="1:17">
      <c r="A45" s="7"/>
      <c r="B45" s="7"/>
      <c r="C45" s="16" t="s">
        <v>2</v>
      </c>
      <c r="D45" s="7"/>
      <c r="E45" s="177">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25.65269461077844</v>
      </c>
      <c r="N45" s="20">
        <f t="shared" si="6"/>
        <v>0</v>
      </c>
      <c r="O45" s="20">
        <f t="shared" si="6"/>
        <v>0</v>
      </c>
      <c r="P45" s="20">
        <f t="shared" si="6"/>
        <v>0</v>
      </c>
      <c r="Q45" s="7"/>
    </row>
    <row r="46" spans="1:17">
      <c r="A46" s="7"/>
      <c r="B46" s="7"/>
      <c r="C46" s="7" t="s">
        <v>25</v>
      </c>
      <c r="D46" s="7"/>
      <c r="E46" s="177">
        <v>15</v>
      </c>
      <c r="F46" s="7"/>
      <c r="G46" s="86">
        <f t="shared" ref="G46:P46" ca="1" si="7">SUM(G43:G45,G41)*$E$13</f>
        <v>13.484898011864043</v>
      </c>
      <c r="H46" s="86">
        <f t="shared" ca="1" si="7"/>
        <v>5.9547885613772458</v>
      </c>
      <c r="I46" s="86">
        <f t="shared" ca="1" si="7"/>
        <v>15.543967585359493</v>
      </c>
      <c r="J46" s="86">
        <f t="shared" ca="1" si="7"/>
        <v>14.807676152598683</v>
      </c>
      <c r="K46" s="86">
        <f t="shared" ca="1" si="7"/>
        <v>16.184611440269492</v>
      </c>
      <c r="L46" s="86">
        <f t="shared" ca="1" si="7"/>
        <v>17.112093237032575</v>
      </c>
      <c r="M46" s="86">
        <f t="shared" ca="1" si="7"/>
        <v>19.096146472896457</v>
      </c>
      <c r="N46" s="86">
        <f t="shared" ca="1" si="7"/>
        <v>0</v>
      </c>
      <c r="O46" s="86">
        <f t="shared" ca="1" si="7"/>
        <v>0</v>
      </c>
      <c r="P46" s="86">
        <f t="shared" ca="1" si="7"/>
        <v>0</v>
      </c>
      <c r="Q46" s="7"/>
    </row>
    <row r="47" spans="1:17">
      <c r="A47" s="7"/>
      <c r="B47" s="7"/>
      <c r="C47" s="7" t="s">
        <v>215</v>
      </c>
      <c r="D47" s="7"/>
      <c r="E47" s="20">
        <f ca="1">SUM(E41:E46)</f>
        <v>593.71356551228837</v>
      </c>
      <c r="F47" s="7"/>
      <c r="G47" s="20">
        <f t="shared" ref="G47:P47" ca="1" si="8">SUM(G41:G46)</f>
        <v>553.03953542860461</v>
      </c>
      <c r="H47" s="20">
        <f t="shared" ca="1" si="8"/>
        <v>323.84433807291452</v>
      </c>
      <c r="I47" s="20">
        <f t="shared" ca="1" si="8"/>
        <v>612.2478325830175</v>
      </c>
      <c r="J47" s="20">
        <f t="shared" ca="1" si="8"/>
        <v>587.30877146376383</v>
      </c>
      <c r="K47" s="20">
        <f t="shared" ca="1" si="8"/>
        <v>638.31198327038715</v>
      </c>
      <c r="L47" s="20">
        <f t="shared" ca="1" si="8"/>
        <v>665.84520369837969</v>
      </c>
      <c r="M47" s="20">
        <f t="shared" ca="1" si="8"/>
        <v>734.09807949752167</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61.66421521838766</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10.709810000000001</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106.88622754491017</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106.88622754491017</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7"/>
  </sheetPr>
  <dimension ref="B1:B3"/>
  <sheetViews>
    <sheetView workbookViewId="0"/>
  </sheetViews>
  <sheetFormatPr defaultColWidth="9.140625" defaultRowHeight="15" customHeight="1"/>
  <cols>
    <col min="1" max="1" width="20.7109375" style="7" customWidth="1"/>
    <col min="2" max="2" width="55" style="7" bestFit="1" customWidth="1"/>
    <col min="3" max="3" width="20.7109375" style="7" customWidth="1"/>
    <col min="4" max="16384" width="9.140625" style="7"/>
  </cols>
  <sheetData>
    <row r="1" spans="2:2" ht="90" customHeight="1"/>
    <row r="2" spans="2:2">
      <c r="B2" s="6" t="s">
        <v>242</v>
      </c>
    </row>
    <row r="3" spans="2:2" ht="90" customHeight="1"/>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7"/>
  </sheetPr>
  <dimension ref="A1:Q18"/>
  <sheetViews>
    <sheetView workbookViewId="0">
      <pane xSplit="1" ySplit="3" topLeftCell="D4" activePane="bottomRight" state="frozen"/>
      <selection activeCell="E8" sqref="E8"/>
      <selection pane="topRight" activeCell="E8" sqref="E8"/>
      <selection pane="bottomLeft" activeCell="E8" sqref="E8"/>
      <selection pane="bottomRight" activeCell="L4" sqref="L4"/>
    </sheetView>
  </sheetViews>
  <sheetFormatPr defaultColWidth="0" defaultRowHeight="15" zeroHeight="1"/>
  <cols>
    <col min="1" max="1" width="11.140625" bestFit="1" customWidth="1"/>
    <col min="2" max="2" width="9.85546875" bestFit="1" customWidth="1"/>
    <col min="3" max="3" width="7.85546875" customWidth="1"/>
    <col min="4" max="4" width="10.7109375" bestFit="1" customWidth="1"/>
    <col min="5" max="5" width="8.42578125" bestFit="1" customWidth="1"/>
    <col min="6" max="6" width="10.140625" bestFit="1" customWidth="1"/>
    <col min="7" max="7" width="25.7109375" customWidth="1"/>
    <col min="8" max="8" width="19.28515625" bestFit="1" customWidth="1"/>
    <col min="9" max="9" width="18.85546875" customWidth="1"/>
    <col min="10" max="10" width="11" customWidth="1"/>
    <col min="11" max="11" width="11" bestFit="1" customWidth="1"/>
    <col min="12" max="17" width="9.140625" customWidth="1"/>
    <col min="18" max="16384" width="9.140625" hidden="1"/>
  </cols>
  <sheetData>
    <row r="1" spans="1:17" s="1" customFormat="1">
      <c r="A1" s="7"/>
      <c r="B1" s="7"/>
      <c r="C1" s="7"/>
      <c r="D1" s="7"/>
      <c r="E1" s="7"/>
      <c r="F1" s="7"/>
      <c r="G1" s="7"/>
      <c r="H1" s="7"/>
      <c r="I1" s="7"/>
      <c r="J1" s="223" t="s">
        <v>187</v>
      </c>
      <c r="K1" s="223"/>
      <c r="L1" s="223"/>
      <c r="M1" s="223" t="s">
        <v>190</v>
      </c>
      <c r="N1" s="223"/>
      <c r="O1" s="223"/>
      <c r="P1" s="7"/>
      <c r="Q1" s="7"/>
    </row>
    <row r="2" spans="1:17" s="1" customFormat="1" ht="35.25" customHeight="1">
      <c r="A2" s="7"/>
      <c r="B2" s="7"/>
      <c r="C2" s="7"/>
      <c r="D2" s="7"/>
      <c r="E2" s="7"/>
      <c r="F2" s="7"/>
      <c r="G2" s="120" t="s">
        <v>338</v>
      </c>
      <c r="H2" s="7"/>
      <c r="I2" s="7"/>
      <c r="J2" s="30">
        <v>1</v>
      </c>
      <c r="K2" s="30">
        <v>2</v>
      </c>
      <c r="L2" s="30">
        <v>3</v>
      </c>
      <c r="M2" s="224" t="s">
        <v>333</v>
      </c>
      <c r="N2" s="224"/>
      <c r="O2" s="224"/>
      <c r="P2" s="7"/>
      <c r="Q2" s="7"/>
    </row>
    <row r="3" spans="1:17" s="1" customFormat="1">
      <c r="A3" s="6" t="s">
        <v>128</v>
      </c>
      <c r="B3" s="6" t="s">
        <v>179</v>
      </c>
      <c r="C3" s="6" t="s">
        <v>129</v>
      </c>
      <c r="D3" s="6" t="s">
        <v>188</v>
      </c>
      <c r="E3" s="6" t="s">
        <v>146</v>
      </c>
      <c r="F3" s="6" t="s">
        <v>189</v>
      </c>
      <c r="G3" s="6" t="s">
        <v>334</v>
      </c>
      <c r="H3" s="6" t="s">
        <v>149</v>
      </c>
      <c r="I3" s="6" t="s">
        <v>150</v>
      </c>
      <c r="J3" s="6" t="s">
        <v>184</v>
      </c>
      <c r="K3" s="6" t="s">
        <v>185</v>
      </c>
      <c r="L3" s="6" t="s">
        <v>186</v>
      </c>
      <c r="M3" s="7" t="s">
        <v>184</v>
      </c>
      <c r="N3" s="7" t="s">
        <v>185</v>
      </c>
      <c r="O3" s="7" t="s">
        <v>186</v>
      </c>
      <c r="P3" s="7" t="s">
        <v>191</v>
      </c>
      <c r="Q3" s="7"/>
    </row>
    <row r="4" spans="1:17">
      <c r="A4" s="7" t="s">
        <v>130</v>
      </c>
      <c r="B4" s="7">
        <v>1</v>
      </c>
      <c r="C4" s="7" t="s">
        <v>142</v>
      </c>
      <c r="D4" s="7">
        <v>1</v>
      </c>
      <c r="E4" s="7" t="s">
        <v>147</v>
      </c>
      <c r="F4" s="7">
        <v>1</v>
      </c>
      <c r="G4" s="11">
        <v>34266.210915271899</v>
      </c>
      <c r="H4" s="12">
        <f>SUMIF($C$4:$C$15,C4,$G$4:$G$15)</f>
        <v>102798.6327458157</v>
      </c>
      <c r="I4" s="12">
        <f>SUMIF($E$4:$E$15,E4,$G$4:$G$15)</f>
        <v>205597.26549163138</v>
      </c>
      <c r="J4" s="12">
        <f>VLOOKUP(MOD($F4+J$2,2),$F$4:$I$15,4,FALSE)</f>
        <v>181634.52552031272</v>
      </c>
      <c r="K4" s="12">
        <f t="shared" ref="K4:L15" si="0">VLOOKUP(MOD($F4+K$2,2),$F$4:$I$15,4,FALSE)</f>
        <v>205597.26549163138</v>
      </c>
      <c r="L4" s="12">
        <f t="shared" si="0"/>
        <v>181634.52552031272</v>
      </c>
      <c r="M4" s="38">
        <v>1</v>
      </c>
      <c r="N4" s="38">
        <v>1</v>
      </c>
      <c r="O4" s="38">
        <v>0</v>
      </c>
      <c r="P4" s="36" t="str">
        <f t="shared" ref="P4:P15" si="1">IF(SUMPRODUCT(M4:O4,M$17:O$17)=12,"P","O")</f>
        <v>P</v>
      </c>
      <c r="Q4" s="7"/>
    </row>
    <row r="5" spans="1:17">
      <c r="A5" s="7" t="s">
        <v>131</v>
      </c>
      <c r="B5" s="7">
        <v>2</v>
      </c>
      <c r="C5" s="7" t="s">
        <v>142</v>
      </c>
      <c r="D5" s="7">
        <v>1</v>
      </c>
      <c r="E5" s="7" t="s">
        <v>147</v>
      </c>
      <c r="F5" s="7">
        <v>1</v>
      </c>
      <c r="G5" s="11">
        <v>34266.210915271899</v>
      </c>
      <c r="H5" s="12">
        <f t="shared" ref="H5:H15" si="2">SUMIF($C$4:$C$15,C5,$G$4:$G$15)</f>
        <v>102798.6327458157</v>
      </c>
      <c r="I5" s="12">
        <f t="shared" ref="I5:I15" si="3">SUMIF($E$4:$E$15,E5,$G$4:$G$15)</f>
        <v>205597.26549163138</v>
      </c>
      <c r="J5" s="12">
        <f t="shared" ref="J5:J15" si="4">VLOOKUP(MOD($F5+J$2,2),$F$4:$I$15,4,FALSE)</f>
        <v>181634.52552031272</v>
      </c>
      <c r="K5" s="12">
        <f t="shared" si="0"/>
        <v>205597.26549163138</v>
      </c>
      <c r="L5" s="12">
        <f t="shared" si="0"/>
        <v>181634.52552031272</v>
      </c>
      <c r="M5" s="38">
        <v>0</v>
      </c>
      <c r="N5" s="38">
        <v>1</v>
      </c>
      <c r="O5" s="38">
        <v>1</v>
      </c>
      <c r="P5" s="36" t="str">
        <f t="shared" si="1"/>
        <v>P</v>
      </c>
      <c r="Q5" s="7"/>
    </row>
    <row r="6" spans="1:17">
      <c r="A6" s="7" t="s">
        <v>132</v>
      </c>
      <c r="B6" s="7">
        <v>3</v>
      </c>
      <c r="C6" s="7" t="s">
        <v>142</v>
      </c>
      <c r="D6" s="7">
        <v>1</v>
      </c>
      <c r="E6" s="7" t="s">
        <v>147</v>
      </c>
      <c r="F6" s="7">
        <v>1</v>
      </c>
      <c r="G6" s="11">
        <v>34266.210915271899</v>
      </c>
      <c r="H6" s="12">
        <f t="shared" si="2"/>
        <v>102798.6327458157</v>
      </c>
      <c r="I6" s="12">
        <f t="shared" si="3"/>
        <v>205597.26549163138</v>
      </c>
      <c r="J6" s="12">
        <f t="shared" si="4"/>
        <v>181634.52552031272</v>
      </c>
      <c r="K6" s="12">
        <f t="shared" si="0"/>
        <v>205597.26549163138</v>
      </c>
      <c r="L6" s="12">
        <f t="shared" si="0"/>
        <v>181634.52552031272</v>
      </c>
      <c r="M6" s="38">
        <v>0</v>
      </c>
      <c r="N6" s="38">
        <v>1</v>
      </c>
      <c r="O6" s="38">
        <v>1</v>
      </c>
      <c r="P6" s="36" t="str">
        <f t="shared" si="1"/>
        <v>P</v>
      </c>
      <c r="Q6" s="7"/>
    </row>
    <row r="7" spans="1:17">
      <c r="A7" s="7" t="s">
        <v>133</v>
      </c>
      <c r="B7" s="7">
        <v>4</v>
      </c>
      <c r="C7" s="7" t="s">
        <v>143</v>
      </c>
      <c r="D7" s="7">
        <v>2</v>
      </c>
      <c r="E7" s="7" t="s">
        <v>148</v>
      </c>
      <c r="F7" s="7">
        <v>0</v>
      </c>
      <c r="G7" s="11">
        <v>30272.420920052118</v>
      </c>
      <c r="H7" s="12">
        <f t="shared" si="2"/>
        <v>90817.262760156358</v>
      </c>
      <c r="I7" s="12">
        <f t="shared" si="3"/>
        <v>181634.52552031272</v>
      </c>
      <c r="J7" s="12">
        <f t="shared" si="4"/>
        <v>205597.26549163138</v>
      </c>
      <c r="K7" s="12">
        <f t="shared" si="0"/>
        <v>181634.52552031272</v>
      </c>
      <c r="L7" s="12">
        <f t="shared" si="0"/>
        <v>205597.26549163138</v>
      </c>
      <c r="M7" s="38">
        <v>1</v>
      </c>
      <c r="N7" s="38">
        <v>1</v>
      </c>
      <c r="O7" s="38">
        <v>0</v>
      </c>
      <c r="P7" s="36" t="str">
        <f t="shared" si="1"/>
        <v>P</v>
      </c>
      <c r="Q7" s="7"/>
    </row>
    <row r="8" spans="1:17">
      <c r="A8" s="7" t="s">
        <v>134</v>
      </c>
      <c r="B8" s="7">
        <v>5</v>
      </c>
      <c r="C8" s="7" t="s">
        <v>143</v>
      </c>
      <c r="D8" s="7">
        <v>2</v>
      </c>
      <c r="E8" s="7" t="s">
        <v>148</v>
      </c>
      <c r="F8" s="7">
        <v>0</v>
      </c>
      <c r="G8" s="11">
        <v>30272.420920052118</v>
      </c>
      <c r="H8" s="12">
        <f t="shared" si="2"/>
        <v>90817.262760156358</v>
      </c>
      <c r="I8" s="12">
        <f t="shared" si="3"/>
        <v>181634.52552031272</v>
      </c>
      <c r="J8" s="12">
        <f t="shared" si="4"/>
        <v>205597.26549163138</v>
      </c>
      <c r="K8" s="12">
        <f t="shared" si="0"/>
        <v>181634.52552031272</v>
      </c>
      <c r="L8" s="12">
        <f t="shared" si="0"/>
        <v>205597.26549163138</v>
      </c>
      <c r="M8" s="38">
        <v>1</v>
      </c>
      <c r="N8" s="38">
        <v>1</v>
      </c>
      <c r="O8" s="38">
        <v>0</v>
      </c>
      <c r="P8" s="36" t="str">
        <f t="shared" si="1"/>
        <v>P</v>
      </c>
      <c r="Q8" s="7"/>
    </row>
    <row r="9" spans="1:17">
      <c r="A9" s="7" t="s">
        <v>135</v>
      </c>
      <c r="B9" s="7">
        <v>6</v>
      </c>
      <c r="C9" s="7" t="s">
        <v>143</v>
      </c>
      <c r="D9" s="7">
        <v>2</v>
      </c>
      <c r="E9" s="7" t="s">
        <v>148</v>
      </c>
      <c r="F9" s="7">
        <v>0</v>
      </c>
      <c r="G9" s="11">
        <v>30272.420920052118</v>
      </c>
      <c r="H9" s="12">
        <f t="shared" si="2"/>
        <v>90817.262760156358</v>
      </c>
      <c r="I9" s="12">
        <f t="shared" si="3"/>
        <v>181634.52552031272</v>
      </c>
      <c r="J9" s="12">
        <f t="shared" si="4"/>
        <v>205597.26549163138</v>
      </c>
      <c r="K9" s="12">
        <f t="shared" si="0"/>
        <v>181634.52552031272</v>
      </c>
      <c r="L9" s="12">
        <f t="shared" si="0"/>
        <v>205597.26549163138</v>
      </c>
      <c r="M9" s="38">
        <v>1</v>
      </c>
      <c r="N9" s="38">
        <v>1</v>
      </c>
      <c r="O9" s="38">
        <v>0</v>
      </c>
      <c r="P9" s="36" t="str">
        <f t="shared" si="1"/>
        <v>P</v>
      </c>
      <c r="Q9" s="7"/>
    </row>
    <row r="10" spans="1:17">
      <c r="A10" s="7" t="s">
        <v>136</v>
      </c>
      <c r="B10" s="7">
        <v>7</v>
      </c>
      <c r="C10" s="7" t="s">
        <v>144</v>
      </c>
      <c r="D10" s="7">
        <v>3</v>
      </c>
      <c r="E10" s="7" t="s">
        <v>148</v>
      </c>
      <c r="F10" s="7">
        <v>0</v>
      </c>
      <c r="G10" s="11">
        <v>30272.420920052118</v>
      </c>
      <c r="H10" s="12">
        <f t="shared" si="2"/>
        <v>90817.262760156358</v>
      </c>
      <c r="I10" s="12">
        <f t="shared" si="3"/>
        <v>181634.52552031272</v>
      </c>
      <c r="J10" s="12">
        <f t="shared" si="4"/>
        <v>205597.26549163138</v>
      </c>
      <c r="K10" s="12">
        <f t="shared" si="0"/>
        <v>181634.52552031272</v>
      </c>
      <c r="L10" s="12">
        <f t="shared" si="0"/>
        <v>205597.26549163138</v>
      </c>
      <c r="M10" s="38">
        <v>1</v>
      </c>
      <c r="N10" s="38">
        <v>1</v>
      </c>
      <c r="O10" s="38">
        <v>0</v>
      </c>
      <c r="P10" s="36" t="str">
        <f t="shared" si="1"/>
        <v>P</v>
      </c>
      <c r="Q10" s="7"/>
    </row>
    <row r="11" spans="1:17">
      <c r="A11" s="7" t="s">
        <v>137</v>
      </c>
      <c r="B11" s="7">
        <v>8</v>
      </c>
      <c r="C11" s="7" t="s">
        <v>144</v>
      </c>
      <c r="D11" s="7">
        <v>3</v>
      </c>
      <c r="E11" s="7" t="s">
        <v>148</v>
      </c>
      <c r="F11" s="7">
        <v>0</v>
      </c>
      <c r="G11" s="11">
        <v>30272.420920052118</v>
      </c>
      <c r="H11" s="12">
        <f t="shared" si="2"/>
        <v>90817.262760156358</v>
      </c>
      <c r="I11" s="12">
        <f t="shared" si="3"/>
        <v>181634.52552031272</v>
      </c>
      <c r="J11" s="12">
        <f t="shared" si="4"/>
        <v>205597.26549163138</v>
      </c>
      <c r="K11" s="12">
        <f t="shared" si="0"/>
        <v>181634.52552031272</v>
      </c>
      <c r="L11" s="12">
        <f t="shared" si="0"/>
        <v>205597.26549163138</v>
      </c>
      <c r="M11" s="38">
        <v>0</v>
      </c>
      <c r="N11" s="38">
        <v>1</v>
      </c>
      <c r="O11" s="38">
        <v>1</v>
      </c>
      <c r="P11" s="36" t="str">
        <f t="shared" si="1"/>
        <v>P</v>
      </c>
      <c r="Q11" s="7"/>
    </row>
    <row r="12" spans="1:17">
      <c r="A12" s="7" t="s">
        <v>138</v>
      </c>
      <c r="B12" s="7">
        <v>9</v>
      </c>
      <c r="C12" s="7" t="s">
        <v>144</v>
      </c>
      <c r="D12" s="7">
        <v>3</v>
      </c>
      <c r="E12" s="7" t="s">
        <v>148</v>
      </c>
      <c r="F12" s="7">
        <v>0</v>
      </c>
      <c r="G12" s="11">
        <v>30272.420920052118</v>
      </c>
      <c r="H12" s="12">
        <f t="shared" si="2"/>
        <v>90817.262760156358</v>
      </c>
      <c r="I12" s="12">
        <f t="shared" si="3"/>
        <v>181634.52552031272</v>
      </c>
      <c r="J12" s="12">
        <f t="shared" si="4"/>
        <v>205597.26549163138</v>
      </c>
      <c r="K12" s="12">
        <f t="shared" si="0"/>
        <v>181634.52552031272</v>
      </c>
      <c r="L12" s="12">
        <f t="shared" si="0"/>
        <v>205597.26549163138</v>
      </c>
      <c r="M12" s="38">
        <v>0</v>
      </c>
      <c r="N12" s="38">
        <v>1</v>
      </c>
      <c r="O12" s="38">
        <v>1</v>
      </c>
      <c r="P12" s="36" t="str">
        <f t="shared" si="1"/>
        <v>P</v>
      </c>
      <c r="Q12" s="7"/>
    </row>
    <row r="13" spans="1:17">
      <c r="A13" s="7" t="s">
        <v>139</v>
      </c>
      <c r="B13" s="7">
        <v>10</v>
      </c>
      <c r="C13" s="7" t="s">
        <v>145</v>
      </c>
      <c r="D13" s="7">
        <v>0</v>
      </c>
      <c r="E13" s="7" t="s">
        <v>147</v>
      </c>
      <c r="F13" s="7">
        <v>1</v>
      </c>
      <c r="G13" s="11">
        <v>34266.210915271899</v>
      </c>
      <c r="H13" s="12">
        <f t="shared" si="2"/>
        <v>102798.6327458157</v>
      </c>
      <c r="I13" s="12">
        <f t="shared" si="3"/>
        <v>205597.26549163138</v>
      </c>
      <c r="J13" s="12">
        <f t="shared" si="4"/>
        <v>181634.52552031272</v>
      </c>
      <c r="K13" s="12">
        <f t="shared" si="0"/>
        <v>205597.26549163138</v>
      </c>
      <c r="L13" s="12">
        <f t="shared" si="0"/>
        <v>181634.52552031272</v>
      </c>
      <c r="M13" s="38">
        <v>1</v>
      </c>
      <c r="N13" s="38">
        <v>1</v>
      </c>
      <c r="O13" s="38">
        <v>0</v>
      </c>
      <c r="P13" s="36" t="str">
        <f t="shared" si="1"/>
        <v>P</v>
      </c>
      <c r="Q13" s="7"/>
    </row>
    <row r="14" spans="1:17">
      <c r="A14" s="7" t="s">
        <v>140</v>
      </c>
      <c r="B14" s="7">
        <v>11</v>
      </c>
      <c r="C14" s="7" t="s">
        <v>145</v>
      </c>
      <c r="D14" s="7">
        <v>0</v>
      </c>
      <c r="E14" s="7" t="s">
        <v>147</v>
      </c>
      <c r="F14" s="7">
        <v>1</v>
      </c>
      <c r="G14" s="11">
        <v>34266.210915271899</v>
      </c>
      <c r="H14" s="12">
        <f t="shared" si="2"/>
        <v>102798.6327458157</v>
      </c>
      <c r="I14" s="12">
        <f t="shared" si="3"/>
        <v>205597.26549163138</v>
      </c>
      <c r="J14" s="12">
        <f t="shared" si="4"/>
        <v>181634.52552031272</v>
      </c>
      <c r="K14" s="12">
        <f t="shared" si="0"/>
        <v>205597.26549163138</v>
      </c>
      <c r="L14" s="12">
        <f t="shared" si="0"/>
        <v>181634.52552031272</v>
      </c>
      <c r="M14" s="38">
        <v>1</v>
      </c>
      <c r="N14" s="38">
        <v>1</v>
      </c>
      <c r="O14" s="38">
        <v>0</v>
      </c>
      <c r="P14" s="36" t="str">
        <f t="shared" si="1"/>
        <v>P</v>
      </c>
      <c r="Q14" s="7"/>
    </row>
    <row r="15" spans="1:17">
      <c r="A15" s="7" t="s">
        <v>141</v>
      </c>
      <c r="B15" s="7">
        <v>0</v>
      </c>
      <c r="C15" s="7" t="s">
        <v>145</v>
      </c>
      <c r="D15" s="7">
        <v>0</v>
      </c>
      <c r="E15" s="7" t="s">
        <v>147</v>
      </c>
      <c r="F15" s="7">
        <v>1</v>
      </c>
      <c r="G15" s="11">
        <v>34266.210915271899</v>
      </c>
      <c r="H15" s="12">
        <f t="shared" si="2"/>
        <v>102798.6327458157</v>
      </c>
      <c r="I15" s="12">
        <f t="shared" si="3"/>
        <v>205597.26549163138</v>
      </c>
      <c r="J15" s="12">
        <f t="shared" si="4"/>
        <v>181634.52552031272</v>
      </c>
      <c r="K15" s="12">
        <f t="shared" si="0"/>
        <v>205597.26549163138</v>
      </c>
      <c r="L15" s="12">
        <f t="shared" si="0"/>
        <v>181634.52552031272</v>
      </c>
      <c r="M15" s="38">
        <v>1</v>
      </c>
      <c r="N15" s="38">
        <v>1</v>
      </c>
      <c r="O15" s="38">
        <v>0</v>
      </c>
      <c r="P15" s="36" t="str">
        <f t="shared" si="1"/>
        <v>P</v>
      </c>
      <c r="Q15" s="7"/>
    </row>
    <row r="16" spans="1:17">
      <c r="A16" s="7"/>
      <c r="B16" s="7"/>
      <c r="C16" s="7"/>
      <c r="D16" s="7"/>
      <c r="E16" s="7"/>
      <c r="F16" s="7"/>
      <c r="G16" s="7"/>
      <c r="H16" s="7"/>
      <c r="I16" s="7"/>
      <c r="J16" s="7"/>
      <c r="K16" s="7"/>
      <c r="L16" s="7"/>
      <c r="M16" s="7"/>
      <c r="N16" s="7"/>
      <c r="O16" s="7"/>
      <c r="P16" s="7"/>
      <c r="Q16" s="7"/>
    </row>
    <row r="17" spans="1:17">
      <c r="A17" s="7"/>
      <c r="B17" s="7"/>
      <c r="C17" s="7"/>
      <c r="D17" s="7"/>
      <c r="E17" s="7"/>
      <c r="F17" s="7"/>
      <c r="G17" s="39"/>
      <c r="H17" s="7"/>
      <c r="I17" s="7"/>
      <c r="J17" s="7"/>
      <c r="K17" s="7"/>
      <c r="L17" s="5" t="s">
        <v>151</v>
      </c>
      <c r="M17" s="14">
        <v>6</v>
      </c>
      <c r="N17" s="14">
        <v>6</v>
      </c>
      <c r="O17" s="14">
        <v>6</v>
      </c>
      <c r="P17" s="7"/>
      <c r="Q17" s="7"/>
    </row>
    <row r="18" spans="1:17">
      <c r="A18" s="6"/>
      <c r="B18" s="6"/>
      <c r="C18" s="6"/>
      <c r="D18" s="6"/>
      <c r="E18" s="6"/>
      <c r="F18" s="6"/>
      <c r="G18" s="39"/>
      <c r="H18" s="6"/>
      <c r="I18" s="6"/>
      <c r="J18" s="7"/>
      <c r="K18" s="7"/>
      <c r="L18" s="7"/>
      <c r="M18" s="7"/>
      <c r="N18" s="7"/>
      <c r="O18" s="7"/>
      <c r="P18" s="7"/>
      <c r="Q18" s="7"/>
    </row>
  </sheetData>
  <sheetProtection sheet="1" objects="1" scenarios="1"/>
  <mergeCells count="3">
    <mergeCell ref="J1:L1"/>
    <mergeCell ref="M1:O1"/>
    <mergeCell ref="M2:O2"/>
  </mergeCells>
  <conditionalFormatting sqref="P4:P15">
    <cfRule type="cellIs" dxfId="3" priority="1" operator="equal">
      <formula>"O"</formula>
    </cfRule>
    <cfRule type="cellIs" dxfId="2" priority="2" operator="equal">
      <formula>"P"</formula>
    </cfRule>
  </conditionalFormatting>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7"/>
  </sheetPr>
  <dimension ref="A1:T43"/>
  <sheetViews>
    <sheetView workbookViewId="0">
      <pane xSplit="1" ySplit="3" topLeftCell="B4" activePane="bottomRight" state="frozen"/>
      <selection activeCell="E8" sqref="E8"/>
      <selection pane="topRight" activeCell="E8" sqref="E8"/>
      <selection pane="bottomLeft" activeCell="E8" sqref="E8"/>
      <selection pane="bottomRight" activeCell="J7" sqref="J7"/>
    </sheetView>
  </sheetViews>
  <sheetFormatPr defaultColWidth="0" defaultRowHeight="15" customHeight="1" zeroHeight="1"/>
  <cols>
    <col min="1" max="1" width="11.140625" bestFit="1" customWidth="1"/>
    <col min="2" max="2" width="9.85546875" bestFit="1" customWidth="1"/>
    <col min="3" max="3" width="7.85546875" customWidth="1"/>
    <col min="4" max="4" width="10.7109375" bestFit="1" customWidth="1"/>
    <col min="5" max="5" width="25.7109375" customWidth="1"/>
    <col min="6" max="6" width="19.28515625" bestFit="1" customWidth="1"/>
    <col min="7" max="9" width="11.85546875" bestFit="1" customWidth="1"/>
    <col min="10" max="12" width="11.42578125" customWidth="1"/>
    <col min="13" max="20" width="9.140625" customWidth="1"/>
    <col min="21" max="16384" width="9.140625" hidden="1"/>
  </cols>
  <sheetData>
    <row r="1" spans="1:20" s="7" customFormat="1">
      <c r="G1" s="223" t="s">
        <v>187</v>
      </c>
      <c r="H1" s="223"/>
      <c r="I1" s="223"/>
      <c r="J1" s="223"/>
      <c r="K1" s="223"/>
      <c r="L1" s="223"/>
      <c r="M1" s="223" t="s">
        <v>190</v>
      </c>
      <c r="N1" s="223"/>
      <c r="O1" s="223"/>
      <c r="P1" s="223"/>
      <c r="Q1" s="223"/>
      <c r="R1" s="223"/>
    </row>
    <row r="2" spans="1:20" s="7" customFormat="1" ht="35.25" customHeight="1">
      <c r="E2" s="120" t="s">
        <v>338</v>
      </c>
      <c r="G2" s="30">
        <v>1</v>
      </c>
      <c r="H2" s="30">
        <v>2</v>
      </c>
      <c r="I2" s="30">
        <v>3</v>
      </c>
      <c r="J2" s="30">
        <v>4</v>
      </c>
      <c r="K2" s="30">
        <v>5</v>
      </c>
      <c r="L2" s="30">
        <v>6</v>
      </c>
      <c r="M2" s="224" t="s">
        <v>333</v>
      </c>
      <c r="N2" s="224"/>
      <c r="O2" s="224"/>
      <c r="P2" s="224"/>
      <c r="Q2" s="224"/>
      <c r="R2" s="224"/>
    </row>
    <row r="3" spans="1:20" s="7" customFormat="1">
      <c r="A3" s="6" t="s">
        <v>128</v>
      </c>
      <c r="B3" s="6" t="s">
        <v>179</v>
      </c>
      <c r="C3" s="6" t="s">
        <v>129</v>
      </c>
      <c r="D3" s="6" t="s">
        <v>188</v>
      </c>
      <c r="E3" s="6" t="s">
        <v>334</v>
      </c>
      <c r="F3" s="6" t="s">
        <v>149</v>
      </c>
      <c r="G3" s="6" t="s">
        <v>180</v>
      </c>
      <c r="H3" s="6" t="s">
        <v>181</v>
      </c>
      <c r="I3" s="6" t="s">
        <v>182</v>
      </c>
      <c r="J3" s="6" t="s">
        <v>183</v>
      </c>
      <c r="K3" s="6" t="s">
        <v>221</v>
      </c>
      <c r="L3" s="6" t="s">
        <v>222</v>
      </c>
      <c r="M3" s="7" t="s">
        <v>180</v>
      </c>
      <c r="N3" s="7" t="s">
        <v>181</v>
      </c>
      <c r="O3" s="7" t="s">
        <v>182</v>
      </c>
      <c r="P3" s="7" t="s">
        <v>183</v>
      </c>
      <c r="Q3" s="7" t="s">
        <v>221</v>
      </c>
      <c r="R3" s="7" t="s">
        <v>222</v>
      </c>
      <c r="S3" s="7" t="s">
        <v>191</v>
      </c>
    </row>
    <row r="4" spans="1:20">
      <c r="A4" s="7" t="s">
        <v>130</v>
      </c>
      <c r="B4" s="7">
        <v>1</v>
      </c>
      <c r="C4" s="7" t="s">
        <v>142</v>
      </c>
      <c r="D4" s="7">
        <v>1</v>
      </c>
      <c r="E4" s="11">
        <v>110997.15151515151</v>
      </c>
      <c r="F4" s="12">
        <f t="shared" ref="F4:F15" si="0">SUMIF($C$4:$C$15,C4,$E$4:$E$15)</f>
        <v>332991.45454545453</v>
      </c>
      <c r="G4" s="12">
        <f t="shared" ref="G4:L15" si="1">VLOOKUP(MOD($D4+G$2,4),$D$4:$F$15,3,FALSE)</f>
        <v>208526.18181818182</v>
      </c>
      <c r="H4" s="12">
        <f t="shared" si="1"/>
        <v>166168.27272727274</v>
      </c>
      <c r="I4" s="12">
        <f t="shared" si="1"/>
        <v>291847.5</v>
      </c>
      <c r="J4" s="12">
        <f t="shared" si="1"/>
        <v>332991.45454545453</v>
      </c>
      <c r="K4" s="12">
        <f t="shared" si="1"/>
        <v>208526.18181818182</v>
      </c>
      <c r="L4" s="12">
        <f t="shared" si="1"/>
        <v>166168.27272727274</v>
      </c>
      <c r="M4" s="38">
        <v>1</v>
      </c>
      <c r="N4" s="38">
        <v>1</v>
      </c>
      <c r="O4" s="38">
        <v>1</v>
      </c>
      <c r="P4" s="38">
        <v>1</v>
      </c>
      <c r="Q4" s="38">
        <v>0</v>
      </c>
      <c r="R4" s="38">
        <v>0</v>
      </c>
      <c r="S4" s="36" t="str">
        <f t="shared" ref="S4:S15" si="2">IF(SUMPRODUCT(M4:R4,M$17:R$17)=12,"P","O")</f>
        <v>P</v>
      </c>
      <c r="T4" s="7"/>
    </row>
    <row r="5" spans="1:20">
      <c r="A5" s="7" t="s">
        <v>131</v>
      </c>
      <c r="B5" s="7">
        <v>2</v>
      </c>
      <c r="C5" s="7" t="s">
        <v>142</v>
      </c>
      <c r="D5" s="7">
        <v>1</v>
      </c>
      <c r="E5" s="11">
        <v>110997.15151515151</v>
      </c>
      <c r="F5" s="12">
        <f t="shared" si="0"/>
        <v>332991.45454545453</v>
      </c>
      <c r="G5" s="12">
        <f t="shared" si="1"/>
        <v>208526.18181818182</v>
      </c>
      <c r="H5" s="12">
        <f t="shared" si="1"/>
        <v>166168.27272727274</v>
      </c>
      <c r="I5" s="12">
        <f t="shared" si="1"/>
        <v>291847.5</v>
      </c>
      <c r="J5" s="12">
        <f t="shared" si="1"/>
        <v>332991.45454545453</v>
      </c>
      <c r="K5" s="12">
        <f t="shared" si="1"/>
        <v>208526.18181818182</v>
      </c>
      <c r="L5" s="12">
        <f t="shared" si="1"/>
        <v>166168.27272727274</v>
      </c>
      <c r="M5" s="38">
        <v>0</v>
      </c>
      <c r="N5" s="38">
        <v>0</v>
      </c>
      <c r="O5" s="38">
        <v>1</v>
      </c>
      <c r="P5" s="38">
        <v>1</v>
      </c>
      <c r="Q5" s="38">
        <v>1</v>
      </c>
      <c r="R5" s="38">
        <v>1</v>
      </c>
      <c r="S5" s="36" t="str">
        <f t="shared" si="2"/>
        <v>P</v>
      </c>
      <c r="T5" s="7"/>
    </row>
    <row r="6" spans="1:20">
      <c r="A6" s="7" t="s">
        <v>132</v>
      </c>
      <c r="B6" s="7">
        <v>3</v>
      </c>
      <c r="C6" s="7" t="s">
        <v>142</v>
      </c>
      <c r="D6" s="7">
        <v>1</v>
      </c>
      <c r="E6" s="11">
        <v>110997.15151515151</v>
      </c>
      <c r="F6" s="12">
        <f t="shared" si="0"/>
        <v>332991.45454545453</v>
      </c>
      <c r="G6" s="12">
        <f t="shared" si="1"/>
        <v>208526.18181818182</v>
      </c>
      <c r="H6" s="12">
        <f t="shared" si="1"/>
        <v>166168.27272727274</v>
      </c>
      <c r="I6" s="12">
        <f t="shared" si="1"/>
        <v>291847.5</v>
      </c>
      <c r="J6" s="12">
        <f t="shared" si="1"/>
        <v>332991.45454545453</v>
      </c>
      <c r="K6" s="12">
        <f t="shared" si="1"/>
        <v>208526.18181818182</v>
      </c>
      <c r="L6" s="12">
        <f t="shared" si="1"/>
        <v>166168.27272727274</v>
      </c>
      <c r="M6" s="38">
        <v>0</v>
      </c>
      <c r="N6" s="38">
        <v>0</v>
      </c>
      <c r="O6" s="38">
        <v>1</v>
      </c>
      <c r="P6" s="38">
        <v>1</v>
      </c>
      <c r="Q6" s="38">
        <v>1</v>
      </c>
      <c r="R6" s="38">
        <v>1</v>
      </c>
      <c r="S6" s="36" t="str">
        <f t="shared" si="2"/>
        <v>P</v>
      </c>
      <c r="T6" s="7"/>
    </row>
    <row r="7" spans="1:20">
      <c r="A7" s="7" t="s">
        <v>133</v>
      </c>
      <c r="B7" s="7">
        <v>4</v>
      </c>
      <c r="C7" s="7" t="s">
        <v>143</v>
      </c>
      <c r="D7" s="7">
        <v>2</v>
      </c>
      <c r="E7" s="11">
        <v>69508.727272727279</v>
      </c>
      <c r="F7" s="12">
        <f t="shared" si="0"/>
        <v>208526.18181818182</v>
      </c>
      <c r="G7" s="12">
        <f t="shared" si="1"/>
        <v>166168.27272727274</v>
      </c>
      <c r="H7" s="12">
        <f t="shared" si="1"/>
        <v>291847.5</v>
      </c>
      <c r="I7" s="12">
        <f t="shared" si="1"/>
        <v>332991.45454545453</v>
      </c>
      <c r="J7" s="12">
        <f t="shared" si="1"/>
        <v>208526.18181818182</v>
      </c>
      <c r="K7" s="12">
        <f t="shared" si="1"/>
        <v>166168.27272727274</v>
      </c>
      <c r="L7" s="12">
        <f t="shared" si="1"/>
        <v>291847.5</v>
      </c>
      <c r="M7" s="38">
        <v>0</v>
      </c>
      <c r="N7" s="38">
        <v>1</v>
      </c>
      <c r="O7" s="38">
        <v>1</v>
      </c>
      <c r="P7" s="38">
        <v>1</v>
      </c>
      <c r="Q7" s="38">
        <v>1</v>
      </c>
      <c r="R7" s="38">
        <v>0</v>
      </c>
      <c r="S7" s="36" t="str">
        <f t="shared" si="2"/>
        <v>P</v>
      </c>
      <c r="T7" s="7"/>
    </row>
    <row r="8" spans="1:20">
      <c r="A8" s="7" t="s">
        <v>134</v>
      </c>
      <c r="B8" s="7">
        <v>5</v>
      </c>
      <c r="C8" s="7" t="s">
        <v>143</v>
      </c>
      <c r="D8" s="7">
        <v>2</v>
      </c>
      <c r="E8" s="11">
        <v>69508.727272727279</v>
      </c>
      <c r="F8" s="12">
        <f t="shared" si="0"/>
        <v>208526.18181818182</v>
      </c>
      <c r="G8" s="12">
        <f t="shared" si="1"/>
        <v>166168.27272727274</v>
      </c>
      <c r="H8" s="12">
        <f t="shared" si="1"/>
        <v>291847.5</v>
      </c>
      <c r="I8" s="12">
        <f t="shared" si="1"/>
        <v>332991.45454545453</v>
      </c>
      <c r="J8" s="12">
        <f t="shared" si="1"/>
        <v>208526.18181818182</v>
      </c>
      <c r="K8" s="12">
        <f t="shared" si="1"/>
        <v>166168.27272727274</v>
      </c>
      <c r="L8" s="12">
        <f t="shared" si="1"/>
        <v>291847.5</v>
      </c>
      <c r="M8" s="38">
        <v>0</v>
      </c>
      <c r="N8" s="38">
        <v>1</v>
      </c>
      <c r="O8" s="38">
        <v>1</v>
      </c>
      <c r="P8" s="38">
        <v>1</v>
      </c>
      <c r="Q8" s="38">
        <v>1</v>
      </c>
      <c r="R8" s="38">
        <v>0</v>
      </c>
      <c r="S8" s="36" t="str">
        <f t="shared" si="2"/>
        <v>P</v>
      </c>
      <c r="T8" s="7"/>
    </row>
    <row r="9" spans="1:20">
      <c r="A9" s="7" t="s">
        <v>135</v>
      </c>
      <c r="B9" s="7">
        <v>6</v>
      </c>
      <c r="C9" s="7" t="s">
        <v>143</v>
      </c>
      <c r="D9" s="7">
        <v>2</v>
      </c>
      <c r="E9" s="11">
        <v>69508.727272727279</v>
      </c>
      <c r="F9" s="12">
        <f t="shared" si="0"/>
        <v>208526.18181818182</v>
      </c>
      <c r="G9" s="12">
        <f t="shared" si="1"/>
        <v>166168.27272727274</v>
      </c>
      <c r="H9" s="12">
        <f t="shared" si="1"/>
        <v>291847.5</v>
      </c>
      <c r="I9" s="12">
        <f t="shared" si="1"/>
        <v>332991.45454545453</v>
      </c>
      <c r="J9" s="12">
        <f t="shared" si="1"/>
        <v>208526.18181818182</v>
      </c>
      <c r="K9" s="12">
        <f t="shared" si="1"/>
        <v>166168.27272727274</v>
      </c>
      <c r="L9" s="12">
        <f t="shared" si="1"/>
        <v>291847.5</v>
      </c>
      <c r="M9" s="38">
        <v>0</v>
      </c>
      <c r="N9" s="38">
        <v>1</v>
      </c>
      <c r="O9" s="38">
        <v>1</v>
      </c>
      <c r="P9" s="38">
        <v>1</v>
      </c>
      <c r="Q9" s="38">
        <v>1</v>
      </c>
      <c r="R9" s="38">
        <v>0</v>
      </c>
      <c r="S9" s="36" t="str">
        <f t="shared" si="2"/>
        <v>P</v>
      </c>
      <c r="T9" s="7"/>
    </row>
    <row r="10" spans="1:20">
      <c r="A10" s="7" t="s">
        <v>136</v>
      </c>
      <c r="B10" s="7">
        <v>7</v>
      </c>
      <c r="C10" s="7" t="s">
        <v>144</v>
      </c>
      <c r="D10" s="7">
        <v>3</v>
      </c>
      <c r="E10" s="11">
        <v>55389.424242424247</v>
      </c>
      <c r="F10" s="12">
        <f t="shared" si="0"/>
        <v>166168.27272727274</v>
      </c>
      <c r="G10" s="12">
        <f t="shared" si="1"/>
        <v>291847.5</v>
      </c>
      <c r="H10" s="12">
        <f t="shared" si="1"/>
        <v>332991.45454545453</v>
      </c>
      <c r="I10" s="12">
        <f t="shared" si="1"/>
        <v>208526.18181818182</v>
      </c>
      <c r="J10" s="12">
        <f t="shared" si="1"/>
        <v>166168.27272727274</v>
      </c>
      <c r="K10" s="12">
        <f t="shared" si="1"/>
        <v>291847.5</v>
      </c>
      <c r="L10" s="12">
        <f t="shared" si="1"/>
        <v>332991.45454545453</v>
      </c>
      <c r="M10" s="38">
        <v>1</v>
      </c>
      <c r="N10" s="38">
        <v>1</v>
      </c>
      <c r="O10" s="38">
        <v>1</v>
      </c>
      <c r="P10" s="38">
        <v>1</v>
      </c>
      <c r="Q10" s="38">
        <v>0</v>
      </c>
      <c r="R10" s="38">
        <v>0</v>
      </c>
      <c r="S10" s="36" t="str">
        <f t="shared" si="2"/>
        <v>P</v>
      </c>
      <c r="T10" s="7"/>
    </row>
    <row r="11" spans="1:20">
      <c r="A11" s="7" t="s">
        <v>137</v>
      </c>
      <c r="B11" s="7">
        <v>8</v>
      </c>
      <c r="C11" s="7" t="s">
        <v>144</v>
      </c>
      <c r="D11" s="7">
        <v>3</v>
      </c>
      <c r="E11" s="11">
        <v>55389.424242424247</v>
      </c>
      <c r="F11" s="12">
        <f t="shared" si="0"/>
        <v>166168.27272727274</v>
      </c>
      <c r="G11" s="12">
        <f t="shared" si="1"/>
        <v>291847.5</v>
      </c>
      <c r="H11" s="12">
        <f t="shared" si="1"/>
        <v>332991.45454545453</v>
      </c>
      <c r="I11" s="12">
        <f t="shared" si="1"/>
        <v>208526.18181818182</v>
      </c>
      <c r="J11" s="12">
        <f t="shared" si="1"/>
        <v>166168.27272727274</v>
      </c>
      <c r="K11" s="12">
        <f t="shared" si="1"/>
        <v>291847.5</v>
      </c>
      <c r="L11" s="12">
        <f t="shared" si="1"/>
        <v>332991.45454545453</v>
      </c>
      <c r="M11" s="38">
        <v>0</v>
      </c>
      <c r="N11" s="38">
        <v>0</v>
      </c>
      <c r="O11" s="38">
        <v>1</v>
      </c>
      <c r="P11" s="38">
        <v>1</v>
      </c>
      <c r="Q11" s="38">
        <v>1</v>
      </c>
      <c r="R11" s="38">
        <v>1</v>
      </c>
      <c r="S11" s="36" t="str">
        <f t="shared" si="2"/>
        <v>P</v>
      </c>
      <c r="T11" s="7"/>
    </row>
    <row r="12" spans="1:20">
      <c r="A12" s="7" t="s">
        <v>138</v>
      </c>
      <c r="B12" s="7">
        <v>9</v>
      </c>
      <c r="C12" s="7" t="s">
        <v>144</v>
      </c>
      <c r="D12" s="7">
        <v>3</v>
      </c>
      <c r="E12" s="11">
        <v>55389.424242424247</v>
      </c>
      <c r="F12" s="12">
        <f t="shared" si="0"/>
        <v>166168.27272727274</v>
      </c>
      <c r="G12" s="12">
        <f t="shared" si="1"/>
        <v>291847.5</v>
      </c>
      <c r="H12" s="12">
        <f t="shared" si="1"/>
        <v>332991.45454545453</v>
      </c>
      <c r="I12" s="12">
        <f t="shared" si="1"/>
        <v>208526.18181818182</v>
      </c>
      <c r="J12" s="12">
        <f t="shared" si="1"/>
        <v>166168.27272727274</v>
      </c>
      <c r="K12" s="12">
        <f t="shared" si="1"/>
        <v>291847.5</v>
      </c>
      <c r="L12" s="12">
        <f t="shared" si="1"/>
        <v>332991.45454545453</v>
      </c>
      <c r="M12" s="38">
        <v>0</v>
      </c>
      <c r="N12" s="38">
        <v>0</v>
      </c>
      <c r="O12" s="38">
        <v>1</v>
      </c>
      <c r="P12" s="38">
        <v>1</v>
      </c>
      <c r="Q12" s="38">
        <v>1</v>
      </c>
      <c r="R12" s="38">
        <v>1</v>
      </c>
      <c r="S12" s="36" t="str">
        <f t="shared" si="2"/>
        <v>P</v>
      </c>
      <c r="T12" s="7"/>
    </row>
    <row r="13" spans="1:20">
      <c r="A13" s="7" t="s">
        <v>139</v>
      </c>
      <c r="B13" s="7">
        <v>10</v>
      </c>
      <c r="C13" s="7" t="s">
        <v>145</v>
      </c>
      <c r="D13" s="7">
        <v>0</v>
      </c>
      <c r="E13" s="11">
        <v>97282.5</v>
      </c>
      <c r="F13" s="12">
        <f t="shared" si="0"/>
        <v>291847.5</v>
      </c>
      <c r="G13" s="12">
        <f t="shared" si="1"/>
        <v>332991.45454545453</v>
      </c>
      <c r="H13" s="12">
        <f t="shared" si="1"/>
        <v>208526.18181818182</v>
      </c>
      <c r="I13" s="12">
        <f t="shared" si="1"/>
        <v>166168.27272727274</v>
      </c>
      <c r="J13" s="12">
        <f t="shared" si="1"/>
        <v>291847.5</v>
      </c>
      <c r="K13" s="12">
        <f t="shared" si="1"/>
        <v>332991.45454545453</v>
      </c>
      <c r="L13" s="12">
        <f t="shared" si="1"/>
        <v>208526.18181818182</v>
      </c>
      <c r="M13" s="38">
        <v>0</v>
      </c>
      <c r="N13" s="38">
        <v>1</v>
      </c>
      <c r="O13" s="38">
        <v>1</v>
      </c>
      <c r="P13" s="38">
        <v>1</v>
      </c>
      <c r="Q13" s="38">
        <v>1</v>
      </c>
      <c r="R13" s="38">
        <v>0</v>
      </c>
      <c r="S13" s="36" t="str">
        <f t="shared" si="2"/>
        <v>P</v>
      </c>
      <c r="T13" s="7"/>
    </row>
    <row r="14" spans="1:20">
      <c r="A14" s="7" t="s">
        <v>140</v>
      </c>
      <c r="B14" s="7">
        <v>11</v>
      </c>
      <c r="C14" s="7" t="s">
        <v>145</v>
      </c>
      <c r="D14" s="7">
        <v>0</v>
      </c>
      <c r="E14" s="11">
        <v>97282.5</v>
      </c>
      <c r="F14" s="12">
        <f t="shared" si="0"/>
        <v>291847.5</v>
      </c>
      <c r="G14" s="12">
        <f t="shared" si="1"/>
        <v>332991.45454545453</v>
      </c>
      <c r="H14" s="12">
        <f t="shared" si="1"/>
        <v>208526.18181818182</v>
      </c>
      <c r="I14" s="12">
        <f t="shared" si="1"/>
        <v>166168.27272727274</v>
      </c>
      <c r="J14" s="12">
        <f t="shared" si="1"/>
        <v>291847.5</v>
      </c>
      <c r="K14" s="12">
        <f t="shared" si="1"/>
        <v>332991.45454545453</v>
      </c>
      <c r="L14" s="12">
        <f t="shared" si="1"/>
        <v>208526.18181818182</v>
      </c>
      <c r="M14" s="38">
        <v>0</v>
      </c>
      <c r="N14" s="38">
        <v>1</v>
      </c>
      <c r="O14" s="38">
        <v>1</v>
      </c>
      <c r="P14" s="38">
        <v>1</v>
      </c>
      <c r="Q14" s="38">
        <v>1</v>
      </c>
      <c r="R14" s="38">
        <v>0</v>
      </c>
      <c r="S14" s="36" t="str">
        <f t="shared" si="2"/>
        <v>P</v>
      </c>
      <c r="T14" s="7"/>
    </row>
    <row r="15" spans="1:20">
      <c r="A15" s="7" t="s">
        <v>141</v>
      </c>
      <c r="B15" s="7">
        <v>0</v>
      </c>
      <c r="C15" s="7" t="s">
        <v>145</v>
      </c>
      <c r="D15" s="7">
        <v>0</v>
      </c>
      <c r="E15" s="11">
        <v>97282.5</v>
      </c>
      <c r="F15" s="12">
        <f t="shared" si="0"/>
        <v>291847.5</v>
      </c>
      <c r="G15" s="12">
        <f t="shared" si="1"/>
        <v>332991.45454545453</v>
      </c>
      <c r="H15" s="12">
        <f t="shared" si="1"/>
        <v>208526.18181818182</v>
      </c>
      <c r="I15" s="12">
        <f t="shared" si="1"/>
        <v>166168.27272727274</v>
      </c>
      <c r="J15" s="12">
        <f t="shared" si="1"/>
        <v>291847.5</v>
      </c>
      <c r="K15" s="12">
        <f t="shared" si="1"/>
        <v>332991.45454545453</v>
      </c>
      <c r="L15" s="12">
        <f t="shared" si="1"/>
        <v>208526.18181818182</v>
      </c>
      <c r="M15" s="38">
        <v>0</v>
      </c>
      <c r="N15" s="38">
        <v>1</v>
      </c>
      <c r="O15" s="38">
        <v>1</v>
      </c>
      <c r="P15" s="38">
        <v>1</v>
      </c>
      <c r="Q15" s="38">
        <v>1</v>
      </c>
      <c r="R15" s="38">
        <v>0</v>
      </c>
      <c r="S15" s="36" t="str">
        <f t="shared" si="2"/>
        <v>P</v>
      </c>
      <c r="T15" s="7"/>
    </row>
    <row r="16" spans="1:20">
      <c r="A16" s="7"/>
      <c r="B16" s="7"/>
      <c r="C16" s="7"/>
      <c r="D16" s="7"/>
      <c r="E16" s="7"/>
      <c r="F16" s="7"/>
      <c r="G16" s="7"/>
      <c r="H16" s="7"/>
      <c r="I16" s="7"/>
      <c r="J16" s="7"/>
      <c r="K16" s="7"/>
      <c r="L16" s="7"/>
      <c r="M16" s="7"/>
      <c r="N16" s="7"/>
      <c r="O16" s="7"/>
      <c r="P16" s="7"/>
      <c r="Q16" s="7"/>
      <c r="R16" s="7"/>
      <c r="S16" s="7"/>
      <c r="T16" s="7"/>
    </row>
    <row r="17" spans="1:20">
      <c r="A17" s="7"/>
      <c r="B17" s="7"/>
      <c r="C17" s="7"/>
      <c r="D17" s="7"/>
      <c r="E17" s="39"/>
      <c r="F17" s="7"/>
      <c r="G17" s="7"/>
      <c r="H17" s="7"/>
      <c r="I17" s="7"/>
      <c r="J17" s="7"/>
      <c r="K17" s="17"/>
      <c r="L17" s="17" t="s">
        <v>151</v>
      </c>
      <c r="M17" s="14">
        <v>3</v>
      </c>
      <c r="N17" s="14">
        <v>3</v>
      </c>
      <c r="O17" s="14">
        <v>3</v>
      </c>
      <c r="P17" s="14">
        <v>3</v>
      </c>
      <c r="Q17" s="14">
        <v>3</v>
      </c>
      <c r="R17" s="14">
        <v>3</v>
      </c>
      <c r="S17" s="7"/>
      <c r="T17" s="7"/>
    </row>
    <row r="18" spans="1:20">
      <c r="A18" s="6"/>
      <c r="B18" s="6"/>
      <c r="C18" s="6"/>
      <c r="D18" s="6"/>
      <c r="E18" s="39"/>
      <c r="F18" s="6"/>
      <c r="G18" s="7"/>
      <c r="H18" s="7"/>
      <c r="I18" s="7"/>
      <c r="J18" s="7"/>
      <c r="K18" s="7"/>
      <c r="L18" s="7"/>
      <c r="M18" s="7"/>
      <c r="N18" s="7"/>
      <c r="O18" s="7"/>
      <c r="P18" s="7"/>
      <c r="Q18" s="7"/>
      <c r="R18" s="7"/>
      <c r="S18" s="7"/>
      <c r="T18" s="7"/>
    </row>
    <row r="19" spans="1:20" hidden="1">
      <c r="A19" s="10"/>
      <c r="B19" s="10"/>
      <c r="C19" s="10"/>
      <c r="D19" s="10"/>
      <c r="E19" s="10"/>
      <c r="F19" s="10"/>
    </row>
    <row r="20" spans="1:20" hidden="1">
      <c r="A20" s="10"/>
      <c r="B20" s="10"/>
      <c r="C20" s="10"/>
      <c r="D20" s="10"/>
      <c r="E20" s="10"/>
      <c r="F20" s="10"/>
    </row>
    <row r="21" spans="1:20" hidden="1">
      <c r="A21" s="10"/>
      <c r="B21" s="10"/>
      <c r="C21" s="10"/>
      <c r="D21" s="10"/>
      <c r="E21" s="10"/>
      <c r="F21" s="10"/>
    </row>
    <row r="22" spans="1:20" hidden="1">
      <c r="A22" s="10"/>
      <c r="B22" s="10"/>
      <c r="C22" s="10"/>
      <c r="D22" s="10"/>
      <c r="E22" s="10"/>
      <c r="F22" s="10"/>
    </row>
    <row r="23" spans="1:20" hidden="1">
      <c r="A23" s="10"/>
      <c r="B23" s="10"/>
      <c r="C23" s="10"/>
      <c r="D23" s="10"/>
      <c r="E23" s="10"/>
      <c r="F23" s="10"/>
    </row>
    <row r="24" spans="1:20" hidden="1">
      <c r="A24" s="10"/>
      <c r="B24" s="10"/>
      <c r="C24" s="10"/>
      <c r="D24" s="10"/>
      <c r="E24" s="10"/>
      <c r="F24" s="10"/>
    </row>
    <row r="25" spans="1:20" hidden="1">
      <c r="A25" s="10"/>
      <c r="B25" s="10"/>
      <c r="C25" s="10"/>
      <c r="D25" s="10"/>
      <c r="E25" s="10"/>
      <c r="F25" s="10"/>
    </row>
    <row r="26" spans="1:20" hidden="1">
      <c r="A26" s="10"/>
      <c r="B26" s="10"/>
      <c r="C26" s="10"/>
      <c r="D26" s="10"/>
      <c r="E26" s="10"/>
      <c r="F26" s="10"/>
    </row>
    <row r="27" spans="1:20" hidden="1">
      <c r="A27" s="10"/>
      <c r="B27" s="10"/>
      <c r="C27" s="10"/>
      <c r="D27" s="10"/>
      <c r="E27" s="10"/>
      <c r="F27" s="10"/>
    </row>
    <row r="28" spans="1:20" hidden="1">
      <c r="A28" s="10"/>
      <c r="B28" s="10"/>
      <c r="C28" s="10"/>
      <c r="D28" s="10"/>
      <c r="E28" s="10"/>
      <c r="F28" s="10"/>
    </row>
    <row r="29" spans="1:20" hidden="1">
      <c r="A29" s="10"/>
      <c r="B29" s="10"/>
      <c r="C29" s="10"/>
      <c r="D29" s="10"/>
      <c r="E29" s="10"/>
      <c r="F29" s="10"/>
    </row>
    <row r="30" spans="1:20" hidden="1">
      <c r="A30" s="10"/>
      <c r="B30" s="10"/>
      <c r="C30" s="10"/>
      <c r="D30" s="10"/>
      <c r="E30" s="10"/>
      <c r="F30" s="10"/>
    </row>
    <row r="31" spans="1:20" ht="15" hidden="1" customHeight="1"/>
    <row r="32" spans="1:20" hidden="1">
      <c r="A32" s="1"/>
      <c r="B32" s="1"/>
      <c r="C32" s="9"/>
      <c r="D32" s="9"/>
      <c r="E32" s="9"/>
      <c r="F32" s="9"/>
    </row>
    <row r="33" spans="1:6" hidden="1">
      <c r="A33" s="8"/>
      <c r="B33" s="8"/>
      <c r="C33" s="9"/>
      <c r="D33" s="9"/>
      <c r="E33" s="9"/>
      <c r="F33" s="9"/>
    </row>
    <row r="34" spans="1:6" hidden="1">
      <c r="A34" s="1"/>
      <c r="B34" s="1"/>
      <c r="C34" s="9"/>
      <c r="D34" s="9"/>
      <c r="E34" s="9"/>
      <c r="F34" s="9"/>
    </row>
    <row r="35" spans="1:6" hidden="1">
      <c r="A35" s="1"/>
      <c r="B35" s="1"/>
      <c r="C35" s="9"/>
      <c r="D35" s="9"/>
      <c r="E35" s="9"/>
      <c r="F35" s="9"/>
    </row>
    <row r="36" spans="1:6" hidden="1">
      <c r="A36" s="1"/>
      <c r="B36" s="1"/>
      <c r="C36" s="9"/>
      <c r="D36" s="9"/>
      <c r="E36" s="9"/>
      <c r="F36" s="9"/>
    </row>
    <row r="37" spans="1:6" hidden="1">
      <c r="A37" s="1"/>
      <c r="B37" s="1"/>
      <c r="C37" s="9"/>
      <c r="D37" s="9"/>
      <c r="E37" s="9"/>
      <c r="F37" s="9"/>
    </row>
    <row r="38" spans="1:6" hidden="1">
      <c r="A38" s="1"/>
      <c r="B38" s="1"/>
      <c r="C38" s="9"/>
      <c r="D38" s="9"/>
      <c r="E38" s="9"/>
      <c r="F38" s="9"/>
    </row>
    <row r="39" spans="1:6" hidden="1">
      <c r="A39" s="1"/>
      <c r="B39" s="1"/>
      <c r="C39" s="9"/>
      <c r="D39" s="9"/>
      <c r="E39" s="9"/>
      <c r="F39" s="9"/>
    </row>
    <row r="40" spans="1:6" hidden="1">
      <c r="A40" s="1"/>
      <c r="B40" s="1"/>
      <c r="C40" s="9"/>
      <c r="D40" s="9"/>
      <c r="E40" s="9"/>
      <c r="F40" s="9"/>
    </row>
    <row r="41" spans="1:6" hidden="1">
      <c r="A41" s="1"/>
      <c r="B41" s="1"/>
      <c r="C41" s="9"/>
      <c r="D41" s="9"/>
      <c r="E41" s="9"/>
      <c r="F41" s="9"/>
    </row>
    <row r="42" spans="1:6" hidden="1">
      <c r="A42" s="1"/>
      <c r="B42" s="1"/>
      <c r="C42" s="9"/>
      <c r="D42" s="9"/>
      <c r="E42" s="9"/>
      <c r="F42" s="9"/>
    </row>
    <row r="43" spans="1:6" hidden="1">
      <c r="A43" s="1"/>
      <c r="B43" s="1"/>
      <c r="C43" s="9"/>
      <c r="D43" s="9"/>
      <c r="E43" s="9"/>
      <c r="F43" s="9"/>
    </row>
  </sheetData>
  <sheetProtection sheet="1" objects="1" scenarios="1"/>
  <mergeCells count="3">
    <mergeCell ref="M1:R1"/>
    <mergeCell ref="M2:R2"/>
    <mergeCell ref="G1:L1"/>
  </mergeCells>
  <conditionalFormatting sqref="S4:S15">
    <cfRule type="cellIs" dxfId="1" priority="1" operator="equal">
      <formula>"O"</formula>
    </cfRule>
    <cfRule type="cellIs" dxfId="0" priority="2" operator="equal">
      <formula>"P"</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8"/>
  </sheetPr>
  <dimension ref="B1:B3"/>
  <sheetViews>
    <sheetView workbookViewId="0"/>
  </sheetViews>
  <sheetFormatPr defaultColWidth="9.140625" defaultRowHeight="15"/>
  <cols>
    <col min="1" max="1" width="20.7109375" style="7" customWidth="1"/>
    <col min="2" max="2" width="100.7109375" style="7" customWidth="1"/>
    <col min="3" max="3" width="20.7109375" style="7" customWidth="1"/>
    <col min="4" max="16384" width="9.140625" style="7"/>
  </cols>
  <sheetData>
    <row r="1" spans="2:2" ht="90" customHeight="1"/>
    <row r="2" spans="2:2" ht="30">
      <c r="B2" s="119" t="s">
        <v>336</v>
      </c>
    </row>
    <row r="3" spans="2:2" ht="90" customHeight="1"/>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17</Value>
      <Value>15</Value>
    </TaxCatchAll>
    <k6e03a21483d4e7f93d48bdfeb9b4258 xmlns="2c13af01-681d-454e-be42-a7c75a1f71d6">
      <Terms xmlns="http://schemas.microsoft.com/office/infopath/2007/PartnerControls"/>
    </k6e03a21483d4e7f93d48bdfeb9b4258>
    <Area xmlns="2c13af01-681d-454e-be42-a7c75a1f71d6">Updates</Area>
    <p5fd36bd100d46818ddf497bbaeb8b24 xmlns="f2bb4f87-7285-4ba1-b2d3-3e38a2dcaa73">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Info xmlns="http://schemas.microsoft.com/office/infopath/2007/PartnerControls">
          <TermName xmlns="http://schemas.microsoft.com/office/infopath/2007/PartnerControls">Competition ＆ Markets Authority</TermName>
          <TermId xmlns="http://schemas.microsoft.com/office/infopath/2007/PartnerControls">16ef1a47-0471-41a6-9307-5db01aabbfec</TermId>
        </TermInfo>
      </Terms>
    </p5fd36bd100d46818ddf497bbaeb8b24>
    <Date xmlns="2c13af01-681d-454e-be42-a7c75a1f71d6">Feb 2017</Date>
    <Document_x0020_Status xmlns="2c13af01-681d-454e-be42-a7c75a1f71d6" xsi:nil="true"/>
    <Document_x0020_Type xmlns="f2bb4f87-7285-4ba1-b2d3-3e38a2dcaa73">Economic model</Document_x0020_Type>
    <Document_x0020_Status xmlns="f2bb4f87-7285-4ba1-b2d3-3e38a2dcaa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PMcap_CT" ma:contentTypeID="0x010100D380162AB2F9E24791E0423B85F018FB006EEBE96867CEEB49A427F9C0ECDDACC1" ma:contentTypeVersion="8" ma:contentTypeDescription="" ma:contentTypeScope="" ma:versionID="f5b269536de19962e64cabd036a4a2f3">
  <xsd:schema xmlns:xsd="http://www.w3.org/2001/XMLSchema" xmlns:xs="http://www.w3.org/2001/XMLSchema" xmlns:p="http://schemas.microsoft.com/office/2006/metadata/properties" xmlns:ns2="f2bb4f87-7285-4ba1-b2d3-3e38a2dcaa73" xmlns:ns3="631298fc-6a88-4548-b7d9-3b164918c4a3" xmlns:ns4="2c13af01-681d-454e-be42-a7c75a1f71d6" targetNamespace="http://schemas.microsoft.com/office/2006/metadata/properties" ma:root="true" ma:fieldsID="a3db9f98e3399d82c539ae32e9ca7d75" ns2:_="" ns3:_="" ns4:_="">
    <xsd:import namespace="f2bb4f87-7285-4ba1-b2d3-3e38a2dcaa73"/>
    <xsd:import namespace="631298fc-6a88-4548-b7d9-3b164918c4a3"/>
    <xsd:import namespace="2c13af01-681d-454e-be42-a7c75a1f71d6"/>
    <xsd:element name="properties">
      <xsd:complexType>
        <xsd:sequence>
          <xsd:element name="documentManagement">
            <xsd:complexType>
              <xsd:all>
                <xsd:element ref="ns2:Document_x0020_Type"/>
                <xsd:element ref="ns2:p5fd36bd100d46818ddf497bbaeb8b24" minOccurs="0"/>
                <xsd:element ref="ns3:TaxCatchAll" minOccurs="0"/>
                <xsd:element ref="ns3:TaxCatchAllLabel" minOccurs="0"/>
                <xsd:element ref="ns4:Document_x0020_Status" minOccurs="0"/>
                <xsd:element ref="ns4:k6e03a21483d4e7f93d48bdfeb9b4258" minOccurs="0"/>
                <xsd:element ref="ns4:Area" minOccurs="0"/>
                <xsd:element ref="ns4:Date" minOccurs="0"/>
                <xsd:element ref="ns2:Document_x0020_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bb4f87-7285-4ba1-b2d3-3e38a2dcaa73" elementFormDefault="qualified">
    <xsd:import namespace="http://schemas.microsoft.com/office/2006/documentManagement/types"/>
    <xsd:import namespace="http://schemas.microsoft.com/office/infopath/2007/PartnerControls"/>
    <xsd:element name="Document_x0020_Type" ma:index="8" ma:displayName="Document Type" ma:format="Dropdown" ma:internalName="Document_x0020_Type">
      <xsd:simpleType>
        <xsd:restriction base="dms:Choice">
          <xsd:enumeration value="Administrative document"/>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Response to Ofgem Information Request"/>
          <xsd:enumeration value="Response to Ofgem 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restriction>
      </xsd:simpleType>
    </xsd:element>
    <xsd:element name="p5fd36bd100d46818ddf497bbaeb8b24" ma:index="9" ma:taxonomy="true" ma:internalName="p5fd36bd100d46818ddf497bbaeb8b24" ma:taxonomyFieldName="Organisation_x0020_ContactShare" ma:displayName="Organisation ContactShare" ma:default="" ma:fieldId="{95fd36bd-100d-4681-8ddf-497bbaeb8b24}"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element name="Document_x0020_Status" ma:index="18" nillable="true" ma:displayName="Document Status" ma:format="Dropdown" ma:internalName="Document_x0020_Status0">
      <xsd:simpleType>
        <xsd:restriction base="dms:Choice">
          <xsd:enumeration value="Draft"/>
          <xsd:enumeration value="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94a46bb-b3d6-46f8-8a8e-8e76e1acb10e}" ma:internalName="TaxCatchAll" ma:showField="CatchAllData" ma:web="f2bb4f87-7285-4ba1-b2d3-3e38a2dcaa73">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94a46bb-b3d6-46f8-8a8e-8e76e1acb10e}" ma:internalName="TaxCatchAllLabel" ma:readOnly="true" ma:showField="CatchAllDataLabel" ma:web="f2bb4f87-7285-4ba1-b2d3-3e38a2dcaa7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c13af01-681d-454e-be42-a7c75a1f71d6" elementFormDefault="qualified">
    <xsd:import namespace="http://schemas.microsoft.com/office/2006/documentManagement/types"/>
    <xsd:import namespace="http://schemas.microsoft.com/office/infopath/2007/PartnerControls"/>
    <xsd:element name="Document_x0020_Status" ma:index="13" nillable="true" ma:displayName="Document Status" ma:format="Dropdown" ma:internalName="Document_x0020_Status">
      <xsd:simpleType>
        <xsd:restriction base="dms:Choice">
          <xsd:enumeration value="Draft"/>
          <xsd:enumeration value="Final"/>
        </xsd:restriction>
      </xsd:simpleType>
    </xsd:element>
    <xsd:element name="k6e03a21483d4e7f93d48bdfeb9b4258" ma:index="15" nillable="true" ma:taxonomy="true" ma:internalName="k6e03a21483d4e7f93d48bdfeb9b4258" ma:taxonomyFieldName="Folksonomy_PPM" ma:displayName="Folksonomy_PPM" ma:indexed="true" ma:default="" ma:fieldId="{46e03a21-483d-4e7f-93d4-8bdfeb9b4258}" ma:sspId="ca9306fc-8436-45f0-b931-e34f519be3a3" ma:termSetId="01224582-e4f4-4375-93e2-4f8f8e5aac14" ma:anchorId="00000000-0000-0000-0000-000000000000" ma:open="true" ma:isKeyword="false">
      <xsd:complexType>
        <xsd:sequence>
          <xsd:element ref="pc:Terms" minOccurs="0" maxOccurs="1"/>
        </xsd:sequence>
      </xsd:complexType>
    </xsd:element>
    <xsd:element name="Area" ma:index="16" nillable="true" ma:displayName="Area" ma:format="Dropdown" ma:internalName="Area">
      <xsd:simpleType>
        <xsd:restriction base="dms:Choice">
          <xsd:enumeration value="Planning"/>
          <xsd:enumeration value="Model - master version"/>
          <xsd:enumeration value="Updates"/>
        </xsd:restriction>
      </xsd:simpleType>
    </xsd:element>
    <xsd:element name="Date" ma:index="17" nillable="true" ma:displayName="Date" ma:format="Dropdown" ma:internalName="Date">
      <xsd:simpleType>
        <xsd:restriction base="dms:Choice">
          <xsd:enumeration value="Feb 2017"/>
          <xsd:enumeration value="Aug 2017"/>
          <xsd:enumeration value="February 2018"/>
          <xsd:enumeration value="August 2018"/>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B95FA54D-07F1-4003-A987-97DCBC5DFA4C}">
  <ds:schemaRefs>
    <ds:schemaRef ds:uri="http://schemas.microsoft.com/office/2006/metadata/properties"/>
    <ds:schemaRef ds:uri="2c13af01-681d-454e-be42-a7c75a1f71d6"/>
    <ds:schemaRef ds:uri="631298fc-6a88-4548-b7d9-3b164918c4a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f2bb4f87-7285-4ba1-b2d3-3e38a2dcaa73"/>
    <ds:schemaRef ds:uri="http://www.w3.org/XML/1998/namespace"/>
    <ds:schemaRef ds:uri="http://purl.org/dc/dcmitype/"/>
  </ds:schemaRefs>
</ds:datastoreItem>
</file>

<file path=customXml/itemProps2.xml><?xml version="1.0" encoding="utf-8"?>
<ds:datastoreItem xmlns:ds="http://schemas.openxmlformats.org/officeDocument/2006/customXml" ds:itemID="{D3DDA39A-84DB-493E-A324-122D5E0663F1}">
  <ds:schemaRefs>
    <ds:schemaRef ds:uri="http://schemas.microsoft.com/sharepoint/v3/contenttype/forms"/>
  </ds:schemaRefs>
</ds:datastoreItem>
</file>

<file path=customXml/itemProps3.xml><?xml version="1.0" encoding="utf-8"?>
<ds:datastoreItem xmlns:ds="http://schemas.openxmlformats.org/officeDocument/2006/customXml" ds:itemID="{E8D50335-D0CA-4FD7-9FA7-6BBBE9D339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bb4f87-7285-4ba1-b2d3-3e38a2dcaa73"/>
    <ds:schemaRef ds:uri="631298fc-6a88-4548-b7d9-3b164918c4a3"/>
    <ds:schemaRef ds:uri="2c13af01-681d-454e-be42-a7c75a1f71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12BC5DF-9091-4363-ADF4-1D85F3A82C9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Output tables</vt:lpstr>
      <vt:lpstr>Inputs - OBR and CPI</vt:lpstr>
      <vt:lpstr>Inputs - Elec wholesale index</vt:lpstr>
      <vt:lpstr>Inputs - Gas wholesale index</vt:lpstr>
      <vt:lpstr>Inputs -Wholesale index summary</vt:lpstr>
      <vt:lpstr>Inputs - Network costs</vt:lpstr>
      <vt:lpstr>CMA Calculations===&gt;</vt:lpstr>
      <vt:lpstr>Contents</vt:lpstr>
      <vt:lpstr>Overview</vt:lpstr>
      <vt:lpstr>Glossary</vt:lpstr>
      <vt:lpstr>SR-SFE-EAN</vt:lpstr>
      <vt:lpstr>SR-SFE-EMI</vt:lpstr>
      <vt:lpstr>SR-SFE-LON</vt:lpstr>
      <vt:lpstr>SR-SFE-MNW</vt:lpstr>
      <vt:lpstr>SR-SFE-WMI</vt:lpstr>
      <vt:lpstr>SR-SFE-NEA</vt:lpstr>
      <vt:lpstr>SR-SFE-NSC</vt:lpstr>
      <vt:lpstr>SR-SFE-NOW</vt:lpstr>
      <vt:lpstr>SR-SFE-SEA</vt:lpstr>
      <vt:lpstr>SR-SFE-SSC</vt:lpstr>
      <vt:lpstr>SR-SFE-SWA</vt:lpstr>
      <vt:lpstr>SR-SFE-SWE</vt:lpstr>
      <vt:lpstr>SR-SFE-SOU</vt:lpstr>
      <vt:lpstr>SR-SFE-YOR</vt:lpstr>
      <vt:lpstr>SR-SFG-EAN</vt:lpstr>
      <vt:lpstr>SR-SFG-EMI</vt:lpstr>
      <vt:lpstr>SR-SFG-LON</vt:lpstr>
      <vt:lpstr>SR-SFG-MNW</vt:lpstr>
      <vt:lpstr>SR-SFG-WMI</vt:lpstr>
      <vt:lpstr>SR-SFG-NEA</vt:lpstr>
      <vt:lpstr>SR-SFG-NSC</vt:lpstr>
      <vt:lpstr>SR-SFG-NOW</vt:lpstr>
      <vt:lpstr>SR-SFG-SEA</vt:lpstr>
      <vt:lpstr>SR-SFG-SSC</vt:lpstr>
      <vt:lpstr>SR-SFG-SWA</vt:lpstr>
      <vt:lpstr>SR-SFG-SWE</vt:lpstr>
      <vt:lpstr>SR-SFG-SOU</vt:lpstr>
      <vt:lpstr>SR-SFG-YOR</vt:lpstr>
      <vt:lpstr>E7-SFE-EAN</vt:lpstr>
      <vt:lpstr>E7-SFE-EMI</vt:lpstr>
      <vt:lpstr>E7-SFE-LON</vt:lpstr>
      <vt:lpstr>E7-SFE-MNW</vt:lpstr>
      <vt:lpstr>E7-SFE-WMI</vt:lpstr>
      <vt:lpstr>E7-SFE-NEA</vt:lpstr>
      <vt:lpstr>E7-SFE-NSC</vt:lpstr>
      <vt:lpstr>E7-SFE-NOW</vt:lpstr>
      <vt:lpstr>E7-SFE-SEA</vt:lpstr>
      <vt:lpstr>E7-SFE-SSC</vt:lpstr>
      <vt:lpstr>E7-SFE-SWA</vt:lpstr>
      <vt:lpstr>E7-SFE-SWE</vt:lpstr>
      <vt:lpstr>E7-SFE-SOU</vt:lpstr>
      <vt:lpstr>E7-SFE-YOR</vt:lpstr>
      <vt:lpstr>Wholesale -&gt;</vt:lpstr>
      <vt:lpstr>Elec wholesale lookups</vt:lpstr>
      <vt:lpstr>Gas wholesale lookups</vt:lpstr>
      <vt:lpstr>Network-&gt;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FEB 2017 -  model - GR</dc:title>
  <dc:creator/>
  <cp:lastModifiedBy/>
  <dcterms:created xsi:type="dcterms:W3CDTF">2016-06-23T16:05:13Z</dcterms:created>
  <dcterms:modified xsi:type="dcterms:W3CDTF">2019-02-06T20:01:56Z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563eb4ab-582a-4dbd-84be-954e89401f83</vt:lpwstr>
  </property>
  <property fmtid="{D5CDD505-2E9C-101B-9397-08002B2CF9AE}" pid="3" name="bjSaver">
    <vt:lpwstr>nkzvQ1YyLXSl6BSffbUiT17vtnD26HfQ</vt:lpwstr>
  </property>
  <property fmtid="{D5CDD505-2E9C-101B-9397-08002B2CF9AE}" pid="4" name="ContentTypeId">
    <vt:lpwstr>0x010100D380162AB2F9E24791E0423B85F018FB006EEBE96867CEEB49A427F9C0ECDDACC1</vt:lpwstr>
  </property>
  <property fmtid="{D5CDD505-2E9C-101B-9397-08002B2CF9AE}" pid="5" name="Folksonomy_PPM">
    <vt:lpwstr/>
  </property>
  <property fmtid="{D5CDD505-2E9C-101B-9397-08002B2CF9AE}" pid="6" name="Organisation_x0020_ContactShare">
    <vt:lpwstr>15;#Ofgem|8b4368c1-752b-461b-aa1f-79fb1ab95926;#17;#Competition ＆ Markets Authority|16ef1a47-0471-41a6-9307-5db01aabbfec</vt:lpwstr>
  </property>
  <property fmtid="{D5CDD505-2E9C-101B-9397-08002B2CF9AE}" pid="7" name="Organisation ContactShare">
    <vt:lpwstr>15;#Ofgem|8b4368c1-752b-461b-aa1f-79fb1ab95926;#17;#Competition ＆ Markets Authority|16ef1a47-0471-41a6-9307-5db01aabbfec</vt:lpwstr>
  </property>
  <property fmtid="{D5CDD505-2E9C-101B-9397-08002B2CF9AE}" pid="8" name="BJSCc5a055b0-1bed-4579_x">
    <vt:lpwstr/>
  </property>
  <property fmtid="{D5CDD505-2E9C-101B-9397-08002B2CF9AE}" pid="9" name="BJSCid_group_classification">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SC514bdf30-2227-4016_x">
    <vt:lpwstr/>
  </property>
  <property fmtid="{D5CDD505-2E9C-101B-9397-08002B2CF9AE}" pid="14" name="Order">
    <vt:r8>4400</vt:r8>
  </property>
  <property fmtid="{D5CDD505-2E9C-101B-9397-08002B2CF9AE}" pid="15" name="bjDocumentSecurityLabel">
    <vt:lpwstr>This item has no classification</vt:lpwstr>
  </property>
</Properties>
</file>